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328"/>
  <workbookPr filterPrivacy="1" defaultThemeVersion="124226"/>
  <xr:revisionPtr revIDLastSave="0" documentId="8_{8070A4F1-7F3A-4EAE-88D2-99AA2B671B97}" xr6:coauthVersionLast="47" xr6:coauthVersionMax="47" xr10:uidLastSave="{00000000-0000-0000-0000-000000000000}"/>
  <workbookProtection workbookAlgorithmName="SHA-512" workbookHashValue="Fgj1KLyumQNpfqZoyCDVpCRQ2/15NbUgv+kdFzYTonL8142fLexaTOQogpCxS0ivLe5MlCFKyIpWCOuaXxowoA==" workbookSaltValue="TAwtFoGPfw5QcALuKCnOuA==" workbookSpinCount="100000" lockStructure="1"/>
  <bookViews>
    <workbookView xWindow="-2775" yWindow="-10800" windowWidth="17280" windowHeight="8880" tabRatio="652" firstSheet="1" activeTab="1" xr2:uid="{00000000-000D-0000-FFFF-FFFF00000000}"/>
  </bookViews>
  <sheets>
    <sheet name="Note" sheetId="23" state="hidden" r:id="rId1"/>
    <sheet name="Introduction" sheetId="1" r:id="rId2"/>
    <sheet name="Contents" sheetId="2" state="hidden" r:id="rId3"/>
    <sheet name="Grower List" sheetId="20" state="hidden" r:id="rId4"/>
    <sheet name="Question 1, 1a, 1b." sheetId="4" r:id="rId5"/>
    <sheet name="Question 1c." sheetId="5" r:id="rId6"/>
    <sheet name="Question 2." sheetId="6" r:id="rId7"/>
    <sheet name="Question 3." sheetId="7" r:id="rId8"/>
    <sheet name="Question 4." sheetId="8" r:id="rId9"/>
    <sheet name="DataPage" sheetId="3" r:id="rId10"/>
    <sheet name="Section A." sheetId="9" r:id="rId11"/>
    <sheet name="Section B." sheetId="10" state="hidden" r:id="rId12"/>
    <sheet name="Balance Districts" sheetId="18" state="hidden" r:id="rId13"/>
    <sheet name="Balance Varieties" sheetId="19" state="hidden" r:id="rId14"/>
    <sheet name="Assessment Totals" sheetId="11" r:id="rId15"/>
    <sheet name="Table 10 - pretty" sheetId="13" state="hidden" r:id="rId16"/>
    <sheet name="Common Ownership" sheetId="22" r:id="rId17"/>
    <sheet name="Varieties" sheetId="14" r:id="rId18"/>
    <sheet name="Districts" sheetId="17" r:id="rId19"/>
    <sheet name="T10" sheetId="16" state="hidden" r:id="rId20"/>
  </sheets>
  <definedNames>
    <definedName name="AllColumnsAssessment">'Assessment Totals'!$A$8:$I$45</definedName>
    <definedName name="AllColumnsDataPage">DataPage!$A$13:$AB$3013</definedName>
    <definedName name="AllColumnsGrowers">'Grower List'!$B$22:$N$423</definedName>
    <definedName name="AllColumnsIntroduction">Introduction!$D$5:$K$34</definedName>
    <definedName name="AllColumnsLateCrush">'Assessment Totals'!$H$51:$I$51</definedName>
    <definedName name="AllColumnsQuest1b">'Question 1, 1a, 1b.'!$A$20:$H$520</definedName>
    <definedName name="AllColumnsQuest1c">'Question 1c.'!$A$16:$V$516</definedName>
    <definedName name="AllColumnsQuest2">'Question 2.'!$A$16:$J$766</definedName>
    <definedName name="AllColumnsQuest3">'Question 3.'!$A$14:$J$1014</definedName>
    <definedName name="AllColumnsQuest4">'Question 4.'!$A$15:$I$515</definedName>
    <definedName name="AllColumnsSectionA">'Section A.'!$A$8:$K$33</definedName>
    <definedName name="AllVarieties">Varieties!$A$3:$D$514</definedName>
    <definedName name="D10CR">DataPage!$AJ$12</definedName>
    <definedName name="D10DS">DataPage!$AM$12</definedName>
    <definedName name="D10NR">DataPage!$AL$12</definedName>
    <definedName name="D10PR">DataPage!$AK$12</definedName>
    <definedName name="D11CR">DataPage!$AJ$13</definedName>
    <definedName name="D11DS">DataPage!$AM$13</definedName>
    <definedName name="D11NR">DataPage!$AL$13</definedName>
    <definedName name="D11PR">DataPage!$AK$13</definedName>
    <definedName name="D12CR">DataPage!$AJ$14</definedName>
    <definedName name="D12DS">DataPage!$AM$14</definedName>
    <definedName name="D12NR">DataPage!$AL$14</definedName>
    <definedName name="D12PR">DataPage!$AK$14</definedName>
    <definedName name="D13CR">DataPage!$AJ$15</definedName>
    <definedName name="D13DS">DataPage!$AM$15</definedName>
    <definedName name="D13NR">DataPage!$AL$15</definedName>
    <definedName name="D13PR">DataPage!$AK$15</definedName>
    <definedName name="D14CR">DataPage!$AJ$16</definedName>
    <definedName name="D14DS">DataPage!$AM$16</definedName>
    <definedName name="D14NR">DataPage!$AL$16</definedName>
    <definedName name="D14PR">DataPage!$AK$16</definedName>
    <definedName name="D15CR">DataPage!$AJ$17</definedName>
    <definedName name="D15DS">DataPage!$AM$17</definedName>
    <definedName name="D15NR">DataPage!$AL$17</definedName>
    <definedName name="D15PR">DataPage!$AK$17</definedName>
    <definedName name="D16CR">DataPage!$AJ$18</definedName>
    <definedName name="D16DS">DataPage!$AM$18</definedName>
    <definedName name="D16NR">DataPage!$AL$18</definedName>
    <definedName name="D16PR">DataPage!$AK$18</definedName>
    <definedName name="D17CR">DataPage!$AJ$19</definedName>
    <definedName name="D17DS">DataPage!$AM$19</definedName>
    <definedName name="D17NR">DataPage!$AL$19</definedName>
    <definedName name="D17PR">DataPage!$AK$19</definedName>
    <definedName name="D1CR">DataPage!$AJ$3</definedName>
    <definedName name="D1DS">DataPage!$AM$3</definedName>
    <definedName name="D1NR">DataPage!$AL$3</definedName>
    <definedName name="D1PR">DataPage!$AK$3</definedName>
    <definedName name="D2CR">DataPage!$AJ$4</definedName>
    <definedName name="D2DS">DataPage!$AM$4</definedName>
    <definedName name="D2NR">DataPage!$AL$4</definedName>
    <definedName name="D2PR">DataPage!$AK$4</definedName>
    <definedName name="D3CR">DataPage!$AJ$5</definedName>
    <definedName name="D3DS">DataPage!$AM$5</definedName>
    <definedName name="D3NR">DataPage!$AL$5</definedName>
    <definedName name="D3PR">DataPage!$AK$5</definedName>
    <definedName name="D4CR">DataPage!$AJ$6</definedName>
    <definedName name="D4DS">DataPage!$AM$6</definedName>
    <definedName name="D4NR">DataPage!$AL$6</definedName>
    <definedName name="D4PR">DataPage!$AK$6</definedName>
    <definedName name="D5CR">DataPage!$AJ$7</definedName>
    <definedName name="D5DS">DataPage!$AM$7</definedName>
    <definedName name="D5NR">DataPage!$AL$7</definedName>
    <definedName name="D5PR">DataPage!$AK$7</definedName>
    <definedName name="D6CR">DataPage!$AJ$8</definedName>
    <definedName name="D6DS">DataPage!$AM$8</definedName>
    <definedName name="D6NR">DataPage!$AL$8</definedName>
    <definedName name="D6PR">DataPage!$AK$8</definedName>
    <definedName name="D7CR">DataPage!$AJ$9</definedName>
    <definedName name="D7DS">DataPage!$AM$9</definedName>
    <definedName name="D7NR">DataPage!$AL$9</definedName>
    <definedName name="D7PR">DataPage!$AK$9</definedName>
    <definedName name="D8CR">DataPage!$AJ$10</definedName>
    <definedName name="D8DS">DataPage!$AM$10</definedName>
    <definedName name="D8NR">DataPage!$AL$10</definedName>
    <definedName name="D8PR">DataPage!$AK$10</definedName>
    <definedName name="D9CR">DataPage!$AJ$11</definedName>
    <definedName name="D9DS">DataPage!$AM$11</definedName>
    <definedName name="D9NR">DataPage!$AL$11</definedName>
    <definedName name="D9PR">DataPage!$AK$11</definedName>
    <definedName name="DbalError">'Balance Districts'!$R$6</definedName>
    <definedName name="DbigErrCnt">'Balance Districts'!$W$7</definedName>
    <definedName name="DbigError">'Balance Districts'!$W$6</definedName>
    <definedName name="DmogErrCnt">'Balance Districts'!$X$7</definedName>
    <definedName name="DmogError">'Balance Districts'!$X$6</definedName>
    <definedName name="DP2growncrush">DataPage!$BC$12</definedName>
    <definedName name="DPAPTONS">DataPage!$L$16:$L$3012</definedName>
    <definedName name="DPcrush">DataPage!$J$3</definedName>
    <definedName name="DPCTONS">DataPage!$J$16:$J$3012</definedName>
    <definedName name="DPDIST">DataPage!$I$16:$I$3012</definedName>
    <definedName name="DPdistilled">DataPage!$X$3</definedName>
    <definedName name="DPDPTONS">DataPage!$X$16:$X$3012</definedName>
    <definedName name="DPGCTONS">DataPage!$BC$16:$BC$3012</definedName>
    <definedName name="DPgrowcrush">DataPage!$D$3</definedName>
    <definedName name="DPGrwrNum">DataPage!$B$16:$B$3012</definedName>
    <definedName name="DPGrwrValue">DataPage!$AC$16:$AC$3012</definedName>
    <definedName name="DPindicator1">DataPage!$AG$3</definedName>
    <definedName name="DPindicator2">DataPage!$AH$3</definedName>
    <definedName name="DPindicator3">DataPage!$AR$3</definedName>
    <definedName name="DPindicator4">DataPage!$AS$3</definedName>
    <definedName name="DPindicator5">DataPage!$AT$3</definedName>
    <definedName name="DPindicator6">DataPage!$AU$3</definedName>
    <definedName name="DPline">DataPage!$AE$5</definedName>
    <definedName name="DPmog">DataPage!$AB$3</definedName>
    <definedName name="DPmoglines">DataPage!$AB$16:$AB$3012</definedName>
    <definedName name="DPnrpurchase">DataPage!$M$3</definedName>
    <definedName name="DpP1bErr">DataPage!$BB$3</definedName>
    <definedName name="DPpda1a">DataPage!$AC$3</definedName>
    <definedName name="DPpda1b">DataPage!$BE$12</definedName>
    <definedName name="DPpurchase">DataPage!$L$3</definedName>
    <definedName name="DPVCODES">DataPage!$F$16:$F$3012</definedName>
    <definedName name="DrndErrCnt">'Balance Districts'!$Y$7</definedName>
    <definedName name="DrndError">'Balance Districts'!$Y$6</definedName>
    <definedName name="GC2A">'Assessment Totals'!$I$31</definedName>
    <definedName name="GCA">'Assessment Totals'!$I$31</definedName>
    <definedName name="GLline">'Grower List'!$M$17</definedName>
    <definedName name="GNPtotal">'Section A.'!$A$33</definedName>
    <definedName name="Grwr_A">'Grower List'!$N$20</definedName>
    <definedName name="Grwr_adiff">'Grower List'!$U$10</definedName>
    <definedName name="Grwr_chk">'Grower List'!$S$12</definedName>
    <definedName name="Grwr_H">'Grower List'!$L$20</definedName>
    <definedName name="Grwr_W">'Grower List'!$E$7</definedName>
    <definedName name="Operation">Introduction!$G$7</definedName>
    <definedName name="PDA1A">'Assessment Totals'!$I$13</definedName>
    <definedName name="PDA1B">'Assessment Totals'!$I$23</definedName>
    <definedName name="PDA1C">'Assessment Totals'!$I$26</definedName>
    <definedName name="PDArate">'Assessment Totals'!$F$6</definedName>
    <definedName name="POID">Introduction!$G$5</definedName>
    <definedName name="Q1BDIST">'Question 1, 1a, 1b.'!$F$20:$F$519</definedName>
    <definedName name="Q1bIndicator">'Question 1, 1a, 1b.'!$L$16</definedName>
    <definedName name="Q1bIndicator2">'Question 1, 1a, 1b.'!$M$16</definedName>
    <definedName name="Q1bline">'Question 1, 1a, 1b.'!$I$17</definedName>
    <definedName name="Q1BRSTONS">'Question 1, 1a, 1b.'!$G$20:$G$519</definedName>
    <definedName name="Q1bTons">'Question 1, 1a, 1b.'!$G$16</definedName>
    <definedName name="Q1BVCODES">'Question 1, 1a, 1b.'!$B$20:$B$519</definedName>
    <definedName name="Q1CBOTONS">'Question 1c.'!$Z$16:$Z$515</definedName>
    <definedName name="Q1cCrush">'Question 1c.'!$J$5</definedName>
    <definedName name="Q1CCTONS">'Question 1c.'!$Y$16:$Y$515</definedName>
    <definedName name="Q1CD10TONS">'Question 1c.'!$T$13</definedName>
    <definedName name="Q1CD11TONS">'Question 1c.'!$T$14</definedName>
    <definedName name="Q1CD12TONS">'Question 1c.'!$T$15</definedName>
    <definedName name="Q1CD13TONS">'Question 1c.'!$T$16</definedName>
    <definedName name="Q1CD14TONS">'Question 1c.'!$T$17</definedName>
    <definedName name="Q1CD15TONS">'Question 1c.'!$T$18</definedName>
    <definedName name="Q1CD16TONS">'Question 1c.'!$T$19</definedName>
    <definedName name="Q1CD17TONS">'Question 1c.'!$T$20</definedName>
    <definedName name="Q1CD1TONS">'Question 1c.'!$T$3</definedName>
    <definedName name="Q1CD2TONS">'Question 1c.'!$T$4</definedName>
    <definedName name="Q1CD3TONS">'Question 1c.'!$T$5</definedName>
    <definedName name="Q1CD4TONS">'Question 1c.'!$T$6</definedName>
    <definedName name="Q1CD5TONS">'Question 1c.'!$T$7</definedName>
    <definedName name="Q1CD6TONS">'Question 1c.'!$T$8</definedName>
    <definedName name="Q1CD7TONS">'Question 1c.'!$T$9</definedName>
    <definedName name="Q1CD8TONS">'Question 1c.'!$T$11</definedName>
    <definedName name="Q1CD9TONS">'Question 1c.'!$T$12</definedName>
    <definedName name="Q1CDIST">'Question 1c.'!$F$16:$F$515</definedName>
    <definedName name="Q1cIndicator">'Question 1c.'!$N$12</definedName>
    <definedName name="Q1cIndicator2">'Question 1c.'!$O$12</definedName>
    <definedName name="Q1cIndicator3">'Question 1c.'!$R$12</definedName>
    <definedName name="Q1cline">'Question 1c.'!$I$12</definedName>
    <definedName name="Q1cOther">'Question 1c.'!$J$8</definedName>
    <definedName name="Q1cTons">'Question 1c.'!$G$12</definedName>
    <definedName name="Q1CVCODES">'Question 1c.'!$B$16:$B$515</definedName>
    <definedName name="Q2Atons">'Question 2.'!$M$11</definedName>
    <definedName name="Q2BOTONS">'Question 2.'!$G$17:$G$765</definedName>
    <definedName name="Q2DIST">'Question 2.'!$F$17:$F$765</definedName>
    <definedName name="Q2grown">'Question 2.'!$I$8</definedName>
    <definedName name="Q2GTONS">'Question 2.'!$M$17:$M$765</definedName>
    <definedName name="Q2Indicator">'Question 2.'!$T$11</definedName>
    <definedName name="Q2Indicator2">'Question 2.'!$U$11</definedName>
    <definedName name="Q2line">'Question 2.'!$L$12</definedName>
    <definedName name="Q2P1bErr">'Question 2.'!$S$11</definedName>
    <definedName name="Q2Pda1b">'Question 2.'!$P$11</definedName>
    <definedName name="Q2purchased">'Question 2.'!$I$9</definedName>
    <definedName name="Q2repurchased">'Question 2.'!$I$10</definedName>
    <definedName name="Q2Tons">'Question 2.'!$G$11</definedName>
    <definedName name="Q2value">'Question 2.'!$O$11</definedName>
    <definedName name="Q2VCODES">'Question 2.'!$B$17:$B$765</definedName>
    <definedName name="Q3Atons">'Question 3.'!$N$9</definedName>
    <definedName name="Q3CTONS">'Question 3.'!$G$14:$G$1013</definedName>
    <definedName name="Q3D10TONS">'Question 3.'!$T$12</definedName>
    <definedName name="Q3D11TONS">'Question 3.'!$T$13</definedName>
    <definedName name="Q3D12TONS">'Question 3.'!$T$14</definedName>
    <definedName name="Q3D13TONS">'Question 3.'!$T$15</definedName>
    <definedName name="Q3D14TONS">'Question 3.'!$T$16</definedName>
    <definedName name="Q3D15TONS">'Question 3.'!$T$17</definedName>
    <definedName name="Q3D16TONS">'Question 3.'!$T$18</definedName>
    <definedName name="Q3D17TONS">'Question 3.'!$T$19</definedName>
    <definedName name="Q3D1TONS">'Question 3.'!$T$3</definedName>
    <definedName name="Q3D2TONS">'Question 3.'!$T$4</definedName>
    <definedName name="Q3D3TONS">'Question 3.'!$T$5</definedName>
    <definedName name="Q3D4TONS">'Question 3.'!$T$6</definedName>
    <definedName name="Q3D5TONS">'Question 3.'!$T$7</definedName>
    <definedName name="Q3D6TONS">'Question 3.'!$T$8</definedName>
    <definedName name="Q3D7TONS">'Question 3.'!$T$9</definedName>
    <definedName name="Q3D8TONS">'Question 3.'!$T$10</definedName>
    <definedName name="Q3D9TONS">'Question 3.'!$T$11</definedName>
    <definedName name="Q3DIST">'Question 3.'!$F$14:$F$1013</definedName>
    <definedName name="Q3Indicator">'Question 3.'!$K$9</definedName>
    <definedName name="Q3Indicator2">'Question 3.'!$L$9</definedName>
    <definedName name="Q3line">'Question 3.'!$I$10</definedName>
    <definedName name="Q3P1bErr">'Question 3.'!$V$9</definedName>
    <definedName name="Q3Pda1b">'Question 3.'!$Q$9</definedName>
    <definedName name="Q3Tons">'Question 3.'!$G$9</definedName>
    <definedName name="Q3value">'Question 3.'!$P$9</definedName>
    <definedName name="Q3VCODES">'Question 3.'!$B$14:$B$1013</definedName>
    <definedName name="Q4CTONS">'Question 4.'!$H$15:$H$514</definedName>
    <definedName name="Q4D10TONS">'Question 4.'!$U$12</definedName>
    <definedName name="Q4D11TONS">'Question 4.'!$U$13</definedName>
    <definedName name="Q4D12TONS">'Question 4.'!$U$14</definedName>
    <definedName name="Q4D13TONS">'Question 4.'!$U$15</definedName>
    <definedName name="Q4D14TONS">'Question 4.'!$U$16</definedName>
    <definedName name="Q4D15TONS">'Question 4.'!$U$17</definedName>
    <definedName name="Q4D16TONS">'Question 4.'!$U$18</definedName>
    <definedName name="Q4D17TONS">'Question 4.'!$U$19</definedName>
    <definedName name="Q4D1TONS">'Question 4.'!$U$3</definedName>
    <definedName name="Q4D2TONS">'Question 4.'!$U$4</definedName>
    <definedName name="Q4D3TONS">'Question 4.'!$U$5</definedName>
    <definedName name="Q4D4TONS">'Question 4.'!$U$6</definedName>
    <definedName name="Q4D5TONS">'Question 4.'!$U$7</definedName>
    <definedName name="Q4D6TONS">'Question 4.'!$U$8</definedName>
    <definedName name="Q4D7TONS">'Question 4.'!$U$9</definedName>
    <definedName name="Q4D8TONS">'Question 4.'!$U$10</definedName>
    <definedName name="Q4D9TONS">'Question 4.'!$U$11</definedName>
    <definedName name="Q4DIST">'Question 4.'!$G$15:$G$514</definedName>
    <definedName name="Q4GrwrNum">'Question 4.'!$D$15:$D$514</definedName>
    <definedName name="Q4GrwrValue">'Question 4.'!$L$15:$L$514</definedName>
    <definedName name="Q4Indicator">'Question 4.'!$P$10</definedName>
    <definedName name="Q4Indicator2">'Question 4.'!$Q$10</definedName>
    <definedName name="Q4line">'Question 4.'!$J$11</definedName>
    <definedName name="Q4P1bErr">'Question 4.'!$O$10</definedName>
    <definedName name="Q4Pda1b">'Question 4.'!$M$10</definedName>
    <definedName name="Q4Tons">'Question 4.'!$H$10</definedName>
    <definedName name="Q4Value">'Question 4.'!$L$10</definedName>
    <definedName name="Q4VCODES">'Question 4.'!$B$15:$B$514</definedName>
    <definedName name="SACrushed">'Section A.'!$C$20</definedName>
    <definedName name="SAnrPurchase">'Section A.'!$G$20</definedName>
    <definedName name="SAnrPurshase">'Section A.'!$G$20</definedName>
    <definedName name="SAPurchase">'Section A.'!$E$20</definedName>
    <definedName name="T10Value">'T10'!$A$1:$R$417</definedName>
    <definedName name="VbalError">'Balance Varieties'!$S$6</definedName>
    <definedName name="VbigErrCnt">'Balance Varieties'!$X$7</definedName>
    <definedName name="VbigError">'Balance Varieties'!$X$6</definedName>
    <definedName name="VmogErrCnt">'Balance Varieties'!$Y$7</definedName>
    <definedName name="VmogError">'Balance Varieties'!$Y$6</definedName>
    <definedName name="VrndErrCnt">'Balance Varieties'!$Z$7</definedName>
    <definedName name="VrndError">'Balance Varieties'!$Z$6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520" i="19" l="1"/>
  <c r="U520" i="19"/>
  <c r="Q520" i="19"/>
  <c r="P520" i="19"/>
  <c r="O520" i="19"/>
  <c r="R520" i="19" s="1"/>
  <c r="N520" i="19"/>
  <c r="M520" i="19"/>
  <c r="K520" i="19"/>
  <c r="J520" i="19"/>
  <c r="I520" i="19"/>
  <c r="H520" i="19"/>
  <c r="F520" i="19" s="1"/>
  <c r="G520" i="19"/>
  <c r="V519" i="19"/>
  <c r="U519" i="19"/>
  <c r="R519" i="19"/>
  <c r="Q519" i="19"/>
  <c r="P519" i="19"/>
  <c r="N519" i="19"/>
  <c r="O519" i="19" s="1"/>
  <c r="M519" i="19"/>
  <c r="K519" i="19"/>
  <c r="J519" i="19"/>
  <c r="I519" i="19"/>
  <c r="H519" i="19"/>
  <c r="G519" i="19"/>
  <c r="F519" i="19"/>
  <c r="V518" i="19"/>
  <c r="U518" i="19"/>
  <c r="P518" i="19" s="1"/>
  <c r="Q518" i="19"/>
  <c r="N518" i="19"/>
  <c r="M518" i="19"/>
  <c r="O518" i="19" s="1"/>
  <c r="K518" i="19"/>
  <c r="J518" i="19"/>
  <c r="I518" i="19"/>
  <c r="H518" i="19"/>
  <c r="G518" i="19"/>
  <c r="F518" i="19"/>
  <c r="V517" i="19"/>
  <c r="U517" i="19"/>
  <c r="T517" i="19"/>
  <c r="Q517" i="19"/>
  <c r="P517" i="19"/>
  <c r="N517" i="19"/>
  <c r="M517" i="19"/>
  <c r="O517" i="19" s="1"/>
  <c r="R517" i="19" s="1"/>
  <c r="K517" i="19"/>
  <c r="J517" i="19"/>
  <c r="I517" i="19"/>
  <c r="H517" i="19"/>
  <c r="F517" i="19" s="1"/>
  <c r="E517" i="19" s="1"/>
  <c r="S517" i="19" s="1"/>
  <c r="G517" i="19"/>
  <c r="V516" i="19"/>
  <c r="U516" i="19"/>
  <c r="T516" i="19"/>
  <c r="Q516" i="19"/>
  <c r="P516" i="19"/>
  <c r="O516" i="19"/>
  <c r="R516" i="19" s="1"/>
  <c r="N516" i="19"/>
  <c r="M516" i="19"/>
  <c r="K516" i="19"/>
  <c r="J516" i="19"/>
  <c r="I516" i="19"/>
  <c r="H516" i="19"/>
  <c r="G516" i="19"/>
  <c r="V515" i="19"/>
  <c r="U515" i="19"/>
  <c r="P515" i="19" s="1"/>
  <c r="T515" i="19"/>
  <c r="Q515" i="19"/>
  <c r="N515" i="19"/>
  <c r="O515" i="19" s="1"/>
  <c r="R515" i="19" s="1"/>
  <c r="M515" i="19"/>
  <c r="K515" i="19"/>
  <c r="J515" i="19"/>
  <c r="I515" i="19"/>
  <c r="H515" i="19"/>
  <c r="G515" i="19"/>
  <c r="F515" i="19"/>
  <c r="V514" i="19"/>
  <c r="U514" i="19"/>
  <c r="P514" i="19" s="1"/>
  <c r="T514" i="19"/>
  <c r="Q514" i="19"/>
  <c r="N514" i="19"/>
  <c r="M514" i="19"/>
  <c r="O514" i="19" s="1"/>
  <c r="K514" i="19"/>
  <c r="J514" i="19"/>
  <c r="I514" i="19"/>
  <c r="H514" i="19"/>
  <c r="G514" i="19"/>
  <c r="F514" i="19"/>
  <c r="V513" i="19"/>
  <c r="U513" i="19"/>
  <c r="T513" i="19"/>
  <c r="Q513" i="19"/>
  <c r="P513" i="19"/>
  <c r="N513" i="19"/>
  <c r="M513" i="19"/>
  <c r="O513" i="19" s="1"/>
  <c r="R513" i="19" s="1"/>
  <c r="K513" i="19"/>
  <c r="J513" i="19"/>
  <c r="I513" i="19"/>
  <c r="H513" i="19"/>
  <c r="F513" i="19" s="1"/>
  <c r="E513" i="19" s="1"/>
  <c r="S513" i="19" s="1"/>
  <c r="G513" i="19"/>
  <c r="V512" i="19"/>
  <c r="U512" i="19"/>
  <c r="T512" i="19"/>
  <c r="Q512" i="19"/>
  <c r="P512" i="19"/>
  <c r="O512" i="19"/>
  <c r="R512" i="19" s="1"/>
  <c r="N512" i="19"/>
  <c r="M512" i="19"/>
  <c r="K512" i="19"/>
  <c r="J512" i="19"/>
  <c r="I512" i="19"/>
  <c r="H512" i="19"/>
  <c r="G512" i="19"/>
  <c r="V511" i="19"/>
  <c r="U511" i="19"/>
  <c r="T511" i="19"/>
  <c r="R511" i="19"/>
  <c r="Q511" i="19"/>
  <c r="P511" i="19"/>
  <c r="N511" i="19"/>
  <c r="O511" i="19" s="1"/>
  <c r="M511" i="19"/>
  <c r="K511" i="19"/>
  <c r="J511" i="19"/>
  <c r="I511" i="19"/>
  <c r="H511" i="19"/>
  <c r="G511" i="19"/>
  <c r="F511" i="19"/>
  <c r="V510" i="19"/>
  <c r="U510" i="19"/>
  <c r="P510" i="19" s="1"/>
  <c r="T510" i="19"/>
  <c r="Q510" i="19"/>
  <c r="N510" i="19"/>
  <c r="M510" i="19"/>
  <c r="O510" i="19" s="1"/>
  <c r="R510" i="19" s="1"/>
  <c r="E510" i="19" s="1"/>
  <c r="S510" i="19" s="1"/>
  <c r="K510" i="19"/>
  <c r="J510" i="19"/>
  <c r="I510" i="19"/>
  <c r="H510" i="19"/>
  <c r="G510" i="19"/>
  <c r="F510" i="19"/>
  <c r="L510" i="19" s="1"/>
  <c r="V509" i="19"/>
  <c r="U509" i="19"/>
  <c r="T509" i="19"/>
  <c r="Q509" i="19"/>
  <c r="P509" i="19"/>
  <c r="N509" i="19"/>
  <c r="M509" i="19"/>
  <c r="O509" i="19" s="1"/>
  <c r="K509" i="19"/>
  <c r="J509" i="19"/>
  <c r="I509" i="19"/>
  <c r="H509" i="19"/>
  <c r="F509" i="19" s="1"/>
  <c r="G509" i="19"/>
  <c r="V508" i="19"/>
  <c r="U508" i="19"/>
  <c r="T508" i="19"/>
  <c r="Q508" i="19"/>
  <c r="P508" i="19"/>
  <c r="O508" i="19"/>
  <c r="R508" i="19" s="1"/>
  <c r="N508" i="19"/>
  <c r="M508" i="19"/>
  <c r="K508" i="19"/>
  <c r="J508" i="19"/>
  <c r="I508" i="19"/>
  <c r="H508" i="19"/>
  <c r="G508" i="19"/>
  <c r="V507" i="19"/>
  <c r="U507" i="19"/>
  <c r="P507" i="19" s="1"/>
  <c r="T507" i="19"/>
  <c r="R507" i="19"/>
  <c r="Q507" i="19"/>
  <c r="N507" i="19"/>
  <c r="O507" i="19" s="1"/>
  <c r="M507" i="19"/>
  <c r="K507" i="19"/>
  <c r="J507" i="19"/>
  <c r="I507" i="19"/>
  <c r="H507" i="19"/>
  <c r="G507" i="19"/>
  <c r="F507" i="19"/>
  <c r="V506" i="19"/>
  <c r="U506" i="19"/>
  <c r="P506" i="19" s="1"/>
  <c r="T506" i="19"/>
  <c r="Q506" i="19"/>
  <c r="N506" i="19"/>
  <c r="M506" i="19"/>
  <c r="O506" i="19" s="1"/>
  <c r="K506" i="19"/>
  <c r="J506" i="19"/>
  <c r="I506" i="19"/>
  <c r="H506" i="19"/>
  <c r="G506" i="19"/>
  <c r="F506" i="19"/>
  <c r="L506" i="19" s="1"/>
  <c r="D506" i="19" s="1"/>
  <c r="V505" i="19"/>
  <c r="U505" i="19"/>
  <c r="T505" i="19"/>
  <c r="Q505" i="19"/>
  <c r="P505" i="19"/>
  <c r="N505" i="19"/>
  <c r="M505" i="19"/>
  <c r="O505" i="19" s="1"/>
  <c r="R505" i="19" s="1"/>
  <c r="K505" i="19"/>
  <c r="J505" i="19"/>
  <c r="I505" i="19"/>
  <c r="H505" i="19"/>
  <c r="F505" i="19" s="1"/>
  <c r="G505" i="19"/>
  <c r="V504" i="19"/>
  <c r="U504" i="19"/>
  <c r="T504" i="19"/>
  <c r="Q504" i="19"/>
  <c r="P504" i="19"/>
  <c r="O504" i="19"/>
  <c r="R504" i="19" s="1"/>
  <c r="N504" i="19"/>
  <c r="M504" i="19"/>
  <c r="K504" i="19"/>
  <c r="J504" i="19"/>
  <c r="I504" i="19"/>
  <c r="H504" i="19"/>
  <c r="F504" i="19" s="1"/>
  <c r="G504" i="19"/>
  <c r="V503" i="19"/>
  <c r="U503" i="19"/>
  <c r="P503" i="19" s="1"/>
  <c r="T503" i="19"/>
  <c r="Q503" i="19"/>
  <c r="N503" i="19"/>
  <c r="O503" i="19" s="1"/>
  <c r="R503" i="19" s="1"/>
  <c r="M503" i="19"/>
  <c r="K503" i="19"/>
  <c r="J503" i="19"/>
  <c r="I503" i="19"/>
  <c r="H503" i="19"/>
  <c r="G503" i="19"/>
  <c r="F503" i="19"/>
  <c r="V502" i="19"/>
  <c r="U502" i="19"/>
  <c r="P502" i="19" s="1"/>
  <c r="T502" i="19"/>
  <c r="Q502" i="19"/>
  <c r="N502" i="19"/>
  <c r="M502" i="19"/>
  <c r="O502" i="19" s="1"/>
  <c r="R502" i="19" s="1"/>
  <c r="E502" i="19" s="1"/>
  <c r="S502" i="19" s="1"/>
  <c r="K502" i="19"/>
  <c r="J502" i="19"/>
  <c r="I502" i="19"/>
  <c r="H502" i="19"/>
  <c r="G502" i="19"/>
  <c r="F502" i="19"/>
  <c r="L502" i="19" s="1"/>
  <c r="V501" i="19"/>
  <c r="U501" i="19"/>
  <c r="T501" i="19"/>
  <c r="Q501" i="19"/>
  <c r="P501" i="19"/>
  <c r="N501" i="19"/>
  <c r="M501" i="19"/>
  <c r="O501" i="19" s="1"/>
  <c r="K501" i="19"/>
  <c r="J501" i="19"/>
  <c r="I501" i="19"/>
  <c r="H501" i="19"/>
  <c r="F501" i="19" s="1"/>
  <c r="G501" i="19"/>
  <c r="V500" i="19"/>
  <c r="U500" i="19"/>
  <c r="T500" i="19"/>
  <c r="Q500" i="19"/>
  <c r="P500" i="19"/>
  <c r="O500" i="19"/>
  <c r="R500" i="19" s="1"/>
  <c r="N500" i="19"/>
  <c r="M500" i="19"/>
  <c r="K500" i="19"/>
  <c r="J500" i="19"/>
  <c r="I500" i="19"/>
  <c r="H500" i="19"/>
  <c r="G500" i="19"/>
  <c r="V499" i="19"/>
  <c r="U499" i="19"/>
  <c r="P499" i="19" s="1"/>
  <c r="T499" i="19"/>
  <c r="Q499" i="19"/>
  <c r="O499" i="19"/>
  <c r="R499" i="19" s="1"/>
  <c r="N499" i="19"/>
  <c r="M499" i="19"/>
  <c r="K499" i="19"/>
  <c r="J499" i="19"/>
  <c r="I499" i="19"/>
  <c r="H499" i="19"/>
  <c r="G499" i="19"/>
  <c r="F499" i="19"/>
  <c r="V498" i="19"/>
  <c r="U498" i="19"/>
  <c r="P498" i="19" s="1"/>
  <c r="T498" i="19"/>
  <c r="R498" i="19"/>
  <c r="E498" i="19" s="1"/>
  <c r="S498" i="19" s="1"/>
  <c r="Q498" i="19"/>
  <c r="N498" i="19"/>
  <c r="M498" i="19"/>
  <c r="O498" i="19" s="1"/>
  <c r="K498" i="19"/>
  <c r="J498" i="19"/>
  <c r="I498" i="19"/>
  <c r="H498" i="19"/>
  <c r="G498" i="19"/>
  <c r="F498" i="19"/>
  <c r="V497" i="19"/>
  <c r="U497" i="19"/>
  <c r="P497" i="19" s="1"/>
  <c r="T497" i="19"/>
  <c r="Q497" i="19"/>
  <c r="N497" i="19"/>
  <c r="M497" i="19"/>
  <c r="O497" i="19" s="1"/>
  <c r="K497" i="19"/>
  <c r="J497" i="19"/>
  <c r="I497" i="19"/>
  <c r="H497" i="19"/>
  <c r="F497" i="19" s="1"/>
  <c r="L497" i="19" s="1"/>
  <c r="D497" i="19" s="1"/>
  <c r="G497" i="19"/>
  <c r="V496" i="19"/>
  <c r="U496" i="19"/>
  <c r="T496" i="19"/>
  <c r="Q496" i="19"/>
  <c r="P496" i="19"/>
  <c r="O496" i="19"/>
  <c r="R496" i="19" s="1"/>
  <c r="N496" i="19"/>
  <c r="M496" i="19"/>
  <c r="K496" i="19"/>
  <c r="J496" i="19"/>
  <c r="I496" i="19"/>
  <c r="H496" i="19"/>
  <c r="G496" i="19"/>
  <c r="V495" i="19"/>
  <c r="U495" i="19"/>
  <c r="P495" i="19" s="1"/>
  <c r="T495" i="19"/>
  <c r="Q495" i="19"/>
  <c r="O495" i="19"/>
  <c r="R495" i="19" s="1"/>
  <c r="N495" i="19"/>
  <c r="M495" i="19"/>
  <c r="K495" i="19"/>
  <c r="J495" i="19"/>
  <c r="I495" i="19"/>
  <c r="H495" i="19"/>
  <c r="G495" i="19"/>
  <c r="F495" i="19"/>
  <c r="V494" i="19"/>
  <c r="U494" i="19"/>
  <c r="P494" i="19" s="1"/>
  <c r="T494" i="19"/>
  <c r="R494" i="19"/>
  <c r="E494" i="19" s="1"/>
  <c r="S494" i="19" s="1"/>
  <c r="Q494" i="19"/>
  <c r="N494" i="19"/>
  <c r="M494" i="19"/>
  <c r="O494" i="19" s="1"/>
  <c r="K494" i="19"/>
  <c r="J494" i="19"/>
  <c r="I494" i="19"/>
  <c r="H494" i="19"/>
  <c r="G494" i="19"/>
  <c r="F494" i="19"/>
  <c r="V493" i="19"/>
  <c r="U493" i="19"/>
  <c r="P493" i="19" s="1"/>
  <c r="T493" i="19"/>
  <c r="Q493" i="19"/>
  <c r="N493" i="19"/>
  <c r="M493" i="19"/>
  <c r="O493" i="19" s="1"/>
  <c r="K493" i="19"/>
  <c r="J493" i="19"/>
  <c r="I493" i="19"/>
  <c r="H493" i="19"/>
  <c r="F493" i="19" s="1"/>
  <c r="L493" i="19" s="1"/>
  <c r="D493" i="19" s="1"/>
  <c r="G493" i="19"/>
  <c r="V492" i="19"/>
  <c r="U492" i="19"/>
  <c r="T492" i="19"/>
  <c r="Q492" i="19"/>
  <c r="P492" i="19"/>
  <c r="O492" i="19"/>
  <c r="R492" i="19" s="1"/>
  <c r="N492" i="19"/>
  <c r="M492" i="19"/>
  <c r="K492" i="19"/>
  <c r="J492" i="19"/>
  <c r="I492" i="19"/>
  <c r="H492" i="19"/>
  <c r="G492" i="19"/>
  <c r="V491" i="19"/>
  <c r="U491" i="19"/>
  <c r="P491" i="19" s="1"/>
  <c r="T491" i="19"/>
  <c r="Q491" i="19"/>
  <c r="O491" i="19"/>
  <c r="R491" i="19" s="1"/>
  <c r="N491" i="19"/>
  <c r="M491" i="19"/>
  <c r="K491" i="19"/>
  <c r="J491" i="19"/>
  <c r="I491" i="19"/>
  <c r="H491" i="19"/>
  <c r="G491" i="19"/>
  <c r="F491" i="19"/>
  <c r="V490" i="19"/>
  <c r="U490" i="19"/>
  <c r="P490" i="19" s="1"/>
  <c r="T490" i="19"/>
  <c r="R490" i="19"/>
  <c r="E490" i="19" s="1"/>
  <c r="S490" i="19" s="1"/>
  <c r="Q490" i="19"/>
  <c r="N490" i="19"/>
  <c r="M490" i="19"/>
  <c r="O490" i="19" s="1"/>
  <c r="K490" i="19"/>
  <c r="J490" i="19"/>
  <c r="I490" i="19"/>
  <c r="H490" i="19"/>
  <c r="G490" i="19"/>
  <c r="F490" i="19"/>
  <c r="V489" i="19"/>
  <c r="U489" i="19"/>
  <c r="P489" i="19" s="1"/>
  <c r="T489" i="19"/>
  <c r="Q489" i="19"/>
  <c r="N489" i="19"/>
  <c r="M489" i="19"/>
  <c r="O489" i="19" s="1"/>
  <c r="K489" i="19"/>
  <c r="J489" i="19"/>
  <c r="I489" i="19"/>
  <c r="H489" i="19"/>
  <c r="F489" i="19" s="1"/>
  <c r="L489" i="19" s="1"/>
  <c r="D489" i="19" s="1"/>
  <c r="G489" i="19"/>
  <c r="V488" i="19"/>
  <c r="U488" i="19"/>
  <c r="T488" i="19"/>
  <c r="Q488" i="19"/>
  <c r="P488" i="19"/>
  <c r="O488" i="19"/>
  <c r="R488" i="19" s="1"/>
  <c r="N488" i="19"/>
  <c r="M488" i="19"/>
  <c r="K488" i="19"/>
  <c r="J488" i="19"/>
  <c r="I488" i="19"/>
  <c r="H488" i="19"/>
  <c r="G488" i="19"/>
  <c r="V487" i="19"/>
  <c r="U487" i="19"/>
  <c r="P487" i="19" s="1"/>
  <c r="T487" i="19"/>
  <c r="Q487" i="19"/>
  <c r="O487" i="19"/>
  <c r="R487" i="19" s="1"/>
  <c r="N487" i="19"/>
  <c r="M487" i="19"/>
  <c r="K487" i="19"/>
  <c r="J487" i="19"/>
  <c r="I487" i="19"/>
  <c r="H487" i="19"/>
  <c r="G487" i="19"/>
  <c r="F487" i="19"/>
  <c r="V486" i="19"/>
  <c r="U486" i="19"/>
  <c r="P486" i="19" s="1"/>
  <c r="T486" i="19"/>
  <c r="R486" i="19"/>
  <c r="Q486" i="19"/>
  <c r="N486" i="19"/>
  <c r="M486" i="19"/>
  <c r="O486" i="19" s="1"/>
  <c r="K486" i="19"/>
  <c r="J486" i="19"/>
  <c r="I486" i="19"/>
  <c r="H486" i="19"/>
  <c r="G486" i="19"/>
  <c r="F486" i="19"/>
  <c r="L486" i="19" s="1"/>
  <c r="V485" i="19"/>
  <c r="U485" i="19"/>
  <c r="P485" i="19" s="1"/>
  <c r="T485" i="19"/>
  <c r="Q485" i="19"/>
  <c r="N485" i="19"/>
  <c r="M485" i="19"/>
  <c r="O485" i="19" s="1"/>
  <c r="K485" i="19"/>
  <c r="J485" i="19"/>
  <c r="I485" i="19"/>
  <c r="H485" i="19"/>
  <c r="F485" i="19" s="1"/>
  <c r="L485" i="19" s="1"/>
  <c r="D485" i="19" s="1"/>
  <c r="G485" i="19"/>
  <c r="V484" i="19"/>
  <c r="U484" i="19"/>
  <c r="T484" i="19"/>
  <c r="Q484" i="19"/>
  <c r="P484" i="19"/>
  <c r="O484" i="19"/>
  <c r="R484" i="19" s="1"/>
  <c r="N484" i="19"/>
  <c r="M484" i="19"/>
  <c r="K484" i="19"/>
  <c r="J484" i="19"/>
  <c r="I484" i="19"/>
  <c r="H484" i="19"/>
  <c r="G484" i="19"/>
  <c r="V483" i="19"/>
  <c r="U483" i="19"/>
  <c r="T483" i="19"/>
  <c r="Q483" i="19"/>
  <c r="P483" i="19"/>
  <c r="N483" i="19"/>
  <c r="O483" i="19" s="1"/>
  <c r="R483" i="19" s="1"/>
  <c r="M483" i="19"/>
  <c r="K483" i="19"/>
  <c r="J483" i="19"/>
  <c r="I483" i="19"/>
  <c r="H483" i="19"/>
  <c r="G483" i="19"/>
  <c r="F483" i="19" s="1"/>
  <c r="V482" i="19"/>
  <c r="U482" i="19"/>
  <c r="P482" i="19" s="1"/>
  <c r="T482" i="19"/>
  <c r="Q482" i="19"/>
  <c r="N482" i="19"/>
  <c r="M482" i="19"/>
  <c r="O482" i="19" s="1"/>
  <c r="R482" i="19" s="1"/>
  <c r="K482" i="19"/>
  <c r="J482" i="19"/>
  <c r="I482" i="19"/>
  <c r="H482" i="19"/>
  <c r="G482" i="19"/>
  <c r="F482" i="19"/>
  <c r="L482" i="19" s="1"/>
  <c r="V481" i="19"/>
  <c r="U481" i="19"/>
  <c r="T481" i="19"/>
  <c r="Q481" i="19"/>
  <c r="P481" i="19"/>
  <c r="N481" i="19"/>
  <c r="M481" i="19"/>
  <c r="O481" i="19" s="1"/>
  <c r="K481" i="19"/>
  <c r="J481" i="19"/>
  <c r="I481" i="19"/>
  <c r="H481" i="19"/>
  <c r="F481" i="19" s="1"/>
  <c r="G481" i="19"/>
  <c r="V480" i="19"/>
  <c r="U480" i="19"/>
  <c r="T480" i="19"/>
  <c r="Q480" i="19"/>
  <c r="P480" i="19"/>
  <c r="N480" i="19"/>
  <c r="M480" i="19"/>
  <c r="O480" i="19" s="1"/>
  <c r="K480" i="19"/>
  <c r="J480" i="19"/>
  <c r="I480" i="19"/>
  <c r="H480" i="19"/>
  <c r="F480" i="19" s="1"/>
  <c r="G480" i="19"/>
  <c r="V479" i="19"/>
  <c r="U479" i="19"/>
  <c r="T479" i="19"/>
  <c r="Q479" i="19"/>
  <c r="P479" i="19"/>
  <c r="N479" i="19"/>
  <c r="O479" i="19" s="1"/>
  <c r="R479" i="19" s="1"/>
  <c r="M479" i="19"/>
  <c r="K479" i="19"/>
  <c r="J479" i="19"/>
  <c r="I479" i="19"/>
  <c r="H479" i="19"/>
  <c r="G479" i="19"/>
  <c r="F479" i="19"/>
  <c r="V478" i="19"/>
  <c r="U478" i="19"/>
  <c r="P478" i="19" s="1"/>
  <c r="T478" i="19"/>
  <c r="Q478" i="19"/>
  <c r="O478" i="19"/>
  <c r="R478" i="19" s="1"/>
  <c r="N478" i="19"/>
  <c r="M478" i="19"/>
  <c r="K478" i="19"/>
  <c r="J478" i="19"/>
  <c r="I478" i="19"/>
  <c r="H478" i="19"/>
  <c r="F478" i="19" s="1"/>
  <c r="G478" i="19"/>
  <c r="V477" i="19"/>
  <c r="U477" i="19"/>
  <c r="T477" i="19"/>
  <c r="Q477" i="19"/>
  <c r="P477" i="19"/>
  <c r="N477" i="19"/>
  <c r="O477" i="19" s="1"/>
  <c r="R477" i="19" s="1"/>
  <c r="M477" i="19"/>
  <c r="K477" i="19"/>
  <c r="J477" i="19"/>
  <c r="I477" i="19"/>
  <c r="H477" i="19"/>
  <c r="G477" i="19"/>
  <c r="F477" i="19"/>
  <c r="V476" i="19"/>
  <c r="U476" i="19"/>
  <c r="P476" i="19" s="1"/>
  <c r="T476" i="19"/>
  <c r="Q476" i="19"/>
  <c r="N476" i="19"/>
  <c r="M476" i="19"/>
  <c r="O476" i="19" s="1"/>
  <c r="R476" i="19" s="1"/>
  <c r="K476" i="19"/>
  <c r="J476" i="19"/>
  <c r="I476" i="19"/>
  <c r="H476" i="19"/>
  <c r="G476" i="19"/>
  <c r="F476" i="19"/>
  <c r="E476" i="19"/>
  <c r="S476" i="19" s="1"/>
  <c r="V475" i="19"/>
  <c r="U475" i="19"/>
  <c r="T475" i="19"/>
  <c r="Q475" i="19"/>
  <c r="P475" i="19"/>
  <c r="N475" i="19"/>
  <c r="M475" i="19"/>
  <c r="O475" i="19" s="1"/>
  <c r="K475" i="19"/>
  <c r="J475" i="19"/>
  <c r="I475" i="19"/>
  <c r="H475" i="19"/>
  <c r="F475" i="19" s="1"/>
  <c r="G475" i="19"/>
  <c r="V474" i="19"/>
  <c r="U474" i="19"/>
  <c r="T474" i="19"/>
  <c r="Q474" i="19"/>
  <c r="P474" i="19"/>
  <c r="O474" i="19"/>
  <c r="R474" i="19" s="1"/>
  <c r="N474" i="19"/>
  <c r="M474" i="19"/>
  <c r="K474" i="19"/>
  <c r="J474" i="19"/>
  <c r="I474" i="19"/>
  <c r="H474" i="19"/>
  <c r="G474" i="19"/>
  <c r="V473" i="19"/>
  <c r="U473" i="19"/>
  <c r="T473" i="19"/>
  <c r="R473" i="19"/>
  <c r="Q473" i="19"/>
  <c r="P473" i="19"/>
  <c r="N473" i="19"/>
  <c r="O473" i="19" s="1"/>
  <c r="M473" i="19"/>
  <c r="K473" i="19"/>
  <c r="J473" i="19"/>
  <c r="I473" i="19"/>
  <c r="H473" i="19"/>
  <c r="G473" i="19"/>
  <c r="F473" i="19"/>
  <c r="V472" i="19"/>
  <c r="U472" i="19"/>
  <c r="P472" i="19" s="1"/>
  <c r="T472" i="19"/>
  <c r="Q472" i="19"/>
  <c r="N472" i="19"/>
  <c r="M472" i="19"/>
  <c r="O472" i="19" s="1"/>
  <c r="K472" i="19"/>
  <c r="J472" i="19"/>
  <c r="I472" i="19"/>
  <c r="H472" i="19"/>
  <c r="G472" i="19"/>
  <c r="F472" i="19"/>
  <c r="L472" i="19" s="1"/>
  <c r="D472" i="19" s="1"/>
  <c r="V471" i="19"/>
  <c r="U471" i="19"/>
  <c r="T471" i="19"/>
  <c r="Q471" i="19"/>
  <c r="P471" i="19"/>
  <c r="N471" i="19"/>
  <c r="M471" i="19"/>
  <c r="O471" i="19" s="1"/>
  <c r="R471" i="19" s="1"/>
  <c r="K471" i="19"/>
  <c r="J471" i="19"/>
  <c r="I471" i="19"/>
  <c r="H471" i="19"/>
  <c r="F471" i="19" s="1"/>
  <c r="G471" i="19"/>
  <c r="V470" i="19"/>
  <c r="U470" i="19"/>
  <c r="T470" i="19"/>
  <c r="Q470" i="19"/>
  <c r="P470" i="19"/>
  <c r="O470" i="19"/>
  <c r="R470" i="19" s="1"/>
  <c r="N470" i="19"/>
  <c r="M470" i="19"/>
  <c r="K470" i="19"/>
  <c r="J470" i="19"/>
  <c r="I470" i="19"/>
  <c r="H470" i="19"/>
  <c r="F470" i="19" s="1"/>
  <c r="G470" i="19"/>
  <c r="V469" i="19"/>
  <c r="U469" i="19"/>
  <c r="T469" i="19"/>
  <c r="Q469" i="19"/>
  <c r="P469" i="19"/>
  <c r="N469" i="19"/>
  <c r="O469" i="19" s="1"/>
  <c r="R469" i="19" s="1"/>
  <c r="M469" i="19"/>
  <c r="K469" i="19"/>
  <c r="J469" i="19"/>
  <c r="I469" i="19"/>
  <c r="H469" i="19"/>
  <c r="G469" i="19"/>
  <c r="F469" i="19"/>
  <c r="V468" i="19"/>
  <c r="U468" i="19"/>
  <c r="P468" i="19" s="1"/>
  <c r="T468" i="19"/>
  <c r="Q468" i="19"/>
  <c r="N468" i="19"/>
  <c r="M468" i="19"/>
  <c r="O468" i="19" s="1"/>
  <c r="R468" i="19" s="1"/>
  <c r="K468" i="19"/>
  <c r="J468" i="19"/>
  <c r="I468" i="19"/>
  <c r="H468" i="19"/>
  <c r="G468" i="19"/>
  <c r="F468" i="19"/>
  <c r="E468" i="19"/>
  <c r="S468" i="19" s="1"/>
  <c r="V467" i="19"/>
  <c r="U467" i="19"/>
  <c r="T467" i="19"/>
  <c r="Q467" i="19"/>
  <c r="P467" i="19"/>
  <c r="N467" i="19"/>
  <c r="M467" i="19"/>
  <c r="O467" i="19" s="1"/>
  <c r="K467" i="19"/>
  <c r="J467" i="19"/>
  <c r="I467" i="19"/>
  <c r="H467" i="19"/>
  <c r="F467" i="19" s="1"/>
  <c r="G467" i="19"/>
  <c r="V466" i="19"/>
  <c r="U466" i="19"/>
  <c r="T466" i="19"/>
  <c r="Q466" i="19"/>
  <c r="P466" i="19"/>
  <c r="O466" i="19"/>
  <c r="R466" i="19" s="1"/>
  <c r="N466" i="19"/>
  <c r="M466" i="19"/>
  <c r="K466" i="19"/>
  <c r="J466" i="19"/>
  <c r="I466" i="19"/>
  <c r="H466" i="19"/>
  <c r="G466" i="19"/>
  <c r="V465" i="19"/>
  <c r="U465" i="19"/>
  <c r="T465" i="19"/>
  <c r="R465" i="19"/>
  <c r="Q465" i="19"/>
  <c r="P465" i="19"/>
  <c r="N465" i="19"/>
  <c r="O465" i="19" s="1"/>
  <c r="M465" i="19"/>
  <c r="K465" i="19"/>
  <c r="J465" i="19"/>
  <c r="I465" i="19"/>
  <c r="H465" i="19"/>
  <c r="G465" i="19"/>
  <c r="F465" i="19"/>
  <c r="V464" i="19"/>
  <c r="U464" i="19"/>
  <c r="P464" i="19" s="1"/>
  <c r="T464" i="19"/>
  <c r="Q464" i="19"/>
  <c r="N464" i="19"/>
  <c r="M464" i="19"/>
  <c r="O464" i="19" s="1"/>
  <c r="R464" i="19" s="1"/>
  <c r="E464" i="19" s="1"/>
  <c r="S464" i="19" s="1"/>
  <c r="K464" i="19"/>
  <c r="J464" i="19"/>
  <c r="I464" i="19"/>
  <c r="H464" i="19"/>
  <c r="G464" i="19"/>
  <c r="F464" i="19"/>
  <c r="L464" i="19" s="1"/>
  <c r="V463" i="19"/>
  <c r="U463" i="19"/>
  <c r="T463" i="19"/>
  <c r="Q463" i="19"/>
  <c r="P463" i="19"/>
  <c r="N463" i="19"/>
  <c r="M463" i="19"/>
  <c r="O463" i="19" s="1"/>
  <c r="K463" i="19"/>
  <c r="J463" i="19"/>
  <c r="I463" i="19"/>
  <c r="H463" i="19"/>
  <c r="F463" i="19" s="1"/>
  <c r="G463" i="19"/>
  <c r="V462" i="19"/>
  <c r="U462" i="19"/>
  <c r="T462" i="19"/>
  <c r="Q462" i="19"/>
  <c r="P462" i="19"/>
  <c r="O462" i="19"/>
  <c r="R462" i="19" s="1"/>
  <c r="N462" i="19"/>
  <c r="M462" i="19"/>
  <c r="K462" i="19"/>
  <c r="J462" i="19"/>
  <c r="I462" i="19"/>
  <c r="H462" i="19"/>
  <c r="F462" i="19" s="1"/>
  <c r="G462" i="19"/>
  <c r="V461" i="19"/>
  <c r="U461" i="19"/>
  <c r="T461" i="19"/>
  <c r="Q461" i="19"/>
  <c r="P461" i="19"/>
  <c r="N461" i="19"/>
  <c r="O461" i="19" s="1"/>
  <c r="R461" i="19" s="1"/>
  <c r="M461" i="19"/>
  <c r="K461" i="19"/>
  <c r="J461" i="19"/>
  <c r="I461" i="19"/>
  <c r="H461" i="19"/>
  <c r="G461" i="19"/>
  <c r="F461" i="19"/>
  <c r="V460" i="19"/>
  <c r="U460" i="19"/>
  <c r="P460" i="19" s="1"/>
  <c r="T460" i="19"/>
  <c r="Q460" i="19"/>
  <c r="N460" i="19"/>
  <c r="M460" i="19"/>
  <c r="O460" i="19" s="1"/>
  <c r="K460" i="19"/>
  <c r="J460" i="19"/>
  <c r="I460" i="19"/>
  <c r="H460" i="19"/>
  <c r="G460" i="19"/>
  <c r="F460" i="19"/>
  <c r="V459" i="19"/>
  <c r="U459" i="19"/>
  <c r="T459" i="19"/>
  <c r="Q459" i="19"/>
  <c r="P459" i="19"/>
  <c r="N459" i="19"/>
  <c r="M459" i="19"/>
  <c r="O459" i="19" s="1"/>
  <c r="R459" i="19" s="1"/>
  <c r="K459" i="19"/>
  <c r="J459" i="19"/>
  <c r="I459" i="19"/>
  <c r="H459" i="19"/>
  <c r="F459" i="19" s="1"/>
  <c r="E459" i="19" s="1"/>
  <c r="S459" i="19" s="1"/>
  <c r="G459" i="19"/>
  <c r="V458" i="19"/>
  <c r="U458" i="19"/>
  <c r="T458" i="19"/>
  <c r="Q458" i="19"/>
  <c r="P458" i="19"/>
  <c r="O458" i="19"/>
  <c r="R458" i="19" s="1"/>
  <c r="N458" i="19"/>
  <c r="M458" i="19"/>
  <c r="K458" i="19"/>
  <c r="J458" i="19"/>
  <c r="I458" i="19"/>
  <c r="H458" i="19"/>
  <c r="G458" i="19"/>
  <c r="V457" i="19"/>
  <c r="U457" i="19"/>
  <c r="T457" i="19"/>
  <c r="R457" i="19"/>
  <c r="Q457" i="19"/>
  <c r="P457" i="19"/>
  <c r="N457" i="19"/>
  <c r="O457" i="19" s="1"/>
  <c r="M457" i="19"/>
  <c r="K457" i="19"/>
  <c r="J457" i="19"/>
  <c r="I457" i="19"/>
  <c r="H457" i="19"/>
  <c r="G457" i="19"/>
  <c r="F457" i="19"/>
  <c r="V456" i="19"/>
  <c r="U456" i="19"/>
  <c r="P456" i="19" s="1"/>
  <c r="Q456" i="19"/>
  <c r="N456" i="19"/>
  <c r="M456" i="19"/>
  <c r="O456" i="19" s="1"/>
  <c r="K456" i="19"/>
  <c r="J456" i="19"/>
  <c r="I456" i="19"/>
  <c r="H456" i="19"/>
  <c r="G456" i="19"/>
  <c r="F456" i="19"/>
  <c r="V455" i="19"/>
  <c r="U455" i="19"/>
  <c r="Q455" i="19"/>
  <c r="P455" i="19"/>
  <c r="N455" i="19"/>
  <c r="M455" i="19"/>
  <c r="O455" i="19" s="1"/>
  <c r="K455" i="19"/>
  <c r="J455" i="19"/>
  <c r="I455" i="19"/>
  <c r="H455" i="19"/>
  <c r="F455" i="19" s="1"/>
  <c r="G455" i="19"/>
  <c r="V454" i="19"/>
  <c r="U454" i="19"/>
  <c r="Q454" i="19"/>
  <c r="P454" i="19"/>
  <c r="O454" i="19"/>
  <c r="R454" i="19" s="1"/>
  <c r="N454" i="19"/>
  <c r="M454" i="19"/>
  <c r="K454" i="19"/>
  <c r="J454" i="19"/>
  <c r="I454" i="19"/>
  <c r="H454" i="19"/>
  <c r="G454" i="19"/>
  <c r="V453" i="19"/>
  <c r="U453" i="19"/>
  <c r="Q453" i="19"/>
  <c r="P453" i="19"/>
  <c r="O453" i="19"/>
  <c r="R453" i="19" s="1"/>
  <c r="N453" i="19"/>
  <c r="M453" i="19"/>
  <c r="K453" i="19"/>
  <c r="J453" i="19"/>
  <c r="I453" i="19"/>
  <c r="H453" i="19"/>
  <c r="G453" i="19"/>
  <c r="F453" i="19"/>
  <c r="V452" i="19"/>
  <c r="U452" i="19"/>
  <c r="P452" i="19" s="1"/>
  <c r="Q452" i="19"/>
  <c r="N452" i="19"/>
  <c r="M452" i="19"/>
  <c r="O452" i="19" s="1"/>
  <c r="R452" i="19" s="1"/>
  <c r="K452" i="19"/>
  <c r="J452" i="19"/>
  <c r="I452" i="19"/>
  <c r="H452" i="19"/>
  <c r="G452" i="19"/>
  <c r="F452" i="19"/>
  <c r="L452" i="19" s="1"/>
  <c r="V451" i="19"/>
  <c r="U451" i="19"/>
  <c r="Q451" i="19"/>
  <c r="P451" i="19"/>
  <c r="N451" i="19"/>
  <c r="M451" i="19"/>
  <c r="O451" i="19" s="1"/>
  <c r="K451" i="19"/>
  <c r="J451" i="19"/>
  <c r="I451" i="19"/>
  <c r="H451" i="19"/>
  <c r="F451" i="19" s="1"/>
  <c r="G451" i="19"/>
  <c r="V450" i="19"/>
  <c r="U450" i="19"/>
  <c r="Q450" i="19"/>
  <c r="P450" i="19"/>
  <c r="O450" i="19"/>
  <c r="N450" i="19"/>
  <c r="M450" i="19"/>
  <c r="K450" i="19"/>
  <c r="J450" i="19"/>
  <c r="I450" i="19"/>
  <c r="H450" i="19"/>
  <c r="F450" i="19" s="1"/>
  <c r="G450" i="19"/>
  <c r="V449" i="19"/>
  <c r="U449" i="19"/>
  <c r="Q449" i="19"/>
  <c r="P449" i="19"/>
  <c r="N449" i="19"/>
  <c r="O449" i="19" s="1"/>
  <c r="R449" i="19" s="1"/>
  <c r="M449" i="19"/>
  <c r="K449" i="19"/>
  <c r="J449" i="19"/>
  <c r="I449" i="19"/>
  <c r="H449" i="19"/>
  <c r="F449" i="19" s="1"/>
  <c r="G449" i="19"/>
  <c r="V448" i="19"/>
  <c r="U448" i="19"/>
  <c r="P448" i="19" s="1"/>
  <c r="Q448" i="19"/>
  <c r="O448" i="19"/>
  <c r="N448" i="19"/>
  <c r="M448" i="19"/>
  <c r="K448" i="19"/>
  <c r="J448" i="19"/>
  <c r="I448" i="19"/>
  <c r="H448" i="19"/>
  <c r="G448" i="19"/>
  <c r="F448" i="19"/>
  <c r="V447" i="19"/>
  <c r="U447" i="19"/>
  <c r="Q447" i="19"/>
  <c r="P447" i="19"/>
  <c r="N447" i="19"/>
  <c r="M447" i="19"/>
  <c r="K447" i="19"/>
  <c r="J447" i="19"/>
  <c r="I447" i="19"/>
  <c r="H447" i="19"/>
  <c r="G447" i="19"/>
  <c r="F447" i="19"/>
  <c r="V446" i="19"/>
  <c r="U446" i="19"/>
  <c r="P446" i="19" s="1"/>
  <c r="Q446" i="19"/>
  <c r="N446" i="19"/>
  <c r="M446" i="19"/>
  <c r="O446" i="19" s="1"/>
  <c r="K446" i="19"/>
  <c r="J446" i="19"/>
  <c r="I446" i="19"/>
  <c r="H446" i="19"/>
  <c r="G446" i="19"/>
  <c r="F446" i="19" s="1"/>
  <c r="V445" i="19"/>
  <c r="U445" i="19"/>
  <c r="Q445" i="19"/>
  <c r="P445" i="19"/>
  <c r="N445" i="19"/>
  <c r="M445" i="19"/>
  <c r="O445" i="19" s="1"/>
  <c r="R445" i="19" s="1"/>
  <c r="K445" i="19"/>
  <c r="J445" i="19"/>
  <c r="I445" i="19"/>
  <c r="H445" i="19"/>
  <c r="F445" i="19" s="1"/>
  <c r="G445" i="19"/>
  <c r="V444" i="19"/>
  <c r="U444" i="19"/>
  <c r="P444" i="19" s="1"/>
  <c r="Q444" i="19"/>
  <c r="O444" i="19"/>
  <c r="R444" i="19" s="1"/>
  <c r="N444" i="19"/>
  <c r="M444" i="19"/>
  <c r="K444" i="19"/>
  <c r="J444" i="19"/>
  <c r="I444" i="19"/>
  <c r="H444" i="19"/>
  <c r="G444" i="19"/>
  <c r="V443" i="19"/>
  <c r="U443" i="19"/>
  <c r="Q443" i="19"/>
  <c r="P443" i="19"/>
  <c r="N443" i="19"/>
  <c r="M443" i="19"/>
  <c r="O443" i="19" s="1"/>
  <c r="R443" i="19" s="1"/>
  <c r="K443" i="19"/>
  <c r="J443" i="19"/>
  <c r="I443" i="19"/>
  <c r="H443" i="19"/>
  <c r="G443" i="19"/>
  <c r="F443" i="19"/>
  <c r="V442" i="19"/>
  <c r="U442" i="19"/>
  <c r="P442" i="19" s="1"/>
  <c r="Q442" i="19"/>
  <c r="N442" i="19"/>
  <c r="M442" i="19"/>
  <c r="O442" i="19" s="1"/>
  <c r="K442" i="19"/>
  <c r="J442" i="19"/>
  <c r="I442" i="19"/>
  <c r="H442" i="19"/>
  <c r="F442" i="19" s="1"/>
  <c r="G442" i="19"/>
  <c r="V441" i="19"/>
  <c r="U441" i="19"/>
  <c r="Q441" i="19"/>
  <c r="P441" i="19"/>
  <c r="N441" i="19"/>
  <c r="M441" i="19"/>
  <c r="O441" i="19" s="1"/>
  <c r="K441" i="19"/>
  <c r="J441" i="19"/>
  <c r="I441" i="19"/>
  <c r="H441" i="19"/>
  <c r="F441" i="19" s="1"/>
  <c r="G441" i="19"/>
  <c r="V440" i="19"/>
  <c r="U440" i="19"/>
  <c r="P440" i="19" s="1"/>
  <c r="Q440" i="19"/>
  <c r="O440" i="19"/>
  <c r="N440" i="19"/>
  <c r="M440" i="19"/>
  <c r="K440" i="19"/>
  <c r="J440" i="19"/>
  <c r="I440" i="19"/>
  <c r="H440" i="19"/>
  <c r="G440" i="19"/>
  <c r="F440" i="19" s="1"/>
  <c r="V439" i="19"/>
  <c r="U439" i="19"/>
  <c r="Q439" i="19"/>
  <c r="P439" i="19"/>
  <c r="N439" i="19"/>
  <c r="M439" i="19"/>
  <c r="O439" i="19" s="1"/>
  <c r="R439" i="19" s="1"/>
  <c r="K439" i="19"/>
  <c r="J439" i="19"/>
  <c r="I439" i="19"/>
  <c r="H439" i="19"/>
  <c r="G439" i="19"/>
  <c r="F439" i="19"/>
  <c r="V438" i="19"/>
  <c r="U438" i="19"/>
  <c r="P438" i="19" s="1"/>
  <c r="Q438" i="19"/>
  <c r="N438" i="19"/>
  <c r="M438" i="19"/>
  <c r="O438" i="19" s="1"/>
  <c r="K438" i="19"/>
  <c r="J438" i="19"/>
  <c r="I438" i="19"/>
  <c r="H438" i="19"/>
  <c r="F438" i="19" s="1"/>
  <c r="L438" i="19" s="1"/>
  <c r="G438" i="19"/>
  <c r="V437" i="19"/>
  <c r="U437" i="19"/>
  <c r="Q437" i="19"/>
  <c r="P437" i="19"/>
  <c r="N437" i="19"/>
  <c r="M437" i="19"/>
  <c r="O437" i="19" s="1"/>
  <c r="R437" i="19" s="1"/>
  <c r="K437" i="19"/>
  <c r="J437" i="19"/>
  <c r="I437" i="19"/>
  <c r="H437" i="19"/>
  <c r="F437" i="19" s="1"/>
  <c r="G437" i="19"/>
  <c r="V436" i="19"/>
  <c r="U436" i="19"/>
  <c r="P436" i="19" s="1"/>
  <c r="Q436" i="19"/>
  <c r="O436" i="19"/>
  <c r="R436" i="19" s="1"/>
  <c r="N436" i="19"/>
  <c r="M436" i="19"/>
  <c r="K436" i="19"/>
  <c r="J436" i="19"/>
  <c r="I436" i="19"/>
  <c r="H436" i="19"/>
  <c r="G436" i="19"/>
  <c r="F436" i="19" s="1"/>
  <c r="V435" i="19"/>
  <c r="U435" i="19"/>
  <c r="Q435" i="19"/>
  <c r="P435" i="19"/>
  <c r="N435" i="19"/>
  <c r="M435" i="19"/>
  <c r="O435" i="19" s="1"/>
  <c r="R435" i="19" s="1"/>
  <c r="K435" i="19"/>
  <c r="J435" i="19"/>
  <c r="I435" i="19"/>
  <c r="H435" i="19"/>
  <c r="G435" i="19"/>
  <c r="F435" i="19"/>
  <c r="V434" i="19"/>
  <c r="U434" i="19"/>
  <c r="P434" i="19" s="1"/>
  <c r="Q434" i="19"/>
  <c r="N434" i="19"/>
  <c r="M434" i="19"/>
  <c r="O434" i="19" s="1"/>
  <c r="K434" i="19"/>
  <c r="J434" i="19"/>
  <c r="I434" i="19"/>
  <c r="H434" i="19"/>
  <c r="F434" i="19" s="1"/>
  <c r="G434" i="19"/>
  <c r="V433" i="19"/>
  <c r="U433" i="19"/>
  <c r="Q433" i="19"/>
  <c r="P433" i="19"/>
  <c r="N433" i="19"/>
  <c r="M433" i="19"/>
  <c r="O433" i="19" s="1"/>
  <c r="K433" i="19"/>
  <c r="J433" i="19"/>
  <c r="I433" i="19"/>
  <c r="H433" i="19"/>
  <c r="F433" i="19" s="1"/>
  <c r="G433" i="19"/>
  <c r="V432" i="19"/>
  <c r="U432" i="19"/>
  <c r="P432" i="19" s="1"/>
  <c r="Q432" i="19"/>
  <c r="O432" i="19"/>
  <c r="N432" i="19"/>
  <c r="M432" i="19"/>
  <c r="K432" i="19"/>
  <c r="J432" i="19"/>
  <c r="I432" i="19"/>
  <c r="H432" i="19"/>
  <c r="G432" i="19"/>
  <c r="F432" i="19" s="1"/>
  <c r="V431" i="19"/>
  <c r="U431" i="19"/>
  <c r="Q431" i="19"/>
  <c r="P431" i="19"/>
  <c r="N431" i="19"/>
  <c r="M431" i="19"/>
  <c r="O431" i="19" s="1"/>
  <c r="R431" i="19" s="1"/>
  <c r="K431" i="19"/>
  <c r="J431" i="19"/>
  <c r="I431" i="19"/>
  <c r="H431" i="19"/>
  <c r="G431" i="19"/>
  <c r="F431" i="19"/>
  <c r="V430" i="19"/>
  <c r="U430" i="19"/>
  <c r="P430" i="19" s="1"/>
  <c r="Q430" i="19"/>
  <c r="N430" i="19"/>
  <c r="M430" i="19"/>
  <c r="O430" i="19" s="1"/>
  <c r="K430" i="19"/>
  <c r="J430" i="19"/>
  <c r="I430" i="19"/>
  <c r="H430" i="19"/>
  <c r="F430" i="19" s="1"/>
  <c r="L430" i="19" s="1"/>
  <c r="G430" i="19"/>
  <c r="V429" i="19"/>
  <c r="U429" i="19"/>
  <c r="Q429" i="19"/>
  <c r="P429" i="19"/>
  <c r="N429" i="19"/>
  <c r="M429" i="19"/>
  <c r="O429" i="19" s="1"/>
  <c r="R429" i="19" s="1"/>
  <c r="K429" i="19"/>
  <c r="J429" i="19"/>
  <c r="I429" i="19"/>
  <c r="H429" i="19"/>
  <c r="F429" i="19" s="1"/>
  <c r="G429" i="19"/>
  <c r="V428" i="19"/>
  <c r="U428" i="19"/>
  <c r="P428" i="19" s="1"/>
  <c r="Q428" i="19"/>
  <c r="O428" i="19"/>
  <c r="R428" i="19" s="1"/>
  <c r="N428" i="19"/>
  <c r="M428" i="19"/>
  <c r="K428" i="19"/>
  <c r="J428" i="19"/>
  <c r="I428" i="19"/>
  <c r="H428" i="19"/>
  <c r="G428" i="19"/>
  <c r="F428" i="19" s="1"/>
  <c r="V427" i="19"/>
  <c r="U427" i="19"/>
  <c r="Q427" i="19"/>
  <c r="P427" i="19"/>
  <c r="N427" i="19"/>
  <c r="M427" i="19"/>
  <c r="O427" i="19" s="1"/>
  <c r="R427" i="19" s="1"/>
  <c r="K427" i="19"/>
  <c r="J427" i="19"/>
  <c r="I427" i="19"/>
  <c r="H427" i="19"/>
  <c r="G427" i="19"/>
  <c r="F427" i="19"/>
  <c r="V426" i="19"/>
  <c r="U426" i="19"/>
  <c r="P426" i="19" s="1"/>
  <c r="Q426" i="19"/>
  <c r="N426" i="19"/>
  <c r="M426" i="19"/>
  <c r="O426" i="19" s="1"/>
  <c r="K426" i="19"/>
  <c r="J426" i="19"/>
  <c r="I426" i="19"/>
  <c r="H426" i="19"/>
  <c r="G426" i="19"/>
  <c r="V425" i="19"/>
  <c r="U425" i="19"/>
  <c r="Q425" i="19"/>
  <c r="P425" i="19"/>
  <c r="N425" i="19"/>
  <c r="M425" i="19"/>
  <c r="O425" i="19" s="1"/>
  <c r="R425" i="19" s="1"/>
  <c r="K425" i="19"/>
  <c r="J425" i="19"/>
  <c r="I425" i="19"/>
  <c r="H425" i="19"/>
  <c r="F425" i="19" s="1"/>
  <c r="G425" i="19"/>
  <c r="V424" i="19"/>
  <c r="U424" i="19"/>
  <c r="P424" i="19" s="1"/>
  <c r="Q424" i="19"/>
  <c r="O424" i="19"/>
  <c r="R424" i="19" s="1"/>
  <c r="N424" i="19"/>
  <c r="M424" i="19"/>
  <c r="K424" i="19"/>
  <c r="J424" i="19"/>
  <c r="I424" i="19"/>
  <c r="H424" i="19"/>
  <c r="G424" i="19"/>
  <c r="F424" i="19" s="1"/>
  <c r="L424" i="19" s="1"/>
  <c r="E424" i="19"/>
  <c r="S424" i="19" s="1"/>
  <c r="V423" i="19"/>
  <c r="U423" i="19"/>
  <c r="Q423" i="19"/>
  <c r="P423" i="19"/>
  <c r="N423" i="19"/>
  <c r="M423" i="19"/>
  <c r="O423" i="19" s="1"/>
  <c r="R423" i="19" s="1"/>
  <c r="K423" i="19"/>
  <c r="J423" i="19"/>
  <c r="I423" i="19"/>
  <c r="H423" i="19"/>
  <c r="G423" i="19"/>
  <c r="F423" i="19"/>
  <c r="V422" i="19"/>
  <c r="U422" i="19"/>
  <c r="P422" i="19" s="1"/>
  <c r="Q422" i="19"/>
  <c r="N422" i="19"/>
  <c r="M422" i="19"/>
  <c r="O422" i="19" s="1"/>
  <c r="R422" i="19" s="1"/>
  <c r="K422" i="19"/>
  <c r="J422" i="19"/>
  <c r="I422" i="19"/>
  <c r="H422" i="19"/>
  <c r="G422" i="19"/>
  <c r="V421" i="19"/>
  <c r="U421" i="19"/>
  <c r="Q421" i="19"/>
  <c r="P421" i="19"/>
  <c r="N421" i="19"/>
  <c r="O421" i="19" s="1"/>
  <c r="R421" i="19" s="1"/>
  <c r="M421" i="19"/>
  <c r="K421" i="19"/>
  <c r="J421" i="19"/>
  <c r="I421" i="19"/>
  <c r="H421" i="19"/>
  <c r="G421" i="19"/>
  <c r="F421" i="19"/>
  <c r="V420" i="19"/>
  <c r="U420" i="19"/>
  <c r="P420" i="19" s="1"/>
  <c r="Q420" i="19"/>
  <c r="N420" i="19"/>
  <c r="M420" i="19"/>
  <c r="O420" i="19" s="1"/>
  <c r="R420" i="19" s="1"/>
  <c r="E420" i="19" s="1"/>
  <c r="S420" i="19" s="1"/>
  <c r="K420" i="19"/>
  <c r="J420" i="19"/>
  <c r="I420" i="19"/>
  <c r="H420" i="19"/>
  <c r="G420" i="19"/>
  <c r="F420" i="19"/>
  <c r="V419" i="19"/>
  <c r="U419" i="19"/>
  <c r="Q419" i="19"/>
  <c r="P419" i="19"/>
  <c r="N419" i="19"/>
  <c r="O419" i="19" s="1"/>
  <c r="R419" i="19" s="1"/>
  <c r="M419" i="19"/>
  <c r="K419" i="19"/>
  <c r="J419" i="19"/>
  <c r="I419" i="19"/>
  <c r="H419" i="19"/>
  <c r="G419" i="19"/>
  <c r="F419" i="19"/>
  <c r="V418" i="19"/>
  <c r="U418" i="19"/>
  <c r="P418" i="19" s="1"/>
  <c r="Q418" i="19"/>
  <c r="N418" i="19"/>
  <c r="M418" i="19"/>
  <c r="O418" i="19" s="1"/>
  <c r="R418" i="19" s="1"/>
  <c r="K418" i="19"/>
  <c r="J418" i="19"/>
  <c r="I418" i="19"/>
  <c r="H418" i="19"/>
  <c r="G418" i="19"/>
  <c r="F418" i="19"/>
  <c r="E418" i="19"/>
  <c r="S418" i="19" s="1"/>
  <c r="V417" i="19"/>
  <c r="U417" i="19"/>
  <c r="Q417" i="19"/>
  <c r="P417" i="19"/>
  <c r="N417" i="19"/>
  <c r="M417" i="19"/>
  <c r="O417" i="19" s="1"/>
  <c r="K417" i="19"/>
  <c r="J417" i="19"/>
  <c r="I417" i="19"/>
  <c r="H417" i="19"/>
  <c r="F417" i="19" s="1"/>
  <c r="G417" i="19"/>
  <c r="V416" i="19"/>
  <c r="U416" i="19"/>
  <c r="Q416" i="19"/>
  <c r="P416" i="19"/>
  <c r="O416" i="19"/>
  <c r="R416" i="19" s="1"/>
  <c r="N416" i="19"/>
  <c r="M416" i="19"/>
  <c r="K416" i="19"/>
  <c r="J416" i="19"/>
  <c r="I416" i="19"/>
  <c r="H416" i="19"/>
  <c r="G416" i="19"/>
  <c r="V415" i="19"/>
  <c r="U415" i="19"/>
  <c r="Q415" i="19"/>
  <c r="P415" i="19"/>
  <c r="N415" i="19"/>
  <c r="O415" i="19" s="1"/>
  <c r="R415" i="19" s="1"/>
  <c r="M415" i="19"/>
  <c r="K415" i="19"/>
  <c r="J415" i="19"/>
  <c r="I415" i="19"/>
  <c r="H415" i="19"/>
  <c r="G415" i="19"/>
  <c r="F415" i="19"/>
  <c r="V414" i="19"/>
  <c r="U414" i="19"/>
  <c r="P414" i="19" s="1"/>
  <c r="Q414" i="19"/>
  <c r="N414" i="19"/>
  <c r="M414" i="19"/>
  <c r="O414" i="19" s="1"/>
  <c r="R414" i="19" s="1"/>
  <c r="K414" i="19"/>
  <c r="J414" i="19"/>
  <c r="I414" i="19"/>
  <c r="H414" i="19"/>
  <c r="G414" i="19"/>
  <c r="F414" i="19"/>
  <c r="E414" i="19"/>
  <c r="S414" i="19" s="1"/>
  <c r="V413" i="19"/>
  <c r="U413" i="19"/>
  <c r="Q413" i="19"/>
  <c r="P413" i="19"/>
  <c r="N413" i="19"/>
  <c r="M413" i="19"/>
  <c r="O413" i="19" s="1"/>
  <c r="K413" i="19"/>
  <c r="J413" i="19"/>
  <c r="I413" i="19"/>
  <c r="H413" i="19"/>
  <c r="F413" i="19" s="1"/>
  <c r="G413" i="19"/>
  <c r="V412" i="19"/>
  <c r="U412" i="19"/>
  <c r="Q412" i="19"/>
  <c r="P412" i="19"/>
  <c r="O412" i="19"/>
  <c r="R412" i="19" s="1"/>
  <c r="N412" i="19"/>
  <c r="M412" i="19"/>
  <c r="K412" i="19"/>
  <c r="J412" i="19"/>
  <c r="I412" i="19"/>
  <c r="H412" i="19"/>
  <c r="G412" i="19"/>
  <c r="V411" i="19"/>
  <c r="U411" i="19"/>
  <c r="Q411" i="19"/>
  <c r="P411" i="19"/>
  <c r="N411" i="19"/>
  <c r="O411" i="19" s="1"/>
  <c r="R411" i="19" s="1"/>
  <c r="M411" i="19"/>
  <c r="K411" i="19"/>
  <c r="J411" i="19"/>
  <c r="I411" i="19"/>
  <c r="H411" i="19"/>
  <c r="G411" i="19"/>
  <c r="F411" i="19"/>
  <c r="V410" i="19"/>
  <c r="U410" i="19"/>
  <c r="P410" i="19" s="1"/>
  <c r="Q410" i="19"/>
  <c r="N410" i="19"/>
  <c r="M410" i="19"/>
  <c r="O410" i="19" s="1"/>
  <c r="R410" i="19" s="1"/>
  <c r="K410" i="19"/>
  <c r="J410" i="19"/>
  <c r="I410" i="19"/>
  <c r="H410" i="19"/>
  <c r="G410" i="19"/>
  <c r="F410" i="19"/>
  <c r="E410" i="19"/>
  <c r="S410" i="19" s="1"/>
  <c r="V409" i="19"/>
  <c r="U409" i="19"/>
  <c r="Q409" i="19"/>
  <c r="P409" i="19"/>
  <c r="N409" i="19"/>
  <c r="M409" i="19"/>
  <c r="O409" i="19" s="1"/>
  <c r="K409" i="19"/>
  <c r="J409" i="19"/>
  <c r="I409" i="19"/>
  <c r="H409" i="19"/>
  <c r="F409" i="19" s="1"/>
  <c r="G409" i="19"/>
  <c r="V408" i="19"/>
  <c r="U408" i="19"/>
  <c r="Q408" i="19"/>
  <c r="P408" i="19"/>
  <c r="O408" i="19"/>
  <c r="N408" i="19"/>
  <c r="M408" i="19"/>
  <c r="K408" i="19"/>
  <c r="J408" i="19"/>
  <c r="I408" i="19"/>
  <c r="H408" i="19"/>
  <c r="F408" i="19" s="1"/>
  <c r="G408" i="19"/>
  <c r="V407" i="19"/>
  <c r="U407" i="19"/>
  <c r="Q407" i="19"/>
  <c r="P407" i="19"/>
  <c r="N407" i="19"/>
  <c r="O407" i="19" s="1"/>
  <c r="R407" i="19" s="1"/>
  <c r="M407" i="19"/>
  <c r="K407" i="19"/>
  <c r="J407" i="19"/>
  <c r="I407" i="19"/>
  <c r="H407" i="19"/>
  <c r="G407" i="19"/>
  <c r="F407" i="19" s="1"/>
  <c r="V406" i="19"/>
  <c r="U406" i="19"/>
  <c r="P406" i="19" s="1"/>
  <c r="Q406" i="19"/>
  <c r="N406" i="19"/>
  <c r="M406" i="19"/>
  <c r="O406" i="19" s="1"/>
  <c r="K406" i="19"/>
  <c r="J406" i="19"/>
  <c r="I406" i="19"/>
  <c r="H406" i="19"/>
  <c r="G406" i="19"/>
  <c r="F406" i="19"/>
  <c r="V405" i="19"/>
  <c r="U405" i="19"/>
  <c r="Q405" i="19"/>
  <c r="P405" i="19"/>
  <c r="N405" i="19"/>
  <c r="M405" i="19"/>
  <c r="O405" i="19" s="1"/>
  <c r="K405" i="19"/>
  <c r="J405" i="19"/>
  <c r="I405" i="19"/>
  <c r="H405" i="19"/>
  <c r="F405" i="19" s="1"/>
  <c r="L405" i="19" s="1"/>
  <c r="G405" i="19"/>
  <c r="V404" i="19"/>
  <c r="U404" i="19"/>
  <c r="Q404" i="19"/>
  <c r="P404" i="19"/>
  <c r="O404" i="19"/>
  <c r="N404" i="19"/>
  <c r="M404" i="19"/>
  <c r="K404" i="19"/>
  <c r="J404" i="19"/>
  <c r="I404" i="19"/>
  <c r="H404" i="19"/>
  <c r="F404" i="19" s="1"/>
  <c r="G404" i="19"/>
  <c r="V403" i="19"/>
  <c r="U403" i="19"/>
  <c r="Q403" i="19"/>
  <c r="P403" i="19"/>
  <c r="O403" i="19"/>
  <c r="R403" i="19" s="1"/>
  <c r="N403" i="19"/>
  <c r="M403" i="19"/>
  <c r="K403" i="19"/>
  <c r="J403" i="19"/>
  <c r="I403" i="19"/>
  <c r="H403" i="19"/>
  <c r="G403" i="19"/>
  <c r="F403" i="19" s="1"/>
  <c r="V402" i="19"/>
  <c r="U402" i="19"/>
  <c r="P402" i="19" s="1"/>
  <c r="R402" i="19"/>
  <c r="Q402" i="19"/>
  <c r="N402" i="19"/>
  <c r="M402" i="19"/>
  <c r="O402" i="19" s="1"/>
  <c r="K402" i="19"/>
  <c r="J402" i="19"/>
  <c r="I402" i="19"/>
  <c r="H402" i="19"/>
  <c r="G402" i="19"/>
  <c r="F402" i="19"/>
  <c r="L402" i="19" s="1"/>
  <c r="V401" i="19"/>
  <c r="U401" i="19"/>
  <c r="P401" i="19" s="1"/>
  <c r="Q401" i="19"/>
  <c r="N401" i="19"/>
  <c r="M401" i="19"/>
  <c r="O401" i="19" s="1"/>
  <c r="K401" i="19"/>
  <c r="J401" i="19"/>
  <c r="I401" i="19"/>
  <c r="H401" i="19"/>
  <c r="F401" i="19" s="1"/>
  <c r="L401" i="19" s="1"/>
  <c r="G401" i="19"/>
  <c r="V400" i="19"/>
  <c r="U400" i="19"/>
  <c r="Q400" i="19"/>
  <c r="P400" i="19"/>
  <c r="O400" i="19"/>
  <c r="R400" i="19" s="1"/>
  <c r="N400" i="19"/>
  <c r="M400" i="19"/>
  <c r="K400" i="19"/>
  <c r="J400" i="19"/>
  <c r="I400" i="19"/>
  <c r="H400" i="19"/>
  <c r="G400" i="19"/>
  <c r="V399" i="19"/>
  <c r="U399" i="19"/>
  <c r="Q399" i="19"/>
  <c r="P399" i="19"/>
  <c r="O399" i="19"/>
  <c r="R399" i="19" s="1"/>
  <c r="N399" i="19"/>
  <c r="M399" i="19"/>
  <c r="K399" i="19"/>
  <c r="J399" i="19"/>
  <c r="I399" i="19"/>
  <c r="H399" i="19"/>
  <c r="G399" i="19"/>
  <c r="F399" i="19"/>
  <c r="V398" i="19"/>
  <c r="U398" i="19"/>
  <c r="P398" i="19" s="1"/>
  <c r="Q398" i="19"/>
  <c r="N398" i="19"/>
  <c r="M398" i="19"/>
  <c r="K398" i="19"/>
  <c r="J398" i="19"/>
  <c r="I398" i="19"/>
  <c r="H398" i="19"/>
  <c r="G398" i="19"/>
  <c r="F398" i="19"/>
  <c r="V397" i="19"/>
  <c r="U397" i="19"/>
  <c r="P397" i="19" s="1"/>
  <c r="Q397" i="19"/>
  <c r="N397" i="19"/>
  <c r="M397" i="19"/>
  <c r="O397" i="19" s="1"/>
  <c r="R397" i="19" s="1"/>
  <c r="K397" i="19"/>
  <c r="J397" i="19"/>
  <c r="I397" i="19"/>
  <c r="H397" i="19"/>
  <c r="F397" i="19" s="1"/>
  <c r="L397" i="19" s="1"/>
  <c r="G397" i="19"/>
  <c r="V396" i="19"/>
  <c r="U396" i="19"/>
  <c r="Q396" i="19"/>
  <c r="P396" i="19"/>
  <c r="O396" i="19"/>
  <c r="R396" i="19" s="1"/>
  <c r="N396" i="19"/>
  <c r="M396" i="19"/>
  <c r="K396" i="19"/>
  <c r="J396" i="19"/>
  <c r="I396" i="19"/>
  <c r="H396" i="19"/>
  <c r="G396" i="19"/>
  <c r="V395" i="19"/>
  <c r="U395" i="19"/>
  <c r="Q395" i="19"/>
  <c r="P395" i="19"/>
  <c r="N395" i="19"/>
  <c r="O395" i="19" s="1"/>
  <c r="R395" i="19" s="1"/>
  <c r="M395" i="19"/>
  <c r="K395" i="19"/>
  <c r="J395" i="19"/>
  <c r="I395" i="19"/>
  <c r="H395" i="19"/>
  <c r="G395" i="19"/>
  <c r="F395" i="19"/>
  <c r="V394" i="19"/>
  <c r="U394" i="19"/>
  <c r="P394" i="19" s="1"/>
  <c r="Q394" i="19"/>
  <c r="N394" i="19"/>
  <c r="M394" i="19"/>
  <c r="K394" i="19"/>
  <c r="J394" i="19"/>
  <c r="I394" i="19"/>
  <c r="H394" i="19"/>
  <c r="G394" i="19"/>
  <c r="F394" i="19"/>
  <c r="V393" i="19"/>
  <c r="U393" i="19"/>
  <c r="Q393" i="19"/>
  <c r="P393" i="19"/>
  <c r="N393" i="19"/>
  <c r="M393" i="19"/>
  <c r="O393" i="19" s="1"/>
  <c r="K393" i="19"/>
  <c r="J393" i="19"/>
  <c r="I393" i="19"/>
  <c r="H393" i="19"/>
  <c r="F393" i="19" s="1"/>
  <c r="G393" i="19"/>
  <c r="V392" i="19"/>
  <c r="U392" i="19"/>
  <c r="Q392" i="19"/>
  <c r="P392" i="19"/>
  <c r="O392" i="19"/>
  <c r="N392" i="19"/>
  <c r="M392" i="19"/>
  <c r="K392" i="19"/>
  <c r="J392" i="19"/>
  <c r="I392" i="19"/>
  <c r="H392" i="19"/>
  <c r="F392" i="19" s="1"/>
  <c r="G392" i="19"/>
  <c r="V391" i="19"/>
  <c r="U391" i="19"/>
  <c r="Q391" i="19"/>
  <c r="P391" i="19"/>
  <c r="N391" i="19"/>
  <c r="O391" i="19" s="1"/>
  <c r="R391" i="19" s="1"/>
  <c r="M391" i="19"/>
  <c r="K391" i="19"/>
  <c r="J391" i="19"/>
  <c r="I391" i="19"/>
  <c r="H391" i="19"/>
  <c r="G391" i="19"/>
  <c r="F391" i="19" s="1"/>
  <c r="V390" i="19"/>
  <c r="U390" i="19"/>
  <c r="P390" i="19" s="1"/>
  <c r="Q390" i="19"/>
  <c r="N390" i="19"/>
  <c r="M390" i="19"/>
  <c r="O390" i="19" s="1"/>
  <c r="K390" i="19"/>
  <c r="J390" i="19"/>
  <c r="I390" i="19"/>
  <c r="H390" i="19"/>
  <c r="G390" i="19"/>
  <c r="F390" i="19"/>
  <c r="V389" i="19"/>
  <c r="U389" i="19"/>
  <c r="Q389" i="19"/>
  <c r="P389" i="19"/>
  <c r="N389" i="19"/>
  <c r="M389" i="19"/>
  <c r="O389" i="19" s="1"/>
  <c r="K389" i="19"/>
  <c r="J389" i="19"/>
  <c r="I389" i="19"/>
  <c r="H389" i="19"/>
  <c r="F389" i="19" s="1"/>
  <c r="L389" i="19" s="1"/>
  <c r="G389" i="19"/>
  <c r="V388" i="19"/>
  <c r="U388" i="19"/>
  <c r="Q388" i="19"/>
  <c r="P388" i="19"/>
  <c r="O388" i="19"/>
  <c r="N388" i="19"/>
  <c r="M388" i="19"/>
  <c r="K388" i="19"/>
  <c r="J388" i="19"/>
  <c r="I388" i="19"/>
  <c r="H388" i="19"/>
  <c r="F388" i="19" s="1"/>
  <c r="G388" i="19"/>
  <c r="V387" i="19"/>
  <c r="U387" i="19"/>
  <c r="Q387" i="19"/>
  <c r="P387" i="19"/>
  <c r="O387" i="19"/>
  <c r="R387" i="19" s="1"/>
  <c r="N387" i="19"/>
  <c r="M387" i="19"/>
  <c r="K387" i="19"/>
  <c r="J387" i="19"/>
  <c r="I387" i="19"/>
  <c r="H387" i="19"/>
  <c r="G387" i="19"/>
  <c r="F387" i="19" s="1"/>
  <c r="V386" i="19"/>
  <c r="U386" i="19"/>
  <c r="P386" i="19" s="1"/>
  <c r="R386" i="19"/>
  <c r="Q386" i="19"/>
  <c r="N386" i="19"/>
  <c r="M386" i="19"/>
  <c r="O386" i="19" s="1"/>
  <c r="K386" i="19"/>
  <c r="J386" i="19"/>
  <c r="I386" i="19"/>
  <c r="H386" i="19"/>
  <c r="G386" i="19"/>
  <c r="F386" i="19"/>
  <c r="L386" i="19" s="1"/>
  <c r="V385" i="19"/>
  <c r="U385" i="19"/>
  <c r="P385" i="19" s="1"/>
  <c r="Q385" i="19"/>
  <c r="N385" i="19"/>
  <c r="M385" i="19"/>
  <c r="O385" i="19" s="1"/>
  <c r="K385" i="19"/>
  <c r="J385" i="19"/>
  <c r="I385" i="19"/>
  <c r="H385" i="19"/>
  <c r="F385" i="19" s="1"/>
  <c r="L385" i="19" s="1"/>
  <c r="G385" i="19"/>
  <c r="V384" i="19"/>
  <c r="U384" i="19"/>
  <c r="Q384" i="19"/>
  <c r="P384" i="19"/>
  <c r="O384" i="19"/>
  <c r="R384" i="19" s="1"/>
  <c r="N384" i="19"/>
  <c r="M384" i="19"/>
  <c r="K384" i="19"/>
  <c r="J384" i="19"/>
  <c r="I384" i="19"/>
  <c r="H384" i="19"/>
  <c r="G384" i="19"/>
  <c r="V383" i="19"/>
  <c r="U383" i="19"/>
  <c r="Q383" i="19"/>
  <c r="P383" i="19"/>
  <c r="O383" i="19"/>
  <c r="R383" i="19" s="1"/>
  <c r="N383" i="19"/>
  <c r="M383" i="19"/>
  <c r="K383" i="19"/>
  <c r="J383" i="19"/>
  <c r="I383" i="19"/>
  <c r="H383" i="19"/>
  <c r="G383" i="19"/>
  <c r="F383" i="19"/>
  <c r="V382" i="19"/>
  <c r="U382" i="19"/>
  <c r="P382" i="19" s="1"/>
  <c r="Q382" i="19"/>
  <c r="N382" i="19"/>
  <c r="M382" i="19"/>
  <c r="K382" i="19"/>
  <c r="J382" i="19"/>
  <c r="I382" i="19"/>
  <c r="H382" i="19"/>
  <c r="G382" i="19"/>
  <c r="F382" i="19"/>
  <c r="V381" i="19"/>
  <c r="U381" i="19"/>
  <c r="P381" i="19" s="1"/>
  <c r="Q381" i="19"/>
  <c r="N381" i="19"/>
  <c r="M381" i="19"/>
  <c r="O381" i="19" s="1"/>
  <c r="R381" i="19" s="1"/>
  <c r="K381" i="19"/>
  <c r="J381" i="19"/>
  <c r="I381" i="19"/>
  <c r="H381" i="19"/>
  <c r="F381" i="19" s="1"/>
  <c r="L381" i="19" s="1"/>
  <c r="G381" i="19"/>
  <c r="V380" i="19"/>
  <c r="U380" i="19"/>
  <c r="Q380" i="19"/>
  <c r="P380" i="19"/>
  <c r="O380" i="19"/>
  <c r="R380" i="19" s="1"/>
  <c r="N380" i="19"/>
  <c r="M380" i="19"/>
  <c r="K380" i="19"/>
  <c r="J380" i="19"/>
  <c r="I380" i="19"/>
  <c r="H380" i="19"/>
  <c r="G380" i="19"/>
  <c r="V379" i="19"/>
  <c r="U379" i="19"/>
  <c r="Q379" i="19"/>
  <c r="P379" i="19"/>
  <c r="N379" i="19"/>
  <c r="O379" i="19" s="1"/>
  <c r="R379" i="19" s="1"/>
  <c r="M379" i="19"/>
  <c r="K379" i="19"/>
  <c r="J379" i="19"/>
  <c r="I379" i="19"/>
  <c r="H379" i="19"/>
  <c r="G379" i="19"/>
  <c r="F379" i="19"/>
  <c r="V378" i="19"/>
  <c r="U378" i="19"/>
  <c r="P378" i="19" s="1"/>
  <c r="Q378" i="19"/>
  <c r="N378" i="19"/>
  <c r="M378" i="19"/>
  <c r="K378" i="19"/>
  <c r="J378" i="19"/>
  <c r="I378" i="19"/>
  <c r="H378" i="19"/>
  <c r="G378" i="19"/>
  <c r="F378" i="19"/>
  <c r="V377" i="19"/>
  <c r="U377" i="19"/>
  <c r="Q377" i="19"/>
  <c r="P377" i="19"/>
  <c r="N377" i="19"/>
  <c r="M377" i="19"/>
  <c r="O377" i="19" s="1"/>
  <c r="K377" i="19"/>
  <c r="J377" i="19"/>
  <c r="I377" i="19"/>
  <c r="H377" i="19"/>
  <c r="F377" i="19" s="1"/>
  <c r="G377" i="19"/>
  <c r="V376" i="19"/>
  <c r="U376" i="19"/>
  <c r="Q376" i="19"/>
  <c r="P376" i="19"/>
  <c r="O376" i="19"/>
  <c r="N376" i="19"/>
  <c r="M376" i="19"/>
  <c r="K376" i="19"/>
  <c r="J376" i="19"/>
  <c r="I376" i="19"/>
  <c r="H376" i="19"/>
  <c r="F376" i="19" s="1"/>
  <c r="G376" i="19"/>
  <c r="V375" i="19"/>
  <c r="U375" i="19"/>
  <c r="Q375" i="19"/>
  <c r="P375" i="19"/>
  <c r="N375" i="19"/>
  <c r="O375" i="19" s="1"/>
  <c r="R375" i="19" s="1"/>
  <c r="M375" i="19"/>
  <c r="K375" i="19"/>
  <c r="J375" i="19"/>
  <c r="I375" i="19"/>
  <c r="H375" i="19"/>
  <c r="G375" i="19"/>
  <c r="F375" i="19" s="1"/>
  <c r="V374" i="19"/>
  <c r="U374" i="19"/>
  <c r="P374" i="19" s="1"/>
  <c r="Q374" i="19"/>
  <c r="N374" i="19"/>
  <c r="M374" i="19"/>
  <c r="O374" i="19" s="1"/>
  <c r="K374" i="19"/>
  <c r="J374" i="19"/>
  <c r="I374" i="19"/>
  <c r="H374" i="19"/>
  <c r="G374" i="19"/>
  <c r="F374" i="19"/>
  <c r="V373" i="19"/>
  <c r="U373" i="19"/>
  <c r="Q373" i="19"/>
  <c r="P373" i="19"/>
  <c r="N373" i="19"/>
  <c r="M373" i="19"/>
  <c r="O373" i="19" s="1"/>
  <c r="K373" i="19"/>
  <c r="J373" i="19"/>
  <c r="I373" i="19"/>
  <c r="H373" i="19"/>
  <c r="F373" i="19" s="1"/>
  <c r="G373" i="19"/>
  <c r="V372" i="19"/>
  <c r="U372" i="19"/>
  <c r="Q372" i="19"/>
  <c r="P372" i="19"/>
  <c r="O372" i="19"/>
  <c r="N372" i="19"/>
  <c r="M372" i="19"/>
  <c r="K372" i="19"/>
  <c r="J372" i="19"/>
  <c r="I372" i="19"/>
  <c r="H372" i="19"/>
  <c r="F372" i="19" s="1"/>
  <c r="G372" i="19"/>
  <c r="V371" i="19"/>
  <c r="U371" i="19"/>
  <c r="Q371" i="19"/>
  <c r="P371" i="19"/>
  <c r="O371" i="19"/>
  <c r="R371" i="19" s="1"/>
  <c r="N371" i="19"/>
  <c r="M371" i="19"/>
  <c r="K371" i="19"/>
  <c r="J371" i="19"/>
  <c r="I371" i="19"/>
  <c r="H371" i="19"/>
  <c r="G371" i="19"/>
  <c r="F371" i="19" s="1"/>
  <c r="V370" i="19"/>
  <c r="U370" i="19"/>
  <c r="P370" i="19" s="1"/>
  <c r="R370" i="19"/>
  <c r="Q370" i="19"/>
  <c r="N370" i="19"/>
  <c r="M370" i="19"/>
  <c r="O370" i="19" s="1"/>
  <c r="K370" i="19"/>
  <c r="J370" i="19"/>
  <c r="I370" i="19"/>
  <c r="H370" i="19"/>
  <c r="G370" i="19"/>
  <c r="F370" i="19"/>
  <c r="L370" i="19" s="1"/>
  <c r="V369" i="19"/>
  <c r="U369" i="19"/>
  <c r="P369" i="19" s="1"/>
  <c r="Q369" i="19"/>
  <c r="N369" i="19"/>
  <c r="M369" i="19"/>
  <c r="K369" i="19"/>
  <c r="J369" i="19"/>
  <c r="I369" i="19"/>
  <c r="H369" i="19"/>
  <c r="G369" i="19"/>
  <c r="F369" i="19"/>
  <c r="V368" i="19"/>
  <c r="U368" i="19"/>
  <c r="Q368" i="19"/>
  <c r="P368" i="19"/>
  <c r="N368" i="19"/>
  <c r="M368" i="19"/>
  <c r="O368" i="19" s="1"/>
  <c r="K368" i="19"/>
  <c r="J368" i="19"/>
  <c r="I368" i="19"/>
  <c r="H368" i="19"/>
  <c r="F368" i="19" s="1"/>
  <c r="G368" i="19"/>
  <c r="V367" i="19"/>
  <c r="U367" i="19"/>
  <c r="Q367" i="19"/>
  <c r="P367" i="19"/>
  <c r="O367" i="19"/>
  <c r="R367" i="19" s="1"/>
  <c r="N367" i="19"/>
  <c r="M367" i="19"/>
  <c r="K367" i="19"/>
  <c r="J367" i="19"/>
  <c r="I367" i="19"/>
  <c r="H367" i="19"/>
  <c r="G367" i="19"/>
  <c r="F367" i="19" s="1"/>
  <c r="V366" i="19"/>
  <c r="U366" i="19"/>
  <c r="P366" i="19" s="1"/>
  <c r="Q366" i="19"/>
  <c r="O366" i="19"/>
  <c r="N366" i="19"/>
  <c r="M366" i="19"/>
  <c r="K366" i="19"/>
  <c r="J366" i="19"/>
  <c r="I366" i="19"/>
  <c r="H366" i="19"/>
  <c r="G366" i="19"/>
  <c r="F366" i="19"/>
  <c r="V365" i="19"/>
  <c r="U365" i="19"/>
  <c r="Q365" i="19"/>
  <c r="P365" i="19"/>
  <c r="N365" i="19"/>
  <c r="M365" i="19"/>
  <c r="K365" i="19"/>
  <c r="J365" i="19"/>
  <c r="I365" i="19"/>
  <c r="H365" i="19"/>
  <c r="G365" i="19"/>
  <c r="F365" i="19"/>
  <c r="V364" i="19"/>
  <c r="U364" i="19"/>
  <c r="Q364" i="19"/>
  <c r="P364" i="19"/>
  <c r="O364" i="19"/>
  <c r="N364" i="19"/>
  <c r="M364" i="19"/>
  <c r="K364" i="19"/>
  <c r="J364" i="19"/>
  <c r="I364" i="19"/>
  <c r="H364" i="19"/>
  <c r="F364" i="19" s="1"/>
  <c r="G364" i="19"/>
  <c r="V363" i="19"/>
  <c r="U363" i="19"/>
  <c r="Q363" i="19"/>
  <c r="P363" i="19"/>
  <c r="N363" i="19"/>
  <c r="O363" i="19" s="1"/>
  <c r="R363" i="19" s="1"/>
  <c r="M363" i="19"/>
  <c r="K363" i="19"/>
  <c r="J363" i="19"/>
  <c r="I363" i="19"/>
  <c r="H363" i="19"/>
  <c r="G363" i="19"/>
  <c r="F363" i="19"/>
  <c r="V362" i="19"/>
  <c r="U362" i="19"/>
  <c r="P362" i="19" s="1"/>
  <c r="Q362" i="19"/>
  <c r="N362" i="19"/>
  <c r="M362" i="19"/>
  <c r="K362" i="19"/>
  <c r="J362" i="19"/>
  <c r="I362" i="19"/>
  <c r="H362" i="19"/>
  <c r="G362" i="19"/>
  <c r="F362" i="19"/>
  <c r="V361" i="19"/>
  <c r="U361" i="19"/>
  <c r="Q361" i="19"/>
  <c r="P361" i="19"/>
  <c r="N361" i="19"/>
  <c r="M361" i="19"/>
  <c r="O361" i="19" s="1"/>
  <c r="R361" i="19" s="1"/>
  <c r="E361" i="19" s="1"/>
  <c r="S361" i="19" s="1"/>
  <c r="K361" i="19"/>
  <c r="J361" i="19"/>
  <c r="I361" i="19"/>
  <c r="H361" i="19"/>
  <c r="F361" i="19" s="1"/>
  <c r="G361" i="19"/>
  <c r="V360" i="19"/>
  <c r="U360" i="19"/>
  <c r="Q360" i="19"/>
  <c r="P360" i="19"/>
  <c r="O360" i="19"/>
  <c r="R360" i="19" s="1"/>
  <c r="N360" i="19"/>
  <c r="M360" i="19"/>
  <c r="K360" i="19"/>
  <c r="J360" i="19"/>
  <c r="I360" i="19"/>
  <c r="H360" i="19"/>
  <c r="G360" i="19"/>
  <c r="V359" i="19"/>
  <c r="U359" i="19"/>
  <c r="Q359" i="19"/>
  <c r="P359" i="19"/>
  <c r="N359" i="19"/>
  <c r="O359" i="19" s="1"/>
  <c r="R359" i="19" s="1"/>
  <c r="M359" i="19"/>
  <c r="K359" i="19"/>
  <c r="J359" i="19"/>
  <c r="I359" i="19"/>
  <c r="H359" i="19"/>
  <c r="F359" i="19" s="1"/>
  <c r="G359" i="19"/>
  <c r="V358" i="19"/>
  <c r="U358" i="19"/>
  <c r="P358" i="19" s="1"/>
  <c r="Q358" i="19"/>
  <c r="N358" i="19"/>
  <c r="M358" i="19"/>
  <c r="O358" i="19" s="1"/>
  <c r="R358" i="19" s="1"/>
  <c r="K358" i="19"/>
  <c r="J358" i="19"/>
  <c r="I358" i="19"/>
  <c r="H358" i="19"/>
  <c r="G358" i="19"/>
  <c r="F358" i="19" s="1"/>
  <c r="V357" i="19"/>
  <c r="U357" i="19"/>
  <c r="Q357" i="19"/>
  <c r="P357" i="19"/>
  <c r="N357" i="19"/>
  <c r="M357" i="19"/>
  <c r="O357" i="19" s="1"/>
  <c r="K357" i="19"/>
  <c r="J357" i="19"/>
  <c r="I357" i="19"/>
  <c r="H357" i="19"/>
  <c r="F357" i="19" s="1"/>
  <c r="G357" i="19"/>
  <c r="V356" i="19"/>
  <c r="U356" i="19"/>
  <c r="Q356" i="19"/>
  <c r="P356" i="19"/>
  <c r="O356" i="19"/>
  <c r="R356" i="19" s="1"/>
  <c r="N356" i="19"/>
  <c r="M356" i="19"/>
  <c r="K356" i="19"/>
  <c r="J356" i="19"/>
  <c r="I356" i="19"/>
  <c r="H356" i="19"/>
  <c r="G356" i="19"/>
  <c r="F356" i="19" s="1"/>
  <c r="V355" i="19"/>
  <c r="U355" i="19"/>
  <c r="P355" i="19" s="1"/>
  <c r="Q355" i="19"/>
  <c r="N355" i="19"/>
  <c r="M355" i="19"/>
  <c r="K355" i="19"/>
  <c r="J355" i="19"/>
  <c r="I355" i="19"/>
  <c r="H355" i="19"/>
  <c r="G355" i="19"/>
  <c r="F355" i="19"/>
  <c r="V354" i="19"/>
  <c r="U354" i="19"/>
  <c r="P354" i="19" s="1"/>
  <c r="Q354" i="19"/>
  <c r="N354" i="19"/>
  <c r="M354" i="19"/>
  <c r="O354" i="19" s="1"/>
  <c r="R354" i="19" s="1"/>
  <c r="K354" i="19"/>
  <c r="J354" i="19"/>
  <c r="I354" i="19"/>
  <c r="H354" i="19"/>
  <c r="F354" i="19" s="1"/>
  <c r="L354" i="19" s="1"/>
  <c r="G354" i="19"/>
  <c r="V353" i="19"/>
  <c r="U353" i="19"/>
  <c r="Q353" i="19"/>
  <c r="P353" i="19"/>
  <c r="O353" i="19"/>
  <c r="R353" i="19" s="1"/>
  <c r="N353" i="19"/>
  <c r="M353" i="19"/>
  <c r="K353" i="19"/>
  <c r="J353" i="19"/>
  <c r="I353" i="19"/>
  <c r="H353" i="19"/>
  <c r="F353" i="19" s="1"/>
  <c r="G353" i="19"/>
  <c r="V352" i="19"/>
  <c r="U352" i="19"/>
  <c r="Q352" i="19"/>
  <c r="P352" i="19"/>
  <c r="O352" i="19"/>
  <c r="R352" i="19" s="1"/>
  <c r="N352" i="19"/>
  <c r="M352" i="19"/>
  <c r="K352" i="19"/>
  <c r="J352" i="19"/>
  <c r="I352" i="19"/>
  <c r="H352" i="19"/>
  <c r="G352" i="19"/>
  <c r="F352" i="19" s="1"/>
  <c r="V351" i="19"/>
  <c r="U351" i="19"/>
  <c r="P351" i="19" s="1"/>
  <c r="Q351" i="19"/>
  <c r="N351" i="19"/>
  <c r="M351" i="19"/>
  <c r="O351" i="19" s="1"/>
  <c r="R351" i="19" s="1"/>
  <c r="K351" i="19"/>
  <c r="J351" i="19"/>
  <c r="I351" i="19"/>
  <c r="H351" i="19"/>
  <c r="G351" i="19"/>
  <c r="F351" i="19"/>
  <c r="V350" i="19"/>
  <c r="U350" i="19"/>
  <c r="P350" i="19" s="1"/>
  <c r="Q350" i="19"/>
  <c r="N350" i="19"/>
  <c r="M350" i="19"/>
  <c r="O350" i="19" s="1"/>
  <c r="K350" i="19"/>
  <c r="J350" i="19"/>
  <c r="I350" i="19"/>
  <c r="H350" i="19"/>
  <c r="F350" i="19" s="1"/>
  <c r="G350" i="19"/>
  <c r="V349" i="19"/>
  <c r="U349" i="19"/>
  <c r="Q349" i="19"/>
  <c r="P349" i="19"/>
  <c r="O349" i="19"/>
  <c r="N349" i="19"/>
  <c r="M349" i="19"/>
  <c r="K349" i="19"/>
  <c r="J349" i="19"/>
  <c r="I349" i="19"/>
  <c r="H349" i="19"/>
  <c r="F349" i="19" s="1"/>
  <c r="G349" i="19"/>
  <c r="V348" i="19"/>
  <c r="U348" i="19"/>
  <c r="Q348" i="19"/>
  <c r="P348" i="19"/>
  <c r="O348" i="19"/>
  <c r="R348" i="19" s="1"/>
  <c r="N348" i="19"/>
  <c r="M348" i="19"/>
  <c r="K348" i="19"/>
  <c r="J348" i="19"/>
  <c r="I348" i="19"/>
  <c r="H348" i="19"/>
  <c r="G348" i="19"/>
  <c r="F348" i="19" s="1"/>
  <c r="V347" i="19"/>
  <c r="U347" i="19"/>
  <c r="P347" i="19" s="1"/>
  <c r="Q347" i="19"/>
  <c r="N347" i="19"/>
  <c r="M347" i="19"/>
  <c r="K347" i="19"/>
  <c r="J347" i="19"/>
  <c r="I347" i="19"/>
  <c r="H347" i="19"/>
  <c r="G347" i="19"/>
  <c r="F347" i="19"/>
  <c r="V346" i="19"/>
  <c r="U346" i="19"/>
  <c r="P346" i="19" s="1"/>
  <c r="Q346" i="19"/>
  <c r="N346" i="19"/>
  <c r="M346" i="19"/>
  <c r="O346" i="19" s="1"/>
  <c r="R346" i="19" s="1"/>
  <c r="K346" i="19"/>
  <c r="J346" i="19"/>
  <c r="I346" i="19"/>
  <c r="H346" i="19"/>
  <c r="F346" i="19" s="1"/>
  <c r="L346" i="19" s="1"/>
  <c r="G346" i="19"/>
  <c r="V345" i="19"/>
  <c r="U345" i="19"/>
  <c r="Q345" i="19"/>
  <c r="P345" i="19"/>
  <c r="O345" i="19"/>
  <c r="R345" i="19" s="1"/>
  <c r="N345" i="19"/>
  <c r="M345" i="19"/>
  <c r="K345" i="19"/>
  <c r="J345" i="19"/>
  <c r="I345" i="19"/>
  <c r="H345" i="19"/>
  <c r="F345" i="19" s="1"/>
  <c r="G345" i="19"/>
  <c r="V344" i="19"/>
  <c r="U344" i="19"/>
  <c r="Q344" i="19"/>
  <c r="P344" i="19"/>
  <c r="O344" i="19"/>
  <c r="R344" i="19" s="1"/>
  <c r="N344" i="19"/>
  <c r="M344" i="19"/>
  <c r="K344" i="19"/>
  <c r="J344" i="19"/>
  <c r="I344" i="19"/>
  <c r="H344" i="19"/>
  <c r="G344" i="19"/>
  <c r="F344" i="19" s="1"/>
  <c r="V343" i="19"/>
  <c r="U343" i="19"/>
  <c r="P343" i="19" s="1"/>
  <c r="Q343" i="19"/>
  <c r="N343" i="19"/>
  <c r="M343" i="19"/>
  <c r="O343" i="19" s="1"/>
  <c r="R343" i="19" s="1"/>
  <c r="K343" i="19"/>
  <c r="J343" i="19"/>
  <c r="I343" i="19"/>
  <c r="H343" i="19"/>
  <c r="G343" i="19"/>
  <c r="F343" i="19"/>
  <c r="V342" i="19"/>
  <c r="U342" i="19"/>
  <c r="P342" i="19" s="1"/>
  <c r="Q342" i="19"/>
  <c r="N342" i="19"/>
  <c r="M342" i="19"/>
  <c r="O342" i="19" s="1"/>
  <c r="K342" i="19"/>
  <c r="J342" i="19"/>
  <c r="I342" i="19"/>
  <c r="H342" i="19"/>
  <c r="F342" i="19" s="1"/>
  <c r="G342" i="19"/>
  <c r="V341" i="19"/>
  <c r="U341" i="19"/>
  <c r="Q341" i="19"/>
  <c r="P341" i="19"/>
  <c r="O341" i="19"/>
  <c r="N341" i="19"/>
  <c r="M341" i="19"/>
  <c r="K341" i="19"/>
  <c r="J341" i="19"/>
  <c r="I341" i="19"/>
  <c r="H341" i="19"/>
  <c r="F341" i="19" s="1"/>
  <c r="G341" i="19"/>
  <c r="V340" i="19"/>
  <c r="U340" i="19"/>
  <c r="Q340" i="19"/>
  <c r="P340" i="19"/>
  <c r="O340" i="19"/>
  <c r="R340" i="19" s="1"/>
  <c r="N340" i="19"/>
  <c r="M340" i="19"/>
  <c r="K340" i="19"/>
  <c r="J340" i="19"/>
  <c r="I340" i="19"/>
  <c r="H340" i="19"/>
  <c r="G340" i="19"/>
  <c r="F340" i="19" s="1"/>
  <c r="V339" i="19"/>
  <c r="U339" i="19"/>
  <c r="P339" i="19" s="1"/>
  <c r="Q339" i="19"/>
  <c r="N339" i="19"/>
  <c r="M339" i="19"/>
  <c r="K339" i="19"/>
  <c r="J339" i="19"/>
  <c r="I339" i="19"/>
  <c r="H339" i="19"/>
  <c r="G339" i="19"/>
  <c r="F339" i="19"/>
  <c r="V338" i="19"/>
  <c r="U338" i="19"/>
  <c r="P338" i="19" s="1"/>
  <c r="Q338" i="19"/>
  <c r="N338" i="19"/>
  <c r="M338" i="19"/>
  <c r="O338" i="19" s="1"/>
  <c r="R338" i="19" s="1"/>
  <c r="K338" i="19"/>
  <c r="J338" i="19"/>
  <c r="I338" i="19"/>
  <c r="H338" i="19"/>
  <c r="F338" i="19" s="1"/>
  <c r="L338" i="19" s="1"/>
  <c r="G338" i="19"/>
  <c r="V337" i="19"/>
  <c r="U337" i="19"/>
  <c r="Q337" i="19"/>
  <c r="P337" i="19"/>
  <c r="O337" i="19"/>
  <c r="R337" i="19" s="1"/>
  <c r="N337" i="19"/>
  <c r="M337" i="19"/>
  <c r="K337" i="19"/>
  <c r="J337" i="19"/>
  <c r="I337" i="19"/>
  <c r="H337" i="19"/>
  <c r="F337" i="19" s="1"/>
  <c r="G337" i="19"/>
  <c r="V336" i="19"/>
  <c r="U336" i="19"/>
  <c r="Q336" i="19"/>
  <c r="P336" i="19"/>
  <c r="O336" i="19"/>
  <c r="R336" i="19" s="1"/>
  <c r="N336" i="19"/>
  <c r="M336" i="19"/>
  <c r="K336" i="19"/>
  <c r="J336" i="19"/>
  <c r="I336" i="19"/>
  <c r="H336" i="19"/>
  <c r="G336" i="19"/>
  <c r="F336" i="19" s="1"/>
  <c r="V335" i="19"/>
  <c r="U335" i="19"/>
  <c r="P335" i="19" s="1"/>
  <c r="Q335" i="19"/>
  <c r="N335" i="19"/>
  <c r="M335" i="19"/>
  <c r="O335" i="19" s="1"/>
  <c r="R335" i="19" s="1"/>
  <c r="K335" i="19"/>
  <c r="J335" i="19"/>
  <c r="I335" i="19"/>
  <c r="H335" i="19"/>
  <c r="G335" i="19"/>
  <c r="F335" i="19"/>
  <c r="V334" i="19"/>
  <c r="U334" i="19"/>
  <c r="P334" i="19" s="1"/>
  <c r="Q334" i="19"/>
  <c r="N334" i="19"/>
  <c r="M334" i="19"/>
  <c r="O334" i="19" s="1"/>
  <c r="K334" i="19"/>
  <c r="J334" i="19"/>
  <c r="I334" i="19"/>
  <c r="H334" i="19"/>
  <c r="F334" i="19" s="1"/>
  <c r="G334" i="19"/>
  <c r="V333" i="19"/>
  <c r="U333" i="19"/>
  <c r="Q333" i="19"/>
  <c r="P333" i="19"/>
  <c r="O333" i="19"/>
  <c r="N333" i="19"/>
  <c r="M333" i="19"/>
  <c r="K333" i="19"/>
  <c r="J333" i="19"/>
  <c r="I333" i="19"/>
  <c r="H333" i="19"/>
  <c r="F333" i="19" s="1"/>
  <c r="G333" i="19"/>
  <c r="V332" i="19"/>
  <c r="U332" i="19"/>
  <c r="Q332" i="19"/>
  <c r="P332" i="19"/>
  <c r="O332" i="19"/>
  <c r="R332" i="19" s="1"/>
  <c r="N332" i="19"/>
  <c r="M332" i="19"/>
  <c r="K332" i="19"/>
  <c r="J332" i="19"/>
  <c r="I332" i="19"/>
  <c r="H332" i="19"/>
  <c r="G332" i="19"/>
  <c r="F332" i="19" s="1"/>
  <c r="V331" i="19"/>
  <c r="U331" i="19"/>
  <c r="P331" i="19" s="1"/>
  <c r="Q331" i="19"/>
  <c r="N331" i="19"/>
  <c r="M331" i="19"/>
  <c r="K331" i="19"/>
  <c r="J331" i="19"/>
  <c r="I331" i="19"/>
  <c r="H331" i="19"/>
  <c r="G331" i="19"/>
  <c r="F331" i="19"/>
  <c r="V330" i="19"/>
  <c r="U330" i="19"/>
  <c r="P330" i="19" s="1"/>
  <c r="Q330" i="19"/>
  <c r="N330" i="19"/>
  <c r="M330" i="19"/>
  <c r="O330" i="19" s="1"/>
  <c r="K330" i="19"/>
  <c r="J330" i="19"/>
  <c r="I330" i="19"/>
  <c r="H330" i="19"/>
  <c r="F330" i="19" s="1"/>
  <c r="L330" i="19" s="1"/>
  <c r="G330" i="19"/>
  <c r="V329" i="19"/>
  <c r="U329" i="19"/>
  <c r="Q329" i="19"/>
  <c r="P329" i="19"/>
  <c r="O329" i="19"/>
  <c r="R329" i="19" s="1"/>
  <c r="N329" i="19"/>
  <c r="M329" i="19"/>
  <c r="K329" i="19"/>
  <c r="J329" i="19"/>
  <c r="I329" i="19"/>
  <c r="H329" i="19"/>
  <c r="G329" i="19"/>
  <c r="V328" i="19"/>
  <c r="U328" i="19"/>
  <c r="Q328" i="19"/>
  <c r="P328" i="19"/>
  <c r="O328" i="19"/>
  <c r="R328" i="19" s="1"/>
  <c r="N328" i="19"/>
  <c r="M328" i="19"/>
  <c r="K328" i="19"/>
  <c r="J328" i="19"/>
  <c r="I328" i="19"/>
  <c r="H328" i="19"/>
  <c r="G328" i="19"/>
  <c r="F328" i="19" s="1"/>
  <c r="V327" i="19"/>
  <c r="U327" i="19"/>
  <c r="P327" i="19" s="1"/>
  <c r="Q327" i="19"/>
  <c r="O327" i="19"/>
  <c r="R327" i="19" s="1"/>
  <c r="N327" i="19"/>
  <c r="M327" i="19"/>
  <c r="K327" i="19"/>
  <c r="J327" i="19"/>
  <c r="I327" i="19"/>
  <c r="H327" i="19"/>
  <c r="G327" i="19"/>
  <c r="F327" i="19"/>
  <c r="L327" i="19" s="1"/>
  <c r="V326" i="19"/>
  <c r="U326" i="19"/>
  <c r="Q326" i="19"/>
  <c r="P326" i="19"/>
  <c r="N326" i="19"/>
  <c r="M326" i="19"/>
  <c r="K326" i="19"/>
  <c r="J326" i="19"/>
  <c r="I326" i="19"/>
  <c r="H326" i="19"/>
  <c r="G326" i="19"/>
  <c r="F326" i="19"/>
  <c r="V325" i="19"/>
  <c r="U325" i="19"/>
  <c r="Q325" i="19"/>
  <c r="P325" i="19"/>
  <c r="O325" i="19"/>
  <c r="N325" i="19"/>
  <c r="M325" i="19"/>
  <c r="K325" i="19"/>
  <c r="J325" i="19"/>
  <c r="I325" i="19"/>
  <c r="H325" i="19"/>
  <c r="F325" i="19" s="1"/>
  <c r="L325" i="19" s="1"/>
  <c r="G325" i="19"/>
  <c r="V324" i="19"/>
  <c r="U324" i="19"/>
  <c r="Q324" i="19"/>
  <c r="P324" i="19"/>
  <c r="N324" i="19"/>
  <c r="O324" i="19" s="1"/>
  <c r="R324" i="19" s="1"/>
  <c r="M324" i="19"/>
  <c r="K324" i="19"/>
  <c r="J324" i="19"/>
  <c r="I324" i="19"/>
  <c r="H324" i="19"/>
  <c r="G324" i="19"/>
  <c r="F324" i="19"/>
  <c r="L324" i="19" s="1"/>
  <c r="V323" i="19"/>
  <c r="U323" i="19"/>
  <c r="P323" i="19" s="1"/>
  <c r="Q323" i="19"/>
  <c r="N323" i="19"/>
  <c r="M323" i="19"/>
  <c r="O323" i="19" s="1"/>
  <c r="R323" i="19" s="1"/>
  <c r="K323" i="19"/>
  <c r="J323" i="19"/>
  <c r="I323" i="19"/>
  <c r="H323" i="19"/>
  <c r="G323" i="19"/>
  <c r="F323" i="19" s="1"/>
  <c r="V322" i="19"/>
  <c r="U322" i="19"/>
  <c r="Q322" i="19"/>
  <c r="P322" i="19"/>
  <c r="N322" i="19"/>
  <c r="M322" i="19"/>
  <c r="O322" i="19" s="1"/>
  <c r="R322" i="19" s="1"/>
  <c r="K322" i="19"/>
  <c r="J322" i="19"/>
  <c r="I322" i="19"/>
  <c r="H322" i="19"/>
  <c r="F322" i="19" s="1"/>
  <c r="G322" i="19"/>
  <c r="V321" i="19"/>
  <c r="U321" i="19"/>
  <c r="Q321" i="19"/>
  <c r="P321" i="19"/>
  <c r="O321" i="19"/>
  <c r="R321" i="19" s="1"/>
  <c r="N321" i="19"/>
  <c r="M321" i="19"/>
  <c r="K321" i="19"/>
  <c r="J321" i="19"/>
  <c r="I321" i="19"/>
  <c r="H321" i="19"/>
  <c r="G321" i="19"/>
  <c r="V320" i="19"/>
  <c r="U320" i="19"/>
  <c r="Q320" i="19"/>
  <c r="P320" i="19"/>
  <c r="O320" i="19"/>
  <c r="R320" i="19" s="1"/>
  <c r="N320" i="19"/>
  <c r="M320" i="19"/>
  <c r="K320" i="19"/>
  <c r="J320" i="19"/>
  <c r="I320" i="19"/>
  <c r="H320" i="19"/>
  <c r="G320" i="19"/>
  <c r="F320" i="19" s="1"/>
  <c r="V319" i="19"/>
  <c r="U319" i="19"/>
  <c r="P319" i="19" s="1"/>
  <c r="Q319" i="19"/>
  <c r="N319" i="19"/>
  <c r="M319" i="19"/>
  <c r="O319" i="19" s="1"/>
  <c r="R319" i="19" s="1"/>
  <c r="K319" i="19"/>
  <c r="J319" i="19"/>
  <c r="I319" i="19"/>
  <c r="H319" i="19"/>
  <c r="G319" i="19"/>
  <c r="F319" i="19" s="1"/>
  <c r="V318" i="19"/>
  <c r="U318" i="19"/>
  <c r="Q318" i="19"/>
  <c r="P318" i="19"/>
  <c r="N318" i="19"/>
  <c r="M318" i="19"/>
  <c r="O318" i="19" s="1"/>
  <c r="R318" i="19" s="1"/>
  <c r="K318" i="19"/>
  <c r="J318" i="19"/>
  <c r="I318" i="19"/>
  <c r="H318" i="19"/>
  <c r="F318" i="19" s="1"/>
  <c r="G318" i="19"/>
  <c r="V317" i="19"/>
  <c r="U317" i="19"/>
  <c r="P317" i="19" s="1"/>
  <c r="Q317" i="19"/>
  <c r="O317" i="19"/>
  <c r="R317" i="19" s="1"/>
  <c r="N317" i="19"/>
  <c r="M317" i="19"/>
  <c r="K317" i="19"/>
  <c r="J317" i="19"/>
  <c r="I317" i="19"/>
  <c r="H317" i="19"/>
  <c r="F317" i="19" s="1"/>
  <c r="G317" i="19"/>
  <c r="V316" i="19"/>
  <c r="U316" i="19"/>
  <c r="Q316" i="19"/>
  <c r="P316" i="19"/>
  <c r="N316" i="19"/>
  <c r="M316" i="19"/>
  <c r="O316" i="19" s="1"/>
  <c r="R316" i="19" s="1"/>
  <c r="K316" i="19"/>
  <c r="J316" i="19"/>
  <c r="I316" i="19"/>
  <c r="H316" i="19"/>
  <c r="G316" i="19"/>
  <c r="F316" i="19"/>
  <c r="E316" i="19" s="1"/>
  <c r="S316" i="19" s="1"/>
  <c r="V315" i="19"/>
  <c r="U315" i="19"/>
  <c r="P315" i="19" s="1"/>
  <c r="Q315" i="19"/>
  <c r="N315" i="19"/>
  <c r="M315" i="19"/>
  <c r="O315" i="19" s="1"/>
  <c r="R315" i="19" s="1"/>
  <c r="K315" i="19"/>
  <c r="J315" i="19"/>
  <c r="I315" i="19"/>
  <c r="H315" i="19"/>
  <c r="G315" i="19"/>
  <c r="F315" i="19" s="1"/>
  <c r="V314" i="19"/>
  <c r="U314" i="19"/>
  <c r="Q314" i="19"/>
  <c r="P314" i="19"/>
  <c r="N314" i="19"/>
  <c r="M314" i="19"/>
  <c r="O314" i="19" s="1"/>
  <c r="R314" i="19" s="1"/>
  <c r="K314" i="19"/>
  <c r="J314" i="19"/>
  <c r="I314" i="19"/>
  <c r="H314" i="19"/>
  <c r="F314" i="19" s="1"/>
  <c r="G314" i="19"/>
  <c r="V313" i="19"/>
  <c r="U313" i="19"/>
  <c r="P313" i="19" s="1"/>
  <c r="Q313" i="19"/>
  <c r="O313" i="19"/>
  <c r="R313" i="19" s="1"/>
  <c r="N313" i="19"/>
  <c r="M313" i="19"/>
  <c r="K313" i="19"/>
  <c r="J313" i="19"/>
  <c r="I313" i="19"/>
  <c r="H313" i="19"/>
  <c r="F313" i="19" s="1"/>
  <c r="G313" i="19"/>
  <c r="V312" i="19"/>
  <c r="U312" i="19"/>
  <c r="Q312" i="19"/>
  <c r="P312" i="19"/>
  <c r="N312" i="19"/>
  <c r="M312" i="19"/>
  <c r="O312" i="19" s="1"/>
  <c r="R312" i="19" s="1"/>
  <c r="K312" i="19"/>
  <c r="J312" i="19"/>
  <c r="I312" i="19"/>
  <c r="H312" i="19"/>
  <c r="G312" i="19"/>
  <c r="F312" i="19"/>
  <c r="E312" i="19" s="1"/>
  <c r="S312" i="19" s="1"/>
  <c r="V311" i="19"/>
  <c r="U311" i="19"/>
  <c r="P311" i="19" s="1"/>
  <c r="Q311" i="19"/>
  <c r="N311" i="19"/>
  <c r="M311" i="19"/>
  <c r="O311" i="19" s="1"/>
  <c r="R311" i="19" s="1"/>
  <c r="K311" i="19"/>
  <c r="J311" i="19"/>
  <c r="I311" i="19"/>
  <c r="H311" i="19"/>
  <c r="G311" i="19"/>
  <c r="F311" i="19" s="1"/>
  <c r="V310" i="19"/>
  <c r="U310" i="19"/>
  <c r="Q310" i="19"/>
  <c r="P310" i="19"/>
  <c r="N310" i="19"/>
  <c r="M310" i="19"/>
  <c r="O310" i="19" s="1"/>
  <c r="R310" i="19" s="1"/>
  <c r="K310" i="19"/>
  <c r="J310" i="19"/>
  <c r="I310" i="19"/>
  <c r="H310" i="19"/>
  <c r="F310" i="19" s="1"/>
  <c r="G310" i="19"/>
  <c r="V309" i="19"/>
  <c r="U309" i="19"/>
  <c r="P309" i="19" s="1"/>
  <c r="Q309" i="19"/>
  <c r="O309" i="19"/>
  <c r="R309" i="19" s="1"/>
  <c r="N309" i="19"/>
  <c r="M309" i="19"/>
  <c r="K309" i="19"/>
  <c r="J309" i="19"/>
  <c r="I309" i="19"/>
  <c r="H309" i="19"/>
  <c r="G309" i="19"/>
  <c r="F309" i="19" s="1"/>
  <c r="V308" i="19"/>
  <c r="U308" i="19"/>
  <c r="Q308" i="19"/>
  <c r="P308" i="19"/>
  <c r="N308" i="19"/>
  <c r="M308" i="19"/>
  <c r="O308" i="19" s="1"/>
  <c r="R308" i="19" s="1"/>
  <c r="K308" i="19"/>
  <c r="J308" i="19"/>
  <c r="I308" i="19"/>
  <c r="H308" i="19"/>
  <c r="G308" i="19"/>
  <c r="F308" i="19"/>
  <c r="E308" i="19" s="1"/>
  <c r="S308" i="19" s="1"/>
  <c r="V307" i="19"/>
  <c r="U307" i="19"/>
  <c r="P307" i="19" s="1"/>
  <c r="Q307" i="19"/>
  <c r="N307" i="19"/>
  <c r="M307" i="19"/>
  <c r="O307" i="19" s="1"/>
  <c r="R307" i="19" s="1"/>
  <c r="E307" i="19" s="1"/>
  <c r="S307" i="19" s="1"/>
  <c r="K307" i="19"/>
  <c r="J307" i="19"/>
  <c r="I307" i="19"/>
  <c r="H307" i="19"/>
  <c r="G307" i="19"/>
  <c r="F307" i="19" s="1"/>
  <c r="V306" i="19"/>
  <c r="U306" i="19"/>
  <c r="Q306" i="19"/>
  <c r="P306" i="19"/>
  <c r="N306" i="19"/>
  <c r="M306" i="19"/>
  <c r="O306" i="19" s="1"/>
  <c r="K306" i="19"/>
  <c r="J306" i="19"/>
  <c r="I306" i="19"/>
  <c r="H306" i="19"/>
  <c r="F306" i="19" s="1"/>
  <c r="G306" i="19"/>
  <c r="V305" i="19"/>
  <c r="U305" i="19"/>
  <c r="P305" i="19" s="1"/>
  <c r="Q305" i="19"/>
  <c r="O305" i="19"/>
  <c r="N305" i="19"/>
  <c r="M305" i="19"/>
  <c r="K305" i="19"/>
  <c r="J305" i="19"/>
  <c r="I305" i="19"/>
  <c r="H305" i="19"/>
  <c r="G305" i="19"/>
  <c r="F305" i="19" s="1"/>
  <c r="V304" i="19"/>
  <c r="U304" i="19"/>
  <c r="Q304" i="19"/>
  <c r="P304" i="19"/>
  <c r="N304" i="19"/>
  <c r="M304" i="19"/>
  <c r="O304" i="19" s="1"/>
  <c r="R304" i="19" s="1"/>
  <c r="K304" i="19"/>
  <c r="J304" i="19"/>
  <c r="I304" i="19"/>
  <c r="H304" i="19"/>
  <c r="G304" i="19"/>
  <c r="F304" i="19"/>
  <c r="V303" i="19"/>
  <c r="U303" i="19"/>
  <c r="P303" i="19" s="1"/>
  <c r="Q303" i="19"/>
  <c r="N303" i="19"/>
  <c r="M303" i="19"/>
  <c r="O303" i="19" s="1"/>
  <c r="K303" i="19"/>
  <c r="J303" i="19"/>
  <c r="I303" i="19"/>
  <c r="H303" i="19"/>
  <c r="F303" i="19" s="1"/>
  <c r="L303" i="19" s="1"/>
  <c r="G303" i="19"/>
  <c r="V302" i="19"/>
  <c r="U302" i="19"/>
  <c r="Q302" i="19"/>
  <c r="P302" i="19"/>
  <c r="N302" i="19"/>
  <c r="M302" i="19"/>
  <c r="O302" i="19" s="1"/>
  <c r="R302" i="19" s="1"/>
  <c r="K302" i="19"/>
  <c r="J302" i="19"/>
  <c r="I302" i="19"/>
  <c r="H302" i="19"/>
  <c r="F302" i="19" s="1"/>
  <c r="E302" i="19" s="1"/>
  <c r="S302" i="19" s="1"/>
  <c r="G302" i="19"/>
  <c r="V301" i="19"/>
  <c r="U301" i="19"/>
  <c r="P301" i="19" s="1"/>
  <c r="Q301" i="19"/>
  <c r="O301" i="19"/>
  <c r="N301" i="19"/>
  <c r="M301" i="19"/>
  <c r="K301" i="19"/>
  <c r="J301" i="19"/>
  <c r="I301" i="19"/>
  <c r="H301" i="19"/>
  <c r="G301" i="19"/>
  <c r="F301" i="19" s="1"/>
  <c r="V300" i="19"/>
  <c r="U300" i="19"/>
  <c r="Q300" i="19"/>
  <c r="P300" i="19"/>
  <c r="N300" i="19"/>
  <c r="M300" i="19"/>
  <c r="K300" i="19"/>
  <c r="J300" i="19"/>
  <c r="I300" i="19"/>
  <c r="H300" i="19"/>
  <c r="G300" i="19"/>
  <c r="F300" i="19"/>
  <c r="V299" i="19"/>
  <c r="U299" i="19"/>
  <c r="P299" i="19" s="1"/>
  <c r="Q299" i="19"/>
  <c r="O299" i="19"/>
  <c r="R299" i="19" s="1"/>
  <c r="N299" i="19"/>
  <c r="M299" i="19"/>
  <c r="K299" i="19"/>
  <c r="J299" i="19"/>
  <c r="I299" i="19"/>
  <c r="H299" i="19"/>
  <c r="G299" i="19"/>
  <c r="V298" i="19"/>
  <c r="U298" i="19"/>
  <c r="Q298" i="19"/>
  <c r="P298" i="19"/>
  <c r="N298" i="19"/>
  <c r="M298" i="19"/>
  <c r="O298" i="19" s="1"/>
  <c r="R298" i="19" s="1"/>
  <c r="K298" i="19"/>
  <c r="J298" i="19"/>
  <c r="I298" i="19"/>
  <c r="H298" i="19"/>
  <c r="G298" i="19"/>
  <c r="F298" i="19"/>
  <c r="V297" i="19"/>
  <c r="U297" i="19"/>
  <c r="P297" i="19" s="1"/>
  <c r="Q297" i="19"/>
  <c r="N297" i="19"/>
  <c r="M297" i="19"/>
  <c r="O297" i="19" s="1"/>
  <c r="K297" i="19"/>
  <c r="J297" i="19"/>
  <c r="I297" i="19"/>
  <c r="H297" i="19"/>
  <c r="G297" i="19"/>
  <c r="F297" i="19" s="1"/>
  <c r="V296" i="19"/>
  <c r="U296" i="19"/>
  <c r="Q296" i="19"/>
  <c r="P296" i="19"/>
  <c r="N296" i="19"/>
  <c r="M296" i="19"/>
  <c r="K296" i="19"/>
  <c r="J296" i="19"/>
  <c r="I296" i="19"/>
  <c r="H296" i="19"/>
  <c r="G296" i="19"/>
  <c r="F296" i="19"/>
  <c r="V295" i="19"/>
  <c r="U295" i="19"/>
  <c r="P295" i="19" s="1"/>
  <c r="Q295" i="19"/>
  <c r="N295" i="19"/>
  <c r="M295" i="19"/>
  <c r="O295" i="19" s="1"/>
  <c r="R295" i="19" s="1"/>
  <c r="K295" i="19"/>
  <c r="J295" i="19"/>
  <c r="I295" i="19"/>
  <c r="H295" i="19"/>
  <c r="F295" i="19" s="1"/>
  <c r="G295" i="19"/>
  <c r="V294" i="19"/>
  <c r="U294" i="19"/>
  <c r="Q294" i="19"/>
  <c r="P294" i="19"/>
  <c r="N294" i="19"/>
  <c r="M294" i="19"/>
  <c r="O294" i="19" s="1"/>
  <c r="R294" i="19" s="1"/>
  <c r="K294" i="19"/>
  <c r="J294" i="19"/>
  <c r="I294" i="19"/>
  <c r="H294" i="19"/>
  <c r="F294" i="19" s="1"/>
  <c r="G294" i="19"/>
  <c r="V293" i="19"/>
  <c r="U293" i="19"/>
  <c r="P293" i="19" s="1"/>
  <c r="Q293" i="19"/>
  <c r="O293" i="19"/>
  <c r="N293" i="19"/>
  <c r="M293" i="19"/>
  <c r="K293" i="19"/>
  <c r="J293" i="19"/>
  <c r="I293" i="19"/>
  <c r="H293" i="19"/>
  <c r="G293" i="19"/>
  <c r="F293" i="19" s="1"/>
  <c r="V292" i="19"/>
  <c r="U292" i="19"/>
  <c r="Q292" i="19"/>
  <c r="P292" i="19"/>
  <c r="N292" i="19"/>
  <c r="M292" i="19"/>
  <c r="O292" i="19" s="1"/>
  <c r="R292" i="19" s="1"/>
  <c r="K292" i="19"/>
  <c r="J292" i="19"/>
  <c r="I292" i="19"/>
  <c r="H292" i="19"/>
  <c r="F292" i="19" s="1"/>
  <c r="E292" i="19" s="1"/>
  <c r="S292" i="19" s="1"/>
  <c r="G292" i="19"/>
  <c r="V291" i="19"/>
  <c r="U291" i="19"/>
  <c r="P291" i="19" s="1"/>
  <c r="Q291" i="19"/>
  <c r="O291" i="19"/>
  <c r="R291" i="19" s="1"/>
  <c r="N291" i="19"/>
  <c r="M291" i="19"/>
  <c r="K291" i="19"/>
  <c r="J291" i="19"/>
  <c r="I291" i="19"/>
  <c r="H291" i="19"/>
  <c r="G291" i="19"/>
  <c r="V290" i="19"/>
  <c r="U290" i="19"/>
  <c r="Q290" i="19"/>
  <c r="P290" i="19"/>
  <c r="N290" i="19"/>
  <c r="O290" i="19" s="1"/>
  <c r="R290" i="19" s="1"/>
  <c r="M290" i="19"/>
  <c r="K290" i="19"/>
  <c r="J290" i="19"/>
  <c r="I290" i="19"/>
  <c r="H290" i="19"/>
  <c r="F290" i="19" s="1"/>
  <c r="E290" i="19" s="1"/>
  <c r="S290" i="19" s="1"/>
  <c r="G290" i="19"/>
  <c r="V289" i="19"/>
  <c r="U289" i="19"/>
  <c r="P289" i="19" s="1"/>
  <c r="Q289" i="19"/>
  <c r="O289" i="19"/>
  <c r="N289" i="19"/>
  <c r="M289" i="19"/>
  <c r="K289" i="19"/>
  <c r="J289" i="19"/>
  <c r="I289" i="19"/>
  <c r="H289" i="19"/>
  <c r="G289" i="19"/>
  <c r="V288" i="19"/>
  <c r="U288" i="19"/>
  <c r="Q288" i="19"/>
  <c r="P288" i="19"/>
  <c r="N288" i="19"/>
  <c r="O288" i="19" s="1"/>
  <c r="R288" i="19" s="1"/>
  <c r="M288" i="19"/>
  <c r="K288" i="19"/>
  <c r="J288" i="19"/>
  <c r="I288" i="19"/>
  <c r="H288" i="19"/>
  <c r="G288" i="19"/>
  <c r="F288" i="19"/>
  <c r="V287" i="19"/>
  <c r="U287" i="19"/>
  <c r="P287" i="19" s="1"/>
  <c r="Q287" i="19"/>
  <c r="N287" i="19"/>
  <c r="M287" i="19"/>
  <c r="O287" i="19" s="1"/>
  <c r="R287" i="19" s="1"/>
  <c r="E287" i="19" s="1"/>
  <c r="S287" i="19" s="1"/>
  <c r="K287" i="19"/>
  <c r="J287" i="19"/>
  <c r="I287" i="19"/>
  <c r="H287" i="19"/>
  <c r="G287" i="19"/>
  <c r="F287" i="19" s="1"/>
  <c r="V286" i="19"/>
  <c r="U286" i="19"/>
  <c r="Q286" i="19"/>
  <c r="P286" i="19"/>
  <c r="N286" i="19"/>
  <c r="M286" i="19"/>
  <c r="O286" i="19" s="1"/>
  <c r="K286" i="19"/>
  <c r="J286" i="19"/>
  <c r="I286" i="19"/>
  <c r="H286" i="19"/>
  <c r="F286" i="19" s="1"/>
  <c r="G286" i="19"/>
  <c r="V285" i="19"/>
  <c r="U285" i="19"/>
  <c r="P285" i="19" s="1"/>
  <c r="Q285" i="19"/>
  <c r="O285" i="19"/>
  <c r="N285" i="19"/>
  <c r="M285" i="19"/>
  <c r="K285" i="19"/>
  <c r="J285" i="19"/>
  <c r="I285" i="19"/>
  <c r="H285" i="19"/>
  <c r="G285" i="19"/>
  <c r="V284" i="19"/>
  <c r="U284" i="19"/>
  <c r="R284" i="19"/>
  <c r="Q284" i="19"/>
  <c r="P284" i="19"/>
  <c r="N284" i="19"/>
  <c r="O284" i="19" s="1"/>
  <c r="M284" i="19"/>
  <c r="K284" i="19"/>
  <c r="J284" i="19"/>
  <c r="I284" i="19"/>
  <c r="H284" i="19"/>
  <c r="G284" i="19"/>
  <c r="F284" i="19"/>
  <c r="V283" i="19"/>
  <c r="U283" i="19"/>
  <c r="P283" i="19" s="1"/>
  <c r="Q283" i="19"/>
  <c r="N283" i="19"/>
  <c r="M283" i="19"/>
  <c r="O283" i="19" s="1"/>
  <c r="K283" i="19"/>
  <c r="J283" i="19"/>
  <c r="I283" i="19"/>
  <c r="H283" i="19"/>
  <c r="G283" i="19"/>
  <c r="F283" i="19" s="1"/>
  <c r="L283" i="19" s="1"/>
  <c r="V282" i="19"/>
  <c r="U282" i="19"/>
  <c r="Q282" i="19"/>
  <c r="P282" i="19"/>
  <c r="N282" i="19"/>
  <c r="M282" i="19"/>
  <c r="O282" i="19" s="1"/>
  <c r="R282" i="19" s="1"/>
  <c r="K282" i="19"/>
  <c r="J282" i="19"/>
  <c r="I282" i="19"/>
  <c r="H282" i="19"/>
  <c r="F282" i="19" s="1"/>
  <c r="E282" i="19" s="1"/>
  <c r="S282" i="19" s="1"/>
  <c r="G282" i="19"/>
  <c r="V281" i="19"/>
  <c r="U281" i="19"/>
  <c r="P281" i="19" s="1"/>
  <c r="Q281" i="19"/>
  <c r="O281" i="19"/>
  <c r="N281" i="19"/>
  <c r="M281" i="19"/>
  <c r="K281" i="19"/>
  <c r="J281" i="19"/>
  <c r="I281" i="19"/>
  <c r="H281" i="19"/>
  <c r="G281" i="19"/>
  <c r="V280" i="19"/>
  <c r="U280" i="19"/>
  <c r="Q280" i="19"/>
  <c r="P280" i="19"/>
  <c r="N280" i="19"/>
  <c r="O280" i="19" s="1"/>
  <c r="R280" i="19" s="1"/>
  <c r="M280" i="19"/>
  <c r="K280" i="19"/>
  <c r="J280" i="19"/>
  <c r="I280" i="19"/>
  <c r="H280" i="19"/>
  <c r="G280" i="19"/>
  <c r="F280" i="19"/>
  <c r="V279" i="19"/>
  <c r="U279" i="19"/>
  <c r="P279" i="19" s="1"/>
  <c r="Q279" i="19"/>
  <c r="N279" i="19"/>
  <c r="M279" i="19"/>
  <c r="O279" i="19" s="1"/>
  <c r="R279" i="19" s="1"/>
  <c r="E279" i="19" s="1"/>
  <c r="S279" i="19" s="1"/>
  <c r="K279" i="19"/>
  <c r="J279" i="19"/>
  <c r="I279" i="19"/>
  <c r="H279" i="19"/>
  <c r="G279" i="19"/>
  <c r="F279" i="19" s="1"/>
  <c r="V278" i="19"/>
  <c r="U278" i="19"/>
  <c r="Q278" i="19"/>
  <c r="P278" i="19"/>
  <c r="N278" i="19"/>
  <c r="M278" i="19"/>
  <c r="O278" i="19" s="1"/>
  <c r="K278" i="19"/>
  <c r="J278" i="19"/>
  <c r="I278" i="19"/>
  <c r="H278" i="19"/>
  <c r="F278" i="19" s="1"/>
  <c r="G278" i="19"/>
  <c r="V277" i="19"/>
  <c r="U277" i="19"/>
  <c r="P277" i="19" s="1"/>
  <c r="Q277" i="19"/>
  <c r="O277" i="19"/>
  <c r="N277" i="19"/>
  <c r="M277" i="19"/>
  <c r="K277" i="19"/>
  <c r="J277" i="19"/>
  <c r="I277" i="19"/>
  <c r="H277" i="19"/>
  <c r="G277" i="19"/>
  <c r="V276" i="19"/>
  <c r="U276" i="19"/>
  <c r="R276" i="19"/>
  <c r="Q276" i="19"/>
  <c r="P276" i="19"/>
  <c r="N276" i="19"/>
  <c r="O276" i="19" s="1"/>
  <c r="M276" i="19"/>
  <c r="K276" i="19"/>
  <c r="J276" i="19"/>
  <c r="I276" i="19"/>
  <c r="H276" i="19"/>
  <c r="G276" i="19"/>
  <c r="F276" i="19"/>
  <c r="V275" i="19"/>
  <c r="U275" i="19"/>
  <c r="P275" i="19" s="1"/>
  <c r="Q275" i="19"/>
  <c r="N275" i="19"/>
  <c r="M275" i="19"/>
  <c r="O275" i="19" s="1"/>
  <c r="K275" i="19"/>
  <c r="J275" i="19"/>
  <c r="I275" i="19"/>
  <c r="H275" i="19"/>
  <c r="G275" i="19"/>
  <c r="F275" i="19" s="1"/>
  <c r="L275" i="19" s="1"/>
  <c r="V274" i="19"/>
  <c r="U274" i="19"/>
  <c r="Q274" i="19"/>
  <c r="P274" i="19"/>
  <c r="N274" i="19"/>
  <c r="M274" i="19"/>
  <c r="O274" i="19" s="1"/>
  <c r="R274" i="19" s="1"/>
  <c r="K274" i="19"/>
  <c r="J274" i="19"/>
  <c r="I274" i="19"/>
  <c r="H274" i="19"/>
  <c r="F274" i="19" s="1"/>
  <c r="E274" i="19" s="1"/>
  <c r="S274" i="19" s="1"/>
  <c r="G274" i="19"/>
  <c r="V273" i="19"/>
  <c r="U273" i="19"/>
  <c r="P273" i="19" s="1"/>
  <c r="Q273" i="19"/>
  <c r="O273" i="19"/>
  <c r="N273" i="19"/>
  <c r="M273" i="19"/>
  <c r="K273" i="19"/>
  <c r="J273" i="19"/>
  <c r="I273" i="19"/>
  <c r="H273" i="19"/>
  <c r="G273" i="19"/>
  <c r="V272" i="19"/>
  <c r="U272" i="19"/>
  <c r="Q272" i="19"/>
  <c r="P272" i="19"/>
  <c r="N272" i="19"/>
  <c r="O272" i="19" s="1"/>
  <c r="R272" i="19" s="1"/>
  <c r="M272" i="19"/>
  <c r="K272" i="19"/>
  <c r="J272" i="19"/>
  <c r="I272" i="19"/>
  <c r="H272" i="19"/>
  <c r="G272" i="19"/>
  <c r="F272" i="19"/>
  <c r="V271" i="19"/>
  <c r="U271" i="19"/>
  <c r="P271" i="19" s="1"/>
  <c r="Q271" i="19"/>
  <c r="N271" i="19"/>
  <c r="M271" i="19"/>
  <c r="O271" i="19" s="1"/>
  <c r="R271" i="19" s="1"/>
  <c r="E271" i="19" s="1"/>
  <c r="S271" i="19" s="1"/>
  <c r="K271" i="19"/>
  <c r="J271" i="19"/>
  <c r="I271" i="19"/>
  <c r="H271" i="19"/>
  <c r="G271" i="19"/>
  <c r="F271" i="19" s="1"/>
  <c r="V270" i="19"/>
  <c r="U270" i="19"/>
  <c r="Q270" i="19"/>
  <c r="P270" i="19"/>
  <c r="N270" i="19"/>
  <c r="M270" i="19"/>
  <c r="O270" i="19" s="1"/>
  <c r="K270" i="19"/>
  <c r="J270" i="19"/>
  <c r="I270" i="19"/>
  <c r="H270" i="19"/>
  <c r="F270" i="19" s="1"/>
  <c r="G270" i="19"/>
  <c r="V269" i="19"/>
  <c r="U269" i="19"/>
  <c r="P269" i="19" s="1"/>
  <c r="Q269" i="19"/>
  <c r="O269" i="19"/>
  <c r="N269" i="19"/>
  <c r="M269" i="19"/>
  <c r="K269" i="19"/>
  <c r="J269" i="19"/>
  <c r="I269" i="19"/>
  <c r="H269" i="19"/>
  <c r="G269" i="19"/>
  <c r="V268" i="19"/>
  <c r="U268" i="19"/>
  <c r="R268" i="19"/>
  <c r="Q268" i="19"/>
  <c r="P268" i="19"/>
  <c r="N268" i="19"/>
  <c r="O268" i="19" s="1"/>
  <c r="M268" i="19"/>
  <c r="K268" i="19"/>
  <c r="J268" i="19"/>
  <c r="I268" i="19"/>
  <c r="H268" i="19"/>
  <c r="G268" i="19"/>
  <c r="F268" i="19"/>
  <c r="V267" i="19"/>
  <c r="U267" i="19"/>
  <c r="P267" i="19" s="1"/>
  <c r="Q267" i="19"/>
  <c r="N267" i="19"/>
  <c r="M267" i="19"/>
  <c r="O267" i="19" s="1"/>
  <c r="K267" i="19"/>
  <c r="J267" i="19"/>
  <c r="I267" i="19"/>
  <c r="H267" i="19"/>
  <c r="G267" i="19"/>
  <c r="F267" i="19" s="1"/>
  <c r="L267" i="19" s="1"/>
  <c r="V266" i="19"/>
  <c r="U266" i="19"/>
  <c r="Q266" i="19"/>
  <c r="P266" i="19"/>
  <c r="N266" i="19"/>
  <c r="M266" i="19"/>
  <c r="O266" i="19" s="1"/>
  <c r="R266" i="19" s="1"/>
  <c r="K266" i="19"/>
  <c r="J266" i="19"/>
  <c r="I266" i="19"/>
  <c r="H266" i="19"/>
  <c r="F266" i="19" s="1"/>
  <c r="E266" i="19" s="1"/>
  <c r="S266" i="19" s="1"/>
  <c r="G266" i="19"/>
  <c r="V265" i="19"/>
  <c r="U265" i="19"/>
  <c r="P265" i="19" s="1"/>
  <c r="Q265" i="19"/>
  <c r="O265" i="19"/>
  <c r="N265" i="19"/>
  <c r="M265" i="19"/>
  <c r="K265" i="19"/>
  <c r="J265" i="19"/>
  <c r="I265" i="19"/>
  <c r="H265" i="19"/>
  <c r="G265" i="19"/>
  <c r="V264" i="19"/>
  <c r="U264" i="19"/>
  <c r="Q264" i="19"/>
  <c r="P264" i="19"/>
  <c r="N264" i="19"/>
  <c r="O264" i="19" s="1"/>
  <c r="R264" i="19" s="1"/>
  <c r="M264" i="19"/>
  <c r="K264" i="19"/>
  <c r="J264" i="19"/>
  <c r="I264" i="19"/>
  <c r="H264" i="19"/>
  <c r="G264" i="19"/>
  <c r="F264" i="19"/>
  <c r="V263" i="19"/>
  <c r="U263" i="19"/>
  <c r="P263" i="19" s="1"/>
  <c r="Q263" i="19"/>
  <c r="N263" i="19"/>
  <c r="M263" i="19"/>
  <c r="O263" i="19" s="1"/>
  <c r="R263" i="19" s="1"/>
  <c r="E263" i="19" s="1"/>
  <c r="S263" i="19" s="1"/>
  <c r="K263" i="19"/>
  <c r="J263" i="19"/>
  <c r="I263" i="19"/>
  <c r="H263" i="19"/>
  <c r="G263" i="19"/>
  <c r="F263" i="19" s="1"/>
  <c r="V262" i="19"/>
  <c r="U262" i="19"/>
  <c r="Q262" i="19"/>
  <c r="P262" i="19"/>
  <c r="N262" i="19"/>
  <c r="M262" i="19"/>
  <c r="O262" i="19" s="1"/>
  <c r="K262" i="19"/>
  <c r="J262" i="19"/>
  <c r="I262" i="19"/>
  <c r="H262" i="19"/>
  <c r="F262" i="19" s="1"/>
  <c r="G262" i="19"/>
  <c r="V261" i="19"/>
  <c r="U261" i="19"/>
  <c r="P261" i="19" s="1"/>
  <c r="Q261" i="19"/>
  <c r="O261" i="19"/>
  <c r="N261" i="19"/>
  <c r="M261" i="19"/>
  <c r="K261" i="19"/>
  <c r="J261" i="19"/>
  <c r="I261" i="19"/>
  <c r="H261" i="19"/>
  <c r="G261" i="19"/>
  <c r="V260" i="19"/>
  <c r="U260" i="19"/>
  <c r="R260" i="19"/>
  <c r="Q260" i="19"/>
  <c r="P260" i="19"/>
  <c r="N260" i="19"/>
  <c r="O260" i="19" s="1"/>
  <c r="M260" i="19"/>
  <c r="K260" i="19"/>
  <c r="J260" i="19"/>
  <c r="I260" i="19"/>
  <c r="H260" i="19"/>
  <c r="G260" i="19"/>
  <c r="F260" i="19"/>
  <c r="V259" i="19"/>
  <c r="U259" i="19"/>
  <c r="P259" i="19" s="1"/>
  <c r="Q259" i="19"/>
  <c r="N259" i="19"/>
  <c r="M259" i="19"/>
  <c r="O259" i="19" s="1"/>
  <c r="K259" i="19"/>
  <c r="J259" i="19"/>
  <c r="I259" i="19"/>
  <c r="H259" i="19"/>
  <c r="G259" i="19"/>
  <c r="F259" i="19" s="1"/>
  <c r="L259" i="19" s="1"/>
  <c r="V258" i="19"/>
  <c r="U258" i="19"/>
  <c r="Q258" i="19"/>
  <c r="P258" i="19"/>
  <c r="N258" i="19"/>
  <c r="M258" i="19"/>
  <c r="O258" i="19" s="1"/>
  <c r="R258" i="19" s="1"/>
  <c r="K258" i="19"/>
  <c r="J258" i="19"/>
  <c r="I258" i="19"/>
  <c r="H258" i="19"/>
  <c r="F258" i="19" s="1"/>
  <c r="E258" i="19" s="1"/>
  <c r="S258" i="19" s="1"/>
  <c r="G258" i="19"/>
  <c r="V257" i="19"/>
  <c r="U257" i="19"/>
  <c r="P257" i="19" s="1"/>
  <c r="Q257" i="19"/>
  <c r="O257" i="19"/>
  <c r="N257" i="19"/>
  <c r="M257" i="19"/>
  <c r="K257" i="19"/>
  <c r="J257" i="19"/>
  <c r="I257" i="19"/>
  <c r="H257" i="19"/>
  <c r="G257" i="19"/>
  <c r="V256" i="19"/>
  <c r="U256" i="19"/>
  <c r="Q256" i="19"/>
  <c r="P256" i="19"/>
  <c r="N256" i="19"/>
  <c r="O256" i="19" s="1"/>
  <c r="R256" i="19" s="1"/>
  <c r="M256" i="19"/>
  <c r="K256" i="19"/>
  <c r="J256" i="19"/>
  <c r="I256" i="19"/>
  <c r="H256" i="19"/>
  <c r="G256" i="19"/>
  <c r="F256" i="19"/>
  <c r="V255" i="19"/>
  <c r="U255" i="19"/>
  <c r="P255" i="19" s="1"/>
  <c r="Q255" i="19"/>
  <c r="N255" i="19"/>
  <c r="M255" i="19"/>
  <c r="O255" i="19" s="1"/>
  <c r="R255" i="19" s="1"/>
  <c r="E255" i="19" s="1"/>
  <c r="S255" i="19" s="1"/>
  <c r="K255" i="19"/>
  <c r="J255" i="19"/>
  <c r="I255" i="19"/>
  <c r="H255" i="19"/>
  <c r="G255" i="19"/>
  <c r="F255" i="19" s="1"/>
  <c r="V254" i="19"/>
  <c r="U254" i="19"/>
  <c r="Q254" i="19"/>
  <c r="P254" i="19"/>
  <c r="N254" i="19"/>
  <c r="M254" i="19"/>
  <c r="O254" i="19" s="1"/>
  <c r="K254" i="19"/>
  <c r="J254" i="19"/>
  <c r="I254" i="19"/>
  <c r="H254" i="19"/>
  <c r="F254" i="19" s="1"/>
  <c r="G254" i="19"/>
  <c r="V253" i="19"/>
  <c r="U253" i="19"/>
  <c r="P253" i="19" s="1"/>
  <c r="Q253" i="19"/>
  <c r="O253" i="19"/>
  <c r="N253" i="19"/>
  <c r="M253" i="19"/>
  <c r="K253" i="19"/>
  <c r="J253" i="19"/>
  <c r="I253" i="19"/>
  <c r="H253" i="19"/>
  <c r="G253" i="19"/>
  <c r="V252" i="19"/>
  <c r="U252" i="19"/>
  <c r="R252" i="19"/>
  <c r="Q252" i="19"/>
  <c r="P252" i="19"/>
  <c r="N252" i="19"/>
  <c r="O252" i="19" s="1"/>
  <c r="M252" i="19"/>
  <c r="K252" i="19"/>
  <c r="J252" i="19"/>
  <c r="I252" i="19"/>
  <c r="H252" i="19"/>
  <c r="G252" i="19"/>
  <c r="F252" i="19"/>
  <c r="V251" i="19"/>
  <c r="U251" i="19"/>
  <c r="P251" i="19" s="1"/>
  <c r="Q251" i="19"/>
  <c r="N251" i="19"/>
  <c r="M251" i="19"/>
  <c r="O251" i="19" s="1"/>
  <c r="K251" i="19"/>
  <c r="J251" i="19"/>
  <c r="I251" i="19"/>
  <c r="H251" i="19"/>
  <c r="G251" i="19"/>
  <c r="F251" i="19" s="1"/>
  <c r="L251" i="19" s="1"/>
  <c r="V250" i="19"/>
  <c r="U250" i="19"/>
  <c r="Q250" i="19"/>
  <c r="P250" i="19"/>
  <c r="N250" i="19"/>
  <c r="M250" i="19"/>
  <c r="O250" i="19" s="1"/>
  <c r="R250" i="19" s="1"/>
  <c r="K250" i="19"/>
  <c r="J250" i="19"/>
  <c r="I250" i="19"/>
  <c r="H250" i="19"/>
  <c r="F250" i="19" s="1"/>
  <c r="E250" i="19" s="1"/>
  <c r="S250" i="19" s="1"/>
  <c r="G250" i="19"/>
  <c r="V249" i="19"/>
  <c r="U249" i="19"/>
  <c r="P249" i="19" s="1"/>
  <c r="Q249" i="19"/>
  <c r="O249" i="19"/>
  <c r="N249" i="19"/>
  <c r="M249" i="19"/>
  <c r="K249" i="19"/>
  <c r="J249" i="19"/>
  <c r="I249" i="19"/>
  <c r="H249" i="19"/>
  <c r="G249" i="19"/>
  <c r="V248" i="19"/>
  <c r="U248" i="19"/>
  <c r="Q248" i="19"/>
  <c r="P248" i="19"/>
  <c r="N248" i="19"/>
  <c r="O248" i="19" s="1"/>
  <c r="R248" i="19" s="1"/>
  <c r="M248" i="19"/>
  <c r="K248" i="19"/>
  <c r="J248" i="19"/>
  <c r="I248" i="19"/>
  <c r="H248" i="19"/>
  <c r="G248" i="19"/>
  <c r="F248" i="19"/>
  <c r="V247" i="19"/>
  <c r="U247" i="19"/>
  <c r="P247" i="19" s="1"/>
  <c r="Q247" i="19"/>
  <c r="N247" i="19"/>
  <c r="M247" i="19"/>
  <c r="O247" i="19" s="1"/>
  <c r="R247" i="19" s="1"/>
  <c r="E247" i="19" s="1"/>
  <c r="S247" i="19" s="1"/>
  <c r="K247" i="19"/>
  <c r="J247" i="19"/>
  <c r="I247" i="19"/>
  <c r="H247" i="19"/>
  <c r="G247" i="19"/>
  <c r="F247" i="19" s="1"/>
  <c r="V246" i="19"/>
  <c r="U246" i="19"/>
  <c r="Q246" i="19"/>
  <c r="P246" i="19"/>
  <c r="N246" i="19"/>
  <c r="M246" i="19"/>
  <c r="O246" i="19" s="1"/>
  <c r="K246" i="19"/>
  <c r="J246" i="19"/>
  <c r="I246" i="19"/>
  <c r="H246" i="19"/>
  <c r="F246" i="19" s="1"/>
  <c r="G246" i="19"/>
  <c r="V245" i="19"/>
  <c r="U245" i="19"/>
  <c r="P245" i="19" s="1"/>
  <c r="Q245" i="19"/>
  <c r="O245" i="19"/>
  <c r="N245" i="19"/>
  <c r="M245" i="19"/>
  <c r="K245" i="19"/>
  <c r="J245" i="19"/>
  <c r="I245" i="19"/>
  <c r="H245" i="19"/>
  <c r="G245" i="19"/>
  <c r="V244" i="19"/>
  <c r="U244" i="19"/>
  <c r="R244" i="19"/>
  <c r="Q244" i="19"/>
  <c r="P244" i="19"/>
  <c r="N244" i="19"/>
  <c r="O244" i="19" s="1"/>
  <c r="M244" i="19"/>
  <c r="K244" i="19"/>
  <c r="J244" i="19"/>
  <c r="I244" i="19"/>
  <c r="H244" i="19"/>
  <c r="G244" i="19"/>
  <c r="F244" i="19"/>
  <c r="V243" i="19"/>
  <c r="U243" i="19"/>
  <c r="P243" i="19" s="1"/>
  <c r="Q243" i="19"/>
  <c r="N243" i="19"/>
  <c r="M243" i="19"/>
  <c r="O243" i="19" s="1"/>
  <c r="K243" i="19"/>
  <c r="J243" i="19"/>
  <c r="I243" i="19"/>
  <c r="H243" i="19"/>
  <c r="G243" i="19"/>
  <c r="F243" i="19" s="1"/>
  <c r="L243" i="19" s="1"/>
  <c r="V242" i="19"/>
  <c r="U242" i="19"/>
  <c r="Q242" i="19"/>
  <c r="P242" i="19"/>
  <c r="N242" i="19"/>
  <c r="M242" i="19"/>
  <c r="O242" i="19" s="1"/>
  <c r="R242" i="19" s="1"/>
  <c r="K242" i="19"/>
  <c r="J242" i="19"/>
  <c r="I242" i="19"/>
  <c r="H242" i="19"/>
  <c r="F242" i="19" s="1"/>
  <c r="E242" i="19" s="1"/>
  <c r="S242" i="19" s="1"/>
  <c r="G242" i="19"/>
  <c r="V241" i="19"/>
  <c r="U241" i="19"/>
  <c r="P241" i="19" s="1"/>
  <c r="Q241" i="19"/>
  <c r="O241" i="19"/>
  <c r="N241" i="19"/>
  <c r="M241" i="19"/>
  <c r="K241" i="19"/>
  <c r="J241" i="19"/>
  <c r="I241" i="19"/>
  <c r="H241" i="19"/>
  <c r="G241" i="19"/>
  <c r="V240" i="19"/>
  <c r="U240" i="19"/>
  <c r="Q240" i="19"/>
  <c r="P240" i="19"/>
  <c r="N240" i="19"/>
  <c r="O240" i="19" s="1"/>
  <c r="R240" i="19" s="1"/>
  <c r="M240" i="19"/>
  <c r="K240" i="19"/>
  <c r="J240" i="19"/>
  <c r="I240" i="19"/>
  <c r="H240" i="19"/>
  <c r="G240" i="19"/>
  <c r="F240" i="19"/>
  <c r="V239" i="19"/>
  <c r="U239" i="19"/>
  <c r="P239" i="19" s="1"/>
  <c r="Q239" i="19"/>
  <c r="N239" i="19"/>
  <c r="M239" i="19"/>
  <c r="O239" i="19" s="1"/>
  <c r="R239" i="19" s="1"/>
  <c r="E239" i="19" s="1"/>
  <c r="S239" i="19" s="1"/>
  <c r="K239" i="19"/>
  <c r="J239" i="19"/>
  <c r="I239" i="19"/>
  <c r="H239" i="19"/>
  <c r="G239" i="19"/>
  <c r="F239" i="19" s="1"/>
  <c r="V238" i="19"/>
  <c r="U238" i="19"/>
  <c r="Q238" i="19"/>
  <c r="P238" i="19"/>
  <c r="N238" i="19"/>
  <c r="M238" i="19"/>
  <c r="O238" i="19" s="1"/>
  <c r="K238" i="19"/>
  <c r="J238" i="19"/>
  <c r="I238" i="19"/>
  <c r="H238" i="19"/>
  <c r="F238" i="19" s="1"/>
  <c r="G238" i="19"/>
  <c r="V237" i="19"/>
  <c r="U237" i="19"/>
  <c r="P237" i="19" s="1"/>
  <c r="Q237" i="19"/>
  <c r="O237" i="19"/>
  <c r="N237" i="19"/>
  <c r="M237" i="19"/>
  <c r="K237" i="19"/>
  <c r="J237" i="19"/>
  <c r="I237" i="19"/>
  <c r="H237" i="19"/>
  <c r="G237" i="19"/>
  <c r="V236" i="19"/>
  <c r="U236" i="19"/>
  <c r="R236" i="19"/>
  <c r="Q236" i="19"/>
  <c r="P236" i="19"/>
  <c r="N236" i="19"/>
  <c r="O236" i="19" s="1"/>
  <c r="M236" i="19"/>
  <c r="K236" i="19"/>
  <c r="J236" i="19"/>
  <c r="I236" i="19"/>
  <c r="H236" i="19"/>
  <c r="G236" i="19"/>
  <c r="F236" i="19"/>
  <c r="V235" i="19"/>
  <c r="U235" i="19"/>
  <c r="P235" i="19" s="1"/>
  <c r="Q235" i="19"/>
  <c r="N235" i="19"/>
  <c r="M235" i="19"/>
  <c r="O235" i="19" s="1"/>
  <c r="K235" i="19"/>
  <c r="J235" i="19"/>
  <c r="I235" i="19"/>
  <c r="H235" i="19"/>
  <c r="G235" i="19"/>
  <c r="F235" i="19" s="1"/>
  <c r="L235" i="19" s="1"/>
  <c r="V234" i="19"/>
  <c r="U234" i="19"/>
  <c r="Q234" i="19"/>
  <c r="P234" i="19"/>
  <c r="N234" i="19"/>
  <c r="M234" i="19"/>
  <c r="O234" i="19" s="1"/>
  <c r="R234" i="19" s="1"/>
  <c r="K234" i="19"/>
  <c r="J234" i="19"/>
  <c r="I234" i="19"/>
  <c r="H234" i="19"/>
  <c r="F234" i="19" s="1"/>
  <c r="E234" i="19" s="1"/>
  <c r="S234" i="19" s="1"/>
  <c r="G234" i="19"/>
  <c r="V233" i="19"/>
  <c r="U233" i="19"/>
  <c r="P233" i="19" s="1"/>
  <c r="Q233" i="19"/>
  <c r="O233" i="19"/>
  <c r="N233" i="19"/>
  <c r="M233" i="19"/>
  <c r="K233" i="19"/>
  <c r="J233" i="19"/>
  <c r="I233" i="19"/>
  <c r="H233" i="19"/>
  <c r="G233" i="19"/>
  <c r="V232" i="19"/>
  <c r="U232" i="19"/>
  <c r="Q232" i="19"/>
  <c r="P232" i="19"/>
  <c r="N232" i="19"/>
  <c r="O232" i="19" s="1"/>
  <c r="R232" i="19" s="1"/>
  <c r="M232" i="19"/>
  <c r="K232" i="19"/>
  <c r="J232" i="19"/>
  <c r="I232" i="19"/>
  <c r="H232" i="19"/>
  <c r="G232" i="19"/>
  <c r="F232" i="19"/>
  <c r="V231" i="19"/>
  <c r="U231" i="19"/>
  <c r="P231" i="19" s="1"/>
  <c r="Q231" i="19"/>
  <c r="N231" i="19"/>
  <c r="M231" i="19"/>
  <c r="O231" i="19" s="1"/>
  <c r="R231" i="19" s="1"/>
  <c r="E231" i="19" s="1"/>
  <c r="S231" i="19" s="1"/>
  <c r="K231" i="19"/>
  <c r="J231" i="19"/>
  <c r="I231" i="19"/>
  <c r="H231" i="19"/>
  <c r="G231" i="19"/>
  <c r="F231" i="19" s="1"/>
  <c r="V230" i="19"/>
  <c r="U230" i="19"/>
  <c r="Q230" i="19"/>
  <c r="P230" i="19"/>
  <c r="N230" i="19"/>
  <c r="M230" i="19"/>
  <c r="O230" i="19" s="1"/>
  <c r="K230" i="19"/>
  <c r="J230" i="19"/>
  <c r="I230" i="19"/>
  <c r="H230" i="19"/>
  <c r="F230" i="19" s="1"/>
  <c r="G230" i="19"/>
  <c r="V229" i="19"/>
  <c r="U229" i="19"/>
  <c r="P229" i="19" s="1"/>
  <c r="Q229" i="19"/>
  <c r="O229" i="19"/>
  <c r="N229" i="19"/>
  <c r="M229" i="19"/>
  <c r="K229" i="19"/>
  <c r="J229" i="19"/>
  <c r="I229" i="19"/>
  <c r="H229" i="19"/>
  <c r="G229" i="19"/>
  <c r="V228" i="19"/>
  <c r="U228" i="19"/>
  <c r="R228" i="19"/>
  <c r="Q228" i="19"/>
  <c r="P228" i="19"/>
  <c r="N228" i="19"/>
  <c r="O228" i="19" s="1"/>
  <c r="M228" i="19"/>
  <c r="K228" i="19"/>
  <c r="J228" i="19"/>
  <c r="I228" i="19"/>
  <c r="H228" i="19"/>
  <c r="G228" i="19"/>
  <c r="F228" i="19"/>
  <c r="V227" i="19"/>
  <c r="U227" i="19"/>
  <c r="P227" i="19" s="1"/>
  <c r="Q227" i="19"/>
  <c r="O227" i="19"/>
  <c r="N227" i="19"/>
  <c r="M227" i="19"/>
  <c r="K227" i="19"/>
  <c r="J227" i="19"/>
  <c r="I227" i="19"/>
  <c r="H227" i="19"/>
  <c r="G227" i="19"/>
  <c r="F227" i="19" s="1"/>
  <c r="V226" i="19"/>
  <c r="U226" i="19"/>
  <c r="Q226" i="19"/>
  <c r="P226" i="19"/>
  <c r="N226" i="19"/>
  <c r="M226" i="19"/>
  <c r="K226" i="19"/>
  <c r="J226" i="19"/>
  <c r="I226" i="19"/>
  <c r="H226" i="19"/>
  <c r="F226" i="19" s="1"/>
  <c r="G226" i="19"/>
  <c r="V225" i="19"/>
  <c r="U225" i="19"/>
  <c r="P225" i="19" s="1"/>
  <c r="Q225" i="19"/>
  <c r="O225" i="19"/>
  <c r="R225" i="19" s="1"/>
  <c r="N225" i="19"/>
  <c r="M225" i="19"/>
  <c r="K225" i="19"/>
  <c r="J225" i="19"/>
  <c r="I225" i="19"/>
  <c r="H225" i="19"/>
  <c r="F225" i="19" s="1"/>
  <c r="L225" i="19" s="1"/>
  <c r="G225" i="19"/>
  <c r="E225" i="19"/>
  <c r="S225" i="19" s="1"/>
  <c r="V224" i="19"/>
  <c r="U224" i="19"/>
  <c r="R224" i="19"/>
  <c r="Q224" i="19"/>
  <c r="P224" i="19"/>
  <c r="N224" i="19"/>
  <c r="O224" i="19" s="1"/>
  <c r="M224" i="19"/>
  <c r="K224" i="19"/>
  <c r="J224" i="19"/>
  <c r="I224" i="19"/>
  <c r="H224" i="19"/>
  <c r="G224" i="19"/>
  <c r="F224" i="19"/>
  <c r="V223" i="19"/>
  <c r="U223" i="19"/>
  <c r="P223" i="19" s="1"/>
  <c r="Q223" i="19"/>
  <c r="N223" i="19"/>
  <c r="M223" i="19"/>
  <c r="O223" i="19" s="1"/>
  <c r="R223" i="19" s="1"/>
  <c r="K223" i="19"/>
  <c r="J223" i="19"/>
  <c r="I223" i="19"/>
  <c r="H223" i="19"/>
  <c r="G223" i="19"/>
  <c r="F223" i="19" s="1"/>
  <c r="V222" i="19"/>
  <c r="U222" i="19"/>
  <c r="Q222" i="19"/>
  <c r="P222" i="19"/>
  <c r="N222" i="19"/>
  <c r="M222" i="19"/>
  <c r="K222" i="19"/>
  <c r="J222" i="19"/>
  <c r="I222" i="19"/>
  <c r="H222" i="19"/>
  <c r="G222" i="19"/>
  <c r="F222" i="19"/>
  <c r="V221" i="19"/>
  <c r="U221" i="19"/>
  <c r="P221" i="19" s="1"/>
  <c r="Q221" i="19"/>
  <c r="N221" i="19"/>
  <c r="M221" i="19"/>
  <c r="O221" i="19" s="1"/>
  <c r="R221" i="19" s="1"/>
  <c r="K221" i="19"/>
  <c r="J221" i="19"/>
  <c r="I221" i="19"/>
  <c r="H221" i="19"/>
  <c r="G221" i="19"/>
  <c r="V220" i="19"/>
  <c r="U220" i="19"/>
  <c r="Q220" i="19"/>
  <c r="P220" i="19"/>
  <c r="O220" i="19"/>
  <c r="R220" i="19" s="1"/>
  <c r="N220" i="19"/>
  <c r="M220" i="19"/>
  <c r="K220" i="19"/>
  <c r="J220" i="19"/>
  <c r="I220" i="19"/>
  <c r="H220" i="19"/>
  <c r="G220" i="19"/>
  <c r="V219" i="19"/>
  <c r="U219" i="19"/>
  <c r="P219" i="19" s="1"/>
  <c r="Q219" i="19"/>
  <c r="O219" i="19"/>
  <c r="N219" i="19"/>
  <c r="M219" i="19"/>
  <c r="K219" i="19"/>
  <c r="J219" i="19"/>
  <c r="I219" i="19"/>
  <c r="H219" i="19"/>
  <c r="G219" i="19"/>
  <c r="F219" i="19"/>
  <c r="V218" i="19"/>
  <c r="U218" i="19"/>
  <c r="Q218" i="19"/>
  <c r="P218" i="19"/>
  <c r="N218" i="19"/>
  <c r="M218" i="19"/>
  <c r="K218" i="19"/>
  <c r="J218" i="19"/>
  <c r="I218" i="19"/>
  <c r="H218" i="19"/>
  <c r="G218" i="19"/>
  <c r="F218" i="19"/>
  <c r="V217" i="19"/>
  <c r="U217" i="19"/>
  <c r="P217" i="19" s="1"/>
  <c r="Q217" i="19"/>
  <c r="N217" i="19"/>
  <c r="M217" i="19"/>
  <c r="O217" i="19" s="1"/>
  <c r="R217" i="19" s="1"/>
  <c r="E217" i="19" s="1"/>
  <c r="S217" i="19" s="1"/>
  <c r="K217" i="19"/>
  <c r="J217" i="19"/>
  <c r="I217" i="19"/>
  <c r="H217" i="19"/>
  <c r="G217" i="19"/>
  <c r="F217" i="19" s="1"/>
  <c r="V216" i="19"/>
  <c r="U216" i="19"/>
  <c r="Q216" i="19"/>
  <c r="P216" i="19"/>
  <c r="N216" i="19"/>
  <c r="M216" i="19"/>
  <c r="O216" i="19" s="1"/>
  <c r="K216" i="19"/>
  <c r="J216" i="19"/>
  <c r="I216" i="19"/>
  <c r="H216" i="19"/>
  <c r="F216" i="19" s="1"/>
  <c r="G216" i="19"/>
  <c r="V215" i="19"/>
  <c r="U215" i="19"/>
  <c r="P215" i="19" s="1"/>
  <c r="Q215" i="19"/>
  <c r="O215" i="19"/>
  <c r="N215" i="19"/>
  <c r="M215" i="19"/>
  <c r="K215" i="19"/>
  <c r="J215" i="19"/>
  <c r="I215" i="19"/>
  <c r="H215" i="19"/>
  <c r="G215" i="19"/>
  <c r="V214" i="19"/>
  <c r="U214" i="19"/>
  <c r="R214" i="19"/>
  <c r="Q214" i="19"/>
  <c r="P214" i="19"/>
  <c r="N214" i="19"/>
  <c r="O214" i="19" s="1"/>
  <c r="M214" i="19"/>
  <c r="K214" i="19"/>
  <c r="J214" i="19"/>
  <c r="I214" i="19"/>
  <c r="H214" i="19"/>
  <c r="G214" i="19"/>
  <c r="F214" i="19"/>
  <c r="V213" i="19"/>
  <c r="U213" i="19"/>
  <c r="P213" i="19" s="1"/>
  <c r="Q213" i="19"/>
  <c r="N213" i="19"/>
  <c r="M213" i="19"/>
  <c r="O213" i="19" s="1"/>
  <c r="K213" i="19"/>
  <c r="J213" i="19"/>
  <c r="I213" i="19"/>
  <c r="H213" i="19"/>
  <c r="G213" i="19"/>
  <c r="F213" i="19" s="1"/>
  <c r="L213" i="19" s="1"/>
  <c r="V212" i="19"/>
  <c r="U212" i="19"/>
  <c r="Q212" i="19"/>
  <c r="P212" i="19"/>
  <c r="N212" i="19"/>
  <c r="M212" i="19"/>
  <c r="O212" i="19" s="1"/>
  <c r="R212" i="19" s="1"/>
  <c r="K212" i="19"/>
  <c r="J212" i="19"/>
  <c r="I212" i="19"/>
  <c r="H212" i="19"/>
  <c r="F212" i="19" s="1"/>
  <c r="E212" i="19" s="1"/>
  <c r="S212" i="19" s="1"/>
  <c r="G212" i="19"/>
  <c r="V211" i="19"/>
  <c r="U211" i="19"/>
  <c r="P211" i="19" s="1"/>
  <c r="Q211" i="19"/>
  <c r="O211" i="19"/>
  <c r="N211" i="19"/>
  <c r="M211" i="19"/>
  <c r="K211" i="19"/>
  <c r="J211" i="19"/>
  <c r="I211" i="19"/>
  <c r="H211" i="19"/>
  <c r="G211" i="19"/>
  <c r="V210" i="19"/>
  <c r="U210" i="19"/>
  <c r="Q210" i="19"/>
  <c r="P210" i="19"/>
  <c r="N210" i="19"/>
  <c r="O210" i="19" s="1"/>
  <c r="R210" i="19" s="1"/>
  <c r="M210" i="19"/>
  <c r="K210" i="19"/>
  <c r="J210" i="19"/>
  <c r="I210" i="19"/>
  <c r="H210" i="19"/>
  <c r="G210" i="19"/>
  <c r="F210" i="19"/>
  <c r="V209" i="19"/>
  <c r="U209" i="19"/>
  <c r="P209" i="19" s="1"/>
  <c r="Q209" i="19"/>
  <c r="N209" i="19"/>
  <c r="M209" i="19"/>
  <c r="O209" i="19" s="1"/>
  <c r="R209" i="19" s="1"/>
  <c r="E209" i="19" s="1"/>
  <c r="S209" i="19" s="1"/>
  <c r="K209" i="19"/>
  <c r="J209" i="19"/>
  <c r="I209" i="19"/>
  <c r="H209" i="19"/>
  <c r="G209" i="19"/>
  <c r="F209" i="19" s="1"/>
  <c r="V208" i="19"/>
  <c r="U208" i="19"/>
  <c r="Q208" i="19"/>
  <c r="P208" i="19"/>
  <c r="N208" i="19"/>
  <c r="M208" i="19"/>
  <c r="O208" i="19" s="1"/>
  <c r="K208" i="19"/>
  <c r="J208" i="19"/>
  <c r="I208" i="19"/>
  <c r="H208" i="19"/>
  <c r="F208" i="19" s="1"/>
  <c r="G208" i="19"/>
  <c r="V207" i="19"/>
  <c r="U207" i="19"/>
  <c r="P207" i="19" s="1"/>
  <c r="Q207" i="19"/>
  <c r="O207" i="19"/>
  <c r="N207" i="19"/>
  <c r="M207" i="19"/>
  <c r="K207" i="19"/>
  <c r="J207" i="19"/>
  <c r="I207" i="19"/>
  <c r="H207" i="19"/>
  <c r="G207" i="19"/>
  <c r="V206" i="19"/>
  <c r="U206" i="19"/>
  <c r="R206" i="19"/>
  <c r="Q206" i="19"/>
  <c r="P206" i="19"/>
  <c r="N206" i="19"/>
  <c r="O206" i="19" s="1"/>
  <c r="M206" i="19"/>
  <c r="K206" i="19"/>
  <c r="J206" i="19"/>
  <c r="I206" i="19"/>
  <c r="H206" i="19"/>
  <c r="G206" i="19"/>
  <c r="F206" i="19"/>
  <c r="V205" i="19"/>
  <c r="U205" i="19"/>
  <c r="P205" i="19" s="1"/>
  <c r="Q205" i="19"/>
  <c r="N205" i="19"/>
  <c r="M205" i="19"/>
  <c r="O205" i="19" s="1"/>
  <c r="K205" i="19"/>
  <c r="J205" i="19"/>
  <c r="I205" i="19"/>
  <c r="H205" i="19"/>
  <c r="G205" i="19"/>
  <c r="F205" i="19" s="1"/>
  <c r="L205" i="19" s="1"/>
  <c r="V204" i="19"/>
  <c r="U204" i="19"/>
  <c r="Q204" i="19"/>
  <c r="P204" i="19"/>
  <c r="N204" i="19"/>
  <c r="M204" i="19"/>
  <c r="O204" i="19" s="1"/>
  <c r="R204" i="19" s="1"/>
  <c r="K204" i="19"/>
  <c r="J204" i="19"/>
  <c r="I204" i="19"/>
  <c r="H204" i="19"/>
  <c r="F204" i="19" s="1"/>
  <c r="E204" i="19" s="1"/>
  <c r="S204" i="19" s="1"/>
  <c r="G204" i="19"/>
  <c r="V203" i="19"/>
  <c r="U203" i="19"/>
  <c r="P203" i="19" s="1"/>
  <c r="Q203" i="19"/>
  <c r="O203" i="19"/>
  <c r="N203" i="19"/>
  <c r="M203" i="19"/>
  <c r="K203" i="19"/>
  <c r="J203" i="19"/>
  <c r="I203" i="19"/>
  <c r="H203" i="19"/>
  <c r="G203" i="19"/>
  <c r="V202" i="19"/>
  <c r="U202" i="19"/>
  <c r="Q202" i="19"/>
  <c r="P202" i="19"/>
  <c r="N202" i="19"/>
  <c r="O202" i="19" s="1"/>
  <c r="R202" i="19" s="1"/>
  <c r="M202" i="19"/>
  <c r="K202" i="19"/>
  <c r="J202" i="19"/>
  <c r="I202" i="19"/>
  <c r="H202" i="19"/>
  <c r="G202" i="19"/>
  <c r="F202" i="19"/>
  <c r="V201" i="19"/>
  <c r="U201" i="19"/>
  <c r="P201" i="19" s="1"/>
  <c r="Q201" i="19"/>
  <c r="N201" i="19"/>
  <c r="M201" i="19"/>
  <c r="O201" i="19" s="1"/>
  <c r="R201" i="19" s="1"/>
  <c r="E201" i="19" s="1"/>
  <c r="S201" i="19" s="1"/>
  <c r="K201" i="19"/>
  <c r="J201" i="19"/>
  <c r="I201" i="19"/>
  <c r="H201" i="19"/>
  <c r="G201" i="19"/>
  <c r="F201" i="19" s="1"/>
  <c r="V200" i="19"/>
  <c r="U200" i="19"/>
  <c r="Q200" i="19"/>
  <c r="P200" i="19"/>
  <c r="N200" i="19"/>
  <c r="M200" i="19"/>
  <c r="O200" i="19" s="1"/>
  <c r="K200" i="19"/>
  <c r="J200" i="19"/>
  <c r="I200" i="19"/>
  <c r="H200" i="19"/>
  <c r="F200" i="19" s="1"/>
  <c r="G200" i="19"/>
  <c r="V199" i="19"/>
  <c r="U199" i="19"/>
  <c r="P199" i="19" s="1"/>
  <c r="Q199" i="19"/>
  <c r="O199" i="19"/>
  <c r="N199" i="19"/>
  <c r="M199" i="19"/>
  <c r="K199" i="19"/>
  <c r="J199" i="19"/>
  <c r="I199" i="19"/>
  <c r="H199" i="19"/>
  <c r="G199" i="19"/>
  <c r="V198" i="19"/>
  <c r="U198" i="19"/>
  <c r="R198" i="19"/>
  <c r="Q198" i="19"/>
  <c r="P198" i="19"/>
  <c r="N198" i="19"/>
  <c r="O198" i="19" s="1"/>
  <c r="M198" i="19"/>
  <c r="K198" i="19"/>
  <c r="J198" i="19"/>
  <c r="I198" i="19"/>
  <c r="H198" i="19"/>
  <c r="G198" i="19"/>
  <c r="F198" i="19"/>
  <c r="V197" i="19"/>
  <c r="U197" i="19"/>
  <c r="P197" i="19" s="1"/>
  <c r="Q197" i="19"/>
  <c r="N197" i="19"/>
  <c r="M197" i="19"/>
  <c r="O197" i="19" s="1"/>
  <c r="K197" i="19"/>
  <c r="J197" i="19"/>
  <c r="I197" i="19"/>
  <c r="H197" i="19"/>
  <c r="G197" i="19"/>
  <c r="F197" i="19" s="1"/>
  <c r="L197" i="19" s="1"/>
  <c r="V196" i="19"/>
  <c r="U196" i="19"/>
  <c r="Q196" i="19"/>
  <c r="P196" i="19"/>
  <c r="N196" i="19"/>
  <c r="M196" i="19"/>
  <c r="O196" i="19" s="1"/>
  <c r="R196" i="19" s="1"/>
  <c r="K196" i="19"/>
  <c r="J196" i="19"/>
  <c r="I196" i="19"/>
  <c r="H196" i="19"/>
  <c r="F196" i="19" s="1"/>
  <c r="E196" i="19" s="1"/>
  <c r="S196" i="19" s="1"/>
  <c r="G196" i="19"/>
  <c r="V195" i="19"/>
  <c r="U195" i="19"/>
  <c r="P195" i="19" s="1"/>
  <c r="Q195" i="19"/>
  <c r="O195" i="19"/>
  <c r="N195" i="19"/>
  <c r="M195" i="19"/>
  <c r="K195" i="19"/>
  <c r="J195" i="19"/>
  <c r="I195" i="19"/>
  <c r="H195" i="19"/>
  <c r="G195" i="19"/>
  <c r="V194" i="19"/>
  <c r="U194" i="19"/>
  <c r="Q194" i="19"/>
  <c r="P194" i="19"/>
  <c r="N194" i="19"/>
  <c r="O194" i="19" s="1"/>
  <c r="R194" i="19" s="1"/>
  <c r="M194" i="19"/>
  <c r="K194" i="19"/>
  <c r="J194" i="19"/>
  <c r="I194" i="19"/>
  <c r="H194" i="19"/>
  <c r="G194" i="19"/>
  <c r="F194" i="19"/>
  <c r="V193" i="19"/>
  <c r="U193" i="19"/>
  <c r="P193" i="19" s="1"/>
  <c r="Q193" i="19"/>
  <c r="N193" i="19"/>
  <c r="M193" i="19"/>
  <c r="O193" i="19" s="1"/>
  <c r="R193" i="19" s="1"/>
  <c r="E193" i="19" s="1"/>
  <c r="S193" i="19" s="1"/>
  <c r="K193" i="19"/>
  <c r="J193" i="19"/>
  <c r="I193" i="19"/>
  <c r="H193" i="19"/>
  <c r="G193" i="19"/>
  <c r="F193" i="19" s="1"/>
  <c r="V192" i="19"/>
  <c r="U192" i="19"/>
  <c r="Q192" i="19"/>
  <c r="P192" i="19"/>
  <c r="N192" i="19"/>
  <c r="M192" i="19"/>
  <c r="O192" i="19" s="1"/>
  <c r="K192" i="19"/>
  <c r="J192" i="19"/>
  <c r="I192" i="19"/>
  <c r="H192" i="19"/>
  <c r="F192" i="19" s="1"/>
  <c r="G192" i="19"/>
  <c r="V191" i="19"/>
  <c r="U191" i="19"/>
  <c r="P191" i="19" s="1"/>
  <c r="Q191" i="19"/>
  <c r="O191" i="19"/>
  <c r="N191" i="19"/>
  <c r="M191" i="19"/>
  <c r="K191" i="19"/>
  <c r="J191" i="19"/>
  <c r="I191" i="19"/>
  <c r="H191" i="19"/>
  <c r="G191" i="19"/>
  <c r="V190" i="19"/>
  <c r="U190" i="19"/>
  <c r="R190" i="19"/>
  <c r="Q190" i="19"/>
  <c r="P190" i="19"/>
  <c r="N190" i="19"/>
  <c r="O190" i="19" s="1"/>
  <c r="M190" i="19"/>
  <c r="K190" i="19"/>
  <c r="J190" i="19"/>
  <c r="I190" i="19"/>
  <c r="H190" i="19"/>
  <c r="G190" i="19"/>
  <c r="F190" i="19"/>
  <c r="V189" i="19"/>
  <c r="U189" i="19"/>
  <c r="P189" i="19" s="1"/>
  <c r="Q189" i="19"/>
  <c r="N189" i="19"/>
  <c r="M189" i="19"/>
  <c r="O189" i="19" s="1"/>
  <c r="K189" i="19"/>
  <c r="J189" i="19"/>
  <c r="I189" i="19"/>
  <c r="H189" i="19"/>
  <c r="G189" i="19"/>
  <c r="F189" i="19" s="1"/>
  <c r="L189" i="19" s="1"/>
  <c r="V188" i="19"/>
  <c r="U188" i="19"/>
  <c r="Q188" i="19"/>
  <c r="P188" i="19"/>
  <c r="N188" i="19"/>
  <c r="M188" i="19"/>
  <c r="O188" i="19" s="1"/>
  <c r="R188" i="19" s="1"/>
  <c r="K188" i="19"/>
  <c r="J188" i="19"/>
  <c r="I188" i="19"/>
  <c r="H188" i="19"/>
  <c r="F188" i="19" s="1"/>
  <c r="E188" i="19" s="1"/>
  <c r="S188" i="19" s="1"/>
  <c r="G188" i="19"/>
  <c r="V187" i="19"/>
  <c r="U187" i="19"/>
  <c r="P187" i="19" s="1"/>
  <c r="Q187" i="19"/>
  <c r="O187" i="19"/>
  <c r="N187" i="19"/>
  <c r="M187" i="19"/>
  <c r="K187" i="19"/>
  <c r="J187" i="19"/>
  <c r="I187" i="19"/>
  <c r="H187" i="19"/>
  <c r="G187" i="19"/>
  <c r="V186" i="19"/>
  <c r="U186" i="19"/>
  <c r="Q186" i="19"/>
  <c r="P186" i="19"/>
  <c r="N186" i="19"/>
  <c r="O186" i="19" s="1"/>
  <c r="R186" i="19" s="1"/>
  <c r="M186" i="19"/>
  <c r="K186" i="19"/>
  <c r="J186" i="19"/>
  <c r="I186" i="19"/>
  <c r="H186" i="19"/>
  <c r="G186" i="19"/>
  <c r="F186" i="19"/>
  <c r="V185" i="19"/>
  <c r="U185" i="19"/>
  <c r="P185" i="19" s="1"/>
  <c r="Q185" i="19"/>
  <c r="N185" i="19"/>
  <c r="M185" i="19"/>
  <c r="O185" i="19" s="1"/>
  <c r="R185" i="19" s="1"/>
  <c r="E185" i="19" s="1"/>
  <c r="S185" i="19" s="1"/>
  <c r="K185" i="19"/>
  <c r="J185" i="19"/>
  <c r="I185" i="19"/>
  <c r="H185" i="19"/>
  <c r="G185" i="19"/>
  <c r="F185" i="19" s="1"/>
  <c r="V184" i="19"/>
  <c r="U184" i="19"/>
  <c r="Q184" i="19"/>
  <c r="P184" i="19"/>
  <c r="N184" i="19"/>
  <c r="M184" i="19"/>
  <c r="O184" i="19" s="1"/>
  <c r="K184" i="19"/>
  <c r="J184" i="19"/>
  <c r="I184" i="19"/>
  <c r="H184" i="19"/>
  <c r="F184" i="19" s="1"/>
  <c r="G184" i="19"/>
  <c r="V183" i="19"/>
  <c r="U183" i="19"/>
  <c r="P183" i="19" s="1"/>
  <c r="Q183" i="19"/>
  <c r="O183" i="19"/>
  <c r="N183" i="19"/>
  <c r="M183" i="19"/>
  <c r="K183" i="19"/>
  <c r="J183" i="19"/>
  <c r="I183" i="19"/>
  <c r="H183" i="19"/>
  <c r="G183" i="19"/>
  <c r="V182" i="19"/>
  <c r="U182" i="19"/>
  <c r="R182" i="19"/>
  <c r="Q182" i="19"/>
  <c r="P182" i="19"/>
  <c r="N182" i="19"/>
  <c r="O182" i="19" s="1"/>
  <c r="M182" i="19"/>
  <c r="K182" i="19"/>
  <c r="J182" i="19"/>
  <c r="I182" i="19"/>
  <c r="H182" i="19"/>
  <c r="G182" i="19"/>
  <c r="F182" i="19"/>
  <c r="V181" i="19"/>
  <c r="U181" i="19"/>
  <c r="P181" i="19" s="1"/>
  <c r="Q181" i="19"/>
  <c r="N181" i="19"/>
  <c r="M181" i="19"/>
  <c r="O181" i="19" s="1"/>
  <c r="K181" i="19"/>
  <c r="J181" i="19"/>
  <c r="I181" i="19"/>
  <c r="H181" i="19"/>
  <c r="G181" i="19"/>
  <c r="F181" i="19" s="1"/>
  <c r="L181" i="19" s="1"/>
  <c r="V180" i="19"/>
  <c r="U180" i="19"/>
  <c r="Q180" i="19"/>
  <c r="P180" i="19"/>
  <c r="N180" i="19"/>
  <c r="M180" i="19"/>
  <c r="O180" i="19" s="1"/>
  <c r="R180" i="19" s="1"/>
  <c r="K180" i="19"/>
  <c r="J180" i="19"/>
  <c r="I180" i="19"/>
  <c r="H180" i="19"/>
  <c r="F180" i="19" s="1"/>
  <c r="E180" i="19" s="1"/>
  <c r="S180" i="19" s="1"/>
  <c r="G180" i="19"/>
  <c r="V179" i="19"/>
  <c r="U179" i="19"/>
  <c r="P179" i="19" s="1"/>
  <c r="Q179" i="19"/>
  <c r="O179" i="19"/>
  <c r="N179" i="19"/>
  <c r="M179" i="19"/>
  <c r="K179" i="19"/>
  <c r="J179" i="19"/>
  <c r="I179" i="19"/>
  <c r="H179" i="19"/>
  <c r="G179" i="19"/>
  <c r="V178" i="19"/>
  <c r="U178" i="19"/>
  <c r="Q178" i="19"/>
  <c r="P178" i="19"/>
  <c r="N178" i="19"/>
  <c r="O178" i="19" s="1"/>
  <c r="R178" i="19" s="1"/>
  <c r="M178" i="19"/>
  <c r="K178" i="19"/>
  <c r="J178" i="19"/>
  <c r="I178" i="19"/>
  <c r="H178" i="19"/>
  <c r="G178" i="19"/>
  <c r="F178" i="19"/>
  <c r="V177" i="19"/>
  <c r="U177" i="19"/>
  <c r="P177" i="19" s="1"/>
  <c r="Q177" i="19"/>
  <c r="N177" i="19"/>
  <c r="M177" i="19"/>
  <c r="O177" i="19" s="1"/>
  <c r="R177" i="19" s="1"/>
  <c r="E177" i="19" s="1"/>
  <c r="S177" i="19" s="1"/>
  <c r="K177" i="19"/>
  <c r="J177" i="19"/>
  <c r="I177" i="19"/>
  <c r="H177" i="19"/>
  <c r="G177" i="19"/>
  <c r="F177" i="19" s="1"/>
  <c r="V176" i="19"/>
  <c r="U176" i="19"/>
  <c r="Q176" i="19"/>
  <c r="P176" i="19"/>
  <c r="N176" i="19"/>
  <c r="M176" i="19"/>
  <c r="O176" i="19" s="1"/>
  <c r="K176" i="19"/>
  <c r="J176" i="19"/>
  <c r="I176" i="19"/>
  <c r="H176" i="19"/>
  <c r="F176" i="19" s="1"/>
  <c r="G176" i="19"/>
  <c r="V175" i="19"/>
  <c r="U175" i="19"/>
  <c r="P175" i="19" s="1"/>
  <c r="Q175" i="19"/>
  <c r="O175" i="19"/>
  <c r="N175" i="19"/>
  <c r="M175" i="19"/>
  <c r="K175" i="19"/>
  <c r="J175" i="19"/>
  <c r="I175" i="19"/>
  <c r="H175" i="19"/>
  <c r="G175" i="19"/>
  <c r="V174" i="19"/>
  <c r="U174" i="19"/>
  <c r="R174" i="19"/>
  <c r="Q174" i="19"/>
  <c r="P174" i="19"/>
  <c r="N174" i="19"/>
  <c r="O174" i="19" s="1"/>
  <c r="M174" i="19"/>
  <c r="K174" i="19"/>
  <c r="J174" i="19"/>
  <c r="I174" i="19"/>
  <c r="H174" i="19"/>
  <c r="G174" i="19"/>
  <c r="F174" i="19"/>
  <c r="V173" i="19"/>
  <c r="U173" i="19"/>
  <c r="P173" i="19" s="1"/>
  <c r="Q173" i="19"/>
  <c r="N173" i="19"/>
  <c r="M173" i="19"/>
  <c r="O173" i="19" s="1"/>
  <c r="K173" i="19"/>
  <c r="J173" i="19"/>
  <c r="I173" i="19"/>
  <c r="H173" i="19"/>
  <c r="G173" i="19"/>
  <c r="F173" i="19" s="1"/>
  <c r="L173" i="19" s="1"/>
  <c r="V172" i="19"/>
  <c r="U172" i="19"/>
  <c r="Q172" i="19"/>
  <c r="P172" i="19"/>
  <c r="N172" i="19"/>
  <c r="M172" i="19"/>
  <c r="O172" i="19" s="1"/>
  <c r="R172" i="19" s="1"/>
  <c r="K172" i="19"/>
  <c r="J172" i="19"/>
  <c r="I172" i="19"/>
  <c r="H172" i="19"/>
  <c r="F172" i="19" s="1"/>
  <c r="E172" i="19" s="1"/>
  <c r="S172" i="19" s="1"/>
  <c r="G172" i="19"/>
  <c r="V171" i="19"/>
  <c r="U171" i="19"/>
  <c r="P171" i="19" s="1"/>
  <c r="Q171" i="19"/>
  <c r="O171" i="19"/>
  <c r="N171" i="19"/>
  <c r="M171" i="19"/>
  <c r="K171" i="19"/>
  <c r="J171" i="19"/>
  <c r="I171" i="19"/>
  <c r="H171" i="19"/>
  <c r="G171" i="19"/>
  <c r="V170" i="19"/>
  <c r="U170" i="19"/>
  <c r="Q170" i="19"/>
  <c r="P170" i="19"/>
  <c r="N170" i="19"/>
  <c r="O170" i="19" s="1"/>
  <c r="R170" i="19" s="1"/>
  <c r="M170" i="19"/>
  <c r="K170" i="19"/>
  <c r="J170" i="19"/>
  <c r="I170" i="19"/>
  <c r="H170" i="19"/>
  <c r="G170" i="19"/>
  <c r="F170" i="19"/>
  <c r="V169" i="19"/>
  <c r="U169" i="19"/>
  <c r="P169" i="19" s="1"/>
  <c r="Q169" i="19"/>
  <c r="N169" i="19"/>
  <c r="M169" i="19"/>
  <c r="O169" i="19" s="1"/>
  <c r="R169" i="19" s="1"/>
  <c r="E169" i="19" s="1"/>
  <c r="S169" i="19" s="1"/>
  <c r="K169" i="19"/>
  <c r="J169" i="19"/>
  <c r="I169" i="19"/>
  <c r="H169" i="19"/>
  <c r="G169" i="19"/>
  <c r="F169" i="19" s="1"/>
  <c r="V168" i="19"/>
  <c r="U168" i="19"/>
  <c r="Q168" i="19"/>
  <c r="P168" i="19"/>
  <c r="N168" i="19"/>
  <c r="M168" i="19"/>
  <c r="O168" i="19" s="1"/>
  <c r="K168" i="19"/>
  <c r="J168" i="19"/>
  <c r="I168" i="19"/>
  <c r="H168" i="19"/>
  <c r="F168" i="19" s="1"/>
  <c r="G168" i="19"/>
  <c r="V167" i="19"/>
  <c r="U167" i="19"/>
  <c r="P167" i="19" s="1"/>
  <c r="Q167" i="19"/>
  <c r="N167" i="19"/>
  <c r="M167" i="19"/>
  <c r="O167" i="19" s="1"/>
  <c r="R167" i="19" s="1"/>
  <c r="K167" i="19"/>
  <c r="J167" i="19"/>
  <c r="I167" i="19"/>
  <c r="H167" i="19"/>
  <c r="G167" i="19"/>
  <c r="V166" i="19"/>
  <c r="U166" i="19"/>
  <c r="Q166" i="19"/>
  <c r="P166" i="19"/>
  <c r="N166" i="19"/>
  <c r="O166" i="19" s="1"/>
  <c r="R166" i="19" s="1"/>
  <c r="M166" i="19"/>
  <c r="K166" i="19"/>
  <c r="J166" i="19"/>
  <c r="I166" i="19"/>
  <c r="H166" i="19"/>
  <c r="G166" i="19"/>
  <c r="F166" i="19"/>
  <c r="V165" i="19"/>
  <c r="U165" i="19"/>
  <c r="P165" i="19" s="1"/>
  <c r="Q165" i="19"/>
  <c r="N165" i="19"/>
  <c r="M165" i="19"/>
  <c r="O165" i="19" s="1"/>
  <c r="R165" i="19" s="1"/>
  <c r="E165" i="19" s="1"/>
  <c r="S165" i="19" s="1"/>
  <c r="K165" i="19"/>
  <c r="J165" i="19"/>
  <c r="I165" i="19"/>
  <c r="H165" i="19"/>
  <c r="G165" i="19"/>
  <c r="F165" i="19" s="1"/>
  <c r="V164" i="19"/>
  <c r="U164" i="19"/>
  <c r="Q164" i="19"/>
  <c r="P164" i="19"/>
  <c r="N164" i="19"/>
  <c r="M164" i="19"/>
  <c r="O164" i="19" s="1"/>
  <c r="R164" i="19" s="1"/>
  <c r="K164" i="19"/>
  <c r="J164" i="19"/>
  <c r="I164" i="19"/>
  <c r="H164" i="19"/>
  <c r="F164" i="19" s="1"/>
  <c r="G164" i="19"/>
  <c r="V163" i="19"/>
  <c r="U163" i="19"/>
  <c r="P163" i="19" s="1"/>
  <c r="Q163" i="19"/>
  <c r="O163" i="19"/>
  <c r="N163" i="19"/>
  <c r="M163" i="19"/>
  <c r="K163" i="19"/>
  <c r="J163" i="19"/>
  <c r="I163" i="19"/>
  <c r="H163" i="19"/>
  <c r="G163" i="19"/>
  <c r="V162" i="19"/>
  <c r="U162" i="19"/>
  <c r="R162" i="19"/>
  <c r="Q162" i="19"/>
  <c r="P162" i="19"/>
  <c r="N162" i="19"/>
  <c r="O162" i="19" s="1"/>
  <c r="M162" i="19"/>
  <c r="K162" i="19"/>
  <c r="J162" i="19"/>
  <c r="I162" i="19"/>
  <c r="H162" i="19"/>
  <c r="F162" i="19" s="1"/>
  <c r="G162" i="19"/>
  <c r="V161" i="19"/>
  <c r="U161" i="19"/>
  <c r="P161" i="19" s="1"/>
  <c r="Q161" i="19"/>
  <c r="O161" i="19"/>
  <c r="R161" i="19" s="1"/>
  <c r="N161" i="19"/>
  <c r="M161" i="19"/>
  <c r="K161" i="19"/>
  <c r="J161" i="19"/>
  <c r="I161" i="19"/>
  <c r="H161" i="19"/>
  <c r="G161" i="19"/>
  <c r="F161" i="19" s="1"/>
  <c r="L161" i="19" s="1"/>
  <c r="E161" i="19"/>
  <c r="S161" i="19" s="1"/>
  <c r="V160" i="19"/>
  <c r="U160" i="19"/>
  <c r="Q160" i="19"/>
  <c r="P160" i="19"/>
  <c r="N160" i="19"/>
  <c r="M160" i="19"/>
  <c r="O160" i="19" s="1"/>
  <c r="R160" i="19" s="1"/>
  <c r="K160" i="19"/>
  <c r="J160" i="19"/>
  <c r="I160" i="19"/>
  <c r="H160" i="19"/>
  <c r="G160" i="19"/>
  <c r="F160" i="19"/>
  <c r="V159" i="19"/>
  <c r="U159" i="19"/>
  <c r="P159" i="19" s="1"/>
  <c r="Q159" i="19"/>
  <c r="N159" i="19"/>
  <c r="M159" i="19"/>
  <c r="O159" i="19" s="1"/>
  <c r="R159" i="19" s="1"/>
  <c r="K159" i="19"/>
  <c r="J159" i="19"/>
  <c r="I159" i="19"/>
  <c r="H159" i="19"/>
  <c r="G159" i="19"/>
  <c r="V158" i="19"/>
  <c r="U158" i="19"/>
  <c r="Q158" i="19"/>
  <c r="P158" i="19"/>
  <c r="N158" i="19"/>
  <c r="O158" i="19" s="1"/>
  <c r="R158" i="19" s="1"/>
  <c r="M158" i="19"/>
  <c r="K158" i="19"/>
  <c r="J158" i="19"/>
  <c r="I158" i="19"/>
  <c r="H158" i="19"/>
  <c r="G158" i="19"/>
  <c r="F158" i="19"/>
  <c r="V157" i="19"/>
  <c r="U157" i="19"/>
  <c r="P157" i="19" s="1"/>
  <c r="Q157" i="19"/>
  <c r="N157" i="19"/>
  <c r="M157" i="19"/>
  <c r="O157" i="19" s="1"/>
  <c r="R157" i="19" s="1"/>
  <c r="E157" i="19" s="1"/>
  <c r="S157" i="19" s="1"/>
  <c r="K157" i="19"/>
  <c r="J157" i="19"/>
  <c r="I157" i="19"/>
  <c r="H157" i="19"/>
  <c r="G157" i="19"/>
  <c r="F157" i="19" s="1"/>
  <c r="V156" i="19"/>
  <c r="U156" i="19"/>
  <c r="Q156" i="19"/>
  <c r="P156" i="19"/>
  <c r="N156" i="19"/>
  <c r="M156" i="19"/>
  <c r="O156" i="19" s="1"/>
  <c r="R156" i="19" s="1"/>
  <c r="K156" i="19"/>
  <c r="J156" i="19"/>
  <c r="I156" i="19"/>
  <c r="H156" i="19"/>
  <c r="F156" i="19" s="1"/>
  <c r="G156" i="19"/>
  <c r="V155" i="19"/>
  <c r="U155" i="19"/>
  <c r="P155" i="19" s="1"/>
  <c r="Q155" i="19"/>
  <c r="O155" i="19"/>
  <c r="N155" i="19"/>
  <c r="M155" i="19"/>
  <c r="K155" i="19"/>
  <c r="J155" i="19"/>
  <c r="I155" i="19"/>
  <c r="H155" i="19"/>
  <c r="G155" i="19"/>
  <c r="V154" i="19"/>
  <c r="U154" i="19"/>
  <c r="R154" i="19"/>
  <c r="Q154" i="19"/>
  <c r="P154" i="19"/>
  <c r="N154" i="19"/>
  <c r="O154" i="19" s="1"/>
  <c r="M154" i="19"/>
  <c r="K154" i="19"/>
  <c r="J154" i="19"/>
  <c r="I154" i="19"/>
  <c r="H154" i="19"/>
  <c r="F154" i="19" s="1"/>
  <c r="G154" i="19"/>
  <c r="V153" i="19"/>
  <c r="U153" i="19"/>
  <c r="P153" i="19" s="1"/>
  <c r="Q153" i="19"/>
  <c r="O153" i="19"/>
  <c r="R153" i="19" s="1"/>
  <c r="N153" i="19"/>
  <c r="M153" i="19"/>
  <c r="K153" i="19"/>
  <c r="J153" i="19"/>
  <c r="I153" i="19"/>
  <c r="H153" i="19"/>
  <c r="G153" i="19"/>
  <c r="F153" i="19" s="1"/>
  <c r="L153" i="19" s="1"/>
  <c r="E153" i="19"/>
  <c r="S153" i="19" s="1"/>
  <c r="V152" i="19"/>
  <c r="U152" i="19"/>
  <c r="Q152" i="19"/>
  <c r="P152" i="19"/>
  <c r="N152" i="19"/>
  <c r="M152" i="19"/>
  <c r="O152" i="19" s="1"/>
  <c r="R152" i="19" s="1"/>
  <c r="K152" i="19"/>
  <c r="J152" i="19"/>
  <c r="I152" i="19"/>
  <c r="H152" i="19"/>
  <c r="G152" i="19"/>
  <c r="F152" i="19"/>
  <c r="V151" i="19"/>
  <c r="U151" i="19"/>
  <c r="P151" i="19" s="1"/>
  <c r="Q151" i="19"/>
  <c r="N151" i="19"/>
  <c r="M151" i="19"/>
  <c r="O151" i="19" s="1"/>
  <c r="R151" i="19" s="1"/>
  <c r="K151" i="19"/>
  <c r="J151" i="19"/>
  <c r="I151" i="19"/>
  <c r="H151" i="19"/>
  <c r="G151" i="19"/>
  <c r="V150" i="19"/>
  <c r="U150" i="19"/>
  <c r="Q150" i="19"/>
  <c r="P150" i="19"/>
  <c r="N150" i="19"/>
  <c r="O150" i="19" s="1"/>
  <c r="R150" i="19" s="1"/>
  <c r="M150" i="19"/>
  <c r="K150" i="19"/>
  <c r="J150" i="19"/>
  <c r="I150" i="19"/>
  <c r="H150" i="19"/>
  <c r="G150" i="19"/>
  <c r="F150" i="19"/>
  <c r="V149" i="19"/>
  <c r="U149" i="19"/>
  <c r="P149" i="19" s="1"/>
  <c r="Q149" i="19"/>
  <c r="N149" i="19"/>
  <c r="M149" i="19"/>
  <c r="O149" i="19" s="1"/>
  <c r="R149" i="19" s="1"/>
  <c r="E149" i="19" s="1"/>
  <c r="S149" i="19" s="1"/>
  <c r="K149" i="19"/>
  <c r="J149" i="19"/>
  <c r="I149" i="19"/>
  <c r="H149" i="19"/>
  <c r="G149" i="19"/>
  <c r="F149" i="19" s="1"/>
  <c r="V148" i="19"/>
  <c r="U148" i="19"/>
  <c r="Q148" i="19"/>
  <c r="P148" i="19"/>
  <c r="N148" i="19"/>
  <c r="M148" i="19"/>
  <c r="O148" i="19" s="1"/>
  <c r="R148" i="19" s="1"/>
  <c r="K148" i="19"/>
  <c r="J148" i="19"/>
  <c r="I148" i="19"/>
  <c r="H148" i="19"/>
  <c r="F148" i="19" s="1"/>
  <c r="G148" i="19"/>
  <c r="V147" i="19"/>
  <c r="U147" i="19"/>
  <c r="P147" i="19" s="1"/>
  <c r="Q147" i="19"/>
  <c r="O147" i="19"/>
  <c r="N147" i="19"/>
  <c r="M147" i="19"/>
  <c r="K147" i="19"/>
  <c r="J147" i="19"/>
  <c r="I147" i="19"/>
  <c r="H147" i="19"/>
  <c r="G147" i="19"/>
  <c r="V146" i="19"/>
  <c r="U146" i="19"/>
  <c r="R146" i="19"/>
  <c r="Q146" i="19"/>
  <c r="P146" i="19"/>
  <c r="N146" i="19"/>
  <c r="O146" i="19" s="1"/>
  <c r="M146" i="19"/>
  <c r="K146" i="19"/>
  <c r="J146" i="19"/>
  <c r="I146" i="19"/>
  <c r="H146" i="19"/>
  <c r="F146" i="19" s="1"/>
  <c r="G146" i="19"/>
  <c r="V145" i="19"/>
  <c r="U145" i="19"/>
  <c r="P145" i="19" s="1"/>
  <c r="Q145" i="19"/>
  <c r="O145" i="19"/>
  <c r="R145" i="19" s="1"/>
  <c r="N145" i="19"/>
  <c r="M145" i="19"/>
  <c r="K145" i="19"/>
  <c r="J145" i="19"/>
  <c r="I145" i="19"/>
  <c r="H145" i="19"/>
  <c r="G145" i="19"/>
  <c r="F145" i="19" s="1"/>
  <c r="L145" i="19" s="1"/>
  <c r="E145" i="19"/>
  <c r="S145" i="19" s="1"/>
  <c r="V144" i="19"/>
  <c r="U144" i="19"/>
  <c r="Q144" i="19"/>
  <c r="P144" i="19"/>
  <c r="N144" i="19"/>
  <c r="M144" i="19"/>
  <c r="O144" i="19" s="1"/>
  <c r="R144" i="19" s="1"/>
  <c r="K144" i="19"/>
  <c r="J144" i="19"/>
  <c r="I144" i="19"/>
  <c r="H144" i="19"/>
  <c r="G144" i="19"/>
  <c r="F144" i="19"/>
  <c r="V143" i="19"/>
  <c r="U143" i="19"/>
  <c r="P143" i="19" s="1"/>
  <c r="Q143" i="19"/>
  <c r="N143" i="19"/>
  <c r="M143" i="19"/>
  <c r="O143" i="19" s="1"/>
  <c r="R143" i="19" s="1"/>
  <c r="K143" i="19"/>
  <c r="J143" i="19"/>
  <c r="I143" i="19"/>
  <c r="H143" i="19"/>
  <c r="G143" i="19"/>
  <c r="V142" i="19"/>
  <c r="U142" i="19"/>
  <c r="Q142" i="19"/>
  <c r="P142" i="19"/>
  <c r="N142" i="19"/>
  <c r="O142" i="19" s="1"/>
  <c r="R142" i="19" s="1"/>
  <c r="M142" i="19"/>
  <c r="K142" i="19"/>
  <c r="J142" i="19"/>
  <c r="I142" i="19"/>
  <c r="H142" i="19"/>
  <c r="G142" i="19"/>
  <c r="F142" i="19"/>
  <c r="V141" i="19"/>
  <c r="U141" i="19"/>
  <c r="P141" i="19" s="1"/>
  <c r="Q141" i="19"/>
  <c r="N141" i="19"/>
  <c r="M141" i="19"/>
  <c r="O141" i="19" s="1"/>
  <c r="R141" i="19" s="1"/>
  <c r="E141" i="19" s="1"/>
  <c r="S141" i="19" s="1"/>
  <c r="K141" i="19"/>
  <c r="J141" i="19"/>
  <c r="I141" i="19"/>
  <c r="H141" i="19"/>
  <c r="G141" i="19"/>
  <c r="F141" i="19" s="1"/>
  <c r="V140" i="19"/>
  <c r="U140" i="19"/>
  <c r="Q140" i="19"/>
  <c r="P140" i="19"/>
  <c r="N140" i="19"/>
  <c r="M140" i="19"/>
  <c r="O140" i="19" s="1"/>
  <c r="R140" i="19" s="1"/>
  <c r="K140" i="19"/>
  <c r="J140" i="19"/>
  <c r="I140" i="19"/>
  <c r="H140" i="19"/>
  <c r="F140" i="19" s="1"/>
  <c r="G140" i="19"/>
  <c r="V139" i="19"/>
  <c r="U139" i="19"/>
  <c r="P139" i="19" s="1"/>
  <c r="Q139" i="19"/>
  <c r="O139" i="19"/>
  <c r="N139" i="19"/>
  <c r="M139" i="19"/>
  <c r="K139" i="19"/>
  <c r="J139" i="19"/>
  <c r="I139" i="19"/>
  <c r="H139" i="19"/>
  <c r="G139" i="19"/>
  <c r="V138" i="19"/>
  <c r="U138" i="19"/>
  <c r="R138" i="19"/>
  <c r="Q138" i="19"/>
  <c r="P138" i="19"/>
  <c r="N138" i="19"/>
  <c r="O138" i="19" s="1"/>
  <c r="M138" i="19"/>
  <c r="K138" i="19"/>
  <c r="J138" i="19"/>
  <c r="I138" i="19"/>
  <c r="H138" i="19"/>
  <c r="F138" i="19" s="1"/>
  <c r="G138" i="19"/>
  <c r="V137" i="19"/>
  <c r="U137" i="19"/>
  <c r="P137" i="19" s="1"/>
  <c r="Q137" i="19"/>
  <c r="O137" i="19"/>
  <c r="R137" i="19" s="1"/>
  <c r="N137" i="19"/>
  <c r="M137" i="19"/>
  <c r="K137" i="19"/>
  <c r="J137" i="19"/>
  <c r="I137" i="19"/>
  <c r="H137" i="19"/>
  <c r="G137" i="19"/>
  <c r="F137" i="19" s="1"/>
  <c r="L137" i="19" s="1"/>
  <c r="E137" i="19"/>
  <c r="S137" i="19" s="1"/>
  <c r="V136" i="19"/>
  <c r="U136" i="19"/>
  <c r="Q136" i="19"/>
  <c r="P136" i="19"/>
  <c r="N136" i="19"/>
  <c r="M136" i="19"/>
  <c r="O136" i="19" s="1"/>
  <c r="R136" i="19" s="1"/>
  <c r="K136" i="19"/>
  <c r="J136" i="19"/>
  <c r="I136" i="19"/>
  <c r="H136" i="19"/>
  <c r="G136" i="19"/>
  <c r="F136" i="19"/>
  <c r="V135" i="19"/>
  <c r="U135" i="19"/>
  <c r="P135" i="19" s="1"/>
  <c r="Q135" i="19"/>
  <c r="N135" i="19"/>
  <c r="M135" i="19"/>
  <c r="O135" i="19" s="1"/>
  <c r="R135" i="19" s="1"/>
  <c r="K135" i="19"/>
  <c r="J135" i="19"/>
  <c r="I135" i="19"/>
  <c r="H135" i="19"/>
  <c r="G135" i="19"/>
  <c r="V134" i="19"/>
  <c r="U134" i="19"/>
  <c r="Q134" i="19"/>
  <c r="P134" i="19"/>
  <c r="N134" i="19"/>
  <c r="O134" i="19" s="1"/>
  <c r="R134" i="19" s="1"/>
  <c r="M134" i="19"/>
  <c r="K134" i="19"/>
  <c r="J134" i="19"/>
  <c r="I134" i="19"/>
  <c r="H134" i="19"/>
  <c r="G134" i="19"/>
  <c r="F134" i="19"/>
  <c r="V133" i="19"/>
  <c r="U133" i="19"/>
  <c r="P133" i="19" s="1"/>
  <c r="Q133" i="19"/>
  <c r="N133" i="19"/>
  <c r="M133" i="19"/>
  <c r="O133" i="19" s="1"/>
  <c r="R133" i="19" s="1"/>
  <c r="E133" i="19" s="1"/>
  <c r="S133" i="19" s="1"/>
  <c r="K133" i="19"/>
  <c r="J133" i="19"/>
  <c r="I133" i="19"/>
  <c r="H133" i="19"/>
  <c r="G133" i="19"/>
  <c r="F133" i="19" s="1"/>
  <c r="V132" i="19"/>
  <c r="U132" i="19"/>
  <c r="Q132" i="19"/>
  <c r="P132" i="19"/>
  <c r="N132" i="19"/>
  <c r="M132" i="19"/>
  <c r="O132" i="19" s="1"/>
  <c r="R132" i="19" s="1"/>
  <c r="K132" i="19"/>
  <c r="J132" i="19"/>
  <c r="I132" i="19"/>
  <c r="H132" i="19"/>
  <c r="F132" i="19" s="1"/>
  <c r="G132" i="19"/>
  <c r="V131" i="19"/>
  <c r="U131" i="19"/>
  <c r="P131" i="19" s="1"/>
  <c r="Q131" i="19"/>
  <c r="O131" i="19"/>
  <c r="N131" i="19"/>
  <c r="M131" i="19"/>
  <c r="K131" i="19"/>
  <c r="J131" i="19"/>
  <c r="I131" i="19"/>
  <c r="H131" i="19"/>
  <c r="G131" i="19"/>
  <c r="V130" i="19"/>
  <c r="U130" i="19"/>
  <c r="R130" i="19"/>
  <c r="Q130" i="19"/>
  <c r="P130" i="19"/>
  <c r="N130" i="19"/>
  <c r="O130" i="19" s="1"/>
  <c r="M130" i="19"/>
  <c r="K130" i="19"/>
  <c r="J130" i="19"/>
  <c r="I130" i="19"/>
  <c r="H130" i="19"/>
  <c r="F130" i="19" s="1"/>
  <c r="G130" i="19"/>
  <c r="V129" i="19"/>
  <c r="U129" i="19"/>
  <c r="P129" i="19" s="1"/>
  <c r="Q129" i="19"/>
  <c r="O129" i="19"/>
  <c r="R129" i="19" s="1"/>
  <c r="N129" i="19"/>
  <c r="M129" i="19"/>
  <c r="K129" i="19"/>
  <c r="J129" i="19"/>
  <c r="I129" i="19"/>
  <c r="H129" i="19"/>
  <c r="G129" i="19"/>
  <c r="F129" i="19" s="1"/>
  <c r="L129" i="19" s="1"/>
  <c r="E129" i="19"/>
  <c r="S129" i="19" s="1"/>
  <c r="V128" i="19"/>
  <c r="U128" i="19"/>
  <c r="Q128" i="19"/>
  <c r="P128" i="19"/>
  <c r="N128" i="19"/>
  <c r="M128" i="19"/>
  <c r="O128" i="19" s="1"/>
  <c r="R128" i="19" s="1"/>
  <c r="K128" i="19"/>
  <c r="J128" i="19"/>
  <c r="I128" i="19"/>
  <c r="H128" i="19"/>
  <c r="G128" i="19"/>
  <c r="F128" i="19"/>
  <c r="V127" i="19"/>
  <c r="U127" i="19"/>
  <c r="P127" i="19" s="1"/>
  <c r="Q127" i="19"/>
  <c r="N127" i="19"/>
  <c r="M127" i="19"/>
  <c r="O127" i="19" s="1"/>
  <c r="R127" i="19" s="1"/>
  <c r="K127" i="19"/>
  <c r="J127" i="19"/>
  <c r="I127" i="19"/>
  <c r="H127" i="19"/>
  <c r="G127" i="19"/>
  <c r="V126" i="19"/>
  <c r="U126" i="19"/>
  <c r="Q126" i="19"/>
  <c r="P126" i="19"/>
  <c r="N126" i="19"/>
  <c r="O126" i="19" s="1"/>
  <c r="R126" i="19" s="1"/>
  <c r="M126" i="19"/>
  <c r="K126" i="19"/>
  <c r="J126" i="19"/>
  <c r="I126" i="19"/>
  <c r="H126" i="19"/>
  <c r="G126" i="19"/>
  <c r="F126" i="19"/>
  <c r="V125" i="19"/>
  <c r="U125" i="19"/>
  <c r="P125" i="19" s="1"/>
  <c r="Q125" i="19"/>
  <c r="N125" i="19"/>
  <c r="M125" i="19"/>
  <c r="O125" i="19" s="1"/>
  <c r="R125" i="19" s="1"/>
  <c r="E125" i="19" s="1"/>
  <c r="S125" i="19" s="1"/>
  <c r="K125" i="19"/>
  <c r="J125" i="19"/>
  <c r="I125" i="19"/>
  <c r="H125" i="19"/>
  <c r="G125" i="19"/>
  <c r="F125" i="19" s="1"/>
  <c r="V124" i="19"/>
  <c r="U124" i="19"/>
  <c r="Q124" i="19"/>
  <c r="P124" i="19"/>
  <c r="N124" i="19"/>
  <c r="M124" i="19"/>
  <c r="O124" i="19" s="1"/>
  <c r="R124" i="19" s="1"/>
  <c r="K124" i="19"/>
  <c r="J124" i="19"/>
  <c r="I124" i="19"/>
  <c r="H124" i="19"/>
  <c r="F124" i="19" s="1"/>
  <c r="G124" i="19"/>
  <c r="V123" i="19"/>
  <c r="U123" i="19"/>
  <c r="P123" i="19" s="1"/>
  <c r="Q123" i="19"/>
  <c r="O123" i="19"/>
  <c r="N123" i="19"/>
  <c r="M123" i="19"/>
  <c r="K123" i="19"/>
  <c r="J123" i="19"/>
  <c r="I123" i="19"/>
  <c r="H123" i="19"/>
  <c r="G123" i="19"/>
  <c r="V122" i="19"/>
  <c r="U122" i="19"/>
  <c r="R122" i="19"/>
  <c r="Q122" i="19"/>
  <c r="P122" i="19"/>
  <c r="N122" i="19"/>
  <c r="O122" i="19" s="1"/>
  <c r="M122" i="19"/>
  <c r="K122" i="19"/>
  <c r="J122" i="19"/>
  <c r="I122" i="19"/>
  <c r="H122" i="19"/>
  <c r="F122" i="19" s="1"/>
  <c r="G122" i="19"/>
  <c r="V121" i="19"/>
  <c r="U121" i="19"/>
  <c r="P121" i="19" s="1"/>
  <c r="Q121" i="19"/>
  <c r="O121" i="19"/>
  <c r="R121" i="19" s="1"/>
  <c r="N121" i="19"/>
  <c r="M121" i="19"/>
  <c r="K121" i="19"/>
  <c r="J121" i="19"/>
  <c r="I121" i="19"/>
  <c r="H121" i="19"/>
  <c r="G121" i="19"/>
  <c r="F121" i="19" s="1"/>
  <c r="L121" i="19" s="1"/>
  <c r="E121" i="19"/>
  <c r="S121" i="19" s="1"/>
  <c r="V120" i="19"/>
  <c r="U120" i="19"/>
  <c r="Q120" i="19"/>
  <c r="P120" i="19"/>
  <c r="N120" i="19"/>
  <c r="M120" i="19"/>
  <c r="O120" i="19" s="1"/>
  <c r="R120" i="19" s="1"/>
  <c r="K120" i="19"/>
  <c r="J120" i="19"/>
  <c r="I120" i="19"/>
  <c r="H120" i="19"/>
  <c r="G120" i="19"/>
  <c r="F120" i="19"/>
  <c r="V119" i="19"/>
  <c r="U119" i="19"/>
  <c r="P119" i="19" s="1"/>
  <c r="Q119" i="19"/>
  <c r="N119" i="19"/>
  <c r="M119" i="19"/>
  <c r="O119" i="19" s="1"/>
  <c r="R119" i="19" s="1"/>
  <c r="K119" i="19"/>
  <c r="J119" i="19"/>
  <c r="I119" i="19"/>
  <c r="H119" i="19"/>
  <c r="G119" i="19"/>
  <c r="V118" i="19"/>
  <c r="U118" i="19"/>
  <c r="Q118" i="19"/>
  <c r="P118" i="19"/>
  <c r="N118" i="19"/>
  <c r="O118" i="19" s="1"/>
  <c r="R118" i="19" s="1"/>
  <c r="M118" i="19"/>
  <c r="K118" i="19"/>
  <c r="J118" i="19"/>
  <c r="I118" i="19"/>
  <c r="H118" i="19"/>
  <c r="G118" i="19"/>
  <c r="F118" i="19"/>
  <c r="V117" i="19"/>
  <c r="U117" i="19"/>
  <c r="P117" i="19" s="1"/>
  <c r="Q117" i="19"/>
  <c r="N117" i="19"/>
  <c r="M117" i="19"/>
  <c r="O117" i="19" s="1"/>
  <c r="R117" i="19" s="1"/>
  <c r="E117" i="19" s="1"/>
  <c r="S117" i="19" s="1"/>
  <c r="K117" i="19"/>
  <c r="J117" i="19"/>
  <c r="I117" i="19"/>
  <c r="H117" i="19"/>
  <c r="G117" i="19"/>
  <c r="F117" i="19" s="1"/>
  <c r="V116" i="19"/>
  <c r="U116" i="19"/>
  <c r="Q116" i="19"/>
  <c r="P116" i="19"/>
  <c r="N116" i="19"/>
  <c r="M116" i="19"/>
  <c r="O116" i="19" s="1"/>
  <c r="R116" i="19" s="1"/>
  <c r="K116" i="19"/>
  <c r="J116" i="19"/>
  <c r="I116" i="19"/>
  <c r="H116" i="19"/>
  <c r="F116" i="19" s="1"/>
  <c r="G116" i="19"/>
  <c r="V115" i="19"/>
  <c r="U115" i="19"/>
  <c r="P115" i="19" s="1"/>
  <c r="Q115" i="19"/>
  <c r="O115" i="19"/>
  <c r="N115" i="19"/>
  <c r="M115" i="19"/>
  <c r="K115" i="19"/>
  <c r="J115" i="19"/>
  <c r="I115" i="19"/>
  <c r="H115" i="19"/>
  <c r="G115" i="19"/>
  <c r="V114" i="19"/>
  <c r="U114" i="19"/>
  <c r="R114" i="19"/>
  <c r="Q114" i="19"/>
  <c r="P114" i="19"/>
  <c r="N114" i="19"/>
  <c r="O114" i="19" s="1"/>
  <c r="M114" i="19"/>
  <c r="K114" i="19"/>
  <c r="J114" i="19"/>
  <c r="I114" i="19"/>
  <c r="H114" i="19"/>
  <c r="F114" i="19" s="1"/>
  <c r="G114" i="19"/>
  <c r="V113" i="19"/>
  <c r="U113" i="19"/>
  <c r="P113" i="19" s="1"/>
  <c r="Q113" i="19"/>
  <c r="O113" i="19"/>
  <c r="R113" i="19" s="1"/>
  <c r="N113" i="19"/>
  <c r="M113" i="19"/>
  <c r="K113" i="19"/>
  <c r="J113" i="19"/>
  <c r="I113" i="19"/>
  <c r="H113" i="19"/>
  <c r="G113" i="19"/>
  <c r="F113" i="19" s="1"/>
  <c r="L113" i="19" s="1"/>
  <c r="E113" i="19"/>
  <c r="S113" i="19" s="1"/>
  <c r="V112" i="19"/>
  <c r="U112" i="19"/>
  <c r="Q112" i="19"/>
  <c r="P112" i="19"/>
  <c r="N112" i="19"/>
  <c r="M112" i="19"/>
  <c r="O112" i="19" s="1"/>
  <c r="R112" i="19" s="1"/>
  <c r="K112" i="19"/>
  <c r="J112" i="19"/>
  <c r="I112" i="19"/>
  <c r="H112" i="19"/>
  <c r="G112" i="19"/>
  <c r="F112" i="19"/>
  <c r="V111" i="19"/>
  <c r="U111" i="19"/>
  <c r="P111" i="19" s="1"/>
  <c r="Q111" i="19"/>
  <c r="N111" i="19"/>
  <c r="M111" i="19"/>
  <c r="O111" i="19" s="1"/>
  <c r="R111" i="19" s="1"/>
  <c r="K111" i="19"/>
  <c r="J111" i="19"/>
  <c r="I111" i="19"/>
  <c r="H111" i="19"/>
  <c r="G111" i="19"/>
  <c r="V110" i="19"/>
  <c r="U110" i="19"/>
  <c r="Q110" i="19"/>
  <c r="P110" i="19"/>
  <c r="N110" i="19"/>
  <c r="O110" i="19" s="1"/>
  <c r="R110" i="19" s="1"/>
  <c r="M110" i="19"/>
  <c r="K110" i="19"/>
  <c r="J110" i="19"/>
  <c r="I110" i="19"/>
  <c r="H110" i="19"/>
  <c r="G110" i="19"/>
  <c r="F110" i="19"/>
  <c r="V109" i="19"/>
  <c r="U109" i="19"/>
  <c r="P109" i="19" s="1"/>
  <c r="Q109" i="19"/>
  <c r="N109" i="19"/>
  <c r="M109" i="19"/>
  <c r="O109" i="19" s="1"/>
  <c r="R109" i="19" s="1"/>
  <c r="E109" i="19" s="1"/>
  <c r="S109" i="19" s="1"/>
  <c r="K109" i="19"/>
  <c r="J109" i="19"/>
  <c r="I109" i="19"/>
  <c r="H109" i="19"/>
  <c r="G109" i="19"/>
  <c r="F109" i="19"/>
  <c r="V108" i="19"/>
  <c r="U108" i="19"/>
  <c r="Q108" i="19"/>
  <c r="P108" i="19"/>
  <c r="N108" i="19"/>
  <c r="M108" i="19"/>
  <c r="O108" i="19" s="1"/>
  <c r="R108" i="19" s="1"/>
  <c r="K108" i="19"/>
  <c r="J108" i="19"/>
  <c r="I108" i="19"/>
  <c r="H108" i="19"/>
  <c r="F108" i="19" s="1"/>
  <c r="G108" i="19"/>
  <c r="V107" i="19"/>
  <c r="U107" i="19"/>
  <c r="Q107" i="19"/>
  <c r="P107" i="19"/>
  <c r="O107" i="19"/>
  <c r="R107" i="19" s="1"/>
  <c r="N107" i="19"/>
  <c r="M107" i="19"/>
  <c r="K107" i="19"/>
  <c r="J107" i="19"/>
  <c r="I107" i="19"/>
  <c r="H107" i="19"/>
  <c r="G107" i="19"/>
  <c r="V106" i="19"/>
  <c r="U106" i="19"/>
  <c r="Q106" i="19"/>
  <c r="P106" i="19"/>
  <c r="N106" i="19"/>
  <c r="O106" i="19" s="1"/>
  <c r="R106" i="19" s="1"/>
  <c r="M106" i="19"/>
  <c r="K106" i="19"/>
  <c r="J106" i="19"/>
  <c r="I106" i="19"/>
  <c r="H106" i="19"/>
  <c r="F106" i="19" s="1"/>
  <c r="G106" i="19"/>
  <c r="V105" i="19"/>
  <c r="U105" i="19"/>
  <c r="P105" i="19" s="1"/>
  <c r="Q105" i="19"/>
  <c r="N105" i="19"/>
  <c r="M105" i="19"/>
  <c r="O105" i="19" s="1"/>
  <c r="R105" i="19" s="1"/>
  <c r="K105" i="19"/>
  <c r="J105" i="19"/>
  <c r="I105" i="19"/>
  <c r="H105" i="19"/>
  <c r="G105" i="19"/>
  <c r="F105" i="19" s="1"/>
  <c r="V104" i="19"/>
  <c r="U104" i="19"/>
  <c r="Q104" i="19"/>
  <c r="P104" i="19"/>
  <c r="N104" i="19"/>
  <c r="M104" i="19"/>
  <c r="O104" i="19" s="1"/>
  <c r="R104" i="19" s="1"/>
  <c r="K104" i="19"/>
  <c r="J104" i="19"/>
  <c r="I104" i="19"/>
  <c r="H104" i="19"/>
  <c r="F104" i="19" s="1"/>
  <c r="G104" i="19"/>
  <c r="V103" i="19"/>
  <c r="U103" i="19"/>
  <c r="Q103" i="19"/>
  <c r="P103" i="19"/>
  <c r="N103" i="19"/>
  <c r="M103" i="19"/>
  <c r="O103" i="19" s="1"/>
  <c r="R103" i="19" s="1"/>
  <c r="K103" i="19"/>
  <c r="J103" i="19"/>
  <c r="I103" i="19"/>
  <c r="H103" i="19"/>
  <c r="G103" i="19"/>
  <c r="V102" i="19"/>
  <c r="U102" i="19"/>
  <c r="Q102" i="19"/>
  <c r="P102" i="19"/>
  <c r="O102" i="19"/>
  <c r="R102" i="19" s="1"/>
  <c r="N102" i="19"/>
  <c r="M102" i="19"/>
  <c r="K102" i="19"/>
  <c r="J102" i="19"/>
  <c r="I102" i="19"/>
  <c r="H102" i="19"/>
  <c r="F102" i="19" s="1"/>
  <c r="G102" i="19"/>
  <c r="V101" i="19"/>
  <c r="U101" i="19"/>
  <c r="Q101" i="19"/>
  <c r="P101" i="19"/>
  <c r="N101" i="19"/>
  <c r="M101" i="19"/>
  <c r="O101" i="19" s="1"/>
  <c r="R101" i="19" s="1"/>
  <c r="K101" i="19"/>
  <c r="J101" i="19"/>
  <c r="I101" i="19"/>
  <c r="H101" i="19"/>
  <c r="F101" i="19" s="1"/>
  <c r="G101" i="19"/>
  <c r="V100" i="19"/>
  <c r="U100" i="19"/>
  <c r="Q100" i="19"/>
  <c r="P100" i="19"/>
  <c r="O100" i="19"/>
  <c r="R100" i="19" s="1"/>
  <c r="N100" i="19"/>
  <c r="M100" i="19"/>
  <c r="K100" i="19"/>
  <c r="J100" i="19"/>
  <c r="I100" i="19"/>
  <c r="H100" i="19"/>
  <c r="F100" i="19" s="1"/>
  <c r="G100" i="19"/>
  <c r="V99" i="19"/>
  <c r="U99" i="19"/>
  <c r="Q99" i="19"/>
  <c r="P99" i="19"/>
  <c r="N99" i="19"/>
  <c r="O99" i="19" s="1"/>
  <c r="R99" i="19" s="1"/>
  <c r="M99" i="19"/>
  <c r="K99" i="19"/>
  <c r="J99" i="19"/>
  <c r="I99" i="19"/>
  <c r="H99" i="19"/>
  <c r="G99" i="19"/>
  <c r="F99" i="19"/>
  <c r="E99" i="19" s="1"/>
  <c r="S99" i="19" s="1"/>
  <c r="V98" i="19"/>
  <c r="U98" i="19"/>
  <c r="P98" i="19" s="1"/>
  <c r="Q98" i="19"/>
  <c r="N98" i="19"/>
  <c r="M98" i="19"/>
  <c r="O98" i="19" s="1"/>
  <c r="K98" i="19"/>
  <c r="J98" i="19"/>
  <c r="I98" i="19"/>
  <c r="H98" i="19"/>
  <c r="G98" i="19"/>
  <c r="F98" i="19"/>
  <c r="L98" i="19" s="1"/>
  <c r="V97" i="19"/>
  <c r="U97" i="19"/>
  <c r="Q97" i="19"/>
  <c r="P97" i="19"/>
  <c r="N97" i="19"/>
  <c r="M97" i="19"/>
  <c r="O97" i="19" s="1"/>
  <c r="R97" i="19" s="1"/>
  <c r="K97" i="19"/>
  <c r="J97" i="19"/>
  <c r="I97" i="19"/>
  <c r="H97" i="19"/>
  <c r="F97" i="19" s="1"/>
  <c r="G97" i="19"/>
  <c r="V96" i="19"/>
  <c r="U96" i="19"/>
  <c r="Q96" i="19"/>
  <c r="P96" i="19"/>
  <c r="O96" i="19"/>
  <c r="R96" i="19" s="1"/>
  <c r="N96" i="19"/>
  <c r="M96" i="19"/>
  <c r="K96" i="19"/>
  <c r="J96" i="19"/>
  <c r="I96" i="19"/>
  <c r="H96" i="19"/>
  <c r="F96" i="19" s="1"/>
  <c r="G96" i="19"/>
  <c r="V95" i="19"/>
  <c r="U95" i="19"/>
  <c r="Q95" i="19"/>
  <c r="P95" i="19"/>
  <c r="N95" i="19"/>
  <c r="O95" i="19" s="1"/>
  <c r="R95" i="19" s="1"/>
  <c r="M95" i="19"/>
  <c r="K95" i="19"/>
  <c r="J95" i="19"/>
  <c r="I95" i="19"/>
  <c r="H95" i="19"/>
  <c r="G95" i="19"/>
  <c r="F95" i="19"/>
  <c r="E95" i="19" s="1"/>
  <c r="S95" i="19" s="1"/>
  <c r="V94" i="19"/>
  <c r="U94" i="19"/>
  <c r="P94" i="19" s="1"/>
  <c r="Q94" i="19"/>
  <c r="N94" i="19"/>
  <c r="M94" i="19"/>
  <c r="O94" i="19" s="1"/>
  <c r="K94" i="19"/>
  <c r="J94" i="19"/>
  <c r="I94" i="19"/>
  <c r="H94" i="19"/>
  <c r="G94" i="19"/>
  <c r="F94" i="19"/>
  <c r="L94" i="19" s="1"/>
  <c r="V93" i="19"/>
  <c r="U93" i="19"/>
  <c r="Q93" i="19"/>
  <c r="P93" i="19"/>
  <c r="N93" i="19"/>
  <c r="M93" i="19"/>
  <c r="O93" i="19" s="1"/>
  <c r="R93" i="19" s="1"/>
  <c r="K93" i="19"/>
  <c r="J93" i="19"/>
  <c r="I93" i="19"/>
  <c r="H93" i="19"/>
  <c r="F93" i="19" s="1"/>
  <c r="G93" i="19"/>
  <c r="V92" i="19"/>
  <c r="U92" i="19"/>
  <c r="Q92" i="19"/>
  <c r="P92" i="19"/>
  <c r="O92" i="19"/>
  <c r="R92" i="19" s="1"/>
  <c r="N92" i="19"/>
  <c r="M92" i="19"/>
  <c r="K92" i="19"/>
  <c r="J92" i="19"/>
  <c r="I92" i="19"/>
  <c r="H92" i="19"/>
  <c r="F92" i="19" s="1"/>
  <c r="G92" i="19"/>
  <c r="V91" i="19"/>
  <c r="U91" i="19"/>
  <c r="Q91" i="19"/>
  <c r="P91" i="19"/>
  <c r="N91" i="19"/>
  <c r="O91" i="19" s="1"/>
  <c r="R91" i="19" s="1"/>
  <c r="M91" i="19"/>
  <c r="K91" i="19"/>
  <c r="J91" i="19"/>
  <c r="I91" i="19"/>
  <c r="H91" i="19"/>
  <c r="G91" i="19"/>
  <c r="F91" i="19"/>
  <c r="V90" i="19"/>
  <c r="U90" i="19"/>
  <c r="P90" i="19" s="1"/>
  <c r="Q90" i="19"/>
  <c r="N90" i="19"/>
  <c r="M90" i="19"/>
  <c r="O90" i="19" s="1"/>
  <c r="K90" i="19"/>
  <c r="J90" i="19"/>
  <c r="I90" i="19"/>
  <c r="H90" i="19"/>
  <c r="G90" i="19"/>
  <c r="F90" i="19"/>
  <c r="L90" i="19" s="1"/>
  <c r="V89" i="19"/>
  <c r="U89" i="19"/>
  <c r="Q89" i="19"/>
  <c r="P89" i="19"/>
  <c r="N89" i="19"/>
  <c r="M89" i="19"/>
  <c r="O89" i="19" s="1"/>
  <c r="R89" i="19" s="1"/>
  <c r="K89" i="19"/>
  <c r="J89" i="19"/>
  <c r="I89" i="19"/>
  <c r="H89" i="19"/>
  <c r="F89" i="19" s="1"/>
  <c r="G89" i="19"/>
  <c r="V88" i="19"/>
  <c r="U88" i="19"/>
  <c r="Q88" i="19"/>
  <c r="P88" i="19"/>
  <c r="O88" i="19"/>
  <c r="R88" i="19" s="1"/>
  <c r="N88" i="19"/>
  <c r="M88" i="19"/>
  <c r="K88" i="19"/>
  <c r="J88" i="19"/>
  <c r="I88" i="19"/>
  <c r="H88" i="19"/>
  <c r="F88" i="19" s="1"/>
  <c r="G88" i="19"/>
  <c r="V87" i="19"/>
  <c r="U87" i="19"/>
  <c r="Q87" i="19"/>
  <c r="P87" i="19"/>
  <c r="N87" i="19"/>
  <c r="O87" i="19" s="1"/>
  <c r="R87" i="19" s="1"/>
  <c r="M87" i="19"/>
  <c r="K87" i="19"/>
  <c r="J87" i="19"/>
  <c r="I87" i="19"/>
  <c r="H87" i="19"/>
  <c r="G87" i="19"/>
  <c r="F87" i="19"/>
  <c r="E87" i="19" s="1"/>
  <c r="S87" i="19" s="1"/>
  <c r="V86" i="19"/>
  <c r="U86" i="19"/>
  <c r="P86" i="19" s="1"/>
  <c r="Q86" i="19"/>
  <c r="N86" i="19"/>
  <c r="M86" i="19"/>
  <c r="O86" i="19" s="1"/>
  <c r="K86" i="19"/>
  <c r="J86" i="19"/>
  <c r="I86" i="19"/>
  <c r="H86" i="19"/>
  <c r="G86" i="19"/>
  <c r="F86" i="19"/>
  <c r="L86" i="19" s="1"/>
  <c r="V85" i="19"/>
  <c r="U85" i="19"/>
  <c r="Q85" i="19"/>
  <c r="P85" i="19"/>
  <c r="N85" i="19"/>
  <c r="M85" i="19"/>
  <c r="O85" i="19" s="1"/>
  <c r="R85" i="19" s="1"/>
  <c r="K85" i="19"/>
  <c r="J85" i="19"/>
  <c r="I85" i="19"/>
  <c r="H85" i="19"/>
  <c r="F85" i="19" s="1"/>
  <c r="G85" i="19"/>
  <c r="V84" i="19"/>
  <c r="U84" i="19"/>
  <c r="Q84" i="19"/>
  <c r="P84" i="19"/>
  <c r="O84" i="19"/>
  <c r="R84" i="19" s="1"/>
  <c r="N84" i="19"/>
  <c r="M84" i="19"/>
  <c r="K84" i="19"/>
  <c r="J84" i="19"/>
  <c r="I84" i="19"/>
  <c r="H84" i="19"/>
  <c r="F84" i="19" s="1"/>
  <c r="G84" i="19"/>
  <c r="V83" i="19"/>
  <c r="U83" i="19"/>
  <c r="Q83" i="19"/>
  <c r="P83" i="19"/>
  <c r="N83" i="19"/>
  <c r="O83" i="19" s="1"/>
  <c r="R83" i="19" s="1"/>
  <c r="M83" i="19"/>
  <c r="K83" i="19"/>
  <c r="J83" i="19"/>
  <c r="I83" i="19"/>
  <c r="H83" i="19"/>
  <c r="G83" i="19"/>
  <c r="F83" i="19"/>
  <c r="V82" i="19"/>
  <c r="U82" i="19"/>
  <c r="P82" i="19" s="1"/>
  <c r="Q82" i="19"/>
  <c r="N82" i="19"/>
  <c r="M82" i="19"/>
  <c r="O82" i="19" s="1"/>
  <c r="K82" i="19"/>
  <c r="J82" i="19"/>
  <c r="I82" i="19"/>
  <c r="H82" i="19"/>
  <c r="G82" i="19"/>
  <c r="F82" i="19"/>
  <c r="L82" i="19" s="1"/>
  <c r="V81" i="19"/>
  <c r="U81" i="19"/>
  <c r="Q81" i="19"/>
  <c r="P81" i="19"/>
  <c r="N81" i="19"/>
  <c r="M81" i="19"/>
  <c r="O81" i="19" s="1"/>
  <c r="R81" i="19" s="1"/>
  <c r="K81" i="19"/>
  <c r="J81" i="19"/>
  <c r="I81" i="19"/>
  <c r="H81" i="19"/>
  <c r="F81" i="19" s="1"/>
  <c r="G81" i="19"/>
  <c r="V80" i="19"/>
  <c r="U80" i="19"/>
  <c r="Q80" i="19"/>
  <c r="P80" i="19"/>
  <c r="O80" i="19"/>
  <c r="R80" i="19" s="1"/>
  <c r="N80" i="19"/>
  <c r="M80" i="19"/>
  <c r="K80" i="19"/>
  <c r="J80" i="19"/>
  <c r="I80" i="19"/>
  <c r="H80" i="19"/>
  <c r="F80" i="19" s="1"/>
  <c r="G80" i="19"/>
  <c r="V79" i="19"/>
  <c r="U79" i="19"/>
  <c r="Q79" i="19"/>
  <c r="P79" i="19"/>
  <c r="N79" i="19"/>
  <c r="O79" i="19" s="1"/>
  <c r="R79" i="19" s="1"/>
  <c r="M79" i="19"/>
  <c r="K79" i="19"/>
  <c r="J79" i="19"/>
  <c r="I79" i="19"/>
  <c r="H79" i="19"/>
  <c r="G79" i="19"/>
  <c r="F79" i="19"/>
  <c r="E79" i="19" s="1"/>
  <c r="S79" i="19" s="1"/>
  <c r="V78" i="19"/>
  <c r="U78" i="19"/>
  <c r="P78" i="19" s="1"/>
  <c r="Q78" i="19"/>
  <c r="N78" i="19"/>
  <c r="M78" i="19"/>
  <c r="O78" i="19" s="1"/>
  <c r="R78" i="19" s="1"/>
  <c r="E78" i="19" s="1"/>
  <c r="S78" i="19" s="1"/>
  <c r="K78" i="19"/>
  <c r="J78" i="19"/>
  <c r="I78" i="19"/>
  <c r="H78" i="19"/>
  <c r="G78" i="19"/>
  <c r="F78" i="19"/>
  <c r="L78" i="19" s="1"/>
  <c r="V77" i="19"/>
  <c r="U77" i="19"/>
  <c r="Q77" i="19"/>
  <c r="P77" i="19"/>
  <c r="N77" i="19"/>
  <c r="M77" i="19"/>
  <c r="O77" i="19" s="1"/>
  <c r="R77" i="19" s="1"/>
  <c r="K77" i="19"/>
  <c r="J77" i="19"/>
  <c r="I77" i="19"/>
  <c r="H77" i="19"/>
  <c r="F77" i="19" s="1"/>
  <c r="G77" i="19"/>
  <c r="V76" i="19"/>
  <c r="U76" i="19"/>
  <c r="Q76" i="19"/>
  <c r="P76" i="19"/>
  <c r="O76" i="19"/>
  <c r="R76" i="19" s="1"/>
  <c r="N76" i="19"/>
  <c r="M76" i="19"/>
  <c r="K76" i="19"/>
  <c r="J76" i="19"/>
  <c r="I76" i="19"/>
  <c r="H76" i="19"/>
  <c r="F76" i="19" s="1"/>
  <c r="G76" i="19"/>
  <c r="V75" i="19"/>
  <c r="U75" i="19"/>
  <c r="Q75" i="19"/>
  <c r="P75" i="19"/>
  <c r="N75" i="19"/>
  <c r="O75" i="19" s="1"/>
  <c r="R75" i="19" s="1"/>
  <c r="M75" i="19"/>
  <c r="K75" i="19"/>
  <c r="J75" i="19"/>
  <c r="I75" i="19"/>
  <c r="H75" i="19"/>
  <c r="G75" i="19"/>
  <c r="F75" i="19"/>
  <c r="V74" i="19"/>
  <c r="U74" i="19"/>
  <c r="P74" i="19" s="1"/>
  <c r="Q74" i="19"/>
  <c r="N74" i="19"/>
  <c r="M74" i="19"/>
  <c r="O74" i="19" s="1"/>
  <c r="K74" i="19"/>
  <c r="J74" i="19"/>
  <c r="I74" i="19"/>
  <c r="H74" i="19"/>
  <c r="G74" i="19"/>
  <c r="F74" i="19"/>
  <c r="L74" i="19" s="1"/>
  <c r="V73" i="19"/>
  <c r="U73" i="19"/>
  <c r="Q73" i="19"/>
  <c r="P73" i="19"/>
  <c r="N73" i="19"/>
  <c r="M73" i="19"/>
  <c r="O73" i="19" s="1"/>
  <c r="R73" i="19" s="1"/>
  <c r="K73" i="19"/>
  <c r="J73" i="19"/>
  <c r="I73" i="19"/>
  <c r="H73" i="19"/>
  <c r="F73" i="19" s="1"/>
  <c r="G73" i="19"/>
  <c r="V72" i="19"/>
  <c r="U72" i="19"/>
  <c r="Q72" i="19"/>
  <c r="P72" i="19"/>
  <c r="O72" i="19"/>
  <c r="R72" i="19" s="1"/>
  <c r="N72" i="19"/>
  <c r="M72" i="19"/>
  <c r="K72" i="19"/>
  <c r="J72" i="19"/>
  <c r="I72" i="19"/>
  <c r="H72" i="19"/>
  <c r="F72" i="19" s="1"/>
  <c r="G72" i="19"/>
  <c r="V71" i="19"/>
  <c r="U71" i="19"/>
  <c r="Q71" i="19"/>
  <c r="P71" i="19"/>
  <c r="N71" i="19"/>
  <c r="O71" i="19" s="1"/>
  <c r="R71" i="19" s="1"/>
  <c r="M71" i="19"/>
  <c r="K71" i="19"/>
  <c r="J71" i="19"/>
  <c r="I71" i="19"/>
  <c r="H71" i="19"/>
  <c r="G71" i="19"/>
  <c r="F71" i="19"/>
  <c r="E71" i="19" s="1"/>
  <c r="S71" i="19" s="1"/>
  <c r="V70" i="19"/>
  <c r="U70" i="19"/>
  <c r="P70" i="19" s="1"/>
  <c r="Q70" i="19"/>
  <c r="N70" i="19"/>
  <c r="M70" i="19"/>
  <c r="O70" i="19" s="1"/>
  <c r="R70" i="19" s="1"/>
  <c r="E70" i="19" s="1"/>
  <c r="S70" i="19" s="1"/>
  <c r="K70" i="19"/>
  <c r="J70" i="19"/>
  <c r="I70" i="19"/>
  <c r="H70" i="19"/>
  <c r="G70" i="19"/>
  <c r="F70" i="19"/>
  <c r="L70" i="19" s="1"/>
  <c r="V69" i="19"/>
  <c r="U69" i="19"/>
  <c r="Q69" i="19"/>
  <c r="P69" i="19"/>
  <c r="N69" i="19"/>
  <c r="M69" i="19"/>
  <c r="O69" i="19" s="1"/>
  <c r="R69" i="19" s="1"/>
  <c r="K69" i="19"/>
  <c r="J69" i="19"/>
  <c r="I69" i="19"/>
  <c r="H69" i="19"/>
  <c r="F69" i="19" s="1"/>
  <c r="G69" i="19"/>
  <c r="V68" i="19"/>
  <c r="U68" i="19"/>
  <c r="Q68" i="19"/>
  <c r="P68" i="19"/>
  <c r="O68" i="19"/>
  <c r="R68" i="19" s="1"/>
  <c r="N68" i="19"/>
  <c r="M68" i="19"/>
  <c r="K68" i="19"/>
  <c r="J68" i="19"/>
  <c r="I68" i="19"/>
  <c r="H68" i="19"/>
  <c r="F68" i="19" s="1"/>
  <c r="G68" i="19"/>
  <c r="V67" i="19"/>
  <c r="U67" i="19"/>
  <c r="Q67" i="19"/>
  <c r="P67" i="19"/>
  <c r="N67" i="19"/>
  <c r="O67" i="19" s="1"/>
  <c r="R67" i="19" s="1"/>
  <c r="M67" i="19"/>
  <c r="K67" i="19"/>
  <c r="J67" i="19"/>
  <c r="I67" i="19"/>
  <c r="H67" i="19"/>
  <c r="G67" i="19"/>
  <c r="F67" i="19"/>
  <c r="V66" i="19"/>
  <c r="U66" i="19"/>
  <c r="P66" i="19" s="1"/>
  <c r="Q66" i="19"/>
  <c r="N66" i="19"/>
  <c r="M66" i="19"/>
  <c r="O66" i="19" s="1"/>
  <c r="K66" i="19"/>
  <c r="J66" i="19"/>
  <c r="I66" i="19"/>
  <c r="H66" i="19"/>
  <c r="G66" i="19"/>
  <c r="F66" i="19"/>
  <c r="L66" i="19" s="1"/>
  <c r="V65" i="19"/>
  <c r="U65" i="19"/>
  <c r="Q65" i="19"/>
  <c r="P65" i="19"/>
  <c r="N65" i="19"/>
  <c r="M65" i="19"/>
  <c r="O65" i="19" s="1"/>
  <c r="R65" i="19" s="1"/>
  <c r="K65" i="19"/>
  <c r="J65" i="19"/>
  <c r="I65" i="19"/>
  <c r="H65" i="19"/>
  <c r="F65" i="19" s="1"/>
  <c r="G65" i="19"/>
  <c r="V64" i="19"/>
  <c r="U64" i="19"/>
  <c r="Q64" i="19"/>
  <c r="P64" i="19"/>
  <c r="O64" i="19"/>
  <c r="R64" i="19" s="1"/>
  <c r="N64" i="19"/>
  <c r="M64" i="19"/>
  <c r="K64" i="19"/>
  <c r="J64" i="19"/>
  <c r="I64" i="19"/>
  <c r="H64" i="19"/>
  <c r="F64" i="19" s="1"/>
  <c r="G64" i="19"/>
  <c r="V63" i="19"/>
  <c r="U63" i="19"/>
  <c r="Q63" i="19"/>
  <c r="P63" i="19"/>
  <c r="N63" i="19"/>
  <c r="O63" i="19" s="1"/>
  <c r="R63" i="19" s="1"/>
  <c r="M63" i="19"/>
  <c r="K63" i="19"/>
  <c r="J63" i="19"/>
  <c r="I63" i="19"/>
  <c r="H63" i="19"/>
  <c r="G63" i="19"/>
  <c r="F63" i="19"/>
  <c r="E63" i="19" s="1"/>
  <c r="S63" i="19" s="1"/>
  <c r="V62" i="19"/>
  <c r="U62" i="19"/>
  <c r="P62" i="19" s="1"/>
  <c r="Q62" i="19"/>
  <c r="N62" i="19"/>
  <c r="M62" i="19"/>
  <c r="O62" i="19" s="1"/>
  <c r="R62" i="19" s="1"/>
  <c r="E62" i="19" s="1"/>
  <c r="S62" i="19" s="1"/>
  <c r="K62" i="19"/>
  <c r="J62" i="19"/>
  <c r="I62" i="19"/>
  <c r="H62" i="19"/>
  <c r="G62" i="19"/>
  <c r="F62" i="19"/>
  <c r="L62" i="19" s="1"/>
  <c r="V61" i="19"/>
  <c r="U61" i="19"/>
  <c r="Q61" i="19"/>
  <c r="P61" i="19"/>
  <c r="N61" i="19"/>
  <c r="M61" i="19"/>
  <c r="O61" i="19" s="1"/>
  <c r="R61" i="19" s="1"/>
  <c r="K61" i="19"/>
  <c r="J61" i="19"/>
  <c r="I61" i="19"/>
  <c r="H61" i="19"/>
  <c r="F61" i="19" s="1"/>
  <c r="G61" i="19"/>
  <c r="V60" i="19"/>
  <c r="U60" i="19"/>
  <c r="Q60" i="19"/>
  <c r="P60" i="19"/>
  <c r="O60" i="19"/>
  <c r="R60" i="19" s="1"/>
  <c r="N60" i="19"/>
  <c r="M60" i="19"/>
  <c r="K60" i="19"/>
  <c r="J60" i="19"/>
  <c r="I60" i="19"/>
  <c r="H60" i="19"/>
  <c r="F60" i="19" s="1"/>
  <c r="G60" i="19"/>
  <c r="V59" i="19"/>
  <c r="U59" i="19"/>
  <c r="Q59" i="19"/>
  <c r="P59" i="19"/>
  <c r="N59" i="19"/>
  <c r="O59" i="19" s="1"/>
  <c r="R59" i="19" s="1"/>
  <c r="M59" i="19"/>
  <c r="K59" i="19"/>
  <c r="J59" i="19"/>
  <c r="I59" i="19"/>
  <c r="H59" i="19"/>
  <c r="G59" i="19"/>
  <c r="F59" i="19"/>
  <c r="V58" i="19"/>
  <c r="U58" i="19"/>
  <c r="P58" i="19" s="1"/>
  <c r="Q58" i="19"/>
  <c r="N58" i="19"/>
  <c r="M58" i="19"/>
  <c r="O58" i="19" s="1"/>
  <c r="K58" i="19"/>
  <c r="J58" i="19"/>
  <c r="I58" i="19"/>
  <c r="H58" i="19"/>
  <c r="G58" i="19"/>
  <c r="F58" i="19"/>
  <c r="L58" i="19" s="1"/>
  <c r="V57" i="19"/>
  <c r="U57" i="19"/>
  <c r="Q57" i="19"/>
  <c r="P57" i="19"/>
  <c r="N57" i="19"/>
  <c r="M57" i="19"/>
  <c r="O57" i="19" s="1"/>
  <c r="R57" i="19" s="1"/>
  <c r="K57" i="19"/>
  <c r="J57" i="19"/>
  <c r="I57" i="19"/>
  <c r="H57" i="19"/>
  <c r="F57" i="19" s="1"/>
  <c r="G57" i="19"/>
  <c r="V56" i="19"/>
  <c r="U56" i="19"/>
  <c r="Q56" i="19"/>
  <c r="P56" i="19"/>
  <c r="O56" i="19"/>
  <c r="R56" i="19" s="1"/>
  <c r="N56" i="19"/>
  <c r="M56" i="19"/>
  <c r="K56" i="19"/>
  <c r="J56" i="19"/>
  <c r="I56" i="19"/>
  <c r="H56" i="19"/>
  <c r="F56" i="19" s="1"/>
  <c r="G56" i="19"/>
  <c r="V55" i="19"/>
  <c r="U55" i="19"/>
  <c r="Q55" i="19"/>
  <c r="P55" i="19"/>
  <c r="N55" i="19"/>
  <c r="O55" i="19" s="1"/>
  <c r="R55" i="19" s="1"/>
  <c r="M55" i="19"/>
  <c r="K55" i="19"/>
  <c r="J55" i="19"/>
  <c r="I55" i="19"/>
  <c r="H55" i="19"/>
  <c r="G55" i="19"/>
  <c r="F55" i="19"/>
  <c r="E55" i="19" s="1"/>
  <c r="S55" i="19" s="1"/>
  <c r="V54" i="19"/>
  <c r="U54" i="19"/>
  <c r="P54" i="19" s="1"/>
  <c r="Q54" i="19"/>
  <c r="N54" i="19"/>
  <c r="M54" i="19"/>
  <c r="O54" i="19" s="1"/>
  <c r="R54" i="19" s="1"/>
  <c r="E54" i="19" s="1"/>
  <c r="S54" i="19" s="1"/>
  <c r="K54" i="19"/>
  <c r="J54" i="19"/>
  <c r="I54" i="19"/>
  <c r="H54" i="19"/>
  <c r="G54" i="19"/>
  <c r="F54" i="19"/>
  <c r="L54" i="19" s="1"/>
  <c r="V53" i="19"/>
  <c r="U53" i="19"/>
  <c r="Q53" i="19"/>
  <c r="P53" i="19"/>
  <c r="N53" i="19"/>
  <c r="M53" i="19"/>
  <c r="O53" i="19" s="1"/>
  <c r="R53" i="19" s="1"/>
  <c r="K53" i="19"/>
  <c r="J53" i="19"/>
  <c r="I53" i="19"/>
  <c r="H53" i="19"/>
  <c r="F53" i="19" s="1"/>
  <c r="G53" i="19"/>
  <c r="V52" i="19"/>
  <c r="U52" i="19"/>
  <c r="Q52" i="19"/>
  <c r="P52" i="19"/>
  <c r="O52" i="19"/>
  <c r="R52" i="19" s="1"/>
  <c r="N52" i="19"/>
  <c r="M52" i="19"/>
  <c r="K52" i="19"/>
  <c r="J52" i="19"/>
  <c r="I52" i="19"/>
  <c r="H52" i="19"/>
  <c r="F52" i="19" s="1"/>
  <c r="G52" i="19"/>
  <c r="V51" i="19"/>
  <c r="U51" i="19"/>
  <c r="Q51" i="19"/>
  <c r="P51" i="19"/>
  <c r="N51" i="19"/>
  <c r="O51" i="19" s="1"/>
  <c r="R51" i="19" s="1"/>
  <c r="M51" i="19"/>
  <c r="K51" i="19"/>
  <c r="J51" i="19"/>
  <c r="I51" i="19"/>
  <c r="H51" i="19"/>
  <c r="G51" i="19"/>
  <c r="F51" i="19"/>
  <c r="V50" i="19"/>
  <c r="U50" i="19"/>
  <c r="P50" i="19" s="1"/>
  <c r="Q50" i="19"/>
  <c r="N50" i="19"/>
  <c r="M50" i="19"/>
  <c r="O50" i="19" s="1"/>
  <c r="K50" i="19"/>
  <c r="J50" i="19"/>
  <c r="I50" i="19"/>
  <c r="H50" i="19"/>
  <c r="G50" i="19"/>
  <c r="F50" i="19"/>
  <c r="L50" i="19" s="1"/>
  <c r="V49" i="19"/>
  <c r="U49" i="19"/>
  <c r="Q49" i="19"/>
  <c r="P49" i="19"/>
  <c r="N49" i="19"/>
  <c r="M49" i="19"/>
  <c r="O49" i="19" s="1"/>
  <c r="R49" i="19" s="1"/>
  <c r="K49" i="19"/>
  <c r="J49" i="19"/>
  <c r="I49" i="19"/>
  <c r="H49" i="19"/>
  <c r="F49" i="19" s="1"/>
  <c r="G49" i="19"/>
  <c r="V48" i="19"/>
  <c r="U48" i="19"/>
  <c r="Q48" i="19"/>
  <c r="P48" i="19"/>
  <c r="O48" i="19"/>
  <c r="R48" i="19" s="1"/>
  <c r="N48" i="19"/>
  <c r="M48" i="19"/>
  <c r="K48" i="19"/>
  <c r="J48" i="19"/>
  <c r="I48" i="19"/>
  <c r="H48" i="19"/>
  <c r="F48" i="19" s="1"/>
  <c r="G48" i="19"/>
  <c r="V47" i="19"/>
  <c r="U47" i="19"/>
  <c r="Q47" i="19"/>
  <c r="P47" i="19"/>
  <c r="N47" i="19"/>
  <c r="O47" i="19" s="1"/>
  <c r="R47" i="19" s="1"/>
  <c r="M47" i="19"/>
  <c r="K47" i="19"/>
  <c r="J47" i="19"/>
  <c r="I47" i="19"/>
  <c r="H47" i="19"/>
  <c r="G47" i="19"/>
  <c r="F47" i="19"/>
  <c r="E47" i="19" s="1"/>
  <c r="S47" i="19" s="1"/>
  <c r="V46" i="19"/>
  <c r="U46" i="19"/>
  <c r="P46" i="19" s="1"/>
  <c r="Q46" i="19"/>
  <c r="N46" i="19"/>
  <c r="M46" i="19"/>
  <c r="O46" i="19" s="1"/>
  <c r="R46" i="19" s="1"/>
  <c r="E46" i="19" s="1"/>
  <c r="S46" i="19" s="1"/>
  <c r="K46" i="19"/>
  <c r="J46" i="19"/>
  <c r="I46" i="19"/>
  <c r="H46" i="19"/>
  <c r="G46" i="19"/>
  <c r="F46" i="19"/>
  <c r="L46" i="19" s="1"/>
  <c r="V45" i="19"/>
  <c r="U45" i="19"/>
  <c r="Q45" i="19"/>
  <c r="P45" i="19"/>
  <c r="N45" i="19"/>
  <c r="M45" i="19"/>
  <c r="O45" i="19" s="1"/>
  <c r="R45" i="19" s="1"/>
  <c r="K45" i="19"/>
  <c r="J45" i="19"/>
  <c r="I45" i="19"/>
  <c r="H45" i="19"/>
  <c r="F45" i="19" s="1"/>
  <c r="G45" i="19"/>
  <c r="V44" i="19"/>
  <c r="U44" i="19"/>
  <c r="Q44" i="19"/>
  <c r="P44" i="19"/>
  <c r="O44" i="19"/>
  <c r="R44" i="19" s="1"/>
  <c r="N44" i="19"/>
  <c r="M44" i="19"/>
  <c r="K44" i="19"/>
  <c r="J44" i="19"/>
  <c r="I44" i="19"/>
  <c r="H44" i="19"/>
  <c r="F44" i="19" s="1"/>
  <c r="G44" i="19"/>
  <c r="V43" i="19"/>
  <c r="U43" i="19"/>
  <c r="Q43" i="19"/>
  <c r="P43" i="19"/>
  <c r="N43" i="19"/>
  <c r="O43" i="19" s="1"/>
  <c r="R43" i="19" s="1"/>
  <c r="M43" i="19"/>
  <c r="K43" i="19"/>
  <c r="J43" i="19"/>
  <c r="I43" i="19"/>
  <c r="H43" i="19"/>
  <c r="G43" i="19"/>
  <c r="F43" i="19"/>
  <c r="V42" i="19"/>
  <c r="U42" i="19"/>
  <c r="P42" i="19" s="1"/>
  <c r="Q42" i="19"/>
  <c r="N42" i="19"/>
  <c r="M42" i="19"/>
  <c r="O42" i="19" s="1"/>
  <c r="K42" i="19"/>
  <c r="J42" i="19"/>
  <c r="I42" i="19"/>
  <c r="H42" i="19"/>
  <c r="G42" i="19"/>
  <c r="F42" i="19"/>
  <c r="L42" i="19" s="1"/>
  <c r="V41" i="19"/>
  <c r="U41" i="19"/>
  <c r="Q41" i="19"/>
  <c r="P41" i="19"/>
  <c r="N41" i="19"/>
  <c r="M41" i="19"/>
  <c r="O41" i="19" s="1"/>
  <c r="R41" i="19" s="1"/>
  <c r="K41" i="19"/>
  <c r="J41" i="19"/>
  <c r="I41" i="19"/>
  <c r="H41" i="19"/>
  <c r="F41" i="19" s="1"/>
  <c r="G41" i="19"/>
  <c r="V40" i="19"/>
  <c r="U40" i="19"/>
  <c r="Q40" i="19"/>
  <c r="P40" i="19"/>
  <c r="O40" i="19"/>
  <c r="R40" i="19" s="1"/>
  <c r="N40" i="19"/>
  <c r="M40" i="19"/>
  <c r="K40" i="19"/>
  <c r="J40" i="19"/>
  <c r="I40" i="19"/>
  <c r="H40" i="19"/>
  <c r="F40" i="19" s="1"/>
  <c r="G40" i="19"/>
  <c r="V39" i="19"/>
  <c r="U39" i="19"/>
  <c r="Q39" i="19"/>
  <c r="P39" i="19"/>
  <c r="N39" i="19"/>
  <c r="O39" i="19" s="1"/>
  <c r="R39" i="19" s="1"/>
  <c r="M39" i="19"/>
  <c r="K39" i="19"/>
  <c r="J39" i="19"/>
  <c r="I39" i="19"/>
  <c r="H39" i="19"/>
  <c r="G39" i="19"/>
  <c r="F39" i="19"/>
  <c r="E39" i="19" s="1"/>
  <c r="S39" i="19" s="1"/>
  <c r="V38" i="19"/>
  <c r="U38" i="19"/>
  <c r="P38" i="19" s="1"/>
  <c r="Q38" i="19"/>
  <c r="N38" i="19"/>
  <c r="M38" i="19"/>
  <c r="O38" i="19" s="1"/>
  <c r="R38" i="19" s="1"/>
  <c r="E38" i="19" s="1"/>
  <c r="S38" i="19" s="1"/>
  <c r="K38" i="19"/>
  <c r="J38" i="19"/>
  <c r="I38" i="19"/>
  <c r="H38" i="19"/>
  <c r="G38" i="19"/>
  <c r="F38" i="19"/>
  <c r="L38" i="19" s="1"/>
  <c r="V37" i="19"/>
  <c r="U37" i="19"/>
  <c r="Q37" i="19"/>
  <c r="P37" i="19"/>
  <c r="N37" i="19"/>
  <c r="M37" i="19"/>
  <c r="O37" i="19" s="1"/>
  <c r="R37" i="19" s="1"/>
  <c r="K37" i="19"/>
  <c r="J37" i="19"/>
  <c r="I37" i="19"/>
  <c r="H37" i="19"/>
  <c r="F37" i="19" s="1"/>
  <c r="G37" i="19"/>
  <c r="V36" i="19"/>
  <c r="U36" i="19"/>
  <c r="Q36" i="19"/>
  <c r="P36" i="19"/>
  <c r="O36" i="19"/>
  <c r="R36" i="19" s="1"/>
  <c r="N36" i="19"/>
  <c r="M36" i="19"/>
  <c r="K36" i="19"/>
  <c r="J36" i="19"/>
  <c r="I36" i="19"/>
  <c r="H36" i="19"/>
  <c r="F36" i="19" s="1"/>
  <c r="G36" i="19"/>
  <c r="V35" i="19"/>
  <c r="U35" i="19"/>
  <c r="Q35" i="19"/>
  <c r="P35" i="19"/>
  <c r="N35" i="19"/>
  <c r="O35" i="19" s="1"/>
  <c r="R35" i="19" s="1"/>
  <c r="M35" i="19"/>
  <c r="K35" i="19"/>
  <c r="J35" i="19"/>
  <c r="I35" i="19"/>
  <c r="H35" i="19"/>
  <c r="G35" i="19"/>
  <c r="F35" i="19"/>
  <c r="V34" i="19"/>
  <c r="U34" i="19"/>
  <c r="P34" i="19" s="1"/>
  <c r="Q34" i="19"/>
  <c r="N34" i="19"/>
  <c r="M34" i="19"/>
  <c r="O34" i="19" s="1"/>
  <c r="K34" i="19"/>
  <c r="J34" i="19"/>
  <c r="I34" i="19"/>
  <c r="H34" i="19"/>
  <c r="G34" i="19"/>
  <c r="F34" i="19"/>
  <c r="L34" i="19" s="1"/>
  <c r="V33" i="19"/>
  <c r="U33" i="19"/>
  <c r="Q33" i="19"/>
  <c r="P33" i="19"/>
  <c r="N33" i="19"/>
  <c r="M33" i="19"/>
  <c r="O33" i="19" s="1"/>
  <c r="R33" i="19" s="1"/>
  <c r="K33" i="19"/>
  <c r="J33" i="19"/>
  <c r="I33" i="19"/>
  <c r="H33" i="19"/>
  <c r="F33" i="19" s="1"/>
  <c r="G33" i="19"/>
  <c r="V32" i="19"/>
  <c r="U32" i="19"/>
  <c r="Q32" i="19"/>
  <c r="P32" i="19"/>
  <c r="O32" i="19"/>
  <c r="R32" i="19" s="1"/>
  <c r="N32" i="19"/>
  <c r="M32" i="19"/>
  <c r="K32" i="19"/>
  <c r="J32" i="19"/>
  <c r="I32" i="19"/>
  <c r="H32" i="19"/>
  <c r="G32" i="19"/>
  <c r="V31" i="19"/>
  <c r="U31" i="19"/>
  <c r="R31" i="19"/>
  <c r="Q31" i="19"/>
  <c r="P31" i="19"/>
  <c r="N31" i="19"/>
  <c r="O31" i="19" s="1"/>
  <c r="M31" i="19"/>
  <c r="K31" i="19"/>
  <c r="J31" i="19"/>
  <c r="I31" i="19"/>
  <c r="H31" i="19"/>
  <c r="G31" i="19"/>
  <c r="F31" i="19"/>
  <c r="V30" i="19"/>
  <c r="U30" i="19"/>
  <c r="P30" i="19" s="1"/>
  <c r="Q30" i="19"/>
  <c r="N30" i="19"/>
  <c r="M30" i="19"/>
  <c r="O30" i="19" s="1"/>
  <c r="K30" i="19"/>
  <c r="J30" i="19"/>
  <c r="I30" i="19"/>
  <c r="H30" i="19"/>
  <c r="G30" i="19"/>
  <c r="F30" i="19"/>
  <c r="L30" i="19" s="1"/>
  <c r="V29" i="19"/>
  <c r="U29" i="19"/>
  <c r="Q29" i="19"/>
  <c r="P29" i="19"/>
  <c r="N29" i="19"/>
  <c r="M29" i="19"/>
  <c r="O29" i="19" s="1"/>
  <c r="R29" i="19" s="1"/>
  <c r="K29" i="19"/>
  <c r="J29" i="19"/>
  <c r="I29" i="19"/>
  <c r="H29" i="19"/>
  <c r="F29" i="19" s="1"/>
  <c r="G29" i="19"/>
  <c r="V28" i="19"/>
  <c r="U28" i="19"/>
  <c r="Q28" i="19"/>
  <c r="P28" i="19"/>
  <c r="O28" i="19"/>
  <c r="R28" i="19" s="1"/>
  <c r="N28" i="19"/>
  <c r="M28" i="19"/>
  <c r="K28" i="19"/>
  <c r="J28" i="19"/>
  <c r="I28" i="19"/>
  <c r="H28" i="19"/>
  <c r="G28" i="19"/>
  <c r="V27" i="19"/>
  <c r="U27" i="19"/>
  <c r="R27" i="19"/>
  <c r="Q27" i="19"/>
  <c r="P27" i="19"/>
  <c r="N27" i="19"/>
  <c r="O27" i="19" s="1"/>
  <c r="M27" i="19"/>
  <c r="K27" i="19"/>
  <c r="J27" i="19"/>
  <c r="I27" i="19"/>
  <c r="H27" i="19"/>
  <c r="G27" i="19"/>
  <c r="F27" i="19"/>
  <c r="V26" i="19"/>
  <c r="U26" i="19"/>
  <c r="P26" i="19" s="1"/>
  <c r="Q26" i="19"/>
  <c r="N26" i="19"/>
  <c r="M26" i="19"/>
  <c r="O26" i="19" s="1"/>
  <c r="K26" i="19"/>
  <c r="J26" i="19"/>
  <c r="I26" i="19"/>
  <c r="H26" i="19"/>
  <c r="G26" i="19"/>
  <c r="F26" i="19"/>
  <c r="L26" i="19" s="1"/>
  <c r="V25" i="19"/>
  <c r="U25" i="19"/>
  <c r="Q25" i="19"/>
  <c r="P25" i="19"/>
  <c r="N25" i="19"/>
  <c r="M25" i="19"/>
  <c r="O25" i="19" s="1"/>
  <c r="R25" i="19" s="1"/>
  <c r="K25" i="19"/>
  <c r="J25" i="19"/>
  <c r="I25" i="19"/>
  <c r="H25" i="19"/>
  <c r="F25" i="19" s="1"/>
  <c r="G25" i="19"/>
  <c r="V24" i="19"/>
  <c r="U24" i="19"/>
  <c r="Q24" i="19"/>
  <c r="P24" i="19"/>
  <c r="O24" i="19"/>
  <c r="R24" i="19" s="1"/>
  <c r="N24" i="19"/>
  <c r="M24" i="19"/>
  <c r="K24" i="19"/>
  <c r="J24" i="19"/>
  <c r="I24" i="19"/>
  <c r="H24" i="19"/>
  <c r="G24" i="19"/>
  <c r="V23" i="19"/>
  <c r="U23" i="19"/>
  <c r="R23" i="19"/>
  <c r="Q23" i="19"/>
  <c r="P23" i="19"/>
  <c r="N23" i="19"/>
  <c r="O23" i="19" s="1"/>
  <c r="M23" i="19"/>
  <c r="K23" i="19"/>
  <c r="J23" i="19"/>
  <c r="I23" i="19"/>
  <c r="H23" i="19"/>
  <c r="G23" i="19"/>
  <c r="F23" i="19"/>
  <c r="V22" i="19"/>
  <c r="U22" i="19"/>
  <c r="P22" i="19" s="1"/>
  <c r="Q22" i="19"/>
  <c r="N22" i="19"/>
  <c r="M22" i="19"/>
  <c r="O22" i="19" s="1"/>
  <c r="K22" i="19"/>
  <c r="J22" i="19"/>
  <c r="I22" i="19"/>
  <c r="H22" i="19"/>
  <c r="G22" i="19"/>
  <c r="F22" i="19"/>
  <c r="L22" i="19" s="1"/>
  <c r="V21" i="19"/>
  <c r="U21" i="19"/>
  <c r="Q21" i="19"/>
  <c r="P21" i="19"/>
  <c r="N21" i="19"/>
  <c r="M21" i="19"/>
  <c r="O21" i="19" s="1"/>
  <c r="R21" i="19" s="1"/>
  <c r="K21" i="19"/>
  <c r="J21" i="19"/>
  <c r="I21" i="19"/>
  <c r="H21" i="19"/>
  <c r="F21" i="19" s="1"/>
  <c r="G21" i="19"/>
  <c r="V20" i="19"/>
  <c r="U20" i="19"/>
  <c r="Q20" i="19"/>
  <c r="P20" i="19"/>
  <c r="O20" i="19"/>
  <c r="R20" i="19" s="1"/>
  <c r="N20" i="19"/>
  <c r="M20" i="19"/>
  <c r="K20" i="19"/>
  <c r="J20" i="19"/>
  <c r="I20" i="19"/>
  <c r="H20" i="19"/>
  <c r="G20" i="19"/>
  <c r="V19" i="19"/>
  <c r="U19" i="19"/>
  <c r="R19" i="19"/>
  <c r="Q19" i="19"/>
  <c r="P19" i="19"/>
  <c r="N19" i="19"/>
  <c r="O19" i="19" s="1"/>
  <c r="M19" i="19"/>
  <c r="K19" i="19"/>
  <c r="J19" i="19"/>
  <c r="I19" i="19"/>
  <c r="H19" i="19"/>
  <c r="G19" i="19"/>
  <c r="F19" i="19"/>
  <c r="V18" i="19"/>
  <c r="U18" i="19"/>
  <c r="P18" i="19" s="1"/>
  <c r="Q18" i="19"/>
  <c r="N18" i="19"/>
  <c r="M18" i="19"/>
  <c r="O18" i="19" s="1"/>
  <c r="K18" i="19"/>
  <c r="J18" i="19"/>
  <c r="I18" i="19"/>
  <c r="H18" i="19"/>
  <c r="G18" i="19"/>
  <c r="F18" i="19"/>
  <c r="L18" i="19" s="1"/>
  <c r="V17" i="19"/>
  <c r="U17" i="19"/>
  <c r="Q17" i="19"/>
  <c r="P17" i="19"/>
  <c r="N17" i="19"/>
  <c r="M17" i="19"/>
  <c r="O17" i="19" s="1"/>
  <c r="R17" i="19" s="1"/>
  <c r="K17" i="19"/>
  <c r="J17" i="19"/>
  <c r="I17" i="19"/>
  <c r="H17" i="19"/>
  <c r="F17" i="19" s="1"/>
  <c r="E17" i="19" s="1"/>
  <c r="S17" i="19" s="1"/>
  <c r="G17" i="19"/>
  <c r="AM19" i="3"/>
  <c r="AL19" i="3"/>
  <c r="AK19" i="3"/>
  <c r="AJ19" i="3"/>
  <c r="AM18" i="3"/>
  <c r="AL18" i="3"/>
  <c r="AK18" i="3"/>
  <c r="AJ18" i="3"/>
  <c r="AM17" i="3"/>
  <c r="AL17" i="3"/>
  <c r="AK17" i="3"/>
  <c r="AJ17" i="3"/>
  <c r="AM16" i="3"/>
  <c r="AL16" i="3"/>
  <c r="AK16" i="3"/>
  <c r="AJ16" i="3"/>
  <c r="AM15" i="3"/>
  <c r="AL15" i="3"/>
  <c r="AK15" i="3"/>
  <c r="AJ15" i="3"/>
  <c r="AM14" i="3"/>
  <c r="AL14" i="3"/>
  <c r="AK14" i="3"/>
  <c r="AJ14" i="3"/>
  <c r="AM13" i="3"/>
  <c r="AL13" i="3"/>
  <c r="AK13" i="3"/>
  <c r="AJ13" i="3"/>
  <c r="AM12" i="3"/>
  <c r="AL12" i="3"/>
  <c r="AK12" i="3"/>
  <c r="AJ12" i="3"/>
  <c r="AM11" i="3"/>
  <c r="AL11" i="3"/>
  <c r="AK11" i="3"/>
  <c r="AJ11" i="3"/>
  <c r="AM10" i="3"/>
  <c r="AL10" i="3"/>
  <c r="AK10" i="3"/>
  <c r="AJ10" i="3"/>
  <c r="AM9" i="3"/>
  <c r="AL9" i="3"/>
  <c r="AK9" i="3"/>
  <c r="AJ9" i="3"/>
  <c r="AM8" i="3"/>
  <c r="AL8" i="3"/>
  <c r="AK8" i="3"/>
  <c r="AJ8" i="3"/>
  <c r="AM7" i="3"/>
  <c r="AL7" i="3"/>
  <c r="AK7" i="3"/>
  <c r="AJ7" i="3"/>
  <c r="AM6" i="3"/>
  <c r="AL6" i="3"/>
  <c r="AK6" i="3"/>
  <c r="AJ6" i="3"/>
  <c r="AM5" i="3"/>
  <c r="AL5" i="3"/>
  <c r="AK5" i="3"/>
  <c r="AJ5" i="3"/>
  <c r="AM4" i="3"/>
  <c r="AL4" i="3"/>
  <c r="AK4" i="3"/>
  <c r="AJ4" i="3"/>
  <c r="AM3" i="3"/>
  <c r="AL3" i="3"/>
  <c r="AK3" i="3"/>
  <c r="AJ3" i="3"/>
  <c r="E132" i="19" l="1"/>
  <c r="S132" i="19" s="1"/>
  <c r="L132" i="19"/>
  <c r="E148" i="19"/>
  <c r="S148" i="19" s="1"/>
  <c r="L148" i="19"/>
  <c r="F24" i="19"/>
  <c r="F28" i="19"/>
  <c r="E33" i="19"/>
  <c r="S33" i="19" s="1"/>
  <c r="L33" i="19"/>
  <c r="R34" i="19"/>
  <c r="E34" i="19" s="1"/>
  <c r="S34" i="19" s="1"/>
  <c r="E40" i="19"/>
  <c r="S40" i="19" s="1"/>
  <c r="L40" i="19"/>
  <c r="E41" i="19"/>
  <c r="S41" i="19" s="1"/>
  <c r="L41" i="19"/>
  <c r="R42" i="19"/>
  <c r="E42" i="19" s="1"/>
  <c r="S42" i="19" s="1"/>
  <c r="E48" i="19"/>
  <c r="S48" i="19" s="1"/>
  <c r="L48" i="19"/>
  <c r="E49" i="19"/>
  <c r="S49" i="19" s="1"/>
  <c r="L49" i="19"/>
  <c r="R50" i="19"/>
  <c r="E50" i="19" s="1"/>
  <c r="S50" i="19" s="1"/>
  <c r="E56" i="19"/>
  <c r="S56" i="19" s="1"/>
  <c r="L56" i="19"/>
  <c r="E57" i="19"/>
  <c r="S57" i="19" s="1"/>
  <c r="L57" i="19"/>
  <c r="R58" i="19"/>
  <c r="E58" i="19" s="1"/>
  <c r="S58" i="19" s="1"/>
  <c r="E64" i="19"/>
  <c r="S64" i="19" s="1"/>
  <c r="L64" i="19"/>
  <c r="E65" i="19"/>
  <c r="S65" i="19" s="1"/>
  <c r="L65" i="19"/>
  <c r="R66" i="19"/>
  <c r="E66" i="19" s="1"/>
  <c r="S66" i="19" s="1"/>
  <c r="E72" i="19"/>
  <c r="S72" i="19" s="1"/>
  <c r="L72" i="19"/>
  <c r="E73" i="19"/>
  <c r="S73" i="19" s="1"/>
  <c r="L73" i="19"/>
  <c r="R74" i="19"/>
  <c r="E74" i="19" s="1"/>
  <c r="S74" i="19" s="1"/>
  <c r="E80" i="19"/>
  <c r="S80" i="19" s="1"/>
  <c r="L80" i="19"/>
  <c r="E81" i="19"/>
  <c r="S81" i="19" s="1"/>
  <c r="L81" i="19"/>
  <c r="R82" i="19"/>
  <c r="E82" i="19" s="1"/>
  <c r="S82" i="19" s="1"/>
  <c r="E88" i="19"/>
  <c r="S88" i="19" s="1"/>
  <c r="L88" i="19"/>
  <c r="E89" i="19"/>
  <c r="S89" i="19" s="1"/>
  <c r="L89" i="19"/>
  <c r="R90" i="19"/>
  <c r="E90" i="19" s="1"/>
  <c r="S90" i="19" s="1"/>
  <c r="E96" i="19"/>
  <c r="S96" i="19" s="1"/>
  <c r="L96" i="19"/>
  <c r="E97" i="19"/>
  <c r="S97" i="19" s="1"/>
  <c r="L97" i="19"/>
  <c r="R98" i="19"/>
  <c r="E98" i="19" s="1"/>
  <c r="S98" i="19" s="1"/>
  <c r="E104" i="19"/>
  <c r="S104" i="19" s="1"/>
  <c r="L104" i="19"/>
  <c r="E108" i="19"/>
  <c r="S108" i="19" s="1"/>
  <c r="L108" i="19"/>
  <c r="E114" i="19"/>
  <c r="S114" i="19" s="1"/>
  <c r="L114" i="19"/>
  <c r="E130" i="19"/>
  <c r="S130" i="19" s="1"/>
  <c r="L130" i="19"/>
  <c r="E146" i="19"/>
  <c r="S146" i="19" s="1"/>
  <c r="L146" i="19"/>
  <c r="E162" i="19"/>
  <c r="S162" i="19" s="1"/>
  <c r="L162" i="19"/>
  <c r="E116" i="19"/>
  <c r="S116" i="19" s="1"/>
  <c r="L116" i="19"/>
  <c r="E164" i="19"/>
  <c r="S164" i="19" s="1"/>
  <c r="L164" i="19"/>
  <c r="F20" i="19"/>
  <c r="F32" i="19"/>
  <c r="R18" i="19"/>
  <c r="E18" i="19" s="1"/>
  <c r="S18" i="19" s="1"/>
  <c r="R22" i="19"/>
  <c r="E22" i="19" s="1"/>
  <c r="S22" i="19" s="1"/>
  <c r="R26" i="19"/>
  <c r="E26" i="19" s="1"/>
  <c r="S26" i="19" s="1"/>
  <c r="R30" i="19"/>
  <c r="E30" i="19" s="1"/>
  <c r="S30" i="19" s="1"/>
  <c r="E35" i="19"/>
  <c r="S35" i="19" s="1"/>
  <c r="E43" i="19"/>
  <c r="S43" i="19" s="1"/>
  <c r="E51" i="19"/>
  <c r="S51" i="19" s="1"/>
  <c r="E59" i="19"/>
  <c r="S59" i="19" s="1"/>
  <c r="E67" i="19"/>
  <c r="S67" i="19" s="1"/>
  <c r="E75" i="19"/>
  <c r="S75" i="19" s="1"/>
  <c r="E83" i="19"/>
  <c r="S83" i="19" s="1"/>
  <c r="E91" i="19"/>
  <c r="S91" i="19" s="1"/>
  <c r="E102" i="19"/>
  <c r="S102" i="19" s="1"/>
  <c r="L102" i="19"/>
  <c r="E106" i="19"/>
  <c r="S106" i="19" s="1"/>
  <c r="L106" i="19"/>
  <c r="E124" i="19"/>
  <c r="S124" i="19" s="1"/>
  <c r="L124" i="19"/>
  <c r="E140" i="19"/>
  <c r="S140" i="19" s="1"/>
  <c r="L140" i="19"/>
  <c r="E156" i="19"/>
  <c r="S156" i="19" s="1"/>
  <c r="L156" i="19"/>
  <c r="L17" i="19"/>
  <c r="E19" i="19"/>
  <c r="S19" i="19" s="1"/>
  <c r="L19" i="19"/>
  <c r="E21" i="19"/>
  <c r="S21" i="19" s="1"/>
  <c r="L21" i="19"/>
  <c r="E23" i="19"/>
  <c r="S23" i="19" s="1"/>
  <c r="L23" i="19"/>
  <c r="E25" i="19"/>
  <c r="S25" i="19" s="1"/>
  <c r="L25" i="19"/>
  <c r="E27" i="19"/>
  <c r="S27" i="19" s="1"/>
  <c r="L27" i="19"/>
  <c r="E29" i="19"/>
  <c r="S29" i="19" s="1"/>
  <c r="L29" i="19"/>
  <c r="E31" i="19"/>
  <c r="S31" i="19" s="1"/>
  <c r="L31" i="19"/>
  <c r="E36" i="19"/>
  <c r="S36" i="19" s="1"/>
  <c r="L36" i="19"/>
  <c r="L37" i="19"/>
  <c r="E37" i="19"/>
  <c r="S37" i="19" s="1"/>
  <c r="E44" i="19"/>
  <c r="S44" i="19" s="1"/>
  <c r="L44" i="19"/>
  <c r="E45" i="19"/>
  <c r="S45" i="19" s="1"/>
  <c r="L45" i="19"/>
  <c r="E52" i="19"/>
  <c r="S52" i="19" s="1"/>
  <c r="L52" i="19"/>
  <c r="E53" i="19"/>
  <c r="S53" i="19" s="1"/>
  <c r="L53" i="19"/>
  <c r="E60" i="19"/>
  <c r="S60" i="19" s="1"/>
  <c r="L60" i="19"/>
  <c r="E61" i="19"/>
  <c r="S61" i="19" s="1"/>
  <c r="L61" i="19"/>
  <c r="E68" i="19"/>
  <c r="S68" i="19" s="1"/>
  <c r="L68" i="19"/>
  <c r="E69" i="19"/>
  <c r="S69" i="19" s="1"/>
  <c r="L69" i="19"/>
  <c r="E76" i="19"/>
  <c r="S76" i="19" s="1"/>
  <c r="L76" i="19"/>
  <c r="E77" i="19"/>
  <c r="S77" i="19" s="1"/>
  <c r="L77" i="19"/>
  <c r="E84" i="19"/>
  <c r="S84" i="19" s="1"/>
  <c r="L84" i="19"/>
  <c r="E85" i="19"/>
  <c r="S85" i="19" s="1"/>
  <c r="L85" i="19"/>
  <c r="R86" i="19"/>
  <c r="E86" i="19" s="1"/>
  <c r="S86" i="19" s="1"/>
  <c r="E92" i="19"/>
  <c r="S92" i="19" s="1"/>
  <c r="L92" i="19"/>
  <c r="E93" i="19"/>
  <c r="S93" i="19" s="1"/>
  <c r="L93" i="19"/>
  <c r="R94" i="19"/>
  <c r="E94" i="19" s="1"/>
  <c r="S94" i="19" s="1"/>
  <c r="E100" i="19"/>
  <c r="S100" i="19" s="1"/>
  <c r="L100" i="19"/>
  <c r="E101" i="19"/>
  <c r="S101" i="19" s="1"/>
  <c r="L101" i="19"/>
  <c r="L105" i="19"/>
  <c r="E105" i="19"/>
  <c r="S105" i="19" s="1"/>
  <c r="E122" i="19"/>
  <c r="S122" i="19" s="1"/>
  <c r="L122" i="19"/>
  <c r="E138" i="19"/>
  <c r="S138" i="19" s="1"/>
  <c r="L138" i="19"/>
  <c r="E154" i="19"/>
  <c r="S154" i="19" s="1"/>
  <c r="L154" i="19"/>
  <c r="E110" i="19"/>
  <c r="S110" i="19" s="1"/>
  <c r="E118" i="19"/>
  <c r="S118" i="19" s="1"/>
  <c r="E126" i="19"/>
  <c r="S126" i="19" s="1"/>
  <c r="E134" i="19"/>
  <c r="S134" i="19" s="1"/>
  <c r="E142" i="19"/>
  <c r="S142" i="19" s="1"/>
  <c r="E150" i="19"/>
  <c r="S150" i="19" s="1"/>
  <c r="E158" i="19"/>
  <c r="S158" i="19" s="1"/>
  <c r="E166" i="19"/>
  <c r="S166" i="19" s="1"/>
  <c r="L172" i="19"/>
  <c r="L180" i="19"/>
  <c r="L188" i="19"/>
  <c r="L196" i="19"/>
  <c r="L204" i="19"/>
  <c r="L212" i="19"/>
  <c r="L223" i="19"/>
  <c r="E223" i="19"/>
  <c r="S223" i="19" s="1"/>
  <c r="L323" i="19"/>
  <c r="E323" i="19"/>
  <c r="S323" i="19" s="1"/>
  <c r="F111" i="19"/>
  <c r="E112" i="19"/>
  <c r="S112" i="19" s="1"/>
  <c r="R115" i="19"/>
  <c r="F119" i="19"/>
  <c r="E120" i="19"/>
  <c r="S120" i="19" s="1"/>
  <c r="R123" i="19"/>
  <c r="F127" i="19"/>
  <c r="E128" i="19"/>
  <c r="S128" i="19" s="1"/>
  <c r="R131" i="19"/>
  <c r="F135" i="19"/>
  <c r="E136" i="19"/>
  <c r="S136" i="19" s="1"/>
  <c r="R139" i="19"/>
  <c r="F143" i="19"/>
  <c r="E144" i="19"/>
  <c r="S144" i="19" s="1"/>
  <c r="R147" i="19"/>
  <c r="F151" i="19"/>
  <c r="E152" i="19"/>
  <c r="S152" i="19" s="1"/>
  <c r="R155" i="19"/>
  <c r="F159" i="19"/>
  <c r="E160" i="19"/>
  <c r="S160" i="19" s="1"/>
  <c r="R163" i="19"/>
  <c r="F167" i="19"/>
  <c r="E170" i="19"/>
  <c r="S170" i="19" s="1"/>
  <c r="L170" i="19"/>
  <c r="R171" i="19"/>
  <c r="F175" i="19"/>
  <c r="E178" i="19"/>
  <c r="S178" i="19" s="1"/>
  <c r="L178" i="19"/>
  <c r="R179" i="19"/>
  <c r="F183" i="19"/>
  <c r="E186" i="19"/>
  <c r="S186" i="19" s="1"/>
  <c r="L186" i="19"/>
  <c r="R187" i="19"/>
  <c r="F191" i="19"/>
  <c r="E194" i="19"/>
  <c r="S194" i="19" s="1"/>
  <c r="L194" i="19"/>
  <c r="R195" i="19"/>
  <c r="F199" i="19"/>
  <c r="E202" i="19"/>
  <c r="S202" i="19" s="1"/>
  <c r="L202" i="19"/>
  <c r="R203" i="19"/>
  <c r="F207" i="19"/>
  <c r="E210" i="19"/>
  <c r="S210" i="19" s="1"/>
  <c r="L210" i="19"/>
  <c r="R211" i="19"/>
  <c r="F215" i="19"/>
  <c r="E218" i="19"/>
  <c r="S218" i="19" s="1"/>
  <c r="L218" i="19"/>
  <c r="L226" i="19"/>
  <c r="L234" i="19"/>
  <c r="L242" i="19"/>
  <c r="L250" i="19"/>
  <c r="L258" i="19"/>
  <c r="L266" i="19"/>
  <c r="L274" i="19"/>
  <c r="L282" i="19"/>
  <c r="L290" i="19"/>
  <c r="L305" i="19"/>
  <c r="L35" i="19"/>
  <c r="L39" i="19"/>
  <c r="L43" i="19"/>
  <c r="L47" i="19"/>
  <c r="L51" i="19"/>
  <c r="L55" i="19"/>
  <c r="L59" i="19"/>
  <c r="L63" i="19"/>
  <c r="L67" i="19"/>
  <c r="L71" i="19"/>
  <c r="L75" i="19"/>
  <c r="L79" i="19"/>
  <c r="L83" i="19"/>
  <c r="L87" i="19"/>
  <c r="L91" i="19"/>
  <c r="L95" i="19"/>
  <c r="L99" i="19"/>
  <c r="F107" i="19"/>
  <c r="L109" i="19"/>
  <c r="L110" i="19"/>
  <c r="L118" i="19"/>
  <c r="L126" i="19"/>
  <c r="L134" i="19"/>
  <c r="L142" i="19"/>
  <c r="L150" i="19"/>
  <c r="L158" i="19"/>
  <c r="L166" i="19"/>
  <c r="L168" i="19"/>
  <c r="R173" i="19"/>
  <c r="E173" i="19" s="1"/>
  <c r="S173" i="19" s="1"/>
  <c r="L176" i="19"/>
  <c r="R181" i="19"/>
  <c r="E181" i="19" s="1"/>
  <c r="S181" i="19" s="1"/>
  <c r="L184" i="19"/>
  <c r="R189" i="19"/>
  <c r="E189" i="19" s="1"/>
  <c r="S189" i="19" s="1"/>
  <c r="L192" i="19"/>
  <c r="R197" i="19"/>
  <c r="E197" i="19" s="1"/>
  <c r="S197" i="19" s="1"/>
  <c r="L200" i="19"/>
  <c r="R205" i="19"/>
  <c r="E205" i="19" s="1"/>
  <c r="S205" i="19" s="1"/>
  <c r="L208" i="19"/>
  <c r="R213" i="19"/>
  <c r="E213" i="19" s="1"/>
  <c r="S213" i="19" s="1"/>
  <c r="L216" i="19"/>
  <c r="L219" i="19"/>
  <c r="R219" i="19"/>
  <c r="E219" i="19" s="1"/>
  <c r="S219" i="19" s="1"/>
  <c r="F103" i="19"/>
  <c r="L112" i="19"/>
  <c r="F115" i="19"/>
  <c r="L117" i="19"/>
  <c r="L120" i="19"/>
  <c r="F123" i="19"/>
  <c r="L125" i="19"/>
  <c r="L128" i="19"/>
  <c r="F131" i="19"/>
  <c r="L133" i="19"/>
  <c r="L136" i="19"/>
  <c r="F139" i="19"/>
  <c r="L141" i="19"/>
  <c r="L144" i="19"/>
  <c r="F147" i="19"/>
  <c r="L149" i="19"/>
  <c r="L152" i="19"/>
  <c r="F155" i="19"/>
  <c r="L157" i="19"/>
  <c r="L160" i="19"/>
  <c r="F163" i="19"/>
  <c r="L165" i="19"/>
  <c r="R168" i="19"/>
  <c r="E168" i="19" s="1"/>
  <c r="S168" i="19" s="1"/>
  <c r="L169" i="19"/>
  <c r="F171" i="19"/>
  <c r="E174" i="19"/>
  <c r="S174" i="19" s="1"/>
  <c r="L174" i="19"/>
  <c r="R175" i="19"/>
  <c r="R176" i="19"/>
  <c r="E176" i="19" s="1"/>
  <c r="S176" i="19" s="1"/>
  <c r="L177" i="19"/>
  <c r="F179" i="19"/>
  <c r="E182" i="19"/>
  <c r="S182" i="19" s="1"/>
  <c r="L182" i="19"/>
  <c r="R183" i="19"/>
  <c r="R184" i="19"/>
  <c r="E184" i="19" s="1"/>
  <c r="S184" i="19" s="1"/>
  <c r="L185" i="19"/>
  <c r="F187" i="19"/>
  <c r="E190" i="19"/>
  <c r="S190" i="19" s="1"/>
  <c r="L190" i="19"/>
  <c r="R191" i="19"/>
  <c r="R192" i="19"/>
  <c r="E192" i="19" s="1"/>
  <c r="S192" i="19" s="1"/>
  <c r="L193" i="19"/>
  <c r="F195" i="19"/>
  <c r="E198" i="19"/>
  <c r="S198" i="19" s="1"/>
  <c r="L198" i="19"/>
  <c r="R199" i="19"/>
  <c r="R200" i="19"/>
  <c r="E200" i="19" s="1"/>
  <c r="S200" i="19" s="1"/>
  <c r="L201" i="19"/>
  <c r="F203" i="19"/>
  <c r="E206" i="19"/>
  <c r="S206" i="19" s="1"/>
  <c r="L206" i="19"/>
  <c r="R207" i="19"/>
  <c r="R208" i="19"/>
  <c r="E208" i="19" s="1"/>
  <c r="S208" i="19" s="1"/>
  <c r="L209" i="19"/>
  <c r="F211" i="19"/>
  <c r="E214" i="19"/>
  <c r="S214" i="19" s="1"/>
  <c r="L214" i="19"/>
  <c r="R215" i="19"/>
  <c r="R216" i="19"/>
  <c r="E216" i="19" s="1"/>
  <c r="S216" i="19" s="1"/>
  <c r="L217" i="19"/>
  <c r="F220" i="19"/>
  <c r="L222" i="19"/>
  <c r="E294" i="19"/>
  <c r="S294" i="19" s="1"/>
  <c r="L294" i="19"/>
  <c r="E224" i="19"/>
  <c r="S224" i="19" s="1"/>
  <c r="O226" i="19"/>
  <c r="R226" i="19" s="1"/>
  <c r="E226" i="19" s="1"/>
  <c r="S226" i="19" s="1"/>
  <c r="R227" i="19"/>
  <c r="E227" i="19" s="1"/>
  <c r="S227" i="19" s="1"/>
  <c r="F229" i="19"/>
  <c r="E232" i="19"/>
  <c r="S232" i="19" s="1"/>
  <c r="L232" i="19"/>
  <c r="R233" i="19"/>
  <c r="F237" i="19"/>
  <c r="E240" i="19"/>
  <c r="S240" i="19" s="1"/>
  <c r="L240" i="19"/>
  <c r="R241" i="19"/>
  <c r="F245" i="19"/>
  <c r="E248" i="19"/>
  <c r="S248" i="19" s="1"/>
  <c r="L248" i="19"/>
  <c r="R249" i="19"/>
  <c r="F253" i="19"/>
  <c r="E256" i="19"/>
  <c r="S256" i="19" s="1"/>
  <c r="L256" i="19"/>
  <c r="R257" i="19"/>
  <c r="F261" i="19"/>
  <c r="E264" i="19"/>
  <c r="S264" i="19" s="1"/>
  <c r="L264" i="19"/>
  <c r="R265" i="19"/>
  <c r="F269" i="19"/>
  <c r="E272" i="19"/>
  <c r="S272" i="19" s="1"/>
  <c r="L272" i="19"/>
  <c r="R273" i="19"/>
  <c r="F277" i="19"/>
  <c r="E280" i="19"/>
  <c r="S280" i="19" s="1"/>
  <c r="L280" i="19"/>
  <c r="R281" i="19"/>
  <c r="F285" i="19"/>
  <c r="E288" i="19"/>
  <c r="S288" i="19" s="1"/>
  <c r="L288" i="19"/>
  <c r="R289" i="19"/>
  <c r="L292" i="19"/>
  <c r="L296" i="19"/>
  <c r="L227" i="19"/>
  <c r="E230" i="19"/>
  <c r="S230" i="19" s="1"/>
  <c r="L230" i="19"/>
  <c r="R235" i="19"/>
  <c r="E235" i="19" s="1"/>
  <c r="S235" i="19" s="1"/>
  <c r="L238" i="19"/>
  <c r="R243" i="19"/>
  <c r="E243" i="19" s="1"/>
  <c r="S243" i="19" s="1"/>
  <c r="E246" i="19"/>
  <c r="S246" i="19" s="1"/>
  <c r="L246" i="19"/>
  <c r="R251" i="19"/>
  <c r="E251" i="19" s="1"/>
  <c r="S251" i="19" s="1"/>
  <c r="L254" i="19"/>
  <c r="R259" i="19"/>
  <c r="E259" i="19" s="1"/>
  <c r="S259" i="19" s="1"/>
  <c r="E262" i="19"/>
  <c r="S262" i="19" s="1"/>
  <c r="L262" i="19"/>
  <c r="R267" i="19"/>
  <c r="E267" i="19" s="1"/>
  <c r="S267" i="19" s="1"/>
  <c r="L270" i="19"/>
  <c r="R275" i="19"/>
  <c r="E275" i="19" s="1"/>
  <c r="S275" i="19" s="1"/>
  <c r="E278" i="19"/>
  <c r="S278" i="19" s="1"/>
  <c r="L278" i="19"/>
  <c r="R283" i="19"/>
  <c r="E283" i="19" s="1"/>
  <c r="S283" i="19" s="1"/>
  <c r="L286" i="19"/>
  <c r="L297" i="19"/>
  <c r="L302" i="19"/>
  <c r="O218" i="19"/>
  <c r="R218" i="19" s="1"/>
  <c r="F221" i="19"/>
  <c r="O222" i="19"/>
  <c r="R222" i="19" s="1"/>
  <c r="E222" i="19" s="1"/>
  <c r="S222" i="19" s="1"/>
  <c r="L224" i="19"/>
  <c r="E228" i="19"/>
  <c r="S228" i="19" s="1"/>
  <c r="L228" i="19"/>
  <c r="R229" i="19"/>
  <c r="R230" i="19"/>
  <c r="L231" i="19"/>
  <c r="F233" i="19"/>
  <c r="E236" i="19"/>
  <c r="S236" i="19" s="1"/>
  <c r="L236" i="19"/>
  <c r="R237" i="19"/>
  <c r="R238" i="19"/>
  <c r="E238" i="19" s="1"/>
  <c r="S238" i="19" s="1"/>
  <c r="L239" i="19"/>
  <c r="F241" i="19"/>
  <c r="E244" i="19"/>
  <c r="S244" i="19" s="1"/>
  <c r="L244" i="19"/>
  <c r="R245" i="19"/>
  <c r="R246" i="19"/>
  <c r="L247" i="19"/>
  <c r="F249" i="19"/>
  <c r="E252" i="19"/>
  <c r="S252" i="19" s="1"/>
  <c r="L252" i="19"/>
  <c r="R253" i="19"/>
  <c r="R254" i="19"/>
  <c r="E254" i="19" s="1"/>
  <c r="S254" i="19" s="1"/>
  <c r="L255" i="19"/>
  <c r="F257" i="19"/>
  <c r="E260" i="19"/>
  <c r="S260" i="19" s="1"/>
  <c r="L260" i="19"/>
  <c r="R261" i="19"/>
  <c r="R262" i="19"/>
  <c r="L263" i="19"/>
  <c r="F265" i="19"/>
  <c r="E268" i="19"/>
  <c r="S268" i="19" s="1"/>
  <c r="L268" i="19"/>
  <c r="R269" i="19"/>
  <c r="R270" i="19"/>
  <c r="E270" i="19" s="1"/>
  <c r="S270" i="19" s="1"/>
  <c r="L271" i="19"/>
  <c r="F273" i="19"/>
  <c r="E276" i="19"/>
  <c r="S276" i="19" s="1"/>
  <c r="L276" i="19"/>
  <c r="R277" i="19"/>
  <c r="R278" i="19"/>
  <c r="L279" i="19"/>
  <c r="F281" i="19"/>
  <c r="E284" i="19"/>
  <c r="S284" i="19" s="1"/>
  <c r="L284" i="19"/>
  <c r="R285" i="19"/>
  <c r="R286" i="19"/>
  <c r="E286" i="19" s="1"/>
  <c r="S286" i="19" s="1"/>
  <c r="L287" i="19"/>
  <c r="F289" i="19"/>
  <c r="L295" i="19"/>
  <c r="E295" i="19"/>
  <c r="S295" i="19" s="1"/>
  <c r="R297" i="19"/>
  <c r="E297" i="19" s="1"/>
  <c r="S297" i="19" s="1"/>
  <c r="R293" i="19"/>
  <c r="E293" i="19" s="1"/>
  <c r="S293" i="19" s="1"/>
  <c r="E298" i="19"/>
  <c r="S298" i="19" s="1"/>
  <c r="L300" i="19"/>
  <c r="R301" i="19"/>
  <c r="L309" i="19"/>
  <c r="E309" i="19"/>
  <c r="S309" i="19" s="1"/>
  <c r="E310" i="19"/>
  <c r="S310" i="19" s="1"/>
  <c r="L310" i="19"/>
  <c r="E314" i="19"/>
  <c r="S314" i="19" s="1"/>
  <c r="L314" i="19"/>
  <c r="E318" i="19"/>
  <c r="S318" i="19" s="1"/>
  <c r="L318" i="19"/>
  <c r="E320" i="19"/>
  <c r="S320" i="19" s="1"/>
  <c r="L320" i="19"/>
  <c r="F291" i="19"/>
  <c r="L293" i="19"/>
  <c r="F299" i="19"/>
  <c r="L301" i="19"/>
  <c r="E301" i="19"/>
  <c r="S301" i="19" s="1"/>
  <c r="R303" i="19"/>
  <c r="E303" i="19" s="1"/>
  <c r="S303" i="19" s="1"/>
  <c r="L306" i="19"/>
  <c r="L313" i="19"/>
  <c r="E313" i="19"/>
  <c r="S313" i="19" s="1"/>
  <c r="L317" i="19"/>
  <c r="E317" i="19"/>
  <c r="S317" i="19" s="1"/>
  <c r="E322" i="19"/>
  <c r="S322" i="19" s="1"/>
  <c r="L322" i="19"/>
  <c r="E328" i="19"/>
  <c r="S328" i="19" s="1"/>
  <c r="L328" i="19"/>
  <c r="O296" i="19"/>
  <c r="R296" i="19" s="1"/>
  <c r="E296" i="19" s="1"/>
  <c r="S296" i="19" s="1"/>
  <c r="L298" i="19"/>
  <c r="O300" i="19"/>
  <c r="R300" i="19" s="1"/>
  <c r="E300" i="19" s="1"/>
  <c r="S300" i="19" s="1"/>
  <c r="E304" i="19"/>
  <c r="S304" i="19" s="1"/>
  <c r="L304" i="19"/>
  <c r="R305" i="19"/>
  <c r="E305" i="19" s="1"/>
  <c r="S305" i="19" s="1"/>
  <c r="R306" i="19"/>
  <c r="E306" i="19" s="1"/>
  <c r="S306" i="19" s="1"/>
  <c r="L307" i="19"/>
  <c r="E311" i="19"/>
  <c r="S311" i="19" s="1"/>
  <c r="L311" i="19"/>
  <c r="E315" i="19"/>
  <c r="S315" i="19" s="1"/>
  <c r="L315" i="19"/>
  <c r="E319" i="19"/>
  <c r="S319" i="19" s="1"/>
  <c r="L319" i="19"/>
  <c r="L308" i="19"/>
  <c r="L312" i="19"/>
  <c r="L316" i="19"/>
  <c r="E325" i="19"/>
  <c r="S325" i="19" s="1"/>
  <c r="L326" i="19"/>
  <c r="L341" i="19"/>
  <c r="E343" i="19"/>
  <c r="S343" i="19" s="1"/>
  <c r="L343" i="19"/>
  <c r="E344" i="19"/>
  <c r="S344" i="19" s="1"/>
  <c r="L344" i="19"/>
  <c r="E346" i="19"/>
  <c r="S346" i="19" s="1"/>
  <c r="L357" i="19"/>
  <c r="E359" i="19"/>
  <c r="S359" i="19" s="1"/>
  <c r="L359" i="19"/>
  <c r="L366" i="19"/>
  <c r="R366" i="19"/>
  <c r="E366" i="19" s="1"/>
  <c r="S366" i="19" s="1"/>
  <c r="E367" i="19"/>
  <c r="S367" i="19" s="1"/>
  <c r="L367" i="19"/>
  <c r="E375" i="19"/>
  <c r="S375" i="19" s="1"/>
  <c r="L375" i="19"/>
  <c r="E377" i="19"/>
  <c r="S377" i="19" s="1"/>
  <c r="L377" i="19"/>
  <c r="E388" i="19"/>
  <c r="S388" i="19" s="1"/>
  <c r="L388" i="19"/>
  <c r="L398" i="19"/>
  <c r="E407" i="19"/>
  <c r="S407" i="19" s="1"/>
  <c r="L407" i="19"/>
  <c r="E409" i="19"/>
  <c r="S409" i="19" s="1"/>
  <c r="L409" i="19"/>
  <c r="E413" i="19"/>
  <c r="S413" i="19" s="1"/>
  <c r="L413" i="19"/>
  <c r="E417" i="19"/>
  <c r="S417" i="19" s="1"/>
  <c r="L417" i="19"/>
  <c r="R325" i="19"/>
  <c r="O326" i="19"/>
  <c r="R326" i="19" s="1"/>
  <c r="E326" i="19" s="1"/>
  <c r="S326" i="19" s="1"/>
  <c r="E327" i="19"/>
  <c r="S327" i="19" s="1"/>
  <c r="F329" i="19"/>
  <c r="O331" i="19"/>
  <c r="R331" i="19" s="1"/>
  <c r="E331" i="19" s="1"/>
  <c r="S331" i="19" s="1"/>
  <c r="R333" i="19"/>
  <c r="L334" i="19"/>
  <c r="R334" i="19"/>
  <c r="E337" i="19"/>
  <c r="S337" i="19" s="1"/>
  <c r="L337" i="19"/>
  <c r="E339" i="19"/>
  <c r="S339" i="19" s="1"/>
  <c r="L339" i="19"/>
  <c r="E340" i="19"/>
  <c r="S340" i="19" s="1"/>
  <c r="L340" i="19"/>
  <c r="O347" i="19"/>
  <c r="R347" i="19" s="1"/>
  <c r="E347" i="19" s="1"/>
  <c r="S347" i="19" s="1"/>
  <c r="R349" i="19"/>
  <c r="L350" i="19"/>
  <c r="R350" i="19"/>
  <c r="E350" i="19" s="1"/>
  <c r="S350" i="19" s="1"/>
  <c r="E353" i="19"/>
  <c r="S353" i="19" s="1"/>
  <c r="L353" i="19"/>
  <c r="L355" i="19"/>
  <c r="E356" i="19"/>
  <c r="S356" i="19" s="1"/>
  <c r="L356" i="19"/>
  <c r="R357" i="19"/>
  <c r="E357" i="19" s="1"/>
  <c r="S357" i="19" s="1"/>
  <c r="L361" i="19"/>
  <c r="E363" i="19"/>
  <c r="S363" i="19" s="1"/>
  <c r="L363" i="19"/>
  <c r="E369" i="19"/>
  <c r="S369" i="19" s="1"/>
  <c r="E371" i="19"/>
  <c r="S371" i="19" s="1"/>
  <c r="L371" i="19"/>
  <c r="E383" i="19"/>
  <c r="S383" i="19" s="1"/>
  <c r="L383" i="19"/>
  <c r="R390" i="19"/>
  <c r="E390" i="19" s="1"/>
  <c r="S390" i="19" s="1"/>
  <c r="E403" i="19"/>
  <c r="S403" i="19" s="1"/>
  <c r="L403" i="19"/>
  <c r="E324" i="19"/>
  <c r="S324" i="19" s="1"/>
  <c r="E333" i="19"/>
  <c r="S333" i="19" s="1"/>
  <c r="L333" i="19"/>
  <c r="E335" i="19"/>
  <c r="S335" i="19" s="1"/>
  <c r="L335" i="19"/>
  <c r="E336" i="19"/>
  <c r="S336" i="19" s="1"/>
  <c r="L336" i="19"/>
  <c r="E338" i="19"/>
  <c r="S338" i="19" s="1"/>
  <c r="E349" i="19"/>
  <c r="S349" i="19" s="1"/>
  <c r="L349" i="19"/>
  <c r="E351" i="19"/>
  <c r="S351" i="19" s="1"/>
  <c r="L351" i="19"/>
  <c r="E352" i="19"/>
  <c r="S352" i="19" s="1"/>
  <c r="L352" i="19"/>
  <c r="E354" i="19"/>
  <c r="S354" i="19" s="1"/>
  <c r="L372" i="19"/>
  <c r="L382" i="19"/>
  <c r="E382" i="19"/>
  <c r="S382" i="19" s="1"/>
  <c r="E391" i="19"/>
  <c r="S391" i="19" s="1"/>
  <c r="L391" i="19"/>
  <c r="E393" i="19"/>
  <c r="S393" i="19" s="1"/>
  <c r="L393" i="19"/>
  <c r="L404" i="19"/>
  <c r="E427" i="19"/>
  <c r="S427" i="19" s="1"/>
  <c r="L427" i="19"/>
  <c r="F321" i="19"/>
  <c r="R330" i="19"/>
  <c r="E330" i="19" s="1"/>
  <c r="S330" i="19" s="1"/>
  <c r="L331" i="19"/>
  <c r="E332" i="19"/>
  <c r="S332" i="19" s="1"/>
  <c r="L332" i="19"/>
  <c r="E334" i="19"/>
  <c r="S334" i="19" s="1"/>
  <c r="O339" i="19"/>
  <c r="R339" i="19" s="1"/>
  <c r="R341" i="19"/>
  <c r="E341" i="19" s="1"/>
  <c r="S341" i="19" s="1"/>
  <c r="L342" i="19"/>
  <c r="R342" i="19"/>
  <c r="E342" i="19" s="1"/>
  <c r="S342" i="19" s="1"/>
  <c r="E345" i="19"/>
  <c r="S345" i="19" s="1"/>
  <c r="L345" i="19"/>
  <c r="L347" i="19"/>
  <c r="E348" i="19"/>
  <c r="S348" i="19" s="1"/>
  <c r="L348" i="19"/>
  <c r="O355" i="19"/>
  <c r="R355" i="19" s="1"/>
  <c r="E355" i="19" s="1"/>
  <c r="S355" i="19" s="1"/>
  <c r="L358" i="19"/>
  <c r="E358" i="19"/>
  <c r="S358" i="19" s="1"/>
  <c r="O362" i="19"/>
  <c r="R362" i="19" s="1"/>
  <c r="E362" i="19" s="1"/>
  <c r="S362" i="19" s="1"/>
  <c r="L364" i="19"/>
  <c r="E365" i="19"/>
  <c r="S365" i="19" s="1"/>
  <c r="L365" i="19"/>
  <c r="L368" i="19"/>
  <c r="R368" i="19"/>
  <c r="E373" i="19"/>
  <c r="S373" i="19" s="1"/>
  <c r="R374" i="19"/>
  <c r="E374" i="19" s="1"/>
  <c r="S374" i="19" s="1"/>
  <c r="E387" i="19"/>
  <c r="S387" i="19" s="1"/>
  <c r="L387" i="19"/>
  <c r="E399" i="19"/>
  <c r="S399" i="19" s="1"/>
  <c r="L399" i="19"/>
  <c r="R406" i="19"/>
  <c r="E406" i="19" s="1"/>
  <c r="S406" i="19" s="1"/>
  <c r="E411" i="19"/>
  <c r="S411" i="19" s="1"/>
  <c r="L411" i="19"/>
  <c r="E415" i="19"/>
  <c r="S415" i="19" s="1"/>
  <c r="L415" i="19"/>
  <c r="E419" i="19"/>
  <c r="S419" i="19" s="1"/>
  <c r="L419" i="19"/>
  <c r="F360" i="19"/>
  <c r="L362" i="19"/>
  <c r="E368" i="19"/>
  <c r="S368" i="19" s="1"/>
  <c r="L369" i="19"/>
  <c r="L373" i="19"/>
  <c r="R377" i="19"/>
  <c r="L378" i="19"/>
  <c r="E379" i="19"/>
  <c r="S379" i="19" s="1"/>
  <c r="L379" i="19"/>
  <c r="E381" i="19"/>
  <c r="S381" i="19" s="1"/>
  <c r="F384" i="19"/>
  <c r="R393" i="19"/>
  <c r="L394" i="19"/>
  <c r="E395" i="19"/>
  <c r="S395" i="19" s="1"/>
  <c r="L395" i="19"/>
  <c r="E397" i="19"/>
  <c r="S397" i="19" s="1"/>
  <c r="F400" i="19"/>
  <c r="R409" i="19"/>
  <c r="L410" i="19"/>
  <c r="R413" i="19"/>
  <c r="L414" i="19"/>
  <c r="R417" i="19"/>
  <c r="L418" i="19"/>
  <c r="L446" i="19"/>
  <c r="E449" i="19"/>
  <c r="S449" i="19" s="1"/>
  <c r="L449" i="19"/>
  <c r="O369" i="19"/>
  <c r="R369" i="19" s="1"/>
  <c r="E370" i="19"/>
  <c r="S370" i="19" s="1"/>
  <c r="R373" i="19"/>
  <c r="L374" i="19"/>
  <c r="R376" i="19"/>
  <c r="F380" i="19"/>
  <c r="O382" i="19"/>
  <c r="R382" i="19" s="1"/>
  <c r="E386" i="19"/>
  <c r="S386" i="19" s="1"/>
  <c r="R389" i="19"/>
  <c r="E389" i="19" s="1"/>
  <c r="S389" i="19" s="1"/>
  <c r="L390" i="19"/>
  <c r="R392" i="19"/>
  <c r="E392" i="19" s="1"/>
  <c r="S392" i="19" s="1"/>
  <c r="F396" i="19"/>
  <c r="O398" i="19"/>
  <c r="R398" i="19" s="1"/>
  <c r="E398" i="19" s="1"/>
  <c r="S398" i="19" s="1"/>
  <c r="E402" i="19"/>
  <c r="S402" i="19" s="1"/>
  <c r="R405" i="19"/>
  <c r="E405" i="19" s="1"/>
  <c r="S405" i="19" s="1"/>
  <c r="L406" i="19"/>
  <c r="R408" i="19"/>
  <c r="F412" i="19"/>
  <c r="F416" i="19"/>
  <c r="E443" i="19"/>
  <c r="S443" i="19" s="1"/>
  <c r="L443" i="19"/>
  <c r="R364" i="19"/>
  <c r="E364" i="19" s="1"/>
  <c r="S364" i="19" s="1"/>
  <c r="O365" i="19"/>
  <c r="R365" i="19" s="1"/>
  <c r="R372" i="19"/>
  <c r="E372" i="19" s="1"/>
  <c r="S372" i="19" s="1"/>
  <c r="E376" i="19"/>
  <c r="S376" i="19" s="1"/>
  <c r="L376" i="19"/>
  <c r="O378" i="19"/>
  <c r="R378" i="19" s="1"/>
  <c r="E378" i="19" s="1"/>
  <c r="S378" i="19" s="1"/>
  <c r="R385" i="19"/>
  <c r="E385" i="19" s="1"/>
  <c r="S385" i="19" s="1"/>
  <c r="R388" i="19"/>
  <c r="L392" i="19"/>
  <c r="O394" i="19"/>
  <c r="R394" i="19" s="1"/>
  <c r="E394" i="19" s="1"/>
  <c r="S394" i="19" s="1"/>
  <c r="R401" i="19"/>
  <c r="E401" i="19" s="1"/>
  <c r="S401" i="19" s="1"/>
  <c r="R404" i="19"/>
  <c r="E404" i="19" s="1"/>
  <c r="S404" i="19" s="1"/>
  <c r="E408" i="19"/>
  <c r="S408" i="19" s="1"/>
  <c r="L408" i="19"/>
  <c r="E425" i="19"/>
  <c r="S425" i="19" s="1"/>
  <c r="L425" i="19"/>
  <c r="E435" i="19"/>
  <c r="S435" i="19" s="1"/>
  <c r="L435" i="19"/>
  <c r="E470" i="19"/>
  <c r="S470" i="19" s="1"/>
  <c r="L470" i="19"/>
  <c r="D470" i="19" s="1"/>
  <c r="E473" i="19"/>
  <c r="S473" i="19" s="1"/>
  <c r="L473" i="19"/>
  <c r="D473" i="19" s="1"/>
  <c r="E421" i="19"/>
  <c r="S421" i="19" s="1"/>
  <c r="F422" i="19"/>
  <c r="E423" i="19"/>
  <c r="S423" i="19" s="1"/>
  <c r="E428" i="19"/>
  <c r="S428" i="19" s="1"/>
  <c r="L428" i="19"/>
  <c r="R430" i="19"/>
  <c r="E433" i="19"/>
  <c r="S433" i="19" s="1"/>
  <c r="L433" i="19"/>
  <c r="E436" i="19"/>
  <c r="S436" i="19" s="1"/>
  <c r="L436" i="19"/>
  <c r="R438" i="19"/>
  <c r="E438" i="19" s="1"/>
  <c r="S438" i="19" s="1"/>
  <c r="E441" i="19"/>
  <c r="S441" i="19" s="1"/>
  <c r="L441" i="19"/>
  <c r="R446" i="19"/>
  <c r="E446" i="19" s="1"/>
  <c r="S446" i="19" s="1"/>
  <c r="E467" i="19"/>
  <c r="S467" i="19" s="1"/>
  <c r="L467" i="19"/>
  <c r="D467" i="19" s="1"/>
  <c r="L480" i="19"/>
  <c r="D480" i="19" s="1"/>
  <c r="E483" i="19"/>
  <c r="S483" i="19" s="1"/>
  <c r="L483" i="19"/>
  <c r="D483" i="19" s="1"/>
  <c r="L420" i="19"/>
  <c r="E431" i="19"/>
  <c r="S431" i="19" s="1"/>
  <c r="L431" i="19"/>
  <c r="R432" i="19"/>
  <c r="E432" i="19" s="1"/>
  <c r="S432" i="19" s="1"/>
  <c r="R433" i="19"/>
  <c r="E439" i="19"/>
  <c r="S439" i="19" s="1"/>
  <c r="L439" i="19"/>
  <c r="R440" i="19"/>
  <c r="E440" i="19" s="1"/>
  <c r="S440" i="19" s="1"/>
  <c r="R441" i="19"/>
  <c r="F444" i="19"/>
  <c r="E447" i="19"/>
  <c r="S447" i="19" s="1"/>
  <c r="L447" i="19"/>
  <c r="E457" i="19"/>
  <c r="S457" i="19" s="1"/>
  <c r="L457" i="19"/>
  <c r="D457" i="19" s="1"/>
  <c r="L513" i="19"/>
  <c r="D513" i="19" s="1"/>
  <c r="L421" i="19"/>
  <c r="L423" i="19"/>
  <c r="F426" i="19"/>
  <c r="R426" i="19"/>
  <c r="E429" i="19"/>
  <c r="S429" i="19" s="1"/>
  <c r="L429" i="19"/>
  <c r="E430" i="19"/>
  <c r="S430" i="19" s="1"/>
  <c r="L432" i="19"/>
  <c r="L434" i="19"/>
  <c r="R434" i="19"/>
  <c r="E434" i="19" s="1"/>
  <c r="S434" i="19" s="1"/>
  <c r="E437" i="19"/>
  <c r="S437" i="19" s="1"/>
  <c r="L437" i="19"/>
  <c r="L440" i="19"/>
  <c r="L442" i="19"/>
  <c r="R442" i="19"/>
  <c r="E442" i="19" s="1"/>
  <c r="S442" i="19" s="1"/>
  <c r="E445" i="19"/>
  <c r="S445" i="19" s="1"/>
  <c r="L445" i="19"/>
  <c r="L448" i="19"/>
  <c r="R448" i="19"/>
  <c r="E448" i="19" s="1"/>
  <c r="S448" i="19" s="1"/>
  <c r="L450" i="19"/>
  <c r="L455" i="19"/>
  <c r="E495" i="19"/>
  <c r="S495" i="19" s="1"/>
  <c r="L495" i="19"/>
  <c r="D495" i="19" s="1"/>
  <c r="L451" i="19"/>
  <c r="E452" i="19"/>
  <c r="S452" i="19" s="1"/>
  <c r="R455" i="19"/>
  <c r="E455" i="19" s="1"/>
  <c r="S455" i="19" s="1"/>
  <c r="L456" i="19"/>
  <c r="R460" i="19"/>
  <c r="E460" i="19" s="1"/>
  <c r="S460" i="19" s="1"/>
  <c r="L463" i="19"/>
  <c r="D463" i="19" s="1"/>
  <c r="F466" i="19"/>
  <c r="R467" i="19"/>
  <c r="L468" i="19"/>
  <c r="D468" i="19" s="1"/>
  <c r="E469" i="19"/>
  <c r="S469" i="19" s="1"/>
  <c r="L469" i="19"/>
  <c r="D469" i="19" s="1"/>
  <c r="E479" i="19"/>
  <c r="S479" i="19" s="1"/>
  <c r="L479" i="19"/>
  <c r="D479" i="19" s="1"/>
  <c r="R480" i="19"/>
  <c r="E480" i="19" s="1"/>
  <c r="S480" i="19" s="1"/>
  <c r="E481" i="19"/>
  <c r="S481" i="19" s="1"/>
  <c r="E491" i="19"/>
  <c r="S491" i="19" s="1"/>
  <c r="L491" i="19"/>
  <c r="D491" i="19" s="1"/>
  <c r="E520" i="19"/>
  <c r="S520" i="19" s="1"/>
  <c r="L520" i="19"/>
  <c r="R451" i="19"/>
  <c r="E451" i="19" s="1"/>
  <c r="S451" i="19" s="1"/>
  <c r="E453" i="19"/>
  <c r="S453" i="19" s="1"/>
  <c r="L453" i="19"/>
  <c r="L459" i="19"/>
  <c r="D459" i="19" s="1"/>
  <c r="E462" i="19"/>
  <c r="S462" i="19" s="1"/>
  <c r="L462" i="19"/>
  <c r="D462" i="19" s="1"/>
  <c r="R463" i="19"/>
  <c r="E463" i="19" s="1"/>
  <c r="S463" i="19" s="1"/>
  <c r="D464" i="19"/>
  <c r="E465" i="19"/>
  <c r="S465" i="19" s="1"/>
  <c r="L465" i="19"/>
  <c r="D465" i="19" s="1"/>
  <c r="R472" i="19"/>
  <c r="E472" i="19" s="1"/>
  <c r="S472" i="19" s="1"/>
  <c r="E475" i="19"/>
  <c r="S475" i="19" s="1"/>
  <c r="L475" i="19"/>
  <c r="D475" i="19" s="1"/>
  <c r="E478" i="19"/>
  <c r="S478" i="19" s="1"/>
  <c r="L478" i="19"/>
  <c r="D478" i="19" s="1"/>
  <c r="E487" i="19"/>
  <c r="S487" i="19" s="1"/>
  <c r="L487" i="19"/>
  <c r="D487" i="19" s="1"/>
  <c r="E504" i="19"/>
  <c r="S504" i="19" s="1"/>
  <c r="L504" i="19"/>
  <c r="D504" i="19" s="1"/>
  <c r="E507" i="19"/>
  <c r="S507" i="19" s="1"/>
  <c r="L507" i="19"/>
  <c r="D507" i="19" s="1"/>
  <c r="O447" i="19"/>
  <c r="R447" i="19" s="1"/>
  <c r="R450" i="19"/>
  <c r="E450" i="19" s="1"/>
  <c r="S450" i="19" s="1"/>
  <c r="F454" i="19"/>
  <c r="R456" i="19"/>
  <c r="E456" i="19" s="1"/>
  <c r="S456" i="19" s="1"/>
  <c r="F458" i="19"/>
  <c r="L460" i="19"/>
  <c r="D460" i="19" s="1"/>
  <c r="E461" i="19"/>
  <c r="S461" i="19" s="1"/>
  <c r="L461" i="19"/>
  <c r="D461" i="19" s="1"/>
  <c r="E471" i="19"/>
  <c r="S471" i="19" s="1"/>
  <c r="L471" i="19"/>
  <c r="D471" i="19" s="1"/>
  <c r="F474" i="19"/>
  <c r="R475" i="19"/>
  <c r="L476" i="19"/>
  <c r="D476" i="19" s="1"/>
  <c r="E477" i="19"/>
  <c r="S477" i="19" s="1"/>
  <c r="L477" i="19"/>
  <c r="D477" i="19" s="1"/>
  <c r="E499" i="19"/>
  <c r="S499" i="19" s="1"/>
  <c r="L499" i="19"/>
  <c r="D499" i="19" s="1"/>
  <c r="L481" i="19"/>
  <c r="D481" i="19" s="1"/>
  <c r="E482" i="19"/>
  <c r="S482" i="19" s="1"/>
  <c r="F484" i="19"/>
  <c r="F488" i="19"/>
  <c r="F492" i="19"/>
  <c r="F496" i="19"/>
  <c r="F500" i="19"/>
  <c r="L501" i="19"/>
  <c r="D501" i="19" s="1"/>
  <c r="L509" i="19"/>
  <c r="D509" i="19" s="1"/>
  <c r="F512" i="19"/>
  <c r="L514" i="19"/>
  <c r="D514" i="19" s="1"/>
  <c r="E515" i="19"/>
  <c r="S515" i="19" s="1"/>
  <c r="L515" i="19"/>
  <c r="D515" i="19" s="1"/>
  <c r="R518" i="19"/>
  <c r="E518" i="19" s="1"/>
  <c r="S518" i="19" s="1"/>
  <c r="R481" i="19"/>
  <c r="D482" i="19"/>
  <c r="E486" i="19"/>
  <c r="S486" i="19" s="1"/>
  <c r="R501" i="19"/>
  <c r="E501" i="19" s="1"/>
  <c r="S501" i="19" s="1"/>
  <c r="D502" i="19"/>
  <c r="E503" i="19"/>
  <c r="S503" i="19" s="1"/>
  <c r="L503" i="19"/>
  <c r="D503" i="19" s="1"/>
  <c r="R506" i="19"/>
  <c r="E506" i="19" s="1"/>
  <c r="S506" i="19" s="1"/>
  <c r="F508" i="19"/>
  <c r="R509" i="19"/>
  <c r="E509" i="19" s="1"/>
  <c r="S509" i="19" s="1"/>
  <c r="D510" i="19"/>
  <c r="E511" i="19"/>
  <c r="S511" i="19" s="1"/>
  <c r="L511" i="19"/>
  <c r="D511" i="19" s="1"/>
  <c r="L517" i="19"/>
  <c r="D517" i="19" s="1"/>
  <c r="E519" i="19"/>
  <c r="S519" i="19" s="1"/>
  <c r="L519" i="19"/>
  <c r="R485" i="19"/>
  <c r="E485" i="19" s="1"/>
  <c r="S485" i="19" s="1"/>
  <c r="D486" i="19"/>
  <c r="R489" i="19"/>
  <c r="E489" i="19" s="1"/>
  <c r="S489" i="19" s="1"/>
  <c r="L490" i="19"/>
  <c r="D490" i="19" s="1"/>
  <c r="R493" i="19"/>
  <c r="E493" i="19" s="1"/>
  <c r="S493" i="19" s="1"/>
  <c r="L494" i="19"/>
  <c r="D494" i="19" s="1"/>
  <c r="R497" i="19"/>
  <c r="E497" i="19" s="1"/>
  <c r="S497" i="19" s="1"/>
  <c r="L498" i="19"/>
  <c r="D498" i="19" s="1"/>
  <c r="E505" i="19"/>
  <c r="S505" i="19" s="1"/>
  <c r="L505" i="19"/>
  <c r="D505" i="19" s="1"/>
  <c r="R514" i="19"/>
  <c r="E514" i="19" s="1"/>
  <c r="S514" i="19" s="1"/>
  <c r="F516" i="19"/>
  <c r="L518" i="19"/>
  <c r="X3" i="3"/>
  <c r="D3" i="3"/>
  <c r="D3013" i="3" s="1"/>
  <c r="M3" i="3"/>
  <c r="L3" i="3"/>
  <c r="J3" i="3"/>
  <c r="AA1012" i="3"/>
  <c r="AC1012" i="3"/>
  <c r="AT1012" i="3" s="1"/>
  <c r="AD1012" i="3"/>
  <c r="AG1012" i="3"/>
  <c r="AU1012" i="3"/>
  <c r="AX1012" i="3"/>
  <c r="AH1012" i="3" s="1"/>
  <c r="AY1012" i="3"/>
  <c r="AZ1012" i="3"/>
  <c r="BB1012" i="3"/>
  <c r="BC1012" i="3"/>
  <c r="BD1012" i="3"/>
  <c r="BJ1012" i="3"/>
  <c r="BK1012" i="3"/>
  <c r="BM1012" i="3"/>
  <c r="BN1012" i="3"/>
  <c r="AA1013" i="3"/>
  <c r="AG1013" i="3"/>
  <c r="AX1013" i="3"/>
  <c r="AC1013" i="3" s="1"/>
  <c r="AY1013" i="3"/>
  <c r="AZ1013" i="3"/>
  <c r="BB1013" i="3"/>
  <c r="BC1013" i="3"/>
  <c r="BD1013" i="3"/>
  <c r="BJ1013" i="3"/>
  <c r="BK1013" i="3"/>
  <c r="BM1013" i="3"/>
  <c r="BN1013" i="3"/>
  <c r="AA1014" i="3"/>
  <c r="AC1014" i="3"/>
  <c r="AG1014" i="3"/>
  <c r="AH1014" i="3"/>
  <c r="AF1014" i="3" s="1"/>
  <c r="AX1014" i="3"/>
  <c r="AY1014" i="3"/>
  <c r="AZ1014" i="3"/>
  <c r="BC1014" i="3"/>
  <c r="BD1014" i="3"/>
  <c r="BJ1014" i="3"/>
  <c r="BK1014" i="3"/>
  <c r="BM1014" i="3"/>
  <c r="BN1014" i="3"/>
  <c r="AA1015" i="3"/>
  <c r="AC1015" i="3"/>
  <c r="AT1015" i="3" s="1"/>
  <c r="AD1015" i="3"/>
  <c r="AU1015" i="3" s="1"/>
  <c r="AG1015" i="3"/>
  <c r="AX1015" i="3"/>
  <c r="AH1015" i="3" s="1"/>
  <c r="AF1015" i="3" s="1"/>
  <c r="AY1015" i="3"/>
  <c r="AZ1015" i="3"/>
  <c r="BC1015" i="3"/>
  <c r="BD1015" i="3"/>
  <c r="BJ1015" i="3"/>
  <c r="BK1015" i="3"/>
  <c r="BM1015" i="3"/>
  <c r="BN1015" i="3"/>
  <c r="AA1016" i="3"/>
  <c r="AC1016" i="3"/>
  <c r="AT1016" i="3" s="1"/>
  <c r="AD1016" i="3"/>
  <c r="AG1016" i="3"/>
  <c r="AU1016" i="3"/>
  <c r="AX1016" i="3"/>
  <c r="AH1016" i="3" s="1"/>
  <c r="AF1016" i="3" s="1"/>
  <c r="AY1016" i="3"/>
  <c r="AZ1016" i="3"/>
  <c r="BB1016" i="3"/>
  <c r="BC1016" i="3"/>
  <c r="BD1016" i="3"/>
  <c r="BJ1016" i="3"/>
  <c r="BK1016" i="3"/>
  <c r="BM1016" i="3"/>
  <c r="BN1016" i="3"/>
  <c r="AA1017" i="3"/>
  <c r="AG1017" i="3"/>
  <c r="AX1017" i="3"/>
  <c r="AC1017" i="3" s="1"/>
  <c r="AY1017" i="3"/>
  <c r="AZ1017" i="3"/>
  <c r="BC1017" i="3"/>
  <c r="BD1017" i="3"/>
  <c r="BJ1017" i="3"/>
  <c r="BK1017" i="3"/>
  <c r="BM1017" i="3"/>
  <c r="BN1017" i="3"/>
  <c r="AA1018" i="3"/>
  <c r="AG1018" i="3"/>
  <c r="AH1018" i="3"/>
  <c r="AF1018" i="3" s="1"/>
  <c r="AX1018" i="3"/>
  <c r="AC1018" i="3" s="1"/>
  <c r="AY1018" i="3"/>
  <c r="AZ1018" i="3"/>
  <c r="BC1018" i="3"/>
  <c r="BD1018" i="3"/>
  <c r="BJ1018" i="3"/>
  <c r="BK1018" i="3"/>
  <c r="BM1018" i="3"/>
  <c r="BN1018" i="3"/>
  <c r="AA1019" i="3"/>
  <c r="AC1019" i="3"/>
  <c r="AG1019" i="3"/>
  <c r="AX1019" i="3"/>
  <c r="AH1019" i="3" s="1"/>
  <c r="AF1019" i="3" s="1"/>
  <c r="AY1019" i="3"/>
  <c r="AZ1019" i="3"/>
  <c r="BC1019" i="3"/>
  <c r="BD1019" i="3"/>
  <c r="BJ1019" i="3"/>
  <c r="BK1019" i="3"/>
  <c r="BM1019" i="3"/>
  <c r="BN1019" i="3"/>
  <c r="AA1020" i="3"/>
  <c r="AC1020" i="3"/>
  <c r="AT1020" i="3" s="1"/>
  <c r="AD1020" i="3"/>
  <c r="AG1020" i="3"/>
  <c r="AU1020" i="3"/>
  <c r="AX1020" i="3"/>
  <c r="AH1020" i="3" s="1"/>
  <c r="AF1020" i="3" s="1"/>
  <c r="AY1020" i="3"/>
  <c r="AZ1020" i="3"/>
  <c r="BB1020" i="3"/>
  <c r="BC1020" i="3"/>
  <c r="BD1020" i="3"/>
  <c r="BJ1020" i="3"/>
  <c r="BK1020" i="3"/>
  <c r="BM1020" i="3"/>
  <c r="BN1020" i="3"/>
  <c r="AA1021" i="3"/>
  <c r="AG1021" i="3"/>
  <c r="AX1021" i="3"/>
  <c r="AC1021" i="3" s="1"/>
  <c r="AY1021" i="3"/>
  <c r="AZ1021" i="3"/>
  <c r="BC1021" i="3"/>
  <c r="BD1021" i="3"/>
  <c r="BJ1021" i="3"/>
  <c r="BK1021" i="3"/>
  <c r="BM1021" i="3"/>
  <c r="BN1021" i="3"/>
  <c r="AA1022" i="3"/>
  <c r="AG1022" i="3"/>
  <c r="AH1022" i="3"/>
  <c r="AF1022" i="3" s="1"/>
  <c r="AX1022" i="3"/>
  <c r="AC1022" i="3" s="1"/>
  <c r="AY1022" i="3"/>
  <c r="AZ1022" i="3"/>
  <c r="BC1022" i="3"/>
  <c r="BD1022" i="3"/>
  <c r="BJ1022" i="3"/>
  <c r="BK1022" i="3"/>
  <c r="BM1022" i="3"/>
  <c r="BN1022" i="3"/>
  <c r="AA1023" i="3"/>
  <c r="AC1023" i="3"/>
  <c r="AT1023" i="3" s="1"/>
  <c r="AD1023" i="3"/>
  <c r="AU1023" i="3" s="1"/>
  <c r="AG1023" i="3"/>
  <c r="AX1023" i="3"/>
  <c r="AH1023" i="3" s="1"/>
  <c r="AF1023" i="3" s="1"/>
  <c r="AY1023" i="3"/>
  <c r="AZ1023" i="3"/>
  <c r="BC1023" i="3"/>
  <c r="BD1023" i="3"/>
  <c r="BJ1023" i="3"/>
  <c r="BK1023" i="3"/>
  <c r="BM1023" i="3"/>
  <c r="BN1023" i="3"/>
  <c r="AA1024" i="3"/>
  <c r="AC1024" i="3"/>
  <c r="AT1024" i="3" s="1"/>
  <c r="AD1024" i="3"/>
  <c r="AG1024" i="3"/>
  <c r="AU1024" i="3"/>
  <c r="AX1024" i="3"/>
  <c r="AH1024" i="3" s="1"/>
  <c r="AF1024" i="3" s="1"/>
  <c r="AY1024" i="3"/>
  <c r="AZ1024" i="3"/>
  <c r="BB1024" i="3"/>
  <c r="BC1024" i="3"/>
  <c r="BD1024" i="3"/>
  <c r="BJ1024" i="3"/>
  <c r="BK1024" i="3"/>
  <c r="BM1024" i="3"/>
  <c r="BN1024" i="3"/>
  <c r="AA1025" i="3"/>
  <c r="AG1025" i="3"/>
  <c r="AH1025" i="3"/>
  <c r="AF1025" i="3" s="1"/>
  <c r="AX1025" i="3"/>
  <c r="AC1025" i="3" s="1"/>
  <c r="AY1025" i="3"/>
  <c r="AZ1025" i="3"/>
  <c r="BC1025" i="3"/>
  <c r="BD1025" i="3"/>
  <c r="BJ1025" i="3"/>
  <c r="BK1025" i="3"/>
  <c r="BM1025" i="3"/>
  <c r="BN1025" i="3"/>
  <c r="AA1026" i="3"/>
  <c r="AG1026" i="3"/>
  <c r="AX1026" i="3"/>
  <c r="AY1026" i="3"/>
  <c r="AZ1026" i="3"/>
  <c r="BC1026" i="3"/>
  <c r="BD1026" i="3"/>
  <c r="BJ1026" i="3"/>
  <c r="BK1026" i="3"/>
  <c r="BM1026" i="3"/>
  <c r="BN1026" i="3"/>
  <c r="AA1027" i="3"/>
  <c r="AC1027" i="3"/>
  <c r="AT1027" i="3" s="1"/>
  <c r="AD1027" i="3"/>
  <c r="AU1027" i="3" s="1"/>
  <c r="AG1027" i="3"/>
  <c r="AX1027" i="3"/>
  <c r="AH1027" i="3" s="1"/>
  <c r="AF1027" i="3" s="1"/>
  <c r="AY1027" i="3"/>
  <c r="AZ1027" i="3"/>
  <c r="BC1027" i="3"/>
  <c r="BD1027" i="3"/>
  <c r="BJ1027" i="3"/>
  <c r="BK1027" i="3"/>
  <c r="BM1027" i="3"/>
  <c r="BN1027" i="3"/>
  <c r="AA1028" i="3"/>
  <c r="AC1028" i="3"/>
  <c r="AT1028" i="3" s="1"/>
  <c r="AD1028" i="3"/>
  <c r="AG1028" i="3"/>
  <c r="AU1028" i="3"/>
  <c r="AX1028" i="3"/>
  <c r="AH1028" i="3" s="1"/>
  <c r="AF1028" i="3" s="1"/>
  <c r="AY1028" i="3"/>
  <c r="AZ1028" i="3"/>
  <c r="BB1028" i="3"/>
  <c r="BC1028" i="3"/>
  <c r="BD1028" i="3"/>
  <c r="BJ1028" i="3"/>
  <c r="BK1028" i="3"/>
  <c r="BM1028" i="3"/>
  <c r="BN1028" i="3"/>
  <c r="AA1029" i="3"/>
  <c r="AG1029" i="3"/>
  <c r="AX1029" i="3"/>
  <c r="AC1029" i="3" s="1"/>
  <c r="AY1029" i="3"/>
  <c r="AZ1029" i="3"/>
  <c r="BB1029" i="3"/>
  <c r="BC1029" i="3"/>
  <c r="BD1029" i="3"/>
  <c r="BJ1029" i="3"/>
  <c r="BK1029" i="3"/>
  <c r="BM1029" i="3"/>
  <c r="BN1029" i="3"/>
  <c r="AA1030" i="3"/>
  <c r="AC1030" i="3"/>
  <c r="AG1030" i="3"/>
  <c r="AH1030" i="3"/>
  <c r="AF1030" i="3" s="1"/>
  <c r="AX1030" i="3"/>
  <c r="AY1030" i="3"/>
  <c r="AZ1030" i="3"/>
  <c r="BC1030" i="3"/>
  <c r="BD1030" i="3"/>
  <c r="BJ1030" i="3"/>
  <c r="BK1030" i="3"/>
  <c r="BM1030" i="3"/>
  <c r="BN1030" i="3"/>
  <c r="AA1031" i="3"/>
  <c r="AC1031" i="3"/>
  <c r="AT1031" i="3" s="1"/>
  <c r="AD1031" i="3"/>
  <c r="AU1031" i="3" s="1"/>
  <c r="AG1031" i="3"/>
  <c r="AH1031" i="3"/>
  <c r="AF1031" i="3" s="1"/>
  <c r="AX1031" i="3"/>
  <c r="AY1031" i="3"/>
  <c r="AZ1031" i="3"/>
  <c r="BC1031" i="3"/>
  <c r="BD1031" i="3"/>
  <c r="BJ1031" i="3"/>
  <c r="BK1031" i="3"/>
  <c r="BM1031" i="3"/>
  <c r="BN1031" i="3"/>
  <c r="AA1032" i="3"/>
  <c r="AC1032" i="3"/>
  <c r="AT1032" i="3" s="1"/>
  <c r="AD1032" i="3"/>
  <c r="AU1032" i="3" s="1"/>
  <c r="AG1032" i="3"/>
  <c r="AH1032" i="3"/>
  <c r="AF1032" i="3" s="1"/>
  <c r="AX1032" i="3"/>
  <c r="AY1032" i="3"/>
  <c r="AZ1032" i="3"/>
  <c r="BC1032" i="3"/>
  <c r="BD1032" i="3"/>
  <c r="BJ1032" i="3"/>
  <c r="BK1032" i="3"/>
  <c r="BM1032" i="3"/>
  <c r="BN1032" i="3"/>
  <c r="AA1033" i="3"/>
  <c r="AC1033" i="3"/>
  <c r="AT1033" i="3" s="1"/>
  <c r="AD1033" i="3"/>
  <c r="AU1033" i="3" s="1"/>
  <c r="AG1033" i="3"/>
  <c r="AX1033" i="3"/>
  <c r="AH1033" i="3" s="1"/>
  <c r="AY1033" i="3"/>
  <c r="AZ1033" i="3"/>
  <c r="BC1033" i="3"/>
  <c r="BD1033" i="3"/>
  <c r="BJ1033" i="3"/>
  <c r="BK1033" i="3"/>
  <c r="BM1033" i="3"/>
  <c r="BN1033" i="3"/>
  <c r="AA1034" i="3"/>
  <c r="AC1034" i="3"/>
  <c r="AT1034" i="3" s="1"/>
  <c r="AD1034" i="3"/>
  <c r="AG1034" i="3"/>
  <c r="AU1034" i="3"/>
  <c r="AX1034" i="3"/>
  <c r="AH1034" i="3" s="1"/>
  <c r="AY1034" i="3"/>
  <c r="AZ1034" i="3"/>
  <c r="BB1034" i="3"/>
  <c r="BC1034" i="3"/>
  <c r="BD1034" i="3"/>
  <c r="BJ1034" i="3"/>
  <c r="BK1034" i="3"/>
  <c r="BM1034" i="3"/>
  <c r="BN1034" i="3"/>
  <c r="AA1035" i="3"/>
  <c r="AG1035" i="3"/>
  <c r="AX1035" i="3"/>
  <c r="AC1035" i="3" s="1"/>
  <c r="AY1035" i="3"/>
  <c r="AZ1035" i="3"/>
  <c r="BC1035" i="3"/>
  <c r="BD1035" i="3"/>
  <c r="BJ1035" i="3"/>
  <c r="BK1035" i="3"/>
  <c r="BM1035" i="3"/>
  <c r="BN1035" i="3"/>
  <c r="AA1036" i="3"/>
  <c r="AC1036" i="3"/>
  <c r="AG1036" i="3"/>
  <c r="AX1036" i="3"/>
  <c r="AH1036" i="3" s="1"/>
  <c r="AY1036" i="3"/>
  <c r="AZ1036" i="3"/>
  <c r="BC1036" i="3"/>
  <c r="BD1036" i="3"/>
  <c r="BJ1036" i="3"/>
  <c r="BK1036" i="3"/>
  <c r="BM1036" i="3"/>
  <c r="BN1036" i="3"/>
  <c r="AA1037" i="3"/>
  <c r="AC1037" i="3"/>
  <c r="AT1037" i="3" s="1"/>
  <c r="AD1037" i="3"/>
  <c r="AU1037" i="3" s="1"/>
  <c r="AG1037" i="3"/>
  <c r="AX1037" i="3"/>
  <c r="AH1037" i="3" s="1"/>
  <c r="AY1037" i="3"/>
  <c r="AZ1037" i="3"/>
  <c r="BC1037" i="3"/>
  <c r="BD1037" i="3"/>
  <c r="BJ1037" i="3"/>
  <c r="BK1037" i="3"/>
  <c r="BM1037" i="3"/>
  <c r="BN1037" i="3"/>
  <c r="AA1038" i="3"/>
  <c r="AC1038" i="3"/>
  <c r="AT1038" i="3" s="1"/>
  <c r="AD1038" i="3"/>
  <c r="AG1038" i="3"/>
  <c r="AU1038" i="3"/>
  <c r="AX1038" i="3"/>
  <c r="AH1038" i="3" s="1"/>
  <c r="AY1038" i="3"/>
  <c r="AZ1038" i="3"/>
  <c r="BB1038" i="3"/>
  <c r="BC1038" i="3"/>
  <c r="BD1038" i="3"/>
  <c r="BJ1038" i="3"/>
  <c r="BK1038" i="3"/>
  <c r="BM1038" i="3"/>
  <c r="BN1038" i="3"/>
  <c r="AA1039" i="3"/>
  <c r="AG1039" i="3"/>
  <c r="AX1039" i="3"/>
  <c r="AY1039" i="3"/>
  <c r="AZ1039" i="3"/>
  <c r="BC1039" i="3"/>
  <c r="BD1039" i="3"/>
  <c r="BJ1039" i="3"/>
  <c r="BK1039" i="3"/>
  <c r="BM1039" i="3"/>
  <c r="BN1039" i="3"/>
  <c r="AA1040" i="3"/>
  <c r="AC1040" i="3"/>
  <c r="AG1040" i="3"/>
  <c r="AX1040" i="3"/>
  <c r="AH1040" i="3" s="1"/>
  <c r="AY1040" i="3"/>
  <c r="AZ1040" i="3"/>
  <c r="BC1040" i="3"/>
  <c r="BD1040" i="3"/>
  <c r="BJ1040" i="3"/>
  <c r="BK1040" i="3"/>
  <c r="BM1040" i="3"/>
  <c r="BN1040" i="3"/>
  <c r="AA1041" i="3"/>
  <c r="AC1041" i="3"/>
  <c r="AT1041" i="3" s="1"/>
  <c r="AD1041" i="3"/>
  <c r="AU1041" i="3" s="1"/>
  <c r="AG1041" i="3"/>
  <c r="AX1041" i="3"/>
  <c r="AH1041" i="3" s="1"/>
  <c r="AY1041" i="3"/>
  <c r="AZ1041" i="3"/>
  <c r="BC1041" i="3"/>
  <c r="BD1041" i="3"/>
  <c r="BJ1041" i="3"/>
  <c r="BK1041" i="3"/>
  <c r="BM1041" i="3"/>
  <c r="BN1041" i="3"/>
  <c r="AA1042" i="3"/>
  <c r="AC1042" i="3"/>
  <c r="AT1042" i="3" s="1"/>
  <c r="AD1042" i="3"/>
  <c r="AG1042" i="3"/>
  <c r="AU1042" i="3"/>
  <c r="AX1042" i="3"/>
  <c r="AH1042" i="3" s="1"/>
  <c r="AY1042" i="3"/>
  <c r="AZ1042" i="3"/>
  <c r="BB1042" i="3"/>
  <c r="BC1042" i="3"/>
  <c r="BD1042" i="3"/>
  <c r="BJ1042" i="3"/>
  <c r="BK1042" i="3"/>
  <c r="BM1042" i="3"/>
  <c r="BN1042" i="3"/>
  <c r="AA1043" i="3"/>
  <c r="AG1043" i="3"/>
  <c r="AX1043" i="3"/>
  <c r="AC1043" i="3" s="1"/>
  <c r="AY1043" i="3"/>
  <c r="AZ1043" i="3"/>
  <c r="BC1043" i="3"/>
  <c r="BD1043" i="3"/>
  <c r="BJ1043" i="3"/>
  <c r="BK1043" i="3"/>
  <c r="BM1043" i="3"/>
  <c r="BN1043" i="3"/>
  <c r="AA1044" i="3"/>
  <c r="AC1044" i="3"/>
  <c r="AG1044" i="3"/>
  <c r="AX1044" i="3"/>
  <c r="AH1044" i="3" s="1"/>
  <c r="AY1044" i="3"/>
  <c r="AZ1044" i="3"/>
  <c r="BC1044" i="3"/>
  <c r="BD1044" i="3"/>
  <c r="BJ1044" i="3"/>
  <c r="BK1044" i="3"/>
  <c r="BM1044" i="3"/>
  <c r="BN1044" i="3"/>
  <c r="AA1045" i="3"/>
  <c r="AC1045" i="3"/>
  <c r="AT1045" i="3" s="1"/>
  <c r="AD1045" i="3"/>
  <c r="AU1045" i="3" s="1"/>
  <c r="AG1045" i="3"/>
  <c r="AX1045" i="3"/>
  <c r="AH1045" i="3" s="1"/>
  <c r="AY1045" i="3"/>
  <c r="AZ1045" i="3"/>
  <c r="BC1045" i="3"/>
  <c r="BD1045" i="3"/>
  <c r="BJ1045" i="3"/>
  <c r="BK1045" i="3"/>
  <c r="BM1045" i="3"/>
  <c r="BN1045" i="3"/>
  <c r="AA1046" i="3"/>
  <c r="AC1046" i="3"/>
  <c r="AT1046" i="3" s="1"/>
  <c r="AD1046" i="3"/>
  <c r="AG1046" i="3"/>
  <c r="AU1046" i="3"/>
  <c r="AX1046" i="3"/>
  <c r="AH1046" i="3" s="1"/>
  <c r="AY1046" i="3"/>
  <c r="AZ1046" i="3"/>
  <c r="BB1046" i="3"/>
  <c r="BC1046" i="3"/>
  <c r="BD1046" i="3"/>
  <c r="BJ1046" i="3"/>
  <c r="BK1046" i="3"/>
  <c r="BM1046" i="3"/>
  <c r="BN1046" i="3"/>
  <c r="AA1047" i="3"/>
  <c r="AG1047" i="3"/>
  <c r="AX1047" i="3"/>
  <c r="AY1047" i="3"/>
  <c r="AZ1047" i="3"/>
  <c r="BC1047" i="3"/>
  <c r="BD1047" i="3"/>
  <c r="BJ1047" i="3"/>
  <c r="BK1047" i="3"/>
  <c r="BM1047" i="3"/>
  <c r="BN1047" i="3"/>
  <c r="AA1048" i="3"/>
  <c r="AC1048" i="3"/>
  <c r="AG1048" i="3"/>
  <c r="AX1048" i="3"/>
  <c r="AH1048" i="3" s="1"/>
  <c r="AF1048" i="3" s="1"/>
  <c r="AY1048" i="3"/>
  <c r="AZ1048" i="3"/>
  <c r="BC1048" i="3"/>
  <c r="BD1048" i="3"/>
  <c r="BJ1048" i="3"/>
  <c r="BK1048" i="3"/>
  <c r="BM1048" i="3"/>
  <c r="BN1048" i="3"/>
  <c r="AA1049" i="3"/>
  <c r="AC1049" i="3"/>
  <c r="AT1049" i="3" s="1"/>
  <c r="AD1049" i="3"/>
  <c r="AU1049" i="3" s="1"/>
  <c r="AG1049" i="3"/>
  <c r="AX1049" i="3"/>
  <c r="AH1049" i="3" s="1"/>
  <c r="AF1049" i="3" s="1"/>
  <c r="AY1049" i="3"/>
  <c r="AZ1049" i="3"/>
  <c r="BC1049" i="3"/>
  <c r="BD1049" i="3"/>
  <c r="BJ1049" i="3"/>
  <c r="BK1049" i="3"/>
  <c r="BM1049" i="3"/>
  <c r="BN1049" i="3"/>
  <c r="AA1050" i="3"/>
  <c r="AC1050" i="3"/>
  <c r="AT1050" i="3" s="1"/>
  <c r="AD1050" i="3"/>
  <c r="AG1050" i="3"/>
  <c r="AU1050" i="3"/>
  <c r="AX1050" i="3"/>
  <c r="AH1050" i="3" s="1"/>
  <c r="AF1050" i="3" s="1"/>
  <c r="AY1050" i="3"/>
  <c r="AZ1050" i="3"/>
  <c r="BB1050" i="3"/>
  <c r="BC1050" i="3"/>
  <c r="BD1050" i="3"/>
  <c r="BJ1050" i="3"/>
  <c r="BK1050" i="3"/>
  <c r="BM1050" i="3"/>
  <c r="BN1050" i="3"/>
  <c r="AA1051" i="3"/>
  <c r="AG1051" i="3"/>
  <c r="AX1051" i="3"/>
  <c r="AC1051" i="3" s="1"/>
  <c r="AY1051" i="3"/>
  <c r="AZ1051" i="3"/>
  <c r="BC1051" i="3"/>
  <c r="BD1051" i="3"/>
  <c r="BJ1051" i="3"/>
  <c r="BK1051" i="3"/>
  <c r="BM1051" i="3"/>
  <c r="BN1051" i="3"/>
  <c r="AA1052" i="3"/>
  <c r="AC1052" i="3"/>
  <c r="AG1052" i="3"/>
  <c r="AX1052" i="3"/>
  <c r="AH1052" i="3" s="1"/>
  <c r="AF1052" i="3" s="1"/>
  <c r="AY1052" i="3"/>
  <c r="AZ1052" i="3"/>
  <c r="BC1052" i="3"/>
  <c r="BD1052" i="3"/>
  <c r="BJ1052" i="3"/>
  <c r="BK1052" i="3"/>
  <c r="BM1052" i="3"/>
  <c r="BN1052" i="3"/>
  <c r="AA1053" i="3"/>
  <c r="AC1053" i="3"/>
  <c r="AT1053" i="3" s="1"/>
  <c r="AD1053" i="3"/>
  <c r="AU1053" i="3" s="1"/>
  <c r="AG1053" i="3"/>
  <c r="AX1053" i="3"/>
  <c r="AH1053" i="3" s="1"/>
  <c r="AF1053" i="3" s="1"/>
  <c r="AY1053" i="3"/>
  <c r="AZ1053" i="3"/>
  <c r="BC1053" i="3"/>
  <c r="BD1053" i="3"/>
  <c r="BJ1053" i="3"/>
  <c r="BK1053" i="3"/>
  <c r="BM1053" i="3"/>
  <c r="BN1053" i="3"/>
  <c r="AA1054" i="3"/>
  <c r="AC1054" i="3"/>
  <c r="AT1054" i="3" s="1"/>
  <c r="AD1054" i="3"/>
  <c r="AG1054" i="3"/>
  <c r="AU1054" i="3"/>
  <c r="AX1054" i="3"/>
  <c r="AH1054" i="3" s="1"/>
  <c r="AF1054" i="3" s="1"/>
  <c r="AY1054" i="3"/>
  <c r="AZ1054" i="3"/>
  <c r="BB1054" i="3"/>
  <c r="BC1054" i="3"/>
  <c r="BD1054" i="3"/>
  <c r="BJ1054" i="3"/>
  <c r="BK1054" i="3"/>
  <c r="BM1054" i="3"/>
  <c r="BN1054" i="3"/>
  <c r="AA1055" i="3"/>
  <c r="AG1055" i="3"/>
  <c r="AX1055" i="3"/>
  <c r="AC1055" i="3" s="1"/>
  <c r="AY1055" i="3"/>
  <c r="AZ1055" i="3"/>
  <c r="BB1055" i="3"/>
  <c r="BC1055" i="3"/>
  <c r="BD1055" i="3"/>
  <c r="BJ1055" i="3"/>
  <c r="BK1055" i="3"/>
  <c r="BM1055" i="3"/>
  <c r="BN1055" i="3"/>
  <c r="AA1056" i="3"/>
  <c r="AC1056" i="3"/>
  <c r="AG1056" i="3"/>
  <c r="AH1056" i="3"/>
  <c r="AF1056" i="3" s="1"/>
  <c r="AX1056" i="3"/>
  <c r="AY1056" i="3"/>
  <c r="AZ1056" i="3"/>
  <c r="BC1056" i="3"/>
  <c r="BD1056" i="3"/>
  <c r="BJ1056" i="3"/>
  <c r="BK1056" i="3"/>
  <c r="BM1056" i="3"/>
  <c r="BN1056" i="3"/>
  <c r="AA1057" i="3"/>
  <c r="AC1057" i="3"/>
  <c r="AT1057" i="3" s="1"/>
  <c r="AD1057" i="3"/>
  <c r="AU1057" i="3" s="1"/>
  <c r="AG1057" i="3"/>
  <c r="AX1057" i="3"/>
  <c r="AH1057" i="3" s="1"/>
  <c r="AF1057" i="3" s="1"/>
  <c r="AY1057" i="3"/>
  <c r="AZ1057" i="3"/>
  <c r="BC1057" i="3"/>
  <c r="BD1057" i="3"/>
  <c r="BJ1057" i="3"/>
  <c r="BK1057" i="3"/>
  <c r="BM1057" i="3"/>
  <c r="BN1057" i="3"/>
  <c r="AA1058" i="3"/>
  <c r="AC1058" i="3"/>
  <c r="AT1058" i="3" s="1"/>
  <c r="AD1058" i="3"/>
  <c r="AG1058" i="3"/>
  <c r="AU1058" i="3"/>
  <c r="AX1058" i="3"/>
  <c r="AH1058" i="3" s="1"/>
  <c r="AF1058" i="3" s="1"/>
  <c r="AY1058" i="3"/>
  <c r="AZ1058" i="3"/>
  <c r="BB1058" i="3"/>
  <c r="BC1058" i="3"/>
  <c r="BD1058" i="3"/>
  <c r="BJ1058" i="3"/>
  <c r="BK1058" i="3"/>
  <c r="BM1058" i="3"/>
  <c r="BN1058" i="3"/>
  <c r="AA1059" i="3"/>
  <c r="AG1059" i="3"/>
  <c r="AX1059" i="3"/>
  <c r="AC1059" i="3" s="1"/>
  <c r="AY1059" i="3"/>
  <c r="AZ1059" i="3"/>
  <c r="BC1059" i="3"/>
  <c r="BD1059" i="3"/>
  <c r="BJ1059" i="3"/>
  <c r="BK1059" i="3"/>
  <c r="BM1059" i="3"/>
  <c r="BN1059" i="3"/>
  <c r="AA1060" i="3"/>
  <c r="AG1060" i="3"/>
  <c r="AX1060" i="3"/>
  <c r="AC1060" i="3" s="1"/>
  <c r="AY1060" i="3"/>
  <c r="AZ1060" i="3"/>
  <c r="BC1060" i="3"/>
  <c r="BD1060" i="3"/>
  <c r="BJ1060" i="3"/>
  <c r="BK1060" i="3"/>
  <c r="BM1060" i="3"/>
  <c r="BN1060" i="3"/>
  <c r="AA1061" i="3"/>
  <c r="AC1061" i="3"/>
  <c r="AG1061" i="3"/>
  <c r="AX1061" i="3"/>
  <c r="AH1061" i="3" s="1"/>
  <c r="AF1061" i="3" s="1"/>
  <c r="AY1061" i="3"/>
  <c r="AZ1061" i="3"/>
  <c r="BC1061" i="3"/>
  <c r="BD1061" i="3"/>
  <c r="BJ1061" i="3"/>
  <c r="BK1061" i="3"/>
  <c r="BM1061" i="3"/>
  <c r="BN1061" i="3"/>
  <c r="AA1062" i="3"/>
  <c r="AC1062" i="3"/>
  <c r="AT1062" i="3" s="1"/>
  <c r="AD1062" i="3"/>
  <c r="AG1062" i="3"/>
  <c r="AU1062" i="3"/>
  <c r="AX1062" i="3"/>
  <c r="AH1062" i="3" s="1"/>
  <c r="AF1062" i="3" s="1"/>
  <c r="AY1062" i="3"/>
  <c r="AZ1062" i="3"/>
  <c r="BB1062" i="3"/>
  <c r="BC1062" i="3"/>
  <c r="BD1062" i="3"/>
  <c r="BJ1062" i="3"/>
  <c r="BK1062" i="3"/>
  <c r="BM1062" i="3"/>
  <c r="BN1062" i="3"/>
  <c r="AA1063" i="3"/>
  <c r="AG1063" i="3"/>
  <c r="AX1063" i="3"/>
  <c r="AC1063" i="3" s="1"/>
  <c r="AY1063" i="3"/>
  <c r="AZ1063" i="3"/>
  <c r="BB1063" i="3"/>
  <c r="BC1063" i="3"/>
  <c r="BD1063" i="3"/>
  <c r="BJ1063" i="3"/>
  <c r="BK1063" i="3"/>
  <c r="BM1063" i="3"/>
  <c r="BN1063" i="3"/>
  <c r="AA1064" i="3"/>
  <c r="AG1064" i="3"/>
  <c r="AH1064" i="3"/>
  <c r="AF1064" i="3" s="1"/>
  <c r="AX1064" i="3"/>
  <c r="AY1064" i="3"/>
  <c r="AC1064" i="3" s="1"/>
  <c r="AZ1064" i="3"/>
  <c r="BC1064" i="3"/>
  <c r="BD1064" i="3"/>
  <c r="BJ1064" i="3"/>
  <c r="BK1064" i="3"/>
  <c r="BM1064" i="3"/>
  <c r="BN1064" i="3"/>
  <c r="AA1065" i="3"/>
  <c r="AG1065" i="3"/>
  <c r="AH1065" i="3"/>
  <c r="AF1065" i="3" s="1"/>
  <c r="AX1065" i="3"/>
  <c r="AY1065" i="3"/>
  <c r="AC1065" i="3" s="1"/>
  <c r="AZ1065" i="3"/>
  <c r="BC1065" i="3"/>
  <c r="BD1065" i="3"/>
  <c r="BJ1065" i="3"/>
  <c r="BK1065" i="3"/>
  <c r="BM1065" i="3"/>
  <c r="BN1065" i="3"/>
  <c r="AA1066" i="3"/>
  <c r="AG1066" i="3"/>
  <c r="AH1066" i="3"/>
  <c r="AF1066" i="3" s="1"/>
  <c r="AX1066" i="3"/>
  <c r="AY1066" i="3"/>
  <c r="AC1066" i="3" s="1"/>
  <c r="AZ1066" i="3"/>
  <c r="BC1066" i="3"/>
  <c r="BD1066" i="3"/>
  <c r="BJ1066" i="3"/>
  <c r="BK1066" i="3"/>
  <c r="BM1066" i="3"/>
  <c r="BN1066" i="3"/>
  <c r="AA1067" i="3"/>
  <c r="AG1067" i="3"/>
  <c r="AH1067" i="3"/>
  <c r="AF1067" i="3" s="1"/>
  <c r="AX1067" i="3"/>
  <c r="AY1067" i="3"/>
  <c r="AC1067" i="3" s="1"/>
  <c r="AZ1067" i="3"/>
  <c r="BC1067" i="3"/>
  <c r="BD1067" i="3"/>
  <c r="BJ1067" i="3"/>
  <c r="BK1067" i="3"/>
  <c r="BM1067" i="3"/>
  <c r="BN1067" i="3"/>
  <c r="AA1068" i="3"/>
  <c r="AG1068" i="3"/>
  <c r="AH1068" i="3"/>
  <c r="AX1068" i="3"/>
  <c r="AC1068" i="3" s="1"/>
  <c r="AY1068" i="3"/>
  <c r="AZ1068" i="3"/>
  <c r="BC1068" i="3"/>
  <c r="BD1068" i="3"/>
  <c r="BJ1068" i="3"/>
  <c r="BK1068" i="3"/>
  <c r="BM1068" i="3"/>
  <c r="BN1068" i="3"/>
  <c r="AA1069" i="3"/>
  <c r="AC1069" i="3"/>
  <c r="AG1069" i="3"/>
  <c r="AX1069" i="3"/>
  <c r="AH1069" i="3" s="1"/>
  <c r="AY1069" i="3"/>
  <c r="AZ1069" i="3"/>
  <c r="BB1069" i="3"/>
  <c r="BC1069" i="3"/>
  <c r="BD1069" i="3"/>
  <c r="BJ1069" i="3"/>
  <c r="BK1069" i="3"/>
  <c r="BM1069" i="3"/>
  <c r="BN1069" i="3"/>
  <c r="AA1070" i="3"/>
  <c r="AG1070" i="3"/>
  <c r="AX1070" i="3"/>
  <c r="AH1070" i="3" s="1"/>
  <c r="AY1070" i="3"/>
  <c r="AZ1070" i="3"/>
  <c r="BC1070" i="3"/>
  <c r="BD1070" i="3"/>
  <c r="BJ1070" i="3"/>
  <c r="BK1070" i="3"/>
  <c r="BM1070" i="3"/>
  <c r="BN1070" i="3"/>
  <c r="AA1071" i="3"/>
  <c r="AC1071" i="3"/>
  <c r="AT1071" i="3" s="1"/>
  <c r="AG1071" i="3"/>
  <c r="AF1071" i="3" s="1"/>
  <c r="AX1071" i="3"/>
  <c r="AH1071" i="3" s="1"/>
  <c r="AY1071" i="3"/>
  <c r="AZ1071" i="3"/>
  <c r="BB1071" i="3"/>
  <c r="BC1071" i="3"/>
  <c r="BD1071" i="3"/>
  <c r="BJ1071" i="3"/>
  <c r="BK1071" i="3"/>
  <c r="BM1071" i="3"/>
  <c r="BN1071" i="3"/>
  <c r="AA1072" i="3"/>
  <c r="AG1072" i="3"/>
  <c r="AH1072" i="3"/>
  <c r="AX1072" i="3"/>
  <c r="AC1072" i="3" s="1"/>
  <c r="AY1072" i="3"/>
  <c r="AZ1072" i="3"/>
  <c r="BC1072" i="3"/>
  <c r="BD1072" i="3"/>
  <c r="BJ1072" i="3"/>
  <c r="BK1072" i="3"/>
  <c r="BM1072" i="3"/>
  <c r="BN1072" i="3"/>
  <c r="AA1073" i="3"/>
  <c r="AC1073" i="3"/>
  <c r="AG1073" i="3"/>
  <c r="AX1073" i="3"/>
  <c r="AH1073" i="3" s="1"/>
  <c r="AY1073" i="3"/>
  <c r="AZ1073" i="3"/>
  <c r="BB1073" i="3"/>
  <c r="BC1073" i="3"/>
  <c r="BD1073" i="3"/>
  <c r="BJ1073" i="3"/>
  <c r="BK1073" i="3"/>
  <c r="BM1073" i="3"/>
  <c r="BN1073" i="3"/>
  <c r="AA1074" i="3"/>
  <c r="AG1074" i="3"/>
  <c r="AX1074" i="3"/>
  <c r="AH1074" i="3" s="1"/>
  <c r="AY1074" i="3"/>
  <c r="AZ1074" i="3"/>
  <c r="BC1074" i="3"/>
  <c r="BD1074" i="3"/>
  <c r="BJ1074" i="3"/>
  <c r="BK1074" i="3"/>
  <c r="BM1074" i="3"/>
  <c r="BN1074" i="3"/>
  <c r="AA1075" i="3"/>
  <c r="AC1075" i="3"/>
  <c r="AT1075" i="3" s="1"/>
  <c r="AG1075" i="3"/>
  <c r="AX1075" i="3"/>
  <c r="AH1075" i="3" s="1"/>
  <c r="AY1075" i="3"/>
  <c r="AZ1075" i="3"/>
  <c r="BB1075" i="3"/>
  <c r="BC1075" i="3"/>
  <c r="BD1075" i="3"/>
  <c r="BJ1075" i="3"/>
  <c r="BK1075" i="3"/>
  <c r="BM1075" i="3"/>
  <c r="BN1075" i="3"/>
  <c r="AA1076" i="3"/>
  <c r="AG1076" i="3"/>
  <c r="AX1076" i="3"/>
  <c r="AY1076" i="3"/>
  <c r="AZ1076" i="3"/>
  <c r="BC1076" i="3"/>
  <c r="BD1076" i="3"/>
  <c r="BJ1076" i="3"/>
  <c r="BK1076" i="3"/>
  <c r="BM1076" i="3"/>
  <c r="BN1076" i="3"/>
  <c r="AA1077" i="3"/>
  <c r="AC1077" i="3"/>
  <c r="AG1077" i="3"/>
  <c r="AX1077" i="3"/>
  <c r="AH1077" i="3" s="1"/>
  <c r="AY1077" i="3"/>
  <c r="AZ1077" i="3"/>
  <c r="BB1077" i="3"/>
  <c r="BC1077" i="3"/>
  <c r="BD1077" i="3"/>
  <c r="BJ1077" i="3"/>
  <c r="BK1077" i="3"/>
  <c r="BM1077" i="3"/>
  <c r="BN1077" i="3"/>
  <c r="AA1078" i="3"/>
  <c r="AG1078" i="3"/>
  <c r="AX1078" i="3"/>
  <c r="AH1078" i="3" s="1"/>
  <c r="AY1078" i="3"/>
  <c r="AZ1078" i="3"/>
  <c r="BC1078" i="3"/>
  <c r="BB1078" i="3" s="1"/>
  <c r="BD1078" i="3"/>
  <c r="BE1078" i="3" s="1"/>
  <c r="BF1078" i="3" s="1"/>
  <c r="BJ1078" i="3"/>
  <c r="AB1078" i="3" s="1"/>
  <c r="BK1078" i="3"/>
  <c r="BL1078" i="3"/>
  <c r="BM1078" i="3"/>
  <c r="BN1078" i="3"/>
  <c r="AA1079" i="3"/>
  <c r="AB1079" i="3"/>
  <c r="AG1079" i="3"/>
  <c r="AH1079" i="3"/>
  <c r="AX1079" i="3"/>
  <c r="AC1079" i="3" s="1"/>
  <c r="AY1079" i="3"/>
  <c r="AZ1079" i="3"/>
  <c r="BB1079" i="3"/>
  <c r="BC1079" i="3"/>
  <c r="BD1079" i="3"/>
  <c r="BJ1079" i="3"/>
  <c r="BL1079" i="3" s="1"/>
  <c r="BK1079" i="3"/>
  <c r="BM1079" i="3"/>
  <c r="BN1079" i="3"/>
  <c r="AA1080" i="3"/>
  <c r="AG1080" i="3"/>
  <c r="AX1080" i="3"/>
  <c r="AH1080" i="3" s="1"/>
  <c r="AY1080" i="3"/>
  <c r="AZ1080" i="3"/>
  <c r="BC1080" i="3"/>
  <c r="BD1080" i="3"/>
  <c r="BJ1080" i="3"/>
  <c r="BK1080" i="3"/>
  <c r="BM1080" i="3"/>
  <c r="BN1080" i="3"/>
  <c r="AA1081" i="3"/>
  <c r="AB1081" i="3"/>
  <c r="AG1081" i="3"/>
  <c r="AH1081" i="3"/>
  <c r="AX1081" i="3"/>
  <c r="AC1081" i="3" s="1"/>
  <c r="AY1081" i="3"/>
  <c r="AZ1081" i="3"/>
  <c r="BB1081" i="3"/>
  <c r="BC1081" i="3"/>
  <c r="BD1081" i="3"/>
  <c r="BE1081" i="3" s="1"/>
  <c r="BF1081" i="3" s="1"/>
  <c r="BJ1081" i="3"/>
  <c r="BK1081" i="3"/>
  <c r="BL1081" i="3"/>
  <c r="BM1081" i="3"/>
  <c r="BN1081" i="3"/>
  <c r="AA1082" i="3"/>
  <c r="AG1082" i="3"/>
  <c r="AX1082" i="3"/>
  <c r="AH1082" i="3" s="1"/>
  <c r="AY1082" i="3"/>
  <c r="AZ1082" i="3"/>
  <c r="BC1082" i="3"/>
  <c r="BB1082" i="3" s="1"/>
  <c r="BD1082" i="3"/>
  <c r="BE1082" i="3" s="1"/>
  <c r="BF1082" i="3" s="1"/>
  <c r="BJ1082" i="3"/>
  <c r="AB1082" i="3" s="1"/>
  <c r="BK1082" i="3"/>
  <c r="BL1082" i="3"/>
  <c r="BM1082" i="3"/>
  <c r="BN1082" i="3"/>
  <c r="AA1083" i="3"/>
  <c r="AB1083" i="3"/>
  <c r="AG1083" i="3"/>
  <c r="AH1083" i="3"/>
  <c r="AX1083" i="3"/>
  <c r="AC1083" i="3" s="1"/>
  <c r="AY1083" i="3"/>
  <c r="AZ1083" i="3"/>
  <c r="BB1083" i="3"/>
  <c r="BC1083" i="3"/>
  <c r="BD1083" i="3"/>
  <c r="BJ1083" i="3"/>
  <c r="BL1083" i="3" s="1"/>
  <c r="BK1083" i="3"/>
  <c r="BM1083" i="3"/>
  <c r="BN1083" i="3"/>
  <c r="AA1084" i="3"/>
  <c r="AC1084" i="3"/>
  <c r="AG1084" i="3"/>
  <c r="AH1084" i="3"/>
  <c r="AF1084" i="3" s="1"/>
  <c r="AX1084" i="3"/>
  <c r="AY1084" i="3"/>
  <c r="AZ1084" i="3"/>
  <c r="BB1084" i="3"/>
  <c r="BC1084" i="3"/>
  <c r="BD1084" i="3"/>
  <c r="BJ1084" i="3"/>
  <c r="AB1084" i="3" s="1"/>
  <c r="BK1084" i="3"/>
  <c r="BM1084" i="3"/>
  <c r="BN1084" i="3"/>
  <c r="AA1085" i="3"/>
  <c r="AC1085" i="3"/>
  <c r="AG1085" i="3"/>
  <c r="AH1085" i="3"/>
  <c r="AF1085" i="3" s="1"/>
  <c r="AX1085" i="3"/>
  <c r="AY1085" i="3"/>
  <c r="AZ1085" i="3"/>
  <c r="BB1085" i="3"/>
  <c r="BC1085" i="3"/>
  <c r="BD1085" i="3"/>
  <c r="BJ1085" i="3"/>
  <c r="AB1085" i="3" s="1"/>
  <c r="BK1085" i="3"/>
  <c r="BM1085" i="3"/>
  <c r="BN1085" i="3"/>
  <c r="AA1086" i="3"/>
  <c r="AF1086" i="3"/>
  <c r="AG1086" i="3"/>
  <c r="AH1086" i="3"/>
  <c r="AX1086" i="3"/>
  <c r="AY1086" i="3"/>
  <c r="AC1086" i="3" s="1"/>
  <c r="AZ1086" i="3"/>
  <c r="BB1086" i="3"/>
  <c r="BC1086" i="3"/>
  <c r="BD1086" i="3"/>
  <c r="BJ1086" i="3"/>
  <c r="AB1086" i="3" s="1"/>
  <c r="BK1086" i="3"/>
  <c r="BM1086" i="3"/>
  <c r="BN1086" i="3"/>
  <c r="AA1087" i="3"/>
  <c r="AF1087" i="3"/>
  <c r="AG1087" i="3"/>
  <c r="AH1087" i="3"/>
  <c r="AX1087" i="3"/>
  <c r="AY1087" i="3"/>
  <c r="AC1087" i="3" s="1"/>
  <c r="AZ1087" i="3"/>
  <c r="BB1087" i="3"/>
  <c r="BC1087" i="3"/>
  <c r="BD1087" i="3"/>
  <c r="BJ1087" i="3"/>
  <c r="AB1087" i="3" s="1"/>
  <c r="BK1087" i="3"/>
  <c r="BM1087" i="3"/>
  <c r="BN1087" i="3"/>
  <c r="AA1088" i="3"/>
  <c r="AG1088" i="3"/>
  <c r="AH1088" i="3"/>
  <c r="AF1088" i="3" s="1"/>
  <c r="AX1088" i="3"/>
  <c r="AY1088" i="3"/>
  <c r="AC1088" i="3" s="1"/>
  <c r="AZ1088" i="3"/>
  <c r="BB1088" i="3"/>
  <c r="BC1088" i="3"/>
  <c r="BD1088" i="3"/>
  <c r="BJ1088" i="3"/>
  <c r="AB1088" i="3" s="1"/>
  <c r="BK1088" i="3"/>
  <c r="BM1088" i="3"/>
  <c r="BN1088" i="3"/>
  <c r="AA1089" i="3"/>
  <c r="AG1089" i="3"/>
  <c r="AH1089" i="3"/>
  <c r="AF1089" i="3" s="1"/>
  <c r="AX1089" i="3"/>
  <c r="AC1089" i="3" s="1"/>
  <c r="AY1089" i="3"/>
  <c r="AZ1089" i="3"/>
  <c r="BC1089" i="3"/>
  <c r="BD1089" i="3"/>
  <c r="BJ1089" i="3"/>
  <c r="BK1089" i="3"/>
  <c r="BM1089" i="3"/>
  <c r="BN1089" i="3"/>
  <c r="AA1090" i="3"/>
  <c r="AG1090" i="3"/>
  <c r="AX1090" i="3"/>
  <c r="AY1090" i="3"/>
  <c r="AZ1090" i="3"/>
  <c r="BC1090" i="3"/>
  <c r="BD1090" i="3"/>
  <c r="BJ1090" i="3"/>
  <c r="BK1090" i="3"/>
  <c r="BM1090" i="3"/>
  <c r="BN1090" i="3"/>
  <c r="AA1091" i="3"/>
  <c r="AC1091" i="3"/>
  <c r="AG1091" i="3"/>
  <c r="AH1091" i="3"/>
  <c r="AF1091" i="3" s="1"/>
  <c r="AX1091" i="3"/>
  <c r="AY1091" i="3"/>
  <c r="AZ1091" i="3"/>
  <c r="BC1091" i="3"/>
  <c r="BD1091" i="3"/>
  <c r="BJ1091" i="3"/>
  <c r="BK1091" i="3"/>
  <c r="BM1091" i="3"/>
  <c r="BN1091" i="3"/>
  <c r="AA1092" i="3"/>
  <c r="AG1092" i="3"/>
  <c r="AX1092" i="3"/>
  <c r="AC1092" i="3" s="1"/>
  <c r="AY1092" i="3"/>
  <c r="AZ1092" i="3"/>
  <c r="BC1092" i="3"/>
  <c r="BD1092" i="3"/>
  <c r="BJ1092" i="3"/>
  <c r="BK1092" i="3"/>
  <c r="BM1092" i="3"/>
  <c r="BN1092" i="3"/>
  <c r="AA1093" i="3"/>
  <c r="AC1093" i="3"/>
  <c r="AG1093" i="3"/>
  <c r="AH1093" i="3"/>
  <c r="AF1093" i="3" s="1"/>
  <c r="AX1093" i="3"/>
  <c r="AY1093" i="3"/>
  <c r="AZ1093" i="3"/>
  <c r="BC1093" i="3"/>
  <c r="BD1093" i="3"/>
  <c r="BJ1093" i="3"/>
  <c r="BK1093" i="3"/>
  <c r="BM1093" i="3"/>
  <c r="BN1093" i="3"/>
  <c r="AA1094" i="3"/>
  <c r="AB1094" i="3"/>
  <c r="AC1094" i="3"/>
  <c r="AD1094" i="3" s="1"/>
  <c r="AU1094" i="3" s="1"/>
  <c r="AG1094" i="3"/>
  <c r="AF1094" i="3" s="1"/>
  <c r="AH1094" i="3"/>
  <c r="AT1094" i="3"/>
  <c r="AX1094" i="3"/>
  <c r="AY1094" i="3"/>
  <c r="AZ1094" i="3"/>
  <c r="BB1094" i="3"/>
  <c r="BC1094" i="3"/>
  <c r="BD1094" i="3"/>
  <c r="BE1094" i="3" s="1"/>
  <c r="BF1094" i="3" s="1"/>
  <c r="BJ1094" i="3"/>
  <c r="BK1094" i="3"/>
  <c r="BL1094" i="3"/>
  <c r="BM1094" i="3"/>
  <c r="BN1094" i="3"/>
  <c r="AA1095" i="3"/>
  <c r="AB1095" i="3"/>
  <c r="AC1095" i="3"/>
  <c r="AD1095" i="3" s="1"/>
  <c r="AU1095" i="3" s="1"/>
  <c r="AG1095" i="3"/>
  <c r="AF1095" i="3" s="1"/>
  <c r="AH1095" i="3"/>
  <c r="AT1095" i="3"/>
  <c r="AX1095" i="3"/>
  <c r="AY1095" i="3"/>
  <c r="AZ1095" i="3"/>
  <c r="BB1095" i="3"/>
  <c r="BC1095" i="3"/>
  <c r="BD1095" i="3"/>
  <c r="BE1095" i="3" s="1"/>
  <c r="BF1095" i="3" s="1"/>
  <c r="BJ1095" i="3"/>
  <c r="BK1095" i="3"/>
  <c r="BL1095" i="3"/>
  <c r="BM1095" i="3"/>
  <c r="BN1095" i="3"/>
  <c r="AA1096" i="3"/>
  <c r="AB1096" i="3"/>
  <c r="AG1096" i="3"/>
  <c r="AX1096" i="3"/>
  <c r="AC1096" i="3" s="1"/>
  <c r="AY1096" i="3"/>
  <c r="AZ1096" i="3"/>
  <c r="BC1096" i="3"/>
  <c r="BB1096" i="3" s="1"/>
  <c r="BD1096" i="3"/>
  <c r="BE1096" i="3" s="1"/>
  <c r="BF1096" i="3" s="1"/>
  <c r="BJ1096" i="3"/>
  <c r="BK1096" i="3"/>
  <c r="BL1096" i="3"/>
  <c r="BM1096" i="3"/>
  <c r="BN1096" i="3"/>
  <c r="AA1097" i="3"/>
  <c r="AB1097" i="3"/>
  <c r="AG1097" i="3"/>
  <c r="AT1097" i="3"/>
  <c r="AX1097" i="3"/>
  <c r="AC1097" i="3" s="1"/>
  <c r="AD1097" i="3" s="1"/>
  <c r="AU1097" i="3" s="1"/>
  <c r="AY1097" i="3"/>
  <c r="AZ1097" i="3"/>
  <c r="BC1097" i="3"/>
  <c r="BB1097" i="3" s="1"/>
  <c r="BD1097" i="3"/>
  <c r="BE1097" i="3" s="1"/>
  <c r="BF1097" i="3" s="1"/>
  <c r="BJ1097" i="3"/>
  <c r="BK1097" i="3"/>
  <c r="BL1097" i="3"/>
  <c r="BM1097" i="3"/>
  <c r="BN1097" i="3"/>
  <c r="AA1098" i="3"/>
  <c r="AB1098" i="3"/>
  <c r="AG1098" i="3"/>
  <c r="AX1098" i="3"/>
  <c r="AC1098" i="3" s="1"/>
  <c r="AD1098" i="3" s="1"/>
  <c r="AU1098" i="3" s="1"/>
  <c r="AY1098" i="3"/>
  <c r="AZ1098" i="3"/>
  <c r="BC1098" i="3"/>
  <c r="BB1098" i="3" s="1"/>
  <c r="BD1098" i="3"/>
  <c r="BE1098" i="3" s="1"/>
  <c r="BF1098" i="3" s="1"/>
  <c r="BJ1098" i="3"/>
  <c r="BK1098" i="3"/>
  <c r="BL1098" i="3"/>
  <c r="BM1098" i="3"/>
  <c r="BN1098" i="3"/>
  <c r="AA1099" i="3"/>
  <c r="AB1099" i="3"/>
  <c r="AG1099" i="3"/>
  <c r="AT1099" i="3"/>
  <c r="AX1099" i="3"/>
  <c r="AC1099" i="3" s="1"/>
  <c r="AD1099" i="3" s="1"/>
  <c r="AU1099" i="3" s="1"/>
  <c r="AY1099" i="3"/>
  <c r="AZ1099" i="3"/>
  <c r="BC1099" i="3"/>
  <c r="BB1099" i="3" s="1"/>
  <c r="BD1099" i="3"/>
  <c r="BE1099" i="3" s="1"/>
  <c r="BF1099" i="3" s="1"/>
  <c r="BJ1099" i="3"/>
  <c r="BK1099" i="3"/>
  <c r="BL1099" i="3"/>
  <c r="BM1099" i="3"/>
  <c r="BN1099" i="3"/>
  <c r="AA1100" i="3"/>
  <c r="AB1100" i="3"/>
  <c r="AG1100" i="3"/>
  <c r="AX1100" i="3"/>
  <c r="AC1100" i="3" s="1"/>
  <c r="AY1100" i="3"/>
  <c r="AZ1100" i="3"/>
  <c r="BC1100" i="3"/>
  <c r="BB1100" i="3" s="1"/>
  <c r="BD1100" i="3"/>
  <c r="BE1100" i="3" s="1"/>
  <c r="BF1100" i="3" s="1"/>
  <c r="BJ1100" i="3"/>
  <c r="BK1100" i="3"/>
  <c r="BL1100" i="3"/>
  <c r="BM1100" i="3"/>
  <c r="BN1100" i="3"/>
  <c r="AA1101" i="3"/>
  <c r="AB1101" i="3"/>
  <c r="AG1101" i="3"/>
  <c r="AT1101" i="3"/>
  <c r="AX1101" i="3"/>
  <c r="AC1101" i="3" s="1"/>
  <c r="AD1101" i="3" s="1"/>
  <c r="AU1101" i="3" s="1"/>
  <c r="AY1101" i="3"/>
  <c r="AZ1101" i="3"/>
  <c r="BC1101" i="3"/>
  <c r="BB1101" i="3" s="1"/>
  <c r="BD1101" i="3"/>
  <c r="BE1101" i="3" s="1"/>
  <c r="BF1101" i="3" s="1"/>
  <c r="BJ1101" i="3"/>
  <c r="BK1101" i="3"/>
  <c r="BL1101" i="3"/>
  <c r="BM1101" i="3"/>
  <c r="BN1101" i="3"/>
  <c r="AA1102" i="3"/>
  <c r="AB1102" i="3"/>
  <c r="AG1102" i="3"/>
  <c r="AX1102" i="3"/>
  <c r="AC1102" i="3" s="1"/>
  <c r="AD1102" i="3" s="1"/>
  <c r="AU1102" i="3" s="1"/>
  <c r="AY1102" i="3"/>
  <c r="AZ1102" i="3"/>
  <c r="BC1102" i="3"/>
  <c r="BB1102" i="3" s="1"/>
  <c r="BD1102" i="3"/>
  <c r="BE1102" i="3" s="1"/>
  <c r="BF1102" i="3" s="1"/>
  <c r="BJ1102" i="3"/>
  <c r="BK1102" i="3"/>
  <c r="BL1102" i="3"/>
  <c r="BM1102" i="3"/>
  <c r="BN1102" i="3"/>
  <c r="AA1103" i="3"/>
  <c r="AB1103" i="3"/>
  <c r="AG1103" i="3"/>
  <c r="AT1103" i="3"/>
  <c r="AX1103" i="3"/>
  <c r="AC1103" i="3" s="1"/>
  <c r="AD1103" i="3" s="1"/>
  <c r="AU1103" i="3" s="1"/>
  <c r="AY1103" i="3"/>
  <c r="AZ1103" i="3"/>
  <c r="BC1103" i="3"/>
  <c r="BB1103" i="3" s="1"/>
  <c r="BD1103" i="3"/>
  <c r="BE1103" i="3" s="1"/>
  <c r="BF1103" i="3" s="1"/>
  <c r="BJ1103" i="3"/>
  <c r="BK1103" i="3"/>
  <c r="BL1103" i="3"/>
  <c r="BM1103" i="3"/>
  <c r="BN1103" i="3"/>
  <c r="AA1104" i="3"/>
  <c r="AB1104" i="3"/>
  <c r="AG1104" i="3"/>
  <c r="AX1104" i="3"/>
  <c r="AC1104" i="3" s="1"/>
  <c r="AY1104" i="3"/>
  <c r="AZ1104" i="3"/>
  <c r="BC1104" i="3"/>
  <c r="BB1104" i="3" s="1"/>
  <c r="BD1104" i="3"/>
  <c r="BE1104" i="3" s="1"/>
  <c r="BF1104" i="3" s="1"/>
  <c r="BJ1104" i="3"/>
  <c r="BK1104" i="3"/>
  <c r="BL1104" i="3"/>
  <c r="BM1104" i="3"/>
  <c r="BN1104" i="3"/>
  <c r="AA1105" i="3"/>
  <c r="AB1105" i="3"/>
  <c r="AG1105" i="3"/>
  <c r="AT1105" i="3"/>
  <c r="AX1105" i="3"/>
  <c r="AC1105" i="3" s="1"/>
  <c r="AD1105" i="3" s="1"/>
  <c r="AU1105" i="3" s="1"/>
  <c r="AY1105" i="3"/>
  <c r="AZ1105" i="3"/>
  <c r="BC1105" i="3"/>
  <c r="BB1105" i="3" s="1"/>
  <c r="BD1105" i="3"/>
  <c r="BE1105" i="3" s="1"/>
  <c r="BF1105" i="3" s="1"/>
  <c r="BJ1105" i="3"/>
  <c r="BK1105" i="3"/>
  <c r="BL1105" i="3"/>
  <c r="BM1105" i="3"/>
  <c r="BN1105" i="3"/>
  <c r="AA1106" i="3"/>
  <c r="AB1106" i="3"/>
  <c r="AG1106" i="3"/>
  <c r="AX1106" i="3"/>
  <c r="AC1106" i="3" s="1"/>
  <c r="AD1106" i="3" s="1"/>
  <c r="AU1106" i="3" s="1"/>
  <c r="AY1106" i="3"/>
  <c r="AZ1106" i="3"/>
  <c r="BC1106" i="3"/>
  <c r="BB1106" i="3" s="1"/>
  <c r="BD1106" i="3"/>
  <c r="BE1106" i="3" s="1"/>
  <c r="BF1106" i="3" s="1"/>
  <c r="BJ1106" i="3"/>
  <c r="BK1106" i="3"/>
  <c r="BL1106" i="3"/>
  <c r="BM1106" i="3"/>
  <c r="BN1106" i="3"/>
  <c r="AA1107" i="3"/>
  <c r="AB1107" i="3"/>
  <c r="AG1107" i="3"/>
  <c r="AT1107" i="3"/>
  <c r="AX1107" i="3"/>
  <c r="AC1107" i="3" s="1"/>
  <c r="AD1107" i="3" s="1"/>
  <c r="AU1107" i="3" s="1"/>
  <c r="AY1107" i="3"/>
  <c r="AZ1107" i="3"/>
  <c r="BC1107" i="3"/>
  <c r="BB1107" i="3" s="1"/>
  <c r="BD1107" i="3"/>
  <c r="BE1107" i="3" s="1"/>
  <c r="BF1107" i="3" s="1"/>
  <c r="BJ1107" i="3"/>
  <c r="BK1107" i="3"/>
  <c r="BL1107" i="3"/>
  <c r="BM1107" i="3"/>
  <c r="BN1107" i="3"/>
  <c r="AA1108" i="3"/>
  <c r="AB1108" i="3"/>
  <c r="AG1108" i="3"/>
  <c r="AX1108" i="3"/>
  <c r="AC1108" i="3" s="1"/>
  <c r="AY1108" i="3"/>
  <c r="AZ1108" i="3"/>
  <c r="BC1108" i="3"/>
  <c r="BB1108" i="3" s="1"/>
  <c r="BD1108" i="3"/>
  <c r="BE1108" i="3" s="1"/>
  <c r="BF1108" i="3" s="1"/>
  <c r="BJ1108" i="3"/>
  <c r="BK1108" i="3"/>
  <c r="BL1108" i="3"/>
  <c r="BM1108" i="3"/>
  <c r="BN1108" i="3"/>
  <c r="AA1109" i="3"/>
  <c r="AB1109" i="3"/>
  <c r="AG1109" i="3"/>
  <c r="AT1109" i="3"/>
  <c r="AX1109" i="3"/>
  <c r="AC1109" i="3" s="1"/>
  <c r="AD1109" i="3" s="1"/>
  <c r="AU1109" i="3" s="1"/>
  <c r="AY1109" i="3"/>
  <c r="AZ1109" i="3"/>
  <c r="BC1109" i="3"/>
  <c r="BB1109" i="3" s="1"/>
  <c r="BD1109" i="3"/>
  <c r="BE1109" i="3" s="1"/>
  <c r="BF1109" i="3" s="1"/>
  <c r="BJ1109" i="3"/>
  <c r="BK1109" i="3"/>
  <c r="BL1109" i="3"/>
  <c r="BM1109" i="3"/>
  <c r="BN1109" i="3"/>
  <c r="AA1110" i="3"/>
  <c r="AB1110" i="3"/>
  <c r="AG1110" i="3"/>
  <c r="AX1110" i="3"/>
  <c r="AC1110" i="3" s="1"/>
  <c r="AD1110" i="3" s="1"/>
  <c r="AU1110" i="3" s="1"/>
  <c r="AY1110" i="3"/>
  <c r="AZ1110" i="3"/>
  <c r="BC1110" i="3"/>
  <c r="BB1110" i="3" s="1"/>
  <c r="BD1110" i="3"/>
  <c r="BE1110" i="3" s="1"/>
  <c r="BF1110" i="3" s="1"/>
  <c r="BJ1110" i="3"/>
  <c r="BK1110" i="3"/>
  <c r="BL1110" i="3"/>
  <c r="BM1110" i="3"/>
  <c r="BN1110" i="3"/>
  <c r="AA1111" i="3"/>
  <c r="AB1111" i="3"/>
  <c r="AG1111" i="3"/>
  <c r="AT1111" i="3"/>
  <c r="AX1111" i="3"/>
  <c r="AC1111" i="3" s="1"/>
  <c r="AD1111" i="3" s="1"/>
  <c r="AU1111" i="3" s="1"/>
  <c r="AY1111" i="3"/>
  <c r="AZ1111" i="3"/>
  <c r="BC1111" i="3"/>
  <c r="BB1111" i="3" s="1"/>
  <c r="BD1111" i="3"/>
  <c r="BE1111" i="3" s="1"/>
  <c r="BF1111" i="3" s="1"/>
  <c r="BJ1111" i="3"/>
  <c r="BK1111" i="3"/>
  <c r="BL1111" i="3"/>
  <c r="BM1111" i="3"/>
  <c r="BN1111" i="3"/>
  <c r="AA1112" i="3"/>
  <c r="AB1112" i="3"/>
  <c r="AG1112" i="3"/>
  <c r="AX1112" i="3"/>
  <c r="AC1112" i="3" s="1"/>
  <c r="AY1112" i="3"/>
  <c r="AZ1112" i="3"/>
  <c r="BC1112" i="3"/>
  <c r="BB1112" i="3" s="1"/>
  <c r="BD1112" i="3"/>
  <c r="BE1112" i="3" s="1"/>
  <c r="BF1112" i="3" s="1"/>
  <c r="BJ1112" i="3"/>
  <c r="BK1112" i="3"/>
  <c r="BL1112" i="3"/>
  <c r="BM1112" i="3"/>
  <c r="BN1112" i="3"/>
  <c r="AA1113" i="3"/>
  <c r="AG1113" i="3"/>
  <c r="AX1113" i="3"/>
  <c r="AY1113" i="3"/>
  <c r="AZ1113" i="3"/>
  <c r="BC1113" i="3"/>
  <c r="BB1113" i="3" s="1"/>
  <c r="BD1113" i="3"/>
  <c r="BE1113" i="3" s="1"/>
  <c r="BF1113" i="3" s="1"/>
  <c r="BJ1113" i="3"/>
  <c r="BL1113" i="3" s="1"/>
  <c r="BK1113" i="3"/>
  <c r="BM1113" i="3"/>
  <c r="BN1113" i="3"/>
  <c r="AA1114" i="3"/>
  <c r="AG1114" i="3"/>
  <c r="AX1114" i="3"/>
  <c r="AY1114" i="3"/>
  <c r="AZ1114" i="3"/>
  <c r="BC1114" i="3"/>
  <c r="BB1114" i="3" s="1"/>
  <c r="BD1114" i="3"/>
  <c r="BJ1114" i="3"/>
  <c r="AB1114" i="3" s="1"/>
  <c r="BK1114" i="3"/>
  <c r="BL1114" i="3"/>
  <c r="BM1114" i="3"/>
  <c r="BN1114" i="3"/>
  <c r="AA1115" i="3"/>
  <c r="AB1115" i="3"/>
  <c r="AG1115" i="3"/>
  <c r="AX1115" i="3"/>
  <c r="AY1115" i="3"/>
  <c r="AZ1115" i="3"/>
  <c r="BC1115" i="3"/>
  <c r="BB1115" i="3" s="1"/>
  <c r="BD1115" i="3"/>
  <c r="BE1115" i="3" s="1"/>
  <c r="BF1115" i="3" s="1"/>
  <c r="BJ1115" i="3"/>
  <c r="BL1115" i="3" s="1"/>
  <c r="BK1115" i="3"/>
  <c r="BM1115" i="3"/>
  <c r="BN1115" i="3"/>
  <c r="AA1116" i="3"/>
  <c r="AG1116" i="3"/>
  <c r="AX1116" i="3"/>
  <c r="AY1116" i="3"/>
  <c r="AZ1116" i="3"/>
  <c r="BC1116" i="3"/>
  <c r="BB1116" i="3" s="1"/>
  <c r="BD1116" i="3"/>
  <c r="BJ1116" i="3"/>
  <c r="AB1116" i="3" s="1"/>
  <c r="BK1116" i="3"/>
  <c r="BL1116" i="3"/>
  <c r="BM1116" i="3"/>
  <c r="BN1116" i="3"/>
  <c r="AA1117" i="3"/>
  <c r="AB1117" i="3"/>
  <c r="AG1117" i="3"/>
  <c r="AX1117" i="3"/>
  <c r="AY1117" i="3"/>
  <c r="AZ1117" i="3"/>
  <c r="BC1117" i="3"/>
  <c r="BB1117" i="3" s="1"/>
  <c r="BD1117" i="3"/>
  <c r="BE1117" i="3" s="1"/>
  <c r="BF1117" i="3" s="1"/>
  <c r="BJ1117" i="3"/>
  <c r="BK1117" i="3"/>
  <c r="BL1117" i="3"/>
  <c r="BM1117" i="3"/>
  <c r="BN1117" i="3"/>
  <c r="AA1118" i="3"/>
  <c r="AG1118" i="3"/>
  <c r="AX1118" i="3"/>
  <c r="AY1118" i="3"/>
  <c r="AZ1118" i="3"/>
  <c r="BC1118" i="3"/>
  <c r="BB1118" i="3" s="1"/>
  <c r="BD1118" i="3"/>
  <c r="BE1118" i="3" s="1"/>
  <c r="BF1118" i="3" s="1"/>
  <c r="BJ1118" i="3"/>
  <c r="BK1118" i="3"/>
  <c r="BM1118" i="3"/>
  <c r="BN1118" i="3"/>
  <c r="AA1119" i="3"/>
  <c r="AB1119" i="3"/>
  <c r="AG1119" i="3"/>
  <c r="AX1119" i="3"/>
  <c r="AY1119" i="3"/>
  <c r="AZ1119" i="3"/>
  <c r="BC1119" i="3"/>
  <c r="BD1119" i="3"/>
  <c r="BJ1119" i="3"/>
  <c r="BL1119" i="3" s="1"/>
  <c r="BK1119" i="3"/>
  <c r="BM1119" i="3"/>
  <c r="BN1119" i="3"/>
  <c r="AA1120" i="3"/>
  <c r="AG1120" i="3"/>
  <c r="AX1120" i="3"/>
  <c r="AY1120" i="3"/>
  <c r="AZ1120" i="3"/>
  <c r="BC1120" i="3"/>
  <c r="BB1120" i="3" s="1"/>
  <c r="BD1120" i="3"/>
  <c r="BJ1120" i="3"/>
  <c r="AB1120" i="3" s="1"/>
  <c r="BK1120" i="3"/>
  <c r="BL1120" i="3"/>
  <c r="BM1120" i="3"/>
  <c r="BN1120" i="3"/>
  <c r="AA1121" i="3"/>
  <c r="AB1121" i="3"/>
  <c r="AG1121" i="3"/>
  <c r="AX1121" i="3"/>
  <c r="AY1121" i="3"/>
  <c r="AZ1121" i="3"/>
  <c r="BC1121" i="3"/>
  <c r="BB1121" i="3" s="1"/>
  <c r="BD1121" i="3"/>
  <c r="BE1121" i="3" s="1"/>
  <c r="BF1121" i="3" s="1"/>
  <c r="BJ1121" i="3"/>
  <c r="BK1121" i="3"/>
  <c r="BL1121" i="3"/>
  <c r="BM1121" i="3"/>
  <c r="BN1121" i="3"/>
  <c r="AA1122" i="3"/>
  <c r="AG1122" i="3"/>
  <c r="AX1122" i="3"/>
  <c r="AY1122" i="3"/>
  <c r="AZ1122" i="3"/>
  <c r="BC1122" i="3"/>
  <c r="BB1122" i="3" s="1"/>
  <c r="BD1122" i="3"/>
  <c r="BE1122" i="3" s="1"/>
  <c r="BF1122" i="3" s="1"/>
  <c r="BJ1122" i="3"/>
  <c r="BK1122" i="3"/>
  <c r="BM1122" i="3"/>
  <c r="BN1122" i="3"/>
  <c r="AA1123" i="3"/>
  <c r="AB1123" i="3"/>
  <c r="AG1123" i="3"/>
  <c r="AX1123" i="3"/>
  <c r="AY1123" i="3"/>
  <c r="AZ1123" i="3"/>
  <c r="BC1123" i="3"/>
  <c r="BD1123" i="3"/>
  <c r="BJ1123" i="3"/>
  <c r="BL1123" i="3" s="1"/>
  <c r="BK1123" i="3"/>
  <c r="BM1123" i="3"/>
  <c r="BN1123" i="3"/>
  <c r="AA1124" i="3"/>
  <c r="AG1124" i="3"/>
  <c r="AX1124" i="3"/>
  <c r="AY1124" i="3"/>
  <c r="AZ1124" i="3"/>
  <c r="BC1124" i="3"/>
  <c r="BB1124" i="3" s="1"/>
  <c r="BD1124" i="3"/>
  <c r="BJ1124" i="3"/>
  <c r="AB1124" i="3" s="1"/>
  <c r="BK1124" i="3"/>
  <c r="BL1124" i="3"/>
  <c r="BM1124" i="3"/>
  <c r="BN1124" i="3"/>
  <c r="AA1125" i="3"/>
  <c r="AB1125" i="3"/>
  <c r="AG1125" i="3"/>
  <c r="AX1125" i="3"/>
  <c r="AY1125" i="3"/>
  <c r="AZ1125" i="3"/>
  <c r="BC1125" i="3"/>
  <c r="BB1125" i="3" s="1"/>
  <c r="BD1125" i="3"/>
  <c r="BE1125" i="3" s="1"/>
  <c r="BF1125" i="3" s="1"/>
  <c r="BJ1125" i="3"/>
  <c r="BK1125" i="3"/>
  <c r="BL1125" i="3"/>
  <c r="BM1125" i="3"/>
  <c r="BN1125" i="3"/>
  <c r="AA1126" i="3"/>
  <c r="AB1126" i="3"/>
  <c r="AG1126" i="3"/>
  <c r="AX1126" i="3"/>
  <c r="AC1126" i="3" s="1"/>
  <c r="AD1126" i="3" s="1"/>
  <c r="AU1126" i="3" s="1"/>
  <c r="AY1126" i="3"/>
  <c r="AZ1126" i="3"/>
  <c r="BC1126" i="3"/>
  <c r="BB1126" i="3" s="1"/>
  <c r="BD1126" i="3"/>
  <c r="BE1126" i="3" s="1"/>
  <c r="BF1126" i="3" s="1"/>
  <c r="BJ1126" i="3"/>
  <c r="BK1126" i="3"/>
  <c r="BL1126" i="3"/>
  <c r="BM1126" i="3"/>
  <c r="BN1126" i="3"/>
  <c r="AA1127" i="3"/>
  <c r="AB1127" i="3"/>
  <c r="AG1127" i="3"/>
  <c r="AT1127" i="3"/>
  <c r="AX1127" i="3"/>
  <c r="AC1127" i="3" s="1"/>
  <c r="AD1127" i="3" s="1"/>
  <c r="AU1127" i="3" s="1"/>
  <c r="AY1127" i="3"/>
  <c r="AZ1127" i="3"/>
  <c r="BC1127" i="3"/>
  <c r="BB1127" i="3" s="1"/>
  <c r="BD1127" i="3"/>
  <c r="BE1127" i="3" s="1"/>
  <c r="BF1127" i="3" s="1"/>
  <c r="BJ1127" i="3"/>
  <c r="BK1127" i="3"/>
  <c r="BL1127" i="3"/>
  <c r="BM1127" i="3"/>
  <c r="BN1127" i="3"/>
  <c r="AA1128" i="3"/>
  <c r="AB1128" i="3"/>
  <c r="AG1128" i="3"/>
  <c r="AX1128" i="3"/>
  <c r="AC1128" i="3" s="1"/>
  <c r="AY1128" i="3"/>
  <c r="AZ1128" i="3"/>
  <c r="BC1128" i="3"/>
  <c r="BB1128" i="3" s="1"/>
  <c r="BD1128" i="3"/>
  <c r="BE1128" i="3" s="1"/>
  <c r="BF1128" i="3" s="1"/>
  <c r="BJ1128" i="3"/>
  <c r="BK1128" i="3"/>
  <c r="BL1128" i="3"/>
  <c r="BM1128" i="3"/>
  <c r="BN1128" i="3"/>
  <c r="AA1129" i="3"/>
  <c r="AB1129" i="3"/>
  <c r="AG1129" i="3"/>
  <c r="AT1129" i="3"/>
  <c r="AX1129" i="3"/>
  <c r="AC1129" i="3" s="1"/>
  <c r="AD1129" i="3" s="1"/>
  <c r="AU1129" i="3" s="1"/>
  <c r="AY1129" i="3"/>
  <c r="AZ1129" i="3"/>
  <c r="BC1129" i="3"/>
  <c r="BB1129" i="3" s="1"/>
  <c r="BD1129" i="3"/>
  <c r="BE1129" i="3" s="1"/>
  <c r="BF1129" i="3" s="1"/>
  <c r="BJ1129" i="3"/>
  <c r="BK1129" i="3"/>
  <c r="BL1129" i="3"/>
  <c r="BM1129" i="3"/>
  <c r="BN1129" i="3"/>
  <c r="AA1130" i="3"/>
  <c r="AB1130" i="3"/>
  <c r="AG1130" i="3"/>
  <c r="AX1130" i="3"/>
  <c r="AC1130" i="3" s="1"/>
  <c r="AD1130" i="3" s="1"/>
  <c r="AU1130" i="3" s="1"/>
  <c r="AY1130" i="3"/>
  <c r="AZ1130" i="3"/>
  <c r="BC1130" i="3"/>
  <c r="BB1130" i="3" s="1"/>
  <c r="BD1130" i="3"/>
  <c r="BE1130" i="3" s="1"/>
  <c r="BF1130" i="3" s="1"/>
  <c r="BJ1130" i="3"/>
  <c r="BK1130" i="3"/>
  <c r="BL1130" i="3"/>
  <c r="BM1130" i="3"/>
  <c r="BN1130" i="3"/>
  <c r="AA1131" i="3"/>
  <c r="AB1131" i="3"/>
  <c r="AG1131" i="3"/>
  <c r="AT1131" i="3"/>
  <c r="AX1131" i="3"/>
  <c r="AC1131" i="3" s="1"/>
  <c r="AD1131" i="3" s="1"/>
  <c r="AU1131" i="3" s="1"/>
  <c r="AY1131" i="3"/>
  <c r="AZ1131" i="3"/>
  <c r="BC1131" i="3"/>
  <c r="BB1131" i="3" s="1"/>
  <c r="BD1131" i="3"/>
  <c r="BE1131" i="3" s="1"/>
  <c r="BF1131" i="3" s="1"/>
  <c r="BJ1131" i="3"/>
  <c r="BK1131" i="3"/>
  <c r="BL1131" i="3"/>
  <c r="BM1131" i="3"/>
  <c r="BN1131" i="3"/>
  <c r="AA1132" i="3"/>
  <c r="AB1132" i="3"/>
  <c r="AG1132" i="3"/>
  <c r="AX1132" i="3"/>
  <c r="AC1132" i="3" s="1"/>
  <c r="AY1132" i="3"/>
  <c r="AZ1132" i="3"/>
  <c r="BC1132" i="3"/>
  <c r="BB1132" i="3" s="1"/>
  <c r="BD1132" i="3"/>
  <c r="BE1132" i="3" s="1"/>
  <c r="BF1132" i="3" s="1"/>
  <c r="BJ1132" i="3"/>
  <c r="BK1132" i="3"/>
  <c r="BL1132" i="3"/>
  <c r="BM1132" i="3"/>
  <c r="BN1132" i="3"/>
  <c r="AA1133" i="3"/>
  <c r="AB1133" i="3"/>
  <c r="AG1133" i="3"/>
  <c r="AT1133" i="3"/>
  <c r="AX1133" i="3"/>
  <c r="AC1133" i="3" s="1"/>
  <c r="AD1133" i="3" s="1"/>
  <c r="AU1133" i="3" s="1"/>
  <c r="AY1133" i="3"/>
  <c r="AZ1133" i="3"/>
  <c r="BC1133" i="3"/>
  <c r="BB1133" i="3" s="1"/>
  <c r="BD1133" i="3"/>
  <c r="BE1133" i="3" s="1"/>
  <c r="BF1133" i="3" s="1"/>
  <c r="BJ1133" i="3"/>
  <c r="BK1133" i="3"/>
  <c r="BL1133" i="3"/>
  <c r="BM1133" i="3"/>
  <c r="BN1133" i="3"/>
  <c r="AA1134" i="3"/>
  <c r="AB1134" i="3"/>
  <c r="AG1134" i="3"/>
  <c r="AX1134" i="3"/>
  <c r="AC1134" i="3" s="1"/>
  <c r="AD1134" i="3" s="1"/>
  <c r="AU1134" i="3" s="1"/>
  <c r="AY1134" i="3"/>
  <c r="AZ1134" i="3"/>
  <c r="BC1134" i="3"/>
  <c r="BB1134" i="3" s="1"/>
  <c r="BD1134" i="3"/>
  <c r="BE1134" i="3" s="1"/>
  <c r="BF1134" i="3" s="1"/>
  <c r="BJ1134" i="3"/>
  <c r="BK1134" i="3"/>
  <c r="BL1134" i="3"/>
  <c r="BM1134" i="3"/>
  <c r="BN1134" i="3"/>
  <c r="AA1135" i="3"/>
  <c r="AB1135" i="3"/>
  <c r="AG1135" i="3"/>
  <c r="AT1135" i="3"/>
  <c r="AX1135" i="3"/>
  <c r="AC1135" i="3" s="1"/>
  <c r="AD1135" i="3" s="1"/>
  <c r="AU1135" i="3" s="1"/>
  <c r="AY1135" i="3"/>
  <c r="AZ1135" i="3"/>
  <c r="BC1135" i="3"/>
  <c r="BB1135" i="3" s="1"/>
  <c r="BD1135" i="3"/>
  <c r="BE1135" i="3" s="1"/>
  <c r="BF1135" i="3" s="1"/>
  <c r="BJ1135" i="3"/>
  <c r="BK1135" i="3"/>
  <c r="BL1135" i="3"/>
  <c r="BM1135" i="3"/>
  <c r="BN1135" i="3"/>
  <c r="AA1136" i="3"/>
  <c r="AB1136" i="3"/>
  <c r="AG1136" i="3"/>
  <c r="AX1136" i="3"/>
  <c r="AC1136" i="3" s="1"/>
  <c r="AY1136" i="3"/>
  <c r="AZ1136" i="3"/>
  <c r="BC1136" i="3"/>
  <c r="BB1136" i="3" s="1"/>
  <c r="BD1136" i="3"/>
  <c r="BE1136" i="3" s="1"/>
  <c r="BF1136" i="3" s="1"/>
  <c r="BJ1136" i="3"/>
  <c r="BK1136" i="3"/>
  <c r="BL1136" i="3"/>
  <c r="BM1136" i="3"/>
  <c r="BN1136" i="3"/>
  <c r="AA1137" i="3"/>
  <c r="AB1137" i="3"/>
  <c r="AG1137" i="3"/>
  <c r="AT1137" i="3"/>
  <c r="AX1137" i="3"/>
  <c r="AC1137" i="3" s="1"/>
  <c r="AD1137" i="3" s="1"/>
  <c r="AU1137" i="3" s="1"/>
  <c r="AY1137" i="3"/>
  <c r="AZ1137" i="3"/>
  <c r="BC1137" i="3"/>
  <c r="BB1137" i="3" s="1"/>
  <c r="BD1137" i="3"/>
  <c r="BE1137" i="3" s="1"/>
  <c r="BF1137" i="3" s="1"/>
  <c r="BJ1137" i="3"/>
  <c r="BK1137" i="3"/>
  <c r="BL1137" i="3"/>
  <c r="BM1137" i="3"/>
  <c r="BN1137" i="3"/>
  <c r="AA1138" i="3"/>
  <c r="AB1138" i="3"/>
  <c r="AG1138" i="3"/>
  <c r="AX1138" i="3"/>
  <c r="AC1138" i="3" s="1"/>
  <c r="AD1138" i="3" s="1"/>
  <c r="AU1138" i="3" s="1"/>
  <c r="AY1138" i="3"/>
  <c r="AZ1138" i="3"/>
  <c r="BC1138" i="3"/>
  <c r="BB1138" i="3" s="1"/>
  <c r="BD1138" i="3"/>
  <c r="BE1138" i="3" s="1"/>
  <c r="BF1138" i="3" s="1"/>
  <c r="BJ1138" i="3"/>
  <c r="BK1138" i="3"/>
  <c r="BL1138" i="3"/>
  <c r="BM1138" i="3"/>
  <c r="BN1138" i="3"/>
  <c r="AA1139" i="3"/>
  <c r="AB1139" i="3"/>
  <c r="AG1139" i="3"/>
  <c r="AT1139" i="3"/>
  <c r="AX1139" i="3"/>
  <c r="AC1139" i="3" s="1"/>
  <c r="AD1139" i="3" s="1"/>
  <c r="AU1139" i="3" s="1"/>
  <c r="AY1139" i="3"/>
  <c r="AZ1139" i="3"/>
  <c r="BC1139" i="3"/>
  <c r="BB1139" i="3" s="1"/>
  <c r="BD1139" i="3"/>
  <c r="BE1139" i="3" s="1"/>
  <c r="BF1139" i="3" s="1"/>
  <c r="BJ1139" i="3"/>
  <c r="BK1139" i="3"/>
  <c r="BL1139" i="3"/>
  <c r="BM1139" i="3"/>
  <c r="BN1139" i="3"/>
  <c r="AA1140" i="3"/>
  <c r="AB1140" i="3"/>
  <c r="AG1140" i="3"/>
  <c r="AX1140" i="3"/>
  <c r="AC1140" i="3" s="1"/>
  <c r="AY1140" i="3"/>
  <c r="AZ1140" i="3"/>
  <c r="BC1140" i="3"/>
  <c r="BB1140" i="3" s="1"/>
  <c r="BD1140" i="3"/>
  <c r="BE1140" i="3" s="1"/>
  <c r="BF1140" i="3" s="1"/>
  <c r="BJ1140" i="3"/>
  <c r="BK1140" i="3"/>
  <c r="BL1140" i="3"/>
  <c r="BM1140" i="3"/>
  <c r="BN1140" i="3"/>
  <c r="AA1141" i="3"/>
  <c r="AB1141" i="3"/>
  <c r="AG1141" i="3"/>
  <c r="AT1141" i="3"/>
  <c r="AX1141" i="3"/>
  <c r="AC1141" i="3" s="1"/>
  <c r="AD1141" i="3" s="1"/>
  <c r="AU1141" i="3" s="1"/>
  <c r="AY1141" i="3"/>
  <c r="AZ1141" i="3"/>
  <c r="BC1141" i="3"/>
  <c r="BB1141" i="3" s="1"/>
  <c r="BD1141" i="3"/>
  <c r="BE1141" i="3" s="1"/>
  <c r="BF1141" i="3" s="1"/>
  <c r="BJ1141" i="3"/>
  <c r="BK1141" i="3"/>
  <c r="BL1141" i="3"/>
  <c r="BM1141" i="3"/>
  <c r="BN1141" i="3"/>
  <c r="AA1142" i="3"/>
  <c r="AB1142" i="3"/>
  <c r="AG1142" i="3"/>
  <c r="AX1142" i="3"/>
  <c r="AC1142" i="3" s="1"/>
  <c r="AD1142" i="3" s="1"/>
  <c r="AU1142" i="3" s="1"/>
  <c r="AY1142" i="3"/>
  <c r="AZ1142" i="3"/>
  <c r="BC1142" i="3"/>
  <c r="BB1142" i="3" s="1"/>
  <c r="BD1142" i="3"/>
  <c r="BE1142" i="3" s="1"/>
  <c r="BF1142" i="3" s="1"/>
  <c r="BJ1142" i="3"/>
  <c r="BK1142" i="3"/>
  <c r="BL1142" i="3"/>
  <c r="BM1142" i="3"/>
  <c r="BN1142" i="3"/>
  <c r="AA1143" i="3"/>
  <c r="AB1143" i="3"/>
  <c r="AG1143" i="3"/>
  <c r="AT1143" i="3"/>
  <c r="AX1143" i="3"/>
  <c r="AC1143" i="3" s="1"/>
  <c r="AD1143" i="3" s="1"/>
  <c r="AU1143" i="3" s="1"/>
  <c r="AY1143" i="3"/>
  <c r="AZ1143" i="3"/>
  <c r="BC1143" i="3"/>
  <c r="BB1143" i="3" s="1"/>
  <c r="BD1143" i="3"/>
  <c r="BE1143" i="3" s="1"/>
  <c r="BF1143" i="3" s="1"/>
  <c r="BJ1143" i="3"/>
  <c r="BK1143" i="3"/>
  <c r="BL1143" i="3"/>
  <c r="BM1143" i="3"/>
  <c r="BN1143" i="3"/>
  <c r="AA1144" i="3"/>
  <c r="AB1144" i="3"/>
  <c r="AG1144" i="3"/>
  <c r="AX1144" i="3"/>
  <c r="AC1144" i="3" s="1"/>
  <c r="AY1144" i="3"/>
  <c r="AZ1144" i="3"/>
  <c r="BC1144" i="3"/>
  <c r="BB1144" i="3" s="1"/>
  <c r="BD1144" i="3"/>
  <c r="BE1144" i="3" s="1"/>
  <c r="BF1144" i="3" s="1"/>
  <c r="BJ1144" i="3"/>
  <c r="BK1144" i="3"/>
  <c r="BL1144" i="3"/>
  <c r="BM1144" i="3"/>
  <c r="BN1144" i="3"/>
  <c r="AA1145" i="3"/>
  <c r="AB1145" i="3"/>
  <c r="AG1145" i="3"/>
  <c r="AT1145" i="3"/>
  <c r="AX1145" i="3"/>
  <c r="AC1145" i="3" s="1"/>
  <c r="AD1145" i="3" s="1"/>
  <c r="AU1145" i="3" s="1"/>
  <c r="AY1145" i="3"/>
  <c r="AZ1145" i="3"/>
  <c r="BC1145" i="3"/>
  <c r="BB1145" i="3" s="1"/>
  <c r="BD1145" i="3"/>
  <c r="BE1145" i="3" s="1"/>
  <c r="BF1145" i="3" s="1"/>
  <c r="BJ1145" i="3"/>
  <c r="BK1145" i="3"/>
  <c r="BL1145" i="3"/>
  <c r="BM1145" i="3"/>
  <c r="BN1145" i="3"/>
  <c r="AA1146" i="3"/>
  <c r="AB1146" i="3"/>
  <c r="AG1146" i="3"/>
  <c r="AX1146" i="3"/>
  <c r="AC1146" i="3" s="1"/>
  <c r="AD1146" i="3" s="1"/>
  <c r="AU1146" i="3" s="1"/>
  <c r="AY1146" i="3"/>
  <c r="AZ1146" i="3"/>
  <c r="BC1146" i="3"/>
  <c r="BB1146" i="3" s="1"/>
  <c r="BD1146" i="3"/>
  <c r="BE1146" i="3" s="1"/>
  <c r="BF1146" i="3" s="1"/>
  <c r="BJ1146" i="3"/>
  <c r="BK1146" i="3"/>
  <c r="BL1146" i="3"/>
  <c r="BM1146" i="3"/>
  <c r="BN1146" i="3"/>
  <c r="AA1147" i="3"/>
  <c r="AB1147" i="3"/>
  <c r="AG1147" i="3"/>
  <c r="AT1147" i="3"/>
  <c r="AX1147" i="3"/>
  <c r="AC1147" i="3" s="1"/>
  <c r="AD1147" i="3" s="1"/>
  <c r="AU1147" i="3" s="1"/>
  <c r="AY1147" i="3"/>
  <c r="AZ1147" i="3"/>
  <c r="BC1147" i="3"/>
  <c r="BB1147" i="3" s="1"/>
  <c r="BD1147" i="3"/>
  <c r="BE1147" i="3" s="1"/>
  <c r="BF1147" i="3" s="1"/>
  <c r="BJ1147" i="3"/>
  <c r="BK1147" i="3"/>
  <c r="BL1147" i="3"/>
  <c r="BM1147" i="3"/>
  <c r="BN1147" i="3"/>
  <c r="AA1148" i="3"/>
  <c r="AB1148" i="3"/>
  <c r="AG1148" i="3"/>
  <c r="AX1148" i="3"/>
  <c r="AC1148" i="3" s="1"/>
  <c r="AY1148" i="3"/>
  <c r="AZ1148" i="3"/>
  <c r="BC1148" i="3"/>
  <c r="BB1148" i="3" s="1"/>
  <c r="BD1148" i="3"/>
  <c r="BE1148" i="3" s="1"/>
  <c r="BF1148" i="3" s="1"/>
  <c r="BJ1148" i="3"/>
  <c r="BK1148" i="3"/>
  <c r="BL1148" i="3"/>
  <c r="BM1148" i="3"/>
  <c r="BN1148" i="3"/>
  <c r="AA1149" i="3"/>
  <c r="AB1149" i="3"/>
  <c r="AG1149" i="3"/>
  <c r="AT1149" i="3"/>
  <c r="AX1149" i="3"/>
  <c r="AC1149" i="3" s="1"/>
  <c r="AD1149" i="3" s="1"/>
  <c r="AU1149" i="3" s="1"/>
  <c r="AY1149" i="3"/>
  <c r="AZ1149" i="3"/>
  <c r="BC1149" i="3"/>
  <c r="BB1149" i="3" s="1"/>
  <c r="BD1149" i="3"/>
  <c r="BE1149" i="3" s="1"/>
  <c r="BF1149" i="3" s="1"/>
  <c r="BJ1149" i="3"/>
  <c r="BK1149" i="3"/>
  <c r="BL1149" i="3"/>
  <c r="BM1149" i="3"/>
  <c r="BN1149" i="3"/>
  <c r="AA1150" i="3"/>
  <c r="AB1150" i="3"/>
  <c r="AG1150" i="3"/>
  <c r="AX1150" i="3"/>
  <c r="AC1150" i="3" s="1"/>
  <c r="AD1150" i="3" s="1"/>
  <c r="AU1150" i="3" s="1"/>
  <c r="AY1150" i="3"/>
  <c r="AZ1150" i="3"/>
  <c r="BC1150" i="3"/>
  <c r="BB1150" i="3" s="1"/>
  <c r="BD1150" i="3"/>
  <c r="BE1150" i="3" s="1"/>
  <c r="BF1150" i="3" s="1"/>
  <c r="BJ1150" i="3"/>
  <c r="BK1150" i="3"/>
  <c r="BL1150" i="3"/>
  <c r="BM1150" i="3"/>
  <c r="BN1150" i="3"/>
  <c r="AA1151" i="3"/>
  <c r="AB1151" i="3"/>
  <c r="AG1151" i="3"/>
  <c r="AT1151" i="3"/>
  <c r="AX1151" i="3"/>
  <c r="AC1151" i="3" s="1"/>
  <c r="AD1151" i="3" s="1"/>
  <c r="AU1151" i="3" s="1"/>
  <c r="AY1151" i="3"/>
  <c r="AZ1151" i="3"/>
  <c r="BC1151" i="3"/>
  <c r="BB1151" i="3" s="1"/>
  <c r="BD1151" i="3"/>
  <c r="BE1151" i="3" s="1"/>
  <c r="BF1151" i="3" s="1"/>
  <c r="BJ1151" i="3"/>
  <c r="BK1151" i="3"/>
  <c r="BL1151" i="3"/>
  <c r="BM1151" i="3"/>
  <c r="BN1151" i="3"/>
  <c r="AA1152" i="3"/>
  <c r="AB1152" i="3"/>
  <c r="AG1152" i="3"/>
  <c r="AX1152" i="3"/>
  <c r="AC1152" i="3" s="1"/>
  <c r="AY1152" i="3"/>
  <c r="AZ1152" i="3"/>
  <c r="BC1152" i="3"/>
  <c r="BB1152" i="3" s="1"/>
  <c r="BD1152" i="3"/>
  <c r="BE1152" i="3" s="1"/>
  <c r="BF1152" i="3" s="1"/>
  <c r="BJ1152" i="3"/>
  <c r="BK1152" i="3"/>
  <c r="BL1152" i="3"/>
  <c r="BM1152" i="3"/>
  <c r="BN1152" i="3"/>
  <c r="AA1153" i="3"/>
  <c r="AB1153" i="3"/>
  <c r="AG1153" i="3"/>
  <c r="AT1153" i="3"/>
  <c r="AX1153" i="3"/>
  <c r="AC1153" i="3" s="1"/>
  <c r="AD1153" i="3" s="1"/>
  <c r="AU1153" i="3" s="1"/>
  <c r="AY1153" i="3"/>
  <c r="AZ1153" i="3"/>
  <c r="BC1153" i="3"/>
  <c r="BB1153" i="3" s="1"/>
  <c r="BD1153" i="3"/>
  <c r="BE1153" i="3" s="1"/>
  <c r="BF1153" i="3" s="1"/>
  <c r="BJ1153" i="3"/>
  <c r="BK1153" i="3"/>
  <c r="BL1153" i="3"/>
  <c r="BM1153" i="3"/>
  <c r="BN1153" i="3"/>
  <c r="AA1154" i="3"/>
  <c r="AG1154" i="3"/>
  <c r="AX1154" i="3"/>
  <c r="AY1154" i="3"/>
  <c r="AZ1154" i="3"/>
  <c r="BC1154" i="3"/>
  <c r="BB1154" i="3" s="1"/>
  <c r="BD1154" i="3"/>
  <c r="BE1154" i="3" s="1"/>
  <c r="BF1154" i="3" s="1"/>
  <c r="BJ1154" i="3"/>
  <c r="AB1154" i="3" s="1"/>
  <c r="BK1154" i="3"/>
  <c r="BM1154" i="3"/>
  <c r="BN1154" i="3"/>
  <c r="AA1155" i="3"/>
  <c r="AG1155" i="3"/>
  <c r="AX1155" i="3"/>
  <c r="AY1155" i="3"/>
  <c r="AZ1155" i="3"/>
  <c r="BC1155" i="3"/>
  <c r="BD1155" i="3"/>
  <c r="BJ1155" i="3"/>
  <c r="AB1155" i="3" s="1"/>
  <c r="BK1155" i="3"/>
  <c r="BL1155" i="3"/>
  <c r="BM1155" i="3"/>
  <c r="BN1155" i="3"/>
  <c r="AA1156" i="3"/>
  <c r="AG1156" i="3"/>
  <c r="AX1156" i="3"/>
  <c r="AY1156" i="3"/>
  <c r="AZ1156" i="3"/>
  <c r="BC1156" i="3"/>
  <c r="BB1156" i="3" s="1"/>
  <c r="BD1156" i="3"/>
  <c r="BE1156" i="3" s="1"/>
  <c r="BF1156" i="3" s="1"/>
  <c r="BJ1156" i="3"/>
  <c r="AB1156" i="3" s="1"/>
  <c r="BK1156" i="3"/>
  <c r="BM1156" i="3"/>
  <c r="BN1156" i="3"/>
  <c r="AA1157" i="3"/>
  <c r="AG1157" i="3"/>
  <c r="AX1157" i="3"/>
  <c r="AY1157" i="3"/>
  <c r="AZ1157" i="3"/>
  <c r="BC1157" i="3"/>
  <c r="BD1157" i="3"/>
  <c r="BJ1157" i="3"/>
  <c r="AB1157" i="3" s="1"/>
  <c r="BK1157" i="3"/>
  <c r="BL1157" i="3"/>
  <c r="BM1157" i="3"/>
  <c r="BN1157" i="3"/>
  <c r="AA1158" i="3"/>
  <c r="AG1158" i="3"/>
  <c r="AX1158" i="3"/>
  <c r="AY1158" i="3"/>
  <c r="AZ1158" i="3"/>
  <c r="BC1158" i="3"/>
  <c r="BB1158" i="3" s="1"/>
  <c r="BD1158" i="3"/>
  <c r="BE1158" i="3" s="1"/>
  <c r="BF1158" i="3" s="1"/>
  <c r="BJ1158" i="3"/>
  <c r="AB1158" i="3" s="1"/>
  <c r="BK1158" i="3"/>
  <c r="BM1158" i="3"/>
  <c r="BN1158" i="3"/>
  <c r="AA1159" i="3"/>
  <c r="AG1159" i="3"/>
  <c r="AX1159" i="3"/>
  <c r="AY1159" i="3"/>
  <c r="AZ1159" i="3"/>
  <c r="BC1159" i="3"/>
  <c r="BD1159" i="3"/>
  <c r="BJ1159" i="3"/>
  <c r="AB1159" i="3" s="1"/>
  <c r="BK1159" i="3"/>
  <c r="BL1159" i="3"/>
  <c r="BM1159" i="3"/>
  <c r="BN1159" i="3"/>
  <c r="AA1160" i="3"/>
  <c r="AG1160" i="3"/>
  <c r="AX1160" i="3"/>
  <c r="AY1160" i="3"/>
  <c r="AZ1160" i="3"/>
  <c r="BC1160" i="3"/>
  <c r="BB1160" i="3" s="1"/>
  <c r="BD1160" i="3"/>
  <c r="BE1160" i="3" s="1"/>
  <c r="BF1160" i="3" s="1"/>
  <c r="BJ1160" i="3"/>
  <c r="AB1160" i="3" s="1"/>
  <c r="BK1160" i="3"/>
  <c r="BM1160" i="3"/>
  <c r="BN1160" i="3"/>
  <c r="AA1161" i="3"/>
  <c r="AG1161" i="3"/>
  <c r="AX1161" i="3"/>
  <c r="AY1161" i="3"/>
  <c r="AZ1161" i="3"/>
  <c r="BC1161" i="3"/>
  <c r="BD1161" i="3"/>
  <c r="BJ1161" i="3"/>
  <c r="AB1161" i="3" s="1"/>
  <c r="BK1161" i="3"/>
  <c r="BL1161" i="3"/>
  <c r="BM1161" i="3"/>
  <c r="BN1161" i="3"/>
  <c r="AA1162" i="3"/>
  <c r="AG1162" i="3"/>
  <c r="AX1162" i="3"/>
  <c r="AY1162" i="3"/>
  <c r="AZ1162" i="3"/>
  <c r="BC1162" i="3"/>
  <c r="BB1162" i="3" s="1"/>
  <c r="BD1162" i="3"/>
  <c r="BE1162" i="3" s="1"/>
  <c r="BF1162" i="3" s="1"/>
  <c r="BJ1162" i="3"/>
  <c r="AB1162" i="3" s="1"/>
  <c r="BK1162" i="3"/>
  <c r="BL1162" i="3"/>
  <c r="BM1162" i="3"/>
  <c r="BN1162" i="3"/>
  <c r="AA1163" i="3"/>
  <c r="AB1163" i="3"/>
  <c r="AG1163" i="3"/>
  <c r="AX1163" i="3"/>
  <c r="AY1163" i="3"/>
  <c r="AZ1163" i="3"/>
  <c r="BC1163" i="3"/>
  <c r="BB1163" i="3" s="1"/>
  <c r="BD1163" i="3"/>
  <c r="BE1163" i="3" s="1"/>
  <c r="BF1163" i="3" s="1"/>
  <c r="BJ1163" i="3"/>
  <c r="BL1163" i="3" s="1"/>
  <c r="BK1163" i="3"/>
  <c r="BM1163" i="3"/>
  <c r="BN1163" i="3"/>
  <c r="AA1164" i="3"/>
  <c r="AG1164" i="3"/>
  <c r="AX1164" i="3"/>
  <c r="AY1164" i="3"/>
  <c r="AZ1164" i="3"/>
  <c r="BC1164" i="3"/>
  <c r="BB1164" i="3" s="1"/>
  <c r="BD1164" i="3"/>
  <c r="BJ1164" i="3"/>
  <c r="BK1164" i="3"/>
  <c r="BM1164" i="3"/>
  <c r="BN1164" i="3"/>
  <c r="AA1165" i="3"/>
  <c r="AB1165" i="3"/>
  <c r="AG1165" i="3"/>
  <c r="AX1165" i="3"/>
  <c r="AY1165" i="3"/>
  <c r="AZ1165" i="3"/>
  <c r="BC1165" i="3"/>
  <c r="BD1165" i="3"/>
  <c r="BJ1165" i="3"/>
  <c r="BK1165" i="3"/>
  <c r="BL1165" i="3"/>
  <c r="BM1165" i="3"/>
  <c r="BN1165" i="3"/>
  <c r="AA1166" i="3"/>
  <c r="AG1166" i="3"/>
  <c r="AX1166" i="3"/>
  <c r="AY1166" i="3"/>
  <c r="AZ1166" i="3"/>
  <c r="BC1166" i="3"/>
  <c r="BB1166" i="3" s="1"/>
  <c r="BD1166" i="3"/>
  <c r="BE1166" i="3" s="1"/>
  <c r="BF1166" i="3" s="1"/>
  <c r="BJ1166" i="3"/>
  <c r="AB1166" i="3" s="1"/>
  <c r="BK1166" i="3"/>
  <c r="BL1166" i="3"/>
  <c r="BM1166" i="3"/>
  <c r="BN1166" i="3"/>
  <c r="AA1167" i="3"/>
  <c r="AB1167" i="3"/>
  <c r="AG1167" i="3"/>
  <c r="AX1167" i="3"/>
  <c r="AY1167" i="3"/>
  <c r="AZ1167" i="3"/>
  <c r="BC1167" i="3"/>
  <c r="BB1167" i="3" s="1"/>
  <c r="BD1167" i="3"/>
  <c r="BE1167" i="3" s="1"/>
  <c r="BF1167" i="3" s="1"/>
  <c r="BJ1167" i="3"/>
  <c r="BL1167" i="3" s="1"/>
  <c r="BK1167" i="3"/>
  <c r="BM1167" i="3"/>
  <c r="BN1167" i="3"/>
  <c r="AA1168" i="3"/>
  <c r="AG1168" i="3"/>
  <c r="AX1168" i="3"/>
  <c r="AY1168" i="3"/>
  <c r="AZ1168" i="3"/>
  <c r="BC1168" i="3"/>
  <c r="BB1168" i="3" s="1"/>
  <c r="BD1168" i="3"/>
  <c r="BJ1168" i="3"/>
  <c r="BK1168" i="3"/>
  <c r="BM1168" i="3"/>
  <c r="BN1168" i="3"/>
  <c r="AA1169" i="3"/>
  <c r="AB1169" i="3"/>
  <c r="AG1169" i="3"/>
  <c r="AX1169" i="3"/>
  <c r="AY1169" i="3"/>
  <c r="AZ1169" i="3"/>
  <c r="BC1169" i="3"/>
  <c r="BD1169" i="3"/>
  <c r="BJ1169" i="3"/>
  <c r="BK1169" i="3"/>
  <c r="BL1169" i="3"/>
  <c r="BM1169" i="3"/>
  <c r="BN1169" i="3"/>
  <c r="AA1170" i="3"/>
  <c r="AG1170" i="3"/>
  <c r="AX1170" i="3"/>
  <c r="AY1170" i="3"/>
  <c r="AZ1170" i="3"/>
  <c r="BC1170" i="3"/>
  <c r="BB1170" i="3" s="1"/>
  <c r="BD1170" i="3"/>
  <c r="BE1170" i="3" s="1"/>
  <c r="BF1170" i="3" s="1"/>
  <c r="BJ1170" i="3"/>
  <c r="AB1170" i="3" s="1"/>
  <c r="BK1170" i="3"/>
  <c r="BL1170" i="3"/>
  <c r="BM1170" i="3"/>
  <c r="BN1170" i="3"/>
  <c r="AA1171" i="3"/>
  <c r="AB1171" i="3"/>
  <c r="AG1171" i="3"/>
  <c r="AX1171" i="3"/>
  <c r="AY1171" i="3"/>
  <c r="AZ1171" i="3"/>
  <c r="BC1171" i="3"/>
  <c r="BB1171" i="3" s="1"/>
  <c r="BD1171" i="3"/>
  <c r="BE1171" i="3" s="1"/>
  <c r="BF1171" i="3" s="1"/>
  <c r="BJ1171" i="3"/>
  <c r="BL1171" i="3" s="1"/>
  <c r="BK1171" i="3"/>
  <c r="BM1171" i="3"/>
  <c r="BN1171" i="3"/>
  <c r="AA1172" i="3"/>
  <c r="AG1172" i="3"/>
  <c r="AX1172" i="3"/>
  <c r="AY1172" i="3"/>
  <c r="AZ1172" i="3"/>
  <c r="BC1172" i="3"/>
  <c r="BB1172" i="3" s="1"/>
  <c r="BD1172" i="3"/>
  <c r="BJ1172" i="3"/>
  <c r="BK1172" i="3"/>
  <c r="BM1172" i="3"/>
  <c r="BN1172" i="3"/>
  <c r="AA1173" i="3"/>
  <c r="AB1173" i="3"/>
  <c r="AG1173" i="3"/>
  <c r="AX1173" i="3"/>
  <c r="AY1173" i="3"/>
  <c r="AZ1173" i="3"/>
  <c r="BC1173" i="3"/>
  <c r="BD1173" i="3"/>
  <c r="BJ1173" i="3"/>
  <c r="BK1173" i="3"/>
  <c r="BL1173" i="3"/>
  <c r="BM1173" i="3"/>
  <c r="BN1173" i="3"/>
  <c r="AA1174" i="3"/>
  <c r="AG1174" i="3"/>
  <c r="AX1174" i="3"/>
  <c r="AY1174" i="3"/>
  <c r="AZ1174" i="3"/>
  <c r="BC1174" i="3"/>
  <c r="BB1174" i="3" s="1"/>
  <c r="BD1174" i="3"/>
  <c r="BE1174" i="3" s="1"/>
  <c r="BF1174" i="3" s="1"/>
  <c r="BJ1174" i="3"/>
  <c r="AB1174" i="3" s="1"/>
  <c r="BK1174" i="3"/>
  <c r="BL1174" i="3"/>
  <c r="BM1174" i="3"/>
  <c r="BN1174" i="3"/>
  <c r="AA1175" i="3"/>
  <c r="AB1175" i="3"/>
  <c r="AG1175" i="3"/>
  <c r="AX1175" i="3"/>
  <c r="AY1175" i="3"/>
  <c r="AZ1175" i="3"/>
  <c r="BC1175" i="3"/>
  <c r="BB1175" i="3" s="1"/>
  <c r="BD1175" i="3"/>
  <c r="BE1175" i="3" s="1"/>
  <c r="BF1175" i="3" s="1"/>
  <c r="BJ1175" i="3"/>
  <c r="BL1175" i="3" s="1"/>
  <c r="BK1175" i="3"/>
  <c r="BM1175" i="3"/>
  <c r="BN1175" i="3"/>
  <c r="AA1176" i="3"/>
  <c r="AG1176" i="3"/>
  <c r="AX1176" i="3"/>
  <c r="AY1176" i="3"/>
  <c r="AZ1176" i="3"/>
  <c r="BC1176" i="3"/>
  <c r="BB1176" i="3" s="1"/>
  <c r="BD1176" i="3"/>
  <c r="BJ1176" i="3"/>
  <c r="BK1176" i="3"/>
  <c r="BM1176" i="3"/>
  <c r="BN1176" i="3"/>
  <c r="AA1177" i="3"/>
  <c r="AB1177" i="3"/>
  <c r="AG1177" i="3"/>
  <c r="AX1177" i="3"/>
  <c r="AY1177" i="3"/>
  <c r="AZ1177" i="3"/>
  <c r="BC1177" i="3"/>
  <c r="BD1177" i="3"/>
  <c r="BJ1177" i="3"/>
  <c r="BK1177" i="3"/>
  <c r="BL1177" i="3"/>
  <c r="BM1177" i="3"/>
  <c r="BN1177" i="3"/>
  <c r="AA1178" i="3"/>
  <c r="AG1178" i="3"/>
  <c r="AX1178" i="3"/>
  <c r="AY1178" i="3"/>
  <c r="AZ1178" i="3"/>
  <c r="BC1178" i="3"/>
  <c r="BB1178" i="3" s="1"/>
  <c r="BD1178" i="3"/>
  <c r="BE1178" i="3" s="1"/>
  <c r="BF1178" i="3" s="1"/>
  <c r="BJ1178" i="3"/>
  <c r="AB1178" i="3" s="1"/>
  <c r="BK1178" i="3"/>
  <c r="BL1178" i="3"/>
  <c r="BM1178" i="3"/>
  <c r="BN1178" i="3"/>
  <c r="AA1179" i="3"/>
  <c r="AB1179" i="3"/>
  <c r="AG1179" i="3"/>
  <c r="AX1179" i="3"/>
  <c r="AY1179" i="3"/>
  <c r="AZ1179" i="3"/>
  <c r="BC1179" i="3"/>
  <c r="BB1179" i="3" s="1"/>
  <c r="BD1179" i="3"/>
  <c r="BE1179" i="3" s="1"/>
  <c r="BF1179" i="3" s="1"/>
  <c r="BJ1179" i="3"/>
  <c r="BL1179" i="3" s="1"/>
  <c r="BK1179" i="3"/>
  <c r="BM1179" i="3"/>
  <c r="BN1179" i="3"/>
  <c r="AA1180" i="3"/>
  <c r="AG1180" i="3"/>
  <c r="AX1180" i="3"/>
  <c r="AY1180" i="3"/>
  <c r="AZ1180" i="3"/>
  <c r="BC1180" i="3"/>
  <c r="BB1180" i="3" s="1"/>
  <c r="BD1180" i="3"/>
  <c r="BJ1180" i="3"/>
  <c r="BK1180" i="3"/>
  <c r="BM1180" i="3"/>
  <c r="BN1180" i="3"/>
  <c r="AA1181" i="3"/>
  <c r="AB1181" i="3"/>
  <c r="AG1181" i="3"/>
  <c r="AX1181" i="3"/>
  <c r="AY1181" i="3"/>
  <c r="AZ1181" i="3"/>
  <c r="BC1181" i="3"/>
  <c r="BD1181" i="3"/>
  <c r="BJ1181" i="3"/>
  <c r="BK1181" i="3"/>
  <c r="BL1181" i="3"/>
  <c r="BM1181" i="3"/>
  <c r="BN1181" i="3"/>
  <c r="AA1182" i="3"/>
  <c r="AG1182" i="3"/>
  <c r="AX1182" i="3"/>
  <c r="AY1182" i="3"/>
  <c r="AZ1182" i="3"/>
  <c r="BC1182" i="3"/>
  <c r="BB1182" i="3" s="1"/>
  <c r="BD1182" i="3"/>
  <c r="BE1182" i="3" s="1"/>
  <c r="BF1182" i="3" s="1"/>
  <c r="BJ1182" i="3"/>
  <c r="AB1182" i="3" s="1"/>
  <c r="BK1182" i="3"/>
  <c r="BL1182" i="3"/>
  <c r="BM1182" i="3"/>
  <c r="BN1182" i="3"/>
  <c r="AA1183" i="3"/>
  <c r="AB1183" i="3"/>
  <c r="AG1183" i="3"/>
  <c r="AX1183" i="3"/>
  <c r="AY1183" i="3"/>
  <c r="AZ1183" i="3"/>
  <c r="BC1183" i="3"/>
  <c r="BB1183" i="3" s="1"/>
  <c r="BD1183" i="3"/>
  <c r="BE1183" i="3" s="1"/>
  <c r="BF1183" i="3" s="1"/>
  <c r="BJ1183" i="3"/>
  <c r="BL1183" i="3" s="1"/>
  <c r="BK1183" i="3"/>
  <c r="BM1183" i="3"/>
  <c r="BN1183" i="3"/>
  <c r="AA1184" i="3"/>
  <c r="AG1184" i="3"/>
  <c r="AX1184" i="3"/>
  <c r="AY1184" i="3"/>
  <c r="AZ1184" i="3"/>
  <c r="BC1184" i="3"/>
  <c r="BB1184" i="3" s="1"/>
  <c r="BD1184" i="3"/>
  <c r="BJ1184" i="3"/>
  <c r="BK1184" i="3"/>
  <c r="BM1184" i="3"/>
  <c r="BN1184" i="3"/>
  <c r="AA1185" i="3"/>
  <c r="AB1185" i="3"/>
  <c r="AG1185" i="3"/>
  <c r="AX1185" i="3"/>
  <c r="AY1185" i="3"/>
  <c r="AZ1185" i="3"/>
  <c r="BC1185" i="3"/>
  <c r="BD1185" i="3"/>
  <c r="BJ1185" i="3"/>
  <c r="BK1185" i="3"/>
  <c r="BL1185" i="3"/>
  <c r="BM1185" i="3"/>
  <c r="BN1185" i="3"/>
  <c r="AA1186" i="3"/>
  <c r="AG1186" i="3"/>
  <c r="AX1186" i="3"/>
  <c r="AY1186" i="3"/>
  <c r="AZ1186" i="3"/>
  <c r="BC1186" i="3"/>
  <c r="BB1186" i="3" s="1"/>
  <c r="BD1186" i="3"/>
  <c r="BE1186" i="3" s="1"/>
  <c r="BF1186" i="3" s="1"/>
  <c r="BJ1186" i="3"/>
  <c r="AB1186" i="3" s="1"/>
  <c r="BK1186" i="3"/>
  <c r="BL1186" i="3"/>
  <c r="BM1186" i="3"/>
  <c r="BN1186" i="3"/>
  <c r="AA1187" i="3"/>
  <c r="AB1187" i="3"/>
  <c r="AG1187" i="3"/>
  <c r="AX1187" i="3"/>
  <c r="AY1187" i="3"/>
  <c r="AZ1187" i="3"/>
  <c r="BB1187" i="3"/>
  <c r="BC1187" i="3"/>
  <c r="BD1187" i="3"/>
  <c r="BE1187" i="3" s="1"/>
  <c r="BF1187" i="3" s="1"/>
  <c r="BJ1187" i="3"/>
  <c r="BK1187" i="3"/>
  <c r="BL1187" i="3"/>
  <c r="BM1187" i="3"/>
  <c r="BN1187" i="3"/>
  <c r="AA1188" i="3"/>
  <c r="AF1188" i="3"/>
  <c r="AG1188" i="3"/>
  <c r="AH1188" i="3"/>
  <c r="AX1188" i="3"/>
  <c r="AY1188" i="3"/>
  <c r="AC1188" i="3" s="1"/>
  <c r="AZ1188" i="3"/>
  <c r="BB1188" i="3"/>
  <c r="BC1188" i="3"/>
  <c r="BD1188" i="3"/>
  <c r="BE1188" i="3" s="1"/>
  <c r="BF1188" i="3" s="1"/>
  <c r="BJ1188" i="3"/>
  <c r="AB1188" i="3" s="1"/>
  <c r="BK1188" i="3"/>
  <c r="BL1188" i="3"/>
  <c r="BM1188" i="3"/>
  <c r="BN1188" i="3"/>
  <c r="AA1189" i="3"/>
  <c r="AF1189" i="3"/>
  <c r="AG1189" i="3"/>
  <c r="AH1189" i="3"/>
  <c r="AX1189" i="3"/>
  <c r="AC1189" i="3" s="1"/>
  <c r="AY1189" i="3"/>
  <c r="AZ1189" i="3"/>
  <c r="BB1189" i="3"/>
  <c r="BC1189" i="3"/>
  <c r="BD1189" i="3"/>
  <c r="BJ1189" i="3"/>
  <c r="AB1189" i="3" s="1"/>
  <c r="BK1189" i="3"/>
  <c r="BM1189" i="3"/>
  <c r="BN1189" i="3"/>
  <c r="AA1190" i="3"/>
  <c r="AG1190" i="3"/>
  <c r="AX1190" i="3"/>
  <c r="AY1190" i="3"/>
  <c r="AZ1190" i="3"/>
  <c r="BC1190" i="3"/>
  <c r="BD1190" i="3"/>
  <c r="BJ1190" i="3"/>
  <c r="AB1190" i="3" s="1"/>
  <c r="BK1190" i="3"/>
  <c r="BM1190" i="3"/>
  <c r="BN1190" i="3"/>
  <c r="AA1191" i="3"/>
  <c r="AG1191" i="3"/>
  <c r="AX1191" i="3"/>
  <c r="AY1191" i="3"/>
  <c r="AZ1191" i="3"/>
  <c r="BC1191" i="3"/>
  <c r="BD1191" i="3"/>
  <c r="BJ1191" i="3"/>
  <c r="AB1191" i="3" s="1"/>
  <c r="BK1191" i="3"/>
  <c r="BM1191" i="3"/>
  <c r="BN1191" i="3"/>
  <c r="AA1192" i="3"/>
  <c r="AG1192" i="3"/>
  <c r="AX1192" i="3"/>
  <c r="AY1192" i="3"/>
  <c r="AZ1192" i="3"/>
  <c r="BC1192" i="3"/>
  <c r="BD1192" i="3"/>
  <c r="BJ1192" i="3"/>
  <c r="AB1192" i="3" s="1"/>
  <c r="BK1192" i="3"/>
  <c r="BM1192" i="3"/>
  <c r="BN1192" i="3"/>
  <c r="AA1193" i="3"/>
  <c r="AG1193" i="3"/>
  <c r="AX1193" i="3"/>
  <c r="AY1193" i="3"/>
  <c r="AZ1193" i="3"/>
  <c r="BC1193" i="3"/>
  <c r="BD1193" i="3"/>
  <c r="BJ1193" i="3"/>
  <c r="AB1193" i="3" s="1"/>
  <c r="BK1193" i="3"/>
  <c r="BM1193" i="3"/>
  <c r="BN1193" i="3"/>
  <c r="AA1194" i="3"/>
  <c r="AG1194" i="3"/>
  <c r="AX1194" i="3"/>
  <c r="AY1194" i="3"/>
  <c r="AZ1194" i="3"/>
  <c r="BC1194" i="3"/>
  <c r="BD1194" i="3"/>
  <c r="BJ1194" i="3"/>
  <c r="AB1194" i="3" s="1"/>
  <c r="BK1194" i="3"/>
  <c r="BM1194" i="3"/>
  <c r="BN1194" i="3"/>
  <c r="AA1195" i="3"/>
  <c r="AG1195" i="3"/>
  <c r="AX1195" i="3"/>
  <c r="AY1195" i="3"/>
  <c r="AZ1195" i="3"/>
  <c r="BC1195" i="3"/>
  <c r="BD1195" i="3"/>
  <c r="BJ1195" i="3"/>
  <c r="AB1195" i="3" s="1"/>
  <c r="BK1195" i="3"/>
  <c r="BM1195" i="3"/>
  <c r="BN1195" i="3"/>
  <c r="AA1196" i="3"/>
  <c r="AG1196" i="3"/>
  <c r="AX1196" i="3"/>
  <c r="AY1196" i="3"/>
  <c r="AZ1196" i="3"/>
  <c r="BC1196" i="3"/>
  <c r="BD1196" i="3"/>
  <c r="BJ1196" i="3"/>
  <c r="AB1196" i="3" s="1"/>
  <c r="BK1196" i="3"/>
  <c r="BM1196" i="3"/>
  <c r="BN1196" i="3"/>
  <c r="AA1197" i="3"/>
  <c r="AG1197" i="3"/>
  <c r="AX1197" i="3"/>
  <c r="AY1197" i="3"/>
  <c r="AZ1197" i="3"/>
  <c r="BC1197" i="3"/>
  <c r="BD1197" i="3"/>
  <c r="BJ1197" i="3"/>
  <c r="AB1197" i="3" s="1"/>
  <c r="BK1197" i="3"/>
  <c r="BM1197" i="3"/>
  <c r="BN1197" i="3"/>
  <c r="AA1198" i="3"/>
  <c r="AG1198" i="3"/>
  <c r="AX1198" i="3"/>
  <c r="AY1198" i="3"/>
  <c r="AZ1198" i="3"/>
  <c r="BC1198" i="3"/>
  <c r="BD1198" i="3"/>
  <c r="BJ1198" i="3"/>
  <c r="AB1198" i="3" s="1"/>
  <c r="BK1198" i="3"/>
  <c r="BM1198" i="3"/>
  <c r="BN1198" i="3"/>
  <c r="AA1199" i="3"/>
  <c r="AG1199" i="3"/>
  <c r="AX1199" i="3"/>
  <c r="AY1199" i="3"/>
  <c r="AZ1199" i="3"/>
  <c r="BC1199" i="3"/>
  <c r="BD1199" i="3"/>
  <c r="BJ1199" i="3"/>
  <c r="AB1199" i="3" s="1"/>
  <c r="BK1199" i="3"/>
  <c r="BM1199" i="3"/>
  <c r="BN1199" i="3"/>
  <c r="AA1200" i="3"/>
  <c r="AG1200" i="3"/>
  <c r="AX1200" i="3"/>
  <c r="AY1200" i="3"/>
  <c r="AZ1200" i="3"/>
  <c r="BC1200" i="3"/>
  <c r="BD1200" i="3"/>
  <c r="BJ1200" i="3"/>
  <c r="AB1200" i="3" s="1"/>
  <c r="BK1200" i="3"/>
  <c r="BM1200" i="3"/>
  <c r="BN1200" i="3"/>
  <c r="AA1201" i="3"/>
  <c r="AG1201" i="3"/>
  <c r="AX1201" i="3"/>
  <c r="AY1201" i="3"/>
  <c r="AZ1201" i="3"/>
  <c r="BC1201" i="3"/>
  <c r="BD1201" i="3"/>
  <c r="BJ1201" i="3"/>
  <c r="AB1201" i="3" s="1"/>
  <c r="BK1201" i="3"/>
  <c r="BM1201" i="3"/>
  <c r="BN1201" i="3"/>
  <c r="AA1202" i="3"/>
  <c r="AG1202" i="3"/>
  <c r="AX1202" i="3"/>
  <c r="AY1202" i="3"/>
  <c r="AZ1202" i="3"/>
  <c r="BC1202" i="3"/>
  <c r="BD1202" i="3"/>
  <c r="BJ1202" i="3"/>
  <c r="AB1202" i="3" s="1"/>
  <c r="BK1202" i="3"/>
  <c r="BM1202" i="3"/>
  <c r="BN1202" i="3"/>
  <c r="AA1203" i="3"/>
  <c r="AG1203" i="3"/>
  <c r="AX1203" i="3"/>
  <c r="AY1203" i="3"/>
  <c r="AZ1203" i="3"/>
  <c r="BC1203" i="3"/>
  <c r="BD1203" i="3"/>
  <c r="BJ1203" i="3"/>
  <c r="AB1203" i="3" s="1"/>
  <c r="BK1203" i="3"/>
  <c r="BM1203" i="3"/>
  <c r="BN1203" i="3"/>
  <c r="AA1204" i="3"/>
  <c r="AG1204" i="3"/>
  <c r="AX1204" i="3"/>
  <c r="AY1204" i="3"/>
  <c r="AZ1204" i="3"/>
  <c r="BC1204" i="3"/>
  <c r="BD1204" i="3"/>
  <c r="BJ1204" i="3"/>
  <c r="AB1204" i="3" s="1"/>
  <c r="BK1204" i="3"/>
  <c r="BM1204" i="3"/>
  <c r="BN1204" i="3"/>
  <c r="AA1205" i="3"/>
  <c r="AG1205" i="3"/>
  <c r="AX1205" i="3"/>
  <c r="AY1205" i="3"/>
  <c r="AZ1205" i="3"/>
  <c r="BC1205" i="3"/>
  <c r="BD1205" i="3"/>
  <c r="BJ1205" i="3"/>
  <c r="AB1205" i="3" s="1"/>
  <c r="BK1205" i="3"/>
  <c r="BM1205" i="3"/>
  <c r="BN1205" i="3"/>
  <c r="AA1206" i="3"/>
  <c r="AG1206" i="3"/>
  <c r="AX1206" i="3"/>
  <c r="AY1206" i="3"/>
  <c r="AZ1206" i="3"/>
  <c r="BC1206" i="3"/>
  <c r="BD1206" i="3"/>
  <c r="BJ1206" i="3"/>
  <c r="AB1206" i="3" s="1"/>
  <c r="BK1206" i="3"/>
  <c r="BM1206" i="3"/>
  <c r="BN1206" i="3"/>
  <c r="AA1207" i="3"/>
  <c r="AG1207" i="3"/>
  <c r="AX1207" i="3"/>
  <c r="AY1207" i="3"/>
  <c r="AZ1207" i="3"/>
  <c r="BC1207" i="3"/>
  <c r="BD1207" i="3"/>
  <c r="BJ1207" i="3"/>
  <c r="AB1207" i="3" s="1"/>
  <c r="BK1207" i="3"/>
  <c r="BM1207" i="3"/>
  <c r="BN1207" i="3"/>
  <c r="AA1208" i="3"/>
  <c r="AG1208" i="3"/>
  <c r="AX1208" i="3"/>
  <c r="AY1208" i="3"/>
  <c r="AZ1208" i="3"/>
  <c r="BC1208" i="3"/>
  <c r="BD1208" i="3"/>
  <c r="BJ1208" i="3"/>
  <c r="AB1208" i="3" s="1"/>
  <c r="BK1208" i="3"/>
  <c r="BM1208" i="3"/>
  <c r="BN1208" i="3"/>
  <c r="AA1209" i="3"/>
  <c r="AG1209" i="3"/>
  <c r="AX1209" i="3"/>
  <c r="AY1209" i="3"/>
  <c r="AZ1209" i="3"/>
  <c r="BC1209" i="3"/>
  <c r="BD1209" i="3"/>
  <c r="BJ1209" i="3"/>
  <c r="AB1209" i="3" s="1"/>
  <c r="BK1209" i="3"/>
  <c r="BM1209" i="3"/>
  <c r="BN1209" i="3"/>
  <c r="AA1210" i="3"/>
  <c r="AG1210" i="3"/>
  <c r="AX1210" i="3"/>
  <c r="AY1210" i="3"/>
  <c r="AZ1210" i="3"/>
  <c r="BC1210" i="3"/>
  <c r="BD1210" i="3"/>
  <c r="BJ1210" i="3"/>
  <c r="AB1210" i="3" s="1"/>
  <c r="BK1210" i="3"/>
  <c r="BM1210" i="3"/>
  <c r="BN1210" i="3"/>
  <c r="AA1211" i="3"/>
  <c r="AG1211" i="3"/>
  <c r="AX1211" i="3"/>
  <c r="AY1211" i="3"/>
  <c r="AZ1211" i="3"/>
  <c r="BC1211" i="3"/>
  <c r="BD1211" i="3"/>
  <c r="BJ1211" i="3"/>
  <c r="AB1211" i="3" s="1"/>
  <c r="BK1211" i="3"/>
  <c r="BM1211" i="3"/>
  <c r="BN1211" i="3"/>
  <c r="AA1212" i="3"/>
  <c r="AG1212" i="3"/>
  <c r="AX1212" i="3"/>
  <c r="AY1212" i="3"/>
  <c r="AZ1212" i="3"/>
  <c r="BC1212" i="3"/>
  <c r="BD1212" i="3"/>
  <c r="BJ1212" i="3"/>
  <c r="AB1212" i="3" s="1"/>
  <c r="BK1212" i="3"/>
  <c r="BM1212" i="3"/>
  <c r="BN1212" i="3"/>
  <c r="AA1213" i="3"/>
  <c r="AG1213" i="3"/>
  <c r="AX1213" i="3"/>
  <c r="AY1213" i="3"/>
  <c r="AZ1213" i="3"/>
  <c r="BC1213" i="3"/>
  <c r="BD1213" i="3"/>
  <c r="BJ1213" i="3"/>
  <c r="AB1213" i="3" s="1"/>
  <c r="BK1213" i="3"/>
  <c r="BM1213" i="3"/>
  <c r="BN1213" i="3"/>
  <c r="AA1214" i="3"/>
  <c r="AG1214" i="3"/>
  <c r="AX1214" i="3"/>
  <c r="AY1214" i="3"/>
  <c r="AZ1214" i="3"/>
  <c r="BC1214" i="3"/>
  <c r="BD1214" i="3"/>
  <c r="BJ1214" i="3"/>
  <c r="AB1214" i="3" s="1"/>
  <c r="BK1214" i="3"/>
  <c r="BM1214" i="3"/>
  <c r="BN1214" i="3"/>
  <c r="AA1215" i="3"/>
  <c r="AG1215" i="3"/>
  <c r="AX1215" i="3"/>
  <c r="AY1215" i="3"/>
  <c r="AZ1215" i="3"/>
  <c r="BC1215" i="3"/>
  <c r="BD1215" i="3"/>
  <c r="BJ1215" i="3"/>
  <c r="AB1215" i="3" s="1"/>
  <c r="BK1215" i="3"/>
  <c r="BM1215" i="3"/>
  <c r="BN1215" i="3"/>
  <c r="AA1216" i="3"/>
  <c r="AG1216" i="3"/>
  <c r="AX1216" i="3"/>
  <c r="AY1216" i="3"/>
  <c r="AZ1216" i="3"/>
  <c r="BC1216" i="3"/>
  <c r="BD1216" i="3"/>
  <c r="BJ1216" i="3"/>
  <c r="AB1216" i="3" s="1"/>
  <c r="BK1216" i="3"/>
  <c r="BM1216" i="3"/>
  <c r="BN1216" i="3"/>
  <c r="AA1217" i="3"/>
  <c r="AG1217" i="3"/>
  <c r="AX1217" i="3"/>
  <c r="AY1217" i="3"/>
  <c r="AZ1217" i="3"/>
  <c r="BC1217" i="3"/>
  <c r="BD1217" i="3"/>
  <c r="BJ1217" i="3"/>
  <c r="AB1217" i="3" s="1"/>
  <c r="BK1217" i="3"/>
  <c r="BM1217" i="3"/>
  <c r="BN1217" i="3"/>
  <c r="AA1218" i="3"/>
  <c r="AG1218" i="3"/>
  <c r="AX1218" i="3"/>
  <c r="AY1218" i="3"/>
  <c r="AZ1218" i="3"/>
  <c r="BC1218" i="3"/>
  <c r="BD1218" i="3"/>
  <c r="BJ1218" i="3"/>
  <c r="AB1218" i="3" s="1"/>
  <c r="BK1218" i="3"/>
  <c r="BM1218" i="3"/>
  <c r="BN1218" i="3"/>
  <c r="AA1219" i="3"/>
  <c r="AG1219" i="3"/>
  <c r="AX1219" i="3"/>
  <c r="AY1219" i="3"/>
  <c r="AZ1219" i="3"/>
  <c r="BC1219" i="3"/>
  <c r="BD1219" i="3"/>
  <c r="BJ1219" i="3"/>
  <c r="BK1219" i="3"/>
  <c r="BM1219" i="3"/>
  <c r="BN1219" i="3"/>
  <c r="AA1220" i="3"/>
  <c r="AG1220" i="3"/>
  <c r="AX1220" i="3"/>
  <c r="AY1220" i="3"/>
  <c r="AZ1220" i="3"/>
  <c r="BC1220" i="3"/>
  <c r="BD1220" i="3"/>
  <c r="BJ1220" i="3"/>
  <c r="BK1220" i="3"/>
  <c r="BM1220" i="3"/>
  <c r="BN1220" i="3"/>
  <c r="AA1221" i="3"/>
  <c r="AG1221" i="3"/>
  <c r="AX1221" i="3"/>
  <c r="AY1221" i="3"/>
  <c r="AZ1221" i="3"/>
  <c r="BC1221" i="3"/>
  <c r="BD1221" i="3"/>
  <c r="BJ1221" i="3"/>
  <c r="BK1221" i="3"/>
  <c r="BM1221" i="3"/>
  <c r="BN1221" i="3"/>
  <c r="AA1222" i="3"/>
  <c r="AG1222" i="3"/>
  <c r="AX1222" i="3"/>
  <c r="AY1222" i="3"/>
  <c r="AZ1222" i="3"/>
  <c r="BC1222" i="3"/>
  <c r="BD1222" i="3"/>
  <c r="BJ1222" i="3"/>
  <c r="BK1222" i="3"/>
  <c r="BM1222" i="3"/>
  <c r="BN1222" i="3"/>
  <c r="AA1223" i="3"/>
  <c r="AG1223" i="3"/>
  <c r="AX1223" i="3"/>
  <c r="AY1223" i="3"/>
  <c r="AZ1223" i="3"/>
  <c r="BC1223" i="3"/>
  <c r="BD1223" i="3"/>
  <c r="BJ1223" i="3"/>
  <c r="BK1223" i="3"/>
  <c r="BM1223" i="3"/>
  <c r="BN1223" i="3"/>
  <c r="AA1224" i="3"/>
  <c r="AG1224" i="3"/>
  <c r="AX1224" i="3"/>
  <c r="AY1224" i="3"/>
  <c r="AZ1224" i="3"/>
  <c r="BC1224" i="3"/>
  <c r="BD1224" i="3"/>
  <c r="BJ1224" i="3"/>
  <c r="BK1224" i="3"/>
  <c r="BM1224" i="3"/>
  <c r="BN1224" i="3"/>
  <c r="AA1225" i="3"/>
  <c r="AG1225" i="3"/>
  <c r="AX1225" i="3"/>
  <c r="AY1225" i="3"/>
  <c r="AZ1225" i="3"/>
  <c r="BC1225" i="3"/>
  <c r="BD1225" i="3"/>
  <c r="BJ1225" i="3"/>
  <c r="BK1225" i="3"/>
  <c r="BM1225" i="3"/>
  <c r="BN1225" i="3"/>
  <c r="AA1226" i="3"/>
  <c r="AG1226" i="3"/>
  <c r="AX1226" i="3"/>
  <c r="AY1226" i="3"/>
  <c r="AZ1226" i="3"/>
  <c r="BC1226" i="3"/>
  <c r="BD1226" i="3"/>
  <c r="BJ1226" i="3"/>
  <c r="BK1226" i="3"/>
  <c r="BM1226" i="3"/>
  <c r="BN1226" i="3"/>
  <c r="AA1227" i="3"/>
  <c r="AG1227" i="3"/>
  <c r="AX1227" i="3"/>
  <c r="AY1227" i="3"/>
  <c r="AZ1227" i="3"/>
  <c r="BC1227" i="3"/>
  <c r="BD1227" i="3"/>
  <c r="BJ1227" i="3"/>
  <c r="BK1227" i="3"/>
  <c r="BM1227" i="3"/>
  <c r="BN1227" i="3"/>
  <c r="AA1228" i="3"/>
  <c r="AG1228" i="3"/>
  <c r="AX1228" i="3"/>
  <c r="AY1228" i="3"/>
  <c r="AZ1228" i="3"/>
  <c r="BC1228" i="3"/>
  <c r="BD1228" i="3"/>
  <c r="BJ1228" i="3"/>
  <c r="AB1228" i="3" s="1"/>
  <c r="BK1228" i="3"/>
  <c r="BM1228" i="3"/>
  <c r="BN1228" i="3"/>
  <c r="AA1229" i="3"/>
  <c r="AG1229" i="3"/>
  <c r="AX1229" i="3"/>
  <c r="AY1229" i="3"/>
  <c r="AZ1229" i="3"/>
  <c r="BC1229" i="3"/>
  <c r="BB1229" i="3" s="1"/>
  <c r="BD1229" i="3"/>
  <c r="BJ1229" i="3"/>
  <c r="AB1229" i="3" s="1"/>
  <c r="BK1229" i="3"/>
  <c r="BL1229" i="3"/>
  <c r="BM1229" i="3"/>
  <c r="BN1229" i="3"/>
  <c r="AA1230" i="3"/>
  <c r="AB1230" i="3"/>
  <c r="AG1230" i="3"/>
  <c r="AX1230" i="3"/>
  <c r="AY1230" i="3"/>
  <c r="AZ1230" i="3"/>
  <c r="BC1230" i="3"/>
  <c r="BB1230" i="3" s="1"/>
  <c r="BD1230" i="3"/>
  <c r="BE1230" i="3" s="1"/>
  <c r="BF1230" i="3" s="1"/>
  <c r="BJ1230" i="3"/>
  <c r="BK1230" i="3"/>
  <c r="BL1230" i="3"/>
  <c r="BM1230" i="3"/>
  <c r="BN1230" i="3"/>
  <c r="AA1231" i="3"/>
  <c r="AG1231" i="3"/>
  <c r="AX1231" i="3"/>
  <c r="AY1231" i="3"/>
  <c r="AZ1231" i="3"/>
  <c r="BC1231" i="3"/>
  <c r="BB1231" i="3" s="1"/>
  <c r="BD1231" i="3"/>
  <c r="BE1231" i="3" s="1"/>
  <c r="BF1231" i="3" s="1"/>
  <c r="BJ1231" i="3"/>
  <c r="BK1231" i="3"/>
  <c r="BM1231" i="3"/>
  <c r="BN1231" i="3"/>
  <c r="AA1232" i="3"/>
  <c r="AG1232" i="3"/>
  <c r="AX1232" i="3"/>
  <c r="AY1232" i="3"/>
  <c r="AZ1232" i="3"/>
  <c r="BC1232" i="3"/>
  <c r="BD1232" i="3"/>
  <c r="BJ1232" i="3"/>
  <c r="BL1232" i="3" s="1"/>
  <c r="BK1232" i="3"/>
  <c r="BM1232" i="3"/>
  <c r="BN1232" i="3"/>
  <c r="AA1233" i="3"/>
  <c r="AG1233" i="3"/>
  <c r="AX1233" i="3"/>
  <c r="AY1233" i="3"/>
  <c r="AZ1233" i="3"/>
  <c r="BC1233" i="3"/>
  <c r="BB1233" i="3" s="1"/>
  <c r="BD1233" i="3"/>
  <c r="BJ1233" i="3"/>
  <c r="AB1233" i="3" s="1"/>
  <c r="BK1233" i="3"/>
  <c r="BL1233" i="3"/>
  <c r="BM1233" i="3"/>
  <c r="BN1233" i="3"/>
  <c r="AA1234" i="3"/>
  <c r="AB1234" i="3"/>
  <c r="AG1234" i="3"/>
  <c r="AX1234" i="3"/>
  <c r="AY1234" i="3"/>
  <c r="AZ1234" i="3"/>
  <c r="BC1234" i="3"/>
  <c r="BB1234" i="3" s="1"/>
  <c r="BD1234" i="3"/>
  <c r="BE1234" i="3" s="1"/>
  <c r="BF1234" i="3" s="1"/>
  <c r="BJ1234" i="3"/>
  <c r="BK1234" i="3"/>
  <c r="BL1234" i="3"/>
  <c r="BM1234" i="3"/>
  <c r="BN1234" i="3"/>
  <c r="AA1235" i="3"/>
  <c r="AG1235" i="3"/>
  <c r="AX1235" i="3"/>
  <c r="AY1235" i="3"/>
  <c r="AZ1235" i="3"/>
  <c r="BC1235" i="3"/>
  <c r="BB1235" i="3" s="1"/>
  <c r="BD1235" i="3"/>
  <c r="BE1235" i="3" s="1"/>
  <c r="BF1235" i="3" s="1"/>
  <c r="BJ1235" i="3"/>
  <c r="BK1235" i="3"/>
  <c r="BM1235" i="3"/>
  <c r="BN1235" i="3"/>
  <c r="AA1236" i="3"/>
  <c r="AG1236" i="3"/>
  <c r="AX1236" i="3"/>
  <c r="AY1236" i="3"/>
  <c r="AZ1236" i="3"/>
  <c r="BC1236" i="3"/>
  <c r="BD1236" i="3"/>
  <c r="BJ1236" i="3"/>
  <c r="BL1236" i="3" s="1"/>
  <c r="BK1236" i="3"/>
  <c r="BM1236" i="3"/>
  <c r="BN1236" i="3"/>
  <c r="AA1237" i="3"/>
  <c r="AG1237" i="3"/>
  <c r="AX1237" i="3"/>
  <c r="AY1237" i="3"/>
  <c r="AZ1237" i="3"/>
  <c r="BC1237" i="3"/>
  <c r="BB1237" i="3" s="1"/>
  <c r="BD1237" i="3"/>
  <c r="BJ1237" i="3"/>
  <c r="AB1237" i="3" s="1"/>
  <c r="BK1237" i="3"/>
  <c r="BL1237" i="3"/>
  <c r="BM1237" i="3"/>
  <c r="BN1237" i="3"/>
  <c r="AA1238" i="3"/>
  <c r="AB1238" i="3"/>
  <c r="AG1238" i="3"/>
  <c r="AX1238" i="3"/>
  <c r="AY1238" i="3"/>
  <c r="AZ1238" i="3"/>
  <c r="BC1238" i="3"/>
  <c r="BB1238" i="3" s="1"/>
  <c r="BD1238" i="3"/>
  <c r="BE1238" i="3" s="1"/>
  <c r="BF1238" i="3" s="1"/>
  <c r="BJ1238" i="3"/>
  <c r="BK1238" i="3"/>
  <c r="BL1238" i="3"/>
  <c r="BM1238" i="3"/>
  <c r="BN1238" i="3"/>
  <c r="AA1239" i="3"/>
  <c r="AG1239" i="3"/>
  <c r="AX1239" i="3"/>
  <c r="AY1239" i="3"/>
  <c r="AZ1239" i="3"/>
  <c r="BC1239" i="3"/>
  <c r="BB1239" i="3" s="1"/>
  <c r="BD1239" i="3"/>
  <c r="BE1239" i="3" s="1"/>
  <c r="BF1239" i="3" s="1"/>
  <c r="BJ1239" i="3"/>
  <c r="BK1239" i="3"/>
  <c r="BM1239" i="3"/>
  <c r="BN1239" i="3"/>
  <c r="AA1240" i="3"/>
  <c r="AG1240" i="3"/>
  <c r="AX1240" i="3"/>
  <c r="AY1240" i="3"/>
  <c r="AZ1240" i="3"/>
  <c r="BC1240" i="3"/>
  <c r="BD1240" i="3"/>
  <c r="BJ1240" i="3"/>
  <c r="BL1240" i="3" s="1"/>
  <c r="BK1240" i="3"/>
  <c r="BM1240" i="3"/>
  <c r="BN1240" i="3"/>
  <c r="AA1241" i="3"/>
  <c r="AG1241" i="3"/>
  <c r="AX1241" i="3"/>
  <c r="AY1241" i="3"/>
  <c r="AZ1241" i="3"/>
  <c r="BC1241" i="3"/>
  <c r="BB1241" i="3" s="1"/>
  <c r="BD1241" i="3"/>
  <c r="BJ1241" i="3"/>
  <c r="AB1241" i="3" s="1"/>
  <c r="BK1241" i="3"/>
  <c r="BL1241" i="3"/>
  <c r="BM1241" i="3"/>
  <c r="BN1241" i="3"/>
  <c r="AA1242" i="3"/>
  <c r="AB1242" i="3"/>
  <c r="AG1242" i="3"/>
  <c r="AX1242" i="3"/>
  <c r="AY1242" i="3"/>
  <c r="AZ1242" i="3"/>
  <c r="BC1242" i="3"/>
  <c r="BB1242" i="3" s="1"/>
  <c r="BD1242" i="3"/>
  <c r="BE1242" i="3" s="1"/>
  <c r="BF1242" i="3" s="1"/>
  <c r="BJ1242" i="3"/>
  <c r="BK1242" i="3"/>
  <c r="BL1242" i="3"/>
  <c r="BM1242" i="3"/>
  <c r="BN1242" i="3"/>
  <c r="AA1243" i="3"/>
  <c r="AG1243" i="3"/>
  <c r="AX1243" i="3"/>
  <c r="AY1243" i="3"/>
  <c r="AZ1243" i="3"/>
  <c r="BC1243" i="3"/>
  <c r="BB1243" i="3" s="1"/>
  <c r="BD1243" i="3"/>
  <c r="BE1243" i="3" s="1"/>
  <c r="BF1243" i="3" s="1"/>
  <c r="BJ1243" i="3"/>
  <c r="BK1243" i="3"/>
  <c r="BM1243" i="3"/>
  <c r="BN1243" i="3"/>
  <c r="AA1244" i="3"/>
  <c r="AB1244" i="3"/>
  <c r="AG1244" i="3"/>
  <c r="AX1244" i="3"/>
  <c r="AY1244" i="3"/>
  <c r="AZ1244" i="3"/>
  <c r="BB1244" i="3"/>
  <c r="BC1244" i="3"/>
  <c r="BD1244" i="3"/>
  <c r="BE1244" i="3" s="1"/>
  <c r="BF1244" i="3" s="1"/>
  <c r="BJ1244" i="3"/>
  <c r="BK1244" i="3"/>
  <c r="BL1244" i="3"/>
  <c r="BM1244" i="3"/>
  <c r="BN1244" i="3"/>
  <c r="AA1245" i="3"/>
  <c r="AB1245" i="3"/>
  <c r="AC1245" i="3"/>
  <c r="AG1245" i="3"/>
  <c r="AF1245" i="3" s="1"/>
  <c r="AH1245" i="3"/>
  <c r="AX1245" i="3"/>
  <c r="AY1245" i="3"/>
  <c r="AZ1245" i="3"/>
  <c r="BB1245" i="3"/>
  <c r="BC1245" i="3"/>
  <c r="BD1245" i="3"/>
  <c r="BE1245" i="3" s="1"/>
  <c r="BF1245" i="3" s="1"/>
  <c r="BJ1245" i="3"/>
  <c r="BK1245" i="3"/>
  <c r="BL1245" i="3"/>
  <c r="BM1245" i="3"/>
  <c r="BN1245" i="3"/>
  <c r="AA1246" i="3"/>
  <c r="AB1246" i="3"/>
  <c r="AC1246" i="3"/>
  <c r="AG1246" i="3"/>
  <c r="AF1246" i="3" s="1"/>
  <c r="AH1246" i="3"/>
  <c r="AX1246" i="3"/>
  <c r="AY1246" i="3"/>
  <c r="AZ1246" i="3"/>
  <c r="BB1246" i="3"/>
  <c r="BC1246" i="3"/>
  <c r="BD1246" i="3"/>
  <c r="BE1246" i="3" s="1"/>
  <c r="BF1246" i="3" s="1"/>
  <c r="BJ1246" i="3"/>
  <c r="BK1246" i="3"/>
  <c r="BL1246" i="3"/>
  <c r="BM1246" i="3"/>
  <c r="BN1246" i="3"/>
  <c r="AA1247" i="3"/>
  <c r="AB1247" i="3"/>
  <c r="AC1247" i="3"/>
  <c r="AG1247" i="3"/>
  <c r="AH1247" i="3"/>
  <c r="AX1247" i="3"/>
  <c r="AY1247" i="3"/>
  <c r="AZ1247" i="3"/>
  <c r="BB1247" i="3"/>
  <c r="BC1247" i="3"/>
  <c r="BD1247" i="3"/>
  <c r="BE1247" i="3" s="1"/>
  <c r="BF1247" i="3" s="1"/>
  <c r="BJ1247" i="3"/>
  <c r="BK1247" i="3"/>
  <c r="BL1247" i="3"/>
  <c r="BM1247" i="3"/>
  <c r="BN1247" i="3"/>
  <c r="AA1248" i="3"/>
  <c r="AB1248" i="3"/>
  <c r="AC1248" i="3"/>
  <c r="AG1248" i="3"/>
  <c r="AH1248" i="3"/>
  <c r="AX1248" i="3"/>
  <c r="AY1248" i="3"/>
  <c r="AZ1248" i="3"/>
  <c r="BB1248" i="3"/>
  <c r="BC1248" i="3"/>
  <c r="BD1248" i="3"/>
  <c r="BE1248" i="3" s="1"/>
  <c r="BF1248" i="3" s="1"/>
  <c r="BJ1248" i="3"/>
  <c r="BK1248" i="3"/>
  <c r="BL1248" i="3"/>
  <c r="BM1248" i="3"/>
  <c r="BN1248" i="3"/>
  <c r="AA1249" i="3"/>
  <c r="AB1249" i="3"/>
  <c r="AC1249" i="3"/>
  <c r="AG1249" i="3"/>
  <c r="AF1249" i="3" s="1"/>
  <c r="AH1249" i="3"/>
  <c r="AX1249" i="3"/>
  <c r="AY1249" i="3"/>
  <c r="AZ1249" i="3"/>
  <c r="BB1249" i="3"/>
  <c r="BC1249" i="3"/>
  <c r="BD1249" i="3"/>
  <c r="BE1249" i="3" s="1"/>
  <c r="BF1249" i="3" s="1"/>
  <c r="BJ1249" i="3"/>
  <c r="BK1249" i="3"/>
  <c r="BL1249" i="3"/>
  <c r="BM1249" i="3"/>
  <c r="BN1249" i="3"/>
  <c r="AA1250" i="3"/>
  <c r="AB1250" i="3"/>
  <c r="AC1250" i="3"/>
  <c r="AG1250" i="3"/>
  <c r="AF1250" i="3" s="1"/>
  <c r="AH1250" i="3"/>
  <c r="AX1250" i="3"/>
  <c r="AY1250" i="3"/>
  <c r="AZ1250" i="3"/>
  <c r="BB1250" i="3"/>
  <c r="BC1250" i="3"/>
  <c r="BD1250" i="3"/>
  <c r="BE1250" i="3" s="1"/>
  <c r="BF1250" i="3" s="1"/>
  <c r="BJ1250" i="3"/>
  <c r="BK1250" i="3"/>
  <c r="BL1250" i="3"/>
  <c r="BM1250" i="3"/>
  <c r="BN1250" i="3"/>
  <c r="AA1251" i="3"/>
  <c r="AB1251" i="3"/>
  <c r="AC1251" i="3"/>
  <c r="AG1251" i="3"/>
  <c r="AF1251" i="3" s="1"/>
  <c r="AH1251" i="3"/>
  <c r="AX1251" i="3"/>
  <c r="AY1251" i="3"/>
  <c r="AZ1251" i="3"/>
  <c r="BB1251" i="3"/>
  <c r="BC1251" i="3"/>
  <c r="BD1251" i="3"/>
  <c r="BE1251" i="3" s="1"/>
  <c r="BF1251" i="3" s="1"/>
  <c r="BJ1251" i="3"/>
  <c r="BK1251" i="3"/>
  <c r="BL1251" i="3"/>
  <c r="BM1251" i="3"/>
  <c r="BN1251" i="3"/>
  <c r="AA1252" i="3"/>
  <c r="AB1252" i="3"/>
  <c r="AC1252" i="3"/>
  <c r="AG1252" i="3"/>
  <c r="AH1252" i="3"/>
  <c r="AX1252" i="3"/>
  <c r="AY1252" i="3"/>
  <c r="AZ1252" i="3"/>
  <c r="BB1252" i="3"/>
  <c r="BC1252" i="3"/>
  <c r="BD1252" i="3"/>
  <c r="BE1252" i="3" s="1"/>
  <c r="BF1252" i="3" s="1"/>
  <c r="BJ1252" i="3"/>
  <c r="BK1252" i="3"/>
  <c r="BL1252" i="3"/>
  <c r="BM1252" i="3"/>
  <c r="BN1252" i="3"/>
  <c r="AA1253" i="3"/>
  <c r="AB1253" i="3"/>
  <c r="AC1253" i="3"/>
  <c r="AG1253" i="3"/>
  <c r="AF1253" i="3" s="1"/>
  <c r="AH1253" i="3"/>
  <c r="AX1253" i="3"/>
  <c r="AY1253" i="3"/>
  <c r="AZ1253" i="3"/>
  <c r="BB1253" i="3"/>
  <c r="BC1253" i="3"/>
  <c r="BD1253" i="3"/>
  <c r="BE1253" i="3" s="1"/>
  <c r="BF1253" i="3" s="1"/>
  <c r="BJ1253" i="3"/>
  <c r="BK1253" i="3"/>
  <c r="BL1253" i="3"/>
  <c r="BM1253" i="3"/>
  <c r="BN1253" i="3"/>
  <c r="AA1254" i="3"/>
  <c r="AB1254" i="3"/>
  <c r="AC1254" i="3"/>
  <c r="AG1254" i="3"/>
  <c r="AF1254" i="3" s="1"/>
  <c r="AH1254" i="3"/>
  <c r="AX1254" i="3"/>
  <c r="AY1254" i="3"/>
  <c r="AZ1254" i="3"/>
  <c r="BB1254" i="3"/>
  <c r="BC1254" i="3"/>
  <c r="BD1254" i="3"/>
  <c r="BE1254" i="3" s="1"/>
  <c r="BF1254" i="3" s="1"/>
  <c r="BJ1254" i="3"/>
  <c r="BK1254" i="3"/>
  <c r="BL1254" i="3"/>
  <c r="BM1254" i="3"/>
  <c r="BN1254" i="3"/>
  <c r="AA1255" i="3"/>
  <c r="AB1255" i="3"/>
  <c r="AC1255" i="3"/>
  <c r="AG1255" i="3"/>
  <c r="AF1255" i="3" s="1"/>
  <c r="AH1255" i="3"/>
  <c r="AX1255" i="3"/>
  <c r="AY1255" i="3"/>
  <c r="AZ1255" i="3"/>
  <c r="BB1255" i="3"/>
  <c r="BC1255" i="3"/>
  <c r="BD1255" i="3"/>
  <c r="BE1255" i="3" s="1"/>
  <c r="BF1255" i="3" s="1"/>
  <c r="BJ1255" i="3"/>
  <c r="BK1255" i="3"/>
  <c r="BL1255" i="3"/>
  <c r="BM1255" i="3"/>
  <c r="BN1255" i="3"/>
  <c r="AA1256" i="3"/>
  <c r="AB1256" i="3"/>
  <c r="AC1256" i="3"/>
  <c r="AG1256" i="3"/>
  <c r="AH1256" i="3"/>
  <c r="AX1256" i="3"/>
  <c r="AY1256" i="3"/>
  <c r="AZ1256" i="3"/>
  <c r="BB1256" i="3"/>
  <c r="BC1256" i="3"/>
  <c r="BD1256" i="3"/>
  <c r="BE1256" i="3" s="1"/>
  <c r="BF1256" i="3" s="1"/>
  <c r="BJ1256" i="3"/>
  <c r="BK1256" i="3"/>
  <c r="BL1256" i="3"/>
  <c r="BM1256" i="3"/>
  <c r="BN1256" i="3"/>
  <c r="AA1257" i="3"/>
  <c r="AB1257" i="3"/>
  <c r="AC1257" i="3"/>
  <c r="AG1257" i="3"/>
  <c r="AF1257" i="3" s="1"/>
  <c r="AH1257" i="3"/>
  <c r="AX1257" i="3"/>
  <c r="AY1257" i="3"/>
  <c r="AZ1257" i="3"/>
  <c r="BB1257" i="3"/>
  <c r="BC1257" i="3"/>
  <c r="BD1257" i="3"/>
  <c r="BE1257" i="3" s="1"/>
  <c r="BF1257" i="3" s="1"/>
  <c r="BJ1257" i="3"/>
  <c r="BK1257" i="3"/>
  <c r="BL1257" i="3"/>
  <c r="BM1257" i="3"/>
  <c r="BN1257" i="3"/>
  <c r="AA1258" i="3"/>
  <c r="AB1258" i="3"/>
  <c r="AC1258" i="3"/>
  <c r="AG1258" i="3"/>
  <c r="AF1258" i="3" s="1"/>
  <c r="AH1258" i="3"/>
  <c r="AX1258" i="3"/>
  <c r="AY1258" i="3"/>
  <c r="AZ1258" i="3"/>
  <c r="BB1258" i="3"/>
  <c r="BC1258" i="3"/>
  <c r="BD1258" i="3"/>
  <c r="BE1258" i="3" s="1"/>
  <c r="BF1258" i="3" s="1"/>
  <c r="BJ1258" i="3"/>
  <c r="BK1258" i="3"/>
  <c r="BL1258" i="3"/>
  <c r="BM1258" i="3"/>
  <c r="BN1258" i="3"/>
  <c r="AA1259" i="3"/>
  <c r="AB1259" i="3"/>
  <c r="AC1259" i="3"/>
  <c r="AG1259" i="3"/>
  <c r="AF1259" i="3" s="1"/>
  <c r="AH1259" i="3"/>
  <c r="AX1259" i="3"/>
  <c r="AY1259" i="3"/>
  <c r="AZ1259" i="3"/>
  <c r="BB1259" i="3"/>
  <c r="BC1259" i="3"/>
  <c r="BD1259" i="3"/>
  <c r="BE1259" i="3" s="1"/>
  <c r="BF1259" i="3" s="1"/>
  <c r="BJ1259" i="3"/>
  <c r="BK1259" i="3"/>
  <c r="BL1259" i="3"/>
  <c r="BM1259" i="3"/>
  <c r="BN1259" i="3"/>
  <c r="AA1260" i="3"/>
  <c r="AB1260" i="3"/>
  <c r="AC1260" i="3"/>
  <c r="AG1260" i="3"/>
  <c r="AH1260" i="3"/>
  <c r="AX1260" i="3"/>
  <c r="AY1260" i="3"/>
  <c r="AZ1260" i="3"/>
  <c r="BB1260" i="3"/>
  <c r="BC1260" i="3"/>
  <c r="BD1260" i="3"/>
  <c r="BE1260" i="3" s="1"/>
  <c r="BF1260" i="3" s="1"/>
  <c r="BJ1260" i="3"/>
  <c r="BK1260" i="3"/>
  <c r="BL1260" i="3"/>
  <c r="BM1260" i="3"/>
  <c r="BN1260" i="3"/>
  <c r="AA1261" i="3"/>
  <c r="AB1261" i="3"/>
  <c r="AC1261" i="3"/>
  <c r="AG1261" i="3"/>
  <c r="AF1261" i="3" s="1"/>
  <c r="AH1261" i="3"/>
  <c r="AX1261" i="3"/>
  <c r="AY1261" i="3"/>
  <c r="AZ1261" i="3"/>
  <c r="BB1261" i="3"/>
  <c r="BC1261" i="3"/>
  <c r="BD1261" i="3"/>
  <c r="BE1261" i="3" s="1"/>
  <c r="BF1261" i="3" s="1"/>
  <c r="BJ1261" i="3"/>
  <c r="BK1261" i="3"/>
  <c r="BL1261" i="3"/>
  <c r="BM1261" i="3"/>
  <c r="BN1261" i="3"/>
  <c r="AA1262" i="3"/>
  <c r="AB1262" i="3"/>
  <c r="AC1262" i="3"/>
  <c r="AG1262" i="3"/>
  <c r="AF1262" i="3" s="1"/>
  <c r="AH1262" i="3"/>
  <c r="AX1262" i="3"/>
  <c r="AY1262" i="3"/>
  <c r="AZ1262" i="3"/>
  <c r="BB1262" i="3"/>
  <c r="BC1262" i="3"/>
  <c r="BD1262" i="3"/>
  <c r="BE1262" i="3" s="1"/>
  <c r="BF1262" i="3" s="1"/>
  <c r="BJ1262" i="3"/>
  <c r="BK1262" i="3"/>
  <c r="BL1262" i="3"/>
  <c r="BM1262" i="3"/>
  <c r="BN1262" i="3"/>
  <c r="AA1263" i="3"/>
  <c r="AB1263" i="3"/>
  <c r="AC1263" i="3"/>
  <c r="AG1263" i="3"/>
  <c r="AF1263" i="3" s="1"/>
  <c r="AH1263" i="3"/>
  <c r="AX1263" i="3"/>
  <c r="AY1263" i="3"/>
  <c r="AZ1263" i="3"/>
  <c r="BB1263" i="3"/>
  <c r="BC1263" i="3"/>
  <c r="BD1263" i="3"/>
  <c r="BE1263" i="3" s="1"/>
  <c r="BF1263" i="3" s="1"/>
  <c r="BJ1263" i="3"/>
  <c r="BK1263" i="3"/>
  <c r="BL1263" i="3"/>
  <c r="BM1263" i="3"/>
  <c r="BN1263" i="3"/>
  <c r="AA1264" i="3"/>
  <c r="AB1264" i="3"/>
  <c r="AC1264" i="3"/>
  <c r="AG1264" i="3"/>
  <c r="AH1264" i="3"/>
  <c r="AX1264" i="3"/>
  <c r="AY1264" i="3"/>
  <c r="AZ1264" i="3"/>
  <c r="BB1264" i="3"/>
  <c r="BC1264" i="3"/>
  <c r="BD1264" i="3"/>
  <c r="BE1264" i="3" s="1"/>
  <c r="BF1264" i="3" s="1"/>
  <c r="BJ1264" i="3"/>
  <c r="BK1264" i="3"/>
  <c r="BL1264" i="3"/>
  <c r="BM1264" i="3"/>
  <c r="BN1264" i="3"/>
  <c r="AA1265" i="3"/>
  <c r="AB1265" i="3"/>
  <c r="AC1265" i="3"/>
  <c r="AG1265" i="3"/>
  <c r="AF1265" i="3" s="1"/>
  <c r="AH1265" i="3"/>
  <c r="AX1265" i="3"/>
  <c r="AY1265" i="3"/>
  <c r="AZ1265" i="3"/>
  <c r="BB1265" i="3"/>
  <c r="BC1265" i="3"/>
  <c r="BD1265" i="3"/>
  <c r="BE1265" i="3" s="1"/>
  <c r="BF1265" i="3" s="1"/>
  <c r="BJ1265" i="3"/>
  <c r="BK1265" i="3"/>
  <c r="BL1265" i="3"/>
  <c r="BM1265" i="3"/>
  <c r="BN1265" i="3"/>
  <c r="AA1266" i="3"/>
  <c r="AB1266" i="3"/>
  <c r="AC1266" i="3"/>
  <c r="AG1266" i="3"/>
  <c r="AF1266" i="3" s="1"/>
  <c r="AH1266" i="3"/>
  <c r="AX1266" i="3"/>
  <c r="AY1266" i="3"/>
  <c r="AZ1266" i="3"/>
  <c r="BB1266" i="3"/>
  <c r="BC1266" i="3"/>
  <c r="BD1266" i="3"/>
  <c r="BE1266" i="3" s="1"/>
  <c r="BF1266" i="3" s="1"/>
  <c r="BJ1266" i="3"/>
  <c r="BK1266" i="3"/>
  <c r="BL1266" i="3"/>
  <c r="BM1266" i="3"/>
  <c r="BN1266" i="3"/>
  <c r="AA1267" i="3"/>
  <c r="AB1267" i="3"/>
  <c r="AC1267" i="3"/>
  <c r="AG1267" i="3"/>
  <c r="AF1267" i="3" s="1"/>
  <c r="AH1267" i="3"/>
  <c r="AX1267" i="3"/>
  <c r="AY1267" i="3"/>
  <c r="AZ1267" i="3"/>
  <c r="BB1267" i="3"/>
  <c r="BC1267" i="3"/>
  <c r="BD1267" i="3"/>
  <c r="BE1267" i="3" s="1"/>
  <c r="BF1267" i="3" s="1"/>
  <c r="BJ1267" i="3"/>
  <c r="BK1267" i="3"/>
  <c r="BL1267" i="3"/>
  <c r="BM1267" i="3"/>
  <c r="BN1267" i="3"/>
  <c r="AA1268" i="3"/>
  <c r="AB1268" i="3"/>
  <c r="AC1268" i="3"/>
  <c r="AG1268" i="3"/>
  <c r="AH1268" i="3"/>
  <c r="AX1268" i="3"/>
  <c r="AY1268" i="3"/>
  <c r="AZ1268" i="3"/>
  <c r="BB1268" i="3"/>
  <c r="BC1268" i="3"/>
  <c r="BD1268" i="3"/>
  <c r="BE1268" i="3" s="1"/>
  <c r="BF1268" i="3" s="1"/>
  <c r="BJ1268" i="3"/>
  <c r="BK1268" i="3"/>
  <c r="BL1268" i="3"/>
  <c r="BM1268" i="3"/>
  <c r="BN1268" i="3"/>
  <c r="AA1269" i="3"/>
  <c r="AB1269" i="3"/>
  <c r="AC1269" i="3"/>
  <c r="AG1269" i="3"/>
  <c r="AF1269" i="3" s="1"/>
  <c r="AH1269" i="3"/>
  <c r="AX1269" i="3"/>
  <c r="AY1269" i="3"/>
  <c r="AZ1269" i="3"/>
  <c r="BB1269" i="3"/>
  <c r="BC1269" i="3"/>
  <c r="BD1269" i="3"/>
  <c r="BE1269" i="3" s="1"/>
  <c r="BF1269" i="3" s="1"/>
  <c r="BJ1269" i="3"/>
  <c r="BK1269" i="3"/>
  <c r="BL1269" i="3"/>
  <c r="BM1269" i="3"/>
  <c r="BN1269" i="3"/>
  <c r="AA1270" i="3"/>
  <c r="AB1270" i="3"/>
  <c r="AC1270" i="3"/>
  <c r="AG1270" i="3"/>
  <c r="AF1270" i="3" s="1"/>
  <c r="AH1270" i="3"/>
  <c r="AX1270" i="3"/>
  <c r="AY1270" i="3"/>
  <c r="AZ1270" i="3"/>
  <c r="BB1270" i="3"/>
  <c r="BC1270" i="3"/>
  <c r="BD1270" i="3"/>
  <c r="BE1270" i="3" s="1"/>
  <c r="BF1270" i="3" s="1"/>
  <c r="BJ1270" i="3"/>
  <c r="BK1270" i="3"/>
  <c r="BL1270" i="3"/>
  <c r="BM1270" i="3"/>
  <c r="BN1270" i="3"/>
  <c r="AA1271" i="3"/>
  <c r="AB1271" i="3"/>
  <c r="AC1271" i="3"/>
  <c r="AG1271" i="3"/>
  <c r="AF1271" i="3" s="1"/>
  <c r="AH1271" i="3"/>
  <c r="AX1271" i="3"/>
  <c r="AY1271" i="3"/>
  <c r="AZ1271" i="3"/>
  <c r="BB1271" i="3"/>
  <c r="BC1271" i="3"/>
  <c r="BD1271" i="3"/>
  <c r="BE1271" i="3" s="1"/>
  <c r="BF1271" i="3" s="1"/>
  <c r="BJ1271" i="3"/>
  <c r="BK1271" i="3"/>
  <c r="BL1271" i="3"/>
  <c r="BM1271" i="3"/>
  <c r="BN1271" i="3"/>
  <c r="AA1272" i="3"/>
  <c r="AB1272" i="3"/>
  <c r="AC1272" i="3"/>
  <c r="AG1272" i="3"/>
  <c r="AH1272" i="3"/>
  <c r="AX1272" i="3"/>
  <c r="AY1272" i="3"/>
  <c r="AZ1272" i="3"/>
  <c r="BB1272" i="3"/>
  <c r="BC1272" i="3"/>
  <c r="BD1272" i="3"/>
  <c r="BE1272" i="3" s="1"/>
  <c r="BF1272" i="3" s="1"/>
  <c r="BJ1272" i="3"/>
  <c r="BK1272" i="3"/>
  <c r="BL1272" i="3"/>
  <c r="BM1272" i="3"/>
  <c r="BN1272" i="3"/>
  <c r="AA1273" i="3"/>
  <c r="AB1273" i="3"/>
  <c r="AC1273" i="3"/>
  <c r="AG1273" i="3"/>
  <c r="AF1273" i="3" s="1"/>
  <c r="AH1273" i="3"/>
  <c r="AX1273" i="3"/>
  <c r="AY1273" i="3"/>
  <c r="AZ1273" i="3"/>
  <c r="BB1273" i="3"/>
  <c r="BC1273" i="3"/>
  <c r="BD1273" i="3"/>
  <c r="BE1273" i="3" s="1"/>
  <c r="BF1273" i="3" s="1"/>
  <c r="BJ1273" i="3"/>
  <c r="BK1273" i="3"/>
  <c r="BL1273" i="3"/>
  <c r="BM1273" i="3"/>
  <c r="BN1273" i="3"/>
  <c r="AA1274" i="3"/>
  <c r="AB1274" i="3"/>
  <c r="AC1274" i="3"/>
  <c r="AG1274" i="3"/>
  <c r="AF1274" i="3" s="1"/>
  <c r="AH1274" i="3"/>
  <c r="AX1274" i="3"/>
  <c r="AY1274" i="3"/>
  <c r="AZ1274" i="3"/>
  <c r="BB1274" i="3"/>
  <c r="BC1274" i="3"/>
  <c r="BD1274" i="3"/>
  <c r="BE1274" i="3" s="1"/>
  <c r="BF1274" i="3" s="1"/>
  <c r="BJ1274" i="3"/>
  <c r="BK1274" i="3"/>
  <c r="BL1274" i="3"/>
  <c r="BM1274" i="3"/>
  <c r="BN1274" i="3"/>
  <c r="AA1275" i="3"/>
  <c r="AB1275" i="3"/>
  <c r="AC1275" i="3"/>
  <c r="AG1275" i="3"/>
  <c r="AF1275" i="3" s="1"/>
  <c r="AH1275" i="3"/>
  <c r="AX1275" i="3"/>
  <c r="AY1275" i="3"/>
  <c r="AZ1275" i="3"/>
  <c r="BB1275" i="3"/>
  <c r="BC1275" i="3"/>
  <c r="BD1275" i="3"/>
  <c r="BE1275" i="3" s="1"/>
  <c r="BF1275" i="3" s="1"/>
  <c r="BJ1275" i="3"/>
  <c r="BK1275" i="3"/>
  <c r="BL1275" i="3"/>
  <c r="BM1275" i="3"/>
  <c r="BN1275" i="3"/>
  <c r="AA1276" i="3"/>
  <c r="AB1276" i="3"/>
  <c r="AC1276" i="3"/>
  <c r="AG1276" i="3"/>
  <c r="AH1276" i="3"/>
  <c r="AX1276" i="3"/>
  <c r="AY1276" i="3"/>
  <c r="AZ1276" i="3"/>
  <c r="BB1276" i="3"/>
  <c r="BC1276" i="3"/>
  <c r="BD1276" i="3"/>
  <c r="BE1276" i="3" s="1"/>
  <c r="BF1276" i="3" s="1"/>
  <c r="BJ1276" i="3"/>
  <c r="BK1276" i="3"/>
  <c r="BL1276" i="3"/>
  <c r="BM1276" i="3"/>
  <c r="BN1276" i="3"/>
  <c r="AA1277" i="3"/>
  <c r="AB1277" i="3"/>
  <c r="AC1277" i="3"/>
  <c r="AG1277" i="3"/>
  <c r="AF1277" i="3" s="1"/>
  <c r="AH1277" i="3"/>
  <c r="AX1277" i="3"/>
  <c r="AY1277" i="3"/>
  <c r="AZ1277" i="3"/>
  <c r="BB1277" i="3"/>
  <c r="BC1277" i="3"/>
  <c r="BD1277" i="3"/>
  <c r="BE1277" i="3" s="1"/>
  <c r="BF1277" i="3" s="1"/>
  <c r="BJ1277" i="3"/>
  <c r="BK1277" i="3"/>
  <c r="BL1277" i="3"/>
  <c r="BM1277" i="3"/>
  <c r="BN1277" i="3"/>
  <c r="AA1278" i="3"/>
  <c r="AB1278" i="3"/>
  <c r="AC1278" i="3"/>
  <c r="AG1278" i="3"/>
  <c r="AF1278" i="3" s="1"/>
  <c r="AH1278" i="3"/>
  <c r="AX1278" i="3"/>
  <c r="AY1278" i="3"/>
  <c r="AZ1278" i="3"/>
  <c r="BB1278" i="3"/>
  <c r="BC1278" i="3"/>
  <c r="BD1278" i="3"/>
  <c r="BE1278" i="3" s="1"/>
  <c r="BF1278" i="3" s="1"/>
  <c r="BJ1278" i="3"/>
  <c r="BK1278" i="3"/>
  <c r="BL1278" i="3"/>
  <c r="BM1278" i="3"/>
  <c r="BN1278" i="3"/>
  <c r="AA1279" i="3"/>
  <c r="AB1279" i="3"/>
  <c r="AC1279" i="3"/>
  <c r="AG1279" i="3"/>
  <c r="AF1279" i="3" s="1"/>
  <c r="AH1279" i="3"/>
  <c r="AX1279" i="3"/>
  <c r="AY1279" i="3"/>
  <c r="AZ1279" i="3"/>
  <c r="BB1279" i="3"/>
  <c r="BC1279" i="3"/>
  <c r="BD1279" i="3"/>
  <c r="BE1279" i="3" s="1"/>
  <c r="BF1279" i="3" s="1"/>
  <c r="BJ1279" i="3"/>
  <c r="BK1279" i="3"/>
  <c r="BL1279" i="3"/>
  <c r="BM1279" i="3"/>
  <c r="BN1279" i="3"/>
  <c r="AA1280" i="3"/>
  <c r="AB1280" i="3"/>
  <c r="AC1280" i="3"/>
  <c r="AG1280" i="3"/>
  <c r="AH1280" i="3"/>
  <c r="AX1280" i="3"/>
  <c r="AY1280" i="3"/>
  <c r="AZ1280" i="3"/>
  <c r="BB1280" i="3"/>
  <c r="BC1280" i="3"/>
  <c r="BD1280" i="3"/>
  <c r="BE1280" i="3" s="1"/>
  <c r="BF1280" i="3" s="1"/>
  <c r="BJ1280" i="3"/>
  <c r="BK1280" i="3"/>
  <c r="BL1280" i="3"/>
  <c r="BM1280" i="3"/>
  <c r="BN1280" i="3"/>
  <c r="AA1281" i="3"/>
  <c r="AB1281" i="3"/>
  <c r="AC1281" i="3"/>
  <c r="AG1281" i="3"/>
  <c r="AF1281" i="3" s="1"/>
  <c r="AH1281" i="3"/>
  <c r="AX1281" i="3"/>
  <c r="AY1281" i="3"/>
  <c r="AZ1281" i="3"/>
  <c r="BB1281" i="3"/>
  <c r="BC1281" i="3"/>
  <c r="BD1281" i="3"/>
  <c r="BE1281" i="3" s="1"/>
  <c r="BF1281" i="3" s="1"/>
  <c r="BJ1281" i="3"/>
  <c r="BK1281" i="3"/>
  <c r="BL1281" i="3"/>
  <c r="BM1281" i="3"/>
  <c r="BN1281" i="3"/>
  <c r="AA1282" i="3"/>
  <c r="AB1282" i="3"/>
  <c r="AC1282" i="3"/>
  <c r="AG1282" i="3"/>
  <c r="AF1282" i="3" s="1"/>
  <c r="AH1282" i="3"/>
  <c r="AX1282" i="3"/>
  <c r="AY1282" i="3"/>
  <c r="AZ1282" i="3"/>
  <c r="BB1282" i="3"/>
  <c r="BC1282" i="3"/>
  <c r="BD1282" i="3"/>
  <c r="BE1282" i="3" s="1"/>
  <c r="BF1282" i="3" s="1"/>
  <c r="BJ1282" i="3"/>
  <c r="BK1282" i="3"/>
  <c r="BL1282" i="3"/>
  <c r="BM1282" i="3"/>
  <c r="BN1282" i="3"/>
  <c r="AA1283" i="3"/>
  <c r="AB1283" i="3"/>
  <c r="AC1283" i="3"/>
  <c r="AG1283" i="3"/>
  <c r="AF1283" i="3" s="1"/>
  <c r="AH1283" i="3"/>
  <c r="AX1283" i="3"/>
  <c r="AY1283" i="3"/>
  <c r="AZ1283" i="3"/>
  <c r="BB1283" i="3"/>
  <c r="BC1283" i="3"/>
  <c r="BD1283" i="3"/>
  <c r="BE1283" i="3" s="1"/>
  <c r="BF1283" i="3" s="1"/>
  <c r="BJ1283" i="3"/>
  <c r="BK1283" i="3"/>
  <c r="BL1283" i="3"/>
  <c r="BM1283" i="3"/>
  <c r="BN1283" i="3"/>
  <c r="AA1284" i="3"/>
  <c r="AB1284" i="3"/>
  <c r="AC1284" i="3"/>
  <c r="AG1284" i="3"/>
  <c r="AH1284" i="3"/>
  <c r="AX1284" i="3"/>
  <c r="AY1284" i="3"/>
  <c r="AZ1284" i="3"/>
  <c r="BB1284" i="3"/>
  <c r="BC1284" i="3"/>
  <c r="BD1284" i="3"/>
  <c r="BE1284" i="3" s="1"/>
  <c r="BF1284" i="3" s="1"/>
  <c r="BJ1284" i="3"/>
  <c r="BK1284" i="3"/>
  <c r="BL1284" i="3"/>
  <c r="BM1284" i="3"/>
  <c r="BN1284" i="3"/>
  <c r="AA1285" i="3"/>
  <c r="AB1285" i="3"/>
  <c r="AC1285" i="3"/>
  <c r="AG1285" i="3"/>
  <c r="AF1285" i="3" s="1"/>
  <c r="AH1285" i="3"/>
  <c r="AX1285" i="3"/>
  <c r="AY1285" i="3"/>
  <c r="AZ1285" i="3"/>
  <c r="BB1285" i="3"/>
  <c r="BC1285" i="3"/>
  <c r="BD1285" i="3"/>
  <c r="BE1285" i="3" s="1"/>
  <c r="BF1285" i="3" s="1"/>
  <c r="BJ1285" i="3"/>
  <c r="BK1285" i="3"/>
  <c r="BL1285" i="3"/>
  <c r="BM1285" i="3"/>
  <c r="BN1285" i="3"/>
  <c r="AA1286" i="3"/>
  <c r="AB1286" i="3"/>
  <c r="AC1286" i="3"/>
  <c r="AG1286" i="3"/>
  <c r="AF1286" i="3" s="1"/>
  <c r="AH1286" i="3"/>
  <c r="AX1286" i="3"/>
  <c r="AY1286" i="3"/>
  <c r="AZ1286" i="3"/>
  <c r="BB1286" i="3"/>
  <c r="BC1286" i="3"/>
  <c r="BD1286" i="3"/>
  <c r="BE1286" i="3" s="1"/>
  <c r="BF1286" i="3" s="1"/>
  <c r="BJ1286" i="3"/>
  <c r="BK1286" i="3"/>
  <c r="BL1286" i="3"/>
  <c r="BM1286" i="3"/>
  <c r="BN1286" i="3"/>
  <c r="AA1287" i="3"/>
  <c r="AB1287" i="3"/>
  <c r="AC1287" i="3"/>
  <c r="AG1287" i="3"/>
  <c r="AF1287" i="3" s="1"/>
  <c r="AH1287" i="3"/>
  <c r="AX1287" i="3"/>
  <c r="AY1287" i="3"/>
  <c r="AZ1287" i="3"/>
  <c r="BB1287" i="3"/>
  <c r="BC1287" i="3"/>
  <c r="BD1287" i="3"/>
  <c r="BE1287" i="3" s="1"/>
  <c r="BF1287" i="3" s="1"/>
  <c r="BJ1287" i="3"/>
  <c r="BK1287" i="3"/>
  <c r="BL1287" i="3"/>
  <c r="BM1287" i="3"/>
  <c r="BN1287" i="3"/>
  <c r="AA1288" i="3"/>
  <c r="AB1288" i="3"/>
  <c r="AC1288" i="3"/>
  <c r="AG1288" i="3"/>
  <c r="AH1288" i="3"/>
  <c r="AX1288" i="3"/>
  <c r="AY1288" i="3"/>
  <c r="AZ1288" i="3"/>
  <c r="BB1288" i="3"/>
  <c r="BC1288" i="3"/>
  <c r="BD1288" i="3"/>
  <c r="BE1288" i="3" s="1"/>
  <c r="BF1288" i="3" s="1"/>
  <c r="BJ1288" i="3"/>
  <c r="BK1288" i="3"/>
  <c r="BL1288" i="3"/>
  <c r="BM1288" i="3"/>
  <c r="BN1288" i="3"/>
  <c r="AA1289" i="3"/>
  <c r="AB1289" i="3"/>
  <c r="AC1289" i="3"/>
  <c r="AG1289" i="3"/>
  <c r="AF1289" i="3" s="1"/>
  <c r="AH1289" i="3"/>
  <c r="AX1289" i="3"/>
  <c r="AY1289" i="3"/>
  <c r="AZ1289" i="3"/>
  <c r="BB1289" i="3"/>
  <c r="BC1289" i="3"/>
  <c r="BD1289" i="3"/>
  <c r="BE1289" i="3" s="1"/>
  <c r="BF1289" i="3" s="1"/>
  <c r="BJ1289" i="3"/>
  <c r="BK1289" i="3"/>
  <c r="BL1289" i="3"/>
  <c r="BM1289" i="3"/>
  <c r="BN1289" i="3"/>
  <c r="AA1290" i="3"/>
  <c r="AB1290" i="3"/>
  <c r="AC1290" i="3"/>
  <c r="AG1290" i="3"/>
  <c r="AF1290" i="3" s="1"/>
  <c r="AH1290" i="3"/>
  <c r="AX1290" i="3"/>
  <c r="AY1290" i="3"/>
  <c r="AZ1290" i="3"/>
  <c r="BB1290" i="3"/>
  <c r="BC1290" i="3"/>
  <c r="BD1290" i="3"/>
  <c r="BE1290" i="3" s="1"/>
  <c r="BF1290" i="3" s="1"/>
  <c r="BJ1290" i="3"/>
  <c r="BK1290" i="3"/>
  <c r="BL1290" i="3"/>
  <c r="BM1290" i="3"/>
  <c r="BN1290" i="3"/>
  <c r="AA1291" i="3"/>
  <c r="AB1291" i="3"/>
  <c r="AC1291" i="3"/>
  <c r="AG1291" i="3"/>
  <c r="AF1291" i="3" s="1"/>
  <c r="AH1291" i="3"/>
  <c r="AX1291" i="3"/>
  <c r="AY1291" i="3"/>
  <c r="AZ1291" i="3"/>
  <c r="BB1291" i="3"/>
  <c r="BC1291" i="3"/>
  <c r="BD1291" i="3"/>
  <c r="BE1291" i="3" s="1"/>
  <c r="BF1291" i="3" s="1"/>
  <c r="BJ1291" i="3"/>
  <c r="BK1291" i="3"/>
  <c r="BL1291" i="3"/>
  <c r="BM1291" i="3"/>
  <c r="BN1291" i="3"/>
  <c r="AA1292" i="3"/>
  <c r="AB1292" i="3"/>
  <c r="AC1292" i="3"/>
  <c r="AG1292" i="3"/>
  <c r="AH1292" i="3"/>
  <c r="AX1292" i="3"/>
  <c r="AY1292" i="3"/>
  <c r="AZ1292" i="3"/>
  <c r="BB1292" i="3"/>
  <c r="BC1292" i="3"/>
  <c r="BD1292" i="3"/>
  <c r="BE1292" i="3" s="1"/>
  <c r="BF1292" i="3" s="1"/>
  <c r="BJ1292" i="3"/>
  <c r="BK1292" i="3"/>
  <c r="BL1292" i="3"/>
  <c r="BM1292" i="3"/>
  <c r="BN1292" i="3"/>
  <c r="AA1293" i="3"/>
  <c r="AB1293" i="3"/>
  <c r="AC1293" i="3"/>
  <c r="AG1293" i="3"/>
  <c r="AF1293" i="3" s="1"/>
  <c r="AH1293" i="3"/>
  <c r="AX1293" i="3"/>
  <c r="AY1293" i="3"/>
  <c r="AZ1293" i="3"/>
  <c r="BB1293" i="3"/>
  <c r="BC1293" i="3"/>
  <c r="BD1293" i="3"/>
  <c r="BE1293" i="3" s="1"/>
  <c r="BF1293" i="3" s="1"/>
  <c r="BJ1293" i="3"/>
  <c r="BK1293" i="3"/>
  <c r="BL1293" i="3"/>
  <c r="BM1293" i="3"/>
  <c r="BN1293" i="3"/>
  <c r="AA1294" i="3"/>
  <c r="AB1294" i="3"/>
  <c r="AC1294" i="3"/>
  <c r="AG1294" i="3"/>
  <c r="AF1294" i="3" s="1"/>
  <c r="AH1294" i="3"/>
  <c r="AX1294" i="3"/>
  <c r="AY1294" i="3"/>
  <c r="AZ1294" i="3"/>
  <c r="BB1294" i="3"/>
  <c r="BC1294" i="3"/>
  <c r="BD1294" i="3"/>
  <c r="BE1294" i="3" s="1"/>
  <c r="BF1294" i="3" s="1"/>
  <c r="BJ1294" i="3"/>
  <c r="BK1294" i="3"/>
  <c r="BL1294" i="3"/>
  <c r="BM1294" i="3"/>
  <c r="BN1294" i="3"/>
  <c r="AA1295" i="3"/>
  <c r="AB1295" i="3"/>
  <c r="AC1295" i="3"/>
  <c r="AG1295" i="3"/>
  <c r="AF1295" i="3" s="1"/>
  <c r="AH1295" i="3"/>
  <c r="AX1295" i="3"/>
  <c r="AY1295" i="3"/>
  <c r="AZ1295" i="3"/>
  <c r="BB1295" i="3"/>
  <c r="BC1295" i="3"/>
  <c r="BD1295" i="3"/>
  <c r="BE1295" i="3" s="1"/>
  <c r="BF1295" i="3" s="1"/>
  <c r="BJ1295" i="3"/>
  <c r="BK1295" i="3"/>
  <c r="BL1295" i="3"/>
  <c r="BM1295" i="3"/>
  <c r="BN1295" i="3"/>
  <c r="AA1296" i="3"/>
  <c r="AB1296" i="3"/>
  <c r="AC1296" i="3"/>
  <c r="AG1296" i="3"/>
  <c r="AH1296" i="3"/>
  <c r="AX1296" i="3"/>
  <c r="AY1296" i="3"/>
  <c r="AZ1296" i="3"/>
  <c r="BB1296" i="3"/>
  <c r="BC1296" i="3"/>
  <c r="BD1296" i="3"/>
  <c r="BE1296" i="3" s="1"/>
  <c r="BF1296" i="3" s="1"/>
  <c r="BJ1296" i="3"/>
  <c r="BK1296" i="3"/>
  <c r="BL1296" i="3"/>
  <c r="BM1296" i="3"/>
  <c r="BN1296" i="3"/>
  <c r="AA1297" i="3"/>
  <c r="AB1297" i="3"/>
  <c r="AC1297" i="3"/>
  <c r="AG1297" i="3"/>
  <c r="AF1297" i="3" s="1"/>
  <c r="AH1297" i="3"/>
  <c r="AX1297" i="3"/>
  <c r="AY1297" i="3"/>
  <c r="AZ1297" i="3"/>
  <c r="BB1297" i="3"/>
  <c r="BC1297" i="3"/>
  <c r="BD1297" i="3"/>
  <c r="BE1297" i="3" s="1"/>
  <c r="BF1297" i="3" s="1"/>
  <c r="BJ1297" i="3"/>
  <c r="BK1297" i="3"/>
  <c r="BL1297" i="3"/>
  <c r="BM1297" i="3"/>
  <c r="BN1297" i="3"/>
  <c r="AA1298" i="3"/>
  <c r="AB1298" i="3"/>
  <c r="AC1298" i="3"/>
  <c r="AG1298" i="3"/>
  <c r="AF1298" i="3" s="1"/>
  <c r="AH1298" i="3"/>
  <c r="AX1298" i="3"/>
  <c r="AY1298" i="3"/>
  <c r="AZ1298" i="3"/>
  <c r="BB1298" i="3"/>
  <c r="BC1298" i="3"/>
  <c r="BD1298" i="3"/>
  <c r="BE1298" i="3" s="1"/>
  <c r="BF1298" i="3" s="1"/>
  <c r="BJ1298" i="3"/>
  <c r="BK1298" i="3"/>
  <c r="BL1298" i="3"/>
  <c r="BM1298" i="3"/>
  <c r="BN1298" i="3"/>
  <c r="AA1299" i="3"/>
  <c r="AB1299" i="3"/>
  <c r="AC1299" i="3"/>
  <c r="AG1299" i="3"/>
  <c r="AF1299" i="3" s="1"/>
  <c r="AH1299" i="3"/>
  <c r="AX1299" i="3"/>
  <c r="AY1299" i="3"/>
  <c r="AZ1299" i="3"/>
  <c r="BB1299" i="3"/>
  <c r="BC1299" i="3"/>
  <c r="BD1299" i="3"/>
  <c r="BE1299" i="3" s="1"/>
  <c r="BF1299" i="3" s="1"/>
  <c r="BJ1299" i="3"/>
  <c r="BK1299" i="3"/>
  <c r="BL1299" i="3"/>
  <c r="BM1299" i="3"/>
  <c r="BN1299" i="3"/>
  <c r="AA1300" i="3"/>
  <c r="AB1300" i="3"/>
  <c r="AC1300" i="3"/>
  <c r="AG1300" i="3"/>
  <c r="AH1300" i="3"/>
  <c r="AX1300" i="3"/>
  <c r="AY1300" i="3"/>
  <c r="AZ1300" i="3"/>
  <c r="BB1300" i="3"/>
  <c r="BC1300" i="3"/>
  <c r="BD1300" i="3"/>
  <c r="BE1300" i="3" s="1"/>
  <c r="BF1300" i="3" s="1"/>
  <c r="BJ1300" i="3"/>
  <c r="BK1300" i="3"/>
  <c r="BL1300" i="3"/>
  <c r="BM1300" i="3"/>
  <c r="BN1300" i="3"/>
  <c r="AA1301" i="3"/>
  <c r="AB1301" i="3"/>
  <c r="AC1301" i="3"/>
  <c r="AG1301" i="3"/>
  <c r="AF1301" i="3" s="1"/>
  <c r="AH1301" i="3"/>
  <c r="AX1301" i="3"/>
  <c r="AY1301" i="3"/>
  <c r="AZ1301" i="3"/>
  <c r="BB1301" i="3"/>
  <c r="BC1301" i="3"/>
  <c r="BD1301" i="3"/>
  <c r="BE1301" i="3" s="1"/>
  <c r="BF1301" i="3" s="1"/>
  <c r="BJ1301" i="3"/>
  <c r="BK1301" i="3"/>
  <c r="BL1301" i="3"/>
  <c r="BM1301" i="3"/>
  <c r="BN1301" i="3"/>
  <c r="AA1302" i="3"/>
  <c r="AB1302" i="3"/>
  <c r="AC1302" i="3"/>
  <c r="AG1302" i="3"/>
  <c r="AF1302" i="3" s="1"/>
  <c r="AH1302" i="3"/>
  <c r="AX1302" i="3"/>
  <c r="AY1302" i="3"/>
  <c r="AZ1302" i="3"/>
  <c r="BB1302" i="3"/>
  <c r="BC1302" i="3"/>
  <c r="BD1302" i="3"/>
  <c r="BE1302" i="3" s="1"/>
  <c r="BF1302" i="3" s="1"/>
  <c r="BJ1302" i="3"/>
  <c r="BK1302" i="3"/>
  <c r="BL1302" i="3"/>
  <c r="BM1302" i="3"/>
  <c r="BN1302" i="3"/>
  <c r="AA1303" i="3"/>
  <c r="AB1303" i="3"/>
  <c r="AC1303" i="3"/>
  <c r="AG1303" i="3"/>
  <c r="AF1303" i="3" s="1"/>
  <c r="AH1303" i="3"/>
  <c r="AX1303" i="3"/>
  <c r="AY1303" i="3"/>
  <c r="AZ1303" i="3"/>
  <c r="BB1303" i="3"/>
  <c r="BC1303" i="3"/>
  <c r="BD1303" i="3"/>
  <c r="BE1303" i="3" s="1"/>
  <c r="BF1303" i="3" s="1"/>
  <c r="BJ1303" i="3"/>
  <c r="BK1303" i="3"/>
  <c r="BL1303" i="3"/>
  <c r="BM1303" i="3"/>
  <c r="BN1303" i="3"/>
  <c r="AA1304" i="3"/>
  <c r="AB1304" i="3"/>
  <c r="AC1304" i="3"/>
  <c r="AG1304" i="3"/>
  <c r="AH1304" i="3"/>
  <c r="AX1304" i="3"/>
  <c r="AY1304" i="3"/>
  <c r="AZ1304" i="3"/>
  <c r="BB1304" i="3"/>
  <c r="BC1304" i="3"/>
  <c r="BD1304" i="3"/>
  <c r="BE1304" i="3" s="1"/>
  <c r="BF1304" i="3" s="1"/>
  <c r="BJ1304" i="3"/>
  <c r="BK1304" i="3"/>
  <c r="BL1304" i="3"/>
  <c r="BM1304" i="3"/>
  <c r="BN1304" i="3"/>
  <c r="AA1305" i="3"/>
  <c r="AB1305" i="3"/>
  <c r="AC1305" i="3"/>
  <c r="AG1305" i="3"/>
  <c r="AF1305" i="3" s="1"/>
  <c r="AH1305" i="3"/>
  <c r="AX1305" i="3"/>
  <c r="AY1305" i="3"/>
  <c r="AZ1305" i="3"/>
  <c r="BB1305" i="3"/>
  <c r="BC1305" i="3"/>
  <c r="BD1305" i="3"/>
  <c r="BE1305" i="3" s="1"/>
  <c r="BF1305" i="3" s="1"/>
  <c r="BJ1305" i="3"/>
  <c r="BK1305" i="3"/>
  <c r="BL1305" i="3"/>
  <c r="BM1305" i="3"/>
  <c r="BN1305" i="3"/>
  <c r="AA1306" i="3"/>
  <c r="AB1306" i="3"/>
  <c r="AC1306" i="3"/>
  <c r="AG1306" i="3"/>
  <c r="AF1306" i="3" s="1"/>
  <c r="AH1306" i="3"/>
  <c r="AX1306" i="3"/>
  <c r="AY1306" i="3"/>
  <c r="AZ1306" i="3"/>
  <c r="BB1306" i="3"/>
  <c r="BC1306" i="3"/>
  <c r="BD1306" i="3"/>
  <c r="BE1306" i="3" s="1"/>
  <c r="BF1306" i="3" s="1"/>
  <c r="BJ1306" i="3"/>
  <c r="BK1306" i="3"/>
  <c r="BL1306" i="3"/>
  <c r="BM1306" i="3"/>
  <c r="BN1306" i="3"/>
  <c r="AA1307" i="3"/>
  <c r="AB1307" i="3"/>
  <c r="AC1307" i="3"/>
  <c r="AG1307" i="3"/>
  <c r="AF1307" i="3" s="1"/>
  <c r="AH1307" i="3"/>
  <c r="AX1307" i="3"/>
  <c r="AY1307" i="3"/>
  <c r="AZ1307" i="3"/>
  <c r="BB1307" i="3"/>
  <c r="BC1307" i="3"/>
  <c r="BD1307" i="3"/>
  <c r="BE1307" i="3" s="1"/>
  <c r="BF1307" i="3" s="1"/>
  <c r="BJ1307" i="3"/>
  <c r="BK1307" i="3"/>
  <c r="BL1307" i="3"/>
  <c r="BM1307" i="3"/>
  <c r="BN1307" i="3"/>
  <c r="AA1308" i="3"/>
  <c r="AB1308" i="3"/>
  <c r="AC1308" i="3"/>
  <c r="AG1308" i="3"/>
  <c r="AH1308" i="3"/>
  <c r="AX1308" i="3"/>
  <c r="AY1308" i="3"/>
  <c r="AZ1308" i="3"/>
  <c r="BB1308" i="3"/>
  <c r="BC1308" i="3"/>
  <c r="BD1308" i="3"/>
  <c r="BE1308" i="3" s="1"/>
  <c r="BF1308" i="3" s="1"/>
  <c r="BJ1308" i="3"/>
  <c r="BK1308" i="3"/>
  <c r="BL1308" i="3"/>
  <c r="BM1308" i="3"/>
  <c r="BN1308" i="3"/>
  <c r="AA1309" i="3"/>
  <c r="AB1309" i="3"/>
  <c r="AC1309" i="3"/>
  <c r="AG1309" i="3"/>
  <c r="AF1309" i="3" s="1"/>
  <c r="AH1309" i="3"/>
  <c r="AX1309" i="3"/>
  <c r="AY1309" i="3"/>
  <c r="AZ1309" i="3"/>
  <c r="BB1309" i="3"/>
  <c r="BC1309" i="3"/>
  <c r="BD1309" i="3"/>
  <c r="BE1309" i="3" s="1"/>
  <c r="BF1309" i="3" s="1"/>
  <c r="BJ1309" i="3"/>
  <c r="BK1309" i="3"/>
  <c r="BL1309" i="3"/>
  <c r="BM1309" i="3"/>
  <c r="BN1309" i="3"/>
  <c r="AA1310" i="3"/>
  <c r="AB1310" i="3"/>
  <c r="AC1310" i="3"/>
  <c r="AG1310" i="3"/>
  <c r="AF1310" i="3" s="1"/>
  <c r="AH1310" i="3"/>
  <c r="AX1310" i="3"/>
  <c r="AY1310" i="3"/>
  <c r="AZ1310" i="3"/>
  <c r="BB1310" i="3"/>
  <c r="BC1310" i="3"/>
  <c r="BD1310" i="3"/>
  <c r="BE1310" i="3" s="1"/>
  <c r="BF1310" i="3" s="1"/>
  <c r="BJ1310" i="3"/>
  <c r="BK1310" i="3"/>
  <c r="BL1310" i="3"/>
  <c r="BM1310" i="3"/>
  <c r="BN1310" i="3"/>
  <c r="AA1311" i="3"/>
  <c r="AB1311" i="3"/>
  <c r="AC1311" i="3"/>
  <c r="AG1311" i="3"/>
  <c r="AF1311" i="3" s="1"/>
  <c r="AH1311" i="3"/>
  <c r="AX1311" i="3"/>
  <c r="AY1311" i="3"/>
  <c r="AZ1311" i="3"/>
  <c r="BB1311" i="3"/>
  <c r="BC1311" i="3"/>
  <c r="BD1311" i="3"/>
  <c r="BE1311" i="3" s="1"/>
  <c r="BF1311" i="3" s="1"/>
  <c r="BJ1311" i="3"/>
  <c r="BK1311" i="3"/>
  <c r="BL1311" i="3"/>
  <c r="BM1311" i="3"/>
  <c r="BN1311" i="3"/>
  <c r="AA1312" i="3"/>
  <c r="AB1312" i="3"/>
  <c r="AC1312" i="3"/>
  <c r="AG1312" i="3"/>
  <c r="AH1312" i="3"/>
  <c r="AX1312" i="3"/>
  <c r="AY1312" i="3"/>
  <c r="AZ1312" i="3"/>
  <c r="BB1312" i="3"/>
  <c r="BC1312" i="3"/>
  <c r="BD1312" i="3"/>
  <c r="BE1312" i="3" s="1"/>
  <c r="BF1312" i="3" s="1"/>
  <c r="BJ1312" i="3"/>
  <c r="BK1312" i="3"/>
  <c r="BL1312" i="3"/>
  <c r="BM1312" i="3"/>
  <c r="BN1312" i="3"/>
  <c r="AA1313" i="3"/>
  <c r="AB1313" i="3"/>
  <c r="AC1313" i="3"/>
  <c r="AG1313" i="3"/>
  <c r="AF1313" i="3" s="1"/>
  <c r="AH1313" i="3"/>
  <c r="AX1313" i="3"/>
  <c r="AY1313" i="3"/>
  <c r="AZ1313" i="3"/>
  <c r="BB1313" i="3"/>
  <c r="BC1313" i="3"/>
  <c r="BD1313" i="3"/>
  <c r="BE1313" i="3" s="1"/>
  <c r="BF1313" i="3" s="1"/>
  <c r="BJ1313" i="3"/>
  <c r="BK1313" i="3"/>
  <c r="BL1313" i="3"/>
  <c r="BM1313" i="3"/>
  <c r="BN1313" i="3"/>
  <c r="AA1314" i="3"/>
  <c r="AB1314" i="3"/>
  <c r="AC1314" i="3"/>
  <c r="AG1314" i="3"/>
  <c r="AF1314" i="3" s="1"/>
  <c r="AH1314" i="3"/>
  <c r="AX1314" i="3"/>
  <c r="AY1314" i="3"/>
  <c r="AZ1314" i="3"/>
  <c r="BB1314" i="3"/>
  <c r="BC1314" i="3"/>
  <c r="BD1314" i="3"/>
  <c r="BE1314" i="3" s="1"/>
  <c r="BF1314" i="3" s="1"/>
  <c r="BJ1314" i="3"/>
  <c r="BK1314" i="3"/>
  <c r="BL1314" i="3"/>
  <c r="BM1314" i="3"/>
  <c r="BN1314" i="3"/>
  <c r="AA1315" i="3"/>
  <c r="AB1315" i="3"/>
  <c r="AC1315" i="3"/>
  <c r="AG1315" i="3"/>
  <c r="AF1315" i="3" s="1"/>
  <c r="AH1315" i="3"/>
  <c r="AX1315" i="3"/>
  <c r="AY1315" i="3"/>
  <c r="AZ1315" i="3"/>
  <c r="BB1315" i="3"/>
  <c r="BC1315" i="3"/>
  <c r="BD1315" i="3"/>
  <c r="BE1315" i="3" s="1"/>
  <c r="BF1315" i="3" s="1"/>
  <c r="BJ1315" i="3"/>
  <c r="BK1315" i="3"/>
  <c r="BL1315" i="3"/>
  <c r="BM1315" i="3"/>
  <c r="BN1315" i="3"/>
  <c r="AA1316" i="3"/>
  <c r="AB1316" i="3"/>
  <c r="AC1316" i="3"/>
  <c r="AG1316" i="3"/>
  <c r="AH1316" i="3"/>
  <c r="AX1316" i="3"/>
  <c r="AY1316" i="3"/>
  <c r="AZ1316" i="3"/>
  <c r="BB1316" i="3"/>
  <c r="BC1316" i="3"/>
  <c r="BD1316" i="3"/>
  <c r="BE1316" i="3" s="1"/>
  <c r="BF1316" i="3" s="1"/>
  <c r="BJ1316" i="3"/>
  <c r="BK1316" i="3"/>
  <c r="BL1316" i="3"/>
  <c r="BM1316" i="3"/>
  <c r="BN1316" i="3"/>
  <c r="AA1317" i="3"/>
  <c r="AB1317" i="3"/>
  <c r="AC1317" i="3"/>
  <c r="AG1317" i="3"/>
  <c r="AF1317" i="3" s="1"/>
  <c r="AH1317" i="3"/>
  <c r="AX1317" i="3"/>
  <c r="AY1317" i="3"/>
  <c r="AZ1317" i="3"/>
  <c r="BB1317" i="3"/>
  <c r="BC1317" i="3"/>
  <c r="BD1317" i="3"/>
  <c r="BE1317" i="3" s="1"/>
  <c r="BF1317" i="3" s="1"/>
  <c r="BJ1317" i="3"/>
  <c r="BK1317" i="3"/>
  <c r="BL1317" i="3"/>
  <c r="BM1317" i="3"/>
  <c r="BN1317" i="3"/>
  <c r="AA1318" i="3"/>
  <c r="AB1318" i="3"/>
  <c r="AC1318" i="3"/>
  <c r="AG1318" i="3"/>
  <c r="AF1318" i="3" s="1"/>
  <c r="AH1318" i="3"/>
  <c r="AX1318" i="3"/>
  <c r="AY1318" i="3"/>
  <c r="AZ1318" i="3"/>
  <c r="BB1318" i="3"/>
  <c r="BC1318" i="3"/>
  <c r="BD1318" i="3"/>
  <c r="BE1318" i="3" s="1"/>
  <c r="BF1318" i="3" s="1"/>
  <c r="BJ1318" i="3"/>
  <c r="BK1318" i="3"/>
  <c r="BL1318" i="3"/>
  <c r="BM1318" i="3"/>
  <c r="BN1318" i="3"/>
  <c r="AA1319" i="3"/>
  <c r="AB1319" i="3"/>
  <c r="AC1319" i="3"/>
  <c r="AG1319" i="3"/>
  <c r="AF1319" i="3" s="1"/>
  <c r="AH1319" i="3"/>
  <c r="AX1319" i="3"/>
  <c r="AY1319" i="3"/>
  <c r="AZ1319" i="3"/>
  <c r="BB1319" i="3"/>
  <c r="BC1319" i="3"/>
  <c r="BD1319" i="3"/>
  <c r="BE1319" i="3" s="1"/>
  <c r="BF1319" i="3" s="1"/>
  <c r="BJ1319" i="3"/>
  <c r="BK1319" i="3"/>
  <c r="BL1319" i="3"/>
  <c r="BM1319" i="3"/>
  <c r="BN1319" i="3"/>
  <c r="AA1320" i="3"/>
  <c r="AB1320" i="3"/>
  <c r="AC1320" i="3"/>
  <c r="AG1320" i="3"/>
  <c r="AH1320" i="3"/>
  <c r="AX1320" i="3"/>
  <c r="AY1320" i="3"/>
  <c r="AZ1320" i="3"/>
  <c r="BB1320" i="3"/>
  <c r="BC1320" i="3"/>
  <c r="BD1320" i="3"/>
  <c r="BE1320" i="3" s="1"/>
  <c r="BF1320" i="3" s="1"/>
  <c r="BJ1320" i="3"/>
  <c r="BK1320" i="3"/>
  <c r="BL1320" i="3"/>
  <c r="BM1320" i="3"/>
  <c r="BN1320" i="3"/>
  <c r="AA1321" i="3"/>
  <c r="AB1321" i="3"/>
  <c r="AC1321" i="3"/>
  <c r="AG1321" i="3"/>
  <c r="AF1321" i="3" s="1"/>
  <c r="AH1321" i="3"/>
  <c r="AX1321" i="3"/>
  <c r="AY1321" i="3"/>
  <c r="AZ1321" i="3"/>
  <c r="BB1321" i="3"/>
  <c r="BC1321" i="3"/>
  <c r="BD1321" i="3"/>
  <c r="BE1321" i="3" s="1"/>
  <c r="BF1321" i="3" s="1"/>
  <c r="BJ1321" i="3"/>
  <c r="BK1321" i="3"/>
  <c r="BL1321" i="3"/>
  <c r="BM1321" i="3"/>
  <c r="BN1321" i="3"/>
  <c r="AA1322" i="3"/>
  <c r="AB1322" i="3"/>
  <c r="AC1322" i="3"/>
  <c r="AG1322" i="3"/>
  <c r="AF1322" i="3" s="1"/>
  <c r="AH1322" i="3"/>
  <c r="AX1322" i="3"/>
  <c r="AY1322" i="3"/>
  <c r="AZ1322" i="3"/>
  <c r="BB1322" i="3"/>
  <c r="BC1322" i="3"/>
  <c r="BD1322" i="3"/>
  <c r="BE1322" i="3" s="1"/>
  <c r="BF1322" i="3" s="1"/>
  <c r="BJ1322" i="3"/>
  <c r="BK1322" i="3"/>
  <c r="BL1322" i="3"/>
  <c r="BM1322" i="3"/>
  <c r="BN1322" i="3"/>
  <c r="AA1323" i="3"/>
  <c r="AB1323" i="3"/>
  <c r="AC1323" i="3"/>
  <c r="AG1323" i="3"/>
  <c r="AF1323" i="3" s="1"/>
  <c r="AH1323" i="3"/>
  <c r="AX1323" i="3"/>
  <c r="AY1323" i="3"/>
  <c r="AZ1323" i="3"/>
  <c r="BB1323" i="3"/>
  <c r="BC1323" i="3"/>
  <c r="BD1323" i="3"/>
  <c r="BE1323" i="3" s="1"/>
  <c r="BF1323" i="3" s="1"/>
  <c r="BJ1323" i="3"/>
  <c r="BK1323" i="3"/>
  <c r="BL1323" i="3"/>
  <c r="BM1323" i="3"/>
  <c r="BN1323" i="3"/>
  <c r="AA1324" i="3"/>
  <c r="AB1324" i="3"/>
  <c r="AC1324" i="3"/>
  <c r="AG1324" i="3"/>
  <c r="AH1324" i="3"/>
  <c r="AX1324" i="3"/>
  <c r="AY1324" i="3"/>
  <c r="AZ1324" i="3"/>
  <c r="BB1324" i="3"/>
  <c r="BC1324" i="3"/>
  <c r="BD1324" i="3"/>
  <c r="BE1324" i="3" s="1"/>
  <c r="BF1324" i="3" s="1"/>
  <c r="BJ1324" i="3"/>
  <c r="BK1324" i="3"/>
  <c r="BL1324" i="3"/>
  <c r="BM1324" i="3"/>
  <c r="BN1324" i="3"/>
  <c r="AA1325" i="3"/>
  <c r="AB1325" i="3"/>
  <c r="AC1325" i="3"/>
  <c r="AG1325" i="3"/>
  <c r="AF1325" i="3" s="1"/>
  <c r="AH1325" i="3"/>
  <c r="AX1325" i="3"/>
  <c r="AY1325" i="3"/>
  <c r="AZ1325" i="3"/>
  <c r="BB1325" i="3"/>
  <c r="BC1325" i="3"/>
  <c r="BD1325" i="3"/>
  <c r="BE1325" i="3" s="1"/>
  <c r="BF1325" i="3" s="1"/>
  <c r="BJ1325" i="3"/>
  <c r="BK1325" i="3"/>
  <c r="BL1325" i="3"/>
  <c r="BM1325" i="3"/>
  <c r="BN1325" i="3"/>
  <c r="AA1326" i="3"/>
  <c r="AB1326" i="3"/>
  <c r="AC1326" i="3"/>
  <c r="AG1326" i="3"/>
  <c r="AF1326" i="3" s="1"/>
  <c r="AH1326" i="3"/>
  <c r="AX1326" i="3"/>
  <c r="AY1326" i="3"/>
  <c r="AZ1326" i="3"/>
  <c r="BB1326" i="3"/>
  <c r="BC1326" i="3"/>
  <c r="BD1326" i="3"/>
  <c r="BE1326" i="3" s="1"/>
  <c r="BF1326" i="3" s="1"/>
  <c r="BJ1326" i="3"/>
  <c r="BK1326" i="3"/>
  <c r="BL1326" i="3"/>
  <c r="BM1326" i="3"/>
  <c r="BN1326" i="3"/>
  <c r="AA1327" i="3"/>
  <c r="AB1327" i="3"/>
  <c r="AC1327" i="3"/>
  <c r="AG1327" i="3"/>
  <c r="AF1327" i="3" s="1"/>
  <c r="AH1327" i="3"/>
  <c r="AX1327" i="3"/>
  <c r="AY1327" i="3"/>
  <c r="AZ1327" i="3"/>
  <c r="BB1327" i="3"/>
  <c r="BC1327" i="3"/>
  <c r="BD1327" i="3"/>
  <c r="BE1327" i="3" s="1"/>
  <c r="BF1327" i="3" s="1"/>
  <c r="BJ1327" i="3"/>
  <c r="BK1327" i="3"/>
  <c r="BL1327" i="3"/>
  <c r="BM1327" i="3"/>
  <c r="BN1327" i="3"/>
  <c r="AA1328" i="3"/>
  <c r="AB1328" i="3"/>
  <c r="AC1328" i="3"/>
  <c r="AG1328" i="3"/>
  <c r="AH1328" i="3"/>
  <c r="AX1328" i="3"/>
  <c r="AY1328" i="3"/>
  <c r="AZ1328" i="3"/>
  <c r="BB1328" i="3"/>
  <c r="BC1328" i="3"/>
  <c r="BD1328" i="3"/>
  <c r="BE1328" i="3" s="1"/>
  <c r="BF1328" i="3" s="1"/>
  <c r="BJ1328" i="3"/>
  <c r="BK1328" i="3"/>
  <c r="BL1328" i="3"/>
  <c r="BM1328" i="3"/>
  <c r="BN1328" i="3"/>
  <c r="AA1329" i="3"/>
  <c r="AB1329" i="3"/>
  <c r="AC1329" i="3"/>
  <c r="AG1329" i="3"/>
  <c r="AF1329" i="3" s="1"/>
  <c r="AH1329" i="3"/>
  <c r="AX1329" i="3"/>
  <c r="AY1329" i="3"/>
  <c r="AZ1329" i="3"/>
  <c r="BB1329" i="3"/>
  <c r="BC1329" i="3"/>
  <c r="BD1329" i="3"/>
  <c r="BE1329" i="3" s="1"/>
  <c r="BF1329" i="3" s="1"/>
  <c r="BJ1329" i="3"/>
  <c r="BK1329" i="3"/>
  <c r="BL1329" i="3"/>
  <c r="BM1329" i="3"/>
  <c r="BN1329" i="3"/>
  <c r="AA1330" i="3"/>
  <c r="AB1330" i="3"/>
  <c r="AC1330" i="3"/>
  <c r="AG1330" i="3"/>
  <c r="AF1330" i="3" s="1"/>
  <c r="AH1330" i="3"/>
  <c r="AX1330" i="3"/>
  <c r="AY1330" i="3"/>
  <c r="AZ1330" i="3"/>
  <c r="BB1330" i="3"/>
  <c r="BC1330" i="3"/>
  <c r="BD1330" i="3"/>
  <c r="BE1330" i="3" s="1"/>
  <c r="BF1330" i="3" s="1"/>
  <c r="BJ1330" i="3"/>
  <c r="BK1330" i="3"/>
  <c r="BL1330" i="3"/>
  <c r="BM1330" i="3"/>
  <c r="BN1330" i="3"/>
  <c r="AA1331" i="3"/>
  <c r="AB1331" i="3"/>
  <c r="AC1331" i="3"/>
  <c r="AG1331" i="3"/>
  <c r="AF1331" i="3" s="1"/>
  <c r="AH1331" i="3"/>
  <c r="AX1331" i="3"/>
  <c r="AY1331" i="3"/>
  <c r="AZ1331" i="3"/>
  <c r="BB1331" i="3"/>
  <c r="BC1331" i="3"/>
  <c r="BD1331" i="3"/>
  <c r="BE1331" i="3" s="1"/>
  <c r="BF1331" i="3" s="1"/>
  <c r="BJ1331" i="3"/>
  <c r="BK1331" i="3"/>
  <c r="BL1331" i="3"/>
  <c r="BM1331" i="3"/>
  <c r="BN1331" i="3"/>
  <c r="AA1332" i="3"/>
  <c r="AB1332" i="3"/>
  <c r="AC1332" i="3"/>
  <c r="AG1332" i="3"/>
  <c r="AH1332" i="3"/>
  <c r="AX1332" i="3"/>
  <c r="AY1332" i="3"/>
  <c r="AZ1332" i="3"/>
  <c r="BB1332" i="3"/>
  <c r="BC1332" i="3"/>
  <c r="BD1332" i="3"/>
  <c r="BE1332" i="3" s="1"/>
  <c r="BF1332" i="3" s="1"/>
  <c r="BJ1332" i="3"/>
  <c r="BK1332" i="3"/>
  <c r="BL1332" i="3"/>
  <c r="BM1332" i="3"/>
  <c r="BN1332" i="3"/>
  <c r="AA1333" i="3"/>
  <c r="AB1333" i="3"/>
  <c r="AC1333" i="3"/>
  <c r="AG1333" i="3"/>
  <c r="AF1333" i="3" s="1"/>
  <c r="AH1333" i="3"/>
  <c r="AX1333" i="3"/>
  <c r="AY1333" i="3"/>
  <c r="AZ1333" i="3"/>
  <c r="BB1333" i="3"/>
  <c r="BC1333" i="3"/>
  <c r="BD1333" i="3"/>
  <c r="BE1333" i="3" s="1"/>
  <c r="BF1333" i="3" s="1"/>
  <c r="BJ1333" i="3"/>
  <c r="BK1333" i="3"/>
  <c r="BL1333" i="3"/>
  <c r="BM1333" i="3"/>
  <c r="BN1333" i="3"/>
  <c r="AA1334" i="3"/>
  <c r="AB1334" i="3"/>
  <c r="AC1334" i="3"/>
  <c r="AG1334" i="3"/>
  <c r="AF1334" i="3" s="1"/>
  <c r="AH1334" i="3"/>
  <c r="AX1334" i="3"/>
  <c r="AY1334" i="3"/>
  <c r="AZ1334" i="3"/>
  <c r="BB1334" i="3"/>
  <c r="BC1334" i="3"/>
  <c r="BD1334" i="3"/>
  <c r="BE1334" i="3" s="1"/>
  <c r="BF1334" i="3" s="1"/>
  <c r="BJ1334" i="3"/>
  <c r="BK1334" i="3"/>
  <c r="BL1334" i="3"/>
  <c r="BM1334" i="3"/>
  <c r="BN1334" i="3"/>
  <c r="AA1335" i="3"/>
  <c r="AB1335" i="3"/>
  <c r="AC1335" i="3"/>
  <c r="AG1335" i="3"/>
  <c r="AF1335" i="3" s="1"/>
  <c r="AH1335" i="3"/>
  <c r="AX1335" i="3"/>
  <c r="AY1335" i="3"/>
  <c r="AZ1335" i="3"/>
  <c r="BB1335" i="3"/>
  <c r="BC1335" i="3"/>
  <c r="BD1335" i="3"/>
  <c r="BE1335" i="3" s="1"/>
  <c r="BF1335" i="3" s="1"/>
  <c r="BJ1335" i="3"/>
  <c r="BK1335" i="3"/>
  <c r="BL1335" i="3"/>
  <c r="BM1335" i="3"/>
  <c r="BN1335" i="3"/>
  <c r="AA1336" i="3"/>
  <c r="AB1336" i="3"/>
  <c r="AC1336" i="3"/>
  <c r="AG1336" i="3"/>
  <c r="AH1336" i="3"/>
  <c r="AX1336" i="3"/>
  <c r="AY1336" i="3"/>
  <c r="AZ1336" i="3"/>
  <c r="BB1336" i="3"/>
  <c r="BC1336" i="3"/>
  <c r="BD1336" i="3"/>
  <c r="BE1336" i="3" s="1"/>
  <c r="BF1336" i="3" s="1"/>
  <c r="BJ1336" i="3"/>
  <c r="BK1336" i="3"/>
  <c r="BL1336" i="3"/>
  <c r="BM1336" i="3"/>
  <c r="BN1336" i="3"/>
  <c r="AA1337" i="3"/>
  <c r="AB1337" i="3"/>
  <c r="AC1337" i="3"/>
  <c r="AG1337" i="3"/>
  <c r="AF1337" i="3" s="1"/>
  <c r="AH1337" i="3"/>
  <c r="AX1337" i="3"/>
  <c r="AY1337" i="3"/>
  <c r="AZ1337" i="3"/>
  <c r="BB1337" i="3"/>
  <c r="BC1337" i="3"/>
  <c r="BD1337" i="3"/>
  <c r="BE1337" i="3" s="1"/>
  <c r="BF1337" i="3" s="1"/>
  <c r="BJ1337" i="3"/>
  <c r="BK1337" i="3"/>
  <c r="BL1337" i="3"/>
  <c r="BM1337" i="3"/>
  <c r="BN1337" i="3"/>
  <c r="AA1338" i="3"/>
  <c r="AB1338" i="3"/>
  <c r="AC1338" i="3"/>
  <c r="AG1338" i="3"/>
  <c r="AF1338" i="3" s="1"/>
  <c r="AH1338" i="3"/>
  <c r="AX1338" i="3"/>
  <c r="AY1338" i="3"/>
  <c r="AZ1338" i="3"/>
  <c r="BB1338" i="3"/>
  <c r="BC1338" i="3"/>
  <c r="BD1338" i="3"/>
  <c r="BE1338" i="3" s="1"/>
  <c r="BF1338" i="3" s="1"/>
  <c r="BJ1338" i="3"/>
  <c r="BK1338" i="3"/>
  <c r="BL1338" i="3"/>
  <c r="BM1338" i="3"/>
  <c r="BN1338" i="3"/>
  <c r="AA1339" i="3"/>
  <c r="AB1339" i="3"/>
  <c r="AC1339" i="3"/>
  <c r="AG1339" i="3"/>
  <c r="AF1339" i="3" s="1"/>
  <c r="AH1339" i="3"/>
  <c r="AX1339" i="3"/>
  <c r="AY1339" i="3"/>
  <c r="AZ1339" i="3"/>
  <c r="BB1339" i="3"/>
  <c r="BC1339" i="3"/>
  <c r="BD1339" i="3"/>
  <c r="BE1339" i="3" s="1"/>
  <c r="BF1339" i="3" s="1"/>
  <c r="BJ1339" i="3"/>
  <c r="BK1339" i="3"/>
  <c r="BL1339" i="3"/>
  <c r="BM1339" i="3"/>
  <c r="BN1339" i="3"/>
  <c r="AA1340" i="3"/>
  <c r="AB1340" i="3"/>
  <c r="AC1340" i="3"/>
  <c r="AG1340" i="3"/>
  <c r="AH1340" i="3"/>
  <c r="AX1340" i="3"/>
  <c r="AY1340" i="3"/>
  <c r="AZ1340" i="3"/>
  <c r="BB1340" i="3"/>
  <c r="BC1340" i="3"/>
  <c r="BD1340" i="3"/>
  <c r="BE1340" i="3" s="1"/>
  <c r="BF1340" i="3" s="1"/>
  <c r="BJ1340" i="3"/>
  <c r="BK1340" i="3"/>
  <c r="BL1340" i="3"/>
  <c r="BM1340" i="3"/>
  <c r="BN1340" i="3"/>
  <c r="AA1341" i="3"/>
  <c r="AB1341" i="3"/>
  <c r="AC1341" i="3"/>
  <c r="AG1341" i="3"/>
  <c r="AF1341" i="3" s="1"/>
  <c r="AH1341" i="3"/>
  <c r="AX1341" i="3"/>
  <c r="AY1341" i="3"/>
  <c r="AZ1341" i="3"/>
  <c r="BB1341" i="3"/>
  <c r="BC1341" i="3"/>
  <c r="BD1341" i="3"/>
  <c r="BE1341" i="3" s="1"/>
  <c r="BF1341" i="3" s="1"/>
  <c r="BJ1341" i="3"/>
  <c r="BK1341" i="3"/>
  <c r="BL1341" i="3"/>
  <c r="BM1341" i="3"/>
  <c r="BN1341" i="3"/>
  <c r="AA1342" i="3"/>
  <c r="AB1342" i="3"/>
  <c r="AC1342" i="3"/>
  <c r="AG1342" i="3"/>
  <c r="AF1342" i="3" s="1"/>
  <c r="AH1342" i="3"/>
  <c r="AX1342" i="3"/>
  <c r="AY1342" i="3"/>
  <c r="AZ1342" i="3"/>
  <c r="BB1342" i="3"/>
  <c r="BC1342" i="3"/>
  <c r="BD1342" i="3"/>
  <c r="BE1342" i="3" s="1"/>
  <c r="BF1342" i="3" s="1"/>
  <c r="BJ1342" i="3"/>
  <c r="BK1342" i="3"/>
  <c r="BL1342" i="3"/>
  <c r="BM1342" i="3"/>
  <c r="BN1342" i="3"/>
  <c r="AA1343" i="3"/>
  <c r="AB1343" i="3"/>
  <c r="AC1343" i="3"/>
  <c r="AG1343" i="3"/>
  <c r="AF1343" i="3" s="1"/>
  <c r="AH1343" i="3"/>
  <c r="AX1343" i="3"/>
  <c r="AY1343" i="3"/>
  <c r="AZ1343" i="3"/>
  <c r="BB1343" i="3"/>
  <c r="BC1343" i="3"/>
  <c r="BD1343" i="3"/>
  <c r="BE1343" i="3" s="1"/>
  <c r="BF1343" i="3" s="1"/>
  <c r="BJ1343" i="3"/>
  <c r="BK1343" i="3"/>
  <c r="BL1343" i="3"/>
  <c r="BM1343" i="3"/>
  <c r="BN1343" i="3"/>
  <c r="AA1344" i="3"/>
  <c r="AB1344" i="3"/>
  <c r="AC1344" i="3"/>
  <c r="AG1344" i="3"/>
  <c r="AH1344" i="3"/>
  <c r="AX1344" i="3"/>
  <c r="AY1344" i="3"/>
  <c r="AZ1344" i="3"/>
  <c r="BB1344" i="3"/>
  <c r="BC1344" i="3"/>
  <c r="BD1344" i="3"/>
  <c r="BE1344" i="3" s="1"/>
  <c r="BF1344" i="3" s="1"/>
  <c r="BJ1344" i="3"/>
  <c r="BK1344" i="3"/>
  <c r="BL1344" i="3"/>
  <c r="BM1344" i="3"/>
  <c r="BN1344" i="3"/>
  <c r="AA1345" i="3"/>
  <c r="AB1345" i="3"/>
  <c r="AC1345" i="3"/>
  <c r="AG1345" i="3"/>
  <c r="AF1345" i="3" s="1"/>
  <c r="AH1345" i="3"/>
  <c r="AX1345" i="3"/>
  <c r="AY1345" i="3"/>
  <c r="AZ1345" i="3"/>
  <c r="BB1345" i="3"/>
  <c r="BC1345" i="3"/>
  <c r="BD1345" i="3"/>
  <c r="BE1345" i="3" s="1"/>
  <c r="BF1345" i="3" s="1"/>
  <c r="BJ1345" i="3"/>
  <c r="BK1345" i="3"/>
  <c r="BL1345" i="3"/>
  <c r="BM1345" i="3"/>
  <c r="BN1345" i="3"/>
  <c r="AA1346" i="3"/>
  <c r="AB1346" i="3"/>
  <c r="AC1346" i="3"/>
  <c r="AG1346" i="3"/>
  <c r="AF1346" i="3" s="1"/>
  <c r="AH1346" i="3"/>
  <c r="AX1346" i="3"/>
  <c r="AY1346" i="3"/>
  <c r="AZ1346" i="3"/>
  <c r="BB1346" i="3"/>
  <c r="BC1346" i="3"/>
  <c r="BD1346" i="3"/>
  <c r="BE1346" i="3" s="1"/>
  <c r="BF1346" i="3" s="1"/>
  <c r="BJ1346" i="3"/>
  <c r="BK1346" i="3"/>
  <c r="BL1346" i="3"/>
  <c r="BM1346" i="3"/>
  <c r="BN1346" i="3"/>
  <c r="AA1347" i="3"/>
  <c r="AB1347" i="3"/>
  <c r="AC1347" i="3"/>
  <c r="AG1347" i="3"/>
  <c r="AF1347" i="3" s="1"/>
  <c r="AH1347" i="3"/>
  <c r="AX1347" i="3"/>
  <c r="AY1347" i="3"/>
  <c r="AZ1347" i="3"/>
  <c r="BB1347" i="3"/>
  <c r="BC1347" i="3"/>
  <c r="BD1347" i="3"/>
  <c r="BE1347" i="3" s="1"/>
  <c r="BF1347" i="3" s="1"/>
  <c r="BJ1347" i="3"/>
  <c r="BK1347" i="3"/>
  <c r="BL1347" i="3"/>
  <c r="BM1347" i="3"/>
  <c r="BN1347" i="3"/>
  <c r="AA1348" i="3"/>
  <c r="AB1348" i="3"/>
  <c r="AC1348" i="3"/>
  <c r="AG1348" i="3"/>
  <c r="AH1348" i="3"/>
  <c r="AX1348" i="3"/>
  <c r="AY1348" i="3"/>
  <c r="AZ1348" i="3"/>
  <c r="BB1348" i="3"/>
  <c r="BC1348" i="3"/>
  <c r="BD1348" i="3"/>
  <c r="BE1348" i="3" s="1"/>
  <c r="BF1348" i="3" s="1"/>
  <c r="BJ1348" i="3"/>
  <c r="BK1348" i="3"/>
  <c r="BL1348" i="3"/>
  <c r="BM1348" i="3"/>
  <c r="BN1348" i="3"/>
  <c r="AA1349" i="3"/>
  <c r="AB1349" i="3"/>
  <c r="AC1349" i="3"/>
  <c r="AG1349" i="3"/>
  <c r="AF1349" i="3" s="1"/>
  <c r="AH1349" i="3"/>
  <c r="AX1349" i="3"/>
  <c r="AY1349" i="3"/>
  <c r="AZ1349" i="3"/>
  <c r="BB1349" i="3"/>
  <c r="BC1349" i="3"/>
  <c r="BD1349" i="3"/>
  <c r="BE1349" i="3" s="1"/>
  <c r="BF1349" i="3" s="1"/>
  <c r="BJ1349" i="3"/>
  <c r="BK1349" i="3"/>
  <c r="BL1349" i="3"/>
  <c r="BM1349" i="3"/>
  <c r="BN1349" i="3"/>
  <c r="AA1350" i="3"/>
  <c r="AB1350" i="3"/>
  <c r="AC1350" i="3"/>
  <c r="AG1350" i="3"/>
  <c r="AF1350" i="3" s="1"/>
  <c r="AH1350" i="3"/>
  <c r="AX1350" i="3"/>
  <c r="AY1350" i="3"/>
  <c r="AZ1350" i="3"/>
  <c r="BB1350" i="3"/>
  <c r="BC1350" i="3"/>
  <c r="BD1350" i="3"/>
  <c r="BE1350" i="3" s="1"/>
  <c r="BF1350" i="3" s="1"/>
  <c r="BJ1350" i="3"/>
  <c r="BK1350" i="3"/>
  <c r="BL1350" i="3"/>
  <c r="BM1350" i="3"/>
  <c r="BN1350" i="3"/>
  <c r="AA1351" i="3"/>
  <c r="AB1351" i="3"/>
  <c r="AC1351" i="3"/>
  <c r="AG1351" i="3"/>
  <c r="AF1351" i="3" s="1"/>
  <c r="AH1351" i="3"/>
  <c r="AX1351" i="3"/>
  <c r="AY1351" i="3"/>
  <c r="AZ1351" i="3"/>
  <c r="BB1351" i="3"/>
  <c r="BC1351" i="3"/>
  <c r="BD1351" i="3"/>
  <c r="BE1351" i="3" s="1"/>
  <c r="BF1351" i="3" s="1"/>
  <c r="BJ1351" i="3"/>
  <c r="BK1351" i="3"/>
  <c r="BL1351" i="3"/>
  <c r="BM1351" i="3"/>
  <c r="BN1351" i="3"/>
  <c r="AA1352" i="3"/>
  <c r="AB1352" i="3"/>
  <c r="AC1352" i="3"/>
  <c r="AG1352" i="3"/>
  <c r="AH1352" i="3"/>
  <c r="AX1352" i="3"/>
  <c r="AY1352" i="3"/>
  <c r="AZ1352" i="3"/>
  <c r="BB1352" i="3"/>
  <c r="BC1352" i="3"/>
  <c r="BD1352" i="3"/>
  <c r="BE1352" i="3" s="1"/>
  <c r="BF1352" i="3" s="1"/>
  <c r="BJ1352" i="3"/>
  <c r="BK1352" i="3"/>
  <c r="BL1352" i="3"/>
  <c r="BM1352" i="3"/>
  <c r="BN1352" i="3"/>
  <c r="AA1353" i="3"/>
  <c r="AB1353" i="3"/>
  <c r="AC1353" i="3"/>
  <c r="AG1353" i="3"/>
  <c r="AF1353" i="3" s="1"/>
  <c r="AH1353" i="3"/>
  <c r="AX1353" i="3"/>
  <c r="AY1353" i="3"/>
  <c r="AZ1353" i="3"/>
  <c r="BB1353" i="3"/>
  <c r="BC1353" i="3"/>
  <c r="BD1353" i="3"/>
  <c r="BE1353" i="3" s="1"/>
  <c r="BF1353" i="3" s="1"/>
  <c r="BJ1353" i="3"/>
  <c r="BK1353" i="3"/>
  <c r="BL1353" i="3"/>
  <c r="BM1353" i="3"/>
  <c r="BN1353" i="3"/>
  <c r="AA1354" i="3"/>
  <c r="AB1354" i="3"/>
  <c r="AC1354" i="3"/>
  <c r="AG1354" i="3"/>
  <c r="AF1354" i="3" s="1"/>
  <c r="AH1354" i="3"/>
  <c r="AX1354" i="3"/>
  <c r="AY1354" i="3"/>
  <c r="AZ1354" i="3"/>
  <c r="BB1354" i="3"/>
  <c r="BC1354" i="3"/>
  <c r="BD1354" i="3"/>
  <c r="BE1354" i="3" s="1"/>
  <c r="BF1354" i="3" s="1"/>
  <c r="BJ1354" i="3"/>
  <c r="BK1354" i="3"/>
  <c r="BL1354" i="3"/>
  <c r="BM1354" i="3"/>
  <c r="BN1354" i="3"/>
  <c r="AA1355" i="3"/>
  <c r="AB1355" i="3"/>
  <c r="AC1355" i="3"/>
  <c r="AG1355" i="3"/>
  <c r="AF1355" i="3" s="1"/>
  <c r="AH1355" i="3"/>
  <c r="AX1355" i="3"/>
  <c r="AY1355" i="3"/>
  <c r="AZ1355" i="3"/>
  <c r="BB1355" i="3"/>
  <c r="BC1355" i="3"/>
  <c r="BD1355" i="3"/>
  <c r="BE1355" i="3" s="1"/>
  <c r="BF1355" i="3" s="1"/>
  <c r="BJ1355" i="3"/>
  <c r="BK1355" i="3"/>
  <c r="BL1355" i="3"/>
  <c r="BM1355" i="3"/>
  <c r="BN1355" i="3"/>
  <c r="AA1356" i="3"/>
  <c r="AB1356" i="3"/>
  <c r="AC1356" i="3"/>
  <c r="AG1356" i="3"/>
  <c r="AH1356" i="3"/>
  <c r="AX1356" i="3"/>
  <c r="AY1356" i="3"/>
  <c r="AZ1356" i="3"/>
  <c r="BB1356" i="3"/>
  <c r="BC1356" i="3"/>
  <c r="BD1356" i="3"/>
  <c r="BE1356" i="3" s="1"/>
  <c r="BF1356" i="3" s="1"/>
  <c r="BJ1356" i="3"/>
  <c r="BK1356" i="3"/>
  <c r="BL1356" i="3"/>
  <c r="BM1356" i="3"/>
  <c r="BN1356" i="3"/>
  <c r="AA1357" i="3"/>
  <c r="AB1357" i="3"/>
  <c r="AC1357" i="3"/>
  <c r="AD1357" i="3" s="1"/>
  <c r="AG1357" i="3"/>
  <c r="AF1357" i="3" s="1"/>
  <c r="AH1357" i="3"/>
  <c r="AT1357" i="3"/>
  <c r="AU1357" i="3"/>
  <c r="AX1357" i="3"/>
  <c r="AY1357" i="3"/>
  <c r="AZ1357" i="3"/>
  <c r="BB1357" i="3"/>
  <c r="BC1357" i="3"/>
  <c r="BD1357" i="3"/>
  <c r="BE1357" i="3" s="1"/>
  <c r="BF1357" i="3" s="1"/>
  <c r="BJ1357" i="3"/>
  <c r="BK1357" i="3"/>
  <c r="BL1357" i="3"/>
  <c r="BM1357" i="3"/>
  <c r="BN1357" i="3"/>
  <c r="AA1358" i="3"/>
  <c r="AB1358" i="3"/>
  <c r="AC1358" i="3"/>
  <c r="AD1358" i="3" s="1"/>
  <c r="AU1358" i="3" s="1"/>
  <c r="AG1358" i="3"/>
  <c r="AF1358" i="3" s="1"/>
  <c r="AH1358" i="3"/>
  <c r="AX1358" i="3"/>
  <c r="AY1358" i="3"/>
  <c r="AZ1358" i="3"/>
  <c r="BB1358" i="3"/>
  <c r="BC1358" i="3"/>
  <c r="BD1358" i="3"/>
  <c r="BE1358" i="3" s="1"/>
  <c r="BF1358" i="3" s="1"/>
  <c r="BJ1358" i="3"/>
  <c r="BK1358" i="3"/>
  <c r="BL1358" i="3"/>
  <c r="BM1358" i="3"/>
  <c r="BN1358" i="3"/>
  <c r="AA1359" i="3"/>
  <c r="AB1359" i="3"/>
  <c r="AC1359" i="3"/>
  <c r="AD1359" i="3" s="1"/>
  <c r="AG1359" i="3"/>
  <c r="AF1359" i="3" s="1"/>
  <c r="AH1359" i="3"/>
  <c r="AT1359" i="3"/>
  <c r="AU1359" i="3"/>
  <c r="AX1359" i="3"/>
  <c r="AY1359" i="3"/>
  <c r="AZ1359" i="3"/>
  <c r="BB1359" i="3"/>
  <c r="BC1359" i="3"/>
  <c r="BD1359" i="3"/>
  <c r="BE1359" i="3" s="1"/>
  <c r="BF1359" i="3" s="1"/>
  <c r="BJ1359" i="3"/>
  <c r="BK1359" i="3"/>
  <c r="BL1359" i="3"/>
  <c r="BM1359" i="3"/>
  <c r="BN1359" i="3"/>
  <c r="AA1360" i="3"/>
  <c r="AB1360" i="3"/>
  <c r="AC1360" i="3"/>
  <c r="AD1360" i="3" s="1"/>
  <c r="AU1360" i="3" s="1"/>
  <c r="AG1360" i="3"/>
  <c r="AF1360" i="3" s="1"/>
  <c r="AH1360" i="3"/>
  <c r="AX1360" i="3"/>
  <c r="AY1360" i="3"/>
  <c r="AZ1360" i="3"/>
  <c r="BB1360" i="3"/>
  <c r="BC1360" i="3"/>
  <c r="BD1360" i="3"/>
  <c r="BE1360" i="3" s="1"/>
  <c r="BF1360" i="3" s="1"/>
  <c r="BJ1360" i="3"/>
  <c r="BK1360" i="3"/>
  <c r="BL1360" i="3"/>
  <c r="BM1360" i="3"/>
  <c r="BN1360" i="3"/>
  <c r="AA1361" i="3"/>
  <c r="AB1361" i="3"/>
  <c r="AC1361" i="3"/>
  <c r="AD1361" i="3" s="1"/>
  <c r="AG1361" i="3"/>
  <c r="AF1361" i="3" s="1"/>
  <c r="AH1361" i="3"/>
  <c r="AT1361" i="3"/>
  <c r="AU1361" i="3"/>
  <c r="AX1361" i="3"/>
  <c r="AY1361" i="3"/>
  <c r="AZ1361" i="3"/>
  <c r="BB1361" i="3"/>
  <c r="BC1361" i="3"/>
  <c r="BD1361" i="3"/>
  <c r="BE1361" i="3" s="1"/>
  <c r="BF1361" i="3" s="1"/>
  <c r="BJ1361" i="3"/>
  <c r="BK1361" i="3"/>
  <c r="BL1361" i="3"/>
  <c r="BM1361" i="3"/>
  <c r="BN1361" i="3"/>
  <c r="AA1362" i="3"/>
  <c r="AB1362" i="3"/>
  <c r="AC1362" i="3"/>
  <c r="AD1362" i="3" s="1"/>
  <c r="AU1362" i="3" s="1"/>
  <c r="AG1362" i="3"/>
  <c r="AF1362" i="3" s="1"/>
  <c r="AH1362" i="3"/>
  <c r="AX1362" i="3"/>
  <c r="AY1362" i="3"/>
  <c r="AZ1362" i="3"/>
  <c r="BB1362" i="3"/>
  <c r="BC1362" i="3"/>
  <c r="BD1362" i="3"/>
  <c r="BE1362" i="3" s="1"/>
  <c r="BF1362" i="3" s="1"/>
  <c r="BJ1362" i="3"/>
  <c r="BK1362" i="3"/>
  <c r="BL1362" i="3"/>
  <c r="BM1362" i="3"/>
  <c r="BN1362" i="3"/>
  <c r="AA1363" i="3"/>
  <c r="AB1363" i="3"/>
  <c r="AC1363" i="3"/>
  <c r="AD1363" i="3" s="1"/>
  <c r="AG1363" i="3"/>
  <c r="AF1363" i="3" s="1"/>
  <c r="AH1363" i="3"/>
  <c r="AT1363" i="3"/>
  <c r="AU1363" i="3"/>
  <c r="AX1363" i="3"/>
  <c r="AY1363" i="3"/>
  <c r="AZ1363" i="3"/>
  <c r="BB1363" i="3"/>
  <c r="BC1363" i="3"/>
  <c r="BD1363" i="3"/>
  <c r="BE1363" i="3" s="1"/>
  <c r="BF1363" i="3" s="1"/>
  <c r="BJ1363" i="3"/>
  <c r="BK1363" i="3"/>
  <c r="BL1363" i="3"/>
  <c r="BM1363" i="3"/>
  <c r="BN1363" i="3"/>
  <c r="AA1364" i="3"/>
  <c r="AB1364" i="3"/>
  <c r="AC1364" i="3"/>
  <c r="AD1364" i="3" s="1"/>
  <c r="AU1364" i="3" s="1"/>
  <c r="AG1364" i="3"/>
  <c r="AF1364" i="3" s="1"/>
  <c r="AH1364" i="3"/>
  <c r="AX1364" i="3"/>
  <c r="AY1364" i="3"/>
  <c r="AZ1364" i="3"/>
  <c r="BB1364" i="3"/>
  <c r="BC1364" i="3"/>
  <c r="BD1364" i="3"/>
  <c r="BE1364" i="3" s="1"/>
  <c r="BF1364" i="3" s="1"/>
  <c r="BJ1364" i="3"/>
  <c r="BK1364" i="3"/>
  <c r="BL1364" i="3"/>
  <c r="BM1364" i="3"/>
  <c r="BN1364" i="3"/>
  <c r="AA1365" i="3"/>
  <c r="AB1365" i="3"/>
  <c r="AC1365" i="3"/>
  <c r="AD1365" i="3" s="1"/>
  <c r="AG1365" i="3"/>
  <c r="AF1365" i="3" s="1"/>
  <c r="AH1365" i="3"/>
  <c r="AT1365" i="3"/>
  <c r="AU1365" i="3"/>
  <c r="AX1365" i="3"/>
  <c r="AY1365" i="3"/>
  <c r="AZ1365" i="3"/>
  <c r="BB1365" i="3"/>
  <c r="BC1365" i="3"/>
  <c r="BD1365" i="3"/>
  <c r="BE1365" i="3" s="1"/>
  <c r="BF1365" i="3" s="1"/>
  <c r="BJ1365" i="3"/>
  <c r="BK1365" i="3"/>
  <c r="BL1365" i="3"/>
  <c r="BM1365" i="3"/>
  <c r="BN1365" i="3"/>
  <c r="AA1366" i="3"/>
  <c r="AB1366" i="3"/>
  <c r="AC1366" i="3"/>
  <c r="AD1366" i="3" s="1"/>
  <c r="AU1366" i="3" s="1"/>
  <c r="AG1366" i="3"/>
  <c r="AF1366" i="3" s="1"/>
  <c r="AH1366" i="3"/>
  <c r="AX1366" i="3"/>
  <c r="AY1366" i="3"/>
  <c r="AZ1366" i="3"/>
  <c r="BB1366" i="3"/>
  <c r="BC1366" i="3"/>
  <c r="BD1366" i="3"/>
  <c r="BE1366" i="3" s="1"/>
  <c r="BF1366" i="3" s="1"/>
  <c r="BJ1366" i="3"/>
  <c r="BK1366" i="3"/>
  <c r="BL1366" i="3"/>
  <c r="BM1366" i="3"/>
  <c r="BN1366" i="3"/>
  <c r="AA1367" i="3"/>
  <c r="AB1367" i="3"/>
  <c r="AC1367" i="3"/>
  <c r="AD1367" i="3" s="1"/>
  <c r="AG1367" i="3"/>
  <c r="AF1367" i="3" s="1"/>
  <c r="AH1367" i="3"/>
  <c r="AT1367" i="3"/>
  <c r="AU1367" i="3"/>
  <c r="AX1367" i="3"/>
  <c r="AY1367" i="3"/>
  <c r="AZ1367" i="3"/>
  <c r="BB1367" i="3"/>
  <c r="BC1367" i="3"/>
  <c r="BD1367" i="3"/>
  <c r="BE1367" i="3" s="1"/>
  <c r="BF1367" i="3" s="1"/>
  <c r="BJ1367" i="3"/>
  <c r="BK1367" i="3"/>
  <c r="BL1367" i="3"/>
  <c r="BM1367" i="3"/>
  <c r="BN1367" i="3"/>
  <c r="AA1368" i="3"/>
  <c r="AB1368" i="3"/>
  <c r="AC1368" i="3"/>
  <c r="AD1368" i="3" s="1"/>
  <c r="AU1368" i="3" s="1"/>
  <c r="AG1368" i="3"/>
  <c r="AF1368" i="3" s="1"/>
  <c r="AH1368" i="3"/>
  <c r="AX1368" i="3"/>
  <c r="AY1368" i="3"/>
  <c r="AZ1368" i="3"/>
  <c r="BB1368" i="3"/>
  <c r="BC1368" i="3"/>
  <c r="BD1368" i="3"/>
  <c r="BE1368" i="3" s="1"/>
  <c r="BF1368" i="3" s="1"/>
  <c r="BJ1368" i="3"/>
  <c r="BK1368" i="3"/>
  <c r="BL1368" i="3"/>
  <c r="BM1368" i="3"/>
  <c r="BN1368" i="3"/>
  <c r="AA1369" i="3"/>
  <c r="AB1369" i="3"/>
  <c r="AG1369" i="3"/>
  <c r="AF1369" i="3" s="1"/>
  <c r="AH1369" i="3"/>
  <c r="AX1369" i="3"/>
  <c r="AC1369" i="3" s="1"/>
  <c r="AT1369" i="3" s="1"/>
  <c r="AY1369" i="3"/>
  <c r="AZ1369" i="3"/>
  <c r="BB1369" i="3"/>
  <c r="BC1369" i="3"/>
  <c r="BD1369" i="3"/>
  <c r="BE1369" i="3" s="1"/>
  <c r="BF1369" i="3" s="1"/>
  <c r="BJ1369" i="3"/>
  <c r="BK1369" i="3"/>
  <c r="BL1369" i="3"/>
  <c r="BM1369" i="3"/>
  <c r="BN1369" i="3"/>
  <c r="AA1370" i="3"/>
  <c r="AB1370" i="3"/>
  <c r="AF1370" i="3"/>
  <c r="AG1370" i="3"/>
  <c r="AH1370" i="3"/>
  <c r="AX1370" i="3"/>
  <c r="AY1370" i="3"/>
  <c r="AC1370" i="3" s="1"/>
  <c r="AZ1370" i="3"/>
  <c r="BB1370" i="3"/>
  <c r="BC1370" i="3"/>
  <c r="BD1370" i="3"/>
  <c r="BE1370" i="3" s="1"/>
  <c r="BF1370" i="3" s="1"/>
  <c r="BJ1370" i="3"/>
  <c r="BK1370" i="3"/>
  <c r="BL1370" i="3"/>
  <c r="BM1370" i="3"/>
  <c r="BN1370" i="3"/>
  <c r="AA1371" i="3"/>
  <c r="AB1371" i="3"/>
  <c r="AF1371" i="3"/>
  <c r="AG1371" i="3"/>
  <c r="AH1371" i="3"/>
  <c r="AX1371" i="3"/>
  <c r="AY1371" i="3"/>
  <c r="AC1371" i="3" s="1"/>
  <c r="AZ1371" i="3"/>
  <c r="BB1371" i="3"/>
  <c r="BC1371" i="3"/>
  <c r="BD1371" i="3"/>
  <c r="BE1371" i="3" s="1"/>
  <c r="BF1371" i="3" s="1"/>
  <c r="BJ1371" i="3"/>
  <c r="BK1371" i="3"/>
  <c r="BL1371" i="3"/>
  <c r="BM1371" i="3"/>
  <c r="BN1371" i="3"/>
  <c r="AA1372" i="3"/>
  <c r="AB1372" i="3"/>
  <c r="AF1372" i="3"/>
  <c r="AG1372" i="3"/>
  <c r="AH1372" i="3"/>
  <c r="AX1372" i="3"/>
  <c r="AY1372" i="3"/>
  <c r="AC1372" i="3" s="1"/>
  <c r="AZ1372" i="3"/>
  <c r="BB1372" i="3"/>
  <c r="BC1372" i="3"/>
  <c r="BD1372" i="3"/>
  <c r="BE1372" i="3" s="1"/>
  <c r="BF1372" i="3" s="1"/>
  <c r="BJ1372" i="3"/>
  <c r="BK1372" i="3"/>
  <c r="BL1372" i="3"/>
  <c r="BM1372" i="3"/>
  <c r="BN1372" i="3"/>
  <c r="AA1373" i="3"/>
  <c r="AB1373" i="3"/>
  <c r="AF1373" i="3"/>
  <c r="AG1373" i="3"/>
  <c r="AH1373" i="3"/>
  <c r="AX1373" i="3"/>
  <c r="AY1373" i="3"/>
  <c r="AC1373" i="3" s="1"/>
  <c r="AZ1373" i="3"/>
  <c r="BB1373" i="3"/>
  <c r="BC1373" i="3"/>
  <c r="BD1373" i="3"/>
  <c r="BE1373" i="3" s="1"/>
  <c r="BF1373" i="3" s="1"/>
  <c r="BJ1373" i="3"/>
  <c r="BK1373" i="3"/>
  <c r="BL1373" i="3"/>
  <c r="BM1373" i="3"/>
  <c r="BN1373" i="3"/>
  <c r="AA1374" i="3"/>
  <c r="AB1374" i="3"/>
  <c r="AF1374" i="3"/>
  <c r="AG1374" i="3"/>
  <c r="AH1374" i="3"/>
  <c r="AX1374" i="3"/>
  <c r="AY1374" i="3"/>
  <c r="AC1374" i="3" s="1"/>
  <c r="AZ1374" i="3"/>
  <c r="BB1374" i="3"/>
  <c r="BC1374" i="3"/>
  <c r="BD1374" i="3"/>
  <c r="BE1374" i="3" s="1"/>
  <c r="BF1374" i="3" s="1"/>
  <c r="BJ1374" i="3"/>
  <c r="BK1374" i="3"/>
  <c r="BL1374" i="3"/>
  <c r="BM1374" i="3"/>
  <c r="BN1374" i="3"/>
  <c r="AA1375" i="3"/>
  <c r="AB1375" i="3"/>
  <c r="AF1375" i="3"/>
  <c r="AG1375" i="3"/>
  <c r="AH1375" i="3"/>
  <c r="AX1375" i="3"/>
  <c r="AY1375" i="3"/>
  <c r="AC1375" i="3" s="1"/>
  <c r="AD1375" i="3" s="1"/>
  <c r="AU1375" i="3" s="1"/>
  <c r="AZ1375" i="3"/>
  <c r="BB1375" i="3"/>
  <c r="BC1375" i="3"/>
  <c r="BD1375" i="3"/>
  <c r="BE1375" i="3" s="1"/>
  <c r="BF1375" i="3" s="1"/>
  <c r="BJ1375" i="3"/>
  <c r="BK1375" i="3"/>
  <c r="BL1375" i="3"/>
  <c r="BM1375" i="3"/>
  <c r="BN1375" i="3"/>
  <c r="AA1376" i="3"/>
  <c r="AB1376" i="3"/>
  <c r="AF1376" i="3"/>
  <c r="AG1376" i="3"/>
  <c r="AH1376" i="3"/>
  <c r="AX1376" i="3"/>
  <c r="AY1376" i="3"/>
  <c r="AC1376" i="3" s="1"/>
  <c r="AD1376" i="3" s="1"/>
  <c r="AU1376" i="3" s="1"/>
  <c r="AZ1376" i="3"/>
  <c r="BB1376" i="3"/>
  <c r="BC1376" i="3"/>
  <c r="BD1376" i="3"/>
  <c r="BE1376" i="3" s="1"/>
  <c r="BF1376" i="3" s="1"/>
  <c r="BJ1376" i="3"/>
  <c r="BK1376" i="3"/>
  <c r="BL1376" i="3"/>
  <c r="BM1376" i="3"/>
  <c r="BN1376" i="3"/>
  <c r="AA1377" i="3"/>
  <c r="AB1377" i="3"/>
  <c r="AG1377" i="3"/>
  <c r="AF1377" i="3" s="1"/>
  <c r="AH1377" i="3"/>
  <c r="AX1377" i="3"/>
  <c r="AY1377" i="3"/>
  <c r="AC1377" i="3" s="1"/>
  <c r="AZ1377" i="3"/>
  <c r="BB1377" i="3"/>
  <c r="BC1377" i="3"/>
  <c r="BD1377" i="3"/>
  <c r="BE1377" i="3" s="1"/>
  <c r="BF1377" i="3" s="1"/>
  <c r="BJ1377" i="3"/>
  <c r="BK1377" i="3"/>
  <c r="BL1377" i="3"/>
  <c r="BM1377" i="3"/>
  <c r="BN1377" i="3"/>
  <c r="AA1378" i="3"/>
  <c r="AB1378" i="3"/>
  <c r="AC1378" i="3"/>
  <c r="AD1378" i="3" s="1"/>
  <c r="AU1378" i="3" s="1"/>
  <c r="AG1378" i="3"/>
  <c r="AF1378" i="3" s="1"/>
  <c r="AH1378" i="3"/>
  <c r="AX1378" i="3"/>
  <c r="AY1378" i="3"/>
  <c r="AZ1378" i="3"/>
  <c r="BB1378" i="3"/>
  <c r="BC1378" i="3"/>
  <c r="BD1378" i="3"/>
  <c r="BE1378" i="3" s="1"/>
  <c r="BF1378" i="3" s="1"/>
  <c r="BJ1378" i="3"/>
  <c r="BK1378" i="3"/>
  <c r="BL1378" i="3"/>
  <c r="BM1378" i="3"/>
  <c r="BN1378" i="3"/>
  <c r="AA1379" i="3"/>
  <c r="AB1379" i="3"/>
  <c r="AF1379" i="3"/>
  <c r="AG1379" i="3"/>
  <c r="AH1379" i="3"/>
  <c r="AX1379" i="3"/>
  <c r="AY1379" i="3"/>
  <c r="AC1379" i="3" s="1"/>
  <c r="AZ1379" i="3"/>
  <c r="BB1379" i="3"/>
  <c r="BC1379" i="3"/>
  <c r="BD1379" i="3"/>
  <c r="BE1379" i="3" s="1"/>
  <c r="BF1379" i="3" s="1"/>
  <c r="BJ1379" i="3"/>
  <c r="BK1379" i="3"/>
  <c r="BL1379" i="3"/>
  <c r="BM1379" i="3"/>
  <c r="BN1379" i="3"/>
  <c r="AA1380" i="3"/>
  <c r="AB1380" i="3"/>
  <c r="AG1380" i="3"/>
  <c r="AF1380" i="3" s="1"/>
  <c r="AH1380" i="3"/>
  <c r="AX1380" i="3"/>
  <c r="AY1380" i="3"/>
  <c r="AC1380" i="3" s="1"/>
  <c r="AZ1380" i="3"/>
  <c r="BB1380" i="3"/>
  <c r="BC1380" i="3"/>
  <c r="BD1380" i="3"/>
  <c r="BE1380" i="3" s="1"/>
  <c r="BF1380" i="3" s="1"/>
  <c r="BJ1380" i="3"/>
  <c r="BK1380" i="3"/>
  <c r="BL1380" i="3"/>
  <c r="BM1380" i="3"/>
  <c r="BN1380" i="3"/>
  <c r="AA1381" i="3"/>
  <c r="AB1381" i="3"/>
  <c r="AG1381" i="3"/>
  <c r="AF1381" i="3" s="1"/>
  <c r="AH1381" i="3"/>
  <c r="AX1381" i="3"/>
  <c r="AY1381" i="3"/>
  <c r="AC1381" i="3" s="1"/>
  <c r="AZ1381" i="3"/>
  <c r="BB1381" i="3"/>
  <c r="BC1381" i="3"/>
  <c r="BD1381" i="3"/>
  <c r="BE1381" i="3" s="1"/>
  <c r="BF1381" i="3" s="1"/>
  <c r="BJ1381" i="3"/>
  <c r="BK1381" i="3"/>
  <c r="BL1381" i="3"/>
  <c r="BM1381" i="3"/>
  <c r="BN1381" i="3"/>
  <c r="AA1382" i="3"/>
  <c r="AB1382" i="3"/>
  <c r="AC1382" i="3"/>
  <c r="AD1382" i="3" s="1"/>
  <c r="AU1382" i="3" s="1"/>
  <c r="AG1382" i="3"/>
  <c r="AF1382" i="3" s="1"/>
  <c r="AH1382" i="3"/>
  <c r="AX1382" i="3"/>
  <c r="AY1382" i="3"/>
  <c r="AZ1382" i="3"/>
  <c r="BB1382" i="3"/>
  <c r="BC1382" i="3"/>
  <c r="BD1382" i="3"/>
  <c r="BE1382" i="3" s="1"/>
  <c r="BF1382" i="3" s="1"/>
  <c r="BJ1382" i="3"/>
  <c r="BK1382" i="3"/>
  <c r="BL1382" i="3"/>
  <c r="BM1382" i="3"/>
  <c r="BN1382" i="3"/>
  <c r="AA1383" i="3"/>
  <c r="AB1383" i="3"/>
  <c r="AF1383" i="3"/>
  <c r="AG1383" i="3"/>
  <c r="AH1383" i="3"/>
  <c r="AX1383" i="3"/>
  <c r="AY1383" i="3"/>
  <c r="AC1383" i="3" s="1"/>
  <c r="AZ1383" i="3"/>
  <c r="BB1383" i="3"/>
  <c r="BC1383" i="3"/>
  <c r="BD1383" i="3"/>
  <c r="BE1383" i="3" s="1"/>
  <c r="BF1383" i="3" s="1"/>
  <c r="BJ1383" i="3"/>
  <c r="BK1383" i="3"/>
  <c r="BL1383" i="3"/>
  <c r="BM1383" i="3"/>
  <c r="BN1383" i="3"/>
  <c r="AA1384" i="3"/>
  <c r="AB1384" i="3"/>
  <c r="AG1384" i="3"/>
  <c r="AF1384" i="3" s="1"/>
  <c r="AH1384" i="3"/>
  <c r="AX1384" i="3"/>
  <c r="AY1384" i="3"/>
  <c r="AC1384" i="3" s="1"/>
  <c r="AZ1384" i="3"/>
  <c r="BB1384" i="3"/>
  <c r="BC1384" i="3"/>
  <c r="BD1384" i="3"/>
  <c r="BE1384" i="3" s="1"/>
  <c r="BF1384" i="3" s="1"/>
  <c r="BJ1384" i="3"/>
  <c r="BK1384" i="3"/>
  <c r="BL1384" i="3"/>
  <c r="BM1384" i="3"/>
  <c r="BN1384" i="3"/>
  <c r="AA1385" i="3"/>
  <c r="AB1385" i="3"/>
  <c r="AG1385" i="3"/>
  <c r="AX1385" i="3"/>
  <c r="AC1385" i="3" s="1"/>
  <c r="AY1385" i="3"/>
  <c r="AZ1385" i="3"/>
  <c r="BC1385" i="3"/>
  <c r="BB1385" i="3" s="1"/>
  <c r="BD1385" i="3"/>
  <c r="BE1385" i="3" s="1"/>
  <c r="BF1385" i="3" s="1"/>
  <c r="BJ1385" i="3"/>
  <c r="BK1385" i="3"/>
  <c r="BL1385" i="3"/>
  <c r="BM1385" i="3"/>
  <c r="BN1385" i="3"/>
  <c r="AA1386" i="3"/>
  <c r="AB1386" i="3"/>
  <c r="AG1386" i="3"/>
  <c r="AX1386" i="3"/>
  <c r="AC1386" i="3" s="1"/>
  <c r="AY1386" i="3"/>
  <c r="AZ1386" i="3"/>
  <c r="BC1386" i="3"/>
  <c r="BB1386" i="3" s="1"/>
  <c r="BD1386" i="3"/>
  <c r="BE1386" i="3" s="1"/>
  <c r="BF1386" i="3" s="1"/>
  <c r="BJ1386" i="3"/>
  <c r="BK1386" i="3"/>
  <c r="BL1386" i="3"/>
  <c r="BM1386" i="3"/>
  <c r="BN1386" i="3"/>
  <c r="AA1387" i="3"/>
  <c r="AB1387" i="3"/>
  <c r="AG1387" i="3"/>
  <c r="AX1387" i="3"/>
  <c r="AC1387" i="3" s="1"/>
  <c r="AY1387" i="3"/>
  <c r="AZ1387" i="3"/>
  <c r="BC1387" i="3"/>
  <c r="BB1387" i="3" s="1"/>
  <c r="BD1387" i="3"/>
  <c r="BE1387" i="3" s="1"/>
  <c r="BF1387" i="3" s="1"/>
  <c r="BJ1387" i="3"/>
  <c r="BK1387" i="3"/>
  <c r="BL1387" i="3"/>
  <c r="BM1387" i="3"/>
  <c r="BN1387" i="3"/>
  <c r="AA1388" i="3"/>
  <c r="AB1388" i="3"/>
  <c r="AG1388" i="3"/>
  <c r="AX1388" i="3"/>
  <c r="AC1388" i="3" s="1"/>
  <c r="AY1388" i="3"/>
  <c r="AZ1388" i="3"/>
  <c r="BC1388" i="3"/>
  <c r="BB1388" i="3" s="1"/>
  <c r="BD1388" i="3"/>
  <c r="BE1388" i="3" s="1"/>
  <c r="BF1388" i="3" s="1"/>
  <c r="BJ1388" i="3"/>
  <c r="BK1388" i="3"/>
  <c r="BL1388" i="3"/>
  <c r="BM1388" i="3"/>
  <c r="BN1388" i="3"/>
  <c r="AA1389" i="3"/>
  <c r="AB1389" i="3"/>
  <c r="AG1389" i="3"/>
  <c r="AX1389" i="3"/>
  <c r="AC1389" i="3" s="1"/>
  <c r="AY1389" i="3"/>
  <c r="AZ1389" i="3"/>
  <c r="BC1389" i="3"/>
  <c r="BB1389" i="3" s="1"/>
  <c r="BD1389" i="3"/>
  <c r="BE1389" i="3" s="1"/>
  <c r="BF1389" i="3" s="1"/>
  <c r="BJ1389" i="3"/>
  <c r="BK1389" i="3"/>
  <c r="BL1389" i="3"/>
  <c r="BM1389" i="3"/>
  <c r="BN1389" i="3"/>
  <c r="AA1390" i="3"/>
  <c r="AB1390" i="3"/>
  <c r="AG1390" i="3"/>
  <c r="AX1390" i="3"/>
  <c r="AC1390" i="3" s="1"/>
  <c r="AY1390" i="3"/>
  <c r="AZ1390" i="3"/>
  <c r="BC1390" i="3"/>
  <c r="BB1390" i="3" s="1"/>
  <c r="BD1390" i="3"/>
  <c r="BE1390" i="3" s="1"/>
  <c r="BF1390" i="3" s="1"/>
  <c r="BJ1390" i="3"/>
  <c r="BK1390" i="3"/>
  <c r="BL1390" i="3"/>
  <c r="BM1390" i="3"/>
  <c r="BN1390" i="3"/>
  <c r="AA1391" i="3"/>
  <c r="AB1391" i="3"/>
  <c r="AG1391" i="3"/>
  <c r="AX1391" i="3"/>
  <c r="AC1391" i="3" s="1"/>
  <c r="AY1391" i="3"/>
  <c r="AZ1391" i="3"/>
  <c r="BC1391" i="3"/>
  <c r="BB1391" i="3" s="1"/>
  <c r="BD1391" i="3"/>
  <c r="BE1391" i="3" s="1"/>
  <c r="BF1391" i="3" s="1"/>
  <c r="BJ1391" i="3"/>
  <c r="BK1391" i="3"/>
  <c r="BL1391" i="3"/>
  <c r="BM1391" i="3"/>
  <c r="BN1391" i="3"/>
  <c r="AA1392" i="3"/>
  <c r="AB1392" i="3"/>
  <c r="AG1392" i="3"/>
  <c r="AX1392" i="3"/>
  <c r="AC1392" i="3" s="1"/>
  <c r="AY1392" i="3"/>
  <c r="AZ1392" i="3"/>
  <c r="BC1392" i="3"/>
  <c r="BB1392" i="3" s="1"/>
  <c r="BD1392" i="3"/>
  <c r="BE1392" i="3" s="1"/>
  <c r="BF1392" i="3" s="1"/>
  <c r="BJ1392" i="3"/>
  <c r="BK1392" i="3"/>
  <c r="BL1392" i="3"/>
  <c r="BM1392" i="3"/>
  <c r="BN1392" i="3"/>
  <c r="AA1393" i="3"/>
  <c r="AB1393" i="3"/>
  <c r="AG1393" i="3"/>
  <c r="AX1393" i="3"/>
  <c r="AC1393" i="3" s="1"/>
  <c r="AY1393" i="3"/>
  <c r="AZ1393" i="3"/>
  <c r="BC1393" i="3"/>
  <c r="BB1393" i="3" s="1"/>
  <c r="BD1393" i="3"/>
  <c r="BE1393" i="3" s="1"/>
  <c r="BF1393" i="3" s="1"/>
  <c r="BJ1393" i="3"/>
  <c r="BK1393" i="3"/>
  <c r="BL1393" i="3"/>
  <c r="BM1393" i="3"/>
  <c r="BN1393" i="3"/>
  <c r="AA1394" i="3"/>
  <c r="AB1394" i="3"/>
  <c r="AG1394" i="3"/>
  <c r="AX1394" i="3"/>
  <c r="AC1394" i="3" s="1"/>
  <c r="AY1394" i="3"/>
  <c r="AZ1394" i="3"/>
  <c r="BC1394" i="3"/>
  <c r="BB1394" i="3" s="1"/>
  <c r="BD1394" i="3"/>
  <c r="BE1394" i="3" s="1"/>
  <c r="BF1394" i="3" s="1"/>
  <c r="BJ1394" i="3"/>
  <c r="BK1394" i="3"/>
  <c r="BL1394" i="3"/>
  <c r="BM1394" i="3"/>
  <c r="BN1394" i="3"/>
  <c r="AA1395" i="3"/>
  <c r="AB1395" i="3"/>
  <c r="AG1395" i="3"/>
  <c r="AX1395" i="3"/>
  <c r="AC1395" i="3" s="1"/>
  <c r="AY1395" i="3"/>
  <c r="AZ1395" i="3"/>
  <c r="BC1395" i="3"/>
  <c r="BB1395" i="3" s="1"/>
  <c r="BD1395" i="3"/>
  <c r="BE1395" i="3" s="1"/>
  <c r="BF1395" i="3" s="1"/>
  <c r="BJ1395" i="3"/>
  <c r="BK1395" i="3"/>
  <c r="BL1395" i="3"/>
  <c r="BM1395" i="3"/>
  <c r="BN1395" i="3"/>
  <c r="AA1396" i="3"/>
  <c r="AB1396" i="3"/>
  <c r="AG1396" i="3"/>
  <c r="AX1396" i="3"/>
  <c r="AC1396" i="3" s="1"/>
  <c r="AY1396" i="3"/>
  <c r="AZ1396" i="3"/>
  <c r="BC1396" i="3"/>
  <c r="BB1396" i="3" s="1"/>
  <c r="BD1396" i="3"/>
  <c r="BE1396" i="3" s="1"/>
  <c r="BF1396" i="3" s="1"/>
  <c r="BJ1396" i="3"/>
  <c r="BK1396" i="3"/>
  <c r="BL1396" i="3"/>
  <c r="BM1396" i="3"/>
  <c r="BN1396" i="3"/>
  <c r="AA1397" i="3"/>
  <c r="AB1397" i="3"/>
  <c r="AG1397" i="3"/>
  <c r="AX1397" i="3"/>
  <c r="AC1397" i="3" s="1"/>
  <c r="AY1397" i="3"/>
  <c r="AZ1397" i="3"/>
  <c r="BC1397" i="3"/>
  <c r="BB1397" i="3" s="1"/>
  <c r="BD1397" i="3"/>
  <c r="BE1397" i="3" s="1"/>
  <c r="BF1397" i="3" s="1"/>
  <c r="BJ1397" i="3"/>
  <c r="BK1397" i="3"/>
  <c r="BL1397" i="3"/>
  <c r="BM1397" i="3"/>
  <c r="BN1397" i="3"/>
  <c r="AA1398" i="3"/>
  <c r="AB1398" i="3"/>
  <c r="AG1398" i="3"/>
  <c r="AX1398" i="3"/>
  <c r="AC1398" i="3" s="1"/>
  <c r="AY1398" i="3"/>
  <c r="AZ1398" i="3"/>
  <c r="BC1398" i="3"/>
  <c r="BB1398" i="3" s="1"/>
  <c r="BD1398" i="3"/>
  <c r="BE1398" i="3" s="1"/>
  <c r="BF1398" i="3" s="1"/>
  <c r="BJ1398" i="3"/>
  <c r="BK1398" i="3"/>
  <c r="BL1398" i="3"/>
  <c r="BM1398" i="3"/>
  <c r="BN1398" i="3"/>
  <c r="AA1399" i="3"/>
  <c r="AB1399" i="3"/>
  <c r="AG1399" i="3"/>
  <c r="AX1399" i="3"/>
  <c r="AC1399" i="3" s="1"/>
  <c r="AY1399" i="3"/>
  <c r="AZ1399" i="3"/>
  <c r="BC1399" i="3"/>
  <c r="BB1399" i="3" s="1"/>
  <c r="BD1399" i="3"/>
  <c r="BE1399" i="3" s="1"/>
  <c r="BF1399" i="3" s="1"/>
  <c r="BJ1399" i="3"/>
  <c r="BK1399" i="3"/>
  <c r="BL1399" i="3"/>
  <c r="BM1399" i="3"/>
  <c r="BN1399" i="3"/>
  <c r="AA1400" i="3"/>
  <c r="AB1400" i="3"/>
  <c r="AG1400" i="3"/>
  <c r="AX1400" i="3"/>
  <c r="AC1400" i="3" s="1"/>
  <c r="AY1400" i="3"/>
  <c r="AZ1400" i="3"/>
  <c r="BC1400" i="3"/>
  <c r="BB1400" i="3" s="1"/>
  <c r="BD1400" i="3"/>
  <c r="BE1400" i="3" s="1"/>
  <c r="BF1400" i="3" s="1"/>
  <c r="BJ1400" i="3"/>
  <c r="BK1400" i="3"/>
  <c r="BL1400" i="3"/>
  <c r="BM1400" i="3"/>
  <c r="BN1400" i="3"/>
  <c r="AA1401" i="3"/>
  <c r="AB1401" i="3"/>
  <c r="AG1401" i="3"/>
  <c r="AX1401" i="3"/>
  <c r="AC1401" i="3" s="1"/>
  <c r="AY1401" i="3"/>
  <c r="AZ1401" i="3"/>
  <c r="BC1401" i="3"/>
  <c r="BB1401" i="3" s="1"/>
  <c r="BD1401" i="3"/>
  <c r="BE1401" i="3" s="1"/>
  <c r="BF1401" i="3" s="1"/>
  <c r="BJ1401" i="3"/>
  <c r="BK1401" i="3"/>
  <c r="BL1401" i="3"/>
  <c r="BM1401" i="3"/>
  <c r="BN1401" i="3"/>
  <c r="AA1402" i="3"/>
  <c r="AB1402" i="3"/>
  <c r="AG1402" i="3"/>
  <c r="AX1402" i="3"/>
  <c r="AC1402" i="3" s="1"/>
  <c r="AY1402" i="3"/>
  <c r="AZ1402" i="3"/>
  <c r="BC1402" i="3"/>
  <c r="BB1402" i="3" s="1"/>
  <c r="BD1402" i="3"/>
  <c r="BE1402" i="3" s="1"/>
  <c r="BF1402" i="3" s="1"/>
  <c r="BJ1402" i="3"/>
  <c r="BK1402" i="3"/>
  <c r="BL1402" i="3"/>
  <c r="BM1402" i="3"/>
  <c r="BN1402" i="3"/>
  <c r="AA1403" i="3"/>
  <c r="AB1403" i="3"/>
  <c r="AG1403" i="3"/>
  <c r="AX1403" i="3"/>
  <c r="AC1403" i="3" s="1"/>
  <c r="AY1403" i="3"/>
  <c r="AZ1403" i="3"/>
  <c r="BC1403" i="3"/>
  <c r="BB1403" i="3" s="1"/>
  <c r="BD1403" i="3"/>
  <c r="BE1403" i="3" s="1"/>
  <c r="BF1403" i="3" s="1"/>
  <c r="BJ1403" i="3"/>
  <c r="BK1403" i="3"/>
  <c r="BL1403" i="3"/>
  <c r="BM1403" i="3"/>
  <c r="BN1403" i="3"/>
  <c r="AA1404" i="3"/>
  <c r="AB1404" i="3"/>
  <c r="AG1404" i="3"/>
  <c r="AX1404" i="3"/>
  <c r="AC1404" i="3" s="1"/>
  <c r="AY1404" i="3"/>
  <c r="AZ1404" i="3"/>
  <c r="BC1404" i="3"/>
  <c r="BB1404" i="3" s="1"/>
  <c r="BD1404" i="3"/>
  <c r="BE1404" i="3" s="1"/>
  <c r="BF1404" i="3" s="1"/>
  <c r="BJ1404" i="3"/>
  <c r="BK1404" i="3"/>
  <c r="BL1404" i="3"/>
  <c r="BM1404" i="3"/>
  <c r="BN1404" i="3"/>
  <c r="AA1405" i="3"/>
  <c r="AB1405" i="3"/>
  <c r="AG1405" i="3"/>
  <c r="AX1405" i="3"/>
  <c r="AC1405" i="3" s="1"/>
  <c r="AD1405" i="3" s="1"/>
  <c r="AU1405" i="3" s="1"/>
  <c r="AY1405" i="3"/>
  <c r="AZ1405" i="3"/>
  <c r="BC1405" i="3"/>
  <c r="BB1405" i="3" s="1"/>
  <c r="BD1405" i="3"/>
  <c r="BE1405" i="3" s="1"/>
  <c r="BF1405" i="3" s="1"/>
  <c r="BJ1405" i="3"/>
  <c r="BK1405" i="3"/>
  <c r="BL1405" i="3"/>
  <c r="BM1405" i="3"/>
  <c r="BN1405" i="3"/>
  <c r="AA1406" i="3"/>
  <c r="AB1406" i="3"/>
  <c r="AG1406" i="3"/>
  <c r="AT1406" i="3"/>
  <c r="AX1406" i="3"/>
  <c r="AC1406" i="3" s="1"/>
  <c r="AD1406" i="3" s="1"/>
  <c r="AU1406" i="3" s="1"/>
  <c r="AY1406" i="3"/>
  <c r="AZ1406" i="3"/>
  <c r="BC1406" i="3"/>
  <c r="BB1406" i="3" s="1"/>
  <c r="BD1406" i="3"/>
  <c r="BE1406" i="3" s="1"/>
  <c r="BF1406" i="3" s="1"/>
  <c r="BJ1406" i="3"/>
  <c r="BK1406" i="3"/>
  <c r="BL1406" i="3"/>
  <c r="BM1406" i="3"/>
  <c r="BN1406" i="3"/>
  <c r="AA1407" i="3"/>
  <c r="AB1407" i="3"/>
  <c r="AG1407" i="3"/>
  <c r="AX1407" i="3"/>
  <c r="AC1407" i="3" s="1"/>
  <c r="AD1407" i="3" s="1"/>
  <c r="AU1407" i="3" s="1"/>
  <c r="AY1407" i="3"/>
  <c r="AZ1407" i="3"/>
  <c r="BC1407" i="3"/>
  <c r="BB1407" i="3" s="1"/>
  <c r="BD1407" i="3"/>
  <c r="BE1407" i="3" s="1"/>
  <c r="BF1407" i="3" s="1"/>
  <c r="BJ1407" i="3"/>
  <c r="BK1407" i="3"/>
  <c r="BL1407" i="3"/>
  <c r="BM1407" i="3"/>
  <c r="BN1407" i="3"/>
  <c r="AA1408" i="3"/>
  <c r="AB1408" i="3"/>
  <c r="AG1408" i="3"/>
  <c r="AT1408" i="3"/>
  <c r="AX1408" i="3"/>
  <c r="AC1408" i="3" s="1"/>
  <c r="AD1408" i="3" s="1"/>
  <c r="AU1408" i="3" s="1"/>
  <c r="AY1408" i="3"/>
  <c r="AZ1408" i="3"/>
  <c r="BC1408" i="3"/>
  <c r="BB1408" i="3" s="1"/>
  <c r="BD1408" i="3"/>
  <c r="BE1408" i="3" s="1"/>
  <c r="BF1408" i="3" s="1"/>
  <c r="BJ1408" i="3"/>
  <c r="BK1408" i="3"/>
  <c r="BL1408" i="3"/>
  <c r="BM1408" i="3"/>
  <c r="BN1408" i="3"/>
  <c r="AA1409" i="3"/>
  <c r="AB1409" i="3"/>
  <c r="AG1409" i="3"/>
  <c r="AX1409" i="3"/>
  <c r="AC1409" i="3" s="1"/>
  <c r="AD1409" i="3" s="1"/>
  <c r="AU1409" i="3" s="1"/>
  <c r="AY1409" i="3"/>
  <c r="AZ1409" i="3"/>
  <c r="BC1409" i="3"/>
  <c r="BB1409" i="3" s="1"/>
  <c r="BD1409" i="3"/>
  <c r="BE1409" i="3" s="1"/>
  <c r="BF1409" i="3" s="1"/>
  <c r="BJ1409" i="3"/>
  <c r="BK1409" i="3"/>
  <c r="BL1409" i="3"/>
  <c r="BM1409" i="3"/>
  <c r="BN1409" i="3"/>
  <c r="AA1410" i="3"/>
  <c r="AB1410" i="3"/>
  <c r="AG1410" i="3"/>
  <c r="AT1410" i="3"/>
  <c r="AX1410" i="3"/>
  <c r="AC1410" i="3" s="1"/>
  <c r="AD1410" i="3" s="1"/>
  <c r="AU1410" i="3" s="1"/>
  <c r="AY1410" i="3"/>
  <c r="AZ1410" i="3"/>
  <c r="BC1410" i="3"/>
  <c r="BB1410" i="3" s="1"/>
  <c r="BD1410" i="3"/>
  <c r="BE1410" i="3" s="1"/>
  <c r="BF1410" i="3" s="1"/>
  <c r="BJ1410" i="3"/>
  <c r="BK1410" i="3"/>
  <c r="BL1410" i="3"/>
  <c r="BM1410" i="3"/>
  <c r="BN1410" i="3"/>
  <c r="AA1411" i="3"/>
  <c r="AB1411" i="3"/>
  <c r="AG1411" i="3"/>
  <c r="AX1411" i="3"/>
  <c r="AC1411" i="3" s="1"/>
  <c r="AD1411" i="3" s="1"/>
  <c r="AU1411" i="3" s="1"/>
  <c r="AY1411" i="3"/>
  <c r="AZ1411" i="3"/>
  <c r="BC1411" i="3"/>
  <c r="BB1411" i="3" s="1"/>
  <c r="BD1411" i="3"/>
  <c r="BE1411" i="3" s="1"/>
  <c r="BF1411" i="3" s="1"/>
  <c r="BJ1411" i="3"/>
  <c r="BK1411" i="3"/>
  <c r="BL1411" i="3"/>
  <c r="BM1411" i="3"/>
  <c r="BN1411" i="3"/>
  <c r="AA1412" i="3"/>
  <c r="AB1412" i="3"/>
  <c r="AG1412" i="3"/>
  <c r="AT1412" i="3"/>
  <c r="AX1412" i="3"/>
  <c r="AC1412" i="3" s="1"/>
  <c r="AD1412" i="3" s="1"/>
  <c r="AU1412" i="3" s="1"/>
  <c r="AY1412" i="3"/>
  <c r="AZ1412" i="3"/>
  <c r="BC1412" i="3"/>
  <c r="BB1412" i="3" s="1"/>
  <c r="BD1412" i="3"/>
  <c r="BE1412" i="3" s="1"/>
  <c r="BF1412" i="3" s="1"/>
  <c r="BJ1412" i="3"/>
  <c r="BK1412" i="3"/>
  <c r="BL1412" i="3"/>
  <c r="BM1412" i="3"/>
  <c r="BN1412" i="3"/>
  <c r="AA1413" i="3"/>
  <c r="AB1413" i="3"/>
  <c r="AG1413" i="3"/>
  <c r="AX1413" i="3"/>
  <c r="AC1413" i="3" s="1"/>
  <c r="AD1413" i="3" s="1"/>
  <c r="AU1413" i="3" s="1"/>
  <c r="AY1413" i="3"/>
  <c r="AZ1413" i="3"/>
  <c r="BC1413" i="3"/>
  <c r="BB1413" i="3" s="1"/>
  <c r="BD1413" i="3"/>
  <c r="BE1413" i="3" s="1"/>
  <c r="BF1413" i="3" s="1"/>
  <c r="BJ1413" i="3"/>
  <c r="BK1413" i="3"/>
  <c r="BL1413" i="3"/>
  <c r="BM1413" i="3"/>
  <c r="BN1413" i="3"/>
  <c r="AA1414" i="3"/>
  <c r="AB1414" i="3"/>
  <c r="AG1414" i="3"/>
  <c r="AT1414" i="3"/>
  <c r="AX1414" i="3"/>
  <c r="AC1414" i="3" s="1"/>
  <c r="AD1414" i="3" s="1"/>
  <c r="AU1414" i="3" s="1"/>
  <c r="AY1414" i="3"/>
  <c r="AZ1414" i="3"/>
  <c r="BC1414" i="3"/>
  <c r="BB1414" i="3" s="1"/>
  <c r="BD1414" i="3"/>
  <c r="BE1414" i="3" s="1"/>
  <c r="BF1414" i="3" s="1"/>
  <c r="BJ1414" i="3"/>
  <c r="BK1414" i="3"/>
  <c r="BL1414" i="3"/>
  <c r="BM1414" i="3"/>
  <c r="BN1414" i="3"/>
  <c r="AA1415" i="3"/>
  <c r="AB1415" i="3"/>
  <c r="AG1415" i="3"/>
  <c r="AX1415" i="3"/>
  <c r="AC1415" i="3" s="1"/>
  <c r="AD1415" i="3" s="1"/>
  <c r="AU1415" i="3" s="1"/>
  <c r="AY1415" i="3"/>
  <c r="AZ1415" i="3"/>
  <c r="BC1415" i="3"/>
  <c r="BB1415" i="3" s="1"/>
  <c r="BD1415" i="3"/>
  <c r="BE1415" i="3" s="1"/>
  <c r="BF1415" i="3" s="1"/>
  <c r="BJ1415" i="3"/>
  <c r="BK1415" i="3"/>
  <c r="BL1415" i="3"/>
  <c r="BM1415" i="3"/>
  <c r="BN1415" i="3"/>
  <c r="AA1416" i="3"/>
  <c r="AB1416" i="3"/>
  <c r="AG1416" i="3"/>
  <c r="AX1416" i="3"/>
  <c r="AC1416" i="3" s="1"/>
  <c r="AD1416" i="3" s="1"/>
  <c r="AU1416" i="3" s="1"/>
  <c r="AY1416" i="3"/>
  <c r="AZ1416" i="3"/>
  <c r="BC1416" i="3"/>
  <c r="BB1416" i="3" s="1"/>
  <c r="BD1416" i="3"/>
  <c r="BE1416" i="3" s="1"/>
  <c r="BF1416" i="3" s="1"/>
  <c r="BJ1416" i="3"/>
  <c r="BK1416" i="3"/>
  <c r="BL1416" i="3"/>
  <c r="BM1416" i="3"/>
  <c r="BN1416" i="3"/>
  <c r="AA1417" i="3"/>
  <c r="AB1417" i="3"/>
  <c r="AG1417" i="3"/>
  <c r="AT1417" i="3"/>
  <c r="AX1417" i="3"/>
  <c r="AC1417" i="3" s="1"/>
  <c r="AD1417" i="3" s="1"/>
  <c r="AU1417" i="3" s="1"/>
  <c r="AY1417" i="3"/>
  <c r="AZ1417" i="3"/>
  <c r="BC1417" i="3"/>
  <c r="BB1417" i="3" s="1"/>
  <c r="BD1417" i="3"/>
  <c r="BE1417" i="3" s="1"/>
  <c r="BF1417" i="3" s="1"/>
  <c r="BJ1417" i="3"/>
  <c r="BK1417" i="3"/>
  <c r="BL1417" i="3"/>
  <c r="BM1417" i="3"/>
  <c r="BN1417" i="3"/>
  <c r="AA1418" i="3"/>
  <c r="AB1418" i="3"/>
  <c r="AG1418" i="3"/>
  <c r="AT1418" i="3"/>
  <c r="AX1418" i="3"/>
  <c r="AC1418" i="3" s="1"/>
  <c r="AD1418" i="3" s="1"/>
  <c r="AU1418" i="3" s="1"/>
  <c r="AY1418" i="3"/>
  <c r="AZ1418" i="3"/>
  <c r="BC1418" i="3"/>
  <c r="BB1418" i="3" s="1"/>
  <c r="BD1418" i="3"/>
  <c r="BE1418" i="3" s="1"/>
  <c r="BF1418" i="3" s="1"/>
  <c r="BJ1418" i="3"/>
  <c r="BK1418" i="3"/>
  <c r="BL1418" i="3"/>
  <c r="BM1418" i="3"/>
  <c r="BN1418" i="3"/>
  <c r="AA1419" i="3"/>
  <c r="AB1419" i="3"/>
  <c r="AG1419" i="3"/>
  <c r="AX1419" i="3"/>
  <c r="AC1419" i="3" s="1"/>
  <c r="AD1419" i="3" s="1"/>
  <c r="AU1419" i="3" s="1"/>
  <c r="AY1419" i="3"/>
  <c r="AZ1419" i="3"/>
  <c r="BC1419" i="3"/>
  <c r="BB1419" i="3" s="1"/>
  <c r="BD1419" i="3"/>
  <c r="BE1419" i="3" s="1"/>
  <c r="BF1419" i="3" s="1"/>
  <c r="BJ1419" i="3"/>
  <c r="BK1419" i="3"/>
  <c r="BL1419" i="3"/>
  <c r="BM1419" i="3"/>
  <c r="BN1419" i="3"/>
  <c r="AA1420" i="3"/>
  <c r="AB1420" i="3"/>
  <c r="AG1420" i="3"/>
  <c r="AT1420" i="3"/>
  <c r="AX1420" i="3"/>
  <c r="AC1420" i="3" s="1"/>
  <c r="AD1420" i="3" s="1"/>
  <c r="AU1420" i="3" s="1"/>
  <c r="AY1420" i="3"/>
  <c r="AZ1420" i="3"/>
  <c r="BC1420" i="3"/>
  <c r="BB1420" i="3" s="1"/>
  <c r="BD1420" i="3"/>
  <c r="BE1420" i="3" s="1"/>
  <c r="BF1420" i="3" s="1"/>
  <c r="BJ1420" i="3"/>
  <c r="BK1420" i="3"/>
  <c r="BL1420" i="3"/>
  <c r="BM1420" i="3"/>
  <c r="BN1420" i="3"/>
  <c r="AA1421" i="3"/>
  <c r="AB1421" i="3"/>
  <c r="AG1421" i="3"/>
  <c r="AX1421" i="3"/>
  <c r="AY1421" i="3"/>
  <c r="AZ1421" i="3"/>
  <c r="BC1421" i="3"/>
  <c r="BB1421" i="3" s="1"/>
  <c r="BD1421" i="3"/>
  <c r="BE1421" i="3" s="1"/>
  <c r="BF1421" i="3" s="1"/>
  <c r="BJ1421" i="3"/>
  <c r="BK1421" i="3"/>
  <c r="BL1421" i="3"/>
  <c r="BM1421" i="3"/>
  <c r="BN1421" i="3"/>
  <c r="AA1422" i="3"/>
  <c r="AG1422" i="3"/>
  <c r="AX1422" i="3"/>
  <c r="AY1422" i="3"/>
  <c r="AZ1422" i="3"/>
  <c r="BC1422" i="3"/>
  <c r="BB1422" i="3" s="1"/>
  <c r="BD1422" i="3"/>
  <c r="BJ1422" i="3"/>
  <c r="AB1422" i="3" s="1"/>
  <c r="BK1422" i="3"/>
  <c r="BM1422" i="3"/>
  <c r="BN1422" i="3"/>
  <c r="AA1423" i="3"/>
  <c r="AB1423" i="3"/>
  <c r="AG1423" i="3"/>
  <c r="AX1423" i="3"/>
  <c r="AY1423" i="3"/>
  <c r="AZ1423" i="3"/>
  <c r="BC1423" i="3"/>
  <c r="BB1423" i="3" s="1"/>
  <c r="BD1423" i="3"/>
  <c r="BJ1423" i="3"/>
  <c r="BK1423" i="3"/>
  <c r="BL1423" i="3"/>
  <c r="BM1423" i="3"/>
  <c r="BN1423" i="3"/>
  <c r="AA1424" i="3"/>
  <c r="AB1424" i="3"/>
  <c r="AG1424" i="3"/>
  <c r="AX1424" i="3"/>
  <c r="AY1424" i="3"/>
  <c r="AZ1424" i="3"/>
  <c r="BC1424" i="3"/>
  <c r="BB1424" i="3" s="1"/>
  <c r="BD1424" i="3"/>
  <c r="BE1424" i="3" s="1"/>
  <c r="BF1424" i="3" s="1"/>
  <c r="BJ1424" i="3"/>
  <c r="BK1424" i="3"/>
  <c r="BL1424" i="3"/>
  <c r="BM1424" i="3"/>
  <c r="BN1424" i="3"/>
  <c r="AA1425" i="3"/>
  <c r="AG1425" i="3"/>
  <c r="AX1425" i="3"/>
  <c r="AY1425" i="3"/>
  <c r="AZ1425" i="3"/>
  <c r="BC1425" i="3"/>
  <c r="BB1425" i="3" s="1"/>
  <c r="BD1425" i="3"/>
  <c r="BE1425" i="3" s="1"/>
  <c r="BF1425" i="3" s="1"/>
  <c r="BJ1425" i="3"/>
  <c r="AB1425" i="3" s="1"/>
  <c r="BK1425" i="3"/>
  <c r="BM1425" i="3"/>
  <c r="BN1425" i="3"/>
  <c r="AA1426" i="3"/>
  <c r="AG1426" i="3"/>
  <c r="AX1426" i="3"/>
  <c r="AY1426" i="3"/>
  <c r="AZ1426" i="3"/>
  <c r="BC1426" i="3"/>
  <c r="BB1426" i="3" s="1"/>
  <c r="BD1426" i="3"/>
  <c r="BJ1426" i="3"/>
  <c r="BL1426" i="3" s="1"/>
  <c r="BK1426" i="3"/>
  <c r="BM1426" i="3"/>
  <c r="BN1426" i="3"/>
  <c r="AA1427" i="3"/>
  <c r="AB1427" i="3"/>
  <c r="AG1427" i="3"/>
  <c r="AX1427" i="3"/>
  <c r="AY1427" i="3"/>
  <c r="AZ1427" i="3"/>
  <c r="BC1427" i="3"/>
  <c r="BB1427" i="3" s="1"/>
  <c r="BD1427" i="3"/>
  <c r="BJ1427" i="3"/>
  <c r="BK1427" i="3"/>
  <c r="BL1427" i="3"/>
  <c r="BM1427" i="3"/>
  <c r="BN1427" i="3"/>
  <c r="AA1428" i="3"/>
  <c r="AB1428" i="3"/>
  <c r="AG1428" i="3"/>
  <c r="AX1428" i="3"/>
  <c r="AY1428" i="3"/>
  <c r="AZ1428" i="3"/>
  <c r="BC1428" i="3"/>
  <c r="BB1428" i="3" s="1"/>
  <c r="BD1428" i="3"/>
  <c r="BE1428" i="3" s="1"/>
  <c r="BF1428" i="3" s="1"/>
  <c r="BJ1428" i="3"/>
  <c r="BK1428" i="3"/>
  <c r="BL1428" i="3"/>
  <c r="BM1428" i="3"/>
  <c r="BN1428" i="3"/>
  <c r="AA1429" i="3"/>
  <c r="AG1429" i="3"/>
  <c r="AX1429" i="3"/>
  <c r="AY1429" i="3"/>
  <c r="AZ1429" i="3"/>
  <c r="BC1429" i="3"/>
  <c r="BB1429" i="3" s="1"/>
  <c r="BD1429" i="3"/>
  <c r="BE1429" i="3" s="1"/>
  <c r="BF1429" i="3" s="1"/>
  <c r="BJ1429" i="3"/>
  <c r="AB1429" i="3" s="1"/>
  <c r="BK1429" i="3"/>
  <c r="BM1429" i="3"/>
  <c r="BN1429" i="3"/>
  <c r="AA1430" i="3"/>
  <c r="AG1430" i="3"/>
  <c r="AX1430" i="3"/>
  <c r="AY1430" i="3"/>
  <c r="AZ1430" i="3"/>
  <c r="BC1430" i="3"/>
  <c r="BB1430" i="3" s="1"/>
  <c r="BD1430" i="3"/>
  <c r="BJ1430" i="3"/>
  <c r="BL1430" i="3" s="1"/>
  <c r="BK1430" i="3"/>
  <c r="BM1430" i="3"/>
  <c r="BN1430" i="3"/>
  <c r="AA1431" i="3"/>
  <c r="AB1431" i="3"/>
  <c r="AG1431" i="3"/>
  <c r="AX1431" i="3"/>
  <c r="AY1431" i="3"/>
  <c r="AZ1431" i="3"/>
  <c r="BC1431" i="3"/>
  <c r="BB1431" i="3" s="1"/>
  <c r="BD1431" i="3"/>
  <c r="BJ1431" i="3"/>
  <c r="BK1431" i="3"/>
  <c r="BL1431" i="3"/>
  <c r="BM1431" i="3"/>
  <c r="BN1431" i="3"/>
  <c r="AA1432" i="3"/>
  <c r="AB1432" i="3"/>
  <c r="AG1432" i="3"/>
  <c r="AX1432" i="3"/>
  <c r="AY1432" i="3"/>
  <c r="AZ1432" i="3"/>
  <c r="BC1432" i="3"/>
  <c r="BB1432" i="3" s="1"/>
  <c r="BD1432" i="3"/>
  <c r="BE1432" i="3" s="1"/>
  <c r="BF1432" i="3" s="1"/>
  <c r="BJ1432" i="3"/>
  <c r="BK1432" i="3"/>
  <c r="BL1432" i="3"/>
  <c r="BM1432" i="3"/>
  <c r="BN1432" i="3"/>
  <c r="AA1433" i="3"/>
  <c r="AG1433" i="3"/>
  <c r="AX1433" i="3"/>
  <c r="AY1433" i="3"/>
  <c r="AZ1433" i="3"/>
  <c r="BC1433" i="3"/>
  <c r="BB1433" i="3" s="1"/>
  <c r="BD1433" i="3"/>
  <c r="BJ1433" i="3"/>
  <c r="BK1433" i="3"/>
  <c r="BM1433" i="3"/>
  <c r="BN1433" i="3"/>
  <c r="AA1434" i="3"/>
  <c r="AG1434" i="3"/>
  <c r="AX1434" i="3"/>
  <c r="AY1434" i="3"/>
  <c r="AZ1434" i="3"/>
  <c r="BC1434" i="3"/>
  <c r="BD1434" i="3"/>
  <c r="BJ1434" i="3"/>
  <c r="AB1434" i="3" s="1"/>
  <c r="BK1434" i="3"/>
  <c r="BL1434" i="3"/>
  <c r="BM1434" i="3"/>
  <c r="BN1434" i="3"/>
  <c r="AA1435" i="3"/>
  <c r="AB1435" i="3"/>
  <c r="AG1435" i="3"/>
  <c r="AX1435" i="3"/>
  <c r="AY1435" i="3"/>
  <c r="AZ1435" i="3"/>
  <c r="BC1435" i="3"/>
  <c r="BB1435" i="3" s="1"/>
  <c r="BD1435" i="3"/>
  <c r="BE1435" i="3" s="1"/>
  <c r="BF1435" i="3" s="1"/>
  <c r="BJ1435" i="3"/>
  <c r="BK1435" i="3"/>
  <c r="BL1435" i="3"/>
  <c r="BM1435" i="3"/>
  <c r="BN1435" i="3"/>
  <c r="AA1436" i="3"/>
  <c r="AB1436" i="3"/>
  <c r="AG1436" i="3"/>
  <c r="AX1436" i="3"/>
  <c r="AY1436" i="3"/>
  <c r="AZ1436" i="3"/>
  <c r="BC1436" i="3"/>
  <c r="BB1436" i="3" s="1"/>
  <c r="BD1436" i="3"/>
  <c r="BE1436" i="3" s="1"/>
  <c r="BF1436" i="3" s="1"/>
  <c r="BJ1436" i="3"/>
  <c r="BL1436" i="3" s="1"/>
  <c r="BK1436" i="3"/>
  <c r="BM1436" i="3"/>
  <c r="BN1436" i="3"/>
  <c r="AA1437" i="3"/>
  <c r="AG1437" i="3"/>
  <c r="AX1437" i="3"/>
  <c r="AY1437" i="3"/>
  <c r="AZ1437" i="3"/>
  <c r="BC1437" i="3"/>
  <c r="BB1437" i="3" s="1"/>
  <c r="BD1437" i="3"/>
  <c r="BJ1437" i="3"/>
  <c r="BK1437" i="3"/>
  <c r="BM1437" i="3"/>
  <c r="BN1437" i="3"/>
  <c r="AA1438" i="3"/>
  <c r="AG1438" i="3"/>
  <c r="AX1438" i="3"/>
  <c r="AY1438" i="3"/>
  <c r="AZ1438" i="3"/>
  <c r="BC1438" i="3"/>
  <c r="BD1438" i="3"/>
  <c r="BJ1438" i="3"/>
  <c r="AB1438" i="3" s="1"/>
  <c r="BK1438" i="3"/>
  <c r="BL1438" i="3"/>
  <c r="BM1438" i="3"/>
  <c r="BN1438" i="3"/>
  <c r="AA1439" i="3"/>
  <c r="AB1439" i="3"/>
  <c r="AG1439" i="3"/>
  <c r="AX1439" i="3"/>
  <c r="AY1439" i="3"/>
  <c r="AZ1439" i="3"/>
  <c r="BC1439" i="3"/>
  <c r="BB1439" i="3" s="1"/>
  <c r="BD1439" i="3"/>
  <c r="BE1439" i="3" s="1"/>
  <c r="BF1439" i="3" s="1"/>
  <c r="BJ1439" i="3"/>
  <c r="BK1439" i="3"/>
  <c r="BL1439" i="3"/>
  <c r="BM1439" i="3"/>
  <c r="BN1439" i="3"/>
  <c r="AA1440" i="3"/>
  <c r="AB1440" i="3"/>
  <c r="AG1440" i="3"/>
  <c r="AX1440" i="3"/>
  <c r="AY1440" i="3"/>
  <c r="AZ1440" i="3"/>
  <c r="BC1440" i="3"/>
  <c r="BB1440" i="3" s="1"/>
  <c r="BD1440" i="3"/>
  <c r="BE1440" i="3" s="1"/>
  <c r="BF1440" i="3" s="1"/>
  <c r="BJ1440" i="3"/>
  <c r="BL1440" i="3" s="1"/>
  <c r="BK1440" i="3"/>
  <c r="BM1440" i="3"/>
  <c r="BN1440" i="3"/>
  <c r="AA1441" i="3"/>
  <c r="AG1441" i="3"/>
  <c r="AX1441" i="3"/>
  <c r="AY1441" i="3"/>
  <c r="AZ1441" i="3"/>
  <c r="BC1441" i="3"/>
  <c r="BB1441" i="3" s="1"/>
  <c r="BD1441" i="3"/>
  <c r="BJ1441" i="3"/>
  <c r="BK1441" i="3"/>
  <c r="BM1441" i="3"/>
  <c r="BN1441" i="3"/>
  <c r="AA1442" i="3"/>
  <c r="AG1442" i="3"/>
  <c r="AX1442" i="3"/>
  <c r="AY1442" i="3"/>
  <c r="AZ1442" i="3"/>
  <c r="BC1442" i="3"/>
  <c r="BD1442" i="3"/>
  <c r="BJ1442" i="3"/>
  <c r="AB1442" i="3" s="1"/>
  <c r="BK1442" i="3"/>
  <c r="BL1442" i="3"/>
  <c r="BM1442" i="3"/>
  <c r="BN1442" i="3"/>
  <c r="AA1443" i="3"/>
  <c r="AB1443" i="3"/>
  <c r="AG1443" i="3"/>
  <c r="AX1443" i="3"/>
  <c r="AY1443" i="3"/>
  <c r="AZ1443" i="3"/>
  <c r="BC1443" i="3"/>
  <c r="BB1443" i="3" s="1"/>
  <c r="BD1443" i="3"/>
  <c r="BE1443" i="3" s="1"/>
  <c r="BF1443" i="3" s="1"/>
  <c r="BJ1443" i="3"/>
  <c r="BK1443" i="3"/>
  <c r="BL1443" i="3"/>
  <c r="BM1443" i="3"/>
  <c r="BN1443" i="3"/>
  <c r="AA1444" i="3"/>
  <c r="AB1444" i="3"/>
  <c r="AG1444" i="3"/>
  <c r="AX1444" i="3"/>
  <c r="AY1444" i="3"/>
  <c r="AZ1444" i="3"/>
  <c r="BC1444" i="3"/>
  <c r="BB1444" i="3" s="1"/>
  <c r="BD1444" i="3"/>
  <c r="BE1444" i="3" s="1"/>
  <c r="BF1444" i="3" s="1"/>
  <c r="BJ1444" i="3"/>
  <c r="BL1444" i="3" s="1"/>
  <c r="BK1444" i="3"/>
  <c r="BM1444" i="3"/>
  <c r="BN1444" i="3"/>
  <c r="AA1445" i="3"/>
  <c r="AG1445" i="3"/>
  <c r="AX1445" i="3"/>
  <c r="AY1445" i="3"/>
  <c r="AZ1445" i="3"/>
  <c r="BC1445" i="3"/>
  <c r="BB1445" i="3" s="1"/>
  <c r="BD1445" i="3"/>
  <c r="BJ1445" i="3"/>
  <c r="BK1445" i="3"/>
  <c r="BM1445" i="3"/>
  <c r="BN1445" i="3"/>
  <c r="AA1446" i="3"/>
  <c r="AG1446" i="3"/>
  <c r="AX1446" i="3"/>
  <c r="AY1446" i="3"/>
  <c r="AZ1446" i="3"/>
  <c r="BC1446" i="3"/>
  <c r="BD1446" i="3"/>
  <c r="BJ1446" i="3"/>
  <c r="AB1446" i="3" s="1"/>
  <c r="BK1446" i="3"/>
  <c r="BL1446" i="3"/>
  <c r="BM1446" i="3"/>
  <c r="BN1446" i="3"/>
  <c r="AA1447" i="3"/>
  <c r="AB1447" i="3"/>
  <c r="AG1447" i="3"/>
  <c r="AX1447" i="3"/>
  <c r="AY1447" i="3"/>
  <c r="AZ1447" i="3"/>
  <c r="BC1447" i="3"/>
  <c r="BB1447" i="3" s="1"/>
  <c r="BD1447" i="3"/>
  <c r="BE1447" i="3" s="1"/>
  <c r="BF1447" i="3" s="1"/>
  <c r="BJ1447" i="3"/>
  <c r="BK1447" i="3"/>
  <c r="BL1447" i="3"/>
  <c r="BM1447" i="3"/>
  <c r="BN1447" i="3"/>
  <c r="AA1448" i="3"/>
  <c r="AB1448" i="3"/>
  <c r="AG1448" i="3"/>
  <c r="AX1448" i="3"/>
  <c r="AY1448" i="3"/>
  <c r="AZ1448" i="3"/>
  <c r="BC1448" i="3"/>
  <c r="BB1448" i="3" s="1"/>
  <c r="BD1448" i="3"/>
  <c r="BE1448" i="3" s="1"/>
  <c r="BF1448" i="3" s="1"/>
  <c r="BJ1448" i="3"/>
  <c r="BL1448" i="3" s="1"/>
  <c r="BK1448" i="3"/>
  <c r="BM1448" i="3"/>
  <c r="BN1448" i="3"/>
  <c r="AA1449" i="3"/>
  <c r="AG1449" i="3"/>
  <c r="AX1449" i="3"/>
  <c r="AY1449" i="3"/>
  <c r="AZ1449" i="3"/>
  <c r="BC1449" i="3"/>
  <c r="BB1449" i="3" s="1"/>
  <c r="BD1449" i="3"/>
  <c r="BJ1449" i="3"/>
  <c r="BK1449" i="3"/>
  <c r="BM1449" i="3"/>
  <c r="BN1449" i="3"/>
  <c r="AA1450" i="3"/>
  <c r="AF1450" i="3"/>
  <c r="AG1450" i="3"/>
  <c r="AX1450" i="3"/>
  <c r="AH1450" i="3" s="1"/>
  <c r="AY1450" i="3"/>
  <c r="AZ1450" i="3"/>
  <c r="BC1450" i="3"/>
  <c r="BB1450" i="3" s="1"/>
  <c r="BD1450" i="3"/>
  <c r="BE1450" i="3" s="1"/>
  <c r="BF1450" i="3" s="1"/>
  <c r="BJ1450" i="3"/>
  <c r="AB1450" i="3" s="1"/>
  <c r="BK1450" i="3"/>
  <c r="BL1450" i="3"/>
  <c r="BM1450" i="3"/>
  <c r="BN1450" i="3"/>
  <c r="AA1451" i="3"/>
  <c r="AB1451" i="3"/>
  <c r="AG1451" i="3"/>
  <c r="AX1451" i="3"/>
  <c r="AY1451" i="3"/>
  <c r="AZ1451" i="3"/>
  <c r="BC1451" i="3"/>
  <c r="BB1451" i="3" s="1"/>
  <c r="BD1451" i="3"/>
  <c r="BE1451" i="3" s="1"/>
  <c r="BF1451" i="3" s="1"/>
  <c r="BJ1451" i="3"/>
  <c r="BK1451" i="3"/>
  <c r="BL1451" i="3"/>
  <c r="BM1451" i="3"/>
  <c r="BN1451" i="3"/>
  <c r="AA1452" i="3"/>
  <c r="AB1452" i="3"/>
  <c r="AG1452" i="3"/>
  <c r="AT1452" i="3"/>
  <c r="AX1452" i="3"/>
  <c r="AC1452" i="3" s="1"/>
  <c r="AD1452" i="3" s="1"/>
  <c r="AU1452" i="3" s="1"/>
  <c r="AY1452" i="3"/>
  <c r="AZ1452" i="3"/>
  <c r="BC1452" i="3"/>
  <c r="BB1452" i="3" s="1"/>
  <c r="BD1452" i="3"/>
  <c r="BE1452" i="3" s="1"/>
  <c r="BF1452" i="3" s="1"/>
  <c r="BJ1452" i="3"/>
  <c r="BK1452" i="3"/>
  <c r="BL1452" i="3"/>
  <c r="BM1452" i="3"/>
  <c r="BN1452" i="3"/>
  <c r="AA1453" i="3"/>
  <c r="AB1453" i="3"/>
  <c r="AG1453" i="3"/>
  <c r="AX1453" i="3"/>
  <c r="AY1453" i="3"/>
  <c r="AZ1453" i="3"/>
  <c r="BC1453" i="3"/>
  <c r="BB1453" i="3" s="1"/>
  <c r="BD1453" i="3"/>
  <c r="BJ1453" i="3"/>
  <c r="BK1453" i="3"/>
  <c r="BL1453" i="3"/>
  <c r="BM1453" i="3"/>
  <c r="BN1453" i="3"/>
  <c r="AA1454" i="3"/>
  <c r="AB1454" i="3"/>
  <c r="AG1454" i="3"/>
  <c r="AX1454" i="3"/>
  <c r="AY1454" i="3"/>
  <c r="AZ1454" i="3"/>
  <c r="BC1454" i="3"/>
  <c r="BB1454" i="3" s="1"/>
  <c r="BD1454" i="3"/>
  <c r="BE1454" i="3" s="1"/>
  <c r="BF1454" i="3" s="1"/>
  <c r="BJ1454" i="3"/>
  <c r="BK1454" i="3"/>
  <c r="BL1454" i="3"/>
  <c r="BM1454" i="3"/>
  <c r="BN1454" i="3"/>
  <c r="AA1455" i="3"/>
  <c r="AG1455" i="3"/>
  <c r="AX1455" i="3"/>
  <c r="AY1455" i="3"/>
  <c r="AZ1455" i="3"/>
  <c r="BC1455" i="3"/>
  <c r="BB1455" i="3" s="1"/>
  <c r="BD1455" i="3"/>
  <c r="BE1455" i="3" s="1"/>
  <c r="BF1455" i="3" s="1"/>
  <c r="BJ1455" i="3"/>
  <c r="BL1455" i="3" s="1"/>
  <c r="BK1455" i="3"/>
  <c r="BM1455" i="3"/>
  <c r="BN1455" i="3"/>
  <c r="AA1456" i="3"/>
  <c r="AG1456" i="3"/>
  <c r="AX1456" i="3"/>
  <c r="AY1456" i="3"/>
  <c r="AZ1456" i="3"/>
  <c r="BC1456" i="3"/>
  <c r="BB1456" i="3" s="1"/>
  <c r="BD1456" i="3"/>
  <c r="BJ1456" i="3"/>
  <c r="AB1456" i="3" s="1"/>
  <c r="BK1456" i="3"/>
  <c r="BM1456" i="3"/>
  <c r="BN1456" i="3"/>
  <c r="AA1457" i="3"/>
  <c r="AB1457" i="3"/>
  <c r="AG1457" i="3"/>
  <c r="AX1457" i="3"/>
  <c r="AY1457" i="3"/>
  <c r="AZ1457" i="3"/>
  <c r="BC1457" i="3"/>
  <c r="BB1457" i="3" s="1"/>
  <c r="BD1457" i="3"/>
  <c r="BJ1457" i="3"/>
  <c r="BK1457" i="3"/>
  <c r="BL1457" i="3"/>
  <c r="BM1457" i="3"/>
  <c r="BN1457" i="3"/>
  <c r="AA1458" i="3"/>
  <c r="AB1458" i="3"/>
  <c r="AG1458" i="3"/>
  <c r="AX1458" i="3"/>
  <c r="AY1458" i="3"/>
  <c r="AZ1458" i="3"/>
  <c r="BC1458" i="3"/>
  <c r="BB1458" i="3" s="1"/>
  <c r="BD1458" i="3"/>
  <c r="BE1458" i="3" s="1"/>
  <c r="BF1458" i="3" s="1"/>
  <c r="BJ1458" i="3"/>
  <c r="BK1458" i="3"/>
  <c r="BL1458" i="3"/>
  <c r="BM1458" i="3"/>
  <c r="BN1458" i="3"/>
  <c r="AA1459" i="3"/>
  <c r="AG1459" i="3"/>
  <c r="AX1459" i="3"/>
  <c r="AY1459" i="3"/>
  <c r="AZ1459" i="3"/>
  <c r="BC1459" i="3"/>
  <c r="BB1459" i="3" s="1"/>
  <c r="BD1459" i="3"/>
  <c r="BE1459" i="3" s="1"/>
  <c r="BF1459" i="3" s="1"/>
  <c r="BJ1459" i="3"/>
  <c r="BL1459" i="3" s="1"/>
  <c r="BK1459" i="3"/>
  <c r="BM1459" i="3"/>
  <c r="BN1459" i="3"/>
  <c r="AA1460" i="3"/>
  <c r="AG1460" i="3"/>
  <c r="AX1460" i="3"/>
  <c r="AY1460" i="3"/>
  <c r="AZ1460" i="3"/>
  <c r="BC1460" i="3"/>
  <c r="BB1460" i="3" s="1"/>
  <c r="BD1460" i="3"/>
  <c r="BJ1460" i="3"/>
  <c r="AB1460" i="3" s="1"/>
  <c r="BK1460" i="3"/>
  <c r="BM1460" i="3"/>
  <c r="BN1460" i="3"/>
  <c r="AA1461" i="3"/>
  <c r="AB1461" i="3"/>
  <c r="AG1461" i="3"/>
  <c r="AX1461" i="3"/>
  <c r="AY1461" i="3"/>
  <c r="AZ1461" i="3"/>
  <c r="BC1461" i="3"/>
  <c r="BB1461" i="3" s="1"/>
  <c r="BD1461" i="3"/>
  <c r="BJ1461" i="3"/>
  <c r="BK1461" i="3"/>
  <c r="BL1461" i="3"/>
  <c r="BM1461" i="3"/>
  <c r="BN1461" i="3"/>
  <c r="AA1462" i="3"/>
  <c r="AB1462" i="3"/>
  <c r="AG1462" i="3"/>
  <c r="AX1462" i="3"/>
  <c r="AY1462" i="3"/>
  <c r="AZ1462" i="3"/>
  <c r="BC1462" i="3"/>
  <c r="BB1462" i="3" s="1"/>
  <c r="BD1462" i="3"/>
  <c r="BE1462" i="3" s="1"/>
  <c r="BF1462" i="3" s="1"/>
  <c r="BJ1462" i="3"/>
  <c r="BK1462" i="3"/>
  <c r="BL1462" i="3"/>
  <c r="BM1462" i="3"/>
  <c r="BN1462" i="3"/>
  <c r="AA1463" i="3"/>
  <c r="AG1463" i="3"/>
  <c r="AX1463" i="3"/>
  <c r="AY1463" i="3"/>
  <c r="AZ1463" i="3"/>
  <c r="BC1463" i="3"/>
  <c r="BB1463" i="3" s="1"/>
  <c r="BD1463" i="3"/>
  <c r="BE1463" i="3" s="1"/>
  <c r="BF1463" i="3" s="1"/>
  <c r="BJ1463" i="3"/>
  <c r="BL1463" i="3" s="1"/>
  <c r="BK1463" i="3"/>
  <c r="BM1463" i="3"/>
  <c r="BN1463" i="3"/>
  <c r="AA1464" i="3"/>
  <c r="AG1464" i="3"/>
  <c r="AX1464" i="3"/>
  <c r="AY1464" i="3"/>
  <c r="AZ1464" i="3"/>
  <c r="BC1464" i="3"/>
  <c r="BB1464" i="3" s="1"/>
  <c r="BD1464" i="3"/>
  <c r="BJ1464" i="3"/>
  <c r="AB1464" i="3" s="1"/>
  <c r="BK1464" i="3"/>
  <c r="BM1464" i="3"/>
  <c r="BN1464" i="3"/>
  <c r="AA1465" i="3"/>
  <c r="AB1465" i="3"/>
  <c r="AG1465" i="3"/>
  <c r="AX1465" i="3"/>
  <c r="AY1465" i="3"/>
  <c r="AZ1465" i="3"/>
  <c r="BC1465" i="3"/>
  <c r="BB1465" i="3" s="1"/>
  <c r="BD1465" i="3"/>
  <c r="BJ1465" i="3"/>
  <c r="BK1465" i="3"/>
  <c r="BL1465" i="3"/>
  <c r="BM1465" i="3"/>
  <c r="BN1465" i="3"/>
  <c r="AA1466" i="3"/>
  <c r="AB1466" i="3"/>
  <c r="AG1466" i="3"/>
  <c r="AX1466" i="3"/>
  <c r="AY1466" i="3"/>
  <c r="AZ1466" i="3"/>
  <c r="BC1466" i="3"/>
  <c r="BB1466" i="3" s="1"/>
  <c r="BD1466" i="3"/>
  <c r="BE1466" i="3" s="1"/>
  <c r="BF1466" i="3" s="1"/>
  <c r="BJ1466" i="3"/>
  <c r="BK1466" i="3"/>
  <c r="BL1466" i="3"/>
  <c r="BM1466" i="3"/>
  <c r="BN1466" i="3"/>
  <c r="AA1467" i="3"/>
  <c r="AG1467" i="3"/>
  <c r="AX1467" i="3"/>
  <c r="AY1467" i="3"/>
  <c r="AZ1467" i="3"/>
  <c r="BC1467" i="3"/>
  <c r="BB1467" i="3" s="1"/>
  <c r="BD1467" i="3"/>
  <c r="BE1467" i="3" s="1"/>
  <c r="BF1467" i="3" s="1"/>
  <c r="BJ1467" i="3"/>
  <c r="BL1467" i="3" s="1"/>
  <c r="BK1467" i="3"/>
  <c r="BM1467" i="3"/>
  <c r="BN1467" i="3"/>
  <c r="AA1468" i="3"/>
  <c r="AG1468" i="3"/>
  <c r="AX1468" i="3"/>
  <c r="AY1468" i="3"/>
  <c r="AZ1468" i="3"/>
  <c r="BC1468" i="3"/>
  <c r="BB1468" i="3" s="1"/>
  <c r="BD1468" i="3"/>
  <c r="BJ1468" i="3"/>
  <c r="AB1468" i="3" s="1"/>
  <c r="BK1468" i="3"/>
  <c r="BM1468" i="3"/>
  <c r="BN1468" i="3"/>
  <c r="AA1469" i="3"/>
  <c r="AB1469" i="3"/>
  <c r="AG1469" i="3"/>
  <c r="AX1469" i="3"/>
  <c r="AY1469" i="3"/>
  <c r="AZ1469" i="3"/>
  <c r="BC1469" i="3"/>
  <c r="BB1469" i="3" s="1"/>
  <c r="BD1469" i="3"/>
  <c r="BJ1469" i="3"/>
  <c r="BK1469" i="3"/>
  <c r="BL1469" i="3"/>
  <c r="BM1469" i="3"/>
  <c r="BN1469" i="3"/>
  <c r="AA1470" i="3"/>
  <c r="AB1470" i="3"/>
  <c r="AG1470" i="3"/>
  <c r="AX1470" i="3"/>
  <c r="AY1470" i="3"/>
  <c r="AZ1470" i="3"/>
  <c r="BC1470" i="3"/>
  <c r="BB1470" i="3" s="1"/>
  <c r="BD1470" i="3"/>
  <c r="BE1470" i="3" s="1"/>
  <c r="BF1470" i="3" s="1"/>
  <c r="BJ1470" i="3"/>
  <c r="BK1470" i="3"/>
  <c r="BL1470" i="3"/>
  <c r="BM1470" i="3"/>
  <c r="BN1470" i="3"/>
  <c r="AA1471" i="3"/>
  <c r="AG1471" i="3"/>
  <c r="AX1471" i="3"/>
  <c r="AY1471" i="3"/>
  <c r="AZ1471" i="3"/>
  <c r="BC1471" i="3"/>
  <c r="BB1471" i="3" s="1"/>
  <c r="BD1471" i="3"/>
  <c r="BE1471" i="3" s="1"/>
  <c r="BF1471" i="3" s="1"/>
  <c r="BJ1471" i="3"/>
  <c r="BL1471" i="3" s="1"/>
  <c r="BK1471" i="3"/>
  <c r="BM1471" i="3"/>
  <c r="BN1471" i="3"/>
  <c r="AA1472" i="3"/>
  <c r="AG1472" i="3"/>
  <c r="AX1472" i="3"/>
  <c r="AY1472" i="3"/>
  <c r="AZ1472" i="3"/>
  <c r="BC1472" i="3"/>
  <c r="BB1472" i="3" s="1"/>
  <c r="BD1472" i="3"/>
  <c r="BJ1472" i="3"/>
  <c r="AB1472" i="3" s="1"/>
  <c r="BK1472" i="3"/>
  <c r="BM1472" i="3"/>
  <c r="BN1472" i="3"/>
  <c r="AA1473" i="3"/>
  <c r="AB1473" i="3"/>
  <c r="AG1473" i="3"/>
  <c r="AF1473" i="3" s="1"/>
  <c r="AH1473" i="3"/>
  <c r="AX1473" i="3"/>
  <c r="AY1473" i="3"/>
  <c r="AZ1473" i="3"/>
  <c r="BB1473" i="3"/>
  <c r="BC1473" i="3"/>
  <c r="BD1473" i="3"/>
  <c r="BE1473" i="3" s="1"/>
  <c r="BF1473" i="3" s="1"/>
  <c r="BJ1473" i="3"/>
  <c r="BK1473" i="3"/>
  <c r="BL1473" i="3"/>
  <c r="BM1473" i="3"/>
  <c r="BN1473" i="3"/>
  <c r="AA1474" i="3"/>
  <c r="AB1474" i="3"/>
  <c r="AG1474" i="3"/>
  <c r="AF1474" i="3" s="1"/>
  <c r="AH1474" i="3"/>
  <c r="AX1474" i="3"/>
  <c r="AY1474" i="3"/>
  <c r="AC1474" i="3" s="1"/>
  <c r="AZ1474" i="3"/>
  <c r="BB1474" i="3"/>
  <c r="BC1474" i="3"/>
  <c r="BD1474" i="3"/>
  <c r="BE1474" i="3" s="1"/>
  <c r="BF1474" i="3" s="1"/>
  <c r="BJ1474" i="3"/>
  <c r="BK1474" i="3"/>
  <c r="BL1474" i="3"/>
  <c r="BM1474" i="3"/>
  <c r="BN1474" i="3"/>
  <c r="AA1475" i="3"/>
  <c r="AB1475" i="3"/>
  <c r="AG1475" i="3"/>
  <c r="AF1475" i="3" s="1"/>
  <c r="AH1475" i="3"/>
  <c r="AX1475" i="3"/>
  <c r="AY1475" i="3"/>
  <c r="AC1475" i="3" s="1"/>
  <c r="AZ1475" i="3"/>
  <c r="BB1475" i="3"/>
  <c r="BC1475" i="3"/>
  <c r="BD1475" i="3"/>
  <c r="BE1475" i="3" s="1"/>
  <c r="BF1475" i="3" s="1"/>
  <c r="BJ1475" i="3"/>
  <c r="BK1475" i="3"/>
  <c r="BL1475" i="3"/>
  <c r="BM1475" i="3"/>
  <c r="BN1475" i="3"/>
  <c r="AA1476" i="3"/>
  <c r="AB1476" i="3"/>
  <c r="AG1476" i="3"/>
  <c r="AF1476" i="3" s="1"/>
  <c r="AH1476" i="3"/>
  <c r="AX1476" i="3"/>
  <c r="AY1476" i="3"/>
  <c r="AC1476" i="3" s="1"/>
  <c r="AZ1476" i="3"/>
  <c r="BB1476" i="3"/>
  <c r="BC1476" i="3"/>
  <c r="BD1476" i="3"/>
  <c r="BE1476" i="3" s="1"/>
  <c r="BF1476" i="3" s="1"/>
  <c r="BJ1476" i="3"/>
  <c r="BK1476" i="3"/>
  <c r="BL1476" i="3"/>
  <c r="BM1476" i="3"/>
  <c r="BN1476" i="3"/>
  <c r="AA1477" i="3"/>
  <c r="AB1477" i="3"/>
  <c r="AG1477" i="3"/>
  <c r="AF1477" i="3" s="1"/>
  <c r="AH1477" i="3"/>
  <c r="AX1477" i="3"/>
  <c r="AY1477" i="3"/>
  <c r="AC1477" i="3" s="1"/>
  <c r="AZ1477" i="3"/>
  <c r="BB1477" i="3"/>
  <c r="BC1477" i="3"/>
  <c r="BD1477" i="3"/>
  <c r="BE1477" i="3" s="1"/>
  <c r="BF1477" i="3" s="1"/>
  <c r="BJ1477" i="3"/>
  <c r="BK1477" i="3"/>
  <c r="BL1477" i="3"/>
  <c r="BM1477" i="3"/>
  <c r="BN1477" i="3"/>
  <c r="AA1478" i="3"/>
  <c r="AB1478" i="3"/>
  <c r="AG1478" i="3"/>
  <c r="AF1478" i="3" s="1"/>
  <c r="AH1478" i="3"/>
  <c r="AX1478" i="3"/>
  <c r="AY1478" i="3"/>
  <c r="AC1478" i="3" s="1"/>
  <c r="AZ1478" i="3"/>
  <c r="BB1478" i="3"/>
  <c r="BC1478" i="3"/>
  <c r="BD1478" i="3"/>
  <c r="BE1478" i="3" s="1"/>
  <c r="BF1478" i="3" s="1"/>
  <c r="BJ1478" i="3"/>
  <c r="BK1478" i="3"/>
  <c r="BL1478" i="3"/>
  <c r="BM1478" i="3"/>
  <c r="BN1478" i="3"/>
  <c r="AA1479" i="3"/>
  <c r="AB1479" i="3"/>
  <c r="AG1479" i="3"/>
  <c r="AF1479" i="3" s="1"/>
  <c r="AH1479" i="3"/>
  <c r="AX1479" i="3"/>
  <c r="AY1479" i="3"/>
  <c r="AC1479" i="3" s="1"/>
  <c r="AZ1479" i="3"/>
  <c r="BB1479" i="3"/>
  <c r="BC1479" i="3"/>
  <c r="BD1479" i="3"/>
  <c r="BE1479" i="3" s="1"/>
  <c r="BF1479" i="3" s="1"/>
  <c r="BJ1479" i="3"/>
  <c r="BK1479" i="3"/>
  <c r="BL1479" i="3"/>
  <c r="BM1479" i="3"/>
  <c r="BN1479" i="3"/>
  <c r="AA1480" i="3"/>
  <c r="AB1480" i="3"/>
  <c r="AG1480" i="3"/>
  <c r="AF1480" i="3" s="1"/>
  <c r="AH1480" i="3"/>
  <c r="AX1480" i="3"/>
  <c r="AY1480" i="3"/>
  <c r="AC1480" i="3" s="1"/>
  <c r="AZ1480" i="3"/>
  <c r="BB1480" i="3"/>
  <c r="BC1480" i="3"/>
  <c r="BD1480" i="3"/>
  <c r="BE1480" i="3" s="1"/>
  <c r="BF1480" i="3" s="1"/>
  <c r="BJ1480" i="3"/>
  <c r="BK1480" i="3"/>
  <c r="BL1480" i="3"/>
  <c r="BM1480" i="3"/>
  <c r="BN1480" i="3"/>
  <c r="AA1481" i="3"/>
  <c r="AB1481" i="3"/>
  <c r="AG1481" i="3"/>
  <c r="AF1481" i="3" s="1"/>
  <c r="AH1481" i="3"/>
  <c r="AX1481" i="3"/>
  <c r="AY1481" i="3"/>
  <c r="AC1481" i="3" s="1"/>
  <c r="AZ1481" i="3"/>
  <c r="BB1481" i="3"/>
  <c r="BC1481" i="3"/>
  <c r="BD1481" i="3"/>
  <c r="BE1481" i="3" s="1"/>
  <c r="BF1481" i="3" s="1"/>
  <c r="BJ1481" i="3"/>
  <c r="BK1481" i="3"/>
  <c r="BL1481" i="3"/>
  <c r="BM1481" i="3"/>
  <c r="BN1481" i="3"/>
  <c r="AA1482" i="3"/>
  <c r="AB1482" i="3"/>
  <c r="AG1482" i="3"/>
  <c r="AF1482" i="3" s="1"/>
  <c r="AH1482" i="3"/>
  <c r="AX1482" i="3"/>
  <c r="AY1482" i="3"/>
  <c r="AC1482" i="3" s="1"/>
  <c r="AZ1482" i="3"/>
  <c r="BB1482" i="3"/>
  <c r="BC1482" i="3"/>
  <c r="BD1482" i="3"/>
  <c r="BE1482" i="3" s="1"/>
  <c r="BF1482" i="3" s="1"/>
  <c r="BJ1482" i="3"/>
  <c r="BK1482" i="3"/>
  <c r="BL1482" i="3"/>
  <c r="BM1482" i="3"/>
  <c r="BN1482" i="3"/>
  <c r="AA1483" i="3"/>
  <c r="AB1483" i="3"/>
  <c r="AG1483" i="3"/>
  <c r="AF1483" i="3" s="1"/>
  <c r="AH1483" i="3"/>
  <c r="AX1483" i="3"/>
  <c r="AY1483" i="3"/>
  <c r="AC1483" i="3" s="1"/>
  <c r="AZ1483" i="3"/>
  <c r="BB1483" i="3"/>
  <c r="BC1483" i="3"/>
  <c r="BD1483" i="3"/>
  <c r="BE1483" i="3" s="1"/>
  <c r="BF1483" i="3" s="1"/>
  <c r="BJ1483" i="3"/>
  <c r="BK1483" i="3"/>
  <c r="BL1483" i="3"/>
  <c r="BM1483" i="3"/>
  <c r="BN1483" i="3"/>
  <c r="AA1484" i="3"/>
  <c r="AB1484" i="3"/>
  <c r="AG1484" i="3"/>
  <c r="AF1484" i="3" s="1"/>
  <c r="AH1484" i="3"/>
  <c r="AX1484" i="3"/>
  <c r="AY1484" i="3"/>
  <c r="AC1484" i="3" s="1"/>
  <c r="AZ1484" i="3"/>
  <c r="BB1484" i="3"/>
  <c r="BC1484" i="3"/>
  <c r="BD1484" i="3"/>
  <c r="BE1484" i="3" s="1"/>
  <c r="BF1484" i="3" s="1"/>
  <c r="BJ1484" i="3"/>
  <c r="BK1484" i="3"/>
  <c r="BL1484" i="3"/>
  <c r="BM1484" i="3"/>
  <c r="BN1484" i="3"/>
  <c r="AA1485" i="3"/>
  <c r="AB1485" i="3"/>
  <c r="AG1485" i="3"/>
  <c r="AF1485" i="3" s="1"/>
  <c r="AH1485" i="3"/>
  <c r="AX1485" i="3"/>
  <c r="AY1485" i="3"/>
  <c r="AC1485" i="3" s="1"/>
  <c r="AZ1485" i="3"/>
  <c r="BB1485" i="3"/>
  <c r="BC1485" i="3"/>
  <c r="BD1485" i="3"/>
  <c r="BE1485" i="3" s="1"/>
  <c r="BF1485" i="3" s="1"/>
  <c r="BJ1485" i="3"/>
  <c r="BK1485" i="3"/>
  <c r="BL1485" i="3"/>
  <c r="BM1485" i="3"/>
  <c r="BN1485" i="3"/>
  <c r="AA1486" i="3"/>
  <c r="AB1486" i="3"/>
  <c r="AG1486" i="3"/>
  <c r="AF1486" i="3" s="1"/>
  <c r="AH1486" i="3"/>
  <c r="AX1486" i="3"/>
  <c r="AY1486" i="3"/>
  <c r="AC1486" i="3" s="1"/>
  <c r="AZ1486" i="3"/>
  <c r="BB1486" i="3"/>
  <c r="BC1486" i="3"/>
  <c r="BD1486" i="3"/>
  <c r="BE1486" i="3" s="1"/>
  <c r="BF1486" i="3" s="1"/>
  <c r="BJ1486" i="3"/>
  <c r="BK1486" i="3"/>
  <c r="BL1486" i="3"/>
  <c r="BM1486" i="3"/>
  <c r="BN1486" i="3"/>
  <c r="AA1487" i="3"/>
  <c r="AB1487" i="3"/>
  <c r="AG1487" i="3"/>
  <c r="AF1487" i="3" s="1"/>
  <c r="AH1487" i="3"/>
  <c r="AX1487" i="3"/>
  <c r="AY1487" i="3"/>
  <c r="AC1487" i="3" s="1"/>
  <c r="AZ1487" i="3"/>
  <c r="BB1487" i="3"/>
  <c r="BC1487" i="3"/>
  <c r="BD1487" i="3"/>
  <c r="BE1487" i="3" s="1"/>
  <c r="BF1487" i="3" s="1"/>
  <c r="BJ1487" i="3"/>
  <c r="BK1487" i="3"/>
  <c r="BL1487" i="3"/>
  <c r="BM1487" i="3"/>
  <c r="BN1487" i="3"/>
  <c r="AA1488" i="3"/>
  <c r="AB1488" i="3"/>
  <c r="AG1488" i="3"/>
  <c r="AF1488" i="3" s="1"/>
  <c r="AH1488" i="3"/>
  <c r="AX1488" i="3"/>
  <c r="AY1488" i="3"/>
  <c r="AC1488" i="3" s="1"/>
  <c r="AZ1488" i="3"/>
  <c r="BB1488" i="3"/>
  <c r="BC1488" i="3"/>
  <c r="BD1488" i="3"/>
  <c r="BE1488" i="3" s="1"/>
  <c r="BF1488" i="3" s="1"/>
  <c r="BJ1488" i="3"/>
  <c r="BK1488" i="3"/>
  <c r="BL1488" i="3"/>
  <c r="BM1488" i="3"/>
  <c r="BN1488" i="3"/>
  <c r="AA1489" i="3"/>
  <c r="AB1489" i="3"/>
  <c r="AG1489" i="3"/>
  <c r="AF1489" i="3" s="1"/>
  <c r="AH1489" i="3"/>
  <c r="AX1489" i="3"/>
  <c r="AY1489" i="3"/>
  <c r="AC1489" i="3" s="1"/>
  <c r="AZ1489" i="3"/>
  <c r="BB1489" i="3"/>
  <c r="BC1489" i="3"/>
  <c r="BD1489" i="3"/>
  <c r="BE1489" i="3" s="1"/>
  <c r="BF1489" i="3" s="1"/>
  <c r="BJ1489" i="3"/>
  <c r="BK1489" i="3"/>
  <c r="BL1489" i="3"/>
  <c r="BM1489" i="3"/>
  <c r="BN1489" i="3"/>
  <c r="AA1490" i="3"/>
  <c r="AB1490" i="3"/>
  <c r="AG1490" i="3"/>
  <c r="AF1490" i="3" s="1"/>
  <c r="AH1490" i="3"/>
  <c r="AX1490" i="3"/>
  <c r="AC1490" i="3" s="1"/>
  <c r="AY1490" i="3"/>
  <c r="AZ1490" i="3"/>
  <c r="BB1490" i="3"/>
  <c r="BC1490" i="3"/>
  <c r="BD1490" i="3"/>
  <c r="BE1490" i="3" s="1"/>
  <c r="BF1490" i="3" s="1"/>
  <c r="BJ1490" i="3"/>
  <c r="BK1490" i="3"/>
  <c r="BL1490" i="3"/>
  <c r="BM1490" i="3"/>
  <c r="BN1490" i="3"/>
  <c r="AA1491" i="3"/>
  <c r="AB1491" i="3"/>
  <c r="AG1491" i="3"/>
  <c r="AX1491" i="3"/>
  <c r="AC1491" i="3" s="1"/>
  <c r="AY1491" i="3"/>
  <c r="AZ1491" i="3"/>
  <c r="BC1491" i="3"/>
  <c r="BB1491" i="3" s="1"/>
  <c r="BD1491" i="3"/>
  <c r="BE1491" i="3" s="1"/>
  <c r="BF1491" i="3" s="1"/>
  <c r="BJ1491" i="3"/>
  <c r="BK1491" i="3"/>
  <c r="BL1491" i="3"/>
  <c r="BM1491" i="3"/>
  <c r="BN1491" i="3"/>
  <c r="AA1492" i="3"/>
  <c r="AB1492" i="3"/>
  <c r="AG1492" i="3"/>
  <c r="AX1492" i="3"/>
  <c r="AC1492" i="3" s="1"/>
  <c r="AY1492" i="3"/>
  <c r="AZ1492" i="3"/>
  <c r="BC1492" i="3"/>
  <c r="BB1492" i="3" s="1"/>
  <c r="BD1492" i="3"/>
  <c r="BE1492" i="3" s="1"/>
  <c r="BF1492" i="3" s="1"/>
  <c r="BJ1492" i="3"/>
  <c r="BK1492" i="3"/>
  <c r="BL1492" i="3"/>
  <c r="BM1492" i="3"/>
  <c r="BN1492" i="3"/>
  <c r="AA1493" i="3"/>
  <c r="AB1493" i="3"/>
  <c r="AG1493" i="3"/>
  <c r="AX1493" i="3"/>
  <c r="AC1493" i="3" s="1"/>
  <c r="AY1493" i="3"/>
  <c r="AZ1493" i="3"/>
  <c r="BC1493" i="3"/>
  <c r="BB1493" i="3" s="1"/>
  <c r="BD1493" i="3"/>
  <c r="BE1493" i="3" s="1"/>
  <c r="BF1493" i="3" s="1"/>
  <c r="BJ1493" i="3"/>
  <c r="BK1493" i="3"/>
  <c r="BL1493" i="3"/>
  <c r="BM1493" i="3"/>
  <c r="BN1493" i="3"/>
  <c r="AA1494" i="3"/>
  <c r="AB1494" i="3"/>
  <c r="AG1494" i="3"/>
  <c r="AX1494" i="3"/>
  <c r="AC1494" i="3" s="1"/>
  <c r="AY1494" i="3"/>
  <c r="AZ1494" i="3"/>
  <c r="BC1494" i="3"/>
  <c r="BB1494" i="3" s="1"/>
  <c r="BD1494" i="3"/>
  <c r="BE1494" i="3" s="1"/>
  <c r="BF1494" i="3" s="1"/>
  <c r="BJ1494" i="3"/>
  <c r="BK1494" i="3"/>
  <c r="BL1494" i="3"/>
  <c r="BM1494" i="3"/>
  <c r="BN1494" i="3"/>
  <c r="AA1495" i="3"/>
  <c r="AB1495" i="3"/>
  <c r="AG1495" i="3"/>
  <c r="AX1495" i="3"/>
  <c r="AC1495" i="3" s="1"/>
  <c r="AY1495" i="3"/>
  <c r="AZ1495" i="3"/>
  <c r="BC1495" i="3"/>
  <c r="BB1495" i="3" s="1"/>
  <c r="BD1495" i="3"/>
  <c r="BE1495" i="3" s="1"/>
  <c r="BF1495" i="3" s="1"/>
  <c r="BJ1495" i="3"/>
  <c r="BK1495" i="3"/>
  <c r="BL1495" i="3"/>
  <c r="BM1495" i="3"/>
  <c r="BN1495" i="3"/>
  <c r="AA1496" i="3"/>
  <c r="AB1496" i="3"/>
  <c r="AG1496" i="3"/>
  <c r="AX1496" i="3"/>
  <c r="AC1496" i="3" s="1"/>
  <c r="AY1496" i="3"/>
  <c r="AZ1496" i="3"/>
  <c r="BC1496" i="3"/>
  <c r="BB1496" i="3" s="1"/>
  <c r="BD1496" i="3"/>
  <c r="BE1496" i="3" s="1"/>
  <c r="BF1496" i="3" s="1"/>
  <c r="BJ1496" i="3"/>
  <c r="BK1496" i="3"/>
  <c r="BL1496" i="3"/>
  <c r="BM1496" i="3"/>
  <c r="BN1496" i="3"/>
  <c r="AA1497" i="3"/>
  <c r="AB1497" i="3"/>
  <c r="AG1497" i="3"/>
  <c r="AX1497" i="3"/>
  <c r="AC1497" i="3" s="1"/>
  <c r="AY1497" i="3"/>
  <c r="AZ1497" i="3"/>
  <c r="BC1497" i="3"/>
  <c r="BB1497" i="3" s="1"/>
  <c r="BD1497" i="3"/>
  <c r="BE1497" i="3" s="1"/>
  <c r="BF1497" i="3" s="1"/>
  <c r="BJ1497" i="3"/>
  <c r="BK1497" i="3"/>
  <c r="BL1497" i="3"/>
  <c r="BM1497" i="3"/>
  <c r="BN1497" i="3"/>
  <c r="AA1498" i="3"/>
  <c r="AB1498" i="3"/>
  <c r="AG1498" i="3"/>
  <c r="AX1498" i="3"/>
  <c r="AC1498" i="3" s="1"/>
  <c r="AY1498" i="3"/>
  <c r="AZ1498" i="3"/>
  <c r="BC1498" i="3"/>
  <c r="BB1498" i="3" s="1"/>
  <c r="BD1498" i="3"/>
  <c r="BE1498" i="3" s="1"/>
  <c r="BF1498" i="3" s="1"/>
  <c r="BJ1498" i="3"/>
  <c r="BK1498" i="3"/>
  <c r="BL1498" i="3"/>
  <c r="BM1498" i="3"/>
  <c r="BN1498" i="3"/>
  <c r="AA1499" i="3"/>
  <c r="AB1499" i="3"/>
  <c r="AG1499" i="3"/>
  <c r="AX1499" i="3"/>
  <c r="AC1499" i="3" s="1"/>
  <c r="AY1499" i="3"/>
  <c r="AZ1499" i="3"/>
  <c r="BC1499" i="3"/>
  <c r="BB1499" i="3" s="1"/>
  <c r="BD1499" i="3"/>
  <c r="BE1499" i="3" s="1"/>
  <c r="BF1499" i="3" s="1"/>
  <c r="BJ1499" i="3"/>
  <c r="BK1499" i="3"/>
  <c r="BL1499" i="3"/>
  <c r="BM1499" i="3"/>
  <c r="BN1499" i="3"/>
  <c r="AA1500" i="3"/>
  <c r="AB1500" i="3"/>
  <c r="AG1500" i="3"/>
  <c r="AX1500" i="3"/>
  <c r="AC1500" i="3" s="1"/>
  <c r="AY1500" i="3"/>
  <c r="AZ1500" i="3"/>
  <c r="BC1500" i="3"/>
  <c r="BB1500" i="3" s="1"/>
  <c r="BD1500" i="3"/>
  <c r="BE1500" i="3" s="1"/>
  <c r="BF1500" i="3" s="1"/>
  <c r="BJ1500" i="3"/>
  <c r="BK1500" i="3"/>
  <c r="BL1500" i="3"/>
  <c r="BM1500" i="3"/>
  <c r="BN1500" i="3"/>
  <c r="AA1501" i="3"/>
  <c r="AB1501" i="3"/>
  <c r="AG1501" i="3"/>
  <c r="AX1501" i="3"/>
  <c r="AC1501" i="3" s="1"/>
  <c r="AY1501" i="3"/>
  <c r="AZ1501" i="3"/>
  <c r="BC1501" i="3"/>
  <c r="BB1501" i="3" s="1"/>
  <c r="BD1501" i="3"/>
  <c r="BE1501" i="3" s="1"/>
  <c r="BF1501" i="3" s="1"/>
  <c r="BJ1501" i="3"/>
  <c r="BK1501" i="3"/>
  <c r="BL1501" i="3"/>
  <c r="BM1501" i="3"/>
  <c r="BN1501" i="3"/>
  <c r="AA1502" i="3"/>
  <c r="AB1502" i="3"/>
  <c r="AG1502" i="3"/>
  <c r="AX1502" i="3"/>
  <c r="AC1502" i="3" s="1"/>
  <c r="AY1502" i="3"/>
  <c r="AZ1502" i="3"/>
  <c r="BC1502" i="3"/>
  <c r="BB1502" i="3" s="1"/>
  <c r="BD1502" i="3"/>
  <c r="BE1502" i="3" s="1"/>
  <c r="BF1502" i="3" s="1"/>
  <c r="BJ1502" i="3"/>
  <c r="BK1502" i="3"/>
  <c r="BL1502" i="3"/>
  <c r="BM1502" i="3"/>
  <c r="BN1502" i="3"/>
  <c r="AA1503" i="3"/>
  <c r="AB1503" i="3"/>
  <c r="AG1503" i="3"/>
  <c r="AX1503" i="3"/>
  <c r="AC1503" i="3" s="1"/>
  <c r="AY1503" i="3"/>
  <c r="AZ1503" i="3"/>
  <c r="BC1503" i="3"/>
  <c r="BB1503" i="3" s="1"/>
  <c r="BD1503" i="3"/>
  <c r="BE1503" i="3" s="1"/>
  <c r="BF1503" i="3" s="1"/>
  <c r="BJ1503" i="3"/>
  <c r="BK1503" i="3"/>
  <c r="BL1503" i="3"/>
  <c r="BM1503" i="3"/>
  <c r="BN1503" i="3"/>
  <c r="AA1504" i="3"/>
  <c r="AB1504" i="3"/>
  <c r="AG1504" i="3"/>
  <c r="AX1504" i="3"/>
  <c r="AC1504" i="3" s="1"/>
  <c r="AY1504" i="3"/>
  <c r="AZ1504" i="3"/>
  <c r="BC1504" i="3"/>
  <c r="BB1504" i="3" s="1"/>
  <c r="BD1504" i="3"/>
  <c r="BE1504" i="3" s="1"/>
  <c r="BF1504" i="3" s="1"/>
  <c r="BJ1504" i="3"/>
  <c r="BK1504" i="3"/>
  <c r="BL1504" i="3"/>
  <c r="BM1504" i="3"/>
  <c r="BN1504" i="3"/>
  <c r="AA1505" i="3"/>
  <c r="AB1505" i="3"/>
  <c r="AG1505" i="3"/>
  <c r="AX1505" i="3"/>
  <c r="AC1505" i="3" s="1"/>
  <c r="AY1505" i="3"/>
  <c r="AZ1505" i="3"/>
  <c r="BC1505" i="3"/>
  <c r="BB1505" i="3" s="1"/>
  <c r="BD1505" i="3"/>
  <c r="BE1505" i="3" s="1"/>
  <c r="BF1505" i="3" s="1"/>
  <c r="BJ1505" i="3"/>
  <c r="BK1505" i="3"/>
  <c r="BL1505" i="3"/>
  <c r="BM1505" i="3"/>
  <c r="BN1505" i="3"/>
  <c r="AA1506" i="3"/>
  <c r="AB1506" i="3"/>
  <c r="AG1506" i="3"/>
  <c r="AX1506" i="3"/>
  <c r="AC1506" i="3" s="1"/>
  <c r="AY1506" i="3"/>
  <c r="AZ1506" i="3"/>
  <c r="BC1506" i="3"/>
  <c r="BB1506" i="3" s="1"/>
  <c r="BD1506" i="3"/>
  <c r="BE1506" i="3" s="1"/>
  <c r="BF1506" i="3" s="1"/>
  <c r="BJ1506" i="3"/>
  <c r="BK1506" i="3"/>
  <c r="BL1506" i="3"/>
  <c r="BM1506" i="3"/>
  <c r="BN1506" i="3"/>
  <c r="AA1507" i="3"/>
  <c r="AB1507" i="3"/>
  <c r="AG1507" i="3"/>
  <c r="AX1507" i="3"/>
  <c r="AC1507" i="3" s="1"/>
  <c r="AY1507" i="3"/>
  <c r="AZ1507" i="3"/>
  <c r="BC1507" i="3"/>
  <c r="BB1507" i="3" s="1"/>
  <c r="BD1507" i="3"/>
  <c r="BE1507" i="3" s="1"/>
  <c r="BF1507" i="3" s="1"/>
  <c r="BJ1507" i="3"/>
  <c r="BK1507" i="3"/>
  <c r="BL1507" i="3"/>
  <c r="BM1507" i="3"/>
  <c r="BN1507" i="3"/>
  <c r="AA1508" i="3"/>
  <c r="AB1508" i="3"/>
  <c r="AG1508" i="3"/>
  <c r="AX1508" i="3"/>
  <c r="AC1508" i="3" s="1"/>
  <c r="AY1508" i="3"/>
  <c r="AZ1508" i="3"/>
  <c r="BC1508" i="3"/>
  <c r="BB1508" i="3" s="1"/>
  <c r="BD1508" i="3"/>
  <c r="BE1508" i="3" s="1"/>
  <c r="BF1508" i="3" s="1"/>
  <c r="BJ1508" i="3"/>
  <c r="BK1508" i="3"/>
  <c r="BL1508" i="3"/>
  <c r="BM1508" i="3"/>
  <c r="BN1508" i="3"/>
  <c r="AA1509" i="3"/>
  <c r="AB1509" i="3"/>
  <c r="AG1509" i="3"/>
  <c r="AX1509" i="3"/>
  <c r="AC1509" i="3" s="1"/>
  <c r="AY1509" i="3"/>
  <c r="AZ1509" i="3"/>
  <c r="BC1509" i="3"/>
  <c r="BB1509" i="3" s="1"/>
  <c r="BD1509" i="3"/>
  <c r="BE1509" i="3" s="1"/>
  <c r="BF1509" i="3" s="1"/>
  <c r="BJ1509" i="3"/>
  <c r="BK1509" i="3"/>
  <c r="BL1509" i="3"/>
  <c r="BM1509" i="3"/>
  <c r="BN1509" i="3"/>
  <c r="AA1510" i="3"/>
  <c r="AB1510" i="3"/>
  <c r="AG1510" i="3"/>
  <c r="AX1510" i="3"/>
  <c r="AC1510" i="3" s="1"/>
  <c r="AY1510" i="3"/>
  <c r="AZ1510" i="3"/>
  <c r="BC1510" i="3"/>
  <c r="BB1510" i="3" s="1"/>
  <c r="BD1510" i="3"/>
  <c r="BE1510" i="3" s="1"/>
  <c r="BF1510" i="3" s="1"/>
  <c r="BJ1510" i="3"/>
  <c r="BK1510" i="3"/>
  <c r="BL1510" i="3"/>
  <c r="BM1510" i="3"/>
  <c r="BN1510" i="3"/>
  <c r="AA1511" i="3"/>
  <c r="AB1511" i="3"/>
  <c r="AG1511" i="3"/>
  <c r="AX1511" i="3"/>
  <c r="AC1511" i="3" s="1"/>
  <c r="AY1511" i="3"/>
  <c r="AZ1511" i="3"/>
  <c r="BC1511" i="3"/>
  <c r="BB1511" i="3" s="1"/>
  <c r="BD1511" i="3"/>
  <c r="BE1511" i="3" s="1"/>
  <c r="BF1511" i="3" s="1"/>
  <c r="BJ1511" i="3"/>
  <c r="BK1511" i="3"/>
  <c r="BL1511" i="3"/>
  <c r="BM1511" i="3"/>
  <c r="BN1511" i="3"/>
  <c r="AA1512" i="3"/>
  <c r="AB1512" i="3"/>
  <c r="AG1512" i="3"/>
  <c r="AX1512" i="3"/>
  <c r="AC1512" i="3" s="1"/>
  <c r="AY1512" i="3"/>
  <c r="AZ1512" i="3"/>
  <c r="BC1512" i="3"/>
  <c r="BB1512" i="3" s="1"/>
  <c r="BD1512" i="3"/>
  <c r="BE1512" i="3" s="1"/>
  <c r="BF1512" i="3" s="1"/>
  <c r="BJ1512" i="3"/>
  <c r="BK1512" i="3"/>
  <c r="BL1512" i="3"/>
  <c r="BM1512" i="3"/>
  <c r="BN1512" i="3"/>
  <c r="AA1513" i="3"/>
  <c r="AB1513" i="3"/>
  <c r="AG1513" i="3"/>
  <c r="AX1513" i="3"/>
  <c r="AC1513" i="3" s="1"/>
  <c r="AY1513" i="3"/>
  <c r="AZ1513" i="3"/>
  <c r="BC1513" i="3"/>
  <c r="BB1513" i="3" s="1"/>
  <c r="BD1513" i="3"/>
  <c r="BE1513" i="3" s="1"/>
  <c r="BF1513" i="3" s="1"/>
  <c r="BJ1513" i="3"/>
  <c r="BK1513" i="3"/>
  <c r="BL1513" i="3"/>
  <c r="BM1513" i="3"/>
  <c r="BN1513" i="3"/>
  <c r="AA1514" i="3"/>
  <c r="AB1514" i="3"/>
  <c r="AG1514" i="3"/>
  <c r="AX1514" i="3"/>
  <c r="AC1514" i="3" s="1"/>
  <c r="AY1514" i="3"/>
  <c r="AZ1514" i="3"/>
  <c r="BC1514" i="3"/>
  <c r="BB1514" i="3" s="1"/>
  <c r="BD1514" i="3"/>
  <c r="BE1514" i="3" s="1"/>
  <c r="BF1514" i="3" s="1"/>
  <c r="BJ1514" i="3"/>
  <c r="BK1514" i="3"/>
  <c r="BL1514" i="3"/>
  <c r="BM1514" i="3"/>
  <c r="BN1514" i="3"/>
  <c r="AA1515" i="3"/>
  <c r="AB1515" i="3"/>
  <c r="AG1515" i="3"/>
  <c r="AX1515" i="3"/>
  <c r="AC1515" i="3" s="1"/>
  <c r="AY1515" i="3"/>
  <c r="AZ1515" i="3"/>
  <c r="BC1515" i="3"/>
  <c r="BB1515" i="3" s="1"/>
  <c r="BD1515" i="3"/>
  <c r="BE1515" i="3" s="1"/>
  <c r="BF1515" i="3" s="1"/>
  <c r="BJ1515" i="3"/>
  <c r="BK1515" i="3"/>
  <c r="BL1515" i="3"/>
  <c r="BM1515" i="3"/>
  <c r="BN1515" i="3"/>
  <c r="AA1516" i="3"/>
  <c r="AB1516" i="3"/>
  <c r="AG1516" i="3"/>
  <c r="AX1516" i="3"/>
  <c r="AC1516" i="3" s="1"/>
  <c r="AY1516" i="3"/>
  <c r="AZ1516" i="3"/>
  <c r="BC1516" i="3"/>
  <c r="BB1516" i="3" s="1"/>
  <c r="BD1516" i="3"/>
  <c r="BE1516" i="3" s="1"/>
  <c r="BF1516" i="3" s="1"/>
  <c r="BJ1516" i="3"/>
  <c r="BK1516" i="3"/>
  <c r="BL1516" i="3"/>
  <c r="BM1516" i="3"/>
  <c r="BN1516" i="3"/>
  <c r="AA1517" i="3"/>
  <c r="AB1517" i="3"/>
  <c r="AG1517" i="3"/>
  <c r="AX1517" i="3"/>
  <c r="AC1517" i="3" s="1"/>
  <c r="AY1517" i="3"/>
  <c r="AZ1517" i="3"/>
  <c r="BC1517" i="3"/>
  <c r="BB1517" i="3" s="1"/>
  <c r="BD1517" i="3"/>
  <c r="BE1517" i="3" s="1"/>
  <c r="BF1517" i="3" s="1"/>
  <c r="BJ1517" i="3"/>
  <c r="BK1517" i="3"/>
  <c r="BL1517" i="3"/>
  <c r="BM1517" i="3"/>
  <c r="BN1517" i="3"/>
  <c r="AA1518" i="3"/>
  <c r="AB1518" i="3"/>
  <c r="AG1518" i="3"/>
  <c r="AX1518" i="3"/>
  <c r="AC1518" i="3" s="1"/>
  <c r="AY1518" i="3"/>
  <c r="AZ1518" i="3"/>
  <c r="BC1518" i="3"/>
  <c r="BB1518" i="3" s="1"/>
  <c r="BD1518" i="3"/>
  <c r="BE1518" i="3" s="1"/>
  <c r="BF1518" i="3" s="1"/>
  <c r="BJ1518" i="3"/>
  <c r="BK1518" i="3"/>
  <c r="BL1518" i="3"/>
  <c r="BM1518" i="3"/>
  <c r="BN1518" i="3"/>
  <c r="AA1519" i="3"/>
  <c r="AB1519" i="3"/>
  <c r="AG1519" i="3"/>
  <c r="AX1519" i="3"/>
  <c r="AC1519" i="3" s="1"/>
  <c r="AY1519" i="3"/>
  <c r="AZ1519" i="3"/>
  <c r="BC1519" i="3"/>
  <c r="BB1519" i="3" s="1"/>
  <c r="BD1519" i="3"/>
  <c r="BE1519" i="3" s="1"/>
  <c r="BF1519" i="3" s="1"/>
  <c r="BJ1519" i="3"/>
  <c r="BK1519" i="3"/>
  <c r="BL1519" i="3"/>
  <c r="BM1519" i="3"/>
  <c r="BN1519" i="3"/>
  <c r="AA1520" i="3"/>
  <c r="AB1520" i="3"/>
  <c r="AG1520" i="3"/>
  <c r="AX1520" i="3"/>
  <c r="AC1520" i="3" s="1"/>
  <c r="AY1520" i="3"/>
  <c r="AZ1520" i="3"/>
  <c r="BC1520" i="3"/>
  <c r="BB1520" i="3" s="1"/>
  <c r="BD1520" i="3"/>
  <c r="BE1520" i="3" s="1"/>
  <c r="BF1520" i="3" s="1"/>
  <c r="BJ1520" i="3"/>
  <c r="BK1520" i="3"/>
  <c r="BL1520" i="3"/>
  <c r="BM1520" i="3"/>
  <c r="BN1520" i="3"/>
  <c r="AA1521" i="3"/>
  <c r="AB1521" i="3"/>
  <c r="AG1521" i="3"/>
  <c r="AX1521" i="3"/>
  <c r="AC1521" i="3" s="1"/>
  <c r="AY1521" i="3"/>
  <c r="AZ1521" i="3"/>
  <c r="BC1521" i="3"/>
  <c r="BB1521" i="3" s="1"/>
  <c r="BD1521" i="3"/>
  <c r="BE1521" i="3" s="1"/>
  <c r="BF1521" i="3" s="1"/>
  <c r="BJ1521" i="3"/>
  <c r="BK1521" i="3"/>
  <c r="BL1521" i="3"/>
  <c r="BM1521" i="3"/>
  <c r="BN1521" i="3"/>
  <c r="AA1522" i="3"/>
  <c r="AB1522" i="3"/>
  <c r="AG1522" i="3"/>
  <c r="AX1522" i="3"/>
  <c r="AC1522" i="3" s="1"/>
  <c r="AD1522" i="3" s="1"/>
  <c r="AU1522" i="3" s="1"/>
  <c r="AY1522" i="3"/>
  <c r="AZ1522" i="3"/>
  <c r="BC1522" i="3"/>
  <c r="BB1522" i="3" s="1"/>
  <c r="BD1522" i="3"/>
  <c r="BE1522" i="3" s="1"/>
  <c r="BF1522" i="3" s="1"/>
  <c r="BJ1522" i="3"/>
  <c r="BK1522" i="3"/>
  <c r="BL1522" i="3"/>
  <c r="BM1522" i="3"/>
  <c r="BN1522" i="3"/>
  <c r="AA1523" i="3"/>
  <c r="AB1523" i="3"/>
  <c r="AG1523" i="3"/>
  <c r="AX1523" i="3"/>
  <c r="AC1523" i="3" s="1"/>
  <c r="AD1523" i="3" s="1"/>
  <c r="AU1523" i="3" s="1"/>
  <c r="AY1523" i="3"/>
  <c r="AZ1523" i="3"/>
  <c r="BC1523" i="3"/>
  <c r="BB1523" i="3" s="1"/>
  <c r="BD1523" i="3"/>
  <c r="BE1523" i="3" s="1"/>
  <c r="BF1523" i="3" s="1"/>
  <c r="BJ1523" i="3"/>
  <c r="BK1523" i="3"/>
  <c r="BL1523" i="3"/>
  <c r="BM1523" i="3"/>
  <c r="BN1523" i="3"/>
  <c r="AA1524" i="3"/>
  <c r="AB1524" i="3"/>
  <c r="AG1524" i="3"/>
  <c r="AX1524" i="3"/>
  <c r="AC1524" i="3" s="1"/>
  <c r="AD1524" i="3" s="1"/>
  <c r="AU1524" i="3" s="1"/>
  <c r="AY1524" i="3"/>
  <c r="AZ1524" i="3"/>
  <c r="BC1524" i="3"/>
  <c r="BB1524" i="3" s="1"/>
  <c r="BD1524" i="3"/>
  <c r="BE1524" i="3" s="1"/>
  <c r="BF1524" i="3" s="1"/>
  <c r="BJ1524" i="3"/>
  <c r="BK1524" i="3"/>
  <c r="BL1524" i="3"/>
  <c r="BM1524" i="3"/>
  <c r="BN1524" i="3"/>
  <c r="AA1525" i="3"/>
  <c r="AB1525" i="3"/>
  <c r="AG1525" i="3"/>
  <c r="AX1525" i="3"/>
  <c r="AC1525" i="3" s="1"/>
  <c r="AD1525" i="3" s="1"/>
  <c r="AU1525" i="3" s="1"/>
  <c r="AY1525" i="3"/>
  <c r="AZ1525" i="3"/>
  <c r="BC1525" i="3"/>
  <c r="BB1525" i="3" s="1"/>
  <c r="BD1525" i="3"/>
  <c r="BE1525" i="3" s="1"/>
  <c r="BF1525" i="3" s="1"/>
  <c r="BJ1525" i="3"/>
  <c r="BK1525" i="3"/>
  <c r="BL1525" i="3"/>
  <c r="BM1525" i="3"/>
  <c r="BN1525" i="3"/>
  <c r="AA1526" i="3"/>
  <c r="AB1526" i="3"/>
  <c r="AG1526" i="3"/>
  <c r="AX1526" i="3"/>
  <c r="AC1526" i="3" s="1"/>
  <c r="AD1526" i="3" s="1"/>
  <c r="AU1526" i="3" s="1"/>
  <c r="AY1526" i="3"/>
  <c r="AZ1526" i="3"/>
  <c r="BC1526" i="3"/>
  <c r="BB1526" i="3" s="1"/>
  <c r="BD1526" i="3"/>
  <c r="BE1526" i="3" s="1"/>
  <c r="BF1526" i="3" s="1"/>
  <c r="BJ1526" i="3"/>
  <c r="BK1526" i="3"/>
  <c r="BL1526" i="3"/>
  <c r="BM1526" i="3"/>
  <c r="BN1526" i="3"/>
  <c r="AA1527" i="3"/>
  <c r="AB1527" i="3"/>
  <c r="AG1527" i="3"/>
  <c r="AX1527" i="3"/>
  <c r="AC1527" i="3" s="1"/>
  <c r="AD1527" i="3" s="1"/>
  <c r="AU1527" i="3" s="1"/>
  <c r="AY1527" i="3"/>
  <c r="AZ1527" i="3"/>
  <c r="BC1527" i="3"/>
  <c r="BB1527" i="3" s="1"/>
  <c r="BD1527" i="3"/>
  <c r="BE1527" i="3" s="1"/>
  <c r="BF1527" i="3" s="1"/>
  <c r="BJ1527" i="3"/>
  <c r="BK1527" i="3"/>
  <c r="BL1527" i="3"/>
  <c r="BM1527" i="3"/>
  <c r="BN1527" i="3"/>
  <c r="AA1528" i="3"/>
  <c r="AB1528" i="3"/>
  <c r="AG1528" i="3"/>
  <c r="AX1528" i="3"/>
  <c r="AC1528" i="3" s="1"/>
  <c r="AD1528" i="3" s="1"/>
  <c r="AU1528" i="3" s="1"/>
  <c r="AY1528" i="3"/>
  <c r="AZ1528" i="3"/>
  <c r="BC1528" i="3"/>
  <c r="BB1528" i="3" s="1"/>
  <c r="BD1528" i="3"/>
  <c r="BE1528" i="3" s="1"/>
  <c r="BF1528" i="3" s="1"/>
  <c r="BJ1528" i="3"/>
  <c r="BK1528" i="3"/>
  <c r="BL1528" i="3"/>
  <c r="BM1528" i="3"/>
  <c r="BN1528" i="3"/>
  <c r="AA1529" i="3"/>
  <c r="AB1529" i="3"/>
  <c r="AG1529" i="3"/>
  <c r="AX1529" i="3"/>
  <c r="AC1529" i="3" s="1"/>
  <c r="AD1529" i="3" s="1"/>
  <c r="AU1529" i="3" s="1"/>
  <c r="AY1529" i="3"/>
  <c r="AZ1529" i="3"/>
  <c r="BC1529" i="3"/>
  <c r="BB1529" i="3" s="1"/>
  <c r="BD1529" i="3"/>
  <c r="BE1529" i="3" s="1"/>
  <c r="BF1529" i="3" s="1"/>
  <c r="BJ1529" i="3"/>
  <c r="BK1529" i="3"/>
  <c r="BL1529" i="3"/>
  <c r="BM1529" i="3"/>
  <c r="BN1529" i="3"/>
  <c r="AA1530" i="3"/>
  <c r="AB1530" i="3"/>
  <c r="AG1530" i="3"/>
  <c r="AX1530" i="3"/>
  <c r="AC1530" i="3" s="1"/>
  <c r="AD1530" i="3" s="1"/>
  <c r="AU1530" i="3" s="1"/>
  <c r="AY1530" i="3"/>
  <c r="AZ1530" i="3"/>
  <c r="BC1530" i="3"/>
  <c r="BB1530" i="3" s="1"/>
  <c r="BD1530" i="3"/>
  <c r="BE1530" i="3" s="1"/>
  <c r="BF1530" i="3" s="1"/>
  <c r="BJ1530" i="3"/>
  <c r="BK1530" i="3"/>
  <c r="BL1530" i="3"/>
  <c r="BM1530" i="3"/>
  <c r="BN1530" i="3"/>
  <c r="AA1531" i="3"/>
  <c r="AB1531" i="3"/>
  <c r="AG1531" i="3"/>
  <c r="AX1531" i="3"/>
  <c r="AC1531" i="3" s="1"/>
  <c r="AD1531" i="3" s="1"/>
  <c r="AU1531" i="3" s="1"/>
  <c r="AY1531" i="3"/>
  <c r="AZ1531" i="3"/>
  <c r="BC1531" i="3"/>
  <c r="BB1531" i="3" s="1"/>
  <c r="BD1531" i="3"/>
  <c r="BE1531" i="3" s="1"/>
  <c r="BF1531" i="3" s="1"/>
  <c r="BJ1531" i="3"/>
  <c r="BK1531" i="3"/>
  <c r="BL1531" i="3"/>
  <c r="BM1531" i="3"/>
  <c r="BN1531" i="3"/>
  <c r="AA1532" i="3"/>
  <c r="AB1532" i="3"/>
  <c r="AG1532" i="3"/>
  <c r="AX1532" i="3"/>
  <c r="AC1532" i="3" s="1"/>
  <c r="AD1532" i="3" s="1"/>
  <c r="AU1532" i="3" s="1"/>
  <c r="AY1532" i="3"/>
  <c r="AZ1532" i="3"/>
  <c r="BC1532" i="3"/>
  <c r="BB1532" i="3" s="1"/>
  <c r="BD1532" i="3"/>
  <c r="BE1532" i="3" s="1"/>
  <c r="BF1532" i="3" s="1"/>
  <c r="BJ1532" i="3"/>
  <c r="BK1532" i="3"/>
  <c r="BL1532" i="3"/>
  <c r="BM1532" i="3"/>
  <c r="BN1532" i="3"/>
  <c r="AA1533" i="3"/>
  <c r="AB1533" i="3"/>
  <c r="AG1533" i="3"/>
  <c r="AX1533" i="3"/>
  <c r="AC1533" i="3" s="1"/>
  <c r="AD1533" i="3" s="1"/>
  <c r="AU1533" i="3" s="1"/>
  <c r="AY1533" i="3"/>
  <c r="AZ1533" i="3"/>
  <c r="BC1533" i="3"/>
  <c r="BB1533" i="3" s="1"/>
  <c r="BD1533" i="3"/>
  <c r="BE1533" i="3" s="1"/>
  <c r="BF1533" i="3" s="1"/>
  <c r="BJ1533" i="3"/>
  <c r="BK1533" i="3"/>
  <c r="BL1533" i="3"/>
  <c r="BM1533" i="3"/>
  <c r="BN1533" i="3"/>
  <c r="AA1534" i="3"/>
  <c r="AB1534" i="3"/>
  <c r="AG1534" i="3"/>
  <c r="AX1534" i="3"/>
  <c r="AC1534" i="3" s="1"/>
  <c r="AD1534" i="3" s="1"/>
  <c r="AU1534" i="3" s="1"/>
  <c r="AY1534" i="3"/>
  <c r="AZ1534" i="3"/>
  <c r="BC1534" i="3"/>
  <c r="BB1534" i="3" s="1"/>
  <c r="BD1534" i="3"/>
  <c r="BE1534" i="3" s="1"/>
  <c r="BF1534" i="3" s="1"/>
  <c r="BJ1534" i="3"/>
  <c r="BK1534" i="3"/>
  <c r="BL1534" i="3"/>
  <c r="BM1534" i="3"/>
  <c r="BN1534" i="3"/>
  <c r="AA1535" i="3"/>
  <c r="AB1535" i="3"/>
  <c r="AG1535" i="3"/>
  <c r="AX1535" i="3"/>
  <c r="AC1535" i="3" s="1"/>
  <c r="AD1535" i="3" s="1"/>
  <c r="AU1535" i="3" s="1"/>
  <c r="AY1535" i="3"/>
  <c r="AZ1535" i="3"/>
  <c r="BC1535" i="3"/>
  <c r="BB1535" i="3" s="1"/>
  <c r="BD1535" i="3"/>
  <c r="BE1535" i="3" s="1"/>
  <c r="BF1535" i="3" s="1"/>
  <c r="BJ1535" i="3"/>
  <c r="BK1535" i="3"/>
  <c r="BL1535" i="3"/>
  <c r="BM1535" i="3"/>
  <c r="BN1535" i="3"/>
  <c r="AA1536" i="3"/>
  <c r="AB1536" i="3"/>
  <c r="AG1536" i="3"/>
  <c r="AX1536" i="3"/>
  <c r="AC1536" i="3" s="1"/>
  <c r="AD1536" i="3" s="1"/>
  <c r="AU1536" i="3" s="1"/>
  <c r="AY1536" i="3"/>
  <c r="AZ1536" i="3"/>
  <c r="BC1536" i="3"/>
  <c r="BB1536" i="3" s="1"/>
  <c r="BD1536" i="3"/>
  <c r="BE1536" i="3" s="1"/>
  <c r="BF1536" i="3" s="1"/>
  <c r="BJ1536" i="3"/>
  <c r="BK1536" i="3"/>
  <c r="BL1536" i="3"/>
  <c r="BM1536" i="3"/>
  <c r="BN1536" i="3"/>
  <c r="AA1537" i="3"/>
  <c r="AG1537" i="3"/>
  <c r="AX1537" i="3"/>
  <c r="AY1537" i="3"/>
  <c r="AZ1537" i="3"/>
  <c r="BC1537" i="3"/>
  <c r="BB1537" i="3" s="1"/>
  <c r="BD1537" i="3"/>
  <c r="BJ1537" i="3"/>
  <c r="AB1537" i="3" s="1"/>
  <c r="BK1537" i="3"/>
  <c r="BM1537" i="3"/>
  <c r="BN1537" i="3"/>
  <c r="AA1538" i="3"/>
  <c r="AB1538" i="3"/>
  <c r="AG1538" i="3"/>
  <c r="AX1538" i="3"/>
  <c r="AY1538" i="3"/>
  <c r="AZ1538" i="3"/>
  <c r="BC1538" i="3"/>
  <c r="BB1538" i="3" s="1"/>
  <c r="BD1538" i="3"/>
  <c r="BJ1538" i="3"/>
  <c r="BK1538" i="3"/>
  <c r="BL1538" i="3"/>
  <c r="BM1538" i="3"/>
  <c r="BN1538" i="3"/>
  <c r="AA1539" i="3"/>
  <c r="AG1539" i="3"/>
  <c r="AX1539" i="3"/>
  <c r="AY1539" i="3"/>
  <c r="AZ1539" i="3"/>
  <c r="BC1539" i="3"/>
  <c r="BB1539" i="3" s="1"/>
  <c r="BD1539" i="3"/>
  <c r="BE1539" i="3" s="1"/>
  <c r="BF1539" i="3" s="1"/>
  <c r="BJ1539" i="3"/>
  <c r="AB1539" i="3" s="1"/>
  <c r="BK1539" i="3"/>
  <c r="BL1539" i="3"/>
  <c r="BM1539" i="3"/>
  <c r="BN1539" i="3"/>
  <c r="AA1540" i="3"/>
  <c r="AB1540" i="3"/>
  <c r="AG1540" i="3"/>
  <c r="AX1540" i="3"/>
  <c r="AY1540" i="3"/>
  <c r="AZ1540" i="3"/>
  <c r="BC1540" i="3"/>
  <c r="BB1540" i="3" s="1"/>
  <c r="BD1540" i="3"/>
  <c r="BE1540" i="3" s="1"/>
  <c r="BF1540" i="3" s="1"/>
  <c r="BJ1540" i="3"/>
  <c r="BL1540" i="3" s="1"/>
  <c r="BK1540" i="3"/>
  <c r="BM1540" i="3"/>
  <c r="BN1540" i="3"/>
  <c r="AA1541" i="3"/>
  <c r="AG1541" i="3"/>
  <c r="AX1541" i="3"/>
  <c r="AY1541" i="3"/>
  <c r="AZ1541" i="3"/>
  <c r="BC1541" i="3"/>
  <c r="BB1541" i="3" s="1"/>
  <c r="BD1541" i="3"/>
  <c r="BJ1541" i="3"/>
  <c r="AB1541" i="3" s="1"/>
  <c r="BK1541" i="3"/>
  <c r="BM1541" i="3"/>
  <c r="BN1541" i="3"/>
  <c r="AA1542" i="3"/>
  <c r="AB1542" i="3"/>
  <c r="AF1542" i="3"/>
  <c r="AG1542" i="3"/>
  <c r="AH1542" i="3"/>
  <c r="AX1542" i="3"/>
  <c r="AY1542" i="3"/>
  <c r="AZ1542" i="3"/>
  <c r="BB1542" i="3"/>
  <c r="BC1542" i="3"/>
  <c r="BD1542" i="3"/>
  <c r="BE1542" i="3" s="1"/>
  <c r="BF1542" i="3" s="1"/>
  <c r="BJ1542" i="3"/>
  <c r="BK1542" i="3"/>
  <c r="BL1542" i="3"/>
  <c r="BM1542" i="3"/>
  <c r="BN1542" i="3"/>
  <c r="AA1543" i="3"/>
  <c r="AB1543" i="3"/>
  <c r="AF1543" i="3"/>
  <c r="AG1543" i="3"/>
  <c r="AH1543" i="3"/>
  <c r="AX1543" i="3"/>
  <c r="AY1543" i="3"/>
  <c r="AC1543" i="3" s="1"/>
  <c r="AZ1543" i="3"/>
  <c r="BB1543" i="3"/>
  <c r="BC1543" i="3"/>
  <c r="BD1543" i="3"/>
  <c r="BE1543" i="3" s="1"/>
  <c r="BF1543" i="3" s="1"/>
  <c r="BJ1543" i="3"/>
  <c r="BK1543" i="3"/>
  <c r="BL1543" i="3"/>
  <c r="BM1543" i="3"/>
  <c r="BN1543" i="3"/>
  <c r="AA1544" i="3"/>
  <c r="AB1544" i="3"/>
  <c r="AF1544" i="3"/>
  <c r="AG1544" i="3"/>
  <c r="AH1544" i="3"/>
  <c r="AX1544" i="3"/>
  <c r="AY1544" i="3"/>
  <c r="AC1544" i="3" s="1"/>
  <c r="AZ1544" i="3"/>
  <c r="BB1544" i="3"/>
  <c r="BC1544" i="3"/>
  <c r="BD1544" i="3"/>
  <c r="BE1544" i="3" s="1"/>
  <c r="BF1544" i="3" s="1"/>
  <c r="BJ1544" i="3"/>
  <c r="BK1544" i="3"/>
  <c r="BL1544" i="3"/>
  <c r="BM1544" i="3"/>
  <c r="BN1544" i="3"/>
  <c r="AA1545" i="3"/>
  <c r="AB1545" i="3"/>
  <c r="AF1545" i="3"/>
  <c r="AG1545" i="3"/>
  <c r="AH1545" i="3"/>
  <c r="AX1545" i="3"/>
  <c r="AY1545" i="3"/>
  <c r="AC1545" i="3" s="1"/>
  <c r="AZ1545" i="3"/>
  <c r="BB1545" i="3"/>
  <c r="BC1545" i="3"/>
  <c r="BD1545" i="3"/>
  <c r="BE1545" i="3" s="1"/>
  <c r="BF1545" i="3" s="1"/>
  <c r="BJ1545" i="3"/>
  <c r="BK1545" i="3"/>
  <c r="BL1545" i="3"/>
  <c r="BM1545" i="3"/>
  <c r="BN1545" i="3"/>
  <c r="AA1546" i="3"/>
  <c r="AB1546" i="3"/>
  <c r="AF1546" i="3"/>
  <c r="AG1546" i="3"/>
  <c r="AH1546" i="3"/>
  <c r="AX1546" i="3"/>
  <c r="AY1546" i="3"/>
  <c r="AC1546" i="3" s="1"/>
  <c r="AZ1546" i="3"/>
  <c r="BB1546" i="3"/>
  <c r="BC1546" i="3"/>
  <c r="BD1546" i="3"/>
  <c r="BE1546" i="3" s="1"/>
  <c r="BF1546" i="3" s="1"/>
  <c r="BJ1546" i="3"/>
  <c r="BK1546" i="3"/>
  <c r="BL1546" i="3"/>
  <c r="BM1546" i="3"/>
  <c r="BN1546" i="3"/>
  <c r="AA1547" i="3"/>
  <c r="AB1547" i="3"/>
  <c r="AF1547" i="3"/>
  <c r="AG1547" i="3"/>
  <c r="AH1547" i="3"/>
  <c r="AX1547" i="3"/>
  <c r="AY1547" i="3"/>
  <c r="AC1547" i="3" s="1"/>
  <c r="AZ1547" i="3"/>
  <c r="BB1547" i="3"/>
  <c r="BC1547" i="3"/>
  <c r="BD1547" i="3"/>
  <c r="BE1547" i="3" s="1"/>
  <c r="BF1547" i="3" s="1"/>
  <c r="BJ1547" i="3"/>
  <c r="BK1547" i="3"/>
  <c r="BL1547" i="3"/>
  <c r="BM1547" i="3"/>
  <c r="BN1547" i="3"/>
  <c r="AA1548" i="3"/>
  <c r="AB1548" i="3"/>
  <c r="AF1548" i="3"/>
  <c r="AG1548" i="3"/>
  <c r="AH1548" i="3"/>
  <c r="AX1548" i="3"/>
  <c r="AY1548" i="3"/>
  <c r="AC1548" i="3" s="1"/>
  <c r="AZ1548" i="3"/>
  <c r="BB1548" i="3"/>
  <c r="BC1548" i="3"/>
  <c r="BD1548" i="3"/>
  <c r="BE1548" i="3" s="1"/>
  <c r="BF1548" i="3" s="1"/>
  <c r="BJ1548" i="3"/>
  <c r="BK1548" i="3"/>
  <c r="BL1548" i="3"/>
  <c r="BM1548" i="3"/>
  <c r="BN1548" i="3"/>
  <c r="AA1549" i="3"/>
  <c r="AB1549" i="3"/>
  <c r="AF1549" i="3"/>
  <c r="AG1549" i="3"/>
  <c r="AH1549" i="3"/>
  <c r="AX1549" i="3"/>
  <c r="AY1549" i="3"/>
  <c r="AC1549" i="3" s="1"/>
  <c r="AZ1549" i="3"/>
  <c r="BB1549" i="3"/>
  <c r="BC1549" i="3"/>
  <c r="BD1549" i="3"/>
  <c r="BE1549" i="3" s="1"/>
  <c r="BF1549" i="3" s="1"/>
  <c r="BJ1549" i="3"/>
  <c r="BK1549" i="3"/>
  <c r="BL1549" i="3"/>
  <c r="BM1549" i="3"/>
  <c r="BN1549" i="3"/>
  <c r="AA1550" i="3"/>
  <c r="AB1550" i="3"/>
  <c r="AF1550" i="3"/>
  <c r="AG1550" i="3"/>
  <c r="AH1550" i="3"/>
  <c r="AX1550" i="3"/>
  <c r="AY1550" i="3"/>
  <c r="AC1550" i="3" s="1"/>
  <c r="AZ1550" i="3"/>
  <c r="BB1550" i="3"/>
  <c r="BC1550" i="3"/>
  <c r="BD1550" i="3"/>
  <c r="BE1550" i="3" s="1"/>
  <c r="BF1550" i="3" s="1"/>
  <c r="BJ1550" i="3"/>
  <c r="BK1550" i="3"/>
  <c r="BL1550" i="3"/>
  <c r="BM1550" i="3"/>
  <c r="BN1550" i="3"/>
  <c r="AA1551" i="3"/>
  <c r="AB1551" i="3"/>
  <c r="AF1551" i="3"/>
  <c r="AG1551" i="3"/>
  <c r="AH1551" i="3"/>
  <c r="AX1551" i="3"/>
  <c r="AY1551" i="3"/>
  <c r="AC1551" i="3" s="1"/>
  <c r="AZ1551" i="3"/>
  <c r="BB1551" i="3"/>
  <c r="BC1551" i="3"/>
  <c r="BD1551" i="3"/>
  <c r="BE1551" i="3" s="1"/>
  <c r="BF1551" i="3" s="1"/>
  <c r="BJ1551" i="3"/>
  <c r="BK1551" i="3"/>
  <c r="BL1551" i="3"/>
  <c r="BM1551" i="3"/>
  <c r="BN1551" i="3"/>
  <c r="AA1552" i="3"/>
  <c r="AB1552" i="3"/>
  <c r="AF1552" i="3"/>
  <c r="AG1552" i="3"/>
  <c r="AH1552" i="3"/>
  <c r="AX1552" i="3"/>
  <c r="AY1552" i="3"/>
  <c r="AC1552" i="3" s="1"/>
  <c r="AZ1552" i="3"/>
  <c r="BB1552" i="3"/>
  <c r="BC1552" i="3"/>
  <c r="BD1552" i="3"/>
  <c r="BE1552" i="3" s="1"/>
  <c r="BF1552" i="3" s="1"/>
  <c r="BJ1552" i="3"/>
  <c r="BK1552" i="3"/>
  <c r="BL1552" i="3"/>
  <c r="BM1552" i="3"/>
  <c r="BN1552" i="3"/>
  <c r="AA1553" i="3"/>
  <c r="AB1553" i="3"/>
  <c r="AF1553" i="3"/>
  <c r="AG1553" i="3"/>
  <c r="AH1553" i="3"/>
  <c r="AX1553" i="3"/>
  <c r="AY1553" i="3"/>
  <c r="AC1553" i="3" s="1"/>
  <c r="AZ1553" i="3"/>
  <c r="BB1553" i="3"/>
  <c r="BC1553" i="3"/>
  <c r="BD1553" i="3"/>
  <c r="BE1553" i="3" s="1"/>
  <c r="BF1553" i="3" s="1"/>
  <c r="BJ1553" i="3"/>
  <c r="BK1553" i="3"/>
  <c r="BL1553" i="3"/>
  <c r="BM1553" i="3"/>
  <c r="BN1553" i="3"/>
  <c r="AA1554" i="3"/>
  <c r="AB1554" i="3"/>
  <c r="AF1554" i="3"/>
  <c r="AG1554" i="3"/>
  <c r="AH1554" i="3"/>
  <c r="AX1554" i="3"/>
  <c r="AY1554" i="3"/>
  <c r="AC1554" i="3" s="1"/>
  <c r="AZ1554" i="3"/>
  <c r="BB1554" i="3"/>
  <c r="BC1554" i="3"/>
  <c r="BD1554" i="3"/>
  <c r="BE1554" i="3" s="1"/>
  <c r="BF1554" i="3" s="1"/>
  <c r="BJ1554" i="3"/>
  <c r="BK1554" i="3"/>
  <c r="BL1554" i="3"/>
  <c r="BM1554" i="3"/>
  <c r="BN1554" i="3"/>
  <c r="AA1555" i="3"/>
  <c r="AB1555" i="3"/>
  <c r="AF1555" i="3"/>
  <c r="AG1555" i="3"/>
  <c r="AH1555" i="3"/>
  <c r="AX1555" i="3"/>
  <c r="AY1555" i="3"/>
  <c r="AC1555" i="3" s="1"/>
  <c r="AZ1555" i="3"/>
  <c r="BB1555" i="3"/>
  <c r="BC1555" i="3"/>
  <c r="BD1555" i="3"/>
  <c r="BE1555" i="3" s="1"/>
  <c r="BF1555" i="3" s="1"/>
  <c r="BJ1555" i="3"/>
  <c r="BK1555" i="3"/>
  <c r="BL1555" i="3"/>
  <c r="BM1555" i="3"/>
  <c r="BN1555" i="3"/>
  <c r="AA1556" i="3"/>
  <c r="AB1556" i="3"/>
  <c r="AF1556" i="3"/>
  <c r="AG1556" i="3"/>
  <c r="AH1556" i="3"/>
  <c r="AX1556" i="3"/>
  <c r="AY1556" i="3"/>
  <c r="AC1556" i="3" s="1"/>
  <c r="AZ1556" i="3"/>
  <c r="BB1556" i="3"/>
  <c r="BC1556" i="3"/>
  <c r="BD1556" i="3"/>
  <c r="BE1556" i="3" s="1"/>
  <c r="BF1556" i="3" s="1"/>
  <c r="BJ1556" i="3"/>
  <c r="BK1556" i="3"/>
  <c r="BL1556" i="3"/>
  <c r="BM1556" i="3"/>
  <c r="BN1556" i="3"/>
  <c r="AA1557" i="3"/>
  <c r="AB1557" i="3"/>
  <c r="AF1557" i="3"/>
  <c r="AG1557" i="3"/>
  <c r="AH1557" i="3"/>
  <c r="AX1557" i="3"/>
  <c r="AY1557" i="3"/>
  <c r="AC1557" i="3" s="1"/>
  <c r="AZ1557" i="3"/>
  <c r="BB1557" i="3"/>
  <c r="BC1557" i="3"/>
  <c r="BD1557" i="3"/>
  <c r="BE1557" i="3" s="1"/>
  <c r="BF1557" i="3" s="1"/>
  <c r="BJ1557" i="3"/>
  <c r="BK1557" i="3"/>
  <c r="BL1557" i="3"/>
  <c r="BM1557" i="3"/>
  <c r="BN1557" i="3"/>
  <c r="AA1558" i="3"/>
  <c r="AB1558" i="3"/>
  <c r="AF1558" i="3"/>
  <c r="AG1558" i="3"/>
  <c r="AH1558" i="3"/>
  <c r="AX1558" i="3"/>
  <c r="AY1558" i="3"/>
  <c r="AC1558" i="3" s="1"/>
  <c r="AZ1558" i="3"/>
  <c r="BB1558" i="3"/>
  <c r="BC1558" i="3"/>
  <c r="BD1558" i="3"/>
  <c r="BE1558" i="3" s="1"/>
  <c r="BF1558" i="3" s="1"/>
  <c r="BJ1558" i="3"/>
  <c r="BK1558" i="3"/>
  <c r="BL1558" i="3"/>
  <c r="BM1558" i="3"/>
  <c r="BN1558" i="3"/>
  <c r="AA1559" i="3"/>
  <c r="AB1559" i="3"/>
  <c r="AF1559" i="3"/>
  <c r="AG1559" i="3"/>
  <c r="AH1559" i="3"/>
  <c r="AX1559" i="3"/>
  <c r="AY1559" i="3"/>
  <c r="AC1559" i="3" s="1"/>
  <c r="AZ1559" i="3"/>
  <c r="BB1559" i="3"/>
  <c r="BC1559" i="3"/>
  <c r="BD1559" i="3"/>
  <c r="BE1559" i="3" s="1"/>
  <c r="BF1559" i="3" s="1"/>
  <c r="BJ1559" i="3"/>
  <c r="BK1559" i="3"/>
  <c r="BL1559" i="3"/>
  <c r="BM1559" i="3"/>
  <c r="BN1559" i="3"/>
  <c r="AA1560" i="3"/>
  <c r="AB1560" i="3"/>
  <c r="AF1560" i="3"/>
  <c r="AG1560" i="3"/>
  <c r="AH1560" i="3"/>
  <c r="AX1560" i="3"/>
  <c r="AY1560" i="3"/>
  <c r="AC1560" i="3" s="1"/>
  <c r="AZ1560" i="3"/>
  <c r="BB1560" i="3"/>
  <c r="BC1560" i="3"/>
  <c r="BD1560" i="3"/>
  <c r="BE1560" i="3" s="1"/>
  <c r="BF1560" i="3" s="1"/>
  <c r="BJ1560" i="3"/>
  <c r="BK1560" i="3"/>
  <c r="BL1560" i="3"/>
  <c r="BM1560" i="3"/>
  <c r="BN1560" i="3"/>
  <c r="AA1561" i="3"/>
  <c r="AB1561" i="3"/>
  <c r="AF1561" i="3"/>
  <c r="AG1561" i="3"/>
  <c r="AH1561" i="3"/>
  <c r="AX1561" i="3"/>
  <c r="AY1561" i="3"/>
  <c r="AC1561" i="3" s="1"/>
  <c r="AZ1561" i="3"/>
  <c r="BB1561" i="3"/>
  <c r="BC1561" i="3"/>
  <c r="BD1561" i="3"/>
  <c r="BE1561" i="3" s="1"/>
  <c r="BF1561" i="3" s="1"/>
  <c r="BJ1561" i="3"/>
  <c r="BK1561" i="3"/>
  <c r="BL1561" i="3"/>
  <c r="BM1561" i="3"/>
  <c r="BN1561" i="3"/>
  <c r="AA1562" i="3"/>
  <c r="AB1562" i="3"/>
  <c r="AF1562" i="3"/>
  <c r="AG1562" i="3"/>
  <c r="AH1562" i="3"/>
  <c r="AX1562" i="3"/>
  <c r="AY1562" i="3"/>
  <c r="AC1562" i="3" s="1"/>
  <c r="AZ1562" i="3"/>
  <c r="BB1562" i="3"/>
  <c r="BC1562" i="3"/>
  <c r="BD1562" i="3"/>
  <c r="BE1562" i="3" s="1"/>
  <c r="BF1562" i="3" s="1"/>
  <c r="BJ1562" i="3"/>
  <c r="BK1562" i="3"/>
  <c r="BL1562" i="3"/>
  <c r="BM1562" i="3"/>
  <c r="BN1562" i="3"/>
  <c r="AA1563" i="3"/>
  <c r="AB1563" i="3"/>
  <c r="AF1563" i="3"/>
  <c r="AG1563" i="3"/>
  <c r="AH1563" i="3"/>
  <c r="AX1563" i="3"/>
  <c r="AY1563" i="3"/>
  <c r="AC1563" i="3" s="1"/>
  <c r="AZ1563" i="3"/>
  <c r="BB1563" i="3"/>
  <c r="BC1563" i="3"/>
  <c r="BD1563" i="3"/>
  <c r="BE1563" i="3" s="1"/>
  <c r="BF1563" i="3" s="1"/>
  <c r="BJ1563" i="3"/>
  <c r="BK1563" i="3"/>
  <c r="BL1563" i="3"/>
  <c r="BM1563" i="3"/>
  <c r="BN1563" i="3"/>
  <c r="AA1564" i="3"/>
  <c r="AB1564" i="3"/>
  <c r="AF1564" i="3"/>
  <c r="AG1564" i="3"/>
  <c r="AH1564" i="3"/>
  <c r="AX1564" i="3"/>
  <c r="AY1564" i="3"/>
  <c r="AC1564" i="3" s="1"/>
  <c r="AZ1564" i="3"/>
  <c r="BB1564" i="3"/>
  <c r="BC1564" i="3"/>
  <c r="BD1564" i="3"/>
  <c r="BE1564" i="3" s="1"/>
  <c r="BF1564" i="3" s="1"/>
  <c r="BJ1564" i="3"/>
  <c r="BK1564" i="3"/>
  <c r="BL1564" i="3"/>
  <c r="BM1564" i="3"/>
  <c r="BN1564" i="3"/>
  <c r="AA1565" i="3"/>
  <c r="AB1565" i="3"/>
  <c r="AF1565" i="3"/>
  <c r="AG1565" i="3"/>
  <c r="AH1565" i="3"/>
  <c r="AX1565" i="3"/>
  <c r="AY1565" i="3"/>
  <c r="AC1565" i="3" s="1"/>
  <c r="AZ1565" i="3"/>
  <c r="BB1565" i="3"/>
  <c r="BC1565" i="3"/>
  <c r="BD1565" i="3"/>
  <c r="BE1565" i="3" s="1"/>
  <c r="BF1565" i="3" s="1"/>
  <c r="BJ1565" i="3"/>
  <c r="BK1565" i="3"/>
  <c r="BL1565" i="3"/>
  <c r="BM1565" i="3"/>
  <c r="BN1565" i="3"/>
  <c r="AA1566" i="3"/>
  <c r="AB1566" i="3"/>
  <c r="AF1566" i="3"/>
  <c r="AG1566" i="3"/>
  <c r="AH1566" i="3"/>
  <c r="AX1566" i="3"/>
  <c r="AY1566" i="3"/>
  <c r="AC1566" i="3" s="1"/>
  <c r="AZ1566" i="3"/>
  <c r="BB1566" i="3"/>
  <c r="BC1566" i="3"/>
  <c r="BD1566" i="3"/>
  <c r="BE1566" i="3" s="1"/>
  <c r="BF1566" i="3" s="1"/>
  <c r="BJ1566" i="3"/>
  <c r="BK1566" i="3"/>
  <c r="BL1566" i="3"/>
  <c r="BM1566" i="3"/>
  <c r="BN1566" i="3"/>
  <c r="AA1567" i="3"/>
  <c r="AB1567" i="3"/>
  <c r="AF1567" i="3"/>
  <c r="AG1567" i="3"/>
  <c r="AH1567" i="3"/>
  <c r="AX1567" i="3"/>
  <c r="AY1567" i="3"/>
  <c r="AC1567" i="3" s="1"/>
  <c r="AZ1567" i="3"/>
  <c r="BB1567" i="3"/>
  <c r="BC1567" i="3"/>
  <c r="BD1567" i="3"/>
  <c r="BE1567" i="3" s="1"/>
  <c r="BF1567" i="3" s="1"/>
  <c r="BJ1567" i="3"/>
  <c r="BK1567" i="3"/>
  <c r="BL1567" i="3"/>
  <c r="BM1567" i="3"/>
  <c r="BN1567" i="3"/>
  <c r="AA1568" i="3"/>
  <c r="AB1568" i="3"/>
  <c r="AF1568" i="3"/>
  <c r="AG1568" i="3"/>
  <c r="AH1568" i="3"/>
  <c r="AX1568" i="3"/>
  <c r="AY1568" i="3"/>
  <c r="AC1568" i="3" s="1"/>
  <c r="AZ1568" i="3"/>
  <c r="BB1568" i="3"/>
  <c r="BC1568" i="3"/>
  <c r="BD1568" i="3"/>
  <c r="BE1568" i="3" s="1"/>
  <c r="BF1568" i="3" s="1"/>
  <c r="BJ1568" i="3"/>
  <c r="BK1568" i="3"/>
  <c r="BL1568" i="3"/>
  <c r="BM1568" i="3"/>
  <c r="BN1568" i="3"/>
  <c r="AA1569" i="3"/>
  <c r="AB1569" i="3"/>
  <c r="AF1569" i="3"/>
  <c r="AG1569" i="3"/>
  <c r="AH1569" i="3"/>
  <c r="AX1569" i="3"/>
  <c r="AY1569" i="3"/>
  <c r="AC1569" i="3" s="1"/>
  <c r="AZ1569" i="3"/>
  <c r="BB1569" i="3"/>
  <c r="BC1569" i="3"/>
  <c r="BD1569" i="3"/>
  <c r="BE1569" i="3" s="1"/>
  <c r="BF1569" i="3" s="1"/>
  <c r="BJ1569" i="3"/>
  <c r="BK1569" i="3"/>
  <c r="BL1569" i="3"/>
  <c r="BM1569" i="3"/>
  <c r="BN1569" i="3"/>
  <c r="AA1570" i="3"/>
  <c r="AB1570" i="3"/>
  <c r="AF1570" i="3"/>
  <c r="AG1570" i="3"/>
  <c r="AH1570" i="3"/>
  <c r="AX1570" i="3"/>
  <c r="AY1570" i="3"/>
  <c r="AC1570" i="3" s="1"/>
  <c r="AZ1570" i="3"/>
  <c r="BB1570" i="3"/>
  <c r="BC1570" i="3"/>
  <c r="BD1570" i="3"/>
  <c r="BE1570" i="3" s="1"/>
  <c r="BF1570" i="3" s="1"/>
  <c r="BJ1570" i="3"/>
  <c r="BK1570" i="3"/>
  <c r="BL1570" i="3"/>
  <c r="BM1570" i="3"/>
  <c r="BN1570" i="3"/>
  <c r="AA1571" i="3"/>
  <c r="AB1571" i="3"/>
  <c r="AF1571" i="3"/>
  <c r="AG1571" i="3"/>
  <c r="AH1571" i="3"/>
  <c r="AX1571" i="3"/>
  <c r="AY1571" i="3"/>
  <c r="AC1571" i="3" s="1"/>
  <c r="AZ1571" i="3"/>
  <c r="BB1571" i="3"/>
  <c r="BC1571" i="3"/>
  <c r="BD1571" i="3"/>
  <c r="BE1571" i="3" s="1"/>
  <c r="BF1571" i="3" s="1"/>
  <c r="BJ1571" i="3"/>
  <c r="BK1571" i="3"/>
  <c r="BL1571" i="3"/>
  <c r="BM1571" i="3"/>
  <c r="BN1571" i="3"/>
  <c r="AA1572" i="3"/>
  <c r="AB1572" i="3"/>
  <c r="AF1572" i="3"/>
  <c r="AG1572" i="3"/>
  <c r="AH1572" i="3"/>
  <c r="AX1572" i="3"/>
  <c r="AY1572" i="3"/>
  <c r="AC1572" i="3" s="1"/>
  <c r="AZ1572" i="3"/>
  <c r="BB1572" i="3"/>
  <c r="BC1572" i="3"/>
  <c r="BD1572" i="3"/>
  <c r="BE1572" i="3" s="1"/>
  <c r="BF1572" i="3" s="1"/>
  <c r="BJ1572" i="3"/>
  <c r="BK1572" i="3"/>
  <c r="BL1572" i="3"/>
  <c r="BM1572" i="3"/>
  <c r="BN1572" i="3"/>
  <c r="AA1573" i="3"/>
  <c r="AB1573" i="3"/>
  <c r="AF1573" i="3"/>
  <c r="AG1573" i="3"/>
  <c r="AH1573" i="3"/>
  <c r="AX1573" i="3"/>
  <c r="AY1573" i="3"/>
  <c r="AC1573" i="3" s="1"/>
  <c r="AZ1573" i="3"/>
  <c r="BB1573" i="3"/>
  <c r="BC1573" i="3"/>
  <c r="BD1573" i="3"/>
  <c r="BE1573" i="3" s="1"/>
  <c r="BF1573" i="3" s="1"/>
  <c r="BJ1573" i="3"/>
  <c r="BK1573" i="3"/>
  <c r="BL1573" i="3"/>
  <c r="BM1573" i="3"/>
  <c r="BN1573" i="3"/>
  <c r="AA1574" i="3"/>
  <c r="AB1574" i="3"/>
  <c r="AF1574" i="3"/>
  <c r="AG1574" i="3"/>
  <c r="AH1574" i="3"/>
  <c r="AX1574" i="3"/>
  <c r="AY1574" i="3"/>
  <c r="AC1574" i="3" s="1"/>
  <c r="AZ1574" i="3"/>
  <c r="BB1574" i="3"/>
  <c r="BC1574" i="3"/>
  <c r="BD1574" i="3"/>
  <c r="BE1574" i="3" s="1"/>
  <c r="BF1574" i="3" s="1"/>
  <c r="BJ1574" i="3"/>
  <c r="BK1574" i="3"/>
  <c r="BL1574" i="3"/>
  <c r="BM1574" i="3"/>
  <c r="BN1574" i="3"/>
  <c r="AA1575" i="3"/>
  <c r="AB1575" i="3"/>
  <c r="AF1575" i="3"/>
  <c r="AG1575" i="3"/>
  <c r="AH1575" i="3"/>
  <c r="AX1575" i="3"/>
  <c r="AY1575" i="3"/>
  <c r="AC1575" i="3" s="1"/>
  <c r="AZ1575" i="3"/>
  <c r="BB1575" i="3"/>
  <c r="BC1575" i="3"/>
  <c r="BD1575" i="3"/>
  <c r="BE1575" i="3" s="1"/>
  <c r="BF1575" i="3" s="1"/>
  <c r="BJ1575" i="3"/>
  <c r="BK1575" i="3"/>
  <c r="BL1575" i="3"/>
  <c r="BM1575" i="3"/>
  <c r="BN1575" i="3"/>
  <c r="AA1576" i="3"/>
  <c r="AB1576" i="3"/>
  <c r="AF1576" i="3"/>
  <c r="AG1576" i="3"/>
  <c r="AH1576" i="3"/>
  <c r="AX1576" i="3"/>
  <c r="AY1576" i="3"/>
  <c r="AC1576" i="3" s="1"/>
  <c r="AZ1576" i="3"/>
  <c r="BB1576" i="3"/>
  <c r="BC1576" i="3"/>
  <c r="BD1576" i="3"/>
  <c r="BE1576" i="3" s="1"/>
  <c r="BF1576" i="3" s="1"/>
  <c r="BJ1576" i="3"/>
  <c r="BK1576" i="3"/>
  <c r="BL1576" i="3"/>
  <c r="BM1576" i="3"/>
  <c r="BN1576" i="3"/>
  <c r="AA1577" i="3"/>
  <c r="AB1577" i="3"/>
  <c r="AF1577" i="3"/>
  <c r="AG1577" i="3"/>
  <c r="AH1577" i="3"/>
  <c r="AX1577" i="3"/>
  <c r="AY1577" i="3"/>
  <c r="AC1577" i="3" s="1"/>
  <c r="AZ1577" i="3"/>
  <c r="BB1577" i="3"/>
  <c r="BC1577" i="3"/>
  <c r="BD1577" i="3"/>
  <c r="BE1577" i="3" s="1"/>
  <c r="BF1577" i="3" s="1"/>
  <c r="BJ1577" i="3"/>
  <c r="BK1577" i="3"/>
  <c r="BL1577" i="3"/>
  <c r="BM1577" i="3"/>
  <c r="BN1577" i="3"/>
  <c r="AA1578" i="3"/>
  <c r="AB1578" i="3"/>
  <c r="AF1578" i="3"/>
  <c r="AG1578" i="3"/>
  <c r="AH1578" i="3"/>
  <c r="AX1578" i="3"/>
  <c r="AY1578" i="3"/>
  <c r="AC1578" i="3" s="1"/>
  <c r="AZ1578" i="3"/>
  <c r="BB1578" i="3"/>
  <c r="BC1578" i="3"/>
  <c r="BD1578" i="3"/>
  <c r="BE1578" i="3" s="1"/>
  <c r="BF1578" i="3" s="1"/>
  <c r="BJ1578" i="3"/>
  <c r="BK1578" i="3"/>
  <c r="BL1578" i="3"/>
  <c r="BM1578" i="3"/>
  <c r="BN1578" i="3"/>
  <c r="AA1579" i="3"/>
  <c r="AB1579" i="3"/>
  <c r="AF1579" i="3"/>
  <c r="AG1579" i="3"/>
  <c r="AH1579" i="3"/>
  <c r="AX1579" i="3"/>
  <c r="AY1579" i="3"/>
  <c r="AC1579" i="3" s="1"/>
  <c r="AZ1579" i="3"/>
  <c r="BB1579" i="3"/>
  <c r="BC1579" i="3"/>
  <c r="BD1579" i="3"/>
  <c r="BE1579" i="3" s="1"/>
  <c r="BF1579" i="3" s="1"/>
  <c r="BJ1579" i="3"/>
  <c r="BK1579" i="3"/>
  <c r="BL1579" i="3"/>
  <c r="BM1579" i="3"/>
  <c r="BN1579" i="3"/>
  <c r="AA1580" i="3"/>
  <c r="AB1580" i="3"/>
  <c r="AF1580" i="3"/>
  <c r="AG1580" i="3"/>
  <c r="AH1580" i="3"/>
  <c r="AX1580" i="3"/>
  <c r="AY1580" i="3"/>
  <c r="AC1580" i="3" s="1"/>
  <c r="AZ1580" i="3"/>
  <c r="BB1580" i="3"/>
  <c r="BC1580" i="3"/>
  <c r="BD1580" i="3"/>
  <c r="BE1580" i="3" s="1"/>
  <c r="BF1580" i="3" s="1"/>
  <c r="BJ1580" i="3"/>
  <c r="BK1580" i="3"/>
  <c r="BL1580" i="3"/>
  <c r="BM1580" i="3"/>
  <c r="BN1580" i="3"/>
  <c r="AA1581" i="3"/>
  <c r="AB1581" i="3"/>
  <c r="AF1581" i="3"/>
  <c r="AG1581" i="3"/>
  <c r="AH1581" i="3"/>
  <c r="AX1581" i="3"/>
  <c r="AY1581" i="3"/>
  <c r="AC1581" i="3" s="1"/>
  <c r="AZ1581" i="3"/>
  <c r="BB1581" i="3"/>
  <c r="BC1581" i="3"/>
  <c r="BD1581" i="3"/>
  <c r="BE1581" i="3" s="1"/>
  <c r="BF1581" i="3" s="1"/>
  <c r="BJ1581" i="3"/>
  <c r="BK1581" i="3"/>
  <c r="BL1581" i="3"/>
  <c r="BM1581" i="3"/>
  <c r="BN1581" i="3"/>
  <c r="AA1582" i="3"/>
  <c r="AB1582" i="3"/>
  <c r="AF1582" i="3"/>
  <c r="AG1582" i="3"/>
  <c r="AH1582" i="3"/>
  <c r="AX1582" i="3"/>
  <c r="AY1582" i="3"/>
  <c r="AC1582" i="3" s="1"/>
  <c r="AZ1582" i="3"/>
  <c r="BB1582" i="3"/>
  <c r="BC1582" i="3"/>
  <c r="BD1582" i="3"/>
  <c r="BE1582" i="3" s="1"/>
  <c r="BF1582" i="3" s="1"/>
  <c r="BJ1582" i="3"/>
  <c r="BK1582" i="3"/>
  <c r="BL1582" i="3"/>
  <c r="BM1582" i="3"/>
  <c r="BN1582" i="3"/>
  <c r="AA1583" i="3"/>
  <c r="AB1583" i="3"/>
  <c r="AF1583" i="3"/>
  <c r="AG1583" i="3"/>
  <c r="AH1583" i="3"/>
  <c r="AX1583" i="3"/>
  <c r="AY1583" i="3"/>
  <c r="AC1583" i="3" s="1"/>
  <c r="AZ1583" i="3"/>
  <c r="BB1583" i="3"/>
  <c r="BC1583" i="3"/>
  <c r="BD1583" i="3"/>
  <c r="BE1583" i="3" s="1"/>
  <c r="BF1583" i="3" s="1"/>
  <c r="BJ1583" i="3"/>
  <c r="BK1583" i="3"/>
  <c r="BL1583" i="3"/>
  <c r="BM1583" i="3"/>
  <c r="BN1583" i="3"/>
  <c r="AA1584" i="3"/>
  <c r="AB1584" i="3"/>
  <c r="AF1584" i="3"/>
  <c r="AG1584" i="3"/>
  <c r="AH1584" i="3"/>
  <c r="AX1584" i="3"/>
  <c r="AY1584" i="3"/>
  <c r="AC1584" i="3" s="1"/>
  <c r="AZ1584" i="3"/>
  <c r="BB1584" i="3"/>
  <c r="BC1584" i="3"/>
  <c r="BD1584" i="3"/>
  <c r="BE1584" i="3" s="1"/>
  <c r="BF1584" i="3" s="1"/>
  <c r="BJ1584" i="3"/>
  <c r="BK1584" i="3"/>
  <c r="BL1584" i="3"/>
  <c r="BM1584" i="3"/>
  <c r="BN1584" i="3"/>
  <c r="AA1585" i="3"/>
  <c r="AB1585" i="3"/>
  <c r="AF1585" i="3"/>
  <c r="AG1585" i="3"/>
  <c r="AH1585" i="3"/>
  <c r="AX1585" i="3"/>
  <c r="AY1585" i="3"/>
  <c r="AC1585" i="3" s="1"/>
  <c r="AZ1585" i="3"/>
  <c r="BB1585" i="3"/>
  <c r="BC1585" i="3"/>
  <c r="BD1585" i="3"/>
  <c r="BE1585" i="3" s="1"/>
  <c r="BF1585" i="3" s="1"/>
  <c r="BJ1585" i="3"/>
  <c r="BK1585" i="3"/>
  <c r="BL1585" i="3"/>
  <c r="BM1585" i="3"/>
  <c r="BN1585" i="3"/>
  <c r="AA1586" i="3"/>
  <c r="AB1586" i="3"/>
  <c r="AF1586" i="3"/>
  <c r="AG1586" i="3"/>
  <c r="AH1586" i="3"/>
  <c r="AX1586" i="3"/>
  <c r="AY1586" i="3"/>
  <c r="AC1586" i="3" s="1"/>
  <c r="AZ1586" i="3"/>
  <c r="BB1586" i="3"/>
  <c r="BC1586" i="3"/>
  <c r="BD1586" i="3"/>
  <c r="BE1586" i="3" s="1"/>
  <c r="BF1586" i="3" s="1"/>
  <c r="BJ1586" i="3"/>
  <c r="BK1586" i="3"/>
  <c r="BL1586" i="3"/>
  <c r="BM1586" i="3"/>
  <c r="BN1586" i="3"/>
  <c r="AA1587" i="3"/>
  <c r="AB1587" i="3"/>
  <c r="AF1587" i="3"/>
  <c r="AG1587" i="3"/>
  <c r="AH1587" i="3"/>
  <c r="AX1587" i="3"/>
  <c r="AY1587" i="3"/>
  <c r="AC1587" i="3" s="1"/>
  <c r="AZ1587" i="3"/>
  <c r="BB1587" i="3"/>
  <c r="BC1587" i="3"/>
  <c r="BD1587" i="3"/>
  <c r="BE1587" i="3" s="1"/>
  <c r="BF1587" i="3" s="1"/>
  <c r="BJ1587" i="3"/>
  <c r="BK1587" i="3"/>
  <c r="BL1587" i="3"/>
  <c r="BM1587" i="3"/>
  <c r="BN1587" i="3"/>
  <c r="AA1588" i="3"/>
  <c r="AB1588" i="3"/>
  <c r="AF1588" i="3"/>
  <c r="AG1588" i="3"/>
  <c r="AH1588" i="3"/>
  <c r="AX1588" i="3"/>
  <c r="AY1588" i="3"/>
  <c r="AC1588" i="3" s="1"/>
  <c r="AZ1588" i="3"/>
  <c r="BB1588" i="3"/>
  <c r="BC1588" i="3"/>
  <c r="BD1588" i="3"/>
  <c r="BE1588" i="3" s="1"/>
  <c r="BF1588" i="3" s="1"/>
  <c r="BJ1588" i="3"/>
  <c r="BK1588" i="3"/>
  <c r="BL1588" i="3"/>
  <c r="BM1588" i="3"/>
  <c r="BN1588" i="3"/>
  <c r="AA1589" i="3"/>
  <c r="AB1589" i="3"/>
  <c r="AF1589" i="3"/>
  <c r="AG1589" i="3"/>
  <c r="AH1589" i="3"/>
  <c r="AX1589" i="3"/>
  <c r="AY1589" i="3"/>
  <c r="AC1589" i="3" s="1"/>
  <c r="AZ1589" i="3"/>
  <c r="BB1589" i="3"/>
  <c r="BC1589" i="3"/>
  <c r="BD1589" i="3"/>
  <c r="BE1589" i="3" s="1"/>
  <c r="BF1589" i="3" s="1"/>
  <c r="BJ1589" i="3"/>
  <c r="BK1589" i="3"/>
  <c r="BL1589" i="3"/>
  <c r="BM1589" i="3"/>
  <c r="BN1589" i="3"/>
  <c r="AA1590" i="3"/>
  <c r="AB1590" i="3"/>
  <c r="AF1590" i="3"/>
  <c r="AG1590" i="3"/>
  <c r="AH1590" i="3"/>
  <c r="AX1590" i="3"/>
  <c r="AY1590" i="3"/>
  <c r="AC1590" i="3" s="1"/>
  <c r="AZ1590" i="3"/>
  <c r="BB1590" i="3"/>
  <c r="BC1590" i="3"/>
  <c r="BD1590" i="3"/>
  <c r="BE1590" i="3" s="1"/>
  <c r="BF1590" i="3" s="1"/>
  <c r="BJ1590" i="3"/>
  <c r="BK1590" i="3"/>
  <c r="BL1590" i="3"/>
  <c r="BM1590" i="3"/>
  <c r="BN1590" i="3"/>
  <c r="AA1591" i="3"/>
  <c r="AB1591" i="3"/>
  <c r="AF1591" i="3"/>
  <c r="AG1591" i="3"/>
  <c r="AH1591" i="3"/>
  <c r="AX1591" i="3"/>
  <c r="AY1591" i="3"/>
  <c r="AC1591" i="3" s="1"/>
  <c r="AZ1591" i="3"/>
  <c r="BB1591" i="3"/>
  <c r="BC1591" i="3"/>
  <c r="BD1591" i="3"/>
  <c r="BE1591" i="3" s="1"/>
  <c r="BF1591" i="3" s="1"/>
  <c r="BJ1591" i="3"/>
  <c r="BK1591" i="3"/>
  <c r="BL1591" i="3"/>
  <c r="BM1591" i="3"/>
  <c r="BN1591" i="3"/>
  <c r="AA1592" i="3"/>
  <c r="AB1592" i="3"/>
  <c r="AF1592" i="3"/>
  <c r="AG1592" i="3"/>
  <c r="AH1592" i="3"/>
  <c r="AX1592" i="3"/>
  <c r="AY1592" i="3"/>
  <c r="AC1592" i="3" s="1"/>
  <c r="AZ1592" i="3"/>
  <c r="BB1592" i="3"/>
  <c r="BC1592" i="3"/>
  <c r="BD1592" i="3"/>
  <c r="BE1592" i="3" s="1"/>
  <c r="BF1592" i="3" s="1"/>
  <c r="BJ1592" i="3"/>
  <c r="BK1592" i="3"/>
  <c r="BL1592" i="3"/>
  <c r="BM1592" i="3"/>
  <c r="BN1592" i="3"/>
  <c r="AA1593" i="3"/>
  <c r="AB1593" i="3"/>
  <c r="AF1593" i="3"/>
  <c r="AG1593" i="3"/>
  <c r="AH1593" i="3"/>
  <c r="AX1593" i="3"/>
  <c r="AY1593" i="3"/>
  <c r="AC1593" i="3" s="1"/>
  <c r="AZ1593" i="3"/>
  <c r="BB1593" i="3"/>
  <c r="BC1593" i="3"/>
  <c r="BD1593" i="3"/>
  <c r="BE1593" i="3" s="1"/>
  <c r="BF1593" i="3" s="1"/>
  <c r="BJ1593" i="3"/>
  <c r="BK1593" i="3"/>
  <c r="BL1593" i="3"/>
  <c r="BM1593" i="3"/>
  <c r="BN1593" i="3"/>
  <c r="AA1594" i="3"/>
  <c r="AB1594" i="3"/>
  <c r="AF1594" i="3"/>
  <c r="AG1594" i="3"/>
  <c r="AH1594" i="3"/>
  <c r="AX1594" i="3"/>
  <c r="AY1594" i="3"/>
  <c r="AC1594" i="3" s="1"/>
  <c r="AZ1594" i="3"/>
  <c r="BB1594" i="3"/>
  <c r="BC1594" i="3"/>
  <c r="BD1594" i="3"/>
  <c r="BE1594" i="3" s="1"/>
  <c r="BF1594" i="3" s="1"/>
  <c r="BJ1594" i="3"/>
  <c r="BK1594" i="3"/>
  <c r="BL1594" i="3"/>
  <c r="BM1594" i="3"/>
  <c r="BN1594" i="3"/>
  <c r="AA1595" i="3"/>
  <c r="AB1595" i="3"/>
  <c r="AF1595" i="3"/>
  <c r="AG1595" i="3"/>
  <c r="AH1595" i="3"/>
  <c r="AX1595" i="3"/>
  <c r="AY1595" i="3"/>
  <c r="AC1595" i="3" s="1"/>
  <c r="AZ1595" i="3"/>
  <c r="BB1595" i="3"/>
  <c r="BC1595" i="3"/>
  <c r="BD1595" i="3"/>
  <c r="BE1595" i="3" s="1"/>
  <c r="BF1595" i="3" s="1"/>
  <c r="BJ1595" i="3"/>
  <c r="BK1595" i="3"/>
  <c r="BL1595" i="3"/>
  <c r="BM1595" i="3"/>
  <c r="BN1595" i="3"/>
  <c r="AA1596" i="3"/>
  <c r="AB1596" i="3"/>
  <c r="AF1596" i="3"/>
  <c r="AG1596" i="3"/>
  <c r="AH1596" i="3"/>
  <c r="AX1596" i="3"/>
  <c r="AY1596" i="3"/>
  <c r="AC1596" i="3" s="1"/>
  <c r="AZ1596" i="3"/>
  <c r="BB1596" i="3"/>
  <c r="BC1596" i="3"/>
  <c r="BD1596" i="3"/>
  <c r="BE1596" i="3" s="1"/>
  <c r="BF1596" i="3" s="1"/>
  <c r="BJ1596" i="3"/>
  <c r="BK1596" i="3"/>
  <c r="BL1596" i="3"/>
  <c r="BM1596" i="3"/>
  <c r="BN1596" i="3"/>
  <c r="AA1597" i="3"/>
  <c r="AB1597" i="3"/>
  <c r="AF1597" i="3"/>
  <c r="AG1597" i="3"/>
  <c r="AH1597" i="3"/>
  <c r="AX1597" i="3"/>
  <c r="AY1597" i="3"/>
  <c r="AC1597" i="3" s="1"/>
  <c r="AZ1597" i="3"/>
  <c r="BB1597" i="3"/>
  <c r="BC1597" i="3"/>
  <c r="BD1597" i="3"/>
  <c r="BE1597" i="3" s="1"/>
  <c r="BF1597" i="3" s="1"/>
  <c r="BJ1597" i="3"/>
  <c r="BK1597" i="3"/>
  <c r="BL1597" i="3"/>
  <c r="BM1597" i="3"/>
  <c r="BN1597" i="3"/>
  <c r="AA1598" i="3"/>
  <c r="AB1598" i="3"/>
  <c r="AF1598" i="3"/>
  <c r="AG1598" i="3"/>
  <c r="AH1598" i="3"/>
  <c r="AX1598" i="3"/>
  <c r="AY1598" i="3"/>
  <c r="AC1598" i="3" s="1"/>
  <c r="AZ1598" i="3"/>
  <c r="BB1598" i="3"/>
  <c r="BC1598" i="3"/>
  <c r="BD1598" i="3"/>
  <c r="BE1598" i="3" s="1"/>
  <c r="BF1598" i="3" s="1"/>
  <c r="BJ1598" i="3"/>
  <c r="BK1598" i="3"/>
  <c r="BL1598" i="3"/>
  <c r="BM1598" i="3"/>
  <c r="BN1598" i="3"/>
  <c r="AA1599" i="3"/>
  <c r="AB1599" i="3"/>
  <c r="AF1599" i="3"/>
  <c r="AG1599" i="3"/>
  <c r="AH1599" i="3"/>
  <c r="AX1599" i="3"/>
  <c r="AY1599" i="3"/>
  <c r="AC1599" i="3" s="1"/>
  <c r="AZ1599" i="3"/>
  <c r="BB1599" i="3"/>
  <c r="BC1599" i="3"/>
  <c r="BD1599" i="3"/>
  <c r="BE1599" i="3" s="1"/>
  <c r="BF1599" i="3" s="1"/>
  <c r="BJ1599" i="3"/>
  <c r="BK1599" i="3"/>
  <c r="BL1599" i="3"/>
  <c r="BM1599" i="3"/>
  <c r="BN1599" i="3"/>
  <c r="AA1600" i="3"/>
  <c r="AB1600" i="3"/>
  <c r="AF1600" i="3"/>
  <c r="AG1600" i="3"/>
  <c r="AH1600" i="3"/>
  <c r="AX1600" i="3"/>
  <c r="AY1600" i="3"/>
  <c r="AC1600" i="3" s="1"/>
  <c r="AZ1600" i="3"/>
  <c r="BB1600" i="3"/>
  <c r="BC1600" i="3"/>
  <c r="BD1600" i="3"/>
  <c r="BE1600" i="3" s="1"/>
  <c r="BF1600" i="3" s="1"/>
  <c r="BJ1600" i="3"/>
  <c r="BK1600" i="3"/>
  <c r="BL1600" i="3"/>
  <c r="BM1600" i="3"/>
  <c r="BN1600" i="3"/>
  <c r="AA1601" i="3"/>
  <c r="AB1601" i="3"/>
  <c r="AF1601" i="3"/>
  <c r="AG1601" i="3"/>
  <c r="AH1601" i="3"/>
  <c r="AX1601" i="3"/>
  <c r="AY1601" i="3"/>
  <c r="AC1601" i="3" s="1"/>
  <c r="AZ1601" i="3"/>
  <c r="BB1601" i="3"/>
  <c r="BC1601" i="3"/>
  <c r="BD1601" i="3"/>
  <c r="BE1601" i="3" s="1"/>
  <c r="BF1601" i="3" s="1"/>
  <c r="BJ1601" i="3"/>
  <c r="BK1601" i="3"/>
  <c r="BL1601" i="3"/>
  <c r="BM1601" i="3"/>
  <c r="BN1601" i="3"/>
  <c r="AA1602" i="3"/>
  <c r="AB1602" i="3"/>
  <c r="AF1602" i="3"/>
  <c r="AG1602" i="3"/>
  <c r="AH1602" i="3"/>
  <c r="AX1602" i="3"/>
  <c r="AY1602" i="3"/>
  <c r="AC1602" i="3" s="1"/>
  <c r="AZ1602" i="3"/>
  <c r="BB1602" i="3"/>
  <c r="BC1602" i="3"/>
  <c r="BD1602" i="3"/>
  <c r="BE1602" i="3" s="1"/>
  <c r="BF1602" i="3" s="1"/>
  <c r="BJ1602" i="3"/>
  <c r="BK1602" i="3"/>
  <c r="BL1602" i="3"/>
  <c r="BM1602" i="3"/>
  <c r="BN1602" i="3"/>
  <c r="AA1603" i="3"/>
  <c r="AB1603" i="3"/>
  <c r="AF1603" i="3"/>
  <c r="AG1603" i="3"/>
  <c r="AH1603" i="3"/>
  <c r="AX1603" i="3"/>
  <c r="AY1603" i="3"/>
  <c r="AC1603" i="3" s="1"/>
  <c r="AZ1603" i="3"/>
  <c r="BB1603" i="3"/>
  <c r="BC1603" i="3"/>
  <c r="BD1603" i="3"/>
  <c r="BE1603" i="3" s="1"/>
  <c r="BF1603" i="3" s="1"/>
  <c r="BJ1603" i="3"/>
  <c r="BK1603" i="3"/>
  <c r="BL1603" i="3"/>
  <c r="BM1603" i="3"/>
  <c r="BN1603" i="3"/>
  <c r="AA1604" i="3"/>
  <c r="AB1604" i="3"/>
  <c r="AF1604" i="3"/>
  <c r="AG1604" i="3"/>
  <c r="AH1604" i="3"/>
  <c r="AX1604" i="3"/>
  <c r="AY1604" i="3"/>
  <c r="AC1604" i="3" s="1"/>
  <c r="AZ1604" i="3"/>
  <c r="BB1604" i="3"/>
  <c r="BC1604" i="3"/>
  <c r="BD1604" i="3"/>
  <c r="BE1604" i="3" s="1"/>
  <c r="BF1604" i="3" s="1"/>
  <c r="BJ1604" i="3"/>
  <c r="BK1604" i="3"/>
  <c r="BL1604" i="3"/>
  <c r="BM1604" i="3"/>
  <c r="BN1604" i="3"/>
  <c r="AA1605" i="3"/>
  <c r="AB1605" i="3"/>
  <c r="AF1605" i="3"/>
  <c r="AG1605" i="3"/>
  <c r="AH1605" i="3"/>
  <c r="AX1605" i="3"/>
  <c r="AY1605" i="3"/>
  <c r="AC1605" i="3" s="1"/>
  <c r="AZ1605" i="3"/>
  <c r="BB1605" i="3"/>
  <c r="BC1605" i="3"/>
  <c r="BD1605" i="3"/>
  <c r="BE1605" i="3" s="1"/>
  <c r="BF1605" i="3" s="1"/>
  <c r="BJ1605" i="3"/>
  <c r="BK1605" i="3"/>
  <c r="BL1605" i="3"/>
  <c r="BM1605" i="3"/>
  <c r="BN1605" i="3"/>
  <c r="AA1606" i="3"/>
  <c r="AB1606" i="3"/>
  <c r="AF1606" i="3"/>
  <c r="AG1606" i="3"/>
  <c r="AH1606" i="3"/>
  <c r="AX1606" i="3"/>
  <c r="AY1606" i="3"/>
  <c r="AC1606" i="3" s="1"/>
  <c r="AZ1606" i="3"/>
  <c r="BB1606" i="3"/>
  <c r="BC1606" i="3"/>
  <c r="BD1606" i="3"/>
  <c r="BE1606" i="3" s="1"/>
  <c r="BF1606" i="3" s="1"/>
  <c r="BJ1606" i="3"/>
  <c r="BK1606" i="3"/>
  <c r="BL1606" i="3"/>
  <c r="BM1606" i="3"/>
  <c r="BN1606" i="3"/>
  <c r="AA1607" i="3"/>
  <c r="AB1607" i="3"/>
  <c r="AF1607" i="3"/>
  <c r="AG1607" i="3"/>
  <c r="AH1607" i="3"/>
  <c r="AX1607" i="3"/>
  <c r="AY1607" i="3"/>
  <c r="AC1607" i="3" s="1"/>
  <c r="AZ1607" i="3"/>
  <c r="BB1607" i="3"/>
  <c r="BC1607" i="3"/>
  <c r="BD1607" i="3"/>
  <c r="BE1607" i="3" s="1"/>
  <c r="BF1607" i="3" s="1"/>
  <c r="BJ1607" i="3"/>
  <c r="BK1607" i="3"/>
  <c r="BL1607" i="3"/>
  <c r="BM1607" i="3"/>
  <c r="BN1607" i="3"/>
  <c r="AA1608" i="3"/>
  <c r="AB1608" i="3"/>
  <c r="AF1608" i="3"/>
  <c r="AG1608" i="3"/>
  <c r="AH1608" i="3"/>
  <c r="AX1608" i="3"/>
  <c r="AY1608" i="3"/>
  <c r="AC1608" i="3" s="1"/>
  <c r="AZ1608" i="3"/>
  <c r="BB1608" i="3"/>
  <c r="BC1608" i="3"/>
  <c r="BD1608" i="3"/>
  <c r="BE1608" i="3" s="1"/>
  <c r="BF1608" i="3" s="1"/>
  <c r="BJ1608" i="3"/>
  <c r="BK1608" i="3"/>
  <c r="BL1608" i="3"/>
  <c r="BM1608" i="3"/>
  <c r="BN1608" i="3"/>
  <c r="AA1609" i="3"/>
  <c r="AB1609" i="3"/>
  <c r="AF1609" i="3"/>
  <c r="AG1609" i="3"/>
  <c r="AH1609" i="3"/>
  <c r="AX1609" i="3"/>
  <c r="AY1609" i="3"/>
  <c r="AC1609" i="3" s="1"/>
  <c r="AZ1609" i="3"/>
  <c r="BB1609" i="3"/>
  <c r="BC1609" i="3"/>
  <c r="BD1609" i="3"/>
  <c r="BE1609" i="3" s="1"/>
  <c r="BF1609" i="3" s="1"/>
  <c r="BJ1609" i="3"/>
  <c r="BK1609" i="3"/>
  <c r="BL1609" i="3"/>
  <c r="BM1609" i="3"/>
  <c r="BN1609" i="3"/>
  <c r="AA1610" i="3"/>
  <c r="AB1610" i="3"/>
  <c r="AF1610" i="3"/>
  <c r="AG1610" i="3"/>
  <c r="AH1610" i="3"/>
  <c r="AX1610" i="3"/>
  <c r="AY1610" i="3"/>
  <c r="AC1610" i="3" s="1"/>
  <c r="AZ1610" i="3"/>
  <c r="BB1610" i="3"/>
  <c r="BC1610" i="3"/>
  <c r="BD1610" i="3"/>
  <c r="BE1610" i="3" s="1"/>
  <c r="BF1610" i="3" s="1"/>
  <c r="BJ1610" i="3"/>
  <c r="BK1610" i="3"/>
  <c r="BL1610" i="3"/>
  <c r="BM1610" i="3"/>
  <c r="BN1610" i="3"/>
  <c r="AA1611" i="3"/>
  <c r="AB1611" i="3"/>
  <c r="AF1611" i="3"/>
  <c r="AG1611" i="3"/>
  <c r="AH1611" i="3"/>
  <c r="AX1611" i="3"/>
  <c r="AY1611" i="3"/>
  <c r="AC1611" i="3" s="1"/>
  <c r="AZ1611" i="3"/>
  <c r="BB1611" i="3"/>
  <c r="BC1611" i="3"/>
  <c r="BD1611" i="3"/>
  <c r="BE1611" i="3" s="1"/>
  <c r="BF1611" i="3" s="1"/>
  <c r="BJ1611" i="3"/>
  <c r="BK1611" i="3"/>
  <c r="BL1611" i="3"/>
  <c r="BM1611" i="3"/>
  <c r="BN1611" i="3"/>
  <c r="AA1612" i="3"/>
  <c r="AB1612" i="3"/>
  <c r="AF1612" i="3"/>
  <c r="AG1612" i="3"/>
  <c r="AH1612" i="3"/>
  <c r="AX1612" i="3"/>
  <c r="AY1612" i="3"/>
  <c r="AC1612" i="3" s="1"/>
  <c r="AZ1612" i="3"/>
  <c r="BB1612" i="3"/>
  <c r="BC1612" i="3"/>
  <c r="BD1612" i="3"/>
  <c r="BE1612" i="3" s="1"/>
  <c r="BF1612" i="3" s="1"/>
  <c r="BJ1612" i="3"/>
  <c r="BK1612" i="3"/>
  <c r="BL1612" i="3"/>
  <c r="BM1612" i="3"/>
  <c r="BN1612" i="3"/>
  <c r="AA1613" i="3"/>
  <c r="AB1613" i="3"/>
  <c r="AF1613" i="3"/>
  <c r="AG1613" i="3"/>
  <c r="AH1613" i="3"/>
  <c r="AX1613" i="3"/>
  <c r="AY1613" i="3"/>
  <c r="AC1613" i="3" s="1"/>
  <c r="AZ1613" i="3"/>
  <c r="BB1613" i="3"/>
  <c r="BC1613" i="3"/>
  <c r="BD1613" i="3"/>
  <c r="BE1613" i="3" s="1"/>
  <c r="BF1613" i="3" s="1"/>
  <c r="BJ1613" i="3"/>
  <c r="BK1613" i="3"/>
  <c r="BL1613" i="3"/>
  <c r="BM1613" i="3"/>
  <c r="BN1613" i="3"/>
  <c r="AA1614" i="3"/>
  <c r="AB1614" i="3"/>
  <c r="AF1614" i="3"/>
  <c r="AG1614" i="3"/>
  <c r="AH1614" i="3"/>
  <c r="AX1614" i="3"/>
  <c r="AY1614" i="3"/>
  <c r="AC1614" i="3" s="1"/>
  <c r="AZ1614" i="3"/>
  <c r="BB1614" i="3"/>
  <c r="BC1614" i="3"/>
  <c r="BD1614" i="3"/>
  <c r="BE1614" i="3" s="1"/>
  <c r="BF1614" i="3" s="1"/>
  <c r="BJ1614" i="3"/>
  <c r="BK1614" i="3"/>
  <c r="BL1614" i="3"/>
  <c r="BM1614" i="3"/>
  <c r="BN1614" i="3"/>
  <c r="AA1615" i="3"/>
  <c r="AB1615" i="3"/>
  <c r="AF1615" i="3"/>
  <c r="AG1615" i="3"/>
  <c r="AH1615" i="3"/>
  <c r="AX1615" i="3"/>
  <c r="AY1615" i="3"/>
  <c r="AC1615" i="3" s="1"/>
  <c r="AZ1615" i="3"/>
  <c r="BB1615" i="3"/>
  <c r="BC1615" i="3"/>
  <c r="BD1615" i="3"/>
  <c r="BE1615" i="3" s="1"/>
  <c r="BF1615" i="3" s="1"/>
  <c r="BJ1615" i="3"/>
  <c r="BK1615" i="3"/>
  <c r="BL1615" i="3"/>
  <c r="BM1615" i="3"/>
  <c r="BN1615" i="3"/>
  <c r="AA1616" i="3"/>
  <c r="AB1616" i="3"/>
  <c r="AF1616" i="3"/>
  <c r="AG1616" i="3"/>
  <c r="AH1616" i="3"/>
  <c r="AX1616" i="3"/>
  <c r="AY1616" i="3"/>
  <c r="AC1616" i="3" s="1"/>
  <c r="AZ1616" i="3"/>
  <c r="BB1616" i="3"/>
  <c r="BC1616" i="3"/>
  <c r="BD1616" i="3"/>
  <c r="BE1616" i="3" s="1"/>
  <c r="BF1616" i="3" s="1"/>
  <c r="BJ1616" i="3"/>
  <c r="BK1616" i="3"/>
  <c r="BL1616" i="3"/>
  <c r="BM1616" i="3"/>
  <c r="BN1616" i="3"/>
  <c r="AA1617" i="3"/>
  <c r="AB1617" i="3"/>
  <c r="AF1617" i="3"/>
  <c r="AG1617" i="3"/>
  <c r="AH1617" i="3"/>
  <c r="AX1617" i="3"/>
  <c r="AY1617" i="3"/>
  <c r="AC1617" i="3" s="1"/>
  <c r="AZ1617" i="3"/>
  <c r="BB1617" i="3"/>
  <c r="BC1617" i="3"/>
  <c r="BD1617" i="3"/>
  <c r="BE1617" i="3" s="1"/>
  <c r="BF1617" i="3" s="1"/>
  <c r="BJ1617" i="3"/>
  <c r="BK1617" i="3"/>
  <c r="BL1617" i="3"/>
  <c r="BM1617" i="3"/>
  <c r="BN1617" i="3"/>
  <c r="AA1618" i="3"/>
  <c r="AB1618" i="3"/>
  <c r="AF1618" i="3"/>
  <c r="AG1618" i="3"/>
  <c r="AH1618" i="3"/>
  <c r="AX1618" i="3"/>
  <c r="AY1618" i="3"/>
  <c r="AC1618" i="3" s="1"/>
  <c r="AZ1618" i="3"/>
  <c r="BB1618" i="3"/>
  <c r="BC1618" i="3"/>
  <c r="BD1618" i="3"/>
  <c r="BE1618" i="3" s="1"/>
  <c r="BF1618" i="3" s="1"/>
  <c r="BJ1618" i="3"/>
  <c r="BK1618" i="3"/>
  <c r="BL1618" i="3"/>
  <c r="BM1618" i="3"/>
  <c r="BN1618" i="3"/>
  <c r="AA1619" i="3"/>
  <c r="AB1619" i="3"/>
  <c r="AF1619" i="3"/>
  <c r="AG1619" i="3"/>
  <c r="AH1619" i="3"/>
  <c r="AX1619" i="3"/>
  <c r="AY1619" i="3"/>
  <c r="AC1619" i="3" s="1"/>
  <c r="AZ1619" i="3"/>
  <c r="BB1619" i="3"/>
  <c r="BC1619" i="3"/>
  <c r="BD1619" i="3"/>
  <c r="BE1619" i="3" s="1"/>
  <c r="BF1619" i="3" s="1"/>
  <c r="BJ1619" i="3"/>
  <c r="BK1619" i="3"/>
  <c r="BL1619" i="3"/>
  <c r="BM1619" i="3"/>
  <c r="BN1619" i="3"/>
  <c r="AA1620" i="3"/>
  <c r="AB1620" i="3"/>
  <c r="AF1620" i="3"/>
  <c r="AG1620" i="3"/>
  <c r="AH1620" i="3"/>
  <c r="AX1620" i="3"/>
  <c r="AY1620" i="3"/>
  <c r="AC1620" i="3" s="1"/>
  <c r="AZ1620" i="3"/>
  <c r="BB1620" i="3"/>
  <c r="BC1620" i="3"/>
  <c r="BD1620" i="3"/>
  <c r="BE1620" i="3" s="1"/>
  <c r="BF1620" i="3" s="1"/>
  <c r="BJ1620" i="3"/>
  <c r="BK1620" i="3"/>
  <c r="BL1620" i="3"/>
  <c r="BM1620" i="3"/>
  <c r="BN1620" i="3"/>
  <c r="AA1621" i="3"/>
  <c r="AB1621" i="3"/>
  <c r="AF1621" i="3"/>
  <c r="AG1621" i="3"/>
  <c r="AH1621" i="3"/>
  <c r="AX1621" i="3"/>
  <c r="AY1621" i="3"/>
  <c r="AC1621" i="3" s="1"/>
  <c r="AZ1621" i="3"/>
  <c r="BB1621" i="3"/>
  <c r="BC1621" i="3"/>
  <c r="BD1621" i="3"/>
  <c r="BE1621" i="3" s="1"/>
  <c r="BF1621" i="3" s="1"/>
  <c r="BJ1621" i="3"/>
  <c r="BK1621" i="3"/>
  <c r="BL1621" i="3"/>
  <c r="BM1621" i="3"/>
  <c r="BN1621" i="3"/>
  <c r="AA1622" i="3"/>
  <c r="AB1622" i="3"/>
  <c r="AF1622" i="3"/>
  <c r="AG1622" i="3"/>
  <c r="AH1622" i="3"/>
  <c r="AX1622" i="3"/>
  <c r="AY1622" i="3"/>
  <c r="AC1622" i="3" s="1"/>
  <c r="AZ1622" i="3"/>
  <c r="BB1622" i="3"/>
  <c r="BC1622" i="3"/>
  <c r="BD1622" i="3"/>
  <c r="BE1622" i="3" s="1"/>
  <c r="BF1622" i="3" s="1"/>
  <c r="BJ1622" i="3"/>
  <c r="BK1622" i="3"/>
  <c r="BL1622" i="3"/>
  <c r="BM1622" i="3"/>
  <c r="BN1622" i="3"/>
  <c r="AA1623" i="3"/>
  <c r="AB1623" i="3"/>
  <c r="AF1623" i="3"/>
  <c r="AG1623" i="3"/>
  <c r="AH1623" i="3"/>
  <c r="AX1623" i="3"/>
  <c r="AY1623" i="3"/>
  <c r="AC1623" i="3" s="1"/>
  <c r="AZ1623" i="3"/>
  <c r="BB1623" i="3"/>
  <c r="BC1623" i="3"/>
  <c r="BD1623" i="3"/>
  <c r="BE1623" i="3" s="1"/>
  <c r="BF1623" i="3" s="1"/>
  <c r="BJ1623" i="3"/>
  <c r="BK1623" i="3"/>
  <c r="BL1623" i="3"/>
  <c r="BM1623" i="3"/>
  <c r="BN1623" i="3"/>
  <c r="AA1624" i="3"/>
  <c r="AB1624" i="3"/>
  <c r="AF1624" i="3"/>
  <c r="AG1624" i="3"/>
  <c r="AH1624" i="3"/>
  <c r="AX1624" i="3"/>
  <c r="AY1624" i="3"/>
  <c r="AC1624" i="3" s="1"/>
  <c r="AZ1624" i="3"/>
  <c r="BB1624" i="3"/>
  <c r="BC1624" i="3"/>
  <c r="BD1624" i="3"/>
  <c r="BE1624" i="3" s="1"/>
  <c r="BF1624" i="3" s="1"/>
  <c r="BJ1624" i="3"/>
  <c r="BK1624" i="3"/>
  <c r="BL1624" i="3"/>
  <c r="BM1624" i="3"/>
  <c r="BN1624" i="3"/>
  <c r="AA1625" i="3"/>
  <c r="AB1625" i="3"/>
  <c r="AF1625" i="3"/>
  <c r="AG1625" i="3"/>
  <c r="AH1625" i="3"/>
  <c r="AX1625" i="3"/>
  <c r="AY1625" i="3"/>
  <c r="AC1625" i="3" s="1"/>
  <c r="AZ1625" i="3"/>
  <c r="BB1625" i="3"/>
  <c r="BC1625" i="3"/>
  <c r="BD1625" i="3"/>
  <c r="BE1625" i="3" s="1"/>
  <c r="BF1625" i="3" s="1"/>
  <c r="BJ1625" i="3"/>
  <c r="BK1625" i="3"/>
  <c r="BL1625" i="3"/>
  <c r="BM1625" i="3"/>
  <c r="BN1625" i="3"/>
  <c r="AA1626" i="3"/>
  <c r="AB1626" i="3"/>
  <c r="AF1626" i="3"/>
  <c r="AG1626" i="3"/>
  <c r="AH1626" i="3"/>
  <c r="AX1626" i="3"/>
  <c r="AY1626" i="3"/>
  <c r="AC1626" i="3" s="1"/>
  <c r="AZ1626" i="3"/>
  <c r="BB1626" i="3"/>
  <c r="BC1626" i="3"/>
  <c r="BD1626" i="3"/>
  <c r="BE1626" i="3" s="1"/>
  <c r="BF1626" i="3" s="1"/>
  <c r="BJ1626" i="3"/>
  <c r="BK1626" i="3"/>
  <c r="BL1626" i="3"/>
  <c r="BM1626" i="3"/>
  <c r="BN1626" i="3"/>
  <c r="AA1627" i="3"/>
  <c r="AB1627" i="3"/>
  <c r="AF1627" i="3"/>
  <c r="AG1627" i="3"/>
  <c r="AH1627" i="3"/>
  <c r="AX1627" i="3"/>
  <c r="AY1627" i="3"/>
  <c r="AC1627" i="3" s="1"/>
  <c r="AZ1627" i="3"/>
  <c r="BB1627" i="3"/>
  <c r="BC1627" i="3"/>
  <c r="BD1627" i="3"/>
  <c r="BE1627" i="3" s="1"/>
  <c r="BF1627" i="3" s="1"/>
  <c r="BJ1627" i="3"/>
  <c r="BK1627" i="3"/>
  <c r="BL1627" i="3"/>
  <c r="BM1627" i="3"/>
  <c r="BN1627" i="3"/>
  <c r="AA1628" i="3"/>
  <c r="AB1628" i="3"/>
  <c r="AF1628" i="3"/>
  <c r="AG1628" i="3"/>
  <c r="AH1628" i="3"/>
  <c r="AX1628" i="3"/>
  <c r="AY1628" i="3"/>
  <c r="AC1628" i="3" s="1"/>
  <c r="AZ1628" i="3"/>
  <c r="BB1628" i="3"/>
  <c r="BC1628" i="3"/>
  <c r="BD1628" i="3"/>
  <c r="BE1628" i="3" s="1"/>
  <c r="BF1628" i="3" s="1"/>
  <c r="BJ1628" i="3"/>
  <c r="BK1628" i="3"/>
  <c r="BL1628" i="3"/>
  <c r="BM1628" i="3"/>
  <c r="BN1628" i="3"/>
  <c r="AA1629" i="3"/>
  <c r="AB1629" i="3"/>
  <c r="AF1629" i="3"/>
  <c r="AG1629" i="3"/>
  <c r="AH1629" i="3"/>
  <c r="AX1629" i="3"/>
  <c r="AY1629" i="3"/>
  <c r="AC1629" i="3" s="1"/>
  <c r="AZ1629" i="3"/>
  <c r="BB1629" i="3"/>
  <c r="BC1629" i="3"/>
  <c r="BD1629" i="3"/>
  <c r="BE1629" i="3" s="1"/>
  <c r="BF1629" i="3" s="1"/>
  <c r="BJ1629" i="3"/>
  <c r="BK1629" i="3"/>
  <c r="BL1629" i="3"/>
  <c r="BM1629" i="3"/>
  <c r="BN1629" i="3"/>
  <c r="AA1630" i="3"/>
  <c r="AB1630" i="3"/>
  <c r="AF1630" i="3"/>
  <c r="AG1630" i="3"/>
  <c r="AH1630" i="3"/>
  <c r="AX1630" i="3"/>
  <c r="AY1630" i="3"/>
  <c r="AC1630" i="3" s="1"/>
  <c r="AZ1630" i="3"/>
  <c r="BB1630" i="3"/>
  <c r="BC1630" i="3"/>
  <c r="BD1630" i="3"/>
  <c r="BE1630" i="3" s="1"/>
  <c r="BF1630" i="3" s="1"/>
  <c r="BJ1630" i="3"/>
  <c r="BK1630" i="3"/>
  <c r="BL1630" i="3"/>
  <c r="BM1630" i="3"/>
  <c r="BN1630" i="3"/>
  <c r="AA1631" i="3"/>
  <c r="AB1631" i="3"/>
  <c r="AG1631" i="3"/>
  <c r="AX1631" i="3"/>
  <c r="AC1631" i="3" s="1"/>
  <c r="AY1631" i="3"/>
  <c r="AZ1631" i="3"/>
  <c r="BC1631" i="3"/>
  <c r="BB1631" i="3" s="1"/>
  <c r="BD1631" i="3"/>
  <c r="BE1631" i="3" s="1"/>
  <c r="BF1631" i="3" s="1"/>
  <c r="BJ1631" i="3"/>
  <c r="BK1631" i="3"/>
  <c r="BL1631" i="3"/>
  <c r="BM1631" i="3"/>
  <c r="BN1631" i="3"/>
  <c r="AA1632" i="3"/>
  <c r="AB1632" i="3"/>
  <c r="AG1632" i="3"/>
  <c r="AX1632" i="3"/>
  <c r="AC1632" i="3" s="1"/>
  <c r="AY1632" i="3"/>
  <c r="AZ1632" i="3"/>
  <c r="BC1632" i="3"/>
  <c r="BB1632" i="3" s="1"/>
  <c r="BD1632" i="3"/>
  <c r="BE1632" i="3" s="1"/>
  <c r="BF1632" i="3" s="1"/>
  <c r="BJ1632" i="3"/>
  <c r="BK1632" i="3"/>
  <c r="BL1632" i="3"/>
  <c r="BM1632" i="3"/>
  <c r="BN1632" i="3"/>
  <c r="AA1633" i="3"/>
  <c r="AB1633" i="3"/>
  <c r="AG1633" i="3"/>
  <c r="AX1633" i="3"/>
  <c r="AC1633" i="3" s="1"/>
  <c r="AY1633" i="3"/>
  <c r="AZ1633" i="3"/>
  <c r="BC1633" i="3"/>
  <c r="BB1633" i="3" s="1"/>
  <c r="BD1633" i="3"/>
  <c r="BE1633" i="3" s="1"/>
  <c r="BF1633" i="3" s="1"/>
  <c r="BJ1633" i="3"/>
  <c r="BK1633" i="3"/>
  <c r="BL1633" i="3"/>
  <c r="BM1633" i="3"/>
  <c r="BN1633" i="3"/>
  <c r="AA1634" i="3"/>
  <c r="AB1634" i="3"/>
  <c r="AG1634" i="3"/>
  <c r="AX1634" i="3"/>
  <c r="AC1634" i="3" s="1"/>
  <c r="AY1634" i="3"/>
  <c r="AZ1634" i="3"/>
  <c r="BC1634" i="3"/>
  <c r="BB1634" i="3" s="1"/>
  <c r="BD1634" i="3"/>
  <c r="BE1634" i="3" s="1"/>
  <c r="BF1634" i="3" s="1"/>
  <c r="BJ1634" i="3"/>
  <c r="BK1634" i="3"/>
  <c r="BL1634" i="3"/>
  <c r="BM1634" i="3"/>
  <c r="BN1634" i="3"/>
  <c r="AA1635" i="3"/>
  <c r="AB1635" i="3"/>
  <c r="AG1635" i="3"/>
  <c r="AX1635" i="3"/>
  <c r="AC1635" i="3" s="1"/>
  <c r="AY1635" i="3"/>
  <c r="AZ1635" i="3"/>
  <c r="BC1635" i="3"/>
  <c r="BB1635" i="3" s="1"/>
  <c r="BD1635" i="3"/>
  <c r="BE1635" i="3" s="1"/>
  <c r="BF1635" i="3" s="1"/>
  <c r="BJ1635" i="3"/>
  <c r="BK1635" i="3"/>
  <c r="BL1635" i="3"/>
  <c r="BM1635" i="3"/>
  <c r="BN1635" i="3"/>
  <c r="AA1636" i="3"/>
  <c r="AB1636" i="3"/>
  <c r="AG1636" i="3"/>
  <c r="AX1636" i="3"/>
  <c r="AC1636" i="3" s="1"/>
  <c r="AY1636" i="3"/>
  <c r="AZ1636" i="3"/>
  <c r="BC1636" i="3"/>
  <c r="BB1636" i="3" s="1"/>
  <c r="BD1636" i="3"/>
  <c r="BE1636" i="3" s="1"/>
  <c r="BF1636" i="3" s="1"/>
  <c r="BJ1636" i="3"/>
  <c r="BK1636" i="3"/>
  <c r="BL1636" i="3"/>
  <c r="BM1636" i="3"/>
  <c r="BN1636" i="3"/>
  <c r="AA1637" i="3"/>
  <c r="AB1637" i="3"/>
  <c r="AG1637" i="3"/>
  <c r="AX1637" i="3"/>
  <c r="AC1637" i="3" s="1"/>
  <c r="AY1637" i="3"/>
  <c r="AZ1637" i="3"/>
  <c r="BC1637" i="3"/>
  <c r="BB1637" i="3" s="1"/>
  <c r="BD1637" i="3"/>
  <c r="BE1637" i="3" s="1"/>
  <c r="BF1637" i="3" s="1"/>
  <c r="BJ1637" i="3"/>
  <c r="BK1637" i="3"/>
  <c r="BL1637" i="3"/>
  <c r="BM1637" i="3"/>
  <c r="BN1637" i="3"/>
  <c r="AA1638" i="3"/>
  <c r="AB1638" i="3"/>
  <c r="AG1638" i="3"/>
  <c r="AX1638" i="3"/>
  <c r="AC1638" i="3" s="1"/>
  <c r="AY1638" i="3"/>
  <c r="AZ1638" i="3"/>
  <c r="BC1638" i="3"/>
  <c r="BB1638" i="3" s="1"/>
  <c r="BD1638" i="3"/>
  <c r="BE1638" i="3" s="1"/>
  <c r="BF1638" i="3" s="1"/>
  <c r="BJ1638" i="3"/>
  <c r="BK1638" i="3"/>
  <c r="BL1638" i="3"/>
  <c r="BM1638" i="3"/>
  <c r="BN1638" i="3"/>
  <c r="AA1639" i="3"/>
  <c r="AB1639" i="3"/>
  <c r="AG1639" i="3"/>
  <c r="AX1639" i="3"/>
  <c r="AC1639" i="3" s="1"/>
  <c r="AY1639" i="3"/>
  <c r="AZ1639" i="3"/>
  <c r="BC1639" i="3"/>
  <c r="BB1639" i="3" s="1"/>
  <c r="BD1639" i="3"/>
  <c r="BE1639" i="3" s="1"/>
  <c r="BF1639" i="3" s="1"/>
  <c r="BJ1639" i="3"/>
  <c r="BK1639" i="3"/>
  <c r="BL1639" i="3"/>
  <c r="BM1639" i="3"/>
  <c r="BN1639" i="3"/>
  <c r="AA1640" i="3"/>
  <c r="AB1640" i="3"/>
  <c r="AG1640" i="3"/>
  <c r="AX1640" i="3"/>
  <c r="AC1640" i="3" s="1"/>
  <c r="AY1640" i="3"/>
  <c r="AZ1640" i="3"/>
  <c r="BC1640" i="3"/>
  <c r="BB1640" i="3" s="1"/>
  <c r="BD1640" i="3"/>
  <c r="BE1640" i="3" s="1"/>
  <c r="BF1640" i="3" s="1"/>
  <c r="BJ1640" i="3"/>
  <c r="BK1640" i="3"/>
  <c r="BL1640" i="3"/>
  <c r="BM1640" i="3"/>
  <c r="BN1640" i="3"/>
  <c r="AA1641" i="3"/>
  <c r="AB1641" i="3"/>
  <c r="AG1641" i="3"/>
  <c r="AX1641" i="3"/>
  <c r="AC1641" i="3" s="1"/>
  <c r="AY1641" i="3"/>
  <c r="AZ1641" i="3"/>
  <c r="BC1641" i="3"/>
  <c r="BB1641" i="3" s="1"/>
  <c r="BD1641" i="3"/>
  <c r="BE1641" i="3" s="1"/>
  <c r="BF1641" i="3" s="1"/>
  <c r="BJ1641" i="3"/>
  <c r="BK1641" i="3"/>
  <c r="BL1641" i="3"/>
  <c r="BM1641" i="3"/>
  <c r="BN1641" i="3"/>
  <c r="AA1642" i="3"/>
  <c r="AB1642" i="3"/>
  <c r="AG1642" i="3"/>
  <c r="AX1642" i="3"/>
  <c r="AC1642" i="3" s="1"/>
  <c r="AY1642" i="3"/>
  <c r="AZ1642" i="3"/>
  <c r="BC1642" i="3"/>
  <c r="BB1642" i="3" s="1"/>
  <c r="BD1642" i="3"/>
  <c r="BE1642" i="3" s="1"/>
  <c r="BF1642" i="3" s="1"/>
  <c r="BJ1642" i="3"/>
  <c r="BK1642" i="3"/>
  <c r="BL1642" i="3"/>
  <c r="BM1642" i="3"/>
  <c r="BN1642" i="3"/>
  <c r="AA1643" i="3"/>
  <c r="AB1643" i="3"/>
  <c r="AG1643" i="3"/>
  <c r="AX1643" i="3"/>
  <c r="AC1643" i="3" s="1"/>
  <c r="AY1643" i="3"/>
  <c r="AZ1643" i="3"/>
  <c r="BC1643" i="3"/>
  <c r="BB1643" i="3" s="1"/>
  <c r="BD1643" i="3"/>
  <c r="BE1643" i="3" s="1"/>
  <c r="BF1643" i="3" s="1"/>
  <c r="BJ1643" i="3"/>
  <c r="BK1643" i="3"/>
  <c r="BL1643" i="3"/>
  <c r="BM1643" i="3"/>
  <c r="BN1643" i="3"/>
  <c r="AA1644" i="3"/>
  <c r="AB1644" i="3"/>
  <c r="AG1644" i="3"/>
  <c r="AX1644" i="3"/>
  <c r="AC1644" i="3" s="1"/>
  <c r="AY1644" i="3"/>
  <c r="AZ1644" i="3"/>
  <c r="BC1644" i="3"/>
  <c r="BB1644" i="3" s="1"/>
  <c r="BD1644" i="3"/>
  <c r="BE1644" i="3" s="1"/>
  <c r="BF1644" i="3" s="1"/>
  <c r="BJ1644" i="3"/>
  <c r="BK1644" i="3"/>
  <c r="BL1644" i="3"/>
  <c r="BM1644" i="3"/>
  <c r="BN1644" i="3"/>
  <c r="AA1645" i="3"/>
  <c r="AB1645" i="3"/>
  <c r="AG1645" i="3"/>
  <c r="AX1645" i="3"/>
  <c r="AC1645" i="3" s="1"/>
  <c r="AY1645" i="3"/>
  <c r="AZ1645" i="3"/>
  <c r="BC1645" i="3"/>
  <c r="BB1645" i="3" s="1"/>
  <c r="BD1645" i="3"/>
  <c r="BE1645" i="3" s="1"/>
  <c r="BF1645" i="3" s="1"/>
  <c r="BJ1645" i="3"/>
  <c r="BK1645" i="3"/>
  <c r="BL1645" i="3"/>
  <c r="BM1645" i="3"/>
  <c r="BN1645" i="3"/>
  <c r="AA1646" i="3"/>
  <c r="AB1646" i="3"/>
  <c r="AG1646" i="3"/>
  <c r="AX1646" i="3"/>
  <c r="AC1646" i="3" s="1"/>
  <c r="AY1646" i="3"/>
  <c r="AZ1646" i="3"/>
  <c r="BC1646" i="3"/>
  <c r="BB1646" i="3" s="1"/>
  <c r="BD1646" i="3"/>
  <c r="BE1646" i="3" s="1"/>
  <c r="BF1646" i="3" s="1"/>
  <c r="BJ1646" i="3"/>
  <c r="BK1646" i="3"/>
  <c r="BL1646" i="3"/>
  <c r="BM1646" i="3"/>
  <c r="BN1646" i="3"/>
  <c r="AA1647" i="3"/>
  <c r="AB1647" i="3"/>
  <c r="AG1647" i="3"/>
  <c r="AX1647" i="3"/>
  <c r="AC1647" i="3" s="1"/>
  <c r="AY1647" i="3"/>
  <c r="AZ1647" i="3"/>
  <c r="BC1647" i="3"/>
  <c r="BB1647" i="3" s="1"/>
  <c r="BD1647" i="3"/>
  <c r="BE1647" i="3" s="1"/>
  <c r="BF1647" i="3" s="1"/>
  <c r="BJ1647" i="3"/>
  <c r="BK1647" i="3"/>
  <c r="BL1647" i="3"/>
  <c r="BM1647" i="3"/>
  <c r="BN1647" i="3"/>
  <c r="AA1648" i="3"/>
  <c r="AB1648" i="3"/>
  <c r="AG1648" i="3"/>
  <c r="AX1648" i="3"/>
  <c r="AC1648" i="3" s="1"/>
  <c r="AY1648" i="3"/>
  <c r="AZ1648" i="3"/>
  <c r="BC1648" i="3"/>
  <c r="BB1648" i="3" s="1"/>
  <c r="BD1648" i="3"/>
  <c r="BE1648" i="3" s="1"/>
  <c r="BF1648" i="3" s="1"/>
  <c r="BJ1648" i="3"/>
  <c r="BK1648" i="3"/>
  <c r="BL1648" i="3"/>
  <c r="BM1648" i="3"/>
  <c r="BN1648" i="3"/>
  <c r="AA1649" i="3"/>
  <c r="AB1649" i="3"/>
  <c r="AG1649" i="3"/>
  <c r="AX1649" i="3"/>
  <c r="AC1649" i="3" s="1"/>
  <c r="AY1649" i="3"/>
  <c r="AZ1649" i="3"/>
  <c r="BC1649" i="3"/>
  <c r="BB1649" i="3" s="1"/>
  <c r="BD1649" i="3"/>
  <c r="BE1649" i="3" s="1"/>
  <c r="BF1649" i="3" s="1"/>
  <c r="BJ1649" i="3"/>
  <c r="BK1649" i="3"/>
  <c r="BL1649" i="3"/>
  <c r="BM1649" i="3"/>
  <c r="BN1649" i="3"/>
  <c r="AA1650" i="3"/>
  <c r="AB1650" i="3"/>
  <c r="AG1650" i="3"/>
  <c r="AX1650" i="3"/>
  <c r="AC1650" i="3" s="1"/>
  <c r="AY1650" i="3"/>
  <c r="AZ1650" i="3"/>
  <c r="BC1650" i="3"/>
  <c r="BB1650" i="3" s="1"/>
  <c r="BD1650" i="3"/>
  <c r="BE1650" i="3" s="1"/>
  <c r="BF1650" i="3" s="1"/>
  <c r="BJ1650" i="3"/>
  <c r="BK1650" i="3"/>
  <c r="BL1650" i="3"/>
  <c r="BM1650" i="3"/>
  <c r="BN1650" i="3"/>
  <c r="AA1651" i="3"/>
  <c r="AB1651" i="3"/>
  <c r="AG1651" i="3"/>
  <c r="AX1651" i="3"/>
  <c r="AC1651" i="3" s="1"/>
  <c r="AY1651" i="3"/>
  <c r="AZ1651" i="3"/>
  <c r="BC1651" i="3"/>
  <c r="BB1651" i="3" s="1"/>
  <c r="BD1651" i="3"/>
  <c r="BE1651" i="3" s="1"/>
  <c r="BF1651" i="3" s="1"/>
  <c r="BJ1651" i="3"/>
  <c r="BK1651" i="3"/>
  <c r="BL1651" i="3"/>
  <c r="BM1651" i="3"/>
  <c r="BN1651" i="3"/>
  <c r="AA1652" i="3"/>
  <c r="AB1652" i="3"/>
  <c r="AG1652" i="3"/>
  <c r="AX1652" i="3"/>
  <c r="AC1652" i="3" s="1"/>
  <c r="AY1652" i="3"/>
  <c r="AZ1652" i="3"/>
  <c r="BC1652" i="3"/>
  <c r="BB1652" i="3" s="1"/>
  <c r="BD1652" i="3"/>
  <c r="BE1652" i="3" s="1"/>
  <c r="BF1652" i="3" s="1"/>
  <c r="BJ1652" i="3"/>
  <c r="BK1652" i="3"/>
  <c r="BL1652" i="3"/>
  <c r="BM1652" i="3"/>
  <c r="BN1652" i="3"/>
  <c r="AA1653" i="3"/>
  <c r="AB1653" i="3"/>
  <c r="AG1653" i="3"/>
  <c r="AX1653" i="3"/>
  <c r="AC1653" i="3" s="1"/>
  <c r="AY1653" i="3"/>
  <c r="AZ1653" i="3"/>
  <c r="BC1653" i="3"/>
  <c r="BB1653" i="3" s="1"/>
  <c r="BD1653" i="3"/>
  <c r="BE1653" i="3" s="1"/>
  <c r="BF1653" i="3" s="1"/>
  <c r="BJ1653" i="3"/>
  <c r="BK1653" i="3"/>
  <c r="BL1653" i="3"/>
  <c r="BM1653" i="3"/>
  <c r="BN1653" i="3"/>
  <c r="AA1654" i="3"/>
  <c r="AB1654" i="3"/>
  <c r="AG1654" i="3"/>
  <c r="AX1654" i="3"/>
  <c r="AC1654" i="3" s="1"/>
  <c r="AY1654" i="3"/>
  <c r="AZ1654" i="3"/>
  <c r="BC1654" i="3"/>
  <c r="BB1654" i="3" s="1"/>
  <c r="BD1654" i="3"/>
  <c r="BE1654" i="3" s="1"/>
  <c r="BF1654" i="3" s="1"/>
  <c r="BJ1654" i="3"/>
  <c r="BK1654" i="3"/>
  <c r="BL1654" i="3"/>
  <c r="BM1654" i="3"/>
  <c r="BN1654" i="3"/>
  <c r="AA1655" i="3"/>
  <c r="AB1655" i="3"/>
  <c r="AG1655" i="3"/>
  <c r="AX1655" i="3"/>
  <c r="AC1655" i="3" s="1"/>
  <c r="AY1655" i="3"/>
  <c r="AZ1655" i="3"/>
  <c r="BC1655" i="3"/>
  <c r="BB1655" i="3" s="1"/>
  <c r="BD1655" i="3"/>
  <c r="BE1655" i="3" s="1"/>
  <c r="BF1655" i="3" s="1"/>
  <c r="BJ1655" i="3"/>
  <c r="BK1655" i="3"/>
  <c r="BL1655" i="3"/>
  <c r="BM1655" i="3"/>
  <c r="BN1655" i="3"/>
  <c r="AA1656" i="3"/>
  <c r="AB1656" i="3"/>
  <c r="AG1656" i="3"/>
  <c r="AX1656" i="3"/>
  <c r="AC1656" i="3" s="1"/>
  <c r="AY1656" i="3"/>
  <c r="AZ1656" i="3"/>
  <c r="BC1656" i="3"/>
  <c r="BB1656" i="3" s="1"/>
  <c r="BD1656" i="3"/>
  <c r="BE1656" i="3" s="1"/>
  <c r="BF1656" i="3" s="1"/>
  <c r="BJ1656" i="3"/>
  <c r="BK1656" i="3"/>
  <c r="BL1656" i="3"/>
  <c r="BM1656" i="3"/>
  <c r="BN1656" i="3"/>
  <c r="AA1657" i="3"/>
  <c r="AB1657" i="3"/>
  <c r="AG1657" i="3"/>
  <c r="AX1657" i="3"/>
  <c r="AC1657" i="3" s="1"/>
  <c r="AY1657" i="3"/>
  <c r="AZ1657" i="3"/>
  <c r="BC1657" i="3"/>
  <c r="BB1657" i="3" s="1"/>
  <c r="BD1657" i="3"/>
  <c r="BE1657" i="3" s="1"/>
  <c r="BF1657" i="3" s="1"/>
  <c r="BJ1657" i="3"/>
  <c r="BK1657" i="3"/>
  <c r="BL1657" i="3"/>
  <c r="BM1657" i="3"/>
  <c r="BN1657" i="3"/>
  <c r="AA1658" i="3"/>
  <c r="AB1658" i="3"/>
  <c r="AG1658" i="3"/>
  <c r="AX1658" i="3"/>
  <c r="AC1658" i="3" s="1"/>
  <c r="AY1658" i="3"/>
  <c r="AZ1658" i="3"/>
  <c r="BC1658" i="3"/>
  <c r="BB1658" i="3" s="1"/>
  <c r="BD1658" i="3"/>
  <c r="BE1658" i="3" s="1"/>
  <c r="BF1658" i="3" s="1"/>
  <c r="BJ1658" i="3"/>
  <c r="BK1658" i="3"/>
  <c r="BL1658" i="3"/>
  <c r="BM1658" i="3"/>
  <c r="BN1658" i="3"/>
  <c r="AA1659" i="3"/>
  <c r="AB1659" i="3"/>
  <c r="AG1659" i="3"/>
  <c r="AX1659" i="3"/>
  <c r="AC1659" i="3" s="1"/>
  <c r="AY1659" i="3"/>
  <c r="AZ1659" i="3"/>
  <c r="BC1659" i="3"/>
  <c r="BB1659" i="3" s="1"/>
  <c r="BD1659" i="3"/>
  <c r="BE1659" i="3" s="1"/>
  <c r="BF1659" i="3" s="1"/>
  <c r="BJ1659" i="3"/>
  <c r="BK1659" i="3"/>
  <c r="BL1659" i="3"/>
  <c r="BM1659" i="3"/>
  <c r="BN1659" i="3"/>
  <c r="AA1660" i="3"/>
  <c r="AB1660" i="3"/>
  <c r="AG1660" i="3"/>
  <c r="AX1660" i="3"/>
  <c r="AC1660" i="3" s="1"/>
  <c r="AY1660" i="3"/>
  <c r="AZ1660" i="3"/>
  <c r="BC1660" i="3"/>
  <c r="BB1660" i="3" s="1"/>
  <c r="BD1660" i="3"/>
  <c r="BE1660" i="3" s="1"/>
  <c r="BF1660" i="3" s="1"/>
  <c r="BJ1660" i="3"/>
  <c r="BK1660" i="3"/>
  <c r="BL1660" i="3"/>
  <c r="BM1660" i="3"/>
  <c r="BN1660" i="3"/>
  <c r="AA1661" i="3"/>
  <c r="AB1661" i="3"/>
  <c r="AG1661" i="3"/>
  <c r="AX1661" i="3"/>
  <c r="AC1661" i="3" s="1"/>
  <c r="AY1661" i="3"/>
  <c r="AZ1661" i="3"/>
  <c r="BC1661" i="3"/>
  <c r="BB1661" i="3" s="1"/>
  <c r="BD1661" i="3"/>
  <c r="BE1661" i="3" s="1"/>
  <c r="BF1661" i="3" s="1"/>
  <c r="BJ1661" i="3"/>
  <c r="BK1661" i="3"/>
  <c r="BL1661" i="3"/>
  <c r="BM1661" i="3"/>
  <c r="BN1661" i="3"/>
  <c r="AA1662" i="3"/>
  <c r="AB1662" i="3"/>
  <c r="AG1662" i="3"/>
  <c r="AX1662" i="3"/>
  <c r="AC1662" i="3" s="1"/>
  <c r="AY1662" i="3"/>
  <c r="AZ1662" i="3"/>
  <c r="BC1662" i="3"/>
  <c r="BB1662" i="3" s="1"/>
  <c r="BD1662" i="3"/>
  <c r="BE1662" i="3" s="1"/>
  <c r="BF1662" i="3" s="1"/>
  <c r="BJ1662" i="3"/>
  <c r="BK1662" i="3"/>
  <c r="BL1662" i="3"/>
  <c r="BM1662" i="3"/>
  <c r="BN1662" i="3"/>
  <c r="AA1663" i="3"/>
  <c r="AB1663" i="3"/>
  <c r="AG1663" i="3"/>
  <c r="AX1663" i="3"/>
  <c r="AC1663" i="3" s="1"/>
  <c r="AY1663" i="3"/>
  <c r="AZ1663" i="3"/>
  <c r="BC1663" i="3"/>
  <c r="BB1663" i="3" s="1"/>
  <c r="BD1663" i="3"/>
  <c r="BE1663" i="3" s="1"/>
  <c r="BF1663" i="3" s="1"/>
  <c r="BJ1663" i="3"/>
  <c r="BK1663" i="3"/>
  <c r="BL1663" i="3"/>
  <c r="BM1663" i="3"/>
  <c r="BN1663" i="3"/>
  <c r="AA1664" i="3"/>
  <c r="AB1664" i="3"/>
  <c r="AG1664" i="3"/>
  <c r="AX1664" i="3"/>
  <c r="AC1664" i="3" s="1"/>
  <c r="AY1664" i="3"/>
  <c r="AZ1664" i="3"/>
  <c r="BC1664" i="3"/>
  <c r="BB1664" i="3" s="1"/>
  <c r="BD1664" i="3"/>
  <c r="BE1664" i="3" s="1"/>
  <c r="BF1664" i="3" s="1"/>
  <c r="BJ1664" i="3"/>
  <c r="BK1664" i="3"/>
  <c r="BL1664" i="3"/>
  <c r="BM1664" i="3"/>
  <c r="BN1664" i="3"/>
  <c r="AA1665" i="3"/>
  <c r="AB1665" i="3"/>
  <c r="AG1665" i="3"/>
  <c r="AX1665" i="3"/>
  <c r="AC1665" i="3" s="1"/>
  <c r="AY1665" i="3"/>
  <c r="AZ1665" i="3"/>
  <c r="BC1665" i="3"/>
  <c r="BB1665" i="3" s="1"/>
  <c r="BD1665" i="3"/>
  <c r="BE1665" i="3" s="1"/>
  <c r="BF1665" i="3" s="1"/>
  <c r="BJ1665" i="3"/>
  <c r="BK1665" i="3"/>
  <c r="BL1665" i="3"/>
  <c r="BM1665" i="3"/>
  <c r="BN1665" i="3"/>
  <c r="AA1666" i="3"/>
  <c r="AB1666" i="3"/>
  <c r="AG1666" i="3"/>
  <c r="AX1666" i="3"/>
  <c r="AC1666" i="3" s="1"/>
  <c r="AY1666" i="3"/>
  <c r="AZ1666" i="3"/>
  <c r="BC1666" i="3"/>
  <c r="BB1666" i="3" s="1"/>
  <c r="BD1666" i="3"/>
  <c r="BE1666" i="3" s="1"/>
  <c r="BF1666" i="3" s="1"/>
  <c r="BJ1666" i="3"/>
  <c r="BK1666" i="3"/>
  <c r="BL1666" i="3"/>
  <c r="BM1666" i="3"/>
  <c r="BN1666" i="3"/>
  <c r="AA1667" i="3"/>
  <c r="AB1667" i="3"/>
  <c r="AG1667" i="3"/>
  <c r="AX1667" i="3"/>
  <c r="AC1667" i="3" s="1"/>
  <c r="AY1667" i="3"/>
  <c r="AZ1667" i="3"/>
  <c r="BC1667" i="3"/>
  <c r="BB1667" i="3" s="1"/>
  <c r="BD1667" i="3"/>
  <c r="BE1667" i="3" s="1"/>
  <c r="BF1667" i="3" s="1"/>
  <c r="BJ1667" i="3"/>
  <c r="BK1667" i="3"/>
  <c r="BL1667" i="3"/>
  <c r="BM1667" i="3"/>
  <c r="BN1667" i="3"/>
  <c r="AA1668" i="3"/>
  <c r="AB1668" i="3"/>
  <c r="AG1668" i="3"/>
  <c r="AX1668" i="3"/>
  <c r="AC1668" i="3" s="1"/>
  <c r="AY1668" i="3"/>
  <c r="AZ1668" i="3"/>
  <c r="BC1668" i="3"/>
  <c r="BB1668" i="3" s="1"/>
  <c r="BD1668" i="3"/>
  <c r="BE1668" i="3" s="1"/>
  <c r="BF1668" i="3" s="1"/>
  <c r="BJ1668" i="3"/>
  <c r="BK1668" i="3"/>
  <c r="BL1668" i="3"/>
  <c r="BM1668" i="3"/>
  <c r="BN1668" i="3"/>
  <c r="AA1669" i="3"/>
  <c r="AB1669" i="3"/>
  <c r="AG1669" i="3"/>
  <c r="AX1669" i="3"/>
  <c r="AC1669" i="3" s="1"/>
  <c r="AY1669" i="3"/>
  <c r="AZ1669" i="3"/>
  <c r="BC1669" i="3"/>
  <c r="BB1669" i="3" s="1"/>
  <c r="BD1669" i="3"/>
  <c r="BE1669" i="3" s="1"/>
  <c r="BF1669" i="3" s="1"/>
  <c r="BJ1669" i="3"/>
  <c r="BK1669" i="3"/>
  <c r="BL1669" i="3"/>
  <c r="BM1669" i="3"/>
  <c r="BN1669" i="3"/>
  <c r="AA1670" i="3"/>
  <c r="AB1670" i="3"/>
  <c r="AG1670" i="3"/>
  <c r="AX1670" i="3"/>
  <c r="AC1670" i="3" s="1"/>
  <c r="AY1670" i="3"/>
  <c r="AZ1670" i="3"/>
  <c r="BC1670" i="3"/>
  <c r="BB1670" i="3" s="1"/>
  <c r="BD1670" i="3"/>
  <c r="BE1670" i="3" s="1"/>
  <c r="BF1670" i="3" s="1"/>
  <c r="BJ1670" i="3"/>
  <c r="BK1670" i="3"/>
  <c r="BL1670" i="3"/>
  <c r="BM1670" i="3"/>
  <c r="BN1670" i="3"/>
  <c r="AA1671" i="3"/>
  <c r="AB1671" i="3"/>
  <c r="AG1671" i="3"/>
  <c r="AX1671" i="3"/>
  <c r="AC1671" i="3" s="1"/>
  <c r="AY1671" i="3"/>
  <c r="AZ1671" i="3"/>
  <c r="BC1671" i="3"/>
  <c r="BB1671" i="3" s="1"/>
  <c r="BD1671" i="3"/>
  <c r="BE1671" i="3" s="1"/>
  <c r="BF1671" i="3" s="1"/>
  <c r="BJ1671" i="3"/>
  <c r="BK1671" i="3"/>
  <c r="BL1671" i="3"/>
  <c r="BM1671" i="3"/>
  <c r="BN1671" i="3"/>
  <c r="AA1672" i="3"/>
  <c r="AB1672" i="3"/>
  <c r="AG1672" i="3"/>
  <c r="AX1672" i="3"/>
  <c r="AC1672" i="3" s="1"/>
  <c r="AY1672" i="3"/>
  <c r="AZ1672" i="3"/>
  <c r="BC1672" i="3"/>
  <c r="BB1672" i="3" s="1"/>
  <c r="BD1672" i="3"/>
  <c r="BE1672" i="3" s="1"/>
  <c r="BF1672" i="3" s="1"/>
  <c r="BJ1672" i="3"/>
  <c r="BK1672" i="3"/>
  <c r="BL1672" i="3"/>
  <c r="BM1672" i="3"/>
  <c r="BN1672" i="3"/>
  <c r="AA1673" i="3"/>
  <c r="AB1673" i="3"/>
  <c r="AG1673" i="3"/>
  <c r="AX1673" i="3"/>
  <c r="AY1673" i="3"/>
  <c r="AZ1673" i="3"/>
  <c r="BC1673" i="3"/>
  <c r="BB1673" i="3" s="1"/>
  <c r="BD1673" i="3"/>
  <c r="BE1673" i="3" s="1"/>
  <c r="BF1673" i="3" s="1"/>
  <c r="BJ1673" i="3"/>
  <c r="BK1673" i="3"/>
  <c r="BL1673" i="3"/>
  <c r="BM1673" i="3"/>
  <c r="BN1673" i="3"/>
  <c r="AA1674" i="3"/>
  <c r="AB1674" i="3"/>
  <c r="AG1674" i="3"/>
  <c r="AX1674" i="3"/>
  <c r="AY1674" i="3"/>
  <c r="AZ1674" i="3"/>
  <c r="BC1674" i="3"/>
  <c r="BB1674" i="3" s="1"/>
  <c r="BD1674" i="3"/>
  <c r="BE1674" i="3" s="1"/>
  <c r="BF1674" i="3" s="1"/>
  <c r="BJ1674" i="3"/>
  <c r="BK1674" i="3"/>
  <c r="BL1674" i="3"/>
  <c r="BM1674" i="3"/>
  <c r="BN1674" i="3"/>
  <c r="AA1675" i="3"/>
  <c r="AG1675" i="3"/>
  <c r="AX1675" i="3"/>
  <c r="AY1675" i="3"/>
  <c r="AZ1675" i="3"/>
  <c r="BC1675" i="3"/>
  <c r="BB1675" i="3" s="1"/>
  <c r="BD1675" i="3"/>
  <c r="BE1675" i="3" s="1"/>
  <c r="BF1675" i="3" s="1"/>
  <c r="BJ1675" i="3"/>
  <c r="BL1675" i="3" s="1"/>
  <c r="BK1675" i="3"/>
  <c r="BM1675" i="3"/>
  <c r="BN1675" i="3"/>
  <c r="AA1676" i="3"/>
  <c r="AB1676" i="3"/>
  <c r="AG1676" i="3"/>
  <c r="AX1676" i="3"/>
  <c r="AY1676" i="3"/>
  <c r="AZ1676" i="3"/>
  <c r="BC1676" i="3"/>
  <c r="BB1676" i="3" s="1"/>
  <c r="BD1676" i="3"/>
  <c r="BJ1676" i="3"/>
  <c r="BL1676" i="3" s="1"/>
  <c r="BK1676" i="3"/>
  <c r="BM1676" i="3"/>
  <c r="BN1676" i="3"/>
  <c r="AA1677" i="3"/>
  <c r="AG1677" i="3"/>
  <c r="AX1677" i="3"/>
  <c r="AY1677" i="3"/>
  <c r="AZ1677" i="3"/>
  <c r="BC1677" i="3"/>
  <c r="BB1677" i="3" s="1"/>
  <c r="BD1677" i="3"/>
  <c r="BJ1677" i="3"/>
  <c r="AB1677" i="3" s="1"/>
  <c r="BK1677" i="3"/>
  <c r="BL1677" i="3"/>
  <c r="BM1677" i="3"/>
  <c r="BN1677" i="3"/>
  <c r="AA1678" i="3"/>
  <c r="AB1678" i="3"/>
  <c r="AG1678" i="3"/>
  <c r="AX1678" i="3"/>
  <c r="AY1678" i="3"/>
  <c r="AZ1678" i="3"/>
  <c r="BC1678" i="3"/>
  <c r="BB1678" i="3" s="1"/>
  <c r="BD1678" i="3"/>
  <c r="BE1678" i="3" s="1"/>
  <c r="BF1678" i="3" s="1"/>
  <c r="BJ1678" i="3"/>
  <c r="BK1678" i="3"/>
  <c r="BL1678" i="3"/>
  <c r="BM1678" i="3"/>
  <c r="BN1678" i="3"/>
  <c r="AA1679" i="3"/>
  <c r="AG1679" i="3"/>
  <c r="AX1679" i="3"/>
  <c r="AY1679" i="3"/>
  <c r="AZ1679" i="3"/>
  <c r="BC1679" i="3"/>
  <c r="BB1679" i="3" s="1"/>
  <c r="BD1679" i="3"/>
  <c r="BE1679" i="3" s="1"/>
  <c r="BF1679" i="3" s="1"/>
  <c r="BJ1679" i="3"/>
  <c r="BL1679" i="3" s="1"/>
  <c r="BK1679" i="3"/>
  <c r="BM1679" i="3"/>
  <c r="BN1679" i="3"/>
  <c r="AA1680" i="3"/>
  <c r="AB1680" i="3"/>
  <c r="AG1680" i="3"/>
  <c r="AX1680" i="3"/>
  <c r="AY1680" i="3"/>
  <c r="AZ1680" i="3"/>
  <c r="BC1680" i="3"/>
  <c r="BB1680" i="3" s="1"/>
  <c r="BD1680" i="3"/>
  <c r="BJ1680" i="3"/>
  <c r="BL1680" i="3" s="1"/>
  <c r="BK1680" i="3"/>
  <c r="BM1680" i="3"/>
  <c r="BN1680" i="3"/>
  <c r="AA1681" i="3"/>
  <c r="AG1681" i="3"/>
  <c r="AX1681" i="3"/>
  <c r="AY1681" i="3"/>
  <c r="AZ1681" i="3"/>
  <c r="BC1681" i="3"/>
  <c r="BB1681" i="3" s="1"/>
  <c r="BD1681" i="3"/>
  <c r="BJ1681" i="3"/>
  <c r="AB1681" i="3" s="1"/>
  <c r="BK1681" i="3"/>
  <c r="BL1681" i="3"/>
  <c r="BM1681" i="3"/>
  <c r="BN1681" i="3"/>
  <c r="AA1682" i="3"/>
  <c r="AB1682" i="3"/>
  <c r="AG1682" i="3"/>
  <c r="AX1682" i="3"/>
  <c r="AY1682" i="3"/>
  <c r="AZ1682" i="3"/>
  <c r="BC1682" i="3"/>
  <c r="BB1682" i="3" s="1"/>
  <c r="BD1682" i="3"/>
  <c r="BE1682" i="3" s="1"/>
  <c r="BF1682" i="3" s="1"/>
  <c r="BJ1682" i="3"/>
  <c r="BK1682" i="3"/>
  <c r="BL1682" i="3"/>
  <c r="BM1682" i="3"/>
  <c r="BN1682" i="3"/>
  <c r="AA1683" i="3"/>
  <c r="AG1683" i="3"/>
  <c r="AX1683" i="3"/>
  <c r="AY1683" i="3"/>
  <c r="AZ1683" i="3"/>
  <c r="BC1683" i="3"/>
  <c r="BB1683" i="3" s="1"/>
  <c r="BD1683" i="3"/>
  <c r="BE1683" i="3" s="1"/>
  <c r="BF1683" i="3" s="1"/>
  <c r="BJ1683" i="3"/>
  <c r="BL1683" i="3" s="1"/>
  <c r="BK1683" i="3"/>
  <c r="BM1683" i="3"/>
  <c r="BN1683" i="3"/>
  <c r="AA1684" i="3"/>
  <c r="AB1684" i="3"/>
  <c r="AG1684" i="3"/>
  <c r="AX1684" i="3"/>
  <c r="AY1684" i="3"/>
  <c r="AZ1684" i="3"/>
  <c r="BC1684" i="3"/>
  <c r="BB1684" i="3" s="1"/>
  <c r="BD1684" i="3"/>
  <c r="BJ1684" i="3"/>
  <c r="BL1684" i="3" s="1"/>
  <c r="BK1684" i="3"/>
  <c r="BM1684" i="3"/>
  <c r="BN1684" i="3"/>
  <c r="AA1685" i="3"/>
  <c r="AG1685" i="3"/>
  <c r="AX1685" i="3"/>
  <c r="AY1685" i="3"/>
  <c r="AZ1685" i="3"/>
  <c r="BC1685" i="3"/>
  <c r="BB1685" i="3" s="1"/>
  <c r="BD1685" i="3"/>
  <c r="BJ1685" i="3"/>
  <c r="AB1685" i="3" s="1"/>
  <c r="BK1685" i="3"/>
  <c r="BL1685" i="3"/>
  <c r="BM1685" i="3"/>
  <c r="BN1685" i="3"/>
  <c r="AA1686" i="3"/>
  <c r="AB1686" i="3"/>
  <c r="AG1686" i="3"/>
  <c r="AX1686" i="3"/>
  <c r="AY1686" i="3"/>
  <c r="AZ1686" i="3"/>
  <c r="BC1686" i="3"/>
  <c r="BB1686" i="3" s="1"/>
  <c r="BD1686" i="3"/>
  <c r="BE1686" i="3" s="1"/>
  <c r="BF1686" i="3" s="1"/>
  <c r="BJ1686" i="3"/>
  <c r="BK1686" i="3"/>
  <c r="BL1686" i="3"/>
  <c r="BM1686" i="3"/>
  <c r="BN1686" i="3"/>
  <c r="AA1687" i="3"/>
  <c r="AG1687" i="3"/>
  <c r="AX1687" i="3"/>
  <c r="AY1687" i="3"/>
  <c r="AZ1687" i="3"/>
  <c r="BC1687" i="3"/>
  <c r="BB1687" i="3" s="1"/>
  <c r="BD1687" i="3"/>
  <c r="BE1687" i="3" s="1"/>
  <c r="BF1687" i="3" s="1"/>
  <c r="BJ1687" i="3"/>
  <c r="BL1687" i="3" s="1"/>
  <c r="BK1687" i="3"/>
  <c r="BM1687" i="3"/>
  <c r="BN1687" i="3"/>
  <c r="AA1688" i="3"/>
  <c r="AB1688" i="3"/>
  <c r="AG1688" i="3"/>
  <c r="AX1688" i="3"/>
  <c r="AY1688" i="3"/>
  <c r="AZ1688" i="3"/>
  <c r="BC1688" i="3"/>
  <c r="BB1688" i="3" s="1"/>
  <c r="BD1688" i="3"/>
  <c r="BJ1688" i="3"/>
  <c r="BL1688" i="3" s="1"/>
  <c r="BK1688" i="3"/>
  <c r="BM1688" i="3"/>
  <c r="BN1688" i="3"/>
  <c r="AA1689" i="3"/>
  <c r="AG1689" i="3"/>
  <c r="AX1689" i="3"/>
  <c r="AY1689" i="3"/>
  <c r="AZ1689" i="3"/>
  <c r="BC1689" i="3"/>
  <c r="BB1689" i="3" s="1"/>
  <c r="BD1689" i="3"/>
  <c r="BJ1689" i="3"/>
  <c r="AB1689" i="3" s="1"/>
  <c r="BK1689" i="3"/>
  <c r="BL1689" i="3"/>
  <c r="BM1689" i="3"/>
  <c r="BN1689" i="3"/>
  <c r="AA1690" i="3"/>
  <c r="AB1690" i="3"/>
  <c r="AG1690" i="3"/>
  <c r="AX1690" i="3"/>
  <c r="AY1690" i="3"/>
  <c r="AZ1690" i="3"/>
  <c r="BC1690" i="3"/>
  <c r="BB1690" i="3" s="1"/>
  <c r="BD1690" i="3"/>
  <c r="BE1690" i="3" s="1"/>
  <c r="BF1690" i="3" s="1"/>
  <c r="BJ1690" i="3"/>
  <c r="BK1690" i="3"/>
  <c r="BL1690" i="3"/>
  <c r="BM1690" i="3"/>
  <c r="BN1690" i="3"/>
  <c r="AA1691" i="3"/>
  <c r="AG1691" i="3"/>
  <c r="AX1691" i="3"/>
  <c r="AY1691" i="3"/>
  <c r="AZ1691" i="3"/>
  <c r="BC1691" i="3"/>
  <c r="BB1691" i="3" s="1"/>
  <c r="BD1691" i="3"/>
  <c r="BE1691" i="3" s="1"/>
  <c r="BF1691" i="3" s="1"/>
  <c r="BJ1691" i="3"/>
  <c r="BL1691" i="3" s="1"/>
  <c r="BK1691" i="3"/>
  <c r="BM1691" i="3"/>
  <c r="BN1691" i="3"/>
  <c r="AA1692" i="3"/>
  <c r="AB1692" i="3"/>
  <c r="AG1692" i="3"/>
  <c r="AX1692" i="3"/>
  <c r="AY1692" i="3"/>
  <c r="AZ1692" i="3"/>
  <c r="BC1692" i="3"/>
  <c r="BB1692" i="3" s="1"/>
  <c r="BD1692" i="3"/>
  <c r="BJ1692" i="3"/>
  <c r="BL1692" i="3" s="1"/>
  <c r="BK1692" i="3"/>
  <c r="BM1692" i="3"/>
  <c r="BN1692" i="3"/>
  <c r="AA1693" i="3"/>
  <c r="AG1693" i="3"/>
  <c r="AX1693" i="3"/>
  <c r="AY1693" i="3"/>
  <c r="AZ1693" i="3"/>
  <c r="BC1693" i="3"/>
  <c r="BB1693" i="3" s="1"/>
  <c r="BD1693" i="3"/>
  <c r="BJ1693" i="3"/>
  <c r="AB1693" i="3" s="1"/>
  <c r="BK1693" i="3"/>
  <c r="BL1693" i="3"/>
  <c r="BM1693" i="3"/>
  <c r="BN1693" i="3"/>
  <c r="AA1694" i="3"/>
  <c r="AB1694" i="3"/>
  <c r="AG1694" i="3"/>
  <c r="AX1694" i="3"/>
  <c r="AY1694" i="3"/>
  <c r="AZ1694" i="3"/>
  <c r="BC1694" i="3"/>
  <c r="BB1694" i="3" s="1"/>
  <c r="BD1694" i="3"/>
  <c r="BE1694" i="3" s="1"/>
  <c r="BF1694" i="3" s="1"/>
  <c r="BJ1694" i="3"/>
  <c r="BK1694" i="3"/>
  <c r="BL1694" i="3"/>
  <c r="BM1694" i="3"/>
  <c r="BN1694" i="3"/>
  <c r="AA1695" i="3"/>
  <c r="AG1695" i="3"/>
  <c r="AX1695" i="3"/>
  <c r="AY1695" i="3"/>
  <c r="AZ1695" i="3"/>
  <c r="BC1695" i="3"/>
  <c r="BB1695" i="3" s="1"/>
  <c r="BD1695" i="3"/>
  <c r="BE1695" i="3" s="1"/>
  <c r="BF1695" i="3" s="1"/>
  <c r="BJ1695" i="3"/>
  <c r="BL1695" i="3" s="1"/>
  <c r="BK1695" i="3"/>
  <c r="BM1695" i="3"/>
  <c r="BN1695" i="3"/>
  <c r="AA1696" i="3"/>
  <c r="AB1696" i="3"/>
  <c r="AG1696" i="3"/>
  <c r="AX1696" i="3"/>
  <c r="AY1696" i="3"/>
  <c r="AZ1696" i="3"/>
  <c r="BC1696" i="3"/>
  <c r="BB1696" i="3" s="1"/>
  <c r="BD1696" i="3"/>
  <c r="BJ1696" i="3"/>
  <c r="BL1696" i="3" s="1"/>
  <c r="BK1696" i="3"/>
  <c r="BM1696" i="3"/>
  <c r="BN1696" i="3"/>
  <c r="AA1697" i="3"/>
  <c r="AG1697" i="3"/>
  <c r="AX1697" i="3"/>
  <c r="AY1697" i="3"/>
  <c r="AZ1697" i="3"/>
  <c r="BC1697" i="3"/>
  <c r="BB1697" i="3" s="1"/>
  <c r="BD1697" i="3"/>
  <c r="BJ1697" i="3"/>
  <c r="AB1697" i="3" s="1"/>
  <c r="BK1697" i="3"/>
  <c r="BL1697" i="3"/>
  <c r="BM1697" i="3"/>
  <c r="BN1697" i="3"/>
  <c r="AA1698" i="3"/>
  <c r="AB1698" i="3"/>
  <c r="AG1698" i="3"/>
  <c r="AX1698" i="3"/>
  <c r="AY1698" i="3"/>
  <c r="AZ1698" i="3"/>
  <c r="BC1698" i="3"/>
  <c r="BB1698" i="3" s="1"/>
  <c r="BD1698" i="3"/>
  <c r="BE1698" i="3" s="1"/>
  <c r="BF1698" i="3" s="1"/>
  <c r="BJ1698" i="3"/>
  <c r="BK1698" i="3"/>
  <c r="BL1698" i="3"/>
  <c r="BM1698" i="3"/>
  <c r="BN1698" i="3"/>
  <c r="AA1699" i="3"/>
  <c r="AG1699" i="3"/>
  <c r="AX1699" i="3"/>
  <c r="AY1699" i="3"/>
  <c r="AZ1699" i="3"/>
  <c r="BC1699" i="3"/>
  <c r="BB1699" i="3" s="1"/>
  <c r="BD1699" i="3"/>
  <c r="BE1699" i="3" s="1"/>
  <c r="BF1699" i="3" s="1"/>
  <c r="BJ1699" i="3"/>
  <c r="BL1699" i="3" s="1"/>
  <c r="BK1699" i="3"/>
  <c r="BM1699" i="3"/>
  <c r="BN1699" i="3"/>
  <c r="AA1700" i="3"/>
  <c r="AB1700" i="3"/>
  <c r="AG1700" i="3"/>
  <c r="AX1700" i="3"/>
  <c r="AY1700" i="3"/>
  <c r="AZ1700" i="3"/>
  <c r="BC1700" i="3"/>
  <c r="BB1700" i="3" s="1"/>
  <c r="BD1700" i="3"/>
  <c r="BJ1700" i="3"/>
  <c r="BL1700" i="3" s="1"/>
  <c r="BK1700" i="3"/>
  <c r="BM1700" i="3"/>
  <c r="BN1700" i="3"/>
  <c r="AA1701" i="3"/>
  <c r="AG1701" i="3"/>
  <c r="AX1701" i="3"/>
  <c r="AY1701" i="3"/>
  <c r="AZ1701" i="3"/>
  <c r="BC1701" i="3"/>
  <c r="BB1701" i="3" s="1"/>
  <c r="BD1701" i="3"/>
  <c r="BJ1701" i="3"/>
  <c r="AB1701" i="3" s="1"/>
  <c r="BK1701" i="3"/>
  <c r="BL1701" i="3"/>
  <c r="BM1701" i="3"/>
  <c r="BN1701" i="3"/>
  <c r="AA1702" i="3"/>
  <c r="AB1702" i="3"/>
  <c r="AG1702" i="3"/>
  <c r="AX1702" i="3"/>
  <c r="AY1702" i="3"/>
  <c r="AZ1702" i="3"/>
  <c r="BC1702" i="3"/>
  <c r="BB1702" i="3" s="1"/>
  <c r="BD1702" i="3"/>
  <c r="BE1702" i="3" s="1"/>
  <c r="BF1702" i="3" s="1"/>
  <c r="BJ1702" i="3"/>
  <c r="BK1702" i="3"/>
  <c r="BL1702" i="3"/>
  <c r="BM1702" i="3"/>
  <c r="BN1702" i="3"/>
  <c r="AA1703" i="3"/>
  <c r="AG1703" i="3"/>
  <c r="AX1703" i="3"/>
  <c r="AY1703" i="3"/>
  <c r="AZ1703" i="3"/>
  <c r="BC1703" i="3"/>
  <c r="BB1703" i="3" s="1"/>
  <c r="BD1703" i="3"/>
  <c r="BE1703" i="3" s="1"/>
  <c r="BF1703" i="3" s="1"/>
  <c r="BJ1703" i="3"/>
  <c r="BL1703" i="3" s="1"/>
  <c r="BK1703" i="3"/>
  <c r="BM1703" i="3"/>
  <c r="BN1703" i="3"/>
  <c r="AA1704" i="3"/>
  <c r="AB1704" i="3"/>
  <c r="AG1704" i="3"/>
  <c r="AX1704" i="3"/>
  <c r="AY1704" i="3"/>
  <c r="AZ1704" i="3"/>
  <c r="BC1704" i="3"/>
  <c r="BB1704" i="3" s="1"/>
  <c r="BD1704" i="3"/>
  <c r="BJ1704" i="3"/>
  <c r="BL1704" i="3" s="1"/>
  <c r="BK1704" i="3"/>
  <c r="BM1704" i="3"/>
  <c r="BN1704" i="3"/>
  <c r="AA1705" i="3"/>
  <c r="AG1705" i="3"/>
  <c r="AX1705" i="3"/>
  <c r="AY1705" i="3"/>
  <c r="AZ1705" i="3"/>
  <c r="BC1705" i="3"/>
  <c r="BB1705" i="3" s="1"/>
  <c r="BD1705" i="3"/>
  <c r="BJ1705" i="3"/>
  <c r="AB1705" i="3" s="1"/>
  <c r="BK1705" i="3"/>
  <c r="BL1705" i="3"/>
  <c r="BM1705" i="3"/>
  <c r="BN1705" i="3"/>
  <c r="AA1706" i="3"/>
  <c r="AB1706" i="3"/>
  <c r="AG1706" i="3"/>
  <c r="AX1706" i="3"/>
  <c r="AY1706" i="3"/>
  <c r="AZ1706" i="3"/>
  <c r="BC1706" i="3"/>
  <c r="BB1706" i="3" s="1"/>
  <c r="BD1706" i="3"/>
  <c r="BE1706" i="3" s="1"/>
  <c r="BF1706" i="3" s="1"/>
  <c r="BJ1706" i="3"/>
  <c r="BK1706" i="3"/>
  <c r="BL1706" i="3"/>
  <c r="BM1706" i="3"/>
  <c r="BN1706" i="3"/>
  <c r="AA1707" i="3"/>
  <c r="AB1707" i="3"/>
  <c r="AC1707" i="3"/>
  <c r="AD1707" i="3" s="1"/>
  <c r="AU1707" i="3" s="1"/>
  <c r="AG1707" i="3"/>
  <c r="AH1707" i="3"/>
  <c r="AF1707" i="3" s="1"/>
  <c r="AX1707" i="3"/>
  <c r="AY1707" i="3"/>
  <c r="AZ1707" i="3"/>
  <c r="BB1707" i="3"/>
  <c r="BC1707" i="3"/>
  <c r="BD1707" i="3"/>
  <c r="BE1707" i="3" s="1"/>
  <c r="BF1707" i="3" s="1"/>
  <c r="BJ1707" i="3"/>
  <c r="BK1707" i="3"/>
  <c r="BL1707" i="3"/>
  <c r="BM1707" i="3"/>
  <c r="BN1707" i="3"/>
  <c r="AA1708" i="3"/>
  <c r="AB1708" i="3"/>
  <c r="AC1708" i="3"/>
  <c r="AD1708" i="3" s="1"/>
  <c r="AU1708" i="3" s="1"/>
  <c r="AG1708" i="3"/>
  <c r="AH1708" i="3"/>
  <c r="AF1708" i="3" s="1"/>
  <c r="AX1708" i="3"/>
  <c r="AY1708" i="3"/>
  <c r="AZ1708" i="3"/>
  <c r="BB1708" i="3"/>
  <c r="BC1708" i="3"/>
  <c r="BD1708" i="3"/>
  <c r="BE1708" i="3" s="1"/>
  <c r="BF1708" i="3" s="1"/>
  <c r="BJ1708" i="3"/>
  <c r="BK1708" i="3"/>
  <c r="BL1708" i="3"/>
  <c r="BM1708" i="3"/>
  <c r="BN1708" i="3"/>
  <c r="AA1709" i="3"/>
  <c r="AB1709" i="3"/>
  <c r="AC1709" i="3"/>
  <c r="AD1709" i="3" s="1"/>
  <c r="AU1709" i="3" s="1"/>
  <c r="AG1709" i="3"/>
  <c r="AH1709" i="3"/>
  <c r="AF1709" i="3" s="1"/>
  <c r="AX1709" i="3"/>
  <c r="AY1709" i="3"/>
  <c r="AZ1709" i="3"/>
  <c r="BB1709" i="3"/>
  <c r="BC1709" i="3"/>
  <c r="BD1709" i="3"/>
  <c r="BE1709" i="3" s="1"/>
  <c r="BF1709" i="3" s="1"/>
  <c r="BJ1709" i="3"/>
  <c r="BK1709" i="3"/>
  <c r="BL1709" i="3"/>
  <c r="BM1709" i="3"/>
  <c r="BN1709" i="3"/>
  <c r="AA1710" i="3"/>
  <c r="AB1710" i="3"/>
  <c r="AC1710" i="3"/>
  <c r="AD1710" i="3" s="1"/>
  <c r="AU1710" i="3" s="1"/>
  <c r="AG1710" i="3"/>
  <c r="AH1710" i="3"/>
  <c r="AF1710" i="3" s="1"/>
  <c r="AX1710" i="3"/>
  <c r="AY1710" i="3"/>
  <c r="AZ1710" i="3"/>
  <c r="BB1710" i="3"/>
  <c r="BC1710" i="3"/>
  <c r="BD1710" i="3"/>
  <c r="BE1710" i="3" s="1"/>
  <c r="BF1710" i="3" s="1"/>
  <c r="BJ1710" i="3"/>
  <c r="BK1710" i="3"/>
  <c r="BL1710" i="3"/>
  <c r="BM1710" i="3"/>
  <c r="BN1710" i="3"/>
  <c r="AA1711" i="3"/>
  <c r="AB1711" i="3"/>
  <c r="AC1711" i="3"/>
  <c r="AD1711" i="3" s="1"/>
  <c r="AU1711" i="3" s="1"/>
  <c r="AG1711" i="3"/>
  <c r="AH1711" i="3"/>
  <c r="AF1711" i="3" s="1"/>
  <c r="AX1711" i="3"/>
  <c r="AY1711" i="3"/>
  <c r="AZ1711" i="3"/>
  <c r="BB1711" i="3"/>
  <c r="BC1711" i="3"/>
  <c r="BD1711" i="3"/>
  <c r="BE1711" i="3" s="1"/>
  <c r="BF1711" i="3" s="1"/>
  <c r="BJ1711" i="3"/>
  <c r="BK1711" i="3"/>
  <c r="BL1711" i="3"/>
  <c r="BM1711" i="3"/>
  <c r="BN1711" i="3"/>
  <c r="AA1712" i="3"/>
  <c r="AB1712" i="3"/>
  <c r="AC1712" i="3"/>
  <c r="AD1712" i="3" s="1"/>
  <c r="AU1712" i="3" s="1"/>
  <c r="AG1712" i="3"/>
  <c r="AH1712" i="3"/>
  <c r="AF1712" i="3" s="1"/>
  <c r="AX1712" i="3"/>
  <c r="AY1712" i="3"/>
  <c r="AZ1712" i="3"/>
  <c r="BB1712" i="3"/>
  <c r="BC1712" i="3"/>
  <c r="BD1712" i="3"/>
  <c r="BE1712" i="3" s="1"/>
  <c r="BF1712" i="3" s="1"/>
  <c r="BJ1712" i="3"/>
  <c r="BK1712" i="3"/>
  <c r="BL1712" i="3"/>
  <c r="BM1712" i="3"/>
  <c r="BN1712" i="3"/>
  <c r="AA1713" i="3"/>
  <c r="AB1713" i="3"/>
  <c r="AC1713" i="3"/>
  <c r="AD1713" i="3" s="1"/>
  <c r="AU1713" i="3" s="1"/>
  <c r="AG1713" i="3"/>
  <c r="AH1713" i="3"/>
  <c r="AF1713" i="3" s="1"/>
  <c r="AX1713" i="3"/>
  <c r="AY1713" i="3"/>
  <c r="AZ1713" i="3"/>
  <c r="BB1713" i="3"/>
  <c r="BC1713" i="3"/>
  <c r="BD1713" i="3"/>
  <c r="BE1713" i="3" s="1"/>
  <c r="BF1713" i="3" s="1"/>
  <c r="BJ1713" i="3"/>
  <c r="BK1713" i="3"/>
  <c r="BL1713" i="3"/>
  <c r="BM1713" i="3"/>
  <c r="BN1713" i="3"/>
  <c r="AA1714" i="3"/>
  <c r="AB1714" i="3"/>
  <c r="AC1714" i="3"/>
  <c r="AD1714" i="3" s="1"/>
  <c r="AU1714" i="3" s="1"/>
  <c r="AG1714" i="3"/>
  <c r="AH1714" i="3"/>
  <c r="AF1714" i="3" s="1"/>
  <c r="AX1714" i="3"/>
  <c r="AY1714" i="3"/>
  <c r="AZ1714" i="3"/>
  <c r="BB1714" i="3"/>
  <c r="BC1714" i="3"/>
  <c r="BD1714" i="3"/>
  <c r="BE1714" i="3" s="1"/>
  <c r="BF1714" i="3" s="1"/>
  <c r="BJ1714" i="3"/>
  <c r="BK1714" i="3"/>
  <c r="BL1714" i="3"/>
  <c r="BM1714" i="3"/>
  <c r="BN1714" i="3"/>
  <c r="AA1715" i="3"/>
  <c r="AB1715" i="3"/>
  <c r="AC1715" i="3"/>
  <c r="AD1715" i="3" s="1"/>
  <c r="AU1715" i="3" s="1"/>
  <c r="AG1715" i="3"/>
  <c r="AH1715" i="3"/>
  <c r="AF1715" i="3" s="1"/>
  <c r="AX1715" i="3"/>
  <c r="AY1715" i="3"/>
  <c r="AZ1715" i="3"/>
  <c r="BB1715" i="3"/>
  <c r="BC1715" i="3"/>
  <c r="BD1715" i="3"/>
  <c r="BE1715" i="3" s="1"/>
  <c r="BF1715" i="3" s="1"/>
  <c r="BJ1715" i="3"/>
  <c r="BK1715" i="3"/>
  <c r="BL1715" i="3"/>
  <c r="BM1715" i="3"/>
  <c r="BN1715" i="3"/>
  <c r="AA1716" i="3"/>
  <c r="AB1716" i="3"/>
  <c r="AC1716" i="3"/>
  <c r="AD1716" i="3" s="1"/>
  <c r="AU1716" i="3" s="1"/>
  <c r="AG1716" i="3"/>
  <c r="AH1716" i="3"/>
  <c r="AF1716" i="3" s="1"/>
  <c r="AX1716" i="3"/>
  <c r="AY1716" i="3"/>
  <c r="AZ1716" i="3"/>
  <c r="BB1716" i="3"/>
  <c r="BC1716" i="3"/>
  <c r="BD1716" i="3"/>
  <c r="BE1716" i="3" s="1"/>
  <c r="BF1716" i="3" s="1"/>
  <c r="BJ1716" i="3"/>
  <c r="BK1716" i="3"/>
  <c r="BL1716" i="3"/>
  <c r="BM1716" i="3"/>
  <c r="BN1716" i="3"/>
  <c r="AA1717" i="3"/>
  <c r="AB1717" i="3"/>
  <c r="AC1717" i="3"/>
  <c r="AD1717" i="3" s="1"/>
  <c r="AU1717" i="3" s="1"/>
  <c r="AG1717" i="3"/>
  <c r="AH1717" i="3"/>
  <c r="AF1717" i="3" s="1"/>
  <c r="AX1717" i="3"/>
  <c r="AY1717" i="3"/>
  <c r="AZ1717" i="3"/>
  <c r="BB1717" i="3"/>
  <c r="BC1717" i="3"/>
  <c r="BD1717" i="3"/>
  <c r="BE1717" i="3" s="1"/>
  <c r="BF1717" i="3" s="1"/>
  <c r="BJ1717" i="3"/>
  <c r="BK1717" i="3"/>
  <c r="BL1717" i="3"/>
  <c r="BM1717" i="3"/>
  <c r="BN1717" i="3"/>
  <c r="AA1718" i="3"/>
  <c r="AB1718" i="3"/>
  <c r="AC1718" i="3"/>
  <c r="AD1718" i="3" s="1"/>
  <c r="AU1718" i="3" s="1"/>
  <c r="AG1718" i="3"/>
  <c r="AH1718" i="3"/>
  <c r="AF1718" i="3" s="1"/>
  <c r="AX1718" i="3"/>
  <c r="AY1718" i="3"/>
  <c r="AZ1718" i="3"/>
  <c r="BB1718" i="3"/>
  <c r="BC1718" i="3"/>
  <c r="BD1718" i="3"/>
  <c r="BE1718" i="3" s="1"/>
  <c r="BF1718" i="3" s="1"/>
  <c r="BJ1718" i="3"/>
  <c r="BK1718" i="3"/>
  <c r="BL1718" i="3"/>
  <c r="BM1718" i="3"/>
  <c r="BN1718" i="3"/>
  <c r="AA1719" i="3"/>
  <c r="AB1719" i="3"/>
  <c r="AC1719" i="3"/>
  <c r="AD1719" i="3" s="1"/>
  <c r="AU1719" i="3" s="1"/>
  <c r="AG1719" i="3"/>
  <c r="AH1719" i="3"/>
  <c r="AF1719" i="3" s="1"/>
  <c r="AX1719" i="3"/>
  <c r="AY1719" i="3"/>
  <c r="AZ1719" i="3"/>
  <c r="BB1719" i="3"/>
  <c r="BC1719" i="3"/>
  <c r="BD1719" i="3"/>
  <c r="BE1719" i="3" s="1"/>
  <c r="BF1719" i="3" s="1"/>
  <c r="BJ1719" i="3"/>
  <c r="BK1719" i="3"/>
  <c r="BL1719" i="3"/>
  <c r="BM1719" i="3"/>
  <c r="BN1719" i="3"/>
  <c r="AA1720" i="3"/>
  <c r="AB1720" i="3"/>
  <c r="AC1720" i="3"/>
  <c r="AD1720" i="3" s="1"/>
  <c r="AU1720" i="3" s="1"/>
  <c r="AG1720" i="3"/>
  <c r="AH1720" i="3"/>
  <c r="AF1720" i="3" s="1"/>
  <c r="AX1720" i="3"/>
  <c r="AY1720" i="3"/>
  <c r="AZ1720" i="3"/>
  <c r="BB1720" i="3"/>
  <c r="BC1720" i="3"/>
  <c r="BD1720" i="3"/>
  <c r="BE1720" i="3" s="1"/>
  <c r="BF1720" i="3" s="1"/>
  <c r="BJ1720" i="3"/>
  <c r="BK1720" i="3"/>
  <c r="BL1720" i="3"/>
  <c r="BM1720" i="3"/>
  <c r="BN1720" i="3"/>
  <c r="AA1721" i="3"/>
  <c r="AB1721" i="3"/>
  <c r="AC1721" i="3"/>
  <c r="AD1721" i="3" s="1"/>
  <c r="AU1721" i="3" s="1"/>
  <c r="AG1721" i="3"/>
  <c r="AH1721" i="3"/>
  <c r="AF1721" i="3" s="1"/>
  <c r="AX1721" i="3"/>
  <c r="AY1721" i="3"/>
  <c r="AZ1721" i="3"/>
  <c r="BB1721" i="3"/>
  <c r="BC1721" i="3"/>
  <c r="BD1721" i="3"/>
  <c r="BE1721" i="3" s="1"/>
  <c r="BF1721" i="3" s="1"/>
  <c r="BJ1721" i="3"/>
  <c r="BK1721" i="3"/>
  <c r="BL1721" i="3"/>
  <c r="BM1721" i="3"/>
  <c r="BN1721" i="3"/>
  <c r="AA1722" i="3"/>
  <c r="AB1722" i="3"/>
  <c r="AC1722" i="3"/>
  <c r="AD1722" i="3" s="1"/>
  <c r="AU1722" i="3" s="1"/>
  <c r="AG1722" i="3"/>
  <c r="AH1722" i="3"/>
  <c r="AF1722" i="3" s="1"/>
  <c r="AX1722" i="3"/>
  <c r="AY1722" i="3"/>
  <c r="AZ1722" i="3"/>
  <c r="BB1722" i="3"/>
  <c r="BC1722" i="3"/>
  <c r="BD1722" i="3"/>
  <c r="BE1722" i="3" s="1"/>
  <c r="BF1722" i="3" s="1"/>
  <c r="BJ1722" i="3"/>
  <c r="BK1722" i="3"/>
  <c r="BL1722" i="3"/>
  <c r="BM1722" i="3"/>
  <c r="BN1722" i="3"/>
  <c r="AA1723" i="3"/>
  <c r="AB1723" i="3"/>
  <c r="AC1723" i="3"/>
  <c r="AD1723" i="3" s="1"/>
  <c r="AU1723" i="3" s="1"/>
  <c r="AG1723" i="3"/>
  <c r="AH1723" i="3"/>
  <c r="AF1723" i="3" s="1"/>
  <c r="AX1723" i="3"/>
  <c r="AY1723" i="3"/>
  <c r="AZ1723" i="3"/>
  <c r="BB1723" i="3"/>
  <c r="BC1723" i="3"/>
  <c r="BD1723" i="3"/>
  <c r="BE1723" i="3" s="1"/>
  <c r="BF1723" i="3" s="1"/>
  <c r="BJ1723" i="3"/>
  <c r="BK1723" i="3"/>
  <c r="BL1723" i="3"/>
  <c r="BM1723" i="3"/>
  <c r="BN1723" i="3"/>
  <c r="AA1724" i="3"/>
  <c r="AB1724" i="3"/>
  <c r="AC1724" i="3"/>
  <c r="AD1724" i="3" s="1"/>
  <c r="AU1724" i="3" s="1"/>
  <c r="AG1724" i="3"/>
  <c r="AH1724" i="3"/>
  <c r="AF1724" i="3" s="1"/>
  <c r="AX1724" i="3"/>
  <c r="AY1724" i="3"/>
  <c r="AZ1724" i="3"/>
  <c r="BB1724" i="3"/>
  <c r="BC1724" i="3"/>
  <c r="BD1724" i="3"/>
  <c r="BE1724" i="3" s="1"/>
  <c r="BF1724" i="3" s="1"/>
  <c r="BJ1724" i="3"/>
  <c r="BK1724" i="3"/>
  <c r="BL1724" i="3"/>
  <c r="BM1724" i="3"/>
  <c r="BN1724" i="3"/>
  <c r="AA1725" i="3"/>
  <c r="AB1725" i="3"/>
  <c r="AC1725" i="3"/>
  <c r="AD1725" i="3" s="1"/>
  <c r="AU1725" i="3" s="1"/>
  <c r="AG1725" i="3"/>
  <c r="AH1725" i="3"/>
  <c r="AF1725" i="3" s="1"/>
  <c r="AX1725" i="3"/>
  <c r="AY1725" i="3"/>
  <c r="AZ1725" i="3"/>
  <c r="BB1725" i="3"/>
  <c r="BC1725" i="3"/>
  <c r="BD1725" i="3"/>
  <c r="BE1725" i="3" s="1"/>
  <c r="BF1725" i="3" s="1"/>
  <c r="BJ1725" i="3"/>
  <c r="BK1725" i="3"/>
  <c r="BL1725" i="3"/>
  <c r="BM1725" i="3"/>
  <c r="BN1725" i="3"/>
  <c r="AA1726" i="3"/>
  <c r="AB1726" i="3"/>
  <c r="AC1726" i="3"/>
  <c r="AD1726" i="3" s="1"/>
  <c r="AU1726" i="3" s="1"/>
  <c r="AG1726" i="3"/>
  <c r="AH1726" i="3"/>
  <c r="AF1726" i="3" s="1"/>
  <c r="AX1726" i="3"/>
  <c r="AY1726" i="3"/>
  <c r="AZ1726" i="3"/>
  <c r="BB1726" i="3"/>
  <c r="BC1726" i="3"/>
  <c r="BD1726" i="3"/>
  <c r="BE1726" i="3" s="1"/>
  <c r="BF1726" i="3" s="1"/>
  <c r="BJ1726" i="3"/>
  <c r="BK1726" i="3"/>
  <c r="BL1726" i="3"/>
  <c r="BM1726" i="3"/>
  <c r="BN1726" i="3"/>
  <c r="AA1727" i="3"/>
  <c r="AB1727" i="3"/>
  <c r="AC1727" i="3"/>
  <c r="AD1727" i="3" s="1"/>
  <c r="AU1727" i="3" s="1"/>
  <c r="AG1727" i="3"/>
  <c r="AH1727" i="3"/>
  <c r="AF1727" i="3" s="1"/>
  <c r="AX1727" i="3"/>
  <c r="AY1727" i="3"/>
  <c r="AZ1727" i="3"/>
  <c r="BB1727" i="3"/>
  <c r="BC1727" i="3"/>
  <c r="BD1727" i="3"/>
  <c r="BE1727" i="3" s="1"/>
  <c r="BF1727" i="3" s="1"/>
  <c r="BJ1727" i="3"/>
  <c r="BK1727" i="3"/>
  <c r="BL1727" i="3"/>
  <c r="BM1727" i="3"/>
  <c r="BN1727" i="3"/>
  <c r="AA1728" i="3"/>
  <c r="AB1728" i="3"/>
  <c r="AC1728" i="3"/>
  <c r="AD1728" i="3" s="1"/>
  <c r="AU1728" i="3" s="1"/>
  <c r="AG1728" i="3"/>
  <c r="AH1728" i="3"/>
  <c r="AF1728" i="3" s="1"/>
  <c r="AX1728" i="3"/>
  <c r="AY1728" i="3"/>
  <c r="AZ1728" i="3"/>
  <c r="BB1728" i="3"/>
  <c r="BC1728" i="3"/>
  <c r="BD1728" i="3"/>
  <c r="BE1728" i="3" s="1"/>
  <c r="BF1728" i="3" s="1"/>
  <c r="BJ1728" i="3"/>
  <c r="BK1728" i="3"/>
  <c r="BL1728" i="3"/>
  <c r="BM1728" i="3"/>
  <c r="BN1728" i="3"/>
  <c r="AA1729" i="3"/>
  <c r="AB1729" i="3"/>
  <c r="AG1729" i="3"/>
  <c r="AH1729" i="3"/>
  <c r="AF1729" i="3" s="1"/>
  <c r="AX1729" i="3"/>
  <c r="AY1729" i="3"/>
  <c r="AC1729" i="3" s="1"/>
  <c r="AZ1729" i="3"/>
  <c r="BB1729" i="3"/>
  <c r="BC1729" i="3"/>
  <c r="BD1729" i="3"/>
  <c r="BE1729" i="3" s="1"/>
  <c r="BF1729" i="3" s="1"/>
  <c r="BJ1729" i="3"/>
  <c r="BK1729" i="3"/>
  <c r="BL1729" i="3"/>
  <c r="BM1729" i="3"/>
  <c r="BN1729" i="3"/>
  <c r="AA1730" i="3"/>
  <c r="AB1730" i="3"/>
  <c r="AG1730" i="3"/>
  <c r="AH1730" i="3"/>
  <c r="AF1730" i="3" s="1"/>
  <c r="AX1730" i="3"/>
  <c r="AY1730" i="3"/>
  <c r="AC1730" i="3" s="1"/>
  <c r="AZ1730" i="3"/>
  <c r="BB1730" i="3"/>
  <c r="BC1730" i="3"/>
  <c r="BD1730" i="3"/>
  <c r="BE1730" i="3" s="1"/>
  <c r="BF1730" i="3" s="1"/>
  <c r="BJ1730" i="3"/>
  <c r="BK1730" i="3"/>
  <c r="BL1730" i="3"/>
  <c r="BM1730" i="3"/>
  <c r="BN1730" i="3"/>
  <c r="AA1731" i="3"/>
  <c r="AB1731" i="3"/>
  <c r="AF1731" i="3"/>
  <c r="AG1731" i="3"/>
  <c r="AH1731" i="3"/>
  <c r="AX1731" i="3"/>
  <c r="AY1731" i="3"/>
  <c r="AC1731" i="3" s="1"/>
  <c r="AZ1731" i="3"/>
  <c r="BB1731" i="3"/>
  <c r="BC1731" i="3"/>
  <c r="BD1731" i="3"/>
  <c r="BE1731" i="3" s="1"/>
  <c r="BF1731" i="3" s="1"/>
  <c r="BJ1731" i="3"/>
  <c r="BK1731" i="3"/>
  <c r="BL1731" i="3"/>
  <c r="BM1731" i="3"/>
  <c r="BN1731" i="3"/>
  <c r="AA1732" i="3"/>
  <c r="AB1732" i="3"/>
  <c r="AF1732" i="3"/>
  <c r="AG1732" i="3"/>
  <c r="AH1732" i="3"/>
  <c r="AX1732" i="3"/>
  <c r="AY1732" i="3"/>
  <c r="AC1732" i="3" s="1"/>
  <c r="AZ1732" i="3"/>
  <c r="BB1732" i="3"/>
  <c r="BC1732" i="3"/>
  <c r="BD1732" i="3"/>
  <c r="BE1732" i="3" s="1"/>
  <c r="BF1732" i="3" s="1"/>
  <c r="BJ1732" i="3"/>
  <c r="BK1732" i="3"/>
  <c r="BL1732" i="3"/>
  <c r="BM1732" i="3"/>
  <c r="BN1732" i="3"/>
  <c r="AA1733" i="3"/>
  <c r="AB1733" i="3"/>
  <c r="AF1733" i="3"/>
  <c r="AG1733" i="3"/>
  <c r="AH1733" i="3"/>
  <c r="AX1733" i="3"/>
  <c r="AY1733" i="3"/>
  <c r="AC1733" i="3" s="1"/>
  <c r="AZ1733" i="3"/>
  <c r="BB1733" i="3"/>
  <c r="BC1733" i="3"/>
  <c r="BD1733" i="3"/>
  <c r="BE1733" i="3" s="1"/>
  <c r="BF1733" i="3" s="1"/>
  <c r="BJ1733" i="3"/>
  <c r="BK1733" i="3"/>
  <c r="BL1733" i="3"/>
  <c r="BM1733" i="3"/>
  <c r="BN1733" i="3"/>
  <c r="AA1734" i="3"/>
  <c r="AB1734" i="3"/>
  <c r="AF1734" i="3"/>
  <c r="AG1734" i="3"/>
  <c r="AH1734" i="3"/>
  <c r="AX1734" i="3"/>
  <c r="AY1734" i="3"/>
  <c r="AC1734" i="3" s="1"/>
  <c r="AZ1734" i="3"/>
  <c r="BB1734" i="3"/>
  <c r="BC1734" i="3"/>
  <c r="BD1734" i="3"/>
  <c r="BE1734" i="3" s="1"/>
  <c r="BF1734" i="3" s="1"/>
  <c r="BJ1734" i="3"/>
  <c r="BK1734" i="3"/>
  <c r="BL1734" i="3"/>
  <c r="BM1734" i="3"/>
  <c r="BN1734" i="3"/>
  <c r="AA1735" i="3"/>
  <c r="AB1735" i="3"/>
  <c r="AF1735" i="3"/>
  <c r="AG1735" i="3"/>
  <c r="AH1735" i="3"/>
  <c r="AX1735" i="3"/>
  <c r="AY1735" i="3"/>
  <c r="AC1735" i="3" s="1"/>
  <c r="AZ1735" i="3"/>
  <c r="BB1735" i="3"/>
  <c r="BC1735" i="3"/>
  <c r="BD1735" i="3"/>
  <c r="BE1735" i="3" s="1"/>
  <c r="BF1735" i="3" s="1"/>
  <c r="BJ1735" i="3"/>
  <c r="BK1735" i="3"/>
  <c r="BL1735" i="3"/>
  <c r="BM1735" i="3"/>
  <c r="BN1735" i="3"/>
  <c r="AA1736" i="3"/>
  <c r="AB1736" i="3"/>
  <c r="AF1736" i="3"/>
  <c r="AG1736" i="3"/>
  <c r="AH1736" i="3"/>
  <c r="AX1736" i="3"/>
  <c r="AY1736" i="3"/>
  <c r="AC1736" i="3" s="1"/>
  <c r="AZ1736" i="3"/>
  <c r="BB1736" i="3"/>
  <c r="BC1736" i="3"/>
  <c r="BD1736" i="3"/>
  <c r="BE1736" i="3" s="1"/>
  <c r="BF1736" i="3" s="1"/>
  <c r="BJ1736" i="3"/>
  <c r="BK1736" i="3"/>
  <c r="BL1736" i="3"/>
  <c r="BM1736" i="3"/>
  <c r="BN1736" i="3"/>
  <c r="AA1737" i="3"/>
  <c r="AB1737" i="3"/>
  <c r="AF1737" i="3"/>
  <c r="AG1737" i="3"/>
  <c r="AH1737" i="3"/>
  <c r="AX1737" i="3"/>
  <c r="AY1737" i="3"/>
  <c r="AC1737" i="3" s="1"/>
  <c r="AZ1737" i="3"/>
  <c r="BB1737" i="3"/>
  <c r="BC1737" i="3"/>
  <c r="BD1737" i="3"/>
  <c r="BE1737" i="3" s="1"/>
  <c r="BF1737" i="3" s="1"/>
  <c r="BJ1737" i="3"/>
  <c r="BK1737" i="3"/>
  <c r="BL1737" i="3"/>
  <c r="BM1737" i="3"/>
  <c r="BN1737" i="3"/>
  <c r="AA1738" i="3"/>
  <c r="AB1738" i="3"/>
  <c r="AF1738" i="3"/>
  <c r="AG1738" i="3"/>
  <c r="AH1738" i="3"/>
  <c r="AX1738" i="3"/>
  <c r="AY1738" i="3"/>
  <c r="AC1738" i="3" s="1"/>
  <c r="AZ1738" i="3"/>
  <c r="BB1738" i="3"/>
  <c r="BC1738" i="3"/>
  <c r="BD1738" i="3"/>
  <c r="BE1738" i="3" s="1"/>
  <c r="BF1738" i="3" s="1"/>
  <c r="BJ1738" i="3"/>
  <c r="BK1738" i="3"/>
  <c r="BL1738" i="3"/>
  <c r="BM1738" i="3"/>
  <c r="BN1738" i="3"/>
  <c r="AA1739" i="3"/>
  <c r="AB1739" i="3"/>
  <c r="AF1739" i="3"/>
  <c r="AG1739" i="3"/>
  <c r="AH1739" i="3"/>
  <c r="AX1739" i="3"/>
  <c r="AY1739" i="3"/>
  <c r="AC1739" i="3" s="1"/>
  <c r="AZ1739" i="3"/>
  <c r="BB1739" i="3"/>
  <c r="BC1739" i="3"/>
  <c r="BD1739" i="3"/>
  <c r="BE1739" i="3" s="1"/>
  <c r="BF1739" i="3" s="1"/>
  <c r="BJ1739" i="3"/>
  <c r="BK1739" i="3"/>
  <c r="BL1739" i="3"/>
  <c r="BM1739" i="3"/>
  <c r="BN1739" i="3"/>
  <c r="AA1740" i="3"/>
  <c r="AB1740" i="3"/>
  <c r="AF1740" i="3"/>
  <c r="AG1740" i="3"/>
  <c r="AH1740" i="3"/>
  <c r="AX1740" i="3"/>
  <c r="AY1740" i="3"/>
  <c r="AC1740" i="3" s="1"/>
  <c r="AZ1740" i="3"/>
  <c r="BB1740" i="3"/>
  <c r="BC1740" i="3"/>
  <c r="BD1740" i="3"/>
  <c r="BE1740" i="3" s="1"/>
  <c r="BF1740" i="3" s="1"/>
  <c r="BJ1740" i="3"/>
  <c r="BK1740" i="3"/>
  <c r="BL1740" i="3"/>
  <c r="BM1740" i="3"/>
  <c r="BN1740" i="3"/>
  <c r="AA1741" i="3"/>
  <c r="AB1741" i="3"/>
  <c r="AF1741" i="3"/>
  <c r="AG1741" i="3"/>
  <c r="AH1741" i="3"/>
  <c r="AX1741" i="3"/>
  <c r="AY1741" i="3"/>
  <c r="AC1741" i="3" s="1"/>
  <c r="AZ1741" i="3"/>
  <c r="BB1741" i="3"/>
  <c r="BC1741" i="3"/>
  <c r="BD1741" i="3"/>
  <c r="BE1741" i="3" s="1"/>
  <c r="BF1741" i="3" s="1"/>
  <c r="BJ1741" i="3"/>
  <c r="BK1741" i="3"/>
  <c r="BL1741" i="3"/>
  <c r="BM1741" i="3"/>
  <c r="BN1741" i="3"/>
  <c r="AA1742" i="3"/>
  <c r="AB1742" i="3"/>
  <c r="AF1742" i="3"/>
  <c r="AG1742" i="3"/>
  <c r="AH1742" i="3"/>
  <c r="AX1742" i="3"/>
  <c r="AY1742" i="3"/>
  <c r="AC1742" i="3" s="1"/>
  <c r="AZ1742" i="3"/>
  <c r="BB1742" i="3"/>
  <c r="BC1742" i="3"/>
  <c r="BD1742" i="3"/>
  <c r="BE1742" i="3" s="1"/>
  <c r="BF1742" i="3" s="1"/>
  <c r="BJ1742" i="3"/>
  <c r="BK1742" i="3"/>
  <c r="BL1742" i="3"/>
  <c r="BM1742" i="3"/>
  <c r="BN1742" i="3"/>
  <c r="AA1743" i="3"/>
  <c r="AB1743" i="3"/>
  <c r="AF1743" i="3"/>
  <c r="AG1743" i="3"/>
  <c r="AH1743" i="3"/>
  <c r="AX1743" i="3"/>
  <c r="AY1743" i="3"/>
  <c r="AC1743" i="3" s="1"/>
  <c r="AZ1743" i="3"/>
  <c r="BB1743" i="3"/>
  <c r="BC1743" i="3"/>
  <c r="BD1743" i="3"/>
  <c r="BE1743" i="3" s="1"/>
  <c r="BF1743" i="3" s="1"/>
  <c r="BJ1743" i="3"/>
  <c r="BK1743" i="3"/>
  <c r="BL1743" i="3"/>
  <c r="BM1743" i="3"/>
  <c r="BN1743" i="3"/>
  <c r="AA1744" i="3"/>
  <c r="AB1744" i="3"/>
  <c r="AF1744" i="3"/>
  <c r="AG1744" i="3"/>
  <c r="AH1744" i="3"/>
  <c r="AX1744" i="3"/>
  <c r="AY1744" i="3"/>
  <c r="AC1744" i="3" s="1"/>
  <c r="AZ1744" i="3"/>
  <c r="BB1744" i="3"/>
  <c r="BC1744" i="3"/>
  <c r="BD1744" i="3"/>
  <c r="BE1744" i="3" s="1"/>
  <c r="BF1744" i="3" s="1"/>
  <c r="BJ1744" i="3"/>
  <c r="BK1744" i="3"/>
  <c r="BL1744" i="3"/>
  <c r="BM1744" i="3"/>
  <c r="BN1744" i="3"/>
  <c r="AA1745" i="3"/>
  <c r="AB1745" i="3"/>
  <c r="AF1745" i="3"/>
  <c r="AG1745" i="3"/>
  <c r="AH1745" i="3"/>
  <c r="AX1745" i="3"/>
  <c r="AY1745" i="3"/>
  <c r="AC1745" i="3" s="1"/>
  <c r="AZ1745" i="3"/>
  <c r="BB1745" i="3"/>
  <c r="BC1745" i="3"/>
  <c r="BD1745" i="3"/>
  <c r="BE1745" i="3" s="1"/>
  <c r="BF1745" i="3" s="1"/>
  <c r="BJ1745" i="3"/>
  <c r="BK1745" i="3"/>
  <c r="BL1745" i="3"/>
  <c r="BM1745" i="3"/>
  <c r="BN1745" i="3"/>
  <c r="AA1746" i="3"/>
  <c r="AB1746" i="3"/>
  <c r="AF1746" i="3"/>
  <c r="AG1746" i="3"/>
  <c r="AH1746" i="3"/>
  <c r="AX1746" i="3"/>
  <c r="AY1746" i="3"/>
  <c r="AC1746" i="3" s="1"/>
  <c r="AZ1746" i="3"/>
  <c r="BB1746" i="3"/>
  <c r="BC1746" i="3"/>
  <c r="BD1746" i="3"/>
  <c r="BE1746" i="3" s="1"/>
  <c r="BF1746" i="3" s="1"/>
  <c r="BJ1746" i="3"/>
  <c r="BK1746" i="3"/>
  <c r="BL1746" i="3"/>
  <c r="BM1746" i="3"/>
  <c r="BN1746" i="3"/>
  <c r="AA1747" i="3"/>
  <c r="AB1747" i="3"/>
  <c r="AF1747" i="3"/>
  <c r="AG1747" i="3"/>
  <c r="AH1747" i="3"/>
  <c r="AX1747" i="3"/>
  <c r="AY1747" i="3"/>
  <c r="AC1747" i="3" s="1"/>
  <c r="AZ1747" i="3"/>
  <c r="BB1747" i="3"/>
  <c r="BC1747" i="3"/>
  <c r="BD1747" i="3"/>
  <c r="BE1747" i="3" s="1"/>
  <c r="BF1747" i="3" s="1"/>
  <c r="BJ1747" i="3"/>
  <c r="BK1747" i="3"/>
  <c r="BL1747" i="3"/>
  <c r="BM1747" i="3"/>
  <c r="BN1747" i="3"/>
  <c r="AA1748" i="3"/>
  <c r="AB1748" i="3"/>
  <c r="AF1748" i="3"/>
  <c r="AG1748" i="3"/>
  <c r="AH1748" i="3"/>
  <c r="AX1748" i="3"/>
  <c r="AY1748" i="3"/>
  <c r="AC1748" i="3" s="1"/>
  <c r="AZ1748" i="3"/>
  <c r="BB1748" i="3"/>
  <c r="BC1748" i="3"/>
  <c r="BD1748" i="3"/>
  <c r="BE1748" i="3" s="1"/>
  <c r="BF1748" i="3" s="1"/>
  <c r="BJ1748" i="3"/>
  <c r="BK1748" i="3"/>
  <c r="BL1748" i="3"/>
  <c r="BM1748" i="3"/>
  <c r="BN1748" i="3"/>
  <c r="AA1749" i="3"/>
  <c r="AB1749" i="3"/>
  <c r="AF1749" i="3"/>
  <c r="AG1749" i="3"/>
  <c r="AH1749" i="3"/>
  <c r="AX1749" i="3"/>
  <c r="AY1749" i="3"/>
  <c r="AC1749" i="3" s="1"/>
  <c r="AZ1749" i="3"/>
  <c r="BB1749" i="3"/>
  <c r="BC1749" i="3"/>
  <c r="BD1749" i="3"/>
  <c r="BE1749" i="3" s="1"/>
  <c r="BF1749" i="3" s="1"/>
  <c r="BJ1749" i="3"/>
  <c r="BK1749" i="3"/>
  <c r="BL1749" i="3"/>
  <c r="BM1749" i="3"/>
  <c r="BN1749" i="3"/>
  <c r="AA1750" i="3"/>
  <c r="AB1750" i="3"/>
  <c r="AF1750" i="3"/>
  <c r="AG1750" i="3"/>
  <c r="AH1750" i="3"/>
  <c r="AX1750" i="3"/>
  <c r="AY1750" i="3"/>
  <c r="AC1750" i="3" s="1"/>
  <c r="AZ1750" i="3"/>
  <c r="BB1750" i="3"/>
  <c r="BC1750" i="3"/>
  <c r="BD1750" i="3"/>
  <c r="BE1750" i="3" s="1"/>
  <c r="BF1750" i="3" s="1"/>
  <c r="BJ1750" i="3"/>
  <c r="BK1750" i="3"/>
  <c r="BL1750" i="3"/>
  <c r="BM1750" i="3"/>
  <c r="BN1750" i="3"/>
  <c r="AA1751" i="3"/>
  <c r="AB1751" i="3"/>
  <c r="AF1751" i="3"/>
  <c r="AG1751" i="3"/>
  <c r="AH1751" i="3"/>
  <c r="AX1751" i="3"/>
  <c r="AY1751" i="3"/>
  <c r="AC1751" i="3" s="1"/>
  <c r="AZ1751" i="3"/>
  <c r="BB1751" i="3"/>
  <c r="BC1751" i="3"/>
  <c r="BD1751" i="3"/>
  <c r="BE1751" i="3" s="1"/>
  <c r="BF1751" i="3" s="1"/>
  <c r="BJ1751" i="3"/>
  <c r="BK1751" i="3"/>
  <c r="BL1751" i="3"/>
  <c r="BM1751" i="3"/>
  <c r="BN1751" i="3"/>
  <c r="AA1752" i="3"/>
  <c r="AB1752" i="3"/>
  <c r="AF1752" i="3"/>
  <c r="AG1752" i="3"/>
  <c r="AH1752" i="3"/>
  <c r="AX1752" i="3"/>
  <c r="AY1752" i="3"/>
  <c r="AC1752" i="3" s="1"/>
  <c r="AZ1752" i="3"/>
  <c r="BB1752" i="3"/>
  <c r="BC1752" i="3"/>
  <c r="BD1752" i="3"/>
  <c r="BE1752" i="3" s="1"/>
  <c r="BF1752" i="3" s="1"/>
  <c r="BJ1752" i="3"/>
  <c r="BK1752" i="3"/>
  <c r="BL1752" i="3"/>
  <c r="BM1752" i="3"/>
  <c r="BN1752" i="3"/>
  <c r="AA1753" i="3"/>
  <c r="AB1753" i="3"/>
  <c r="AF1753" i="3"/>
  <c r="AG1753" i="3"/>
  <c r="AH1753" i="3"/>
  <c r="AX1753" i="3"/>
  <c r="AY1753" i="3"/>
  <c r="AC1753" i="3" s="1"/>
  <c r="AZ1753" i="3"/>
  <c r="BB1753" i="3"/>
  <c r="BC1753" i="3"/>
  <c r="BD1753" i="3"/>
  <c r="BE1753" i="3" s="1"/>
  <c r="BF1753" i="3" s="1"/>
  <c r="BJ1753" i="3"/>
  <c r="BK1753" i="3"/>
  <c r="BL1753" i="3"/>
  <c r="BM1753" i="3"/>
  <c r="BN1753" i="3"/>
  <c r="AA1754" i="3"/>
  <c r="AB1754" i="3"/>
  <c r="AF1754" i="3"/>
  <c r="AG1754" i="3"/>
  <c r="AH1754" i="3"/>
  <c r="AX1754" i="3"/>
  <c r="AY1754" i="3"/>
  <c r="AC1754" i="3" s="1"/>
  <c r="AZ1754" i="3"/>
  <c r="BB1754" i="3"/>
  <c r="BC1754" i="3"/>
  <c r="BD1754" i="3"/>
  <c r="BE1754" i="3" s="1"/>
  <c r="BF1754" i="3" s="1"/>
  <c r="BJ1754" i="3"/>
  <c r="BK1754" i="3"/>
  <c r="BL1754" i="3"/>
  <c r="BM1754" i="3"/>
  <c r="BN1754" i="3"/>
  <c r="AA1755" i="3"/>
  <c r="AB1755" i="3"/>
  <c r="AF1755" i="3"/>
  <c r="AG1755" i="3"/>
  <c r="AH1755" i="3"/>
  <c r="AX1755" i="3"/>
  <c r="AY1755" i="3"/>
  <c r="AC1755" i="3" s="1"/>
  <c r="AZ1755" i="3"/>
  <c r="BB1755" i="3"/>
  <c r="BC1755" i="3"/>
  <c r="BD1755" i="3"/>
  <c r="BE1755" i="3" s="1"/>
  <c r="BF1755" i="3" s="1"/>
  <c r="BJ1755" i="3"/>
  <c r="BK1755" i="3"/>
  <c r="BL1755" i="3"/>
  <c r="BM1755" i="3"/>
  <c r="BN1755" i="3"/>
  <c r="AA1756" i="3"/>
  <c r="AB1756" i="3"/>
  <c r="AF1756" i="3"/>
  <c r="AG1756" i="3"/>
  <c r="AH1756" i="3"/>
  <c r="AX1756" i="3"/>
  <c r="AY1756" i="3"/>
  <c r="AC1756" i="3" s="1"/>
  <c r="AZ1756" i="3"/>
  <c r="BB1756" i="3"/>
  <c r="BC1756" i="3"/>
  <c r="BD1756" i="3"/>
  <c r="BE1756" i="3" s="1"/>
  <c r="BF1756" i="3" s="1"/>
  <c r="BJ1756" i="3"/>
  <c r="BK1756" i="3"/>
  <c r="BL1756" i="3"/>
  <c r="BM1756" i="3"/>
  <c r="BN1756" i="3"/>
  <c r="AA1757" i="3"/>
  <c r="AB1757" i="3"/>
  <c r="AF1757" i="3"/>
  <c r="AG1757" i="3"/>
  <c r="AH1757" i="3"/>
  <c r="AX1757" i="3"/>
  <c r="AY1757" i="3"/>
  <c r="AC1757" i="3" s="1"/>
  <c r="AZ1757" i="3"/>
  <c r="BB1757" i="3"/>
  <c r="BC1757" i="3"/>
  <c r="BD1757" i="3"/>
  <c r="BE1757" i="3" s="1"/>
  <c r="BF1757" i="3" s="1"/>
  <c r="BJ1757" i="3"/>
  <c r="BK1757" i="3"/>
  <c r="BL1757" i="3"/>
  <c r="BM1757" i="3"/>
  <c r="BN1757" i="3"/>
  <c r="AA1758" i="3"/>
  <c r="AB1758" i="3"/>
  <c r="AF1758" i="3"/>
  <c r="AG1758" i="3"/>
  <c r="AH1758" i="3"/>
  <c r="AX1758" i="3"/>
  <c r="AY1758" i="3"/>
  <c r="AC1758" i="3" s="1"/>
  <c r="AZ1758" i="3"/>
  <c r="BB1758" i="3"/>
  <c r="BC1758" i="3"/>
  <c r="BD1758" i="3"/>
  <c r="BE1758" i="3" s="1"/>
  <c r="BF1758" i="3" s="1"/>
  <c r="BJ1758" i="3"/>
  <c r="BK1758" i="3"/>
  <c r="BL1758" i="3"/>
  <c r="BM1758" i="3"/>
  <c r="BN1758" i="3"/>
  <c r="AA1759" i="3"/>
  <c r="AB1759" i="3"/>
  <c r="AF1759" i="3"/>
  <c r="AG1759" i="3"/>
  <c r="AH1759" i="3"/>
  <c r="AX1759" i="3"/>
  <c r="AY1759" i="3"/>
  <c r="AC1759" i="3" s="1"/>
  <c r="AZ1759" i="3"/>
  <c r="BB1759" i="3"/>
  <c r="BC1759" i="3"/>
  <c r="BD1759" i="3"/>
  <c r="BE1759" i="3" s="1"/>
  <c r="BF1759" i="3" s="1"/>
  <c r="BJ1759" i="3"/>
  <c r="BK1759" i="3"/>
  <c r="BL1759" i="3"/>
  <c r="BM1759" i="3"/>
  <c r="BN1759" i="3"/>
  <c r="AA1760" i="3"/>
  <c r="AB1760" i="3"/>
  <c r="AF1760" i="3"/>
  <c r="AG1760" i="3"/>
  <c r="AH1760" i="3"/>
  <c r="AX1760" i="3"/>
  <c r="AY1760" i="3"/>
  <c r="AC1760" i="3" s="1"/>
  <c r="AZ1760" i="3"/>
  <c r="BB1760" i="3"/>
  <c r="BC1760" i="3"/>
  <c r="BD1760" i="3"/>
  <c r="BE1760" i="3" s="1"/>
  <c r="BF1760" i="3" s="1"/>
  <c r="BJ1760" i="3"/>
  <c r="BK1760" i="3"/>
  <c r="BL1760" i="3"/>
  <c r="BM1760" i="3"/>
  <c r="BN1760" i="3"/>
  <c r="AA1761" i="3"/>
  <c r="AB1761" i="3"/>
  <c r="AF1761" i="3"/>
  <c r="AG1761" i="3"/>
  <c r="AH1761" i="3"/>
  <c r="AX1761" i="3"/>
  <c r="AY1761" i="3"/>
  <c r="AC1761" i="3" s="1"/>
  <c r="AZ1761" i="3"/>
  <c r="BB1761" i="3"/>
  <c r="BC1761" i="3"/>
  <c r="BD1761" i="3"/>
  <c r="BE1761" i="3" s="1"/>
  <c r="BF1761" i="3" s="1"/>
  <c r="BJ1761" i="3"/>
  <c r="BK1761" i="3"/>
  <c r="BL1761" i="3"/>
  <c r="BM1761" i="3"/>
  <c r="BN1761" i="3"/>
  <c r="AA1762" i="3"/>
  <c r="AB1762" i="3"/>
  <c r="AF1762" i="3"/>
  <c r="AG1762" i="3"/>
  <c r="AH1762" i="3"/>
  <c r="AX1762" i="3"/>
  <c r="AY1762" i="3"/>
  <c r="AC1762" i="3" s="1"/>
  <c r="AZ1762" i="3"/>
  <c r="BB1762" i="3"/>
  <c r="BC1762" i="3"/>
  <c r="BD1762" i="3"/>
  <c r="BE1762" i="3" s="1"/>
  <c r="BF1762" i="3" s="1"/>
  <c r="BJ1762" i="3"/>
  <c r="BK1762" i="3"/>
  <c r="BL1762" i="3"/>
  <c r="BM1762" i="3"/>
  <c r="BN1762" i="3"/>
  <c r="AA1763" i="3"/>
  <c r="AB1763" i="3"/>
  <c r="AF1763" i="3"/>
  <c r="AG1763" i="3"/>
  <c r="AH1763" i="3"/>
  <c r="AX1763" i="3"/>
  <c r="AY1763" i="3"/>
  <c r="AC1763" i="3" s="1"/>
  <c r="AZ1763" i="3"/>
  <c r="BB1763" i="3"/>
  <c r="BC1763" i="3"/>
  <c r="BD1763" i="3"/>
  <c r="BE1763" i="3" s="1"/>
  <c r="BF1763" i="3" s="1"/>
  <c r="BJ1763" i="3"/>
  <c r="BK1763" i="3"/>
  <c r="BL1763" i="3"/>
  <c r="BM1763" i="3"/>
  <c r="BN1763" i="3"/>
  <c r="AA1764" i="3"/>
  <c r="AB1764" i="3"/>
  <c r="AF1764" i="3"/>
  <c r="AG1764" i="3"/>
  <c r="AH1764" i="3"/>
  <c r="AX1764" i="3"/>
  <c r="AY1764" i="3"/>
  <c r="AC1764" i="3" s="1"/>
  <c r="AZ1764" i="3"/>
  <c r="BB1764" i="3"/>
  <c r="BC1764" i="3"/>
  <c r="BD1764" i="3"/>
  <c r="BE1764" i="3" s="1"/>
  <c r="BF1764" i="3" s="1"/>
  <c r="BJ1764" i="3"/>
  <c r="BK1764" i="3"/>
  <c r="BL1764" i="3"/>
  <c r="BM1764" i="3"/>
  <c r="BN1764" i="3"/>
  <c r="AA1765" i="3"/>
  <c r="AB1765" i="3"/>
  <c r="AF1765" i="3"/>
  <c r="AG1765" i="3"/>
  <c r="AH1765" i="3"/>
  <c r="AX1765" i="3"/>
  <c r="AY1765" i="3"/>
  <c r="AC1765" i="3" s="1"/>
  <c r="AZ1765" i="3"/>
  <c r="BB1765" i="3"/>
  <c r="BC1765" i="3"/>
  <c r="BD1765" i="3"/>
  <c r="BE1765" i="3" s="1"/>
  <c r="BF1765" i="3" s="1"/>
  <c r="BJ1765" i="3"/>
  <c r="BK1765" i="3"/>
  <c r="BL1765" i="3"/>
  <c r="BM1765" i="3"/>
  <c r="BN1765" i="3"/>
  <c r="AA1766" i="3"/>
  <c r="AB1766" i="3"/>
  <c r="AF1766" i="3"/>
  <c r="AG1766" i="3"/>
  <c r="AH1766" i="3"/>
  <c r="AX1766" i="3"/>
  <c r="AY1766" i="3"/>
  <c r="AC1766" i="3" s="1"/>
  <c r="AZ1766" i="3"/>
  <c r="BB1766" i="3"/>
  <c r="BC1766" i="3"/>
  <c r="BD1766" i="3"/>
  <c r="BE1766" i="3" s="1"/>
  <c r="BF1766" i="3" s="1"/>
  <c r="BJ1766" i="3"/>
  <c r="BK1766" i="3"/>
  <c r="BL1766" i="3"/>
  <c r="BM1766" i="3"/>
  <c r="BN1766" i="3"/>
  <c r="AA1767" i="3"/>
  <c r="AB1767" i="3"/>
  <c r="AF1767" i="3"/>
  <c r="AG1767" i="3"/>
  <c r="AH1767" i="3"/>
  <c r="AX1767" i="3"/>
  <c r="AY1767" i="3"/>
  <c r="AC1767" i="3" s="1"/>
  <c r="AZ1767" i="3"/>
  <c r="BB1767" i="3"/>
  <c r="BC1767" i="3"/>
  <c r="BD1767" i="3"/>
  <c r="BE1767" i="3" s="1"/>
  <c r="BF1767" i="3" s="1"/>
  <c r="BJ1767" i="3"/>
  <c r="BK1767" i="3"/>
  <c r="BL1767" i="3"/>
  <c r="BM1767" i="3"/>
  <c r="BN1767" i="3"/>
  <c r="AA1768" i="3"/>
  <c r="AB1768" i="3"/>
  <c r="AF1768" i="3"/>
  <c r="AG1768" i="3"/>
  <c r="AH1768" i="3"/>
  <c r="AX1768" i="3"/>
  <c r="AY1768" i="3"/>
  <c r="AC1768" i="3" s="1"/>
  <c r="AZ1768" i="3"/>
  <c r="BB1768" i="3"/>
  <c r="BC1768" i="3"/>
  <c r="BD1768" i="3"/>
  <c r="BE1768" i="3" s="1"/>
  <c r="BF1768" i="3" s="1"/>
  <c r="BJ1768" i="3"/>
  <c r="BK1768" i="3"/>
  <c r="BL1768" i="3"/>
  <c r="BM1768" i="3"/>
  <c r="BN1768" i="3"/>
  <c r="AA1769" i="3"/>
  <c r="AB1769" i="3"/>
  <c r="AF1769" i="3"/>
  <c r="AG1769" i="3"/>
  <c r="AH1769" i="3"/>
  <c r="AX1769" i="3"/>
  <c r="AY1769" i="3"/>
  <c r="AC1769" i="3" s="1"/>
  <c r="AZ1769" i="3"/>
  <c r="BB1769" i="3"/>
  <c r="BC1769" i="3"/>
  <c r="BD1769" i="3"/>
  <c r="BE1769" i="3" s="1"/>
  <c r="BF1769" i="3" s="1"/>
  <c r="BJ1769" i="3"/>
  <c r="BK1769" i="3"/>
  <c r="BL1769" i="3"/>
  <c r="BM1769" i="3"/>
  <c r="BN1769" i="3"/>
  <c r="AA1770" i="3"/>
  <c r="AB1770" i="3"/>
  <c r="AF1770" i="3"/>
  <c r="AG1770" i="3"/>
  <c r="AH1770" i="3"/>
  <c r="AX1770" i="3"/>
  <c r="AY1770" i="3"/>
  <c r="AC1770" i="3" s="1"/>
  <c r="AZ1770" i="3"/>
  <c r="BB1770" i="3"/>
  <c r="BC1770" i="3"/>
  <c r="BD1770" i="3"/>
  <c r="BE1770" i="3" s="1"/>
  <c r="BF1770" i="3" s="1"/>
  <c r="BJ1770" i="3"/>
  <c r="BK1770" i="3"/>
  <c r="BL1770" i="3"/>
  <c r="BM1770" i="3"/>
  <c r="BN1770" i="3"/>
  <c r="AA1771" i="3"/>
  <c r="AB1771" i="3"/>
  <c r="AF1771" i="3"/>
  <c r="AG1771" i="3"/>
  <c r="AH1771" i="3"/>
  <c r="AX1771" i="3"/>
  <c r="AY1771" i="3"/>
  <c r="AC1771" i="3" s="1"/>
  <c r="AZ1771" i="3"/>
  <c r="BB1771" i="3"/>
  <c r="BC1771" i="3"/>
  <c r="BD1771" i="3"/>
  <c r="BE1771" i="3" s="1"/>
  <c r="BF1771" i="3" s="1"/>
  <c r="BJ1771" i="3"/>
  <c r="BK1771" i="3"/>
  <c r="BL1771" i="3"/>
  <c r="BM1771" i="3"/>
  <c r="BN1771" i="3"/>
  <c r="AA1772" i="3"/>
  <c r="AB1772" i="3"/>
  <c r="AF1772" i="3"/>
  <c r="AG1772" i="3"/>
  <c r="AH1772" i="3"/>
  <c r="AX1772" i="3"/>
  <c r="AY1772" i="3"/>
  <c r="AC1772" i="3" s="1"/>
  <c r="AZ1772" i="3"/>
  <c r="BB1772" i="3"/>
  <c r="BC1772" i="3"/>
  <c r="BD1772" i="3"/>
  <c r="BE1772" i="3" s="1"/>
  <c r="BF1772" i="3" s="1"/>
  <c r="BJ1772" i="3"/>
  <c r="BK1772" i="3"/>
  <c r="BL1772" i="3"/>
  <c r="BM1772" i="3"/>
  <c r="BN1772" i="3"/>
  <c r="AA1773" i="3"/>
  <c r="AB1773" i="3"/>
  <c r="AF1773" i="3"/>
  <c r="AG1773" i="3"/>
  <c r="AH1773" i="3"/>
  <c r="AX1773" i="3"/>
  <c r="AY1773" i="3"/>
  <c r="AC1773" i="3" s="1"/>
  <c r="AZ1773" i="3"/>
  <c r="BB1773" i="3"/>
  <c r="BC1773" i="3"/>
  <c r="BD1773" i="3"/>
  <c r="BE1773" i="3" s="1"/>
  <c r="BF1773" i="3" s="1"/>
  <c r="BJ1773" i="3"/>
  <c r="BK1773" i="3"/>
  <c r="BL1773" i="3"/>
  <c r="BM1773" i="3"/>
  <c r="BN1773" i="3"/>
  <c r="AA1774" i="3"/>
  <c r="AB1774" i="3"/>
  <c r="AF1774" i="3"/>
  <c r="AG1774" i="3"/>
  <c r="AH1774" i="3"/>
  <c r="AX1774" i="3"/>
  <c r="AY1774" i="3"/>
  <c r="AC1774" i="3" s="1"/>
  <c r="AZ1774" i="3"/>
  <c r="BB1774" i="3"/>
  <c r="BC1774" i="3"/>
  <c r="BD1774" i="3"/>
  <c r="BE1774" i="3" s="1"/>
  <c r="BF1774" i="3" s="1"/>
  <c r="BJ1774" i="3"/>
  <c r="BK1774" i="3"/>
  <c r="BL1774" i="3"/>
  <c r="BM1774" i="3"/>
  <c r="BN1774" i="3"/>
  <c r="AA1775" i="3"/>
  <c r="AB1775" i="3"/>
  <c r="AF1775" i="3"/>
  <c r="AG1775" i="3"/>
  <c r="AH1775" i="3"/>
  <c r="AX1775" i="3"/>
  <c r="AY1775" i="3"/>
  <c r="AC1775" i="3" s="1"/>
  <c r="AZ1775" i="3"/>
  <c r="BB1775" i="3"/>
  <c r="BC1775" i="3"/>
  <c r="BD1775" i="3"/>
  <c r="BE1775" i="3" s="1"/>
  <c r="BF1775" i="3" s="1"/>
  <c r="BJ1775" i="3"/>
  <c r="BK1775" i="3"/>
  <c r="BL1775" i="3"/>
  <c r="BM1775" i="3"/>
  <c r="BN1775" i="3"/>
  <c r="AA1776" i="3"/>
  <c r="AB1776" i="3"/>
  <c r="AF1776" i="3"/>
  <c r="AG1776" i="3"/>
  <c r="AH1776" i="3"/>
  <c r="AX1776" i="3"/>
  <c r="AY1776" i="3"/>
  <c r="AC1776" i="3" s="1"/>
  <c r="AZ1776" i="3"/>
  <c r="BB1776" i="3"/>
  <c r="BC1776" i="3"/>
  <c r="BD1776" i="3"/>
  <c r="BE1776" i="3" s="1"/>
  <c r="BF1776" i="3" s="1"/>
  <c r="BJ1776" i="3"/>
  <c r="BK1776" i="3"/>
  <c r="BL1776" i="3"/>
  <c r="BM1776" i="3"/>
  <c r="BN1776" i="3"/>
  <c r="AA1777" i="3"/>
  <c r="AB1777" i="3"/>
  <c r="AF1777" i="3"/>
  <c r="AG1777" i="3"/>
  <c r="AH1777" i="3"/>
  <c r="AX1777" i="3"/>
  <c r="AY1777" i="3"/>
  <c r="AC1777" i="3" s="1"/>
  <c r="AZ1777" i="3"/>
  <c r="BB1777" i="3"/>
  <c r="BC1777" i="3"/>
  <c r="BD1777" i="3"/>
  <c r="BE1777" i="3" s="1"/>
  <c r="BF1777" i="3" s="1"/>
  <c r="BJ1777" i="3"/>
  <c r="BK1777" i="3"/>
  <c r="BL1777" i="3"/>
  <c r="BM1777" i="3"/>
  <c r="BN1777" i="3"/>
  <c r="AA1778" i="3"/>
  <c r="AB1778" i="3"/>
  <c r="AF1778" i="3"/>
  <c r="AG1778" i="3"/>
  <c r="AH1778" i="3"/>
  <c r="AX1778" i="3"/>
  <c r="AY1778" i="3"/>
  <c r="AC1778" i="3" s="1"/>
  <c r="AZ1778" i="3"/>
  <c r="BB1778" i="3"/>
  <c r="BC1778" i="3"/>
  <c r="BD1778" i="3"/>
  <c r="BE1778" i="3" s="1"/>
  <c r="BF1778" i="3" s="1"/>
  <c r="BJ1778" i="3"/>
  <c r="BK1778" i="3"/>
  <c r="BL1778" i="3"/>
  <c r="BM1778" i="3"/>
  <c r="BN1778" i="3"/>
  <c r="AA1779" i="3"/>
  <c r="AB1779" i="3"/>
  <c r="AF1779" i="3"/>
  <c r="AG1779" i="3"/>
  <c r="AH1779" i="3"/>
  <c r="AX1779" i="3"/>
  <c r="AY1779" i="3"/>
  <c r="AC1779" i="3" s="1"/>
  <c r="AZ1779" i="3"/>
  <c r="BB1779" i="3"/>
  <c r="BC1779" i="3"/>
  <c r="BD1779" i="3"/>
  <c r="BE1779" i="3" s="1"/>
  <c r="BF1779" i="3" s="1"/>
  <c r="BJ1779" i="3"/>
  <c r="BK1779" i="3"/>
  <c r="BL1779" i="3"/>
  <c r="BM1779" i="3"/>
  <c r="BN1779" i="3"/>
  <c r="AA1780" i="3"/>
  <c r="AB1780" i="3"/>
  <c r="AF1780" i="3"/>
  <c r="AG1780" i="3"/>
  <c r="AH1780" i="3"/>
  <c r="AX1780" i="3"/>
  <c r="AY1780" i="3"/>
  <c r="AC1780" i="3" s="1"/>
  <c r="AZ1780" i="3"/>
  <c r="BB1780" i="3"/>
  <c r="BC1780" i="3"/>
  <c r="BD1780" i="3"/>
  <c r="BE1780" i="3" s="1"/>
  <c r="BF1780" i="3" s="1"/>
  <c r="BJ1780" i="3"/>
  <c r="BK1780" i="3"/>
  <c r="BL1780" i="3"/>
  <c r="BM1780" i="3"/>
  <c r="BN1780" i="3"/>
  <c r="AA1781" i="3"/>
  <c r="AB1781" i="3"/>
  <c r="AF1781" i="3"/>
  <c r="AG1781" i="3"/>
  <c r="AH1781" i="3"/>
  <c r="AX1781" i="3"/>
  <c r="AY1781" i="3"/>
  <c r="AC1781" i="3" s="1"/>
  <c r="AZ1781" i="3"/>
  <c r="BB1781" i="3"/>
  <c r="BC1781" i="3"/>
  <c r="BD1781" i="3"/>
  <c r="BE1781" i="3" s="1"/>
  <c r="BF1781" i="3" s="1"/>
  <c r="BJ1781" i="3"/>
  <c r="BK1781" i="3"/>
  <c r="BL1781" i="3"/>
  <c r="BM1781" i="3"/>
  <c r="BN1781" i="3"/>
  <c r="AA1782" i="3"/>
  <c r="AB1782" i="3"/>
  <c r="AF1782" i="3"/>
  <c r="AG1782" i="3"/>
  <c r="AH1782" i="3"/>
  <c r="AX1782" i="3"/>
  <c r="AY1782" i="3"/>
  <c r="AC1782" i="3" s="1"/>
  <c r="AZ1782" i="3"/>
  <c r="BB1782" i="3"/>
  <c r="BC1782" i="3"/>
  <c r="BD1782" i="3"/>
  <c r="BE1782" i="3" s="1"/>
  <c r="BF1782" i="3" s="1"/>
  <c r="BJ1782" i="3"/>
  <c r="BK1782" i="3"/>
  <c r="BL1782" i="3"/>
  <c r="BM1782" i="3"/>
  <c r="BN1782" i="3"/>
  <c r="AA1783" i="3"/>
  <c r="AB1783" i="3"/>
  <c r="AF1783" i="3"/>
  <c r="AG1783" i="3"/>
  <c r="AH1783" i="3"/>
  <c r="AX1783" i="3"/>
  <c r="AY1783" i="3"/>
  <c r="AC1783" i="3" s="1"/>
  <c r="AZ1783" i="3"/>
  <c r="BB1783" i="3"/>
  <c r="BC1783" i="3"/>
  <c r="BD1783" i="3"/>
  <c r="BE1783" i="3" s="1"/>
  <c r="BF1783" i="3" s="1"/>
  <c r="BJ1783" i="3"/>
  <c r="BK1783" i="3"/>
  <c r="BL1783" i="3"/>
  <c r="BM1783" i="3"/>
  <c r="BN1783" i="3"/>
  <c r="AA1784" i="3"/>
  <c r="AB1784" i="3"/>
  <c r="AF1784" i="3"/>
  <c r="AG1784" i="3"/>
  <c r="AH1784" i="3"/>
  <c r="AX1784" i="3"/>
  <c r="AY1784" i="3"/>
  <c r="AC1784" i="3" s="1"/>
  <c r="AZ1784" i="3"/>
  <c r="BB1784" i="3"/>
  <c r="BC1784" i="3"/>
  <c r="BD1784" i="3"/>
  <c r="BE1784" i="3" s="1"/>
  <c r="BF1784" i="3" s="1"/>
  <c r="BJ1784" i="3"/>
  <c r="BK1784" i="3"/>
  <c r="BL1784" i="3"/>
  <c r="BM1784" i="3"/>
  <c r="BN1784" i="3"/>
  <c r="AA1785" i="3"/>
  <c r="AB1785" i="3"/>
  <c r="AF1785" i="3"/>
  <c r="AG1785" i="3"/>
  <c r="AH1785" i="3"/>
  <c r="AX1785" i="3"/>
  <c r="AY1785" i="3"/>
  <c r="AC1785" i="3" s="1"/>
  <c r="AZ1785" i="3"/>
  <c r="BB1785" i="3"/>
  <c r="BC1785" i="3"/>
  <c r="BD1785" i="3"/>
  <c r="BE1785" i="3" s="1"/>
  <c r="BF1785" i="3" s="1"/>
  <c r="BJ1785" i="3"/>
  <c r="BK1785" i="3"/>
  <c r="BL1785" i="3"/>
  <c r="BM1785" i="3"/>
  <c r="BN1785" i="3"/>
  <c r="AA1786" i="3"/>
  <c r="AB1786" i="3"/>
  <c r="AF1786" i="3"/>
  <c r="AG1786" i="3"/>
  <c r="AH1786" i="3"/>
  <c r="AX1786" i="3"/>
  <c r="AY1786" i="3"/>
  <c r="AC1786" i="3" s="1"/>
  <c r="AZ1786" i="3"/>
  <c r="BB1786" i="3"/>
  <c r="BC1786" i="3"/>
  <c r="BD1786" i="3"/>
  <c r="BE1786" i="3" s="1"/>
  <c r="BF1786" i="3" s="1"/>
  <c r="BJ1786" i="3"/>
  <c r="BK1786" i="3"/>
  <c r="BL1786" i="3"/>
  <c r="BM1786" i="3"/>
  <c r="BN1786" i="3"/>
  <c r="AA1787" i="3"/>
  <c r="AB1787" i="3"/>
  <c r="AF1787" i="3"/>
  <c r="AG1787" i="3"/>
  <c r="AH1787" i="3"/>
  <c r="AX1787" i="3"/>
  <c r="AY1787" i="3"/>
  <c r="AC1787" i="3" s="1"/>
  <c r="AZ1787" i="3"/>
  <c r="BB1787" i="3"/>
  <c r="BC1787" i="3"/>
  <c r="BD1787" i="3"/>
  <c r="BE1787" i="3" s="1"/>
  <c r="BF1787" i="3" s="1"/>
  <c r="BJ1787" i="3"/>
  <c r="BK1787" i="3"/>
  <c r="BL1787" i="3"/>
  <c r="BM1787" i="3"/>
  <c r="BN1787" i="3"/>
  <c r="AA1788" i="3"/>
  <c r="AB1788" i="3"/>
  <c r="AF1788" i="3"/>
  <c r="AG1788" i="3"/>
  <c r="AH1788" i="3"/>
  <c r="AX1788" i="3"/>
  <c r="AY1788" i="3"/>
  <c r="AC1788" i="3" s="1"/>
  <c r="AZ1788" i="3"/>
  <c r="BB1788" i="3"/>
  <c r="BC1788" i="3"/>
  <c r="BD1788" i="3"/>
  <c r="BE1788" i="3" s="1"/>
  <c r="BF1788" i="3" s="1"/>
  <c r="BJ1788" i="3"/>
  <c r="BK1788" i="3"/>
  <c r="BL1788" i="3"/>
  <c r="BM1788" i="3"/>
  <c r="BN1788" i="3"/>
  <c r="AA1789" i="3"/>
  <c r="AB1789" i="3"/>
  <c r="AF1789" i="3"/>
  <c r="AG1789" i="3"/>
  <c r="AH1789" i="3"/>
  <c r="AX1789" i="3"/>
  <c r="AY1789" i="3"/>
  <c r="AC1789" i="3" s="1"/>
  <c r="AZ1789" i="3"/>
  <c r="BB1789" i="3"/>
  <c r="BC1789" i="3"/>
  <c r="BD1789" i="3"/>
  <c r="BE1789" i="3" s="1"/>
  <c r="BF1789" i="3" s="1"/>
  <c r="BJ1789" i="3"/>
  <c r="BK1789" i="3"/>
  <c r="BL1789" i="3"/>
  <c r="BM1789" i="3"/>
  <c r="BN1789" i="3"/>
  <c r="AA1790" i="3"/>
  <c r="AB1790" i="3"/>
  <c r="AF1790" i="3"/>
  <c r="AG1790" i="3"/>
  <c r="AH1790" i="3"/>
  <c r="AX1790" i="3"/>
  <c r="AY1790" i="3"/>
  <c r="AC1790" i="3" s="1"/>
  <c r="AZ1790" i="3"/>
  <c r="BB1790" i="3"/>
  <c r="BC1790" i="3"/>
  <c r="BD1790" i="3"/>
  <c r="BE1790" i="3" s="1"/>
  <c r="BF1790" i="3" s="1"/>
  <c r="BJ1790" i="3"/>
  <c r="BK1790" i="3"/>
  <c r="BL1790" i="3"/>
  <c r="BM1790" i="3"/>
  <c r="BN1790" i="3"/>
  <c r="AA1791" i="3"/>
  <c r="AB1791" i="3"/>
  <c r="AF1791" i="3"/>
  <c r="AG1791" i="3"/>
  <c r="AH1791" i="3"/>
  <c r="AX1791" i="3"/>
  <c r="AY1791" i="3"/>
  <c r="AC1791" i="3" s="1"/>
  <c r="AZ1791" i="3"/>
  <c r="BB1791" i="3"/>
  <c r="BC1791" i="3"/>
  <c r="BD1791" i="3"/>
  <c r="BE1791" i="3" s="1"/>
  <c r="BF1791" i="3" s="1"/>
  <c r="BJ1791" i="3"/>
  <c r="BK1791" i="3"/>
  <c r="BL1791" i="3"/>
  <c r="BM1791" i="3"/>
  <c r="BN1791" i="3"/>
  <c r="AA1792" i="3"/>
  <c r="AB1792" i="3"/>
  <c r="AF1792" i="3"/>
  <c r="AG1792" i="3"/>
  <c r="AH1792" i="3"/>
  <c r="AX1792" i="3"/>
  <c r="AY1792" i="3"/>
  <c r="AC1792" i="3" s="1"/>
  <c r="AZ1792" i="3"/>
  <c r="BB1792" i="3"/>
  <c r="BC1792" i="3"/>
  <c r="BD1792" i="3"/>
  <c r="BE1792" i="3" s="1"/>
  <c r="BF1792" i="3" s="1"/>
  <c r="BJ1792" i="3"/>
  <c r="BK1792" i="3"/>
  <c r="BL1792" i="3"/>
  <c r="BM1792" i="3"/>
  <c r="BN1792" i="3"/>
  <c r="AA1793" i="3"/>
  <c r="AB1793" i="3"/>
  <c r="AF1793" i="3"/>
  <c r="AG1793" i="3"/>
  <c r="AH1793" i="3"/>
  <c r="AX1793" i="3"/>
  <c r="AY1793" i="3"/>
  <c r="AC1793" i="3" s="1"/>
  <c r="AZ1793" i="3"/>
  <c r="BB1793" i="3"/>
  <c r="BC1793" i="3"/>
  <c r="BD1793" i="3"/>
  <c r="BE1793" i="3" s="1"/>
  <c r="BF1793" i="3" s="1"/>
  <c r="BJ1793" i="3"/>
  <c r="BK1793" i="3"/>
  <c r="BL1793" i="3"/>
  <c r="BM1793" i="3"/>
  <c r="BN1793" i="3"/>
  <c r="AA1794" i="3"/>
  <c r="AB1794" i="3"/>
  <c r="AF1794" i="3"/>
  <c r="AG1794" i="3"/>
  <c r="AH1794" i="3"/>
  <c r="AX1794" i="3"/>
  <c r="AY1794" i="3"/>
  <c r="AC1794" i="3" s="1"/>
  <c r="AZ1794" i="3"/>
  <c r="BB1794" i="3"/>
  <c r="BC1794" i="3"/>
  <c r="BD1794" i="3"/>
  <c r="BE1794" i="3" s="1"/>
  <c r="BF1794" i="3" s="1"/>
  <c r="BJ1794" i="3"/>
  <c r="BK1794" i="3"/>
  <c r="BL1794" i="3"/>
  <c r="BM1794" i="3"/>
  <c r="BN1794" i="3"/>
  <c r="AA1795" i="3"/>
  <c r="AB1795" i="3"/>
  <c r="AF1795" i="3"/>
  <c r="AG1795" i="3"/>
  <c r="AH1795" i="3"/>
  <c r="AX1795" i="3"/>
  <c r="AY1795" i="3"/>
  <c r="AC1795" i="3" s="1"/>
  <c r="AZ1795" i="3"/>
  <c r="BB1795" i="3"/>
  <c r="BC1795" i="3"/>
  <c r="BD1795" i="3"/>
  <c r="BE1795" i="3" s="1"/>
  <c r="BF1795" i="3" s="1"/>
  <c r="BJ1795" i="3"/>
  <c r="BK1795" i="3"/>
  <c r="BL1795" i="3"/>
  <c r="BM1795" i="3"/>
  <c r="BN1795" i="3"/>
  <c r="AA1796" i="3"/>
  <c r="AB1796" i="3"/>
  <c r="AF1796" i="3"/>
  <c r="AG1796" i="3"/>
  <c r="AH1796" i="3"/>
  <c r="AX1796" i="3"/>
  <c r="AY1796" i="3"/>
  <c r="AC1796" i="3" s="1"/>
  <c r="AZ1796" i="3"/>
  <c r="BB1796" i="3"/>
  <c r="BC1796" i="3"/>
  <c r="BD1796" i="3"/>
  <c r="BE1796" i="3" s="1"/>
  <c r="BF1796" i="3" s="1"/>
  <c r="BJ1796" i="3"/>
  <c r="BK1796" i="3"/>
  <c r="BL1796" i="3"/>
  <c r="BM1796" i="3"/>
  <c r="BN1796" i="3"/>
  <c r="AA1797" i="3"/>
  <c r="AB1797" i="3"/>
  <c r="AF1797" i="3"/>
  <c r="AG1797" i="3"/>
  <c r="AH1797" i="3"/>
  <c r="AX1797" i="3"/>
  <c r="AY1797" i="3"/>
  <c r="AC1797" i="3" s="1"/>
  <c r="AZ1797" i="3"/>
  <c r="BB1797" i="3"/>
  <c r="BC1797" i="3"/>
  <c r="BD1797" i="3"/>
  <c r="BE1797" i="3" s="1"/>
  <c r="BF1797" i="3" s="1"/>
  <c r="BJ1797" i="3"/>
  <c r="BK1797" i="3"/>
  <c r="BL1797" i="3"/>
  <c r="BM1797" i="3"/>
  <c r="BN1797" i="3"/>
  <c r="AA1798" i="3"/>
  <c r="AB1798" i="3"/>
  <c r="AF1798" i="3"/>
  <c r="AG1798" i="3"/>
  <c r="AH1798" i="3"/>
  <c r="AX1798" i="3"/>
  <c r="AY1798" i="3"/>
  <c r="AC1798" i="3" s="1"/>
  <c r="AZ1798" i="3"/>
  <c r="BB1798" i="3"/>
  <c r="BC1798" i="3"/>
  <c r="BD1798" i="3"/>
  <c r="BE1798" i="3" s="1"/>
  <c r="BF1798" i="3" s="1"/>
  <c r="BJ1798" i="3"/>
  <c r="BK1798" i="3"/>
  <c r="BL1798" i="3"/>
  <c r="BM1798" i="3"/>
  <c r="BN1798" i="3"/>
  <c r="AA1799" i="3"/>
  <c r="AB1799" i="3"/>
  <c r="AF1799" i="3"/>
  <c r="AG1799" i="3"/>
  <c r="AH1799" i="3"/>
  <c r="AX1799" i="3"/>
  <c r="AY1799" i="3"/>
  <c r="AC1799" i="3" s="1"/>
  <c r="AZ1799" i="3"/>
  <c r="BB1799" i="3"/>
  <c r="BC1799" i="3"/>
  <c r="BD1799" i="3"/>
  <c r="BE1799" i="3" s="1"/>
  <c r="BF1799" i="3" s="1"/>
  <c r="BJ1799" i="3"/>
  <c r="BK1799" i="3"/>
  <c r="BL1799" i="3"/>
  <c r="BM1799" i="3"/>
  <c r="BN1799" i="3"/>
  <c r="AA1800" i="3"/>
  <c r="AB1800" i="3"/>
  <c r="AF1800" i="3"/>
  <c r="AG1800" i="3"/>
  <c r="AH1800" i="3"/>
  <c r="AX1800" i="3"/>
  <c r="AY1800" i="3"/>
  <c r="AC1800" i="3" s="1"/>
  <c r="AZ1800" i="3"/>
  <c r="BB1800" i="3"/>
  <c r="BC1800" i="3"/>
  <c r="BD1800" i="3"/>
  <c r="BE1800" i="3" s="1"/>
  <c r="BF1800" i="3" s="1"/>
  <c r="BJ1800" i="3"/>
  <c r="BK1800" i="3"/>
  <c r="BL1800" i="3"/>
  <c r="BM1800" i="3"/>
  <c r="BN1800" i="3"/>
  <c r="AA1801" i="3"/>
  <c r="AB1801" i="3"/>
  <c r="AF1801" i="3"/>
  <c r="AG1801" i="3"/>
  <c r="AH1801" i="3"/>
  <c r="AX1801" i="3"/>
  <c r="AY1801" i="3"/>
  <c r="AC1801" i="3" s="1"/>
  <c r="AZ1801" i="3"/>
  <c r="BB1801" i="3"/>
  <c r="BC1801" i="3"/>
  <c r="BD1801" i="3"/>
  <c r="BE1801" i="3" s="1"/>
  <c r="BF1801" i="3" s="1"/>
  <c r="BJ1801" i="3"/>
  <c r="BK1801" i="3"/>
  <c r="BL1801" i="3"/>
  <c r="BM1801" i="3"/>
  <c r="BN1801" i="3"/>
  <c r="AA1802" i="3"/>
  <c r="AB1802" i="3"/>
  <c r="AF1802" i="3"/>
  <c r="AG1802" i="3"/>
  <c r="AH1802" i="3"/>
  <c r="AX1802" i="3"/>
  <c r="AY1802" i="3"/>
  <c r="AC1802" i="3" s="1"/>
  <c r="AZ1802" i="3"/>
  <c r="BB1802" i="3"/>
  <c r="BC1802" i="3"/>
  <c r="BD1802" i="3"/>
  <c r="BE1802" i="3" s="1"/>
  <c r="BF1802" i="3" s="1"/>
  <c r="BJ1802" i="3"/>
  <c r="BK1802" i="3"/>
  <c r="BL1802" i="3"/>
  <c r="BM1802" i="3"/>
  <c r="BN1802" i="3"/>
  <c r="AA1803" i="3"/>
  <c r="AB1803" i="3"/>
  <c r="AF1803" i="3"/>
  <c r="AG1803" i="3"/>
  <c r="AH1803" i="3"/>
  <c r="AX1803" i="3"/>
  <c r="AY1803" i="3"/>
  <c r="AC1803" i="3" s="1"/>
  <c r="AZ1803" i="3"/>
  <c r="BB1803" i="3"/>
  <c r="BC1803" i="3"/>
  <c r="BD1803" i="3"/>
  <c r="BE1803" i="3" s="1"/>
  <c r="BF1803" i="3" s="1"/>
  <c r="BJ1803" i="3"/>
  <c r="BK1803" i="3"/>
  <c r="BL1803" i="3"/>
  <c r="BM1803" i="3"/>
  <c r="BN1803" i="3"/>
  <c r="AA1804" i="3"/>
  <c r="AB1804" i="3"/>
  <c r="AF1804" i="3"/>
  <c r="AG1804" i="3"/>
  <c r="AH1804" i="3"/>
  <c r="AX1804" i="3"/>
  <c r="AY1804" i="3"/>
  <c r="AC1804" i="3" s="1"/>
  <c r="AZ1804" i="3"/>
  <c r="BB1804" i="3"/>
  <c r="BC1804" i="3"/>
  <c r="BD1804" i="3"/>
  <c r="BE1804" i="3" s="1"/>
  <c r="BF1804" i="3" s="1"/>
  <c r="BJ1804" i="3"/>
  <c r="BK1804" i="3"/>
  <c r="BL1804" i="3"/>
  <c r="BM1804" i="3"/>
  <c r="BN1804" i="3"/>
  <c r="AA1805" i="3"/>
  <c r="AB1805" i="3"/>
  <c r="AF1805" i="3"/>
  <c r="AG1805" i="3"/>
  <c r="AH1805" i="3"/>
  <c r="AX1805" i="3"/>
  <c r="AY1805" i="3"/>
  <c r="AC1805" i="3" s="1"/>
  <c r="AZ1805" i="3"/>
  <c r="BB1805" i="3"/>
  <c r="BC1805" i="3"/>
  <c r="BD1805" i="3"/>
  <c r="BE1805" i="3" s="1"/>
  <c r="BF1805" i="3" s="1"/>
  <c r="BJ1805" i="3"/>
  <c r="BK1805" i="3"/>
  <c r="BL1805" i="3"/>
  <c r="BM1805" i="3"/>
  <c r="BN1805" i="3"/>
  <c r="AA1806" i="3"/>
  <c r="AB1806" i="3"/>
  <c r="AF1806" i="3"/>
  <c r="AG1806" i="3"/>
  <c r="AH1806" i="3"/>
  <c r="AX1806" i="3"/>
  <c r="AY1806" i="3"/>
  <c r="AC1806" i="3" s="1"/>
  <c r="AZ1806" i="3"/>
  <c r="BB1806" i="3"/>
  <c r="BC1806" i="3"/>
  <c r="BD1806" i="3"/>
  <c r="BE1806" i="3" s="1"/>
  <c r="BF1806" i="3" s="1"/>
  <c r="BJ1806" i="3"/>
  <c r="BK1806" i="3"/>
  <c r="BL1806" i="3"/>
  <c r="BM1806" i="3"/>
  <c r="BN1806" i="3"/>
  <c r="AA1807" i="3"/>
  <c r="AB1807" i="3"/>
  <c r="AF1807" i="3"/>
  <c r="AG1807" i="3"/>
  <c r="AH1807" i="3"/>
  <c r="AX1807" i="3"/>
  <c r="AY1807" i="3"/>
  <c r="AC1807" i="3" s="1"/>
  <c r="AZ1807" i="3"/>
  <c r="BB1807" i="3"/>
  <c r="BC1807" i="3"/>
  <c r="BD1807" i="3"/>
  <c r="BE1807" i="3" s="1"/>
  <c r="BF1807" i="3" s="1"/>
  <c r="BJ1807" i="3"/>
  <c r="BK1807" i="3"/>
  <c r="BL1807" i="3"/>
  <c r="BM1807" i="3"/>
  <c r="BN1807" i="3"/>
  <c r="AA1808" i="3"/>
  <c r="AB1808" i="3"/>
  <c r="AF1808" i="3"/>
  <c r="AG1808" i="3"/>
  <c r="AH1808" i="3"/>
  <c r="AX1808" i="3"/>
  <c r="AY1808" i="3"/>
  <c r="AC1808" i="3" s="1"/>
  <c r="AZ1808" i="3"/>
  <c r="BB1808" i="3"/>
  <c r="BC1808" i="3"/>
  <c r="BD1808" i="3"/>
  <c r="BE1808" i="3" s="1"/>
  <c r="BF1808" i="3" s="1"/>
  <c r="BJ1808" i="3"/>
  <c r="BK1808" i="3"/>
  <c r="BL1808" i="3"/>
  <c r="BM1808" i="3"/>
  <c r="BN1808" i="3"/>
  <c r="AA1809" i="3"/>
  <c r="AB1809" i="3"/>
  <c r="AF1809" i="3"/>
  <c r="AG1809" i="3"/>
  <c r="AH1809" i="3"/>
  <c r="AX1809" i="3"/>
  <c r="AY1809" i="3"/>
  <c r="AC1809" i="3" s="1"/>
  <c r="AZ1809" i="3"/>
  <c r="BB1809" i="3"/>
  <c r="BC1809" i="3"/>
  <c r="BD1809" i="3"/>
  <c r="BE1809" i="3" s="1"/>
  <c r="BF1809" i="3" s="1"/>
  <c r="BJ1809" i="3"/>
  <c r="BK1809" i="3"/>
  <c r="BL1809" i="3"/>
  <c r="BM1809" i="3"/>
  <c r="BN1809" i="3"/>
  <c r="AA1810" i="3"/>
  <c r="AB1810" i="3"/>
  <c r="AF1810" i="3"/>
  <c r="AG1810" i="3"/>
  <c r="AH1810" i="3"/>
  <c r="AX1810" i="3"/>
  <c r="AY1810" i="3"/>
  <c r="AC1810" i="3" s="1"/>
  <c r="AZ1810" i="3"/>
  <c r="BB1810" i="3"/>
  <c r="BC1810" i="3"/>
  <c r="BD1810" i="3"/>
  <c r="BE1810" i="3" s="1"/>
  <c r="BF1810" i="3" s="1"/>
  <c r="BJ1810" i="3"/>
  <c r="BK1810" i="3"/>
  <c r="BL1810" i="3"/>
  <c r="BM1810" i="3"/>
  <c r="BN1810" i="3"/>
  <c r="AA1811" i="3"/>
  <c r="AB1811" i="3"/>
  <c r="AF1811" i="3"/>
  <c r="AG1811" i="3"/>
  <c r="AH1811" i="3"/>
  <c r="AX1811" i="3"/>
  <c r="AY1811" i="3"/>
  <c r="AC1811" i="3" s="1"/>
  <c r="AZ1811" i="3"/>
  <c r="BB1811" i="3"/>
  <c r="BC1811" i="3"/>
  <c r="BD1811" i="3"/>
  <c r="BE1811" i="3" s="1"/>
  <c r="BF1811" i="3" s="1"/>
  <c r="BJ1811" i="3"/>
  <c r="BK1811" i="3"/>
  <c r="BL1811" i="3"/>
  <c r="BM1811" i="3"/>
  <c r="BN1811" i="3"/>
  <c r="AA1812" i="3"/>
  <c r="AB1812" i="3"/>
  <c r="AF1812" i="3"/>
  <c r="AG1812" i="3"/>
  <c r="AH1812" i="3"/>
  <c r="AX1812" i="3"/>
  <c r="AY1812" i="3"/>
  <c r="AC1812" i="3" s="1"/>
  <c r="AZ1812" i="3"/>
  <c r="BB1812" i="3"/>
  <c r="BC1812" i="3"/>
  <c r="BD1812" i="3"/>
  <c r="BE1812" i="3" s="1"/>
  <c r="BF1812" i="3" s="1"/>
  <c r="BJ1812" i="3"/>
  <c r="BK1812" i="3"/>
  <c r="BL1812" i="3"/>
  <c r="BM1812" i="3"/>
  <c r="BN1812" i="3"/>
  <c r="AA1813" i="3"/>
  <c r="AB1813" i="3"/>
  <c r="AF1813" i="3"/>
  <c r="AG1813" i="3"/>
  <c r="AH1813" i="3"/>
  <c r="AX1813" i="3"/>
  <c r="AY1813" i="3"/>
  <c r="AC1813" i="3" s="1"/>
  <c r="AZ1813" i="3"/>
  <c r="BB1813" i="3"/>
  <c r="BC1813" i="3"/>
  <c r="BD1813" i="3"/>
  <c r="BE1813" i="3" s="1"/>
  <c r="BF1813" i="3" s="1"/>
  <c r="BJ1813" i="3"/>
  <c r="BK1813" i="3"/>
  <c r="BL1813" i="3"/>
  <c r="BM1813" i="3"/>
  <c r="BN1813" i="3"/>
  <c r="AA1814" i="3"/>
  <c r="AB1814" i="3"/>
  <c r="AF1814" i="3"/>
  <c r="AG1814" i="3"/>
  <c r="AH1814" i="3"/>
  <c r="AX1814" i="3"/>
  <c r="AY1814" i="3"/>
  <c r="AC1814" i="3" s="1"/>
  <c r="AZ1814" i="3"/>
  <c r="BB1814" i="3"/>
  <c r="BC1814" i="3"/>
  <c r="BD1814" i="3"/>
  <c r="BE1814" i="3" s="1"/>
  <c r="BF1814" i="3" s="1"/>
  <c r="BJ1814" i="3"/>
  <c r="BK1814" i="3"/>
  <c r="BL1814" i="3"/>
  <c r="BM1814" i="3"/>
  <c r="BN1814" i="3"/>
  <c r="AA1815" i="3"/>
  <c r="AB1815" i="3"/>
  <c r="AF1815" i="3"/>
  <c r="AG1815" i="3"/>
  <c r="AH1815" i="3"/>
  <c r="AX1815" i="3"/>
  <c r="AY1815" i="3"/>
  <c r="AC1815" i="3" s="1"/>
  <c r="AZ1815" i="3"/>
  <c r="BB1815" i="3"/>
  <c r="BC1815" i="3"/>
  <c r="BD1815" i="3"/>
  <c r="BE1815" i="3" s="1"/>
  <c r="BF1815" i="3" s="1"/>
  <c r="BJ1815" i="3"/>
  <c r="BK1815" i="3"/>
  <c r="BL1815" i="3"/>
  <c r="BM1815" i="3"/>
  <c r="BN1815" i="3"/>
  <c r="AA1816" i="3"/>
  <c r="AB1816" i="3"/>
  <c r="AF1816" i="3"/>
  <c r="AG1816" i="3"/>
  <c r="AH1816" i="3"/>
  <c r="AX1816" i="3"/>
  <c r="AY1816" i="3"/>
  <c r="AC1816" i="3" s="1"/>
  <c r="AZ1816" i="3"/>
  <c r="BB1816" i="3"/>
  <c r="BC1816" i="3"/>
  <c r="BD1816" i="3"/>
  <c r="BE1816" i="3" s="1"/>
  <c r="BF1816" i="3" s="1"/>
  <c r="BJ1816" i="3"/>
  <c r="BK1816" i="3"/>
  <c r="BL1816" i="3"/>
  <c r="BM1816" i="3"/>
  <c r="BN1816" i="3"/>
  <c r="AA1817" i="3"/>
  <c r="AB1817" i="3"/>
  <c r="AF1817" i="3"/>
  <c r="AG1817" i="3"/>
  <c r="AH1817" i="3"/>
  <c r="AX1817" i="3"/>
  <c r="AY1817" i="3"/>
  <c r="AC1817" i="3" s="1"/>
  <c r="AZ1817" i="3"/>
  <c r="BB1817" i="3"/>
  <c r="BC1817" i="3"/>
  <c r="BD1817" i="3"/>
  <c r="BE1817" i="3" s="1"/>
  <c r="BF1817" i="3" s="1"/>
  <c r="BJ1817" i="3"/>
  <c r="BK1817" i="3"/>
  <c r="BL1817" i="3"/>
  <c r="BM1817" i="3"/>
  <c r="BN1817" i="3"/>
  <c r="AA1818" i="3"/>
  <c r="AB1818" i="3"/>
  <c r="AF1818" i="3"/>
  <c r="AG1818" i="3"/>
  <c r="AH1818" i="3"/>
  <c r="AX1818" i="3"/>
  <c r="AY1818" i="3"/>
  <c r="AC1818" i="3" s="1"/>
  <c r="AZ1818" i="3"/>
  <c r="BB1818" i="3"/>
  <c r="BC1818" i="3"/>
  <c r="BD1818" i="3"/>
  <c r="BE1818" i="3" s="1"/>
  <c r="BF1818" i="3" s="1"/>
  <c r="BJ1818" i="3"/>
  <c r="BK1818" i="3"/>
  <c r="BL1818" i="3"/>
  <c r="BM1818" i="3"/>
  <c r="BN1818" i="3"/>
  <c r="AA1819" i="3"/>
  <c r="AB1819" i="3"/>
  <c r="AF1819" i="3"/>
  <c r="AG1819" i="3"/>
  <c r="AH1819" i="3"/>
  <c r="AX1819" i="3"/>
  <c r="AY1819" i="3"/>
  <c r="AC1819" i="3" s="1"/>
  <c r="AZ1819" i="3"/>
  <c r="BB1819" i="3"/>
  <c r="BC1819" i="3"/>
  <c r="BD1819" i="3"/>
  <c r="BE1819" i="3" s="1"/>
  <c r="BF1819" i="3" s="1"/>
  <c r="BJ1819" i="3"/>
  <c r="BK1819" i="3"/>
  <c r="BL1819" i="3"/>
  <c r="BM1819" i="3"/>
  <c r="BN1819" i="3"/>
  <c r="AA1820" i="3"/>
  <c r="AB1820" i="3"/>
  <c r="AF1820" i="3"/>
  <c r="AG1820" i="3"/>
  <c r="AH1820" i="3"/>
  <c r="AX1820" i="3"/>
  <c r="AY1820" i="3"/>
  <c r="AC1820" i="3" s="1"/>
  <c r="AZ1820" i="3"/>
  <c r="BB1820" i="3"/>
  <c r="BC1820" i="3"/>
  <c r="BD1820" i="3"/>
  <c r="BE1820" i="3" s="1"/>
  <c r="BF1820" i="3" s="1"/>
  <c r="BJ1820" i="3"/>
  <c r="BK1820" i="3"/>
  <c r="BL1820" i="3"/>
  <c r="BM1820" i="3"/>
  <c r="BN1820" i="3"/>
  <c r="AA1821" i="3"/>
  <c r="AB1821" i="3"/>
  <c r="AF1821" i="3"/>
  <c r="AG1821" i="3"/>
  <c r="AH1821" i="3"/>
  <c r="AX1821" i="3"/>
  <c r="AY1821" i="3"/>
  <c r="AC1821" i="3" s="1"/>
  <c r="AZ1821" i="3"/>
  <c r="BB1821" i="3"/>
  <c r="BC1821" i="3"/>
  <c r="BD1821" i="3"/>
  <c r="BE1821" i="3" s="1"/>
  <c r="BF1821" i="3" s="1"/>
  <c r="BJ1821" i="3"/>
  <c r="BK1821" i="3"/>
  <c r="BL1821" i="3"/>
  <c r="BM1821" i="3"/>
  <c r="BN1821" i="3"/>
  <c r="AA1822" i="3"/>
  <c r="AB1822" i="3"/>
  <c r="AF1822" i="3"/>
  <c r="AG1822" i="3"/>
  <c r="AH1822" i="3"/>
  <c r="AX1822" i="3"/>
  <c r="AY1822" i="3"/>
  <c r="AC1822" i="3" s="1"/>
  <c r="AZ1822" i="3"/>
  <c r="BB1822" i="3"/>
  <c r="BC1822" i="3"/>
  <c r="BD1822" i="3"/>
  <c r="BE1822" i="3" s="1"/>
  <c r="BF1822" i="3" s="1"/>
  <c r="BJ1822" i="3"/>
  <c r="BK1822" i="3"/>
  <c r="BL1822" i="3"/>
  <c r="BM1822" i="3"/>
  <c r="BN1822" i="3"/>
  <c r="AA1823" i="3"/>
  <c r="AB1823" i="3"/>
  <c r="AF1823" i="3"/>
  <c r="AG1823" i="3"/>
  <c r="AH1823" i="3"/>
  <c r="AX1823" i="3"/>
  <c r="AY1823" i="3"/>
  <c r="AC1823" i="3" s="1"/>
  <c r="AZ1823" i="3"/>
  <c r="BB1823" i="3"/>
  <c r="BC1823" i="3"/>
  <c r="BD1823" i="3"/>
  <c r="BE1823" i="3" s="1"/>
  <c r="BF1823" i="3" s="1"/>
  <c r="BJ1823" i="3"/>
  <c r="BK1823" i="3"/>
  <c r="BL1823" i="3"/>
  <c r="BM1823" i="3"/>
  <c r="BN1823" i="3"/>
  <c r="AA1824" i="3"/>
  <c r="AB1824" i="3"/>
  <c r="AF1824" i="3"/>
  <c r="AG1824" i="3"/>
  <c r="AH1824" i="3"/>
  <c r="AX1824" i="3"/>
  <c r="AY1824" i="3"/>
  <c r="AC1824" i="3" s="1"/>
  <c r="AZ1824" i="3"/>
  <c r="BB1824" i="3"/>
  <c r="BC1824" i="3"/>
  <c r="BD1824" i="3"/>
  <c r="BE1824" i="3" s="1"/>
  <c r="BF1824" i="3" s="1"/>
  <c r="BJ1824" i="3"/>
  <c r="BK1824" i="3"/>
  <c r="BL1824" i="3"/>
  <c r="BM1824" i="3"/>
  <c r="BN1824" i="3"/>
  <c r="AA1825" i="3"/>
  <c r="AB1825" i="3"/>
  <c r="AF1825" i="3"/>
  <c r="AG1825" i="3"/>
  <c r="AH1825" i="3"/>
  <c r="AX1825" i="3"/>
  <c r="AY1825" i="3"/>
  <c r="AC1825" i="3" s="1"/>
  <c r="AZ1825" i="3"/>
  <c r="BB1825" i="3"/>
  <c r="BC1825" i="3"/>
  <c r="BD1825" i="3"/>
  <c r="BE1825" i="3" s="1"/>
  <c r="BF1825" i="3" s="1"/>
  <c r="BJ1825" i="3"/>
  <c r="BK1825" i="3"/>
  <c r="BL1825" i="3"/>
  <c r="BM1825" i="3"/>
  <c r="BN1825" i="3"/>
  <c r="AA1826" i="3"/>
  <c r="AB1826" i="3"/>
  <c r="AF1826" i="3"/>
  <c r="AG1826" i="3"/>
  <c r="AH1826" i="3"/>
  <c r="AX1826" i="3"/>
  <c r="AY1826" i="3"/>
  <c r="AC1826" i="3" s="1"/>
  <c r="AZ1826" i="3"/>
  <c r="BB1826" i="3"/>
  <c r="BC1826" i="3"/>
  <c r="BD1826" i="3"/>
  <c r="BE1826" i="3" s="1"/>
  <c r="BF1826" i="3" s="1"/>
  <c r="BJ1826" i="3"/>
  <c r="BK1826" i="3"/>
  <c r="BL1826" i="3"/>
  <c r="BM1826" i="3"/>
  <c r="BN1826" i="3"/>
  <c r="AA1827" i="3"/>
  <c r="AB1827" i="3"/>
  <c r="AF1827" i="3"/>
  <c r="AG1827" i="3"/>
  <c r="AH1827" i="3"/>
  <c r="AX1827" i="3"/>
  <c r="AY1827" i="3"/>
  <c r="AC1827" i="3" s="1"/>
  <c r="AZ1827" i="3"/>
  <c r="BB1827" i="3"/>
  <c r="BC1827" i="3"/>
  <c r="BD1827" i="3"/>
  <c r="BE1827" i="3" s="1"/>
  <c r="BF1827" i="3" s="1"/>
  <c r="BJ1827" i="3"/>
  <c r="BK1827" i="3"/>
  <c r="BL1827" i="3"/>
  <c r="BM1827" i="3"/>
  <c r="BN1827" i="3"/>
  <c r="AA1828" i="3"/>
  <c r="AB1828" i="3"/>
  <c r="AF1828" i="3"/>
  <c r="AG1828" i="3"/>
  <c r="AH1828" i="3"/>
  <c r="AX1828" i="3"/>
  <c r="AY1828" i="3"/>
  <c r="AC1828" i="3" s="1"/>
  <c r="AZ1828" i="3"/>
  <c r="BB1828" i="3"/>
  <c r="BC1828" i="3"/>
  <c r="BD1828" i="3"/>
  <c r="BE1828" i="3" s="1"/>
  <c r="BF1828" i="3" s="1"/>
  <c r="BJ1828" i="3"/>
  <c r="BK1828" i="3"/>
  <c r="BL1828" i="3"/>
  <c r="BM1828" i="3"/>
  <c r="BN1828" i="3"/>
  <c r="AA1829" i="3"/>
  <c r="AB1829" i="3"/>
  <c r="AF1829" i="3"/>
  <c r="AG1829" i="3"/>
  <c r="AH1829" i="3"/>
  <c r="AX1829" i="3"/>
  <c r="AY1829" i="3"/>
  <c r="AC1829" i="3" s="1"/>
  <c r="AZ1829" i="3"/>
  <c r="BB1829" i="3"/>
  <c r="BC1829" i="3"/>
  <c r="BD1829" i="3"/>
  <c r="BE1829" i="3" s="1"/>
  <c r="BF1829" i="3" s="1"/>
  <c r="BJ1829" i="3"/>
  <c r="BK1829" i="3"/>
  <c r="BL1829" i="3"/>
  <c r="BM1829" i="3"/>
  <c r="BN1829" i="3"/>
  <c r="AA1830" i="3"/>
  <c r="AB1830" i="3"/>
  <c r="AF1830" i="3"/>
  <c r="AG1830" i="3"/>
  <c r="AH1830" i="3"/>
  <c r="AX1830" i="3"/>
  <c r="AY1830" i="3"/>
  <c r="AC1830" i="3" s="1"/>
  <c r="AZ1830" i="3"/>
  <c r="BB1830" i="3"/>
  <c r="BC1830" i="3"/>
  <c r="BD1830" i="3"/>
  <c r="BE1830" i="3" s="1"/>
  <c r="BF1830" i="3" s="1"/>
  <c r="BJ1830" i="3"/>
  <c r="BK1830" i="3"/>
  <c r="BL1830" i="3"/>
  <c r="BM1830" i="3"/>
  <c r="BN1830" i="3"/>
  <c r="AA1831" i="3"/>
  <c r="AB1831" i="3"/>
  <c r="AF1831" i="3"/>
  <c r="AG1831" i="3"/>
  <c r="AH1831" i="3"/>
  <c r="AX1831" i="3"/>
  <c r="AY1831" i="3"/>
  <c r="AC1831" i="3" s="1"/>
  <c r="AZ1831" i="3"/>
  <c r="BB1831" i="3"/>
  <c r="BC1831" i="3"/>
  <c r="BD1831" i="3"/>
  <c r="BE1831" i="3" s="1"/>
  <c r="BF1831" i="3" s="1"/>
  <c r="BJ1831" i="3"/>
  <c r="BK1831" i="3"/>
  <c r="BL1831" i="3"/>
  <c r="BM1831" i="3"/>
  <c r="BN1831" i="3"/>
  <c r="AA1832" i="3"/>
  <c r="AB1832" i="3"/>
  <c r="AF1832" i="3"/>
  <c r="AG1832" i="3"/>
  <c r="AH1832" i="3"/>
  <c r="AX1832" i="3"/>
  <c r="AY1832" i="3"/>
  <c r="AC1832" i="3" s="1"/>
  <c r="AZ1832" i="3"/>
  <c r="BB1832" i="3"/>
  <c r="BC1832" i="3"/>
  <c r="BD1832" i="3"/>
  <c r="BE1832" i="3" s="1"/>
  <c r="BF1832" i="3" s="1"/>
  <c r="BJ1832" i="3"/>
  <c r="BK1832" i="3"/>
  <c r="BL1832" i="3"/>
  <c r="BM1832" i="3"/>
  <c r="BN1832" i="3"/>
  <c r="AA1833" i="3"/>
  <c r="AB1833" i="3"/>
  <c r="AF1833" i="3"/>
  <c r="AG1833" i="3"/>
  <c r="AH1833" i="3"/>
  <c r="AX1833" i="3"/>
  <c r="AY1833" i="3"/>
  <c r="AC1833" i="3" s="1"/>
  <c r="AZ1833" i="3"/>
  <c r="BB1833" i="3"/>
  <c r="BC1833" i="3"/>
  <c r="BD1833" i="3"/>
  <c r="BE1833" i="3" s="1"/>
  <c r="BF1833" i="3" s="1"/>
  <c r="BJ1833" i="3"/>
  <c r="BK1833" i="3"/>
  <c r="BL1833" i="3"/>
  <c r="BM1833" i="3"/>
  <c r="BN1833" i="3"/>
  <c r="AA1834" i="3"/>
  <c r="AB1834" i="3"/>
  <c r="AF1834" i="3"/>
  <c r="AG1834" i="3"/>
  <c r="AH1834" i="3"/>
  <c r="AX1834" i="3"/>
  <c r="AY1834" i="3"/>
  <c r="AC1834" i="3" s="1"/>
  <c r="AZ1834" i="3"/>
  <c r="BB1834" i="3"/>
  <c r="BC1834" i="3"/>
  <c r="BD1834" i="3"/>
  <c r="BE1834" i="3" s="1"/>
  <c r="BF1834" i="3" s="1"/>
  <c r="BJ1834" i="3"/>
  <c r="BK1834" i="3"/>
  <c r="BL1834" i="3"/>
  <c r="BM1834" i="3"/>
  <c r="BN1834" i="3"/>
  <c r="AA1835" i="3"/>
  <c r="AB1835" i="3"/>
  <c r="AF1835" i="3"/>
  <c r="AG1835" i="3"/>
  <c r="AH1835" i="3"/>
  <c r="AX1835" i="3"/>
  <c r="AY1835" i="3"/>
  <c r="AC1835" i="3" s="1"/>
  <c r="AZ1835" i="3"/>
  <c r="BB1835" i="3"/>
  <c r="BC1835" i="3"/>
  <c r="BD1835" i="3"/>
  <c r="BE1835" i="3" s="1"/>
  <c r="BF1835" i="3" s="1"/>
  <c r="BJ1835" i="3"/>
  <c r="BK1835" i="3"/>
  <c r="BL1835" i="3"/>
  <c r="BM1835" i="3"/>
  <c r="BN1835" i="3"/>
  <c r="AA1836" i="3"/>
  <c r="AB1836" i="3"/>
  <c r="AF1836" i="3"/>
  <c r="AG1836" i="3"/>
  <c r="AH1836" i="3"/>
  <c r="AX1836" i="3"/>
  <c r="AY1836" i="3"/>
  <c r="AC1836" i="3" s="1"/>
  <c r="AZ1836" i="3"/>
  <c r="BB1836" i="3"/>
  <c r="BC1836" i="3"/>
  <c r="BD1836" i="3"/>
  <c r="BE1836" i="3" s="1"/>
  <c r="BF1836" i="3" s="1"/>
  <c r="BJ1836" i="3"/>
  <c r="BK1836" i="3"/>
  <c r="BL1836" i="3"/>
  <c r="BM1836" i="3"/>
  <c r="BN1836" i="3"/>
  <c r="AA1837" i="3"/>
  <c r="AB1837" i="3"/>
  <c r="AF1837" i="3"/>
  <c r="AG1837" i="3"/>
  <c r="AH1837" i="3"/>
  <c r="AX1837" i="3"/>
  <c r="AY1837" i="3"/>
  <c r="AC1837" i="3" s="1"/>
  <c r="AZ1837" i="3"/>
  <c r="BB1837" i="3"/>
  <c r="BC1837" i="3"/>
  <c r="BD1837" i="3"/>
  <c r="BE1837" i="3" s="1"/>
  <c r="BF1837" i="3" s="1"/>
  <c r="BJ1837" i="3"/>
  <c r="BK1837" i="3"/>
  <c r="BL1837" i="3"/>
  <c r="BM1837" i="3"/>
  <c r="BN1837" i="3"/>
  <c r="AA1838" i="3"/>
  <c r="AB1838" i="3"/>
  <c r="AF1838" i="3"/>
  <c r="AG1838" i="3"/>
  <c r="AH1838" i="3"/>
  <c r="AX1838" i="3"/>
  <c r="AY1838" i="3"/>
  <c r="AC1838" i="3" s="1"/>
  <c r="AZ1838" i="3"/>
  <c r="BB1838" i="3"/>
  <c r="BC1838" i="3"/>
  <c r="BD1838" i="3"/>
  <c r="BE1838" i="3" s="1"/>
  <c r="BF1838" i="3" s="1"/>
  <c r="BJ1838" i="3"/>
  <c r="BK1838" i="3"/>
  <c r="BL1838" i="3"/>
  <c r="BM1838" i="3"/>
  <c r="BN1838" i="3"/>
  <c r="AA1839" i="3"/>
  <c r="AB1839" i="3"/>
  <c r="AF1839" i="3"/>
  <c r="AG1839" i="3"/>
  <c r="AH1839" i="3"/>
  <c r="AX1839" i="3"/>
  <c r="AY1839" i="3"/>
  <c r="AC1839" i="3" s="1"/>
  <c r="AZ1839" i="3"/>
  <c r="BB1839" i="3"/>
  <c r="BC1839" i="3"/>
  <c r="BD1839" i="3"/>
  <c r="BE1839" i="3" s="1"/>
  <c r="BF1839" i="3" s="1"/>
  <c r="BJ1839" i="3"/>
  <c r="BK1839" i="3"/>
  <c r="BL1839" i="3"/>
  <c r="BM1839" i="3"/>
  <c r="BN1839" i="3"/>
  <c r="AA1840" i="3"/>
  <c r="AB1840" i="3"/>
  <c r="AF1840" i="3"/>
  <c r="AG1840" i="3"/>
  <c r="AH1840" i="3"/>
  <c r="AX1840" i="3"/>
  <c r="AY1840" i="3"/>
  <c r="AC1840" i="3" s="1"/>
  <c r="AZ1840" i="3"/>
  <c r="BB1840" i="3"/>
  <c r="BC1840" i="3"/>
  <c r="BD1840" i="3"/>
  <c r="BE1840" i="3" s="1"/>
  <c r="BF1840" i="3" s="1"/>
  <c r="BJ1840" i="3"/>
  <c r="BK1840" i="3"/>
  <c r="BL1840" i="3"/>
  <c r="BM1840" i="3"/>
  <c r="BN1840" i="3"/>
  <c r="AA1841" i="3"/>
  <c r="AB1841" i="3"/>
  <c r="AF1841" i="3"/>
  <c r="AG1841" i="3"/>
  <c r="AH1841" i="3"/>
  <c r="AX1841" i="3"/>
  <c r="AY1841" i="3"/>
  <c r="AC1841" i="3" s="1"/>
  <c r="AZ1841" i="3"/>
  <c r="BB1841" i="3"/>
  <c r="BC1841" i="3"/>
  <c r="BD1841" i="3"/>
  <c r="BE1841" i="3" s="1"/>
  <c r="BF1841" i="3" s="1"/>
  <c r="BJ1841" i="3"/>
  <c r="BK1841" i="3"/>
  <c r="BL1841" i="3"/>
  <c r="BM1841" i="3"/>
  <c r="BN1841" i="3"/>
  <c r="AA1842" i="3"/>
  <c r="AB1842" i="3"/>
  <c r="AF1842" i="3"/>
  <c r="AG1842" i="3"/>
  <c r="AH1842" i="3"/>
  <c r="AX1842" i="3"/>
  <c r="AY1842" i="3"/>
  <c r="AC1842" i="3" s="1"/>
  <c r="AZ1842" i="3"/>
  <c r="BB1842" i="3"/>
  <c r="BC1842" i="3"/>
  <c r="BD1842" i="3"/>
  <c r="BE1842" i="3" s="1"/>
  <c r="BF1842" i="3" s="1"/>
  <c r="BJ1842" i="3"/>
  <c r="BK1842" i="3"/>
  <c r="BL1842" i="3"/>
  <c r="BM1842" i="3"/>
  <c r="BN1842" i="3"/>
  <c r="AA1843" i="3"/>
  <c r="AB1843" i="3"/>
  <c r="AF1843" i="3"/>
  <c r="AG1843" i="3"/>
  <c r="AH1843" i="3"/>
  <c r="AX1843" i="3"/>
  <c r="AY1843" i="3"/>
  <c r="AC1843" i="3" s="1"/>
  <c r="AZ1843" i="3"/>
  <c r="BB1843" i="3"/>
  <c r="BC1843" i="3"/>
  <c r="BD1843" i="3"/>
  <c r="BE1843" i="3" s="1"/>
  <c r="BF1843" i="3" s="1"/>
  <c r="BJ1843" i="3"/>
  <c r="BK1843" i="3"/>
  <c r="BL1843" i="3"/>
  <c r="BM1843" i="3"/>
  <c r="BN1843" i="3"/>
  <c r="AA1844" i="3"/>
  <c r="AB1844" i="3"/>
  <c r="AF1844" i="3"/>
  <c r="AG1844" i="3"/>
  <c r="AH1844" i="3"/>
  <c r="AX1844" i="3"/>
  <c r="AY1844" i="3"/>
  <c r="AC1844" i="3" s="1"/>
  <c r="AZ1844" i="3"/>
  <c r="BB1844" i="3"/>
  <c r="BC1844" i="3"/>
  <c r="BD1844" i="3"/>
  <c r="BE1844" i="3" s="1"/>
  <c r="BF1844" i="3" s="1"/>
  <c r="BJ1844" i="3"/>
  <c r="BK1844" i="3"/>
  <c r="BL1844" i="3"/>
  <c r="BM1844" i="3"/>
  <c r="BN1844" i="3"/>
  <c r="AA1845" i="3"/>
  <c r="AB1845" i="3"/>
  <c r="AF1845" i="3"/>
  <c r="AG1845" i="3"/>
  <c r="AH1845" i="3"/>
  <c r="AX1845" i="3"/>
  <c r="AY1845" i="3"/>
  <c r="AC1845" i="3" s="1"/>
  <c r="AZ1845" i="3"/>
  <c r="BB1845" i="3"/>
  <c r="BC1845" i="3"/>
  <c r="BD1845" i="3"/>
  <c r="BE1845" i="3" s="1"/>
  <c r="BF1845" i="3" s="1"/>
  <c r="BJ1845" i="3"/>
  <c r="BK1845" i="3"/>
  <c r="BL1845" i="3"/>
  <c r="BM1845" i="3"/>
  <c r="BN1845" i="3"/>
  <c r="AA1846" i="3"/>
  <c r="AB1846" i="3"/>
  <c r="AF1846" i="3"/>
  <c r="AG1846" i="3"/>
  <c r="AH1846" i="3"/>
  <c r="AX1846" i="3"/>
  <c r="AY1846" i="3"/>
  <c r="AC1846" i="3" s="1"/>
  <c r="AZ1846" i="3"/>
  <c r="BB1846" i="3"/>
  <c r="BC1846" i="3"/>
  <c r="BD1846" i="3"/>
  <c r="BE1846" i="3" s="1"/>
  <c r="BF1846" i="3" s="1"/>
  <c r="BJ1846" i="3"/>
  <c r="BK1846" i="3"/>
  <c r="BL1846" i="3"/>
  <c r="BM1846" i="3"/>
  <c r="BN1846" i="3"/>
  <c r="AA1847" i="3"/>
  <c r="AB1847" i="3"/>
  <c r="AF1847" i="3"/>
  <c r="AG1847" i="3"/>
  <c r="AH1847" i="3"/>
  <c r="AX1847" i="3"/>
  <c r="AY1847" i="3"/>
  <c r="AC1847" i="3" s="1"/>
  <c r="AZ1847" i="3"/>
  <c r="BB1847" i="3"/>
  <c r="BC1847" i="3"/>
  <c r="BD1847" i="3"/>
  <c r="BE1847" i="3" s="1"/>
  <c r="BF1847" i="3" s="1"/>
  <c r="BJ1847" i="3"/>
  <c r="BK1847" i="3"/>
  <c r="BL1847" i="3"/>
  <c r="BM1847" i="3"/>
  <c r="BN1847" i="3"/>
  <c r="AA1848" i="3"/>
  <c r="AB1848" i="3"/>
  <c r="AF1848" i="3"/>
  <c r="AG1848" i="3"/>
  <c r="AH1848" i="3"/>
  <c r="AX1848" i="3"/>
  <c r="AY1848" i="3"/>
  <c r="AC1848" i="3" s="1"/>
  <c r="AZ1848" i="3"/>
  <c r="BB1848" i="3"/>
  <c r="BC1848" i="3"/>
  <c r="BD1848" i="3"/>
  <c r="BE1848" i="3" s="1"/>
  <c r="BF1848" i="3" s="1"/>
  <c r="BJ1848" i="3"/>
  <c r="BK1848" i="3"/>
  <c r="BL1848" i="3"/>
  <c r="BM1848" i="3"/>
  <c r="BN1848" i="3"/>
  <c r="AA1849" i="3"/>
  <c r="AB1849" i="3"/>
  <c r="AF1849" i="3"/>
  <c r="AG1849" i="3"/>
  <c r="AH1849" i="3"/>
  <c r="AX1849" i="3"/>
  <c r="AY1849" i="3"/>
  <c r="AC1849" i="3" s="1"/>
  <c r="AZ1849" i="3"/>
  <c r="BB1849" i="3"/>
  <c r="BC1849" i="3"/>
  <c r="BD1849" i="3"/>
  <c r="BE1849" i="3" s="1"/>
  <c r="BF1849" i="3" s="1"/>
  <c r="BJ1849" i="3"/>
  <c r="BK1849" i="3"/>
  <c r="BL1849" i="3"/>
  <c r="BM1849" i="3"/>
  <c r="BN1849" i="3"/>
  <c r="AA1850" i="3"/>
  <c r="AB1850" i="3"/>
  <c r="AF1850" i="3"/>
  <c r="AG1850" i="3"/>
  <c r="AH1850" i="3"/>
  <c r="AX1850" i="3"/>
  <c r="AY1850" i="3"/>
  <c r="AC1850" i="3" s="1"/>
  <c r="AZ1850" i="3"/>
  <c r="BB1850" i="3"/>
  <c r="BC1850" i="3"/>
  <c r="BD1850" i="3"/>
  <c r="BE1850" i="3" s="1"/>
  <c r="BF1850" i="3" s="1"/>
  <c r="BJ1850" i="3"/>
  <c r="BK1850" i="3"/>
  <c r="BL1850" i="3"/>
  <c r="BM1850" i="3"/>
  <c r="BN1850" i="3"/>
  <c r="AA1851" i="3"/>
  <c r="AB1851" i="3"/>
  <c r="AF1851" i="3"/>
  <c r="AG1851" i="3"/>
  <c r="AH1851" i="3"/>
  <c r="AX1851" i="3"/>
  <c r="AY1851" i="3"/>
  <c r="AC1851" i="3" s="1"/>
  <c r="AZ1851" i="3"/>
  <c r="BB1851" i="3"/>
  <c r="BC1851" i="3"/>
  <c r="BD1851" i="3"/>
  <c r="BE1851" i="3" s="1"/>
  <c r="BF1851" i="3" s="1"/>
  <c r="BJ1851" i="3"/>
  <c r="BK1851" i="3"/>
  <c r="BL1851" i="3"/>
  <c r="BM1851" i="3"/>
  <c r="BN1851" i="3"/>
  <c r="AA1852" i="3"/>
  <c r="AB1852" i="3"/>
  <c r="AF1852" i="3"/>
  <c r="AG1852" i="3"/>
  <c r="AH1852" i="3"/>
  <c r="AX1852" i="3"/>
  <c r="AY1852" i="3"/>
  <c r="AC1852" i="3" s="1"/>
  <c r="AZ1852" i="3"/>
  <c r="BB1852" i="3"/>
  <c r="BC1852" i="3"/>
  <c r="BD1852" i="3"/>
  <c r="BE1852" i="3" s="1"/>
  <c r="BF1852" i="3" s="1"/>
  <c r="BJ1852" i="3"/>
  <c r="BK1852" i="3"/>
  <c r="BL1852" i="3"/>
  <c r="BM1852" i="3"/>
  <c r="BN1852" i="3"/>
  <c r="AA1853" i="3"/>
  <c r="AB1853" i="3"/>
  <c r="AF1853" i="3"/>
  <c r="AG1853" i="3"/>
  <c r="AH1853" i="3"/>
  <c r="AX1853" i="3"/>
  <c r="AY1853" i="3"/>
  <c r="AC1853" i="3" s="1"/>
  <c r="AZ1853" i="3"/>
  <c r="BB1853" i="3"/>
  <c r="BC1853" i="3"/>
  <c r="BD1853" i="3"/>
  <c r="BE1853" i="3" s="1"/>
  <c r="BF1853" i="3" s="1"/>
  <c r="BJ1853" i="3"/>
  <c r="BK1853" i="3"/>
  <c r="BL1853" i="3"/>
  <c r="BM1853" i="3"/>
  <c r="BN1853" i="3"/>
  <c r="AA1854" i="3"/>
  <c r="AB1854" i="3"/>
  <c r="AF1854" i="3"/>
  <c r="AG1854" i="3"/>
  <c r="AH1854" i="3"/>
  <c r="AX1854" i="3"/>
  <c r="AY1854" i="3"/>
  <c r="AC1854" i="3" s="1"/>
  <c r="AZ1854" i="3"/>
  <c r="BB1854" i="3"/>
  <c r="BC1854" i="3"/>
  <c r="BD1854" i="3"/>
  <c r="BE1854" i="3" s="1"/>
  <c r="BF1854" i="3" s="1"/>
  <c r="BJ1854" i="3"/>
  <c r="BK1854" i="3"/>
  <c r="BL1854" i="3"/>
  <c r="BM1854" i="3"/>
  <c r="BN1854" i="3"/>
  <c r="AA1855" i="3"/>
  <c r="AB1855" i="3"/>
  <c r="AF1855" i="3"/>
  <c r="AG1855" i="3"/>
  <c r="AH1855" i="3"/>
  <c r="AX1855" i="3"/>
  <c r="AY1855" i="3"/>
  <c r="AC1855" i="3" s="1"/>
  <c r="AZ1855" i="3"/>
  <c r="BB1855" i="3"/>
  <c r="BC1855" i="3"/>
  <c r="BD1855" i="3"/>
  <c r="BE1855" i="3" s="1"/>
  <c r="BF1855" i="3" s="1"/>
  <c r="BJ1855" i="3"/>
  <c r="BK1855" i="3"/>
  <c r="BL1855" i="3"/>
  <c r="BM1855" i="3"/>
  <c r="BN1855" i="3"/>
  <c r="AA1856" i="3"/>
  <c r="AB1856" i="3"/>
  <c r="AF1856" i="3"/>
  <c r="AG1856" i="3"/>
  <c r="AH1856" i="3"/>
  <c r="AX1856" i="3"/>
  <c r="AY1856" i="3"/>
  <c r="AC1856" i="3" s="1"/>
  <c r="AZ1856" i="3"/>
  <c r="BB1856" i="3"/>
  <c r="BC1856" i="3"/>
  <c r="BD1856" i="3"/>
  <c r="BE1856" i="3" s="1"/>
  <c r="BF1856" i="3" s="1"/>
  <c r="BJ1856" i="3"/>
  <c r="BK1856" i="3"/>
  <c r="BL1856" i="3"/>
  <c r="BM1856" i="3"/>
  <c r="BN1856" i="3"/>
  <c r="AA1857" i="3"/>
  <c r="AB1857" i="3"/>
  <c r="AF1857" i="3"/>
  <c r="AG1857" i="3"/>
  <c r="AH1857" i="3"/>
  <c r="AX1857" i="3"/>
  <c r="AY1857" i="3"/>
  <c r="AC1857" i="3" s="1"/>
  <c r="AZ1857" i="3"/>
  <c r="BB1857" i="3"/>
  <c r="BC1857" i="3"/>
  <c r="BD1857" i="3"/>
  <c r="BE1857" i="3" s="1"/>
  <c r="BF1857" i="3" s="1"/>
  <c r="BJ1857" i="3"/>
  <c r="BK1857" i="3"/>
  <c r="BL1857" i="3"/>
  <c r="BM1857" i="3"/>
  <c r="BN1857" i="3"/>
  <c r="AA1858" i="3"/>
  <c r="AB1858" i="3"/>
  <c r="AF1858" i="3"/>
  <c r="AG1858" i="3"/>
  <c r="AH1858" i="3"/>
  <c r="AX1858" i="3"/>
  <c r="AY1858" i="3"/>
  <c r="AC1858" i="3" s="1"/>
  <c r="AZ1858" i="3"/>
  <c r="BB1858" i="3"/>
  <c r="BC1858" i="3"/>
  <c r="BD1858" i="3"/>
  <c r="BE1858" i="3" s="1"/>
  <c r="BF1858" i="3" s="1"/>
  <c r="BJ1858" i="3"/>
  <c r="BK1858" i="3"/>
  <c r="BL1858" i="3"/>
  <c r="BM1858" i="3"/>
  <c r="BN1858" i="3"/>
  <c r="AA1859" i="3"/>
  <c r="AB1859" i="3"/>
  <c r="AF1859" i="3"/>
  <c r="AG1859" i="3"/>
  <c r="AH1859" i="3"/>
  <c r="AX1859" i="3"/>
  <c r="AY1859" i="3"/>
  <c r="AC1859" i="3" s="1"/>
  <c r="AZ1859" i="3"/>
  <c r="BB1859" i="3"/>
  <c r="BC1859" i="3"/>
  <c r="BD1859" i="3"/>
  <c r="BE1859" i="3" s="1"/>
  <c r="BF1859" i="3" s="1"/>
  <c r="BJ1859" i="3"/>
  <c r="BK1859" i="3"/>
  <c r="BL1859" i="3"/>
  <c r="BM1859" i="3"/>
  <c r="BN1859" i="3"/>
  <c r="AA1860" i="3"/>
  <c r="AB1860" i="3"/>
  <c r="AF1860" i="3"/>
  <c r="AG1860" i="3"/>
  <c r="AH1860" i="3"/>
  <c r="AX1860" i="3"/>
  <c r="AY1860" i="3"/>
  <c r="AC1860" i="3" s="1"/>
  <c r="AZ1860" i="3"/>
  <c r="BB1860" i="3"/>
  <c r="BC1860" i="3"/>
  <c r="BD1860" i="3"/>
  <c r="BE1860" i="3" s="1"/>
  <c r="BF1860" i="3" s="1"/>
  <c r="BJ1860" i="3"/>
  <c r="BK1860" i="3"/>
  <c r="BL1860" i="3"/>
  <c r="BM1860" i="3"/>
  <c r="BN1860" i="3"/>
  <c r="AA1861" i="3"/>
  <c r="AB1861" i="3"/>
  <c r="AF1861" i="3"/>
  <c r="AG1861" i="3"/>
  <c r="AH1861" i="3"/>
  <c r="AX1861" i="3"/>
  <c r="AY1861" i="3"/>
  <c r="AC1861" i="3" s="1"/>
  <c r="AZ1861" i="3"/>
  <c r="BB1861" i="3"/>
  <c r="BC1861" i="3"/>
  <c r="BD1861" i="3"/>
  <c r="BE1861" i="3" s="1"/>
  <c r="BF1861" i="3" s="1"/>
  <c r="BJ1861" i="3"/>
  <c r="BK1861" i="3"/>
  <c r="BL1861" i="3"/>
  <c r="BM1861" i="3"/>
  <c r="BN1861" i="3"/>
  <c r="AA1862" i="3"/>
  <c r="AB1862" i="3"/>
  <c r="AF1862" i="3"/>
  <c r="AG1862" i="3"/>
  <c r="AH1862" i="3"/>
  <c r="AX1862" i="3"/>
  <c r="AY1862" i="3"/>
  <c r="AC1862" i="3" s="1"/>
  <c r="AZ1862" i="3"/>
  <c r="BB1862" i="3"/>
  <c r="BC1862" i="3"/>
  <c r="BD1862" i="3"/>
  <c r="BE1862" i="3" s="1"/>
  <c r="BF1862" i="3" s="1"/>
  <c r="BJ1862" i="3"/>
  <c r="BK1862" i="3"/>
  <c r="BL1862" i="3"/>
  <c r="BM1862" i="3"/>
  <c r="BN1862" i="3"/>
  <c r="AA1863" i="3"/>
  <c r="AB1863" i="3"/>
  <c r="AF1863" i="3"/>
  <c r="AG1863" i="3"/>
  <c r="AH1863" i="3"/>
  <c r="AX1863" i="3"/>
  <c r="AY1863" i="3"/>
  <c r="AC1863" i="3" s="1"/>
  <c r="AZ1863" i="3"/>
  <c r="BB1863" i="3"/>
  <c r="BC1863" i="3"/>
  <c r="BD1863" i="3"/>
  <c r="BE1863" i="3" s="1"/>
  <c r="BF1863" i="3" s="1"/>
  <c r="BJ1863" i="3"/>
  <c r="BK1863" i="3"/>
  <c r="BL1863" i="3"/>
  <c r="BM1863" i="3"/>
  <c r="BN1863" i="3"/>
  <c r="AA1864" i="3"/>
  <c r="AB1864" i="3"/>
  <c r="AF1864" i="3"/>
  <c r="AG1864" i="3"/>
  <c r="AH1864" i="3"/>
  <c r="AX1864" i="3"/>
  <c r="AY1864" i="3"/>
  <c r="AC1864" i="3" s="1"/>
  <c r="AZ1864" i="3"/>
  <c r="BB1864" i="3"/>
  <c r="BC1864" i="3"/>
  <c r="BD1864" i="3"/>
  <c r="BE1864" i="3" s="1"/>
  <c r="BF1864" i="3" s="1"/>
  <c r="BJ1864" i="3"/>
  <c r="BK1864" i="3"/>
  <c r="BL1864" i="3"/>
  <c r="BM1864" i="3"/>
  <c r="BN1864" i="3"/>
  <c r="AA1865" i="3"/>
  <c r="AB1865" i="3"/>
  <c r="AF1865" i="3"/>
  <c r="AG1865" i="3"/>
  <c r="AH1865" i="3"/>
  <c r="AX1865" i="3"/>
  <c r="AY1865" i="3"/>
  <c r="AC1865" i="3" s="1"/>
  <c r="AZ1865" i="3"/>
  <c r="BB1865" i="3"/>
  <c r="BC1865" i="3"/>
  <c r="BD1865" i="3"/>
  <c r="BE1865" i="3" s="1"/>
  <c r="BF1865" i="3" s="1"/>
  <c r="BJ1865" i="3"/>
  <c r="BK1865" i="3"/>
  <c r="BL1865" i="3"/>
  <c r="BM1865" i="3"/>
  <c r="BN1865" i="3"/>
  <c r="AA1866" i="3"/>
  <c r="AB1866" i="3"/>
  <c r="AF1866" i="3"/>
  <c r="AG1866" i="3"/>
  <c r="AH1866" i="3"/>
  <c r="AX1866" i="3"/>
  <c r="AY1866" i="3"/>
  <c r="AC1866" i="3" s="1"/>
  <c r="AZ1866" i="3"/>
  <c r="BB1866" i="3"/>
  <c r="BC1866" i="3"/>
  <c r="BD1866" i="3"/>
  <c r="BE1866" i="3" s="1"/>
  <c r="BF1866" i="3" s="1"/>
  <c r="BJ1866" i="3"/>
  <c r="BK1866" i="3"/>
  <c r="BL1866" i="3"/>
  <c r="BM1866" i="3"/>
  <c r="BN1866" i="3"/>
  <c r="AA1867" i="3"/>
  <c r="AB1867" i="3"/>
  <c r="AF1867" i="3"/>
  <c r="AG1867" i="3"/>
  <c r="AH1867" i="3"/>
  <c r="AX1867" i="3"/>
  <c r="AY1867" i="3"/>
  <c r="AC1867" i="3" s="1"/>
  <c r="AZ1867" i="3"/>
  <c r="BB1867" i="3"/>
  <c r="BC1867" i="3"/>
  <c r="BD1867" i="3"/>
  <c r="BE1867" i="3" s="1"/>
  <c r="BF1867" i="3" s="1"/>
  <c r="BJ1867" i="3"/>
  <c r="BK1867" i="3"/>
  <c r="BL1867" i="3"/>
  <c r="BM1867" i="3"/>
  <c r="BN1867" i="3"/>
  <c r="AA1868" i="3"/>
  <c r="AB1868" i="3"/>
  <c r="AF1868" i="3"/>
  <c r="AG1868" i="3"/>
  <c r="AH1868" i="3"/>
  <c r="AX1868" i="3"/>
  <c r="AY1868" i="3"/>
  <c r="AC1868" i="3" s="1"/>
  <c r="AZ1868" i="3"/>
  <c r="BB1868" i="3"/>
  <c r="BC1868" i="3"/>
  <c r="BD1868" i="3"/>
  <c r="BE1868" i="3" s="1"/>
  <c r="BF1868" i="3" s="1"/>
  <c r="BJ1868" i="3"/>
  <c r="BK1868" i="3"/>
  <c r="BL1868" i="3"/>
  <c r="BM1868" i="3"/>
  <c r="BN1868" i="3"/>
  <c r="AA1869" i="3"/>
  <c r="AB1869" i="3"/>
  <c r="AF1869" i="3"/>
  <c r="AG1869" i="3"/>
  <c r="AH1869" i="3"/>
  <c r="AX1869" i="3"/>
  <c r="AY1869" i="3"/>
  <c r="AC1869" i="3" s="1"/>
  <c r="AZ1869" i="3"/>
  <c r="BB1869" i="3"/>
  <c r="BC1869" i="3"/>
  <c r="BD1869" i="3"/>
  <c r="BE1869" i="3" s="1"/>
  <c r="BF1869" i="3" s="1"/>
  <c r="BJ1869" i="3"/>
  <c r="BK1869" i="3"/>
  <c r="BL1869" i="3"/>
  <c r="BM1869" i="3"/>
  <c r="BN1869" i="3"/>
  <c r="AA1870" i="3"/>
  <c r="AB1870" i="3"/>
  <c r="AF1870" i="3"/>
  <c r="AG1870" i="3"/>
  <c r="AH1870" i="3"/>
  <c r="AX1870" i="3"/>
  <c r="AY1870" i="3"/>
  <c r="AC1870" i="3" s="1"/>
  <c r="AZ1870" i="3"/>
  <c r="BB1870" i="3"/>
  <c r="BC1870" i="3"/>
  <c r="BD1870" i="3"/>
  <c r="BE1870" i="3" s="1"/>
  <c r="BF1870" i="3" s="1"/>
  <c r="BJ1870" i="3"/>
  <c r="BK1870" i="3"/>
  <c r="BL1870" i="3"/>
  <c r="BM1870" i="3"/>
  <c r="BN1870" i="3"/>
  <c r="AA1871" i="3"/>
  <c r="AB1871" i="3"/>
  <c r="AF1871" i="3"/>
  <c r="AG1871" i="3"/>
  <c r="AH1871" i="3"/>
  <c r="AX1871" i="3"/>
  <c r="AY1871" i="3"/>
  <c r="AC1871" i="3" s="1"/>
  <c r="AZ1871" i="3"/>
  <c r="BB1871" i="3"/>
  <c r="BC1871" i="3"/>
  <c r="BD1871" i="3"/>
  <c r="BE1871" i="3" s="1"/>
  <c r="BF1871" i="3" s="1"/>
  <c r="BJ1871" i="3"/>
  <c r="BK1871" i="3"/>
  <c r="BL1871" i="3"/>
  <c r="BM1871" i="3"/>
  <c r="BN1871" i="3"/>
  <c r="AA1872" i="3"/>
  <c r="AB1872" i="3"/>
  <c r="AF1872" i="3"/>
  <c r="AG1872" i="3"/>
  <c r="AH1872" i="3"/>
  <c r="AX1872" i="3"/>
  <c r="AY1872" i="3"/>
  <c r="AC1872" i="3" s="1"/>
  <c r="AZ1872" i="3"/>
  <c r="BB1872" i="3"/>
  <c r="BC1872" i="3"/>
  <c r="BD1872" i="3"/>
  <c r="BE1872" i="3" s="1"/>
  <c r="BF1872" i="3" s="1"/>
  <c r="BJ1872" i="3"/>
  <c r="BK1872" i="3"/>
  <c r="BL1872" i="3"/>
  <c r="BM1872" i="3"/>
  <c r="BN1872" i="3"/>
  <c r="AA1873" i="3"/>
  <c r="AB1873" i="3"/>
  <c r="AF1873" i="3"/>
  <c r="AG1873" i="3"/>
  <c r="AH1873" i="3"/>
  <c r="AX1873" i="3"/>
  <c r="AY1873" i="3"/>
  <c r="AC1873" i="3" s="1"/>
  <c r="AZ1873" i="3"/>
  <c r="BB1873" i="3"/>
  <c r="BC1873" i="3"/>
  <c r="BD1873" i="3"/>
  <c r="BE1873" i="3" s="1"/>
  <c r="BF1873" i="3" s="1"/>
  <c r="BJ1873" i="3"/>
  <c r="BK1873" i="3"/>
  <c r="BL1873" i="3"/>
  <c r="BM1873" i="3"/>
  <c r="BN1873" i="3"/>
  <c r="AA1874" i="3"/>
  <c r="AB1874" i="3"/>
  <c r="AF1874" i="3"/>
  <c r="AG1874" i="3"/>
  <c r="AH1874" i="3"/>
  <c r="AX1874" i="3"/>
  <c r="AY1874" i="3"/>
  <c r="AC1874" i="3" s="1"/>
  <c r="AZ1874" i="3"/>
  <c r="BB1874" i="3"/>
  <c r="BC1874" i="3"/>
  <c r="BD1874" i="3"/>
  <c r="BE1874" i="3" s="1"/>
  <c r="BF1874" i="3" s="1"/>
  <c r="BJ1874" i="3"/>
  <c r="BK1874" i="3"/>
  <c r="BL1874" i="3"/>
  <c r="BM1874" i="3"/>
  <c r="BN1874" i="3"/>
  <c r="AA1875" i="3"/>
  <c r="AB1875" i="3"/>
  <c r="AF1875" i="3"/>
  <c r="AG1875" i="3"/>
  <c r="AH1875" i="3"/>
  <c r="AX1875" i="3"/>
  <c r="AY1875" i="3"/>
  <c r="AC1875" i="3" s="1"/>
  <c r="AZ1875" i="3"/>
  <c r="BB1875" i="3"/>
  <c r="BC1875" i="3"/>
  <c r="BD1875" i="3"/>
  <c r="BE1875" i="3" s="1"/>
  <c r="BF1875" i="3" s="1"/>
  <c r="BJ1875" i="3"/>
  <c r="BK1875" i="3"/>
  <c r="BL1875" i="3"/>
  <c r="BM1875" i="3"/>
  <c r="BN1875" i="3"/>
  <c r="AA1876" i="3"/>
  <c r="AB1876" i="3"/>
  <c r="AF1876" i="3"/>
  <c r="AG1876" i="3"/>
  <c r="AH1876" i="3"/>
  <c r="AX1876" i="3"/>
  <c r="AY1876" i="3"/>
  <c r="AC1876" i="3" s="1"/>
  <c r="AZ1876" i="3"/>
  <c r="BB1876" i="3"/>
  <c r="BC1876" i="3"/>
  <c r="BD1876" i="3"/>
  <c r="BE1876" i="3" s="1"/>
  <c r="BF1876" i="3" s="1"/>
  <c r="BJ1876" i="3"/>
  <c r="BK1876" i="3"/>
  <c r="BL1876" i="3"/>
  <c r="BM1876" i="3"/>
  <c r="BN1876" i="3"/>
  <c r="AA1877" i="3"/>
  <c r="AB1877" i="3"/>
  <c r="AF1877" i="3"/>
  <c r="AG1877" i="3"/>
  <c r="AH1877" i="3"/>
  <c r="AX1877" i="3"/>
  <c r="AY1877" i="3"/>
  <c r="AC1877" i="3" s="1"/>
  <c r="AZ1877" i="3"/>
  <c r="BB1877" i="3"/>
  <c r="BC1877" i="3"/>
  <c r="BD1877" i="3"/>
  <c r="BE1877" i="3" s="1"/>
  <c r="BF1877" i="3" s="1"/>
  <c r="BJ1877" i="3"/>
  <c r="BK1877" i="3"/>
  <c r="BL1877" i="3"/>
  <c r="BM1877" i="3"/>
  <c r="BN1877" i="3"/>
  <c r="AA1878" i="3"/>
  <c r="AB1878" i="3"/>
  <c r="AF1878" i="3"/>
  <c r="AG1878" i="3"/>
  <c r="AH1878" i="3"/>
  <c r="AX1878" i="3"/>
  <c r="AY1878" i="3"/>
  <c r="AC1878" i="3" s="1"/>
  <c r="AZ1878" i="3"/>
  <c r="BB1878" i="3"/>
  <c r="BC1878" i="3"/>
  <c r="BD1878" i="3"/>
  <c r="BE1878" i="3" s="1"/>
  <c r="BF1878" i="3" s="1"/>
  <c r="BJ1878" i="3"/>
  <c r="BK1878" i="3"/>
  <c r="BL1878" i="3"/>
  <c r="BM1878" i="3"/>
  <c r="BN1878" i="3"/>
  <c r="AA1879" i="3"/>
  <c r="AB1879" i="3"/>
  <c r="AF1879" i="3"/>
  <c r="AG1879" i="3"/>
  <c r="AH1879" i="3"/>
  <c r="AX1879" i="3"/>
  <c r="AY1879" i="3"/>
  <c r="AC1879" i="3" s="1"/>
  <c r="AZ1879" i="3"/>
  <c r="BB1879" i="3"/>
  <c r="BC1879" i="3"/>
  <c r="BD1879" i="3"/>
  <c r="BE1879" i="3" s="1"/>
  <c r="BF1879" i="3" s="1"/>
  <c r="BJ1879" i="3"/>
  <c r="BK1879" i="3"/>
  <c r="BL1879" i="3"/>
  <c r="BM1879" i="3"/>
  <c r="BN1879" i="3"/>
  <c r="AA1880" i="3"/>
  <c r="AB1880" i="3"/>
  <c r="AF1880" i="3"/>
  <c r="AG1880" i="3"/>
  <c r="AH1880" i="3"/>
  <c r="AX1880" i="3"/>
  <c r="AY1880" i="3"/>
  <c r="AC1880" i="3" s="1"/>
  <c r="AZ1880" i="3"/>
  <c r="BB1880" i="3"/>
  <c r="BC1880" i="3"/>
  <c r="BD1880" i="3"/>
  <c r="BE1880" i="3" s="1"/>
  <c r="BF1880" i="3" s="1"/>
  <c r="BJ1880" i="3"/>
  <c r="BK1880" i="3"/>
  <c r="BL1880" i="3"/>
  <c r="BM1880" i="3"/>
  <c r="BN1880" i="3"/>
  <c r="AA1881" i="3"/>
  <c r="AB1881" i="3"/>
  <c r="AF1881" i="3"/>
  <c r="AG1881" i="3"/>
  <c r="AH1881" i="3"/>
  <c r="AX1881" i="3"/>
  <c r="AY1881" i="3"/>
  <c r="AC1881" i="3" s="1"/>
  <c r="AZ1881" i="3"/>
  <c r="BB1881" i="3"/>
  <c r="BC1881" i="3"/>
  <c r="BD1881" i="3"/>
  <c r="BE1881" i="3" s="1"/>
  <c r="BF1881" i="3" s="1"/>
  <c r="BJ1881" i="3"/>
  <c r="BK1881" i="3"/>
  <c r="BL1881" i="3"/>
  <c r="BM1881" i="3"/>
  <c r="BN1881" i="3"/>
  <c r="AA1882" i="3"/>
  <c r="AB1882" i="3"/>
  <c r="AF1882" i="3"/>
  <c r="AG1882" i="3"/>
  <c r="AH1882" i="3"/>
  <c r="AX1882" i="3"/>
  <c r="AY1882" i="3"/>
  <c r="AC1882" i="3" s="1"/>
  <c r="AZ1882" i="3"/>
  <c r="BB1882" i="3"/>
  <c r="BC1882" i="3"/>
  <c r="BD1882" i="3"/>
  <c r="BE1882" i="3" s="1"/>
  <c r="BF1882" i="3" s="1"/>
  <c r="BJ1882" i="3"/>
  <c r="BK1882" i="3"/>
  <c r="BL1882" i="3"/>
  <c r="BM1882" i="3"/>
  <c r="BN1882" i="3"/>
  <c r="AA1883" i="3"/>
  <c r="AB1883" i="3"/>
  <c r="AF1883" i="3"/>
  <c r="AG1883" i="3"/>
  <c r="AH1883" i="3"/>
  <c r="AX1883" i="3"/>
  <c r="AY1883" i="3"/>
  <c r="AC1883" i="3" s="1"/>
  <c r="AZ1883" i="3"/>
  <c r="BB1883" i="3"/>
  <c r="BC1883" i="3"/>
  <c r="BD1883" i="3"/>
  <c r="BE1883" i="3" s="1"/>
  <c r="BF1883" i="3" s="1"/>
  <c r="BJ1883" i="3"/>
  <c r="BK1883" i="3"/>
  <c r="BL1883" i="3"/>
  <c r="BM1883" i="3"/>
  <c r="BN1883" i="3"/>
  <c r="AA1884" i="3"/>
  <c r="AB1884" i="3"/>
  <c r="AF1884" i="3"/>
  <c r="AG1884" i="3"/>
  <c r="AH1884" i="3"/>
  <c r="AX1884" i="3"/>
  <c r="AY1884" i="3"/>
  <c r="AC1884" i="3" s="1"/>
  <c r="AZ1884" i="3"/>
  <c r="BB1884" i="3"/>
  <c r="BC1884" i="3"/>
  <c r="BD1884" i="3"/>
  <c r="BE1884" i="3" s="1"/>
  <c r="BF1884" i="3" s="1"/>
  <c r="BJ1884" i="3"/>
  <c r="BK1884" i="3"/>
  <c r="BL1884" i="3"/>
  <c r="BM1884" i="3"/>
  <c r="BN1884" i="3"/>
  <c r="AA1885" i="3"/>
  <c r="AB1885" i="3"/>
  <c r="AF1885" i="3"/>
  <c r="AG1885" i="3"/>
  <c r="AH1885" i="3"/>
  <c r="AX1885" i="3"/>
  <c r="AY1885" i="3"/>
  <c r="AC1885" i="3" s="1"/>
  <c r="AZ1885" i="3"/>
  <c r="BB1885" i="3"/>
  <c r="BC1885" i="3"/>
  <c r="BD1885" i="3"/>
  <c r="BE1885" i="3" s="1"/>
  <c r="BF1885" i="3" s="1"/>
  <c r="BJ1885" i="3"/>
  <c r="BK1885" i="3"/>
  <c r="BL1885" i="3"/>
  <c r="BM1885" i="3"/>
  <c r="BN1885" i="3"/>
  <c r="AA1886" i="3"/>
  <c r="AB1886" i="3"/>
  <c r="AF1886" i="3"/>
  <c r="AG1886" i="3"/>
  <c r="AH1886" i="3"/>
  <c r="AX1886" i="3"/>
  <c r="AY1886" i="3"/>
  <c r="AC1886" i="3" s="1"/>
  <c r="AZ1886" i="3"/>
  <c r="BB1886" i="3"/>
  <c r="BC1886" i="3"/>
  <c r="BD1886" i="3"/>
  <c r="BE1886" i="3" s="1"/>
  <c r="BF1886" i="3" s="1"/>
  <c r="BJ1886" i="3"/>
  <c r="BK1886" i="3"/>
  <c r="BL1886" i="3"/>
  <c r="BM1886" i="3"/>
  <c r="BN1886" i="3"/>
  <c r="AA1887" i="3"/>
  <c r="AB1887" i="3"/>
  <c r="AF1887" i="3"/>
  <c r="AG1887" i="3"/>
  <c r="AH1887" i="3"/>
  <c r="AX1887" i="3"/>
  <c r="AY1887" i="3"/>
  <c r="AC1887" i="3" s="1"/>
  <c r="AZ1887" i="3"/>
  <c r="BB1887" i="3"/>
  <c r="BC1887" i="3"/>
  <c r="BD1887" i="3"/>
  <c r="BE1887" i="3" s="1"/>
  <c r="BF1887" i="3" s="1"/>
  <c r="BJ1887" i="3"/>
  <c r="BK1887" i="3"/>
  <c r="BL1887" i="3"/>
  <c r="BM1887" i="3"/>
  <c r="BN1887" i="3"/>
  <c r="AA1888" i="3"/>
  <c r="AB1888" i="3"/>
  <c r="AF1888" i="3"/>
  <c r="AG1888" i="3"/>
  <c r="AH1888" i="3"/>
  <c r="AX1888" i="3"/>
  <c r="AY1888" i="3"/>
  <c r="AC1888" i="3" s="1"/>
  <c r="AZ1888" i="3"/>
  <c r="BB1888" i="3"/>
  <c r="BC1888" i="3"/>
  <c r="BD1888" i="3"/>
  <c r="BE1888" i="3" s="1"/>
  <c r="BF1888" i="3" s="1"/>
  <c r="BJ1888" i="3"/>
  <c r="BK1888" i="3"/>
  <c r="BL1888" i="3"/>
  <c r="BM1888" i="3"/>
  <c r="BN1888" i="3"/>
  <c r="AA1889" i="3"/>
  <c r="AB1889" i="3"/>
  <c r="AF1889" i="3"/>
  <c r="AG1889" i="3"/>
  <c r="AH1889" i="3"/>
  <c r="AX1889" i="3"/>
  <c r="AY1889" i="3"/>
  <c r="AC1889" i="3" s="1"/>
  <c r="AZ1889" i="3"/>
  <c r="BB1889" i="3"/>
  <c r="BC1889" i="3"/>
  <c r="BD1889" i="3"/>
  <c r="BE1889" i="3" s="1"/>
  <c r="BF1889" i="3" s="1"/>
  <c r="BJ1889" i="3"/>
  <c r="BK1889" i="3"/>
  <c r="BL1889" i="3"/>
  <c r="BM1889" i="3"/>
  <c r="BN1889" i="3"/>
  <c r="AA1890" i="3"/>
  <c r="AB1890" i="3"/>
  <c r="AF1890" i="3"/>
  <c r="AG1890" i="3"/>
  <c r="AH1890" i="3"/>
  <c r="AX1890" i="3"/>
  <c r="AY1890" i="3"/>
  <c r="AC1890" i="3" s="1"/>
  <c r="AZ1890" i="3"/>
  <c r="BB1890" i="3"/>
  <c r="BC1890" i="3"/>
  <c r="BD1890" i="3"/>
  <c r="BE1890" i="3" s="1"/>
  <c r="BF1890" i="3" s="1"/>
  <c r="BJ1890" i="3"/>
  <c r="BK1890" i="3"/>
  <c r="BL1890" i="3"/>
  <c r="BM1890" i="3"/>
  <c r="BN1890" i="3"/>
  <c r="AA1891" i="3"/>
  <c r="AB1891" i="3"/>
  <c r="AF1891" i="3"/>
  <c r="AG1891" i="3"/>
  <c r="AH1891" i="3"/>
  <c r="AX1891" i="3"/>
  <c r="AY1891" i="3"/>
  <c r="AC1891" i="3" s="1"/>
  <c r="AZ1891" i="3"/>
  <c r="BB1891" i="3"/>
  <c r="BC1891" i="3"/>
  <c r="BD1891" i="3"/>
  <c r="BE1891" i="3" s="1"/>
  <c r="BF1891" i="3" s="1"/>
  <c r="BJ1891" i="3"/>
  <c r="BK1891" i="3"/>
  <c r="BL1891" i="3"/>
  <c r="BM1891" i="3"/>
  <c r="BN1891" i="3"/>
  <c r="AA1892" i="3"/>
  <c r="AB1892" i="3"/>
  <c r="AF1892" i="3"/>
  <c r="AG1892" i="3"/>
  <c r="AH1892" i="3"/>
  <c r="AX1892" i="3"/>
  <c r="AY1892" i="3"/>
  <c r="AC1892" i="3" s="1"/>
  <c r="AZ1892" i="3"/>
  <c r="BB1892" i="3"/>
  <c r="BC1892" i="3"/>
  <c r="BD1892" i="3"/>
  <c r="BE1892" i="3" s="1"/>
  <c r="BF1892" i="3" s="1"/>
  <c r="BJ1892" i="3"/>
  <c r="BK1892" i="3"/>
  <c r="BL1892" i="3"/>
  <c r="BM1892" i="3"/>
  <c r="BN1892" i="3"/>
  <c r="AA1893" i="3"/>
  <c r="AB1893" i="3"/>
  <c r="AF1893" i="3"/>
  <c r="AG1893" i="3"/>
  <c r="AH1893" i="3"/>
  <c r="AX1893" i="3"/>
  <c r="AY1893" i="3"/>
  <c r="AC1893" i="3" s="1"/>
  <c r="AZ1893" i="3"/>
  <c r="BB1893" i="3"/>
  <c r="BC1893" i="3"/>
  <c r="BD1893" i="3"/>
  <c r="BE1893" i="3" s="1"/>
  <c r="BF1893" i="3" s="1"/>
  <c r="BJ1893" i="3"/>
  <c r="BK1893" i="3"/>
  <c r="BL1893" i="3"/>
  <c r="BM1893" i="3"/>
  <c r="BN1893" i="3"/>
  <c r="AA1894" i="3"/>
  <c r="AB1894" i="3"/>
  <c r="AF1894" i="3"/>
  <c r="AG1894" i="3"/>
  <c r="AH1894" i="3"/>
  <c r="AX1894" i="3"/>
  <c r="AY1894" i="3"/>
  <c r="AC1894" i="3" s="1"/>
  <c r="AZ1894" i="3"/>
  <c r="BB1894" i="3"/>
  <c r="BC1894" i="3"/>
  <c r="BD1894" i="3"/>
  <c r="BE1894" i="3" s="1"/>
  <c r="BF1894" i="3" s="1"/>
  <c r="BJ1894" i="3"/>
  <c r="BK1894" i="3"/>
  <c r="BL1894" i="3"/>
  <c r="BM1894" i="3"/>
  <c r="BN1894" i="3"/>
  <c r="AA1895" i="3"/>
  <c r="AB1895" i="3"/>
  <c r="AF1895" i="3"/>
  <c r="AG1895" i="3"/>
  <c r="AH1895" i="3"/>
  <c r="AX1895" i="3"/>
  <c r="AY1895" i="3"/>
  <c r="AC1895" i="3" s="1"/>
  <c r="AZ1895" i="3"/>
  <c r="BB1895" i="3"/>
  <c r="BC1895" i="3"/>
  <c r="BD1895" i="3"/>
  <c r="BE1895" i="3" s="1"/>
  <c r="BF1895" i="3" s="1"/>
  <c r="BJ1895" i="3"/>
  <c r="BK1895" i="3"/>
  <c r="BL1895" i="3"/>
  <c r="BM1895" i="3"/>
  <c r="BN1895" i="3"/>
  <c r="AA1896" i="3"/>
  <c r="AB1896" i="3"/>
  <c r="AF1896" i="3"/>
  <c r="AG1896" i="3"/>
  <c r="AH1896" i="3"/>
  <c r="AX1896" i="3"/>
  <c r="AY1896" i="3"/>
  <c r="AC1896" i="3" s="1"/>
  <c r="AZ1896" i="3"/>
  <c r="BB1896" i="3"/>
  <c r="BC1896" i="3"/>
  <c r="BD1896" i="3"/>
  <c r="BE1896" i="3" s="1"/>
  <c r="BF1896" i="3" s="1"/>
  <c r="BJ1896" i="3"/>
  <c r="BK1896" i="3"/>
  <c r="BL1896" i="3"/>
  <c r="BM1896" i="3"/>
  <c r="BN1896" i="3"/>
  <c r="AA1897" i="3"/>
  <c r="AB1897" i="3"/>
  <c r="AF1897" i="3"/>
  <c r="AG1897" i="3"/>
  <c r="AH1897" i="3"/>
  <c r="AX1897" i="3"/>
  <c r="AY1897" i="3"/>
  <c r="AC1897" i="3" s="1"/>
  <c r="AZ1897" i="3"/>
  <c r="BB1897" i="3"/>
  <c r="BC1897" i="3"/>
  <c r="BD1897" i="3"/>
  <c r="BE1897" i="3" s="1"/>
  <c r="BF1897" i="3" s="1"/>
  <c r="BJ1897" i="3"/>
  <c r="BK1897" i="3"/>
  <c r="BL1897" i="3"/>
  <c r="BM1897" i="3"/>
  <c r="BN1897" i="3"/>
  <c r="AA1898" i="3"/>
  <c r="AB1898" i="3"/>
  <c r="AF1898" i="3"/>
  <c r="AG1898" i="3"/>
  <c r="AH1898" i="3"/>
  <c r="AX1898" i="3"/>
  <c r="AY1898" i="3"/>
  <c r="AC1898" i="3" s="1"/>
  <c r="AZ1898" i="3"/>
  <c r="BB1898" i="3"/>
  <c r="BC1898" i="3"/>
  <c r="BD1898" i="3"/>
  <c r="BE1898" i="3" s="1"/>
  <c r="BF1898" i="3" s="1"/>
  <c r="BJ1898" i="3"/>
  <c r="BK1898" i="3"/>
  <c r="BL1898" i="3"/>
  <c r="BM1898" i="3"/>
  <c r="BN1898" i="3"/>
  <c r="AA1899" i="3"/>
  <c r="AB1899" i="3"/>
  <c r="AF1899" i="3"/>
  <c r="AG1899" i="3"/>
  <c r="AH1899" i="3"/>
  <c r="AX1899" i="3"/>
  <c r="AY1899" i="3"/>
  <c r="AC1899" i="3" s="1"/>
  <c r="AZ1899" i="3"/>
  <c r="BB1899" i="3"/>
  <c r="BC1899" i="3"/>
  <c r="BD1899" i="3"/>
  <c r="BE1899" i="3" s="1"/>
  <c r="BF1899" i="3" s="1"/>
  <c r="BJ1899" i="3"/>
  <c r="BK1899" i="3"/>
  <c r="BL1899" i="3"/>
  <c r="BM1899" i="3"/>
  <c r="BN1899" i="3"/>
  <c r="AA1900" i="3"/>
  <c r="AB1900" i="3"/>
  <c r="AF1900" i="3"/>
  <c r="AG1900" i="3"/>
  <c r="AH1900" i="3"/>
  <c r="AX1900" i="3"/>
  <c r="AY1900" i="3"/>
  <c r="AC1900" i="3" s="1"/>
  <c r="AZ1900" i="3"/>
  <c r="BB1900" i="3"/>
  <c r="BC1900" i="3"/>
  <c r="BD1900" i="3"/>
  <c r="BE1900" i="3" s="1"/>
  <c r="BF1900" i="3" s="1"/>
  <c r="BJ1900" i="3"/>
  <c r="BK1900" i="3"/>
  <c r="BL1900" i="3"/>
  <c r="BM1900" i="3"/>
  <c r="BN1900" i="3"/>
  <c r="AA1901" i="3"/>
  <c r="AB1901" i="3"/>
  <c r="AF1901" i="3"/>
  <c r="AG1901" i="3"/>
  <c r="AH1901" i="3"/>
  <c r="AX1901" i="3"/>
  <c r="AY1901" i="3"/>
  <c r="AC1901" i="3" s="1"/>
  <c r="AZ1901" i="3"/>
  <c r="BB1901" i="3"/>
  <c r="BC1901" i="3"/>
  <c r="BD1901" i="3"/>
  <c r="BE1901" i="3" s="1"/>
  <c r="BF1901" i="3" s="1"/>
  <c r="BJ1901" i="3"/>
  <c r="BK1901" i="3"/>
  <c r="BL1901" i="3"/>
  <c r="BM1901" i="3"/>
  <c r="BN1901" i="3"/>
  <c r="AA1902" i="3"/>
  <c r="AB1902" i="3"/>
  <c r="AF1902" i="3"/>
  <c r="AG1902" i="3"/>
  <c r="AH1902" i="3"/>
  <c r="AX1902" i="3"/>
  <c r="AY1902" i="3"/>
  <c r="AC1902" i="3" s="1"/>
  <c r="AZ1902" i="3"/>
  <c r="BB1902" i="3"/>
  <c r="BC1902" i="3"/>
  <c r="BD1902" i="3"/>
  <c r="BE1902" i="3" s="1"/>
  <c r="BF1902" i="3" s="1"/>
  <c r="BJ1902" i="3"/>
  <c r="BK1902" i="3"/>
  <c r="BL1902" i="3"/>
  <c r="BM1902" i="3"/>
  <c r="BN1902" i="3"/>
  <c r="AA1903" i="3"/>
  <c r="AB1903" i="3"/>
  <c r="AF1903" i="3"/>
  <c r="AG1903" i="3"/>
  <c r="AH1903" i="3"/>
  <c r="AX1903" i="3"/>
  <c r="AY1903" i="3"/>
  <c r="AC1903" i="3" s="1"/>
  <c r="AZ1903" i="3"/>
  <c r="BB1903" i="3"/>
  <c r="BC1903" i="3"/>
  <c r="BD1903" i="3"/>
  <c r="BE1903" i="3" s="1"/>
  <c r="BF1903" i="3" s="1"/>
  <c r="BJ1903" i="3"/>
  <c r="BK1903" i="3"/>
  <c r="BL1903" i="3"/>
  <c r="BM1903" i="3"/>
  <c r="BN1903" i="3"/>
  <c r="AA1904" i="3"/>
  <c r="AB1904" i="3"/>
  <c r="AF1904" i="3"/>
  <c r="AG1904" i="3"/>
  <c r="AH1904" i="3"/>
  <c r="AX1904" i="3"/>
  <c r="AY1904" i="3"/>
  <c r="AC1904" i="3" s="1"/>
  <c r="AZ1904" i="3"/>
  <c r="BB1904" i="3"/>
  <c r="BC1904" i="3"/>
  <c r="BD1904" i="3"/>
  <c r="BE1904" i="3" s="1"/>
  <c r="BF1904" i="3" s="1"/>
  <c r="BJ1904" i="3"/>
  <c r="BK1904" i="3"/>
  <c r="BL1904" i="3"/>
  <c r="BM1904" i="3"/>
  <c r="BN1904" i="3"/>
  <c r="AA1905" i="3"/>
  <c r="AB1905" i="3"/>
  <c r="AF1905" i="3"/>
  <c r="AG1905" i="3"/>
  <c r="AH1905" i="3"/>
  <c r="AX1905" i="3"/>
  <c r="AY1905" i="3"/>
  <c r="AC1905" i="3" s="1"/>
  <c r="AZ1905" i="3"/>
  <c r="BB1905" i="3"/>
  <c r="BC1905" i="3"/>
  <c r="BD1905" i="3"/>
  <c r="BE1905" i="3" s="1"/>
  <c r="BF1905" i="3" s="1"/>
  <c r="BJ1905" i="3"/>
  <c r="BK1905" i="3"/>
  <c r="BL1905" i="3"/>
  <c r="BM1905" i="3"/>
  <c r="BN1905" i="3"/>
  <c r="AA1906" i="3"/>
  <c r="AB1906" i="3"/>
  <c r="AF1906" i="3"/>
  <c r="AG1906" i="3"/>
  <c r="AH1906" i="3"/>
  <c r="AX1906" i="3"/>
  <c r="AY1906" i="3"/>
  <c r="AC1906" i="3" s="1"/>
  <c r="AZ1906" i="3"/>
  <c r="BB1906" i="3"/>
  <c r="BC1906" i="3"/>
  <c r="BD1906" i="3"/>
  <c r="BE1906" i="3" s="1"/>
  <c r="BF1906" i="3" s="1"/>
  <c r="BJ1906" i="3"/>
  <c r="BK1906" i="3"/>
  <c r="BL1906" i="3"/>
  <c r="BM1906" i="3"/>
  <c r="BN1906" i="3"/>
  <c r="AA1907" i="3"/>
  <c r="AB1907" i="3"/>
  <c r="AF1907" i="3"/>
  <c r="AG1907" i="3"/>
  <c r="AH1907" i="3"/>
  <c r="AX1907" i="3"/>
  <c r="AY1907" i="3"/>
  <c r="AC1907" i="3" s="1"/>
  <c r="AZ1907" i="3"/>
  <c r="BB1907" i="3"/>
  <c r="BC1907" i="3"/>
  <c r="BD1907" i="3"/>
  <c r="BE1907" i="3" s="1"/>
  <c r="BF1907" i="3" s="1"/>
  <c r="BJ1907" i="3"/>
  <c r="BK1907" i="3"/>
  <c r="BL1907" i="3"/>
  <c r="BM1907" i="3"/>
  <c r="BN1907" i="3"/>
  <c r="AA1908" i="3"/>
  <c r="AB1908" i="3"/>
  <c r="AF1908" i="3"/>
  <c r="AG1908" i="3"/>
  <c r="AH1908" i="3"/>
  <c r="AX1908" i="3"/>
  <c r="AY1908" i="3"/>
  <c r="AC1908" i="3" s="1"/>
  <c r="AZ1908" i="3"/>
  <c r="BB1908" i="3"/>
  <c r="BC1908" i="3"/>
  <c r="BD1908" i="3"/>
  <c r="BE1908" i="3" s="1"/>
  <c r="BF1908" i="3" s="1"/>
  <c r="BJ1908" i="3"/>
  <c r="BK1908" i="3"/>
  <c r="BL1908" i="3"/>
  <c r="BM1908" i="3"/>
  <c r="BN1908" i="3"/>
  <c r="AA1909" i="3"/>
  <c r="AB1909" i="3"/>
  <c r="AF1909" i="3"/>
  <c r="AG1909" i="3"/>
  <c r="AH1909" i="3"/>
  <c r="AX1909" i="3"/>
  <c r="AY1909" i="3"/>
  <c r="AC1909" i="3" s="1"/>
  <c r="AZ1909" i="3"/>
  <c r="BB1909" i="3"/>
  <c r="BC1909" i="3"/>
  <c r="BD1909" i="3"/>
  <c r="BE1909" i="3" s="1"/>
  <c r="BF1909" i="3" s="1"/>
  <c r="BJ1909" i="3"/>
  <c r="BK1909" i="3"/>
  <c r="BL1909" i="3"/>
  <c r="BM1909" i="3"/>
  <c r="BN1909" i="3"/>
  <c r="AA1910" i="3"/>
  <c r="AB1910" i="3"/>
  <c r="AF1910" i="3"/>
  <c r="AG1910" i="3"/>
  <c r="AH1910" i="3"/>
  <c r="AX1910" i="3"/>
  <c r="AY1910" i="3"/>
  <c r="AC1910" i="3" s="1"/>
  <c r="AZ1910" i="3"/>
  <c r="BB1910" i="3"/>
  <c r="BC1910" i="3"/>
  <c r="BD1910" i="3"/>
  <c r="BE1910" i="3" s="1"/>
  <c r="BF1910" i="3" s="1"/>
  <c r="BJ1910" i="3"/>
  <c r="BK1910" i="3"/>
  <c r="BL1910" i="3"/>
  <c r="BM1910" i="3"/>
  <c r="BN1910" i="3"/>
  <c r="AA1911" i="3"/>
  <c r="AB1911" i="3"/>
  <c r="AF1911" i="3"/>
  <c r="AG1911" i="3"/>
  <c r="AH1911" i="3"/>
  <c r="AX1911" i="3"/>
  <c r="AY1911" i="3"/>
  <c r="AC1911" i="3" s="1"/>
  <c r="AZ1911" i="3"/>
  <c r="BB1911" i="3"/>
  <c r="BC1911" i="3"/>
  <c r="BD1911" i="3"/>
  <c r="BE1911" i="3" s="1"/>
  <c r="BF1911" i="3" s="1"/>
  <c r="BJ1911" i="3"/>
  <c r="BK1911" i="3"/>
  <c r="BL1911" i="3"/>
  <c r="BM1911" i="3"/>
  <c r="BN1911" i="3"/>
  <c r="AA1912" i="3"/>
  <c r="AB1912" i="3"/>
  <c r="AF1912" i="3"/>
  <c r="AG1912" i="3"/>
  <c r="AH1912" i="3"/>
  <c r="AX1912" i="3"/>
  <c r="AY1912" i="3"/>
  <c r="AC1912" i="3" s="1"/>
  <c r="AZ1912" i="3"/>
  <c r="BB1912" i="3"/>
  <c r="BC1912" i="3"/>
  <c r="BD1912" i="3"/>
  <c r="BE1912" i="3" s="1"/>
  <c r="BF1912" i="3" s="1"/>
  <c r="BJ1912" i="3"/>
  <c r="BK1912" i="3"/>
  <c r="BL1912" i="3"/>
  <c r="BM1912" i="3"/>
  <c r="BN1912" i="3"/>
  <c r="AA1913" i="3"/>
  <c r="AB1913" i="3"/>
  <c r="AF1913" i="3"/>
  <c r="AG1913" i="3"/>
  <c r="AH1913" i="3"/>
  <c r="AX1913" i="3"/>
  <c r="AY1913" i="3"/>
  <c r="AC1913" i="3" s="1"/>
  <c r="AZ1913" i="3"/>
  <c r="BB1913" i="3"/>
  <c r="BC1913" i="3"/>
  <c r="BD1913" i="3"/>
  <c r="BE1913" i="3" s="1"/>
  <c r="BF1913" i="3" s="1"/>
  <c r="BJ1913" i="3"/>
  <c r="BK1913" i="3"/>
  <c r="BL1913" i="3"/>
  <c r="BM1913" i="3"/>
  <c r="BN1913" i="3"/>
  <c r="AA1914" i="3"/>
  <c r="AB1914" i="3"/>
  <c r="AF1914" i="3"/>
  <c r="AG1914" i="3"/>
  <c r="AH1914" i="3"/>
  <c r="AX1914" i="3"/>
  <c r="AY1914" i="3"/>
  <c r="AC1914" i="3" s="1"/>
  <c r="AZ1914" i="3"/>
  <c r="BB1914" i="3"/>
  <c r="BC1914" i="3"/>
  <c r="BD1914" i="3"/>
  <c r="BE1914" i="3" s="1"/>
  <c r="BF1914" i="3" s="1"/>
  <c r="BJ1914" i="3"/>
  <c r="BK1914" i="3"/>
  <c r="BL1914" i="3"/>
  <c r="BM1914" i="3"/>
  <c r="BN1914" i="3"/>
  <c r="AA1915" i="3"/>
  <c r="AB1915" i="3"/>
  <c r="AF1915" i="3"/>
  <c r="AG1915" i="3"/>
  <c r="AH1915" i="3"/>
  <c r="AX1915" i="3"/>
  <c r="AY1915" i="3"/>
  <c r="AC1915" i="3" s="1"/>
  <c r="AZ1915" i="3"/>
  <c r="BB1915" i="3"/>
  <c r="BC1915" i="3"/>
  <c r="BD1915" i="3"/>
  <c r="BE1915" i="3" s="1"/>
  <c r="BF1915" i="3" s="1"/>
  <c r="BJ1915" i="3"/>
  <c r="BK1915" i="3"/>
  <c r="BL1915" i="3"/>
  <c r="BM1915" i="3"/>
  <c r="BN1915" i="3"/>
  <c r="AA1916" i="3"/>
  <c r="AB1916" i="3"/>
  <c r="AF1916" i="3"/>
  <c r="AG1916" i="3"/>
  <c r="AH1916" i="3"/>
  <c r="AX1916" i="3"/>
  <c r="AY1916" i="3"/>
  <c r="AC1916" i="3" s="1"/>
  <c r="AZ1916" i="3"/>
  <c r="BB1916" i="3"/>
  <c r="BC1916" i="3"/>
  <c r="BD1916" i="3"/>
  <c r="BE1916" i="3" s="1"/>
  <c r="BF1916" i="3" s="1"/>
  <c r="BJ1916" i="3"/>
  <c r="BK1916" i="3"/>
  <c r="BL1916" i="3"/>
  <c r="BM1916" i="3"/>
  <c r="BN1916" i="3"/>
  <c r="AA1917" i="3"/>
  <c r="AB1917" i="3"/>
  <c r="AF1917" i="3"/>
  <c r="AG1917" i="3"/>
  <c r="AH1917" i="3"/>
  <c r="AX1917" i="3"/>
  <c r="AY1917" i="3"/>
  <c r="AC1917" i="3" s="1"/>
  <c r="AZ1917" i="3"/>
  <c r="BB1917" i="3"/>
  <c r="BC1917" i="3"/>
  <c r="BD1917" i="3"/>
  <c r="BE1917" i="3" s="1"/>
  <c r="BF1917" i="3" s="1"/>
  <c r="BJ1917" i="3"/>
  <c r="BK1917" i="3"/>
  <c r="BL1917" i="3"/>
  <c r="BM1917" i="3"/>
  <c r="BN1917" i="3"/>
  <c r="AA1918" i="3"/>
  <c r="AB1918" i="3"/>
  <c r="AF1918" i="3"/>
  <c r="AG1918" i="3"/>
  <c r="AH1918" i="3"/>
  <c r="AX1918" i="3"/>
  <c r="AY1918" i="3"/>
  <c r="AC1918" i="3" s="1"/>
  <c r="AZ1918" i="3"/>
  <c r="BB1918" i="3"/>
  <c r="BC1918" i="3"/>
  <c r="BD1918" i="3"/>
  <c r="BE1918" i="3" s="1"/>
  <c r="BF1918" i="3" s="1"/>
  <c r="BJ1918" i="3"/>
  <c r="BK1918" i="3"/>
  <c r="BL1918" i="3"/>
  <c r="BM1918" i="3"/>
  <c r="BN1918" i="3"/>
  <c r="AA1919" i="3"/>
  <c r="AB1919" i="3"/>
  <c r="AF1919" i="3"/>
  <c r="AG1919" i="3"/>
  <c r="AH1919" i="3"/>
  <c r="AX1919" i="3"/>
  <c r="AY1919" i="3"/>
  <c r="AC1919" i="3" s="1"/>
  <c r="AZ1919" i="3"/>
  <c r="BB1919" i="3"/>
  <c r="BC1919" i="3"/>
  <c r="BD1919" i="3"/>
  <c r="BE1919" i="3" s="1"/>
  <c r="BF1919" i="3" s="1"/>
  <c r="BJ1919" i="3"/>
  <c r="BK1919" i="3"/>
  <c r="BL1919" i="3"/>
  <c r="BM1919" i="3"/>
  <c r="BN1919" i="3"/>
  <c r="AA1920" i="3"/>
  <c r="AB1920" i="3"/>
  <c r="AF1920" i="3"/>
  <c r="AG1920" i="3"/>
  <c r="AH1920" i="3"/>
  <c r="AX1920" i="3"/>
  <c r="AY1920" i="3"/>
  <c r="AC1920" i="3" s="1"/>
  <c r="AZ1920" i="3"/>
  <c r="BB1920" i="3"/>
  <c r="BC1920" i="3"/>
  <c r="BD1920" i="3"/>
  <c r="BE1920" i="3" s="1"/>
  <c r="BF1920" i="3" s="1"/>
  <c r="BJ1920" i="3"/>
  <c r="BK1920" i="3"/>
  <c r="BL1920" i="3"/>
  <c r="BM1920" i="3"/>
  <c r="BN1920" i="3"/>
  <c r="AA1921" i="3"/>
  <c r="AB1921" i="3"/>
  <c r="AF1921" i="3"/>
  <c r="AG1921" i="3"/>
  <c r="AH1921" i="3"/>
  <c r="AX1921" i="3"/>
  <c r="AY1921" i="3"/>
  <c r="AC1921" i="3" s="1"/>
  <c r="AZ1921" i="3"/>
  <c r="BB1921" i="3"/>
  <c r="BC1921" i="3"/>
  <c r="BD1921" i="3"/>
  <c r="BE1921" i="3" s="1"/>
  <c r="BF1921" i="3" s="1"/>
  <c r="BJ1921" i="3"/>
  <c r="BK1921" i="3"/>
  <c r="BL1921" i="3"/>
  <c r="BM1921" i="3"/>
  <c r="BN1921" i="3"/>
  <c r="AA1922" i="3"/>
  <c r="AB1922" i="3"/>
  <c r="AF1922" i="3"/>
  <c r="AG1922" i="3"/>
  <c r="AH1922" i="3"/>
  <c r="AX1922" i="3"/>
  <c r="AY1922" i="3"/>
  <c r="AC1922" i="3" s="1"/>
  <c r="AZ1922" i="3"/>
  <c r="BB1922" i="3"/>
  <c r="BC1922" i="3"/>
  <c r="BD1922" i="3"/>
  <c r="BE1922" i="3" s="1"/>
  <c r="BF1922" i="3" s="1"/>
  <c r="BJ1922" i="3"/>
  <c r="BK1922" i="3"/>
  <c r="BL1922" i="3"/>
  <c r="BM1922" i="3"/>
  <c r="BN1922" i="3"/>
  <c r="AA1923" i="3"/>
  <c r="AB1923" i="3"/>
  <c r="AF1923" i="3"/>
  <c r="AG1923" i="3"/>
  <c r="AH1923" i="3"/>
  <c r="AX1923" i="3"/>
  <c r="AY1923" i="3"/>
  <c r="AC1923" i="3" s="1"/>
  <c r="AZ1923" i="3"/>
  <c r="BB1923" i="3"/>
  <c r="BC1923" i="3"/>
  <c r="BD1923" i="3"/>
  <c r="BE1923" i="3" s="1"/>
  <c r="BF1923" i="3" s="1"/>
  <c r="BJ1923" i="3"/>
  <c r="BK1923" i="3"/>
  <c r="BL1923" i="3"/>
  <c r="BM1923" i="3"/>
  <c r="BN1923" i="3"/>
  <c r="AA1924" i="3"/>
  <c r="AF1924" i="3"/>
  <c r="AG1924" i="3"/>
  <c r="AH1924" i="3"/>
  <c r="AX1924" i="3"/>
  <c r="AY1924" i="3"/>
  <c r="AC1924" i="3" s="1"/>
  <c r="AZ1924" i="3"/>
  <c r="BB1924" i="3"/>
  <c r="BC1924" i="3"/>
  <c r="BD1924" i="3"/>
  <c r="BE1924" i="3" s="1"/>
  <c r="BF1924" i="3" s="1"/>
  <c r="BJ1924" i="3"/>
  <c r="AB1924" i="3" s="1"/>
  <c r="BK1924" i="3"/>
  <c r="BL1924" i="3"/>
  <c r="BM1924" i="3"/>
  <c r="BN1924" i="3"/>
  <c r="AA1925" i="3"/>
  <c r="AF1925" i="3"/>
  <c r="AG1925" i="3"/>
  <c r="AH1925" i="3"/>
  <c r="AX1925" i="3"/>
  <c r="AY1925" i="3"/>
  <c r="AC1925" i="3" s="1"/>
  <c r="AZ1925" i="3"/>
  <c r="BB1925" i="3"/>
  <c r="BC1925" i="3"/>
  <c r="BD1925" i="3"/>
  <c r="BE1925" i="3" s="1"/>
  <c r="BF1925" i="3" s="1"/>
  <c r="BJ1925" i="3"/>
  <c r="AB1925" i="3" s="1"/>
  <c r="BK1925" i="3"/>
  <c r="BL1925" i="3"/>
  <c r="BM1925" i="3"/>
  <c r="BN1925" i="3"/>
  <c r="AA1926" i="3"/>
  <c r="AF1926" i="3"/>
  <c r="AG1926" i="3"/>
  <c r="AH1926" i="3"/>
  <c r="AX1926" i="3"/>
  <c r="AY1926" i="3"/>
  <c r="AC1926" i="3" s="1"/>
  <c r="AZ1926" i="3"/>
  <c r="BB1926" i="3"/>
  <c r="BC1926" i="3"/>
  <c r="BD1926" i="3"/>
  <c r="BE1926" i="3" s="1"/>
  <c r="BF1926" i="3" s="1"/>
  <c r="BJ1926" i="3"/>
  <c r="AB1926" i="3" s="1"/>
  <c r="BK1926" i="3"/>
  <c r="BL1926" i="3"/>
  <c r="BM1926" i="3"/>
  <c r="BN1926" i="3"/>
  <c r="AA1927" i="3"/>
  <c r="AF1927" i="3"/>
  <c r="AG1927" i="3"/>
  <c r="AH1927" i="3"/>
  <c r="AX1927" i="3"/>
  <c r="AY1927" i="3"/>
  <c r="AC1927" i="3" s="1"/>
  <c r="AZ1927" i="3"/>
  <c r="BB1927" i="3"/>
  <c r="BC1927" i="3"/>
  <c r="BD1927" i="3"/>
  <c r="BE1927" i="3" s="1"/>
  <c r="BF1927" i="3" s="1"/>
  <c r="BJ1927" i="3"/>
  <c r="AB1927" i="3" s="1"/>
  <c r="BK1927" i="3"/>
  <c r="BL1927" i="3"/>
  <c r="BM1927" i="3"/>
  <c r="BN1927" i="3"/>
  <c r="AA1928" i="3"/>
  <c r="AF1928" i="3"/>
  <c r="AG1928" i="3"/>
  <c r="AH1928" i="3"/>
  <c r="AX1928" i="3"/>
  <c r="AY1928" i="3"/>
  <c r="AC1928" i="3" s="1"/>
  <c r="AZ1928" i="3"/>
  <c r="BB1928" i="3"/>
  <c r="BC1928" i="3"/>
  <c r="BD1928" i="3"/>
  <c r="BE1928" i="3" s="1"/>
  <c r="BF1928" i="3" s="1"/>
  <c r="BJ1928" i="3"/>
  <c r="AB1928" i="3" s="1"/>
  <c r="BK1928" i="3"/>
  <c r="BL1928" i="3"/>
  <c r="BM1928" i="3"/>
  <c r="BN1928" i="3"/>
  <c r="AA1929" i="3"/>
  <c r="AF1929" i="3"/>
  <c r="AG1929" i="3"/>
  <c r="AH1929" i="3"/>
  <c r="AX1929" i="3"/>
  <c r="AY1929" i="3"/>
  <c r="AC1929" i="3" s="1"/>
  <c r="AZ1929" i="3"/>
  <c r="BB1929" i="3"/>
  <c r="BC1929" i="3"/>
  <c r="BD1929" i="3"/>
  <c r="BE1929" i="3" s="1"/>
  <c r="BF1929" i="3" s="1"/>
  <c r="BJ1929" i="3"/>
  <c r="AB1929" i="3" s="1"/>
  <c r="BK1929" i="3"/>
  <c r="BL1929" i="3"/>
  <c r="BM1929" i="3"/>
  <c r="BN1929" i="3"/>
  <c r="AA1930" i="3"/>
  <c r="AF1930" i="3"/>
  <c r="AG1930" i="3"/>
  <c r="AH1930" i="3"/>
  <c r="AX1930" i="3"/>
  <c r="AY1930" i="3"/>
  <c r="AC1930" i="3" s="1"/>
  <c r="AZ1930" i="3"/>
  <c r="BB1930" i="3"/>
  <c r="BC1930" i="3"/>
  <c r="BD1930" i="3"/>
  <c r="BE1930" i="3" s="1"/>
  <c r="BF1930" i="3" s="1"/>
  <c r="BJ1930" i="3"/>
  <c r="AB1930" i="3" s="1"/>
  <c r="BK1930" i="3"/>
  <c r="BL1930" i="3"/>
  <c r="BM1930" i="3"/>
  <c r="BN1930" i="3"/>
  <c r="AA1931" i="3"/>
  <c r="AF1931" i="3"/>
  <c r="AG1931" i="3"/>
  <c r="AH1931" i="3"/>
  <c r="AX1931" i="3"/>
  <c r="AY1931" i="3"/>
  <c r="AC1931" i="3" s="1"/>
  <c r="AZ1931" i="3"/>
  <c r="BB1931" i="3"/>
  <c r="BC1931" i="3"/>
  <c r="BD1931" i="3"/>
  <c r="BE1931" i="3" s="1"/>
  <c r="BF1931" i="3" s="1"/>
  <c r="BJ1931" i="3"/>
  <c r="AB1931" i="3" s="1"/>
  <c r="BK1931" i="3"/>
  <c r="BL1931" i="3"/>
  <c r="BM1931" i="3"/>
  <c r="BN1931" i="3"/>
  <c r="AA1932" i="3"/>
  <c r="AF1932" i="3"/>
  <c r="AG1932" i="3"/>
  <c r="AH1932" i="3"/>
  <c r="AX1932" i="3"/>
  <c r="AY1932" i="3"/>
  <c r="AC1932" i="3" s="1"/>
  <c r="AZ1932" i="3"/>
  <c r="BB1932" i="3"/>
  <c r="BC1932" i="3"/>
  <c r="BD1932" i="3"/>
  <c r="BE1932" i="3" s="1"/>
  <c r="BF1932" i="3" s="1"/>
  <c r="BJ1932" i="3"/>
  <c r="AB1932" i="3" s="1"/>
  <c r="BK1932" i="3"/>
  <c r="BL1932" i="3"/>
  <c r="BM1932" i="3"/>
  <c r="BN1932" i="3"/>
  <c r="AA1933" i="3"/>
  <c r="AF1933" i="3"/>
  <c r="AG1933" i="3"/>
  <c r="AH1933" i="3"/>
  <c r="AX1933" i="3"/>
  <c r="AY1933" i="3"/>
  <c r="AC1933" i="3" s="1"/>
  <c r="AZ1933" i="3"/>
  <c r="BB1933" i="3"/>
  <c r="BC1933" i="3"/>
  <c r="BD1933" i="3"/>
  <c r="BE1933" i="3" s="1"/>
  <c r="BF1933" i="3" s="1"/>
  <c r="BJ1933" i="3"/>
  <c r="AB1933" i="3" s="1"/>
  <c r="BK1933" i="3"/>
  <c r="BL1933" i="3"/>
  <c r="BM1933" i="3"/>
  <c r="BN1933" i="3"/>
  <c r="AA1934" i="3"/>
  <c r="AF1934" i="3"/>
  <c r="AG1934" i="3"/>
  <c r="AH1934" i="3"/>
  <c r="AX1934" i="3"/>
  <c r="AY1934" i="3"/>
  <c r="AC1934" i="3" s="1"/>
  <c r="AZ1934" i="3"/>
  <c r="BB1934" i="3"/>
  <c r="BC1934" i="3"/>
  <c r="BD1934" i="3"/>
  <c r="BE1934" i="3" s="1"/>
  <c r="BF1934" i="3" s="1"/>
  <c r="BJ1934" i="3"/>
  <c r="AB1934" i="3" s="1"/>
  <c r="BK1934" i="3"/>
  <c r="BL1934" i="3"/>
  <c r="BM1934" i="3"/>
  <c r="BN1934" i="3"/>
  <c r="AA1935" i="3"/>
  <c r="AF1935" i="3"/>
  <c r="AG1935" i="3"/>
  <c r="AH1935" i="3"/>
  <c r="AX1935" i="3"/>
  <c r="AY1935" i="3"/>
  <c r="AC1935" i="3" s="1"/>
  <c r="AZ1935" i="3"/>
  <c r="BB1935" i="3"/>
  <c r="BC1935" i="3"/>
  <c r="BD1935" i="3"/>
  <c r="BJ1935" i="3"/>
  <c r="AB1935" i="3" s="1"/>
  <c r="BK1935" i="3"/>
  <c r="BM1935" i="3"/>
  <c r="BN1935" i="3"/>
  <c r="AA1936" i="3"/>
  <c r="AF1936" i="3"/>
  <c r="AG1936" i="3"/>
  <c r="AH1936" i="3"/>
  <c r="AX1936" i="3"/>
  <c r="AY1936" i="3"/>
  <c r="AC1936" i="3" s="1"/>
  <c r="AZ1936" i="3"/>
  <c r="BB1936" i="3"/>
  <c r="BC1936" i="3"/>
  <c r="BD1936" i="3"/>
  <c r="BJ1936" i="3"/>
  <c r="AB1936" i="3" s="1"/>
  <c r="BK1936" i="3"/>
  <c r="BM1936" i="3"/>
  <c r="BN1936" i="3"/>
  <c r="AA1937" i="3"/>
  <c r="AF1937" i="3"/>
  <c r="AG1937" i="3"/>
  <c r="AH1937" i="3"/>
  <c r="AX1937" i="3"/>
  <c r="AY1937" i="3"/>
  <c r="AC1937" i="3" s="1"/>
  <c r="AZ1937" i="3"/>
  <c r="BB1937" i="3"/>
  <c r="BC1937" i="3"/>
  <c r="BD1937" i="3"/>
  <c r="BJ1937" i="3"/>
  <c r="AB1937" i="3" s="1"/>
  <c r="BK1937" i="3"/>
  <c r="BM1937" i="3"/>
  <c r="BN1937" i="3"/>
  <c r="AA1938" i="3"/>
  <c r="AF1938" i="3"/>
  <c r="AG1938" i="3"/>
  <c r="AH1938" i="3"/>
  <c r="AX1938" i="3"/>
  <c r="AY1938" i="3"/>
  <c r="AC1938" i="3" s="1"/>
  <c r="AZ1938" i="3"/>
  <c r="BB1938" i="3"/>
  <c r="BC1938" i="3"/>
  <c r="BD1938" i="3"/>
  <c r="BJ1938" i="3"/>
  <c r="AB1938" i="3" s="1"/>
  <c r="BK1938" i="3"/>
  <c r="BM1938" i="3"/>
  <c r="BN1938" i="3"/>
  <c r="AA1939" i="3"/>
  <c r="AF1939" i="3"/>
  <c r="AG1939" i="3"/>
  <c r="AH1939" i="3"/>
  <c r="AX1939" i="3"/>
  <c r="AY1939" i="3"/>
  <c r="AC1939" i="3" s="1"/>
  <c r="AZ1939" i="3"/>
  <c r="BB1939" i="3"/>
  <c r="BC1939" i="3"/>
  <c r="BD1939" i="3"/>
  <c r="BJ1939" i="3"/>
  <c r="AB1939" i="3" s="1"/>
  <c r="BK1939" i="3"/>
  <c r="BM1939" i="3"/>
  <c r="BN1939" i="3"/>
  <c r="AA1940" i="3"/>
  <c r="AF1940" i="3"/>
  <c r="AG1940" i="3"/>
  <c r="AH1940" i="3"/>
  <c r="AX1940" i="3"/>
  <c r="AY1940" i="3"/>
  <c r="AC1940" i="3" s="1"/>
  <c r="AZ1940" i="3"/>
  <c r="BB1940" i="3"/>
  <c r="BC1940" i="3"/>
  <c r="BD1940" i="3"/>
  <c r="BJ1940" i="3"/>
  <c r="AB1940" i="3" s="1"/>
  <c r="BK1940" i="3"/>
  <c r="BM1940" i="3"/>
  <c r="BN1940" i="3"/>
  <c r="AA1941" i="3"/>
  <c r="AF1941" i="3"/>
  <c r="AG1941" i="3"/>
  <c r="AH1941" i="3"/>
  <c r="AX1941" i="3"/>
  <c r="AY1941" i="3"/>
  <c r="AC1941" i="3" s="1"/>
  <c r="AZ1941" i="3"/>
  <c r="BB1941" i="3"/>
  <c r="BC1941" i="3"/>
  <c r="BD1941" i="3"/>
  <c r="BJ1941" i="3"/>
  <c r="AB1941" i="3" s="1"/>
  <c r="BK1941" i="3"/>
  <c r="BM1941" i="3"/>
  <c r="BN1941" i="3"/>
  <c r="AA1942" i="3"/>
  <c r="AF1942" i="3"/>
  <c r="AG1942" i="3"/>
  <c r="AH1942" i="3"/>
  <c r="AX1942" i="3"/>
  <c r="AY1942" i="3"/>
  <c r="AC1942" i="3" s="1"/>
  <c r="AZ1942" i="3"/>
  <c r="BB1942" i="3"/>
  <c r="BC1942" i="3"/>
  <c r="BD1942" i="3"/>
  <c r="BJ1942" i="3"/>
  <c r="AB1942" i="3" s="1"/>
  <c r="BK1942" i="3"/>
  <c r="BM1942" i="3"/>
  <c r="BN1942" i="3"/>
  <c r="AA1943" i="3"/>
  <c r="AF1943" i="3"/>
  <c r="AG1943" i="3"/>
  <c r="AH1943" i="3"/>
  <c r="AX1943" i="3"/>
  <c r="AY1943" i="3"/>
  <c r="AC1943" i="3" s="1"/>
  <c r="AZ1943" i="3"/>
  <c r="BB1943" i="3"/>
  <c r="BC1943" i="3"/>
  <c r="BD1943" i="3"/>
  <c r="BJ1943" i="3"/>
  <c r="AB1943" i="3" s="1"/>
  <c r="BK1943" i="3"/>
  <c r="BM1943" i="3"/>
  <c r="BN1943" i="3"/>
  <c r="AA1944" i="3"/>
  <c r="AF1944" i="3"/>
  <c r="AG1944" i="3"/>
  <c r="AH1944" i="3"/>
  <c r="AX1944" i="3"/>
  <c r="AY1944" i="3"/>
  <c r="AC1944" i="3" s="1"/>
  <c r="AZ1944" i="3"/>
  <c r="BB1944" i="3"/>
  <c r="BC1944" i="3"/>
  <c r="BD1944" i="3"/>
  <c r="BJ1944" i="3"/>
  <c r="AB1944" i="3" s="1"/>
  <c r="BK1944" i="3"/>
  <c r="BM1944" i="3"/>
  <c r="BN1944" i="3"/>
  <c r="AA1945" i="3"/>
  <c r="AF1945" i="3"/>
  <c r="AG1945" i="3"/>
  <c r="AH1945" i="3"/>
  <c r="AX1945" i="3"/>
  <c r="AY1945" i="3"/>
  <c r="AC1945" i="3" s="1"/>
  <c r="AZ1945" i="3"/>
  <c r="BB1945" i="3"/>
  <c r="BC1945" i="3"/>
  <c r="BD1945" i="3"/>
  <c r="BJ1945" i="3"/>
  <c r="AB1945" i="3" s="1"/>
  <c r="BK1945" i="3"/>
  <c r="BM1945" i="3"/>
  <c r="BN1945" i="3"/>
  <c r="AA1946" i="3"/>
  <c r="AF1946" i="3"/>
  <c r="AG1946" i="3"/>
  <c r="AH1946" i="3"/>
  <c r="AX1946" i="3"/>
  <c r="AY1946" i="3"/>
  <c r="AC1946" i="3" s="1"/>
  <c r="AZ1946" i="3"/>
  <c r="BB1946" i="3"/>
  <c r="BC1946" i="3"/>
  <c r="BD1946" i="3"/>
  <c r="BJ1946" i="3"/>
  <c r="AB1946" i="3" s="1"/>
  <c r="BK1946" i="3"/>
  <c r="BM1946" i="3"/>
  <c r="BN1946" i="3"/>
  <c r="AA1947" i="3"/>
  <c r="AF1947" i="3"/>
  <c r="AG1947" i="3"/>
  <c r="AH1947" i="3"/>
  <c r="AX1947" i="3"/>
  <c r="AY1947" i="3"/>
  <c r="AC1947" i="3" s="1"/>
  <c r="AZ1947" i="3"/>
  <c r="BB1947" i="3"/>
  <c r="BC1947" i="3"/>
  <c r="BD1947" i="3"/>
  <c r="BJ1947" i="3"/>
  <c r="AB1947" i="3" s="1"/>
  <c r="BK1947" i="3"/>
  <c r="BM1947" i="3"/>
  <c r="BN1947" i="3"/>
  <c r="AA1948" i="3"/>
  <c r="AF1948" i="3"/>
  <c r="AG1948" i="3"/>
  <c r="AH1948" i="3"/>
  <c r="AX1948" i="3"/>
  <c r="AY1948" i="3"/>
  <c r="AC1948" i="3" s="1"/>
  <c r="AZ1948" i="3"/>
  <c r="BB1948" i="3"/>
  <c r="BC1948" i="3"/>
  <c r="BD1948" i="3"/>
  <c r="BJ1948" i="3"/>
  <c r="AB1948" i="3" s="1"/>
  <c r="BK1948" i="3"/>
  <c r="BM1948" i="3"/>
  <c r="BN1948" i="3"/>
  <c r="AA1949" i="3"/>
  <c r="AF1949" i="3"/>
  <c r="AG1949" i="3"/>
  <c r="AH1949" i="3"/>
  <c r="AX1949" i="3"/>
  <c r="AY1949" i="3"/>
  <c r="AC1949" i="3" s="1"/>
  <c r="AZ1949" i="3"/>
  <c r="BB1949" i="3"/>
  <c r="BC1949" i="3"/>
  <c r="BD1949" i="3"/>
  <c r="BJ1949" i="3"/>
  <c r="AB1949" i="3" s="1"/>
  <c r="BK1949" i="3"/>
  <c r="BM1949" i="3"/>
  <c r="BN1949" i="3"/>
  <c r="AA1950" i="3"/>
  <c r="AF1950" i="3"/>
  <c r="AG1950" i="3"/>
  <c r="AH1950" i="3"/>
  <c r="AX1950" i="3"/>
  <c r="AY1950" i="3"/>
  <c r="AC1950" i="3" s="1"/>
  <c r="AZ1950" i="3"/>
  <c r="BB1950" i="3"/>
  <c r="BC1950" i="3"/>
  <c r="BD1950" i="3"/>
  <c r="BJ1950" i="3"/>
  <c r="AB1950" i="3" s="1"/>
  <c r="BK1950" i="3"/>
  <c r="BM1950" i="3"/>
  <c r="BN1950" i="3"/>
  <c r="AA1951" i="3"/>
  <c r="AF1951" i="3"/>
  <c r="AG1951" i="3"/>
  <c r="AH1951" i="3"/>
  <c r="AX1951" i="3"/>
  <c r="AY1951" i="3"/>
  <c r="AC1951" i="3" s="1"/>
  <c r="AZ1951" i="3"/>
  <c r="BB1951" i="3"/>
  <c r="BC1951" i="3"/>
  <c r="BD1951" i="3"/>
  <c r="BJ1951" i="3"/>
  <c r="AB1951" i="3" s="1"/>
  <c r="BK1951" i="3"/>
  <c r="BM1951" i="3"/>
  <c r="BN1951" i="3"/>
  <c r="AA1952" i="3"/>
  <c r="AF1952" i="3"/>
  <c r="AG1952" i="3"/>
  <c r="AH1952" i="3"/>
  <c r="AX1952" i="3"/>
  <c r="AY1952" i="3"/>
  <c r="AC1952" i="3" s="1"/>
  <c r="AZ1952" i="3"/>
  <c r="BB1952" i="3"/>
  <c r="BC1952" i="3"/>
  <c r="BD1952" i="3"/>
  <c r="BJ1952" i="3"/>
  <c r="AB1952" i="3" s="1"/>
  <c r="BK1952" i="3"/>
  <c r="BM1952" i="3"/>
  <c r="BN1952" i="3"/>
  <c r="AA1953" i="3"/>
  <c r="AF1953" i="3"/>
  <c r="AG1953" i="3"/>
  <c r="AH1953" i="3"/>
  <c r="AX1953" i="3"/>
  <c r="AY1953" i="3"/>
  <c r="AC1953" i="3" s="1"/>
  <c r="AZ1953" i="3"/>
  <c r="BB1953" i="3"/>
  <c r="BC1953" i="3"/>
  <c r="BD1953" i="3"/>
  <c r="BJ1953" i="3"/>
  <c r="AB1953" i="3" s="1"/>
  <c r="BK1953" i="3"/>
  <c r="BM1953" i="3"/>
  <c r="BN1953" i="3"/>
  <c r="AA1954" i="3"/>
  <c r="AF1954" i="3"/>
  <c r="AG1954" i="3"/>
  <c r="AH1954" i="3"/>
  <c r="AX1954" i="3"/>
  <c r="AY1954" i="3"/>
  <c r="AC1954" i="3" s="1"/>
  <c r="AZ1954" i="3"/>
  <c r="BB1954" i="3"/>
  <c r="BC1954" i="3"/>
  <c r="BD1954" i="3"/>
  <c r="BJ1954" i="3"/>
  <c r="AB1954" i="3" s="1"/>
  <c r="BK1954" i="3"/>
  <c r="BM1954" i="3"/>
  <c r="BN1954" i="3"/>
  <c r="AA1955" i="3"/>
  <c r="AF1955" i="3"/>
  <c r="AG1955" i="3"/>
  <c r="AH1955" i="3"/>
  <c r="AX1955" i="3"/>
  <c r="AY1955" i="3"/>
  <c r="AC1955" i="3" s="1"/>
  <c r="AZ1955" i="3"/>
  <c r="BB1955" i="3"/>
  <c r="BC1955" i="3"/>
  <c r="BD1955" i="3"/>
  <c r="BJ1955" i="3"/>
  <c r="AB1955" i="3" s="1"/>
  <c r="BK1955" i="3"/>
  <c r="BM1955" i="3"/>
  <c r="BN1955" i="3"/>
  <c r="AA1956" i="3"/>
  <c r="AF1956" i="3"/>
  <c r="AG1956" i="3"/>
  <c r="AH1956" i="3"/>
  <c r="AX1956" i="3"/>
  <c r="AY1956" i="3"/>
  <c r="AC1956" i="3" s="1"/>
  <c r="AZ1956" i="3"/>
  <c r="BB1956" i="3"/>
  <c r="BC1956" i="3"/>
  <c r="BD1956" i="3"/>
  <c r="BJ1956" i="3"/>
  <c r="AB1956" i="3" s="1"/>
  <c r="BK1956" i="3"/>
  <c r="BM1956" i="3"/>
  <c r="BN1956" i="3"/>
  <c r="AA1957" i="3"/>
  <c r="AF1957" i="3"/>
  <c r="AG1957" i="3"/>
  <c r="AH1957" i="3"/>
  <c r="AX1957" i="3"/>
  <c r="AY1957" i="3"/>
  <c r="AC1957" i="3" s="1"/>
  <c r="AZ1957" i="3"/>
  <c r="BB1957" i="3"/>
  <c r="BC1957" i="3"/>
  <c r="BD1957" i="3"/>
  <c r="BJ1957" i="3"/>
  <c r="AB1957" i="3" s="1"/>
  <c r="BK1957" i="3"/>
  <c r="BM1957" i="3"/>
  <c r="BN1957" i="3"/>
  <c r="AA1958" i="3"/>
  <c r="AF1958" i="3"/>
  <c r="AG1958" i="3"/>
  <c r="AH1958" i="3"/>
  <c r="AX1958" i="3"/>
  <c r="AY1958" i="3"/>
  <c r="AC1958" i="3" s="1"/>
  <c r="AZ1958" i="3"/>
  <c r="BB1958" i="3"/>
  <c r="BC1958" i="3"/>
  <c r="BD1958" i="3"/>
  <c r="BJ1958" i="3"/>
  <c r="AB1958" i="3" s="1"/>
  <c r="BK1958" i="3"/>
  <c r="BM1958" i="3"/>
  <c r="BN1958" i="3"/>
  <c r="AA1959" i="3"/>
  <c r="AF1959" i="3"/>
  <c r="AG1959" i="3"/>
  <c r="AH1959" i="3"/>
  <c r="AX1959" i="3"/>
  <c r="AY1959" i="3"/>
  <c r="AC1959" i="3" s="1"/>
  <c r="AZ1959" i="3"/>
  <c r="BB1959" i="3"/>
  <c r="BC1959" i="3"/>
  <c r="BD1959" i="3"/>
  <c r="BJ1959" i="3"/>
  <c r="AB1959" i="3" s="1"/>
  <c r="BK1959" i="3"/>
  <c r="BM1959" i="3"/>
  <c r="BN1959" i="3"/>
  <c r="AA1960" i="3"/>
  <c r="AF1960" i="3"/>
  <c r="AG1960" i="3"/>
  <c r="AH1960" i="3"/>
  <c r="AX1960" i="3"/>
  <c r="AY1960" i="3"/>
  <c r="AC1960" i="3" s="1"/>
  <c r="AZ1960" i="3"/>
  <c r="BB1960" i="3"/>
  <c r="BC1960" i="3"/>
  <c r="BD1960" i="3"/>
  <c r="BJ1960" i="3"/>
  <c r="AB1960" i="3" s="1"/>
  <c r="BK1960" i="3"/>
  <c r="BM1960" i="3"/>
  <c r="BN1960" i="3"/>
  <c r="AA1961" i="3"/>
  <c r="AF1961" i="3"/>
  <c r="AG1961" i="3"/>
  <c r="AH1961" i="3"/>
  <c r="AX1961" i="3"/>
  <c r="AY1961" i="3"/>
  <c r="AC1961" i="3" s="1"/>
  <c r="AZ1961" i="3"/>
  <c r="BB1961" i="3"/>
  <c r="BC1961" i="3"/>
  <c r="BD1961" i="3"/>
  <c r="BJ1961" i="3"/>
  <c r="AB1961" i="3" s="1"/>
  <c r="BK1961" i="3"/>
  <c r="BM1961" i="3"/>
  <c r="BN1961" i="3"/>
  <c r="AA1962" i="3"/>
  <c r="AF1962" i="3"/>
  <c r="AG1962" i="3"/>
  <c r="AH1962" i="3"/>
  <c r="AX1962" i="3"/>
  <c r="AY1962" i="3"/>
  <c r="AC1962" i="3" s="1"/>
  <c r="AZ1962" i="3"/>
  <c r="BB1962" i="3"/>
  <c r="BC1962" i="3"/>
  <c r="BD1962" i="3"/>
  <c r="BJ1962" i="3"/>
  <c r="AB1962" i="3" s="1"/>
  <c r="BK1962" i="3"/>
  <c r="BM1962" i="3"/>
  <c r="BN1962" i="3"/>
  <c r="AA1963" i="3"/>
  <c r="AF1963" i="3"/>
  <c r="AG1963" i="3"/>
  <c r="AH1963" i="3"/>
  <c r="AX1963" i="3"/>
  <c r="AY1963" i="3"/>
  <c r="AC1963" i="3" s="1"/>
  <c r="AZ1963" i="3"/>
  <c r="BB1963" i="3"/>
  <c r="BC1963" i="3"/>
  <c r="BD1963" i="3"/>
  <c r="BJ1963" i="3"/>
  <c r="AB1963" i="3" s="1"/>
  <c r="BK1963" i="3"/>
  <c r="BM1963" i="3"/>
  <c r="BN1963" i="3"/>
  <c r="AA1964" i="3"/>
  <c r="AF1964" i="3"/>
  <c r="AG1964" i="3"/>
  <c r="AH1964" i="3"/>
  <c r="AX1964" i="3"/>
  <c r="AY1964" i="3"/>
  <c r="AC1964" i="3" s="1"/>
  <c r="AZ1964" i="3"/>
  <c r="BB1964" i="3"/>
  <c r="BC1964" i="3"/>
  <c r="BD1964" i="3"/>
  <c r="BJ1964" i="3"/>
  <c r="AB1964" i="3" s="1"/>
  <c r="BK1964" i="3"/>
  <c r="BM1964" i="3"/>
  <c r="BN1964" i="3"/>
  <c r="AA1965" i="3"/>
  <c r="AF1965" i="3"/>
  <c r="AG1965" i="3"/>
  <c r="AH1965" i="3"/>
  <c r="AX1965" i="3"/>
  <c r="AY1965" i="3"/>
  <c r="AC1965" i="3" s="1"/>
  <c r="AZ1965" i="3"/>
  <c r="BB1965" i="3"/>
  <c r="BC1965" i="3"/>
  <c r="BD1965" i="3"/>
  <c r="BJ1965" i="3"/>
  <c r="AB1965" i="3" s="1"/>
  <c r="BK1965" i="3"/>
  <c r="BM1965" i="3"/>
  <c r="BN1965" i="3"/>
  <c r="AA1966" i="3"/>
  <c r="AF1966" i="3"/>
  <c r="AG1966" i="3"/>
  <c r="AH1966" i="3"/>
  <c r="AX1966" i="3"/>
  <c r="AY1966" i="3"/>
  <c r="AC1966" i="3" s="1"/>
  <c r="AZ1966" i="3"/>
  <c r="BB1966" i="3"/>
  <c r="BC1966" i="3"/>
  <c r="BD1966" i="3"/>
  <c r="BJ1966" i="3"/>
  <c r="AB1966" i="3" s="1"/>
  <c r="BK1966" i="3"/>
  <c r="BM1966" i="3"/>
  <c r="BN1966" i="3"/>
  <c r="AA1967" i="3"/>
  <c r="AF1967" i="3"/>
  <c r="AG1967" i="3"/>
  <c r="AH1967" i="3"/>
  <c r="AX1967" i="3"/>
  <c r="AY1967" i="3"/>
  <c r="AC1967" i="3" s="1"/>
  <c r="AZ1967" i="3"/>
  <c r="BB1967" i="3"/>
  <c r="BC1967" i="3"/>
  <c r="BD1967" i="3"/>
  <c r="BJ1967" i="3"/>
  <c r="AB1967" i="3" s="1"/>
  <c r="BK1967" i="3"/>
  <c r="BM1967" i="3"/>
  <c r="BN1967" i="3"/>
  <c r="AA1968" i="3"/>
  <c r="AF1968" i="3"/>
  <c r="AG1968" i="3"/>
  <c r="AH1968" i="3"/>
  <c r="AX1968" i="3"/>
  <c r="AY1968" i="3"/>
  <c r="AC1968" i="3" s="1"/>
  <c r="AZ1968" i="3"/>
  <c r="BB1968" i="3"/>
  <c r="BC1968" i="3"/>
  <c r="BD1968" i="3"/>
  <c r="BJ1968" i="3"/>
  <c r="AB1968" i="3" s="1"/>
  <c r="BK1968" i="3"/>
  <c r="BM1968" i="3"/>
  <c r="BN1968" i="3"/>
  <c r="AA1969" i="3"/>
  <c r="AF1969" i="3"/>
  <c r="AG1969" i="3"/>
  <c r="AH1969" i="3"/>
  <c r="AX1969" i="3"/>
  <c r="AY1969" i="3"/>
  <c r="AC1969" i="3" s="1"/>
  <c r="AZ1969" i="3"/>
  <c r="BB1969" i="3"/>
  <c r="BC1969" i="3"/>
  <c r="BD1969" i="3"/>
  <c r="BJ1969" i="3"/>
  <c r="AB1969" i="3" s="1"/>
  <c r="BK1969" i="3"/>
  <c r="BM1969" i="3"/>
  <c r="BN1969" i="3"/>
  <c r="AA1970" i="3"/>
  <c r="AF1970" i="3"/>
  <c r="AG1970" i="3"/>
  <c r="AH1970" i="3"/>
  <c r="AX1970" i="3"/>
  <c r="AY1970" i="3"/>
  <c r="AC1970" i="3" s="1"/>
  <c r="AZ1970" i="3"/>
  <c r="BB1970" i="3"/>
  <c r="BC1970" i="3"/>
  <c r="BD1970" i="3"/>
  <c r="BJ1970" i="3"/>
  <c r="AB1970" i="3" s="1"/>
  <c r="BK1970" i="3"/>
  <c r="BM1970" i="3"/>
  <c r="BN1970" i="3"/>
  <c r="AA1971" i="3"/>
  <c r="AF1971" i="3"/>
  <c r="AG1971" i="3"/>
  <c r="AH1971" i="3"/>
  <c r="AX1971" i="3"/>
  <c r="AY1971" i="3"/>
  <c r="AC1971" i="3" s="1"/>
  <c r="AZ1971" i="3"/>
  <c r="BB1971" i="3"/>
  <c r="BC1971" i="3"/>
  <c r="BD1971" i="3"/>
  <c r="BJ1971" i="3"/>
  <c r="AB1971" i="3" s="1"/>
  <c r="BK1971" i="3"/>
  <c r="BM1971" i="3"/>
  <c r="BN1971" i="3"/>
  <c r="AA1972" i="3"/>
  <c r="AF1972" i="3"/>
  <c r="AG1972" i="3"/>
  <c r="AH1972" i="3"/>
  <c r="AX1972" i="3"/>
  <c r="AY1972" i="3"/>
  <c r="AC1972" i="3" s="1"/>
  <c r="AZ1972" i="3"/>
  <c r="BB1972" i="3"/>
  <c r="BC1972" i="3"/>
  <c r="BD1972" i="3"/>
  <c r="BJ1972" i="3"/>
  <c r="AB1972" i="3" s="1"/>
  <c r="BK1972" i="3"/>
  <c r="BM1972" i="3"/>
  <c r="BN1972" i="3"/>
  <c r="AA1973" i="3"/>
  <c r="AF1973" i="3"/>
  <c r="AG1973" i="3"/>
  <c r="AH1973" i="3"/>
  <c r="AX1973" i="3"/>
  <c r="AY1973" i="3"/>
  <c r="AC1973" i="3" s="1"/>
  <c r="AZ1973" i="3"/>
  <c r="BB1973" i="3"/>
  <c r="BC1973" i="3"/>
  <c r="BD1973" i="3"/>
  <c r="BJ1973" i="3"/>
  <c r="AB1973" i="3" s="1"/>
  <c r="BK1973" i="3"/>
  <c r="BM1973" i="3"/>
  <c r="BN1973" i="3"/>
  <c r="AA1974" i="3"/>
  <c r="AF1974" i="3"/>
  <c r="AG1974" i="3"/>
  <c r="AH1974" i="3"/>
  <c r="AX1974" i="3"/>
  <c r="AY1974" i="3"/>
  <c r="AC1974" i="3" s="1"/>
  <c r="AZ1974" i="3"/>
  <c r="BB1974" i="3"/>
  <c r="BC1974" i="3"/>
  <c r="BD1974" i="3"/>
  <c r="BJ1974" i="3"/>
  <c r="AB1974" i="3" s="1"/>
  <c r="BK1974" i="3"/>
  <c r="BM1974" i="3"/>
  <c r="BN1974" i="3"/>
  <c r="AA1975" i="3"/>
  <c r="AG1975" i="3"/>
  <c r="AH1975" i="3"/>
  <c r="AF1975" i="3" s="1"/>
  <c r="AX1975" i="3"/>
  <c r="AY1975" i="3"/>
  <c r="AC1975" i="3" s="1"/>
  <c r="AZ1975" i="3"/>
  <c r="BB1975" i="3"/>
  <c r="BC1975" i="3"/>
  <c r="BD1975" i="3"/>
  <c r="BJ1975" i="3"/>
  <c r="AB1975" i="3" s="1"/>
  <c r="BK1975" i="3"/>
  <c r="BM1975" i="3"/>
  <c r="BN1975" i="3"/>
  <c r="AA1976" i="3"/>
  <c r="AG1976" i="3"/>
  <c r="AX1976" i="3"/>
  <c r="AC1976" i="3" s="1"/>
  <c r="AY1976" i="3"/>
  <c r="AZ1976" i="3"/>
  <c r="BC1976" i="3"/>
  <c r="BB1976" i="3" s="1"/>
  <c r="BD1976" i="3"/>
  <c r="BE1976" i="3" s="1"/>
  <c r="BF1976" i="3" s="1"/>
  <c r="BJ1976" i="3"/>
  <c r="AB1976" i="3" s="1"/>
  <c r="BK1976" i="3"/>
  <c r="BL1976" i="3"/>
  <c r="BM1976" i="3"/>
  <c r="BN1976" i="3"/>
  <c r="AA1977" i="3"/>
  <c r="AB1977" i="3"/>
  <c r="AG1977" i="3"/>
  <c r="AX1977" i="3"/>
  <c r="AC1977" i="3" s="1"/>
  <c r="AY1977" i="3"/>
  <c r="AZ1977" i="3"/>
  <c r="BC1977" i="3"/>
  <c r="BB1977" i="3" s="1"/>
  <c r="BD1977" i="3"/>
  <c r="BE1977" i="3" s="1"/>
  <c r="BF1977" i="3" s="1"/>
  <c r="BJ1977" i="3"/>
  <c r="BK1977" i="3"/>
  <c r="BL1977" i="3"/>
  <c r="BM1977" i="3"/>
  <c r="BN1977" i="3"/>
  <c r="AA1978" i="3"/>
  <c r="AB1978" i="3"/>
  <c r="AG1978" i="3"/>
  <c r="AX1978" i="3"/>
  <c r="AC1978" i="3" s="1"/>
  <c r="AY1978" i="3"/>
  <c r="AZ1978" i="3"/>
  <c r="BC1978" i="3"/>
  <c r="BB1978" i="3" s="1"/>
  <c r="BD1978" i="3"/>
  <c r="BE1978" i="3" s="1"/>
  <c r="BF1978" i="3" s="1"/>
  <c r="BJ1978" i="3"/>
  <c r="BK1978" i="3"/>
  <c r="BL1978" i="3"/>
  <c r="BM1978" i="3"/>
  <c r="BN1978" i="3"/>
  <c r="AA1979" i="3"/>
  <c r="AB1979" i="3"/>
  <c r="AG1979" i="3"/>
  <c r="AX1979" i="3"/>
  <c r="AC1979" i="3" s="1"/>
  <c r="AY1979" i="3"/>
  <c r="AZ1979" i="3"/>
  <c r="BC1979" i="3"/>
  <c r="BB1979" i="3" s="1"/>
  <c r="BD1979" i="3"/>
  <c r="BE1979" i="3" s="1"/>
  <c r="BF1979" i="3" s="1"/>
  <c r="BJ1979" i="3"/>
  <c r="BK1979" i="3"/>
  <c r="BL1979" i="3"/>
  <c r="BM1979" i="3"/>
  <c r="BN1979" i="3"/>
  <c r="AA1980" i="3"/>
  <c r="AB1980" i="3"/>
  <c r="AG1980" i="3"/>
  <c r="AX1980" i="3"/>
  <c r="AC1980" i="3" s="1"/>
  <c r="AY1980" i="3"/>
  <c r="AZ1980" i="3"/>
  <c r="BC1980" i="3"/>
  <c r="BB1980" i="3" s="1"/>
  <c r="BD1980" i="3"/>
  <c r="BE1980" i="3" s="1"/>
  <c r="BF1980" i="3" s="1"/>
  <c r="BJ1980" i="3"/>
  <c r="BK1980" i="3"/>
  <c r="BL1980" i="3"/>
  <c r="BM1980" i="3"/>
  <c r="BN1980" i="3"/>
  <c r="AA1981" i="3"/>
  <c r="AB1981" i="3"/>
  <c r="AG1981" i="3"/>
  <c r="AX1981" i="3"/>
  <c r="AC1981" i="3" s="1"/>
  <c r="AY1981" i="3"/>
  <c r="AZ1981" i="3"/>
  <c r="BC1981" i="3"/>
  <c r="BB1981" i="3" s="1"/>
  <c r="BD1981" i="3"/>
  <c r="BE1981" i="3" s="1"/>
  <c r="BF1981" i="3" s="1"/>
  <c r="BJ1981" i="3"/>
  <c r="BK1981" i="3"/>
  <c r="BL1981" i="3"/>
  <c r="BM1981" i="3"/>
  <c r="BN1981" i="3"/>
  <c r="AA1982" i="3"/>
  <c r="AB1982" i="3"/>
  <c r="AG1982" i="3"/>
  <c r="AX1982" i="3"/>
  <c r="AC1982" i="3" s="1"/>
  <c r="AY1982" i="3"/>
  <c r="AZ1982" i="3"/>
  <c r="BC1982" i="3"/>
  <c r="BB1982" i="3" s="1"/>
  <c r="BD1982" i="3"/>
  <c r="BE1982" i="3" s="1"/>
  <c r="BF1982" i="3" s="1"/>
  <c r="BJ1982" i="3"/>
  <c r="BK1982" i="3"/>
  <c r="BL1982" i="3"/>
  <c r="BM1982" i="3"/>
  <c r="BN1982" i="3"/>
  <c r="AA1983" i="3"/>
  <c r="AB1983" i="3"/>
  <c r="AG1983" i="3"/>
  <c r="AX1983" i="3"/>
  <c r="AC1983" i="3" s="1"/>
  <c r="AY1983" i="3"/>
  <c r="AZ1983" i="3"/>
  <c r="BC1983" i="3"/>
  <c r="BB1983" i="3" s="1"/>
  <c r="BD1983" i="3"/>
  <c r="BE1983" i="3" s="1"/>
  <c r="BF1983" i="3" s="1"/>
  <c r="BJ1983" i="3"/>
  <c r="BK1983" i="3"/>
  <c r="BL1983" i="3"/>
  <c r="BM1983" i="3"/>
  <c r="BN1983" i="3"/>
  <c r="AA1984" i="3"/>
  <c r="AB1984" i="3"/>
  <c r="AG1984" i="3"/>
  <c r="AX1984" i="3"/>
  <c r="AC1984" i="3" s="1"/>
  <c r="AY1984" i="3"/>
  <c r="AZ1984" i="3"/>
  <c r="BC1984" i="3"/>
  <c r="BB1984" i="3" s="1"/>
  <c r="BD1984" i="3"/>
  <c r="BE1984" i="3" s="1"/>
  <c r="BF1984" i="3" s="1"/>
  <c r="BJ1984" i="3"/>
  <c r="BK1984" i="3"/>
  <c r="BL1984" i="3"/>
  <c r="BM1984" i="3"/>
  <c r="BN1984" i="3"/>
  <c r="AA1985" i="3"/>
  <c r="AB1985" i="3"/>
  <c r="AG1985" i="3"/>
  <c r="AX1985" i="3"/>
  <c r="AC1985" i="3" s="1"/>
  <c r="AY1985" i="3"/>
  <c r="AZ1985" i="3"/>
  <c r="BC1985" i="3"/>
  <c r="BB1985" i="3" s="1"/>
  <c r="BD1985" i="3"/>
  <c r="BE1985" i="3" s="1"/>
  <c r="BF1985" i="3" s="1"/>
  <c r="BJ1985" i="3"/>
  <c r="BK1985" i="3"/>
  <c r="BL1985" i="3"/>
  <c r="BM1985" i="3"/>
  <c r="BN1985" i="3"/>
  <c r="AA1986" i="3"/>
  <c r="AB1986" i="3"/>
  <c r="AG1986" i="3"/>
  <c r="AX1986" i="3"/>
  <c r="AC1986" i="3" s="1"/>
  <c r="AY1986" i="3"/>
  <c r="AZ1986" i="3"/>
  <c r="BC1986" i="3"/>
  <c r="BB1986" i="3" s="1"/>
  <c r="BD1986" i="3"/>
  <c r="BE1986" i="3" s="1"/>
  <c r="BF1986" i="3" s="1"/>
  <c r="BJ1986" i="3"/>
  <c r="BK1986" i="3"/>
  <c r="BL1986" i="3"/>
  <c r="BM1986" i="3"/>
  <c r="BN1986" i="3"/>
  <c r="AA1987" i="3"/>
  <c r="AB1987" i="3"/>
  <c r="AG1987" i="3"/>
  <c r="AX1987" i="3"/>
  <c r="AC1987" i="3" s="1"/>
  <c r="AY1987" i="3"/>
  <c r="AZ1987" i="3"/>
  <c r="BC1987" i="3"/>
  <c r="BB1987" i="3" s="1"/>
  <c r="BD1987" i="3"/>
  <c r="BE1987" i="3" s="1"/>
  <c r="BF1987" i="3" s="1"/>
  <c r="BJ1987" i="3"/>
  <c r="BK1987" i="3"/>
  <c r="BL1987" i="3"/>
  <c r="BM1987" i="3"/>
  <c r="BN1987" i="3"/>
  <c r="AA1988" i="3"/>
  <c r="AB1988" i="3"/>
  <c r="AG1988" i="3"/>
  <c r="AX1988" i="3"/>
  <c r="AC1988" i="3" s="1"/>
  <c r="AY1988" i="3"/>
  <c r="AZ1988" i="3"/>
  <c r="BC1988" i="3"/>
  <c r="BB1988" i="3" s="1"/>
  <c r="BD1988" i="3"/>
  <c r="BE1988" i="3" s="1"/>
  <c r="BF1988" i="3" s="1"/>
  <c r="BJ1988" i="3"/>
  <c r="BK1988" i="3"/>
  <c r="BL1988" i="3"/>
  <c r="BM1988" i="3"/>
  <c r="BN1988" i="3"/>
  <c r="AA1989" i="3"/>
  <c r="AB1989" i="3"/>
  <c r="AG1989" i="3"/>
  <c r="AX1989" i="3"/>
  <c r="AC1989" i="3" s="1"/>
  <c r="AY1989" i="3"/>
  <c r="AZ1989" i="3"/>
  <c r="BC1989" i="3"/>
  <c r="BB1989" i="3" s="1"/>
  <c r="BD1989" i="3"/>
  <c r="BE1989" i="3" s="1"/>
  <c r="BF1989" i="3" s="1"/>
  <c r="BJ1989" i="3"/>
  <c r="BK1989" i="3"/>
  <c r="BL1989" i="3"/>
  <c r="BM1989" i="3"/>
  <c r="BN1989" i="3"/>
  <c r="AA1990" i="3"/>
  <c r="AB1990" i="3"/>
  <c r="AG1990" i="3"/>
  <c r="AX1990" i="3"/>
  <c r="AC1990" i="3" s="1"/>
  <c r="AY1990" i="3"/>
  <c r="AZ1990" i="3"/>
  <c r="BC1990" i="3"/>
  <c r="BB1990" i="3" s="1"/>
  <c r="BD1990" i="3"/>
  <c r="BE1990" i="3" s="1"/>
  <c r="BF1990" i="3" s="1"/>
  <c r="BJ1990" i="3"/>
  <c r="BK1990" i="3"/>
  <c r="BL1990" i="3"/>
  <c r="BM1990" i="3"/>
  <c r="BN1990" i="3"/>
  <c r="AA1991" i="3"/>
  <c r="AB1991" i="3"/>
  <c r="AG1991" i="3"/>
  <c r="AX1991" i="3"/>
  <c r="AC1991" i="3" s="1"/>
  <c r="AY1991" i="3"/>
  <c r="AZ1991" i="3"/>
  <c r="BC1991" i="3"/>
  <c r="BB1991" i="3" s="1"/>
  <c r="BD1991" i="3"/>
  <c r="BE1991" i="3" s="1"/>
  <c r="BF1991" i="3" s="1"/>
  <c r="BJ1991" i="3"/>
  <c r="BK1991" i="3"/>
  <c r="BL1991" i="3"/>
  <c r="BM1991" i="3"/>
  <c r="BN1991" i="3"/>
  <c r="AA1992" i="3"/>
  <c r="AB1992" i="3"/>
  <c r="AG1992" i="3"/>
  <c r="AX1992" i="3"/>
  <c r="AC1992" i="3" s="1"/>
  <c r="AY1992" i="3"/>
  <c r="AZ1992" i="3"/>
  <c r="BC1992" i="3"/>
  <c r="BB1992" i="3" s="1"/>
  <c r="BD1992" i="3"/>
  <c r="BE1992" i="3" s="1"/>
  <c r="BF1992" i="3" s="1"/>
  <c r="BJ1992" i="3"/>
  <c r="BK1992" i="3"/>
  <c r="BL1992" i="3"/>
  <c r="BM1992" i="3"/>
  <c r="BN1992" i="3"/>
  <c r="AA1993" i="3"/>
  <c r="AB1993" i="3"/>
  <c r="AG1993" i="3"/>
  <c r="AX1993" i="3"/>
  <c r="AC1993" i="3" s="1"/>
  <c r="AY1993" i="3"/>
  <c r="AZ1993" i="3"/>
  <c r="BC1993" i="3"/>
  <c r="BB1993" i="3" s="1"/>
  <c r="BD1993" i="3"/>
  <c r="BE1993" i="3" s="1"/>
  <c r="BF1993" i="3" s="1"/>
  <c r="BJ1993" i="3"/>
  <c r="BK1993" i="3"/>
  <c r="BL1993" i="3"/>
  <c r="BM1993" i="3"/>
  <c r="BN1993" i="3"/>
  <c r="AA1994" i="3"/>
  <c r="AB1994" i="3"/>
  <c r="AG1994" i="3"/>
  <c r="AX1994" i="3"/>
  <c r="AC1994" i="3" s="1"/>
  <c r="AY1994" i="3"/>
  <c r="AZ1994" i="3"/>
  <c r="BC1994" i="3"/>
  <c r="BB1994" i="3" s="1"/>
  <c r="BD1994" i="3"/>
  <c r="BE1994" i="3" s="1"/>
  <c r="BF1994" i="3" s="1"/>
  <c r="BJ1994" i="3"/>
  <c r="BK1994" i="3"/>
  <c r="BL1994" i="3"/>
  <c r="BM1994" i="3"/>
  <c r="BN1994" i="3"/>
  <c r="AA1995" i="3"/>
  <c r="AB1995" i="3"/>
  <c r="AG1995" i="3"/>
  <c r="AX1995" i="3"/>
  <c r="AC1995" i="3" s="1"/>
  <c r="AY1995" i="3"/>
  <c r="AZ1995" i="3"/>
  <c r="BC1995" i="3"/>
  <c r="BB1995" i="3" s="1"/>
  <c r="BD1995" i="3"/>
  <c r="BE1995" i="3" s="1"/>
  <c r="BF1995" i="3" s="1"/>
  <c r="BJ1995" i="3"/>
  <c r="BK1995" i="3"/>
  <c r="BL1995" i="3"/>
  <c r="BM1995" i="3"/>
  <c r="BN1995" i="3"/>
  <c r="AA1996" i="3"/>
  <c r="AB1996" i="3"/>
  <c r="AG1996" i="3"/>
  <c r="AX1996" i="3"/>
  <c r="AC1996" i="3" s="1"/>
  <c r="AY1996" i="3"/>
  <c r="AZ1996" i="3"/>
  <c r="BC1996" i="3"/>
  <c r="BB1996" i="3" s="1"/>
  <c r="BD1996" i="3"/>
  <c r="BE1996" i="3" s="1"/>
  <c r="BF1996" i="3" s="1"/>
  <c r="BJ1996" i="3"/>
  <c r="BK1996" i="3"/>
  <c r="BL1996" i="3"/>
  <c r="BM1996" i="3"/>
  <c r="BN1996" i="3"/>
  <c r="AA1997" i="3"/>
  <c r="AB1997" i="3"/>
  <c r="AG1997" i="3"/>
  <c r="AX1997" i="3"/>
  <c r="AC1997" i="3" s="1"/>
  <c r="AY1997" i="3"/>
  <c r="AZ1997" i="3"/>
  <c r="BC1997" i="3"/>
  <c r="BB1997" i="3" s="1"/>
  <c r="BD1997" i="3"/>
  <c r="BE1997" i="3" s="1"/>
  <c r="BF1997" i="3" s="1"/>
  <c r="BJ1997" i="3"/>
  <c r="BK1997" i="3"/>
  <c r="BL1997" i="3"/>
  <c r="BM1997" i="3"/>
  <c r="BN1997" i="3"/>
  <c r="AA1998" i="3"/>
  <c r="AB1998" i="3"/>
  <c r="AG1998" i="3"/>
  <c r="AX1998" i="3"/>
  <c r="AC1998" i="3" s="1"/>
  <c r="AY1998" i="3"/>
  <c r="AZ1998" i="3"/>
  <c r="BC1998" i="3"/>
  <c r="BB1998" i="3" s="1"/>
  <c r="BD1998" i="3"/>
  <c r="BE1998" i="3" s="1"/>
  <c r="BF1998" i="3" s="1"/>
  <c r="BJ1998" i="3"/>
  <c r="BK1998" i="3"/>
  <c r="BL1998" i="3"/>
  <c r="BM1998" i="3"/>
  <c r="BN1998" i="3"/>
  <c r="AA1999" i="3"/>
  <c r="AB1999" i="3"/>
  <c r="AG1999" i="3"/>
  <c r="AX1999" i="3"/>
  <c r="AC1999" i="3" s="1"/>
  <c r="AY1999" i="3"/>
  <c r="AZ1999" i="3"/>
  <c r="BC1999" i="3"/>
  <c r="BB1999" i="3" s="1"/>
  <c r="BD1999" i="3"/>
  <c r="BE1999" i="3" s="1"/>
  <c r="BF1999" i="3" s="1"/>
  <c r="BJ1999" i="3"/>
  <c r="BK1999" i="3"/>
  <c r="BL1999" i="3"/>
  <c r="BM1999" i="3"/>
  <c r="BN1999" i="3"/>
  <c r="AA2000" i="3"/>
  <c r="AB2000" i="3"/>
  <c r="AG2000" i="3"/>
  <c r="AX2000" i="3"/>
  <c r="AC2000" i="3" s="1"/>
  <c r="AY2000" i="3"/>
  <c r="AZ2000" i="3"/>
  <c r="BC2000" i="3"/>
  <c r="BB2000" i="3" s="1"/>
  <c r="BD2000" i="3"/>
  <c r="BE2000" i="3" s="1"/>
  <c r="BF2000" i="3" s="1"/>
  <c r="BJ2000" i="3"/>
  <c r="BK2000" i="3"/>
  <c r="BL2000" i="3"/>
  <c r="BM2000" i="3"/>
  <c r="BN2000" i="3"/>
  <c r="AA2001" i="3"/>
  <c r="AB2001" i="3"/>
  <c r="AG2001" i="3"/>
  <c r="AX2001" i="3"/>
  <c r="AC2001" i="3" s="1"/>
  <c r="AY2001" i="3"/>
  <c r="AZ2001" i="3"/>
  <c r="BC2001" i="3"/>
  <c r="BB2001" i="3" s="1"/>
  <c r="BD2001" i="3"/>
  <c r="BE2001" i="3" s="1"/>
  <c r="BF2001" i="3" s="1"/>
  <c r="BJ2001" i="3"/>
  <c r="BK2001" i="3"/>
  <c r="BL2001" i="3"/>
  <c r="BM2001" i="3"/>
  <c r="BN2001" i="3"/>
  <c r="AA2002" i="3"/>
  <c r="AB2002" i="3"/>
  <c r="AG2002" i="3"/>
  <c r="AX2002" i="3"/>
  <c r="AC2002" i="3" s="1"/>
  <c r="AY2002" i="3"/>
  <c r="AZ2002" i="3"/>
  <c r="BC2002" i="3"/>
  <c r="BB2002" i="3" s="1"/>
  <c r="BD2002" i="3"/>
  <c r="BE2002" i="3" s="1"/>
  <c r="BF2002" i="3" s="1"/>
  <c r="BJ2002" i="3"/>
  <c r="BK2002" i="3"/>
  <c r="BL2002" i="3"/>
  <c r="BM2002" i="3"/>
  <c r="BN2002" i="3"/>
  <c r="AA2003" i="3"/>
  <c r="AB2003" i="3"/>
  <c r="AG2003" i="3"/>
  <c r="AX2003" i="3"/>
  <c r="AC2003" i="3" s="1"/>
  <c r="AY2003" i="3"/>
  <c r="AZ2003" i="3"/>
  <c r="BC2003" i="3"/>
  <c r="BB2003" i="3" s="1"/>
  <c r="BD2003" i="3"/>
  <c r="BE2003" i="3" s="1"/>
  <c r="BF2003" i="3" s="1"/>
  <c r="BJ2003" i="3"/>
  <c r="BK2003" i="3"/>
  <c r="BL2003" i="3"/>
  <c r="BM2003" i="3"/>
  <c r="BN2003" i="3"/>
  <c r="AA2004" i="3"/>
  <c r="AB2004" i="3"/>
  <c r="AG2004" i="3"/>
  <c r="AX2004" i="3"/>
  <c r="AC2004" i="3" s="1"/>
  <c r="AY2004" i="3"/>
  <c r="AZ2004" i="3"/>
  <c r="BC2004" i="3"/>
  <c r="BB2004" i="3" s="1"/>
  <c r="BD2004" i="3"/>
  <c r="BE2004" i="3" s="1"/>
  <c r="BF2004" i="3" s="1"/>
  <c r="BJ2004" i="3"/>
  <c r="BK2004" i="3"/>
  <c r="BL2004" i="3"/>
  <c r="BM2004" i="3"/>
  <c r="BN2004" i="3"/>
  <c r="AA2005" i="3"/>
  <c r="AB2005" i="3"/>
  <c r="AG2005" i="3"/>
  <c r="AX2005" i="3"/>
  <c r="AC2005" i="3" s="1"/>
  <c r="AY2005" i="3"/>
  <c r="AZ2005" i="3"/>
  <c r="BC2005" i="3"/>
  <c r="BB2005" i="3" s="1"/>
  <c r="BD2005" i="3"/>
  <c r="BE2005" i="3" s="1"/>
  <c r="BF2005" i="3" s="1"/>
  <c r="BJ2005" i="3"/>
  <c r="BK2005" i="3"/>
  <c r="BL2005" i="3"/>
  <c r="BM2005" i="3"/>
  <c r="BN2005" i="3"/>
  <c r="AA2006" i="3"/>
  <c r="AB2006" i="3"/>
  <c r="AG2006" i="3"/>
  <c r="AX2006" i="3"/>
  <c r="AC2006" i="3" s="1"/>
  <c r="AY2006" i="3"/>
  <c r="AZ2006" i="3"/>
  <c r="BC2006" i="3"/>
  <c r="BB2006" i="3" s="1"/>
  <c r="BD2006" i="3"/>
  <c r="BE2006" i="3" s="1"/>
  <c r="BF2006" i="3" s="1"/>
  <c r="BJ2006" i="3"/>
  <c r="BK2006" i="3"/>
  <c r="BL2006" i="3"/>
  <c r="BM2006" i="3"/>
  <c r="BN2006" i="3"/>
  <c r="AA2007" i="3"/>
  <c r="AB2007" i="3"/>
  <c r="AG2007" i="3"/>
  <c r="AX2007" i="3"/>
  <c r="AC2007" i="3" s="1"/>
  <c r="AY2007" i="3"/>
  <c r="AZ2007" i="3"/>
  <c r="BC2007" i="3"/>
  <c r="BB2007" i="3" s="1"/>
  <c r="BD2007" i="3"/>
  <c r="BE2007" i="3" s="1"/>
  <c r="BF2007" i="3" s="1"/>
  <c r="BJ2007" i="3"/>
  <c r="BK2007" i="3"/>
  <c r="BL2007" i="3"/>
  <c r="BM2007" i="3"/>
  <c r="BN2007" i="3"/>
  <c r="AA2008" i="3"/>
  <c r="AB2008" i="3"/>
  <c r="AG2008" i="3"/>
  <c r="AX2008" i="3"/>
  <c r="AC2008" i="3" s="1"/>
  <c r="AY2008" i="3"/>
  <c r="AZ2008" i="3"/>
  <c r="BC2008" i="3"/>
  <c r="BB2008" i="3" s="1"/>
  <c r="BD2008" i="3"/>
  <c r="BE2008" i="3" s="1"/>
  <c r="BF2008" i="3" s="1"/>
  <c r="BJ2008" i="3"/>
  <c r="BK2008" i="3"/>
  <c r="BL2008" i="3"/>
  <c r="BM2008" i="3"/>
  <c r="BN2008" i="3"/>
  <c r="AA2009" i="3"/>
  <c r="AB2009" i="3"/>
  <c r="AG2009" i="3"/>
  <c r="AX2009" i="3"/>
  <c r="AC2009" i="3" s="1"/>
  <c r="AY2009" i="3"/>
  <c r="AZ2009" i="3"/>
  <c r="BC2009" i="3"/>
  <c r="BB2009" i="3" s="1"/>
  <c r="BD2009" i="3"/>
  <c r="BE2009" i="3" s="1"/>
  <c r="BF2009" i="3" s="1"/>
  <c r="BJ2009" i="3"/>
  <c r="BK2009" i="3"/>
  <c r="BL2009" i="3"/>
  <c r="BM2009" i="3"/>
  <c r="BN2009" i="3"/>
  <c r="AA2010" i="3"/>
  <c r="AB2010" i="3"/>
  <c r="AG2010" i="3"/>
  <c r="AX2010" i="3"/>
  <c r="AC2010" i="3" s="1"/>
  <c r="AY2010" i="3"/>
  <c r="AZ2010" i="3"/>
  <c r="BC2010" i="3"/>
  <c r="BB2010" i="3" s="1"/>
  <c r="BD2010" i="3"/>
  <c r="BE2010" i="3" s="1"/>
  <c r="BF2010" i="3" s="1"/>
  <c r="BJ2010" i="3"/>
  <c r="BK2010" i="3"/>
  <c r="BL2010" i="3"/>
  <c r="BM2010" i="3"/>
  <c r="BN2010" i="3"/>
  <c r="AA2011" i="3"/>
  <c r="AB2011" i="3"/>
  <c r="AG2011" i="3"/>
  <c r="AX2011" i="3"/>
  <c r="AC2011" i="3" s="1"/>
  <c r="AY2011" i="3"/>
  <c r="AZ2011" i="3"/>
  <c r="BC2011" i="3"/>
  <c r="BB2011" i="3" s="1"/>
  <c r="BD2011" i="3"/>
  <c r="BE2011" i="3" s="1"/>
  <c r="BF2011" i="3" s="1"/>
  <c r="BJ2011" i="3"/>
  <c r="BK2011" i="3"/>
  <c r="BL2011" i="3"/>
  <c r="BM2011" i="3"/>
  <c r="BN2011" i="3"/>
  <c r="AA2012" i="3"/>
  <c r="AB2012" i="3"/>
  <c r="AG2012" i="3"/>
  <c r="AX2012" i="3"/>
  <c r="AC2012" i="3" s="1"/>
  <c r="AY2012" i="3"/>
  <c r="AZ2012" i="3"/>
  <c r="BC2012" i="3"/>
  <c r="BB2012" i="3" s="1"/>
  <c r="BD2012" i="3"/>
  <c r="BE2012" i="3" s="1"/>
  <c r="BF2012" i="3" s="1"/>
  <c r="BJ2012" i="3"/>
  <c r="BK2012" i="3"/>
  <c r="BL2012" i="3"/>
  <c r="BM2012" i="3"/>
  <c r="BN2012" i="3"/>
  <c r="AA2013" i="3"/>
  <c r="AB2013" i="3"/>
  <c r="AG2013" i="3"/>
  <c r="AX2013" i="3"/>
  <c r="AC2013" i="3" s="1"/>
  <c r="AY2013" i="3"/>
  <c r="AZ2013" i="3"/>
  <c r="BC2013" i="3"/>
  <c r="BB2013" i="3" s="1"/>
  <c r="BD2013" i="3"/>
  <c r="BE2013" i="3" s="1"/>
  <c r="BF2013" i="3" s="1"/>
  <c r="BJ2013" i="3"/>
  <c r="BK2013" i="3"/>
  <c r="BL2013" i="3"/>
  <c r="BM2013" i="3"/>
  <c r="BN2013" i="3"/>
  <c r="AA2014" i="3"/>
  <c r="AB2014" i="3"/>
  <c r="AG2014" i="3"/>
  <c r="AX2014" i="3"/>
  <c r="AC2014" i="3" s="1"/>
  <c r="AY2014" i="3"/>
  <c r="AZ2014" i="3"/>
  <c r="BC2014" i="3"/>
  <c r="BB2014" i="3" s="1"/>
  <c r="BD2014" i="3"/>
  <c r="BE2014" i="3" s="1"/>
  <c r="BF2014" i="3" s="1"/>
  <c r="BJ2014" i="3"/>
  <c r="BK2014" i="3"/>
  <c r="BL2014" i="3"/>
  <c r="BM2014" i="3"/>
  <c r="BN2014" i="3"/>
  <c r="AA2015" i="3"/>
  <c r="AB2015" i="3"/>
  <c r="AG2015" i="3"/>
  <c r="AX2015" i="3"/>
  <c r="AC2015" i="3" s="1"/>
  <c r="AY2015" i="3"/>
  <c r="AZ2015" i="3"/>
  <c r="BC2015" i="3"/>
  <c r="BB2015" i="3" s="1"/>
  <c r="BD2015" i="3"/>
  <c r="BE2015" i="3" s="1"/>
  <c r="BF2015" i="3" s="1"/>
  <c r="BJ2015" i="3"/>
  <c r="BK2015" i="3"/>
  <c r="BL2015" i="3"/>
  <c r="BM2015" i="3"/>
  <c r="BN2015" i="3"/>
  <c r="AA2016" i="3"/>
  <c r="AB2016" i="3"/>
  <c r="AG2016" i="3"/>
  <c r="AX2016" i="3"/>
  <c r="AC2016" i="3" s="1"/>
  <c r="AY2016" i="3"/>
  <c r="AZ2016" i="3"/>
  <c r="BC2016" i="3"/>
  <c r="BB2016" i="3" s="1"/>
  <c r="BD2016" i="3"/>
  <c r="BE2016" i="3" s="1"/>
  <c r="BF2016" i="3" s="1"/>
  <c r="BJ2016" i="3"/>
  <c r="BK2016" i="3"/>
  <c r="BL2016" i="3"/>
  <c r="BM2016" i="3"/>
  <c r="BN2016" i="3"/>
  <c r="AA2017" i="3"/>
  <c r="AB2017" i="3"/>
  <c r="AG2017" i="3"/>
  <c r="AX2017" i="3"/>
  <c r="AC2017" i="3" s="1"/>
  <c r="AY2017" i="3"/>
  <c r="AZ2017" i="3"/>
  <c r="BC2017" i="3"/>
  <c r="BB2017" i="3" s="1"/>
  <c r="BD2017" i="3"/>
  <c r="BE2017" i="3" s="1"/>
  <c r="BF2017" i="3" s="1"/>
  <c r="BJ2017" i="3"/>
  <c r="BK2017" i="3"/>
  <c r="BL2017" i="3"/>
  <c r="BM2017" i="3"/>
  <c r="BN2017" i="3"/>
  <c r="AA2018" i="3"/>
  <c r="AB2018" i="3"/>
  <c r="AG2018" i="3"/>
  <c r="AX2018" i="3"/>
  <c r="AC2018" i="3" s="1"/>
  <c r="AY2018" i="3"/>
  <c r="AZ2018" i="3"/>
  <c r="BC2018" i="3"/>
  <c r="BB2018" i="3" s="1"/>
  <c r="BD2018" i="3"/>
  <c r="BE2018" i="3" s="1"/>
  <c r="BF2018" i="3" s="1"/>
  <c r="BJ2018" i="3"/>
  <c r="BK2018" i="3"/>
  <c r="BL2018" i="3"/>
  <c r="BM2018" i="3"/>
  <c r="BN2018" i="3"/>
  <c r="AA2019" i="3"/>
  <c r="AB2019" i="3"/>
  <c r="AG2019" i="3"/>
  <c r="AX2019" i="3"/>
  <c r="AC2019" i="3" s="1"/>
  <c r="AY2019" i="3"/>
  <c r="AZ2019" i="3"/>
  <c r="BC2019" i="3"/>
  <c r="BB2019" i="3" s="1"/>
  <c r="BD2019" i="3"/>
  <c r="BE2019" i="3" s="1"/>
  <c r="BF2019" i="3" s="1"/>
  <c r="BJ2019" i="3"/>
  <c r="BK2019" i="3"/>
  <c r="BL2019" i="3"/>
  <c r="BM2019" i="3"/>
  <c r="BN2019" i="3"/>
  <c r="AA2020" i="3"/>
  <c r="AB2020" i="3"/>
  <c r="AG2020" i="3"/>
  <c r="AX2020" i="3"/>
  <c r="AC2020" i="3" s="1"/>
  <c r="AY2020" i="3"/>
  <c r="AZ2020" i="3"/>
  <c r="BC2020" i="3"/>
  <c r="BB2020" i="3" s="1"/>
  <c r="BD2020" i="3"/>
  <c r="BE2020" i="3" s="1"/>
  <c r="BF2020" i="3" s="1"/>
  <c r="BJ2020" i="3"/>
  <c r="BK2020" i="3"/>
  <c r="BL2020" i="3"/>
  <c r="BM2020" i="3"/>
  <c r="BN2020" i="3"/>
  <c r="AA2021" i="3"/>
  <c r="AB2021" i="3"/>
  <c r="AG2021" i="3"/>
  <c r="AX2021" i="3"/>
  <c r="AC2021" i="3" s="1"/>
  <c r="AY2021" i="3"/>
  <c r="AZ2021" i="3"/>
  <c r="BC2021" i="3"/>
  <c r="BB2021" i="3" s="1"/>
  <c r="BD2021" i="3"/>
  <c r="BE2021" i="3" s="1"/>
  <c r="BF2021" i="3" s="1"/>
  <c r="BJ2021" i="3"/>
  <c r="BK2021" i="3"/>
  <c r="BL2021" i="3"/>
  <c r="BM2021" i="3"/>
  <c r="BN2021" i="3"/>
  <c r="AA2022" i="3"/>
  <c r="AB2022" i="3"/>
  <c r="AG2022" i="3"/>
  <c r="AX2022" i="3"/>
  <c r="AC2022" i="3" s="1"/>
  <c r="AY2022" i="3"/>
  <c r="AZ2022" i="3"/>
  <c r="BC2022" i="3"/>
  <c r="BB2022" i="3" s="1"/>
  <c r="BD2022" i="3"/>
  <c r="BE2022" i="3" s="1"/>
  <c r="BF2022" i="3" s="1"/>
  <c r="BJ2022" i="3"/>
  <c r="BK2022" i="3"/>
  <c r="BL2022" i="3"/>
  <c r="BM2022" i="3"/>
  <c r="BN2022" i="3"/>
  <c r="AA2023" i="3"/>
  <c r="AB2023" i="3"/>
  <c r="AG2023" i="3"/>
  <c r="AX2023" i="3"/>
  <c r="AC2023" i="3" s="1"/>
  <c r="AY2023" i="3"/>
  <c r="AZ2023" i="3"/>
  <c r="BC2023" i="3"/>
  <c r="BB2023" i="3" s="1"/>
  <c r="BD2023" i="3"/>
  <c r="BE2023" i="3" s="1"/>
  <c r="BF2023" i="3" s="1"/>
  <c r="BJ2023" i="3"/>
  <c r="BK2023" i="3"/>
  <c r="BL2023" i="3"/>
  <c r="BM2023" i="3"/>
  <c r="BN2023" i="3"/>
  <c r="AA2024" i="3"/>
  <c r="AB2024" i="3"/>
  <c r="AG2024" i="3"/>
  <c r="AX2024" i="3"/>
  <c r="AC2024" i="3" s="1"/>
  <c r="AY2024" i="3"/>
  <c r="AZ2024" i="3"/>
  <c r="BC2024" i="3"/>
  <c r="BB2024" i="3" s="1"/>
  <c r="BD2024" i="3"/>
  <c r="BE2024" i="3" s="1"/>
  <c r="BF2024" i="3" s="1"/>
  <c r="BJ2024" i="3"/>
  <c r="BK2024" i="3"/>
  <c r="BL2024" i="3"/>
  <c r="BM2024" i="3"/>
  <c r="BN2024" i="3"/>
  <c r="AA2025" i="3"/>
  <c r="AB2025" i="3"/>
  <c r="AG2025" i="3"/>
  <c r="AX2025" i="3"/>
  <c r="AC2025" i="3" s="1"/>
  <c r="AY2025" i="3"/>
  <c r="AZ2025" i="3"/>
  <c r="BC2025" i="3"/>
  <c r="BB2025" i="3" s="1"/>
  <c r="BD2025" i="3"/>
  <c r="BE2025" i="3" s="1"/>
  <c r="BF2025" i="3" s="1"/>
  <c r="BJ2025" i="3"/>
  <c r="BK2025" i="3"/>
  <c r="BL2025" i="3"/>
  <c r="BM2025" i="3"/>
  <c r="BN2025" i="3"/>
  <c r="AA2026" i="3"/>
  <c r="AB2026" i="3"/>
  <c r="AG2026" i="3"/>
  <c r="AX2026" i="3"/>
  <c r="AC2026" i="3" s="1"/>
  <c r="AY2026" i="3"/>
  <c r="AZ2026" i="3"/>
  <c r="BC2026" i="3"/>
  <c r="BB2026" i="3" s="1"/>
  <c r="BD2026" i="3"/>
  <c r="BE2026" i="3" s="1"/>
  <c r="BF2026" i="3" s="1"/>
  <c r="BJ2026" i="3"/>
  <c r="BK2026" i="3"/>
  <c r="BL2026" i="3"/>
  <c r="BM2026" i="3"/>
  <c r="BN2026" i="3"/>
  <c r="AA2027" i="3"/>
  <c r="AB2027" i="3"/>
  <c r="AG2027" i="3"/>
  <c r="AX2027" i="3"/>
  <c r="AC2027" i="3" s="1"/>
  <c r="AY2027" i="3"/>
  <c r="AZ2027" i="3"/>
  <c r="BC2027" i="3"/>
  <c r="BB2027" i="3" s="1"/>
  <c r="BD2027" i="3"/>
  <c r="BE2027" i="3" s="1"/>
  <c r="BF2027" i="3" s="1"/>
  <c r="BJ2027" i="3"/>
  <c r="BK2027" i="3"/>
  <c r="BL2027" i="3"/>
  <c r="BM2027" i="3"/>
  <c r="BN2027" i="3"/>
  <c r="AA2028" i="3"/>
  <c r="AB2028" i="3"/>
  <c r="AG2028" i="3"/>
  <c r="AX2028" i="3"/>
  <c r="AC2028" i="3" s="1"/>
  <c r="AY2028" i="3"/>
  <c r="AZ2028" i="3"/>
  <c r="BC2028" i="3"/>
  <c r="BB2028" i="3" s="1"/>
  <c r="BD2028" i="3"/>
  <c r="BE2028" i="3" s="1"/>
  <c r="BF2028" i="3" s="1"/>
  <c r="BJ2028" i="3"/>
  <c r="BK2028" i="3"/>
  <c r="BL2028" i="3"/>
  <c r="BM2028" i="3"/>
  <c r="BN2028" i="3"/>
  <c r="AA2029" i="3"/>
  <c r="AB2029" i="3"/>
  <c r="AG2029" i="3"/>
  <c r="AX2029" i="3"/>
  <c r="AC2029" i="3" s="1"/>
  <c r="AY2029" i="3"/>
  <c r="AZ2029" i="3"/>
  <c r="BC2029" i="3"/>
  <c r="BB2029" i="3" s="1"/>
  <c r="BD2029" i="3"/>
  <c r="BE2029" i="3" s="1"/>
  <c r="BF2029" i="3" s="1"/>
  <c r="BJ2029" i="3"/>
  <c r="BK2029" i="3"/>
  <c r="BL2029" i="3"/>
  <c r="BM2029" i="3"/>
  <c r="BN2029" i="3"/>
  <c r="AA2030" i="3"/>
  <c r="AB2030" i="3"/>
  <c r="AG2030" i="3"/>
  <c r="AX2030" i="3"/>
  <c r="AC2030" i="3" s="1"/>
  <c r="AY2030" i="3"/>
  <c r="AZ2030" i="3"/>
  <c r="BC2030" i="3"/>
  <c r="BB2030" i="3" s="1"/>
  <c r="BD2030" i="3"/>
  <c r="BE2030" i="3" s="1"/>
  <c r="BF2030" i="3" s="1"/>
  <c r="BJ2030" i="3"/>
  <c r="BK2030" i="3"/>
  <c r="BL2030" i="3"/>
  <c r="BM2030" i="3"/>
  <c r="BN2030" i="3"/>
  <c r="AA2031" i="3"/>
  <c r="AB2031" i="3"/>
  <c r="AG2031" i="3"/>
  <c r="AX2031" i="3"/>
  <c r="AC2031" i="3" s="1"/>
  <c r="AY2031" i="3"/>
  <c r="AZ2031" i="3"/>
  <c r="BC2031" i="3"/>
  <c r="BB2031" i="3" s="1"/>
  <c r="BD2031" i="3"/>
  <c r="BE2031" i="3" s="1"/>
  <c r="BF2031" i="3" s="1"/>
  <c r="BJ2031" i="3"/>
  <c r="BK2031" i="3"/>
  <c r="BL2031" i="3"/>
  <c r="BM2031" i="3"/>
  <c r="BN2031" i="3"/>
  <c r="AA2032" i="3"/>
  <c r="AB2032" i="3"/>
  <c r="AG2032" i="3"/>
  <c r="AX2032" i="3"/>
  <c r="AC2032" i="3" s="1"/>
  <c r="AY2032" i="3"/>
  <c r="AZ2032" i="3"/>
  <c r="BC2032" i="3"/>
  <c r="BB2032" i="3" s="1"/>
  <c r="BD2032" i="3"/>
  <c r="BE2032" i="3" s="1"/>
  <c r="BF2032" i="3" s="1"/>
  <c r="BJ2032" i="3"/>
  <c r="BK2032" i="3"/>
  <c r="BL2032" i="3"/>
  <c r="BM2032" i="3"/>
  <c r="BN2032" i="3"/>
  <c r="AA2033" i="3"/>
  <c r="AB2033" i="3"/>
  <c r="AG2033" i="3"/>
  <c r="AX2033" i="3"/>
  <c r="AC2033" i="3" s="1"/>
  <c r="AY2033" i="3"/>
  <c r="AZ2033" i="3"/>
  <c r="BC2033" i="3"/>
  <c r="BB2033" i="3" s="1"/>
  <c r="BD2033" i="3"/>
  <c r="BE2033" i="3" s="1"/>
  <c r="BF2033" i="3" s="1"/>
  <c r="BJ2033" i="3"/>
  <c r="BK2033" i="3"/>
  <c r="BL2033" i="3"/>
  <c r="BM2033" i="3"/>
  <c r="BN2033" i="3"/>
  <c r="AA2034" i="3"/>
  <c r="AB2034" i="3"/>
  <c r="AG2034" i="3"/>
  <c r="AX2034" i="3"/>
  <c r="AC2034" i="3" s="1"/>
  <c r="AY2034" i="3"/>
  <c r="AZ2034" i="3"/>
  <c r="BC2034" i="3"/>
  <c r="BB2034" i="3" s="1"/>
  <c r="BD2034" i="3"/>
  <c r="BE2034" i="3" s="1"/>
  <c r="BF2034" i="3" s="1"/>
  <c r="BJ2034" i="3"/>
  <c r="BK2034" i="3"/>
  <c r="BL2034" i="3"/>
  <c r="BM2034" i="3"/>
  <c r="BN2034" i="3"/>
  <c r="AA2035" i="3"/>
  <c r="AB2035" i="3"/>
  <c r="AG2035" i="3"/>
  <c r="AX2035" i="3"/>
  <c r="AC2035" i="3" s="1"/>
  <c r="AY2035" i="3"/>
  <c r="AZ2035" i="3"/>
  <c r="BC2035" i="3"/>
  <c r="BB2035" i="3" s="1"/>
  <c r="BD2035" i="3"/>
  <c r="BE2035" i="3" s="1"/>
  <c r="BF2035" i="3" s="1"/>
  <c r="BJ2035" i="3"/>
  <c r="BK2035" i="3"/>
  <c r="BL2035" i="3"/>
  <c r="BM2035" i="3"/>
  <c r="BN2035" i="3"/>
  <c r="AA2036" i="3"/>
  <c r="AB2036" i="3"/>
  <c r="AG2036" i="3"/>
  <c r="AX2036" i="3"/>
  <c r="AC2036" i="3" s="1"/>
  <c r="AY2036" i="3"/>
  <c r="AZ2036" i="3"/>
  <c r="BC2036" i="3"/>
  <c r="BB2036" i="3" s="1"/>
  <c r="BD2036" i="3"/>
  <c r="BE2036" i="3" s="1"/>
  <c r="BF2036" i="3" s="1"/>
  <c r="BJ2036" i="3"/>
  <c r="BK2036" i="3"/>
  <c r="BL2036" i="3"/>
  <c r="BM2036" i="3"/>
  <c r="BN2036" i="3"/>
  <c r="AA2037" i="3"/>
  <c r="AB2037" i="3"/>
  <c r="AG2037" i="3"/>
  <c r="AX2037" i="3"/>
  <c r="AC2037" i="3" s="1"/>
  <c r="AY2037" i="3"/>
  <c r="AZ2037" i="3"/>
  <c r="BC2037" i="3"/>
  <c r="BB2037" i="3" s="1"/>
  <c r="BD2037" i="3"/>
  <c r="BE2037" i="3" s="1"/>
  <c r="BF2037" i="3" s="1"/>
  <c r="BJ2037" i="3"/>
  <c r="BK2037" i="3"/>
  <c r="BL2037" i="3"/>
  <c r="BM2037" i="3"/>
  <c r="BN2037" i="3"/>
  <c r="AA2038" i="3"/>
  <c r="AB2038" i="3"/>
  <c r="AG2038" i="3"/>
  <c r="AX2038" i="3"/>
  <c r="AC2038" i="3" s="1"/>
  <c r="AY2038" i="3"/>
  <c r="AZ2038" i="3"/>
  <c r="BC2038" i="3"/>
  <c r="BB2038" i="3" s="1"/>
  <c r="BD2038" i="3"/>
  <c r="BE2038" i="3" s="1"/>
  <c r="BF2038" i="3" s="1"/>
  <c r="BJ2038" i="3"/>
  <c r="BK2038" i="3"/>
  <c r="BL2038" i="3"/>
  <c r="BM2038" i="3"/>
  <c r="BN2038" i="3"/>
  <c r="AA2039" i="3"/>
  <c r="AB2039" i="3"/>
  <c r="AG2039" i="3"/>
  <c r="AX2039" i="3"/>
  <c r="AC2039" i="3" s="1"/>
  <c r="AY2039" i="3"/>
  <c r="AZ2039" i="3"/>
  <c r="BC2039" i="3"/>
  <c r="BB2039" i="3" s="1"/>
  <c r="BD2039" i="3"/>
  <c r="BE2039" i="3" s="1"/>
  <c r="BF2039" i="3" s="1"/>
  <c r="BJ2039" i="3"/>
  <c r="BK2039" i="3"/>
  <c r="BL2039" i="3"/>
  <c r="BM2039" i="3"/>
  <c r="BN2039" i="3"/>
  <c r="AA2040" i="3"/>
  <c r="AB2040" i="3"/>
  <c r="AG2040" i="3"/>
  <c r="AX2040" i="3"/>
  <c r="AC2040" i="3" s="1"/>
  <c r="AY2040" i="3"/>
  <c r="AZ2040" i="3"/>
  <c r="BC2040" i="3"/>
  <c r="BB2040" i="3" s="1"/>
  <c r="BD2040" i="3"/>
  <c r="BE2040" i="3" s="1"/>
  <c r="BF2040" i="3" s="1"/>
  <c r="BJ2040" i="3"/>
  <c r="BK2040" i="3"/>
  <c r="BL2040" i="3"/>
  <c r="BM2040" i="3"/>
  <c r="BN2040" i="3"/>
  <c r="AA2041" i="3"/>
  <c r="AB2041" i="3"/>
  <c r="AG2041" i="3"/>
  <c r="AX2041" i="3"/>
  <c r="AC2041" i="3" s="1"/>
  <c r="AD2041" i="3" s="1"/>
  <c r="AU2041" i="3" s="1"/>
  <c r="AY2041" i="3"/>
  <c r="AZ2041" i="3"/>
  <c r="BC2041" i="3"/>
  <c r="BB2041" i="3" s="1"/>
  <c r="BD2041" i="3"/>
  <c r="BE2041" i="3" s="1"/>
  <c r="BF2041" i="3" s="1"/>
  <c r="BJ2041" i="3"/>
  <c r="BK2041" i="3"/>
  <c r="BL2041" i="3"/>
  <c r="BM2041" i="3"/>
  <c r="BN2041" i="3"/>
  <c r="AA2042" i="3"/>
  <c r="AB2042" i="3"/>
  <c r="AG2042" i="3"/>
  <c r="AT2042" i="3"/>
  <c r="AX2042" i="3"/>
  <c r="AC2042" i="3" s="1"/>
  <c r="AD2042" i="3" s="1"/>
  <c r="AU2042" i="3" s="1"/>
  <c r="AY2042" i="3"/>
  <c r="AZ2042" i="3"/>
  <c r="BC2042" i="3"/>
  <c r="BB2042" i="3" s="1"/>
  <c r="BD2042" i="3"/>
  <c r="BE2042" i="3" s="1"/>
  <c r="BF2042" i="3" s="1"/>
  <c r="BJ2042" i="3"/>
  <c r="BK2042" i="3"/>
  <c r="BL2042" i="3"/>
  <c r="BM2042" i="3"/>
  <c r="BN2042" i="3"/>
  <c r="AA2043" i="3"/>
  <c r="AB2043" i="3"/>
  <c r="AG2043" i="3"/>
  <c r="AX2043" i="3"/>
  <c r="AC2043" i="3" s="1"/>
  <c r="AD2043" i="3" s="1"/>
  <c r="AU2043" i="3" s="1"/>
  <c r="AY2043" i="3"/>
  <c r="AZ2043" i="3"/>
  <c r="BC2043" i="3"/>
  <c r="BB2043" i="3" s="1"/>
  <c r="BD2043" i="3"/>
  <c r="BE2043" i="3" s="1"/>
  <c r="BF2043" i="3" s="1"/>
  <c r="BJ2043" i="3"/>
  <c r="BK2043" i="3"/>
  <c r="BL2043" i="3"/>
  <c r="BM2043" i="3"/>
  <c r="BN2043" i="3"/>
  <c r="AA2044" i="3"/>
  <c r="AB2044" i="3"/>
  <c r="AG2044" i="3"/>
  <c r="AX2044" i="3"/>
  <c r="AC2044" i="3" s="1"/>
  <c r="AD2044" i="3" s="1"/>
  <c r="AU2044" i="3" s="1"/>
  <c r="AY2044" i="3"/>
  <c r="AZ2044" i="3"/>
  <c r="BC2044" i="3"/>
  <c r="BB2044" i="3" s="1"/>
  <c r="BD2044" i="3"/>
  <c r="BE2044" i="3" s="1"/>
  <c r="BF2044" i="3" s="1"/>
  <c r="BJ2044" i="3"/>
  <c r="BK2044" i="3"/>
  <c r="BL2044" i="3"/>
  <c r="BM2044" i="3"/>
  <c r="BN2044" i="3"/>
  <c r="AA2045" i="3"/>
  <c r="AB2045" i="3"/>
  <c r="AG2045" i="3"/>
  <c r="AX2045" i="3"/>
  <c r="AC2045" i="3" s="1"/>
  <c r="AD2045" i="3" s="1"/>
  <c r="AU2045" i="3" s="1"/>
  <c r="AY2045" i="3"/>
  <c r="AZ2045" i="3"/>
  <c r="BC2045" i="3"/>
  <c r="BB2045" i="3" s="1"/>
  <c r="BD2045" i="3"/>
  <c r="BE2045" i="3" s="1"/>
  <c r="BF2045" i="3" s="1"/>
  <c r="BJ2045" i="3"/>
  <c r="BK2045" i="3"/>
  <c r="BL2045" i="3"/>
  <c r="BM2045" i="3"/>
  <c r="BN2045" i="3"/>
  <c r="AA2046" i="3"/>
  <c r="AB2046" i="3"/>
  <c r="AG2046" i="3"/>
  <c r="AT2046" i="3"/>
  <c r="AX2046" i="3"/>
  <c r="AC2046" i="3" s="1"/>
  <c r="AD2046" i="3" s="1"/>
  <c r="AU2046" i="3" s="1"/>
  <c r="AY2046" i="3"/>
  <c r="AZ2046" i="3"/>
  <c r="BC2046" i="3"/>
  <c r="BB2046" i="3" s="1"/>
  <c r="BD2046" i="3"/>
  <c r="BE2046" i="3" s="1"/>
  <c r="BF2046" i="3" s="1"/>
  <c r="BJ2046" i="3"/>
  <c r="BK2046" i="3"/>
  <c r="BL2046" i="3"/>
  <c r="BM2046" i="3"/>
  <c r="BN2046" i="3"/>
  <c r="AA2047" i="3"/>
  <c r="AB2047" i="3"/>
  <c r="AG2047" i="3"/>
  <c r="AX2047" i="3"/>
  <c r="AC2047" i="3" s="1"/>
  <c r="AD2047" i="3" s="1"/>
  <c r="AU2047" i="3" s="1"/>
  <c r="AY2047" i="3"/>
  <c r="AZ2047" i="3"/>
  <c r="BC2047" i="3"/>
  <c r="BB2047" i="3" s="1"/>
  <c r="BD2047" i="3"/>
  <c r="BE2047" i="3" s="1"/>
  <c r="BF2047" i="3" s="1"/>
  <c r="BJ2047" i="3"/>
  <c r="BK2047" i="3"/>
  <c r="BL2047" i="3"/>
  <c r="BM2047" i="3"/>
  <c r="BN2047" i="3"/>
  <c r="AA2048" i="3"/>
  <c r="AB2048" i="3"/>
  <c r="AG2048" i="3"/>
  <c r="AX2048" i="3"/>
  <c r="AC2048" i="3" s="1"/>
  <c r="AD2048" i="3" s="1"/>
  <c r="AU2048" i="3" s="1"/>
  <c r="AY2048" i="3"/>
  <c r="AZ2048" i="3"/>
  <c r="BC2048" i="3"/>
  <c r="BB2048" i="3" s="1"/>
  <c r="BD2048" i="3"/>
  <c r="BE2048" i="3" s="1"/>
  <c r="BF2048" i="3" s="1"/>
  <c r="BJ2048" i="3"/>
  <c r="BK2048" i="3"/>
  <c r="BL2048" i="3"/>
  <c r="BM2048" i="3"/>
  <c r="BN2048" i="3"/>
  <c r="AA2049" i="3"/>
  <c r="AB2049" i="3"/>
  <c r="AG2049" i="3"/>
  <c r="AX2049" i="3"/>
  <c r="AC2049" i="3" s="1"/>
  <c r="AD2049" i="3" s="1"/>
  <c r="AU2049" i="3" s="1"/>
  <c r="AY2049" i="3"/>
  <c r="AZ2049" i="3"/>
  <c r="BC2049" i="3"/>
  <c r="BB2049" i="3" s="1"/>
  <c r="BD2049" i="3"/>
  <c r="BE2049" i="3" s="1"/>
  <c r="BF2049" i="3" s="1"/>
  <c r="BJ2049" i="3"/>
  <c r="BK2049" i="3"/>
  <c r="BL2049" i="3"/>
  <c r="BM2049" i="3"/>
  <c r="BN2049" i="3"/>
  <c r="AA2050" i="3"/>
  <c r="AB2050" i="3"/>
  <c r="AG2050" i="3"/>
  <c r="AT2050" i="3"/>
  <c r="AX2050" i="3"/>
  <c r="AC2050" i="3" s="1"/>
  <c r="AD2050" i="3" s="1"/>
  <c r="AU2050" i="3" s="1"/>
  <c r="AY2050" i="3"/>
  <c r="AZ2050" i="3"/>
  <c r="BC2050" i="3"/>
  <c r="BB2050" i="3" s="1"/>
  <c r="BD2050" i="3"/>
  <c r="BE2050" i="3" s="1"/>
  <c r="BF2050" i="3" s="1"/>
  <c r="BJ2050" i="3"/>
  <c r="BK2050" i="3"/>
  <c r="BL2050" i="3"/>
  <c r="BM2050" i="3"/>
  <c r="BN2050" i="3"/>
  <c r="AA2051" i="3"/>
  <c r="AB2051" i="3"/>
  <c r="AG2051" i="3"/>
  <c r="AX2051" i="3"/>
  <c r="AC2051" i="3" s="1"/>
  <c r="AD2051" i="3" s="1"/>
  <c r="AU2051" i="3" s="1"/>
  <c r="AY2051" i="3"/>
  <c r="AZ2051" i="3"/>
  <c r="BC2051" i="3"/>
  <c r="BB2051" i="3" s="1"/>
  <c r="BD2051" i="3"/>
  <c r="BE2051" i="3" s="1"/>
  <c r="BF2051" i="3" s="1"/>
  <c r="BJ2051" i="3"/>
  <c r="BK2051" i="3"/>
  <c r="BL2051" i="3"/>
  <c r="BM2051" i="3"/>
  <c r="BN2051" i="3"/>
  <c r="AA2052" i="3"/>
  <c r="AB2052" i="3"/>
  <c r="AG2052" i="3"/>
  <c r="AX2052" i="3"/>
  <c r="AC2052" i="3" s="1"/>
  <c r="AD2052" i="3" s="1"/>
  <c r="AU2052" i="3" s="1"/>
  <c r="AY2052" i="3"/>
  <c r="AZ2052" i="3"/>
  <c r="BC2052" i="3"/>
  <c r="BB2052" i="3" s="1"/>
  <c r="BD2052" i="3"/>
  <c r="BE2052" i="3" s="1"/>
  <c r="BF2052" i="3" s="1"/>
  <c r="BJ2052" i="3"/>
  <c r="BK2052" i="3"/>
  <c r="BL2052" i="3"/>
  <c r="BM2052" i="3"/>
  <c r="BN2052" i="3"/>
  <c r="AA2053" i="3"/>
  <c r="AB2053" i="3"/>
  <c r="AG2053" i="3"/>
  <c r="AT2053" i="3"/>
  <c r="AX2053" i="3"/>
  <c r="AC2053" i="3" s="1"/>
  <c r="AD2053" i="3" s="1"/>
  <c r="AU2053" i="3" s="1"/>
  <c r="AY2053" i="3"/>
  <c r="AZ2053" i="3"/>
  <c r="BC2053" i="3"/>
  <c r="BB2053" i="3" s="1"/>
  <c r="BD2053" i="3"/>
  <c r="BE2053" i="3" s="1"/>
  <c r="BF2053" i="3" s="1"/>
  <c r="BJ2053" i="3"/>
  <c r="BK2053" i="3"/>
  <c r="BL2053" i="3"/>
  <c r="BM2053" i="3"/>
  <c r="BN2053" i="3"/>
  <c r="AA2054" i="3"/>
  <c r="AG2054" i="3"/>
  <c r="AX2054" i="3"/>
  <c r="AY2054" i="3"/>
  <c r="AZ2054" i="3"/>
  <c r="BC2054" i="3"/>
  <c r="BB2054" i="3" s="1"/>
  <c r="BD2054" i="3"/>
  <c r="BE2054" i="3" s="1"/>
  <c r="BF2054" i="3" s="1"/>
  <c r="BJ2054" i="3"/>
  <c r="BL2054" i="3" s="1"/>
  <c r="BK2054" i="3"/>
  <c r="BM2054" i="3"/>
  <c r="BN2054" i="3"/>
  <c r="AA2055" i="3"/>
  <c r="AG2055" i="3"/>
  <c r="AX2055" i="3"/>
  <c r="AY2055" i="3"/>
  <c r="AZ2055" i="3"/>
  <c r="BC2055" i="3"/>
  <c r="BB2055" i="3" s="1"/>
  <c r="BD2055" i="3"/>
  <c r="BJ2055" i="3"/>
  <c r="AB2055" i="3" s="1"/>
  <c r="BK2055" i="3"/>
  <c r="BL2055" i="3"/>
  <c r="BM2055" i="3"/>
  <c r="BN2055" i="3"/>
  <c r="AA2056" i="3"/>
  <c r="AG2056" i="3"/>
  <c r="AX2056" i="3"/>
  <c r="AY2056" i="3"/>
  <c r="AZ2056" i="3"/>
  <c r="BC2056" i="3"/>
  <c r="BB2056" i="3" s="1"/>
  <c r="BD2056" i="3"/>
  <c r="BE2056" i="3" s="1"/>
  <c r="BF2056" i="3" s="1"/>
  <c r="BJ2056" i="3"/>
  <c r="BL2056" i="3" s="1"/>
  <c r="BK2056" i="3"/>
  <c r="BM2056" i="3"/>
  <c r="BN2056" i="3"/>
  <c r="AA2057" i="3"/>
  <c r="AG2057" i="3"/>
  <c r="AX2057" i="3"/>
  <c r="AY2057" i="3"/>
  <c r="AZ2057" i="3"/>
  <c r="BC2057" i="3"/>
  <c r="BB2057" i="3" s="1"/>
  <c r="BD2057" i="3"/>
  <c r="BJ2057" i="3"/>
  <c r="AB2057" i="3" s="1"/>
  <c r="BK2057" i="3"/>
  <c r="BL2057" i="3"/>
  <c r="BM2057" i="3"/>
  <c r="BN2057" i="3"/>
  <c r="AA2058" i="3"/>
  <c r="AG2058" i="3"/>
  <c r="AX2058" i="3"/>
  <c r="AY2058" i="3"/>
  <c r="AZ2058" i="3"/>
  <c r="BC2058" i="3"/>
  <c r="BB2058" i="3" s="1"/>
  <c r="BD2058" i="3"/>
  <c r="BE2058" i="3" s="1"/>
  <c r="BF2058" i="3" s="1"/>
  <c r="BJ2058" i="3"/>
  <c r="BL2058" i="3" s="1"/>
  <c r="BK2058" i="3"/>
  <c r="BM2058" i="3"/>
  <c r="BN2058" i="3"/>
  <c r="AA2059" i="3"/>
  <c r="AG2059" i="3"/>
  <c r="AX2059" i="3"/>
  <c r="AY2059" i="3"/>
  <c r="AZ2059" i="3"/>
  <c r="BC2059" i="3"/>
  <c r="BB2059" i="3" s="1"/>
  <c r="BD2059" i="3"/>
  <c r="BJ2059" i="3"/>
  <c r="AB2059" i="3" s="1"/>
  <c r="BK2059" i="3"/>
  <c r="BL2059" i="3"/>
  <c r="BM2059" i="3"/>
  <c r="BN2059" i="3"/>
  <c r="AA2060" i="3"/>
  <c r="AG2060" i="3"/>
  <c r="AX2060" i="3"/>
  <c r="AY2060" i="3"/>
  <c r="AZ2060" i="3"/>
  <c r="BC2060" i="3"/>
  <c r="BB2060" i="3" s="1"/>
  <c r="BD2060" i="3"/>
  <c r="BE2060" i="3" s="1"/>
  <c r="BF2060" i="3" s="1"/>
  <c r="BJ2060" i="3"/>
  <c r="BL2060" i="3" s="1"/>
  <c r="BK2060" i="3"/>
  <c r="BM2060" i="3"/>
  <c r="BN2060" i="3"/>
  <c r="AA2061" i="3"/>
  <c r="AG2061" i="3"/>
  <c r="AX2061" i="3"/>
  <c r="AY2061" i="3"/>
  <c r="AZ2061" i="3"/>
  <c r="BC2061" i="3"/>
  <c r="BB2061" i="3" s="1"/>
  <c r="BD2061" i="3"/>
  <c r="BJ2061" i="3"/>
  <c r="AB2061" i="3" s="1"/>
  <c r="BK2061" i="3"/>
  <c r="BL2061" i="3"/>
  <c r="BM2061" i="3"/>
  <c r="BN2061" i="3"/>
  <c r="AA2062" i="3"/>
  <c r="AG2062" i="3"/>
  <c r="AX2062" i="3"/>
  <c r="AY2062" i="3"/>
  <c r="AZ2062" i="3"/>
  <c r="BC2062" i="3"/>
  <c r="BB2062" i="3" s="1"/>
  <c r="BD2062" i="3"/>
  <c r="BE2062" i="3" s="1"/>
  <c r="BF2062" i="3" s="1"/>
  <c r="BJ2062" i="3"/>
  <c r="BL2062" i="3" s="1"/>
  <c r="BK2062" i="3"/>
  <c r="BM2062" i="3"/>
  <c r="BN2062" i="3"/>
  <c r="AA2063" i="3"/>
  <c r="AG2063" i="3"/>
  <c r="AX2063" i="3"/>
  <c r="AY2063" i="3"/>
  <c r="AZ2063" i="3"/>
  <c r="BC2063" i="3"/>
  <c r="BB2063" i="3" s="1"/>
  <c r="BD2063" i="3"/>
  <c r="BJ2063" i="3"/>
  <c r="AB2063" i="3" s="1"/>
  <c r="BK2063" i="3"/>
  <c r="BL2063" i="3"/>
  <c r="BM2063" i="3"/>
  <c r="BN2063" i="3"/>
  <c r="AA2064" i="3"/>
  <c r="AG2064" i="3"/>
  <c r="AX2064" i="3"/>
  <c r="AY2064" i="3"/>
  <c r="AZ2064" i="3"/>
  <c r="BC2064" i="3"/>
  <c r="BB2064" i="3" s="1"/>
  <c r="BD2064" i="3"/>
  <c r="BE2064" i="3" s="1"/>
  <c r="BF2064" i="3" s="1"/>
  <c r="BJ2064" i="3"/>
  <c r="BL2064" i="3" s="1"/>
  <c r="BK2064" i="3"/>
  <c r="BM2064" i="3"/>
  <c r="BN2064" i="3"/>
  <c r="AA2065" i="3"/>
  <c r="AG2065" i="3"/>
  <c r="AX2065" i="3"/>
  <c r="AY2065" i="3"/>
  <c r="AZ2065" i="3"/>
  <c r="BC2065" i="3"/>
  <c r="BB2065" i="3" s="1"/>
  <c r="BD2065" i="3"/>
  <c r="BJ2065" i="3"/>
  <c r="AB2065" i="3" s="1"/>
  <c r="BK2065" i="3"/>
  <c r="BL2065" i="3"/>
  <c r="BM2065" i="3"/>
  <c r="BN2065" i="3"/>
  <c r="AA2066" i="3"/>
  <c r="AG2066" i="3"/>
  <c r="AX2066" i="3"/>
  <c r="AY2066" i="3"/>
  <c r="AZ2066" i="3"/>
  <c r="BC2066" i="3"/>
  <c r="BB2066" i="3" s="1"/>
  <c r="BD2066" i="3"/>
  <c r="BE2066" i="3" s="1"/>
  <c r="BF2066" i="3" s="1"/>
  <c r="BJ2066" i="3"/>
  <c r="BL2066" i="3" s="1"/>
  <c r="BK2066" i="3"/>
  <c r="BM2066" i="3"/>
  <c r="BN2066" i="3"/>
  <c r="AA2067" i="3"/>
  <c r="AG2067" i="3"/>
  <c r="AX2067" i="3"/>
  <c r="AY2067" i="3"/>
  <c r="AZ2067" i="3"/>
  <c r="BC2067" i="3"/>
  <c r="BB2067" i="3" s="1"/>
  <c r="BD2067" i="3"/>
  <c r="BJ2067" i="3"/>
  <c r="AB2067" i="3" s="1"/>
  <c r="BK2067" i="3"/>
  <c r="BL2067" i="3"/>
  <c r="BM2067" i="3"/>
  <c r="BN2067" i="3"/>
  <c r="AA2068" i="3"/>
  <c r="AG2068" i="3"/>
  <c r="AX2068" i="3"/>
  <c r="AY2068" i="3"/>
  <c r="AZ2068" i="3"/>
  <c r="BC2068" i="3"/>
  <c r="BB2068" i="3" s="1"/>
  <c r="BD2068" i="3"/>
  <c r="BE2068" i="3" s="1"/>
  <c r="BF2068" i="3" s="1"/>
  <c r="BJ2068" i="3"/>
  <c r="BL2068" i="3" s="1"/>
  <c r="BK2068" i="3"/>
  <c r="BM2068" i="3"/>
  <c r="BN2068" i="3"/>
  <c r="AA2069" i="3"/>
  <c r="AG2069" i="3"/>
  <c r="AX2069" i="3"/>
  <c r="AY2069" i="3"/>
  <c r="AZ2069" i="3"/>
  <c r="BC2069" i="3"/>
  <c r="BB2069" i="3" s="1"/>
  <c r="BD2069" i="3"/>
  <c r="BJ2069" i="3"/>
  <c r="AB2069" i="3" s="1"/>
  <c r="BK2069" i="3"/>
  <c r="BL2069" i="3"/>
  <c r="BM2069" i="3"/>
  <c r="BN2069" i="3"/>
  <c r="AA2070" i="3"/>
  <c r="AG2070" i="3"/>
  <c r="AX2070" i="3"/>
  <c r="AY2070" i="3"/>
  <c r="AZ2070" i="3"/>
  <c r="BC2070" i="3"/>
  <c r="BB2070" i="3" s="1"/>
  <c r="BD2070" i="3"/>
  <c r="BE2070" i="3" s="1"/>
  <c r="BF2070" i="3" s="1"/>
  <c r="BJ2070" i="3"/>
  <c r="BL2070" i="3" s="1"/>
  <c r="BK2070" i="3"/>
  <c r="BM2070" i="3"/>
  <c r="BN2070" i="3"/>
  <c r="AA2071" i="3"/>
  <c r="AG2071" i="3"/>
  <c r="AX2071" i="3"/>
  <c r="AY2071" i="3"/>
  <c r="AZ2071" i="3"/>
  <c r="BC2071" i="3"/>
  <c r="BB2071" i="3" s="1"/>
  <c r="BD2071" i="3"/>
  <c r="BJ2071" i="3"/>
  <c r="AB2071" i="3" s="1"/>
  <c r="BK2071" i="3"/>
  <c r="BL2071" i="3"/>
  <c r="BM2071" i="3"/>
  <c r="BN2071" i="3"/>
  <c r="AA2072" i="3"/>
  <c r="AG2072" i="3"/>
  <c r="AX2072" i="3"/>
  <c r="AY2072" i="3"/>
  <c r="AZ2072" i="3"/>
  <c r="BC2072" i="3"/>
  <c r="BB2072" i="3" s="1"/>
  <c r="BD2072" i="3"/>
  <c r="BE2072" i="3" s="1"/>
  <c r="BF2072" i="3" s="1"/>
  <c r="BJ2072" i="3"/>
  <c r="BL2072" i="3" s="1"/>
  <c r="BK2072" i="3"/>
  <c r="BM2072" i="3"/>
  <c r="BN2072" i="3"/>
  <c r="AA2073" i="3"/>
  <c r="AG2073" i="3"/>
  <c r="AX2073" i="3"/>
  <c r="AY2073" i="3"/>
  <c r="AZ2073" i="3"/>
  <c r="BC2073" i="3"/>
  <c r="BB2073" i="3" s="1"/>
  <c r="BD2073" i="3"/>
  <c r="BJ2073" i="3"/>
  <c r="AB2073" i="3" s="1"/>
  <c r="BK2073" i="3"/>
  <c r="BL2073" i="3"/>
  <c r="BM2073" i="3"/>
  <c r="BN2073" i="3"/>
  <c r="AA2074" i="3"/>
  <c r="AG2074" i="3"/>
  <c r="AX2074" i="3"/>
  <c r="AY2074" i="3"/>
  <c r="AZ2074" i="3"/>
  <c r="BC2074" i="3"/>
  <c r="BB2074" i="3" s="1"/>
  <c r="BD2074" i="3"/>
  <c r="BE2074" i="3" s="1"/>
  <c r="BF2074" i="3" s="1"/>
  <c r="BJ2074" i="3"/>
  <c r="BL2074" i="3" s="1"/>
  <c r="BK2074" i="3"/>
  <c r="BM2074" i="3"/>
  <c r="BN2074" i="3"/>
  <c r="AA2075" i="3"/>
  <c r="AG2075" i="3"/>
  <c r="AX2075" i="3"/>
  <c r="AY2075" i="3"/>
  <c r="AZ2075" i="3"/>
  <c r="BC2075" i="3"/>
  <c r="BB2075" i="3" s="1"/>
  <c r="BD2075" i="3"/>
  <c r="BJ2075" i="3"/>
  <c r="AB2075" i="3" s="1"/>
  <c r="BK2075" i="3"/>
  <c r="BL2075" i="3"/>
  <c r="BM2075" i="3"/>
  <c r="BN2075" i="3"/>
  <c r="AA2076" i="3"/>
  <c r="AG2076" i="3"/>
  <c r="AX2076" i="3"/>
  <c r="AY2076" i="3"/>
  <c r="AZ2076" i="3"/>
  <c r="BC2076" i="3"/>
  <c r="BB2076" i="3" s="1"/>
  <c r="BD2076" i="3"/>
  <c r="BE2076" i="3" s="1"/>
  <c r="BF2076" i="3" s="1"/>
  <c r="BJ2076" i="3"/>
  <c r="BL2076" i="3" s="1"/>
  <c r="BK2076" i="3"/>
  <c r="BM2076" i="3"/>
  <c r="BN2076" i="3"/>
  <c r="AA2077" i="3"/>
  <c r="AG2077" i="3"/>
  <c r="AX2077" i="3"/>
  <c r="AY2077" i="3"/>
  <c r="AZ2077" i="3"/>
  <c r="BC2077" i="3"/>
  <c r="BB2077" i="3" s="1"/>
  <c r="BD2077" i="3"/>
  <c r="BJ2077" i="3"/>
  <c r="AB2077" i="3" s="1"/>
  <c r="BK2077" i="3"/>
  <c r="BL2077" i="3"/>
  <c r="BM2077" i="3"/>
  <c r="BN2077" i="3"/>
  <c r="AA2078" i="3"/>
  <c r="AG2078" i="3"/>
  <c r="AX2078" i="3"/>
  <c r="AY2078" i="3"/>
  <c r="AZ2078" i="3"/>
  <c r="BC2078" i="3"/>
  <c r="BB2078" i="3" s="1"/>
  <c r="BD2078" i="3"/>
  <c r="BE2078" i="3" s="1"/>
  <c r="BF2078" i="3" s="1"/>
  <c r="BJ2078" i="3"/>
  <c r="BL2078" i="3" s="1"/>
  <c r="BK2078" i="3"/>
  <c r="BM2078" i="3"/>
  <c r="BN2078" i="3"/>
  <c r="AA2079" i="3"/>
  <c r="AG2079" i="3"/>
  <c r="AX2079" i="3"/>
  <c r="AY2079" i="3"/>
  <c r="AZ2079" i="3"/>
  <c r="BC2079" i="3"/>
  <c r="BB2079" i="3" s="1"/>
  <c r="BD2079" i="3"/>
  <c r="BJ2079" i="3"/>
  <c r="AB2079" i="3" s="1"/>
  <c r="BK2079" i="3"/>
  <c r="BL2079" i="3"/>
  <c r="BM2079" i="3"/>
  <c r="BN2079" i="3"/>
  <c r="AA2080" i="3"/>
  <c r="AG2080" i="3"/>
  <c r="AX2080" i="3"/>
  <c r="AY2080" i="3"/>
  <c r="AZ2080" i="3"/>
  <c r="BC2080" i="3"/>
  <c r="BB2080" i="3" s="1"/>
  <c r="BD2080" i="3"/>
  <c r="BE2080" i="3" s="1"/>
  <c r="BF2080" i="3" s="1"/>
  <c r="BJ2080" i="3"/>
  <c r="BL2080" i="3" s="1"/>
  <c r="BK2080" i="3"/>
  <c r="BM2080" i="3"/>
  <c r="BN2080" i="3"/>
  <c r="AA2081" i="3"/>
  <c r="AG2081" i="3"/>
  <c r="AX2081" i="3"/>
  <c r="AY2081" i="3"/>
  <c r="AZ2081" i="3"/>
  <c r="BC2081" i="3"/>
  <c r="BB2081" i="3" s="1"/>
  <c r="BD2081" i="3"/>
  <c r="BJ2081" i="3"/>
  <c r="AB2081" i="3" s="1"/>
  <c r="BK2081" i="3"/>
  <c r="BL2081" i="3"/>
  <c r="BM2081" i="3"/>
  <c r="BN2081" i="3"/>
  <c r="AA2082" i="3"/>
  <c r="AG2082" i="3"/>
  <c r="AX2082" i="3"/>
  <c r="AY2082" i="3"/>
  <c r="AZ2082" i="3"/>
  <c r="BC2082" i="3"/>
  <c r="BB2082" i="3" s="1"/>
  <c r="BD2082" i="3"/>
  <c r="BE2082" i="3" s="1"/>
  <c r="BF2082" i="3" s="1"/>
  <c r="BJ2082" i="3"/>
  <c r="BL2082" i="3" s="1"/>
  <c r="BK2082" i="3"/>
  <c r="BM2082" i="3"/>
  <c r="BN2082" i="3"/>
  <c r="AA2083" i="3"/>
  <c r="AG2083" i="3"/>
  <c r="AX2083" i="3"/>
  <c r="AY2083" i="3"/>
  <c r="AZ2083" i="3"/>
  <c r="BC2083" i="3"/>
  <c r="BB2083" i="3" s="1"/>
  <c r="BD2083" i="3"/>
  <c r="BJ2083" i="3"/>
  <c r="AB2083" i="3" s="1"/>
  <c r="BK2083" i="3"/>
  <c r="BL2083" i="3"/>
  <c r="BM2083" i="3"/>
  <c r="BN2083" i="3"/>
  <c r="AA2084" i="3"/>
  <c r="AG2084" i="3"/>
  <c r="AX2084" i="3"/>
  <c r="AY2084" i="3"/>
  <c r="AZ2084" i="3"/>
  <c r="BC2084" i="3"/>
  <c r="BB2084" i="3" s="1"/>
  <c r="BD2084" i="3"/>
  <c r="BE2084" i="3" s="1"/>
  <c r="BF2084" i="3" s="1"/>
  <c r="BJ2084" i="3"/>
  <c r="BL2084" i="3" s="1"/>
  <c r="BK2084" i="3"/>
  <c r="BM2084" i="3"/>
  <c r="BN2084" i="3"/>
  <c r="AA2085" i="3"/>
  <c r="AG2085" i="3"/>
  <c r="AX2085" i="3"/>
  <c r="AY2085" i="3"/>
  <c r="AZ2085" i="3"/>
  <c r="BC2085" i="3"/>
  <c r="BB2085" i="3" s="1"/>
  <c r="BD2085" i="3"/>
  <c r="BJ2085" i="3"/>
  <c r="AB2085" i="3" s="1"/>
  <c r="BK2085" i="3"/>
  <c r="BL2085" i="3"/>
  <c r="BM2085" i="3"/>
  <c r="BN2085" i="3"/>
  <c r="AA2086" i="3"/>
  <c r="AG2086" i="3"/>
  <c r="AX2086" i="3"/>
  <c r="AY2086" i="3"/>
  <c r="AZ2086" i="3"/>
  <c r="BC2086" i="3"/>
  <c r="BB2086" i="3" s="1"/>
  <c r="BD2086" i="3"/>
  <c r="BE2086" i="3" s="1"/>
  <c r="BF2086" i="3" s="1"/>
  <c r="BJ2086" i="3"/>
  <c r="BL2086" i="3" s="1"/>
  <c r="BK2086" i="3"/>
  <c r="BM2086" i="3"/>
  <c r="BN2086" i="3"/>
  <c r="AA2087" i="3"/>
  <c r="AG2087" i="3"/>
  <c r="AX2087" i="3"/>
  <c r="AY2087" i="3"/>
  <c r="AZ2087" i="3"/>
  <c r="BC2087" i="3"/>
  <c r="BB2087" i="3" s="1"/>
  <c r="BD2087" i="3"/>
  <c r="BJ2087" i="3"/>
  <c r="AB2087" i="3" s="1"/>
  <c r="BK2087" i="3"/>
  <c r="BL2087" i="3"/>
  <c r="BM2087" i="3"/>
  <c r="BN2087" i="3"/>
  <c r="AA2088" i="3"/>
  <c r="AG2088" i="3"/>
  <c r="AX2088" i="3"/>
  <c r="AY2088" i="3"/>
  <c r="AZ2088" i="3"/>
  <c r="BC2088" i="3"/>
  <c r="BB2088" i="3" s="1"/>
  <c r="BD2088" i="3"/>
  <c r="BE2088" i="3" s="1"/>
  <c r="BF2088" i="3" s="1"/>
  <c r="BJ2088" i="3"/>
  <c r="BL2088" i="3" s="1"/>
  <c r="BK2088" i="3"/>
  <c r="BM2088" i="3"/>
  <c r="BN2088" i="3"/>
  <c r="AA2089" i="3"/>
  <c r="AG2089" i="3"/>
  <c r="AX2089" i="3"/>
  <c r="AY2089" i="3"/>
  <c r="AZ2089" i="3"/>
  <c r="BC2089" i="3"/>
  <c r="BB2089" i="3" s="1"/>
  <c r="BD2089" i="3"/>
  <c r="BJ2089" i="3"/>
  <c r="AB2089" i="3" s="1"/>
  <c r="BK2089" i="3"/>
  <c r="BL2089" i="3"/>
  <c r="BM2089" i="3"/>
  <c r="BN2089" i="3"/>
  <c r="AA2090" i="3"/>
  <c r="AG2090" i="3"/>
  <c r="AX2090" i="3"/>
  <c r="AY2090" i="3"/>
  <c r="AZ2090" i="3"/>
  <c r="BC2090" i="3"/>
  <c r="BB2090" i="3" s="1"/>
  <c r="BD2090" i="3"/>
  <c r="BE2090" i="3" s="1"/>
  <c r="BF2090" i="3" s="1"/>
  <c r="BJ2090" i="3"/>
  <c r="BL2090" i="3" s="1"/>
  <c r="BK2090" i="3"/>
  <c r="BM2090" i="3"/>
  <c r="BN2090" i="3"/>
  <c r="AA2091" i="3"/>
  <c r="AG2091" i="3"/>
  <c r="AX2091" i="3"/>
  <c r="AY2091" i="3"/>
  <c r="AZ2091" i="3"/>
  <c r="BC2091" i="3"/>
  <c r="BB2091" i="3" s="1"/>
  <c r="BD2091" i="3"/>
  <c r="BJ2091" i="3"/>
  <c r="AB2091" i="3" s="1"/>
  <c r="BK2091" i="3"/>
  <c r="BL2091" i="3"/>
  <c r="BM2091" i="3"/>
  <c r="BN2091" i="3"/>
  <c r="AA2092" i="3"/>
  <c r="AG2092" i="3"/>
  <c r="AX2092" i="3"/>
  <c r="AY2092" i="3"/>
  <c r="AZ2092" i="3"/>
  <c r="BC2092" i="3"/>
  <c r="BB2092" i="3" s="1"/>
  <c r="BD2092" i="3"/>
  <c r="BE2092" i="3" s="1"/>
  <c r="BF2092" i="3" s="1"/>
  <c r="BJ2092" i="3"/>
  <c r="BL2092" i="3" s="1"/>
  <c r="BK2092" i="3"/>
  <c r="BM2092" i="3"/>
  <c r="BN2092" i="3"/>
  <c r="AA2093" i="3"/>
  <c r="AG2093" i="3"/>
  <c r="AX2093" i="3"/>
  <c r="AY2093" i="3"/>
  <c r="AZ2093" i="3"/>
  <c r="BC2093" i="3"/>
  <c r="BB2093" i="3" s="1"/>
  <c r="BD2093" i="3"/>
  <c r="BJ2093" i="3"/>
  <c r="AB2093" i="3" s="1"/>
  <c r="BK2093" i="3"/>
  <c r="BL2093" i="3"/>
  <c r="BM2093" i="3"/>
  <c r="BN2093" i="3"/>
  <c r="AA2094" i="3"/>
  <c r="AG2094" i="3"/>
  <c r="AX2094" i="3"/>
  <c r="AY2094" i="3"/>
  <c r="AZ2094" i="3"/>
  <c r="BC2094" i="3"/>
  <c r="BB2094" i="3" s="1"/>
  <c r="BD2094" i="3"/>
  <c r="BE2094" i="3" s="1"/>
  <c r="BF2094" i="3" s="1"/>
  <c r="BJ2094" i="3"/>
  <c r="BL2094" i="3" s="1"/>
  <c r="BK2094" i="3"/>
  <c r="BM2094" i="3"/>
  <c r="BN2094" i="3"/>
  <c r="AA2095" i="3"/>
  <c r="AG2095" i="3"/>
  <c r="AX2095" i="3"/>
  <c r="AY2095" i="3"/>
  <c r="AZ2095" i="3"/>
  <c r="BC2095" i="3"/>
  <c r="BB2095" i="3" s="1"/>
  <c r="BD2095" i="3"/>
  <c r="BJ2095" i="3"/>
  <c r="AB2095" i="3" s="1"/>
  <c r="BK2095" i="3"/>
  <c r="BL2095" i="3"/>
  <c r="BM2095" i="3"/>
  <c r="BN2095" i="3"/>
  <c r="AA2096" i="3"/>
  <c r="AG2096" i="3"/>
  <c r="AX2096" i="3"/>
  <c r="AY2096" i="3"/>
  <c r="AZ2096" i="3"/>
  <c r="BC2096" i="3"/>
  <c r="BB2096" i="3" s="1"/>
  <c r="BD2096" i="3"/>
  <c r="BE2096" i="3" s="1"/>
  <c r="BF2096" i="3" s="1"/>
  <c r="BJ2096" i="3"/>
  <c r="BL2096" i="3" s="1"/>
  <c r="BK2096" i="3"/>
  <c r="BM2096" i="3"/>
  <c r="BN2096" i="3"/>
  <c r="AA2097" i="3"/>
  <c r="AG2097" i="3"/>
  <c r="AX2097" i="3"/>
  <c r="AY2097" i="3"/>
  <c r="AZ2097" i="3"/>
  <c r="BC2097" i="3"/>
  <c r="BB2097" i="3" s="1"/>
  <c r="BD2097" i="3"/>
  <c r="BJ2097" i="3"/>
  <c r="AB2097" i="3" s="1"/>
  <c r="BK2097" i="3"/>
  <c r="BL2097" i="3"/>
  <c r="BM2097" i="3"/>
  <c r="BN2097" i="3"/>
  <c r="AA2098" i="3"/>
  <c r="AG2098" i="3"/>
  <c r="AX2098" i="3"/>
  <c r="AY2098" i="3"/>
  <c r="AZ2098" i="3"/>
  <c r="BC2098" i="3"/>
  <c r="BB2098" i="3" s="1"/>
  <c r="BD2098" i="3"/>
  <c r="BE2098" i="3" s="1"/>
  <c r="BF2098" i="3" s="1"/>
  <c r="BJ2098" i="3"/>
  <c r="BL2098" i="3" s="1"/>
  <c r="BK2098" i="3"/>
  <c r="BM2098" i="3"/>
  <c r="BN2098" i="3"/>
  <c r="AA2099" i="3"/>
  <c r="AG2099" i="3"/>
  <c r="AX2099" i="3"/>
  <c r="AY2099" i="3"/>
  <c r="AZ2099" i="3"/>
  <c r="BC2099" i="3"/>
  <c r="BB2099" i="3" s="1"/>
  <c r="BD2099" i="3"/>
  <c r="BJ2099" i="3"/>
  <c r="AB2099" i="3" s="1"/>
  <c r="BK2099" i="3"/>
  <c r="BL2099" i="3"/>
  <c r="BM2099" i="3"/>
  <c r="BN2099" i="3"/>
  <c r="AA2100" i="3"/>
  <c r="AG2100" i="3"/>
  <c r="AX2100" i="3"/>
  <c r="AY2100" i="3"/>
  <c r="AZ2100" i="3"/>
  <c r="BC2100" i="3"/>
  <c r="BB2100" i="3" s="1"/>
  <c r="BD2100" i="3"/>
  <c r="BE2100" i="3" s="1"/>
  <c r="BF2100" i="3" s="1"/>
  <c r="BJ2100" i="3"/>
  <c r="BL2100" i="3" s="1"/>
  <c r="BK2100" i="3"/>
  <c r="BM2100" i="3"/>
  <c r="BN2100" i="3"/>
  <c r="AA2101" i="3"/>
  <c r="AG2101" i="3"/>
  <c r="AX2101" i="3"/>
  <c r="AY2101" i="3"/>
  <c r="AZ2101" i="3"/>
  <c r="BC2101" i="3"/>
  <c r="BB2101" i="3" s="1"/>
  <c r="BD2101" i="3"/>
  <c r="BJ2101" i="3"/>
  <c r="AB2101" i="3" s="1"/>
  <c r="BK2101" i="3"/>
  <c r="BL2101" i="3"/>
  <c r="BM2101" i="3"/>
  <c r="BN2101" i="3"/>
  <c r="AA2102" i="3"/>
  <c r="AG2102" i="3"/>
  <c r="AX2102" i="3"/>
  <c r="AY2102" i="3"/>
  <c r="AZ2102" i="3"/>
  <c r="BC2102" i="3"/>
  <c r="BB2102" i="3" s="1"/>
  <c r="BD2102" i="3"/>
  <c r="BE2102" i="3" s="1"/>
  <c r="BF2102" i="3" s="1"/>
  <c r="BJ2102" i="3"/>
  <c r="BL2102" i="3" s="1"/>
  <c r="BK2102" i="3"/>
  <c r="BM2102" i="3"/>
  <c r="BN2102" i="3"/>
  <c r="AA2103" i="3"/>
  <c r="AD2103" i="3"/>
  <c r="AU2103" i="3" s="1"/>
  <c r="AG2103" i="3"/>
  <c r="AT2103" i="3"/>
  <c r="AX2103" i="3"/>
  <c r="AC2103" i="3" s="1"/>
  <c r="AY2103" i="3"/>
  <c r="AZ2103" i="3"/>
  <c r="BC2103" i="3"/>
  <c r="BB2103" i="3" s="1"/>
  <c r="BD2103" i="3"/>
  <c r="BE2103" i="3" s="1"/>
  <c r="BF2103" i="3" s="1"/>
  <c r="BJ2103" i="3"/>
  <c r="AB2103" i="3" s="1"/>
  <c r="BK2103" i="3"/>
  <c r="BL2103" i="3"/>
  <c r="BM2103" i="3"/>
  <c r="BN2103" i="3"/>
  <c r="AA2104" i="3"/>
  <c r="AB2104" i="3"/>
  <c r="AG2104" i="3"/>
  <c r="AH2104" i="3"/>
  <c r="AX2104" i="3"/>
  <c r="AC2104" i="3" s="1"/>
  <c r="AY2104" i="3"/>
  <c r="AZ2104" i="3"/>
  <c r="BB2104" i="3"/>
  <c r="BC2104" i="3"/>
  <c r="BD2104" i="3"/>
  <c r="BE2104" i="3" s="1"/>
  <c r="BF2104" i="3" s="1"/>
  <c r="BJ2104" i="3"/>
  <c r="BK2104" i="3"/>
  <c r="BL2104" i="3"/>
  <c r="BM2104" i="3"/>
  <c r="BN2104" i="3"/>
  <c r="AA2105" i="3"/>
  <c r="AG2105" i="3"/>
  <c r="AX2105" i="3"/>
  <c r="AH2105" i="3" s="1"/>
  <c r="AY2105" i="3"/>
  <c r="AZ2105" i="3"/>
  <c r="BC2105" i="3"/>
  <c r="BD2105" i="3"/>
  <c r="BJ2105" i="3"/>
  <c r="BL2105" i="3" s="1"/>
  <c r="BK2105" i="3"/>
  <c r="BM2105" i="3"/>
  <c r="BN2105" i="3"/>
  <c r="AA2106" i="3"/>
  <c r="AG2106" i="3"/>
  <c r="AX2106" i="3"/>
  <c r="AH2106" i="3" s="1"/>
  <c r="AY2106" i="3"/>
  <c r="AZ2106" i="3"/>
  <c r="BC2106" i="3"/>
  <c r="BD2106" i="3"/>
  <c r="BJ2106" i="3"/>
  <c r="BL2106" i="3" s="1"/>
  <c r="BK2106" i="3"/>
  <c r="BM2106" i="3"/>
  <c r="BN2106" i="3"/>
  <c r="AA2107" i="3"/>
  <c r="AG2107" i="3"/>
  <c r="AX2107" i="3"/>
  <c r="AH2107" i="3" s="1"/>
  <c r="AY2107" i="3"/>
  <c r="AZ2107" i="3"/>
  <c r="BC2107" i="3"/>
  <c r="BB2107" i="3" s="1"/>
  <c r="BD2107" i="3"/>
  <c r="BE2107" i="3" s="1"/>
  <c r="BF2107" i="3" s="1"/>
  <c r="BJ2107" i="3"/>
  <c r="AB2107" i="3" s="1"/>
  <c r="BK2107" i="3"/>
  <c r="BL2107" i="3"/>
  <c r="BM2107" i="3"/>
  <c r="BN2107" i="3"/>
  <c r="AA2108" i="3"/>
  <c r="AB2108" i="3"/>
  <c r="AG2108" i="3"/>
  <c r="AH2108" i="3"/>
  <c r="AX2108" i="3"/>
  <c r="AC2108" i="3" s="1"/>
  <c r="AY2108" i="3"/>
  <c r="AZ2108" i="3"/>
  <c r="BB2108" i="3"/>
  <c r="BC2108" i="3"/>
  <c r="BD2108" i="3"/>
  <c r="BE2108" i="3" s="1"/>
  <c r="BF2108" i="3" s="1"/>
  <c r="BJ2108" i="3"/>
  <c r="BK2108" i="3"/>
  <c r="BL2108" i="3"/>
  <c r="BM2108" i="3"/>
  <c r="BN2108" i="3"/>
  <c r="AA2109" i="3"/>
  <c r="AG2109" i="3"/>
  <c r="AX2109" i="3"/>
  <c r="AH2109" i="3" s="1"/>
  <c r="AY2109" i="3"/>
  <c r="AZ2109" i="3"/>
  <c r="BC2109" i="3"/>
  <c r="BD2109" i="3"/>
  <c r="BJ2109" i="3"/>
  <c r="BL2109" i="3" s="1"/>
  <c r="BK2109" i="3"/>
  <c r="BM2109" i="3"/>
  <c r="BN2109" i="3"/>
  <c r="AA2110" i="3"/>
  <c r="AG2110" i="3"/>
  <c r="AX2110" i="3"/>
  <c r="AH2110" i="3" s="1"/>
  <c r="AY2110" i="3"/>
  <c r="AZ2110" i="3"/>
  <c r="BC2110" i="3"/>
  <c r="BD2110" i="3"/>
  <c r="BJ2110" i="3"/>
  <c r="BL2110" i="3" s="1"/>
  <c r="BK2110" i="3"/>
  <c r="BM2110" i="3"/>
  <c r="BN2110" i="3"/>
  <c r="AA2111" i="3"/>
  <c r="AG2111" i="3"/>
  <c r="AX2111" i="3"/>
  <c r="AH2111" i="3" s="1"/>
  <c r="AY2111" i="3"/>
  <c r="AZ2111" i="3"/>
  <c r="BC2111" i="3"/>
  <c r="BB2111" i="3" s="1"/>
  <c r="BD2111" i="3"/>
  <c r="BE2111" i="3" s="1"/>
  <c r="BF2111" i="3" s="1"/>
  <c r="BJ2111" i="3"/>
  <c r="AB2111" i="3" s="1"/>
  <c r="BK2111" i="3"/>
  <c r="BL2111" i="3"/>
  <c r="BM2111" i="3"/>
  <c r="BN2111" i="3"/>
  <c r="AA2112" i="3"/>
  <c r="AB2112" i="3"/>
  <c r="AG2112" i="3"/>
  <c r="AH2112" i="3"/>
  <c r="AX2112" i="3"/>
  <c r="AC2112" i="3" s="1"/>
  <c r="AY2112" i="3"/>
  <c r="AZ2112" i="3"/>
  <c r="BB2112" i="3"/>
  <c r="BC2112" i="3"/>
  <c r="BD2112" i="3"/>
  <c r="BE2112" i="3" s="1"/>
  <c r="BF2112" i="3" s="1"/>
  <c r="BJ2112" i="3"/>
  <c r="BK2112" i="3"/>
  <c r="BL2112" i="3"/>
  <c r="BM2112" i="3"/>
  <c r="BN2112" i="3"/>
  <c r="AA2113" i="3"/>
  <c r="AG2113" i="3"/>
  <c r="AX2113" i="3"/>
  <c r="AH2113" i="3" s="1"/>
  <c r="AY2113" i="3"/>
  <c r="AZ2113" i="3"/>
  <c r="BC2113" i="3"/>
  <c r="BD2113" i="3"/>
  <c r="BJ2113" i="3"/>
  <c r="BL2113" i="3" s="1"/>
  <c r="BK2113" i="3"/>
  <c r="BM2113" i="3"/>
  <c r="BN2113" i="3"/>
  <c r="AA2114" i="3"/>
  <c r="AG2114" i="3"/>
  <c r="AX2114" i="3"/>
  <c r="AH2114" i="3" s="1"/>
  <c r="AY2114" i="3"/>
  <c r="AZ2114" i="3"/>
  <c r="BC2114" i="3"/>
  <c r="BD2114" i="3"/>
  <c r="BJ2114" i="3"/>
  <c r="BL2114" i="3" s="1"/>
  <c r="BK2114" i="3"/>
  <c r="BM2114" i="3"/>
  <c r="BN2114" i="3"/>
  <c r="AA2115" i="3"/>
  <c r="AG2115" i="3"/>
  <c r="AX2115" i="3"/>
  <c r="AH2115" i="3" s="1"/>
  <c r="AY2115" i="3"/>
  <c r="AZ2115" i="3"/>
  <c r="BC2115" i="3"/>
  <c r="BB2115" i="3" s="1"/>
  <c r="BD2115" i="3"/>
  <c r="BE2115" i="3" s="1"/>
  <c r="BF2115" i="3" s="1"/>
  <c r="BJ2115" i="3"/>
  <c r="AB2115" i="3" s="1"/>
  <c r="BK2115" i="3"/>
  <c r="BL2115" i="3"/>
  <c r="BM2115" i="3"/>
  <c r="BN2115" i="3"/>
  <c r="AA2116" i="3"/>
  <c r="AB2116" i="3"/>
  <c r="AG2116" i="3"/>
  <c r="AH2116" i="3"/>
  <c r="AX2116" i="3"/>
  <c r="AC2116" i="3" s="1"/>
  <c r="AY2116" i="3"/>
  <c r="AZ2116" i="3"/>
  <c r="BB2116" i="3"/>
  <c r="BC2116" i="3"/>
  <c r="BD2116" i="3"/>
  <c r="BE2116" i="3" s="1"/>
  <c r="BF2116" i="3" s="1"/>
  <c r="BJ2116" i="3"/>
  <c r="BK2116" i="3"/>
  <c r="BL2116" i="3"/>
  <c r="BM2116" i="3"/>
  <c r="BN2116" i="3"/>
  <c r="AA2117" i="3"/>
  <c r="AG2117" i="3"/>
  <c r="AX2117" i="3"/>
  <c r="AH2117" i="3" s="1"/>
  <c r="AY2117" i="3"/>
  <c r="AZ2117" i="3"/>
  <c r="BC2117" i="3"/>
  <c r="BD2117" i="3"/>
  <c r="BJ2117" i="3"/>
  <c r="BL2117" i="3" s="1"/>
  <c r="BK2117" i="3"/>
  <c r="BM2117" i="3"/>
  <c r="BN2117" i="3"/>
  <c r="AA2118" i="3"/>
  <c r="AG2118" i="3"/>
  <c r="AX2118" i="3"/>
  <c r="AH2118" i="3" s="1"/>
  <c r="AY2118" i="3"/>
  <c r="AZ2118" i="3"/>
  <c r="BC2118" i="3"/>
  <c r="BD2118" i="3"/>
  <c r="BJ2118" i="3"/>
  <c r="BL2118" i="3" s="1"/>
  <c r="BK2118" i="3"/>
  <c r="BM2118" i="3"/>
  <c r="BN2118" i="3"/>
  <c r="AA2119" i="3"/>
  <c r="AG2119" i="3"/>
  <c r="AX2119" i="3"/>
  <c r="AH2119" i="3" s="1"/>
  <c r="AY2119" i="3"/>
  <c r="AZ2119" i="3"/>
  <c r="BC2119" i="3"/>
  <c r="BB2119" i="3" s="1"/>
  <c r="BD2119" i="3"/>
  <c r="BE2119" i="3" s="1"/>
  <c r="BF2119" i="3" s="1"/>
  <c r="BJ2119" i="3"/>
  <c r="AB2119" i="3" s="1"/>
  <c r="BK2119" i="3"/>
  <c r="BL2119" i="3"/>
  <c r="BM2119" i="3"/>
  <c r="BN2119" i="3"/>
  <c r="AA2120" i="3"/>
  <c r="AB2120" i="3"/>
  <c r="AG2120" i="3"/>
  <c r="AH2120" i="3"/>
  <c r="AX2120" i="3"/>
  <c r="AC2120" i="3" s="1"/>
  <c r="AY2120" i="3"/>
  <c r="AZ2120" i="3"/>
  <c r="BB2120" i="3"/>
  <c r="BC2120" i="3"/>
  <c r="BD2120" i="3"/>
  <c r="BE2120" i="3" s="1"/>
  <c r="BF2120" i="3" s="1"/>
  <c r="BJ2120" i="3"/>
  <c r="BK2120" i="3"/>
  <c r="BL2120" i="3"/>
  <c r="BM2120" i="3"/>
  <c r="BN2120" i="3"/>
  <c r="AA2121" i="3"/>
  <c r="AG2121" i="3"/>
  <c r="AX2121" i="3"/>
  <c r="AH2121" i="3" s="1"/>
  <c r="AY2121" i="3"/>
  <c r="AZ2121" i="3"/>
  <c r="BC2121" i="3"/>
  <c r="BD2121" i="3"/>
  <c r="BJ2121" i="3"/>
  <c r="BL2121" i="3" s="1"/>
  <c r="BK2121" i="3"/>
  <c r="BM2121" i="3"/>
  <c r="BN2121" i="3"/>
  <c r="AA2122" i="3"/>
  <c r="AG2122" i="3"/>
  <c r="AX2122" i="3"/>
  <c r="AH2122" i="3" s="1"/>
  <c r="AY2122" i="3"/>
  <c r="AZ2122" i="3"/>
  <c r="BC2122" i="3"/>
  <c r="BD2122" i="3"/>
  <c r="BJ2122" i="3"/>
  <c r="BL2122" i="3" s="1"/>
  <c r="BK2122" i="3"/>
  <c r="BM2122" i="3"/>
  <c r="BN2122" i="3"/>
  <c r="AA2123" i="3"/>
  <c r="AG2123" i="3"/>
  <c r="AX2123" i="3"/>
  <c r="AH2123" i="3" s="1"/>
  <c r="AY2123" i="3"/>
  <c r="AZ2123" i="3"/>
  <c r="BC2123" i="3"/>
  <c r="BB2123" i="3" s="1"/>
  <c r="BD2123" i="3"/>
  <c r="BE2123" i="3" s="1"/>
  <c r="BF2123" i="3" s="1"/>
  <c r="BJ2123" i="3"/>
  <c r="AB2123" i="3" s="1"/>
  <c r="BK2123" i="3"/>
  <c r="BL2123" i="3"/>
  <c r="BM2123" i="3"/>
  <c r="BN2123" i="3"/>
  <c r="AA2124" i="3"/>
  <c r="AB2124" i="3"/>
  <c r="AG2124" i="3"/>
  <c r="AH2124" i="3"/>
  <c r="AX2124" i="3"/>
  <c r="AC2124" i="3" s="1"/>
  <c r="AY2124" i="3"/>
  <c r="AZ2124" i="3"/>
  <c r="BB2124" i="3"/>
  <c r="BC2124" i="3"/>
  <c r="BD2124" i="3"/>
  <c r="BE2124" i="3" s="1"/>
  <c r="BF2124" i="3" s="1"/>
  <c r="BJ2124" i="3"/>
  <c r="BK2124" i="3"/>
  <c r="BL2124" i="3"/>
  <c r="BM2124" i="3"/>
  <c r="BN2124" i="3"/>
  <c r="AA2125" i="3"/>
  <c r="AG2125" i="3"/>
  <c r="AX2125" i="3"/>
  <c r="AH2125" i="3" s="1"/>
  <c r="AY2125" i="3"/>
  <c r="AZ2125" i="3"/>
  <c r="BC2125" i="3"/>
  <c r="BD2125" i="3"/>
  <c r="BJ2125" i="3"/>
  <c r="BL2125" i="3" s="1"/>
  <c r="BK2125" i="3"/>
  <c r="BM2125" i="3"/>
  <c r="BN2125" i="3"/>
  <c r="AA2126" i="3"/>
  <c r="AG2126" i="3"/>
  <c r="AX2126" i="3"/>
  <c r="AH2126" i="3" s="1"/>
  <c r="AY2126" i="3"/>
  <c r="AZ2126" i="3"/>
  <c r="BC2126" i="3"/>
  <c r="BD2126" i="3"/>
  <c r="BJ2126" i="3"/>
  <c r="BL2126" i="3" s="1"/>
  <c r="BK2126" i="3"/>
  <c r="BM2126" i="3"/>
  <c r="BN2126" i="3"/>
  <c r="AA2127" i="3"/>
  <c r="AG2127" i="3"/>
  <c r="AX2127" i="3"/>
  <c r="AH2127" i="3" s="1"/>
  <c r="AY2127" i="3"/>
  <c r="AZ2127" i="3"/>
  <c r="BC2127" i="3"/>
  <c r="BB2127" i="3" s="1"/>
  <c r="BD2127" i="3"/>
  <c r="BE2127" i="3" s="1"/>
  <c r="BF2127" i="3" s="1"/>
  <c r="BJ2127" i="3"/>
  <c r="AB2127" i="3" s="1"/>
  <c r="BK2127" i="3"/>
  <c r="BL2127" i="3"/>
  <c r="BM2127" i="3"/>
  <c r="BN2127" i="3"/>
  <c r="AA2128" i="3"/>
  <c r="AB2128" i="3"/>
  <c r="AG2128" i="3"/>
  <c r="AH2128" i="3"/>
  <c r="AX2128" i="3"/>
  <c r="AC2128" i="3" s="1"/>
  <c r="AY2128" i="3"/>
  <c r="AZ2128" i="3"/>
  <c r="BB2128" i="3"/>
  <c r="BC2128" i="3"/>
  <c r="BD2128" i="3"/>
  <c r="BE2128" i="3" s="1"/>
  <c r="BF2128" i="3" s="1"/>
  <c r="BJ2128" i="3"/>
  <c r="BK2128" i="3"/>
  <c r="BL2128" i="3"/>
  <c r="BM2128" i="3"/>
  <c r="BN2128" i="3"/>
  <c r="AA2129" i="3"/>
  <c r="AG2129" i="3"/>
  <c r="AX2129" i="3"/>
  <c r="AH2129" i="3" s="1"/>
  <c r="AY2129" i="3"/>
  <c r="AZ2129" i="3"/>
  <c r="BC2129" i="3"/>
  <c r="BD2129" i="3"/>
  <c r="BJ2129" i="3"/>
  <c r="BL2129" i="3" s="1"/>
  <c r="BK2129" i="3"/>
  <c r="BM2129" i="3"/>
  <c r="BN2129" i="3"/>
  <c r="AA2130" i="3"/>
  <c r="AG2130" i="3"/>
  <c r="AX2130" i="3"/>
  <c r="AH2130" i="3" s="1"/>
  <c r="AY2130" i="3"/>
  <c r="AZ2130" i="3"/>
  <c r="BC2130" i="3"/>
  <c r="BD2130" i="3"/>
  <c r="BJ2130" i="3"/>
  <c r="BL2130" i="3" s="1"/>
  <c r="BK2130" i="3"/>
  <c r="BM2130" i="3"/>
  <c r="BN2130" i="3"/>
  <c r="AA2131" i="3"/>
  <c r="AG2131" i="3"/>
  <c r="AX2131" i="3"/>
  <c r="AH2131" i="3" s="1"/>
  <c r="AY2131" i="3"/>
  <c r="AZ2131" i="3"/>
  <c r="BC2131" i="3"/>
  <c r="BB2131" i="3" s="1"/>
  <c r="BD2131" i="3"/>
  <c r="BE2131" i="3" s="1"/>
  <c r="BF2131" i="3" s="1"/>
  <c r="BJ2131" i="3"/>
  <c r="AB2131" i="3" s="1"/>
  <c r="BK2131" i="3"/>
  <c r="BL2131" i="3"/>
  <c r="BM2131" i="3"/>
  <c r="BN2131" i="3"/>
  <c r="AA2132" i="3"/>
  <c r="AB2132" i="3"/>
  <c r="AG2132" i="3"/>
  <c r="AH2132" i="3"/>
  <c r="AX2132" i="3"/>
  <c r="AC2132" i="3" s="1"/>
  <c r="AY2132" i="3"/>
  <c r="AZ2132" i="3"/>
  <c r="BB2132" i="3"/>
  <c r="BC2132" i="3"/>
  <c r="BD2132" i="3"/>
  <c r="BE2132" i="3" s="1"/>
  <c r="BF2132" i="3" s="1"/>
  <c r="BJ2132" i="3"/>
  <c r="BK2132" i="3"/>
  <c r="BL2132" i="3"/>
  <c r="BM2132" i="3"/>
  <c r="BN2132" i="3"/>
  <c r="AA2133" i="3"/>
  <c r="AG2133" i="3"/>
  <c r="AX2133" i="3"/>
  <c r="AH2133" i="3" s="1"/>
  <c r="AY2133" i="3"/>
  <c r="AZ2133" i="3"/>
  <c r="BC2133" i="3"/>
  <c r="BD2133" i="3"/>
  <c r="BJ2133" i="3"/>
  <c r="BL2133" i="3" s="1"/>
  <c r="BK2133" i="3"/>
  <c r="BM2133" i="3"/>
  <c r="BN2133" i="3"/>
  <c r="AA2134" i="3"/>
  <c r="AG2134" i="3"/>
  <c r="AX2134" i="3"/>
  <c r="AH2134" i="3" s="1"/>
  <c r="AY2134" i="3"/>
  <c r="AZ2134" i="3"/>
  <c r="BC2134" i="3"/>
  <c r="BD2134" i="3"/>
  <c r="BJ2134" i="3"/>
  <c r="BL2134" i="3" s="1"/>
  <c r="BK2134" i="3"/>
  <c r="BM2134" i="3"/>
  <c r="BN2134" i="3"/>
  <c r="AA2135" i="3"/>
  <c r="AG2135" i="3"/>
  <c r="AX2135" i="3"/>
  <c r="AH2135" i="3" s="1"/>
  <c r="AY2135" i="3"/>
  <c r="AZ2135" i="3"/>
  <c r="BC2135" i="3"/>
  <c r="BB2135" i="3" s="1"/>
  <c r="BD2135" i="3"/>
  <c r="BE2135" i="3" s="1"/>
  <c r="BF2135" i="3" s="1"/>
  <c r="BJ2135" i="3"/>
  <c r="AB2135" i="3" s="1"/>
  <c r="BK2135" i="3"/>
  <c r="BL2135" i="3"/>
  <c r="BM2135" i="3"/>
  <c r="BN2135" i="3"/>
  <c r="AA2136" i="3"/>
  <c r="AB2136" i="3"/>
  <c r="AG2136" i="3"/>
  <c r="AH2136" i="3"/>
  <c r="AX2136" i="3"/>
  <c r="AC2136" i="3" s="1"/>
  <c r="AY2136" i="3"/>
  <c r="AZ2136" i="3"/>
  <c r="BB2136" i="3"/>
  <c r="BC2136" i="3"/>
  <c r="BD2136" i="3"/>
  <c r="BE2136" i="3" s="1"/>
  <c r="BF2136" i="3" s="1"/>
  <c r="BJ2136" i="3"/>
  <c r="BK2136" i="3"/>
  <c r="BL2136" i="3"/>
  <c r="BM2136" i="3"/>
  <c r="BN2136" i="3"/>
  <c r="AA2137" i="3"/>
  <c r="AG2137" i="3"/>
  <c r="AX2137" i="3"/>
  <c r="AH2137" i="3" s="1"/>
  <c r="AY2137" i="3"/>
  <c r="AZ2137" i="3"/>
  <c r="BC2137" i="3"/>
  <c r="BD2137" i="3"/>
  <c r="BJ2137" i="3"/>
  <c r="BL2137" i="3" s="1"/>
  <c r="BK2137" i="3"/>
  <c r="BM2137" i="3"/>
  <c r="BN2137" i="3"/>
  <c r="AA2138" i="3"/>
  <c r="AG2138" i="3"/>
  <c r="AX2138" i="3"/>
  <c r="AH2138" i="3" s="1"/>
  <c r="AY2138" i="3"/>
  <c r="AZ2138" i="3"/>
  <c r="BC2138" i="3"/>
  <c r="BD2138" i="3"/>
  <c r="BJ2138" i="3"/>
  <c r="BL2138" i="3" s="1"/>
  <c r="BK2138" i="3"/>
  <c r="BM2138" i="3"/>
  <c r="BN2138" i="3"/>
  <c r="AA2139" i="3"/>
  <c r="AG2139" i="3"/>
  <c r="AX2139" i="3"/>
  <c r="AH2139" i="3" s="1"/>
  <c r="AY2139" i="3"/>
  <c r="AZ2139" i="3"/>
  <c r="BC2139" i="3"/>
  <c r="BB2139" i="3" s="1"/>
  <c r="BD2139" i="3"/>
  <c r="BE2139" i="3" s="1"/>
  <c r="BF2139" i="3" s="1"/>
  <c r="BJ2139" i="3"/>
  <c r="AB2139" i="3" s="1"/>
  <c r="BK2139" i="3"/>
  <c r="BL2139" i="3"/>
  <c r="BM2139" i="3"/>
  <c r="BN2139" i="3"/>
  <c r="AA2140" i="3"/>
  <c r="AB2140" i="3"/>
  <c r="AG2140" i="3"/>
  <c r="AH2140" i="3"/>
  <c r="AX2140" i="3"/>
  <c r="AC2140" i="3" s="1"/>
  <c r="AY2140" i="3"/>
  <c r="AZ2140" i="3"/>
  <c r="BB2140" i="3"/>
  <c r="BC2140" i="3"/>
  <c r="BD2140" i="3"/>
  <c r="BE2140" i="3" s="1"/>
  <c r="BF2140" i="3" s="1"/>
  <c r="BJ2140" i="3"/>
  <c r="BK2140" i="3"/>
  <c r="BL2140" i="3"/>
  <c r="BM2140" i="3"/>
  <c r="BN2140" i="3"/>
  <c r="AA2141" i="3"/>
  <c r="AG2141" i="3"/>
  <c r="AX2141" i="3"/>
  <c r="AH2141" i="3" s="1"/>
  <c r="AY2141" i="3"/>
  <c r="AZ2141" i="3"/>
  <c r="BC2141" i="3"/>
  <c r="BD2141" i="3"/>
  <c r="BJ2141" i="3"/>
  <c r="BL2141" i="3" s="1"/>
  <c r="BK2141" i="3"/>
  <c r="BM2141" i="3"/>
  <c r="BN2141" i="3"/>
  <c r="AA2142" i="3"/>
  <c r="AG2142" i="3"/>
  <c r="AX2142" i="3"/>
  <c r="AH2142" i="3" s="1"/>
  <c r="AY2142" i="3"/>
  <c r="AZ2142" i="3"/>
  <c r="BC2142" i="3"/>
  <c r="BD2142" i="3"/>
  <c r="BJ2142" i="3"/>
  <c r="BL2142" i="3" s="1"/>
  <c r="BK2142" i="3"/>
  <c r="BM2142" i="3"/>
  <c r="BN2142" i="3"/>
  <c r="AA2143" i="3"/>
  <c r="AG2143" i="3"/>
  <c r="AX2143" i="3"/>
  <c r="AH2143" i="3" s="1"/>
  <c r="AY2143" i="3"/>
  <c r="AZ2143" i="3"/>
  <c r="BC2143" i="3"/>
  <c r="BB2143" i="3" s="1"/>
  <c r="BD2143" i="3"/>
  <c r="BE2143" i="3" s="1"/>
  <c r="BF2143" i="3" s="1"/>
  <c r="BJ2143" i="3"/>
  <c r="AB2143" i="3" s="1"/>
  <c r="BK2143" i="3"/>
  <c r="BL2143" i="3"/>
  <c r="BM2143" i="3"/>
  <c r="BN2143" i="3"/>
  <c r="AA2144" i="3"/>
  <c r="AB2144" i="3"/>
  <c r="AG2144" i="3"/>
  <c r="AH2144" i="3"/>
  <c r="AX2144" i="3"/>
  <c r="AC2144" i="3" s="1"/>
  <c r="AY2144" i="3"/>
  <c r="AZ2144" i="3"/>
  <c r="BB2144" i="3"/>
  <c r="BC2144" i="3"/>
  <c r="BD2144" i="3"/>
  <c r="BE2144" i="3" s="1"/>
  <c r="BF2144" i="3" s="1"/>
  <c r="BJ2144" i="3"/>
  <c r="BK2144" i="3"/>
  <c r="BL2144" i="3"/>
  <c r="BM2144" i="3"/>
  <c r="BN2144" i="3"/>
  <c r="AA2145" i="3"/>
  <c r="AG2145" i="3"/>
  <c r="AX2145" i="3"/>
  <c r="AH2145" i="3" s="1"/>
  <c r="AY2145" i="3"/>
  <c r="AZ2145" i="3"/>
  <c r="BC2145" i="3"/>
  <c r="BD2145" i="3"/>
  <c r="BJ2145" i="3"/>
  <c r="BL2145" i="3" s="1"/>
  <c r="BK2145" i="3"/>
  <c r="BM2145" i="3"/>
  <c r="BN2145" i="3"/>
  <c r="AA2146" i="3"/>
  <c r="AG2146" i="3"/>
  <c r="AX2146" i="3"/>
  <c r="AH2146" i="3" s="1"/>
  <c r="AY2146" i="3"/>
  <c r="AZ2146" i="3"/>
  <c r="BC2146" i="3"/>
  <c r="BD2146" i="3"/>
  <c r="BJ2146" i="3"/>
  <c r="BL2146" i="3" s="1"/>
  <c r="BK2146" i="3"/>
  <c r="BM2146" i="3"/>
  <c r="BN2146" i="3"/>
  <c r="AA2147" i="3"/>
  <c r="AG2147" i="3"/>
  <c r="AX2147" i="3"/>
  <c r="AH2147" i="3" s="1"/>
  <c r="AY2147" i="3"/>
  <c r="AZ2147" i="3"/>
  <c r="BC2147" i="3"/>
  <c r="BB2147" i="3" s="1"/>
  <c r="BD2147" i="3"/>
  <c r="BE2147" i="3" s="1"/>
  <c r="BF2147" i="3" s="1"/>
  <c r="BJ2147" i="3"/>
  <c r="AB2147" i="3" s="1"/>
  <c r="BK2147" i="3"/>
  <c r="BL2147" i="3"/>
  <c r="BM2147" i="3"/>
  <c r="BN2147" i="3"/>
  <c r="AA2148" i="3"/>
  <c r="AB2148" i="3"/>
  <c r="AG2148" i="3"/>
  <c r="AH2148" i="3"/>
  <c r="AX2148" i="3"/>
  <c r="AC2148" i="3" s="1"/>
  <c r="AY2148" i="3"/>
  <c r="AZ2148" i="3"/>
  <c r="BB2148" i="3"/>
  <c r="BC2148" i="3"/>
  <c r="BD2148" i="3"/>
  <c r="BE2148" i="3" s="1"/>
  <c r="BF2148" i="3" s="1"/>
  <c r="BJ2148" i="3"/>
  <c r="BK2148" i="3"/>
  <c r="BL2148" i="3"/>
  <c r="BM2148" i="3"/>
  <c r="BN2148" i="3"/>
  <c r="AA2149" i="3"/>
  <c r="AG2149" i="3"/>
  <c r="AX2149" i="3"/>
  <c r="AH2149" i="3" s="1"/>
  <c r="AY2149" i="3"/>
  <c r="AZ2149" i="3"/>
  <c r="BC2149" i="3"/>
  <c r="BD2149" i="3"/>
  <c r="BJ2149" i="3"/>
  <c r="BL2149" i="3" s="1"/>
  <c r="BK2149" i="3"/>
  <c r="BM2149" i="3"/>
  <c r="BN2149" i="3"/>
  <c r="AA2150" i="3"/>
  <c r="AG2150" i="3"/>
  <c r="AX2150" i="3"/>
  <c r="AC2150" i="3" s="1"/>
  <c r="AY2150" i="3"/>
  <c r="AZ2150" i="3"/>
  <c r="BC2150" i="3"/>
  <c r="BD2150" i="3"/>
  <c r="BJ2150" i="3"/>
  <c r="AB2150" i="3" s="1"/>
  <c r="BK2150" i="3"/>
  <c r="BM2150" i="3"/>
  <c r="BN2150" i="3"/>
  <c r="AA2151" i="3"/>
  <c r="AG2151" i="3"/>
  <c r="AX2151" i="3"/>
  <c r="AC2151" i="3" s="1"/>
  <c r="AY2151" i="3"/>
  <c r="AZ2151" i="3"/>
  <c r="BC2151" i="3"/>
  <c r="BD2151" i="3"/>
  <c r="BJ2151" i="3"/>
  <c r="AB2151" i="3" s="1"/>
  <c r="BK2151" i="3"/>
  <c r="BM2151" i="3"/>
  <c r="BN2151" i="3"/>
  <c r="AA2152" i="3"/>
  <c r="AG2152" i="3"/>
  <c r="AX2152" i="3"/>
  <c r="AC2152" i="3" s="1"/>
  <c r="AY2152" i="3"/>
  <c r="AZ2152" i="3"/>
  <c r="BC2152" i="3"/>
  <c r="BD2152" i="3"/>
  <c r="BJ2152" i="3"/>
  <c r="AB2152" i="3" s="1"/>
  <c r="BK2152" i="3"/>
  <c r="BM2152" i="3"/>
  <c r="BN2152" i="3"/>
  <c r="AA2153" i="3"/>
  <c r="AG2153" i="3"/>
  <c r="AX2153" i="3"/>
  <c r="AC2153" i="3" s="1"/>
  <c r="AY2153" i="3"/>
  <c r="AZ2153" i="3"/>
  <c r="BC2153" i="3"/>
  <c r="BD2153" i="3"/>
  <c r="BJ2153" i="3"/>
  <c r="AB2153" i="3" s="1"/>
  <c r="BK2153" i="3"/>
  <c r="BM2153" i="3"/>
  <c r="BN2153" i="3"/>
  <c r="AA2154" i="3"/>
  <c r="AG2154" i="3"/>
  <c r="AX2154" i="3"/>
  <c r="AC2154" i="3" s="1"/>
  <c r="AY2154" i="3"/>
  <c r="AZ2154" i="3"/>
  <c r="BC2154" i="3"/>
  <c r="BD2154" i="3"/>
  <c r="BJ2154" i="3"/>
  <c r="AB2154" i="3" s="1"/>
  <c r="BK2154" i="3"/>
  <c r="BM2154" i="3"/>
  <c r="BN2154" i="3"/>
  <c r="AA2155" i="3"/>
  <c r="AG2155" i="3"/>
  <c r="AX2155" i="3"/>
  <c r="AC2155" i="3" s="1"/>
  <c r="AY2155" i="3"/>
  <c r="AZ2155" i="3"/>
  <c r="BC2155" i="3"/>
  <c r="BD2155" i="3"/>
  <c r="BJ2155" i="3"/>
  <c r="AB2155" i="3" s="1"/>
  <c r="BK2155" i="3"/>
  <c r="BM2155" i="3"/>
  <c r="BN2155" i="3"/>
  <c r="AA2156" i="3"/>
  <c r="AG2156" i="3"/>
  <c r="AX2156" i="3"/>
  <c r="AC2156" i="3" s="1"/>
  <c r="AY2156" i="3"/>
  <c r="AZ2156" i="3"/>
  <c r="BC2156" i="3"/>
  <c r="BD2156" i="3"/>
  <c r="BJ2156" i="3"/>
  <c r="AB2156" i="3" s="1"/>
  <c r="BK2156" i="3"/>
  <c r="BM2156" i="3"/>
  <c r="BN2156" i="3"/>
  <c r="AA2157" i="3"/>
  <c r="AG2157" i="3"/>
  <c r="AX2157" i="3"/>
  <c r="AC2157" i="3" s="1"/>
  <c r="AY2157" i="3"/>
  <c r="AZ2157" i="3"/>
  <c r="BC2157" i="3"/>
  <c r="BD2157" i="3"/>
  <c r="BJ2157" i="3"/>
  <c r="AB2157" i="3" s="1"/>
  <c r="BK2157" i="3"/>
  <c r="BM2157" i="3"/>
  <c r="BN2157" i="3"/>
  <c r="AA2158" i="3"/>
  <c r="AG2158" i="3"/>
  <c r="AX2158" i="3"/>
  <c r="AC2158" i="3" s="1"/>
  <c r="AY2158" i="3"/>
  <c r="AZ2158" i="3"/>
  <c r="BC2158" i="3"/>
  <c r="BD2158" i="3"/>
  <c r="BJ2158" i="3"/>
  <c r="AB2158" i="3" s="1"/>
  <c r="BK2158" i="3"/>
  <c r="BM2158" i="3"/>
  <c r="BN2158" i="3"/>
  <c r="AA2159" i="3"/>
  <c r="AG2159" i="3"/>
  <c r="AX2159" i="3"/>
  <c r="AC2159" i="3" s="1"/>
  <c r="AY2159" i="3"/>
  <c r="AZ2159" i="3"/>
  <c r="BC2159" i="3"/>
  <c r="BD2159" i="3"/>
  <c r="BJ2159" i="3"/>
  <c r="AB2159" i="3" s="1"/>
  <c r="BK2159" i="3"/>
  <c r="BM2159" i="3"/>
  <c r="BN2159" i="3"/>
  <c r="AA2160" i="3"/>
  <c r="AG2160" i="3"/>
  <c r="AX2160" i="3"/>
  <c r="AC2160" i="3" s="1"/>
  <c r="AY2160" i="3"/>
  <c r="AZ2160" i="3"/>
  <c r="BC2160" i="3"/>
  <c r="BD2160" i="3"/>
  <c r="BJ2160" i="3"/>
  <c r="AB2160" i="3" s="1"/>
  <c r="BK2160" i="3"/>
  <c r="BM2160" i="3"/>
  <c r="BN2160" i="3"/>
  <c r="AA2161" i="3"/>
  <c r="AG2161" i="3"/>
  <c r="AX2161" i="3"/>
  <c r="AC2161" i="3" s="1"/>
  <c r="AY2161" i="3"/>
  <c r="AZ2161" i="3"/>
  <c r="BC2161" i="3"/>
  <c r="BD2161" i="3"/>
  <c r="BJ2161" i="3"/>
  <c r="AB2161" i="3" s="1"/>
  <c r="BK2161" i="3"/>
  <c r="BM2161" i="3"/>
  <c r="BN2161" i="3"/>
  <c r="AA2162" i="3"/>
  <c r="AG2162" i="3"/>
  <c r="AX2162" i="3"/>
  <c r="AC2162" i="3" s="1"/>
  <c r="AY2162" i="3"/>
  <c r="AZ2162" i="3"/>
  <c r="BC2162" i="3"/>
  <c r="BD2162" i="3"/>
  <c r="BJ2162" i="3"/>
  <c r="AB2162" i="3" s="1"/>
  <c r="BK2162" i="3"/>
  <c r="BM2162" i="3"/>
  <c r="BN2162" i="3"/>
  <c r="AA2163" i="3"/>
  <c r="AG2163" i="3"/>
  <c r="AX2163" i="3"/>
  <c r="AC2163" i="3" s="1"/>
  <c r="AY2163" i="3"/>
  <c r="AZ2163" i="3"/>
  <c r="BC2163" i="3"/>
  <c r="BD2163" i="3"/>
  <c r="BJ2163" i="3"/>
  <c r="AB2163" i="3" s="1"/>
  <c r="BK2163" i="3"/>
  <c r="BM2163" i="3"/>
  <c r="BN2163" i="3"/>
  <c r="AA2164" i="3"/>
  <c r="AG2164" i="3"/>
  <c r="AX2164" i="3"/>
  <c r="AC2164" i="3" s="1"/>
  <c r="AY2164" i="3"/>
  <c r="AZ2164" i="3"/>
  <c r="BC2164" i="3"/>
  <c r="BD2164" i="3"/>
  <c r="BJ2164" i="3"/>
  <c r="AB2164" i="3" s="1"/>
  <c r="BK2164" i="3"/>
  <c r="BM2164" i="3"/>
  <c r="BN2164" i="3"/>
  <c r="AA2165" i="3"/>
  <c r="AG2165" i="3"/>
  <c r="AX2165" i="3"/>
  <c r="AC2165" i="3" s="1"/>
  <c r="AY2165" i="3"/>
  <c r="AZ2165" i="3"/>
  <c r="BC2165" i="3"/>
  <c r="BD2165" i="3"/>
  <c r="BJ2165" i="3"/>
  <c r="AB2165" i="3" s="1"/>
  <c r="BK2165" i="3"/>
  <c r="BM2165" i="3"/>
  <c r="BN2165" i="3"/>
  <c r="AA2166" i="3"/>
  <c r="AG2166" i="3"/>
  <c r="AX2166" i="3"/>
  <c r="AC2166" i="3" s="1"/>
  <c r="AY2166" i="3"/>
  <c r="AZ2166" i="3"/>
  <c r="BC2166" i="3"/>
  <c r="BD2166" i="3"/>
  <c r="BJ2166" i="3"/>
  <c r="AB2166" i="3" s="1"/>
  <c r="BK2166" i="3"/>
  <c r="BM2166" i="3"/>
  <c r="BN2166" i="3"/>
  <c r="AA2167" i="3"/>
  <c r="AG2167" i="3"/>
  <c r="AX2167" i="3"/>
  <c r="AC2167" i="3" s="1"/>
  <c r="AY2167" i="3"/>
  <c r="AZ2167" i="3"/>
  <c r="BC2167" i="3"/>
  <c r="BD2167" i="3"/>
  <c r="BJ2167" i="3"/>
  <c r="AB2167" i="3" s="1"/>
  <c r="BK2167" i="3"/>
  <c r="BM2167" i="3"/>
  <c r="BN2167" i="3"/>
  <c r="AA2168" i="3"/>
  <c r="AG2168" i="3"/>
  <c r="AX2168" i="3"/>
  <c r="AC2168" i="3" s="1"/>
  <c r="AY2168" i="3"/>
  <c r="AZ2168" i="3"/>
  <c r="BC2168" i="3"/>
  <c r="BD2168" i="3"/>
  <c r="BJ2168" i="3"/>
  <c r="AB2168" i="3" s="1"/>
  <c r="BK2168" i="3"/>
  <c r="BM2168" i="3"/>
  <c r="BN2168" i="3"/>
  <c r="AA2169" i="3"/>
  <c r="AG2169" i="3"/>
  <c r="AX2169" i="3"/>
  <c r="AC2169" i="3" s="1"/>
  <c r="AY2169" i="3"/>
  <c r="AZ2169" i="3"/>
  <c r="BC2169" i="3"/>
  <c r="BD2169" i="3"/>
  <c r="BJ2169" i="3"/>
  <c r="AB2169" i="3" s="1"/>
  <c r="BK2169" i="3"/>
  <c r="BM2169" i="3"/>
  <c r="BN2169" i="3"/>
  <c r="AA2170" i="3"/>
  <c r="AG2170" i="3"/>
  <c r="AX2170" i="3"/>
  <c r="AC2170" i="3" s="1"/>
  <c r="AY2170" i="3"/>
  <c r="AZ2170" i="3"/>
  <c r="BC2170" i="3"/>
  <c r="BD2170" i="3"/>
  <c r="BJ2170" i="3"/>
  <c r="AB2170" i="3" s="1"/>
  <c r="BK2170" i="3"/>
  <c r="BM2170" i="3"/>
  <c r="BN2170" i="3"/>
  <c r="AA2171" i="3"/>
  <c r="AG2171" i="3"/>
  <c r="AX2171" i="3"/>
  <c r="AC2171" i="3" s="1"/>
  <c r="AY2171" i="3"/>
  <c r="AZ2171" i="3"/>
  <c r="BC2171" i="3"/>
  <c r="BD2171" i="3"/>
  <c r="BJ2171" i="3"/>
  <c r="AB2171" i="3" s="1"/>
  <c r="BK2171" i="3"/>
  <c r="BM2171" i="3"/>
  <c r="BN2171" i="3"/>
  <c r="AA2172" i="3"/>
  <c r="AG2172" i="3"/>
  <c r="AX2172" i="3"/>
  <c r="AC2172" i="3" s="1"/>
  <c r="AY2172" i="3"/>
  <c r="AZ2172" i="3"/>
  <c r="BC2172" i="3"/>
  <c r="BD2172" i="3"/>
  <c r="BJ2172" i="3"/>
  <c r="AB2172" i="3" s="1"/>
  <c r="BK2172" i="3"/>
  <c r="BM2172" i="3"/>
  <c r="BN2172" i="3"/>
  <c r="AA2173" i="3"/>
  <c r="AG2173" i="3"/>
  <c r="AX2173" i="3"/>
  <c r="AC2173" i="3" s="1"/>
  <c r="AY2173" i="3"/>
  <c r="AZ2173" i="3"/>
  <c r="BC2173" i="3"/>
  <c r="BD2173" i="3"/>
  <c r="BJ2173" i="3"/>
  <c r="AB2173" i="3" s="1"/>
  <c r="BK2173" i="3"/>
  <c r="BM2173" i="3"/>
  <c r="BN2173" i="3"/>
  <c r="AA2174" i="3"/>
  <c r="AG2174" i="3"/>
  <c r="AX2174" i="3"/>
  <c r="AC2174" i="3" s="1"/>
  <c r="AY2174" i="3"/>
  <c r="AZ2174" i="3"/>
  <c r="BC2174" i="3"/>
  <c r="BD2174" i="3"/>
  <c r="BJ2174" i="3"/>
  <c r="AB2174" i="3" s="1"/>
  <c r="BK2174" i="3"/>
  <c r="BM2174" i="3"/>
  <c r="BN2174" i="3"/>
  <c r="AA2175" i="3"/>
  <c r="AG2175" i="3"/>
  <c r="AX2175" i="3"/>
  <c r="AC2175" i="3" s="1"/>
  <c r="AY2175" i="3"/>
  <c r="AZ2175" i="3"/>
  <c r="BC2175" i="3"/>
  <c r="BD2175" i="3"/>
  <c r="BJ2175" i="3"/>
  <c r="AB2175" i="3" s="1"/>
  <c r="BK2175" i="3"/>
  <c r="BM2175" i="3"/>
  <c r="BN2175" i="3"/>
  <c r="AA2176" i="3"/>
  <c r="AG2176" i="3"/>
  <c r="AX2176" i="3"/>
  <c r="AC2176" i="3" s="1"/>
  <c r="AY2176" i="3"/>
  <c r="AZ2176" i="3"/>
  <c r="BC2176" i="3"/>
  <c r="BD2176" i="3"/>
  <c r="BJ2176" i="3"/>
  <c r="AB2176" i="3" s="1"/>
  <c r="BK2176" i="3"/>
  <c r="BM2176" i="3"/>
  <c r="BN2176" i="3"/>
  <c r="AA2177" i="3"/>
  <c r="AG2177" i="3"/>
  <c r="AX2177" i="3"/>
  <c r="AC2177" i="3" s="1"/>
  <c r="AY2177" i="3"/>
  <c r="AZ2177" i="3"/>
  <c r="BC2177" i="3"/>
  <c r="BD2177" i="3"/>
  <c r="BJ2177" i="3"/>
  <c r="AB2177" i="3" s="1"/>
  <c r="BK2177" i="3"/>
  <c r="BM2177" i="3"/>
  <c r="BN2177" i="3"/>
  <c r="AA2178" i="3"/>
  <c r="AG2178" i="3"/>
  <c r="AX2178" i="3"/>
  <c r="AC2178" i="3" s="1"/>
  <c r="AY2178" i="3"/>
  <c r="AZ2178" i="3"/>
  <c r="BC2178" i="3"/>
  <c r="BD2178" i="3"/>
  <c r="BJ2178" i="3"/>
  <c r="AB2178" i="3" s="1"/>
  <c r="BK2178" i="3"/>
  <c r="BM2178" i="3"/>
  <c r="BN2178" i="3"/>
  <c r="AA2179" i="3"/>
  <c r="AG2179" i="3"/>
  <c r="AX2179" i="3"/>
  <c r="AC2179" i="3" s="1"/>
  <c r="AY2179" i="3"/>
  <c r="AZ2179" i="3"/>
  <c r="BC2179" i="3"/>
  <c r="BD2179" i="3"/>
  <c r="BJ2179" i="3"/>
  <c r="AB2179" i="3" s="1"/>
  <c r="BK2179" i="3"/>
  <c r="BM2179" i="3"/>
  <c r="BN2179" i="3"/>
  <c r="AA2180" i="3"/>
  <c r="AG2180" i="3"/>
  <c r="AX2180" i="3"/>
  <c r="AC2180" i="3" s="1"/>
  <c r="AY2180" i="3"/>
  <c r="AZ2180" i="3"/>
  <c r="BC2180" i="3"/>
  <c r="BD2180" i="3"/>
  <c r="BJ2180" i="3"/>
  <c r="AB2180" i="3" s="1"/>
  <c r="BK2180" i="3"/>
  <c r="BM2180" i="3"/>
  <c r="BN2180" i="3"/>
  <c r="AA2181" i="3"/>
  <c r="AG2181" i="3"/>
  <c r="AX2181" i="3"/>
  <c r="AC2181" i="3" s="1"/>
  <c r="AY2181" i="3"/>
  <c r="AZ2181" i="3"/>
  <c r="BC2181" i="3"/>
  <c r="BD2181" i="3"/>
  <c r="BJ2181" i="3"/>
  <c r="AB2181" i="3" s="1"/>
  <c r="BK2181" i="3"/>
  <c r="BM2181" i="3"/>
  <c r="BN2181" i="3"/>
  <c r="AA2182" i="3"/>
  <c r="AG2182" i="3"/>
  <c r="AX2182" i="3"/>
  <c r="AC2182" i="3" s="1"/>
  <c r="AY2182" i="3"/>
  <c r="AZ2182" i="3"/>
  <c r="BC2182" i="3"/>
  <c r="BD2182" i="3"/>
  <c r="BJ2182" i="3"/>
  <c r="AB2182" i="3" s="1"/>
  <c r="BK2182" i="3"/>
  <c r="BM2182" i="3"/>
  <c r="BN2182" i="3"/>
  <c r="AA2183" i="3"/>
  <c r="AG2183" i="3"/>
  <c r="AX2183" i="3"/>
  <c r="AC2183" i="3" s="1"/>
  <c r="AY2183" i="3"/>
  <c r="AZ2183" i="3"/>
  <c r="BC2183" i="3"/>
  <c r="BD2183" i="3"/>
  <c r="BJ2183" i="3"/>
  <c r="AB2183" i="3" s="1"/>
  <c r="BK2183" i="3"/>
  <c r="BM2183" i="3"/>
  <c r="BN2183" i="3"/>
  <c r="AA2184" i="3"/>
  <c r="AG2184" i="3"/>
  <c r="AX2184" i="3"/>
  <c r="AC2184" i="3" s="1"/>
  <c r="AY2184" i="3"/>
  <c r="AZ2184" i="3"/>
  <c r="BC2184" i="3"/>
  <c r="BD2184" i="3"/>
  <c r="BJ2184" i="3"/>
  <c r="AB2184" i="3" s="1"/>
  <c r="BK2184" i="3"/>
  <c r="BM2184" i="3"/>
  <c r="BN2184" i="3"/>
  <c r="AA2185" i="3"/>
  <c r="AG2185" i="3"/>
  <c r="AX2185" i="3"/>
  <c r="AC2185" i="3" s="1"/>
  <c r="AY2185" i="3"/>
  <c r="AZ2185" i="3"/>
  <c r="BC2185" i="3"/>
  <c r="BD2185" i="3"/>
  <c r="BJ2185" i="3"/>
  <c r="AB2185" i="3" s="1"/>
  <c r="BK2185" i="3"/>
  <c r="BM2185" i="3"/>
  <c r="BN2185" i="3"/>
  <c r="AA2186" i="3"/>
  <c r="AG2186" i="3"/>
  <c r="AX2186" i="3"/>
  <c r="AC2186" i="3" s="1"/>
  <c r="AY2186" i="3"/>
  <c r="AZ2186" i="3"/>
  <c r="BC2186" i="3"/>
  <c r="BD2186" i="3"/>
  <c r="BJ2186" i="3"/>
  <c r="AB2186" i="3" s="1"/>
  <c r="BK2186" i="3"/>
  <c r="BM2186" i="3"/>
  <c r="BN2186" i="3"/>
  <c r="AA2187" i="3"/>
  <c r="AG2187" i="3"/>
  <c r="AX2187" i="3"/>
  <c r="AC2187" i="3" s="1"/>
  <c r="AY2187" i="3"/>
  <c r="AZ2187" i="3"/>
  <c r="BC2187" i="3"/>
  <c r="BD2187" i="3"/>
  <c r="BJ2187" i="3"/>
  <c r="AB2187" i="3" s="1"/>
  <c r="BK2187" i="3"/>
  <c r="BM2187" i="3"/>
  <c r="BN2187" i="3"/>
  <c r="AA2188" i="3"/>
  <c r="AG2188" i="3"/>
  <c r="AX2188" i="3"/>
  <c r="AC2188" i="3" s="1"/>
  <c r="AY2188" i="3"/>
  <c r="AZ2188" i="3"/>
  <c r="BC2188" i="3"/>
  <c r="BD2188" i="3"/>
  <c r="BJ2188" i="3"/>
  <c r="AB2188" i="3" s="1"/>
  <c r="BK2188" i="3"/>
  <c r="BM2188" i="3"/>
  <c r="BN2188" i="3"/>
  <c r="AA2189" i="3"/>
  <c r="AG2189" i="3"/>
  <c r="AX2189" i="3"/>
  <c r="AC2189" i="3" s="1"/>
  <c r="AY2189" i="3"/>
  <c r="AZ2189" i="3"/>
  <c r="BC2189" i="3"/>
  <c r="BD2189" i="3"/>
  <c r="BJ2189" i="3"/>
  <c r="AB2189" i="3" s="1"/>
  <c r="BK2189" i="3"/>
  <c r="BM2189" i="3"/>
  <c r="BN2189" i="3"/>
  <c r="AA2190" i="3"/>
  <c r="AG2190" i="3"/>
  <c r="AX2190" i="3"/>
  <c r="AC2190" i="3" s="1"/>
  <c r="AY2190" i="3"/>
  <c r="AZ2190" i="3"/>
  <c r="BC2190" i="3"/>
  <c r="BD2190" i="3"/>
  <c r="BJ2190" i="3"/>
  <c r="AB2190" i="3" s="1"/>
  <c r="BK2190" i="3"/>
  <c r="BM2190" i="3"/>
  <c r="BN2190" i="3"/>
  <c r="AA2191" i="3"/>
  <c r="AG2191" i="3"/>
  <c r="AX2191" i="3"/>
  <c r="AC2191" i="3" s="1"/>
  <c r="AY2191" i="3"/>
  <c r="AZ2191" i="3"/>
  <c r="BC2191" i="3"/>
  <c r="BD2191" i="3"/>
  <c r="BJ2191" i="3"/>
  <c r="AB2191" i="3" s="1"/>
  <c r="BK2191" i="3"/>
  <c r="BM2191" i="3"/>
  <c r="BN2191" i="3"/>
  <c r="AA2192" i="3"/>
  <c r="AG2192" i="3"/>
  <c r="AX2192" i="3"/>
  <c r="AC2192" i="3" s="1"/>
  <c r="AY2192" i="3"/>
  <c r="AZ2192" i="3"/>
  <c r="BC2192" i="3"/>
  <c r="BD2192" i="3"/>
  <c r="BJ2192" i="3"/>
  <c r="AB2192" i="3" s="1"/>
  <c r="BK2192" i="3"/>
  <c r="BM2192" i="3"/>
  <c r="BN2192" i="3"/>
  <c r="AA2193" i="3"/>
  <c r="AG2193" i="3"/>
  <c r="AX2193" i="3"/>
  <c r="AC2193" i="3" s="1"/>
  <c r="AY2193" i="3"/>
  <c r="AZ2193" i="3"/>
  <c r="BC2193" i="3"/>
  <c r="BD2193" i="3"/>
  <c r="BJ2193" i="3"/>
  <c r="AB2193" i="3" s="1"/>
  <c r="BK2193" i="3"/>
  <c r="BM2193" i="3"/>
  <c r="BN2193" i="3"/>
  <c r="AA2194" i="3"/>
  <c r="AG2194" i="3"/>
  <c r="AX2194" i="3"/>
  <c r="AC2194" i="3" s="1"/>
  <c r="AY2194" i="3"/>
  <c r="AZ2194" i="3"/>
  <c r="BC2194" i="3"/>
  <c r="BD2194" i="3"/>
  <c r="BJ2194" i="3"/>
  <c r="AB2194" i="3" s="1"/>
  <c r="BK2194" i="3"/>
  <c r="BM2194" i="3"/>
  <c r="BN2194" i="3"/>
  <c r="AA2195" i="3"/>
  <c r="AG2195" i="3"/>
  <c r="AX2195" i="3"/>
  <c r="AC2195" i="3" s="1"/>
  <c r="AY2195" i="3"/>
  <c r="AZ2195" i="3"/>
  <c r="BC2195" i="3"/>
  <c r="BD2195" i="3"/>
  <c r="BJ2195" i="3"/>
  <c r="AB2195" i="3" s="1"/>
  <c r="BK2195" i="3"/>
  <c r="BM2195" i="3"/>
  <c r="BN2195" i="3"/>
  <c r="AA2196" i="3"/>
  <c r="AG2196" i="3"/>
  <c r="AX2196" i="3"/>
  <c r="AC2196" i="3" s="1"/>
  <c r="AY2196" i="3"/>
  <c r="AZ2196" i="3"/>
  <c r="BC2196" i="3"/>
  <c r="BD2196" i="3"/>
  <c r="BJ2196" i="3"/>
  <c r="AB2196" i="3" s="1"/>
  <c r="BK2196" i="3"/>
  <c r="BM2196" i="3"/>
  <c r="BN2196" i="3"/>
  <c r="AA2197" i="3"/>
  <c r="AG2197" i="3"/>
  <c r="AX2197" i="3"/>
  <c r="AC2197" i="3" s="1"/>
  <c r="AY2197" i="3"/>
  <c r="AZ2197" i="3"/>
  <c r="BC2197" i="3"/>
  <c r="BD2197" i="3"/>
  <c r="BJ2197" i="3"/>
  <c r="AB2197" i="3" s="1"/>
  <c r="BK2197" i="3"/>
  <c r="BM2197" i="3"/>
  <c r="BN2197" i="3"/>
  <c r="AA2198" i="3"/>
  <c r="AG2198" i="3"/>
  <c r="AX2198" i="3"/>
  <c r="AC2198" i="3" s="1"/>
  <c r="AY2198" i="3"/>
  <c r="AZ2198" i="3"/>
  <c r="BC2198" i="3"/>
  <c r="BD2198" i="3"/>
  <c r="BJ2198" i="3"/>
  <c r="AB2198" i="3" s="1"/>
  <c r="BK2198" i="3"/>
  <c r="BM2198" i="3"/>
  <c r="BN2198" i="3"/>
  <c r="AA2199" i="3"/>
  <c r="AG2199" i="3"/>
  <c r="AX2199" i="3"/>
  <c r="AC2199" i="3" s="1"/>
  <c r="AY2199" i="3"/>
  <c r="AZ2199" i="3"/>
  <c r="BC2199" i="3"/>
  <c r="BD2199" i="3"/>
  <c r="BJ2199" i="3"/>
  <c r="AB2199" i="3" s="1"/>
  <c r="BK2199" i="3"/>
  <c r="BM2199" i="3"/>
  <c r="BN2199" i="3"/>
  <c r="AA2200" i="3"/>
  <c r="AG2200" i="3"/>
  <c r="AX2200" i="3"/>
  <c r="AC2200" i="3" s="1"/>
  <c r="AY2200" i="3"/>
  <c r="AZ2200" i="3"/>
  <c r="BC2200" i="3"/>
  <c r="BD2200" i="3"/>
  <c r="BJ2200" i="3"/>
  <c r="AB2200" i="3" s="1"/>
  <c r="BK2200" i="3"/>
  <c r="BM2200" i="3"/>
  <c r="BN2200" i="3"/>
  <c r="AA2201" i="3"/>
  <c r="AG2201" i="3"/>
  <c r="AX2201" i="3"/>
  <c r="AC2201" i="3" s="1"/>
  <c r="AY2201" i="3"/>
  <c r="AZ2201" i="3"/>
  <c r="BC2201" i="3"/>
  <c r="BD2201" i="3"/>
  <c r="BJ2201" i="3"/>
  <c r="AB2201" i="3" s="1"/>
  <c r="BK2201" i="3"/>
  <c r="BM2201" i="3"/>
  <c r="BN2201" i="3"/>
  <c r="AA2202" i="3"/>
  <c r="AG2202" i="3"/>
  <c r="AX2202" i="3"/>
  <c r="AC2202" i="3" s="1"/>
  <c r="AY2202" i="3"/>
  <c r="AZ2202" i="3"/>
  <c r="BC2202" i="3"/>
  <c r="BD2202" i="3"/>
  <c r="BJ2202" i="3"/>
  <c r="AB2202" i="3" s="1"/>
  <c r="BK2202" i="3"/>
  <c r="BM2202" i="3"/>
  <c r="BN2202" i="3"/>
  <c r="AA2203" i="3"/>
  <c r="AG2203" i="3"/>
  <c r="AX2203" i="3"/>
  <c r="AC2203" i="3" s="1"/>
  <c r="AY2203" i="3"/>
  <c r="AZ2203" i="3"/>
  <c r="BC2203" i="3"/>
  <c r="BD2203" i="3"/>
  <c r="BJ2203" i="3"/>
  <c r="AB2203" i="3" s="1"/>
  <c r="BK2203" i="3"/>
  <c r="BM2203" i="3"/>
  <c r="BN2203" i="3"/>
  <c r="AA2204" i="3"/>
  <c r="AG2204" i="3"/>
  <c r="AX2204" i="3"/>
  <c r="AC2204" i="3" s="1"/>
  <c r="AY2204" i="3"/>
  <c r="AZ2204" i="3"/>
  <c r="BC2204" i="3"/>
  <c r="BD2204" i="3"/>
  <c r="BJ2204" i="3"/>
  <c r="AB2204" i="3" s="1"/>
  <c r="BK2204" i="3"/>
  <c r="BM2204" i="3"/>
  <c r="BN2204" i="3"/>
  <c r="AA2205" i="3"/>
  <c r="AG2205" i="3"/>
  <c r="AX2205" i="3"/>
  <c r="AC2205" i="3" s="1"/>
  <c r="AY2205" i="3"/>
  <c r="AZ2205" i="3"/>
  <c r="BC2205" i="3"/>
  <c r="BD2205" i="3"/>
  <c r="BJ2205" i="3"/>
  <c r="AB2205" i="3" s="1"/>
  <c r="BK2205" i="3"/>
  <c r="BM2205" i="3"/>
  <c r="BN2205" i="3"/>
  <c r="AA2206" i="3"/>
  <c r="AG2206" i="3"/>
  <c r="AX2206" i="3"/>
  <c r="AC2206" i="3" s="1"/>
  <c r="AY2206" i="3"/>
  <c r="AZ2206" i="3"/>
  <c r="BC2206" i="3"/>
  <c r="BD2206" i="3"/>
  <c r="BJ2206" i="3"/>
  <c r="AB2206" i="3" s="1"/>
  <c r="BK2206" i="3"/>
  <c r="BM2206" i="3"/>
  <c r="BN2206" i="3"/>
  <c r="AA2207" i="3"/>
  <c r="AG2207" i="3"/>
  <c r="AX2207" i="3"/>
  <c r="AC2207" i="3" s="1"/>
  <c r="AY2207" i="3"/>
  <c r="AZ2207" i="3"/>
  <c r="BC2207" i="3"/>
  <c r="BD2207" i="3"/>
  <c r="BJ2207" i="3"/>
  <c r="AB2207" i="3" s="1"/>
  <c r="BK2207" i="3"/>
  <c r="BM2207" i="3"/>
  <c r="BN2207" i="3"/>
  <c r="AA2208" i="3"/>
  <c r="AG2208" i="3"/>
  <c r="AX2208" i="3"/>
  <c r="AC2208" i="3" s="1"/>
  <c r="AY2208" i="3"/>
  <c r="AZ2208" i="3"/>
  <c r="BC2208" i="3"/>
  <c r="BD2208" i="3"/>
  <c r="BJ2208" i="3"/>
  <c r="AB2208" i="3" s="1"/>
  <c r="BK2208" i="3"/>
  <c r="BM2208" i="3"/>
  <c r="BN2208" i="3"/>
  <c r="AA2209" i="3"/>
  <c r="AG2209" i="3"/>
  <c r="AX2209" i="3"/>
  <c r="AC2209" i="3" s="1"/>
  <c r="AY2209" i="3"/>
  <c r="AZ2209" i="3"/>
  <c r="BC2209" i="3"/>
  <c r="BD2209" i="3"/>
  <c r="BJ2209" i="3"/>
  <c r="AB2209" i="3" s="1"/>
  <c r="BK2209" i="3"/>
  <c r="BM2209" i="3"/>
  <c r="BN2209" i="3"/>
  <c r="AA2210" i="3"/>
  <c r="AG2210" i="3"/>
  <c r="AX2210" i="3"/>
  <c r="AC2210" i="3" s="1"/>
  <c r="AY2210" i="3"/>
  <c r="AZ2210" i="3"/>
  <c r="BC2210" i="3"/>
  <c r="BD2210" i="3"/>
  <c r="BJ2210" i="3"/>
  <c r="AB2210" i="3" s="1"/>
  <c r="BK2210" i="3"/>
  <c r="BM2210" i="3"/>
  <c r="BN2210" i="3"/>
  <c r="AA2211" i="3"/>
  <c r="AG2211" i="3"/>
  <c r="AX2211" i="3"/>
  <c r="AC2211" i="3" s="1"/>
  <c r="AY2211" i="3"/>
  <c r="AZ2211" i="3"/>
  <c r="BC2211" i="3"/>
  <c r="BD2211" i="3"/>
  <c r="BJ2211" i="3"/>
  <c r="AB2211" i="3" s="1"/>
  <c r="BK2211" i="3"/>
  <c r="BM2211" i="3"/>
  <c r="BN2211" i="3"/>
  <c r="AA2212" i="3"/>
  <c r="AG2212" i="3"/>
  <c r="AX2212" i="3"/>
  <c r="AC2212" i="3" s="1"/>
  <c r="AY2212" i="3"/>
  <c r="AZ2212" i="3"/>
  <c r="BC2212" i="3"/>
  <c r="BD2212" i="3"/>
  <c r="BJ2212" i="3"/>
  <c r="AB2212" i="3" s="1"/>
  <c r="BK2212" i="3"/>
  <c r="BM2212" i="3"/>
  <c r="BN2212" i="3"/>
  <c r="AA2213" i="3"/>
  <c r="AG2213" i="3"/>
  <c r="AX2213" i="3"/>
  <c r="AC2213" i="3" s="1"/>
  <c r="AY2213" i="3"/>
  <c r="AZ2213" i="3"/>
  <c r="BC2213" i="3"/>
  <c r="BD2213" i="3"/>
  <c r="BJ2213" i="3"/>
  <c r="AB2213" i="3" s="1"/>
  <c r="BK2213" i="3"/>
  <c r="BM2213" i="3"/>
  <c r="BN2213" i="3"/>
  <c r="AA2214" i="3"/>
  <c r="AG2214" i="3"/>
  <c r="AX2214" i="3"/>
  <c r="AC2214" i="3" s="1"/>
  <c r="AY2214" i="3"/>
  <c r="AZ2214" i="3"/>
  <c r="BC2214" i="3"/>
  <c r="BD2214" i="3"/>
  <c r="BJ2214" i="3"/>
  <c r="AB2214" i="3" s="1"/>
  <c r="BK2214" i="3"/>
  <c r="BM2214" i="3"/>
  <c r="BN2214" i="3"/>
  <c r="AA2215" i="3"/>
  <c r="AG2215" i="3"/>
  <c r="AX2215" i="3"/>
  <c r="AC2215" i="3" s="1"/>
  <c r="AY2215" i="3"/>
  <c r="AZ2215" i="3"/>
  <c r="BC2215" i="3"/>
  <c r="BD2215" i="3"/>
  <c r="BJ2215" i="3"/>
  <c r="AB2215" i="3" s="1"/>
  <c r="BK2215" i="3"/>
  <c r="BM2215" i="3"/>
  <c r="BN2215" i="3"/>
  <c r="AA2216" i="3"/>
  <c r="AG2216" i="3"/>
  <c r="AX2216" i="3"/>
  <c r="AC2216" i="3" s="1"/>
  <c r="AY2216" i="3"/>
  <c r="AZ2216" i="3"/>
  <c r="BC2216" i="3"/>
  <c r="BD2216" i="3"/>
  <c r="BJ2216" i="3"/>
  <c r="AB2216" i="3" s="1"/>
  <c r="BK2216" i="3"/>
  <c r="BM2216" i="3"/>
  <c r="BN2216" i="3"/>
  <c r="AA2217" i="3"/>
  <c r="AG2217" i="3"/>
  <c r="AX2217" i="3"/>
  <c r="AC2217" i="3" s="1"/>
  <c r="AY2217" i="3"/>
  <c r="AZ2217" i="3"/>
  <c r="BC2217" i="3"/>
  <c r="BD2217" i="3"/>
  <c r="BJ2217" i="3"/>
  <c r="AB2217" i="3" s="1"/>
  <c r="BK2217" i="3"/>
  <c r="BM2217" i="3"/>
  <c r="BN2217" i="3"/>
  <c r="AA2218" i="3"/>
  <c r="AG2218" i="3"/>
  <c r="AX2218" i="3"/>
  <c r="AC2218" i="3" s="1"/>
  <c r="AY2218" i="3"/>
  <c r="AZ2218" i="3"/>
  <c r="BC2218" i="3"/>
  <c r="BD2218" i="3"/>
  <c r="BJ2218" i="3"/>
  <c r="AB2218" i="3" s="1"/>
  <c r="BK2218" i="3"/>
  <c r="BM2218" i="3"/>
  <c r="BN2218" i="3"/>
  <c r="AA2219" i="3"/>
  <c r="AG2219" i="3"/>
  <c r="AX2219" i="3"/>
  <c r="AC2219" i="3" s="1"/>
  <c r="AY2219" i="3"/>
  <c r="AZ2219" i="3"/>
  <c r="BC2219" i="3"/>
  <c r="BD2219" i="3"/>
  <c r="BJ2219" i="3"/>
  <c r="AB2219" i="3" s="1"/>
  <c r="BK2219" i="3"/>
  <c r="BM2219" i="3"/>
  <c r="BN2219" i="3"/>
  <c r="AA2220" i="3"/>
  <c r="AG2220" i="3"/>
  <c r="AX2220" i="3"/>
  <c r="AC2220" i="3" s="1"/>
  <c r="AY2220" i="3"/>
  <c r="AZ2220" i="3"/>
  <c r="BC2220" i="3"/>
  <c r="BD2220" i="3"/>
  <c r="BJ2220" i="3"/>
  <c r="AB2220" i="3" s="1"/>
  <c r="BK2220" i="3"/>
  <c r="BM2220" i="3"/>
  <c r="BN2220" i="3"/>
  <c r="AA2221" i="3"/>
  <c r="AG2221" i="3"/>
  <c r="AX2221" i="3"/>
  <c r="AC2221" i="3" s="1"/>
  <c r="AY2221" i="3"/>
  <c r="AZ2221" i="3"/>
  <c r="BC2221" i="3"/>
  <c r="BD2221" i="3"/>
  <c r="BJ2221" i="3"/>
  <c r="AB2221" i="3" s="1"/>
  <c r="BK2221" i="3"/>
  <c r="BM2221" i="3"/>
  <c r="BN2221" i="3"/>
  <c r="AA2222" i="3"/>
  <c r="AG2222" i="3"/>
  <c r="AX2222" i="3"/>
  <c r="AC2222" i="3" s="1"/>
  <c r="AY2222" i="3"/>
  <c r="AZ2222" i="3"/>
  <c r="BC2222" i="3"/>
  <c r="BD2222" i="3"/>
  <c r="BJ2222" i="3"/>
  <c r="AB2222" i="3" s="1"/>
  <c r="BK2222" i="3"/>
  <c r="BM2222" i="3"/>
  <c r="BN2222" i="3"/>
  <c r="AA2223" i="3"/>
  <c r="AG2223" i="3"/>
  <c r="AX2223" i="3"/>
  <c r="AC2223" i="3" s="1"/>
  <c r="AY2223" i="3"/>
  <c r="AZ2223" i="3"/>
  <c r="BC2223" i="3"/>
  <c r="BD2223" i="3"/>
  <c r="BJ2223" i="3"/>
  <c r="AB2223" i="3" s="1"/>
  <c r="BK2223" i="3"/>
  <c r="BM2223" i="3"/>
  <c r="BN2223" i="3"/>
  <c r="AA2224" i="3"/>
  <c r="AG2224" i="3"/>
  <c r="AX2224" i="3"/>
  <c r="AC2224" i="3" s="1"/>
  <c r="AY2224" i="3"/>
  <c r="AZ2224" i="3"/>
  <c r="BC2224" i="3"/>
  <c r="BD2224" i="3"/>
  <c r="BJ2224" i="3"/>
  <c r="AB2224" i="3" s="1"/>
  <c r="BK2224" i="3"/>
  <c r="BM2224" i="3"/>
  <c r="BN2224" i="3"/>
  <c r="AA2225" i="3"/>
  <c r="AG2225" i="3"/>
  <c r="AX2225" i="3"/>
  <c r="AC2225" i="3" s="1"/>
  <c r="AY2225" i="3"/>
  <c r="AZ2225" i="3"/>
  <c r="BC2225" i="3"/>
  <c r="BD2225" i="3"/>
  <c r="BJ2225" i="3"/>
  <c r="AB2225" i="3" s="1"/>
  <c r="BK2225" i="3"/>
  <c r="BM2225" i="3"/>
  <c r="BN2225" i="3"/>
  <c r="AA2226" i="3"/>
  <c r="AG2226" i="3"/>
  <c r="AX2226" i="3"/>
  <c r="AC2226" i="3" s="1"/>
  <c r="AY2226" i="3"/>
  <c r="AZ2226" i="3"/>
  <c r="BC2226" i="3"/>
  <c r="BD2226" i="3"/>
  <c r="BJ2226" i="3"/>
  <c r="AB2226" i="3" s="1"/>
  <c r="BK2226" i="3"/>
  <c r="BM2226" i="3"/>
  <c r="BN2226" i="3"/>
  <c r="AA2227" i="3"/>
  <c r="AG2227" i="3"/>
  <c r="AX2227" i="3"/>
  <c r="AC2227" i="3" s="1"/>
  <c r="AY2227" i="3"/>
  <c r="AZ2227" i="3"/>
  <c r="BC2227" i="3"/>
  <c r="BD2227" i="3"/>
  <c r="BJ2227" i="3"/>
  <c r="AB2227" i="3" s="1"/>
  <c r="BK2227" i="3"/>
  <c r="BM2227" i="3"/>
  <c r="BN2227" i="3"/>
  <c r="AA2228" i="3"/>
  <c r="AG2228" i="3"/>
  <c r="AX2228" i="3"/>
  <c r="AC2228" i="3" s="1"/>
  <c r="AY2228" i="3"/>
  <c r="AZ2228" i="3"/>
  <c r="BC2228" i="3"/>
  <c r="BD2228" i="3"/>
  <c r="BJ2228" i="3"/>
  <c r="AB2228" i="3" s="1"/>
  <c r="BK2228" i="3"/>
  <c r="BM2228" i="3"/>
  <c r="BN2228" i="3"/>
  <c r="AA2229" i="3"/>
  <c r="AG2229" i="3"/>
  <c r="AX2229" i="3"/>
  <c r="AC2229" i="3" s="1"/>
  <c r="AY2229" i="3"/>
  <c r="AZ2229" i="3"/>
  <c r="BC2229" i="3"/>
  <c r="BD2229" i="3"/>
  <c r="BJ2229" i="3"/>
  <c r="AB2229" i="3" s="1"/>
  <c r="BK2229" i="3"/>
  <c r="BM2229" i="3"/>
  <c r="BN2229" i="3"/>
  <c r="AA2230" i="3"/>
  <c r="AG2230" i="3"/>
  <c r="AX2230" i="3"/>
  <c r="AC2230" i="3" s="1"/>
  <c r="AY2230" i="3"/>
  <c r="AZ2230" i="3"/>
  <c r="BC2230" i="3"/>
  <c r="BD2230" i="3"/>
  <c r="BJ2230" i="3"/>
  <c r="AB2230" i="3" s="1"/>
  <c r="BK2230" i="3"/>
  <c r="BM2230" i="3"/>
  <c r="BN2230" i="3"/>
  <c r="AA2231" i="3"/>
  <c r="AG2231" i="3"/>
  <c r="AX2231" i="3"/>
  <c r="AC2231" i="3" s="1"/>
  <c r="AY2231" i="3"/>
  <c r="AZ2231" i="3"/>
  <c r="BC2231" i="3"/>
  <c r="BD2231" i="3"/>
  <c r="BJ2231" i="3"/>
  <c r="AB2231" i="3" s="1"/>
  <c r="BK2231" i="3"/>
  <c r="BM2231" i="3"/>
  <c r="BN2231" i="3"/>
  <c r="AA2232" i="3"/>
  <c r="AG2232" i="3"/>
  <c r="AX2232" i="3"/>
  <c r="AC2232" i="3" s="1"/>
  <c r="AY2232" i="3"/>
  <c r="AZ2232" i="3"/>
  <c r="BC2232" i="3"/>
  <c r="BD2232" i="3"/>
  <c r="BJ2232" i="3"/>
  <c r="AB2232" i="3" s="1"/>
  <c r="BK2232" i="3"/>
  <c r="BM2232" i="3"/>
  <c r="BN2232" i="3"/>
  <c r="AA2233" i="3"/>
  <c r="AG2233" i="3"/>
  <c r="AX2233" i="3"/>
  <c r="AC2233" i="3" s="1"/>
  <c r="AY2233" i="3"/>
  <c r="AZ2233" i="3"/>
  <c r="BC2233" i="3"/>
  <c r="BD2233" i="3"/>
  <c r="BJ2233" i="3"/>
  <c r="AB2233" i="3" s="1"/>
  <c r="BK2233" i="3"/>
  <c r="BM2233" i="3"/>
  <c r="BN2233" i="3"/>
  <c r="AA2234" i="3"/>
  <c r="AG2234" i="3"/>
  <c r="AX2234" i="3"/>
  <c r="AC2234" i="3" s="1"/>
  <c r="AY2234" i="3"/>
  <c r="AZ2234" i="3"/>
  <c r="BC2234" i="3"/>
  <c r="BD2234" i="3"/>
  <c r="BJ2234" i="3"/>
  <c r="AB2234" i="3" s="1"/>
  <c r="BK2234" i="3"/>
  <c r="BM2234" i="3"/>
  <c r="BN2234" i="3"/>
  <c r="AA2235" i="3"/>
  <c r="AG2235" i="3"/>
  <c r="AX2235" i="3"/>
  <c r="AC2235" i="3" s="1"/>
  <c r="AY2235" i="3"/>
  <c r="AZ2235" i="3"/>
  <c r="BC2235" i="3"/>
  <c r="BD2235" i="3"/>
  <c r="BJ2235" i="3"/>
  <c r="AB2235" i="3" s="1"/>
  <c r="BK2235" i="3"/>
  <c r="BM2235" i="3"/>
  <c r="BN2235" i="3"/>
  <c r="AA2236" i="3"/>
  <c r="AG2236" i="3"/>
  <c r="AX2236" i="3"/>
  <c r="AC2236" i="3" s="1"/>
  <c r="AY2236" i="3"/>
  <c r="AZ2236" i="3"/>
  <c r="BC2236" i="3"/>
  <c r="BD2236" i="3"/>
  <c r="BJ2236" i="3"/>
  <c r="AB2236" i="3" s="1"/>
  <c r="BK2236" i="3"/>
  <c r="BM2236" i="3"/>
  <c r="BN2236" i="3"/>
  <c r="AA2237" i="3"/>
  <c r="AG2237" i="3"/>
  <c r="AX2237" i="3"/>
  <c r="AC2237" i="3" s="1"/>
  <c r="AY2237" i="3"/>
  <c r="AZ2237" i="3"/>
  <c r="BC2237" i="3"/>
  <c r="BD2237" i="3"/>
  <c r="BJ2237" i="3"/>
  <c r="AB2237" i="3" s="1"/>
  <c r="BK2237" i="3"/>
  <c r="BM2237" i="3"/>
  <c r="BN2237" i="3"/>
  <c r="AA2238" i="3"/>
  <c r="AG2238" i="3"/>
  <c r="AX2238" i="3"/>
  <c r="AC2238" i="3" s="1"/>
  <c r="AY2238" i="3"/>
  <c r="AZ2238" i="3"/>
  <c r="BC2238" i="3"/>
  <c r="BD2238" i="3"/>
  <c r="BJ2238" i="3"/>
  <c r="AB2238" i="3" s="1"/>
  <c r="BK2238" i="3"/>
  <c r="BM2238" i="3"/>
  <c r="BN2238" i="3"/>
  <c r="AA2239" i="3"/>
  <c r="AG2239" i="3"/>
  <c r="AX2239" i="3"/>
  <c r="AC2239" i="3" s="1"/>
  <c r="AY2239" i="3"/>
  <c r="AZ2239" i="3"/>
  <c r="BC2239" i="3"/>
  <c r="BD2239" i="3"/>
  <c r="BJ2239" i="3"/>
  <c r="AB2239" i="3" s="1"/>
  <c r="BK2239" i="3"/>
  <c r="BM2239" i="3"/>
  <c r="BN2239" i="3"/>
  <c r="AA2240" i="3"/>
  <c r="AG2240" i="3"/>
  <c r="AX2240" i="3"/>
  <c r="AC2240" i="3" s="1"/>
  <c r="AY2240" i="3"/>
  <c r="AZ2240" i="3"/>
  <c r="BC2240" i="3"/>
  <c r="BD2240" i="3"/>
  <c r="BJ2240" i="3"/>
  <c r="AB2240" i="3" s="1"/>
  <c r="BK2240" i="3"/>
  <c r="BM2240" i="3"/>
  <c r="BN2240" i="3"/>
  <c r="AA2241" i="3"/>
  <c r="AG2241" i="3"/>
  <c r="AX2241" i="3"/>
  <c r="AC2241" i="3" s="1"/>
  <c r="AY2241" i="3"/>
  <c r="AZ2241" i="3"/>
  <c r="BC2241" i="3"/>
  <c r="BD2241" i="3"/>
  <c r="BJ2241" i="3"/>
  <c r="AB2241" i="3" s="1"/>
  <c r="BK2241" i="3"/>
  <c r="BM2241" i="3"/>
  <c r="BN2241" i="3"/>
  <c r="AA2242" i="3"/>
  <c r="AG2242" i="3"/>
  <c r="AX2242" i="3"/>
  <c r="AC2242" i="3" s="1"/>
  <c r="AY2242" i="3"/>
  <c r="AZ2242" i="3"/>
  <c r="BC2242" i="3"/>
  <c r="BD2242" i="3"/>
  <c r="BJ2242" i="3"/>
  <c r="AB2242" i="3" s="1"/>
  <c r="BK2242" i="3"/>
  <c r="BM2242" i="3"/>
  <c r="BN2242" i="3"/>
  <c r="AA2243" i="3"/>
  <c r="AG2243" i="3"/>
  <c r="AX2243" i="3"/>
  <c r="AC2243" i="3" s="1"/>
  <c r="AY2243" i="3"/>
  <c r="AZ2243" i="3"/>
  <c r="BC2243" i="3"/>
  <c r="BD2243" i="3"/>
  <c r="BJ2243" i="3"/>
  <c r="AB2243" i="3" s="1"/>
  <c r="BK2243" i="3"/>
  <c r="BM2243" i="3"/>
  <c r="BN2243" i="3"/>
  <c r="AA2244" i="3"/>
  <c r="AG2244" i="3"/>
  <c r="AX2244" i="3"/>
  <c r="AC2244" i="3" s="1"/>
  <c r="AY2244" i="3"/>
  <c r="AZ2244" i="3"/>
  <c r="BC2244" i="3"/>
  <c r="BD2244" i="3"/>
  <c r="BJ2244" i="3"/>
  <c r="AB2244" i="3" s="1"/>
  <c r="BK2244" i="3"/>
  <c r="BM2244" i="3"/>
  <c r="BN2244" i="3"/>
  <c r="AA2245" i="3"/>
  <c r="AG2245" i="3"/>
  <c r="AX2245" i="3"/>
  <c r="AY2245" i="3"/>
  <c r="AZ2245" i="3"/>
  <c r="BC2245" i="3"/>
  <c r="BD2245" i="3"/>
  <c r="BJ2245" i="3"/>
  <c r="BK2245" i="3"/>
  <c r="BM2245" i="3"/>
  <c r="BN2245" i="3"/>
  <c r="AA2246" i="3"/>
  <c r="AG2246" i="3"/>
  <c r="AX2246" i="3"/>
  <c r="AY2246" i="3"/>
  <c r="AZ2246" i="3"/>
  <c r="BC2246" i="3"/>
  <c r="BD2246" i="3"/>
  <c r="BJ2246" i="3"/>
  <c r="BK2246" i="3"/>
  <c r="BM2246" i="3"/>
  <c r="BN2246" i="3"/>
  <c r="AA2247" i="3"/>
  <c r="AG2247" i="3"/>
  <c r="AX2247" i="3"/>
  <c r="AY2247" i="3"/>
  <c r="AZ2247" i="3"/>
  <c r="BC2247" i="3"/>
  <c r="BD2247" i="3"/>
  <c r="BJ2247" i="3"/>
  <c r="BK2247" i="3"/>
  <c r="BM2247" i="3"/>
  <c r="BN2247" i="3"/>
  <c r="AA2248" i="3"/>
  <c r="AG2248" i="3"/>
  <c r="AX2248" i="3"/>
  <c r="AY2248" i="3"/>
  <c r="AZ2248" i="3"/>
  <c r="BC2248" i="3"/>
  <c r="BD2248" i="3"/>
  <c r="BJ2248" i="3"/>
  <c r="BK2248" i="3"/>
  <c r="BM2248" i="3"/>
  <c r="BN2248" i="3"/>
  <c r="AA2249" i="3"/>
  <c r="AG2249" i="3"/>
  <c r="AX2249" i="3"/>
  <c r="AY2249" i="3"/>
  <c r="AZ2249" i="3"/>
  <c r="BC2249" i="3"/>
  <c r="BD2249" i="3"/>
  <c r="BJ2249" i="3"/>
  <c r="BK2249" i="3"/>
  <c r="BM2249" i="3"/>
  <c r="BN2249" i="3"/>
  <c r="AA2250" i="3"/>
  <c r="AG2250" i="3"/>
  <c r="AX2250" i="3"/>
  <c r="AY2250" i="3"/>
  <c r="AZ2250" i="3"/>
  <c r="BC2250" i="3"/>
  <c r="BD2250" i="3"/>
  <c r="BJ2250" i="3"/>
  <c r="BK2250" i="3"/>
  <c r="BM2250" i="3"/>
  <c r="BN2250" i="3"/>
  <c r="AA2251" i="3"/>
  <c r="AG2251" i="3"/>
  <c r="AX2251" i="3"/>
  <c r="AY2251" i="3"/>
  <c r="AZ2251" i="3"/>
  <c r="BC2251" i="3"/>
  <c r="BD2251" i="3"/>
  <c r="BJ2251" i="3"/>
  <c r="BK2251" i="3"/>
  <c r="BM2251" i="3"/>
  <c r="BN2251" i="3"/>
  <c r="AA2252" i="3"/>
  <c r="AG2252" i="3"/>
  <c r="AX2252" i="3"/>
  <c r="AY2252" i="3"/>
  <c r="AZ2252" i="3"/>
  <c r="BC2252" i="3"/>
  <c r="BD2252" i="3"/>
  <c r="BJ2252" i="3"/>
  <c r="BK2252" i="3"/>
  <c r="BM2252" i="3"/>
  <c r="BN2252" i="3"/>
  <c r="AA2253" i="3"/>
  <c r="AG2253" i="3"/>
  <c r="AX2253" i="3"/>
  <c r="AY2253" i="3"/>
  <c r="AZ2253" i="3"/>
  <c r="BC2253" i="3"/>
  <c r="BD2253" i="3"/>
  <c r="BJ2253" i="3"/>
  <c r="BK2253" i="3"/>
  <c r="BM2253" i="3"/>
  <c r="BN2253" i="3"/>
  <c r="AA2254" i="3"/>
  <c r="AG2254" i="3"/>
  <c r="AX2254" i="3"/>
  <c r="AY2254" i="3"/>
  <c r="AZ2254" i="3"/>
  <c r="BC2254" i="3"/>
  <c r="BD2254" i="3"/>
  <c r="BJ2254" i="3"/>
  <c r="BK2254" i="3"/>
  <c r="BM2254" i="3"/>
  <c r="BN2254" i="3"/>
  <c r="AA2255" i="3"/>
  <c r="AG2255" i="3"/>
  <c r="AX2255" i="3"/>
  <c r="AY2255" i="3"/>
  <c r="AZ2255" i="3"/>
  <c r="BC2255" i="3"/>
  <c r="BD2255" i="3"/>
  <c r="BJ2255" i="3"/>
  <c r="BK2255" i="3"/>
  <c r="BM2255" i="3"/>
  <c r="BN2255" i="3"/>
  <c r="AA2256" i="3"/>
  <c r="AG2256" i="3"/>
  <c r="AX2256" i="3"/>
  <c r="AY2256" i="3"/>
  <c r="AZ2256" i="3"/>
  <c r="BC2256" i="3"/>
  <c r="BD2256" i="3"/>
  <c r="BJ2256" i="3"/>
  <c r="BK2256" i="3"/>
  <c r="BM2256" i="3"/>
  <c r="BN2256" i="3"/>
  <c r="AA2257" i="3"/>
  <c r="AG2257" i="3"/>
  <c r="AX2257" i="3"/>
  <c r="AY2257" i="3"/>
  <c r="AZ2257" i="3"/>
  <c r="BC2257" i="3"/>
  <c r="BD2257" i="3"/>
  <c r="BJ2257" i="3"/>
  <c r="BK2257" i="3"/>
  <c r="BM2257" i="3"/>
  <c r="BN2257" i="3"/>
  <c r="AA2258" i="3"/>
  <c r="AG2258" i="3"/>
  <c r="AX2258" i="3"/>
  <c r="AY2258" i="3"/>
  <c r="AZ2258" i="3"/>
  <c r="BC2258" i="3"/>
  <c r="BD2258" i="3"/>
  <c r="BJ2258" i="3"/>
  <c r="BK2258" i="3"/>
  <c r="BM2258" i="3"/>
  <c r="BN2258" i="3"/>
  <c r="AA2259" i="3"/>
  <c r="AG2259" i="3"/>
  <c r="AX2259" i="3"/>
  <c r="AY2259" i="3"/>
  <c r="AZ2259" i="3"/>
  <c r="BC2259" i="3"/>
  <c r="BD2259" i="3"/>
  <c r="BJ2259" i="3"/>
  <c r="BK2259" i="3"/>
  <c r="BM2259" i="3"/>
  <c r="BN2259" i="3"/>
  <c r="AA2260" i="3"/>
  <c r="AG2260" i="3"/>
  <c r="AX2260" i="3"/>
  <c r="AY2260" i="3"/>
  <c r="AZ2260" i="3"/>
  <c r="BC2260" i="3"/>
  <c r="BD2260" i="3"/>
  <c r="BJ2260" i="3"/>
  <c r="BK2260" i="3"/>
  <c r="BM2260" i="3"/>
  <c r="BN2260" i="3"/>
  <c r="AA2261" i="3"/>
  <c r="AG2261" i="3"/>
  <c r="AX2261" i="3"/>
  <c r="AY2261" i="3"/>
  <c r="AZ2261" i="3"/>
  <c r="BC2261" i="3"/>
  <c r="BD2261" i="3"/>
  <c r="BJ2261" i="3"/>
  <c r="BK2261" i="3"/>
  <c r="BM2261" i="3"/>
  <c r="BN2261" i="3"/>
  <c r="AA2262" i="3"/>
  <c r="AG2262" i="3"/>
  <c r="AX2262" i="3"/>
  <c r="AY2262" i="3"/>
  <c r="AZ2262" i="3"/>
  <c r="BC2262" i="3"/>
  <c r="BD2262" i="3"/>
  <c r="BJ2262" i="3"/>
  <c r="BK2262" i="3"/>
  <c r="BM2262" i="3"/>
  <c r="BN2262" i="3"/>
  <c r="AA2263" i="3"/>
  <c r="AG2263" i="3"/>
  <c r="AX2263" i="3"/>
  <c r="AY2263" i="3"/>
  <c r="AZ2263" i="3"/>
  <c r="BC2263" i="3"/>
  <c r="BD2263" i="3"/>
  <c r="BJ2263" i="3"/>
  <c r="BK2263" i="3"/>
  <c r="BM2263" i="3"/>
  <c r="BN2263" i="3"/>
  <c r="AA2264" i="3"/>
  <c r="AG2264" i="3"/>
  <c r="AX2264" i="3"/>
  <c r="AY2264" i="3"/>
  <c r="AZ2264" i="3"/>
  <c r="BC2264" i="3"/>
  <c r="BD2264" i="3"/>
  <c r="BJ2264" i="3"/>
  <c r="BK2264" i="3"/>
  <c r="BM2264" i="3"/>
  <c r="BN2264" i="3"/>
  <c r="AA2265" i="3"/>
  <c r="AG2265" i="3"/>
  <c r="AX2265" i="3"/>
  <c r="AY2265" i="3"/>
  <c r="AZ2265" i="3"/>
  <c r="BC2265" i="3"/>
  <c r="BD2265" i="3"/>
  <c r="BJ2265" i="3"/>
  <c r="BK2265" i="3"/>
  <c r="BM2265" i="3"/>
  <c r="BN2265" i="3"/>
  <c r="AA2266" i="3"/>
  <c r="AG2266" i="3"/>
  <c r="AX2266" i="3"/>
  <c r="AY2266" i="3"/>
  <c r="AZ2266" i="3"/>
  <c r="BC2266" i="3"/>
  <c r="BB2266" i="3" s="1"/>
  <c r="BD2266" i="3"/>
  <c r="BJ2266" i="3"/>
  <c r="AB2266" i="3" s="1"/>
  <c r="BK2266" i="3"/>
  <c r="BM2266" i="3"/>
  <c r="BN2266" i="3"/>
  <c r="AA2267" i="3"/>
  <c r="AB2267" i="3"/>
  <c r="AG2267" i="3"/>
  <c r="AX2267" i="3"/>
  <c r="AY2267" i="3"/>
  <c r="AZ2267" i="3"/>
  <c r="BC2267" i="3"/>
  <c r="BB2267" i="3" s="1"/>
  <c r="BD2267" i="3"/>
  <c r="BJ2267" i="3"/>
  <c r="BK2267" i="3"/>
  <c r="BL2267" i="3"/>
  <c r="BM2267" i="3"/>
  <c r="BN2267" i="3"/>
  <c r="AA2268" i="3"/>
  <c r="AB2268" i="3"/>
  <c r="AG2268" i="3"/>
  <c r="AX2268" i="3"/>
  <c r="AY2268" i="3"/>
  <c r="AZ2268" i="3"/>
  <c r="BC2268" i="3"/>
  <c r="BB2268" i="3" s="1"/>
  <c r="BD2268" i="3"/>
  <c r="BE2268" i="3" s="1"/>
  <c r="BF2268" i="3" s="1"/>
  <c r="BJ2268" i="3"/>
  <c r="BK2268" i="3"/>
  <c r="BL2268" i="3"/>
  <c r="BM2268" i="3"/>
  <c r="BN2268" i="3"/>
  <c r="AA2269" i="3"/>
  <c r="AB2269" i="3"/>
  <c r="AG2269" i="3"/>
  <c r="AX2269" i="3"/>
  <c r="AY2269" i="3"/>
  <c r="AZ2269" i="3"/>
  <c r="BC2269" i="3"/>
  <c r="BB2269" i="3" s="1"/>
  <c r="BD2269" i="3"/>
  <c r="BE2269" i="3" s="1"/>
  <c r="BF2269" i="3" s="1"/>
  <c r="BJ2269" i="3"/>
  <c r="BL2269" i="3" s="1"/>
  <c r="BK2269" i="3"/>
  <c r="BM2269" i="3"/>
  <c r="BN2269" i="3"/>
  <c r="AA2270" i="3"/>
  <c r="AG2270" i="3"/>
  <c r="AX2270" i="3"/>
  <c r="AY2270" i="3"/>
  <c r="AZ2270" i="3"/>
  <c r="BC2270" i="3"/>
  <c r="BB2270" i="3" s="1"/>
  <c r="BD2270" i="3"/>
  <c r="BJ2270" i="3"/>
  <c r="BL2270" i="3" s="1"/>
  <c r="BK2270" i="3"/>
  <c r="BM2270" i="3"/>
  <c r="BN2270" i="3"/>
  <c r="AA2271" i="3"/>
  <c r="AB2271" i="3"/>
  <c r="AG2271" i="3"/>
  <c r="AX2271" i="3"/>
  <c r="AY2271" i="3"/>
  <c r="AZ2271" i="3"/>
  <c r="BC2271" i="3"/>
  <c r="BB2271" i="3" s="1"/>
  <c r="BD2271" i="3"/>
  <c r="BJ2271" i="3"/>
  <c r="BK2271" i="3"/>
  <c r="BL2271" i="3"/>
  <c r="BM2271" i="3"/>
  <c r="BN2271" i="3"/>
  <c r="AA2272" i="3"/>
  <c r="AB2272" i="3"/>
  <c r="AG2272" i="3"/>
  <c r="AX2272" i="3"/>
  <c r="AY2272" i="3"/>
  <c r="AZ2272" i="3"/>
  <c r="BC2272" i="3"/>
  <c r="BB2272" i="3" s="1"/>
  <c r="BD2272" i="3"/>
  <c r="BE2272" i="3" s="1"/>
  <c r="BF2272" i="3" s="1"/>
  <c r="BJ2272" i="3"/>
  <c r="BK2272" i="3"/>
  <c r="BL2272" i="3"/>
  <c r="BM2272" i="3"/>
  <c r="BN2272" i="3"/>
  <c r="AA2273" i="3"/>
  <c r="AB2273" i="3"/>
  <c r="AG2273" i="3"/>
  <c r="AX2273" i="3"/>
  <c r="AY2273" i="3"/>
  <c r="AZ2273" i="3"/>
  <c r="BC2273" i="3"/>
  <c r="BB2273" i="3" s="1"/>
  <c r="BD2273" i="3"/>
  <c r="BE2273" i="3" s="1"/>
  <c r="BF2273" i="3" s="1"/>
  <c r="BJ2273" i="3"/>
  <c r="BL2273" i="3" s="1"/>
  <c r="BK2273" i="3"/>
  <c r="BM2273" i="3"/>
  <c r="BN2273" i="3"/>
  <c r="AA2274" i="3"/>
  <c r="AG2274" i="3"/>
  <c r="AX2274" i="3"/>
  <c r="AY2274" i="3"/>
  <c r="AZ2274" i="3"/>
  <c r="BC2274" i="3"/>
  <c r="BB2274" i="3" s="1"/>
  <c r="BD2274" i="3"/>
  <c r="BJ2274" i="3"/>
  <c r="BL2274" i="3" s="1"/>
  <c r="BK2274" i="3"/>
  <c r="BM2274" i="3"/>
  <c r="BN2274" i="3"/>
  <c r="AA2275" i="3"/>
  <c r="AB2275" i="3"/>
  <c r="AG2275" i="3"/>
  <c r="AX2275" i="3"/>
  <c r="AY2275" i="3"/>
  <c r="AZ2275" i="3"/>
  <c r="BC2275" i="3"/>
  <c r="BB2275" i="3" s="1"/>
  <c r="BD2275" i="3"/>
  <c r="BJ2275" i="3"/>
  <c r="BK2275" i="3"/>
  <c r="BL2275" i="3"/>
  <c r="BM2275" i="3"/>
  <c r="BN2275" i="3"/>
  <c r="AA2276" i="3"/>
  <c r="AB2276" i="3"/>
  <c r="AG2276" i="3"/>
  <c r="AX2276" i="3"/>
  <c r="AY2276" i="3"/>
  <c r="AZ2276" i="3"/>
  <c r="BC2276" i="3"/>
  <c r="BB2276" i="3" s="1"/>
  <c r="BD2276" i="3"/>
  <c r="BE2276" i="3" s="1"/>
  <c r="BF2276" i="3" s="1"/>
  <c r="BJ2276" i="3"/>
  <c r="BK2276" i="3"/>
  <c r="BL2276" i="3"/>
  <c r="BM2276" i="3"/>
  <c r="BN2276" i="3"/>
  <c r="AA2277" i="3"/>
  <c r="AB2277" i="3"/>
  <c r="AG2277" i="3"/>
  <c r="AX2277" i="3"/>
  <c r="AY2277" i="3"/>
  <c r="AZ2277" i="3"/>
  <c r="BC2277" i="3"/>
  <c r="BB2277" i="3" s="1"/>
  <c r="BD2277" i="3"/>
  <c r="BE2277" i="3" s="1"/>
  <c r="BF2277" i="3" s="1"/>
  <c r="BJ2277" i="3"/>
  <c r="BL2277" i="3" s="1"/>
  <c r="BK2277" i="3"/>
  <c r="BM2277" i="3"/>
  <c r="BN2277" i="3"/>
  <c r="AA2278" i="3"/>
  <c r="AG2278" i="3"/>
  <c r="AX2278" i="3"/>
  <c r="AY2278" i="3"/>
  <c r="AZ2278" i="3"/>
  <c r="BC2278" i="3"/>
  <c r="BB2278" i="3" s="1"/>
  <c r="BD2278" i="3"/>
  <c r="BJ2278" i="3"/>
  <c r="BL2278" i="3" s="1"/>
  <c r="BK2278" i="3"/>
  <c r="BM2278" i="3"/>
  <c r="BN2278" i="3"/>
  <c r="AA2279" i="3"/>
  <c r="AB2279" i="3"/>
  <c r="AG2279" i="3"/>
  <c r="AX2279" i="3"/>
  <c r="AY2279" i="3"/>
  <c r="AZ2279" i="3"/>
  <c r="BC2279" i="3"/>
  <c r="BB2279" i="3" s="1"/>
  <c r="BD2279" i="3"/>
  <c r="BJ2279" i="3"/>
  <c r="BK2279" i="3"/>
  <c r="BL2279" i="3"/>
  <c r="BM2279" i="3"/>
  <c r="BN2279" i="3"/>
  <c r="AA2280" i="3"/>
  <c r="AB2280" i="3"/>
  <c r="AG2280" i="3"/>
  <c r="AX2280" i="3"/>
  <c r="AY2280" i="3"/>
  <c r="AZ2280" i="3"/>
  <c r="BC2280" i="3"/>
  <c r="BB2280" i="3" s="1"/>
  <c r="BD2280" i="3"/>
  <c r="BE2280" i="3" s="1"/>
  <c r="BF2280" i="3" s="1"/>
  <c r="BJ2280" i="3"/>
  <c r="BK2280" i="3"/>
  <c r="BL2280" i="3"/>
  <c r="BM2280" i="3"/>
  <c r="BN2280" i="3"/>
  <c r="AA2281" i="3"/>
  <c r="AB2281" i="3"/>
  <c r="AG2281" i="3"/>
  <c r="AX2281" i="3"/>
  <c r="AY2281" i="3"/>
  <c r="AZ2281" i="3"/>
  <c r="BC2281" i="3"/>
  <c r="BB2281" i="3" s="1"/>
  <c r="BD2281" i="3"/>
  <c r="BE2281" i="3" s="1"/>
  <c r="BF2281" i="3" s="1"/>
  <c r="BJ2281" i="3"/>
  <c r="BL2281" i="3" s="1"/>
  <c r="BK2281" i="3"/>
  <c r="BM2281" i="3"/>
  <c r="BN2281" i="3"/>
  <c r="AA2282" i="3"/>
  <c r="AG2282" i="3"/>
  <c r="AX2282" i="3"/>
  <c r="AY2282" i="3"/>
  <c r="AZ2282" i="3"/>
  <c r="BC2282" i="3"/>
  <c r="BB2282" i="3" s="1"/>
  <c r="BD2282" i="3"/>
  <c r="BJ2282" i="3"/>
  <c r="BL2282" i="3" s="1"/>
  <c r="BK2282" i="3"/>
  <c r="BM2282" i="3"/>
  <c r="BN2282" i="3"/>
  <c r="AA2283" i="3"/>
  <c r="AB2283" i="3"/>
  <c r="AG2283" i="3"/>
  <c r="AX2283" i="3"/>
  <c r="AY2283" i="3"/>
  <c r="AZ2283" i="3"/>
  <c r="BC2283" i="3"/>
  <c r="BB2283" i="3" s="1"/>
  <c r="BD2283" i="3"/>
  <c r="BJ2283" i="3"/>
  <c r="BK2283" i="3"/>
  <c r="BL2283" i="3"/>
  <c r="BM2283" i="3"/>
  <c r="BN2283" i="3"/>
  <c r="AA2284" i="3"/>
  <c r="AB2284" i="3"/>
  <c r="AG2284" i="3"/>
  <c r="AX2284" i="3"/>
  <c r="AY2284" i="3"/>
  <c r="AZ2284" i="3"/>
  <c r="BC2284" i="3"/>
  <c r="BB2284" i="3" s="1"/>
  <c r="BD2284" i="3"/>
  <c r="BE2284" i="3" s="1"/>
  <c r="BF2284" i="3" s="1"/>
  <c r="BJ2284" i="3"/>
  <c r="BK2284" i="3"/>
  <c r="BL2284" i="3"/>
  <c r="BM2284" i="3"/>
  <c r="BN2284" i="3"/>
  <c r="AA2285" i="3"/>
  <c r="AB2285" i="3"/>
  <c r="AG2285" i="3"/>
  <c r="AX2285" i="3"/>
  <c r="AY2285" i="3"/>
  <c r="AZ2285" i="3"/>
  <c r="BC2285" i="3"/>
  <c r="BB2285" i="3" s="1"/>
  <c r="BD2285" i="3"/>
  <c r="BE2285" i="3" s="1"/>
  <c r="BF2285" i="3" s="1"/>
  <c r="BJ2285" i="3"/>
  <c r="BL2285" i="3" s="1"/>
  <c r="BK2285" i="3"/>
  <c r="BM2285" i="3"/>
  <c r="BN2285" i="3"/>
  <c r="AA2286" i="3"/>
  <c r="AG2286" i="3"/>
  <c r="AX2286" i="3"/>
  <c r="AY2286" i="3"/>
  <c r="AZ2286" i="3"/>
  <c r="BC2286" i="3"/>
  <c r="BB2286" i="3" s="1"/>
  <c r="BD2286" i="3"/>
  <c r="BJ2286" i="3"/>
  <c r="BL2286" i="3" s="1"/>
  <c r="BK2286" i="3"/>
  <c r="BM2286" i="3"/>
  <c r="BN2286" i="3"/>
  <c r="AA2287" i="3"/>
  <c r="AB2287" i="3"/>
  <c r="AG2287" i="3"/>
  <c r="AX2287" i="3"/>
  <c r="AY2287" i="3"/>
  <c r="AZ2287" i="3"/>
  <c r="BC2287" i="3"/>
  <c r="BB2287" i="3" s="1"/>
  <c r="BD2287" i="3"/>
  <c r="BJ2287" i="3"/>
  <c r="BK2287" i="3"/>
  <c r="BL2287" i="3"/>
  <c r="BM2287" i="3"/>
  <c r="BN2287" i="3"/>
  <c r="AA2288" i="3"/>
  <c r="AB2288" i="3"/>
  <c r="AG2288" i="3"/>
  <c r="AX2288" i="3"/>
  <c r="AY2288" i="3"/>
  <c r="AZ2288" i="3"/>
  <c r="BC2288" i="3"/>
  <c r="BB2288" i="3" s="1"/>
  <c r="BD2288" i="3"/>
  <c r="BE2288" i="3" s="1"/>
  <c r="BF2288" i="3" s="1"/>
  <c r="BJ2288" i="3"/>
  <c r="BK2288" i="3"/>
  <c r="BL2288" i="3"/>
  <c r="BM2288" i="3"/>
  <c r="BN2288" i="3"/>
  <c r="AA2289" i="3"/>
  <c r="AB2289" i="3"/>
  <c r="AG2289" i="3"/>
  <c r="AX2289" i="3"/>
  <c r="AY2289" i="3"/>
  <c r="AZ2289" i="3"/>
  <c r="BC2289" i="3"/>
  <c r="BB2289" i="3" s="1"/>
  <c r="BD2289" i="3"/>
  <c r="BE2289" i="3" s="1"/>
  <c r="BF2289" i="3" s="1"/>
  <c r="BJ2289" i="3"/>
  <c r="BL2289" i="3" s="1"/>
  <c r="BK2289" i="3"/>
  <c r="BM2289" i="3"/>
  <c r="BN2289" i="3"/>
  <c r="AA2290" i="3"/>
  <c r="AG2290" i="3"/>
  <c r="AX2290" i="3"/>
  <c r="AY2290" i="3"/>
  <c r="AZ2290" i="3"/>
  <c r="BC2290" i="3"/>
  <c r="BB2290" i="3" s="1"/>
  <c r="BD2290" i="3"/>
  <c r="BJ2290" i="3"/>
  <c r="BL2290" i="3" s="1"/>
  <c r="BK2290" i="3"/>
  <c r="BM2290" i="3"/>
  <c r="BN2290" i="3"/>
  <c r="AA2291" i="3"/>
  <c r="AB2291" i="3"/>
  <c r="AG2291" i="3"/>
  <c r="AX2291" i="3"/>
  <c r="AY2291" i="3"/>
  <c r="AZ2291" i="3"/>
  <c r="BC2291" i="3"/>
  <c r="BB2291" i="3" s="1"/>
  <c r="BD2291" i="3"/>
  <c r="BJ2291" i="3"/>
  <c r="BK2291" i="3"/>
  <c r="BL2291" i="3"/>
  <c r="BM2291" i="3"/>
  <c r="BN2291" i="3"/>
  <c r="AA2292" i="3"/>
  <c r="AB2292" i="3"/>
  <c r="AG2292" i="3"/>
  <c r="AX2292" i="3"/>
  <c r="AY2292" i="3"/>
  <c r="AZ2292" i="3"/>
  <c r="BC2292" i="3"/>
  <c r="BB2292" i="3" s="1"/>
  <c r="BD2292" i="3"/>
  <c r="BE2292" i="3" s="1"/>
  <c r="BF2292" i="3" s="1"/>
  <c r="BJ2292" i="3"/>
  <c r="BK2292" i="3"/>
  <c r="BL2292" i="3"/>
  <c r="BM2292" i="3"/>
  <c r="BN2292" i="3"/>
  <c r="AA2293" i="3"/>
  <c r="AB2293" i="3"/>
  <c r="AG2293" i="3"/>
  <c r="AX2293" i="3"/>
  <c r="AY2293" i="3"/>
  <c r="AZ2293" i="3"/>
  <c r="BC2293" i="3"/>
  <c r="BB2293" i="3" s="1"/>
  <c r="BD2293" i="3"/>
  <c r="BE2293" i="3" s="1"/>
  <c r="BF2293" i="3" s="1"/>
  <c r="BJ2293" i="3"/>
  <c r="BL2293" i="3" s="1"/>
  <c r="BK2293" i="3"/>
  <c r="BM2293" i="3"/>
  <c r="BN2293" i="3"/>
  <c r="AA2294" i="3"/>
  <c r="AG2294" i="3"/>
  <c r="AX2294" i="3"/>
  <c r="AY2294" i="3"/>
  <c r="AZ2294" i="3"/>
  <c r="BC2294" i="3"/>
  <c r="BB2294" i="3" s="1"/>
  <c r="BD2294" i="3"/>
  <c r="BJ2294" i="3"/>
  <c r="BL2294" i="3" s="1"/>
  <c r="BK2294" i="3"/>
  <c r="BM2294" i="3"/>
  <c r="BN2294" i="3"/>
  <c r="AA2295" i="3"/>
  <c r="AB2295" i="3"/>
  <c r="AG2295" i="3"/>
  <c r="AX2295" i="3"/>
  <c r="AY2295" i="3"/>
  <c r="AZ2295" i="3"/>
  <c r="BC2295" i="3"/>
  <c r="BB2295" i="3" s="1"/>
  <c r="BD2295" i="3"/>
  <c r="BJ2295" i="3"/>
  <c r="BK2295" i="3"/>
  <c r="BL2295" i="3"/>
  <c r="BM2295" i="3"/>
  <c r="BN2295" i="3"/>
  <c r="AA2296" i="3"/>
  <c r="AB2296" i="3"/>
  <c r="AG2296" i="3"/>
  <c r="AX2296" i="3"/>
  <c r="AY2296" i="3"/>
  <c r="AZ2296" i="3"/>
  <c r="BC2296" i="3"/>
  <c r="BB2296" i="3" s="1"/>
  <c r="BD2296" i="3"/>
  <c r="BE2296" i="3" s="1"/>
  <c r="BF2296" i="3" s="1"/>
  <c r="BJ2296" i="3"/>
  <c r="BK2296" i="3"/>
  <c r="BL2296" i="3"/>
  <c r="BM2296" i="3"/>
  <c r="BN2296" i="3"/>
  <c r="AA2297" i="3"/>
  <c r="AB2297" i="3"/>
  <c r="AG2297" i="3"/>
  <c r="AX2297" i="3"/>
  <c r="AY2297" i="3"/>
  <c r="AZ2297" i="3"/>
  <c r="BC2297" i="3"/>
  <c r="BB2297" i="3" s="1"/>
  <c r="BD2297" i="3"/>
  <c r="BE2297" i="3" s="1"/>
  <c r="BF2297" i="3" s="1"/>
  <c r="BJ2297" i="3"/>
  <c r="BL2297" i="3" s="1"/>
  <c r="BK2297" i="3"/>
  <c r="BM2297" i="3"/>
  <c r="BN2297" i="3"/>
  <c r="AA2298" i="3"/>
  <c r="AG2298" i="3"/>
  <c r="AX2298" i="3"/>
  <c r="AY2298" i="3"/>
  <c r="AZ2298" i="3"/>
  <c r="BC2298" i="3"/>
  <c r="BB2298" i="3" s="1"/>
  <c r="BD2298" i="3"/>
  <c r="BJ2298" i="3"/>
  <c r="BL2298" i="3" s="1"/>
  <c r="BK2298" i="3"/>
  <c r="BM2298" i="3"/>
  <c r="BN2298" i="3"/>
  <c r="AA2299" i="3"/>
  <c r="AB2299" i="3"/>
  <c r="AG2299" i="3"/>
  <c r="AX2299" i="3"/>
  <c r="AY2299" i="3"/>
  <c r="AZ2299" i="3"/>
  <c r="BC2299" i="3"/>
  <c r="BB2299" i="3" s="1"/>
  <c r="BD2299" i="3"/>
  <c r="BJ2299" i="3"/>
  <c r="BK2299" i="3"/>
  <c r="BL2299" i="3"/>
  <c r="BM2299" i="3"/>
  <c r="BN2299" i="3"/>
  <c r="AA2300" i="3"/>
  <c r="AB2300" i="3"/>
  <c r="AG2300" i="3"/>
  <c r="AX2300" i="3"/>
  <c r="AY2300" i="3"/>
  <c r="AZ2300" i="3"/>
  <c r="BC2300" i="3"/>
  <c r="BB2300" i="3" s="1"/>
  <c r="BD2300" i="3"/>
  <c r="BE2300" i="3" s="1"/>
  <c r="BF2300" i="3" s="1"/>
  <c r="BJ2300" i="3"/>
  <c r="BK2300" i="3"/>
  <c r="BL2300" i="3"/>
  <c r="BM2300" i="3"/>
  <c r="BN2300" i="3"/>
  <c r="AA2301" i="3"/>
  <c r="AB2301" i="3"/>
  <c r="AG2301" i="3"/>
  <c r="AX2301" i="3"/>
  <c r="AY2301" i="3"/>
  <c r="AZ2301" i="3"/>
  <c r="BC2301" i="3"/>
  <c r="BB2301" i="3" s="1"/>
  <c r="BD2301" i="3"/>
  <c r="BE2301" i="3" s="1"/>
  <c r="BF2301" i="3" s="1"/>
  <c r="BJ2301" i="3"/>
  <c r="BL2301" i="3" s="1"/>
  <c r="BK2301" i="3"/>
  <c r="BM2301" i="3"/>
  <c r="BN2301" i="3"/>
  <c r="AA2302" i="3"/>
  <c r="AG2302" i="3"/>
  <c r="AX2302" i="3"/>
  <c r="AY2302" i="3"/>
  <c r="AZ2302" i="3"/>
  <c r="BC2302" i="3"/>
  <c r="BB2302" i="3" s="1"/>
  <c r="BD2302" i="3"/>
  <c r="BJ2302" i="3"/>
  <c r="BL2302" i="3" s="1"/>
  <c r="BK2302" i="3"/>
  <c r="BM2302" i="3"/>
  <c r="BN2302" i="3"/>
  <c r="AA2303" i="3"/>
  <c r="AB2303" i="3"/>
  <c r="AG2303" i="3"/>
  <c r="AX2303" i="3"/>
  <c r="AY2303" i="3"/>
  <c r="AZ2303" i="3"/>
  <c r="BC2303" i="3"/>
  <c r="BB2303" i="3" s="1"/>
  <c r="BD2303" i="3"/>
  <c r="BJ2303" i="3"/>
  <c r="BK2303" i="3"/>
  <c r="BL2303" i="3"/>
  <c r="BM2303" i="3"/>
  <c r="BN2303" i="3"/>
  <c r="AA2304" i="3"/>
  <c r="AB2304" i="3"/>
  <c r="AG2304" i="3"/>
  <c r="AX2304" i="3"/>
  <c r="AY2304" i="3"/>
  <c r="AZ2304" i="3"/>
  <c r="BC2304" i="3"/>
  <c r="BB2304" i="3" s="1"/>
  <c r="BD2304" i="3"/>
  <c r="BE2304" i="3" s="1"/>
  <c r="BF2304" i="3" s="1"/>
  <c r="BJ2304" i="3"/>
  <c r="BK2304" i="3"/>
  <c r="BL2304" i="3"/>
  <c r="BM2304" i="3"/>
  <c r="BN2304" i="3"/>
  <c r="AA2305" i="3"/>
  <c r="AB2305" i="3"/>
  <c r="AG2305" i="3"/>
  <c r="AX2305" i="3"/>
  <c r="AY2305" i="3"/>
  <c r="AZ2305" i="3"/>
  <c r="BC2305" i="3"/>
  <c r="BB2305" i="3" s="1"/>
  <c r="BD2305" i="3"/>
  <c r="BE2305" i="3" s="1"/>
  <c r="BF2305" i="3" s="1"/>
  <c r="BJ2305" i="3"/>
  <c r="BL2305" i="3" s="1"/>
  <c r="BK2305" i="3"/>
  <c r="BM2305" i="3"/>
  <c r="BN2305" i="3"/>
  <c r="AA2306" i="3"/>
  <c r="AG2306" i="3"/>
  <c r="AX2306" i="3"/>
  <c r="AY2306" i="3"/>
  <c r="AZ2306" i="3"/>
  <c r="BC2306" i="3"/>
  <c r="BB2306" i="3" s="1"/>
  <c r="BD2306" i="3"/>
  <c r="BJ2306" i="3"/>
  <c r="BL2306" i="3" s="1"/>
  <c r="BK2306" i="3"/>
  <c r="BM2306" i="3"/>
  <c r="BN2306" i="3"/>
  <c r="AA2307" i="3"/>
  <c r="AB2307" i="3"/>
  <c r="AF2307" i="3"/>
  <c r="AG2307" i="3"/>
  <c r="AH2307" i="3"/>
  <c r="AX2307" i="3"/>
  <c r="AY2307" i="3"/>
  <c r="AZ2307" i="3"/>
  <c r="BB2307" i="3"/>
  <c r="BC2307" i="3"/>
  <c r="BD2307" i="3"/>
  <c r="BE2307" i="3" s="1"/>
  <c r="BF2307" i="3" s="1"/>
  <c r="BJ2307" i="3"/>
  <c r="BK2307" i="3"/>
  <c r="BL2307" i="3"/>
  <c r="BM2307" i="3"/>
  <c r="BN2307" i="3"/>
  <c r="AA2308" i="3"/>
  <c r="AB2308" i="3"/>
  <c r="AF2308" i="3"/>
  <c r="AG2308" i="3"/>
  <c r="AH2308" i="3"/>
  <c r="AX2308" i="3"/>
  <c r="AY2308" i="3"/>
  <c r="AC2308" i="3" s="1"/>
  <c r="AZ2308" i="3"/>
  <c r="BB2308" i="3"/>
  <c r="BC2308" i="3"/>
  <c r="BD2308" i="3"/>
  <c r="BE2308" i="3" s="1"/>
  <c r="BF2308" i="3" s="1"/>
  <c r="BJ2308" i="3"/>
  <c r="BK2308" i="3"/>
  <c r="BL2308" i="3"/>
  <c r="BM2308" i="3"/>
  <c r="BN2308" i="3"/>
  <c r="AA2309" i="3"/>
  <c r="AB2309" i="3"/>
  <c r="AF2309" i="3"/>
  <c r="AG2309" i="3"/>
  <c r="AH2309" i="3"/>
  <c r="AX2309" i="3"/>
  <c r="AY2309" i="3"/>
  <c r="AC2309" i="3" s="1"/>
  <c r="AZ2309" i="3"/>
  <c r="BB2309" i="3"/>
  <c r="BC2309" i="3"/>
  <c r="BD2309" i="3"/>
  <c r="BE2309" i="3" s="1"/>
  <c r="BF2309" i="3" s="1"/>
  <c r="BJ2309" i="3"/>
  <c r="BK2309" i="3"/>
  <c r="BL2309" i="3"/>
  <c r="BM2309" i="3"/>
  <c r="BN2309" i="3"/>
  <c r="AA2310" i="3"/>
  <c r="AB2310" i="3"/>
  <c r="AF2310" i="3"/>
  <c r="AG2310" i="3"/>
  <c r="AH2310" i="3"/>
  <c r="AX2310" i="3"/>
  <c r="AY2310" i="3"/>
  <c r="AC2310" i="3" s="1"/>
  <c r="AZ2310" i="3"/>
  <c r="BB2310" i="3"/>
  <c r="BC2310" i="3"/>
  <c r="BD2310" i="3"/>
  <c r="BE2310" i="3" s="1"/>
  <c r="BF2310" i="3" s="1"/>
  <c r="BJ2310" i="3"/>
  <c r="BK2310" i="3"/>
  <c r="BL2310" i="3"/>
  <c r="BM2310" i="3"/>
  <c r="BN2310" i="3"/>
  <c r="AA2311" i="3"/>
  <c r="AB2311" i="3"/>
  <c r="AF2311" i="3"/>
  <c r="AG2311" i="3"/>
  <c r="AH2311" i="3"/>
  <c r="AX2311" i="3"/>
  <c r="AY2311" i="3"/>
  <c r="AC2311" i="3" s="1"/>
  <c r="AZ2311" i="3"/>
  <c r="BB2311" i="3"/>
  <c r="BC2311" i="3"/>
  <c r="BD2311" i="3"/>
  <c r="BE2311" i="3" s="1"/>
  <c r="BF2311" i="3" s="1"/>
  <c r="BJ2311" i="3"/>
  <c r="BK2311" i="3"/>
  <c r="BL2311" i="3"/>
  <c r="BM2311" i="3"/>
  <c r="BN2311" i="3"/>
  <c r="AA2312" i="3"/>
  <c r="AB2312" i="3"/>
  <c r="AF2312" i="3"/>
  <c r="AG2312" i="3"/>
  <c r="AH2312" i="3"/>
  <c r="AX2312" i="3"/>
  <c r="AY2312" i="3"/>
  <c r="AC2312" i="3" s="1"/>
  <c r="AZ2312" i="3"/>
  <c r="BB2312" i="3"/>
  <c r="BC2312" i="3"/>
  <c r="BD2312" i="3"/>
  <c r="BE2312" i="3" s="1"/>
  <c r="BF2312" i="3" s="1"/>
  <c r="BJ2312" i="3"/>
  <c r="BK2312" i="3"/>
  <c r="BL2312" i="3"/>
  <c r="BM2312" i="3"/>
  <c r="BN2312" i="3"/>
  <c r="AA2313" i="3"/>
  <c r="AB2313" i="3"/>
  <c r="AF2313" i="3"/>
  <c r="AG2313" i="3"/>
  <c r="AH2313" i="3"/>
  <c r="AX2313" i="3"/>
  <c r="AY2313" i="3"/>
  <c r="AC2313" i="3" s="1"/>
  <c r="AZ2313" i="3"/>
  <c r="BB2313" i="3"/>
  <c r="BC2313" i="3"/>
  <c r="BD2313" i="3"/>
  <c r="BE2313" i="3" s="1"/>
  <c r="BF2313" i="3" s="1"/>
  <c r="BJ2313" i="3"/>
  <c r="BK2313" i="3"/>
  <c r="BL2313" i="3"/>
  <c r="BM2313" i="3"/>
  <c r="BN2313" i="3"/>
  <c r="AA2314" i="3"/>
  <c r="AB2314" i="3"/>
  <c r="AF2314" i="3"/>
  <c r="AG2314" i="3"/>
  <c r="AH2314" i="3"/>
  <c r="AX2314" i="3"/>
  <c r="AY2314" i="3"/>
  <c r="AC2314" i="3" s="1"/>
  <c r="AZ2314" i="3"/>
  <c r="BB2314" i="3"/>
  <c r="BC2314" i="3"/>
  <c r="BD2314" i="3"/>
  <c r="BE2314" i="3" s="1"/>
  <c r="BF2314" i="3" s="1"/>
  <c r="BJ2314" i="3"/>
  <c r="BK2314" i="3"/>
  <c r="BL2314" i="3"/>
  <c r="BM2314" i="3"/>
  <c r="BN2314" i="3"/>
  <c r="AA2315" i="3"/>
  <c r="AB2315" i="3"/>
  <c r="AF2315" i="3"/>
  <c r="AG2315" i="3"/>
  <c r="AH2315" i="3"/>
  <c r="AX2315" i="3"/>
  <c r="AY2315" i="3"/>
  <c r="AC2315" i="3" s="1"/>
  <c r="AZ2315" i="3"/>
  <c r="BB2315" i="3"/>
  <c r="BC2315" i="3"/>
  <c r="BD2315" i="3"/>
  <c r="BE2315" i="3" s="1"/>
  <c r="BF2315" i="3" s="1"/>
  <c r="BJ2315" i="3"/>
  <c r="BK2315" i="3"/>
  <c r="BL2315" i="3"/>
  <c r="BM2315" i="3"/>
  <c r="BN2315" i="3"/>
  <c r="AA2316" i="3"/>
  <c r="AB2316" i="3"/>
  <c r="AF2316" i="3"/>
  <c r="AG2316" i="3"/>
  <c r="AH2316" i="3"/>
  <c r="AX2316" i="3"/>
  <c r="AY2316" i="3"/>
  <c r="AC2316" i="3" s="1"/>
  <c r="AZ2316" i="3"/>
  <c r="BB2316" i="3"/>
  <c r="BC2316" i="3"/>
  <c r="BD2316" i="3"/>
  <c r="BE2316" i="3" s="1"/>
  <c r="BF2316" i="3" s="1"/>
  <c r="BJ2316" i="3"/>
  <c r="BK2316" i="3"/>
  <c r="BL2316" i="3"/>
  <c r="BM2316" i="3"/>
  <c r="BN2316" i="3"/>
  <c r="AA2317" i="3"/>
  <c r="AB2317" i="3"/>
  <c r="AF2317" i="3"/>
  <c r="AG2317" i="3"/>
  <c r="AH2317" i="3"/>
  <c r="AX2317" i="3"/>
  <c r="AY2317" i="3"/>
  <c r="AC2317" i="3" s="1"/>
  <c r="AZ2317" i="3"/>
  <c r="BB2317" i="3"/>
  <c r="BC2317" i="3"/>
  <c r="BD2317" i="3"/>
  <c r="BE2317" i="3" s="1"/>
  <c r="BF2317" i="3" s="1"/>
  <c r="BJ2317" i="3"/>
  <c r="BK2317" i="3"/>
  <c r="BL2317" i="3"/>
  <c r="BM2317" i="3"/>
  <c r="BN2317" i="3"/>
  <c r="AA2318" i="3"/>
  <c r="AB2318" i="3"/>
  <c r="AF2318" i="3"/>
  <c r="AG2318" i="3"/>
  <c r="AH2318" i="3"/>
  <c r="AX2318" i="3"/>
  <c r="AY2318" i="3"/>
  <c r="AC2318" i="3" s="1"/>
  <c r="AZ2318" i="3"/>
  <c r="BB2318" i="3"/>
  <c r="BC2318" i="3"/>
  <c r="BD2318" i="3"/>
  <c r="BE2318" i="3" s="1"/>
  <c r="BF2318" i="3" s="1"/>
  <c r="BJ2318" i="3"/>
  <c r="BK2318" i="3"/>
  <c r="BL2318" i="3"/>
  <c r="BM2318" i="3"/>
  <c r="BN2318" i="3"/>
  <c r="AA2319" i="3"/>
  <c r="AB2319" i="3"/>
  <c r="AF2319" i="3"/>
  <c r="AG2319" i="3"/>
  <c r="AH2319" i="3"/>
  <c r="AX2319" i="3"/>
  <c r="AY2319" i="3"/>
  <c r="AC2319" i="3" s="1"/>
  <c r="AZ2319" i="3"/>
  <c r="BB2319" i="3"/>
  <c r="BC2319" i="3"/>
  <c r="BD2319" i="3"/>
  <c r="BE2319" i="3" s="1"/>
  <c r="BF2319" i="3" s="1"/>
  <c r="BJ2319" i="3"/>
  <c r="BK2319" i="3"/>
  <c r="BL2319" i="3"/>
  <c r="BM2319" i="3"/>
  <c r="BN2319" i="3"/>
  <c r="AA2320" i="3"/>
  <c r="AB2320" i="3"/>
  <c r="AF2320" i="3"/>
  <c r="AG2320" i="3"/>
  <c r="AH2320" i="3"/>
  <c r="AX2320" i="3"/>
  <c r="AY2320" i="3"/>
  <c r="AC2320" i="3" s="1"/>
  <c r="AZ2320" i="3"/>
  <c r="BB2320" i="3"/>
  <c r="BC2320" i="3"/>
  <c r="BD2320" i="3"/>
  <c r="BE2320" i="3" s="1"/>
  <c r="BF2320" i="3" s="1"/>
  <c r="BJ2320" i="3"/>
  <c r="BK2320" i="3"/>
  <c r="BL2320" i="3"/>
  <c r="BM2320" i="3"/>
  <c r="BN2320" i="3"/>
  <c r="AA2321" i="3"/>
  <c r="AB2321" i="3"/>
  <c r="AF2321" i="3"/>
  <c r="AG2321" i="3"/>
  <c r="AH2321" i="3"/>
  <c r="AX2321" i="3"/>
  <c r="AY2321" i="3"/>
  <c r="AC2321" i="3" s="1"/>
  <c r="AZ2321" i="3"/>
  <c r="BB2321" i="3"/>
  <c r="BC2321" i="3"/>
  <c r="BD2321" i="3"/>
  <c r="BE2321" i="3" s="1"/>
  <c r="BF2321" i="3" s="1"/>
  <c r="BJ2321" i="3"/>
  <c r="BK2321" i="3"/>
  <c r="BL2321" i="3"/>
  <c r="BM2321" i="3"/>
  <c r="BN2321" i="3"/>
  <c r="AA2322" i="3"/>
  <c r="AB2322" i="3"/>
  <c r="AF2322" i="3"/>
  <c r="AG2322" i="3"/>
  <c r="AH2322" i="3"/>
  <c r="AX2322" i="3"/>
  <c r="AY2322" i="3"/>
  <c r="AC2322" i="3" s="1"/>
  <c r="AZ2322" i="3"/>
  <c r="BB2322" i="3"/>
  <c r="BC2322" i="3"/>
  <c r="BD2322" i="3"/>
  <c r="BE2322" i="3" s="1"/>
  <c r="BF2322" i="3" s="1"/>
  <c r="BJ2322" i="3"/>
  <c r="BK2322" i="3"/>
  <c r="BL2322" i="3"/>
  <c r="BM2322" i="3"/>
  <c r="BN2322" i="3"/>
  <c r="AA2323" i="3"/>
  <c r="AB2323" i="3"/>
  <c r="AF2323" i="3"/>
  <c r="AG2323" i="3"/>
  <c r="AH2323" i="3"/>
  <c r="AX2323" i="3"/>
  <c r="AY2323" i="3"/>
  <c r="AC2323" i="3" s="1"/>
  <c r="AZ2323" i="3"/>
  <c r="BB2323" i="3"/>
  <c r="BC2323" i="3"/>
  <c r="BD2323" i="3"/>
  <c r="BE2323" i="3" s="1"/>
  <c r="BF2323" i="3" s="1"/>
  <c r="BJ2323" i="3"/>
  <c r="BK2323" i="3"/>
  <c r="BL2323" i="3"/>
  <c r="BM2323" i="3"/>
  <c r="BN2323" i="3"/>
  <c r="AA2324" i="3"/>
  <c r="AB2324" i="3"/>
  <c r="AF2324" i="3"/>
  <c r="AG2324" i="3"/>
  <c r="AH2324" i="3"/>
  <c r="AX2324" i="3"/>
  <c r="AY2324" i="3"/>
  <c r="AC2324" i="3" s="1"/>
  <c r="AZ2324" i="3"/>
  <c r="BB2324" i="3"/>
  <c r="BC2324" i="3"/>
  <c r="BD2324" i="3"/>
  <c r="BE2324" i="3" s="1"/>
  <c r="BF2324" i="3" s="1"/>
  <c r="BJ2324" i="3"/>
  <c r="BK2324" i="3"/>
  <c r="BL2324" i="3"/>
  <c r="BM2324" i="3"/>
  <c r="BN2324" i="3"/>
  <c r="AA2325" i="3"/>
  <c r="AB2325" i="3"/>
  <c r="AF2325" i="3"/>
  <c r="AG2325" i="3"/>
  <c r="AH2325" i="3"/>
  <c r="AX2325" i="3"/>
  <c r="AY2325" i="3"/>
  <c r="AC2325" i="3" s="1"/>
  <c r="AZ2325" i="3"/>
  <c r="BB2325" i="3"/>
  <c r="BC2325" i="3"/>
  <c r="BD2325" i="3"/>
  <c r="BE2325" i="3" s="1"/>
  <c r="BF2325" i="3" s="1"/>
  <c r="BJ2325" i="3"/>
  <c r="BK2325" i="3"/>
  <c r="BL2325" i="3"/>
  <c r="BM2325" i="3"/>
  <c r="BN2325" i="3"/>
  <c r="AA2326" i="3"/>
  <c r="AB2326" i="3"/>
  <c r="AF2326" i="3"/>
  <c r="AG2326" i="3"/>
  <c r="AH2326" i="3"/>
  <c r="AX2326" i="3"/>
  <c r="AY2326" i="3"/>
  <c r="AC2326" i="3" s="1"/>
  <c r="AZ2326" i="3"/>
  <c r="BB2326" i="3"/>
  <c r="BC2326" i="3"/>
  <c r="BD2326" i="3"/>
  <c r="BE2326" i="3" s="1"/>
  <c r="BF2326" i="3" s="1"/>
  <c r="BJ2326" i="3"/>
  <c r="BK2326" i="3"/>
  <c r="BL2326" i="3"/>
  <c r="BM2326" i="3"/>
  <c r="BN2326" i="3"/>
  <c r="AA2327" i="3"/>
  <c r="AB2327" i="3"/>
  <c r="AF2327" i="3"/>
  <c r="AG2327" i="3"/>
  <c r="AH2327" i="3"/>
  <c r="AX2327" i="3"/>
  <c r="AY2327" i="3"/>
  <c r="AC2327" i="3" s="1"/>
  <c r="AZ2327" i="3"/>
  <c r="BB2327" i="3"/>
  <c r="BC2327" i="3"/>
  <c r="BD2327" i="3"/>
  <c r="BE2327" i="3" s="1"/>
  <c r="BF2327" i="3" s="1"/>
  <c r="BJ2327" i="3"/>
  <c r="BK2327" i="3"/>
  <c r="BL2327" i="3"/>
  <c r="BM2327" i="3"/>
  <c r="BN2327" i="3"/>
  <c r="AA2328" i="3"/>
  <c r="AB2328" i="3"/>
  <c r="AF2328" i="3"/>
  <c r="AG2328" i="3"/>
  <c r="AH2328" i="3"/>
  <c r="AX2328" i="3"/>
  <c r="AY2328" i="3"/>
  <c r="AC2328" i="3" s="1"/>
  <c r="AZ2328" i="3"/>
  <c r="BB2328" i="3"/>
  <c r="BC2328" i="3"/>
  <c r="BD2328" i="3"/>
  <c r="BE2328" i="3" s="1"/>
  <c r="BF2328" i="3" s="1"/>
  <c r="BJ2328" i="3"/>
  <c r="BK2328" i="3"/>
  <c r="BL2328" i="3"/>
  <c r="BM2328" i="3"/>
  <c r="BN2328" i="3"/>
  <c r="AA2329" i="3"/>
  <c r="AB2329" i="3"/>
  <c r="AF2329" i="3"/>
  <c r="AG2329" i="3"/>
  <c r="AH2329" i="3"/>
  <c r="AX2329" i="3"/>
  <c r="AY2329" i="3"/>
  <c r="AC2329" i="3" s="1"/>
  <c r="AZ2329" i="3"/>
  <c r="BB2329" i="3"/>
  <c r="BC2329" i="3"/>
  <c r="BD2329" i="3"/>
  <c r="BE2329" i="3" s="1"/>
  <c r="BF2329" i="3" s="1"/>
  <c r="BJ2329" i="3"/>
  <c r="BK2329" i="3"/>
  <c r="BL2329" i="3"/>
  <c r="BM2329" i="3"/>
  <c r="BN2329" i="3"/>
  <c r="AA2330" i="3"/>
  <c r="AB2330" i="3"/>
  <c r="AF2330" i="3"/>
  <c r="AG2330" i="3"/>
  <c r="AH2330" i="3"/>
  <c r="AX2330" i="3"/>
  <c r="AY2330" i="3"/>
  <c r="AC2330" i="3" s="1"/>
  <c r="AZ2330" i="3"/>
  <c r="BB2330" i="3"/>
  <c r="BC2330" i="3"/>
  <c r="BD2330" i="3"/>
  <c r="BE2330" i="3" s="1"/>
  <c r="BF2330" i="3" s="1"/>
  <c r="BJ2330" i="3"/>
  <c r="BK2330" i="3"/>
  <c r="BL2330" i="3"/>
  <c r="BM2330" i="3"/>
  <c r="BN2330" i="3"/>
  <c r="AA2331" i="3"/>
  <c r="AB2331" i="3"/>
  <c r="AF2331" i="3"/>
  <c r="AG2331" i="3"/>
  <c r="AH2331" i="3"/>
  <c r="AX2331" i="3"/>
  <c r="AY2331" i="3"/>
  <c r="AC2331" i="3" s="1"/>
  <c r="AZ2331" i="3"/>
  <c r="BB2331" i="3"/>
  <c r="BC2331" i="3"/>
  <c r="BD2331" i="3"/>
  <c r="BE2331" i="3" s="1"/>
  <c r="BF2331" i="3" s="1"/>
  <c r="BJ2331" i="3"/>
  <c r="BK2331" i="3"/>
  <c r="BL2331" i="3"/>
  <c r="BM2331" i="3"/>
  <c r="BN2331" i="3"/>
  <c r="AA2332" i="3"/>
  <c r="AB2332" i="3"/>
  <c r="AF2332" i="3"/>
  <c r="AG2332" i="3"/>
  <c r="AH2332" i="3"/>
  <c r="AX2332" i="3"/>
  <c r="AY2332" i="3"/>
  <c r="AC2332" i="3" s="1"/>
  <c r="AZ2332" i="3"/>
  <c r="BB2332" i="3"/>
  <c r="BC2332" i="3"/>
  <c r="BD2332" i="3"/>
  <c r="BE2332" i="3" s="1"/>
  <c r="BF2332" i="3" s="1"/>
  <c r="BJ2332" i="3"/>
  <c r="BK2332" i="3"/>
  <c r="BL2332" i="3"/>
  <c r="BM2332" i="3"/>
  <c r="BN2332" i="3"/>
  <c r="AA2333" i="3"/>
  <c r="AB2333" i="3"/>
  <c r="AF2333" i="3"/>
  <c r="AG2333" i="3"/>
  <c r="AH2333" i="3"/>
  <c r="AX2333" i="3"/>
  <c r="AY2333" i="3"/>
  <c r="AC2333" i="3" s="1"/>
  <c r="AZ2333" i="3"/>
  <c r="BB2333" i="3"/>
  <c r="BC2333" i="3"/>
  <c r="BD2333" i="3"/>
  <c r="BE2333" i="3" s="1"/>
  <c r="BF2333" i="3" s="1"/>
  <c r="BJ2333" i="3"/>
  <c r="BK2333" i="3"/>
  <c r="BL2333" i="3"/>
  <c r="BM2333" i="3"/>
  <c r="BN2333" i="3"/>
  <c r="AA2334" i="3"/>
  <c r="AB2334" i="3"/>
  <c r="AF2334" i="3"/>
  <c r="AG2334" i="3"/>
  <c r="AH2334" i="3"/>
  <c r="AX2334" i="3"/>
  <c r="AY2334" i="3"/>
  <c r="AC2334" i="3" s="1"/>
  <c r="AZ2334" i="3"/>
  <c r="BB2334" i="3"/>
  <c r="BC2334" i="3"/>
  <c r="BD2334" i="3"/>
  <c r="BE2334" i="3" s="1"/>
  <c r="BF2334" i="3" s="1"/>
  <c r="BJ2334" i="3"/>
  <c r="BK2334" i="3"/>
  <c r="BL2334" i="3"/>
  <c r="BM2334" i="3"/>
  <c r="BN2334" i="3"/>
  <c r="AA2335" i="3"/>
  <c r="AB2335" i="3"/>
  <c r="AF2335" i="3"/>
  <c r="AG2335" i="3"/>
  <c r="AH2335" i="3"/>
  <c r="AX2335" i="3"/>
  <c r="AY2335" i="3"/>
  <c r="AC2335" i="3" s="1"/>
  <c r="AZ2335" i="3"/>
  <c r="BB2335" i="3"/>
  <c r="BC2335" i="3"/>
  <c r="BD2335" i="3"/>
  <c r="BE2335" i="3" s="1"/>
  <c r="BF2335" i="3" s="1"/>
  <c r="BJ2335" i="3"/>
  <c r="BK2335" i="3"/>
  <c r="BL2335" i="3"/>
  <c r="BM2335" i="3"/>
  <c r="BN2335" i="3"/>
  <c r="AA2336" i="3"/>
  <c r="AB2336" i="3"/>
  <c r="AF2336" i="3"/>
  <c r="AG2336" i="3"/>
  <c r="AH2336" i="3"/>
  <c r="AX2336" i="3"/>
  <c r="AY2336" i="3"/>
  <c r="AC2336" i="3" s="1"/>
  <c r="AZ2336" i="3"/>
  <c r="BB2336" i="3"/>
  <c r="BC2336" i="3"/>
  <c r="BD2336" i="3"/>
  <c r="BE2336" i="3" s="1"/>
  <c r="BF2336" i="3" s="1"/>
  <c r="BJ2336" i="3"/>
  <c r="BK2336" i="3"/>
  <c r="BL2336" i="3"/>
  <c r="BM2336" i="3"/>
  <c r="BN2336" i="3"/>
  <c r="AA2337" i="3"/>
  <c r="AB2337" i="3"/>
  <c r="AF2337" i="3"/>
  <c r="AG2337" i="3"/>
  <c r="AH2337" i="3"/>
  <c r="AX2337" i="3"/>
  <c r="AY2337" i="3"/>
  <c r="AC2337" i="3" s="1"/>
  <c r="AZ2337" i="3"/>
  <c r="BB2337" i="3"/>
  <c r="BC2337" i="3"/>
  <c r="BD2337" i="3"/>
  <c r="BE2337" i="3" s="1"/>
  <c r="BF2337" i="3" s="1"/>
  <c r="BJ2337" i="3"/>
  <c r="BK2337" i="3"/>
  <c r="BL2337" i="3"/>
  <c r="BM2337" i="3"/>
  <c r="BN2337" i="3"/>
  <c r="AA2338" i="3"/>
  <c r="AB2338" i="3"/>
  <c r="AF2338" i="3"/>
  <c r="AG2338" i="3"/>
  <c r="AH2338" i="3"/>
  <c r="AX2338" i="3"/>
  <c r="AY2338" i="3"/>
  <c r="AC2338" i="3" s="1"/>
  <c r="AZ2338" i="3"/>
  <c r="BB2338" i="3"/>
  <c r="BC2338" i="3"/>
  <c r="BD2338" i="3"/>
  <c r="BE2338" i="3" s="1"/>
  <c r="BF2338" i="3" s="1"/>
  <c r="BJ2338" i="3"/>
  <c r="BK2338" i="3"/>
  <c r="BL2338" i="3"/>
  <c r="BM2338" i="3"/>
  <c r="BN2338" i="3"/>
  <c r="AA2339" i="3"/>
  <c r="AB2339" i="3"/>
  <c r="AF2339" i="3"/>
  <c r="AG2339" i="3"/>
  <c r="AH2339" i="3"/>
  <c r="AX2339" i="3"/>
  <c r="AY2339" i="3"/>
  <c r="AC2339" i="3" s="1"/>
  <c r="AZ2339" i="3"/>
  <c r="BB2339" i="3"/>
  <c r="BC2339" i="3"/>
  <c r="BD2339" i="3"/>
  <c r="BE2339" i="3" s="1"/>
  <c r="BF2339" i="3" s="1"/>
  <c r="BJ2339" i="3"/>
  <c r="BK2339" i="3"/>
  <c r="BL2339" i="3"/>
  <c r="BM2339" i="3"/>
  <c r="BN2339" i="3"/>
  <c r="AA2340" i="3"/>
  <c r="AB2340" i="3"/>
  <c r="AF2340" i="3"/>
  <c r="AG2340" i="3"/>
  <c r="AH2340" i="3"/>
  <c r="AX2340" i="3"/>
  <c r="AY2340" i="3"/>
  <c r="AC2340" i="3" s="1"/>
  <c r="AZ2340" i="3"/>
  <c r="BB2340" i="3"/>
  <c r="BC2340" i="3"/>
  <c r="BD2340" i="3"/>
  <c r="BE2340" i="3" s="1"/>
  <c r="BF2340" i="3" s="1"/>
  <c r="BJ2340" i="3"/>
  <c r="BK2340" i="3"/>
  <c r="BL2340" i="3"/>
  <c r="BM2340" i="3"/>
  <c r="BN2340" i="3"/>
  <c r="AA2341" i="3"/>
  <c r="AB2341" i="3"/>
  <c r="AF2341" i="3"/>
  <c r="AG2341" i="3"/>
  <c r="AH2341" i="3"/>
  <c r="AX2341" i="3"/>
  <c r="AY2341" i="3"/>
  <c r="AC2341" i="3" s="1"/>
  <c r="AZ2341" i="3"/>
  <c r="BB2341" i="3"/>
  <c r="BC2341" i="3"/>
  <c r="BD2341" i="3"/>
  <c r="BE2341" i="3" s="1"/>
  <c r="BF2341" i="3" s="1"/>
  <c r="BJ2341" i="3"/>
  <c r="BK2341" i="3"/>
  <c r="BL2341" i="3"/>
  <c r="BM2341" i="3"/>
  <c r="BN2341" i="3"/>
  <c r="AA2342" i="3"/>
  <c r="AB2342" i="3"/>
  <c r="AF2342" i="3"/>
  <c r="AG2342" i="3"/>
  <c r="AH2342" i="3"/>
  <c r="AX2342" i="3"/>
  <c r="AY2342" i="3"/>
  <c r="AC2342" i="3" s="1"/>
  <c r="AZ2342" i="3"/>
  <c r="BB2342" i="3"/>
  <c r="BC2342" i="3"/>
  <c r="BD2342" i="3"/>
  <c r="BE2342" i="3" s="1"/>
  <c r="BF2342" i="3" s="1"/>
  <c r="BJ2342" i="3"/>
  <c r="BK2342" i="3"/>
  <c r="BL2342" i="3"/>
  <c r="BM2342" i="3"/>
  <c r="BN2342" i="3"/>
  <c r="AA2343" i="3"/>
  <c r="AB2343" i="3"/>
  <c r="AF2343" i="3"/>
  <c r="AG2343" i="3"/>
  <c r="AH2343" i="3"/>
  <c r="AX2343" i="3"/>
  <c r="AY2343" i="3"/>
  <c r="AC2343" i="3" s="1"/>
  <c r="AZ2343" i="3"/>
  <c r="BB2343" i="3"/>
  <c r="BC2343" i="3"/>
  <c r="BD2343" i="3"/>
  <c r="BE2343" i="3" s="1"/>
  <c r="BF2343" i="3" s="1"/>
  <c r="BJ2343" i="3"/>
  <c r="BK2343" i="3"/>
  <c r="BL2343" i="3"/>
  <c r="BM2343" i="3"/>
  <c r="BN2343" i="3"/>
  <c r="AA2344" i="3"/>
  <c r="AB2344" i="3"/>
  <c r="AF2344" i="3"/>
  <c r="AG2344" i="3"/>
  <c r="AH2344" i="3"/>
  <c r="AX2344" i="3"/>
  <c r="AY2344" i="3"/>
  <c r="AC2344" i="3" s="1"/>
  <c r="AZ2344" i="3"/>
  <c r="BB2344" i="3"/>
  <c r="BC2344" i="3"/>
  <c r="BD2344" i="3"/>
  <c r="BE2344" i="3" s="1"/>
  <c r="BF2344" i="3" s="1"/>
  <c r="BJ2344" i="3"/>
  <c r="BK2344" i="3"/>
  <c r="BL2344" i="3"/>
  <c r="BM2344" i="3"/>
  <c r="BN2344" i="3"/>
  <c r="AA2345" i="3"/>
  <c r="AB2345" i="3"/>
  <c r="AF2345" i="3"/>
  <c r="AG2345" i="3"/>
  <c r="AH2345" i="3"/>
  <c r="AX2345" i="3"/>
  <c r="AY2345" i="3"/>
  <c r="AC2345" i="3" s="1"/>
  <c r="AZ2345" i="3"/>
  <c r="BB2345" i="3"/>
  <c r="BC2345" i="3"/>
  <c r="BD2345" i="3"/>
  <c r="BE2345" i="3" s="1"/>
  <c r="BF2345" i="3" s="1"/>
  <c r="BJ2345" i="3"/>
  <c r="BK2345" i="3"/>
  <c r="BL2345" i="3"/>
  <c r="BM2345" i="3"/>
  <c r="BN2345" i="3"/>
  <c r="AA2346" i="3"/>
  <c r="AB2346" i="3"/>
  <c r="AF2346" i="3"/>
  <c r="AG2346" i="3"/>
  <c r="AH2346" i="3"/>
  <c r="AX2346" i="3"/>
  <c r="AY2346" i="3"/>
  <c r="AC2346" i="3" s="1"/>
  <c r="AZ2346" i="3"/>
  <c r="BB2346" i="3"/>
  <c r="BC2346" i="3"/>
  <c r="BD2346" i="3"/>
  <c r="BE2346" i="3" s="1"/>
  <c r="BF2346" i="3" s="1"/>
  <c r="BJ2346" i="3"/>
  <c r="BK2346" i="3"/>
  <c r="BL2346" i="3"/>
  <c r="BM2346" i="3"/>
  <c r="BN2346" i="3"/>
  <c r="AA2347" i="3"/>
  <c r="AB2347" i="3"/>
  <c r="AF2347" i="3"/>
  <c r="AG2347" i="3"/>
  <c r="AH2347" i="3"/>
  <c r="AX2347" i="3"/>
  <c r="AY2347" i="3"/>
  <c r="AC2347" i="3" s="1"/>
  <c r="AZ2347" i="3"/>
  <c r="BB2347" i="3"/>
  <c r="BC2347" i="3"/>
  <c r="BD2347" i="3"/>
  <c r="BE2347" i="3" s="1"/>
  <c r="BF2347" i="3" s="1"/>
  <c r="BJ2347" i="3"/>
  <c r="BK2347" i="3"/>
  <c r="BL2347" i="3"/>
  <c r="BM2347" i="3"/>
  <c r="BN2347" i="3"/>
  <c r="AA2348" i="3"/>
  <c r="AB2348" i="3"/>
  <c r="AF2348" i="3"/>
  <c r="AG2348" i="3"/>
  <c r="AH2348" i="3"/>
  <c r="AX2348" i="3"/>
  <c r="AY2348" i="3"/>
  <c r="AC2348" i="3" s="1"/>
  <c r="AZ2348" i="3"/>
  <c r="BB2348" i="3"/>
  <c r="BC2348" i="3"/>
  <c r="BD2348" i="3"/>
  <c r="BE2348" i="3" s="1"/>
  <c r="BF2348" i="3" s="1"/>
  <c r="BJ2348" i="3"/>
  <c r="BK2348" i="3"/>
  <c r="BL2348" i="3"/>
  <c r="BM2348" i="3"/>
  <c r="BN2348" i="3"/>
  <c r="AA2349" i="3"/>
  <c r="AB2349" i="3"/>
  <c r="AF2349" i="3"/>
  <c r="AG2349" i="3"/>
  <c r="AH2349" i="3"/>
  <c r="AX2349" i="3"/>
  <c r="AY2349" i="3"/>
  <c r="AC2349" i="3" s="1"/>
  <c r="AZ2349" i="3"/>
  <c r="BB2349" i="3"/>
  <c r="BC2349" i="3"/>
  <c r="BD2349" i="3"/>
  <c r="BE2349" i="3" s="1"/>
  <c r="BF2349" i="3" s="1"/>
  <c r="BJ2349" i="3"/>
  <c r="BK2349" i="3"/>
  <c r="BL2349" i="3"/>
  <c r="BM2349" i="3"/>
  <c r="BN2349" i="3"/>
  <c r="AA2350" i="3"/>
  <c r="AB2350" i="3"/>
  <c r="AF2350" i="3"/>
  <c r="AG2350" i="3"/>
  <c r="AH2350" i="3"/>
  <c r="AX2350" i="3"/>
  <c r="AY2350" i="3"/>
  <c r="AC2350" i="3" s="1"/>
  <c r="AZ2350" i="3"/>
  <c r="BB2350" i="3"/>
  <c r="BC2350" i="3"/>
  <c r="BD2350" i="3"/>
  <c r="BE2350" i="3" s="1"/>
  <c r="BF2350" i="3" s="1"/>
  <c r="BJ2350" i="3"/>
  <c r="BK2350" i="3"/>
  <c r="BL2350" i="3"/>
  <c r="BM2350" i="3"/>
  <c r="BN2350" i="3"/>
  <c r="AA2351" i="3"/>
  <c r="AB2351" i="3"/>
  <c r="AF2351" i="3"/>
  <c r="AG2351" i="3"/>
  <c r="AH2351" i="3"/>
  <c r="AX2351" i="3"/>
  <c r="AY2351" i="3"/>
  <c r="AC2351" i="3" s="1"/>
  <c r="AZ2351" i="3"/>
  <c r="BB2351" i="3"/>
  <c r="BC2351" i="3"/>
  <c r="BD2351" i="3"/>
  <c r="BE2351" i="3" s="1"/>
  <c r="BF2351" i="3" s="1"/>
  <c r="BJ2351" i="3"/>
  <c r="BK2351" i="3"/>
  <c r="BL2351" i="3"/>
  <c r="BM2351" i="3"/>
  <c r="BN2351" i="3"/>
  <c r="AA2352" i="3"/>
  <c r="AB2352" i="3"/>
  <c r="AF2352" i="3"/>
  <c r="AG2352" i="3"/>
  <c r="AH2352" i="3"/>
  <c r="AX2352" i="3"/>
  <c r="AY2352" i="3"/>
  <c r="AC2352" i="3" s="1"/>
  <c r="AZ2352" i="3"/>
  <c r="BB2352" i="3"/>
  <c r="BC2352" i="3"/>
  <c r="BD2352" i="3"/>
  <c r="BE2352" i="3" s="1"/>
  <c r="BF2352" i="3" s="1"/>
  <c r="BJ2352" i="3"/>
  <c r="BK2352" i="3"/>
  <c r="BL2352" i="3"/>
  <c r="BM2352" i="3"/>
  <c r="BN2352" i="3"/>
  <c r="AA2353" i="3"/>
  <c r="AB2353" i="3"/>
  <c r="AF2353" i="3"/>
  <c r="AG2353" i="3"/>
  <c r="AH2353" i="3"/>
  <c r="AX2353" i="3"/>
  <c r="AY2353" i="3"/>
  <c r="AC2353" i="3" s="1"/>
  <c r="AZ2353" i="3"/>
  <c r="BB2353" i="3"/>
  <c r="BC2353" i="3"/>
  <c r="BD2353" i="3"/>
  <c r="BE2353" i="3" s="1"/>
  <c r="BF2353" i="3" s="1"/>
  <c r="BJ2353" i="3"/>
  <c r="BK2353" i="3"/>
  <c r="BL2353" i="3"/>
  <c r="BM2353" i="3"/>
  <c r="BN2353" i="3"/>
  <c r="AA2354" i="3"/>
  <c r="AB2354" i="3"/>
  <c r="AF2354" i="3"/>
  <c r="AG2354" i="3"/>
  <c r="AH2354" i="3"/>
  <c r="AX2354" i="3"/>
  <c r="AY2354" i="3"/>
  <c r="AC2354" i="3" s="1"/>
  <c r="AZ2354" i="3"/>
  <c r="BB2354" i="3"/>
  <c r="BC2354" i="3"/>
  <c r="BD2354" i="3"/>
  <c r="BE2354" i="3" s="1"/>
  <c r="BF2354" i="3" s="1"/>
  <c r="BJ2354" i="3"/>
  <c r="BK2354" i="3"/>
  <c r="BL2354" i="3"/>
  <c r="BM2354" i="3"/>
  <c r="BN2354" i="3"/>
  <c r="AA2355" i="3"/>
  <c r="AB2355" i="3"/>
  <c r="AG2355" i="3"/>
  <c r="AX2355" i="3"/>
  <c r="AC2355" i="3" s="1"/>
  <c r="AY2355" i="3"/>
  <c r="AZ2355" i="3"/>
  <c r="BC2355" i="3"/>
  <c r="BB2355" i="3" s="1"/>
  <c r="BD2355" i="3"/>
  <c r="BE2355" i="3" s="1"/>
  <c r="BF2355" i="3" s="1"/>
  <c r="BJ2355" i="3"/>
  <c r="BK2355" i="3"/>
  <c r="BL2355" i="3"/>
  <c r="BM2355" i="3"/>
  <c r="BN2355" i="3"/>
  <c r="AA2356" i="3"/>
  <c r="AB2356" i="3"/>
  <c r="AG2356" i="3"/>
  <c r="AX2356" i="3"/>
  <c r="AC2356" i="3" s="1"/>
  <c r="AY2356" i="3"/>
  <c r="AZ2356" i="3"/>
  <c r="BC2356" i="3"/>
  <c r="BB2356" i="3" s="1"/>
  <c r="BD2356" i="3"/>
  <c r="BE2356" i="3" s="1"/>
  <c r="BF2356" i="3" s="1"/>
  <c r="BJ2356" i="3"/>
  <c r="BK2356" i="3"/>
  <c r="BL2356" i="3"/>
  <c r="BM2356" i="3"/>
  <c r="BN2356" i="3"/>
  <c r="AA2357" i="3"/>
  <c r="AB2357" i="3"/>
  <c r="AG2357" i="3"/>
  <c r="AX2357" i="3"/>
  <c r="AC2357" i="3" s="1"/>
  <c r="AY2357" i="3"/>
  <c r="AZ2357" i="3"/>
  <c r="BC2357" i="3"/>
  <c r="BB2357" i="3" s="1"/>
  <c r="BD2357" i="3"/>
  <c r="BE2357" i="3" s="1"/>
  <c r="BF2357" i="3" s="1"/>
  <c r="BJ2357" i="3"/>
  <c r="BK2357" i="3"/>
  <c r="BL2357" i="3"/>
  <c r="BM2357" i="3"/>
  <c r="BN2357" i="3"/>
  <c r="AA2358" i="3"/>
  <c r="AB2358" i="3"/>
  <c r="AG2358" i="3"/>
  <c r="AX2358" i="3"/>
  <c r="AC2358" i="3" s="1"/>
  <c r="AY2358" i="3"/>
  <c r="AZ2358" i="3"/>
  <c r="BC2358" i="3"/>
  <c r="BB2358" i="3" s="1"/>
  <c r="BD2358" i="3"/>
  <c r="BE2358" i="3" s="1"/>
  <c r="BF2358" i="3" s="1"/>
  <c r="BJ2358" i="3"/>
  <c r="BK2358" i="3"/>
  <c r="BL2358" i="3"/>
  <c r="BM2358" i="3"/>
  <c r="BN2358" i="3"/>
  <c r="AA2359" i="3"/>
  <c r="AB2359" i="3"/>
  <c r="AG2359" i="3"/>
  <c r="AX2359" i="3"/>
  <c r="AC2359" i="3" s="1"/>
  <c r="AY2359" i="3"/>
  <c r="AZ2359" i="3"/>
  <c r="BC2359" i="3"/>
  <c r="BB2359" i="3" s="1"/>
  <c r="BD2359" i="3"/>
  <c r="BE2359" i="3" s="1"/>
  <c r="BF2359" i="3" s="1"/>
  <c r="BJ2359" i="3"/>
  <c r="BK2359" i="3"/>
  <c r="BL2359" i="3"/>
  <c r="BM2359" i="3"/>
  <c r="BN2359" i="3"/>
  <c r="AA2360" i="3"/>
  <c r="AB2360" i="3"/>
  <c r="AG2360" i="3"/>
  <c r="AX2360" i="3"/>
  <c r="AC2360" i="3" s="1"/>
  <c r="AY2360" i="3"/>
  <c r="AZ2360" i="3"/>
  <c r="BC2360" i="3"/>
  <c r="BB2360" i="3" s="1"/>
  <c r="BD2360" i="3"/>
  <c r="BE2360" i="3" s="1"/>
  <c r="BF2360" i="3" s="1"/>
  <c r="BJ2360" i="3"/>
  <c r="BK2360" i="3"/>
  <c r="BL2360" i="3"/>
  <c r="BM2360" i="3"/>
  <c r="BN2360" i="3"/>
  <c r="AA2361" i="3"/>
  <c r="AB2361" i="3"/>
  <c r="AG2361" i="3"/>
  <c r="AX2361" i="3"/>
  <c r="AC2361" i="3" s="1"/>
  <c r="AY2361" i="3"/>
  <c r="AZ2361" i="3"/>
  <c r="BC2361" i="3"/>
  <c r="BB2361" i="3" s="1"/>
  <c r="BD2361" i="3"/>
  <c r="BE2361" i="3" s="1"/>
  <c r="BF2361" i="3" s="1"/>
  <c r="BJ2361" i="3"/>
  <c r="BK2361" i="3"/>
  <c r="BL2361" i="3"/>
  <c r="BM2361" i="3"/>
  <c r="BN2361" i="3"/>
  <c r="AA2362" i="3"/>
  <c r="AB2362" i="3"/>
  <c r="AG2362" i="3"/>
  <c r="AX2362" i="3"/>
  <c r="AC2362" i="3" s="1"/>
  <c r="AY2362" i="3"/>
  <c r="AZ2362" i="3"/>
  <c r="BC2362" i="3"/>
  <c r="BB2362" i="3" s="1"/>
  <c r="BD2362" i="3"/>
  <c r="BE2362" i="3" s="1"/>
  <c r="BF2362" i="3" s="1"/>
  <c r="BJ2362" i="3"/>
  <c r="BK2362" i="3"/>
  <c r="BL2362" i="3"/>
  <c r="BM2362" i="3"/>
  <c r="BN2362" i="3"/>
  <c r="AA2363" i="3"/>
  <c r="AB2363" i="3"/>
  <c r="AG2363" i="3"/>
  <c r="AX2363" i="3"/>
  <c r="AC2363" i="3" s="1"/>
  <c r="AY2363" i="3"/>
  <c r="AZ2363" i="3"/>
  <c r="BC2363" i="3"/>
  <c r="BB2363" i="3" s="1"/>
  <c r="BD2363" i="3"/>
  <c r="BE2363" i="3" s="1"/>
  <c r="BF2363" i="3" s="1"/>
  <c r="BJ2363" i="3"/>
  <c r="BK2363" i="3"/>
  <c r="BL2363" i="3"/>
  <c r="BM2363" i="3"/>
  <c r="BN2363" i="3"/>
  <c r="AA2364" i="3"/>
  <c r="AB2364" i="3"/>
  <c r="AG2364" i="3"/>
  <c r="AX2364" i="3"/>
  <c r="AC2364" i="3" s="1"/>
  <c r="AY2364" i="3"/>
  <c r="AZ2364" i="3"/>
  <c r="BC2364" i="3"/>
  <c r="BB2364" i="3" s="1"/>
  <c r="BD2364" i="3"/>
  <c r="BE2364" i="3" s="1"/>
  <c r="BF2364" i="3" s="1"/>
  <c r="BJ2364" i="3"/>
  <c r="BK2364" i="3"/>
  <c r="BL2364" i="3"/>
  <c r="BM2364" i="3"/>
  <c r="BN2364" i="3"/>
  <c r="AA2365" i="3"/>
  <c r="AB2365" i="3"/>
  <c r="AG2365" i="3"/>
  <c r="AX2365" i="3"/>
  <c r="AC2365" i="3" s="1"/>
  <c r="AY2365" i="3"/>
  <c r="AZ2365" i="3"/>
  <c r="BC2365" i="3"/>
  <c r="BB2365" i="3" s="1"/>
  <c r="BD2365" i="3"/>
  <c r="BE2365" i="3" s="1"/>
  <c r="BF2365" i="3" s="1"/>
  <c r="BJ2365" i="3"/>
  <c r="BK2365" i="3"/>
  <c r="BL2365" i="3"/>
  <c r="BM2365" i="3"/>
  <c r="BN2365" i="3"/>
  <c r="AA2366" i="3"/>
  <c r="AB2366" i="3"/>
  <c r="AG2366" i="3"/>
  <c r="AX2366" i="3"/>
  <c r="AC2366" i="3" s="1"/>
  <c r="AY2366" i="3"/>
  <c r="AZ2366" i="3"/>
  <c r="BC2366" i="3"/>
  <c r="BB2366" i="3" s="1"/>
  <c r="BD2366" i="3"/>
  <c r="BE2366" i="3" s="1"/>
  <c r="BF2366" i="3" s="1"/>
  <c r="BJ2366" i="3"/>
  <c r="BK2366" i="3"/>
  <c r="BL2366" i="3"/>
  <c r="BM2366" i="3"/>
  <c r="BN2366" i="3"/>
  <c r="AA2367" i="3"/>
  <c r="AB2367" i="3"/>
  <c r="AG2367" i="3"/>
  <c r="AX2367" i="3"/>
  <c r="AC2367" i="3" s="1"/>
  <c r="AY2367" i="3"/>
  <c r="AZ2367" i="3"/>
  <c r="BC2367" i="3"/>
  <c r="BB2367" i="3" s="1"/>
  <c r="BD2367" i="3"/>
  <c r="BE2367" i="3" s="1"/>
  <c r="BF2367" i="3" s="1"/>
  <c r="BJ2367" i="3"/>
  <c r="BK2367" i="3"/>
  <c r="BL2367" i="3"/>
  <c r="BM2367" i="3"/>
  <c r="BN2367" i="3"/>
  <c r="AA2368" i="3"/>
  <c r="AB2368" i="3"/>
  <c r="AG2368" i="3"/>
  <c r="AX2368" i="3"/>
  <c r="AC2368" i="3" s="1"/>
  <c r="AY2368" i="3"/>
  <c r="AZ2368" i="3"/>
  <c r="BC2368" i="3"/>
  <c r="BB2368" i="3" s="1"/>
  <c r="BD2368" i="3"/>
  <c r="BE2368" i="3" s="1"/>
  <c r="BF2368" i="3" s="1"/>
  <c r="BJ2368" i="3"/>
  <c r="BK2368" i="3"/>
  <c r="BL2368" i="3"/>
  <c r="BM2368" i="3"/>
  <c r="BN2368" i="3"/>
  <c r="AA2369" i="3"/>
  <c r="AB2369" i="3"/>
  <c r="AG2369" i="3"/>
  <c r="AX2369" i="3"/>
  <c r="AC2369" i="3" s="1"/>
  <c r="AY2369" i="3"/>
  <c r="AZ2369" i="3"/>
  <c r="BC2369" i="3"/>
  <c r="BB2369" i="3" s="1"/>
  <c r="BD2369" i="3"/>
  <c r="BE2369" i="3" s="1"/>
  <c r="BF2369" i="3" s="1"/>
  <c r="BJ2369" i="3"/>
  <c r="BK2369" i="3"/>
  <c r="BL2369" i="3"/>
  <c r="BM2369" i="3"/>
  <c r="BN2369" i="3"/>
  <c r="AA2370" i="3"/>
  <c r="AB2370" i="3"/>
  <c r="AG2370" i="3"/>
  <c r="AX2370" i="3"/>
  <c r="AC2370" i="3" s="1"/>
  <c r="AY2370" i="3"/>
  <c r="AZ2370" i="3"/>
  <c r="BC2370" i="3"/>
  <c r="BB2370" i="3" s="1"/>
  <c r="BD2370" i="3"/>
  <c r="BE2370" i="3" s="1"/>
  <c r="BF2370" i="3" s="1"/>
  <c r="BJ2370" i="3"/>
  <c r="BK2370" i="3"/>
  <c r="BL2370" i="3"/>
  <c r="BM2370" i="3"/>
  <c r="BN2370" i="3"/>
  <c r="AA2371" i="3"/>
  <c r="AB2371" i="3"/>
  <c r="AG2371" i="3"/>
  <c r="AX2371" i="3"/>
  <c r="AC2371" i="3" s="1"/>
  <c r="AY2371" i="3"/>
  <c r="AZ2371" i="3"/>
  <c r="BC2371" i="3"/>
  <c r="BB2371" i="3" s="1"/>
  <c r="BD2371" i="3"/>
  <c r="BE2371" i="3" s="1"/>
  <c r="BF2371" i="3" s="1"/>
  <c r="BJ2371" i="3"/>
  <c r="BK2371" i="3"/>
  <c r="BL2371" i="3"/>
  <c r="BM2371" i="3"/>
  <c r="BN2371" i="3"/>
  <c r="AA2372" i="3"/>
  <c r="AB2372" i="3"/>
  <c r="AG2372" i="3"/>
  <c r="AX2372" i="3"/>
  <c r="AC2372" i="3" s="1"/>
  <c r="AY2372" i="3"/>
  <c r="AZ2372" i="3"/>
  <c r="BC2372" i="3"/>
  <c r="BB2372" i="3" s="1"/>
  <c r="BD2372" i="3"/>
  <c r="BE2372" i="3" s="1"/>
  <c r="BF2372" i="3" s="1"/>
  <c r="BJ2372" i="3"/>
  <c r="BK2372" i="3"/>
  <c r="BL2372" i="3"/>
  <c r="BM2372" i="3"/>
  <c r="BN2372" i="3"/>
  <c r="AA2373" i="3"/>
  <c r="AB2373" i="3"/>
  <c r="AG2373" i="3"/>
  <c r="AX2373" i="3"/>
  <c r="AC2373" i="3" s="1"/>
  <c r="AY2373" i="3"/>
  <c r="AZ2373" i="3"/>
  <c r="BC2373" i="3"/>
  <c r="BB2373" i="3" s="1"/>
  <c r="BD2373" i="3"/>
  <c r="BE2373" i="3" s="1"/>
  <c r="BF2373" i="3" s="1"/>
  <c r="BJ2373" i="3"/>
  <c r="BK2373" i="3"/>
  <c r="BL2373" i="3"/>
  <c r="BM2373" i="3"/>
  <c r="BN2373" i="3"/>
  <c r="AA2374" i="3"/>
  <c r="AB2374" i="3"/>
  <c r="AG2374" i="3"/>
  <c r="AX2374" i="3"/>
  <c r="AC2374" i="3" s="1"/>
  <c r="AY2374" i="3"/>
  <c r="AZ2374" i="3"/>
  <c r="BC2374" i="3"/>
  <c r="BB2374" i="3" s="1"/>
  <c r="BD2374" i="3"/>
  <c r="BE2374" i="3" s="1"/>
  <c r="BF2374" i="3" s="1"/>
  <c r="BJ2374" i="3"/>
  <c r="BK2374" i="3"/>
  <c r="BL2374" i="3"/>
  <c r="BM2374" i="3"/>
  <c r="BN2374" i="3"/>
  <c r="AA2375" i="3"/>
  <c r="AB2375" i="3"/>
  <c r="AG2375" i="3"/>
  <c r="AX2375" i="3"/>
  <c r="AC2375" i="3" s="1"/>
  <c r="AY2375" i="3"/>
  <c r="AZ2375" i="3"/>
  <c r="BC2375" i="3"/>
  <c r="BB2375" i="3" s="1"/>
  <c r="BD2375" i="3"/>
  <c r="BE2375" i="3" s="1"/>
  <c r="BF2375" i="3" s="1"/>
  <c r="BJ2375" i="3"/>
  <c r="BK2375" i="3"/>
  <c r="BL2375" i="3"/>
  <c r="BM2375" i="3"/>
  <c r="BN2375" i="3"/>
  <c r="AA2376" i="3"/>
  <c r="AB2376" i="3"/>
  <c r="AG2376" i="3"/>
  <c r="AX2376" i="3"/>
  <c r="AC2376" i="3" s="1"/>
  <c r="AY2376" i="3"/>
  <c r="AZ2376" i="3"/>
  <c r="BC2376" i="3"/>
  <c r="BB2376" i="3" s="1"/>
  <c r="BD2376" i="3"/>
  <c r="BE2376" i="3" s="1"/>
  <c r="BF2376" i="3" s="1"/>
  <c r="BJ2376" i="3"/>
  <c r="BK2376" i="3"/>
  <c r="BL2376" i="3"/>
  <c r="BM2376" i="3"/>
  <c r="BN2376" i="3"/>
  <c r="AA2377" i="3"/>
  <c r="AB2377" i="3"/>
  <c r="AG2377" i="3"/>
  <c r="AX2377" i="3"/>
  <c r="AC2377" i="3" s="1"/>
  <c r="AY2377" i="3"/>
  <c r="AZ2377" i="3"/>
  <c r="BC2377" i="3"/>
  <c r="BB2377" i="3" s="1"/>
  <c r="BD2377" i="3"/>
  <c r="BE2377" i="3" s="1"/>
  <c r="BF2377" i="3" s="1"/>
  <c r="BJ2377" i="3"/>
  <c r="BK2377" i="3"/>
  <c r="BL2377" i="3"/>
  <c r="BM2377" i="3"/>
  <c r="BN2377" i="3"/>
  <c r="AA2378" i="3"/>
  <c r="AB2378" i="3"/>
  <c r="AG2378" i="3"/>
  <c r="AX2378" i="3"/>
  <c r="AC2378" i="3" s="1"/>
  <c r="AY2378" i="3"/>
  <c r="AZ2378" i="3"/>
  <c r="BC2378" i="3"/>
  <c r="BB2378" i="3" s="1"/>
  <c r="BD2378" i="3"/>
  <c r="BE2378" i="3" s="1"/>
  <c r="BF2378" i="3" s="1"/>
  <c r="BJ2378" i="3"/>
  <c r="BK2378" i="3"/>
  <c r="BL2378" i="3"/>
  <c r="BM2378" i="3"/>
  <c r="BN2378" i="3"/>
  <c r="AA2379" i="3"/>
  <c r="AB2379" i="3"/>
  <c r="AG2379" i="3"/>
  <c r="AX2379" i="3"/>
  <c r="AC2379" i="3" s="1"/>
  <c r="AY2379" i="3"/>
  <c r="AZ2379" i="3"/>
  <c r="BC2379" i="3"/>
  <c r="BB2379" i="3" s="1"/>
  <c r="BD2379" i="3"/>
  <c r="BE2379" i="3" s="1"/>
  <c r="BF2379" i="3" s="1"/>
  <c r="BJ2379" i="3"/>
  <c r="BK2379" i="3"/>
  <c r="BL2379" i="3"/>
  <c r="BM2379" i="3"/>
  <c r="BN2379" i="3"/>
  <c r="AA2380" i="3"/>
  <c r="AB2380" i="3"/>
  <c r="AG2380" i="3"/>
  <c r="AX2380" i="3"/>
  <c r="AC2380" i="3" s="1"/>
  <c r="AY2380" i="3"/>
  <c r="AZ2380" i="3"/>
  <c r="BC2380" i="3"/>
  <c r="BB2380" i="3" s="1"/>
  <c r="BD2380" i="3"/>
  <c r="BE2380" i="3" s="1"/>
  <c r="BF2380" i="3" s="1"/>
  <c r="BJ2380" i="3"/>
  <c r="BK2380" i="3"/>
  <c r="BL2380" i="3"/>
  <c r="BM2380" i="3"/>
  <c r="BN2380" i="3"/>
  <c r="AA2381" i="3"/>
  <c r="AB2381" i="3"/>
  <c r="AG2381" i="3"/>
  <c r="AX2381" i="3"/>
  <c r="AC2381" i="3" s="1"/>
  <c r="AY2381" i="3"/>
  <c r="AZ2381" i="3"/>
  <c r="BC2381" i="3"/>
  <c r="BB2381" i="3" s="1"/>
  <c r="BD2381" i="3"/>
  <c r="BE2381" i="3" s="1"/>
  <c r="BF2381" i="3" s="1"/>
  <c r="BJ2381" i="3"/>
  <c r="BK2381" i="3"/>
  <c r="BL2381" i="3"/>
  <c r="BM2381" i="3"/>
  <c r="BN2381" i="3"/>
  <c r="AA2382" i="3"/>
  <c r="AB2382" i="3"/>
  <c r="AG2382" i="3"/>
  <c r="AX2382" i="3"/>
  <c r="AC2382" i="3" s="1"/>
  <c r="AY2382" i="3"/>
  <c r="AZ2382" i="3"/>
  <c r="BC2382" i="3"/>
  <c r="BB2382" i="3" s="1"/>
  <c r="BD2382" i="3"/>
  <c r="BE2382" i="3" s="1"/>
  <c r="BF2382" i="3" s="1"/>
  <c r="BJ2382" i="3"/>
  <c r="BK2382" i="3"/>
  <c r="BL2382" i="3"/>
  <c r="BM2382" i="3"/>
  <c r="BN2382" i="3"/>
  <c r="AA2383" i="3"/>
  <c r="AB2383" i="3"/>
  <c r="AG2383" i="3"/>
  <c r="AX2383" i="3"/>
  <c r="AC2383" i="3" s="1"/>
  <c r="AY2383" i="3"/>
  <c r="AZ2383" i="3"/>
  <c r="BC2383" i="3"/>
  <c r="BB2383" i="3" s="1"/>
  <c r="BD2383" i="3"/>
  <c r="BE2383" i="3" s="1"/>
  <c r="BF2383" i="3" s="1"/>
  <c r="BJ2383" i="3"/>
  <c r="BK2383" i="3"/>
  <c r="BL2383" i="3"/>
  <c r="BM2383" i="3"/>
  <c r="BN2383" i="3"/>
  <c r="AA2384" i="3"/>
  <c r="AB2384" i="3"/>
  <c r="AG2384" i="3"/>
  <c r="AX2384" i="3"/>
  <c r="AC2384" i="3" s="1"/>
  <c r="AY2384" i="3"/>
  <c r="AZ2384" i="3"/>
  <c r="BC2384" i="3"/>
  <c r="BB2384" i="3" s="1"/>
  <c r="BD2384" i="3"/>
  <c r="BE2384" i="3" s="1"/>
  <c r="BF2384" i="3" s="1"/>
  <c r="BJ2384" i="3"/>
  <c r="BK2384" i="3"/>
  <c r="BL2384" i="3"/>
  <c r="BM2384" i="3"/>
  <c r="BN2384" i="3"/>
  <c r="AA2385" i="3"/>
  <c r="AB2385" i="3"/>
  <c r="AG2385" i="3"/>
  <c r="AX2385" i="3"/>
  <c r="AC2385" i="3" s="1"/>
  <c r="AY2385" i="3"/>
  <c r="AZ2385" i="3"/>
  <c r="BC2385" i="3"/>
  <c r="BB2385" i="3" s="1"/>
  <c r="BD2385" i="3"/>
  <c r="BE2385" i="3" s="1"/>
  <c r="BF2385" i="3" s="1"/>
  <c r="BJ2385" i="3"/>
  <c r="BK2385" i="3"/>
  <c r="BL2385" i="3"/>
  <c r="BM2385" i="3"/>
  <c r="BN2385" i="3"/>
  <c r="AA2386" i="3"/>
  <c r="AB2386" i="3"/>
  <c r="AG2386" i="3"/>
  <c r="AX2386" i="3"/>
  <c r="AC2386" i="3" s="1"/>
  <c r="AY2386" i="3"/>
  <c r="AZ2386" i="3"/>
  <c r="BC2386" i="3"/>
  <c r="BB2386" i="3" s="1"/>
  <c r="BD2386" i="3"/>
  <c r="BE2386" i="3" s="1"/>
  <c r="BF2386" i="3" s="1"/>
  <c r="BJ2386" i="3"/>
  <c r="BK2386" i="3"/>
  <c r="BL2386" i="3"/>
  <c r="BM2386" i="3"/>
  <c r="BN2386" i="3"/>
  <c r="AA2387" i="3"/>
  <c r="AB2387" i="3"/>
  <c r="AG2387" i="3"/>
  <c r="AX2387" i="3"/>
  <c r="AC2387" i="3" s="1"/>
  <c r="AY2387" i="3"/>
  <c r="AZ2387" i="3"/>
  <c r="BC2387" i="3"/>
  <c r="BB2387" i="3" s="1"/>
  <c r="BD2387" i="3"/>
  <c r="BE2387" i="3" s="1"/>
  <c r="BF2387" i="3" s="1"/>
  <c r="BJ2387" i="3"/>
  <c r="BK2387" i="3"/>
  <c r="BL2387" i="3"/>
  <c r="BM2387" i="3"/>
  <c r="BN2387" i="3"/>
  <c r="AA2388" i="3"/>
  <c r="AB2388" i="3"/>
  <c r="AG2388" i="3"/>
  <c r="AX2388" i="3"/>
  <c r="AC2388" i="3" s="1"/>
  <c r="AY2388" i="3"/>
  <c r="AZ2388" i="3"/>
  <c r="BC2388" i="3"/>
  <c r="BB2388" i="3" s="1"/>
  <c r="BD2388" i="3"/>
  <c r="BE2388" i="3" s="1"/>
  <c r="BF2388" i="3" s="1"/>
  <c r="BJ2388" i="3"/>
  <c r="BK2388" i="3"/>
  <c r="BL2388" i="3"/>
  <c r="BM2388" i="3"/>
  <c r="BN2388" i="3"/>
  <c r="AA2389" i="3"/>
  <c r="AB2389" i="3"/>
  <c r="AG2389" i="3"/>
  <c r="AX2389" i="3"/>
  <c r="AC2389" i="3" s="1"/>
  <c r="AY2389" i="3"/>
  <c r="AZ2389" i="3"/>
  <c r="BC2389" i="3"/>
  <c r="BB2389" i="3" s="1"/>
  <c r="BD2389" i="3"/>
  <c r="BE2389" i="3" s="1"/>
  <c r="BF2389" i="3" s="1"/>
  <c r="BJ2389" i="3"/>
  <c r="BK2389" i="3"/>
  <c r="BL2389" i="3"/>
  <c r="BM2389" i="3"/>
  <c r="BN2389" i="3"/>
  <c r="AA2390" i="3"/>
  <c r="AB2390" i="3"/>
  <c r="AG2390" i="3"/>
  <c r="AX2390" i="3"/>
  <c r="AC2390" i="3" s="1"/>
  <c r="AY2390" i="3"/>
  <c r="AZ2390" i="3"/>
  <c r="BC2390" i="3"/>
  <c r="BB2390" i="3" s="1"/>
  <c r="BD2390" i="3"/>
  <c r="BE2390" i="3" s="1"/>
  <c r="BF2390" i="3" s="1"/>
  <c r="BJ2390" i="3"/>
  <c r="BK2390" i="3"/>
  <c r="BL2390" i="3"/>
  <c r="BM2390" i="3"/>
  <c r="BN2390" i="3"/>
  <c r="AA2391" i="3"/>
  <c r="AB2391" i="3"/>
  <c r="AG2391" i="3"/>
  <c r="AX2391" i="3"/>
  <c r="AC2391" i="3" s="1"/>
  <c r="AY2391" i="3"/>
  <c r="AZ2391" i="3"/>
  <c r="BC2391" i="3"/>
  <c r="BB2391" i="3" s="1"/>
  <c r="BD2391" i="3"/>
  <c r="BE2391" i="3" s="1"/>
  <c r="BF2391" i="3" s="1"/>
  <c r="BJ2391" i="3"/>
  <c r="BK2391" i="3"/>
  <c r="BL2391" i="3"/>
  <c r="BM2391" i="3"/>
  <c r="BN2391" i="3"/>
  <c r="AA2392" i="3"/>
  <c r="AB2392" i="3"/>
  <c r="AG2392" i="3"/>
  <c r="AX2392" i="3"/>
  <c r="AC2392" i="3" s="1"/>
  <c r="AY2392" i="3"/>
  <c r="AZ2392" i="3"/>
  <c r="BC2392" i="3"/>
  <c r="BB2392" i="3" s="1"/>
  <c r="BD2392" i="3"/>
  <c r="BE2392" i="3" s="1"/>
  <c r="BF2392" i="3" s="1"/>
  <c r="BJ2392" i="3"/>
  <c r="BK2392" i="3"/>
  <c r="BL2392" i="3"/>
  <c r="BM2392" i="3"/>
  <c r="BN2392" i="3"/>
  <c r="AA2393" i="3"/>
  <c r="AB2393" i="3"/>
  <c r="AG2393" i="3"/>
  <c r="AX2393" i="3"/>
  <c r="AC2393" i="3" s="1"/>
  <c r="AY2393" i="3"/>
  <c r="AZ2393" i="3"/>
  <c r="BC2393" i="3"/>
  <c r="BB2393" i="3" s="1"/>
  <c r="BD2393" i="3"/>
  <c r="BE2393" i="3" s="1"/>
  <c r="BF2393" i="3" s="1"/>
  <c r="BJ2393" i="3"/>
  <c r="BK2393" i="3"/>
  <c r="BL2393" i="3"/>
  <c r="BM2393" i="3"/>
  <c r="BN2393" i="3"/>
  <c r="AA2394" i="3"/>
  <c r="AB2394" i="3"/>
  <c r="AG2394" i="3"/>
  <c r="AX2394" i="3"/>
  <c r="AC2394" i="3" s="1"/>
  <c r="AY2394" i="3"/>
  <c r="AZ2394" i="3"/>
  <c r="BC2394" i="3"/>
  <c r="BB2394" i="3" s="1"/>
  <c r="BD2394" i="3"/>
  <c r="BE2394" i="3" s="1"/>
  <c r="BF2394" i="3" s="1"/>
  <c r="BJ2394" i="3"/>
  <c r="BK2394" i="3"/>
  <c r="BL2394" i="3"/>
  <c r="BM2394" i="3"/>
  <c r="BN2394" i="3"/>
  <c r="AA2395" i="3"/>
  <c r="AB2395" i="3"/>
  <c r="AG2395" i="3"/>
  <c r="AX2395" i="3"/>
  <c r="AC2395" i="3" s="1"/>
  <c r="AY2395" i="3"/>
  <c r="AZ2395" i="3"/>
  <c r="BC2395" i="3"/>
  <c r="BB2395" i="3" s="1"/>
  <c r="BD2395" i="3"/>
  <c r="BE2395" i="3" s="1"/>
  <c r="BF2395" i="3" s="1"/>
  <c r="BJ2395" i="3"/>
  <c r="BK2395" i="3"/>
  <c r="BL2395" i="3"/>
  <c r="BM2395" i="3"/>
  <c r="BN2395" i="3"/>
  <c r="AA2396" i="3"/>
  <c r="AB2396" i="3"/>
  <c r="AG2396" i="3"/>
  <c r="AX2396" i="3"/>
  <c r="AC2396" i="3" s="1"/>
  <c r="AY2396" i="3"/>
  <c r="AZ2396" i="3"/>
  <c r="BC2396" i="3"/>
  <c r="BB2396" i="3" s="1"/>
  <c r="BD2396" i="3"/>
  <c r="BE2396" i="3" s="1"/>
  <c r="BF2396" i="3" s="1"/>
  <c r="BJ2396" i="3"/>
  <c r="BK2396" i="3"/>
  <c r="BL2396" i="3"/>
  <c r="BM2396" i="3"/>
  <c r="BN2396" i="3"/>
  <c r="AA2397" i="3"/>
  <c r="AB2397" i="3"/>
  <c r="AG2397" i="3"/>
  <c r="AX2397" i="3"/>
  <c r="AC2397" i="3" s="1"/>
  <c r="AY2397" i="3"/>
  <c r="AZ2397" i="3"/>
  <c r="BC2397" i="3"/>
  <c r="BB2397" i="3" s="1"/>
  <c r="BD2397" i="3"/>
  <c r="BE2397" i="3" s="1"/>
  <c r="BF2397" i="3" s="1"/>
  <c r="BJ2397" i="3"/>
  <c r="BK2397" i="3"/>
  <c r="BL2397" i="3"/>
  <c r="BM2397" i="3"/>
  <c r="BN2397" i="3"/>
  <c r="AA2398" i="3"/>
  <c r="AB2398" i="3"/>
  <c r="AG2398" i="3"/>
  <c r="AX2398" i="3"/>
  <c r="AC2398" i="3" s="1"/>
  <c r="AY2398" i="3"/>
  <c r="AZ2398" i="3"/>
  <c r="BC2398" i="3"/>
  <c r="BB2398" i="3" s="1"/>
  <c r="BD2398" i="3"/>
  <c r="BE2398" i="3" s="1"/>
  <c r="BF2398" i="3" s="1"/>
  <c r="BJ2398" i="3"/>
  <c r="BK2398" i="3"/>
  <c r="BL2398" i="3"/>
  <c r="BM2398" i="3"/>
  <c r="BN2398" i="3"/>
  <c r="AA2399" i="3"/>
  <c r="AB2399" i="3"/>
  <c r="AG2399" i="3"/>
  <c r="AX2399" i="3"/>
  <c r="AC2399" i="3" s="1"/>
  <c r="AY2399" i="3"/>
  <c r="AZ2399" i="3"/>
  <c r="BC2399" i="3"/>
  <c r="BB2399" i="3" s="1"/>
  <c r="BD2399" i="3"/>
  <c r="BE2399" i="3" s="1"/>
  <c r="BF2399" i="3" s="1"/>
  <c r="BJ2399" i="3"/>
  <c r="BK2399" i="3"/>
  <c r="BL2399" i="3"/>
  <c r="BM2399" i="3"/>
  <c r="BN2399" i="3"/>
  <c r="AA2400" i="3"/>
  <c r="AB2400" i="3"/>
  <c r="AG2400" i="3"/>
  <c r="AX2400" i="3"/>
  <c r="AC2400" i="3" s="1"/>
  <c r="AY2400" i="3"/>
  <c r="AZ2400" i="3"/>
  <c r="BC2400" i="3"/>
  <c r="BB2400" i="3" s="1"/>
  <c r="BD2400" i="3"/>
  <c r="BE2400" i="3" s="1"/>
  <c r="BF2400" i="3" s="1"/>
  <c r="BJ2400" i="3"/>
  <c r="BK2400" i="3"/>
  <c r="BL2400" i="3"/>
  <c r="BM2400" i="3"/>
  <c r="BN2400" i="3"/>
  <c r="AA2401" i="3"/>
  <c r="AB2401" i="3"/>
  <c r="AG2401" i="3"/>
  <c r="AX2401" i="3"/>
  <c r="AC2401" i="3" s="1"/>
  <c r="AY2401" i="3"/>
  <c r="AZ2401" i="3"/>
  <c r="BC2401" i="3"/>
  <c r="BB2401" i="3" s="1"/>
  <c r="BD2401" i="3"/>
  <c r="BE2401" i="3" s="1"/>
  <c r="BF2401" i="3" s="1"/>
  <c r="BJ2401" i="3"/>
  <c r="BK2401" i="3"/>
  <c r="BL2401" i="3"/>
  <c r="BM2401" i="3"/>
  <c r="BN2401" i="3"/>
  <c r="AA2402" i="3"/>
  <c r="AB2402" i="3"/>
  <c r="AG2402" i="3"/>
  <c r="AX2402" i="3"/>
  <c r="AC2402" i="3" s="1"/>
  <c r="AY2402" i="3"/>
  <c r="AZ2402" i="3"/>
  <c r="BC2402" i="3"/>
  <c r="BB2402" i="3" s="1"/>
  <c r="BD2402" i="3"/>
  <c r="BE2402" i="3" s="1"/>
  <c r="BF2402" i="3" s="1"/>
  <c r="BJ2402" i="3"/>
  <c r="BK2402" i="3"/>
  <c r="BL2402" i="3"/>
  <c r="BM2402" i="3"/>
  <c r="BN2402" i="3"/>
  <c r="AA2403" i="3"/>
  <c r="AB2403" i="3"/>
  <c r="AG2403" i="3"/>
  <c r="AX2403" i="3"/>
  <c r="AC2403" i="3" s="1"/>
  <c r="AY2403" i="3"/>
  <c r="AZ2403" i="3"/>
  <c r="BC2403" i="3"/>
  <c r="BB2403" i="3" s="1"/>
  <c r="BD2403" i="3"/>
  <c r="BE2403" i="3" s="1"/>
  <c r="BF2403" i="3" s="1"/>
  <c r="BJ2403" i="3"/>
  <c r="BK2403" i="3"/>
  <c r="BL2403" i="3"/>
  <c r="BM2403" i="3"/>
  <c r="BN2403" i="3"/>
  <c r="AA2404" i="3"/>
  <c r="AB2404" i="3"/>
  <c r="AG2404" i="3"/>
  <c r="AX2404" i="3"/>
  <c r="AC2404" i="3" s="1"/>
  <c r="AY2404" i="3"/>
  <c r="AZ2404" i="3"/>
  <c r="BC2404" i="3"/>
  <c r="BB2404" i="3" s="1"/>
  <c r="BD2404" i="3"/>
  <c r="BE2404" i="3" s="1"/>
  <c r="BF2404" i="3" s="1"/>
  <c r="BJ2404" i="3"/>
  <c r="BK2404" i="3"/>
  <c r="BL2404" i="3"/>
  <c r="BM2404" i="3"/>
  <c r="BN2404" i="3"/>
  <c r="AA2405" i="3"/>
  <c r="AB2405" i="3"/>
  <c r="AG2405" i="3"/>
  <c r="AX2405" i="3"/>
  <c r="AC2405" i="3" s="1"/>
  <c r="AY2405" i="3"/>
  <c r="AZ2405" i="3"/>
  <c r="BC2405" i="3"/>
  <c r="BB2405" i="3" s="1"/>
  <c r="BD2405" i="3"/>
  <c r="BE2405" i="3" s="1"/>
  <c r="BF2405" i="3" s="1"/>
  <c r="BJ2405" i="3"/>
  <c r="BK2405" i="3"/>
  <c r="BL2405" i="3"/>
  <c r="BM2405" i="3"/>
  <c r="BN2405" i="3"/>
  <c r="AA2406" i="3"/>
  <c r="AB2406" i="3"/>
  <c r="AG2406" i="3"/>
  <c r="AX2406" i="3"/>
  <c r="AC2406" i="3" s="1"/>
  <c r="AY2406" i="3"/>
  <c r="AZ2406" i="3"/>
  <c r="BC2406" i="3"/>
  <c r="BB2406" i="3" s="1"/>
  <c r="BD2406" i="3"/>
  <c r="BE2406" i="3" s="1"/>
  <c r="BF2406" i="3" s="1"/>
  <c r="BJ2406" i="3"/>
  <c r="BK2406" i="3"/>
  <c r="BL2406" i="3"/>
  <c r="BM2406" i="3"/>
  <c r="BN2406" i="3"/>
  <c r="AA2407" i="3"/>
  <c r="AB2407" i="3"/>
  <c r="AG2407" i="3"/>
  <c r="AX2407" i="3"/>
  <c r="AC2407" i="3" s="1"/>
  <c r="AY2407" i="3"/>
  <c r="AZ2407" i="3"/>
  <c r="BC2407" i="3"/>
  <c r="BB2407" i="3" s="1"/>
  <c r="BD2407" i="3"/>
  <c r="BE2407" i="3" s="1"/>
  <c r="BF2407" i="3" s="1"/>
  <c r="BJ2407" i="3"/>
  <c r="BK2407" i="3"/>
  <c r="BL2407" i="3"/>
  <c r="BM2407" i="3"/>
  <c r="BN2407" i="3"/>
  <c r="AA2408" i="3"/>
  <c r="AB2408" i="3"/>
  <c r="AG2408" i="3"/>
  <c r="AX2408" i="3"/>
  <c r="AC2408" i="3" s="1"/>
  <c r="AY2408" i="3"/>
  <c r="AZ2408" i="3"/>
  <c r="BC2408" i="3"/>
  <c r="BB2408" i="3" s="1"/>
  <c r="BD2408" i="3"/>
  <c r="BE2408" i="3" s="1"/>
  <c r="BF2408" i="3" s="1"/>
  <c r="BJ2408" i="3"/>
  <c r="BK2408" i="3"/>
  <c r="BL2408" i="3"/>
  <c r="BM2408" i="3"/>
  <c r="BN2408" i="3"/>
  <c r="AA2409" i="3"/>
  <c r="AB2409" i="3"/>
  <c r="AG2409" i="3"/>
  <c r="AX2409" i="3"/>
  <c r="AC2409" i="3" s="1"/>
  <c r="AY2409" i="3"/>
  <c r="AZ2409" i="3"/>
  <c r="BC2409" i="3"/>
  <c r="BB2409" i="3" s="1"/>
  <c r="BD2409" i="3"/>
  <c r="BE2409" i="3" s="1"/>
  <c r="BF2409" i="3" s="1"/>
  <c r="BJ2409" i="3"/>
  <c r="BK2409" i="3"/>
  <c r="BL2409" i="3"/>
  <c r="BM2409" i="3"/>
  <c r="BN2409" i="3"/>
  <c r="AA2410" i="3"/>
  <c r="AB2410" i="3"/>
  <c r="AG2410" i="3"/>
  <c r="AX2410" i="3"/>
  <c r="AC2410" i="3" s="1"/>
  <c r="AY2410" i="3"/>
  <c r="AZ2410" i="3"/>
  <c r="BC2410" i="3"/>
  <c r="BB2410" i="3" s="1"/>
  <c r="BD2410" i="3"/>
  <c r="BE2410" i="3" s="1"/>
  <c r="BF2410" i="3" s="1"/>
  <c r="BJ2410" i="3"/>
  <c r="BK2410" i="3"/>
  <c r="BL2410" i="3"/>
  <c r="BM2410" i="3"/>
  <c r="BN2410" i="3"/>
  <c r="AA2411" i="3"/>
  <c r="AB2411" i="3"/>
  <c r="AG2411" i="3"/>
  <c r="AX2411" i="3"/>
  <c r="AC2411" i="3" s="1"/>
  <c r="AY2411" i="3"/>
  <c r="AZ2411" i="3"/>
  <c r="BC2411" i="3"/>
  <c r="BB2411" i="3" s="1"/>
  <c r="BD2411" i="3"/>
  <c r="BE2411" i="3" s="1"/>
  <c r="BF2411" i="3" s="1"/>
  <c r="BJ2411" i="3"/>
  <c r="BK2411" i="3"/>
  <c r="BL2411" i="3"/>
  <c r="BM2411" i="3"/>
  <c r="BN2411" i="3"/>
  <c r="AA2412" i="3"/>
  <c r="AB2412" i="3"/>
  <c r="AG2412" i="3"/>
  <c r="AX2412" i="3"/>
  <c r="AC2412" i="3" s="1"/>
  <c r="AY2412" i="3"/>
  <c r="AZ2412" i="3"/>
  <c r="BC2412" i="3"/>
  <c r="BB2412" i="3" s="1"/>
  <c r="BD2412" i="3"/>
  <c r="BE2412" i="3" s="1"/>
  <c r="BF2412" i="3" s="1"/>
  <c r="BJ2412" i="3"/>
  <c r="BK2412" i="3"/>
  <c r="BL2412" i="3"/>
  <c r="BM2412" i="3"/>
  <c r="BN2412" i="3"/>
  <c r="AA2413" i="3"/>
  <c r="AB2413" i="3"/>
  <c r="AG2413" i="3"/>
  <c r="AX2413" i="3"/>
  <c r="AC2413" i="3" s="1"/>
  <c r="AY2413" i="3"/>
  <c r="AZ2413" i="3"/>
  <c r="BC2413" i="3"/>
  <c r="BB2413" i="3" s="1"/>
  <c r="BD2413" i="3"/>
  <c r="BE2413" i="3" s="1"/>
  <c r="BF2413" i="3" s="1"/>
  <c r="BJ2413" i="3"/>
  <c r="BK2413" i="3"/>
  <c r="BL2413" i="3"/>
  <c r="BM2413" i="3"/>
  <c r="BN2413" i="3"/>
  <c r="AA2414" i="3"/>
  <c r="AB2414" i="3"/>
  <c r="AG2414" i="3"/>
  <c r="AX2414" i="3"/>
  <c r="AC2414" i="3" s="1"/>
  <c r="AY2414" i="3"/>
  <c r="AZ2414" i="3"/>
  <c r="BC2414" i="3"/>
  <c r="BB2414" i="3" s="1"/>
  <c r="BD2414" i="3"/>
  <c r="BE2414" i="3" s="1"/>
  <c r="BF2414" i="3" s="1"/>
  <c r="BJ2414" i="3"/>
  <c r="BK2414" i="3"/>
  <c r="BL2414" i="3"/>
  <c r="BM2414" i="3"/>
  <c r="BN2414" i="3"/>
  <c r="AA2415" i="3"/>
  <c r="AB2415" i="3"/>
  <c r="AG2415" i="3"/>
  <c r="AX2415" i="3"/>
  <c r="AC2415" i="3" s="1"/>
  <c r="AY2415" i="3"/>
  <c r="AZ2415" i="3"/>
  <c r="BC2415" i="3"/>
  <c r="BB2415" i="3" s="1"/>
  <c r="BD2415" i="3"/>
  <c r="BE2415" i="3" s="1"/>
  <c r="BF2415" i="3" s="1"/>
  <c r="BJ2415" i="3"/>
  <c r="BK2415" i="3"/>
  <c r="BL2415" i="3"/>
  <c r="BM2415" i="3"/>
  <c r="BN2415" i="3"/>
  <c r="AA2416" i="3"/>
  <c r="AB2416" i="3"/>
  <c r="AG2416" i="3"/>
  <c r="AX2416" i="3"/>
  <c r="AC2416" i="3" s="1"/>
  <c r="AY2416" i="3"/>
  <c r="AZ2416" i="3"/>
  <c r="BC2416" i="3"/>
  <c r="BB2416" i="3" s="1"/>
  <c r="BD2416" i="3"/>
  <c r="BE2416" i="3" s="1"/>
  <c r="BF2416" i="3" s="1"/>
  <c r="BJ2416" i="3"/>
  <c r="BK2416" i="3"/>
  <c r="BL2416" i="3"/>
  <c r="BM2416" i="3"/>
  <c r="BN2416" i="3"/>
  <c r="AA2417" i="3"/>
  <c r="AB2417" i="3"/>
  <c r="AG2417" i="3"/>
  <c r="AX2417" i="3"/>
  <c r="AC2417" i="3" s="1"/>
  <c r="AY2417" i="3"/>
  <c r="AZ2417" i="3"/>
  <c r="BC2417" i="3"/>
  <c r="BB2417" i="3" s="1"/>
  <c r="BD2417" i="3"/>
  <c r="BE2417" i="3" s="1"/>
  <c r="BF2417" i="3" s="1"/>
  <c r="BJ2417" i="3"/>
  <c r="BK2417" i="3"/>
  <c r="BL2417" i="3"/>
  <c r="BM2417" i="3"/>
  <c r="BN2417" i="3"/>
  <c r="AA2418" i="3"/>
  <c r="AB2418" i="3"/>
  <c r="AG2418" i="3"/>
  <c r="AX2418" i="3"/>
  <c r="AC2418" i="3" s="1"/>
  <c r="AY2418" i="3"/>
  <c r="AZ2418" i="3"/>
  <c r="BC2418" i="3"/>
  <c r="BB2418" i="3" s="1"/>
  <c r="BD2418" i="3"/>
  <c r="BE2418" i="3" s="1"/>
  <c r="BF2418" i="3" s="1"/>
  <c r="BJ2418" i="3"/>
  <c r="BK2418" i="3"/>
  <c r="BL2418" i="3"/>
  <c r="BM2418" i="3"/>
  <c r="BN2418" i="3"/>
  <c r="AA2419" i="3"/>
  <c r="AB2419" i="3"/>
  <c r="AG2419" i="3"/>
  <c r="AX2419" i="3"/>
  <c r="AC2419" i="3" s="1"/>
  <c r="AY2419" i="3"/>
  <c r="AZ2419" i="3"/>
  <c r="BC2419" i="3"/>
  <c r="BB2419" i="3" s="1"/>
  <c r="BD2419" i="3"/>
  <c r="BE2419" i="3" s="1"/>
  <c r="BF2419" i="3" s="1"/>
  <c r="BJ2419" i="3"/>
  <c r="BK2419" i="3"/>
  <c r="BL2419" i="3"/>
  <c r="BM2419" i="3"/>
  <c r="BN2419" i="3"/>
  <c r="AA2420" i="3"/>
  <c r="AB2420" i="3"/>
  <c r="AG2420" i="3"/>
  <c r="AX2420" i="3"/>
  <c r="AC2420" i="3" s="1"/>
  <c r="AY2420" i="3"/>
  <c r="AZ2420" i="3"/>
  <c r="BC2420" i="3"/>
  <c r="BB2420" i="3" s="1"/>
  <c r="BD2420" i="3"/>
  <c r="BE2420" i="3" s="1"/>
  <c r="BF2420" i="3" s="1"/>
  <c r="BJ2420" i="3"/>
  <c r="BK2420" i="3"/>
  <c r="BL2420" i="3"/>
  <c r="BM2420" i="3"/>
  <c r="BN2420" i="3"/>
  <c r="AA2421" i="3"/>
  <c r="AB2421" i="3"/>
  <c r="AG2421" i="3"/>
  <c r="AX2421" i="3"/>
  <c r="AC2421" i="3" s="1"/>
  <c r="AY2421" i="3"/>
  <c r="AZ2421" i="3"/>
  <c r="BC2421" i="3"/>
  <c r="BB2421" i="3" s="1"/>
  <c r="BD2421" i="3"/>
  <c r="BE2421" i="3" s="1"/>
  <c r="BF2421" i="3" s="1"/>
  <c r="BJ2421" i="3"/>
  <c r="BK2421" i="3"/>
  <c r="BL2421" i="3"/>
  <c r="BM2421" i="3"/>
  <c r="BN2421" i="3"/>
  <c r="AA2422" i="3"/>
  <c r="AB2422" i="3"/>
  <c r="AG2422" i="3"/>
  <c r="AX2422" i="3"/>
  <c r="AC2422" i="3" s="1"/>
  <c r="AY2422" i="3"/>
  <c r="AZ2422" i="3"/>
  <c r="BC2422" i="3"/>
  <c r="BB2422" i="3" s="1"/>
  <c r="BD2422" i="3"/>
  <c r="BE2422" i="3" s="1"/>
  <c r="BF2422" i="3" s="1"/>
  <c r="BJ2422" i="3"/>
  <c r="BK2422" i="3"/>
  <c r="BL2422" i="3"/>
  <c r="BM2422" i="3"/>
  <c r="BN2422" i="3"/>
  <c r="AA2423" i="3"/>
  <c r="AB2423" i="3"/>
  <c r="AG2423" i="3"/>
  <c r="AX2423" i="3"/>
  <c r="AC2423" i="3" s="1"/>
  <c r="AY2423" i="3"/>
  <c r="AZ2423" i="3"/>
  <c r="BC2423" i="3"/>
  <c r="BB2423" i="3" s="1"/>
  <c r="BD2423" i="3"/>
  <c r="BE2423" i="3" s="1"/>
  <c r="BF2423" i="3" s="1"/>
  <c r="BJ2423" i="3"/>
  <c r="BK2423" i="3"/>
  <c r="BL2423" i="3"/>
  <c r="BM2423" i="3"/>
  <c r="BN2423" i="3"/>
  <c r="AA2424" i="3"/>
  <c r="AB2424" i="3"/>
  <c r="AG2424" i="3"/>
  <c r="AX2424" i="3"/>
  <c r="AC2424" i="3" s="1"/>
  <c r="AY2424" i="3"/>
  <c r="AZ2424" i="3"/>
  <c r="BC2424" i="3"/>
  <c r="BB2424" i="3" s="1"/>
  <c r="BD2424" i="3"/>
  <c r="BE2424" i="3" s="1"/>
  <c r="BF2424" i="3" s="1"/>
  <c r="BJ2424" i="3"/>
  <c r="BK2424" i="3"/>
  <c r="BL2424" i="3"/>
  <c r="BM2424" i="3"/>
  <c r="BN2424" i="3"/>
  <c r="AA2425" i="3"/>
  <c r="AB2425" i="3"/>
  <c r="AG2425" i="3"/>
  <c r="AX2425" i="3"/>
  <c r="AC2425" i="3" s="1"/>
  <c r="AY2425" i="3"/>
  <c r="AZ2425" i="3"/>
  <c r="BC2425" i="3"/>
  <c r="BB2425" i="3" s="1"/>
  <c r="BD2425" i="3"/>
  <c r="BE2425" i="3" s="1"/>
  <c r="BF2425" i="3" s="1"/>
  <c r="BJ2425" i="3"/>
  <c r="BK2425" i="3"/>
  <c r="BL2425" i="3"/>
  <c r="BM2425" i="3"/>
  <c r="BN2425" i="3"/>
  <c r="AA2426" i="3"/>
  <c r="AB2426" i="3"/>
  <c r="AG2426" i="3"/>
  <c r="AX2426" i="3"/>
  <c r="AC2426" i="3" s="1"/>
  <c r="AY2426" i="3"/>
  <c r="AZ2426" i="3"/>
  <c r="BC2426" i="3"/>
  <c r="BB2426" i="3" s="1"/>
  <c r="BD2426" i="3"/>
  <c r="BE2426" i="3" s="1"/>
  <c r="BF2426" i="3" s="1"/>
  <c r="BJ2426" i="3"/>
  <c r="BK2426" i="3"/>
  <c r="BL2426" i="3"/>
  <c r="BM2426" i="3"/>
  <c r="BN2426" i="3"/>
  <c r="AA2427" i="3"/>
  <c r="AB2427" i="3"/>
  <c r="AG2427" i="3"/>
  <c r="AX2427" i="3"/>
  <c r="AC2427" i="3" s="1"/>
  <c r="AY2427" i="3"/>
  <c r="AZ2427" i="3"/>
  <c r="BC2427" i="3"/>
  <c r="BB2427" i="3" s="1"/>
  <c r="BD2427" i="3"/>
  <c r="BE2427" i="3" s="1"/>
  <c r="BF2427" i="3" s="1"/>
  <c r="BJ2427" i="3"/>
  <c r="BK2427" i="3"/>
  <c r="BL2427" i="3"/>
  <c r="BM2427" i="3"/>
  <c r="BN2427" i="3"/>
  <c r="AA2428" i="3"/>
  <c r="AB2428" i="3"/>
  <c r="AG2428" i="3"/>
  <c r="AX2428" i="3"/>
  <c r="AC2428" i="3" s="1"/>
  <c r="AY2428" i="3"/>
  <c r="AZ2428" i="3"/>
  <c r="BC2428" i="3"/>
  <c r="BB2428" i="3" s="1"/>
  <c r="BD2428" i="3"/>
  <c r="BE2428" i="3" s="1"/>
  <c r="BF2428" i="3" s="1"/>
  <c r="BJ2428" i="3"/>
  <c r="BK2428" i="3"/>
  <c r="BL2428" i="3"/>
  <c r="BM2428" i="3"/>
  <c r="BN2428" i="3"/>
  <c r="AA2429" i="3"/>
  <c r="AB2429" i="3"/>
  <c r="AG2429" i="3"/>
  <c r="AX2429" i="3"/>
  <c r="AC2429" i="3" s="1"/>
  <c r="AY2429" i="3"/>
  <c r="AZ2429" i="3"/>
  <c r="BC2429" i="3"/>
  <c r="BB2429" i="3" s="1"/>
  <c r="BD2429" i="3"/>
  <c r="BE2429" i="3" s="1"/>
  <c r="BF2429" i="3" s="1"/>
  <c r="BJ2429" i="3"/>
  <c r="BK2429" i="3"/>
  <c r="BL2429" i="3"/>
  <c r="BM2429" i="3"/>
  <c r="BN2429" i="3"/>
  <c r="AA2430" i="3"/>
  <c r="AB2430" i="3"/>
  <c r="AG2430" i="3"/>
  <c r="AX2430" i="3"/>
  <c r="AC2430" i="3" s="1"/>
  <c r="AY2430" i="3"/>
  <c r="AZ2430" i="3"/>
  <c r="BC2430" i="3"/>
  <c r="BB2430" i="3" s="1"/>
  <c r="BD2430" i="3"/>
  <c r="BE2430" i="3" s="1"/>
  <c r="BF2430" i="3" s="1"/>
  <c r="BJ2430" i="3"/>
  <c r="BK2430" i="3"/>
  <c r="BL2430" i="3"/>
  <c r="BM2430" i="3"/>
  <c r="BN2430" i="3"/>
  <c r="AA2431" i="3"/>
  <c r="AB2431" i="3"/>
  <c r="AG2431" i="3"/>
  <c r="AX2431" i="3"/>
  <c r="AC2431" i="3" s="1"/>
  <c r="AY2431" i="3"/>
  <c r="AZ2431" i="3"/>
  <c r="BC2431" i="3"/>
  <c r="BB2431" i="3" s="1"/>
  <c r="BD2431" i="3"/>
  <c r="BE2431" i="3" s="1"/>
  <c r="BF2431" i="3" s="1"/>
  <c r="BJ2431" i="3"/>
  <c r="BK2431" i="3"/>
  <c r="BL2431" i="3"/>
  <c r="BM2431" i="3"/>
  <c r="BN2431" i="3"/>
  <c r="AA2432" i="3"/>
  <c r="AB2432" i="3"/>
  <c r="AG2432" i="3"/>
  <c r="AX2432" i="3"/>
  <c r="AC2432" i="3" s="1"/>
  <c r="AY2432" i="3"/>
  <c r="AZ2432" i="3"/>
  <c r="BC2432" i="3"/>
  <c r="BB2432" i="3" s="1"/>
  <c r="BD2432" i="3"/>
  <c r="BE2432" i="3" s="1"/>
  <c r="BF2432" i="3" s="1"/>
  <c r="BJ2432" i="3"/>
  <c r="BK2432" i="3"/>
  <c r="BL2432" i="3"/>
  <c r="BM2432" i="3"/>
  <c r="BN2432" i="3"/>
  <c r="AA2433" i="3"/>
  <c r="AB2433" i="3"/>
  <c r="AG2433" i="3"/>
  <c r="AX2433" i="3"/>
  <c r="AC2433" i="3" s="1"/>
  <c r="AY2433" i="3"/>
  <c r="AZ2433" i="3"/>
  <c r="BC2433" i="3"/>
  <c r="BB2433" i="3" s="1"/>
  <c r="BD2433" i="3"/>
  <c r="BE2433" i="3" s="1"/>
  <c r="BF2433" i="3" s="1"/>
  <c r="BJ2433" i="3"/>
  <c r="BK2433" i="3"/>
  <c r="BL2433" i="3"/>
  <c r="BM2433" i="3"/>
  <c r="BN2433" i="3"/>
  <c r="AA2434" i="3"/>
  <c r="AB2434" i="3"/>
  <c r="AG2434" i="3"/>
  <c r="AX2434" i="3"/>
  <c r="AC2434" i="3" s="1"/>
  <c r="AY2434" i="3"/>
  <c r="AZ2434" i="3"/>
  <c r="BC2434" i="3"/>
  <c r="BB2434" i="3" s="1"/>
  <c r="BD2434" i="3"/>
  <c r="BE2434" i="3" s="1"/>
  <c r="BF2434" i="3" s="1"/>
  <c r="BJ2434" i="3"/>
  <c r="BK2434" i="3"/>
  <c r="BL2434" i="3"/>
  <c r="BM2434" i="3"/>
  <c r="BN2434" i="3"/>
  <c r="AA2435" i="3"/>
  <c r="AB2435" i="3"/>
  <c r="AG2435" i="3"/>
  <c r="AX2435" i="3"/>
  <c r="AC2435" i="3" s="1"/>
  <c r="AY2435" i="3"/>
  <c r="AZ2435" i="3"/>
  <c r="BC2435" i="3"/>
  <c r="BB2435" i="3" s="1"/>
  <c r="BD2435" i="3"/>
  <c r="BE2435" i="3" s="1"/>
  <c r="BF2435" i="3" s="1"/>
  <c r="BJ2435" i="3"/>
  <c r="BK2435" i="3"/>
  <c r="BL2435" i="3"/>
  <c r="BM2435" i="3"/>
  <c r="BN2435" i="3"/>
  <c r="AA2436" i="3"/>
  <c r="AB2436" i="3"/>
  <c r="AG2436" i="3"/>
  <c r="AX2436" i="3"/>
  <c r="AC2436" i="3" s="1"/>
  <c r="AY2436" i="3"/>
  <c r="AZ2436" i="3"/>
  <c r="BC2436" i="3"/>
  <c r="BB2436" i="3" s="1"/>
  <c r="BD2436" i="3"/>
  <c r="BE2436" i="3" s="1"/>
  <c r="BF2436" i="3" s="1"/>
  <c r="BJ2436" i="3"/>
  <c r="BK2436" i="3"/>
  <c r="BL2436" i="3"/>
  <c r="BM2436" i="3"/>
  <c r="BN2436" i="3"/>
  <c r="AA2437" i="3"/>
  <c r="AB2437" i="3"/>
  <c r="AG2437" i="3"/>
  <c r="AX2437" i="3"/>
  <c r="AC2437" i="3" s="1"/>
  <c r="AY2437" i="3"/>
  <c r="AZ2437" i="3"/>
  <c r="BC2437" i="3"/>
  <c r="BB2437" i="3" s="1"/>
  <c r="BD2437" i="3"/>
  <c r="BE2437" i="3" s="1"/>
  <c r="BF2437" i="3" s="1"/>
  <c r="BJ2437" i="3"/>
  <c r="BK2437" i="3"/>
  <c r="BL2437" i="3"/>
  <c r="BM2437" i="3"/>
  <c r="BN2437" i="3"/>
  <c r="AA2438" i="3"/>
  <c r="AB2438" i="3"/>
  <c r="AG2438" i="3"/>
  <c r="AX2438" i="3"/>
  <c r="AC2438" i="3" s="1"/>
  <c r="AY2438" i="3"/>
  <c r="AZ2438" i="3"/>
  <c r="BC2438" i="3"/>
  <c r="BB2438" i="3" s="1"/>
  <c r="BD2438" i="3"/>
  <c r="BE2438" i="3" s="1"/>
  <c r="BF2438" i="3" s="1"/>
  <c r="BJ2438" i="3"/>
  <c r="BK2438" i="3"/>
  <c r="BL2438" i="3"/>
  <c r="BM2438" i="3"/>
  <c r="BN2438" i="3"/>
  <c r="AA2439" i="3"/>
  <c r="AB2439" i="3"/>
  <c r="AG2439" i="3"/>
  <c r="AX2439" i="3"/>
  <c r="AC2439" i="3" s="1"/>
  <c r="AY2439" i="3"/>
  <c r="AZ2439" i="3"/>
  <c r="BC2439" i="3"/>
  <c r="BB2439" i="3" s="1"/>
  <c r="BD2439" i="3"/>
  <c r="BE2439" i="3" s="1"/>
  <c r="BF2439" i="3" s="1"/>
  <c r="BJ2439" i="3"/>
  <c r="BK2439" i="3"/>
  <c r="BL2439" i="3"/>
  <c r="BM2439" i="3"/>
  <c r="BN2439" i="3"/>
  <c r="AA2440" i="3"/>
  <c r="AB2440" i="3"/>
  <c r="AG2440" i="3"/>
  <c r="AX2440" i="3"/>
  <c r="AC2440" i="3" s="1"/>
  <c r="AY2440" i="3"/>
  <c r="AZ2440" i="3"/>
  <c r="BC2440" i="3"/>
  <c r="BB2440" i="3" s="1"/>
  <c r="BD2440" i="3"/>
  <c r="BE2440" i="3" s="1"/>
  <c r="BF2440" i="3" s="1"/>
  <c r="BJ2440" i="3"/>
  <c r="BK2440" i="3"/>
  <c r="BL2440" i="3"/>
  <c r="BM2440" i="3"/>
  <c r="BN2440" i="3"/>
  <c r="AA2441" i="3"/>
  <c r="AB2441" i="3"/>
  <c r="AG2441" i="3"/>
  <c r="AX2441" i="3"/>
  <c r="AC2441" i="3" s="1"/>
  <c r="AY2441" i="3"/>
  <c r="AZ2441" i="3"/>
  <c r="BC2441" i="3"/>
  <c r="BB2441" i="3" s="1"/>
  <c r="BD2441" i="3"/>
  <c r="BE2441" i="3" s="1"/>
  <c r="BF2441" i="3" s="1"/>
  <c r="BJ2441" i="3"/>
  <c r="BK2441" i="3"/>
  <c r="BL2441" i="3"/>
  <c r="BM2441" i="3"/>
  <c r="BN2441" i="3"/>
  <c r="AA2442" i="3"/>
  <c r="AB2442" i="3"/>
  <c r="AG2442" i="3"/>
  <c r="AX2442" i="3"/>
  <c r="AC2442" i="3" s="1"/>
  <c r="AY2442" i="3"/>
  <c r="AZ2442" i="3"/>
  <c r="BC2442" i="3"/>
  <c r="BB2442" i="3" s="1"/>
  <c r="BD2442" i="3"/>
  <c r="BE2442" i="3" s="1"/>
  <c r="BF2442" i="3" s="1"/>
  <c r="BJ2442" i="3"/>
  <c r="BK2442" i="3"/>
  <c r="BL2442" i="3"/>
  <c r="BM2442" i="3"/>
  <c r="BN2442" i="3"/>
  <c r="AA2443" i="3"/>
  <c r="AB2443" i="3"/>
  <c r="AG2443" i="3"/>
  <c r="AX2443" i="3"/>
  <c r="AC2443" i="3" s="1"/>
  <c r="AY2443" i="3"/>
  <c r="AZ2443" i="3"/>
  <c r="BC2443" i="3"/>
  <c r="BB2443" i="3" s="1"/>
  <c r="BD2443" i="3"/>
  <c r="BE2443" i="3" s="1"/>
  <c r="BF2443" i="3" s="1"/>
  <c r="BJ2443" i="3"/>
  <c r="BK2443" i="3"/>
  <c r="BL2443" i="3"/>
  <c r="BM2443" i="3"/>
  <c r="BN2443" i="3"/>
  <c r="AA2444" i="3"/>
  <c r="AB2444" i="3"/>
  <c r="AG2444" i="3"/>
  <c r="AT2444" i="3"/>
  <c r="AX2444" i="3"/>
  <c r="AC2444" i="3" s="1"/>
  <c r="AD2444" i="3" s="1"/>
  <c r="AU2444" i="3" s="1"/>
  <c r="AY2444" i="3"/>
  <c r="AZ2444" i="3"/>
  <c r="BC2444" i="3"/>
  <c r="BB2444" i="3" s="1"/>
  <c r="BD2444" i="3"/>
  <c r="BE2444" i="3" s="1"/>
  <c r="BF2444" i="3" s="1"/>
  <c r="BJ2444" i="3"/>
  <c r="BK2444" i="3"/>
  <c r="BL2444" i="3"/>
  <c r="BM2444" i="3"/>
  <c r="BN2444" i="3"/>
  <c r="AA2445" i="3"/>
  <c r="AB2445" i="3"/>
  <c r="AG2445" i="3"/>
  <c r="AX2445" i="3"/>
  <c r="AC2445" i="3" s="1"/>
  <c r="AD2445" i="3" s="1"/>
  <c r="AU2445" i="3" s="1"/>
  <c r="AY2445" i="3"/>
  <c r="AZ2445" i="3"/>
  <c r="BC2445" i="3"/>
  <c r="BB2445" i="3" s="1"/>
  <c r="BD2445" i="3"/>
  <c r="BE2445" i="3" s="1"/>
  <c r="BF2445" i="3" s="1"/>
  <c r="BJ2445" i="3"/>
  <c r="BK2445" i="3"/>
  <c r="BL2445" i="3"/>
  <c r="BM2445" i="3"/>
  <c r="BN2445" i="3"/>
  <c r="AA2446" i="3"/>
  <c r="AB2446" i="3"/>
  <c r="AG2446" i="3"/>
  <c r="AX2446" i="3"/>
  <c r="AC2446" i="3" s="1"/>
  <c r="AD2446" i="3" s="1"/>
  <c r="AU2446" i="3" s="1"/>
  <c r="AY2446" i="3"/>
  <c r="AZ2446" i="3"/>
  <c r="BC2446" i="3"/>
  <c r="BB2446" i="3" s="1"/>
  <c r="BD2446" i="3"/>
  <c r="BE2446" i="3" s="1"/>
  <c r="BF2446" i="3" s="1"/>
  <c r="BJ2446" i="3"/>
  <c r="BK2446" i="3"/>
  <c r="BL2446" i="3"/>
  <c r="BM2446" i="3"/>
  <c r="BN2446" i="3"/>
  <c r="AA2447" i="3"/>
  <c r="AB2447" i="3"/>
  <c r="AG2447" i="3"/>
  <c r="AX2447" i="3"/>
  <c r="AC2447" i="3" s="1"/>
  <c r="AD2447" i="3" s="1"/>
  <c r="AU2447" i="3" s="1"/>
  <c r="AY2447" i="3"/>
  <c r="AZ2447" i="3"/>
  <c r="BC2447" i="3"/>
  <c r="BB2447" i="3" s="1"/>
  <c r="BD2447" i="3"/>
  <c r="BE2447" i="3" s="1"/>
  <c r="BF2447" i="3" s="1"/>
  <c r="BJ2447" i="3"/>
  <c r="BK2447" i="3"/>
  <c r="BL2447" i="3"/>
  <c r="BM2447" i="3"/>
  <c r="BN2447" i="3"/>
  <c r="AA2448" i="3"/>
  <c r="AB2448" i="3"/>
  <c r="AG2448" i="3"/>
  <c r="AX2448" i="3"/>
  <c r="AC2448" i="3" s="1"/>
  <c r="AD2448" i="3" s="1"/>
  <c r="AU2448" i="3" s="1"/>
  <c r="AY2448" i="3"/>
  <c r="AZ2448" i="3"/>
  <c r="BC2448" i="3"/>
  <c r="BB2448" i="3" s="1"/>
  <c r="BD2448" i="3"/>
  <c r="BE2448" i="3" s="1"/>
  <c r="BF2448" i="3" s="1"/>
  <c r="BJ2448" i="3"/>
  <c r="BK2448" i="3"/>
  <c r="BL2448" i="3"/>
  <c r="BM2448" i="3"/>
  <c r="BN2448" i="3"/>
  <c r="AA2449" i="3"/>
  <c r="AB2449" i="3"/>
  <c r="AG2449" i="3"/>
  <c r="AX2449" i="3"/>
  <c r="AC2449" i="3" s="1"/>
  <c r="AD2449" i="3" s="1"/>
  <c r="AU2449" i="3" s="1"/>
  <c r="AY2449" i="3"/>
  <c r="AZ2449" i="3"/>
  <c r="BC2449" i="3"/>
  <c r="BB2449" i="3" s="1"/>
  <c r="BD2449" i="3"/>
  <c r="BE2449" i="3" s="1"/>
  <c r="BF2449" i="3" s="1"/>
  <c r="BJ2449" i="3"/>
  <c r="BK2449" i="3"/>
  <c r="BL2449" i="3"/>
  <c r="BM2449" i="3"/>
  <c r="BN2449" i="3"/>
  <c r="AA2450" i="3"/>
  <c r="AB2450" i="3"/>
  <c r="AG2450" i="3"/>
  <c r="AX2450" i="3"/>
  <c r="AC2450" i="3" s="1"/>
  <c r="AD2450" i="3" s="1"/>
  <c r="AU2450" i="3" s="1"/>
  <c r="AY2450" i="3"/>
  <c r="AZ2450" i="3"/>
  <c r="BC2450" i="3"/>
  <c r="BB2450" i="3" s="1"/>
  <c r="BD2450" i="3"/>
  <c r="BE2450" i="3" s="1"/>
  <c r="BF2450" i="3" s="1"/>
  <c r="BJ2450" i="3"/>
  <c r="BK2450" i="3"/>
  <c r="BL2450" i="3"/>
  <c r="BM2450" i="3"/>
  <c r="BN2450" i="3"/>
  <c r="AA2451" i="3"/>
  <c r="AB2451" i="3"/>
  <c r="AG2451" i="3"/>
  <c r="AX2451" i="3"/>
  <c r="AC2451" i="3" s="1"/>
  <c r="AD2451" i="3" s="1"/>
  <c r="AU2451" i="3" s="1"/>
  <c r="AY2451" i="3"/>
  <c r="AZ2451" i="3"/>
  <c r="BC2451" i="3"/>
  <c r="BB2451" i="3" s="1"/>
  <c r="BD2451" i="3"/>
  <c r="BE2451" i="3" s="1"/>
  <c r="BF2451" i="3" s="1"/>
  <c r="BJ2451" i="3"/>
  <c r="BK2451" i="3"/>
  <c r="BL2451" i="3"/>
  <c r="BM2451" i="3"/>
  <c r="BN2451" i="3"/>
  <c r="AA2452" i="3"/>
  <c r="AB2452" i="3"/>
  <c r="AG2452" i="3"/>
  <c r="AX2452" i="3"/>
  <c r="AC2452" i="3" s="1"/>
  <c r="AD2452" i="3" s="1"/>
  <c r="AU2452" i="3" s="1"/>
  <c r="AY2452" i="3"/>
  <c r="AZ2452" i="3"/>
  <c r="BC2452" i="3"/>
  <c r="BB2452" i="3" s="1"/>
  <c r="BD2452" i="3"/>
  <c r="BE2452" i="3" s="1"/>
  <c r="BF2452" i="3" s="1"/>
  <c r="BJ2452" i="3"/>
  <c r="BK2452" i="3"/>
  <c r="BL2452" i="3"/>
  <c r="BM2452" i="3"/>
  <c r="BN2452" i="3"/>
  <c r="AA2453" i="3"/>
  <c r="AB2453" i="3"/>
  <c r="AG2453" i="3"/>
  <c r="AX2453" i="3"/>
  <c r="AC2453" i="3" s="1"/>
  <c r="AD2453" i="3" s="1"/>
  <c r="AU2453" i="3" s="1"/>
  <c r="AY2453" i="3"/>
  <c r="AZ2453" i="3"/>
  <c r="BC2453" i="3"/>
  <c r="BB2453" i="3" s="1"/>
  <c r="BD2453" i="3"/>
  <c r="BE2453" i="3" s="1"/>
  <c r="BF2453" i="3" s="1"/>
  <c r="BJ2453" i="3"/>
  <c r="BK2453" i="3"/>
  <c r="BL2453" i="3"/>
  <c r="BM2453" i="3"/>
  <c r="BN2453" i="3"/>
  <c r="AA2454" i="3"/>
  <c r="AB2454" i="3"/>
  <c r="AG2454" i="3"/>
  <c r="AX2454" i="3"/>
  <c r="AC2454" i="3" s="1"/>
  <c r="AD2454" i="3" s="1"/>
  <c r="AU2454" i="3" s="1"/>
  <c r="AY2454" i="3"/>
  <c r="AZ2454" i="3"/>
  <c r="BC2454" i="3"/>
  <c r="BB2454" i="3" s="1"/>
  <c r="BD2454" i="3"/>
  <c r="BE2454" i="3" s="1"/>
  <c r="BF2454" i="3" s="1"/>
  <c r="BJ2454" i="3"/>
  <c r="BK2454" i="3"/>
  <c r="BL2454" i="3"/>
  <c r="BM2454" i="3"/>
  <c r="BN2454" i="3"/>
  <c r="AA2455" i="3"/>
  <c r="AB2455" i="3"/>
  <c r="AG2455" i="3"/>
  <c r="AX2455" i="3"/>
  <c r="AC2455" i="3" s="1"/>
  <c r="AD2455" i="3" s="1"/>
  <c r="AU2455" i="3" s="1"/>
  <c r="AY2455" i="3"/>
  <c r="AZ2455" i="3"/>
  <c r="BC2455" i="3"/>
  <c r="BB2455" i="3" s="1"/>
  <c r="BD2455" i="3"/>
  <c r="BE2455" i="3" s="1"/>
  <c r="BF2455" i="3" s="1"/>
  <c r="BJ2455" i="3"/>
  <c r="BK2455" i="3"/>
  <c r="BL2455" i="3"/>
  <c r="BM2455" i="3"/>
  <c r="BN2455" i="3"/>
  <c r="AA2456" i="3"/>
  <c r="AB2456" i="3"/>
  <c r="AG2456" i="3"/>
  <c r="AX2456" i="3"/>
  <c r="AC2456" i="3" s="1"/>
  <c r="AD2456" i="3" s="1"/>
  <c r="AU2456" i="3" s="1"/>
  <c r="AY2456" i="3"/>
  <c r="AZ2456" i="3"/>
  <c r="BC2456" i="3"/>
  <c r="BB2456" i="3" s="1"/>
  <c r="BD2456" i="3"/>
  <c r="BE2456" i="3" s="1"/>
  <c r="BF2456" i="3" s="1"/>
  <c r="BJ2456" i="3"/>
  <c r="BK2456" i="3"/>
  <c r="BL2456" i="3"/>
  <c r="BM2456" i="3"/>
  <c r="BN2456" i="3"/>
  <c r="AA2457" i="3"/>
  <c r="AB2457" i="3"/>
  <c r="AG2457" i="3"/>
  <c r="AX2457" i="3"/>
  <c r="AC2457" i="3" s="1"/>
  <c r="AD2457" i="3" s="1"/>
  <c r="AU2457" i="3" s="1"/>
  <c r="AY2457" i="3"/>
  <c r="AZ2457" i="3"/>
  <c r="BC2457" i="3"/>
  <c r="BB2457" i="3" s="1"/>
  <c r="BD2457" i="3"/>
  <c r="BE2457" i="3" s="1"/>
  <c r="BF2457" i="3" s="1"/>
  <c r="BJ2457" i="3"/>
  <c r="BK2457" i="3"/>
  <c r="BL2457" i="3"/>
  <c r="BM2457" i="3"/>
  <c r="BN2457" i="3"/>
  <c r="AA2458" i="3"/>
  <c r="AB2458" i="3"/>
  <c r="AG2458" i="3"/>
  <c r="AX2458" i="3"/>
  <c r="AC2458" i="3" s="1"/>
  <c r="AD2458" i="3" s="1"/>
  <c r="AU2458" i="3" s="1"/>
  <c r="AY2458" i="3"/>
  <c r="AZ2458" i="3"/>
  <c r="BC2458" i="3"/>
  <c r="BB2458" i="3" s="1"/>
  <c r="BD2458" i="3"/>
  <c r="BE2458" i="3" s="1"/>
  <c r="BF2458" i="3" s="1"/>
  <c r="BJ2458" i="3"/>
  <c r="BK2458" i="3"/>
  <c r="BL2458" i="3"/>
  <c r="BM2458" i="3"/>
  <c r="BN2458" i="3"/>
  <c r="AA2459" i="3"/>
  <c r="AB2459" i="3"/>
  <c r="AG2459" i="3"/>
  <c r="AX2459" i="3"/>
  <c r="AC2459" i="3" s="1"/>
  <c r="AD2459" i="3" s="1"/>
  <c r="AU2459" i="3" s="1"/>
  <c r="AY2459" i="3"/>
  <c r="AZ2459" i="3"/>
  <c r="BC2459" i="3"/>
  <c r="BB2459" i="3" s="1"/>
  <c r="BD2459" i="3"/>
  <c r="BE2459" i="3" s="1"/>
  <c r="BF2459" i="3" s="1"/>
  <c r="BJ2459" i="3"/>
  <c r="BK2459" i="3"/>
  <c r="BL2459" i="3"/>
  <c r="BM2459" i="3"/>
  <c r="BN2459" i="3"/>
  <c r="AA2460" i="3"/>
  <c r="AB2460" i="3"/>
  <c r="AG2460" i="3"/>
  <c r="AX2460" i="3"/>
  <c r="AC2460" i="3" s="1"/>
  <c r="AD2460" i="3" s="1"/>
  <c r="AU2460" i="3" s="1"/>
  <c r="AY2460" i="3"/>
  <c r="AZ2460" i="3"/>
  <c r="BC2460" i="3"/>
  <c r="BB2460" i="3" s="1"/>
  <c r="BD2460" i="3"/>
  <c r="BE2460" i="3" s="1"/>
  <c r="BF2460" i="3" s="1"/>
  <c r="BJ2460" i="3"/>
  <c r="BK2460" i="3"/>
  <c r="BL2460" i="3"/>
  <c r="BM2460" i="3"/>
  <c r="BN2460" i="3"/>
  <c r="AA2461" i="3"/>
  <c r="AB2461" i="3"/>
  <c r="AG2461" i="3"/>
  <c r="AX2461" i="3"/>
  <c r="AC2461" i="3" s="1"/>
  <c r="AD2461" i="3" s="1"/>
  <c r="AU2461" i="3" s="1"/>
  <c r="AY2461" i="3"/>
  <c r="AZ2461" i="3"/>
  <c r="BC2461" i="3"/>
  <c r="BB2461" i="3" s="1"/>
  <c r="BD2461" i="3"/>
  <c r="BE2461" i="3" s="1"/>
  <c r="BF2461" i="3" s="1"/>
  <c r="BJ2461" i="3"/>
  <c r="BK2461" i="3"/>
  <c r="BL2461" i="3"/>
  <c r="BM2461" i="3"/>
  <c r="BN2461" i="3"/>
  <c r="AA2462" i="3"/>
  <c r="AB2462" i="3"/>
  <c r="AG2462" i="3"/>
  <c r="AX2462" i="3"/>
  <c r="AC2462" i="3" s="1"/>
  <c r="AD2462" i="3" s="1"/>
  <c r="AU2462" i="3" s="1"/>
  <c r="AY2462" i="3"/>
  <c r="AZ2462" i="3"/>
  <c r="BC2462" i="3"/>
  <c r="BB2462" i="3" s="1"/>
  <c r="BD2462" i="3"/>
  <c r="BE2462" i="3" s="1"/>
  <c r="BF2462" i="3" s="1"/>
  <c r="BJ2462" i="3"/>
  <c r="BK2462" i="3"/>
  <c r="BL2462" i="3"/>
  <c r="BM2462" i="3"/>
  <c r="BN2462" i="3"/>
  <c r="AA2463" i="3"/>
  <c r="AB2463" i="3"/>
  <c r="AG2463" i="3"/>
  <c r="AX2463" i="3"/>
  <c r="AC2463" i="3" s="1"/>
  <c r="AD2463" i="3" s="1"/>
  <c r="AU2463" i="3" s="1"/>
  <c r="AY2463" i="3"/>
  <c r="AZ2463" i="3"/>
  <c r="BC2463" i="3"/>
  <c r="BB2463" i="3" s="1"/>
  <c r="BD2463" i="3"/>
  <c r="BE2463" i="3" s="1"/>
  <c r="BF2463" i="3" s="1"/>
  <c r="BJ2463" i="3"/>
  <c r="BK2463" i="3"/>
  <c r="BL2463" i="3"/>
  <c r="BM2463" i="3"/>
  <c r="BN2463" i="3"/>
  <c r="AA2464" i="3"/>
  <c r="AB2464" i="3"/>
  <c r="AG2464" i="3"/>
  <c r="AX2464" i="3"/>
  <c r="AC2464" i="3" s="1"/>
  <c r="AD2464" i="3" s="1"/>
  <c r="AU2464" i="3" s="1"/>
  <c r="AY2464" i="3"/>
  <c r="AZ2464" i="3"/>
  <c r="BC2464" i="3"/>
  <c r="BB2464" i="3" s="1"/>
  <c r="BD2464" i="3"/>
  <c r="BE2464" i="3" s="1"/>
  <c r="BF2464" i="3" s="1"/>
  <c r="BJ2464" i="3"/>
  <c r="BK2464" i="3"/>
  <c r="BL2464" i="3"/>
  <c r="BM2464" i="3"/>
  <c r="BN2464" i="3"/>
  <c r="AA2465" i="3"/>
  <c r="AB2465" i="3"/>
  <c r="AG2465" i="3"/>
  <c r="AX2465" i="3"/>
  <c r="AC2465" i="3" s="1"/>
  <c r="AD2465" i="3" s="1"/>
  <c r="AU2465" i="3" s="1"/>
  <c r="AY2465" i="3"/>
  <c r="AZ2465" i="3"/>
  <c r="BC2465" i="3"/>
  <c r="BB2465" i="3" s="1"/>
  <c r="BD2465" i="3"/>
  <c r="BE2465" i="3" s="1"/>
  <c r="BF2465" i="3" s="1"/>
  <c r="BJ2465" i="3"/>
  <c r="BK2465" i="3"/>
  <c r="BL2465" i="3"/>
  <c r="BM2465" i="3"/>
  <c r="BN2465" i="3"/>
  <c r="AA2466" i="3"/>
  <c r="AB2466" i="3"/>
  <c r="AG2466" i="3"/>
  <c r="AX2466" i="3"/>
  <c r="AC2466" i="3" s="1"/>
  <c r="AD2466" i="3" s="1"/>
  <c r="AU2466" i="3" s="1"/>
  <c r="AY2466" i="3"/>
  <c r="AZ2466" i="3"/>
  <c r="BC2466" i="3"/>
  <c r="BB2466" i="3" s="1"/>
  <c r="BD2466" i="3"/>
  <c r="BE2466" i="3" s="1"/>
  <c r="BF2466" i="3" s="1"/>
  <c r="BJ2466" i="3"/>
  <c r="BK2466" i="3"/>
  <c r="BL2466" i="3"/>
  <c r="BM2466" i="3"/>
  <c r="BN2466" i="3"/>
  <c r="AA2467" i="3"/>
  <c r="AB2467" i="3"/>
  <c r="AG2467" i="3"/>
  <c r="AX2467" i="3"/>
  <c r="AC2467" i="3" s="1"/>
  <c r="AD2467" i="3" s="1"/>
  <c r="AU2467" i="3" s="1"/>
  <c r="AY2467" i="3"/>
  <c r="AZ2467" i="3"/>
  <c r="BC2467" i="3"/>
  <c r="BB2467" i="3" s="1"/>
  <c r="BD2467" i="3"/>
  <c r="BE2467" i="3" s="1"/>
  <c r="BF2467" i="3" s="1"/>
  <c r="BJ2467" i="3"/>
  <c r="BK2467" i="3"/>
  <c r="BL2467" i="3"/>
  <c r="BM2467" i="3"/>
  <c r="BN2467" i="3"/>
  <c r="AA2468" i="3"/>
  <c r="AB2468" i="3"/>
  <c r="AG2468" i="3"/>
  <c r="AX2468" i="3"/>
  <c r="AC2468" i="3" s="1"/>
  <c r="AD2468" i="3" s="1"/>
  <c r="AU2468" i="3" s="1"/>
  <c r="AY2468" i="3"/>
  <c r="AZ2468" i="3"/>
  <c r="BC2468" i="3"/>
  <c r="BB2468" i="3" s="1"/>
  <c r="BD2468" i="3"/>
  <c r="BE2468" i="3" s="1"/>
  <c r="BF2468" i="3" s="1"/>
  <c r="BJ2468" i="3"/>
  <c r="BK2468" i="3"/>
  <c r="BL2468" i="3"/>
  <c r="BM2468" i="3"/>
  <c r="BN2468" i="3"/>
  <c r="AA2469" i="3"/>
  <c r="AB2469" i="3"/>
  <c r="AG2469" i="3"/>
  <c r="AX2469" i="3"/>
  <c r="AC2469" i="3" s="1"/>
  <c r="AD2469" i="3" s="1"/>
  <c r="AU2469" i="3" s="1"/>
  <c r="AY2469" i="3"/>
  <c r="AZ2469" i="3"/>
  <c r="BC2469" i="3"/>
  <c r="BB2469" i="3" s="1"/>
  <c r="BD2469" i="3"/>
  <c r="BE2469" i="3" s="1"/>
  <c r="BF2469" i="3" s="1"/>
  <c r="BJ2469" i="3"/>
  <c r="BK2469" i="3"/>
  <c r="BL2469" i="3"/>
  <c r="BM2469" i="3"/>
  <c r="BN2469" i="3"/>
  <c r="AA2470" i="3"/>
  <c r="AB2470" i="3"/>
  <c r="AG2470" i="3"/>
  <c r="AX2470" i="3"/>
  <c r="AC2470" i="3" s="1"/>
  <c r="AD2470" i="3" s="1"/>
  <c r="AU2470" i="3" s="1"/>
  <c r="AY2470" i="3"/>
  <c r="AZ2470" i="3"/>
  <c r="BC2470" i="3"/>
  <c r="BB2470" i="3" s="1"/>
  <c r="BD2470" i="3"/>
  <c r="BE2470" i="3" s="1"/>
  <c r="BF2470" i="3" s="1"/>
  <c r="BJ2470" i="3"/>
  <c r="BK2470" i="3"/>
  <c r="BL2470" i="3"/>
  <c r="BM2470" i="3"/>
  <c r="BN2470" i="3"/>
  <c r="AA2471" i="3"/>
  <c r="AB2471" i="3"/>
  <c r="AG2471" i="3"/>
  <c r="AX2471" i="3"/>
  <c r="AC2471" i="3" s="1"/>
  <c r="AD2471" i="3" s="1"/>
  <c r="AU2471" i="3" s="1"/>
  <c r="AY2471" i="3"/>
  <c r="AZ2471" i="3"/>
  <c r="BC2471" i="3"/>
  <c r="BB2471" i="3" s="1"/>
  <c r="BD2471" i="3"/>
  <c r="BE2471" i="3" s="1"/>
  <c r="BF2471" i="3" s="1"/>
  <c r="BJ2471" i="3"/>
  <c r="BK2471" i="3"/>
  <c r="BL2471" i="3"/>
  <c r="BM2471" i="3"/>
  <c r="BN2471" i="3"/>
  <c r="AA2472" i="3"/>
  <c r="AB2472" i="3"/>
  <c r="AG2472" i="3"/>
  <c r="AX2472" i="3"/>
  <c r="AC2472" i="3" s="1"/>
  <c r="AD2472" i="3" s="1"/>
  <c r="AU2472" i="3" s="1"/>
  <c r="AY2472" i="3"/>
  <c r="AZ2472" i="3"/>
  <c r="BC2472" i="3"/>
  <c r="BB2472" i="3" s="1"/>
  <c r="BD2472" i="3"/>
  <c r="BE2472" i="3" s="1"/>
  <c r="BF2472" i="3" s="1"/>
  <c r="BJ2472" i="3"/>
  <c r="BK2472" i="3"/>
  <c r="BL2472" i="3"/>
  <c r="BM2472" i="3"/>
  <c r="BN2472" i="3"/>
  <c r="AA2473" i="3"/>
  <c r="AB2473" i="3"/>
  <c r="AG2473" i="3"/>
  <c r="AX2473" i="3"/>
  <c r="AC2473" i="3" s="1"/>
  <c r="AD2473" i="3" s="1"/>
  <c r="AU2473" i="3" s="1"/>
  <c r="AY2473" i="3"/>
  <c r="AZ2473" i="3"/>
  <c r="BC2473" i="3"/>
  <c r="BB2473" i="3" s="1"/>
  <c r="BD2473" i="3"/>
  <c r="BE2473" i="3" s="1"/>
  <c r="BF2473" i="3" s="1"/>
  <c r="BJ2473" i="3"/>
  <c r="BK2473" i="3"/>
  <c r="BL2473" i="3"/>
  <c r="BM2473" i="3"/>
  <c r="BN2473" i="3"/>
  <c r="AA2474" i="3"/>
  <c r="AB2474" i="3"/>
  <c r="AG2474" i="3"/>
  <c r="AX2474" i="3"/>
  <c r="AC2474" i="3" s="1"/>
  <c r="AD2474" i="3" s="1"/>
  <c r="AU2474" i="3" s="1"/>
  <c r="AY2474" i="3"/>
  <c r="AZ2474" i="3"/>
  <c r="BC2474" i="3"/>
  <c r="BB2474" i="3" s="1"/>
  <c r="BD2474" i="3"/>
  <c r="BE2474" i="3" s="1"/>
  <c r="BF2474" i="3" s="1"/>
  <c r="BJ2474" i="3"/>
  <c r="BK2474" i="3"/>
  <c r="BL2474" i="3"/>
  <c r="BM2474" i="3"/>
  <c r="BN2474" i="3"/>
  <c r="AA2475" i="3"/>
  <c r="AB2475" i="3"/>
  <c r="AG2475" i="3"/>
  <c r="AX2475" i="3"/>
  <c r="AC2475" i="3" s="1"/>
  <c r="AD2475" i="3" s="1"/>
  <c r="AU2475" i="3" s="1"/>
  <c r="AY2475" i="3"/>
  <c r="AZ2475" i="3"/>
  <c r="BC2475" i="3"/>
  <c r="BB2475" i="3" s="1"/>
  <c r="BD2475" i="3"/>
  <c r="BE2475" i="3" s="1"/>
  <c r="BF2475" i="3" s="1"/>
  <c r="BJ2475" i="3"/>
  <c r="BK2475" i="3"/>
  <c r="BL2475" i="3"/>
  <c r="BM2475" i="3"/>
  <c r="BN2475" i="3"/>
  <c r="AA2476" i="3"/>
  <c r="AB2476" i="3"/>
  <c r="AG2476" i="3"/>
  <c r="AX2476" i="3"/>
  <c r="AC2476" i="3" s="1"/>
  <c r="AD2476" i="3" s="1"/>
  <c r="AU2476" i="3" s="1"/>
  <c r="AY2476" i="3"/>
  <c r="AZ2476" i="3"/>
  <c r="BC2476" i="3"/>
  <c r="BB2476" i="3" s="1"/>
  <c r="BD2476" i="3"/>
  <c r="BE2476" i="3" s="1"/>
  <c r="BF2476" i="3" s="1"/>
  <c r="BJ2476" i="3"/>
  <c r="BK2476" i="3"/>
  <c r="BL2476" i="3"/>
  <c r="BM2476" i="3"/>
  <c r="BN2476" i="3"/>
  <c r="AA2477" i="3"/>
  <c r="AB2477" i="3"/>
  <c r="AG2477" i="3"/>
  <c r="AX2477" i="3"/>
  <c r="AC2477" i="3" s="1"/>
  <c r="AD2477" i="3" s="1"/>
  <c r="AU2477" i="3" s="1"/>
  <c r="AY2477" i="3"/>
  <c r="AZ2477" i="3"/>
  <c r="BC2477" i="3"/>
  <c r="BB2477" i="3" s="1"/>
  <c r="BD2477" i="3"/>
  <c r="BE2477" i="3" s="1"/>
  <c r="BF2477" i="3" s="1"/>
  <c r="BJ2477" i="3"/>
  <c r="BK2477" i="3"/>
  <c r="BL2477" i="3"/>
  <c r="BM2477" i="3"/>
  <c r="BN2477" i="3"/>
  <c r="AA2478" i="3"/>
  <c r="AB2478" i="3"/>
  <c r="AG2478" i="3"/>
  <c r="AX2478" i="3"/>
  <c r="AC2478" i="3" s="1"/>
  <c r="AD2478" i="3" s="1"/>
  <c r="AU2478" i="3" s="1"/>
  <c r="AY2478" i="3"/>
  <c r="AZ2478" i="3"/>
  <c r="BC2478" i="3"/>
  <c r="BB2478" i="3" s="1"/>
  <c r="BD2478" i="3"/>
  <c r="BE2478" i="3" s="1"/>
  <c r="BF2478" i="3" s="1"/>
  <c r="BJ2478" i="3"/>
  <c r="BK2478" i="3"/>
  <c r="BL2478" i="3"/>
  <c r="BM2478" i="3"/>
  <c r="BN2478" i="3"/>
  <c r="AA2479" i="3"/>
  <c r="AB2479" i="3"/>
  <c r="AG2479" i="3"/>
  <c r="AX2479" i="3"/>
  <c r="AC2479" i="3" s="1"/>
  <c r="AD2479" i="3" s="1"/>
  <c r="AU2479" i="3" s="1"/>
  <c r="AY2479" i="3"/>
  <c r="AZ2479" i="3"/>
  <c r="BC2479" i="3"/>
  <c r="BB2479" i="3" s="1"/>
  <c r="BD2479" i="3"/>
  <c r="BE2479" i="3" s="1"/>
  <c r="BF2479" i="3" s="1"/>
  <c r="BJ2479" i="3"/>
  <c r="BK2479" i="3"/>
  <c r="BL2479" i="3"/>
  <c r="BM2479" i="3"/>
  <c r="BN2479" i="3"/>
  <c r="AA2480" i="3"/>
  <c r="AB2480" i="3"/>
  <c r="AG2480" i="3"/>
  <c r="AX2480" i="3"/>
  <c r="AC2480" i="3" s="1"/>
  <c r="AD2480" i="3" s="1"/>
  <c r="AU2480" i="3" s="1"/>
  <c r="AY2480" i="3"/>
  <c r="AZ2480" i="3"/>
  <c r="BC2480" i="3"/>
  <c r="BB2480" i="3" s="1"/>
  <c r="BD2480" i="3"/>
  <c r="BE2480" i="3" s="1"/>
  <c r="BF2480" i="3" s="1"/>
  <c r="BJ2480" i="3"/>
  <c r="BK2480" i="3"/>
  <c r="BL2480" i="3"/>
  <c r="BM2480" i="3"/>
  <c r="BN2480" i="3"/>
  <c r="AA2481" i="3"/>
  <c r="AB2481" i="3"/>
  <c r="AG2481" i="3"/>
  <c r="AX2481" i="3"/>
  <c r="AC2481" i="3" s="1"/>
  <c r="AD2481" i="3" s="1"/>
  <c r="AU2481" i="3" s="1"/>
  <c r="AY2481" i="3"/>
  <c r="AZ2481" i="3"/>
  <c r="BC2481" i="3"/>
  <c r="BB2481" i="3" s="1"/>
  <c r="BD2481" i="3"/>
  <c r="BE2481" i="3" s="1"/>
  <c r="BF2481" i="3" s="1"/>
  <c r="BJ2481" i="3"/>
  <c r="BK2481" i="3"/>
  <c r="BL2481" i="3"/>
  <c r="BM2481" i="3"/>
  <c r="BN2481" i="3"/>
  <c r="AA2482" i="3"/>
  <c r="AB2482" i="3"/>
  <c r="AG2482" i="3"/>
  <c r="AX2482" i="3"/>
  <c r="AC2482" i="3" s="1"/>
  <c r="AD2482" i="3" s="1"/>
  <c r="AU2482" i="3" s="1"/>
  <c r="AY2482" i="3"/>
  <c r="AZ2482" i="3"/>
  <c r="BC2482" i="3"/>
  <c r="BB2482" i="3" s="1"/>
  <c r="BD2482" i="3"/>
  <c r="BE2482" i="3" s="1"/>
  <c r="BF2482" i="3" s="1"/>
  <c r="BJ2482" i="3"/>
  <c r="BK2482" i="3"/>
  <c r="BL2482" i="3"/>
  <c r="BM2482" i="3"/>
  <c r="BN2482" i="3"/>
  <c r="AA2483" i="3"/>
  <c r="AB2483" i="3"/>
  <c r="AG2483" i="3"/>
  <c r="AX2483" i="3"/>
  <c r="AC2483" i="3" s="1"/>
  <c r="AD2483" i="3" s="1"/>
  <c r="AU2483" i="3" s="1"/>
  <c r="AY2483" i="3"/>
  <c r="AZ2483" i="3"/>
  <c r="BC2483" i="3"/>
  <c r="BB2483" i="3" s="1"/>
  <c r="BD2483" i="3"/>
  <c r="BE2483" i="3" s="1"/>
  <c r="BF2483" i="3" s="1"/>
  <c r="BJ2483" i="3"/>
  <c r="BK2483" i="3"/>
  <c r="BL2483" i="3"/>
  <c r="BM2483" i="3"/>
  <c r="BN2483" i="3"/>
  <c r="AA2484" i="3"/>
  <c r="AB2484" i="3"/>
  <c r="AG2484" i="3"/>
  <c r="AX2484" i="3"/>
  <c r="AC2484" i="3" s="1"/>
  <c r="AD2484" i="3" s="1"/>
  <c r="AU2484" i="3" s="1"/>
  <c r="AY2484" i="3"/>
  <c r="AZ2484" i="3"/>
  <c r="BC2484" i="3"/>
  <c r="BB2484" i="3" s="1"/>
  <c r="BD2484" i="3"/>
  <c r="BE2484" i="3" s="1"/>
  <c r="BF2484" i="3" s="1"/>
  <c r="BJ2484" i="3"/>
  <c r="BK2484" i="3"/>
  <c r="BL2484" i="3"/>
  <c r="BM2484" i="3"/>
  <c r="BN2484" i="3"/>
  <c r="AA2485" i="3"/>
  <c r="AB2485" i="3"/>
  <c r="AG2485" i="3"/>
  <c r="AX2485" i="3"/>
  <c r="AC2485" i="3" s="1"/>
  <c r="AD2485" i="3" s="1"/>
  <c r="AU2485" i="3" s="1"/>
  <c r="AY2485" i="3"/>
  <c r="AZ2485" i="3"/>
  <c r="BC2485" i="3"/>
  <c r="BB2485" i="3" s="1"/>
  <c r="BD2485" i="3"/>
  <c r="BE2485" i="3" s="1"/>
  <c r="BF2485" i="3" s="1"/>
  <c r="BJ2485" i="3"/>
  <c r="BK2485" i="3"/>
  <c r="BL2485" i="3"/>
  <c r="BM2485" i="3"/>
  <c r="BN2485" i="3"/>
  <c r="AA2486" i="3"/>
  <c r="AB2486" i="3"/>
  <c r="AG2486" i="3"/>
  <c r="AX2486" i="3"/>
  <c r="AC2486" i="3" s="1"/>
  <c r="AD2486" i="3" s="1"/>
  <c r="AU2486" i="3" s="1"/>
  <c r="AY2486" i="3"/>
  <c r="AZ2486" i="3"/>
  <c r="BC2486" i="3"/>
  <c r="BB2486" i="3" s="1"/>
  <c r="BD2486" i="3"/>
  <c r="BE2486" i="3" s="1"/>
  <c r="BF2486" i="3" s="1"/>
  <c r="BJ2486" i="3"/>
  <c r="BK2486" i="3"/>
  <c r="BL2486" i="3"/>
  <c r="BM2486" i="3"/>
  <c r="BN2486" i="3"/>
  <c r="AA2487" i="3"/>
  <c r="AB2487" i="3"/>
  <c r="AG2487" i="3"/>
  <c r="AX2487" i="3"/>
  <c r="AC2487" i="3" s="1"/>
  <c r="AD2487" i="3" s="1"/>
  <c r="AU2487" i="3" s="1"/>
  <c r="AY2487" i="3"/>
  <c r="AZ2487" i="3"/>
  <c r="BC2487" i="3"/>
  <c r="BB2487" i="3" s="1"/>
  <c r="BD2487" i="3"/>
  <c r="BE2487" i="3" s="1"/>
  <c r="BF2487" i="3" s="1"/>
  <c r="BJ2487" i="3"/>
  <c r="BK2487" i="3"/>
  <c r="BL2487" i="3"/>
  <c r="BM2487" i="3"/>
  <c r="BN2487" i="3"/>
  <c r="AA2488" i="3"/>
  <c r="AB2488" i="3"/>
  <c r="AG2488" i="3"/>
  <c r="AX2488" i="3"/>
  <c r="AC2488" i="3" s="1"/>
  <c r="AD2488" i="3" s="1"/>
  <c r="AU2488" i="3" s="1"/>
  <c r="AY2488" i="3"/>
  <c r="AZ2488" i="3"/>
  <c r="BC2488" i="3"/>
  <c r="BB2488" i="3" s="1"/>
  <c r="BD2488" i="3"/>
  <c r="BE2488" i="3" s="1"/>
  <c r="BF2488" i="3" s="1"/>
  <c r="BJ2488" i="3"/>
  <c r="BK2488" i="3"/>
  <c r="BL2488" i="3"/>
  <c r="BM2488" i="3"/>
  <c r="BN2488" i="3"/>
  <c r="AA2489" i="3"/>
  <c r="AB2489" i="3"/>
  <c r="AG2489" i="3"/>
  <c r="AX2489" i="3"/>
  <c r="AC2489" i="3" s="1"/>
  <c r="AD2489" i="3" s="1"/>
  <c r="AU2489" i="3" s="1"/>
  <c r="AY2489" i="3"/>
  <c r="AZ2489" i="3"/>
  <c r="BC2489" i="3"/>
  <c r="BB2489" i="3" s="1"/>
  <c r="BD2489" i="3"/>
  <c r="BE2489" i="3" s="1"/>
  <c r="BF2489" i="3" s="1"/>
  <c r="BJ2489" i="3"/>
  <c r="BK2489" i="3"/>
  <c r="BL2489" i="3"/>
  <c r="BM2489" i="3"/>
  <c r="BN2489" i="3"/>
  <c r="AA2490" i="3"/>
  <c r="AB2490" i="3"/>
  <c r="AG2490" i="3"/>
  <c r="AX2490" i="3"/>
  <c r="AC2490" i="3" s="1"/>
  <c r="AD2490" i="3" s="1"/>
  <c r="AU2490" i="3" s="1"/>
  <c r="AY2490" i="3"/>
  <c r="AZ2490" i="3"/>
  <c r="BC2490" i="3"/>
  <c r="BB2490" i="3" s="1"/>
  <c r="BD2490" i="3"/>
  <c r="BE2490" i="3" s="1"/>
  <c r="BF2490" i="3" s="1"/>
  <c r="BJ2490" i="3"/>
  <c r="BK2490" i="3"/>
  <c r="BL2490" i="3"/>
  <c r="BM2490" i="3"/>
  <c r="BN2490" i="3"/>
  <c r="AA2491" i="3"/>
  <c r="AB2491" i="3"/>
  <c r="AG2491" i="3"/>
  <c r="AX2491" i="3"/>
  <c r="AC2491" i="3" s="1"/>
  <c r="AD2491" i="3" s="1"/>
  <c r="AU2491" i="3" s="1"/>
  <c r="AY2491" i="3"/>
  <c r="AZ2491" i="3"/>
  <c r="BC2491" i="3"/>
  <c r="BB2491" i="3" s="1"/>
  <c r="BD2491" i="3"/>
  <c r="BE2491" i="3" s="1"/>
  <c r="BF2491" i="3" s="1"/>
  <c r="BJ2491" i="3"/>
  <c r="BK2491" i="3"/>
  <c r="BL2491" i="3"/>
  <c r="BM2491" i="3"/>
  <c r="BN2491" i="3"/>
  <c r="AA2492" i="3"/>
  <c r="AB2492" i="3"/>
  <c r="AG2492" i="3"/>
  <c r="AX2492" i="3"/>
  <c r="AY2492" i="3"/>
  <c r="AZ2492" i="3"/>
  <c r="BC2492" i="3"/>
  <c r="BB2492" i="3" s="1"/>
  <c r="BD2492" i="3"/>
  <c r="BJ2492" i="3"/>
  <c r="BK2492" i="3"/>
  <c r="BL2492" i="3"/>
  <c r="BM2492" i="3"/>
  <c r="BN2492" i="3"/>
  <c r="AA2493" i="3"/>
  <c r="AG2493" i="3"/>
  <c r="AX2493" i="3"/>
  <c r="AY2493" i="3"/>
  <c r="AZ2493" i="3"/>
  <c r="BC2493" i="3"/>
  <c r="BB2493" i="3" s="1"/>
  <c r="BD2493" i="3"/>
  <c r="BE2493" i="3" s="1"/>
  <c r="BF2493" i="3" s="1"/>
  <c r="BJ2493" i="3"/>
  <c r="AB2493" i="3" s="1"/>
  <c r="BK2493" i="3"/>
  <c r="BL2493" i="3"/>
  <c r="BM2493" i="3"/>
  <c r="BN2493" i="3"/>
  <c r="AA2494" i="3"/>
  <c r="AB2494" i="3"/>
  <c r="AG2494" i="3"/>
  <c r="AX2494" i="3"/>
  <c r="AY2494" i="3"/>
  <c r="AZ2494" i="3"/>
  <c r="BC2494" i="3"/>
  <c r="BB2494" i="3" s="1"/>
  <c r="BD2494" i="3"/>
  <c r="BE2494" i="3" s="1"/>
  <c r="BF2494" i="3" s="1"/>
  <c r="BJ2494" i="3"/>
  <c r="BL2494" i="3" s="1"/>
  <c r="BK2494" i="3"/>
  <c r="BM2494" i="3"/>
  <c r="BN2494" i="3"/>
  <c r="AA2495" i="3"/>
  <c r="AG2495" i="3"/>
  <c r="AX2495" i="3"/>
  <c r="AY2495" i="3"/>
  <c r="AZ2495" i="3"/>
  <c r="BC2495" i="3"/>
  <c r="BB2495" i="3" s="1"/>
  <c r="BD2495" i="3"/>
  <c r="BJ2495" i="3"/>
  <c r="BL2495" i="3" s="1"/>
  <c r="BK2495" i="3"/>
  <c r="BM2495" i="3"/>
  <c r="BN2495" i="3"/>
  <c r="AA2496" i="3"/>
  <c r="AB2496" i="3"/>
  <c r="AG2496" i="3"/>
  <c r="AX2496" i="3"/>
  <c r="AY2496" i="3"/>
  <c r="AZ2496" i="3"/>
  <c r="BC2496" i="3"/>
  <c r="BB2496" i="3" s="1"/>
  <c r="BD2496" i="3"/>
  <c r="BJ2496" i="3"/>
  <c r="BK2496" i="3"/>
  <c r="BL2496" i="3"/>
  <c r="BM2496" i="3"/>
  <c r="BN2496" i="3"/>
  <c r="AA2497" i="3"/>
  <c r="AG2497" i="3"/>
  <c r="AX2497" i="3"/>
  <c r="AY2497" i="3"/>
  <c r="AZ2497" i="3"/>
  <c r="BC2497" i="3"/>
  <c r="BB2497" i="3" s="1"/>
  <c r="BD2497" i="3"/>
  <c r="BE2497" i="3" s="1"/>
  <c r="BF2497" i="3" s="1"/>
  <c r="BJ2497" i="3"/>
  <c r="AB2497" i="3" s="1"/>
  <c r="BK2497" i="3"/>
  <c r="BL2497" i="3"/>
  <c r="BM2497" i="3"/>
  <c r="BN2497" i="3"/>
  <c r="AA2498" i="3"/>
  <c r="AB2498" i="3"/>
  <c r="AG2498" i="3"/>
  <c r="AX2498" i="3"/>
  <c r="AY2498" i="3"/>
  <c r="AZ2498" i="3"/>
  <c r="BC2498" i="3"/>
  <c r="BB2498" i="3" s="1"/>
  <c r="BD2498" i="3"/>
  <c r="BE2498" i="3" s="1"/>
  <c r="BF2498" i="3" s="1"/>
  <c r="BJ2498" i="3"/>
  <c r="BL2498" i="3" s="1"/>
  <c r="BK2498" i="3"/>
  <c r="BM2498" i="3"/>
  <c r="BN2498" i="3"/>
  <c r="AA2499" i="3"/>
  <c r="AG2499" i="3"/>
  <c r="AX2499" i="3"/>
  <c r="AY2499" i="3"/>
  <c r="AZ2499" i="3"/>
  <c r="BC2499" i="3"/>
  <c r="BB2499" i="3" s="1"/>
  <c r="BD2499" i="3"/>
  <c r="BJ2499" i="3"/>
  <c r="BL2499" i="3" s="1"/>
  <c r="BK2499" i="3"/>
  <c r="BM2499" i="3"/>
  <c r="BN2499" i="3"/>
  <c r="AA2500" i="3"/>
  <c r="AB2500" i="3"/>
  <c r="AG2500" i="3"/>
  <c r="AX2500" i="3"/>
  <c r="AY2500" i="3"/>
  <c r="AZ2500" i="3"/>
  <c r="BC2500" i="3"/>
  <c r="BB2500" i="3" s="1"/>
  <c r="BD2500" i="3"/>
  <c r="BJ2500" i="3"/>
  <c r="BK2500" i="3"/>
  <c r="BL2500" i="3"/>
  <c r="BM2500" i="3"/>
  <c r="BN2500" i="3"/>
  <c r="AA2501" i="3"/>
  <c r="AG2501" i="3"/>
  <c r="AX2501" i="3"/>
  <c r="AY2501" i="3"/>
  <c r="AZ2501" i="3"/>
  <c r="BC2501" i="3"/>
  <c r="BB2501" i="3" s="1"/>
  <c r="BD2501" i="3"/>
  <c r="BE2501" i="3" s="1"/>
  <c r="BF2501" i="3" s="1"/>
  <c r="BJ2501" i="3"/>
  <c r="AB2501" i="3" s="1"/>
  <c r="BK2501" i="3"/>
  <c r="BL2501" i="3"/>
  <c r="BM2501" i="3"/>
  <c r="BN2501" i="3"/>
  <c r="AA2502" i="3"/>
  <c r="AB2502" i="3"/>
  <c r="AG2502" i="3"/>
  <c r="AX2502" i="3"/>
  <c r="AY2502" i="3"/>
  <c r="AZ2502" i="3"/>
  <c r="BC2502" i="3"/>
  <c r="BB2502" i="3" s="1"/>
  <c r="BD2502" i="3"/>
  <c r="BE2502" i="3" s="1"/>
  <c r="BF2502" i="3" s="1"/>
  <c r="BJ2502" i="3"/>
  <c r="BL2502" i="3" s="1"/>
  <c r="BK2502" i="3"/>
  <c r="BM2502" i="3"/>
  <c r="BN2502" i="3"/>
  <c r="AA2503" i="3"/>
  <c r="AG2503" i="3"/>
  <c r="AX2503" i="3"/>
  <c r="AY2503" i="3"/>
  <c r="AZ2503" i="3"/>
  <c r="BC2503" i="3"/>
  <c r="BB2503" i="3" s="1"/>
  <c r="BD2503" i="3"/>
  <c r="BJ2503" i="3"/>
  <c r="BL2503" i="3" s="1"/>
  <c r="BK2503" i="3"/>
  <c r="BM2503" i="3"/>
  <c r="BN2503" i="3"/>
  <c r="AA2504" i="3"/>
  <c r="AB2504" i="3"/>
  <c r="AG2504" i="3"/>
  <c r="AX2504" i="3"/>
  <c r="AY2504" i="3"/>
  <c r="AZ2504" i="3"/>
  <c r="BC2504" i="3"/>
  <c r="BB2504" i="3" s="1"/>
  <c r="BD2504" i="3"/>
  <c r="BJ2504" i="3"/>
  <c r="BK2504" i="3"/>
  <c r="BL2504" i="3"/>
  <c r="BM2504" i="3"/>
  <c r="BN2504" i="3"/>
  <c r="AA2505" i="3"/>
  <c r="AG2505" i="3"/>
  <c r="AX2505" i="3"/>
  <c r="AY2505" i="3"/>
  <c r="AZ2505" i="3"/>
  <c r="BC2505" i="3"/>
  <c r="BB2505" i="3" s="1"/>
  <c r="BD2505" i="3"/>
  <c r="BE2505" i="3" s="1"/>
  <c r="BF2505" i="3" s="1"/>
  <c r="BJ2505" i="3"/>
  <c r="AB2505" i="3" s="1"/>
  <c r="BK2505" i="3"/>
  <c r="BL2505" i="3"/>
  <c r="BM2505" i="3"/>
  <c r="BN2505" i="3"/>
  <c r="AA2506" i="3"/>
  <c r="AB2506" i="3"/>
  <c r="AG2506" i="3"/>
  <c r="AX2506" i="3"/>
  <c r="AY2506" i="3"/>
  <c r="AZ2506" i="3"/>
  <c r="BC2506" i="3"/>
  <c r="BB2506" i="3" s="1"/>
  <c r="BD2506" i="3"/>
  <c r="BE2506" i="3" s="1"/>
  <c r="BF2506" i="3" s="1"/>
  <c r="BJ2506" i="3"/>
  <c r="BL2506" i="3" s="1"/>
  <c r="BK2506" i="3"/>
  <c r="BM2506" i="3"/>
  <c r="BN2506" i="3"/>
  <c r="AA2507" i="3"/>
  <c r="AG2507" i="3"/>
  <c r="AX2507" i="3"/>
  <c r="AY2507" i="3"/>
  <c r="AZ2507" i="3"/>
  <c r="BC2507" i="3"/>
  <c r="BB2507" i="3" s="1"/>
  <c r="BD2507" i="3"/>
  <c r="BJ2507" i="3"/>
  <c r="BL2507" i="3" s="1"/>
  <c r="BK2507" i="3"/>
  <c r="BM2507" i="3"/>
  <c r="BN2507" i="3"/>
  <c r="AA2508" i="3"/>
  <c r="AB2508" i="3"/>
  <c r="AG2508" i="3"/>
  <c r="AX2508" i="3"/>
  <c r="AY2508" i="3"/>
  <c r="AZ2508" i="3"/>
  <c r="BC2508" i="3"/>
  <c r="BB2508" i="3" s="1"/>
  <c r="BD2508" i="3"/>
  <c r="BJ2508" i="3"/>
  <c r="BK2508" i="3"/>
  <c r="BL2508" i="3"/>
  <c r="BM2508" i="3"/>
  <c r="BN2508" i="3"/>
  <c r="AA2509" i="3"/>
  <c r="AG2509" i="3"/>
  <c r="AX2509" i="3"/>
  <c r="AY2509" i="3"/>
  <c r="AZ2509" i="3"/>
  <c r="BC2509" i="3"/>
  <c r="BB2509" i="3" s="1"/>
  <c r="BD2509" i="3"/>
  <c r="BE2509" i="3" s="1"/>
  <c r="BF2509" i="3" s="1"/>
  <c r="BJ2509" i="3"/>
  <c r="AB2509" i="3" s="1"/>
  <c r="BK2509" i="3"/>
  <c r="BL2509" i="3"/>
  <c r="BM2509" i="3"/>
  <c r="BN2509" i="3"/>
  <c r="AA2510" i="3"/>
  <c r="AB2510" i="3"/>
  <c r="AG2510" i="3"/>
  <c r="AX2510" i="3"/>
  <c r="AY2510" i="3"/>
  <c r="AZ2510" i="3"/>
  <c r="BC2510" i="3"/>
  <c r="BB2510" i="3" s="1"/>
  <c r="BD2510" i="3"/>
  <c r="BE2510" i="3" s="1"/>
  <c r="BF2510" i="3" s="1"/>
  <c r="BJ2510" i="3"/>
  <c r="BL2510" i="3" s="1"/>
  <c r="BK2510" i="3"/>
  <c r="BM2510" i="3"/>
  <c r="BN2510" i="3"/>
  <c r="AA2511" i="3"/>
  <c r="AG2511" i="3"/>
  <c r="AX2511" i="3"/>
  <c r="AY2511" i="3"/>
  <c r="AZ2511" i="3"/>
  <c r="BC2511" i="3"/>
  <c r="BB2511" i="3" s="1"/>
  <c r="BD2511" i="3"/>
  <c r="BJ2511" i="3"/>
  <c r="BL2511" i="3" s="1"/>
  <c r="BK2511" i="3"/>
  <c r="BM2511" i="3"/>
  <c r="BN2511" i="3"/>
  <c r="AA2512" i="3"/>
  <c r="AB2512" i="3"/>
  <c r="AG2512" i="3"/>
  <c r="AX2512" i="3"/>
  <c r="AY2512" i="3"/>
  <c r="AZ2512" i="3"/>
  <c r="BC2512" i="3"/>
  <c r="BB2512" i="3" s="1"/>
  <c r="BD2512" i="3"/>
  <c r="BJ2512" i="3"/>
  <c r="BK2512" i="3"/>
  <c r="BL2512" i="3"/>
  <c r="BM2512" i="3"/>
  <c r="BN2512" i="3"/>
  <c r="AA2513" i="3"/>
  <c r="AG2513" i="3"/>
  <c r="AX2513" i="3"/>
  <c r="AY2513" i="3"/>
  <c r="AZ2513" i="3"/>
  <c r="BC2513" i="3"/>
  <c r="BB2513" i="3" s="1"/>
  <c r="BD2513" i="3"/>
  <c r="BE2513" i="3" s="1"/>
  <c r="BF2513" i="3" s="1"/>
  <c r="BJ2513" i="3"/>
  <c r="AB2513" i="3" s="1"/>
  <c r="BK2513" i="3"/>
  <c r="BL2513" i="3"/>
  <c r="BM2513" i="3"/>
  <c r="BN2513" i="3"/>
  <c r="AA2514" i="3"/>
  <c r="AB2514" i="3"/>
  <c r="AG2514" i="3"/>
  <c r="AX2514" i="3"/>
  <c r="AY2514" i="3"/>
  <c r="AZ2514" i="3"/>
  <c r="BC2514" i="3"/>
  <c r="BB2514" i="3" s="1"/>
  <c r="BD2514" i="3"/>
  <c r="BE2514" i="3" s="1"/>
  <c r="BF2514" i="3" s="1"/>
  <c r="BJ2514" i="3"/>
  <c r="BL2514" i="3" s="1"/>
  <c r="BK2514" i="3"/>
  <c r="BM2514" i="3"/>
  <c r="BN2514" i="3"/>
  <c r="AA2515" i="3"/>
  <c r="AG2515" i="3"/>
  <c r="AX2515" i="3"/>
  <c r="AY2515" i="3"/>
  <c r="AZ2515" i="3"/>
  <c r="BC2515" i="3"/>
  <c r="BB2515" i="3" s="1"/>
  <c r="BD2515" i="3"/>
  <c r="BJ2515" i="3"/>
  <c r="BL2515" i="3" s="1"/>
  <c r="BK2515" i="3"/>
  <c r="BM2515" i="3"/>
  <c r="BN2515" i="3"/>
  <c r="AA2516" i="3"/>
  <c r="AB2516" i="3"/>
  <c r="AG2516" i="3"/>
  <c r="AX2516" i="3"/>
  <c r="AY2516" i="3"/>
  <c r="AZ2516" i="3"/>
  <c r="BC2516" i="3"/>
  <c r="BB2516" i="3" s="1"/>
  <c r="BD2516" i="3"/>
  <c r="BJ2516" i="3"/>
  <c r="BK2516" i="3"/>
  <c r="BL2516" i="3"/>
  <c r="BM2516" i="3"/>
  <c r="BN2516" i="3"/>
  <c r="AA2517" i="3"/>
  <c r="AG2517" i="3"/>
  <c r="AX2517" i="3"/>
  <c r="AY2517" i="3"/>
  <c r="AZ2517" i="3"/>
  <c r="BC2517" i="3"/>
  <c r="BB2517" i="3" s="1"/>
  <c r="BD2517" i="3"/>
  <c r="BE2517" i="3" s="1"/>
  <c r="BF2517" i="3" s="1"/>
  <c r="BJ2517" i="3"/>
  <c r="AB2517" i="3" s="1"/>
  <c r="BK2517" i="3"/>
  <c r="BL2517" i="3"/>
  <c r="BM2517" i="3"/>
  <c r="BN2517" i="3"/>
  <c r="AA2518" i="3"/>
  <c r="AB2518" i="3"/>
  <c r="AG2518" i="3"/>
  <c r="AX2518" i="3"/>
  <c r="AY2518" i="3"/>
  <c r="AZ2518" i="3"/>
  <c r="BC2518" i="3"/>
  <c r="BB2518" i="3" s="1"/>
  <c r="BD2518" i="3"/>
  <c r="BE2518" i="3" s="1"/>
  <c r="BF2518" i="3" s="1"/>
  <c r="BJ2518" i="3"/>
  <c r="BL2518" i="3" s="1"/>
  <c r="BK2518" i="3"/>
  <c r="BM2518" i="3"/>
  <c r="BN2518" i="3"/>
  <c r="AA2519" i="3"/>
  <c r="AG2519" i="3"/>
  <c r="AX2519" i="3"/>
  <c r="AY2519" i="3"/>
  <c r="AZ2519" i="3"/>
  <c r="BC2519" i="3"/>
  <c r="BB2519" i="3" s="1"/>
  <c r="BD2519" i="3"/>
  <c r="BJ2519" i="3"/>
  <c r="BL2519" i="3" s="1"/>
  <c r="BK2519" i="3"/>
  <c r="BM2519" i="3"/>
  <c r="BN2519" i="3"/>
  <c r="AA2520" i="3"/>
  <c r="AB2520" i="3"/>
  <c r="AG2520" i="3"/>
  <c r="AX2520" i="3"/>
  <c r="AY2520" i="3"/>
  <c r="AZ2520" i="3"/>
  <c r="BC2520" i="3"/>
  <c r="BB2520" i="3" s="1"/>
  <c r="BD2520" i="3"/>
  <c r="BJ2520" i="3"/>
  <c r="BK2520" i="3"/>
  <c r="BL2520" i="3"/>
  <c r="BM2520" i="3"/>
  <c r="BN2520" i="3"/>
  <c r="AA2521" i="3"/>
  <c r="AG2521" i="3"/>
  <c r="AX2521" i="3"/>
  <c r="AY2521" i="3"/>
  <c r="AZ2521" i="3"/>
  <c r="BC2521" i="3"/>
  <c r="BB2521" i="3" s="1"/>
  <c r="BD2521" i="3"/>
  <c r="BE2521" i="3" s="1"/>
  <c r="BF2521" i="3" s="1"/>
  <c r="BJ2521" i="3"/>
  <c r="AB2521" i="3" s="1"/>
  <c r="BK2521" i="3"/>
  <c r="BL2521" i="3"/>
  <c r="BM2521" i="3"/>
  <c r="BN2521" i="3"/>
  <c r="AA2522" i="3"/>
  <c r="AB2522" i="3"/>
  <c r="AG2522" i="3"/>
  <c r="AX2522" i="3"/>
  <c r="AY2522" i="3"/>
  <c r="AZ2522" i="3"/>
  <c r="BC2522" i="3"/>
  <c r="BB2522" i="3" s="1"/>
  <c r="BD2522" i="3"/>
  <c r="BE2522" i="3" s="1"/>
  <c r="BF2522" i="3" s="1"/>
  <c r="BJ2522" i="3"/>
  <c r="BL2522" i="3" s="1"/>
  <c r="BK2522" i="3"/>
  <c r="BM2522" i="3"/>
  <c r="BN2522" i="3"/>
  <c r="AA2523" i="3"/>
  <c r="AG2523" i="3"/>
  <c r="AX2523" i="3"/>
  <c r="AY2523" i="3"/>
  <c r="AZ2523" i="3"/>
  <c r="BC2523" i="3"/>
  <c r="BB2523" i="3" s="1"/>
  <c r="BD2523" i="3"/>
  <c r="BJ2523" i="3"/>
  <c r="BL2523" i="3" s="1"/>
  <c r="BK2523" i="3"/>
  <c r="BM2523" i="3"/>
  <c r="BN2523" i="3"/>
  <c r="AA2524" i="3"/>
  <c r="AB2524" i="3"/>
  <c r="AG2524" i="3"/>
  <c r="AX2524" i="3"/>
  <c r="AY2524" i="3"/>
  <c r="AZ2524" i="3"/>
  <c r="BC2524" i="3"/>
  <c r="BB2524" i="3" s="1"/>
  <c r="BD2524" i="3"/>
  <c r="BJ2524" i="3"/>
  <c r="BK2524" i="3"/>
  <c r="BL2524" i="3"/>
  <c r="BM2524" i="3"/>
  <c r="BN2524" i="3"/>
  <c r="AA2525" i="3"/>
  <c r="AB2525" i="3"/>
  <c r="AG2525" i="3"/>
  <c r="AX2525" i="3"/>
  <c r="AY2525" i="3"/>
  <c r="AZ2525" i="3"/>
  <c r="BC2525" i="3"/>
  <c r="BB2525" i="3" s="1"/>
  <c r="BD2525" i="3"/>
  <c r="BE2525" i="3" s="1"/>
  <c r="BF2525" i="3" s="1"/>
  <c r="BJ2525" i="3"/>
  <c r="BK2525" i="3"/>
  <c r="BL2525" i="3"/>
  <c r="BM2525" i="3"/>
  <c r="BN2525" i="3"/>
  <c r="AA2526" i="3"/>
  <c r="AB2526" i="3"/>
  <c r="AG2526" i="3"/>
  <c r="AX2526" i="3"/>
  <c r="AY2526" i="3"/>
  <c r="AZ2526" i="3"/>
  <c r="BC2526" i="3"/>
  <c r="BB2526" i="3" s="1"/>
  <c r="BD2526" i="3"/>
  <c r="BE2526" i="3" s="1"/>
  <c r="BF2526" i="3" s="1"/>
  <c r="BJ2526" i="3"/>
  <c r="BL2526" i="3" s="1"/>
  <c r="BK2526" i="3"/>
  <c r="BM2526" i="3"/>
  <c r="BN2526" i="3"/>
  <c r="AA2527" i="3"/>
  <c r="AG2527" i="3"/>
  <c r="AX2527" i="3"/>
  <c r="AY2527" i="3"/>
  <c r="AZ2527" i="3"/>
  <c r="BC2527" i="3"/>
  <c r="BB2527" i="3" s="1"/>
  <c r="BD2527" i="3"/>
  <c r="BJ2527" i="3"/>
  <c r="BL2527" i="3" s="1"/>
  <c r="BK2527" i="3"/>
  <c r="BM2527" i="3"/>
  <c r="BN2527" i="3"/>
  <c r="AA2528" i="3"/>
  <c r="AB2528" i="3"/>
  <c r="AG2528" i="3"/>
  <c r="AX2528" i="3"/>
  <c r="AY2528" i="3"/>
  <c r="AZ2528" i="3"/>
  <c r="BC2528" i="3"/>
  <c r="BB2528" i="3" s="1"/>
  <c r="BD2528" i="3"/>
  <c r="BJ2528" i="3"/>
  <c r="BK2528" i="3"/>
  <c r="BL2528" i="3"/>
  <c r="BM2528" i="3"/>
  <c r="BN2528" i="3"/>
  <c r="AA2529" i="3"/>
  <c r="AG2529" i="3"/>
  <c r="AX2529" i="3"/>
  <c r="AY2529" i="3"/>
  <c r="AZ2529" i="3"/>
  <c r="BC2529" i="3"/>
  <c r="BB2529" i="3" s="1"/>
  <c r="BD2529" i="3"/>
  <c r="BE2529" i="3" s="1"/>
  <c r="BF2529" i="3" s="1"/>
  <c r="BJ2529" i="3"/>
  <c r="AB2529" i="3" s="1"/>
  <c r="BK2529" i="3"/>
  <c r="BL2529" i="3"/>
  <c r="BM2529" i="3"/>
  <c r="BN2529" i="3"/>
  <c r="AA2530" i="3"/>
  <c r="AB2530" i="3"/>
  <c r="AG2530" i="3"/>
  <c r="AX2530" i="3"/>
  <c r="AY2530" i="3"/>
  <c r="AZ2530" i="3"/>
  <c r="BC2530" i="3"/>
  <c r="BB2530" i="3" s="1"/>
  <c r="BD2530" i="3"/>
  <c r="BE2530" i="3" s="1"/>
  <c r="BF2530" i="3" s="1"/>
  <c r="BJ2530" i="3"/>
  <c r="BL2530" i="3" s="1"/>
  <c r="BK2530" i="3"/>
  <c r="BM2530" i="3"/>
  <c r="BN2530" i="3"/>
  <c r="AA2531" i="3"/>
  <c r="AG2531" i="3"/>
  <c r="AX2531" i="3"/>
  <c r="AY2531" i="3"/>
  <c r="AZ2531" i="3"/>
  <c r="BC2531" i="3"/>
  <c r="BB2531" i="3" s="1"/>
  <c r="BD2531" i="3"/>
  <c r="BJ2531" i="3"/>
  <c r="BL2531" i="3" s="1"/>
  <c r="BK2531" i="3"/>
  <c r="BM2531" i="3"/>
  <c r="BN2531" i="3"/>
  <c r="AA2532" i="3"/>
  <c r="AB2532" i="3"/>
  <c r="AG2532" i="3"/>
  <c r="AX2532" i="3"/>
  <c r="AY2532" i="3"/>
  <c r="AZ2532" i="3"/>
  <c r="BC2532" i="3"/>
  <c r="BB2532" i="3" s="1"/>
  <c r="BD2532" i="3"/>
  <c r="BJ2532" i="3"/>
  <c r="BK2532" i="3"/>
  <c r="BL2532" i="3"/>
  <c r="BM2532" i="3"/>
  <c r="BN2532" i="3"/>
  <c r="AA2533" i="3"/>
  <c r="AG2533" i="3"/>
  <c r="AX2533" i="3"/>
  <c r="AY2533" i="3"/>
  <c r="AZ2533" i="3"/>
  <c r="BC2533" i="3"/>
  <c r="BB2533" i="3" s="1"/>
  <c r="BD2533" i="3"/>
  <c r="BE2533" i="3" s="1"/>
  <c r="BF2533" i="3" s="1"/>
  <c r="BJ2533" i="3"/>
  <c r="AB2533" i="3" s="1"/>
  <c r="BK2533" i="3"/>
  <c r="BL2533" i="3"/>
  <c r="BM2533" i="3"/>
  <c r="BN2533" i="3"/>
  <c r="AA2534" i="3"/>
  <c r="AB2534" i="3"/>
  <c r="AG2534" i="3"/>
  <c r="AX2534" i="3"/>
  <c r="AY2534" i="3"/>
  <c r="AZ2534" i="3"/>
  <c r="BC2534" i="3"/>
  <c r="BB2534" i="3" s="1"/>
  <c r="BD2534" i="3"/>
  <c r="BE2534" i="3" s="1"/>
  <c r="BF2534" i="3" s="1"/>
  <c r="BJ2534" i="3"/>
  <c r="BL2534" i="3" s="1"/>
  <c r="BK2534" i="3"/>
  <c r="BM2534" i="3"/>
  <c r="BN2534" i="3"/>
  <c r="AA2535" i="3"/>
  <c r="AG2535" i="3"/>
  <c r="AX2535" i="3"/>
  <c r="AY2535" i="3"/>
  <c r="AZ2535" i="3"/>
  <c r="BC2535" i="3"/>
  <c r="BB2535" i="3" s="1"/>
  <c r="BD2535" i="3"/>
  <c r="BJ2535" i="3"/>
  <c r="BL2535" i="3" s="1"/>
  <c r="BK2535" i="3"/>
  <c r="BM2535" i="3"/>
  <c r="BN2535" i="3"/>
  <c r="AA2536" i="3"/>
  <c r="AB2536" i="3"/>
  <c r="AG2536" i="3"/>
  <c r="AX2536" i="3"/>
  <c r="AY2536" i="3"/>
  <c r="AZ2536" i="3"/>
  <c r="BC2536" i="3"/>
  <c r="BB2536" i="3" s="1"/>
  <c r="BD2536" i="3"/>
  <c r="BJ2536" i="3"/>
  <c r="BK2536" i="3"/>
  <c r="BL2536" i="3"/>
  <c r="BM2536" i="3"/>
  <c r="BN2536" i="3"/>
  <c r="AA2537" i="3"/>
  <c r="AG2537" i="3"/>
  <c r="AX2537" i="3"/>
  <c r="AY2537" i="3"/>
  <c r="AZ2537" i="3"/>
  <c r="BC2537" i="3"/>
  <c r="BB2537" i="3" s="1"/>
  <c r="BD2537" i="3"/>
  <c r="BE2537" i="3" s="1"/>
  <c r="BF2537" i="3" s="1"/>
  <c r="BJ2537" i="3"/>
  <c r="AB2537" i="3" s="1"/>
  <c r="BK2537" i="3"/>
  <c r="BL2537" i="3"/>
  <c r="BM2537" i="3"/>
  <c r="BN2537" i="3"/>
  <c r="AA2538" i="3"/>
  <c r="AB2538" i="3"/>
  <c r="AG2538" i="3"/>
  <c r="AX2538" i="3"/>
  <c r="AY2538" i="3"/>
  <c r="AZ2538" i="3"/>
  <c r="BC2538" i="3"/>
  <c r="BB2538" i="3" s="1"/>
  <c r="BD2538" i="3"/>
  <c r="BE2538" i="3" s="1"/>
  <c r="BF2538" i="3" s="1"/>
  <c r="BJ2538" i="3"/>
  <c r="BL2538" i="3" s="1"/>
  <c r="BK2538" i="3"/>
  <c r="BM2538" i="3"/>
  <c r="BN2538" i="3"/>
  <c r="AA2539" i="3"/>
  <c r="AG2539" i="3"/>
  <c r="AX2539" i="3"/>
  <c r="AY2539" i="3"/>
  <c r="AZ2539" i="3"/>
  <c r="BC2539" i="3"/>
  <c r="BB2539" i="3" s="1"/>
  <c r="BD2539" i="3"/>
  <c r="BJ2539" i="3"/>
  <c r="BL2539" i="3" s="1"/>
  <c r="BK2539" i="3"/>
  <c r="BM2539" i="3"/>
  <c r="BN2539" i="3"/>
  <c r="AA2540" i="3"/>
  <c r="AB2540" i="3"/>
  <c r="AG2540" i="3"/>
  <c r="AX2540" i="3"/>
  <c r="AY2540" i="3"/>
  <c r="AZ2540" i="3"/>
  <c r="BC2540" i="3"/>
  <c r="BB2540" i="3" s="1"/>
  <c r="BD2540" i="3"/>
  <c r="BJ2540" i="3"/>
  <c r="BK2540" i="3"/>
  <c r="BL2540" i="3"/>
  <c r="BM2540" i="3"/>
  <c r="BN2540" i="3"/>
  <c r="AA2541" i="3"/>
  <c r="AG2541" i="3"/>
  <c r="AX2541" i="3"/>
  <c r="AY2541" i="3"/>
  <c r="AZ2541" i="3"/>
  <c r="BC2541" i="3"/>
  <c r="BB2541" i="3" s="1"/>
  <c r="BD2541" i="3"/>
  <c r="BE2541" i="3" s="1"/>
  <c r="BF2541" i="3" s="1"/>
  <c r="BJ2541" i="3"/>
  <c r="AB2541" i="3" s="1"/>
  <c r="BK2541" i="3"/>
  <c r="BL2541" i="3"/>
  <c r="BM2541" i="3"/>
  <c r="BN2541" i="3"/>
  <c r="AA2542" i="3"/>
  <c r="AB2542" i="3"/>
  <c r="AG2542" i="3"/>
  <c r="AX2542" i="3"/>
  <c r="AY2542" i="3"/>
  <c r="AZ2542" i="3"/>
  <c r="BC2542" i="3"/>
  <c r="BB2542" i="3" s="1"/>
  <c r="BD2542" i="3"/>
  <c r="BE2542" i="3" s="1"/>
  <c r="BF2542" i="3" s="1"/>
  <c r="BJ2542" i="3"/>
  <c r="BL2542" i="3" s="1"/>
  <c r="BK2542" i="3"/>
  <c r="BM2542" i="3"/>
  <c r="BN2542" i="3"/>
  <c r="AA2543" i="3"/>
  <c r="AG2543" i="3"/>
  <c r="AX2543" i="3"/>
  <c r="AY2543" i="3"/>
  <c r="AZ2543" i="3"/>
  <c r="BC2543" i="3"/>
  <c r="BB2543" i="3" s="1"/>
  <c r="BD2543" i="3"/>
  <c r="BJ2543" i="3"/>
  <c r="BL2543" i="3" s="1"/>
  <c r="BK2543" i="3"/>
  <c r="BM2543" i="3"/>
  <c r="BN2543" i="3"/>
  <c r="AA2544" i="3"/>
  <c r="AB2544" i="3"/>
  <c r="AG2544" i="3"/>
  <c r="AX2544" i="3"/>
  <c r="AY2544" i="3"/>
  <c r="AZ2544" i="3"/>
  <c r="BC2544" i="3"/>
  <c r="BB2544" i="3" s="1"/>
  <c r="BD2544" i="3"/>
  <c r="BJ2544" i="3"/>
  <c r="BK2544" i="3"/>
  <c r="BL2544" i="3"/>
  <c r="BM2544" i="3"/>
  <c r="BN2544" i="3"/>
  <c r="AA2545" i="3"/>
  <c r="AG2545" i="3"/>
  <c r="AX2545" i="3"/>
  <c r="AY2545" i="3"/>
  <c r="AZ2545" i="3"/>
  <c r="BC2545" i="3"/>
  <c r="BB2545" i="3" s="1"/>
  <c r="BD2545" i="3"/>
  <c r="BE2545" i="3" s="1"/>
  <c r="BF2545" i="3" s="1"/>
  <c r="BJ2545" i="3"/>
  <c r="AB2545" i="3" s="1"/>
  <c r="BK2545" i="3"/>
  <c r="BL2545" i="3"/>
  <c r="BM2545" i="3"/>
  <c r="BN2545" i="3"/>
  <c r="AA2546" i="3"/>
  <c r="AB2546" i="3"/>
  <c r="AG2546" i="3"/>
  <c r="AX2546" i="3"/>
  <c r="AY2546" i="3"/>
  <c r="AZ2546" i="3"/>
  <c r="BC2546" i="3"/>
  <c r="BB2546" i="3" s="1"/>
  <c r="BD2546" i="3"/>
  <c r="BE2546" i="3" s="1"/>
  <c r="BF2546" i="3" s="1"/>
  <c r="BJ2546" i="3"/>
  <c r="BL2546" i="3" s="1"/>
  <c r="BK2546" i="3"/>
  <c r="BM2546" i="3"/>
  <c r="BN2546" i="3"/>
  <c r="AA2547" i="3"/>
  <c r="AG2547" i="3"/>
  <c r="AX2547" i="3"/>
  <c r="AY2547" i="3"/>
  <c r="AZ2547" i="3"/>
  <c r="BC2547" i="3"/>
  <c r="BB2547" i="3" s="1"/>
  <c r="BD2547" i="3"/>
  <c r="BJ2547" i="3"/>
  <c r="BL2547" i="3" s="1"/>
  <c r="BK2547" i="3"/>
  <c r="BM2547" i="3"/>
  <c r="BN2547" i="3"/>
  <c r="AA2548" i="3"/>
  <c r="AB2548" i="3"/>
  <c r="AG2548" i="3"/>
  <c r="AX2548" i="3"/>
  <c r="AY2548" i="3"/>
  <c r="AZ2548" i="3"/>
  <c r="BC2548" i="3"/>
  <c r="BB2548" i="3" s="1"/>
  <c r="BD2548" i="3"/>
  <c r="BJ2548" i="3"/>
  <c r="BK2548" i="3"/>
  <c r="BL2548" i="3"/>
  <c r="BM2548" i="3"/>
  <c r="BN2548" i="3"/>
  <c r="AA2549" i="3"/>
  <c r="AG2549" i="3"/>
  <c r="AX2549" i="3"/>
  <c r="AY2549" i="3"/>
  <c r="AZ2549" i="3"/>
  <c r="BC2549" i="3"/>
  <c r="BB2549" i="3" s="1"/>
  <c r="BD2549" i="3"/>
  <c r="BE2549" i="3" s="1"/>
  <c r="BF2549" i="3" s="1"/>
  <c r="BJ2549" i="3"/>
  <c r="AB2549" i="3" s="1"/>
  <c r="BK2549" i="3"/>
  <c r="BL2549" i="3"/>
  <c r="BM2549" i="3"/>
  <c r="BN2549" i="3"/>
  <c r="AA2550" i="3"/>
  <c r="AB2550" i="3"/>
  <c r="AG2550" i="3"/>
  <c r="AX2550" i="3"/>
  <c r="AY2550" i="3"/>
  <c r="AZ2550" i="3"/>
  <c r="BC2550" i="3"/>
  <c r="BB2550" i="3" s="1"/>
  <c r="BD2550" i="3"/>
  <c r="BE2550" i="3" s="1"/>
  <c r="BF2550" i="3" s="1"/>
  <c r="BJ2550" i="3"/>
  <c r="BL2550" i="3" s="1"/>
  <c r="BK2550" i="3"/>
  <c r="BM2550" i="3"/>
  <c r="BN2550" i="3"/>
  <c r="AA2551" i="3"/>
  <c r="AG2551" i="3"/>
  <c r="AX2551" i="3"/>
  <c r="AY2551" i="3"/>
  <c r="AZ2551" i="3"/>
  <c r="BC2551" i="3"/>
  <c r="BB2551" i="3" s="1"/>
  <c r="BD2551" i="3"/>
  <c r="BJ2551" i="3"/>
  <c r="BL2551" i="3" s="1"/>
  <c r="BK2551" i="3"/>
  <c r="BM2551" i="3"/>
  <c r="BN2551" i="3"/>
  <c r="AA2552" i="3"/>
  <c r="AB2552" i="3"/>
  <c r="AG2552" i="3"/>
  <c r="AX2552" i="3"/>
  <c r="AY2552" i="3"/>
  <c r="AZ2552" i="3"/>
  <c r="BC2552" i="3"/>
  <c r="BB2552" i="3" s="1"/>
  <c r="BD2552" i="3"/>
  <c r="BJ2552" i="3"/>
  <c r="BK2552" i="3"/>
  <c r="BL2552" i="3"/>
  <c r="BM2552" i="3"/>
  <c r="BN2552" i="3"/>
  <c r="AA2553" i="3"/>
  <c r="AG2553" i="3"/>
  <c r="AX2553" i="3"/>
  <c r="AY2553" i="3"/>
  <c r="AZ2553" i="3"/>
  <c r="BC2553" i="3"/>
  <c r="BB2553" i="3" s="1"/>
  <c r="BD2553" i="3"/>
  <c r="BE2553" i="3" s="1"/>
  <c r="BF2553" i="3" s="1"/>
  <c r="BJ2553" i="3"/>
  <c r="AB2553" i="3" s="1"/>
  <c r="BK2553" i="3"/>
  <c r="BL2553" i="3"/>
  <c r="BM2553" i="3"/>
  <c r="BN2553" i="3"/>
  <c r="AA2554" i="3"/>
  <c r="AB2554" i="3"/>
  <c r="AG2554" i="3"/>
  <c r="AX2554" i="3"/>
  <c r="AY2554" i="3"/>
  <c r="AZ2554" i="3"/>
  <c r="BC2554" i="3"/>
  <c r="BB2554" i="3" s="1"/>
  <c r="BD2554" i="3"/>
  <c r="BE2554" i="3" s="1"/>
  <c r="BF2554" i="3" s="1"/>
  <c r="BJ2554" i="3"/>
  <c r="BL2554" i="3" s="1"/>
  <c r="BK2554" i="3"/>
  <c r="BM2554" i="3"/>
  <c r="BN2554" i="3"/>
  <c r="AA2555" i="3"/>
  <c r="AG2555" i="3"/>
  <c r="AX2555" i="3"/>
  <c r="AY2555" i="3"/>
  <c r="AZ2555" i="3"/>
  <c r="BC2555" i="3"/>
  <c r="BB2555" i="3" s="1"/>
  <c r="BD2555" i="3"/>
  <c r="BJ2555" i="3"/>
  <c r="BL2555" i="3" s="1"/>
  <c r="BK2555" i="3"/>
  <c r="BM2555" i="3"/>
  <c r="BN2555" i="3"/>
  <c r="AA2556" i="3"/>
  <c r="AB2556" i="3"/>
  <c r="AG2556" i="3"/>
  <c r="AX2556" i="3"/>
  <c r="AY2556" i="3"/>
  <c r="AZ2556" i="3"/>
  <c r="BC2556" i="3"/>
  <c r="BB2556" i="3" s="1"/>
  <c r="BD2556" i="3"/>
  <c r="BJ2556" i="3"/>
  <c r="BK2556" i="3"/>
  <c r="BL2556" i="3"/>
  <c r="BM2556" i="3"/>
  <c r="BN2556" i="3"/>
  <c r="AA2557" i="3"/>
  <c r="AG2557" i="3"/>
  <c r="AX2557" i="3"/>
  <c r="AY2557" i="3"/>
  <c r="AZ2557" i="3"/>
  <c r="BC2557" i="3"/>
  <c r="BB2557" i="3" s="1"/>
  <c r="BD2557" i="3"/>
  <c r="BE2557" i="3" s="1"/>
  <c r="BF2557" i="3" s="1"/>
  <c r="BJ2557" i="3"/>
  <c r="AB2557" i="3" s="1"/>
  <c r="BK2557" i="3"/>
  <c r="BL2557" i="3"/>
  <c r="BM2557" i="3"/>
  <c r="BN2557" i="3"/>
  <c r="AA2558" i="3"/>
  <c r="AB2558" i="3"/>
  <c r="AG2558" i="3"/>
  <c r="AX2558" i="3"/>
  <c r="AY2558" i="3"/>
  <c r="AZ2558" i="3"/>
  <c r="BC2558" i="3"/>
  <c r="BB2558" i="3" s="1"/>
  <c r="BD2558" i="3"/>
  <c r="BE2558" i="3" s="1"/>
  <c r="BF2558" i="3" s="1"/>
  <c r="BJ2558" i="3"/>
  <c r="BL2558" i="3" s="1"/>
  <c r="BK2558" i="3"/>
  <c r="BM2558" i="3"/>
  <c r="BN2558" i="3"/>
  <c r="AA2559" i="3"/>
  <c r="AG2559" i="3"/>
  <c r="AX2559" i="3"/>
  <c r="AY2559" i="3"/>
  <c r="AZ2559" i="3"/>
  <c r="BC2559" i="3"/>
  <c r="BB2559" i="3" s="1"/>
  <c r="BD2559" i="3"/>
  <c r="BJ2559" i="3"/>
  <c r="BL2559" i="3" s="1"/>
  <c r="BK2559" i="3"/>
  <c r="BM2559" i="3"/>
  <c r="BN2559" i="3"/>
  <c r="AA2560" i="3"/>
  <c r="AB2560" i="3"/>
  <c r="AG2560" i="3"/>
  <c r="AX2560" i="3"/>
  <c r="AY2560" i="3"/>
  <c r="AZ2560" i="3"/>
  <c r="BC2560" i="3"/>
  <c r="BB2560" i="3" s="1"/>
  <c r="BD2560" i="3"/>
  <c r="BJ2560" i="3"/>
  <c r="BK2560" i="3"/>
  <c r="BL2560" i="3"/>
  <c r="BM2560" i="3"/>
  <c r="BN2560" i="3"/>
  <c r="AA2561" i="3"/>
  <c r="AG2561" i="3"/>
  <c r="AX2561" i="3"/>
  <c r="AY2561" i="3"/>
  <c r="AZ2561" i="3"/>
  <c r="BC2561" i="3"/>
  <c r="BB2561" i="3" s="1"/>
  <c r="BD2561" i="3"/>
  <c r="BE2561" i="3" s="1"/>
  <c r="BF2561" i="3" s="1"/>
  <c r="BJ2561" i="3"/>
  <c r="AB2561" i="3" s="1"/>
  <c r="BK2561" i="3"/>
  <c r="BL2561" i="3"/>
  <c r="BM2561" i="3"/>
  <c r="BN2561" i="3"/>
  <c r="AA2562" i="3"/>
  <c r="AB2562" i="3"/>
  <c r="AG2562" i="3"/>
  <c r="AX2562" i="3"/>
  <c r="AY2562" i="3"/>
  <c r="AZ2562" i="3"/>
  <c r="BC2562" i="3"/>
  <c r="BB2562" i="3" s="1"/>
  <c r="BD2562" i="3"/>
  <c r="BE2562" i="3" s="1"/>
  <c r="BF2562" i="3" s="1"/>
  <c r="BJ2562" i="3"/>
  <c r="BL2562" i="3" s="1"/>
  <c r="BK2562" i="3"/>
  <c r="BM2562" i="3"/>
  <c r="BN2562" i="3"/>
  <c r="AA2563" i="3"/>
  <c r="AG2563" i="3"/>
  <c r="AX2563" i="3"/>
  <c r="AY2563" i="3"/>
  <c r="AZ2563" i="3"/>
  <c r="BC2563" i="3"/>
  <c r="BB2563" i="3" s="1"/>
  <c r="BD2563" i="3"/>
  <c r="BJ2563" i="3"/>
  <c r="BL2563" i="3" s="1"/>
  <c r="BK2563" i="3"/>
  <c r="BM2563" i="3"/>
  <c r="BN2563" i="3"/>
  <c r="AA2564" i="3"/>
  <c r="AB2564" i="3"/>
  <c r="AG2564" i="3"/>
  <c r="AX2564" i="3"/>
  <c r="AY2564" i="3"/>
  <c r="AZ2564" i="3"/>
  <c r="BC2564" i="3"/>
  <c r="BB2564" i="3" s="1"/>
  <c r="BD2564" i="3"/>
  <c r="BJ2564" i="3"/>
  <c r="BK2564" i="3"/>
  <c r="BL2564" i="3"/>
  <c r="BM2564" i="3"/>
  <c r="BN2564" i="3"/>
  <c r="AA2565" i="3"/>
  <c r="AB2565" i="3"/>
  <c r="AG2565" i="3"/>
  <c r="AX2565" i="3"/>
  <c r="AY2565" i="3"/>
  <c r="AZ2565" i="3"/>
  <c r="BC2565" i="3"/>
  <c r="BB2565" i="3" s="1"/>
  <c r="BD2565" i="3"/>
  <c r="BE2565" i="3" s="1"/>
  <c r="BF2565" i="3" s="1"/>
  <c r="BJ2565" i="3"/>
  <c r="BK2565" i="3"/>
  <c r="BL2565" i="3"/>
  <c r="BM2565" i="3"/>
  <c r="BN2565" i="3"/>
  <c r="AA2566" i="3"/>
  <c r="AB2566" i="3"/>
  <c r="AG2566" i="3"/>
  <c r="AX2566" i="3"/>
  <c r="AY2566" i="3"/>
  <c r="AZ2566" i="3"/>
  <c r="BC2566" i="3"/>
  <c r="BB2566" i="3" s="1"/>
  <c r="BD2566" i="3"/>
  <c r="BE2566" i="3" s="1"/>
  <c r="BF2566" i="3" s="1"/>
  <c r="BJ2566" i="3"/>
  <c r="BL2566" i="3" s="1"/>
  <c r="BK2566" i="3"/>
  <c r="BM2566" i="3"/>
  <c r="BN2566" i="3"/>
  <c r="AA2567" i="3"/>
  <c r="AG2567" i="3"/>
  <c r="AX2567" i="3"/>
  <c r="AY2567" i="3"/>
  <c r="AZ2567" i="3"/>
  <c r="BC2567" i="3"/>
  <c r="BB2567" i="3" s="1"/>
  <c r="BD2567" i="3"/>
  <c r="BJ2567" i="3"/>
  <c r="BL2567" i="3" s="1"/>
  <c r="BK2567" i="3"/>
  <c r="BM2567" i="3"/>
  <c r="BN2567" i="3"/>
  <c r="AA2568" i="3"/>
  <c r="AB2568" i="3"/>
  <c r="AG2568" i="3"/>
  <c r="AX2568" i="3"/>
  <c r="AY2568" i="3"/>
  <c r="AZ2568" i="3"/>
  <c r="BC2568" i="3"/>
  <c r="BB2568" i="3" s="1"/>
  <c r="BD2568" i="3"/>
  <c r="BJ2568" i="3"/>
  <c r="BK2568" i="3"/>
  <c r="BL2568" i="3"/>
  <c r="BM2568" i="3"/>
  <c r="BN2568" i="3"/>
  <c r="AA2569" i="3"/>
  <c r="AB2569" i="3"/>
  <c r="AG2569" i="3"/>
  <c r="AX2569" i="3"/>
  <c r="AY2569" i="3"/>
  <c r="AZ2569" i="3"/>
  <c r="BC2569" i="3"/>
  <c r="BB2569" i="3" s="1"/>
  <c r="BD2569" i="3"/>
  <c r="BE2569" i="3" s="1"/>
  <c r="BF2569" i="3" s="1"/>
  <c r="BJ2569" i="3"/>
  <c r="BK2569" i="3"/>
  <c r="BL2569" i="3"/>
  <c r="BM2569" i="3"/>
  <c r="BN2569" i="3"/>
  <c r="AA2570" i="3"/>
  <c r="AB2570" i="3"/>
  <c r="AG2570" i="3"/>
  <c r="AX2570" i="3"/>
  <c r="AY2570" i="3"/>
  <c r="AZ2570" i="3"/>
  <c r="BC2570" i="3"/>
  <c r="BB2570" i="3" s="1"/>
  <c r="BD2570" i="3"/>
  <c r="BE2570" i="3" s="1"/>
  <c r="BF2570" i="3" s="1"/>
  <c r="BJ2570" i="3"/>
  <c r="BL2570" i="3" s="1"/>
  <c r="BK2570" i="3"/>
  <c r="BM2570" i="3"/>
  <c r="BN2570" i="3"/>
  <c r="AA2571" i="3"/>
  <c r="AG2571" i="3"/>
  <c r="AX2571" i="3"/>
  <c r="AY2571" i="3"/>
  <c r="AZ2571" i="3"/>
  <c r="BC2571" i="3"/>
  <c r="BB2571" i="3" s="1"/>
  <c r="BD2571" i="3"/>
  <c r="BJ2571" i="3"/>
  <c r="BL2571" i="3" s="1"/>
  <c r="BK2571" i="3"/>
  <c r="BM2571" i="3"/>
  <c r="BN2571" i="3"/>
  <c r="AA2572" i="3"/>
  <c r="AB2572" i="3"/>
  <c r="AG2572" i="3"/>
  <c r="AX2572" i="3"/>
  <c r="AY2572" i="3"/>
  <c r="AZ2572" i="3"/>
  <c r="BC2572" i="3"/>
  <c r="BB2572" i="3" s="1"/>
  <c r="BD2572" i="3"/>
  <c r="BJ2572" i="3"/>
  <c r="BK2572" i="3"/>
  <c r="BL2572" i="3"/>
  <c r="BM2572" i="3"/>
  <c r="BN2572" i="3"/>
  <c r="AA2573" i="3"/>
  <c r="AB2573" i="3"/>
  <c r="AG2573" i="3"/>
  <c r="AX2573" i="3"/>
  <c r="AY2573" i="3"/>
  <c r="AZ2573" i="3"/>
  <c r="BC2573" i="3"/>
  <c r="BB2573" i="3" s="1"/>
  <c r="BD2573" i="3"/>
  <c r="BE2573" i="3" s="1"/>
  <c r="BF2573" i="3" s="1"/>
  <c r="BJ2573" i="3"/>
  <c r="BK2573" i="3"/>
  <c r="BL2573" i="3"/>
  <c r="BM2573" i="3"/>
  <c r="BN2573" i="3"/>
  <c r="AA2574" i="3"/>
  <c r="AB2574" i="3"/>
  <c r="AG2574" i="3"/>
  <c r="AX2574" i="3"/>
  <c r="AY2574" i="3"/>
  <c r="AZ2574" i="3"/>
  <c r="BC2574" i="3"/>
  <c r="BB2574" i="3" s="1"/>
  <c r="BD2574" i="3"/>
  <c r="BE2574" i="3" s="1"/>
  <c r="BF2574" i="3" s="1"/>
  <c r="BJ2574" i="3"/>
  <c r="BL2574" i="3" s="1"/>
  <c r="BK2574" i="3"/>
  <c r="BM2574" i="3"/>
  <c r="BN2574" i="3"/>
  <c r="AA2575" i="3"/>
  <c r="AG2575" i="3"/>
  <c r="AX2575" i="3"/>
  <c r="AY2575" i="3"/>
  <c r="AZ2575" i="3"/>
  <c r="BC2575" i="3"/>
  <c r="BB2575" i="3" s="1"/>
  <c r="BD2575" i="3"/>
  <c r="BJ2575" i="3"/>
  <c r="BL2575" i="3" s="1"/>
  <c r="BK2575" i="3"/>
  <c r="BM2575" i="3"/>
  <c r="BN2575" i="3"/>
  <c r="AA2576" i="3"/>
  <c r="AB2576" i="3"/>
  <c r="AG2576" i="3"/>
  <c r="AX2576" i="3"/>
  <c r="AY2576" i="3"/>
  <c r="AZ2576" i="3"/>
  <c r="BC2576" i="3"/>
  <c r="BB2576" i="3" s="1"/>
  <c r="BD2576" i="3"/>
  <c r="BJ2576" i="3"/>
  <c r="BK2576" i="3"/>
  <c r="BL2576" i="3"/>
  <c r="BM2576" i="3"/>
  <c r="BN2576" i="3"/>
  <c r="AA2577" i="3"/>
  <c r="AB2577" i="3"/>
  <c r="AG2577" i="3"/>
  <c r="AX2577" i="3"/>
  <c r="AY2577" i="3"/>
  <c r="AZ2577" i="3"/>
  <c r="BC2577" i="3"/>
  <c r="BB2577" i="3" s="1"/>
  <c r="BD2577" i="3"/>
  <c r="BE2577" i="3" s="1"/>
  <c r="BF2577" i="3" s="1"/>
  <c r="BJ2577" i="3"/>
  <c r="BK2577" i="3"/>
  <c r="BL2577" i="3"/>
  <c r="BM2577" i="3"/>
  <c r="BN2577" i="3"/>
  <c r="AA2578" i="3"/>
  <c r="AB2578" i="3"/>
  <c r="AG2578" i="3"/>
  <c r="AX2578" i="3"/>
  <c r="AY2578" i="3"/>
  <c r="AZ2578" i="3"/>
  <c r="BC2578" i="3"/>
  <c r="BB2578" i="3" s="1"/>
  <c r="BD2578" i="3"/>
  <c r="BE2578" i="3" s="1"/>
  <c r="BF2578" i="3" s="1"/>
  <c r="BJ2578" i="3"/>
  <c r="BL2578" i="3" s="1"/>
  <c r="BK2578" i="3"/>
  <c r="BM2578" i="3"/>
  <c r="BN2578" i="3"/>
  <c r="AA2579" i="3"/>
  <c r="AG2579" i="3"/>
  <c r="AX2579" i="3"/>
  <c r="AY2579" i="3"/>
  <c r="AZ2579" i="3"/>
  <c r="BC2579" i="3"/>
  <c r="BB2579" i="3" s="1"/>
  <c r="BD2579" i="3"/>
  <c r="BJ2579" i="3"/>
  <c r="BL2579" i="3" s="1"/>
  <c r="BK2579" i="3"/>
  <c r="BM2579" i="3"/>
  <c r="BN2579" i="3"/>
  <c r="AA2580" i="3"/>
  <c r="AB2580" i="3"/>
  <c r="AG2580" i="3"/>
  <c r="AX2580" i="3"/>
  <c r="AY2580" i="3"/>
  <c r="AZ2580" i="3"/>
  <c r="BC2580" i="3"/>
  <c r="BB2580" i="3" s="1"/>
  <c r="BD2580" i="3"/>
  <c r="BJ2580" i="3"/>
  <c r="BK2580" i="3"/>
  <c r="BL2580" i="3"/>
  <c r="BM2580" i="3"/>
  <c r="BN2580" i="3"/>
  <c r="AA2581" i="3"/>
  <c r="AB2581" i="3"/>
  <c r="AG2581" i="3"/>
  <c r="AX2581" i="3"/>
  <c r="AY2581" i="3"/>
  <c r="AZ2581" i="3"/>
  <c r="BC2581" i="3"/>
  <c r="BB2581" i="3" s="1"/>
  <c r="BD2581" i="3"/>
  <c r="BE2581" i="3" s="1"/>
  <c r="BF2581" i="3" s="1"/>
  <c r="BJ2581" i="3"/>
  <c r="BK2581" i="3"/>
  <c r="BL2581" i="3"/>
  <c r="BM2581" i="3"/>
  <c r="BN2581" i="3"/>
  <c r="AA2582" i="3"/>
  <c r="AB2582" i="3"/>
  <c r="AG2582" i="3"/>
  <c r="AX2582" i="3"/>
  <c r="AY2582" i="3"/>
  <c r="AZ2582" i="3"/>
  <c r="BC2582" i="3"/>
  <c r="BB2582" i="3" s="1"/>
  <c r="BD2582" i="3"/>
  <c r="BE2582" i="3" s="1"/>
  <c r="BF2582" i="3" s="1"/>
  <c r="BJ2582" i="3"/>
  <c r="BL2582" i="3" s="1"/>
  <c r="BK2582" i="3"/>
  <c r="BM2582" i="3"/>
  <c r="BN2582" i="3"/>
  <c r="AA2583" i="3"/>
  <c r="AG2583" i="3"/>
  <c r="AX2583" i="3"/>
  <c r="AC2583" i="3" s="1"/>
  <c r="AT2583" i="3" s="1"/>
  <c r="AY2583" i="3"/>
  <c r="AZ2583" i="3"/>
  <c r="BC2583" i="3"/>
  <c r="BD2583" i="3"/>
  <c r="BJ2583" i="3"/>
  <c r="BL2583" i="3" s="1"/>
  <c r="BK2583" i="3"/>
  <c r="BM2583" i="3"/>
  <c r="BN2583" i="3"/>
  <c r="AA2584" i="3"/>
  <c r="AG2584" i="3"/>
  <c r="AX2584" i="3"/>
  <c r="AC2584" i="3" s="1"/>
  <c r="AY2584" i="3"/>
  <c r="AZ2584" i="3"/>
  <c r="BC2584" i="3"/>
  <c r="BD2584" i="3"/>
  <c r="BJ2584" i="3"/>
  <c r="AB2584" i="3" s="1"/>
  <c r="BK2584" i="3"/>
  <c r="BM2584" i="3"/>
  <c r="BN2584" i="3"/>
  <c r="AA2585" i="3"/>
  <c r="AG2585" i="3"/>
  <c r="AX2585" i="3"/>
  <c r="AC2585" i="3" s="1"/>
  <c r="AY2585" i="3"/>
  <c r="AZ2585" i="3"/>
  <c r="BC2585" i="3"/>
  <c r="BD2585" i="3"/>
  <c r="BJ2585" i="3"/>
  <c r="AB2585" i="3" s="1"/>
  <c r="BK2585" i="3"/>
  <c r="BM2585" i="3"/>
  <c r="BN2585" i="3"/>
  <c r="AA2586" i="3"/>
  <c r="AG2586" i="3"/>
  <c r="AX2586" i="3"/>
  <c r="AC2586" i="3" s="1"/>
  <c r="AY2586" i="3"/>
  <c r="AZ2586" i="3"/>
  <c r="BC2586" i="3"/>
  <c r="BD2586" i="3"/>
  <c r="BJ2586" i="3"/>
  <c r="AB2586" i="3" s="1"/>
  <c r="BK2586" i="3"/>
  <c r="BM2586" i="3"/>
  <c r="BN2586" i="3"/>
  <c r="AA2587" i="3"/>
  <c r="AG2587" i="3"/>
  <c r="AX2587" i="3"/>
  <c r="AC2587" i="3" s="1"/>
  <c r="AY2587" i="3"/>
  <c r="AZ2587" i="3"/>
  <c r="BC2587" i="3"/>
  <c r="BD2587" i="3"/>
  <c r="BJ2587" i="3"/>
  <c r="AB2587" i="3" s="1"/>
  <c r="BK2587" i="3"/>
  <c r="BM2587" i="3"/>
  <c r="BN2587" i="3"/>
  <c r="AA2588" i="3"/>
  <c r="AG2588" i="3"/>
  <c r="AX2588" i="3"/>
  <c r="AC2588" i="3" s="1"/>
  <c r="AY2588" i="3"/>
  <c r="AZ2588" i="3"/>
  <c r="BC2588" i="3"/>
  <c r="BD2588" i="3"/>
  <c r="BJ2588" i="3"/>
  <c r="AB2588" i="3" s="1"/>
  <c r="BK2588" i="3"/>
  <c r="BM2588" i="3"/>
  <c r="BN2588" i="3"/>
  <c r="AA2589" i="3"/>
  <c r="AG2589" i="3"/>
  <c r="AX2589" i="3"/>
  <c r="AC2589" i="3" s="1"/>
  <c r="AY2589" i="3"/>
  <c r="AZ2589" i="3"/>
  <c r="BC2589" i="3"/>
  <c r="BD2589" i="3"/>
  <c r="BJ2589" i="3"/>
  <c r="AB2589" i="3" s="1"/>
  <c r="BK2589" i="3"/>
  <c r="BM2589" i="3"/>
  <c r="BN2589" i="3"/>
  <c r="AA2590" i="3"/>
  <c r="AG2590" i="3"/>
  <c r="AX2590" i="3"/>
  <c r="AC2590" i="3" s="1"/>
  <c r="AY2590" i="3"/>
  <c r="AZ2590" i="3"/>
  <c r="BC2590" i="3"/>
  <c r="BD2590" i="3"/>
  <c r="BJ2590" i="3"/>
  <c r="AB2590" i="3" s="1"/>
  <c r="BK2590" i="3"/>
  <c r="BM2590" i="3"/>
  <c r="BN2590" i="3"/>
  <c r="AA2591" i="3"/>
  <c r="AG2591" i="3"/>
  <c r="AX2591" i="3"/>
  <c r="AC2591" i="3" s="1"/>
  <c r="AY2591" i="3"/>
  <c r="AZ2591" i="3"/>
  <c r="BC2591" i="3"/>
  <c r="BD2591" i="3"/>
  <c r="BJ2591" i="3"/>
  <c r="AB2591" i="3" s="1"/>
  <c r="BK2591" i="3"/>
  <c r="BM2591" i="3"/>
  <c r="BN2591" i="3"/>
  <c r="AA2592" i="3"/>
  <c r="AG2592" i="3"/>
  <c r="AX2592" i="3"/>
  <c r="AC2592" i="3" s="1"/>
  <c r="AY2592" i="3"/>
  <c r="AZ2592" i="3"/>
  <c r="BC2592" i="3"/>
  <c r="BD2592" i="3"/>
  <c r="BJ2592" i="3"/>
  <c r="AB2592" i="3" s="1"/>
  <c r="BK2592" i="3"/>
  <c r="BM2592" i="3"/>
  <c r="BN2592" i="3"/>
  <c r="AA2593" i="3"/>
  <c r="AG2593" i="3"/>
  <c r="AX2593" i="3"/>
  <c r="AC2593" i="3" s="1"/>
  <c r="AY2593" i="3"/>
  <c r="AZ2593" i="3"/>
  <c r="BC2593" i="3"/>
  <c r="BD2593" i="3"/>
  <c r="BJ2593" i="3"/>
  <c r="AB2593" i="3" s="1"/>
  <c r="BK2593" i="3"/>
  <c r="BM2593" i="3"/>
  <c r="BN2593" i="3"/>
  <c r="AA2594" i="3"/>
  <c r="AG2594" i="3"/>
  <c r="AX2594" i="3"/>
  <c r="AC2594" i="3" s="1"/>
  <c r="AY2594" i="3"/>
  <c r="AZ2594" i="3"/>
  <c r="BC2594" i="3"/>
  <c r="BD2594" i="3"/>
  <c r="BJ2594" i="3"/>
  <c r="AB2594" i="3" s="1"/>
  <c r="BK2594" i="3"/>
  <c r="BM2594" i="3"/>
  <c r="BN2594" i="3"/>
  <c r="AA2595" i="3"/>
  <c r="AG2595" i="3"/>
  <c r="AX2595" i="3"/>
  <c r="AC2595" i="3" s="1"/>
  <c r="AY2595" i="3"/>
  <c r="AZ2595" i="3"/>
  <c r="BC2595" i="3"/>
  <c r="BD2595" i="3"/>
  <c r="BJ2595" i="3"/>
  <c r="AB2595" i="3" s="1"/>
  <c r="BK2595" i="3"/>
  <c r="BM2595" i="3"/>
  <c r="BN2595" i="3"/>
  <c r="AA2596" i="3"/>
  <c r="AG2596" i="3"/>
  <c r="AX2596" i="3"/>
  <c r="AC2596" i="3" s="1"/>
  <c r="AY2596" i="3"/>
  <c r="AZ2596" i="3"/>
  <c r="BC2596" i="3"/>
  <c r="BD2596" i="3"/>
  <c r="BJ2596" i="3"/>
  <c r="AB2596" i="3" s="1"/>
  <c r="BK2596" i="3"/>
  <c r="BM2596" i="3"/>
  <c r="BN2596" i="3"/>
  <c r="AA2597" i="3"/>
  <c r="AG2597" i="3"/>
  <c r="AX2597" i="3"/>
  <c r="AC2597" i="3" s="1"/>
  <c r="AY2597" i="3"/>
  <c r="AZ2597" i="3"/>
  <c r="BC2597" i="3"/>
  <c r="BD2597" i="3"/>
  <c r="BJ2597" i="3"/>
  <c r="AB2597" i="3" s="1"/>
  <c r="BK2597" i="3"/>
  <c r="BM2597" i="3"/>
  <c r="BN2597" i="3"/>
  <c r="AA2598" i="3"/>
  <c r="AG2598" i="3"/>
  <c r="AX2598" i="3"/>
  <c r="AC2598" i="3" s="1"/>
  <c r="AY2598" i="3"/>
  <c r="AZ2598" i="3"/>
  <c r="BC2598" i="3"/>
  <c r="BD2598" i="3"/>
  <c r="BJ2598" i="3"/>
  <c r="AB2598" i="3" s="1"/>
  <c r="BK2598" i="3"/>
  <c r="BM2598" i="3"/>
  <c r="BN2598" i="3"/>
  <c r="AA2599" i="3"/>
  <c r="AG2599" i="3"/>
  <c r="AX2599" i="3"/>
  <c r="AC2599" i="3" s="1"/>
  <c r="AY2599" i="3"/>
  <c r="AZ2599" i="3"/>
  <c r="BC2599" i="3"/>
  <c r="BD2599" i="3"/>
  <c r="BJ2599" i="3"/>
  <c r="AB2599" i="3" s="1"/>
  <c r="BK2599" i="3"/>
  <c r="BM2599" i="3"/>
  <c r="BN2599" i="3"/>
  <c r="AA2600" i="3"/>
  <c r="AG2600" i="3"/>
  <c r="AX2600" i="3"/>
  <c r="AC2600" i="3" s="1"/>
  <c r="AY2600" i="3"/>
  <c r="AZ2600" i="3"/>
  <c r="BC2600" i="3"/>
  <c r="BD2600" i="3"/>
  <c r="BJ2600" i="3"/>
  <c r="AB2600" i="3" s="1"/>
  <c r="BK2600" i="3"/>
  <c r="BM2600" i="3"/>
  <c r="BN2600" i="3"/>
  <c r="AA2601" i="3"/>
  <c r="AG2601" i="3"/>
  <c r="AX2601" i="3"/>
  <c r="AC2601" i="3" s="1"/>
  <c r="AY2601" i="3"/>
  <c r="AZ2601" i="3"/>
  <c r="BC2601" i="3"/>
  <c r="BD2601" i="3"/>
  <c r="BJ2601" i="3"/>
  <c r="AB2601" i="3" s="1"/>
  <c r="BK2601" i="3"/>
  <c r="BM2601" i="3"/>
  <c r="BN2601" i="3"/>
  <c r="AA2602" i="3"/>
  <c r="AG2602" i="3"/>
  <c r="AX2602" i="3"/>
  <c r="AC2602" i="3" s="1"/>
  <c r="AY2602" i="3"/>
  <c r="AZ2602" i="3"/>
  <c r="BC2602" i="3"/>
  <c r="BD2602" i="3"/>
  <c r="BJ2602" i="3"/>
  <c r="AB2602" i="3" s="1"/>
  <c r="BK2602" i="3"/>
  <c r="BM2602" i="3"/>
  <c r="BN2602" i="3"/>
  <c r="AA2603" i="3"/>
  <c r="AG2603" i="3"/>
  <c r="AX2603" i="3"/>
  <c r="AC2603" i="3" s="1"/>
  <c r="AY2603" i="3"/>
  <c r="AZ2603" i="3"/>
  <c r="BC2603" i="3"/>
  <c r="BD2603" i="3"/>
  <c r="BJ2603" i="3"/>
  <c r="AB2603" i="3" s="1"/>
  <c r="BK2603" i="3"/>
  <c r="BM2603" i="3"/>
  <c r="BN2603" i="3"/>
  <c r="AA2604" i="3"/>
  <c r="AG2604" i="3"/>
  <c r="AX2604" i="3"/>
  <c r="AC2604" i="3" s="1"/>
  <c r="AY2604" i="3"/>
  <c r="AZ2604" i="3"/>
  <c r="BC2604" i="3"/>
  <c r="BD2604" i="3"/>
  <c r="BJ2604" i="3"/>
  <c r="AB2604" i="3" s="1"/>
  <c r="BK2604" i="3"/>
  <c r="BM2604" i="3"/>
  <c r="BN2604" i="3"/>
  <c r="AA2605" i="3"/>
  <c r="AG2605" i="3"/>
  <c r="AX2605" i="3"/>
  <c r="AC2605" i="3" s="1"/>
  <c r="AY2605" i="3"/>
  <c r="AZ2605" i="3"/>
  <c r="BC2605" i="3"/>
  <c r="BD2605" i="3"/>
  <c r="BJ2605" i="3"/>
  <c r="AB2605" i="3" s="1"/>
  <c r="BK2605" i="3"/>
  <c r="BM2605" i="3"/>
  <c r="BN2605" i="3"/>
  <c r="AA2606" i="3"/>
  <c r="AG2606" i="3"/>
  <c r="AX2606" i="3"/>
  <c r="AC2606" i="3" s="1"/>
  <c r="AY2606" i="3"/>
  <c r="AZ2606" i="3"/>
  <c r="BC2606" i="3"/>
  <c r="BD2606" i="3"/>
  <c r="BJ2606" i="3"/>
  <c r="AB2606" i="3" s="1"/>
  <c r="BK2606" i="3"/>
  <c r="BM2606" i="3"/>
  <c r="BN2606" i="3"/>
  <c r="AA2607" i="3"/>
  <c r="AG2607" i="3"/>
  <c r="AX2607" i="3"/>
  <c r="AC2607" i="3" s="1"/>
  <c r="AY2607" i="3"/>
  <c r="AZ2607" i="3"/>
  <c r="BC2607" i="3"/>
  <c r="BD2607" i="3"/>
  <c r="BJ2607" i="3"/>
  <c r="AB2607" i="3" s="1"/>
  <c r="BK2607" i="3"/>
  <c r="BM2607" i="3"/>
  <c r="BN2607" i="3"/>
  <c r="AA2608" i="3"/>
  <c r="AG2608" i="3"/>
  <c r="AX2608" i="3"/>
  <c r="AC2608" i="3" s="1"/>
  <c r="AY2608" i="3"/>
  <c r="AZ2608" i="3"/>
  <c r="BC2608" i="3"/>
  <c r="BD2608" i="3"/>
  <c r="BJ2608" i="3"/>
  <c r="AB2608" i="3" s="1"/>
  <c r="BK2608" i="3"/>
  <c r="BM2608" i="3"/>
  <c r="BN2608" i="3"/>
  <c r="AA2609" i="3"/>
  <c r="AG2609" i="3"/>
  <c r="AX2609" i="3"/>
  <c r="AC2609" i="3" s="1"/>
  <c r="AY2609" i="3"/>
  <c r="AZ2609" i="3"/>
  <c r="BC2609" i="3"/>
  <c r="BD2609" i="3"/>
  <c r="BJ2609" i="3"/>
  <c r="AB2609" i="3" s="1"/>
  <c r="BK2609" i="3"/>
  <c r="BM2609" i="3"/>
  <c r="BN2609" i="3"/>
  <c r="AA2610" i="3"/>
  <c r="AG2610" i="3"/>
  <c r="AX2610" i="3"/>
  <c r="AC2610" i="3" s="1"/>
  <c r="AY2610" i="3"/>
  <c r="AZ2610" i="3"/>
  <c r="BC2610" i="3"/>
  <c r="BD2610" i="3"/>
  <c r="BJ2610" i="3"/>
  <c r="AB2610" i="3" s="1"/>
  <c r="BK2610" i="3"/>
  <c r="BM2610" i="3"/>
  <c r="BN2610" i="3"/>
  <c r="AA2611" i="3"/>
  <c r="AG2611" i="3"/>
  <c r="AX2611" i="3"/>
  <c r="AC2611" i="3" s="1"/>
  <c r="AY2611" i="3"/>
  <c r="AZ2611" i="3"/>
  <c r="BC2611" i="3"/>
  <c r="BD2611" i="3"/>
  <c r="BJ2611" i="3"/>
  <c r="AB2611" i="3" s="1"/>
  <c r="BK2611" i="3"/>
  <c r="BM2611" i="3"/>
  <c r="BN2611" i="3"/>
  <c r="AA2612" i="3"/>
  <c r="AG2612" i="3"/>
  <c r="AX2612" i="3"/>
  <c r="AC2612" i="3" s="1"/>
  <c r="AY2612" i="3"/>
  <c r="AZ2612" i="3"/>
  <c r="BC2612" i="3"/>
  <c r="BD2612" i="3"/>
  <c r="BJ2612" i="3"/>
  <c r="AB2612" i="3" s="1"/>
  <c r="BK2612" i="3"/>
  <c r="BM2612" i="3"/>
  <c r="BN2612" i="3"/>
  <c r="AA2613" i="3"/>
  <c r="AG2613" i="3"/>
  <c r="AX2613" i="3"/>
  <c r="AC2613" i="3" s="1"/>
  <c r="AY2613" i="3"/>
  <c r="AZ2613" i="3"/>
  <c r="BC2613" i="3"/>
  <c r="BD2613" i="3"/>
  <c r="BJ2613" i="3"/>
  <c r="AB2613" i="3" s="1"/>
  <c r="BK2613" i="3"/>
  <c r="BM2613" i="3"/>
  <c r="BN2613" i="3"/>
  <c r="AA2614" i="3"/>
  <c r="AG2614" i="3"/>
  <c r="AX2614" i="3"/>
  <c r="AC2614" i="3" s="1"/>
  <c r="AY2614" i="3"/>
  <c r="AZ2614" i="3"/>
  <c r="BC2614" i="3"/>
  <c r="BD2614" i="3"/>
  <c r="BJ2614" i="3"/>
  <c r="AB2614" i="3" s="1"/>
  <c r="BK2614" i="3"/>
  <c r="BM2614" i="3"/>
  <c r="BN2614" i="3"/>
  <c r="AA2615" i="3"/>
  <c r="AG2615" i="3"/>
  <c r="AX2615" i="3"/>
  <c r="AC2615" i="3" s="1"/>
  <c r="AY2615" i="3"/>
  <c r="AZ2615" i="3"/>
  <c r="BC2615" i="3"/>
  <c r="BD2615" i="3"/>
  <c r="BJ2615" i="3"/>
  <c r="AB2615" i="3" s="1"/>
  <c r="BK2615" i="3"/>
  <c r="BM2615" i="3"/>
  <c r="BN2615" i="3"/>
  <c r="AA2616" i="3"/>
  <c r="AG2616" i="3"/>
  <c r="AX2616" i="3"/>
  <c r="AC2616" i="3" s="1"/>
  <c r="AY2616" i="3"/>
  <c r="AZ2616" i="3"/>
  <c r="BC2616" i="3"/>
  <c r="BD2616" i="3"/>
  <c r="BJ2616" i="3"/>
  <c r="AB2616" i="3" s="1"/>
  <c r="BK2616" i="3"/>
  <c r="BM2616" i="3"/>
  <c r="BN2616" i="3"/>
  <c r="AA2617" i="3"/>
  <c r="AG2617" i="3"/>
  <c r="AX2617" i="3"/>
  <c r="AC2617" i="3" s="1"/>
  <c r="AY2617" i="3"/>
  <c r="AZ2617" i="3"/>
  <c r="BC2617" i="3"/>
  <c r="BD2617" i="3"/>
  <c r="BJ2617" i="3"/>
  <c r="AB2617" i="3" s="1"/>
  <c r="BK2617" i="3"/>
  <c r="BM2617" i="3"/>
  <c r="BN2617" i="3"/>
  <c r="AA2618" i="3"/>
  <c r="AG2618" i="3"/>
  <c r="AX2618" i="3"/>
  <c r="AC2618" i="3" s="1"/>
  <c r="AY2618" i="3"/>
  <c r="AZ2618" i="3"/>
  <c r="BC2618" i="3"/>
  <c r="BD2618" i="3"/>
  <c r="BJ2618" i="3"/>
  <c r="AB2618" i="3" s="1"/>
  <c r="BK2618" i="3"/>
  <c r="BM2618" i="3"/>
  <c r="BN2618" i="3"/>
  <c r="AA2619" i="3"/>
  <c r="AG2619" i="3"/>
  <c r="AX2619" i="3"/>
  <c r="AC2619" i="3" s="1"/>
  <c r="AY2619" i="3"/>
  <c r="AZ2619" i="3"/>
  <c r="BC2619" i="3"/>
  <c r="BD2619" i="3"/>
  <c r="BJ2619" i="3"/>
  <c r="AB2619" i="3" s="1"/>
  <c r="BK2619" i="3"/>
  <c r="BM2619" i="3"/>
  <c r="BN2619" i="3"/>
  <c r="AA2620" i="3"/>
  <c r="AG2620" i="3"/>
  <c r="AX2620" i="3"/>
  <c r="AC2620" i="3" s="1"/>
  <c r="AY2620" i="3"/>
  <c r="AZ2620" i="3"/>
  <c r="BC2620" i="3"/>
  <c r="BD2620" i="3"/>
  <c r="BJ2620" i="3"/>
  <c r="AB2620" i="3" s="1"/>
  <c r="BK2620" i="3"/>
  <c r="BM2620" i="3"/>
  <c r="BN2620" i="3"/>
  <c r="AA2621" i="3"/>
  <c r="AG2621" i="3"/>
  <c r="AX2621" i="3"/>
  <c r="AC2621" i="3" s="1"/>
  <c r="AY2621" i="3"/>
  <c r="AZ2621" i="3"/>
  <c r="BC2621" i="3"/>
  <c r="BD2621" i="3"/>
  <c r="BJ2621" i="3"/>
  <c r="AB2621" i="3" s="1"/>
  <c r="BK2621" i="3"/>
  <c r="BM2621" i="3"/>
  <c r="BN2621" i="3"/>
  <c r="AA2622" i="3"/>
  <c r="AG2622" i="3"/>
  <c r="AX2622" i="3"/>
  <c r="AC2622" i="3" s="1"/>
  <c r="AY2622" i="3"/>
  <c r="AZ2622" i="3"/>
  <c r="BC2622" i="3"/>
  <c r="BD2622" i="3"/>
  <c r="BJ2622" i="3"/>
  <c r="AB2622" i="3" s="1"/>
  <c r="BK2622" i="3"/>
  <c r="BM2622" i="3"/>
  <c r="BN2622" i="3"/>
  <c r="AA2623" i="3"/>
  <c r="AG2623" i="3"/>
  <c r="AX2623" i="3"/>
  <c r="AC2623" i="3" s="1"/>
  <c r="AY2623" i="3"/>
  <c r="AZ2623" i="3"/>
  <c r="BC2623" i="3"/>
  <c r="BD2623" i="3"/>
  <c r="BJ2623" i="3"/>
  <c r="AB2623" i="3" s="1"/>
  <c r="BK2623" i="3"/>
  <c r="BM2623" i="3"/>
  <c r="BN2623" i="3"/>
  <c r="AA2624" i="3"/>
  <c r="AG2624" i="3"/>
  <c r="AX2624" i="3"/>
  <c r="AC2624" i="3" s="1"/>
  <c r="AY2624" i="3"/>
  <c r="AZ2624" i="3"/>
  <c r="BC2624" i="3"/>
  <c r="BD2624" i="3"/>
  <c r="BJ2624" i="3"/>
  <c r="AB2624" i="3" s="1"/>
  <c r="BK2624" i="3"/>
  <c r="BM2624" i="3"/>
  <c r="BN2624" i="3"/>
  <c r="AA2625" i="3"/>
  <c r="AG2625" i="3"/>
  <c r="AX2625" i="3"/>
  <c r="AC2625" i="3" s="1"/>
  <c r="AY2625" i="3"/>
  <c r="AZ2625" i="3"/>
  <c r="BC2625" i="3"/>
  <c r="BD2625" i="3"/>
  <c r="BJ2625" i="3"/>
  <c r="AB2625" i="3" s="1"/>
  <c r="BK2625" i="3"/>
  <c r="BM2625" i="3"/>
  <c r="BN2625" i="3"/>
  <c r="AA2626" i="3"/>
  <c r="AG2626" i="3"/>
  <c r="AX2626" i="3"/>
  <c r="AC2626" i="3" s="1"/>
  <c r="AY2626" i="3"/>
  <c r="AZ2626" i="3"/>
  <c r="BC2626" i="3"/>
  <c r="BD2626" i="3"/>
  <c r="BJ2626" i="3"/>
  <c r="AB2626" i="3" s="1"/>
  <c r="BK2626" i="3"/>
  <c r="BM2626" i="3"/>
  <c r="BN2626" i="3"/>
  <c r="AA2627" i="3"/>
  <c r="AG2627" i="3"/>
  <c r="AX2627" i="3"/>
  <c r="AC2627" i="3" s="1"/>
  <c r="AY2627" i="3"/>
  <c r="AZ2627" i="3"/>
  <c r="BC2627" i="3"/>
  <c r="BD2627" i="3"/>
  <c r="BJ2627" i="3"/>
  <c r="AB2627" i="3" s="1"/>
  <c r="BK2627" i="3"/>
  <c r="BM2627" i="3"/>
  <c r="BN2627" i="3"/>
  <c r="AA2628" i="3"/>
  <c r="AG2628" i="3"/>
  <c r="AX2628" i="3"/>
  <c r="AC2628" i="3" s="1"/>
  <c r="AY2628" i="3"/>
  <c r="AZ2628" i="3"/>
  <c r="BC2628" i="3"/>
  <c r="BD2628" i="3"/>
  <c r="BJ2628" i="3"/>
  <c r="AB2628" i="3" s="1"/>
  <c r="BK2628" i="3"/>
  <c r="BM2628" i="3"/>
  <c r="BN2628" i="3"/>
  <c r="AA2629" i="3"/>
  <c r="AG2629" i="3"/>
  <c r="AX2629" i="3"/>
  <c r="AC2629" i="3" s="1"/>
  <c r="AY2629" i="3"/>
  <c r="AZ2629" i="3"/>
  <c r="BC2629" i="3"/>
  <c r="BD2629" i="3"/>
  <c r="BJ2629" i="3"/>
  <c r="AB2629" i="3" s="1"/>
  <c r="BK2629" i="3"/>
  <c r="BM2629" i="3"/>
  <c r="BN2629" i="3"/>
  <c r="AA2630" i="3"/>
  <c r="AG2630" i="3"/>
  <c r="AX2630" i="3"/>
  <c r="AC2630" i="3" s="1"/>
  <c r="AY2630" i="3"/>
  <c r="AZ2630" i="3"/>
  <c r="BC2630" i="3"/>
  <c r="BD2630" i="3"/>
  <c r="BJ2630" i="3"/>
  <c r="AB2630" i="3" s="1"/>
  <c r="BK2630" i="3"/>
  <c r="BM2630" i="3"/>
  <c r="BN2630" i="3"/>
  <c r="AA2631" i="3"/>
  <c r="AG2631" i="3"/>
  <c r="AX2631" i="3"/>
  <c r="AC2631" i="3" s="1"/>
  <c r="AY2631" i="3"/>
  <c r="AZ2631" i="3"/>
  <c r="BC2631" i="3"/>
  <c r="BD2631" i="3"/>
  <c r="BJ2631" i="3"/>
  <c r="AB2631" i="3" s="1"/>
  <c r="BK2631" i="3"/>
  <c r="BM2631" i="3"/>
  <c r="BN2631" i="3"/>
  <c r="AA2632" i="3"/>
  <c r="AG2632" i="3"/>
  <c r="AX2632" i="3"/>
  <c r="AC2632" i="3" s="1"/>
  <c r="AY2632" i="3"/>
  <c r="AZ2632" i="3"/>
  <c r="BC2632" i="3"/>
  <c r="BD2632" i="3"/>
  <c r="BJ2632" i="3"/>
  <c r="AB2632" i="3" s="1"/>
  <c r="BK2632" i="3"/>
  <c r="BM2632" i="3"/>
  <c r="BN2632" i="3"/>
  <c r="AA2633" i="3"/>
  <c r="AG2633" i="3"/>
  <c r="AX2633" i="3"/>
  <c r="AC2633" i="3" s="1"/>
  <c r="AY2633" i="3"/>
  <c r="AZ2633" i="3"/>
  <c r="BC2633" i="3"/>
  <c r="BD2633" i="3"/>
  <c r="BJ2633" i="3"/>
  <c r="AB2633" i="3" s="1"/>
  <c r="BK2633" i="3"/>
  <c r="BM2633" i="3"/>
  <c r="BN2633" i="3"/>
  <c r="AA2634" i="3"/>
  <c r="AG2634" i="3"/>
  <c r="AX2634" i="3"/>
  <c r="AC2634" i="3" s="1"/>
  <c r="AY2634" i="3"/>
  <c r="AZ2634" i="3"/>
  <c r="BC2634" i="3"/>
  <c r="BD2634" i="3"/>
  <c r="BJ2634" i="3"/>
  <c r="AB2634" i="3" s="1"/>
  <c r="BK2634" i="3"/>
  <c r="BM2634" i="3"/>
  <c r="BN2634" i="3"/>
  <c r="AA2635" i="3"/>
  <c r="AG2635" i="3"/>
  <c r="AX2635" i="3"/>
  <c r="AC2635" i="3" s="1"/>
  <c r="AY2635" i="3"/>
  <c r="AZ2635" i="3"/>
  <c r="BC2635" i="3"/>
  <c r="BD2635" i="3"/>
  <c r="BJ2635" i="3"/>
  <c r="AB2635" i="3" s="1"/>
  <c r="BK2635" i="3"/>
  <c r="BM2635" i="3"/>
  <c r="BN2635" i="3"/>
  <c r="AA2636" i="3"/>
  <c r="AG2636" i="3"/>
  <c r="AX2636" i="3"/>
  <c r="AC2636" i="3" s="1"/>
  <c r="AY2636" i="3"/>
  <c r="AZ2636" i="3"/>
  <c r="BC2636" i="3"/>
  <c r="BD2636" i="3"/>
  <c r="BJ2636" i="3"/>
  <c r="AB2636" i="3" s="1"/>
  <c r="BK2636" i="3"/>
  <c r="BM2636" i="3"/>
  <c r="BN2636" i="3"/>
  <c r="AA2637" i="3"/>
  <c r="AG2637" i="3"/>
  <c r="AX2637" i="3"/>
  <c r="AC2637" i="3" s="1"/>
  <c r="AY2637" i="3"/>
  <c r="AZ2637" i="3"/>
  <c r="BC2637" i="3"/>
  <c r="BD2637" i="3"/>
  <c r="BJ2637" i="3"/>
  <c r="AB2637" i="3" s="1"/>
  <c r="BK2637" i="3"/>
  <c r="BM2637" i="3"/>
  <c r="BN2637" i="3"/>
  <c r="AA2638" i="3"/>
  <c r="AG2638" i="3"/>
  <c r="AX2638" i="3"/>
  <c r="AC2638" i="3" s="1"/>
  <c r="AY2638" i="3"/>
  <c r="AZ2638" i="3"/>
  <c r="BC2638" i="3"/>
  <c r="BD2638" i="3"/>
  <c r="BJ2638" i="3"/>
  <c r="AB2638" i="3" s="1"/>
  <c r="BK2638" i="3"/>
  <c r="BM2638" i="3"/>
  <c r="BN2638" i="3"/>
  <c r="AA2639" i="3"/>
  <c r="AG2639" i="3"/>
  <c r="AX2639" i="3"/>
  <c r="AC2639" i="3" s="1"/>
  <c r="AY2639" i="3"/>
  <c r="AZ2639" i="3"/>
  <c r="BC2639" i="3"/>
  <c r="BD2639" i="3"/>
  <c r="BJ2639" i="3"/>
  <c r="AB2639" i="3" s="1"/>
  <c r="BK2639" i="3"/>
  <c r="BM2639" i="3"/>
  <c r="BN2639" i="3"/>
  <c r="AA2640" i="3"/>
  <c r="AG2640" i="3"/>
  <c r="AX2640" i="3"/>
  <c r="AC2640" i="3" s="1"/>
  <c r="AY2640" i="3"/>
  <c r="AZ2640" i="3"/>
  <c r="BC2640" i="3"/>
  <c r="BD2640" i="3"/>
  <c r="BJ2640" i="3"/>
  <c r="AB2640" i="3" s="1"/>
  <c r="BK2640" i="3"/>
  <c r="BM2640" i="3"/>
  <c r="BN2640" i="3"/>
  <c r="AA2641" i="3"/>
  <c r="AG2641" i="3"/>
  <c r="AX2641" i="3"/>
  <c r="AC2641" i="3" s="1"/>
  <c r="AY2641" i="3"/>
  <c r="AZ2641" i="3"/>
  <c r="BC2641" i="3"/>
  <c r="BD2641" i="3"/>
  <c r="BJ2641" i="3"/>
  <c r="AB2641" i="3" s="1"/>
  <c r="BK2641" i="3"/>
  <c r="BM2641" i="3"/>
  <c r="BN2641" i="3"/>
  <c r="AA2642" i="3"/>
  <c r="AG2642" i="3"/>
  <c r="AX2642" i="3"/>
  <c r="AC2642" i="3" s="1"/>
  <c r="AY2642" i="3"/>
  <c r="AZ2642" i="3"/>
  <c r="BC2642" i="3"/>
  <c r="BD2642" i="3"/>
  <c r="BJ2642" i="3"/>
  <c r="AB2642" i="3" s="1"/>
  <c r="BK2642" i="3"/>
  <c r="BM2642" i="3"/>
  <c r="BN2642" i="3"/>
  <c r="AA2643" i="3"/>
  <c r="AG2643" i="3"/>
  <c r="AX2643" i="3"/>
  <c r="AC2643" i="3" s="1"/>
  <c r="AY2643" i="3"/>
  <c r="AZ2643" i="3"/>
  <c r="BC2643" i="3"/>
  <c r="BD2643" i="3"/>
  <c r="BJ2643" i="3"/>
  <c r="AB2643" i="3" s="1"/>
  <c r="BK2643" i="3"/>
  <c r="BM2643" i="3"/>
  <c r="BN2643" i="3"/>
  <c r="AA2644" i="3"/>
  <c r="AG2644" i="3"/>
  <c r="AX2644" i="3"/>
  <c r="AC2644" i="3" s="1"/>
  <c r="AY2644" i="3"/>
  <c r="AZ2644" i="3"/>
  <c r="BC2644" i="3"/>
  <c r="BD2644" i="3"/>
  <c r="BJ2644" i="3"/>
  <c r="AB2644" i="3" s="1"/>
  <c r="BK2644" i="3"/>
  <c r="BM2644" i="3"/>
  <c r="BN2644" i="3"/>
  <c r="AA2645" i="3"/>
  <c r="AG2645" i="3"/>
  <c r="AX2645" i="3"/>
  <c r="AC2645" i="3" s="1"/>
  <c r="AY2645" i="3"/>
  <c r="AZ2645" i="3"/>
  <c r="BC2645" i="3"/>
  <c r="BD2645" i="3"/>
  <c r="BJ2645" i="3"/>
  <c r="AB2645" i="3" s="1"/>
  <c r="BK2645" i="3"/>
  <c r="BM2645" i="3"/>
  <c r="BN2645" i="3"/>
  <c r="AA2646" i="3"/>
  <c r="AG2646" i="3"/>
  <c r="AX2646" i="3"/>
  <c r="AC2646" i="3" s="1"/>
  <c r="AY2646" i="3"/>
  <c r="AZ2646" i="3"/>
  <c r="BC2646" i="3"/>
  <c r="BD2646" i="3"/>
  <c r="BJ2646" i="3"/>
  <c r="AB2646" i="3" s="1"/>
  <c r="BK2646" i="3"/>
  <c r="BM2646" i="3"/>
  <c r="BN2646" i="3"/>
  <c r="AA2647" i="3"/>
  <c r="AG2647" i="3"/>
  <c r="AX2647" i="3"/>
  <c r="AC2647" i="3" s="1"/>
  <c r="AY2647" i="3"/>
  <c r="AZ2647" i="3"/>
  <c r="BC2647" i="3"/>
  <c r="BD2647" i="3"/>
  <c r="BJ2647" i="3"/>
  <c r="AB2647" i="3" s="1"/>
  <c r="BK2647" i="3"/>
  <c r="BM2647" i="3"/>
  <c r="BN2647" i="3"/>
  <c r="AA2648" i="3"/>
  <c r="AG2648" i="3"/>
  <c r="AX2648" i="3"/>
  <c r="AC2648" i="3" s="1"/>
  <c r="AY2648" i="3"/>
  <c r="AZ2648" i="3"/>
  <c r="BC2648" i="3"/>
  <c r="BD2648" i="3"/>
  <c r="BJ2648" i="3"/>
  <c r="AB2648" i="3" s="1"/>
  <c r="BK2648" i="3"/>
  <c r="BM2648" i="3"/>
  <c r="BN2648" i="3"/>
  <c r="AA2649" i="3"/>
  <c r="AG2649" i="3"/>
  <c r="AX2649" i="3"/>
  <c r="AC2649" i="3" s="1"/>
  <c r="AY2649" i="3"/>
  <c r="AZ2649" i="3"/>
  <c r="BC2649" i="3"/>
  <c r="BD2649" i="3"/>
  <c r="BJ2649" i="3"/>
  <c r="AB2649" i="3" s="1"/>
  <c r="BK2649" i="3"/>
  <c r="BM2649" i="3"/>
  <c r="BN2649" i="3"/>
  <c r="AA2650" i="3"/>
  <c r="AG2650" i="3"/>
  <c r="AX2650" i="3"/>
  <c r="AC2650" i="3" s="1"/>
  <c r="AY2650" i="3"/>
  <c r="AZ2650" i="3"/>
  <c r="BC2650" i="3"/>
  <c r="BD2650" i="3"/>
  <c r="BJ2650" i="3"/>
  <c r="AB2650" i="3" s="1"/>
  <c r="BK2650" i="3"/>
  <c r="BM2650" i="3"/>
  <c r="BN2650" i="3"/>
  <c r="AA2651" i="3"/>
  <c r="AG2651" i="3"/>
  <c r="AX2651" i="3"/>
  <c r="AC2651" i="3" s="1"/>
  <c r="AY2651" i="3"/>
  <c r="AZ2651" i="3"/>
  <c r="BC2651" i="3"/>
  <c r="BD2651" i="3"/>
  <c r="BJ2651" i="3"/>
  <c r="AB2651" i="3" s="1"/>
  <c r="BK2651" i="3"/>
  <c r="BM2651" i="3"/>
  <c r="BN2651" i="3"/>
  <c r="AA2652" i="3"/>
  <c r="AG2652" i="3"/>
  <c r="AX2652" i="3"/>
  <c r="AC2652" i="3" s="1"/>
  <c r="AY2652" i="3"/>
  <c r="AZ2652" i="3"/>
  <c r="BC2652" i="3"/>
  <c r="BD2652" i="3"/>
  <c r="BJ2652" i="3"/>
  <c r="AB2652" i="3" s="1"/>
  <c r="BK2652" i="3"/>
  <c r="BM2652" i="3"/>
  <c r="BN2652" i="3"/>
  <c r="AA2653" i="3"/>
  <c r="AG2653" i="3"/>
  <c r="AX2653" i="3"/>
  <c r="AC2653" i="3" s="1"/>
  <c r="AY2653" i="3"/>
  <c r="AZ2653" i="3"/>
  <c r="BC2653" i="3"/>
  <c r="BD2653" i="3"/>
  <c r="BJ2653" i="3"/>
  <c r="AB2653" i="3" s="1"/>
  <c r="BK2653" i="3"/>
  <c r="BM2653" i="3"/>
  <c r="BN2653" i="3"/>
  <c r="AA2654" i="3"/>
  <c r="AG2654" i="3"/>
  <c r="AX2654" i="3"/>
  <c r="AC2654" i="3" s="1"/>
  <c r="AY2654" i="3"/>
  <c r="AZ2654" i="3"/>
  <c r="BC2654" i="3"/>
  <c r="BD2654" i="3"/>
  <c r="BJ2654" i="3"/>
  <c r="AB2654" i="3" s="1"/>
  <c r="BK2654" i="3"/>
  <c r="BM2654" i="3"/>
  <c r="BN2654" i="3"/>
  <c r="AA2655" i="3"/>
  <c r="AG2655" i="3"/>
  <c r="AX2655" i="3"/>
  <c r="AC2655" i="3" s="1"/>
  <c r="AY2655" i="3"/>
  <c r="AZ2655" i="3"/>
  <c r="BC2655" i="3"/>
  <c r="BD2655" i="3"/>
  <c r="BJ2655" i="3"/>
  <c r="AB2655" i="3" s="1"/>
  <c r="BK2655" i="3"/>
  <c r="BM2655" i="3"/>
  <c r="BN2655" i="3"/>
  <c r="AA2656" i="3"/>
  <c r="AG2656" i="3"/>
  <c r="AX2656" i="3"/>
  <c r="AC2656" i="3" s="1"/>
  <c r="AY2656" i="3"/>
  <c r="AZ2656" i="3"/>
  <c r="BC2656" i="3"/>
  <c r="BD2656" i="3"/>
  <c r="BJ2656" i="3"/>
  <c r="AB2656" i="3" s="1"/>
  <c r="BK2656" i="3"/>
  <c r="BM2656" i="3"/>
  <c r="BN2656" i="3"/>
  <c r="AA2657" i="3"/>
  <c r="AG2657" i="3"/>
  <c r="AX2657" i="3"/>
  <c r="AC2657" i="3" s="1"/>
  <c r="AY2657" i="3"/>
  <c r="AZ2657" i="3"/>
  <c r="BC2657" i="3"/>
  <c r="BD2657" i="3"/>
  <c r="BJ2657" i="3"/>
  <c r="AB2657" i="3" s="1"/>
  <c r="BK2657" i="3"/>
  <c r="BM2657" i="3"/>
  <c r="BN2657" i="3"/>
  <c r="AA2658" i="3"/>
  <c r="AG2658" i="3"/>
  <c r="AX2658" i="3"/>
  <c r="AC2658" i="3" s="1"/>
  <c r="AY2658" i="3"/>
  <c r="AZ2658" i="3"/>
  <c r="BC2658" i="3"/>
  <c r="BD2658" i="3"/>
  <c r="BJ2658" i="3"/>
  <c r="AB2658" i="3" s="1"/>
  <c r="BK2658" i="3"/>
  <c r="BM2658" i="3"/>
  <c r="BN2658" i="3"/>
  <c r="AA2659" i="3"/>
  <c r="AG2659" i="3"/>
  <c r="AX2659" i="3"/>
  <c r="AC2659" i="3" s="1"/>
  <c r="AY2659" i="3"/>
  <c r="AZ2659" i="3"/>
  <c r="BC2659" i="3"/>
  <c r="BD2659" i="3"/>
  <c r="BJ2659" i="3"/>
  <c r="AB2659" i="3" s="1"/>
  <c r="BK2659" i="3"/>
  <c r="BM2659" i="3"/>
  <c r="BN2659" i="3"/>
  <c r="AA2660" i="3"/>
  <c r="AG2660" i="3"/>
  <c r="AX2660" i="3"/>
  <c r="AC2660" i="3" s="1"/>
  <c r="AY2660" i="3"/>
  <c r="AZ2660" i="3"/>
  <c r="BC2660" i="3"/>
  <c r="BD2660" i="3"/>
  <c r="BJ2660" i="3"/>
  <c r="AB2660" i="3" s="1"/>
  <c r="BK2660" i="3"/>
  <c r="BM2660" i="3"/>
  <c r="BN2660" i="3"/>
  <c r="AA2661" i="3"/>
  <c r="AG2661" i="3"/>
  <c r="AX2661" i="3"/>
  <c r="AC2661" i="3" s="1"/>
  <c r="AY2661" i="3"/>
  <c r="AZ2661" i="3"/>
  <c r="BC2661" i="3"/>
  <c r="BD2661" i="3"/>
  <c r="BJ2661" i="3"/>
  <c r="AB2661" i="3" s="1"/>
  <c r="BK2661" i="3"/>
  <c r="BM2661" i="3"/>
  <c r="BN2661" i="3"/>
  <c r="AA2662" i="3"/>
  <c r="AG2662" i="3"/>
  <c r="AX2662" i="3"/>
  <c r="AC2662" i="3" s="1"/>
  <c r="AY2662" i="3"/>
  <c r="AZ2662" i="3"/>
  <c r="BC2662" i="3"/>
  <c r="BD2662" i="3"/>
  <c r="BJ2662" i="3"/>
  <c r="AB2662" i="3" s="1"/>
  <c r="BK2662" i="3"/>
  <c r="BM2662" i="3"/>
  <c r="BN2662" i="3"/>
  <c r="AA2663" i="3"/>
  <c r="AG2663" i="3"/>
  <c r="AX2663" i="3"/>
  <c r="AC2663" i="3" s="1"/>
  <c r="AY2663" i="3"/>
  <c r="AZ2663" i="3"/>
  <c r="BC2663" i="3"/>
  <c r="BD2663" i="3"/>
  <c r="BJ2663" i="3"/>
  <c r="AB2663" i="3" s="1"/>
  <c r="BK2663" i="3"/>
  <c r="BM2663" i="3"/>
  <c r="BN2663" i="3"/>
  <c r="AA2664" i="3"/>
  <c r="AG2664" i="3"/>
  <c r="AX2664" i="3"/>
  <c r="AC2664" i="3" s="1"/>
  <c r="AY2664" i="3"/>
  <c r="AZ2664" i="3"/>
  <c r="BC2664" i="3"/>
  <c r="BD2664" i="3"/>
  <c r="BJ2664" i="3"/>
  <c r="AB2664" i="3" s="1"/>
  <c r="BK2664" i="3"/>
  <c r="BM2664" i="3"/>
  <c r="BN2664" i="3"/>
  <c r="AA2665" i="3"/>
  <c r="AG2665" i="3"/>
  <c r="AX2665" i="3"/>
  <c r="AC2665" i="3" s="1"/>
  <c r="AY2665" i="3"/>
  <c r="AZ2665" i="3"/>
  <c r="BC2665" i="3"/>
  <c r="BD2665" i="3"/>
  <c r="BJ2665" i="3"/>
  <c r="AB2665" i="3" s="1"/>
  <c r="BK2665" i="3"/>
  <c r="BM2665" i="3"/>
  <c r="BN2665" i="3"/>
  <c r="AA2666" i="3"/>
  <c r="AG2666" i="3"/>
  <c r="AX2666" i="3"/>
  <c r="AC2666" i="3" s="1"/>
  <c r="AY2666" i="3"/>
  <c r="AZ2666" i="3"/>
  <c r="BC2666" i="3"/>
  <c r="BD2666" i="3"/>
  <c r="BJ2666" i="3"/>
  <c r="AB2666" i="3" s="1"/>
  <c r="BK2666" i="3"/>
  <c r="BM2666" i="3"/>
  <c r="BN2666" i="3"/>
  <c r="AA2667" i="3"/>
  <c r="AG2667" i="3"/>
  <c r="AX2667" i="3"/>
  <c r="AC2667" i="3" s="1"/>
  <c r="AY2667" i="3"/>
  <c r="AZ2667" i="3"/>
  <c r="BC2667" i="3"/>
  <c r="BD2667" i="3"/>
  <c r="BJ2667" i="3"/>
  <c r="AB2667" i="3" s="1"/>
  <c r="BK2667" i="3"/>
  <c r="BM2667" i="3"/>
  <c r="BN2667" i="3"/>
  <c r="AA2668" i="3"/>
  <c r="AG2668" i="3"/>
  <c r="AX2668" i="3"/>
  <c r="AC2668" i="3" s="1"/>
  <c r="AY2668" i="3"/>
  <c r="AZ2668" i="3"/>
  <c r="BC2668" i="3"/>
  <c r="BD2668" i="3"/>
  <c r="BJ2668" i="3"/>
  <c r="AB2668" i="3" s="1"/>
  <c r="BK2668" i="3"/>
  <c r="BM2668" i="3"/>
  <c r="BN2668" i="3"/>
  <c r="AA2669" i="3"/>
  <c r="AG2669" i="3"/>
  <c r="AX2669" i="3"/>
  <c r="AC2669" i="3" s="1"/>
  <c r="AY2669" i="3"/>
  <c r="AZ2669" i="3"/>
  <c r="BC2669" i="3"/>
  <c r="BD2669" i="3"/>
  <c r="BJ2669" i="3"/>
  <c r="AB2669" i="3" s="1"/>
  <c r="BK2669" i="3"/>
  <c r="BM2669" i="3"/>
  <c r="BN2669" i="3"/>
  <c r="AA2670" i="3"/>
  <c r="AG2670" i="3"/>
  <c r="AX2670" i="3"/>
  <c r="AC2670" i="3" s="1"/>
  <c r="AY2670" i="3"/>
  <c r="AZ2670" i="3"/>
  <c r="BC2670" i="3"/>
  <c r="BD2670" i="3"/>
  <c r="BJ2670" i="3"/>
  <c r="AB2670" i="3" s="1"/>
  <c r="BK2670" i="3"/>
  <c r="BM2670" i="3"/>
  <c r="BN2670" i="3"/>
  <c r="AA2671" i="3"/>
  <c r="AG2671" i="3"/>
  <c r="AX2671" i="3"/>
  <c r="AC2671" i="3" s="1"/>
  <c r="AY2671" i="3"/>
  <c r="AZ2671" i="3"/>
  <c r="BC2671" i="3"/>
  <c r="BD2671" i="3"/>
  <c r="BJ2671" i="3"/>
  <c r="AB2671" i="3" s="1"/>
  <c r="BK2671" i="3"/>
  <c r="BM2671" i="3"/>
  <c r="BN2671" i="3"/>
  <c r="AA2672" i="3"/>
  <c r="AG2672" i="3"/>
  <c r="AX2672" i="3"/>
  <c r="AC2672" i="3" s="1"/>
  <c r="AY2672" i="3"/>
  <c r="AZ2672" i="3"/>
  <c r="BC2672" i="3"/>
  <c r="BD2672" i="3"/>
  <c r="BJ2672" i="3"/>
  <c r="AB2672" i="3" s="1"/>
  <c r="BK2672" i="3"/>
  <c r="BM2672" i="3"/>
  <c r="BN2672" i="3"/>
  <c r="AA2673" i="3"/>
  <c r="AG2673" i="3"/>
  <c r="AX2673" i="3"/>
  <c r="AC2673" i="3" s="1"/>
  <c r="AY2673" i="3"/>
  <c r="AZ2673" i="3"/>
  <c r="BC2673" i="3"/>
  <c r="BD2673" i="3"/>
  <c r="BJ2673" i="3"/>
  <c r="AB2673" i="3" s="1"/>
  <c r="BK2673" i="3"/>
  <c r="BM2673" i="3"/>
  <c r="BN2673" i="3"/>
  <c r="AA2674" i="3"/>
  <c r="AG2674" i="3"/>
  <c r="AX2674" i="3"/>
  <c r="AC2674" i="3" s="1"/>
  <c r="AY2674" i="3"/>
  <c r="AZ2674" i="3"/>
  <c r="BC2674" i="3"/>
  <c r="BD2674" i="3"/>
  <c r="BJ2674" i="3"/>
  <c r="AB2674" i="3" s="1"/>
  <c r="BK2674" i="3"/>
  <c r="BM2674" i="3"/>
  <c r="BN2674" i="3"/>
  <c r="AA2675" i="3"/>
  <c r="AG2675" i="3"/>
  <c r="AX2675" i="3"/>
  <c r="AY2675" i="3"/>
  <c r="AZ2675" i="3"/>
  <c r="BC2675" i="3"/>
  <c r="BD2675" i="3"/>
  <c r="BJ2675" i="3"/>
  <c r="BK2675" i="3"/>
  <c r="BM2675" i="3"/>
  <c r="BN2675" i="3"/>
  <c r="AA2676" i="3"/>
  <c r="AG2676" i="3"/>
  <c r="AX2676" i="3"/>
  <c r="AY2676" i="3"/>
  <c r="AZ2676" i="3"/>
  <c r="BC2676" i="3"/>
  <c r="BD2676" i="3"/>
  <c r="BJ2676" i="3"/>
  <c r="BK2676" i="3"/>
  <c r="BM2676" i="3"/>
  <c r="BN2676" i="3"/>
  <c r="AA2677" i="3"/>
  <c r="AG2677" i="3"/>
  <c r="AX2677" i="3"/>
  <c r="AY2677" i="3"/>
  <c r="AZ2677" i="3"/>
  <c r="BC2677" i="3"/>
  <c r="BD2677" i="3"/>
  <c r="BJ2677" i="3"/>
  <c r="BK2677" i="3"/>
  <c r="BM2677" i="3"/>
  <c r="BN2677" i="3"/>
  <c r="AA2678" i="3"/>
  <c r="AG2678" i="3"/>
  <c r="AX2678" i="3"/>
  <c r="AY2678" i="3"/>
  <c r="AZ2678" i="3"/>
  <c r="BC2678" i="3"/>
  <c r="BD2678" i="3"/>
  <c r="BJ2678" i="3"/>
  <c r="BK2678" i="3"/>
  <c r="BM2678" i="3"/>
  <c r="BN2678" i="3"/>
  <c r="AA2679" i="3"/>
  <c r="AG2679" i="3"/>
  <c r="AX2679" i="3"/>
  <c r="AY2679" i="3"/>
  <c r="AZ2679" i="3"/>
  <c r="BC2679" i="3"/>
  <c r="BD2679" i="3"/>
  <c r="BJ2679" i="3"/>
  <c r="BK2679" i="3"/>
  <c r="BM2679" i="3"/>
  <c r="BN2679" i="3"/>
  <c r="AA2680" i="3"/>
  <c r="AG2680" i="3"/>
  <c r="AX2680" i="3"/>
  <c r="AY2680" i="3"/>
  <c r="AZ2680" i="3"/>
  <c r="BC2680" i="3"/>
  <c r="BD2680" i="3"/>
  <c r="BJ2680" i="3"/>
  <c r="BK2680" i="3"/>
  <c r="BM2680" i="3"/>
  <c r="BN2680" i="3"/>
  <c r="AA2681" i="3"/>
  <c r="AG2681" i="3"/>
  <c r="AX2681" i="3"/>
  <c r="AY2681" i="3"/>
  <c r="AZ2681" i="3"/>
  <c r="BC2681" i="3"/>
  <c r="BD2681" i="3"/>
  <c r="BJ2681" i="3"/>
  <c r="BK2681" i="3"/>
  <c r="BM2681" i="3"/>
  <c r="BN2681" i="3"/>
  <c r="AA2682" i="3"/>
  <c r="AG2682" i="3"/>
  <c r="AX2682" i="3"/>
  <c r="AY2682" i="3"/>
  <c r="AZ2682" i="3"/>
  <c r="BC2682" i="3"/>
  <c r="BD2682" i="3"/>
  <c r="BJ2682" i="3"/>
  <c r="BK2682" i="3"/>
  <c r="BM2682" i="3"/>
  <c r="BN2682" i="3"/>
  <c r="AA2683" i="3"/>
  <c r="AG2683" i="3"/>
  <c r="AX2683" i="3"/>
  <c r="AY2683" i="3"/>
  <c r="AZ2683" i="3"/>
  <c r="BC2683" i="3"/>
  <c r="BD2683" i="3"/>
  <c r="BJ2683" i="3"/>
  <c r="BK2683" i="3"/>
  <c r="BM2683" i="3"/>
  <c r="BN2683" i="3"/>
  <c r="AA2684" i="3"/>
  <c r="AG2684" i="3"/>
  <c r="AX2684" i="3"/>
  <c r="AY2684" i="3"/>
  <c r="AZ2684" i="3"/>
  <c r="BC2684" i="3"/>
  <c r="BD2684" i="3"/>
  <c r="BJ2684" i="3"/>
  <c r="BK2684" i="3"/>
  <c r="BM2684" i="3"/>
  <c r="BN2684" i="3"/>
  <c r="AA2685" i="3"/>
  <c r="AG2685" i="3"/>
  <c r="AX2685" i="3"/>
  <c r="AY2685" i="3"/>
  <c r="AZ2685" i="3"/>
  <c r="BC2685" i="3"/>
  <c r="BD2685" i="3"/>
  <c r="BJ2685" i="3"/>
  <c r="BK2685" i="3"/>
  <c r="BM2685" i="3"/>
  <c r="BN2685" i="3"/>
  <c r="AA2686" i="3"/>
  <c r="AG2686" i="3"/>
  <c r="AX2686" i="3"/>
  <c r="AY2686" i="3"/>
  <c r="AZ2686" i="3"/>
  <c r="BC2686" i="3"/>
  <c r="BB2686" i="3" s="1"/>
  <c r="BD2686" i="3"/>
  <c r="BJ2686" i="3"/>
  <c r="AB2686" i="3" s="1"/>
  <c r="BK2686" i="3"/>
  <c r="BL2686" i="3"/>
  <c r="BM2686" i="3"/>
  <c r="BN2686" i="3"/>
  <c r="AA2687" i="3"/>
  <c r="AB2687" i="3"/>
  <c r="AG2687" i="3"/>
  <c r="AX2687" i="3"/>
  <c r="AY2687" i="3"/>
  <c r="AZ2687" i="3"/>
  <c r="BC2687" i="3"/>
  <c r="BB2687" i="3" s="1"/>
  <c r="BD2687" i="3"/>
  <c r="BE2687" i="3" s="1"/>
  <c r="BF2687" i="3" s="1"/>
  <c r="BJ2687" i="3"/>
  <c r="BK2687" i="3"/>
  <c r="BL2687" i="3"/>
  <c r="BM2687" i="3"/>
  <c r="BN2687" i="3"/>
  <c r="AA2688" i="3"/>
  <c r="AB2688" i="3"/>
  <c r="AG2688" i="3"/>
  <c r="AX2688" i="3"/>
  <c r="AY2688" i="3"/>
  <c r="AZ2688" i="3"/>
  <c r="BC2688" i="3"/>
  <c r="BB2688" i="3" s="1"/>
  <c r="BD2688" i="3"/>
  <c r="BE2688" i="3" s="1"/>
  <c r="BF2688" i="3" s="1"/>
  <c r="BJ2688" i="3"/>
  <c r="BL2688" i="3" s="1"/>
  <c r="BK2688" i="3"/>
  <c r="BM2688" i="3"/>
  <c r="BN2688" i="3"/>
  <c r="AA2689" i="3"/>
  <c r="AG2689" i="3"/>
  <c r="AX2689" i="3"/>
  <c r="AY2689" i="3"/>
  <c r="AZ2689" i="3"/>
  <c r="BC2689" i="3"/>
  <c r="BB2689" i="3" s="1"/>
  <c r="BD2689" i="3"/>
  <c r="BJ2689" i="3"/>
  <c r="BL2689" i="3" s="1"/>
  <c r="BK2689" i="3"/>
  <c r="BM2689" i="3"/>
  <c r="BN2689" i="3"/>
  <c r="AA2690" i="3"/>
  <c r="AG2690" i="3"/>
  <c r="AX2690" i="3"/>
  <c r="AY2690" i="3"/>
  <c r="AZ2690" i="3"/>
  <c r="BC2690" i="3"/>
  <c r="BB2690" i="3" s="1"/>
  <c r="BD2690" i="3"/>
  <c r="BJ2690" i="3"/>
  <c r="AB2690" i="3" s="1"/>
  <c r="BK2690" i="3"/>
  <c r="BL2690" i="3"/>
  <c r="BM2690" i="3"/>
  <c r="BN2690" i="3"/>
  <c r="AA2691" i="3"/>
  <c r="AB2691" i="3"/>
  <c r="AG2691" i="3"/>
  <c r="AX2691" i="3"/>
  <c r="AY2691" i="3"/>
  <c r="AZ2691" i="3"/>
  <c r="BC2691" i="3"/>
  <c r="BB2691" i="3" s="1"/>
  <c r="BD2691" i="3"/>
  <c r="BE2691" i="3" s="1"/>
  <c r="BF2691" i="3" s="1"/>
  <c r="BJ2691" i="3"/>
  <c r="BK2691" i="3"/>
  <c r="BL2691" i="3"/>
  <c r="BM2691" i="3"/>
  <c r="BN2691" i="3"/>
  <c r="AA2692" i="3"/>
  <c r="AB2692" i="3"/>
  <c r="AG2692" i="3"/>
  <c r="AX2692" i="3"/>
  <c r="AY2692" i="3"/>
  <c r="AZ2692" i="3"/>
  <c r="BC2692" i="3"/>
  <c r="BB2692" i="3" s="1"/>
  <c r="BD2692" i="3"/>
  <c r="BE2692" i="3" s="1"/>
  <c r="BF2692" i="3" s="1"/>
  <c r="BJ2692" i="3"/>
  <c r="BL2692" i="3" s="1"/>
  <c r="BK2692" i="3"/>
  <c r="BM2692" i="3"/>
  <c r="BN2692" i="3"/>
  <c r="AA2693" i="3"/>
  <c r="AG2693" i="3"/>
  <c r="AX2693" i="3"/>
  <c r="AY2693" i="3"/>
  <c r="AZ2693" i="3"/>
  <c r="BC2693" i="3"/>
  <c r="BB2693" i="3" s="1"/>
  <c r="BD2693" i="3"/>
  <c r="BJ2693" i="3"/>
  <c r="BL2693" i="3" s="1"/>
  <c r="BK2693" i="3"/>
  <c r="BM2693" i="3"/>
  <c r="BN2693" i="3"/>
  <c r="AA2694" i="3"/>
  <c r="AG2694" i="3"/>
  <c r="AX2694" i="3"/>
  <c r="AY2694" i="3"/>
  <c r="AZ2694" i="3"/>
  <c r="BC2694" i="3"/>
  <c r="BB2694" i="3" s="1"/>
  <c r="BD2694" i="3"/>
  <c r="BJ2694" i="3"/>
  <c r="AB2694" i="3" s="1"/>
  <c r="BK2694" i="3"/>
  <c r="BL2694" i="3"/>
  <c r="BM2694" i="3"/>
  <c r="BN2694" i="3"/>
  <c r="AA2695" i="3"/>
  <c r="AB2695" i="3"/>
  <c r="AG2695" i="3"/>
  <c r="AX2695" i="3"/>
  <c r="AY2695" i="3"/>
  <c r="AZ2695" i="3"/>
  <c r="BC2695" i="3"/>
  <c r="BB2695" i="3" s="1"/>
  <c r="BD2695" i="3"/>
  <c r="BE2695" i="3" s="1"/>
  <c r="BF2695" i="3" s="1"/>
  <c r="BJ2695" i="3"/>
  <c r="BK2695" i="3"/>
  <c r="BL2695" i="3"/>
  <c r="BM2695" i="3"/>
  <c r="BN2695" i="3"/>
  <c r="AA2696" i="3"/>
  <c r="AB2696" i="3"/>
  <c r="AG2696" i="3"/>
  <c r="AX2696" i="3"/>
  <c r="AY2696" i="3"/>
  <c r="AZ2696" i="3"/>
  <c r="BC2696" i="3"/>
  <c r="BB2696" i="3" s="1"/>
  <c r="BD2696" i="3"/>
  <c r="BE2696" i="3" s="1"/>
  <c r="BF2696" i="3" s="1"/>
  <c r="BJ2696" i="3"/>
  <c r="BL2696" i="3" s="1"/>
  <c r="BK2696" i="3"/>
  <c r="BM2696" i="3"/>
  <c r="BN2696" i="3"/>
  <c r="AA2697" i="3"/>
  <c r="AG2697" i="3"/>
  <c r="AX2697" i="3"/>
  <c r="AY2697" i="3"/>
  <c r="AZ2697" i="3"/>
  <c r="BC2697" i="3"/>
  <c r="BB2697" i="3" s="1"/>
  <c r="BD2697" i="3"/>
  <c r="BJ2697" i="3"/>
  <c r="BL2697" i="3" s="1"/>
  <c r="BK2697" i="3"/>
  <c r="BM2697" i="3"/>
  <c r="BN2697" i="3"/>
  <c r="AA2698" i="3"/>
  <c r="AG2698" i="3"/>
  <c r="AX2698" i="3"/>
  <c r="AY2698" i="3"/>
  <c r="AZ2698" i="3"/>
  <c r="BC2698" i="3"/>
  <c r="BB2698" i="3" s="1"/>
  <c r="BD2698" i="3"/>
  <c r="BJ2698" i="3"/>
  <c r="AB2698" i="3" s="1"/>
  <c r="BK2698" i="3"/>
  <c r="BL2698" i="3"/>
  <c r="BM2698" i="3"/>
  <c r="BN2698" i="3"/>
  <c r="AA2699" i="3"/>
  <c r="AB2699" i="3"/>
  <c r="AG2699" i="3"/>
  <c r="AX2699" i="3"/>
  <c r="AY2699" i="3"/>
  <c r="AZ2699" i="3"/>
  <c r="BC2699" i="3"/>
  <c r="BB2699" i="3" s="1"/>
  <c r="BD2699" i="3"/>
  <c r="BE2699" i="3" s="1"/>
  <c r="BF2699" i="3" s="1"/>
  <c r="BJ2699" i="3"/>
  <c r="BK2699" i="3"/>
  <c r="BL2699" i="3"/>
  <c r="BM2699" i="3"/>
  <c r="BN2699" i="3"/>
  <c r="AA2700" i="3"/>
  <c r="AB2700" i="3"/>
  <c r="AG2700" i="3"/>
  <c r="AX2700" i="3"/>
  <c r="AY2700" i="3"/>
  <c r="AZ2700" i="3"/>
  <c r="BC2700" i="3"/>
  <c r="BB2700" i="3" s="1"/>
  <c r="BD2700" i="3"/>
  <c r="BE2700" i="3" s="1"/>
  <c r="BF2700" i="3" s="1"/>
  <c r="BJ2700" i="3"/>
  <c r="BL2700" i="3" s="1"/>
  <c r="BK2700" i="3"/>
  <c r="BM2700" i="3"/>
  <c r="BN2700" i="3"/>
  <c r="AA2701" i="3"/>
  <c r="AG2701" i="3"/>
  <c r="AX2701" i="3"/>
  <c r="AY2701" i="3"/>
  <c r="AZ2701" i="3"/>
  <c r="BC2701" i="3"/>
  <c r="BB2701" i="3" s="1"/>
  <c r="BD2701" i="3"/>
  <c r="BJ2701" i="3"/>
  <c r="BL2701" i="3" s="1"/>
  <c r="BK2701" i="3"/>
  <c r="BM2701" i="3"/>
  <c r="BN2701" i="3"/>
  <c r="AA2702" i="3"/>
  <c r="AG2702" i="3"/>
  <c r="AX2702" i="3"/>
  <c r="AY2702" i="3"/>
  <c r="AZ2702" i="3"/>
  <c r="BC2702" i="3"/>
  <c r="BB2702" i="3" s="1"/>
  <c r="BD2702" i="3"/>
  <c r="BJ2702" i="3"/>
  <c r="AB2702" i="3" s="1"/>
  <c r="BK2702" i="3"/>
  <c r="BL2702" i="3"/>
  <c r="BM2702" i="3"/>
  <c r="BN2702" i="3"/>
  <c r="AA2703" i="3"/>
  <c r="AB2703" i="3"/>
  <c r="AG2703" i="3"/>
  <c r="AX2703" i="3"/>
  <c r="AY2703" i="3"/>
  <c r="AZ2703" i="3"/>
  <c r="BC2703" i="3"/>
  <c r="BB2703" i="3" s="1"/>
  <c r="BD2703" i="3"/>
  <c r="BE2703" i="3" s="1"/>
  <c r="BF2703" i="3" s="1"/>
  <c r="BJ2703" i="3"/>
  <c r="BK2703" i="3"/>
  <c r="BL2703" i="3"/>
  <c r="BM2703" i="3"/>
  <c r="BN2703" i="3"/>
  <c r="AA2704" i="3"/>
  <c r="AB2704" i="3"/>
  <c r="AG2704" i="3"/>
  <c r="AX2704" i="3"/>
  <c r="AY2704" i="3"/>
  <c r="AZ2704" i="3"/>
  <c r="BC2704" i="3"/>
  <c r="BB2704" i="3" s="1"/>
  <c r="BD2704" i="3"/>
  <c r="BE2704" i="3" s="1"/>
  <c r="BF2704" i="3" s="1"/>
  <c r="BJ2704" i="3"/>
  <c r="BL2704" i="3" s="1"/>
  <c r="BK2704" i="3"/>
  <c r="BM2704" i="3"/>
  <c r="BN2704" i="3"/>
  <c r="AA2705" i="3"/>
  <c r="AG2705" i="3"/>
  <c r="AX2705" i="3"/>
  <c r="AY2705" i="3"/>
  <c r="AZ2705" i="3"/>
  <c r="BC2705" i="3"/>
  <c r="BB2705" i="3" s="1"/>
  <c r="BD2705" i="3"/>
  <c r="BJ2705" i="3"/>
  <c r="BL2705" i="3" s="1"/>
  <c r="BK2705" i="3"/>
  <c r="BM2705" i="3"/>
  <c r="BN2705" i="3"/>
  <c r="AA2706" i="3"/>
  <c r="AG2706" i="3"/>
  <c r="AX2706" i="3"/>
  <c r="AY2706" i="3"/>
  <c r="AZ2706" i="3"/>
  <c r="BC2706" i="3"/>
  <c r="BB2706" i="3" s="1"/>
  <c r="BD2706" i="3"/>
  <c r="BJ2706" i="3"/>
  <c r="AB2706" i="3" s="1"/>
  <c r="BK2706" i="3"/>
  <c r="BL2706" i="3"/>
  <c r="BM2706" i="3"/>
  <c r="BN2706" i="3"/>
  <c r="AA2707" i="3"/>
  <c r="AB2707" i="3"/>
  <c r="AG2707" i="3"/>
  <c r="AX2707" i="3"/>
  <c r="AY2707" i="3"/>
  <c r="AZ2707" i="3"/>
  <c r="BC2707" i="3"/>
  <c r="BB2707" i="3" s="1"/>
  <c r="BD2707" i="3"/>
  <c r="BE2707" i="3" s="1"/>
  <c r="BF2707" i="3" s="1"/>
  <c r="BJ2707" i="3"/>
  <c r="BK2707" i="3"/>
  <c r="BL2707" i="3"/>
  <c r="BM2707" i="3"/>
  <c r="BN2707" i="3"/>
  <c r="AA2708" i="3"/>
  <c r="AB2708" i="3"/>
  <c r="AG2708" i="3"/>
  <c r="AX2708" i="3"/>
  <c r="AY2708" i="3"/>
  <c r="AZ2708" i="3"/>
  <c r="BC2708" i="3"/>
  <c r="BB2708" i="3" s="1"/>
  <c r="BD2708" i="3"/>
  <c r="BE2708" i="3" s="1"/>
  <c r="BF2708" i="3" s="1"/>
  <c r="BJ2708" i="3"/>
  <c r="BL2708" i="3" s="1"/>
  <c r="BK2708" i="3"/>
  <c r="BM2708" i="3"/>
  <c r="BN2708" i="3"/>
  <c r="AA2709" i="3"/>
  <c r="AG2709" i="3"/>
  <c r="AX2709" i="3"/>
  <c r="AY2709" i="3"/>
  <c r="AZ2709" i="3"/>
  <c r="BC2709" i="3"/>
  <c r="BB2709" i="3" s="1"/>
  <c r="BD2709" i="3"/>
  <c r="BJ2709" i="3"/>
  <c r="BL2709" i="3" s="1"/>
  <c r="BK2709" i="3"/>
  <c r="BM2709" i="3"/>
  <c r="BN2709" i="3"/>
  <c r="AA2710" i="3"/>
  <c r="AG2710" i="3"/>
  <c r="AX2710" i="3"/>
  <c r="AY2710" i="3"/>
  <c r="AZ2710" i="3"/>
  <c r="BC2710" i="3"/>
  <c r="BB2710" i="3" s="1"/>
  <c r="BD2710" i="3"/>
  <c r="BJ2710" i="3"/>
  <c r="AB2710" i="3" s="1"/>
  <c r="BK2710" i="3"/>
  <c r="BL2710" i="3"/>
  <c r="BM2710" i="3"/>
  <c r="BN2710" i="3"/>
  <c r="AA2711" i="3"/>
  <c r="AB2711" i="3"/>
  <c r="AG2711" i="3"/>
  <c r="AX2711" i="3"/>
  <c r="AY2711" i="3"/>
  <c r="AZ2711" i="3"/>
  <c r="BC2711" i="3"/>
  <c r="BB2711" i="3" s="1"/>
  <c r="BD2711" i="3"/>
  <c r="BE2711" i="3" s="1"/>
  <c r="BF2711" i="3" s="1"/>
  <c r="BJ2711" i="3"/>
  <c r="BK2711" i="3"/>
  <c r="BL2711" i="3"/>
  <c r="BM2711" i="3"/>
  <c r="BN2711" i="3"/>
  <c r="AA2712" i="3"/>
  <c r="AB2712" i="3"/>
  <c r="AG2712" i="3"/>
  <c r="AX2712" i="3"/>
  <c r="AY2712" i="3"/>
  <c r="AZ2712" i="3"/>
  <c r="BC2712" i="3"/>
  <c r="BB2712" i="3" s="1"/>
  <c r="BD2712" i="3"/>
  <c r="BE2712" i="3" s="1"/>
  <c r="BF2712" i="3" s="1"/>
  <c r="BJ2712" i="3"/>
  <c r="BL2712" i="3" s="1"/>
  <c r="BK2712" i="3"/>
  <c r="BM2712" i="3"/>
  <c r="BN2712" i="3"/>
  <c r="AA2713" i="3"/>
  <c r="AG2713" i="3"/>
  <c r="AX2713" i="3"/>
  <c r="AY2713" i="3"/>
  <c r="AZ2713" i="3"/>
  <c r="BC2713" i="3"/>
  <c r="BB2713" i="3" s="1"/>
  <c r="BD2713" i="3"/>
  <c r="BJ2713" i="3"/>
  <c r="BL2713" i="3" s="1"/>
  <c r="BK2713" i="3"/>
  <c r="BM2713" i="3"/>
  <c r="BN2713" i="3"/>
  <c r="AA2714" i="3"/>
  <c r="AG2714" i="3"/>
  <c r="AX2714" i="3"/>
  <c r="AY2714" i="3"/>
  <c r="AZ2714" i="3"/>
  <c r="BC2714" i="3"/>
  <c r="BB2714" i="3" s="1"/>
  <c r="BD2714" i="3"/>
  <c r="BJ2714" i="3"/>
  <c r="AB2714" i="3" s="1"/>
  <c r="BK2714" i="3"/>
  <c r="BL2714" i="3"/>
  <c r="BM2714" i="3"/>
  <c r="BN2714" i="3"/>
  <c r="AA2715" i="3"/>
  <c r="AB2715" i="3"/>
  <c r="AG2715" i="3"/>
  <c r="AX2715" i="3"/>
  <c r="AY2715" i="3"/>
  <c r="AZ2715" i="3"/>
  <c r="BC2715" i="3"/>
  <c r="BB2715" i="3" s="1"/>
  <c r="BD2715" i="3"/>
  <c r="BE2715" i="3" s="1"/>
  <c r="BF2715" i="3" s="1"/>
  <c r="BJ2715" i="3"/>
  <c r="BK2715" i="3"/>
  <c r="BL2715" i="3"/>
  <c r="BM2715" i="3"/>
  <c r="BN2715" i="3"/>
  <c r="AA2716" i="3"/>
  <c r="AB2716" i="3"/>
  <c r="AG2716" i="3"/>
  <c r="AX2716" i="3"/>
  <c r="AY2716" i="3"/>
  <c r="AZ2716" i="3"/>
  <c r="BC2716" i="3"/>
  <c r="BB2716" i="3" s="1"/>
  <c r="BD2716" i="3"/>
  <c r="BE2716" i="3" s="1"/>
  <c r="BF2716" i="3" s="1"/>
  <c r="BJ2716" i="3"/>
  <c r="BL2716" i="3" s="1"/>
  <c r="BK2716" i="3"/>
  <c r="BM2716" i="3"/>
  <c r="BN2716" i="3"/>
  <c r="AA2717" i="3"/>
  <c r="AG2717" i="3"/>
  <c r="AX2717" i="3"/>
  <c r="AY2717" i="3"/>
  <c r="AZ2717" i="3"/>
  <c r="BC2717" i="3"/>
  <c r="BB2717" i="3" s="1"/>
  <c r="BD2717" i="3"/>
  <c r="BJ2717" i="3"/>
  <c r="BL2717" i="3" s="1"/>
  <c r="BK2717" i="3"/>
  <c r="BM2717" i="3"/>
  <c r="BN2717" i="3"/>
  <c r="AA2718" i="3"/>
  <c r="AG2718" i="3"/>
  <c r="AX2718" i="3"/>
  <c r="AY2718" i="3"/>
  <c r="AZ2718" i="3"/>
  <c r="BC2718" i="3"/>
  <c r="BB2718" i="3" s="1"/>
  <c r="BD2718" i="3"/>
  <c r="BJ2718" i="3"/>
  <c r="AB2718" i="3" s="1"/>
  <c r="BK2718" i="3"/>
  <c r="BL2718" i="3"/>
  <c r="BM2718" i="3"/>
  <c r="BN2718" i="3"/>
  <c r="AA2719" i="3"/>
  <c r="AB2719" i="3"/>
  <c r="AG2719" i="3"/>
  <c r="AX2719" i="3"/>
  <c r="AY2719" i="3"/>
  <c r="AZ2719" i="3"/>
  <c r="BC2719" i="3"/>
  <c r="BB2719" i="3" s="1"/>
  <c r="BD2719" i="3"/>
  <c r="BE2719" i="3" s="1"/>
  <c r="BF2719" i="3" s="1"/>
  <c r="BJ2719" i="3"/>
  <c r="BK2719" i="3"/>
  <c r="BL2719" i="3"/>
  <c r="BM2719" i="3"/>
  <c r="BN2719" i="3"/>
  <c r="AA2720" i="3"/>
  <c r="AB2720" i="3"/>
  <c r="AG2720" i="3"/>
  <c r="AX2720" i="3"/>
  <c r="AY2720" i="3"/>
  <c r="AZ2720" i="3"/>
  <c r="BC2720" i="3"/>
  <c r="BB2720" i="3" s="1"/>
  <c r="BD2720" i="3"/>
  <c r="BE2720" i="3" s="1"/>
  <c r="BF2720" i="3" s="1"/>
  <c r="BJ2720" i="3"/>
  <c r="BL2720" i="3" s="1"/>
  <c r="BK2720" i="3"/>
  <c r="BM2720" i="3"/>
  <c r="BN2720" i="3"/>
  <c r="AA2721" i="3"/>
  <c r="AG2721" i="3"/>
  <c r="AX2721" i="3"/>
  <c r="AY2721" i="3"/>
  <c r="AZ2721" i="3"/>
  <c r="BC2721" i="3"/>
  <c r="BB2721" i="3" s="1"/>
  <c r="BD2721" i="3"/>
  <c r="BJ2721" i="3"/>
  <c r="BL2721" i="3" s="1"/>
  <c r="BK2721" i="3"/>
  <c r="BM2721" i="3"/>
  <c r="BN2721" i="3"/>
  <c r="AA2722" i="3"/>
  <c r="AG2722" i="3"/>
  <c r="AX2722" i="3"/>
  <c r="AY2722" i="3"/>
  <c r="AZ2722" i="3"/>
  <c r="BC2722" i="3"/>
  <c r="BB2722" i="3" s="1"/>
  <c r="BD2722" i="3"/>
  <c r="BJ2722" i="3"/>
  <c r="AB2722" i="3" s="1"/>
  <c r="BK2722" i="3"/>
  <c r="BL2722" i="3"/>
  <c r="BM2722" i="3"/>
  <c r="BN2722" i="3"/>
  <c r="AA2723" i="3"/>
  <c r="AB2723" i="3"/>
  <c r="AG2723" i="3"/>
  <c r="AX2723" i="3"/>
  <c r="AY2723" i="3"/>
  <c r="AZ2723" i="3"/>
  <c r="BC2723" i="3"/>
  <c r="BB2723" i="3" s="1"/>
  <c r="BD2723" i="3"/>
  <c r="BE2723" i="3" s="1"/>
  <c r="BF2723" i="3" s="1"/>
  <c r="BJ2723" i="3"/>
  <c r="BK2723" i="3"/>
  <c r="BL2723" i="3"/>
  <c r="BM2723" i="3"/>
  <c r="BN2723" i="3"/>
  <c r="AA2724" i="3"/>
  <c r="AB2724" i="3"/>
  <c r="AG2724" i="3"/>
  <c r="AX2724" i="3"/>
  <c r="AY2724" i="3"/>
  <c r="AZ2724" i="3"/>
  <c r="BC2724" i="3"/>
  <c r="BB2724" i="3" s="1"/>
  <c r="BD2724" i="3"/>
  <c r="BE2724" i="3" s="1"/>
  <c r="BF2724" i="3" s="1"/>
  <c r="BJ2724" i="3"/>
  <c r="BL2724" i="3" s="1"/>
  <c r="BK2724" i="3"/>
  <c r="BM2724" i="3"/>
  <c r="BN2724" i="3"/>
  <c r="AA2725" i="3"/>
  <c r="AG2725" i="3"/>
  <c r="AX2725" i="3"/>
  <c r="AY2725" i="3"/>
  <c r="AZ2725" i="3"/>
  <c r="BC2725" i="3"/>
  <c r="BB2725" i="3" s="1"/>
  <c r="BD2725" i="3"/>
  <c r="BJ2725" i="3"/>
  <c r="BL2725" i="3" s="1"/>
  <c r="BK2725" i="3"/>
  <c r="BM2725" i="3"/>
  <c r="BN2725" i="3"/>
  <c r="AA2726" i="3"/>
  <c r="AG2726" i="3"/>
  <c r="AX2726" i="3"/>
  <c r="AY2726" i="3"/>
  <c r="AZ2726" i="3"/>
  <c r="BC2726" i="3"/>
  <c r="BB2726" i="3" s="1"/>
  <c r="BD2726" i="3"/>
  <c r="BJ2726" i="3"/>
  <c r="AB2726" i="3" s="1"/>
  <c r="BK2726" i="3"/>
  <c r="BL2726" i="3"/>
  <c r="BM2726" i="3"/>
  <c r="BN2726" i="3"/>
  <c r="AA2727" i="3"/>
  <c r="AB2727" i="3"/>
  <c r="AG2727" i="3"/>
  <c r="AX2727" i="3"/>
  <c r="AY2727" i="3"/>
  <c r="AZ2727" i="3"/>
  <c r="BC2727" i="3"/>
  <c r="BB2727" i="3" s="1"/>
  <c r="BD2727" i="3"/>
  <c r="BE2727" i="3" s="1"/>
  <c r="BF2727" i="3" s="1"/>
  <c r="BJ2727" i="3"/>
  <c r="BK2727" i="3"/>
  <c r="BL2727" i="3"/>
  <c r="BM2727" i="3"/>
  <c r="BN2727" i="3"/>
  <c r="AA2728" i="3"/>
  <c r="AB2728" i="3"/>
  <c r="AG2728" i="3"/>
  <c r="AX2728" i="3"/>
  <c r="AY2728" i="3"/>
  <c r="AZ2728" i="3"/>
  <c r="BC2728" i="3"/>
  <c r="BB2728" i="3" s="1"/>
  <c r="BD2728" i="3"/>
  <c r="BE2728" i="3" s="1"/>
  <c r="BF2728" i="3" s="1"/>
  <c r="BJ2728" i="3"/>
  <c r="BL2728" i="3" s="1"/>
  <c r="BK2728" i="3"/>
  <c r="BM2728" i="3"/>
  <c r="BN2728" i="3"/>
  <c r="AA2729" i="3"/>
  <c r="AG2729" i="3"/>
  <c r="AX2729" i="3"/>
  <c r="AY2729" i="3"/>
  <c r="AZ2729" i="3"/>
  <c r="BC2729" i="3"/>
  <c r="BB2729" i="3" s="1"/>
  <c r="BD2729" i="3"/>
  <c r="BJ2729" i="3"/>
  <c r="BL2729" i="3" s="1"/>
  <c r="BK2729" i="3"/>
  <c r="BM2729" i="3"/>
  <c r="BN2729" i="3"/>
  <c r="AA2730" i="3"/>
  <c r="AG2730" i="3"/>
  <c r="AX2730" i="3"/>
  <c r="AY2730" i="3"/>
  <c r="AZ2730" i="3"/>
  <c r="BC2730" i="3"/>
  <c r="BB2730" i="3" s="1"/>
  <c r="BD2730" i="3"/>
  <c r="BJ2730" i="3"/>
  <c r="AB2730" i="3" s="1"/>
  <c r="BK2730" i="3"/>
  <c r="BL2730" i="3"/>
  <c r="BM2730" i="3"/>
  <c r="BN2730" i="3"/>
  <c r="AA2731" i="3"/>
  <c r="AB2731" i="3"/>
  <c r="AG2731" i="3"/>
  <c r="AX2731" i="3"/>
  <c r="AY2731" i="3"/>
  <c r="AZ2731" i="3"/>
  <c r="BC2731" i="3"/>
  <c r="BB2731" i="3" s="1"/>
  <c r="BD2731" i="3"/>
  <c r="BE2731" i="3" s="1"/>
  <c r="BF2731" i="3" s="1"/>
  <c r="BJ2731" i="3"/>
  <c r="BK2731" i="3"/>
  <c r="BL2731" i="3"/>
  <c r="BM2731" i="3"/>
  <c r="BN2731" i="3"/>
  <c r="AA2732" i="3"/>
  <c r="AB2732" i="3"/>
  <c r="AG2732" i="3"/>
  <c r="AX2732" i="3"/>
  <c r="AY2732" i="3"/>
  <c r="AZ2732" i="3"/>
  <c r="BC2732" i="3"/>
  <c r="BB2732" i="3" s="1"/>
  <c r="BD2732" i="3"/>
  <c r="BE2732" i="3" s="1"/>
  <c r="BF2732" i="3" s="1"/>
  <c r="BJ2732" i="3"/>
  <c r="BL2732" i="3" s="1"/>
  <c r="BK2732" i="3"/>
  <c r="BM2732" i="3"/>
  <c r="BN2732" i="3"/>
  <c r="AA2733" i="3"/>
  <c r="AG2733" i="3"/>
  <c r="AX2733" i="3"/>
  <c r="AY2733" i="3"/>
  <c r="AZ2733" i="3"/>
  <c r="BC2733" i="3"/>
  <c r="BB2733" i="3" s="1"/>
  <c r="BD2733" i="3"/>
  <c r="BJ2733" i="3"/>
  <c r="BL2733" i="3" s="1"/>
  <c r="BK2733" i="3"/>
  <c r="BM2733" i="3"/>
  <c r="BN2733" i="3"/>
  <c r="AA2734" i="3"/>
  <c r="AG2734" i="3"/>
  <c r="AX2734" i="3"/>
  <c r="AY2734" i="3"/>
  <c r="AZ2734" i="3"/>
  <c r="BC2734" i="3"/>
  <c r="BB2734" i="3" s="1"/>
  <c r="BD2734" i="3"/>
  <c r="BJ2734" i="3"/>
  <c r="AB2734" i="3" s="1"/>
  <c r="BK2734" i="3"/>
  <c r="BL2734" i="3"/>
  <c r="BM2734" i="3"/>
  <c r="BN2734" i="3"/>
  <c r="AA2735" i="3"/>
  <c r="AB2735" i="3"/>
  <c r="AG2735" i="3"/>
  <c r="AX2735" i="3"/>
  <c r="AY2735" i="3"/>
  <c r="AZ2735" i="3"/>
  <c r="BC2735" i="3"/>
  <c r="BB2735" i="3" s="1"/>
  <c r="BD2735" i="3"/>
  <c r="BE2735" i="3" s="1"/>
  <c r="BF2735" i="3" s="1"/>
  <c r="BJ2735" i="3"/>
  <c r="BK2735" i="3"/>
  <c r="BL2735" i="3"/>
  <c r="BM2735" i="3"/>
  <c r="BN2735" i="3"/>
  <c r="AA2736" i="3"/>
  <c r="AB2736" i="3"/>
  <c r="AG2736" i="3"/>
  <c r="AX2736" i="3"/>
  <c r="AY2736" i="3"/>
  <c r="AZ2736" i="3"/>
  <c r="BC2736" i="3"/>
  <c r="BB2736" i="3" s="1"/>
  <c r="BD2736" i="3"/>
  <c r="BE2736" i="3" s="1"/>
  <c r="BF2736" i="3" s="1"/>
  <c r="BJ2736" i="3"/>
  <c r="BL2736" i="3" s="1"/>
  <c r="BK2736" i="3"/>
  <c r="BM2736" i="3"/>
  <c r="BN2736" i="3"/>
  <c r="AA2737" i="3"/>
  <c r="AG2737" i="3"/>
  <c r="AX2737" i="3"/>
  <c r="AY2737" i="3"/>
  <c r="AZ2737" i="3"/>
  <c r="BC2737" i="3"/>
  <c r="BB2737" i="3" s="1"/>
  <c r="BD2737" i="3"/>
  <c r="BJ2737" i="3"/>
  <c r="BL2737" i="3" s="1"/>
  <c r="BK2737" i="3"/>
  <c r="BM2737" i="3"/>
  <c r="BN2737" i="3"/>
  <c r="AA2738" i="3"/>
  <c r="AG2738" i="3"/>
  <c r="AX2738" i="3"/>
  <c r="AY2738" i="3"/>
  <c r="AZ2738" i="3"/>
  <c r="BC2738" i="3"/>
  <c r="BB2738" i="3" s="1"/>
  <c r="BD2738" i="3"/>
  <c r="BJ2738" i="3"/>
  <c r="AB2738" i="3" s="1"/>
  <c r="BK2738" i="3"/>
  <c r="BL2738" i="3"/>
  <c r="BM2738" i="3"/>
  <c r="BN2738" i="3"/>
  <c r="AA2739" i="3"/>
  <c r="AB2739" i="3"/>
  <c r="AG2739" i="3"/>
  <c r="AX2739" i="3"/>
  <c r="AY2739" i="3"/>
  <c r="AZ2739" i="3"/>
  <c r="BC2739" i="3"/>
  <c r="BB2739" i="3" s="1"/>
  <c r="BD2739" i="3"/>
  <c r="BE2739" i="3" s="1"/>
  <c r="BF2739" i="3" s="1"/>
  <c r="BJ2739" i="3"/>
  <c r="BK2739" i="3"/>
  <c r="BL2739" i="3"/>
  <c r="BM2739" i="3"/>
  <c r="BN2739" i="3"/>
  <c r="AA2740" i="3"/>
  <c r="AB2740" i="3"/>
  <c r="AG2740" i="3"/>
  <c r="AX2740" i="3"/>
  <c r="AY2740" i="3"/>
  <c r="AZ2740" i="3"/>
  <c r="BC2740" i="3"/>
  <c r="BB2740" i="3" s="1"/>
  <c r="BD2740" i="3"/>
  <c r="BE2740" i="3" s="1"/>
  <c r="BF2740" i="3" s="1"/>
  <c r="BJ2740" i="3"/>
  <c r="BL2740" i="3" s="1"/>
  <c r="BK2740" i="3"/>
  <c r="BM2740" i="3"/>
  <c r="BN2740" i="3"/>
  <c r="AA2741" i="3"/>
  <c r="AG2741" i="3"/>
  <c r="AX2741" i="3"/>
  <c r="AY2741" i="3"/>
  <c r="AZ2741" i="3"/>
  <c r="BC2741" i="3"/>
  <c r="BB2741" i="3" s="1"/>
  <c r="BD2741" i="3"/>
  <c r="BJ2741" i="3"/>
  <c r="BL2741" i="3" s="1"/>
  <c r="BK2741" i="3"/>
  <c r="BM2741" i="3"/>
  <c r="BN2741" i="3"/>
  <c r="AA2742" i="3"/>
  <c r="AG2742" i="3"/>
  <c r="AX2742" i="3"/>
  <c r="AY2742" i="3"/>
  <c r="AZ2742" i="3"/>
  <c r="BC2742" i="3"/>
  <c r="BB2742" i="3" s="1"/>
  <c r="BD2742" i="3"/>
  <c r="BJ2742" i="3"/>
  <c r="AB2742" i="3" s="1"/>
  <c r="BK2742" i="3"/>
  <c r="BL2742" i="3"/>
  <c r="BM2742" i="3"/>
  <c r="BN2742" i="3"/>
  <c r="AA2743" i="3"/>
  <c r="AB2743" i="3"/>
  <c r="AG2743" i="3"/>
  <c r="AX2743" i="3"/>
  <c r="AY2743" i="3"/>
  <c r="AZ2743" i="3"/>
  <c r="BC2743" i="3"/>
  <c r="BB2743" i="3" s="1"/>
  <c r="BD2743" i="3"/>
  <c r="BE2743" i="3" s="1"/>
  <c r="BF2743" i="3" s="1"/>
  <c r="BJ2743" i="3"/>
  <c r="BK2743" i="3"/>
  <c r="BL2743" i="3"/>
  <c r="BM2743" i="3"/>
  <c r="BN2743" i="3"/>
  <c r="AA2744" i="3"/>
  <c r="AB2744" i="3"/>
  <c r="AG2744" i="3"/>
  <c r="AX2744" i="3"/>
  <c r="AY2744" i="3"/>
  <c r="AZ2744" i="3"/>
  <c r="BC2744" i="3"/>
  <c r="BB2744" i="3" s="1"/>
  <c r="BD2744" i="3"/>
  <c r="BE2744" i="3" s="1"/>
  <c r="BF2744" i="3" s="1"/>
  <c r="BJ2744" i="3"/>
  <c r="BL2744" i="3" s="1"/>
  <c r="BK2744" i="3"/>
  <c r="BM2744" i="3"/>
  <c r="BN2744" i="3"/>
  <c r="AA2745" i="3"/>
  <c r="AG2745" i="3"/>
  <c r="AX2745" i="3"/>
  <c r="AY2745" i="3"/>
  <c r="AZ2745" i="3"/>
  <c r="BC2745" i="3"/>
  <c r="BB2745" i="3" s="1"/>
  <c r="BD2745" i="3"/>
  <c r="BJ2745" i="3"/>
  <c r="BL2745" i="3" s="1"/>
  <c r="BK2745" i="3"/>
  <c r="BM2745" i="3"/>
  <c r="BN2745" i="3"/>
  <c r="AA2746" i="3"/>
  <c r="AG2746" i="3"/>
  <c r="AX2746" i="3"/>
  <c r="AY2746" i="3"/>
  <c r="AZ2746" i="3"/>
  <c r="BC2746" i="3"/>
  <c r="BB2746" i="3" s="1"/>
  <c r="BD2746" i="3"/>
  <c r="BJ2746" i="3"/>
  <c r="AB2746" i="3" s="1"/>
  <c r="BK2746" i="3"/>
  <c r="BL2746" i="3"/>
  <c r="BM2746" i="3"/>
  <c r="BN2746" i="3"/>
  <c r="AA2747" i="3"/>
  <c r="AB2747" i="3"/>
  <c r="AG2747" i="3"/>
  <c r="AX2747" i="3"/>
  <c r="AY2747" i="3"/>
  <c r="AZ2747" i="3"/>
  <c r="BC2747" i="3"/>
  <c r="BB2747" i="3" s="1"/>
  <c r="BD2747" i="3"/>
  <c r="BE2747" i="3" s="1"/>
  <c r="BF2747" i="3" s="1"/>
  <c r="BJ2747" i="3"/>
  <c r="BK2747" i="3"/>
  <c r="BL2747" i="3"/>
  <c r="BM2747" i="3"/>
  <c r="BN2747" i="3"/>
  <c r="AA2748" i="3"/>
  <c r="AB2748" i="3"/>
  <c r="AG2748" i="3"/>
  <c r="AX2748" i="3"/>
  <c r="AY2748" i="3"/>
  <c r="AZ2748" i="3"/>
  <c r="BC2748" i="3"/>
  <c r="BB2748" i="3" s="1"/>
  <c r="BD2748" i="3"/>
  <c r="BE2748" i="3" s="1"/>
  <c r="BF2748" i="3" s="1"/>
  <c r="BJ2748" i="3"/>
  <c r="BL2748" i="3" s="1"/>
  <c r="BK2748" i="3"/>
  <c r="BM2748" i="3"/>
  <c r="BN2748" i="3"/>
  <c r="AA2749" i="3"/>
  <c r="AG2749" i="3"/>
  <c r="AX2749" i="3"/>
  <c r="AY2749" i="3"/>
  <c r="AZ2749" i="3"/>
  <c r="BC2749" i="3"/>
  <c r="BB2749" i="3" s="1"/>
  <c r="BD2749" i="3"/>
  <c r="BJ2749" i="3"/>
  <c r="BL2749" i="3" s="1"/>
  <c r="BK2749" i="3"/>
  <c r="BM2749" i="3"/>
  <c r="BN2749" i="3"/>
  <c r="AA2750" i="3"/>
  <c r="AG2750" i="3"/>
  <c r="AX2750" i="3"/>
  <c r="AY2750" i="3"/>
  <c r="AZ2750" i="3"/>
  <c r="BC2750" i="3"/>
  <c r="BB2750" i="3" s="1"/>
  <c r="BD2750" i="3"/>
  <c r="BJ2750" i="3"/>
  <c r="AB2750" i="3" s="1"/>
  <c r="BK2750" i="3"/>
  <c r="BL2750" i="3"/>
  <c r="BM2750" i="3"/>
  <c r="BN2750" i="3"/>
  <c r="AA2751" i="3"/>
  <c r="AB2751" i="3"/>
  <c r="AG2751" i="3"/>
  <c r="AX2751" i="3"/>
  <c r="AY2751" i="3"/>
  <c r="AZ2751" i="3"/>
  <c r="BC2751" i="3"/>
  <c r="BB2751" i="3" s="1"/>
  <c r="BD2751" i="3"/>
  <c r="BE2751" i="3" s="1"/>
  <c r="BF2751" i="3" s="1"/>
  <c r="BJ2751" i="3"/>
  <c r="BK2751" i="3"/>
  <c r="BL2751" i="3"/>
  <c r="BM2751" i="3"/>
  <c r="BN2751" i="3"/>
  <c r="AA2752" i="3"/>
  <c r="AB2752" i="3"/>
  <c r="AG2752" i="3"/>
  <c r="AX2752" i="3"/>
  <c r="AY2752" i="3"/>
  <c r="AZ2752" i="3"/>
  <c r="BC2752" i="3"/>
  <c r="BB2752" i="3" s="1"/>
  <c r="BD2752" i="3"/>
  <c r="BE2752" i="3" s="1"/>
  <c r="BF2752" i="3" s="1"/>
  <c r="BJ2752" i="3"/>
  <c r="BL2752" i="3" s="1"/>
  <c r="BK2752" i="3"/>
  <c r="BM2752" i="3"/>
  <c r="BN2752" i="3"/>
  <c r="AA2753" i="3"/>
  <c r="AG2753" i="3"/>
  <c r="AX2753" i="3"/>
  <c r="AY2753" i="3"/>
  <c r="AZ2753" i="3"/>
  <c r="BC2753" i="3"/>
  <c r="BB2753" i="3" s="1"/>
  <c r="BD2753" i="3"/>
  <c r="BJ2753" i="3"/>
  <c r="BL2753" i="3" s="1"/>
  <c r="BK2753" i="3"/>
  <c r="BM2753" i="3"/>
  <c r="BN2753" i="3"/>
  <c r="AA2754" i="3"/>
  <c r="AG2754" i="3"/>
  <c r="AX2754" i="3"/>
  <c r="AY2754" i="3"/>
  <c r="AZ2754" i="3"/>
  <c r="BC2754" i="3"/>
  <c r="BB2754" i="3" s="1"/>
  <c r="BD2754" i="3"/>
  <c r="BJ2754" i="3"/>
  <c r="AB2754" i="3" s="1"/>
  <c r="BK2754" i="3"/>
  <c r="BL2754" i="3"/>
  <c r="BM2754" i="3"/>
  <c r="BN2754" i="3"/>
  <c r="AA2755" i="3"/>
  <c r="AB2755" i="3"/>
  <c r="AG2755" i="3"/>
  <c r="AX2755" i="3"/>
  <c r="AY2755" i="3"/>
  <c r="AZ2755" i="3"/>
  <c r="BC2755" i="3"/>
  <c r="BB2755" i="3" s="1"/>
  <c r="BD2755" i="3"/>
  <c r="BE2755" i="3" s="1"/>
  <c r="BF2755" i="3" s="1"/>
  <c r="BJ2755" i="3"/>
  <c r="BK2755" i="3"/>
  <c r="BL2755" i="3"/>
  <c r="BM2755" i="3"/>
  <c r="BN2755" i="3"/>
  <c r="AA2756" i="3"/>
  <c r="AB2756" i="3"/>
  <c r="AG2756" i="3"/>
  <c r="AX2756" i="3"/>
  <c r="AY2756" i="3"/>
  <c r="AZ2756" i="3"/>
  <c r="BC2756" i="3"/>
  <c r="BB2756" i="3" s="1"/>
  <c r="BD2756" i="3"/>
  <c r="BE2756" i="3" s="1"/>
  <c r="BF2756" i="3" s="1"/>
  <c r="BJ2756" i="3"/>
  <c r="BL2756" i="3" s="1"/>
  <c r="BK2756" i="3"/>
  <c r="BM2756" i="3"/>
  <c r="BN2756" i="3"/>
  <c r="AA2757" i="3"/>
  <c r="AG2757" i="3"/>
  <c r="AX2757" i="3"/>
  <c r="AY2757" i="3"/>
  <c r="AZ2757" i="3"/>
  <c r="BC2757" i="3"/>
  <c r="BB2757" i="3" s="1"/>
  <c r="BD2757" i="3"/>
  <c r="BE2757" i="3" s="1"/>
  <c r="BF2757" i="3" s="1"/>
  <c r="BJ2757" i="3"/>
  <c r="BL2757" i="3" s="1"/>
  <c r="BK2757" i="3"/>
  <c r="BM2757" i="3"/>
  <c r="BN2757" i="3"/>
  <c r="AA2758" i="3"/>
  <c r="AG2758" i="3"/>
  <c r="AX2758" i="3"/>
  <c r="AY2758" i="3"/>
  <c r="AZ2758" i="3"/>
  <c r="BC2758" i="3"/>
  <c r="BB2758" i="3" s="1"/>
  <c r="BD2758" i="3"/>
  <c r="BJ2758" i="3"/>
  <c r="BL2758" i="3" s="1"/>
  <c r="BK2758" i="3"/>
  <c r="BM2758" i="3"/>
  <c r="BN2758" i="3"/>
  <c r="AA2759" i="3"/>
  <c r="AB2759" i="3"/>
  <c r="AG2759" i="3"/>
  <c r="AX2759" i="3"/>
  <c r="AY2759" i="3"/>
  <c r="AZ2759" i="3"/>
  <c r="BC2759" i="3"/>
  <c r="BB2759" i="3" s="1"/>
  <c r="BD2759" i="3"/>
  <c r="BJ2759" i="3"/>
  <c r="BK2759" i="3"/>
  <c r="BL2759" i="3"/>
  <c r="BM2759" i="3"/>
  <c r="BN2759" i="3"/>
  <c r="AA2760" i="3"/>
  <c r="AB2760" i="3"/>
  <c r="AG2760" i="3"/>
  <c r="AX2760" i="3"/>
  <c r="AY2760" i="3"/>
  <c r="AZ2760" i="3"/>
  <c r="BC2760" i="3"/>
  <c r="BB2760" i="3" s="1"/>
  <c r="BD2760" i="3"/>
  <c r="BE2760" i="3" s="1"/>
  <c r="BF2760" i="3" s="1"/>
  <c r="BJ2760" i="3"/>
  <c r="BK2760" i="3"/>
  <c r="BL2760" i="3"/>
  <c r="BM2760" i="3"/>
  <c r="BN2760" i="3"/>
  <c r="AA2761" i="3"/>
  <c r="AB2761" i="3"/>
  <c r="AG2761" i="3"/>
  <c r="AX2761" i="3"/>
  <c r="AY2761" i="3"/>
  <c r="AZ2761" i="3"/>
  <c r="BC2761" i="3"/>
  <c r="BB2761" i="3" s="1"/>
  <c r="BD2761" i="3"/>
  <c r="BE2761" i="3" s="1"/>
  <c r="BF2761" i="3" s="1"/>
  <c r="BJ2761" i="3"/>
  <c r="BL2761" i="3" s="1"/>
  <c r="BK2761" i="3"/>
  <c r="BM2761" i="3"/>
  <c r="BN2761" i="3"/>
  <c r="AA2762" i="3"/>
  <c r="AG2762" i="3"/>
  <c r="AX2762" i="3"/>
  <c r="AY2762" i="3"/>
  <c r="AZ2762" i="3"/>
  <c r="BC2762" i="3"/>
  <c r="BB2762" i="3" s="1"/>
  <c r="BD2762" i="3"/>
  <c r="BJ2762" i="3"/>
  <c r="BL2762" i="3" s="1"/>
  <c r="BK2762" i="3"/>
  <c r="BM2762" i="3"/>
  <c r="BN2762" i="3"/>
  <c r="AA2763" i="3"/>
  <c r="AB2763" i="3"/>
  <c r="AG2763" i="3"/>
  <c r="AX2763" i="3"/>
  <c r="AY2763" i="3"/>
  <c r="AZ2763" i="3"/>
  <c r="BC2763" i="3"/>
  <c r="BB2763" i="3" s="1"/>
  <c r="BD2763" i="3"/>
  <c r="BJ2763" i="3"/>
  <c r="BK2763" i="3"/>
  <c r="BL2763" i="3"/>
  <c r="BM2763" i="3"/>
  <c r="BN2763" i="3"/>
  <c r="AA2764" i="3"/>
  <c r="AB2764" i="3"/>
  <c r="AG2764" i="3"/>
  <c r="AX2764" i="3"/>
  <c r="AY2764" i="3"/>
  <c r="AZ2764" i="3"/>
  <c r="BC2764" i="3"/>
  <c r="BB2764" i="3" s="1"/>
  <c r="BD2764" i="3"/>
  <c r="BE2764" i="3" s="1"/>
  <c r="BF2764" i="3" s="1"/>
  <c r="BJ2764" i="3"/>
  <c r="BK2764" i="3"/>
  <c r="BL2764" i="3"/>
  <c r="BM2764" i="3"/>
  <c r="BN2764" i="3"/>
  <c r="AA2765" i="3"/>
  <c r="AB2765" i="3"/>
  <c r="AG2765" i="3"/>
  <c r="AX2765" i="3"/>
  <c r="AY2765" i="3"/>
  <c r="AZ2765" i="3"/>
  <c r="BC2765" i="3"/>
  <c r="BB2765" i="3" s="1"/>
  <c r="BD2765" i="3"/>
  <c r="BE2765" i="3" s="1"/>
  <c r="BF2765" i="3" s="1"/>
  <c r="BJ2765" i="3"/>
  <c r="BL2765" i="3" s="1"/>
  <c r="BK2765" i="3"/>
  <c r="BM2765" i="3"/>
  <c r="BN2765" i="3"/>
  <c r="AA2766" i="3"/>
  <c r="AG2766" i="3"/>
  <c r="AX2766" i="3"/>
  <c r="AY2766" i="3"/>
  <c r="AZ2766" i="3"/>
  <c r="BC2766" i="3"/>
  <c r="BB2766" i="3" s="1"/>
  <c r="BD2766" i="3"/>
  <c r="BJ2766" i="3"/>
  <c r="BL2766" i="3" s="1"/>
  <c r="BK2766" i="3"/>
  <c r="BM2766" i="3"/>
  <c r="BN2766" i="3"/>
  <c r="AA2767" i="3"/>
  <c r="AB2767" i="3"/>
  <c r="AG2767" i="3"/>
  <c r="AX2767" i="3"/>
  <c r="AY2767" i="3"/>
  <c r="AZ2767" i="3"/>
  <c r="BC2767" i="3"/>
  <c r="BB2767" i="3" s="1"/>
  <c r="BD2767" i="3"/>
  <c r="BJ2767" i="3"/>
  <c r="BK2767" i="3"/>
  <c r="BL2767" i="3"/>
  <c r="BM2767" i="3"/>
  <c r="BN2767" i="3"/>
  <c r="AA2768" i="3"/>
  <c r="AB2768" i="3"/>
  <c r="AG2768" i="3"/>
  <c r="AX2768" i="3"/>
  <c r="AY2768" i="3"/>
  <c r="AZ2768" i="3"/>
  <c r="BC2768" i="3"/>
  <c r="BB2768" i="3" s="1"/>
  <c r="BD2768" i="3"/>
  <c r="BE2768" i="3" s="1"/>
  <c r="BF2768" i="3" s="1"/>
  <c r="BJ2768" i="3"/>
  <c r="BK2768" i="3"/>
  <c r="BL2768" i="3"/>
  <c r="BM2768" i="3"/>
  <c r="BN2768" i="3"/>
  <c r="AA2769" i="3"/>
  <c r="AB2769" i="3"/>
  <c r="AG2769" i="3"/>
  <c r="AX2769" i="3"/>
  <c r="AY2769" i="3"/>
  <c r="AZ2769" i="3"/>
  <c r="BC2769" i="3"/>
  <c r="BB2769" i="3" s="1"/>
  <c r="BD2769" i="3"/>
  <c r="BE2769" i="3" s="1"/>
  <c r="BF2769" i="3" s="1"/>
  <c r="BJ2769" i="3"/>
  <c r="BL2769" i="3" s="1"/>
  <c r="BK2769" i="3"/>
  <c r="BM2769" i="3"/>
  <c r="BN2769" i="3"/>
  <c r="AA2770" i="3"/>
  <c r="AG2770" i="3"/>
  <c r="AX2770" i="3"/>
  <c r="AY2770" i="3"/>
  <c r="AZ2770" i="3"/>
  <c r="BC2770" i="3"/>
  <c r="BB2770" i="3" s="1"/>
  <c r="BD2770" i="3"/>
  <c r="BJ2770" i="3"/>
  <c r="BL2770" i="3" s="1"/>
  <c r="BK2770" i="3"/>
  <c r="BM2770" i="3"/>
  <c r="BN2770" i="3"/>
  <c r="AA2771" i="3"/>
  <c r="AB2771" i="3"/>
  <c r="AG2771" i="3"/>
  <c r="AX2771" i="3"/>
  <c r="AY2771" i="3"/>
  <c r="AZ2771" i="3"/>
  <c r="BC2771" i="3"/>
  <c r="BB2771" i="3" s="1"/>
  <c r="BD2771" i="3"/>
  <c r="BJ2771" i="3"/>
  <c r="BK2771" i="3"/>
  <c r="BL2771" i="3"/>
  <c r="BM2771" i="3"/>
  <c r="BN2771" i="3"/>
  <c r="AA2772" i="3"/>
  <c r="AB2772" i="3"/>
  <c r="AG2772" i="3"/>
  <c r="AX2772" i="3"/>
  <c r="AY2772" i="3"/>
  <c r="AZ2772" i="3"/>
  <c r="BC2772" i="3"/>
  <c r="BB2772" i="3" s="1"/>
  <c r="BD2772" i="3"/>
  <c r="BE2772" i="3" s="1"/>
  <c r="BF2772" i="3" s="1"/>
  <c r="BJ2772" i="3"/>
  <c r="BK2772" i="3"/>
  <c r="BL2772" i="3"/>
  <c r="BM2772" i="3"/>
  <c r="BN2772" i="3"/>
  <c r="AA2773" i="3"/>
  <c r="AB2773" i="3"/>
  <c r="AG2773" i="3"/>
  <c r="AX2773" i="3"/>
  <c r="AY2773" i="3"/>
  <c r="AZ2773" i="3"/>
  <c r="BC2773" i="3"/>
  <c r="BB2773" i="3" s="1"/>
  <c r="BD2773" i="3"/>
  <c r="BE2773" i="3" s="1"/>
  <c r="BF2773" i="3" s="1"/>
  <c r="BJ2773" i="3"/>
  <c r="BL2773" i="3" s="1"/>
  <c r="BK2773" i="3"/>
  <c r="BM2773" i="3"/>
  <c r="BN2773" i="3"/>
  <c r="AA2774" i="3"/>
  <c r="AG2774" i="3"/>
  <c r="AX2774" i="3"/>
  <c r="AY2774" i="3"/>
  <c r="AZ2774" i="3"/>
  <c r="BC2774" i="3"/>
  <c r="BB2774" i="3" s="1"/>
  <c r="BD2774" i="3"/>
  <c r="BJ2774" i="3"/>
  <c r="BL2774" i="3" s="1"/>
  <c r="BK2774" i="3"/>
  <c r="BM2774" i="3"/>
  <c r="BN2774" i="3"/>
  <c r="AA2775" i="3"/>
  <c r="AB2775" i="3"/>
  <c r="AG2775" i="3"/>
  <c r="AX2775" i="3"/>
  <c r="AY2775" i="3"/>
  <c r="AZ2775" i="3"/>
  <c r="BC2775" i="3"/>
  <c r="BB2775" i="3" s="1"/>
  <c r="BD2775" i="3"/>
  <c r="BJ2775" i="3"/>
  <c r="BK2775" i="3"/>
  <c r="BL2775" i="3"/>
  <c r="BM2775" i="3"/>
  <c r="BN2775" i="3"/>
  <c r="AA2776" i="3"/>
  <c r="AB2776" i="3"/>
  <c r="AG2776" i="3"/>
  <c r="AX2776" i="3"/>
  <c r="AY2776" i="3"/>
  <c r="AZ2776" i="3"/>
  <c r="BC2776" i="3"/>
  <c r="BB2776" i="3" s="1"/>
  <c r="BD2776" i="3"/>
  <c r="BE2776" i="3" s="1"/>
  <c r="BF2776" i="3" s="1"/>
  <c r="BJ2776" i="3"/>
  <c r="BK2776" i="3"/>
  <c r="BL2776" i="3"/>
  <c r="BM2776" i="3"/>
  <c r="BN2776" i="3"/>
  <c r="AA2777" i="3"/>
  <c r="AB2777" i="3"/>
  <c r="AG2777" i="3"/>
  <c r="AX2777" i="3"/>
  <c r="AY2777" i="3"/>
  <c r="AZ2777" i="3"/>
  <c r="BC2777" i="3"/>
  <c r="BB2777" i="3" s="1"/>
  <c r="BD2777" i="3"/>
  <c r="BE2777" i="3" s="1"/>
  <c r="BF2777" i="3" s="1"/>
  <c r="BJ2777" i="3"/>
  <c r="BL2777" i="3" s="1"/>
  <c r="BK2777" i="3"/>
  <c r="BM2777" i="3"/>
  <c r="BN2777" i="3"/>
  <c r="AA2778" i="3"/>
  <c r="AG2778" i="3"/>
  <c r="AX2778" i="3"/>
  <c r="AY2778" i="3"/>
  <c r="AZ2778" i="3"/>
  <c r="BC2778" i="3"/>
  <c r="BB2778" i="3" s="1"/>
  <c r="BD2778" i="3"/>
  <c r="BJ2778" i="3"/>
  <c r="BL2778" i="3" s="1"/>
  <c r="BK2778" i="3"/>
  <c r="BM2778" i="3"/>
  <c r="BN2778" i="3"/>
  <c r="AA2779" i="3"/>
  <c r="AB2779" i="3"/>
  <c r="AG2779" i="3"/>
  <c r="AX2779" i="3"/>
  <c r="AY2779" i="3"/>
  <c r="AZ2779" i="3"/>
  <c r="BC2779" i="3"/>
  <c r="BB2779" i="3" s="1"/>
  <c r="BD2779" i="3"/>
  <c r="BJ2779" i="3"/>
  <c r="BK2779" i="3"/>
  <c r="BL2779" i="3"/>
  <c r="BM2779" i="3"/>
  <c r="BN2779" i="3"/>
  <c r="AA2780" i="3"/>
  <c r="AB2780" i="3"/>
  <c r="AG2780" i="3"/>
  <c r="AX2780" i="3"/>
  <c r="AY2780" i="3"/>
  <c r="AZ2780" i="3"/>
  <c r="BC2780" i="3"/>
  <c r="BB2780" i="3" s="1"/>
  <c r="BD2780" i="3"/>
  <c r="BE2780" i="3" s="1"/>
  <c r="BF2780" i="3" s="1"/>
  <c r="BJ2780" i="3"/>
  <c r="BK2780" i="3"/>
  <c r="BL2780" i="3"/>
  <c r="BM2780" i="3"/>
  <c r="BN2780" i="3"/>
  <c r="AA2781" i="3"/>
  <c r="AB2781" i="3"/>
  <c r="AG2781" i="3"/>
  <c r="AX2781" i="3"/>
  <c r="AY2781" i="3"/>
  <c r="AZ2781" i="3"/>
  <c r="BC2781" i="3"/>
  <c r="BB2781" i="3" s="1"/>
  <c r="BD2781" i="3"/>
  <c r="BE2781" i="3" s="1"/>
  <c r="BF2781" i="3" s="1"/>
  <c r="BJ2781" i="3"/>
  <c r="BL2781" i="3" s="1"/>
  <c r="BK2781" i="3"/>
  <c r="BM2781" i="3"/>
  <c r="BN2781" i="3"/>
  <c r="AA2782" i="3"/>
  <c r="AG2782" i="3"/>
  <c r="AX2782" i="3"/>
  <c r="AY2782" i="3"/>
  <c r="AZ2782" i="3"/>
  <c r="BC2782" i="3"/>
  <c r="BB2782" i="3" s="1"/>
  <c r="BD2782" i="3"/>
  <c r="BJ2782" i="3"/>
  <c r="BL2782" i="3" s="1"/>
  <c r="BK2782" i="3"/>
  <c r="BM2782" i="3"/>
  <c r="BN2782" i="3"/>
  <c r="AA2783" i="3"/>
  <c r="AB2783" i="3"/>
  <c r="AG2783" i="3"/>
  <c r="AX2783" i="3"/>
  <c r="AY2783" i="3"/>
  <c r="AZ2783" i="3"/>
  <c r="BC2783" i="3"/>
  <c r="BB2783" i="3" s="1"/>
  <c r="BD2783" i="3"/>
  <c r="BJ2783" i="3"/>
  <c r="BK2783" i="3"/>
  <c r="BL2783" i="3"/>
  <c r="BM2783" i="3"/>
  <c r="BN2783" i="3"/>
  <c r="AA2784" i="3"/>
  <c r="AB2784" i="3"/>
  <c r="AG2784" i="3"/>
  <c r="AX2784" i="3"/>
  <c r="AY2784" i="3"/>
  <c r="AZ2784" i="3"/>
  <c r="BC2784" i="3"/>
  <c r="BB2784" i="3" s="1"/>
  <c r="BD2784" i="3"/>
  <c r="BE2784" i="3" s="1"/>
  <c r="BF2784" i="3" s="1"/>
  <c r="BJ2784" i="3"/>
  <c r="BK2784" i="3"/>
  <c r="BL2784" i="3"/>
  <c r="BM2784" i="3"/>
  <c r="BN2784" i="3"/>
  <c r="AA2785" i="3"/>
  <c r="AB2785" i="3"/>
  <c r="AG2785" i="3"/>
  <c r="AX2785" i="3"/>
  <c r="AY2785" i="3"/>
  <c r="AZ2785" i="3"/>
  <c r="BC2785" i="3"/>
  <c r="BB2785" i="3" s="1"/>
  <c r="BD2785" i="3"/>
  <c r="BE2785" i="3" s="1"/>
  <c r="BF2785" i="3" s="1"/>
  <c r="BJ2785" i="3"/>
  <c r="BL2785" i="3" s="1"/>
  <c r="BK2785" i="3"/>
  <c r="BM2785" i="3"/>
  <c r="BN2785" i="3"/>
  <c r="AA2786" i="3"/>
  <c r="AG2786" i="3"/>
  <c r="AX2786" i="3"/>
  <c r="AY2786" i="3"/>
  <c r="AZ2786" i="3"/>
  <c r="BC2786" i="3"/>
  <c r="BB2786" i="3" s="1"/>
  <c r="BD2786" i="3"/>
  <c r="BJ2786" i="3"/>
  <c r="BL2786" i="3" s="1"/>
  <c r="BK2786" i="3"/>
  <c r="BM2786" i="3"/>
  <c r="BN2786" i="3"/>
  <c r="AA2787" i="3"/>
  <c r="AB2787" i="3"/>
  <c r="AG2787" i="3"/>
  <c r="AX2787" i="3"/>
  <c r="AY2787" i="3"/>
  <c r="AZ2787" i="3"/>
  <c r="BC2787" i="3"/>
  <c r="BB2787" i="3" s="1"/>
  <c r="BD2787" i="3"/>
  <c r="BJ2787" i="3"/>
  <c r="BK2787" i="3"/>
  <c r="BL2787" i="3"/>
  <c r="BM2787" i="3"/>
  <c r="BN2787" i="3"/>
  <c r="AA2788" i="3"/>
  <c r="AB2788" i="3"/>
  <c r="AG2788" i="3"/>
  <c r="AX2788" i="3"/>
  <c r="AY2788" i="3"/>
  <c r="AZ2788" i="3"/>
  <c r="BC2788" i="3"/>
  <c r="BB2788" i="3" s="1"/>
  <c r="BD2788" i="3"/>
  <c r="BE2788" i="3" s="1"/>
  <c r="BF2788" i="3" s="1"/>
  <c r="BJ2788" i="3"/>
  <c r="BK2788" i="3"/>
  <c r="BL2788" i="3"/>
  <c r="BM2788" i="3"/>
  <c r="BN2788" i="3"/>
  <c r="AA2789" i="3"/>
  <c r="AB2789" i="3"/>
  <c r="AG2789" i="3"/>
  <c r="AX2789" i="3"/>
  <c r="AY2789" i="3"/>
  <c r="AZ2789" i="3"/>
  <c r="BC2789" i="3"/>
  <c r="BB2789" i="3" s="1"/>
  <c r="BD2789" i="3"/>
  <c r="BE2789" i="3" s="1"/>
  <c r="BF2789" i="3" s="1"/>
  <c r="BJ2789" i="3"/>
  <c r="BL2789" i="3" s="1"/>
  <c r="BK2789" i="3"/>
  <c r="BM2789" i="3"/>
  <c r="BN2789" i="3"/>
  <c r="AA2790" i="3"/>
  <c r="AG2790" i="3"/>
  <c r="AX2790" i="3"/>
  <c r="AY2790" i="3"/>
  <c r="AZ2790" i="3"/>
  <c r="BC2790" i="3"/>
  <c r="BB2790" i="3" s="1"/>
  <c r="BD2790" i="3"/>
  <c r="BJ2790" i="3"/>
  <c r="BL2790" i="3" s="1"/>
  <c r="BK2790" i="3"/>
  <c r="BM2790" i="3"/>
  <c r="BN2790" i="3"/>
  <c r="AA2791" i="3"/>
  <c r="AB2791" i="3"/>
  <c r="AG2791" i="3"/>
  <c r="AX2791" i="3"/>
  <c r="AY2791" i="3"/>
  <c r="AZ2791" i="3"/>
  <c r="BC2791" i="3"/>
  <c r="BB2791" i="3" s="1"/>
  <c r="BD2791" i="3"/>
  <c r="BJ2791" i="3"/>
  <c r="BK2791" i="3"/>
  <c r="BL2791" i="3"/>
  <c r="BM2791" i="3"/>
  <c r="BN2791" i="3"/>
  <c r="AA2792" i="3"/>
  <c r="AB2792" i="3"/>
  <c r="AG2792" i="3"/>
  <c r="AX2792" i="3"/>
  <c r="AY2792" i="3"/>
  <c r="AZ2792" i="3"/>
  <c r="BC2792" i="3"/>
  <c r="BB2792" i="3" s="1"/>
  <c r="BD2792" i="3"/>
  <c r="BE2792" i="3" s="1"/>
  <c r="BF2792" i="3" s="1"/>
  <c r="BJ2792" i="3"/>
  <c r="BK2792" i="3"/>
  <c r="BL2792" i="3"/>
  <c r="BM2792" i="3"/>
  <c r="BN2792" i="3"/>
  <c r="AA2793" i="3"/>
  <c r="AB2793" i="3"/>
  <c r="AG2793" i="3"/>
  <c r="AX2793" i="3"/>
  <c r="AY2793" i="3"/>
  <c r="AZ2793" i="3"/>
  <c r="BC2793" i="3"/>
  <c r="BB2793" i="3" s="1"/>
  <c r="BD2793" i="3"/>
  <c r="BE2793" i="3" s="1"/>
  <c r="BF2793" i="3" s="1"/>
  <c r="BJ2793" i="3"/>
  <c r="BL2793" i="3" s="1"/>
  <c r="BK2793" i="3"/>
  <c r="BM2793" i="3"/>
  <c r="BN2793" i="3"/>
  <c r="AA2794" i="3"/>
  <c r="AG2794" i="3"/>
  <c r="AX2794" i="3"/>
  <c r="AY2794" i="3"/>
  <c r="AZ2794" i="3"/>
  <c r="BC2794" i="3"/>
  <c r="BB2794" i="3" s="1"/>
  <c r="BD2794" i="3"/>
  <c r="BJ2794" i="3"/>
  <c r="BL2794" i="3" s="1"/>
  <c r="BK2794" i="3"/>
  <c r="BM2794" i="3"/>
  <c r="BN2794" i="3"/>
  <c r="AA2795" i="3"/>
  <c r="AG2795" i="3"/>
  <c r="AX2795" i="3"/>
  <c r="AY2795" i="3"/>
  <c r="AZ2795" i="3"/>
  <c r="BC2795" i="3"/>
  <c r="BB2795" i="3" s="1"/>
  <c r="BD2795" i="3"/>
  <c r="BJ2795" i="3"/>
  <c r="AB2795" i="3" s="1"/>
  <c r="BK2795" i="3"/>
  <c r="BL2795" i="3"/>
  <c r="BM2795" i="3"/>
  <c r="BN2795" i="3"/>
  <c r="AA2796" i="3"/>
  <c r="AB2796" i="3"/>
  <c r="AG2796" i="3"/>
  <c r="AX2796" i="3"/>
  <c r="AY2796" i="3"/>
  <c r="AZ2796" i="3"/>
  <c r="BC2796" i="3"/>
  <c r="BB2796" i="3" s="1"/>
  <c r="BD2796" i="3"/>
  <c r="BE2796" i="3" s="1"/>
  <c r="BF2796" i="3" s="1"/>
  <c r="BJ2796" i="3"/>
  <c r="BK2796" i="3"/>
  <c r="BL2796" i="3"/>
  <c r="BM2796" i="3"/>
  <c r="BN2796" i="3"/>
  <c r="AA2797" i="3"/>
  <c r="AB2797" i="3"/>
  <c r="AG2797" i="3"/>
  <c r="AX2797" i="3"/>
  <c r="AY2797" i="3"/>
  <c r="AZ2797" i="3"/>
  <c r="BC2797" i="3"/>
  <c r="BB2797" i="3" s="1"/>
  <c r="BD2797" i="3"/>
  <c r="BE2797" i="3" s="1"/>
  <c r="BF2797" i="3" s="1"/>
  <c r="BJ2797" i="3"/>
  <c r="BL2797" i="3" s="1"/>
  <c r="BK2797" i="3"/>
  <c r="BM2797" i="3"/>
  <c r="BN2797" i="3"/>
  <c r="AA2798" i="3"/>
  <c r="AG2798" i="3"/>
  <c r="AX2798" i="3"/>
  <c r="AY2798" i="3"/>
  <c r="AZ2798" i="3"/>
  <c r="BC2798" i="3"/>
  <c r="BB2798" i="3" s="1"/>
  <c r="BD2798" i="3"/>
  <c r="BJ2798" i="3"/>
  <c r="BL2798" i="3" s="1"/>
  <c r="BK2798" i="3"/>
  <c r="BM2798" i="3"/>
  <c r="BN2798" i="3"/>
  <c r="AA2799" i="3"/>
  <c r="AG2799" i="3"/>
  <c r="AX2799" i="3"/>
  <c r="AY2799" i="3"/>
  <c r="AZ2799" i="3"/>
  <c r="BC2799" i="3"/>
  <c r="BB2799" i="3" s="1"/>
  <c r="BD2799" i="3"/>
  <c r="BJ2799" i="3"/>
  <c r="AB2799" i="3" s="1"/>
  <c r="BK2799" i="3"/>
  <c r="BL2799" i="3"/>
  <c r="BM2799" i="3"/>
  <c r="BN2799" i="3"/>
  <c r="AA2800" i="3"/>
  <c r="AB2800" i="3"/>
  <c r="AG2800" i="3"/>
  <c r="AX2800" i="3"/>
  <c r="AY2800" i="3"/>
  <c r="AZ2800" i="3"/>
  <c r="BC2800" i="3"/>
  <c r="BB2800" i="3" s="1"/>
  <c r="BD2800" i="3"/>
  <c r="BE2800" i="3" s="1"/>
  <c r="BF2800" i="3" s="1"/>
  <c r="BJ2800" i="3"/>
  <c r="BK2800" i="3"/>
  <c r="BL2800" i="3"/>
  <c r="BM2800" i="3"/>
  <c r="BN2800" i="3"/>
  <c r="AA2801" i="3"/>
  <c r="AB2801" i="3"/>
  <c r="AG2801" i="3"/>
  <c r="AX2801" i="3"/>
  <c r="AY2801" i="3"/>
  <c r="AZ2801" i="3"/>
  <c r="BC2801" i="3"/>
  <c r="BB2801" i="3" s="1"/>
  <c r="BD2801" i="3"/>
  <c r="BE2801" i="3" s="1"/>
  <c r="BF2801" i="3" s="1"/>
  <c r="BJ2801" i="3"/>
  <c r="BL2801" i="3" s="1"/>
  <c r="BK2801" i="3"/>
  <c r="BM2801" i="3"/>
  <c r="BN2801" i="3"/>
  <c r="AA2802" i="3"/>
  <c r="AG2802" i="3"/>
  <c r="AX2802" i="3"/>
  <c r="AY2802" i="3"/>
  <c r="AZ2802" i="3"/>
  <c r="BC2802" i="3"/>
  <c r="BB2802" i="3" s="1"/>
  <c r="BD2802" i="3"/>
  <c r="BJ2802" i="3"/>
  <c r="BL2802" i="3" s="1"/>
  <c r="BK2802" i="3"/>
  <c r="BM2802" i="3"/>
  <c r="BN2802" i="3"/>
  <c r="AA2803" i="3"/>
  <c r="AG2803" i="3"/>
  <c r="AX2803" i="3"/>
  <c r="AY2803" i="3"/>
  <c r="AZ2803" i="3"/>
  <c r="BC2803" i="3"/>
  <c r="BB2803" i="3" s="1"/>
  <c r="BD2803" i="3"/>
  <c r="BJ2803" i="3"/>
  <c r="AB2803" i="3" s="1"/>
  <c r="BK2803" i="3"/>
  <c r="BL2803" i="3"/>
  <c r="BM2803" i="3"/>
  <c r="BN2803" i="3"/>
  <c r="AA2804" i="3"/>
  <c r="AB2804" i="3"/>
  <c r="AG2804" i="3"/>
  <c r="AX2804" i="3"/>
  <c r="AY2804" i="3"/>
  <c r="AZ2804" i="3"/>
  <c r="BC2804" i="3"/>
  <c r="BB2804" i="3" s="1"/>
  <c r="BD2804" i="3"/>
  <c r="BE2804" i="3" s="1"/>
  <c r="BF2804" i="3" s="1"/>
  <c r="BJ2804" i="3"/>
  <c r="BK2804" i="3"/>
  <c r="BL2804" i="3"/>
  <c r="BM2804" i="3"/>
  <c r="BN2804" i="3"/>
  <c r="AA2805" i="3"/>
  <c r="AB2805" i="3"/>
  <c r="AG2805" i="3"/>
  <c r="AX2805" i="3"/>
  <c r="AY2805" i="3"/>
  <c r="AZ2805" i="3"/>
  <c r="BC2805" i="3"/>
  <c r="BB2805" i="3" s="1"/>
  <c r="BD2805" i="3"/>
  <c r="BE2805" i="3" s="1"/>
  <c r="BF2805" i="3" s="1"/>
  <c r="BJ2805" i="3"/>
  <c r="BL2805" i="3" s="1"/>
  <c r="BK2805" i="3"/>
  <c r="BM2805" i="3"/>
  <c r="BN2805" i="3"/>
  <c r="AA2806" i="3"/>
  <c r="AG2806" i="3"/>
  <c r="AX2806" i="3"/>
  <c r="AY2806" i="3"/>
  <c r="AZ2806" i="3"/>
  <c r="BC2806" i="3"/>
  <c r="BB2806" i="3" s="1"/>
  <c r="BD2806" i="3"/>
  <c r="BJ2806" i="3"/>
  <c r="BL2806" i="3" s="1"/>
  <c r="BK2806" i="3"/>
  <c r="BM2806" i="3"/>
  <c r="BN2806" i="3"/>
  <c r="AA2807" i="3"/>
  <c r="AG2807" i="3"/>
  <c r="AX2807" i="3"/>
  <c r="AY2807" i="3"/>
  <c r="AZ2807" i="3"/>
  <c r="BC2807" i="3"/>
  <c r="BB2807" i="3" s="1"/>
  <c r="BD2807" i="3"/>
  <c r="BJ2807" i="3"/>
  <c r="AB2807" i="3" s="1"/>
  <c r="BK2807" i="3"/>
  <c r="BL2807" i="3"/>
  <c r="BM2807" i="3"/>
  <c r="BN2807" i="3"/>
  <c r="AA2808" i="3"/>
  <c r="AB2808" i="3"/>
  <c r="AG2808" i="3"/>
  <c r="AX2808" i="3"/>
  <c r="AY2808" i="3"/>
  <c r="AZ2808" i="3"/>
  <c r="BC2808" i="3"/>
  <c r="BB2808" i="3" s="1"/>
  <c r="BD2808" i="3"/>
  <c r="BE2808" i="3" s="1"/>
  <c r="BF2808" i="3" s="1"/>
  <c r="BJ2808" i="3"/>
  <c r="BK2808" i="3"/>
  <c r="BL2808" i="3"/>
  <c r="BM2808" i="3"/>
  <c r="BN2808" i="3"/>
  <c r="AA2809" i="3"/>
  <c r="AB2809" i="3"/>
  <c r="AG2809" i="3"/>
  <c r="AX2809" i="3"/>
  <c r="AY2809" i="3"/>
  <c r="AZ2809" i="3"/>
  <c r="BC2809" i="3"/>
  <c r="BB2809" i="3" s="1"/>
  <c r="BD2809" i="3"/>
  <c r="BE2809" i="3" s="1"/>
  <c r="BF2809" i="3" s="1"/>
  <c r="BJ2809" i="3"/>
  <c r="BL2809" i="3" s="1"/>
  <c r="BK2809" i="3"/>
  <c r="BM2809" i="3"/>
  <c r="BN2809" i="3"/>
  <c r="AA2810" i="3"/>
  <c r="AG2810" i="3"/>
  <c r="AX2810" i="3"/>
  <c r="AY2810" i="3"/>
  <c r="AZ2810" i="3"/>
  <c r="BC2810" i="3"/>
  <c r="BB2810" i="3" s="1"/>
  <c r="BD2810" i="3"/>
  <c r="BJ2810" i="3"/>
  <c r="BL2810" i="3" s="1"/>
  <c r="BK2810" i="3"/>
  <c r="BM2810" i="3"/>
  <c r="BN2810" i="3"/>
  <c r="AA2811" i="3"/>
  <c r="AG2811" i="3"/>
  <c r="AX2811" i="3"/>
  <c r="AC2811" i="3" s="1"/>
  <c r="AY2811" i="3"/>
  <c r="AZ2811" i="3"/>
  <c r="BC2811" i="3"/>
  <c r="BD2811" i="3"/>
  <c r="BJ2811" i="3"/>
  <c r="AB2811" i="3" s="1"/>
  <c r="BK2811" i="3"/>
  <c r="BM2811" i="3"/>
  <c r="BN2811" i="3"/>
  <c r="E2811" i="3" s="1"/>
  <c r="AA2812" i="3"/>
  <c r="AG2812" i="3"/>
  <c r="AX2812" i="3"/>
  <c r="AC2812" i="3" s="1"/>
  <c r="AY2812" i="3"/>
  <c r="AZ2812" i="3"/>
  <c r="BC2812" i="3"/>
  <c r="BD2812" i="3"/>
  <c r="BJ2812" i="3"/>
  <c r="AB2812" i="3" s="1"/>
  <c r="BK2812" i="3"/>
  <c r="BM2812" i="3"/>
  <c r="BN2812" i="3"/>
  <c r="E2812" i="3" s="1"/>
  <c r="AA2813" i="3"/>
  <c r="AG2813" i="3"/>
  <c r="AX2813" i="3"/>
  <c r="AC2813" i="3" s="1"/>
  <c r="AY2813" i="3"/>
  <c r="AZ2813" i="3"/>
  <c r="BC2813" i="3"/>
  <c r="BD2813" i="3"/>
  <c r="BJ2813" i="3"/>
  <c r="AB2813" i="3" s="1"/>
  <c r="BK2813" i="3"/>
  <c r="BM2813" i="3"/>
  <c r="BN2813" i="3"/>
  <c r="E2813" i="3" s="1"/>
  <c r="AA2814" i="3"/>
  <c r="AG2814" i="3"/>
  <c r="AX2814" i="3"/>
  <c r="AC2814" i="3" s="1"/>
  <c r="AY2814" i="3"/>
  <c r="AZ2814" i="3"/>
  <c r="BC2814" i="3"/>
  <c r="BD2814" i="3"/>
  <c r="BJ2814" i="3"/>
  <c r="AB2814" i="3" s="1"/>
  <c r="BK2814" i="3"/>
  <c r="BM2814" i="3"/>
  <c r="BN2814" i="3"/>
  <c r="AA2815" i="3"/>
  <c r="AG2815" i="3"/>
  <c r="AX2815" i="3"/>
  <c r="AC2815" i="3" s="1"/>
  <c r="AY2815" i="3"/>
  <c r="AZ2815" i="3"/>
  <c r="BC2815" i="3"/>
  <c r="BD2815" i="3"/>
  <c r="BJ2815" i="3"/>
  <c r="AB2815" i="3" s="1"/>
  <c r="BK2815" i="3"/>
  <c r="BM2815" i="3"/>
  <c r="BN2815" i="3"/>
  <c r="E2815" i="3" s="1"/>
  <c r="AA2816" i="3"/>
  <c r="AG2816" i="3"/>
  <c r="AX2816" i="3"/>
  <c r="AC2816" i="3" s="1"/>
  <c r="AY2816" i="3"/>
  <c r="AZ2816" i="3"/>
  <c r="BC2816" i="3"/>
  <c r="BD2816" i="3"/>
  <c r="BJ2816" i="3"/>
  <c r="AB2816" i="3" s="1"/>
  <c r="BK2816" i="3"/>
  <c r="BM2816" i="3"/>
  <c r="BN2816" i="3"/>
  <c r="E2816" i="3" s="1"/>
  <c r="AA2817" i="3"/>
  <c r="AG2817" i="3"/>
  <c r="AX2817" i="3"/>
  <c r="AC2817" i="3" s="1"/>
  <c r="AY2817" i="3"/>
  <c r="AZ2817" i="3"/>
  <c r="BC2817" i="3"/>
  <c r="BD2817" i="3"/>
  <c r="BJ2817" i="3"/>
  <c r="AB2817" i="3" s="1"/>
  <c r="BK2817" i="3"/>
  <c r="BM2817" i="3"/>
  <c r="BN2817" i="3"/>
  <c r="E2817" i="3" s="1"/>
  <c r="AA2818" i="3"/>
  <c r="AG2818" i="3"/>
  <c r="AX2818" i="3"/>
  <c r="AC2818" i="3" s="1"/>
  <c r="AY2818" i="3"/>
  <c r="AZ2818" i="3"/>
  <c r="BC2818" i="3"/>
  <c r="BD2818" i="3"/>
  <c r="BJ2818" i="3"/>
  <c r="AB2818" i="3" s="1"/>
  <c r="BK2818" i="3"/>
  <c r="BM2818" i="3"/>
  <c r="BN2818" i="3"/>
  <c r="AA2819" i="3"/>
  <c r="AG2819" i="3"/>
  <c r="AX2819" i="3"/>
  <c r="AC2819" i="3" s="1"/>
  <c r="AY2819" i="3"/>
  <c r="AZ2819" i="3"/>
  <c r="BC2819" i="3"/>
  <c r="BD2819" i="3"/>
  <c r="BJ2819" i="3"/>
  <c r="AB2819" i="3" s="1"/>
  <c r="BK2819" i="3"/>
  <c r="BM2819" i="3"/>
  <c r="BN2819" i="3"/>
  <c r="E2819" i="3" s="1"/>
  <c r="AA2820" i="3"/>
  <c r="AG2820" i="3"/>
  <c r="AX2820" i="3"/>
  <c r="AC2820" i="3" s="1"/>
  <c r="AY2820" i="3"/>
  <c r="AZ2820" i="3"/>
  <c r="BC2820" i="3"/>
  <c r="BD2820" i="3"/>
  <c r="BJ2820" i="3"/>
  <c r="AB2820" i="3" s="1"/>
  <c r="BK2820" i="3"/>
  <c r="BM2820" i="3"/>
  <c r="BN2820" i="3"/>
  <c r="E2820" i="3" s="1"/>
  <c r="AA2821" i="3"/>
  <c r="AG2821" i="3"/>
  <c r="AX2821" i="3"/>
  <c r="AC2821" i="3" s="1"/>
  <c r="AY2821" i="3"/>
  <c r="AZ2821" i="3"/>
  <c r="BC2821" i="3"/>
  <c r="BD2821" i="3"/>
  <c r="BJ2821" i="3"/>
  <c r="AB2821" i="3" s="1"/>
  <c r="BK2821" i="3"/>
  <c r="BM2821" i="3"/>
  <c r="BN2821" i="3"/>
  <c r="E2821" i="3" s="1"/>
  <c r="AA2822" i="3"/>
  <c r="AG2822" i="3"/>
  <c r="AX2822" i="3"/>
  <c r="AC2822" i="3" s="1"/>
  <c r="AY2822" i="3"/>
  <c r="AZ2822" i="3"/>
  <c r="BC2822" i="3"/>
  <c r="BD2822" i="3"/>
  <c r="BJ2822" i="3"/>
  <c r="AB2822" i="3" s="1"/>
  <c r="BK2822" i="3"/>
  <c r="BM2822" i="3"/>
  <c r="BN2822" i="3"/>
  <c r="AA2823" i="3"/>
  <c r="AG2823" i="3"/>
  <c r="AX2823" i="3"/>
  <c r="AC2823" i="3" s="1"/>
  <c r="AY2823" i="3"/>
  <c r="AZ2823" i="3"/>
  <c r="BC2823" i="3"/>
  <c r="BD2823" i="3"/>
  <c r="BJ2823" i="3"/>
  <c r="AB2823" i="3" s="1"/>
  <c r="BK2823" i="3"/>
  <c r="BM2823" i="3"/>
  <c r="BN2823" i="3"/>
  <c r="E2823" i="3" s="1"/>
  <c r="AA2824" i="3"/>
  <c r="AG2824" i="3"/>
  <c r="AX2824" i="3"/>
  <c r="AC2824" i="3" s="1"/>
  <c r="AY2824" i="3"/>
  <c r="AZ2824" i="3"/>
  <c r="BC2824" i="3"/>
  <c r="BD2824" i="3"/>
  <c r="BJ2824" i="3"/>
  <c r="AB2824" i="3" s="1"/>
  <c r="BK2824" i="3"/>
  <c r="BM2824" i="3"/>
  <c r="BN2824" i="3"/>
  <c r="E2824" i="3" s="1"/>
  <c r="AA2825" i="3"/>
  <c r="AG2825" i="3"/>
  <c r="AX2825" i="3"/>
  <c r="AC2825" i="3" s="1"/>
  <c r="AY2825" i="3"/>
  <c r="AZ2825" i="3"/>
  <c r="BC2825" i="3"/>
  <c r="BD2825" i="3"/>
  <c r="BJ2825" i="3"/>
  <c r="AB2825" i="3" s="1"/>
  <c r="BK2825" i="3"/>
  <c r="BM2825" i="3"/>
  <c r="BN2825" i="3"/>
  <c r="E2825" i="3" s="1"/>
  <c r="AA2826" i="3"/>
  <c r="AG2826" i="3"/>
  <c r="AX2826" i="3"/>
  <c r="AC2826" i="3" s="1"/>
  <c r="AY2826" i="3"/>
  <c r="AZ2826" i="3"/>
  <c r="BC2826" i="3"/>
  <c r="BD2826" i="3"/>
  <c r="BJ2826" i="3"/>
  <c r="AB2826" i="3" s="1"/>
  <c r="BK2826" i="3"/>
  <c r="BM2826" i="3"/>
  <c r="BN2826" i="3"/>
  <c r="AA2827" i="3"/>
  <c r="AG2827" i="3"/>
  <c r="AX2827" i="3"/>
  <c r="AC2827" i="3" s="1"/>
  <c r="AY2827" i="3"/>
  <c r="AZ2827" i="3"/>
  <c r="BC2827" i="3"/>
  <c r="BD2827" i="3"/>
  <c r="BJ2827" i="3"/>
  <c r="AB2827" i="3" s="1"/>
  <c r="BK2827" i="3"/>
  <c r="BM2827" i="3"/>
  <c r="BN2827" i="3"/>
  <c r="E2827" i="3" s="1"/>
  <c r="AA2828" i="3"/>
  <c r="AG2828" i="3"/>
  <c r="AX2828" i="3"/>
  <c r="AC2828" i="3" s="1"/>
  <c r="AY2828" i="3"/>
  <c r="AZ2828" i="3"/>
  <c r="BC2828" i="3"/>
  <c r="BD2828" i="3"/>
  <c r="BJ2828" i="3"/>
  <c r="AB2828" i="3" s="1"/>
  <c r="BK2828" i="3"/>
  <c r="BM2828" i="3"/>
  <c r="BN2828" i="3"/>
  <c r="E2828" i="3" s="1"/>
  <c r="AA2829" i="3"/>
  <c r="AG2829" i="3"/>
  <c r="AX2829" i="3"/>
  <c r="AC2829" i="3" s="1"/>
  <c r="AY2829" i="3"/>
  <c r="AZ2829" i="3"/>
  <c r="BC2829" i="3"/>
  <c r="BD2829" i="3"/>
  <c r="BJ2829" i="3"/>
  <c r="AB2829" i="3" s="1"/>
  <c r="BK2829" i="3"/>
  <c r="BM2829" i="3"/>
  <c r="BN2829" i="3"/>
  <c r="E2829" i="3" s="1"/>
  <c r="AA2830" i="3"/>
  <c r="AG2830" i="3"/>
  <c r="AX2830" i="3"/>
  <c r="AC2830" i="3" s="1"/>
  <c r="AY2830" i="3"/>
  <c r="AZ2830" i="3"/>
  <c r="BC2830" i="3"/>
  <c r="BD2830" i="3"/>
  <c r="BJ2830" i="3"/>
  <c r="AB2830" i="3" s="1"/>
  <c r="BK2830" i="3"/>
  <c r="BM2830" i="3"/>
  <c r="BN2830" i="3"/>
  <c r="AA2831" i="3"/>
  <c r="AG2831" i="3"/>
  <c r="AX2831" i="3"/>
  <c r="AC2831" i="3" s="1"/>
  <c r="AY2831" i="3"/>
  <c r="AZ2831" i="3"/>
  <c r="BC2831" i="3"/>
  <c r="BD2831" i="3"/>
  <c r="BJ2831" i="3"/>
  <c r="AB2831" i="3" s="1"/>
  <c r="BK2831" i="3"/>
  <c r="BM2831" i="3"/>
  <c r="BN2831" i="3"/>
  <c r="E2831" i="3" s="1"/>
  <c r="AA2832" i="3"/>
  <c r="AG2832" i="3"/>
  <c r="AX2832" i="3"/>
  <c r="AC2832" i="3" s="1"/>
  <c r="AY2832" i="3"/>
  <c r="AZ2832" i="3"/>
  <c r="BC2832" i="3"/>
  <c r="BD2832" i="3"/>
  <c r="BJ2832" i="3"/>
  <c r="AB2832" i="3" s="1"/>
  <c r="BK2832" i="3"/>
  <c r="BM2832" i="3"/>
  <c r="BN2832" i="3"/>
  <c r="E2832" i="3" s="1"/>
  <c r="AA2833" i="3"/>
  <c r="AG2833" i="3"/>
  <c r="AX2833" i="3"/>
  <c r="AC2833" i="3" s="1"/>
  <c r="AY2833" i="3"/>
  <c r="AZ2833" i="3"/>
  <c r="BC2833" i="3"/>
  <c r="BD2833" i="3"/>
  <c r="BJ2833" i="3"/>
  <c r="AB2833" i="3" s="1"/>
  <c r="BK2833" i="3"/>
  <c r="BM2833" i="3"/>
  <c r="BN2833" i="3"/>
  <c r="E2833" i="3" s="1"/>
  <c r="AA2834" i="3"/>
  <c r="AG2834" i="3"/>
  <c r="AX2834" i="3"/>
  <c r="AC2834" i="3" s="1"/>
  <c r="AY2834" i="3"/>
  <c r="AZ2834" i="3"/>
  <c r="BC2834" i="3"/>
  <c r="BD2834" i="3"/>
  <c r="BJ2834" i="3"/>
  <c r="AB2834" i="3" s="1"/>
  <c r="BK2834" i="3"/>
  <c r="BM2834" i="3"/>
  <c r="BN2834" i="3"/>
  <c r="AA2835" i="3"/>
  <c r="AG2835" i="3"/>
  <c r="AX2835" i="3"/>
  <c r="AC2835" i="3" s="1"/>
  <c r="AY2835" i="3"/>
  <c r="AZ2835" i="3"/>
  <c r="BC2835" i="3"/>
  <c r="BD2835" i="3"/>
  <c r="BJ2835" i="3"/>
  <c r="AB2835" i="3" s="1"/>
  <c r="BK2835" i="3"/>
  <c r="BM2835" i="3"/>
  <c r="BN2835" i="3"/>
  <c r="E2835" i="3" s="1"/>
  <c r="AA2836" i="3"/>
  <c r="AG2836" i="3"/>
  <c r="AX2836" i="3"/>
  <c r="AC2836" i="3" s="1"/>
  <c r="AY2836" i="3"/>
  <c r="AZ2836" i="3"/>
  <c r="BC2836" i="3"/>
  <c r="BD2836" i="3"/>
  <c r="BJ2836" i="3"/>
  <c r="AB2836" i="3" s="1"/>
  <c r="BK2836" i="3"/>
  <c r="BM2836" i="3"/>
  <c r="BN2836" i="3"/>
  <c r="E2836" i="3" s="1"/>
  <c r="AA2837" i="3"/>
  <c r="AG2837" i="3"/>
  <c r="AX2837" i="3"/>
  <c r="AC2837" i="3" s="1"/>
  <c r="AY2837" i="3"/>
  <c r="AZ2837" i="3"/>
  <c r="BC2837" i="3"/>
  <c r="BD2837" i="3"/>
  <c r="BJ2837" i="3"/>
  <c r="AB2837" i="3" s="1"/>
  <c r="BK2837" i="3"/>
  <c r="BM2837" i="3"/>
  <c r="BN2837" i="3"/>
  <c r="E2837" i="3" s="1"/>
  <c r="AA2838" i="3"/>
  <c r="AG2838" i="3"/>
  <c r="AX2838" i="3"/>
  <c r="AC2838" i="3" s="1"/>
  <c r="AY2838" i="3"/>
  <c r="AZ2838" i="3"/>
  <c r="BC2838" i="3"/>
  <c r="BD2838" i="3"/>
  <c r="BJ2838" i="3"/>
  <c r="AB2838" i="3" s="1"/>
  <c r="BK2838" i="3"/>
  <c r="BM2838" i="3"/>
  <c r="BN2838" i="3"/>
  <c r="AA2839" i="3"/>
  <c r="AG2839" i="3"/>
  <c r="AX2839" i="3"/>
  <c r="AC2839" i="3" s="1"/>
  <c r="AY2839" i="3"/>
  <c r="AZ2839" i="3"/>
  <c r="BC2839" i="3"/>
  <c r="BD2839" i="3"/>
  <c r="BJ2839" i="3"/>
  <c r="AB2839" i="3" s="1"/>
  <c r="BK2839" i="3"/>
  <c r="BM2839" i="3"/>
  <c r="BN2839" i="3"/>
  <c r="E2839" i="3" s="1"/>
  <c r="AA2840" i="3"/>
  <c r="AG2840" i="3"/>
  <c r="AX2840" i="3"/>
  <c r="AC2840" i="3" s="1"/>
  <c r="AY2840" i="3"/>
  <c r="AZ2840" i="3"/>
  <c r="BC2840" i="3"/>
  <c r="BD2840" i="3"/>
  <c r="BJ2840" i="3"/>
  <c r="AB2840" i="3" s="1"/>
  <c r="BK2840" i="3"/>
  <c r="BM2840" i="3"/>
  <c r="BN2840" i="3"/>
  <c r="E2840" i="3" s="1"/>
  <c r="AA2841" i="3"/>
  <c r="AG2841" i="3"/>
  <c r="AX2841" i="3"/>
  <c r="AC2841" i="3" s="1"/>
  <c r="AY2841" i="3"/>
  <c r="AZ2841" i="3"/>
  <c r="BC2841" i="3"/>
  <c r="BD2841" i="3"/>
  <c r="BJ2841" i="3"/>
  <c r="AB2841" i="3" s="1"/>
  <c r="BK2841" i="3"/>
  <c r="BM2841" i="3"/>
  <c r="BN2841" i="3"/>
  <c r="E2841" i="3" s="1"/>
  <c r="AA2842" i="3"/>
  <c r="AG2842" i="3"/>
  <c r="AX2842" i="3"/>
  <c r="AC2842" i="3" s="1"/>
  <c r="AY2842" i="3"/>
  <c r="AZ2842" i="3"/>
  <c r="BC2842" i="3"/>
  <c r="BD2842" i="3"/>
  <c r="BJ2842" i="3"/>
  <c r="AB2842" i="3" s="1"/>
  <c r="BK2842" i="3"/>
  <c r="BM2842" i="3"/>
  <c r="BN2842" i="3"/>
  <c r="AA2843" i="3"/>
  <c r="AG2843" i="3"/>
  <c r="AX2843" i="3"/>
  <c r="AC2843" i="3" s="1"/>
  <c r="AY2843" i="3"/>
  <c r="AZ2843" i="3"/>
  <c r="BC2843" i="3"/>
  <c r="BD2843" i="3"/>
  <c r="BJ2843" i="3"/>
  <c r="AB2843" i="3" s="1"/>
  <c r="BK2843" i="3"/>
  <c r="BM2843" i="3"/>
  <c r="BN2843" i="3"/>
  <c r="E2843" i="3" s="1"/>
  <c r="AA2844" i="3"/>
  <c r="AG2844" i="3"/>
  <c r="AX2844" i="3"/>
  <c r="AC2844" i="3" s="1"/>
  <c r="AY2844" i="3"/>
  <c r="AZ2844" i="3"/>
  <c r="BC2844" i="3"/>
  <c r="BD2844" i="3"/>
  <c r="BJ2844" i="3"/>
  <c r="AB2844" i="3" s="1"/>
  <c r="BK2844" i="3"/>
  <c r="BM2844" i="3"/>
  <c r="BN2844" i="3"/>
  <c r="E2844" i="3" s="1"/>
  <c r="AA2845" i="3"/>
  <c r="AG2845" i="3"/>
  <c r="AX2845" i="3"/>
  <c r="AC2845" i="3" s="1"/>
  <c r="AY2845" i="3"/>
  <c r="AZ2845" i="3"/>
  <c r="BC2845" i="3"/>
  <c r="BD2845" i="3"/>
  <c r="BJ2845" i="3"/>
  <c r="AB2845" i="3" s="1"/>
  <c r="BK2845" i="3"/>
  <c r="BM2845" i="3"/>
  <c r="BN2845" i="3"/>
  <c r="E2845" i="3" s="1"/>
  <c r="AA2846" i="3"/>
  <c r="AG2846" i="3"/>
  <c r="AX2846" i="3"/>
  <c r="AC2846" i="3" s="1"/>
  <c r="AY2846" i="3"/>
  <c r="AZ2846" i="3"/>
  <c r="BC2846" i="3"/>
  <c r="BD2846" i="3"/>
  <c r="BJ2846" i="3"/>
  <c r="AB2846" i="3" s="1"/>
  <c r="BK2846" i="3"/>
  <c r="BM2846" i="3"/>
  <c r="BN2846" i="3"/>
  <c r="AA2847" i="3"/>
  <c r="AG2847" i="3"/>
  <c r="AX2847" i="3"/>
  <c r="AC2847" i="3" s="1"/>
  <c r="AY2847" i="3"/>
  <c r="AZ2847" i="3"/>
  <c r="BC2847" i="3"/>
  <c r="BD2847" i="3"/>
  <c r="BJ2847" i="3"/>
  <c r="AB2847" i="3" s="1"/>
  <c r="BK2847" i="3"/>
  <c r="BM2847" i="3"/>
  <c r="BN2847" i="3"/>
  <c r="E2847" i="3" s="1"/>
  <c r="AA2848" i="3"/>
  <c r="AG2848" i="3"/>
  <c r="AX2848" i="3"/>
  <c r="AC2848" i="3" s="1"/>
  <c r="AY2848" i="3"/>
  <c r="AZ2848" i="3"/>
  <c r="BC2848" i="3"/>
  <c r="BD2848" i="3"/>
  <c r="BJ2848" i="3"/>
  <c r="AB2848" i="3" s="1"/>
  <c r="BK2848" i="3"/>
  <c r="BM2848" i="3"/>
  <c r="BN2848" i="3"/>
  <c r="E2848" i="3" s="1"/>
  <c r="AA2849" i="3"/>
  <c r="AG2849" i="3"/>
  <c r="AX2849" i="3"/>
  <c r="AC2849" i="3" s="1"/>
  <c r="AY2849" i="3"/>
  <c r="AZ2849" i="3"/>
  <c r="BC2849" i="3"/>
  <c r="BD2849" i="3"/>
  <c r="BJ2849" i="3"/>
  <c r="AB2849" i="3" s="1"/>
  <c r="BK2849" i="3"/>
  <c r="BM2849" i="3"/>
  <c r="BN2849" i="3"/>
  <c r="E2849" i="3" s="1"/>
  <c r="AA2850" i="3"/>
  <c r="AG2850" i="3"/>
  <c r="AX2850" i="3"/>
  <c r="AC2850" i="3" s="1"/>
  <c r="AY2850" i="3"/>
  <c r="AZ2850" i="3"/>
  <c r="BC2850" i="3"/>
  <c r="BD2850" i="3"/>
  <c r="BJ2850" i="3"/>
  <c r="AB2850" i="3" s="1"/>
  <c r="BK2850" i="3"/>
  <c r="BM2850" i="3"/>
  <c r="BN2850" i="3"/>
  <c r="AA2851" i="3"/>
  <c r="AG2851" i="3"/>
  <c r="AX2851" i="3"/>
  <c r="AC2851" i="3" s="1"/>
  <c r="AY2851" i="3"/>
  <c r="AZ2851" i="3"/>
  <c r="BC2851" i="3"/>
  <c r="BD2851" i="3"/>
  <c r="BJ2851" i="3"/>
  <c r="AB2851" i="3" s="1"/>
  <c r="BK2851" i="3"/>
  <c r="BM2851" i="3"/>
  <c r="BN2851" i="3"/>
  <c r="E2851" i="3" s="1"/>
  <c r="AA2852" i="3"/>
  <c r="AG2852" i="3"/>
  <c r="AX2852" i="3"/>
  <c r="AC2852" i="3" s="1"/>
  <c r="AY2852" i="3"/>
  <c r="AZ2852" i="3"/>
  <c r="BC2852" i="3"/>
  <c r="BD2852" i="3"/>
  <c r="BJ2852" i="3"/>
  <c r="AB2852" i="3" s="1"/>
  <c r="BK2852" i="3"/>
  <c r="BM2852" i="3"/>
  <c r="BN2852" i="3"/>
  <c r="E2852" i="3" s="1"/>
  <c r="AA2853" i="3"/>
  <c r="AG2853" i="3"/>
  <c r="AX2853" i="3"/>
  <c r="AC2853" i="3" s="1"/>
  <c r="AY2853" i="3"/>
  <c r="AZ2853" i="3"/>
  <c r="BC2853" i="3"/>
  <c r="BD2853" i="3"/>
  <c r="BJ2853" i="3"/>
  <c r="AB2853" i="3" s="1"/>
  <c r="BK2853" i="3"/>
  <c r="BM2853" i="3"/>
  <c r="BN2853" i="3"/>
  <c r="E2853" i="3" s="1"/>
  <c r="AA2854" i="3"/>
  <c r="AG2854" i="3"/>
  <c r="AX2854" i="3"/>
  <c r="AC2854" i="3" s="1"/>
  <c r="AY2854" i="3"/>
  <c r="AZ2854" i="3"/>
  <c r="BC2854" i="3"/>
  <c r="BD2854" i="3"/>
  <c r="BJ2854" i="3"/>
  <c r="AB2854" i="3" s="1"/>
  <c r="BK2854" i="3"/>
  <c r="BM2854" i="3"/>
  <c r="BN2854" i="3"/>
  <c r="AA2855" i="3"/>
  <c r="AG2855" i="3"/>
  <c r="AX2855" i="3"/>
  <c r="AC2855" i="3" s="1"/>
  <c r="AY2855" i="3"/>
  <c r="AZ2855" i="3"/>
  <c r="BC2855" i="3"/>
  <c r="BD2855" i="3"/>
  <c r="BJ2855" i="3"/>
  <c r="AB2855" i="3" s="1"/>
  <c r="BK2855" i="3"/>
  <c r="BM2855" i="3"/>
  <c r="BN2855" i="3"/>
  <c r="E2855" i="3" s="1"/>
  <c r="AA2856" i="3"/>
  <c r="AG2856" i="3"/>
  <c r="AX2856" i="3"/>
  <c r="AC2856" i="3" s="1"/>
  <c r="AY2856" i="3"/>
  <c r="AZ2856" i="3"/>
  <c r="BC2856" i="3"/>
  <c r="BD2856" i="3"/>
  <c r="BJ2856" i="3"/>
  <c r="AB2856" i="3" s="1"/>
  <c r="BK2856" i="3"/>
  <c r="BM2856" i="3"/>
  <c r="BN2856" i="3"/>
  <c r="E2856" i="3" s="1"/>
  <c r="AA2857" i="3"/>
  <c r="AG2857" i="3"/>
  <c r="AX2857" i="3"/>
  <c r="AC2857" i="3" s="1"/>
  <c r="AY2857" i="3"/>
  <c r="AZ2857" i="3"/>
  <c r="BC2857" i="3"/>
  <c r="BD2857" i="3"/>
  <c r="BJ2857" i="3"/>
  <c r="AB2857" i="3" s="1"/>
  <c r="BK2857" i="3"/>
  <c r="BM2857" i="3"/>
  <c r="BN2857" i="3"/>
  <c r="E2857" i="3" s="1"/>
  <c r="AA2858" i="3"/>
  <c r="AG2858" i="3"/>
  <c r="AX2858" i="3"/>
  <c r="AC2858" i="3" s="1"/>
  <c r="AY2858" i="3"/>
  <c r="AZ2858" i="3"/>
  <c r="BC2858" i="3"/>
  <c r="BD2858" i="3"/>
  <c r="BJ2858" i="3"/>
  <c r="AB2858" i="3" s="1"/>
  <c r="BK2858" i="3"/>
  <c r="BM2858" i="3"/>
  <c r="BN2858" i="3"/>
  <c r="AA2859" i="3"/>
  <c r="AG2859" i="3"/>
  <c r="AX2859" i="3"/>
  <c r="AC2859" i="3" s="1"/>
  <c r="AY2859" i="3"/>
  <c r="AZ2859" i="3"/>
  <c r="BC2859" i="3"/>
  <c r="BD2859" i="3"/>
  <c r="BJ2859" i="3"/>
  <c r="AB2859" i="3" s="1"/>
  <c r="BK2859" i="3"/>
  <c r="BM2859" i="3"/>
  <c r="BN2859" i="3"/>
  <c r="E2859" i="3" s="1"/>
  <c r="AA2860" i="3"/>
  <c r="AG2860" i="3"/>
  <c r="AX2860" i="3"/>
  <c r="AC2860" i="3" s="1"/>
  <c r="AY2860" i="3"/>
  <c r="AZ2860" i="3"/>
  <c r="BC2860" i="3"/>
  <c r="BD2860" i="3"/>
  <c r="BJ2860" i="3"/>
  <c r="AB2860" i="3" s="1"/>
  <c r="BK2860" i="3"/>
  <c r="BM2860" i="3"/>
  <c r="BN2860" i="3"/>
  <c r="E2860" i="3" s="1"/>
  <c r="AA2861" i="3"/>
  <c r="AG2861" i="3"/>
  <c r="AX2861" i="3"/>
  <c r="AC2861" i="3" s="1"/>
  <c r="AY2861" i="3"/>
  <c r="AZ2861" i="3"/>
  <c r="BC2861" i="3"/>
  <c r="BD2861" i="3"/>
  <c r="BJ2861" i="3"/>
  <c r="AB2861" i="3" s="1"/>
  <c r="BK2861" i="3"/>
  <c r="BM2861" i="3"/>
  <c r="BN2861" i="3"/>
  <c r="E2861" i="3" s="1"/>
  <c r="AA2862" i="3"/>
  <c r="AG2862" i="3"/>
  <c r="AX2862" i="3"/>
  <c r="AC2862" i="3" s="1"/>
  <c r="AY2862" i="3"/>
  <c r="AZ2862" i="3"/>
  <c r="BC2862" i="3"/>
  <c r="BD2862" i="3"/>
  <c r="BJ2862" i="3"/>
  <c r="AB2862" i="3" s="1"/>
  <c r="BK2862" i="3"/>
  <c r="BM2862" i="3"/>
  <c r="BN2862" i="3"/>
  <c r="AA2863" i="3"/>
  <c r="AG2863" i="3"/>
  <c r="AX2863" i="3"/>
  <c r="AC2863" i="3" s="1"/>
  <c r="AY2863" i="3"/>
  <c r="AZ2863" i="3"/>
  <c r="BC2863" i="3"/>
  <c r="BD2863" i="3"/>
  <c r="BJ2863" i="3"/>
  <c r="AB2863" i="3" s="1"/>
  <c r="BK2863" i="3"/>
  <c r="BM2863" i="3"/>
  <c r="BN2863" i="3"/>
  <c r="E2863" i="3" s="1"/>
  <c r="AA2864" i="3"/>
  <c r="AG2864" i="3"/>
  <c r="AX2864" i="3"/>
  <c r="AC2864" i="3" s="1"/>
  <c r="AY2864" i="3"/>
  <c r="AZ2864" i="3"/>
  <c r="BC2864" i="3"/>
  <c r="BD2864" i="3"/>
  <c r="BJ2864" i="3"/>
  <c r="AB2864" i="3" s="1"/>
  <c r="BK2864" i="3"/>
  <c r="BM2864" i="3"/>
  <c r="BN2864" i="3"/>
  <c r="E2864" i="3" s="1"/>
  <c r="AA2865" i="3"/>
  <c r="AG2865" i="3"/>
  <c r="AX2865" i="3"/>
  <c r="AC2865" i="3" s="1"/>
  <c r="AY2865" i="3"/>
  <c r="AZ2865" i="3"/>
  <c r="BC2865" i="3"/>
  <c r="BD2865" i="3"/>
  <c r="BJ2865" i="3"/>
  <c r="AB2865" i="3" s="1"/>
  <c r="BK2865" i="3"/>
  <c r="BM2865" i="3"/>
  <c r="BN2865" i="3"/>
  <c r="E2865" i="3" s="1"/>
  <c r="AA2866" i="3"/>
  <c r="AG2866" i="3"/>
  <c r="AX2866" i="3"/>
  <c r="AC2866" i="3" s="1"/>
  <c r="AY2866" i="3"/>
  <c r="AZ2866" i="3"/>
  <c r="BC2866" i="3"/>
  <c r="BD2866" i="3"/>
  <c r="BJ2866" i="3"/>
  <c r="AB2866" i="3" s="1"/>
  <c r="BK2866" i="3"/>
  <c r="BM2866" i="3"/>
  <c r="BN2866" i="3"/>
  <c r="AA2867" i="3"/>
  <c r="AG2867" i="3"/>
  <c r="AX2867" i="3"/>
  <c r="AC2867" i="3" s="1"/>
  <c r="AY2867" i="3"/>
  <c r="AZ2867" i="3"/>
  <c r="BC2867" i="3"/>
  <c r="BD2867" i="3"/>
  <c r="BJ2867" i="3"/>
  <c r="AB2867" i="3" s="1"/>
  <c r="BK2867" i="3"/>
  <c r="BM2867" i="3"/>
  <c r="BN2867" i="3"/>
  <c r="E2867" i="3" s="1"/>
  <c r="AA2868" i="3"/>
  <c r="AG2868" i="3"/>
  <c r="AX2868" i="3"/>
  <c r="AC2868" i="3" s="1"/>
  <c r="AY2868" i="3"/>
  <c r="AZ2868" i="3"/>
  <c r="BC2868" i="3"/>
  <c r="BD2868" i="3"/>
  <c r="BJ2868" i="3"/>
  <c r="AB2868" i="3" s="1"/>
  <c r="BK2868" i="3"/>
  <c r="BM2868" i="3"/>
  <c r="BN2868" i="3"/>
  <c r="E2868" i="3" s="1"/>
  <c r="AA2869" i="3"/>
  <c r="AG2869" i="3"/>
  <c r="AX2869" i="3"/>
  <c r="AC2869" i="3" s="1"/>
  <c r="AY2869" i="3"/>
  <c r="AZ2869" i="3"/>
  <c r="BC2869" i="3"/>
  <c r="BD2869" i="3"/>
  <c r="BJ2869" i="3"/>
  <c r="AB2869" i="3" s="1"/>
  <c r="BK2869" i="3"/>
  <c r="BM2869" i="3"/>
  <c r="BN2869" i="3"/>
  <c r="E2869" i="3" s="1"/>
  <c r="AA2870" i="3"/>
  <c r="AG2870" i="3"/>
  <c r="AX2870" i="3"/>
  <c r="AC2870" i="3" s="1"/>
  <c r="AY2870" i="3"/>
  <c r="AZ2870" i="3"/>
  <c r="BC2870" i="3"/>
  <c r="BD2870" i="3"/>
  <c r="BJ2870" i="3"/>
  <c r="AB2870" i="3" s="1"/>
  <c r="BK2870" i="3"/>
  <c r="BM2870" i="3"/>
  <c r="BN2870" i="3"/>
  <c r="AA2871" i="3"/>
  <c r="AG2871" i="3"/>
  <c r="AX2871" i="3"/>
  <c r="AC2871" i="3" s="1"/>
  <c r="AY2871" i="3"/>
  <c r="AZ2871" i="3"/>
  <c r="BC2871" i="3"/>
  <c r="BD2871" i="3"/>
  <c r="BJ2871" i="3"/>
  <c r="AB2871" i="3" s="1"/>
  <c r="BK2871" i="3"/>
  <c r="BM2871" i="3"/>
  <c r="BN2871" i="3"/>
  <c r="E2871" i="3" s="1"/>
  <c r="AA2872" i="3"/>
  <c r="AG2872" i="3"/>
  <c r="AX2872" i="3"/>
  <c r="AC2872" i="3" s="1"/>
  <c r="AY2872" i="3"/>
  <c r="AZ2872" i="3"/>
  <c r="BC2872" i="3"/>
  <c r="BD2872" i="3"/>
  <c r="BJ2872" i="3"/>
  <c r="AB2872" i="3" s="1"/>
  <c r="BK2872" i="3"/>
  <c r="BM2872" i="3"/>
  <c r="BN2872" i="3"/>
  <c r="E2872" i="3" s="1"/>
  <c r="AA2873" i="3"/>
  <c r="AG2873" i="3"/>
  <c r="AX2873" i="3"/>
  <c r="AC2873" i="3" s="1"/>
  <c r="AY2873" i="3"/>
  <c r="AZ2873" i="3"/>
  <c r="BC2873" i="3"/>
  <c r="BD2873" i="3"/>
  <c r="BJ2873" i="3"/>
  <c r="AB2873" i="3" s="1"/>
  <c r="BK2873" i="3"/>
  <c r="BM2873" i="3"/>
  <c r="BN2873" i="3"/>
  <c r="E2873" i="3" s="1"/>
  <c r="AA2874" i="3"/>
  <c r="AG2874" i="3"/>
  <c r="AX2874" i="3"/>
  <c r="AC2874" i="3" s="1"/>
  <c r="AY2874" i="3"/>
  <c r="AZ2874" i="3"/>
  <c r="BC2874" i="3"/>
  <c r="BD2874" i="3"/>
  <c r="BJ2874" i="3"/>
  <c r="AB2874" i="3" s="1"/>
  <c r="BK2874" i="3"/>
  <c r="BM2874" i="3"/>
  <c r="BN2874" i="3"/>
  <c r="AA2875" i="3"/>
  <c r="AG2875" i="3"/>
  <c r="AX2875" i="3"/>
  <c r="AC2875" i="3" s="1"/>
  <c r="AY2875" i="3"/>
  <c r="AZ2875" i="3"/>
  <c r="BC2875" i="3"/>
  <c r="BD2875" i="3"/>
  <c r="BJ2875" i="3"/>
  <c r="AB2875" i="3" s="1"/>
  <c r="BK2875" i="3"/>
  <c r="BM2875" i="3"/>
  <c r="BN2875" i="3"/>
  <c r="E2875" i="3" s="1"/>
  <c r="AA2876" i="3"/>
  <c r="AG2876" i="3"/>
  <c r="AX2876" i="3"/>
  <c r="AC2876" i="3" s="1"/>
  <c r="AY2876" i="3"/>
  <c r="AZ2876" i="3"/>
  <c r="BC2876" i="3"/>
  <c r="BD2876" i="3"/>
  <c r="BJ2876" i="3"/>
  <c r="AB2876" i="3" s="1"/>
  <c r="BK2876" i="3"/>
  <c r="BM2876" i="3"/>
  <c r="BN2876" i="3"/>
  <c r="E2876" i="3" s="1"/>
  <c r="AA2877" i="3"/>
  <c r="AG2877" i="3"/>
  <c r="AX2877" i="3"/>
  <c r="AC2877" i="3" s="1"/>
  <c r="AY2877" i="3"/>
  <c r="AZ2877" i="3"/>
  <c r="BC2877" i="3"/>
  <c r="BD2877" i="3"/>
  <c r="BJ2877" i="3"/>
  <c r="AB2877" i="3" s="1"/>
  <c r="BK2877" i="3"/>
  <c r="BM2877" i="3"/>
  <c r="BN2877" i="3"/>
  <c r="E2877" i="3" s="1"/>
  <c r="AA2878" i="3"/>
  <c r="AG2878" i="3"/>
  <c r="AX2878" i="3"/>
  <c r="AC2878" i="3" s="1"/>
  <c r="AY2878" i="3"/>
  <c r="AZ2878" i="3"/>
  <c r="BC2878" i="3"/>
  <c r="BD2878" i="3"/>
  <c r="BJ2878" i="3"/>
  <c r="AB2878" i="3" s="1"/>
  <c r="BK2878" i="3"/>
  <c r="BM2878" i="3"/>
  <c r="BN2878" i="3"/>
  <c r="AA2879" i="3"/>
  <c r="AG2879" i="3"/>
  <c r="AX2879" i="3"/>
  <c r="AC2879" i="3" s="1"/>
  <c r="AY2879" i="3"/>
  <c r="AZ2879" i="3"/>
  <c r="BC2879" i="3"/>
  <c r="BD2879" i="3"/>
  <c r="BJ2879" i="3"/>
  <c r="AB2879" i="3" s="1"/>
  <c r="BK2879" i="3"/>
  <c r="BM2879" i="3"/>
  <c r="BN2879" i="3"/>
  <c r="E2879" i="3" s="1"/>
  <c r="AA2880" i="3"/>
  <c r="AG2880" i="3"/>
  <c r="AX2880" i="3"/>
  <c r="AC2880" i="3" s="1"/>
  <c r="AY2880" i="3"/>
  <c r="AZ2880" i="3"/>
  <c r="BC2880" i="3"/>
  <c r="BD2880" i="3"/>
  <c r="BJ2880" i="3"/>
  <c r="AB2880" i="3" s="1"/>
  <c r="BK2880" i="3"/>
  <c r="BM2880" i="3"/>
  <c r="BN2880" i="3"/>
  <c r="E2880" i="3" s="1"/>
  <c r="AA2881" i="3"/>
  <c r="AG2881" i="3"/>
  <c r="AX2881" i="3"/>
  <c r="AC2881" i="3" s="1"/>
  <c r="AY2881" i="3"/>
  <c r="AZ2881" i="3"/>
  <c r="BC2881" i="3"/>
  <c r="BD2881" i="3"/>
  <c r="BJ2881" i="3"/>
  <c r="AB2881" i="3" s="1"/>
  <c r="BK2881" i="3"/>
  <c r="BM2881" i="3"/>
  <c r="BN2881" i="3"/>
  <c r="E2881" i="3" s="1"/>
  <c r="AA2882" i="3"/>
  <c r="AG2882" i="3"/>
  <c r="AX2882" i="3"/>
  <c r="AC2882" i="3" s="1"/>
  <c r="AY2882" i="3"/>
  <c r="AZ2882" i="3"/>
  <c r="BC2882" i="3"/>
  <c r="BD2882" i="3"/>
  <c r="BJ2882" i="3"/>
  <c r="AB2882" i="3" s="1"/>
  <c r="BK2882" i="3"/>
  <c r="BM2882" i="3"/>
  <c r="BN2882" i="3"/>
  <c r="AA2883" i="3"/>
  <c r="AG2883" i="3"/>
  <c r="AX2883" i="3"/>
  <c r="AC2883" i="3" s="1"/>
  <c r="AY2883" i="3"/>
  <c r="AZ2883" i="3"/>
  <c r="BC2883" i="3"/>
  <c r="BD2883" i="3"/>
  <c r="BJ2883" i="3"/>
  <c r="AB2883" i="3" s="1"/>
  <c r="BK2883" i="3"/>
  <c r="BM2883" i="3"/>
  <c r="BN2883" i="3"/>
  <c r="E2883" i="3" s="1"/>
  <c r="AA2884" i="3"/>
  <c r="AG2884" i="3"/>
  <c r="AX2884" i="3"/>
  <c r="AC2884" i="3" s="1"/>
  <c r="AY2884" i="3"/>
  <c r="AZ2884" i="3"/>
  <c r="BC2884" i="3"/>
  <c r="BD2884" i="3"/>
  <c r="BJ2884" i="3"/>
  <c r="AB2884" i="3" s="1"/>
  <c r="BK2884" i="3"/>
  <c r="BM2884" i="3"/>
  <c r="BN2884" i="3"/>
  <c r="E2884" i="3" s="1"/>
  <c r="AA2885" i="3"/>
  <c r="AG2885" i="3"/>
  <c r="AX2885" i="3"/>
  <c r="AC2885" i="3" s="1"/>
  <c r="AY2885" i="3"/>
  <c r="AZ2885" i="3"/>
  <c r="BC2885" i="3"/>
  <c r="BD2885" i="3"/>
  <c r="BJ2885" i="3"/>
  <c r="AB2885" i="3" s="1"/>
  <c r="BK2885" i="3"/>
  <c r="BM2885" i="3"/>
  <c r="BN2885" i="3"/>
  <c r="E2885" i="3" s="1"/>
  <c r="AA2886" i="3"/>
  <c r="AG2886" i="3"/>
  <c r="AX2886" i="3"/>
  <c r="AC2886" i="3" s="1"/>
  <c r="AY2886" i="3"/>
  <c r="AZ2886" i="3"/>
  <c r="BC2886" i="3"/>
  <c r="BD2886" i="3"/>
  <c r="BJ2886" i="3"/>
  <c r="AB2886" i="3" s="1"/>
  <c r="BK2886" i="3"/>
  <c r="BM2886" i="3"/>
  <c r="BN2886" i="3"/>
  <c r="AA2887" i="3"/>
  <c r="AG2887" i="3"/>
  <c r="AX2887" i="3"/>
  <c r="AC2887" i="3" s="1"/>
  <c r="AY2887" i="3"/>
  <c r="AZ2887" i="3"/>
  <c r="BC2887" i="3"/>
  <c r="BD2887" i="3"/>
  <c r="BJ2887" i="3"/>
  <c r="AB2887" i="3" s="1"/>
  <c r="BK2887" i="3"/>
  <c r="BM2887" i="3"/>
  <c r="BN2887" i="3"/>
  <c r="E2887" i="3" s="1"/>
  <c r="AA2888" i="3"/>
  <c r="AG2888" i="3"/>
  <c r="AX2888" i="3"/>
  <c r="AC2888" i="3" s="1"/>
  <c r="AY2888" i="3"/>
  <c r="AZ2888" i="3"/>
  <c r="BC2888" i="3"/>
  <c r="BD2888" i="3"/>
  <c r="BJ2888" i="3"/>
  <c r="AB2888" i="3" s="1"/>
  <c r="BK2888" i="3"/>
  <c r="BM2888" i="3"/>
  <c r="BN2888" i="3"/>
  <c r="E2888" i="3" s="1"/>
  <c r="AA2889" i="3"/>
  <c r="AG2889" i="3"/>
  <c r="AX2889" i="3"/>
  <c r="AC2889" i="3" s="1"/>
  <c r="AY2889" i="3"/>
  <c r="AZ2889" i="3"/>
  <c r="BC2889" i="3"/>
  <c r="BD2889" i="3"/>
  <c r="BJ2889" i="3"/>
  <c r="AB2889" i="3" s="1"/>
  <c r="BK2889" i="3"/>
  <c r="BM2889" i="3"/>
  <c r="BN2889" i="3"/>
  <c r="E2889" i="3" s="1"/>
  <c r="AA2890" i="3"/>
  <c r="AG2890" i="3"/>
  <c r="AX2890" i="3"/>
  <c r="AC2890" i="3" s="1"/>
  <c r="AY2890" i="3"/>
  <c r="AZ2890" i="3"/>
  <c r="BC2890" i="3"/>
  <c r="BD2890" i="3"/>
  <c r="BJ2890" i="3"/>
  <c r="AB2890" i="3" s="1"/>
  <c r="BK2890" i="3"/>
  <c r="BM2890" i="3"/>
  <c r="BN2890" i="3"/>
  <c r="AA2891" i="3"/>
  <c r="AG2891" i="3"/>
  <c r="AX2891" i="3"/>
  <c r="AC2891" i="3" s="1"/>
  <c r="AY2891" i="3"/>
  <c r="AZ2891" i="3"/>
  <c r="BC2891" i="3"/>
  <c r="BD2891" i="3"/>
  <c r="BJ2891" i="3"/>
  <c r="AB2891" i="3" s="1"/>
  <c r="BK2891" i="3"/>
  <c r="BM2891" i="3"/>
  <c r="BN2891" i="3"/>
  <c r="E2891" i="3" s="1"/>
  <c r="AA2892" i="3"/>
  <c r="AG2892" i="3"/>
  <c r="AX2892" i="3"/>
  <c r="AC2892" i="3" s="1"/>
  <c r="AY2892" i="3"/>
  <c r="AZ2892" i="3"/>
  <c r="BC2892" i="3"/>
  <c r="BD2892" i="3"/>
  <c r="BJ2892" i="3"/>
  <c r="AB2892" i="3" s="1"/>
  <c r="BK2892" i="3"/>
  <c r="BM2892" i="3"/>
  <c r="BN2892" i="3"/>
  <c r="E2892" i="3" s="1"/>
  <c r="AA2893" i="3"/>
  <c r="AG2893" i="3"/>
  <c r="AX2893" i="3"/>
  <c r="AC2893" i="3" s="1"/>
  <c r="AY2893" i="3"/>
  <c r="AZ2893" i="3"/>
  <c r="BC2893" i="3"/>
  <c r="BD2893" i="3"/>
  <c r="BJ2893" i="3"/>
  <c r="AB2893" i="3" s="1"/>
  <c r="BK2893" i="3"/>
  <c r="BM2893" i="3"/>
  <c r="BN2893" i="3"/>
  <c r="E2893" i="3" s="1"/>
  <c r="AA2894" i="3"/>
  <c r="AG2894" i="3"/>
  <c r="AX2894" i="3"/>
  <c r="AC2894" i="3" s="1"/>
  <c r="AY2894" i="3"/>
  <c r="AZ2894" i="3"/>
  <c r="BC2894" i="3"/>
  <c r="BD2894" i="3"/>
  <c r="BJ2894" i="3"/>
  <c r="AB2894" i="3" s="1"/>
  <c r="BK2894" i="3"/>
  <c r="BM2894" i="3"/>
  <c r="BN2894" i="3"/>
  <c r="AA2895" i="3"/>
  <c r="AG2895" i="3"/>
  <c r="AX2895" i="3"/>
  <c r="AC2895" i="3" s="1"/>
  <c r="AY2895" i="3"/>
  <c r="AZ2895" i="3"/>
  <c r="BC2895" i="3"/>
  <c r="BD2895" i="3"/>
  <c r="BJ2895" i="3"/>
  <c r="AB2895" i="3" s="1"/>
  <c r="BK2895" i="3"/>
  <c r="BM2895" i="3"/>
  <c r="BN2895" i="3"/>
  <c r="E2895" i="3" s="1"/>
  <c r="AA2896" i="3"/>
  <c r="AG2896" i="3"/>
  <c r="AX2896" i="3"/>
  <c r="AC2896" i="3" s="1"/>
  <c r="AY2896" i="3"/>
  <c r="AZ2896" i="3"/>
  <c r="BC2896" i="3"/>
  <c r="BD2896" i="3"/>
  <c r="BJ2896" i="3"/>
  <c r="AB2896" i="3" s="1"/>
  <c r="BK2896" i="3"/>
  <c r="BM2896" i="3"/>
  <c r="BN2896" i="3"/>
  <c r="E2896" i="3" s="1"/>
  <c r="AA2897" i="3"/>
  <c r="AG2897" i="3"/>
  <c r="AX2897" i="3"/>
  <c r="AC2897" i="3" s="1"/>
  <c r="AY2897" i="3"/>
  <c r="AZ2897" i="3"/>
  <c r="BC2897" i="3"/>
  <c r="BD2897" i="3"/>
  <c r="BJ2897" i="3"/>
  <c r="AB2897" i="3" s="1"/>
  <c r="BK2897" i="3"/>
  <c r="BM2897" i="3"/>
  <c r="BN2897" i="3"/>
  <c r="E2897" i="3" s="1"/>
  <c r="AA2898" i="3"/>
  <c r="AG2898" i="3"/>
  <c r="AX2898" i="3"/>
  <c r="AC2898" i="3" s="1"/>
  <c r="AY2898" i="3"/>
  <c r="AZ2898" i="3"/>
  <c r="BC2898" i="3"/>
  <c r="BD2898" i="3"/>
  <c r="BJ2898" i="3"/>
  <c r="AB2898" i="3" s="1"/>
  <c r="BK2898" i="3"/>
  <c r="BM2898" i="3"/>
  <c r="BN2898" i="3"/>
  <c r="AA2899" i="3"/>
  <c r="AG2899" i="3"/>
  <c r="AX2899" i="3"/>
  <c r="AC2899" i="3" s="1"/>
  <c r="AY2899" i="3"/>
  <c r="AZ2899" i="3"/>
  <c r="BC2899" i="3"/>
  <c r="BD2899" i="3"/>
  <c r="BJ2899" i="3"/>
  <c r="AB2899" i="3" s="1"/>
  <c r="BK2899" i="3"/>
  <c r="BM2899" i="3"/>
  <c r="BN2899" i="3"/>
  <c r="E2899" i="3" s="1"/>
  <c r="AA2900" i="3"/>
  <c r="AG2900" i="3"/>
  <c r="AX2900" i="3"/>
  <c r="AC2900" i="3" s="1"/>
  <c r="AY2900" i="3"/>
  <c r="AZ2900" i="3"/>
  <c r="BC2900" i="3"/>
  <c r="BD2900" i="3"/>
  <c r="BJ2900" i="3"/>
  <c r="AB2900" i="3" s="1"/>
  <c r="BK2900" i="3"/>
  <c r="BM2900" i="3"/>
  <c r="BN2900" i="3"/>
  <c r="E2900" i="3" s="1"/>
  <c r="AA2901" i="3"/>
  <c r="AG2901" i="3"/>
  <c r="AX2901" i="3"/>
  <c r="AC2901" i="3" s="1"/>
  <c r="AY2901" i="3"/>
  <c r="AZ2901" i="3"/>
  <c r="BC2901" i="3"/>
  <c r="BD2901" i="3"/>
  <c r="BJ2901" i="3"/>
  <c r="AB2901" i="3" s="1"/>
  <c r="BK2901" i="3"/>
  <c r="BM2901" i="3"/>
  <c r="BN2901" i="3"/>
  <c r="E2901" i="3" s="1"/>
  <c r="AA2902" i="3"/>
  <c r="AG2902" i="3"/>
  <c r="AX2902" i="3"/>
  <c r="AC2902" i="3" s="1"/>
  <c r="AY2902" i="3"/>
  <c r="AZ2902" i="3"/>
  <c r="BC2902" i="3"/>
  <c r="BD2902" i="3"/>
  <c r="BJ2902" i="3"/>
  <c r="AB2902" i="3" s="1"/>
  <c r="BK2902" i="3"/>
  <c r="BM2902" i="3"/>
  <c r="BN2902" i="3"/>
  <c r="AA2903" i="3"/>
  <c r="AG2903" i="3"/>
  <c r="AX2903" i="3"/>
  <c r="AC2903" i="3" s="1"/>
  <c r="AY2903" i="3"/>
  <c r="AZ2903" i="3"/>
  <c r="BC2903" i="3"/>
  <c r="BD2903" i="3"/>
  <c r="BJ2903" i="3"/>
  <c r="AB2903" i="3" s="1"/>
  <c r="BK2903" i="3"/>
  <c r="BM2903" i="3"/>
  <c r="BN2903" i="3"/>
  <c r="E2903" i="3" s="1"/>
  <c r="AA2904" i="3"/>
  <c r="AG2904" i="3"/>
  <c r="AX2904" i="3"/>
  <c r="AC2904" i="3" s="1"/>
  <c r="AY2904" i="3"/>
  <c r="AZ2904" i="3"/>
  <c r="BC2904" i="3"/>
  <c r="BD2904" i="3"/>
  <c r="BJ2904" i="3"/>
  <c r="AB2904" i="3" s="1"/>
  <c r="BK2904" i="3"/>
  <c r="BM2904" i="3"/>
  <c r="BN2904" i="3"/>
  <c r="E2904" i="3" s="1"/>
  <c r="AA2905" i="3"/>
  <c r="AG2905" i="3"/>
  <c r="AX2905" i="3"/>
  <c r="AC2905" i="3" s="1"/>
  <c r="AY2905" i="3"/>
  <c r="AZ2905" i="3"/>
  <c r="BC2905" i="3"/>
  <c r="BD2905" i="3"/>
  <c r="BJ2905" i="3"/>
  <c r="AB2905" i="3" s="1"/>
  <c r="BK2905" i="3"/>
  <c r="BM2905" i="3"/>
  <c r="BN2905" i="3"/>
  <c r="E2905" i="3" s="1"/>
  <c r="AA2906" i="3"/>
  <c r="AG2906" i="3"/>
  <c r="AX2906" i="3"/>
  <c r="AC2906" i="3" s="1"/>
  <c r="AY2906" i="3"/>
  <c r="AZ2906" i="3"/>
  <c r="BC2906" i="3"/>
  <c r="BD2906" i="3"/>
  <c r="BJ2906" i="3"/>
  <c r="AB2906" i="3" s="1"/>
  <c r="BK2906" i="3"/>
  <c r="BM2906" i="3"/>
  <c r="BN2906" i="3"/>
  <c r="AA2907" i="3"/>
  <c r="AG2907" i="3"/>
  <c r="AX2907" i="3"/>
  <c r="AC2907" i="3" s="1"/>
  <c r="AY2907" i="3"/>
  <c r="AZ2907" i="3"/>
  <c r="BC2907" i="3"/>
  <c r="BD2907" i="3"/>
  <c r="BJ2907" i="3"/>
  <c r="AB2907" i="3" s="1"/>
  <c r="BK2907" i="3"/>
  <c r="BM2907" i="3"/>
  <c r="BN2907" i="3"/>
  <c r="E2907" i="3" s="1"/>
  <c r="AA2908" i="3"/>
  <c r="AG2908" i="3"/>
  <c r="AX2908" i="3"/>
  <c r="AC2908" i="3" s="1"/>
  <c r="AY2908" i="3"/>
  <c r="AZ2908" i="3"/>
  <c r="BC2908" i="3"/>
  <c r="BD2908" i="3"/>
  <c r="BJ2908" i="3"/>
  <c r="AB2908" i="3" s="1"/>
  <c r="BK2908" i="3"/>
  <c r="BM2908" i="3"/>
  <c r="BN2908" i="3"/>
  <c r="E2908" i="3" s="1"/>
  <c r="AA2909" i="3"/>
  <c r="AG2909" i="3"/>
  <c r="AX2909" i="3"/>
  <c r="AC2909" i="3" s="1"/>
  <c r="AY2909" i="3"/>
  <c r="AZ2909" i="3"/>
  <c r="BC2909" i="3"/>
  <c r="BD2909" i="3"/>
  <c r="BJ2909" i="3"/>
  <c r="AB2909" i="3" s="1"/>
  <c r="BK2909" i="3"/>
  <c r="BM2909" i="3"/>
  <c r="BN2909" i="3"/>
  <c r="E2909" i="3" s="1"/>
  <c r="AA2910" i="3"/>
  <c r="AG2910" i="3"/>
  <c r="AX2910" i="3"/>
  <c r="AC2910" i="3" s="1"/>
  <c r="AY2910" i="3"/>
  <c r="AZ2910" i="3"/>
  <c r="BC2910" i="3"/>
  <c r="BD2910" i="3"/>
  <c r="BJ2910" i="3"/>
  <c r="AB2910" i="3" s="1"/>
  <c r="BK2910" i="3"/>
  <c r="BM2910" i="3"/>
  <c r="BN2910" i="3"/>
  <c r="AA2911" i="3"/>
  <c r="AG2911" i="3"/>
  <c r="AX2911" i="3"/>
  <c r="AC2911" i="3" s="1"/>
  <c r="AY2911" i="3"/>
  <c r="AZ2911" i="3"/>
  <c r="BC2911" i="3"/>
  <c r="BD2911" i="3"/>
  <c r="BJ2911" i="3"/>
  <c r="AB2911" i="3" s="1"/>
  <c r="BK2911" i="3"/>
  <c r="BM2911" i="3"/>
  <c r="BN2911" i="3"/>
  <c r="E2911" i="3" s="1"/>
  <c r="AA2912" i="3"/>
  <c r="AG2912" i="3"/>
  <c r="AX2912" i="3"/>
  <c r="AC2912" i="3" s="1"/>
  <c r="AY2912" i="3"/>
  <c r="AZ2912" i="3"/>
  <c r="BC2912" i="3"/>
  <c r="BD2912" i="3"/>
  <c r="BJ2912" i="3"/>
  <c r="AB2912" i="3" s="1"/>
  <c r="BK2912" i="3"/>
  <c r="BM2912" i="3"/>
  <c r="BN2912" i="3"/>
  <c r="E2912" i="3" s="1"/>
  <c r="AA2913" i="3"/>
  <c r="AG2913" i="3"/>
  <c r="AX2913" i="3"/>
  <c r="AC2913" i="3" s="1"/>
  <c r="AY2913" i="3"/>
  <c r="AZ2913" i="3"/>
  <c r="BC2913" i="3"/>
  <c r="BD2913" i="3"/>
  <c r="BJ2913" i="3"/>
  <c r="AB2913" i="3" s="1"/>
  <c r="BK2913" i="3"/>
  <c r="BM2913" i="3"/>
  <c r="BN2913" i="3"/>
  <c r="E2913" i="3" s="1"/>
  <c r="AA2914" i="3"/>
  <c r="AG2914" i="3"/>
  <c r="AX2914" i="3"/>
  <c r="AC2914" i="3" s="1"/>
  <c r="AY2914" i="3"/>
  <c r="AZ2914" i="3"/>
  <c r="BC2914" i="3"/>
  <c r="BD2914" i="3"/>
  <c r="BJ2914" i="3"/>
  <c r="AB2914" i="3" s="1"/>
  <c r="BK2914" i="3"/>
  <c r="BM2914" i="3"/>
  <c r="BN2914" i="3"/>
  <c r="AA2915" i="3"/>
  <c r="AG2915" i="3"/>
  <c r="AX2915" i="3"/>
  <c r="AC2915" i="3" s="1"/>
  <c r="AY2915" i="3"/>
  <c r="AZ2915" i="3"/>
  <c r="BC2915" i="3"/>
  <c r="BD2915" i="3"/>
  <c r="BJ2915" i="3"/>
  <c r="AB2915" i="3" s="1"/>
  <c r="BK2915" i="3"/>
  <c r="BM2915" i="3"/>
  <c r="BN2915" i="3"/>
  <c r="E2915" i="3" s="1"/>
  <c r="AA2916" i="3"/>
  <c r="AG2916" i="3"/>
  <c r="AX2916" i="3"/>
  <c r="AC2916" i="3" s="1"/>
  <c r="AY2916" i="3"/>
  <c r="AZ2916" i="3"/>
  <c r="BC2916" i="3"/>
  <c r="BD2916" i="3"/>
  <c r="BJ2916" i="3"/>
  <c r="AB2916" i="3" s="1"/>
  <c r="BK2916" i="3"/>
  <c r="BM2916" i="3"/>
  <c r="BN2916" i="3"/>
  <c r="E2916" i="3" s="1"/>
  <c r="AA2917" i="3"/>
  <c r="AG2917" i="3"/>
  <c r="AX2917" i="3"/>
  <c r="AC2917" i="3" s="1"/>
  <c r="AY2917" i="3"/>
  <c r="AZ2917" i="3"/>
  <c r="BC2917" i="3"/>
  <c r="BD2917" i="3"/>
  <c r="BJ2917" i="3"/>
  <c r="AB2917" i="3" s="1"/>
  <c r="BK2917" i="3"/>
  <c r="BM2917" i="3"/>
  <c r="BN2917" i="3"/>
  <c r="E2917" i="3" s="1"/>
  <c r="AA2918" i="3"/>
  <c r="AG2918" i="3"/>
  <c r="AX2918" i="3"/>
  <c r="AC2918" i="3" s="1"/>
  <c r="AY2918" i="3"/>
  <c r="AZ2918" i="3"/>
  <c r="BC2918" i="3"/>
  <c r="BD2918" i="3"/>
  <c r="BJ2918" i="3"/>
  <c r="AB2918" i="3" s="1"/>
  <c r="BK2918" i="3"/>
  <c r="BM2918" i="3"/>
  <c r="BN2918" i="3"/>
  <c r="AA2919" i="3"/>
  <c r="AG2919" i="3"/>
  <c r="AX2919" i="3"/>
  <c r="AC2919" i="3" s="1"/>
  <c r="AY2919" i="3"/>
  <c r="AZ2919" i="3"/>
  <c r="BC2919" i="3"/>
  <c r="BD2919" i="3"/>
  <c r="BJ2919" i="3"/>
  <c r="AB2919" i="3" s="1"/>
  <c r="BK2919" i="3"/>
  <c r="BM2919" i="3"/>
  <c r="BN2919" i="3"/>
  <c r="E2919" i="3" s="1"/>
  <c r="AA2920" i="3"/>
  <c r="AG2920" i="3"/>
  <c r="AX2920" i="3"/>
  <c r="AC2920" i="3" s="1"/>
  <c r="AY2920" i="3"/>
  <c r="AZ2920" i="3"/>
  <c r="BC2920" i="3"/>
  <c r="BD2920" i="3"/>
  <c r="BJ2920" i="3"/>
  <c r="AB2920" i="3" s="1"/>
  <c r="BK2920" i="3"/>
  <c r="BM2920" i="3"/>
  <c r="BN2920" i="3"/>
  <c r="E2920" i="3" s="1"/>
  <c r="AA2921" i="3"/>
  <c r="AG2921" i="3"/>
  <c r="AX2921" i="3"/>
  <c r="AC2921" i="3" s="1"/>
  <c r="AY2921" i="3"/>
  <c r="AZ2921" i="3"/>
  <c r="BC2921" i="3"/>
  <c r="BD2921" i="3"/>
  <c r="BJ2921" i="3"/>
  <c r="AB2921" i="3" s="1"/>
  <c r="BK2921" i="3"/>
  <c r="BM2921" i="3"/>
  <c r="BN2921" i="3"/>
  <c r="E2921" i="3" s="1"/>
  <c r="AA2922" i="3"/>
  <c r="AG2922" i="3"/>
  <c r="AX2922" i="3"/>
  <c r="AC2922" i="3" s="1"/>
  <c r="AY2922" i="3"/>
  <c r="AZ2922" i="3"/>
  <c r="BC2922" i="3"/>
  <c r="BD2922" i="3"/>
  <c r="BJ2922" i="3"/>
  <c r="AB2922" i="3" s="1"/>
  <c r="BK2922" i="3"/>
  <c r="BM2922" i="3"/>
  <c r="BN2922" i="3"/>
  <c r="AA2923" i="3"/>
  <c r="AG2923" i="3"/>
  <c r="AX2923" i="3"/>
  <c r="AC2923" i="3" s="1"/>
  <c r="AY2923" i="3"/>
  <c r="AZ2923" i="3"/>
  <c r="BC2923" i="3"/>
  <c r="BD2923" i="3"/>
  <c r="BJ2923" i="3"/>
  <c r="AB2923" i="3" s="1"/>
  <c r="BK2923" i="3"/>
  <c r="BM2923" i="3"/>
  <c r="BN2923" i="3"/>
  <c r="E2923" i="3" s="1"/>
  <c r="AA2924" i="3"/>
  <c r="AG2924" i="3"/>
  <c r="AX2924" i="3"/>
  <c r="AC2924" i="3" s="1"/>
  <c r="AY2924" i="3"/>
  <c r="AZ2924" i="3"/>
  <c r="BC2924" i="3"/>
  <c r="BD2924" i="3"/>
  <c r="BJ2924" i="3"/>
  <c r="AB2924" i="3" s="1"/>
  <c r="BK2924" i="3"/>
  <c r="BM2924" i="3"/>
  <c r="BN2924" i="3"/>
  <c r="E2924" i="3" s="1"/>
  <c r="AA2925" i="3"/>
  <c r="AG2925" i="3"/>
  <c r="AX2925" i="3"/>
  <c r="AC2925" i="3" s="1"/>
  <c r="AY2925" i="3"/>
  <c r="AZ2925" i="3"/>
  <c r="BC2925" i="3"/>
  <c r="BD2925" i="3"/>
  <c r="BJ2925" i="3"/>
  <c r="AB2925" i="3" s="1"/>
  <c r="BK2925" i="3"/>
  <c r="BM2925" i="3"/>
  <c r="BN2925" i="3"/>
  <c r="E2925" i="3" s="1"/>
  <c r="AA2926" i="3"/>
  <c r="AG2926" i="3"/>
  <c r="AX2926" i="3"/>
  <c r="AC2926" i="3" s="1"/>
  <c r="AY2926" i="3"/>
  <c r="AZ2926" i="3"/>
  <c r="BC2926" i="3"/>
  <c r="BD2926" i="3"/>
  <c r="BJ2926" i="3"/>
  <c r="AB2926" i="3" s="1"/>
  <c r="BK2926" i="3"/>
  <c r="BM2926" i="3"/>
  <c r="BN2926" i="3"/>
  <c r="AA2927" i="3"/>
  <c r="AG2927" i="3"/>
  <c r="AX2927" i="3"/>
  <c r="AC2927" i="3" s="1"/>
  <c r="AY2927" i="3"/>
  <c r="AZ2927" i="3"/>
  <c r="BC2927" i="3"/>
  <c r="BD2927" i="3"/>
  <c r="BJ2927" i="3"/>
  <c r="AB2927" i="3" s="1"/>
  <c r="BK2927" i="3"/>
  <c r="BM2927" i="3"/>
  <c r="BN2927" i="3"/>
  <c r="E2927" i="3" s="1"/>
  <c r="AA2928" i="3"/>
  <c r="AG2928" i="3"/>
  <c r="AX2928" i="3"/>
  <c r="AC2928" i="3" s="1"/>
  <c r="AY2928" i="3"/>
  <c r="AZ2928" i="3"/>
  <c r="BC2928" i="3"/>
  <c r="BD2928" i="3"/>
  <c r="BJ2928" i="3"/>
  <c r="AB2928" i="3" s="1"/>
  <c r="BK2928" i="3"/>
  <c r="BM2928" i="3"/>
  <c r="BN2928" i="3"/>
  <c r="E2928" i="3" s="1"/>
  <c r="AA2929" i="3"/>
  <c r="AG2929" i="3"/>
  <c r="AX2929" i="3"/>
  <c r="AC2929" i="3" s="1"/>
  <c r="AY2929" i="3"/>
  <c r="AZ2929" i="3"/>
  <c r="BC2929" i="3"/>
  <c r="BD2929" i="3"/>
  <c r="BJ2929" i="3"/>
  <c r="AB2929" i="3" s="1"/>
  <c r="BK2929" i="3"/>
  <c r="BM2929" i="3"/>
  <c r="BN2929" i="3"/>
  <c r="E2929" i="3" s="1"/>
  <c r="AA2930" i="3"/>
  <c r="AG2930" i="3"/>
  <c r="AX2930" i="3"/>
  <c r="AC2930" i="3" s="1"/>
  <c r="AY2930" i="3"/>
  <c r="AZ2930" i="3"/>
  <c r="BC2930" i="3"/>
  <c r="BD2930" i="3"/>
  <c r="BJ2930" i="3"/>
  <c r="AB2930" i="3" s="1"/>
  <c r="BK2930" i="3"/>
  <c r="BM2930" i="3"/>
  <c r="BN2930" i="3"/>
  <c r="AA2931" i="3"/>
  <c r="AG2931" i="3"/>
  <c r="AX2931" i="3"/>
  <c r="AC2931" i="3" s="1"/>
  <c r="AY2931" i="3"/>
  <c r="AZ2931" i="3"/>
  <c r="BC2931" i="3"/>
  <c r="BD2931" i="3"/>
  <c r="BJ2931" i="3"/>
  <c r="AB2931" i="3" s="1"/>
  <c r="BK2931" i="3"/>
  <c r="BM2931" i="3"/>
  <c r="BN2931" i="3"/>
  <c r="E2931" i="3" s="1"/>
  <c r="AA2932" i="3"/>
  <c r="AG2932" i="3"/>
  <c r="AX2932" i="3"/>
  <c r="AC2932" i="3" s="1"/>
  <c r="AY2932" i="3"/>
  <c r="AZ2932" i="3"/>
  <c r="BC2932" i="3"/>
  <c r="BD2932" i="3"/>
  <c r="BJ2932" i="3"/>
  <c r="AB2932" i="3" s="1"/>
  <c r="BK2932" i="3"/>
  <c r="BM2932" i="3"/>
  <c r="BN2932" i="3"/>
  <c r="E2932" i="3" s="1"/>
  <c r="AA2933" i="3"/>
  <c r="AG2933" i="3"/>
  <c r="AX2933" i="3"/>
  <c r="AC2933" i="3" s="1"/>
  <c r="AY2933" i="3"/>
  <c r="AZ2933" i="3"/>
  <c r="BC2933" i="3"/>
  <c r="BD2933" i="3"/>
  <c r="BJ2933" i="3"/>
  <c r="AB2933" i="3" s="1"/>
  <c r="BK2933" i="3"/>
  <c r="BM2933" i="3"/>
  <c r="BN2933" i="3"/>
  <c r="E2933" i="3" s="1"/>
  <c r="AA2934" i="3"/>
  <c r="AG2934" i="3"/>
  <c r="AX2934" i="3"/>
  <c r="AC2934" i="3" s="1"/>
  <c r="AY2934" i="3"/>
  <c r="AZ2934" i="3"/>
  <c r="BC2934" i="3"/>
  <c r="BD2934" i="3"/>
  <c r="BJ2934" i="3"/>
  <c r="AB2934" i="3" s="1"/>
  <c r="BK2934" i="3"/>
  <c r="BM2934" i="3"/>
  <c r="BN2934" i="3"/>
  <c r="AA2935" i="3"/>
  <c r="AG2935" i="3"/>
  <c r="AX2935" i="3"/>
  <c r="AC2935" i="3" s="1"/>
  <c r="AY2935" i="3"/>
  <c r="AZ2935" i="3"/>
  <c r="BC2935" i="3"/>
  <c r="BD2935" i="3"/>
  <c r="BJ2935" i="3"/>
  <c r="AB2935" i="3" s="1"/>
  <c r="BK2935" i="3"/>
  <c r="BM2935" i="3"/>
  <c r="BN2935" i="3"/>
  <c r="E2935" i="3" s="1"/>
  <c r="AA2936" i="3"/>
  <c r="AG2936" i="3"/>
  <c r="AX2936" i="3"/>
  <c r="AC2936" i="3" s="1"/>
  <c r="AY2936" i="3"/>
  <c r="AZ2936" i="3"/>
  <c r="BC2936" i="3"/>
  <c r="BD2936" i="3"/>
  <c r="BJ2936" i="3"/>
  <c r="AB2936" i="3" s="1"/>
  <c r="BK2936" i="3"/>
  <c r="BM2936" i="3"/>
  <c r="BN2936" i="3"/>
  <c r="E2936" i="3" s="1"/>
  <c r="AA2937" i="3"/>
  <c r="AG2937" i="3"/>
  <c r="AX2937" i="3"/>
  <c r="AC2937" i="3" s="1"/>
  <c r="AY2937" i="3"/>
  <c r="AZ2937" i="3"/>
  <c r="BC2937" i="3"/>
  <c r="BD2937" i="3"/>
  <c r="BJ2937" i="3"/>
  <c r="AB2937" i="3" s="1"/>
  <c r="BK2937" i="3"/>
  <c r="BM2937" i="3"/>
  <c r="BN2937" i="3"/>
  <c r="E2937" i="3" s="1"/>
  <c r="AA2938" i="3"/>
  <c r="AG2938" i="3"/>
  <c r="AX2938" i="3"/>
  <c r="AC2938" i="3" s="1"/>
  <c r="AY2938" i="3"/>
  <c r="AZ2938" i="3"/>
  <c r="BC2938" i="3"/>
  <c r="BD2938" i="3"/>
  <c r="BJ2938" i="3"/>
  <c r="AB2938" i="3" s="1"/>
  <c r="BK2938" i="3"/>
  <c r="BM2938" i="3"/>
  <c r="BN2938" i="3"/>
  <c r="AA2939" i="3"/>
  <c r="AG2939" i="3"/>
  <c r="AX2939" i="3"/>
  <c r="AC2939" i="3" s="1"/>
  <c r="AY2939" i="3"/>
  <c r="AZ2939" i="3"/>
  <c r="BC2939" i="3"/>
  <c r="BD2939" i="3"/>
  <c r="BJ2939" i="3"/>
  <c r="AB2939" i="3" s="1"/>
  <c r="BK2939" i="3"/>
  <c r="BM2939" i="3"/>
  <c r="BN2939" i="3"/>
  <c r="E2939" i="3" s="1"/>
  <c r="AA2940" i="3"/>
  <c r="AG2940" i="3"/>
  <c r="AX2940" i="3"/>
  <c r="AC2940" i="3" s="1"/>
  <c r="AY2940" i="3"/>
  <c r="AZ2940" i="3"/>
  <c r="BC2940" i="3"/>
  <c r="BD2940" i="3"/>
  <c r="BJ2940" i="3"/>
  <c r="AB2940" i="3" s="1"/>
  <c r="BK2940" i="3"/>
  <c r="BM2940" i="3"/>
  <c r="BN2940" i="3"/>
  <c r="E2940" i="3" s="1"/>
  <c r="AA2941" i="3"/>
  <c r="AG2941" i="3"/>
  <c r="AX2941" i="3"/>
  <c r="AC2941" i="3" s="1"/>
  <c r="AY2941" i="3"/>
  <c r="AZ2941" i="3"/>
  <c r="BC2941" i="3"/>
  <c r="BD2941" i="3"/>
  <c r="BJ2941" i="3"/>
  <c r="AB2941" i="3" s="1"/>
  <c r="BK2941" i="3"/>
  <c r="BM2941" i="3"/>
  <c r="BN2941" i="3"/>
  <c r="E2941" i="3" s="1"/>
  <c r="AA2942" i="3"/>
  <c r="AG2942" i="3"/>
  <c r="AX2942" i="3"/>
  <c r="AC2942" i="3" s="1"/>
  <c r="AY2942" i="3"/>
  <c r="AZ2942" i="3"/>
  <c r="BC2942" i="3"/>
  <c r="BD2942" i="3"/>
  <c r="BJ2942" i="3"/>
  <c r="AB2942" i="3" s="1"/>
  <c r="BK2942" i="3"/>
  <c r="BM2942" i="3"/>
  <c r="BN2942" i="3"/>
  <c r="AA2943" i="3"/>
  <c r="AG2943" i="3"/>
  <c r="AX2943" i="3"/>
  <c r="AC2943" i="3" s="1"/>
  <c r="AY2943" i="3"/>
  <c r="AZ2943" i="3"/>
  <c r="BC2943" i="3"/>
  <c r="BD2943" i="3"/>
  <c r="BJ2943" i="3"/>
  <c r="AB2943" i="3" s="1"/>
  <c r="BK2943" i="3"/>
  <c r="BM2943" i="3"/>
  <c r="BN2943" i="3"/>
  <c r="E2943" i="3" s="1"/>
  <c r="AA2944" i="3"/>
  <c r="AG2944" i="3"/>
  <c r="AX2944" i="3"/>
  <c r="AC2944" i="3" s="1"/>
  <c r="AY2944" i="3"/>
  <c r="AZ2944" i="3"/>
  <c r="BC2944" i="3"/>
  <c r="BD2944" i="3"/>
  <c r="BJ2944" i="3"/>
  <c r="AB2944" i="3" s="1"/>
  <c r="BK2944" i="3"/>
  <c r="BM2944" i="3"/>
  <c r="BN2944" i="3"/>
  <c r="E2944" i="3" s="1"/>
  <c r="AA2945" i="3"/>
  <c r="AG2945" i="3"/>
  <c r="AX2945" i="3"/>
  <c r="AC2945" i="3" s="1"/>
  <c r="AY2945" i="3"/>
  <c r="AZ2945" i="3"/>
  <c r="BC2945" i="3"/>
  <c r="BD2945" i="3"/>
  <c r="BJ2945" i="3"/>
  <c r="AB2945" i="3" s="1"/>
  <c r="BK2945" i="3"/>
  <c r="BM2945" i="3"/>
  <c r="BN2945" i="3"/>
  <c r="E2945" i="3" s="1"/>
  <c r="AA2946" i="3"/>
  <c r="AG2946" i="3"/>
  <c r="AX2946" i="3"/>
  <c r="AC2946" i="3" s="1"/>
  <c r="AY2946" i="3"/>
  <c r="AZ2946" i="3"/>
  <c r="BC2946" i="3"/>
  <c r="BD2946" i="3"/>
  <c r="BJ2946" i="3"/>
  <c r="AB2946" i="3" s="1"/>
  <c r="BK2946" i="3"/>
  <c r="BM2946" i="3"/>
  <c r="BN2946" i="3"/>
  <c r="AA2947" i="3"/>
  <c r="AG2947" i="3"/>
  <c r="AX2947" i="3"/>
  <c r="AC2947" i="3" s="1"/>
  <c r="AY2947" i="3"/>
  <c r="AZ2947" i="3"/>
  <c r="BC2947" i="3"/>
  <c r="BD2947" i="3"/>
  <c r="BJ2947" i="3"/>
  <c r="AB2947" i="3" s="1"/>
  <c r="BK2947" i="3"/>
  <c r="BM2947" i="3"/>
  <c r="BN2947" i="3"/>
  <c r="E2947" i="3" s="1"/>
  <c r="AA2948" i="3"/>
  <c r="AG2948" i="3"/>
  <c r="AX2948" i="3"/>
  <c r="AC2948" i="3" s="1"/>
  <c r="AY2948" i="3"/>
  <c r="AZ2948" i="3"/>
  <c r="BC2948" i="3"/>
  <c r="BD2948" i="3"/>
  <c r="BJ2948" i="3"/>
  <c r="AB2948" i="3" s="1"/>
  <c r="BK2948" i="3"/>
  <c r="BM2948" i="3"/>
  <c r="BN2948" i="3"/>
  <c r="E2948" i="3" s="1"/>
  <c r="AA2949" i="3"/>
  <c r="AG2949" i="3"/>
  <c r="AX2949" i="3"/>
  <c r="AC2949" i="3" s="1"/>
  <c r="AY2949" i="3"/>
  <c r="AZ2949" i="3"/>
  <c r="BC2949" i="3"/>
  <c r="BD2949" i="3"/>
  <c r="BJ2949" i="3"/>
  <c r="AB2949" i="3" s="1"/>
  <c r="BK2949" i="3"/>
  <c r="BM2949" i="3"/>
  <c r="BN2949" i="3"/>
  <c r="E2949" i="3" s="1"/>
  <c r="AA2950" i="3"/>
  <c r="AG2950" i="3"/>
  <c r="AX2950" i="3"/>
  <c r="AC2950" i="3" s="1"/>
  <c r="AY2950" i="3"/>
  <c r="AZ2950" i="3"/>
  <c r="BC2950" i="3"/>
  <c r="BD2950" i="3"/>
  <c r="BJ2950" i="3"/>
  <c r="AB2950" i="3" s="1"/>
  <c r="BK2950" i="3"/>
  <c r="BM2950" i="3"/>
  <c r="BN2950" i="3"/>
  <c r="AA2951" i="3"/>
  <c r="AG2951" i="3"/>
  <c r="AX2951" i="3"/>
  <c r="AC2951" i="3" s="1"/>
  <c r="AY2951" i="3"/>
  <c r="AZ2951" i="3"/>
  <c r="BC2951" i="3"/>
  <c r="BD2951" i="3"/>
  <c r="BJ2951" i="3"/>
  <c r="AB2951" i="3" s="1"/>
  <c r="BK2951" i="3"/>
  <c r="BM2951" i="3"/>
  <c r="BN2951" i="3"/>
  <c r="E2951" i="3" s="1"/>
  <c r="AA2952" i="3"/>
  <c r="AG2952" i="3"/>
  <c r="AX2952" i="3"/>
  <c r="AC2952" i="3" s="1"/>
  <c r="AY2952" i="3"/>
  <c r="AZ2952" i="3"/>
  <c r="BC2952" i="3"/>
  <c r="BD2952" i="3"/>
  <c r="BJ2952" i="3"/>
  <c r="AB2952" i="3" s="1"/>
  <c r="BK2952" i="3"/>
  <c r="BM2952" i="3"/>
  <c r="BN2952" i="3"/>
  <c r="E2952" i="3" s="1"/>
  <c r="AA2953" i="3"/>
  <c r="AG2953" i="3"/>
  <c r="AX2953" i="3"/>
  <c r="AC2953" i="3" s="1"/>
  <c r="AY2953" i="3"/>
  <c r="AZ2953" i="3"/>
  <c r="BC2953" i="3"/>
  <c r="BD2953" i="3"/>
  <c r="BJ2953" i="3"/>
  <c r="AB2953" i="3" s="1"/>
  <c r="BK2953" i="3"/>
  <c r="BM2953" i="3"/>
  <c r="BN2953" i="3"/>
  <c r="E2953" i="3" s="1"/>
  <c r="AA2954" i="3"/>
  <c r="AG2954" i="3"/>
  <c r="AX2954" i="3"/>
  <c r="AC2954" i="3" s="1"/>
  <c r="AY2954" i="3"/>
  <c r="AZ2954" i="3"/>
  <c r="BC2954" i="3"/>
  <c r="BD2954" i="3"/>
  <c r="BJ2954" i="3"/>
  <c r="AB2954" i="3" s="1"/>
  <c r="BK2954" i="3"/>
  <c r="BM2954" i="3"/>
  <c r="BN2954" i="3"/>
  <c r="AA2955" i="3"/>
  <c r="AG2955" i="3"/>
  <c r="AX2955" i="3"/>
  <c r="AC2955" i="3" s="1"/>
  <c r="AY2955" i="3"/>
  <c r="AZ2955" i="3"/>
  <c r="BC2955" i="3"/>
  <c r="BD2955" i="3"/>
  <c r="BJ2955" i="3"/>
  <c r="AB2955" i="3" s="1"/>
  <c r="BK2955" i="3"/>
  <c r="BM2955" i="3"/>
  <c r="BN2955" i="3"/>
  <c r="E2955" i="3" s="1"/>
  <c r="AA2956" i="3"/>
  <c r="AG2956" i="3"/>
  <c r="AX2956" i="3"/>
  <c r="AC2956" i="3" s="1"/>
  <c r="AY2956" i="3"/>
  <c r="AZ2956" i="3"/>
  <c r="BC2956" i="3"/>
  <c r="BD2956" i="3"/>
  <c r="BJ2956" i="3"/>
  <c r="AB2956" i="3" s="1"/>
  <c r="BK2956" i="3"/>
  <c r="BM2956" i="3"/>
  <c r="BN2956" i="3"/>
  <c r="E2956" i="3" s="1"/>
  <c r="AA2957" i="3"/>
  <c r="AG2957" i="3"/>
  <c r="AX2957" i="3"/>
  <c r="AC2957" i="3" s="1"/>
  <c r="AY2957" i="3"/>
  <c r="AZ2957" i="3"/>
  <c r="BC2957" i="3"/>
  <c r="BD2957" i="3"/>
  <c r="BJ2957" i="3"/>
  <c r="AB2957" i="3" s="1"/>
  <c r="BK2957" i="3"/>
  <c r="BM2957" i="3"/>
  <c r="BN2957" i="3"/>
  <c r="E2957" i="3" s="1"/>
  <c r="AA2958" i="3"/>
  <c r="AG2958" i="3"/>
  <c r="AX2958" i="3"/>
  <c r="AC2958" i="3" s="1"/>
  <c r="AY2958" i="3"/>
  <c r="AZ2958" i="3"/>
  <c r="BC2958" i="3"/>
  <c r="BD2958" i="3"/>
  <c r="BJ2958" i="3"/>
  <c r="AB2958" i="3" s="1"/>
  <c r="BK2958" i="3"/>
  <c r="BM2958" i="3"/>
  <c r="BN2958" i="3"/>
  <c r="AA2959" i="3"/>
  <c r="AG2959" i="3"/>
  <c r="AX2959" i="3"/>
  <c r="AC2959" i="3" s="1"/>
  <c r="AY2959" i="3"/>
  <c r="AZ2959" i="3"/>
  <c r="BC2959" i="3"/>
  <c r="BD2959" i="3"/>
  <c r="BJ2959" i="3"/>
  <c r="AB2959" i="3" s="1"/>
  <c r="BK2959" i="3"/>
  <c r="BM2959" i="3"/>
  <c r="BN2959" i="3"/>
  <c r="E2959" i="3" s="1"/>
  <c r="AA2960" i="3"/>
  <c r="AG2960" i="3"/>
  <c r="AX2960" i="3"/>
  <c r="AC2960" i="3" s="1"/>
  <c r="AY2960" i="3"/>
  <c r="AZ2960" i="3"/>
  <c r="BC2960" i="3"/>
  <c r="BD2960" i="3"/>
  <c r="BJ2960" i="3"/>
  <c r="AB2960" i="3" s="1"/>
  <c r="BK2960" i="3"/>
  <c r="BM2960" i="3"/>
  <c r="BN2960" i="3"/>
  <c r="E2960" i="3" s="1"/>
  <c r="AA2961" i="3"/>
  <c r="AG2961" i="3"/>
  <c r="AX2961" i="3"/>
  <c r="AC2961" i="3" s="1"/>
  <c r="AY2961" i="3"/>
  <c r="AZ2961" i="3"/>
  <c r="BC2961" i="3"/>
  <c r="BD2961" i="3"/>
  <c r="BJ2961" i="3"/>
  <c r="AB2961" i="3" s="1"/>
  <c r="BK2961" i="3"/>
  <c r="BM2961" i="3"/>
  <c r="BN2961" i="3"/>
  <c r="E2961" i="3" s="1"/>
  <c r="AA2962" i="3"/>
  <c r="AG2962" i="3"/>
  <c r="AX2962" i="3"/>
  <c r="AC2962" i="3" s="1"/>
  <c r="AY2962" i="3"/>
  <c r="AZ2962" i="3"/>
  <c r="BC2962" i="3"/>
  <c r="BD2962" i="3"/>
  <c r="BJ2962" i="3"/>
  <c r="AB2962" i="3" s="1"/>
  <c r="BK2962" i="3"/>
  <c r="BM2962" i="3"/>
  <c r="BN2962" i="3"/>
  <c r="AA2963" i="3"/>
  <c r="AG2963" i="3"/>
  <c r="AX2963" i="3"/>
  <c r="AC2963" i="3" s="1"/>
  <c r="AY2963" i="3"/>
  <c r="AZ2963" i="3"/>
  <c r="BC2963" i="3"/>
  <c r="BD2963" i="3"/>
  <c r="BJ2963" i="3"/>
  <c r="AB2963" i="3" s="1"/>
  <c r="BK2963" i="3"/>
  <c r="BM2963" i="3"/>
  <c r="BN2963" i="3"/>
  <c r="E2963" i="3" s="1"/>
  <c r="AA2964" i="3"/>
  <c r="AG2964" i="3"/>
  <c r="AX2964" i="3"/>
  <c r="AC2964" i="3" s="1"/>
  <c r="AY2964" i="3"/>
  <c r="AZ2964" i="3"/>
  <c r="BC2964" i="3"/>
  <c r="BD2964" i="3"/>
  <c r="BJ2964" i="3"/>
  <c r="AB2964" i="3" s="1"/>
  <c r="BK2964" i="3"/>
  <c r="BM2964" i="3"/>
  <c r="BN2964" i="3"/>
  <c r="E2964" i="3" s="1"/>
  <c r="AA2965" i="3"/>
  <c r="AG2965" i="3"/>
  <c r="AX2965" i="3"/>
  <c r="AC2965" i="3" s="1"/>
  <c r="AY2965" i="3"/>
  <c r="AZ2965" i="3"/>
  <c r="BC2965" i="3"/>
  <c r="BD2965" i="3"/>
  <c r="BJ2965" i="3"/>
  <c r="AB2965" i="3" s="1"/>
  <c r="BK2965" i="3"/>
  <c r="BM2965" i="3"/>
  <c r="BN2965" i="3"/>
  <c r="E2965" i="3" s="1"/>
  <c r="AA2966" i="3"/>
  <c r="AG2966" i="3"/>
  <c r="AX2966" i="3"/>
  <c r="AC2966" i="3" s="1"/>
  <c r="AY2966" i="3"/>
  <c r="AZ2966" i="3"/>
  <c r="BC2966" i="3"/>
  <c r="BD2966" i="3"/>
  <c r="BJ2966" i="3"/>
  <c r="AB2966" i="3" s="1"/>
  <c r="BK2966" i="3"/>
  <c r="BM2966" i="3"/>
  <c r="BN2966" i="3"/>
  <c r="AA2967" i="3"/>
  <c r="AG2967" i="3"/>
  <c r="AX2967" i="3"/>
  <c r="AC2967" i="3" s="1"/>
  <c r="AY2967" i="3"/>
  <c r="AZ2967" i="3"/>
  <c r="BC2967" i="3"/>
  <c r="BD2967" i="3"/>
  <c r="BJ2967" i="3"/>
  <c r="AB2967" i="3" s="1"/>
  <c r="BK2967" i="3"/>
  <c r="BM2967" i="3"/>
  <c r="BN2967" i="3"/>
  <c r="E2967" i="3" s="1"/>
  <c r="AA2968" i="3"/>
  <c r="AG2968" i="3"/>
  <c r="AX2968" i="3"/>
  <c r="AC2968" i="3" s="1"/>
  <c r="AY2968" i="3"/>
  <c r="AZ2968" i="3"/>
  <c r="BC2968" i="3"/>
  <c r="BD2968" i="3"/>
  <c r="BJ2968" i="3"/>
  <c r="AB2968" i="3" s="1"/>
  <c r="BK2968" i="3"/>
  <c r="BM2968" i="3"/>
  <c r="BN2968" i="3"/>
  <c r="E2968" i="3" s="1"/>
  <c r="AA2969" i="3"/>
  <c r="AG2969" i="3"/>
  <c r="AX2969" i="3"/>
  <c r="AC2969" i="3" s="1"/>
  <c r="AY2969" i="3"/>
  <c r="AZ2969" i="3"/>
  <c r="BC2969" i="3"/>
  <c r="BD2969" i="3"/>
  <c r="BJ2969" i="3"/>
  <c r="AB2969" i="3" s="1"/>
  <c r="BK2969" i="3"/>
  <c r="BM2969" i="3"/>
  <c r="BN2969" i="3"/>
  <c r="E2969" i="3" s="1"/>
  <c r="AA2970" i="3"/>
  <c r="AG2970" i="3"/>
  <c r="AX2970" i="3"/>
  <c r="AC2970" i="3" s="1"/>
  <c r="AY2970" i="3"/>
  <c r="AZ2970" i="3"/>
  <c r="BC2970" i="3"/>
  <c r="BD2970" i="3"/>
  <c r="BJ2970" i="3"/>
  <c r="AB2970" i="3" s="1"/>
  <c r="BK2970" i="3"/>
  <c r="BM2970" i="3"/>
  <c r="BN2970" i="3"/>
  <c r="AA2971" i="3"/>
  <c r="AG2971" i="3"/>
  <c r="AX2971" i="3"/>
  <c r="AC2971" i="3" s="1"/>
  <c r="AY2971" i="3"/>
  <c r="AZ2971" i="3"/>
  <c r="BC2971" i="3"/>
  <c r="BD2971" i="3"/>
  <c r="BJ2971" i="3"/>
  <c r="AB2971" i="3" s="1"/>
  <c r="BK2971" i="3"/>
  <c r="BM2971" i="3"/>
  <c r="BN2971" i="3"/>
  <c r="E2971" i="3" s="1"/>
  <c r="AA2972" i="3"/>
  <c r="AG2972" i="3"/>
  <c r="AX2972" i="3"/>
  <c r="AC2972" i="3" s="1"/>
  <c r="AY2972" i="3"/>
  <c r="AZ2972" i="3"/>
  <c r="BC2972" i="3"/>
  <c r="BD2972" i="3"/>
  <c r="BJ2972" i="3"/>
  <c r="AB2972" i="3" s="1"/>
  <c r="BK2972" i="3"/>
  <c r="BM2972" i="3"/>
  <c r="BN2972" i="3"/>
  <c r="E2972" i="3" s="1"/>
  <c r="AA2973" i="3"/>
  <c r="AG2973" i="3"/>
  <c r="AX2973" i="3"/>
  <c r="AC2973" i="3" s="1"/>
  <c r="AY2973" i="3"/>
  <c r="AZ2973" i="3"/>
  <c r="BC2973" i="3"/>
  <c r="BD2973" i="3"/>
  <c r="BJ2973" i="3"/>
  <c r="AB2973" i="3" s="1"/>
  <c r="BK2973" i="3"/>
  <c r="BM2973" i="3"/>
  <c r="BN2973" i="3"/>
  <c r="E2973" i="3" s="1"/>
  <c r="AA2974" i="3"/>
  <c r="AG2974" i="3"/>
  <c r="AX2974" i="3"/>
  <c r="AC2974" i="3" s="1"/>
  <c r="AY2974" i="3"/>
  <c r="AZ2974" i="3"/>
  <c r="BC2974" i="3"/>
  <c r="BD2974" i="3"/>
  <c r="BJ2974" i="3"/>
  <c r="AB2974" i="3" s="1"/>
  <c r="BK2974" i="3"/>
  <c r="BM2974" i="3"/>
  <c r="BN2974" i="3"/>
  <c r="AA2975" i="3"/>
  <c r="AG2975" i="3"/>
  <c r="AX2975" i="3"/>
  <c r="AC2975" i="3" s="1"/>
  <c r="AY2975" i="3"/>
  <c r="AZ2975" i="3"/>
  <c r="BC2975" i="3"/>
  <c r="BD2975" i="3"/>
  <c r="BJ2975" i="3"/>
  <c r="AB2975" i="3" s="1"/>
  <c r="BK2975" i="3"/>
  <c r="BM2975" i="3"/>
  <c r="BN2975" i="3"/>
  <c r="E2975" i="3" s="1"/>
  <c r="AA2976" i="3"/>
  <c r="AG2976" i="3"/>
  <c r="AX2976" i="3"/>
  <c r="AC2976" i="3" s="1"/>
  <c r="AY2976" i="3"/>
  <c r="AZ2976" i="3"/>
  <c r="BC2976" i="3"/>
  <c r="BD2976" i="3"/>
  <c r="BJ2976" i="3"/>
  <c r="AB2976" i="3" s="1"/>
  <c r="BK2976" i="3"/>
  <c r="BM2976" i="3"/>
  <c r="BN2976" i="3"/>
  <c r="E2976" i="3" s="1"/>
  <c r="AA2977" i="3"/>
  <c r="AG2977" i="3"/>
  <c r="AX2977" i="3"/>
  <c r="AC2977" i="3" s="1"/>
  <c r="AY2977" i="3"/>
  <c r="AZ2977" i="3"/>
  <c r="BC2977" i="3"/>
  <c r="BD2977" i="3"/>
  <c r="BJ2977" i="3"/>
  <c r="AB2977" i="3" s="1"/>
  <c r="BK2977" i="3"/>
  <c r="BM2977" i="3"/>
  <c r="BN2977" i="3"/>
  <c r="E2977" i="3" s="1"/>
  <c r="AA2978" i="3"/>
  <c r="AG2978" i="3"/>
  <c r="AX2978" i="3"/>
  <c r="AC2978" i="3" s="1"/>
  <c r="AY2978" i="3"/>
  <c r="AZ2978" i="3"/>
  <c r="BC2978" i="3"/>
  <c r="BD2978" i="3"/>
  <c r="BJ2978" i="3"/>
  <c r="AB2978" i="3" s="1"/>
  <c r="BK2978" i="3"/>
  <c r="BM2978" i="3"/>
  <c r="BN2978" i="3"/>
  <c r="AA2979" i="3"/>
  <c r="AG2979" i="3"/>
  <c r="AX2979" i="3"/>
  <c r="AC2979" i="3" s="1"/>
  <c r="AY2979" i="3"/>
  <c r="AZ2979" i="3"/>
  <c r="BC2979" i="3"/>
  <c r="BD2979" i="3"/>
  <c r="BJ2979" i="3"/>
  <c r="AB2979" i="3" s="1"/>
  <c r="BK2979" i="3"/>
  <c r="BM2979" i="3"/>
  <c r="BN2979" i="3"/>
  <c r="E2979" i="3" s="1"/>
  <c r="AA2980" i="3"/>
  <c r="AG2980" i="3"/>
  <c r="AX2980" i="3"/>
  <c r="AC2980" i="3" s="1"/>
  <c r="AY2980" i="3"/>
  <c r="AZ2980" i="3"/>
  <c r="BC2980" i="3"/>
  <c r="BD2980" i="3"/>
  <c r="BJ2980" i="3"/>
  <c r="AB2980" i="3" s="1"/>
  <c r="BK2980" i="3"/>
  <c r="BM2980" i="3"/>
  <c r="BN2980" i="3"/>
  <c r="E2980" i="3" s="1"/>
  <c r="AA2981" i="3"/>
  <c r="AG2981" i="3"/>
  <c r="AX2981" i="3"/>
  <c r="AC2981" i="3" s="1"/>
  <c r="AY2981" i="3"/>
  <c r="AZ2981" i="3"/>
  <c r="BC2981" i="3"/>
  <c r="BD2981" i="3"/>
  <c r="BJ2981" i="3"/>
  <c r="AB2981" i="3" s="1"/>
  <c r="BK2981" i="3"/>
  <c r="BM2981" i="3"/>
  <c r="BN2981" i="3"/>
  <c r="E2981" i="3" s="1"/>
  <c r="AA2982" i="3"/>
  <c r="AG2982" i="3"/>
  <c r="AX2982" i="3"/>
  <c r="AC2982" i="3" s="1"/>
  <c r="AY2982" i="3"/>
  <c r="AZ2982" i="3"/>
  <c r="BC2982" i="3"/>
  <c r="BD2982" i="3"/>
  <c r="BJ2982" i="3"/>
  <c r="AB2982" i="3" s="1"/>
  <c r="BK2982" i="3"/>
  <c r="BM2982" i="3"/>
  <c r="BN2982" i="3"/>
  <c r="AA2983" i="3"/>
  <c r="AG2983" i="3"/>
  <c r="AX2983" i="3"/>
  <c r="AC2983" i="3" s="1"/>
  <c r="AY2983" i="3"/>
  <c r="AZ2983" i="3"/>
  <c r="BC2983" i="3"/>
  <c r="BD2983" i="3"/>
  <c r="BJ2983" i="3"/>
  <c r="AB2983" i="3" s="1"/>
  <c r="BK2983" i="3"/>
  <c r="BM2983" i="3"/>
  <c r="BN2983" i="3"/>
  <c r="E2983" i="3" s="1"/>
  <c r="AA2984" i="3"/>
  <c r="AG2984" i="3"/>
  <c r="AX2984" i="3"/>
  <c r="AC2984" i="3" s="1"/>
  <c r="AY2984" i="3"/>
  <c r="AZ2984" i="3"/>
  <c r="BC2984" i="3"/>
  <c r="BD2984" i="3"/>
  <c r="BJ2984" i="3"/>
  <c r="AB2984" i="3" s="1"/>
  <c r="BK2984" i="3"/>
  <c r="BM2984" i="3"/>
  <c r="BN2984" i="3"/>
  <c r="E2984" i="3" s="1"/>
  <c r="AA2985" i="3"/>
  <c r="AG2985" i="3"/>
  <c r="AX2985" i="3"/>
  <c r="AC2985" i="3" s="1"/>
  <c r="AY2985" i="3"/>
  <c r="AZ2985" i="3"/>
  <c r="BC2985" i="3"/>
  <c r="BD2985" i="3"/>
  <c r="BJ2985" i="3"/>
  <c r="AB2985" i="3" s="1"/>
  <c r="BK2985" i="3"/>
  <c r="BM2985" i="3"/>
  <c r="BN2985" i="3"/>
  <c r="E2985" i="3" s="1"/>
  <c r="AA2986" i="3"/>
  <c r="AG2986" i="3"/>
  <c r="AX2986" i="3"/>
  <c r="AC2986" i="3" s="1"/>
  <c r="AY2986" i="3"/>
  <c r="AZ2986" i="3"/>
  <c r="BC2986" i="3"/>
  <c r="BD2986" i="3"/>
  <c r="BJ2986" i="3"/>
  <c r="AB2986" i="3" s="1"/>
  <c r="BK2986" i="3"/>
  <c r="BM2986" i="3"/>
  <c r="BN2986" i="3"/>
  <c r="AA2987" i="3"/>
  <c r="AG2987" i="3"/>
  <c r="AX2987" i="3"/>
  <c r="AC2987" i="3" s="1"/>
  <c r="AY2987" i="3"/>
  <c r="AZ2987" i="3"/>
  <c r="BC2987" i="3"/>
  <c r="BD2987" i="3"/>
  <c r="BJ2987" i="3"/>
  <c r="AB2987" i="3" s="1"/>
  <c r="BK2987" i="3"/>
  <c r="BM2987" i="3"/>
  <c r="BN2987" i="3"/>
  <c r="E2987" i="3" s="1"/>
  <c r="AA2988" i="3"/>
  <c r="AG2988" i="3"/>
  <c r="AX2988" i="3"/>
  <c r="AC2988" i="3" s="1"/>
  <c r="AY2988" i="3"/>
  <c r="AZ2988" i="3"/>
  <c r="BC2988" i="3"/>
  <c r="BD2988" i="3"/>
  <c r="BJ2988" i="3"/>
  <c r="AB2988" i="3" s="1"/>
  <c r="BK2988" i="3"/>
  <c r="BM2988" i="3"/>
  <c r="BN2988" i="3"/>
  <c r="E2988" i="3" s="1"/>
  <c r="AA2989" i="3"/>
  <c r="AG2989" i="3"/>
  <c r="AX2989" i="3"/>
  <c r="AC2989" i="3" s="1"/>
  <c r="AY2989" i="3"/>
  <c r="AZ2989" i="3"/>
  <c r="BC2989" i="3"/>
  <c r="BD2989" i="3"/>
  <c r="BJ2989" i="3"/>
  <c r="AB2989" i="3" s="1"/>
  <c r="BK2989" i="3"/>
  <c r="BM2989" i="3"/>
  <c r="BN2989" i="3"/>
  <c r="E2989" i="3" s="1"/>
  <c r="AA2990" i="3"/>
  <c r="AG2990" i="3"/>
  <c r="AX2990" i="3"/>
  <c r="AC2990" i="3" s="1"/>
  <c r="AY2990" i="3"/>
  <c r="AZ2990" i="3"/>
  <c r="BC2990" i="3"/>
  <c r="BD2990" i="3"/>
  <c r="BJ2990" i="3"/>
  <c r="AB2990" i="3" s="1"/>
  <c r="BK2990" i="3"/>
  <c r="BM2990" i="3"/>
  <c r="BN2990" i="3"/>
  <c r="AA2991" i="3"/>
  <c r="AG2991" i="3"/>
  <c r="AX2991" i="3"/>
  <c r="AC2991" i="3" s="1"/>
  <c r="AY2991" i="3"/>
  <c r="AZ2991" i="3"/>
  <c r="BC2991" i="3"/>
  <c r="BD2991" i="3"/>
  <c r="BJ2991" i="3"/>
  <c r="AB2991" i="3" s="1"/>
  <c r="BK2991" i="3"/>
  <c r="BM2991" i="3"/>
  <c r="BN2991" i="3"/>
  <c r="E2991" i="3" s="1"/>
  <c r="AA2992" i="3"/>
  <c r="AG2992" i="3"/>
  <c r="AX2992" i="3"/>
  <c r="AC2992" i="3" s="1"/>
  <c r="AY2992" i="3"/>
  <c r="AZ2992" i="3"/>
  <c r="BC2992" i="3"/>
  <c r="BD2992" i="3"/>
  <c r="BJ2992" i="3"/>
  <c r="AB2992" i="3" s="1"/>
  <c r="BK2992" i="3"/>
  <c r="BM2992" i="3"/>
  <c r="BN2992" i="3"/>
  <c r="E2992" i="3" s="1"/>
  <c r="AA2993" i="3"/>
  <c r="AG2993" i="3"/>
  <c r="AX2993" i="3"/>
  <c r="AC2993" i="3" s="1"/>
  <c r="AY2993" i="3"/>
  <c r="AZ2993" i="3"/>
  <c r="BC2993" i="3"/>
  <c r="BD2993" i="3"/>
  <c r="BJ2993" i="3"/>
  <c r="AB2993" i="3" s="1"/>
  <c r="BK2993" i="3"/>
  <c r="BM2993" i="3"/>
  <c r="BN2993" i="3"/>
  <c r="E2993" i="3" s="1"/>
  <c r="AA2994" i="3"/>
  <c r="AG2994" i="3"/>
  <c r="AX2994" i="3"/>
  <c r="AC2994" i="3" s="1"/>
  <c r="AY2994" i="3"/>
  <c r="AZ2994" i="3"/>
  <c r="BC2994" i="3"/>
  <c r="BD2994" i="3"/>
  <c r="BJ2994" i="3"/>
  <c r="AB2994" i="3" s="1"/>
  <c r="BK2994" i="3"/>
  <c r="BM2994" i="3"/>
  <c r="BN2994" i="3"/>
  <c r="AA2995" i="3"/>
  <c r="AG2995" i="3"/>
  <c r="AX2995" i="3"/>
  <c r="AC2995" i="3" s="1"/>
  <c r="AY2995" i="3"/>
  <c r="AZ2995" i="3"/>
  <c r="BC2995" i="3"/>
  <c r="BD2995" i="3"/>
  <c r="BJ2995" i="3"/>
  <c r="AB2995" i="3" s="1"/>
  <c r="BK2995" i="3"/>
  <c r="BM2995" i="3"/>
  <c r="BN2995" i="3"/>
  <c r="E2995" i="3" s="1"/>
  <c r="AA2996" i="3"/>
  <c r="AG2996" i="3"/>
  <c r="AX2996" i="3"/>
  <c r="AC2996" i="3" s="1"/>
  <c r="AY2996" i="3"/>
  <c r="AZ2996" i="3"/>
  <c r="BC2996" i="3"/>
  <c r="BD2996" i="3"/>
  <c r="BJ2996" i="3"/>
  <c r="AB2996" i="3" s="1"/>
  <c r="BK2996" i="3"/>
  <c r="BM2996" i="3"/>
  <c r="BN2996" i="3"/>
  <c r="E2996" i="3" s="1"/>
  <c r="AA2997" i="3"/>
  <c r="AG2997" i="3"/>
  <c r="AX2997" i="3"/>
  <c r="AC2997" i="3" s="1"/>
  <c r="AY2997" i="3"/>
  <c r="AZ2997" i="3"/>
  <c r="BC2997" i="3"/>
  <c r="BD2997" i="3"/>
  <c r="BJ2997" i="3"/>
  <c r="AB2997" i="3" s="1"/>
  <c r="BK2997" i="3"/>
  <c r="BM2997" i="3"/>
  <c r="BN2997" i="3"/>
  <c r="E2997" i="3" s="1"/>
  <c r="AA2998" i="3"/>
  <c r="AG2998" i="3"/>
  <c r="AX2998" i="3"/>
  <c r="AC2998" i="3" s="1"/>
  <c r="AY2998" i="3"/>
  <c r="AZ2998" i="3"/>
  <c r="BC2998" i="3"/>
  <c r="BD2998" i="3"/>
  <c r="BJ2998" i="3"/>
  <c r="AB2998" i="3" s="1"/>
  <c r="BK2998" i="3"/>
  <c r="BM2998" i="3"/>
  <c r="BN2998" i="3"/>
  <c r="AA2999" i="3"/>
  <c r="AG2999" i="3"/>
  <c r="AX2999" i="3"/>
  <c r="AC2999" i="3" s="1"/>
  <c r="AY2999" i="3"/>
  <c r="AZ2999" i="3"/>
  <c r="BC2999" i="3"/>
  <c r="BD2999" i="3"/>
  <c r="BJ2999" i="3"/>
  <c r="AB2999" i="3" s="1"/>
  <c r="BK2999" i="3"/>
  <c r="BM2999" i="3"/>
  <c r="BN2999" i="3"/>
  <c r="E2999" i="3" s="1"/>
  <c r="AA3000" i="3"/>
  <c r="AG3000" i="3"/>
  <c r="AX3000" i="3"/>
  <c r="AC3000" i="3" s="1"/>
  <c r="AY3000" i="3"/>
  <c r="AZ3000" i="3"/>
  <c r="BC3000" i="3"/>
  <c r="BD3000" i="3"/>
  <c r="BJ3000" i="3"/>
  <c r="AB3000" i="3" s="1"/>
  <c r="BK3000" i="3"/>
  <c r="BM3000" i="3"/>
  <c r="BN3000" i="3"/>
  <c r="E3000" i="3" s="1"/>
  <c r="AA3001" i="3"/>
  <c r="AG3001" i="3"/>
  <c r="AX3001" i="3"/>
  <c r="AC3001" i="3" s="1"/>
  <c r="AY3001" i="3"/>
  <c r="AZ3001" i="3"/>
  <c r="BC3001" i="3"/>
  <c r="BD3001" i="3"/>
  <c r="BJ3001" i="3"/>
  <c r="AB3001" i="3" s="1"/>
  <c r="BK3001" i="3"/>
  <c r="BM3001" i="3"/>
  <c r="BN3001" i="3"/>
  <c r="E3001" i="3" s="1"/>
  <c r="AA3002" i="3"/>
  <c r="AG3002" i="3"/>
  <c r="AX3002" i="3"/>
  <c r="AC3002" i="3" s="1"/>
  <c r="AY3002" i="3"/>
  <c r="AZ3002" i="3"/>
  <c r="BC3002" i="3"/>
  <c r="BD3002" i="3"/>
  <c r="BJ3002" i="3"/>
  <c r="AB3002" i="3" s="1"/>
  <c r="BK3002" i="3"/>
  <c r="BM3002" i="3"/>
  <c r="BN3002" i="3"/>
  <c r="AA3003" i="3"/>
  <c r="AG3003" i="3"/>
  <c r="AX3003" i="3"/>
  <c r="AC3003" i="3" s="1"/>
  <c r="AY3003" i="3"/>
  <c r="AZ3003" i="3"/>
  <c r="BC3003" i="3"/>
  <c r="BD3003" i="3"/>
  <c r="BJ3003" i="3"/>
  <c r="AB3003" i="3" s="1"/>
  <c r="BK3003" i="3"/>
  <c r="BM3003" i="3"/>
  <c r="BN3003" i="3"/>
  <c r="E3003" i="3" s="1"/>
  <c r="AA3004" i="3"/>
  <c r="AG3004" i="3"/>
  <c r="AX3004" i="3"/>
  <c r="AC3004" i="3" s="1"/>
  <c r="AY3004" i="3"/>
  <c r="AZ3004" i="3"/>
  <c r="BC3004" i="3"/>
  <c r="BD3004" i="3"/>
  <c r="BJ3004" i="3"/>
  <c r="AB3004" i="3" s="1"/>
  <c r="BK3004" i="3"/>
  <c r="BM3004" i="3"/>
  <c r="BN3004" i="3"/>
  <c r="E3004" i="3" s="1"/>
  <c r="AA3005" i="3"/>
  <c r="AG3005" i="3"/>
  <c r="AX3005" i="3"/>
  <c r="AC3005" i="3" s="1"/>
  <c r="AY3005" i="3"/>
  <c r="AZ3005" i="3"/>
  <c r="BC3005" i="3"/>
  <c r="BD3005" i="3"/>
  <c r="BJ3005" i="3"/>
  <c r="AB3005" i="3" s="1"/>
  <c r="BK3005" i="3"/>
  <c r="BM3005" i="3"/>
  <c r="BN3005" i="3"/>
  <c r="E3005" i="3" s="1"/>
  <c r="AA3006" i="3"/>
  <c r="AG3006" i="3"/>
  <c r="AX3006" i="3"/>
  <c r="AC3006" i="3" s="1"/>
  <c r="AY3006" i="3"/>
  <c r="AZ3006" i="3"/>
  <c r="BC3006" i="3"/>
  <c r="BD3006" i="3"/>
  <c r="BJ3006" i="3"/>
  <c r="AB3006" i="3" s="1"/>
  <c r="BK3006" i="3"/>
  <c r="BM3006" i="3"/>
  <c r="BN3006" i="3"/>
  <c r="AA3007" i="3"/>
  <c r="AG3007" i="3"/>
  <c r="AX3007" i="3"/>
  <c r="AC3007" i="3" s="1"/>
  <c r="AY3007" i="3"/>
  <c r="AZ3007" i="3"/>
  <c r="BC3007" i="3"/>
  <c r="BD3007" i="3"/>
  <c r="BJ3007" i="3"/>
  <c r="AB3007" i="3" s="1"/>
  <c r="BK3007" i="3"/>
  <c r="BM3007" i="3"/>
  <c r="BN3007" i="3"/>
  <c r="E3007" i="3" s="1"/>
  <c r="AA3008" i="3"/>
  <c r="AG3008" i="3"/>
  <c r="AX3008" i="3"/>
  <c r="AC3008" i="3" s="1"/>
  <c r="AY3008" i="3"/>
  <c r="AZ3008" i="3"/>
  <c r="BC3008" i="3"/>
  <c r="BD3008" i="3"/>
  <c r="BJ3008" i="3"/>
  <c r="AB3008" i="3" s="1"/>
  <c r="BK3008" i="3"/>
  <c r="BM3008" i="3"/>
  <c r="BN3008" i="3"/>
  <c r="E3008" i="3" s="1"/>
  <c r="AA3009" i="3"/>
  <c r="AG3009" i="3"/>
  <c r="AX3009" i="3"/>
  <c r="AC3009" i="3" s="1"/>
  <c r="AY3009" i="3"/>
  <c r="AZ3009" i="3"/>
  <c r="BC3009" i="3"/>
  <c r="BD3009" i="3"/>
  <c r="BJ3009" i="3"/>
  <c r="AB3009" i="3" s="1"/>
  <c r="BK3009" i="3"/>
  <c r="BM3009" i="3"/>
  <c r="BN3009" i="3"/>
  <c r="E3009" i="3" s="1"/>
  <c r="AA3010" i="3"/>
  <c r="AG3010" i="3"/>
  <c r="AX3010" i="3"/>
  <c r="AC3010" i="3" s="1"/>
  <c r="AY3010" i="3"/>
  <c r="AZ3010" i="3"/>
  <c r="BC3010" i="3"/>
  <c r="BD3010" i="3"/>
  <c r="BJ3010" i="3"/>
  <c r="AB3010" i="3" s="1"/>
  <c r="BK3010" i="3"/>
  <c r="BM3010" i="3"/>
  <c r="BN3010" i="3"/>
  <c r="AA3011" i="3"/>
  <c r="AG3011" i="3"/>
  <c r="AX3011" i="3"/>
  <c r="AC3011" i="3" s="1"/>
  <c r="AY3011" i="3"/>
  <c r="AZ3011" i="3"/>
  <c r="BC3011" i="3"/>
  <c r="BD3011" i="3"/>
  <c r="BJ3011" i="3"/>
  <c r="AB3011" i="3" s="1"/>
  <c r="BK3011" i="3"/>
  <c r="BM3011" i="3"/>
  <c r="BN3011" i="3"/>
  <c r="E3011" i="3" s="1"/>
  <c r="E1069" i="3"/>
  <c r="F1069" i="3"/>
  <c r="G1069" i="3"/>
  <c r="E1070" i="3"/>
  <c r="F1070" i="3"/>
  <c r="G1070" i="3"/>
  <c r="E1071" i="3"/>
  <c r="F1071" i="3"/>
  <c r="G1071" i="3"/>
  <c r="E1072" i="3"/>
  <c r="F1072" i="3"/>
  <c r="G1072" i="3"/>
  <c r="E1073" i="3"/>
  <c r="F1073" i="3"/>
  <c r="G1073" i="3"/>
  <c r="E1074" i="3"/>
  <c r="F1074" i="3"/>
  <c r="G1074" i="3"/>
  <c r="E1075" i="3"/>
  <c r="F1075" i="3"/>
  <c r="G1075" i="3"/>
  <c r="E1076" i="3"/>
  <c r="F1076" i="3"/>
  <c r="G1076" i="3"/>
  <c r="E1077" i="3"/>
  <c r="F1077" i="3"/>
  <c r="G1077" i="3"/>
  <c r="E1078" i="3"/>
  <c r="F1078" i="3"/>
  <c r="G1078" i="3"/>
  <c r="E1079" i="3"/>
  <c r="F1079" i="3"/>
  <c r="G1079" i="3"/>
  <c r="E1080" i="3"/>
  <c r="F1080" i="3"/>
  <c r="G1080" i="3"/>
  <c r="E1081" i="3"/>
  <c r="F1081" i="3"/>
  <c r="G1081" i="3"/>
  <c r="E1082" i="3"/>
  <c r="F1082" i="3"/>
  <c r="G1082" i="3"/>
  <c r="E1083" i="3"/>
  <c r="F1083" i="3"/>
  <c r="G1083" i="3"/>
  <c r="E1084" i="3"/>
  <c r="F1084" i="3"/>
  <c r="G1084" i="3"/>
  <c r="E1085" i="3"/>
  <c r="F1085" i="3"/>
  <c r="G1085" i="3"/>
  <c r="E1086" i="3"/>
  <c r="F1086" i="3"/>
  <c r="G1086" i="3"/>
  <c r="E1087" i="3"/>
  <c r="F1087" i="3"/>
  <c r="G1087" i="3"/>
  <c r="E1088" i="3"/>
  <c r="F1088" i="3"/>
  <c r="G1088" i="3"/>
  <c r="E1089" i="3"/>
  <c r="F1089" i="3"/>
  <c r="G1089" i="3"/>
  <c r="E1090" i="3"/>
  <c r="F1090" i="3"/>
  <c r="G1090" i="3"/>
  <c r="E1091" i="3"/>
  <c r="F1091" i="3"/>
  <c r="G1091" i="3"/>
  <c r="E1092" i="3"/>
  <c r="F1092" i="3"/>
  <c r="G1092" i="3"/>
  <c r="E1093" i="3"/>
  <c r="F1093" i="3"/>
  <c r="G1093" i="3"/>
  <c r="E1094" i="3"/>
  <c r="F1094" i="3"/>
  <c r="G1094" i="3"/>
  <c r="E1095" i="3"/>
  <c r="F1095" i="3"/>
  <c r="G1095" i="3"/>
  <c r="E1096" i="3"/>
  <c r="F1096" i="3"/>
  <c r="G1096" i="3"/>
  <c r="E1097" i="3"/>
  <c r="F1097" i="3"/>
  <c r="G1097" i="3"/>
  <c r="E1098" i="3"/>
  <c r="F1098" i="3"/>
  <c r="G1098" i="3"/>
  <c r="E1099" i="3"/>
  <c r="F1099" i="3"/>
  <c r="G1099" i="3"/>
  <c r="E1100" i="3"/>
  <c r="F1100" i="3"/>
  <c r="G1100" i="3"/>
  <c r="E1101" i="3"/>
  <c r="F1101" i="3"/>
  <c r="G1101" i="3"/>
  <c r="E1102" i="3"/>
  <c r="F1102" i="3"/>
  <c r="G1102" i="3"/>
  <c r="E1103" i="3"/>
  <c r="F1103" i="3"/>
  <c r="G1103" i="3"/>
  <c r="E1104" i="3"/>
  <c r="F1104" i="3"/>
  <c r="G1104" i="3"/>
  <c r="E1105" i="3"/>
  <c r="F1105" i="3"/>
  <c r="G1105" i="3"/>
  <c r="E1106" i="3"/>
  <c r="F1106" i="3"/>
  <c r="G1106" i="3"/>
  <c r="E1107" i="3"/>
  <c r="F1107" i="3"/>
  <c r="G1107" i="3"/>
  <c r="E1108" i="3"/>
  <c r="F1108" i="3"/>
  <c r="G1108" i="3"/>
  <c r="E1109" i="3"/>
  <c r="F1109" i="3"/>
  <c r="G1109" i="3"/>
  <c r="E1110" i="3"/>
  <c r="F1110" i="3"/>
  <c r="G1110" i="3"/>
  <c r="E1111" i="3"/>
  <c r="F1111" i="3"/>
  <c r="G1111" i="3"/>
  <c r="E1112" i="3"/>
  <c r="F1112" i="3"/>
  <c r="G1112" i="3"/>
  <c r="E1113" i="3"/>
  <c r="F1113" i="3"/>
  <c r="G1113" i="3"/>
  <c r="E1114" i="3"/>
  <c r="F1114" i="3"/>
  <c r="G1114" i="3"/>
  <c r="E1115" i="3"/>
  <c r="F1115" i="3"/>
  <c r="G1115" i="3"/>
  <c r="E1116" i="3"/>
  <c r="F1116" i="3"/>
  <c r="G1116" i="3"/>
  <c r="E1117" i="3"/>
  <c r="F1117" i="3"/>
  <c r="G1117" i="3"/>
  <c r="E1118" i="3"/>
  <c r="F1118" i="3"/>
  <c r="G1118" i="3"/>
  <c r="E1119" i="3"/>
  <c r="F1119" i="3"/>
  <c r="G1119" i="3"/>
  <c r="E1120" i="3"/>
  <c r="F1120" i="3"/>
  <c r="G1120" i="3"/>
  <c r="E1121" i="3"/>
  <c r="F1121" i="3"/>
  <c r="G1121" i="3"/>
  <c r="E1122" i="3"/>
  <c r="F1122" i="3"/>
  <c r="G1122" i="3"/>
  <c r="E1123" i="3"/>
  <c r="F1123" i="3"/>
  <c r="G1123" i="3"/>
  <c r="E1124" i="3"/>
  <c r="F1124" i="3"/>
  <c r="G1124" i="3"/>
  <c r="E1125" i="3"/>
  <c r="F1125" i="3"/>
  <c r="G1125" i="3"/>
  <c r="E1126" i="3"/>
  <c r="F1126" i="3"/>
  <c r="G1126" i="3"/>
  <c r="E1127" i="3"/>
  <c r="F1127" i="3"/>
  <c r="G1127" i="3"/>
  <c r="E1128" i="3"/>
  <c r="F1128" i="3"/>
  <c r="G1128" i="3"/>
  <c r="E1129" i="3"/>
  <c r="F1129" i="3"/>
  <c r="G1129" i="3"/>
  <c r="E1130" i="3"/>
  <c r="F1130" i="3"/>
  <c r="G1130" i="3"/>
  <c r="E1131" i="3"/>
  <c r="F1131" i="3"/>
  <c r="G1131" i="3"/>
  <c r="E1132" i="3"/>
  <c r="F1132" i="3"/>
  <c r="G1132" i="3"/>
  <c r="E1133" i="3"/>
  <c r="F1133" i="3"/>
  <c r="G1133" i="3"/>
  <c r="E1134" i="3"/>
  <c r="F1134" i="3"/>
  <c r="G1134" i="3"/>
  <c r="E1135" i="3"/>
  <c r="F1135" i="3"/>
  <c r="G1135" i="3"/>
  <c r="E1136" i="3"/>
  <c r="F1136" i="3"/>
  <c r="G1136" i="3"/>
  <c r="E1137" i="3"/>
  <c r="F1137" i="3"/>
  <c r="G1137" i="3"/>
  <c r="E1138" i="3"/>
  <c r="F1138" i="3"/>
  <c r="G1138" i="3"/>
  <c r="E1139" i="3"/>
  <c r="F1139" i="3"/>
  <c r="G1139" i="3"/>
  <c r="E1140" i="3"/>
  <c r="F1140" i="3"/>
  <c r="G1140" i="3"/>
  <c r="E1141" i="3"/>
  <c r="F1141" i="3"/>
  <c r="G1141" i="3"/>
  <c r="E1142" i="3"/>
  <c r="F1142" i="3"/>
  <c r="G1142" i="3"/>
  <c r="E1143" i="3"/>
  <c r="F1143" i="3"/>
  <c r="G1143" i="3"/>
  <c r="E1144" i="3"/>
  <c r="F1144" i="3"/>
  <c r="G1144" i="3"/>
  <c r="E1145" i="3"/>
  <c r="F1145" i="3"/>
  <c r="G1145" i="3"/>
  <c r="E1146" i="3"/>
  <c r="F1146" i="3"/>
  <c r="G1146" i="3"/>
  <c r="E1147" i="3"/>
  <c r="F1147" i="3"/>
  <c r="G1147" i="3"/>
  <c r="E1148" i="3"/>
  <c r="F1148" i="3"/>
  <c r="G1148" i="3"/>
  <c r="E1149" i="3"/>
  <c r="F1149" i="3"/>
  <c r="G1149" i="3"/>
  <c r="E1150" i="3"/>
  <c r="F1150" i="3"/>
  <c r="G1150" i="3"/>
  <c r="E1151" i="3"/>
  <c r="F1151" i="3"/>
  <c r="G1151" i="3"/>
  <c r="E1152" i="3"/>
  <c r="F1152" i="3"/>
  <c r="G1152" i="3"/>
  <c r="E1153" i="3"/>
  <c r="F1153" i="3"/>
  <c r="G1153" i="3"/>
  <c r="E1154" i="3"/>
  <c r="F1154" i="3"/>
  <c r="G1154" i="3"/>
  <c r="E1155" i="3"/>
  <c r="F1155" i="3"/>
  <c r="G1155" i="3"/>
  <c r="E1156" i="3"/>
  <c r="F1156" i="3"/>
  <c r="G1156" i="3"/>
  <c r="E1157" i="3"/>
  <c r="F1157" i="3"/>
  <c r="G1157" i="3"/>
  <c r="E1158" i="3"/>
  <c r="F1158" i="3"/>
  <c r="G1158" i="3"/>
  <c r="E1159" i="3"/>
  <c r="F1159" i="3"/>
  <c r="G1159" i="3"/>
  <c r="E1160" i="3"/>
  <c r="F1160" i="3"/>
  <c r="G1160" i="3"/>
  <c r="E1161" i="3"/>
  <c r="F1161" i="3"/>
  <c r="G1161" i="3"/>
  <c r="E1162" i="3"/>
  <c r="F1162" i="3"/>
  <c r="G1162" i="3"/>
  <c r="E1163" i="3"/>
  <c r="F1163" i="3"/>
  <c r="G1163" i="3"/>
  <c r="E1164" i="3"/>
  <c r="F1164" i="3"/>
  <c r="G1164" i="3"/>
  <c r="E1165" i="3"/>
  <c r="F1165" i="3"/>
  <c r="G1165" i="3"/>
  <c r="E1166" i="3"/>
  <c r="F1166" i="3"/>
  <c r="G1166" i="3"/>
  <c r="E1167" i="3"/>
  <c r="F1167" i="3"/>
  <c r="G1167" i="3"/>
  <c r="E1168" i="3"/>
  <c r="F1168" i="3"/>
  <c r="G1168" i="3"/>
  <c r="E1169" i="3"/>
  <c r="F1169" i="3"/>
  <c r="G1169" i="3"/>
  <c r="E1170" i="3"/>
  <c r="F1170" i="3"/>
  <c r="G1170" i="3"/>
  <c r="E1171" i="3"/>
  <c r="F1171" i="3"/>
  <c r="G1171" i="3"/>
  <c r="E1172" i="3"/>
  <c r="F1172" i="3"/>
  <c r="G1172" i="3"/>
  <c r="E1173" i="3"/>
  <c r="F1173" i="3"/>
  <c r="G1173" i="3"/>
  <c r="E1174" i="3"/>
  <c r="F1174" i="3"/>
  <c r="G1174" i="3"/>
  <c r="E1175" i="3"/>
  <c r="F1175" i="3"/>
  <c r="G1175" i="3"/>
  <c r="E1176" i="3"/>
  <c r="F1176" i="3"/>
  <c r="G1176" i="3"/>
  <c r="E1177" i="3"/>
  <c r="F1177" i="3"/>
  <c r="G1177" i="3"/>
  <c r="E1178" i="3"/>
  <c r="F1178" i="3"/>
  <c r="G1178" i="3"/>
  <c r="E1179" i="3"/>
  <c r="F1179" i="3"/>
  <c r="G1179" i="3"/>
  <c r="E1180" i="3"/>
  <c r="F1180" i="3"/>
  <c r="G1180" i="3"/>
  <c r="E1181" i="3"/>
  <c r="F1181" i="3"/>
  <c r="G1181" i="3"/>
  <c r="E1182" i="3"/>
  <c r="F1182" i="3"/>
  <c r="G1182" i="3"/>
  <c r="E1183" i="3"/>
  <c r="F1183" i="3"/>
  <c r="G1183" i="3"/>
  <c r="E1184" i="3"/>
  <c r="F1184" i="3"/>
  <c r="G1184" i="3"/>
  <c r="E1185" i="3"/>
  <c r="F1185" i="3"/>
  <c r="G1185" i="3"/>
  <c r="E1186" i="3"/>
  <c r="F1186" i="3"/>
  <c r="G1186" i="3"/>
  <c r="E1187" i="3"/>
  <c r="F1187" i="3"/>
  <c r="G1187" i="3"/>
  <c r="E1188" i="3"/>
  <c r="F1188" i="3"/>
  <c r="G1188" i="3"/>
  <c r="E1189" i="3"/>
  <c r="F1189" i="3"/>
  <c r="G1189" i="3"/>
  <c r="E1190" i="3"/>
  <c r="F1190" i="3"/>
  <c r="G1190" i="3"/>
  <c r="E1191" i="3"/>
  <c r="F1191" i="3"/>
  <c r="G1191" i="3"/>
  <c r="E1192" i="3"/>
  <c r="F1192" i="3"/>
  <c r="G1192" i="3"/>
  <c r="E1193" i="3"/>
  <c r="F1193" i="3"/>
  <c r="G1193" i="3"/>
  <c r="E1194" i="3"/>
  <c r="F1194" i="3"/>
  <c r="G1194" i="3"/>
  <c r="E1195" i="3"/>
  <c r="F1195" i="3"/>
  <c r="G1195" i="3"/>
  <c r="E1196" i="3"/>
  <c r="F1196" i="3"/>
  <c r="G1196" i="3"/>
  <c r="E1197" i="3"/>
  <c r="F1197" i="3"/>
  <c r="G1197" i="3"/>
  <c r="E1198" i="3"/>
  <c r="F1198" i="3"/>
  <c r="G1198" i="3"/>
  <c r="E1199" i="3"/>
  <c r="F1199" i="3"/>
  <c r="G1199" i="3"/>
  <c r="E1200" i="3"/>
  <c r="F1200" i="3"/>
  <c r="G1200" i="3"/>
  <c r="E1201" i="3"/>
  <c r="F1201" i="3"/>
  <c r="G1201" i="3"/>
  <c r="E1202" i="3"/>
  <c r="F1202" i="3"/>
  <c r="G1202" i="3"/>
  <c r="E1203" i="3"/>
  <c r="F1203" i="3"/>
  <c r="G1203" i="3"/>
  <c r="E1204" i="3"/>
  <c r="F1204" i="3"/>
  <c r="G1204" i="3"/>
  <c r="E1205" i="3"/>
  <c r="F1205" i="3"/>
  <c r="G1205" i="3"/>
  <c r="E1206" i="3"/>
  <c r="F1206" i="3"/>
  <c r="G1206" i="3"/>
  <c r="E1207" i="3"/>
  <c r="F1207" i="3"/>
  <c r="G1207" i="3"/>
  <c r="E1208" i="3"/>
  <c r="F1208" i="3"/>
  <c r="G1208" i="3"/>
  <c r="E1209" i="3"/>
  <c r="F1209" i="3"/>
  <c r="G1209" i="3"/>
  <c r="E1210" i="3"/>
  <c r="F1210" i="3"/>
  <c r="G1210" i="3"/>
  <c r="E1211" i="3"/>
  <c r="F1211" i="3"/>
  <c r="G1211" i="3"/>
  <c r="E1212" i="3"/>
  <c r="F1212" i="3"/>
  <c r="G1212" i="3"/>
  <c r="E1213" i="3"/>
  <c r="F1213" i="3"/>
  <c r="G1213" i="3"/>
  <c r="E1214" i="3"/>
  <c r="F1214" i="3"/>
  <c r="G1214" i="3"/>
  <c r="E1215" i="3"/>
  <c r="F1215" i="3"/>
  <c r="G1215" i="3"/>
  <c r="E1216" i="3"/>
  <c r="F1216" i="3"/>
  <c r="G1216" i="3"/>
  <c r="E1217" i="3"/>
  <c r="F1217" i="3"/>
  <c r="G1217" i="3"/>
  <c r="E1218" i="3"/>
  <c r="F1218" i="3"/>
  <c r="G1218" i="3"/>
  <c r="E1219" i="3"/>
  <c r="F1219" i="3"/>
  <c r="G1219" i="3"/>
  <c r="E1220" i="3"/>
  <c r="F1220" i="3"/>
  <c r="G1220" i="3"/>
  <c r="E1221" i="3"/>
  <c r="F1221" i="3"/>
  <c r="G1221" i="3"/>
  <c r="E1222" i="3"/>
  <c r="F1222" i="3"/>
  <c r="G1222" i="3"/>
  <c r="E1223" i="3"/>
  <c r="F1223" i="3"/>
  <c r="G1223" i="3"/>
  <c r="E1224" i="3"/>
  <c r="F1224" i="3"/>
  <c r="G1224" i="3"/>
  <c r="E1225" i="3"/>
  <c r="F1225" i="3"/>
  <c r="G1225" i="3"/>
  <c r="E1226" i="3"/>
  <c r="F1226" i="3"/>
  <c r="G1226" i="3"/>
  <c r="E1227" i="3"/>
  <c r="F1227" i="3"/>
  <c r="G1227" i="3"/>
  <c r="E1228" i="3"/>
  <c r="F1228" i="3"/>
  <c r="G1228" i="3"/>
  <c r="E1229" i="3"/>
  <c r="F1229" i="3"/>
  <c r="G1229" i="3"/>
  <c r="E1230" i="3"/>
  <c r="F1230" i="3"/>
  <c r="G1230" i="3"/>
  <c r="E1231" i="3"/>
  <c r="F1231" i="3"/>
  <c r="G1231" i="3"/>
  <c r="E1232" i="3"/>
  <c r="F1232" i="3"/>
  <c r="G1232" i="3"/>
  <c r="E1233" i="3"/>
  <c r="F1233" i="3"/>
  <c r="G1233" i="3"/>
  <c r="E1234" i="3"/>
  <c r="F1234" i="3"/>
  <c r="G1234" i="3"/>
  <c r="E1235" i="3"/>
  <c r="F1235" i="3"/>
  <c r="G1235" i="3"/>
  <c r="E1236" i="3"/>
  <c r="F1236" i="3"/>
  <c r="G1236" i="3"/>
  <c r="E1237" i="3"/>
  <c r="F1237" i="3"/>
  <c r="G1237" i="3"/>
  <c r="E1238" i="3"/>
  <c r="F1238" i="3"/>
  <c r="G1238" i="3"/>
  <c r="E1239" i="3"/>
  <c r="F1239" i="3"/>
  <c r="G1239" i="3"/>
  <c r="E1240" i="3"/>
  <c r="F1240" i="3"/>
  <c r="G1240" i="3"/>
  <c r="E1241" i="3"/>
  <c r="F1241" i="3"/>
  <c r="G1241" i="3"/>
  <c r="E1242" i="3"/>
  <c r="F1242" i="3"/>
  <c r="G1242" i="3"/>
  <c r="E1243" i="3"/>
  <c r="F1243" i="3"/>
  <c r="G1243" i="3"/>
  <c r="E1244" i="3"/>
  <c r="F1244" i="3"/>
  <c r="G1244" i="3"/>
  <c r="E1245" i="3"/>
  <c r="F1245" i="3"/>
  <c r="G1245" i="3"/>
  <c r="E1246" i="3"/>
  <c r="F1246" i="3"/>
  <c r="G1246" i="3"/>
  <c r="E1247" i="3"/>
  <c r="F1247" i="3"/>
  <c r="G1247" i="3"/>
  <c r="E1248" i="3"/>
  <c r="F1248" i="3"/>
  <c r="G1248" i="3"/>
  <c r="E1249" i="3"/>
  <c r="F1249" i="3"/>
  <c r="G1249" i="3"/>
  <c r="E1250" i="3"/>
  <c r="F1250" i="3"/>
  <c r="G1250" i="3"/>
  <c r="E1251" i="3"/>
  <c r="F1251" i="3"/>
  <c r="G1251" i="3"/>
  <c r="E1252" i="3"/>
  <c r="F1252" i="3"/>
  <c r="G1252" i="3"/>
  <c r="E1253" i="3"/>
  <c r="F1253" i="3"/>
  <c r="G1253" i="3"/>
  <c r="E1254" i="3"/>
  <c r="F1254" i="3"/>
  <c r="G1254" i="3"/>
  <c r="E1255" i="3"/>
  <c r="F1255" i="3"/>
  <c r="G1255" i="3"/>
  <c r="E1256" i="3"/>
  <c r="F1256" i="3"/>
  <c r="G1256" i="3"/>
  <c r="E1257" i="3"/>
  <c r="F1257" i="3"/>
  <c r="G1257" i="3"/>
  <c r="E1258" i="3"/>
  <c r="F1258" i="3"/>
  <c r="G1258" i="3"/>
  <c r="E1259" i="3"/>
  <c r="F1259" i="3"/>
  <c r="G1259" i="3"/>
  <c r="E1260" i="3"/>
  <c r="F1260" i="3"/>
  <c r="G1260" i="3"/>
  <c r="E1261" i="3"/>
  <c r="F1261" i="3"/>
  <c r="G1261" i="3"/>
  <c r="E1262" i="3"/>
  <c r="F1262" i="3"/>
  <c r="G1262" i="3"/>
  <c r="E1263" i="3"/>
  <c r="F1263" i="3"/>
  <c r="G1263" i="3"/>
  <c r="E1264" i="3"/>
  <c r="F1264" i="3"/>
  <c r="G1264" i="3"/>
  <c r="E1265" i="3"/>
  <c r="F1265" i="3"/>
  <c r="G1265" i="3"/>
  <c r="E1266" i="3"/>
  <c r="F1266" i="3"/>
  <c r="G1266" i="3"/>
  <c r="E1267" i="3"/>
  <c r="F1267" i="3"/>
  <c r="G1267" i="3"/>
  <c r="E1268" i="3"/>
  <c r="F1268" i="3"/>
  <c r="G1268" i="3"/>
  <c r="E1269" i="3"/>
  <c r="F1269" i="3"/>
  <c r="G1269" i="3"/>
  <c r="E1270" i="3"/>
  <c r="F1270" i="3"/>
  <c r="G1270" i="3"/>
  <c r="E1271" i="3"/>
  <c r="F1271" i="3"/>
  <c r="G1271" i="3"/>
  <c r="E1272" i="3"/>
  <c r="F1272" i="3"/>
  <c r="G1272" i="3"/>
  <c r="E1273" i="3"/>
  <c r="F1273" i="3"/>
  <c r="G1273" i="3"/>
  <c r="E1274" i="3"/>
  <c r="F1274" i="3"/>
  <c r="G1274" i="3"/>
  <c r="E1275" i="3"/>
  <c r="F1275" i="3"/>
  <c r="G1275" i="3"/>
  <c r="E1276" i="3"/>
  <c r="F1276" i="3"/>
  <c r="G1276" i="3"/>
  <c r="E1277" i="3"/>
  <c r="F1277" i="3"/>
  <c r="G1277" i="3"/>
  <c r="E1278" i="3"/>
  <c r="F1278" i="3"/>
  <c r="G1278" i="3"/>
  <c r="E1279" i="3"/>
  <c r="F1279" i="3"/>
  <c r="G1279" i="3"/>
  <c r="E1280" i="3"/>
  <c r="F1280" i="3"/>
  <c r="G1280" i="3"/>
  <c r="E1281" i="3"/>
  <c r="F1281" i="3"/>
  <c r="G1281" i="3"/>
  <c r="E1282" i="3"/>
  <c r="F1282" i="3"/>
  <c r="G1282" i="3"/>
  <c r="E1283" i="3"/>
  <c r="F1283" i="3"/>
  <c r="G1283" i="3"/>
  <c r="E1284" i="3"/>
  <c r="F1284" i="3"/>
  <c r="G1284" i="3"/>
  <c r="E1285" i="3"/>
  <c r="F1285" i="3"/>
  <c r="G1285" i="3"/>
  <c r="E1286" i="3"/>
  <c r="F1286" i="3"/>
  <c r="G1286" i="3"/>
  <c r="E1287" i="3"/>
  <c r="F1287" i="3"/>
  <c r="G1287" i="3"/>
  <c r="E1288" i="3"/>
  <c r="F1288" i="3"/>
  <c r="G1288" i="3"/>
  <c r="E1289" i="3"/>
  <c r="F1289" i="3"/>
  <c r="G1289" i="3"/>
  <c r="E1290" i="3"/>
  <c r="F1290" i="3"/>
  <c r="G1290" i="3"/>
  <c r="E1291" i="3"/>
  <c r="F1291" i="3"/>
  <c r="G1291" i="3"/>
  <c r="E1292" i="3"/>
  <c r="F1292" i="3"/>
  <c r="G1292" i="3"/>
  <c r="E1293" i="3"/>
  <c r="F1293" i="3"/>
  <c r="G1293" i="3"/>
  <c r="E1294" i="3"/>
  <c r="F1294" i="3"/>
  <c r="G1294" i="3"/>
  <c r="E1295" i="3"/>
  <c r="F1295" i="3"/>
  <c r="G1295" i="3"/>
  <c r="E1296" i="3"/>
  <c r="F1296" i="3"/>
  <c r="G1296" i="3"/>
  <c r="E1297" i="3"/>
  <c r="F1297" i="3"/>
  <c r="G1297" i="3"/>
  <c r="E1298" i="3"/>
  <c r="F1298" i="3"/>
  <c r="G1298" i="3"/>
  <c r="E1299" i="3"/>
  <c r="F1299" i="3"/>
  <c r="G1299" i="3"/>
  <c r="E1300" i="3"/>
  <c r="F1300" i="3"/>
  <c r="G1300" i="3"/>
  <c r="E1301" i="3"/>
  <c r="F1301" i="3"/>
  <c r="G1301" i="3"/>
  <c r="E1302" i="3"/>
  <c r="F1302" i="3"/>
  <c r="G1302" i="3"/>
  <c r="E1303" i="3"/>
  <c r="F1303" i="3"/>
  <c r="G1303" i="3"/>
  <c r="E1304" i="3"/>
  <c r="F1304" i="3"/>
  <c r="G1304" i="3"/>
  <c r="E1305" i="3"/>
  <c r="F1305" i="3"/>
  <c r="G1305" i="3"/>
  <c r="E1306" i="3"/>
  <c r="F1306" i="3"/>
  <c r="G1306" i="3"/>
  <c r="E1307" i="3"/>
  <c r="F1307" i="3"/>
  <c r="G1307" i="3"/>
  <c r="E1308" i="3"/>
  <c r="F1308" i="3"/>
  <c r="G1308" i="3"/>
  <c r="E1309" i="3"/>
  <c r="F1309" i="3"/>
  <c r="G1309" i="3"/>
  <c r="E1310" i="3"/>
  <c r="F1310" i="3"/>
  <c r="G1310" i="3"/>
  <c r="E1311" i="3"/>
  <c r="F1311" i="3"/>
  <c r="G1311" i="3"/>
  <c r="E1312" i="3"/>
  <c r="F1312" i="3"/>
  <c r="G1312" i="3"/>
  <c r="E1313" i="3"/>
  <c r="F1313" i="3"/>
  <c r="G1313" i="3"/>
  <c r="E1314" i="3"/>
  <c r="F1314" i="3"/>
  <c r="G1314" i="3"/>
  <c r="E1315" i="3"/>
  <c r="F1315" i="3"/>
  <c r="G1315" i="3"/>
  <c r="E1316" i="3"/>
  <c r="F1316" i="3"/>
  <c r="G1316" i="3"/>
  <c r="E1317" i="3"/>
  <c r="F1317" i="3"/>
  <c r="G1317" i="3"/>
  <c r="E1318" i="3"/>
  <c r="F1318" i="3"/>
  <c r="G1318" i="3"/>
  <c r="E1319" i="3"/>
  <c r="F1319" i="3"/>
  <c r="G1319" i="3"/>
  <c r="E1320" i="3"/>
  <c r="F1320" i="3"/>
  <c r="G1320" i="3"/>
  <c r="E1321" i="3"/>
  <c r="F1321" i="3"/>
  <c r="G1321" i="3"/>
  <c r="E1322" i="3"/>
  <c r="F1322" i="3"/>
  <c r="G1322" i="3"/>
  <c r="E1323" i="3"/>
  <c r="F1323" i="3"/>
  <c r="G1323" i="3"/>
  <c r="E1324" i="3"/>
  <c r="F1324" i="3"/>
  <c r="G1324" i="3"/>
  <c r="E1325" i="3"/>
  <c r="F1325" i="3"/>
  <c r="G1325" i="3"/>
  <c r="E1326" i="3"/>
  <c r="F1326" i="3"/>
  <c r="G1326" i="3"/>
  <c r="E1327" i="3"/>
  <c r="F1327" i="3"/>
  <c r="G1327" i="3"/>
  <c r="E1328" i="3"/>
  <c r="F1328" i="3"/>
  <c r="G1328" i="3"/>
  <c r="E1329" i="3"/>
  <c r="F1329" i="3"/>
  <c r="G1329" i="3"/>
  <c r="E1330" i="3"/>
  <c r="F1330" i="3"/>
  <c r="G1330" i="3"/>
  <c r="E1331" i="3"/>
  <c r="F1331" i="3"/>
  <c r="G1331" i="3"/>
  <c r="E1332" i="3"/>
  <c r="F1332" i="3"/>
  <c r="G1332" i="3"/>
  <c r="E1333" i="3"/>
  <c r="F1333" i="3"/>
  <c r="G1333" i="3"/>
  <c r="E1334" i="3"/>
  <c r="F1334" i="3"/>
  <c r="G1334" i="3"/>
  <c r="E1335" i="3"/>
  <c r="F1335" i="3"/>
  <c r="G1335" i="3"/>
  <c r="E1336" i="3"/>
  <c r="F1336" i="3"/>
  <c r="G1336" i="3"/>
  <c r="E1337" i="3"/>
  <c r="F1337" i="3"/>
  <c r="G1337" i="3"/>
  <c r="E1338" i="3"/>
  <c r="F1338" i="3"/>
  <c r="G1338" i="3"/>
  <c r="E1339" i="3"/>
  <c r="F1339" i="3"/>
  <c r="G1339" i="3"/>
  <c r="E1340" i="3"/>
  <c r="F1340" i="3"/>
  <c r="G1340" i="3"/>
  <c r="E1341" i="3"/>
  <c r="F1341" i="3"/>
  <c r="G1341" i="3"/>
  <c r="E1342" i="3"/>
  <c r="F1342" i="3"/>
  <c r="G1342" i="3"/>
  <c r="E1343" i="3"/>
  <c r="F1343" i="3"/>
  <c r="G1343" i="3"/>
  <c r="E1344" i="3"/>
  <c r="F1344" i="3"/>
  <c r="G1344" i="3"/>
  <c r="E1345" i="3"/>
  <c r="F1345" i="3"/>
  <c r="G1345" i="3"/>
  <c r="E1346" i="3"/>
  <c r="F1346" i="3"/>
  <c r="G1346" i="3"/>
  <c r="E1347" i="3"/>
  <c r="F1347" i="3"/>
  <c r="G1347" i="3"/>
  <c r="E1348" i="3"/>
  <c r="F1348" i="3"/>
  <c r="G1348" i="3"/>
  <c r="E1349" i="3"/>
  <c r="F1349" i="3"/>
  <c r="G1349" i="3"/>
  <c r="E1350" i="3"/>
  <c r="F1350" i="3"/>
  <c r="G1350" i="3"/>
  <c r="E1351" i="3"/>
  <c r="F1351" i="3"/>
  <c r="G1351" i="3"/>
  <c r="E1352" i="3"/>
  <c r="F1352" i="3"/>
  <c r="G1352" i="3"/>
  <c r="E1353" i="3"/>
  <c r="F1353" i="3"/>
  <c r="G1353" i="3"/>
  <c r="E1354" i="3"/>
  <c r="F1354" i="3"/>
  <c r="G1354" i="3"/>
  <c r="E1355" i="3"/>
  <c r="F1355" i="3"/>
  <c r="G1355" i="3"/>
  <c r="E1356" i="3"/>
  <c r="F1356" i="3"/>
  <c r="G1356" i="3"/>
  <c r="E1357" i="3"/>
  <c r="F1357" i="3"/>
  <c r="G1357" i="3"/>
  <c r="E1358" i="3"/>
  <c r="F1358" i="3"/>
  <c r="G1358" i="3"/>
  <c r="E1359" i="3"/>
  <c r="F1359" i="3"/>
  <c r="G1359" i="3"/>
  <c r="E1360" i="3"/>
  <c r="F1360" i="3"/>
  <c r="G1360" i="3"/>
  <c r="E1361" i="3"/>
  <c r="F1361" i="3"/>
  <c r="G1361" i="3"/>
  <c r="E1362" i="3"/>
  <c r="F1362" i="3"/>
  <c r="G1362" i="3"/>
  <c r="E1363" i="3"/>
  <c r="F1363" i="3"/>
  <c r="G1363" i="3"/>
  <c r="E1364" i="3"/>
  <c r="F1364" i="3"/>
  <c r="G1364" i="3"/>
  <c r="E1365" i="3"/>
  <c r="F1365" i="3"/>
  <c r="G1365" i="3"/>
  <c r="E1366" i="3"/>
  <c r="F1366" i="3"/>
  <c r="G1366" i="3"/>
  <c r="E1367" i="3"/>
  <c r="F1367" i="3"/>
  <c r="G1367" i="3"/>
  <c r="E1368" i="3"/>
  <c r="F1368" i="3"/>
  <c r="G1368" i="3"/>
  <c r="E1369" i="3"/>
  <c r="F1369" i="3"/>
  <c r="G1369" i="3"/>
  <c r="E1370" i="3"/>
  <c r="F1370" i="3"/>
  <c r="G1370" i="3"/>
  <c r="E1371" i="3"/>
  <c r="F1371" i="3"/>
  <c r="G1371" i="3"/>
  <c r="E1372" i="3"/>
  <c r="F1372" i="3"/>
  <c r="G1372" i="3"/>
  <c r="E1373" i="3"/>
  <c r="F1373" i="3"/>
  <c r="G1373" i="3"/>
  <c r="E1374" i="3"/>
  <c r="F1374" i="3"/>
  <c r="G1374" i="3"/>
  <c r="E1375" i="3"/>
  <c r="F1375" i="3"/>
  <c r="G1375" i="3"/>
  <c r="E1376" i="3"/>
  <c r="F1376" i="3"/>
  <c r="G1376" i="3"/>
  <c r="E1377" i="3"/>
  <c r="F1377" i="3"/>
  <c r="G1377" i="3"/>
  <c r="E1378" i="3"/>
  <c r="F1378" i="3"/>
  <c r="G1378" i="3"/>
  <c r="E1379" i="3"/>
  <c r="F1379" i="3"/>
  <c r="G1379" i="3"/>
  <c r="E1380" i="3"/>
  <c r="F1380" i="3"/>
  <c r="G1380" i="3"/>
  <c r="E1381" i="3"/>
  <c r="F1381" i="3"/>
  <c r="G1381" i="3"/>
  <c r="E1382" i="3"/>
  <c r="F1382" i="3"/>
  <c r="G1382" i="3"/>
  <c r="E1383" i="3"/>
  <c r="F1383" i="3"/>
  <c r="G1383" i="3"/>
  <c r="E1384" i="3"/>
  <c r="F1384" i="3"/>
  <c r="G1384" i="3"/>
  <c r="E1385" i="3"/>
  <c r="F1385" i="3"/>
  <c r="G1385" i="3"/>
  <c r="E1386" i="3"/>
  <c r="F1386" i="3"/>
  <c r="G1386" i="3"/>
  <c r="E1387" i="3"/>
  <c r="F1387" i="3"/>
  <c r="G1387" i="3"/>
  <c r="E1388" i="3"/>
  <c r="F1388" i="3"/>
  <c r="G1388" i="3"/>
  <c r="E1389" i="3"/>
  <c r="F1389" i="3"/>
  <c r="G1389" i="3"/>
  <c r="E1390" i="3"/>
  <c r="F1390" i="3"/>
  <c r="G1390" i="3"/>
  <c r="E1391" i="3"/>
  <c r="F1391" i="3"/>
  <c r="G1391" i="3"/>
  <c r="E1392" i="3"/>
  <c r="F1392" i="3"/>
  <c r="G1392" i="3"/>
  <c r="E1393" i="3"/>
  <c r="F1393" i="3"/>
  <c r="G1393" i="3"/>
  <c r="E1394" i="3"/>
  <c r="F1394" i="3"/>
  <c r="G1394" i="3"/>
  <c r="E1395" i="3"/>
  <c r="F1395" i="3"/>
  <c r="G1395" i="3"/>
  <c r="E1396" i="3"/>
  <c r="F1396" i="3"/>
  <c r="G1396" i="3"/>
  <c r="E1397" i="3"/>
  <c r="F1397" i="3"/>
  <c r="G1397" i="3"/>
  <c r="E1398" i="3"/>
  <c r="F1398" i="3"/>
  <c r="G1398" i="3"/>
  <c r="E1399" i="3"/>
  <c r="F1399" i="3"/>
  <c r="G1399" i="3"/>
  <c r="E1400" i="3"/>
  <c r="F1400" i="3"/>
  <c r="G1400" i="3"/>
  <c r="E1401" i="3"/>
  <c r="F1401" i="3"/>
  <c r="G1401" i="3"/>
  <c r="E1402" i="3"/>
  <c r="F1402" i="3"/>
  <c r="G1402" i="3"/>
  <c r="E1403" i="3"/>
  <c r="F1403" i="3"/>
  <c r="G1403" i="3"/>
  <c r="E1404" i="3"/>
  <c r="F1404" i="3"/>
  <c r="G1404" i="3"/>
  <c r="E1405" i="3"/>
  <c r="F1405" i="3"/>
  <c r="G1405" i="3"/>
  <c r="E1406" i="3"/>
  <c r="F1406" i="3"/>
  <c r="G1406" i="3"/>
  <c r="E1407" i="3"/>
  <c r="F1407" i="3"/>
  <c r="G1407" i="3"/>
  <c r="E1408" i="3"/>
  <c r="F1408" i="3"/>
  <c r="G1408" i="3"/>
  <c r="E1409" i="3"/>
  <c r="F1409" i="3"/>
  <c r="G1409" i="3"/>
  <c r="E1410" i="3"/>
  <c r="F1410" i="3"/>
  <c r="G1410" i="3"/>
  <c r="E1411" i="3"/>
  <c r="F1411" i="3"/>
  <c r="G1411" i="3"/>
  <c r="E1412" i="3"/>
  <c r="F1412" i="3"/>
  <c r="G1412" i="3"/>
  <c r="E1413" i="3"/>
  <c r="F1413" i="3"/>
  <c r="G1413" i="3"/>
  <c r="E1414" i="3"/>
  <c r="F1414" i="3"/>
  <c r="G1414" i="3"/>
  <c r="E1415" i="3"/>
  <c r="F1415" i="3"/>
  <c r="G1415" i="3"/>
  <c r="E1416" i="3"/>
  <c r="F1416" i="3"/>
  <c r="G1416" i="3"/>
  <c r="E1417" i="3"/>
  <c r="F1417" i="3"/>
  <c r="G1417" i="3"/>
  <c r="E1418" i="3"/>
  <c r="F1418" i="3"/>
  <c r="G1418" i="3"/>
  <c r="E1419" i="3"/>
  <c r="F1419" i="3"/>
  <c r="G1419" i="3"/>
  <c r="E1420" i="3"/>
  <c r="F1420" i="3"/>
  <c r="G1420" i="3"/>
  <c r="E1421" i="3"/>
  <c r="F1421" i="3"/>
  <c r="G1421" i="3"/>
  <c r="E1422" i="3"/>
  <c r="F1422" i="3"/>
  <c r="G1422" i="3"/>
  <c r="E1423" i="3"/>
  <c r="F1423" i="3"/>
  <c r="G1423" i="3"/>
  <c r="E1424" i="3"/>
  <c r="F1424" i="3"/>
  <c r="G1424" i="3"/>
  <c r="E1425" i="3"/>
  <c r="F1425" i="3"/>
  <c r="G1425" i="3"/>
  <c r="E1426" i="3"/>
  <c r="F1426" i="3"/>
  <c r="G1426" i="3"/>
  <c r="E1427" i="3"/>
  <c r="F1427" i="3"/>
  <c r="G1427" i="3"/>
  <c r="E1428" i="3"/>
  <c r="F1428" i="3"/>
  <c r="G1428" i="3"/>
  <c r="E1429" i="3"/>
  <c r="F1429" i="3"/>
  <c r="G1429" i="3"/>
  <c r="E1430" i="3"/>
  <c r="F1430" i="3"/>
  <c r="G1430" i="3"/>
  <c r="E1431" i="3"/>
  <c r="F1431" i="3"/>
  <c r="G1431" i="3"/>
  <c r="E1432" i="3"/>
  <c r="F1432" i="3"/>
  <c r="G1432" i="3"/>
  <c r="E1433" i="3"/>
  <c r="F1433" i="3"/>
  <c r="G1433" i="3"/>
  <c r="E1434" i="3"/>
  <c r="F1434" i="3"/>
  <c r="G1434" i="3"/>
  <c r="E1435" i="3"/>
  <c r="F1435" i="3"/>
  <c r="G1435" i="3"/>
  <c r="E1436" i="3"/>
  <c r="F1436" i="3"/>
  <c r="G1436" i="3"/>
  <c r="E1437" i="3"/>
  <c r="F1437" i="3"/>
  <c r="G1437" i="3"/>
  <c r="E1438" i="3"/>
  <c r="F1438" i="3"/>
  <c r="G1438" i="3"/>
  <c r="E1439" i="3"/>
  <c r="F1439" i="3"/>
  <c r="G1439" i="3"/>
  <c r="E1440" i="3"/>
  <c r="F1440" i="3"/>
  <c r="G1440" i="3"/>
  <c r="E1441" i="3"/>
  <c r="F1441" i="3"/>
  <c r="G1441" i="3"/>
  <c r="E1442" i="3"/>
  <c r="F1442" i="3"/>
  <c r="G1442" i="3"/>
  <c r="E1443" i="3"/>
  <c r="F1443" i="3"/>
  <c r="G1443" i="3"/>
  <c r="E1444" i="3"/>
  <c r="F1444" i="3"/>
  <c r="G1444" i="3"/>
  <c r="E1445" i="3"/>
  <c r="F1445" i="3"/>
  <c r="G1445" i="3"/>
  <c r="E1446" i="3"/>
  <c r="F1446" i="3"/>
  <c r="G1446" i="3"/>
  <c r="E1447" i="3"/>
  <c r="F1447" i="3"/>
  <c r="G1447" i="3"/>
  <c r="E1448" i="3"/>
  <c r="F1448" i="3"/>
  <c r="G1448" i="3"/>
  <c r="E1449" i="3"/>
  <c r="F1449" i="3"/>
  <c r="G1449" i="3"/>
  <c r="E1450" i="3"/>
  <c r="F1450" i="3"/>
  <c r="G1450" i="3"/>
  <c r="E1451" i="3"/>
  <c r="F1451" i="3"/>
  <c r="G1451" i="3"/>
  <c r="E1452" i="3"/>
  <c r="F1452" i="3"/>
  <c r="G1452" i="3"/>
  <c r="E1453" i="3"/>
  <c r="F1453" i="3"/>
  <c r="G1453" i="3"/>
  <c r="E1454" i="3"/>
  <c r="F1454" i="3"/>
  <c r="G1454" i="3"/>
  <c r="E1455" i="3"/>
  <c r="F1455" i="3"/>
  <c r="G1455" i="3"/>
  <c r="E1456" i="3"/>
  <c r="F1456" i="3"/>
  <c r="G1456" i="3"/>
  <c r="E1457" i="3"/>
  <c r="F1457" i="3"/>
  <c r="G1457" i="3"/>
  <c r="E1458" i="3"/>
  <c r="F1458" i="3"/>
  <c r="G1458" i="3"/>
  <c r="E1459" i="3"/>
  <c r="F1459" i="3"/>
  <c r="G1459" i="3"/>
  <c r="E1460" i="3"/>
  <c r="F1460" i="3"/>
  <c r="G1460" i="3"/>
  <c r="E1461" i="3"/>
  <c r="F1461" i="3"/>
  <c r="G1461" i="3"/>
  <c r="E1462" i="3"/>
  <c r="F1462" i="3"/>
  <c r="G1462" i="3"/>
  <c r="E1463" i="3"/>
  <c r="F1463" i="3"/>
  <c r="G1463" i="3"/>
  <c r="E1464" i="3"/>
  <c r="F1464" i="3"/>
  <c r="G1464" i="3"/>
  <c r="E1465" i="3"/>
  <c r="F1465" i="3"/>
  <c r="G1465" i="3"/>
  <c r="E1466" i="3"/>
  <c r="F1466" i="3"/>
  <c r="G1466" i="3"/>
  <c r="E1467" i="3"/>
  <c r="F1467" i="3"/>
  <c r="G1467" i="3"/>
  <c r="E1468" i="3"/>
  <c r="F1468" i="3"/>
  <c r="G1468" i="3"/>
  <c r="E1469" i="3"/>
  <c r="F1469" i="3"/>
  <c r="G1469" i="3"/>
  <c r="E1470" i="3"/>
  <c r="F1470" i="3"/>
  <c r="G1470" i="3"/>
  <c r="E1471" i="3"/>
  <c r="F1471" i="3"/>
  <c r="G1471" i="3"/>
  <c r="E1472" i="3"/>
  <c r="F1472" i="3"/>
  <c r="G1472" i="3"/>
  <c r="E1473" i="3"/>
  <c r="F1473" i="3"/>
  <c r="G1473" i="3"/>
  <c r="E1474" i="3"/>
  <c r="F1474" i="3"/>
  <c r="G1474" i="3"/>
  <c r="E1475" i="3"/>
  <c r="F1475" i="3"/>
  <c r="G1475" i="3"/>
  <c r="E1476" i="3"/>
  <c r="F1476" i="3"/>
  <c r="G1476" i="3"/>
  <c r="E1477" i="3"/>
  <c r="F1477" i="3"/>
  <c r="G1477" i="3"/>
  <c r="E1478" i="3"/>
  <c r="F1478" i="3"/>
  <c r="G1478" i="3"/>
  <c r="E1479" i="3"/>
  <c r="F1479" i="3"/>
  <c r="G1479" i="3"/>
  <c r="E1480" i="3"/>
  <c r="F1480" i="3"/>
  <c r="G1480" i="3"/>
  <c r="E1481" i="3"/>
  <c r="F1481" i="3"/>
  <c r="G1481" i="3"/>
  <c r="E1482" i="3"/>
  <c r="F1482" i="3"/>
  <c r="G1482" i="3"/>
  <c r="E1483" i="3"/>
  <c r="F1483" i="3"/>
  <c r="G1483" i="3"/>
  <c r="E1484" i="3"/>
  <c r="F1484" i="3"/>
  <c r="G1484" i="3"/>
  <c r="E1485" i="3"/>
  <c r="F1485" i="3"/>
  <c r="G1485" i="3"/>
  <c r="E1486" i="3"/>
  <c r="F1486" i="3"/>
  <c r="G1486" i="3"/>
  <c r="E1487" i="3"/>
  <c r="F1487" i="3"/>
  <c r="G1487" i="3"/>
  <c r="E1488" i="3"/>
  <c r="F1488" i="3"/>
  <c r="G1488" i="3"/>
  <c r="E1489" i="3"/>
  <c r="F1489" i="3"/>
  <c r="G1489" i="3"/>
  <c r="E1490" i="3"/>
  <c r="F1490" i="3"/>
  <c r="G1490" i="3"/>
  <c r="E1491" i="3"/>
  <c r="F1491" i="3"/>
  <c r="G1491" i="3"/>
  <c r="E1492" i="3"/>
  <c r="F1492" i="3"/>
  <c r="G1492" i="3"/>
  <c r="E1493" i="3"/>
  <c r="F1493" i="3"/>
  <c r="G1493" i="3"/>
  <c r="E1494" i="3"/>
  <c r="F1494" i="3"/>
  <c r="G1494" i="3"/>
  <c r="E1495" i="3"/>
  <c r="F1495" i="3"/>
  <c r="G1495" i="3"/>
  <c r="E1496" i="3"/>
  <c r="F1496" i="3"/>
  <c r="G1496" i="3"/>
  <c r="E1497" i="3"/>
  <c r="F1497" i="3"/>
  <c r="G1497" i="3"/>
  <c r="E1498" i="3"/>
  <c r="F1498" i="3"/>
  <c r="G1498" i="3"/>
  <c r="E1499" i="3"/>
  <c r="F1499" i="3"/>
  <c r="G1499" i="3"/>
  <c r="E1500" i="3"/>
  <c r="F1500" i="3"/>
  <c r="G1500" i="3"/>
  <c r="E1501" i="3"/>
  <c r="F1501" i="3"/>
  <c r="G1501" i="3"/>
  <c r="E1502" i="3"/>
  <c r="F1502" i="3"/>
  <c r="G1502" i="3"/>
  <c r="E1503" i="3"/>
  <c r="F1503" i="3"/>
  <c r="G1503" i="3"/>
  <c r="E1504" i="3"/>
  <c r="F1504" i="3"/>
  <c r="G1504" i="3"/>
  <c r="E1505" i="3"/>
  <c r="F1505" i="3"/>
  <c r="G1505" i="3"/>
  <c r="E1506" i="3"/>
  <c r="F1506" i="3"/>
  <c r="G1506" i="3"/>
  <c r="E1507" i="3"/>
  <c r="F1507" i="3"/>
  <c r="G1507" i="3"/>
  <c r="E1508" i="3"/>
  <c r="F1508" i="3"/>
  <c r="G1508" i="3"/>
  <c r="E1509" i="3"/>
  <c r="F1509" i="3"/>
  <c r="G1509" i="3"/>
  <c r="E1510" i="3"/>
  <c r="F1510" i="3"/>
  <c r="G1510" i="3"/>
  <c r="E1511" i="3"/>
  <c r="F1511" i="3"/>
  <c r="G1511" i="3"/>
  <c r="E1512" i="3"/>
  <c r="F1512" i="3"/>
  <c r="G1512" i="3"/>
  <c r="E1513" i="3"/>
  <c r="F1513" i="3"/>
  <c r="G1513" i="3"/>
  <c r="E1514" i="3"/>
  <c r="F1514" i="3"/>
  <c r="G1514" i="3"/>
  <c r="E1515" i="3"/>
  <c r="F1515" i="3"/>
  <c r="G1515" i="3"/>
  <c r="E1516" i="3"/>
  <c r="F1516" i="3"/>
  <c r="G1516" i="3"/>
  <c r="E1517" i="3"/>
  <c r="F1517" i="3"/>
  <c r="G1517" i="3"/>
  <c r="E1518" i="3"/>
  <c r="F1518" i="3"/>
  <c r="G1518" i="3"/>
  <c r="E1519" i="3"/>
  <c r="F1519" i="3"/>
  <c r="G1519" i="3"/>
  <c r="E1520" i="3"/>
  <c r="F1520" i="3"/>
  <c r="G1520" i="3"/>
  <c r="E1521" i="3"/>
  <c r="F1521" i="3"/>
  <c r="G1521" i="3"/>
  <c r="E1522" i="3"/>
  <c r="F1522" i="3"/>
  <c r="G1522" i="3"/>
  <c r="E1523" i="3"/>
  <c r="F1523" i="3"/>
  <c r="G1523" i="3"/>
  <c r="E1524" i="3"/>
  <c r="F1524" i="3"/>
  <c r="G1524" i="3"/>
  <c r="E1525" i="3"/>
  <c r="F1525" i="3"/>
  <c r="G1525" i="3"/>
  <c r="E1526" i="3"/>
  <c r="F1526" i="3"/>
  <c r="G1526" i="3"/>
  <c r="E1527" i="3"/>
  <c r="F1527" i="3"/>
  <c r="G1527" i="3"/>
  <c r="E1528" i="3"/>
  <c r="F1528" i="3"/>
  <c r="G1528" i="3"/>
  <c r="E1529" i="3"/>
  <c r="F1529" i="3"/>
  <c r="G1529" i="3"/>
  <c r="E1530" i="3"/>
  <c r="F1530" i="3"/>
  <c r="G1530" i="3"/>
  <c r="E1531" i="3"/>
  <c r="F1531" i="3"/>
  <c r="G1531" i="3"/>
  <c r="E1532" i="3"/>
  <c r="F1532" i="3"/>
  <c r="G1532" i="3"/>
  <c r="E1533" i="3"/>
  <c r="F1533" i="3"/>
  <c r="G1533" i="3"/>
  <c r="E1534" i="3"/>
  <c r="F1534" i="3"/>
  <c r="G1534" i="3"/>
  <c r="E1535" i="3"/>
  <c r="F1535" i="3"/>
  <c r="G1535" i="3"/>
  <c r="E1536" i="3"/>
  <c r="F1536" i="3"/>
  <c r="G1536" i="3"/>
  <c r="E1537" i="3"/>
  <c r="F1537" i="3"/>
  <c r="G1537" i="3"/>
  <c r="E1538" i="3"/>
  <c r="F1538" i="3"/>
  <c r="G1538" i="3"/>
  <c r="E1539" i="3"/>
  <c r="F1539" i="3"/>
  <c r="G1539" i="3"/>
  <c r="E1540" i="3"/>
  <c r="F1540" i="3"/>
  <c r="G1540" i="3"/>
  <c r="E1541" i="3"/>
  <c r="F1541" i="3"/>
  <c r="G1541" i="3"/>
  <c r="E1542" i="3"/>
  <c r="F1542" i="3"/>
  <c r="G1542" i="3"/>
  <c r="E1543" i="3"/>
  <c r="F1543" i="3"/>
  <c r="G1543" i="3"/>
  <c r="E1544" i="3"/>
  <c r="F1544" i="3"/>
  <c r="G1544" i="3"/>
  <c r="E1545" i="3"/>
  <c r="F1545" i="3"/>
  <c r="G1545" i="3"/>
  <c r="E1546" i="3"/>
  <c r="F1546" i="3"/>
  <c r="G1546" i="3"/>
  <c r="E1547" i="3"/>
  <c r="F1547" i="3"/>
  <c r="G1547" i="3"/>
  <c r="E1548" i="3"/>
  <c r="F1548" i="3"/>
  <c r="G1548" i="3"/>
  <c r="E1549" i="3"/>
  <c r="F1549" i="3"/>
  <c r="G1549" i="3"/>
  <c r="E1550" i="3"/>
  <c r="F1550" i="3"/>
  <c r="G1550" i="3"/>
  <c r="E1551" i="3"/>
  <c r="F1551" i="3"/>
  <c r="G1551" i="3"/>
  <c r="E1552" i="3"/>
  <c r="F1552" i="3"/>
  <c r="G1552" i="3"/>
  <c r="E1553" i="3"/>
  <c r="F1553" i="3"/>
  <c r="G1553" i="3"/>
  <c r="E1554" i="3"/>
  <c r="F1554" i="3"/>
  <c r="G1554" i="3"/>
  <c r="E1555" i="3"/>
  <c r="F1555" i="3"/>
  <c r="G1555" i="3"/>
  <c r="E1556" i="3"/>
  <c r="F1556" i="3"/>
  <c r="G1556" i="3"/>
  <c r="E1557" i="3"/>
  <c r="F1557" i="3"/>
  <c r="G1557" i="3"/>
  <c r="E1558" i="3"/>
  <c r="F1558" i="3"/>
  <c r="G1558" i="3"/>
  <c r="E1559" i="3"/>
  <c r="F1559" i="3"/>
  <c r="G1559" i="3"/>
  <c r="E1560" i="3"/>
  <c r="F1560" i="3"/>
  <c r="G1560" i="3"/>
  <c r="E1561" i="3"/>
  <c r="F1561" i="3"/>
  <c r="G1561" i="3"/>
  <c r="E1562" i="3"/>
  <c r="F1562" i="3"/>
  <c r="G1562" i="3"/>
  <c r="E1563" i="3"/>
  <c r="F1563" i="3"/>
  <c r="G1563" i="3"/>
  <c r="E1564" i="3"/>
  <c r="F1564" i="3"/>
  <c r="G1564" i="3"/>
  <c r="E1565" i="3"/>
  <c r="F1565" i="3"/>
  <c r="G1565" i="3"/>
  <c r="E1566" i="3"/>
  <c r="F1566" i="3"/>
  <c r="G1566" i="3"/>
  <c r="E1567" i="3"/>
  <c r="F1567" i="3"/>
  <c r="G1567" i="3"/>
  <c r="E1568" i="3"/>
  <c r="F1568" i="3"/>
  <c r="G1568" i="3"/>
  <c r="E1569" i="3"/>
  <c r="F1569" i="3"/>
  <c r="G1569" i="3"/>
  <c r="E1570" i="3"/>
  <c r="F1570" i="3"/>
  <c r="G1570" i="3"/>
  <c r="E1571" i="3"/>
  <c r="F1571" i="3"/>
  <c r="G1571" i="3"/>
  <c r="E1572" i="3"/>
  <c r="F1572" i="3"/>
  <c r="G1572" i="3"/>
  <c r="E1573" i="3"/>
  <c r="F1573" i="3"/>
  <c r="G1573" i="3"/>
  <c r="E1574" i="3"/>
  <c r="F1574" i="3"/>
  <c r="G1574" i="3"/>
  <c r="E1575" i="3"/>
  <c r="F1575" i="3"/>
  <c r="G1575" i="3"/>
  <c r="E1576" i="3"/>
  <c r="F1576" i="3"/>
  <c r="G1576" i="3"/>
  <c r="E1577" i="3"/>
  <c r="F1577" i="3"/>
  <c r="G1577" i="3"/>
  <c r="E1578" i="3"/>
  <c r="F1578" i="3"/>
  <c r="G1578" i="3"/>
  <c r="E1579" i="3"/>
  <c r="F1579" i="3"/>
  <c r="G1579" i="3"/>
  <c r="E1580" i="3"/>
  <c r="F1580" i="3"/>
  <c r="G1580" i="3"/>
  <c r="E1581" i="3"/>
  <c r="F1581" i="3"/>
  <c r="G1581" i="3"/>
  <c r="E1582" i="3"/>
  <c r="F1582" i="3"/>
  <c r="G1582" i="3"/>
  <c r="E1583" i="3"/>
  <c r="F1583" i="3"/>
  <c r="G1583" i="3"/>
  <c r="E1584" i="3"/>
  <c r="F1584" i="3"/>
  <c r="G1584" i="3"/>
  <c r="E1585" i="3"/>
  <c r="F1585" i="3"/>
  <c r="G1585" i="3"/>
  <c r="E1586" i="3"/>
  <c r="F1586" i="3"/>
  <c r="G1586" i="3"/>
  <c r="E1587" i="3"/>
  <c r="F1587" i="3"/>
  <c r="G1587" i="3"/>
  <c r="E1588" i="3"/>
  <c r="F1588" i="3"/>
  <c r="G1588" i="3"/>
  <c r="E1589" i="3"/>
  <c r="F1589" i="3"/>
  <c r="G1589" i="3"/>
  <c r="E1590" i="3"/>
  <c r="F1590" i="3"/>
  <c r="G1590" i="3"/>
  <c r="E1591" i="3"/>
  <c r="F1591" i="3"/>
  <c r="G1591" i="3"/>
  <c r="E1592" i="3"/>
  <c r="F1592" i="3"/>
  <c r="G1592" i="3"/>
  <c r="E1593" i="3"/>
  <c r="F1593" i="3"/>
  <c r="G1593" i="3"/>
  <c r="E1594" i="3"/>
  <c r="F1594" i="3"/>
  <c r="G1594" i="3"/>
  <c r="E1595" i="3"/>
  <c r="F1595" i="3"/>
  <c r="G1595" i="3"/>
  <c r="E1596" i="3"/>
  <c r="F1596" i="3"/>
  <c r="G1596" i="3"/>
  <c r="E1597" i="3"/>
  <c r="F1597" i="3"/>
  <c r="G1597" i="3"/>
  <c r="E1598" i="3"/>
  <c r="F1598" i="3"/>
  <c r="G1598" i="3"/>
  <c r="E1599" i="3"/>
  <c r="F1599" i="3"/>
  <c r="G1599" i="3"/>
  <c r="E1600" i="3"/>
  <c r="F1600" i="3"/>
  <c r="G1600" i="3"/>
  <c r="E1601" i="3"/>
  <c r="F1601" i="3"/>
  <c r="G1601" i="3"/>
  <c r="E1602" i="3"/>
  <c r="F1602" i="3"/>
  <c r="G1602" i="3"/>
  <c r="E1603" i="3"/>
  <c r="F1603" i="3"/>
  <c r="G1603" i="3"/>
  <c r="E1604" i="3"/>
  <c r="F1604" i="3"/>
  <c r="G1604" i="3"/>
  <c r="E1605" i="3"/>
  <c r="F1605" i="3"/>
  <c r="G1605" i="3"/>
  <c r="E1606" i="3"/>
  <c r="F1606" i="3"/>
  <c r="G1606" i="3"/>
  <c r="E1607" i="3"/>
  <c r="F1607" i="3"/>
  <c r="G1607" i="3"/>
  <c r="E1608" i="3"/>
  <c r="F1608" i="3"/>
  <c r="G1608" i="3"/>
  <c r="E1609" i="3"/>
  <c r="F1609" i="3"/>
  <c r="G1609" i="3"/>
  <c r="E1610" i="3"/>
  <c r="F1610" i="3"/>
  <c r="G1610" i="3"/>
  <c r="E1611" i="3"/>
  <c r="F1611" i="3"/>
  <c r="G1611" i="3"/>
  <c r="E1612" i="3"/>
  <c r="F1612" i="3"/>
  <c r="G1612" i="3"/>
  <c r="E1613" i="3"/>
  <c r="F1613" i="3"/>
  <c r="G1613" i="3"/>
  <c r="E1614" i="3"/>
  <c r="F1614" i="3"/>
  <c r="G1614" i="3"/>
  <c r="E1615" i="3"/>
  <c r="F1615" i="3"/>
  <c r="G1615" i="3"/>
  <c r="E1616" i="3"/>
  <c r="F1616" i="3"/>
  <c r="G1616" i="3"/>
  <c r="E1617" i="3"/>
  <c r="F1617" i="3"/>
  <c r="G1617" i="3"/>
  <c r="E1618" i="3"/>
  <c r="F1618" i="3"/>
  <c r="G1618" i="3"/>
  <c r="E1619" i="3"/>
  <c r="F1619" i="3"/>
  <c r="G1619" i="3"/>
  <c r="E1620" i="3"/>
  <c r="F1620" i="3"/>
  <c r="G1620" i="3"/>
  <c r="E1621" i="3"/>
  <c r="F1621" i="3"/>
  <c r="G1621" i="3"/>
  <c r="E1622" i="3"/>
  <c r="F1622" i="3"/>
  <c r="G1622" i="3"/>
  <c r="E1623" i="3"/>
  <c r="F1623" i="3"/>
  <c r="G1623" i="3"/>
  <c r="E1624" i="3"/>
  <c r="F1624" i="3"/>
  <c r="G1624" i="3"/>
  <c r="E1625" i="3"/>
  <c r="F1625" i="3"/>
  <c r="G1625" i="3"/>
  <c r="E1626" i="3"/>
  <c r="F1626" i="3"/>
  <c r="G1626" i="3"/>
  <c r="E1627" i="3"/>
  <c r="F1627" i="3"/>
  <c r="G1627" i="3"/>
  <c r="E1628" i="3"/>
  <c r="F1628" i="3"/>
  <c r="G1628" i="3"/>
  <c r="E1629" i="3"/>
  <c r="F1629" i="3"/>
  <c r="G1629" i="3"/>
  <c r="E1630" i="3"/>
  <c r="F1630" i="3"/>
  <c r="G1630" i="3"/>
  <c r="E1631" i="3"/>
  <c r="F1631" i="3"/>
  <c r="G1631" i="3"/>
  <c r="E1632" i="3"/>
  <c r="F1632" i="3"/>
  <c r="G1632" i="3"/>
  <c r="E1633" i="3"/>
  <c r="F1633" i="3"/>
  <c r="G1633" i="3"/>
  <c r="E1634" i="3"/>
  <c r="F1634" i="3"/>
  <c r="G1634" i="3"/>
  <c r="E1635" i="3"/>
  <c r="F1635" i="3"/>
  <c r="G1635" i="3"/>
  <c r="E1636" i="3"/>
  <c r="F1636" i="3"/>
  <c r="G1636" i="3"/>
  <c r="E1637" i="3"/>
  <c r="F1637" i="3"/>
  <c r="G1637" i="3"/>
  <c r="E1638" i="3"/>
  <c r="F1638" i="3"/>
  <c r="G1638" i="3"/>
  <c r="E1639" i="3"/>
  <c r="F1639" i="3"/>
  <c r="G1639" i="3"/>
  <c r="E1640" i="3"/>
  <c r="F1640" i="3"/>
  <c r="G1640" i="3"/>
  <c r="E1641" i="3"/>
  <c r="F1641" i="3"/>
  <c r="G1641" i="3"/>
  <c r="E1642" i="3"/>
  <c r="F1642" i="3"/>
  <c r="G1642" i="3"/>
  <c r="E1643" i="3"/>
  <c r="F1643" i="3"/>
  <c r="G1643" i="3"/>
  <c r="E1644" i="3"/>
  <c r="F1644" i="3"/>
  <c r="G1644" i="3"/>
  <c r="E1645" i="3"/>
  <c r="F1645" i="3"/>
  <c r="G1645" i="3"/>
  <c r="E1646" i="3"/>
  <c r="F1646" i="3"/>
  <c r="G1646" i="3"/>
  <c r="E1647" i="3"/>
  <c r="F1647" i="3"/>
  <c r="G1647" i="3"/>
  <c r="E1648" i="3"/>
  <c r="F1648" i="3"/>
  <c r="G1648" i="3"/>
  <c r="E1649" i="3"/>
  <c r="F1649" i="3"/>
  <c r="G1649" i="3"/>
  <c r="E1650" i="3"/>
  <c r="F1650" i="3"/>
  <c r="G1650" i="3"/>
  <c r="E1651" i="3"/>
  <c r="F1651" i="3"/>
  <c r="G1651" i="3"/>
  <c r="E1652" i="3"/>
  <c r="F1652" i="3"/>
  <c r="G1652" i="3"/>
  <c r="E1653" i="3"/>
  <c r="F1653" i="3"/>
  <c r="G1653" i="3"/>
  <c r="E1654" i="3"/>
  <c r="F1654" i="3"/>
  <c r="G1654" i="3"/>
  <c r="E1655" i="3"/>
  <c r="F1655" i="3"/>
  <c r="G1655" i="3"/>
  <c r="E1656" i="3"/>
  <c r="F1656" i="3"/>
  <c r="G1656" i="3"/>
  <c r="E1657" i="3"/>
  <c r="F1657" i="3"/>
  <c r="G1657" i="3"/>
  <c r="E1658" i="3"/>
  <c r="F1658" i="3"/>
  <c r="G1658" i="3"/>
  <c r="E1659" i="3"/>
  <c r="F1659" i="3"/>
  <c r="G1659" i="3"/>
  <c r="E1660" i="3"/>
  <c r="F1660" i="3"/>
  <c r="G1660" i="3"/>
  <c r="E1661" i="3"/>
  <c r="F1661" i="3"/>
  <c r="G1661" i="3"/>
  <c r="E1662" i="3"/>
  <c r="F1662" i="3"/>
  <c r="G1662" i="3"/>
  <c r="E1663" i="3"/>
  <c r="F1663" i="3"/>
  <c r="G1663" i="3"/>
  <c r="E1664" i="3"/>
  <c r="F1664" i="3"/>
  <c r="G1664" i="3"/>
  <c r="E1665" i="3"/>
  <c r="F1665" i="3"/>
  <c r="G1665" i="3"/>
  <c r="E1666" i="3"/>
  <c r="F1666" i="3"/>
  <c r="G1666" i="3"/>
  <c r="E1667" i="3"/>
  <c r="F1667" i="3"/>
  <c r="G1667" i="3"/>
  <c r="E1668" i="3"/>
  <c r="F1668" i="3"/>
  <c r="G1668" i="3"/>
  <c r="E1669" i="3"/>
  <c r="F1669" i="3"/>
  <c r="G1669" i="3"/>
  <c r="E1670" i="3"/>
  <c r="F1670" i="3"/>
  <c r="G1670" i="3"/>
  <c r="E1671" i="3"/>
  <c r="F1671" i="3"/>
  <c r="G1671" i="3"/>
  <c r="E1672" i="3"/>
  <c r="F1672" i="3"/>
  <c r="G1672" i="3"/>
  <c r="E1673" i="3"/>
  <c r="F1673" i="3"/>
  <c r="G1673" i="3"/>
  <c r="E1674" i="3"/>
  <c r="F1674" i="3"/>
  <c r="G1674" i="3"/>
  <c r="E1675" i="3"/>
  <c r="F1675" i="3"/>
  <c r="G1675" i="3"/>
  <c r="E1676" i="3"/>
  <c r="F1676" i="3"/>
  <c r="G1676" i="3"/>
  <c r="E1677" i="3"/>
  <c r="F1677" i="3"/>
  <c r="G1677" i="3"/>
  <c r="E1678" i="3"/>
  <c r="F1678" i="3"/>
  <c r="G1678" i="3"/>
  <c r="E1679" i="3"/>
  <c r="F1679" i="3"/>
  <c r="G1679" i="3"/>
  <c r="E1680" i="3"/>
  <c r="F1680" i="3"/>
  <c r="G1680" i="3"/>
  <c r="E1681" i="3"/>
  <c r="F1681" i="3"/>
  <c r="G1681" i="3"/>
  <c r="E1682" i="3"/>
  <c r="F1682" i="3"/>
  <c r="G1682" i="3"/>
  <c r="E1683" i="3"/>
  <c r="F1683" i="3"/>
  <c r="G1683" i="3"/>
  <c r="E1684" i="3"/>
  <c r="F1684" i="3"/>
  <c r="G1684" i="3"/>
  <c r="E1685" i="3"/>
  <c r="F1685" i="3"/>
  <c r="G1685" i="3"/>
  <c r="E1686" i="3"/>
  <c r="F1686" i="3"/>
  <c r="G1686" i="3"/>
  <c r="E1687" i="3"/>
  <c r="F1687" i="3"/>
  <c r="G1687" i="3"/>
  <c r="E1688" i="3"/>
  <c r="F1688" i="3"/>
  <c r="G1688" i="3"/>
  <c r="E1689" i="3"/>
  <c r="F1689" i="3"/>
  <c r="G1689" i="3"/>
  <c r="E1690" i="3"/>
  <c r="F1690" i="3"/>
  <c r="G1690" i="3"/>
  <c r="E1691" i="3"/>
  <c r="F1691" i="3"/>
  <c r="G1691" i="3"/>
  <c r="E1692" i="3"/>
  <c r="F1692" i="3"/>
  <c r="G1692" i="3"/>
  <c r="E1693" i="3"/>
  <c r="F1693" i="3"/>
  <c r="G1693" i="3"/>
  <c r="E1694" i="3"/>
  <c r="F1694" i="3"/>
  <c r="G1694" i="3"/>
  <c r="E1695" i="3"/>
  <c r="F1695" i="3"/>
  <c r="G1695" i="3"/>
  <c r="E1696" i="3"/>
  <c r="F1696" i="3"/>
  <c r="G1696" i="3"/>
  <c r="E1697" i="3"/>
  <c r="F1697" i="3"/>
  <c r="G1697" i="3"/>
  <c r="E1698" i="3"/>
  <c r="F1698" i="3"/>
  <c r="G1698" i="3"/>
  <c r="E1699" i="3"/>
  <c r="F1699" i="3"/>
  <c r="G1699" i="3"/>
  <c r="E1700" i="3"/>
  <c r="F1700" i="3"/>
  <c r="G1700" i="3"/>
  <c r="E1701" i="3"/>
  <c r="F1701" i="3"/>
  <c r="G1701" i="3"/>
  <c r="E1702" i="3"/>
  <c r="F1702" i="3"/>
  <c r="G1702" i="3"/>
  <c r="E1703" i="3"/>
  <c r="F1703" i="3"/>
  <c r="G1703" i="3"/>
  <c r="E1704" i="3"/>
  <c r="F1704" i="3"/>
  <c r="G1704" i="3"/>
  <c r="E1705" i="3"/>
  <c r="F1705" i="3"/>
  <c r="G1705" i="3"/>
  <c r="E1706" i="3"/>
  <c r="F1706" i="3"/>
  <c r="G1706" i="3"/>
  <c r="E1707" i="3"/>
  <c r="F1707" i="3"/>
  <c r="G1707" i="3"/>
  <c r="E1708" i="3"/>
  <c r="F1708" i="3"/>
  <c r="G1708" i="3"/>
  <c r="E1709" i="3"/>
  <c r="F1709" i="3"/>
  <c r="G1709" i="3"/>
  <c r="E1710" i="3"/>
  <c r="F1710" i="3"/>
  <c r="G1710" i="3"/>
  <c r="E1711" i="3"/>
  <c r="F1711" i="3"/>
  <c r="G1711" i="3"/>
  <c r="E1712" i="3"/>
  <c r="F1712" i="3"/>
  <c r="G1712" i="3"/>
  <c r="E1713" i="3"/>
  <c r="F1713" i="3"/>
  <c r="G1713" i="3"/>
  <c r="E1714" i="3"/>
  <c r="F1714" i="3"/>
  <c r="G1714" i="3"/>
  <c r="E1715" i="3"/>
  <c r="F1715" i="3"/>
  <c r="G1715" i="3"/>
  <c r="E1716" i="3"/>
  <c r="F1716" i="3"/>
  <c r="G1716" i="3"/>
  <c r="E1717" i="3"/>
  <c r="F1717" i="3"/>
  <c r="G1717" i="3"/>
  <c r="E1718" i="3"/>
  <c r="F1718" i="3"/>
  <c r="G1718" i="3"/>
  <c r="E1719" i="3"/>
  <c r="F1719" i="3"/>
  <c r="G1719" i="3"/>
  <c r="E1720" i="3"/>
  <c r="F1720" i="3"/>
  <c r="G1720" i="3"/>
  <c r="E1721" i="3"/>
  <c r="F1721" i="3"/>
  <c r="G1721" i="3"/>
  <c r="E1722" i="3"/>
  <c r="F1722" i="3"/>
  <c r="G1722" i="3"/>
  <c r="E1723" i="3"/>
  <c r="F1723" i="3"/>
  <c r="G1723" i="3"/>
  <c r="E1724" i="3"/>
  <c r="F1724" i="3"/>
  <c r="G1724" i="3"/>
  <c r="E1725" i="3"/>
  <c r="F1725" i="3"/>
  <c r="G1725" i="3"/>
  <c r="E1726" i="3"/>
  <c r="F1726" i="3"/>
  <c r="G1726" i="3"/>
  <c r="E1727" i="3"/>
  <c r="F1727" i="3"/>
  <c r="G1727" i="3"/>
  <c r="E1728" i="3"/>
  <c r="F1728" i="3"/>
  <c r="G1728" i="3"/>
  <c r="E1729" i="3"/>
  <c r="F1729" i="3"/>
  <c r="G1729" i="3"/>
  <c r="E1730" i="3"/>
  <c r="F1730" i="3"/>
  <c r="G1730" i="3"/>
  <c r="E1731" i="3"/>
  <c r="F1731" i="3"/>
  <c r="G1731" i="3"/>
  <c r="E1732" i="3"/>
  <c r="F1732" i="3"/>
  <c r="G1732" i="3"/>
  <c r="E1733" i="3"/>
  <c r="F1733" i="3"/>
  <c r="G1733" i="3"/>
  <c r="E1734" i="3"/>
  <c r="F1734" i="3"/>
  <c r="G1734" i="3"/>
  <c r="E1735" i="3"/>
  <c r="F1735" i="3"/>
  <c r="G1735" i="3"/>
  <c r="E1736" i="3"/>
  <c r="F1736" i="3"/>
  <c r="G1736" i="3"/>
  <c r="E1737" i="3"/>
  <c r="F1737" i="3"/>
  <c r="G1737" i="3"/>
  <c r="E1738" i="3"/>
  <c r="F1738" i="3"/>
  <c r="G1738" i="3"/>
  <c r="E1739" i="3"/>
  <c r="F1739" i="3"/>
  <c r="G1739" i="3"/>
  <c r="E1740" i="3"/>
  <c r="F1740" i="3"/>
  <c r="G1740" i="3"/>
  <c r="E1741" i="3"/>
  <c r="F1741" i="3"/>
  <c r="G1741" i="3"/>
  <c r="E1742" i="3"/>
  <c r="F1742" i="3"/>
  <c r="G1742" i="3"/>
  <c r="E1743" i="3"/>
  <c r="F1743" i="3"/>
  <c r="G1743" i="3"/>
  <c r="E1744" i="3"/>
  <c r="F1744" i="3"/>
  <c r="G1744" i="3"/>
  <c r="E1745" i="3"/>
  <c r="F1745" i="3"/>
  <c r="G1745" i="3"/>
  <c r="E1746" i="3"/>
  <c r="F1746" i="3"/>
  <c r="G1746" i="3"/>
  <c r="E1747" i="3"/>
  <c r="F1747" i="3"/>
  <c r="G1747" i="3"/>
  <c r="E1748" i="3"/>
  <c r="F1748" i="3"/>
  <c r="G1748" i="3"/>
  <c r="E1749" i="3"/>
  <c r="F1749" i="3"/>
  <c r="G1749" i="3"/>
  <c r="E1750" i="3"/>
  <c r="F1750" i="3"/>
  <c r="G1750" i="3"/>
  <c r="E1751" i="3"/>
  <c r="F1751" i="3"/>
  <c r="G1751" i="3"/>
  <c r="E1752" i="3"/>
  <c r="F1752" i="3"/>
  <c r="G1752" i="3"/>
  <c r="E1753" i="3"/>
  <c r="F1753" i="3"/>
  <c r="G1753" i="3"/>
  <c r="E1754" i="3"/>
  <c r="F1754" i="3"/>
  <c r="G1754" i="3"/>
  <c r="E1755" i="3"/>
  <c r="F1755" i="3"/>
  <c r="G1755" i="3"/>
  <c r="E1756" i="3"/>
  <c r="F1756" i="3"/>
  <c r="G1756" i="3"/>
  <c r="E1757" i="3"/>
  <c r="F1757" i="3"/>
  <c r="G1757" i="3"/>
  <c r="E1758" i="3"/>
  <c r="F1758" i="3"/>
  <c r="G1758" i="3"/>
  <c r="E1759" i="3"/>
  <c r="F1759" i="3"/>
  <c r="G1759" i="3"/>
  <c r="E1760" i="3"/>
  <c r="F1760" i="3"/>
  <c r="G1760" i="3"/>
  <c r="E1761" i="3"/>
  <c r="F1761" i="3"/>
  <c r="G1761" i="3"/>
  <c r="E1762" i="3"/>
  <c r="F1762" i="3"/>
  <c r="G1762" i="3"/>
  <c r="E1763" i="3"/>
  <c r="F1763" i="3"/>
  <c r="G1763" i="3"/>
  <c r="E1764" i="3"/>
  <c r="F1764" i="3"/>
  <c r="G1764" i="3"/>
  <c r="E1765" i="3"/>
  <c r="F1765" i="3"/>
  <c r="G1765" i="3"/>
  <c r="E1766" i="3"/>
  <c r="F1766" i="3"/>
  <c r="G1766" i="3"/>
  <c r="E1767" i="3"/>
  <c r="F1767" i="3"/>
  <c r="G1767" i="3"/>
  <c r="E1768" i="3"/>
  <c r="F1768" i="3"/>
  <c r="G1768" i="3"/>
  <c r="E1769" i="3"/>
  <c r="F1769" i="3"/>
  <c r="G1769" i="3"/>
  <c r="E1770" i="3"/>
  <c r="F1770" i="3"/>
  <c r="G1770" i="3"/>
  <c r="E1771" i="3"/>
  <c r="F1771" i="3"/>
  <c r="G1771" i="3"/>
  <c r="E1772" i="3"/>
  <c r="F1772" i="3"/>
  <c r="G1772" i="3"/>
  <c r="E1773" i="3"/>
  <c r="F1773" i="3"/>
  <c r="G1773" i="3"/>
  <c r="E1774" i="3"/>
  <c r="F1774" i="3"/>
  <c r="G1774" i="3"/>
  <c r="E1775" i="3"/>
  <c r="F1775" i="3"/>
  <c r="G1775" i="3"/>
  <c r="E1776" i="3"/>
  <c r="F1776" i="3"/>
  <c r="G1776" i="3"/>
  <c r="E1777" i="3"/>
  <c r="F1777" i="3"/>
  <c r="G1777" i="3"/>
  <c r="E1778" i="3"/>
  <c r="F1778" i="3"/>
  <c r="G1778" i="3"/>
  <c r="E1779" i="3"/>
  <c r="F1779" i="3"/>
  <c r="G1779" i="3"/>
  <c r="E1780" i="3"/>
  <c r="F1780" i="3"/>
  <c r="G1780" i="3"/>
  <c r="E1781" i="3"/>
  <c r="F1781" i="3"/>
  <c r="G1781" i="3"/>
  <c r="E1782" i="3"/>
  <c r="F1782" i="3"/>
  <c r="G1782" i="3"/>
  <c r="E1783" i="3"/>
  <c r="F1783" i="3"/>
  <c r="G1783" i="3"/>
  <c r="E1784" i="3"/>
  <c r="F1784" i="3"/>
  <c r="G1784" i="3"/>
  <c r="E1785" i="3"/>
  <c r="F1785" i="3"/>
  <c r="G1785" i="3"/>
  <c r="E1786" i="3"/>
  <c r="F1786" i="3"/>
  <c r="G1786" i="3"/>
  <c r="E1787" i="3"/>
  <c r="F1787" i="3"/>
  <c r="G1787" i="3"/>
  <c r="E1788" i="3"/>
  <c r="F1788" i="3"/>
  <c r="G1788" i="3"/>
  <c r="E1789" i="3"/>
  <c r="F1789" i="3"/>
  <c r="G1789" i="3"/>
  <c r="E1790" i="3"/>
  <c r="F1790" i="3"/>
  <c r="G1790" i="3"/>
  <c r="E1791" i="3"/>
  <c r="F1791" i="3"/>
  <c r="G1791" i="3"/>
  <c r="E1792" i="3"/>
  <c r="F1792" i="3"/>
  <c r="G1792" i="3"/>
  <c r="E1793" i="3"/>
  <c r="F1793" i="3"/>
  <c r="G1793" i="3"/>
  <c r="E1794" i="3"/>
  <c r="F1794" i="3"/>
  <c r="G1794" i="3"/>
  <c r="E1795" i="3"/>
  <c r="F1795" i="3"/>
  <c r="G1795" i="3"/>
  <c r="E1796" i="3"/>
  <c r="F1796" i="3"/>
  <c r="G1796" i="3"/>
  <c r="E1797" i="3"/>
  <c r="F1797" i="3"/>
  <c r="G1797" i="3"/>
  <c r="E1798" i="3"/>
  <c r="F1798" i="3"/>
  <c r="G1798" i="3"/>
  <c r="E1799" i="3"/>
  <c r="F1799" i="3"/>
  <c r="G1799" i="3"/>
  <c r="E1800" i="3"/>
  <c r="F1800" i="3"/>
  <c r="G1800" i="3"/>
  <c r="E1801" i="3"/>
  <c r="F1801" i="3"/>
  <c r="G1801" i="3"/>
  <c r="E1802" i="3"/>
  <c r="F1802" i="3"/>
  <c r="G1802" i="3"/>
  <c r="E1803" i="3"/>
  <c r="F1803" i="3"/>
  <c r="G1803" i="3"/>
  <c r="E1804" i="3"/>
  <c r="F1804" i="3"/>
  <c r="G1804" i="3"/>
  <c r="E1805" i="3"/>
  <c r="F1805" i="3"/>
  <c r="G1805" i="3"/>
  <c r="E1806" i="3"/>
  <c r="F1806" i="3"/>
  <c r="G1806" i="3"/>
  <c r="E1807" i="3"/>
  <c r="F1807" i="3"/>
  <c r="G1807" i="3"/>
  <c r="E1808" i="3"/>
  <c r="F1808" i="3"/>
  <c r="G1808" i="3"/>
  <c r="E1809" i="3"/>
  <c r="F1809" i="3"/>
  <c r="G1809" i="3"/>
  <c r="E1810" i="3"/>
  <c r="F1810" i="3"/>
  <c r="G1810" i="3"/>
  <c r="E1811" i="3"/>
  <c r="F1811" i="3"/>
  <c r="G1811" i="3"/>
  <c r="E1812" i="3"/>
  <c r="F1812" i="3"/>
  <c r="G1812" i="3"/>
  <c r="E1813" i="3"/>
  <c r="F1813" i="3"/>
  <c r="G1813" i="3"/>
  <c r="E1814" i="3"/>
  <c r="F1814" i="3"/>
  <c r="G1814" i="3"/>
  <c r="E1815" i="3"/>
  <c r="F1815" i="3"/>
  <c r="G1815" i="3"/>
  <c r="E1816" i="3"/>
  <c r="F1816" i="3"/>
  <c r="G1816" i="3"/>
  <c r="E1817" i="3"/>
  <c r="F1817" i="3"/>
  <c r="G1817" i="3"/>
  <c r="E1818" i="3"/>
  <c r="F1818" i="3"/>
  <c r="G1818" i="3"/>
  <c r="E1819" i="3"/>
  <c r="F1819" i="3"/>
  <c r="G1819" i="3"/>
  <c r="E1820" i="3"/>
  <c r="F1820" i="3"/>
  <c r="G1820" i="3"/>
  <c r="E1821" i="3"/>
  <c r="F1821" i="3"/>
  <c r="G1821" i="3"/>
  <c r="E1822" i="3"/>
  <c r="F1822" i="3"/>
  <c r="G1822" i="3"/>
  <c r="E1823" i="3"/>
  <c r="F1823" i="3"/>
  <c r="G1823" i="3"/>
  <c r="E1824" i="3"/>
  <c r="F1824" i="3"/>
  <c r="G1824" i="3"/>
  <c r="E1825" i="3"/>
  <c r="F1825" i="3"/>
  <c r="G1825" i="3"/>
  <c r="E1826" i="3"/>
  <c r="F1826" i="3"/>
  <c r="G1826" i="3"/>
  <c r="E1827" i="3"/>
  <c r="F1827" i="3"/>
  <c r="G1827" i="3"/>
  <c r="E1828" i="3"/>
  <c r="F1828" i="3"/>
  <c r="G1828" i="3"/>
  <c r="E1829" i="3"/>
  <c r="F1829" i="3"/>
  <c r="G1829" i="3"/>
  <c r="E1830" i="3"/>
  <c r="F1830" i="3"/>
  <c r="G1830" i="3"/>
  <c r="E1831" i="3"/>
  <c r="F1831" i="3"/>
  <c r="G1831" i="3"/>
  <c r="E1832" i="3"/>
  <c r="F1832" i="3"/>
  <c r="G1832" i="3"/>
  <c r="E1833" i="3"/>
  <c r="F1833" i="3"/>
  <c r="G1833" i="3"/>
  <c r="E1834" i="3"/>
  <c r="F1834" i="3"/>
  <c r="G1834" i="3"/>
  <c r="E1835" i="3"/>
  <c r="F1835" i="3"/>
  <c r="G1835" i="3"/>
  <c r="E1836" i="3"/>
  <c r="F1836" i="3"/>
  <c r="G1836" i="3"/>
  <c r="E1837" i="3"/>
  <c r="F1837" i="3"/>
  <c r="G1837" i="3"/>
  <c r="E1838" i="3"/>
  <c r="F1838" i="3"/>
  <c r="G1838" i="3"/>
  <c r="E1839" i="3"/>
  <c r="F1839" i="3"/>
  <c r="G1839" i="3"/>
  <c r="E1840" i="3"/>
  <c r="F1840" i="3"/>
  <c r="G1840" i="3"/>
  <c r="E1841" i="3"/>
  <c r="F1841" i="3"/>
  <c r="G1841" i="3"/>
  <c r="E1842" i="3"/>
  <c r="F1842" i="3"/>
  <c r="G1842" i="3"/>
  <c r="E1843" i="3"/>
  <c r="F1843" i="3"/>
  <c r="G1843" i="3"/>
  <c r="E1844" i="3"/>
  <c r="F1844" i="3"/>
  <c r="G1844" i="3"/>
  <c r="E1845" i="3"/>
  <c r="F1845" i="3"/>
  <c r="G1845" i="3"/>
  <c r="E1846" i="3"/>
  <c r="F1846" i="3"/>
  <c r="G1846" i="3"/>
  <c r="E1847" i="3"/>
  <c r="F1847" i="3"/>
  <c r="G1847" i="3"/>
  <c r="E1848" i="3"/>
  <c r="F1848" i="3"/>
  <c r="G1848" i="3"/>
  <c r="E1849" i="3"/>
  <c r="F1849" i="3"/>
  <c r="G1849" i="3"/>
  <c r="E1850" i="3"/>
  <c r="F1850" i="3"/>
  <c r="G1850" i="3"/>
  <c r="E1851" i="3"/>
  <c r="F1851" i="3"/>
  <c r="G1851" i="3"/>
  <c r="E1852" i="3"/>
  <c r="F1852" i="3"/>
  <c r="G1852" i="3"/>
  <c r="E1853" i="3"/>
  <c r="F1853" i="3"/>
  <c r="G1853" i="3"/>
  <c r="E1854" i="3"/>
  <c r="F1854" i="3"/>
  <c r="G1854" i="3"/>
  <c r="E1855" i="3"/>
  <c r="F1855" i="3"/>
  <c r="G1855" i="3"/>
  <c r="E1856" i="3"/>
  <c r="F1856" i="3"/>
  <c r="G1856" i="3"/>
  <c r="E1857" i="3"/>
  <c r="F1857" i="3"/>
  <c r="G1857" i="3"/>
  <c r="E1858" i="3"/>
  <c r="F1858" i="3"/>
  <c r="G1858" i="3"/>
  <c r="E1859" i="3"/>
  <c r="F1859" i="3"/>
  <c r="G1859" i="3"/>
  <c r="E1860" i="3"/>
  <c r="F1860" i="3"/>
  <c r="G1860" i="3"/>
  <c r="E1861" i="3"/>
  <c r="F1861" i="3"/>
  <c r="G1861" i="3"/>
  <c r="E1862" i="3"/>
  <c r="F1862" i="3"/>
  <c r="G1862" i="3"/>
  <c r="E1863" i="3"/>
  <c r="F1863" i="3"/>
  <c r="G1863" i="3"/>
  <c r="E1864" i="3"/>
  <c r="F1864" i="3"/>
  <c r="G1864" i="3"/>
  <c r="E1865" i="3"/>
  <c r="F1865" i="3"/>
  <c r="G1865" i="3"/>
  <c r="E1866" i="3"/>
  <c r="F1866" i="3"/>
  <c r="G1866" i="3"/>
  <c r="E1867" i="3"/>
  <c r="F1867" i="3"/>
  <c r="G1867" i="3"/>
  <c r="E1868" i="3"/>
  <c r="F1868" i="3"/>
  <c r="G1868" i="3"/>
  <c r="E1869" i="3"/>
  <c r="F1869" i="3"/>
  <c r="G1869" i="3"/>
  <c r="E1870" i="3"/>
  <c r="F1870" i="3"/>
  <c r="G1870" i="3"/>
  <c r="E1871" i="3"/>
  <c r="F1871" i="3"/>
  <c r="G1871" i="3"/>
  <c r="E1872" i="3"/>
  <c r="F1872" i="3"/>
  <c r="G1872" i="3"/>
  <c r="E1873" i="3"/>
  <c r="F1873" i="3"/>
  <c r="G1873" i="3"/>
  <c r="E1874" i="3"/>
  <c r="F1874" i="3"/>
  <c r="G1874" i="3"/>
  <c r="E1875" i="3"/>
  <c r="F1875" i="3"/>
  <c r="G1875" i="3"/>
  <c r="E1876" i="3"/>
  <c r="F1876" i="3"/>
  <c r="G1876" i="3"/>
  <c r="E1877" i="3"/>
  <c r="F1877" i="3"/>
  <c r="G1877" i="3"/>
  <c r="E1878" i="3"/>
  <c r="F1878" i="3"/>
  <c r="G1878" i="3"/>
  <c r="E1879" i="3"/>
  <c r="F1879" i="3"/>
  <c r="G1879" i="3"/>
  <c r="E1880" i="3"/>
  <c r="F1880" i="3"/>
  <c r="G1880" i="3"/>
  <c r="E1881" i="3"/>
  <c r="F1881" i="3"/>
  <c r="G1881" i="3"/>
  <c r="E1882" i="3"/>
  <c r="F1882" i="3"/>
  <c r="G1882" i="3"/>
  <c r="E1883" i="3"/>
  <c r="F1883" i="3"/>
  <c r="G1883" i="3"/>
  <c r="E1884" i="3"/>
  <c r="F1884" i="3"/>
  <c r="G1884" i="3"/>
  <c r="E1885" i="3"/>
  <c r="F1885" i="3"/>
  <c r="G1885" i="3"/>
  <c r="E1886" i="3"/>
  <c r="F1886" i="3"/>
  <c r="G1886" i="3"/>
  <c r="E1887" i="3"/>
  <c r="F1887" i="3"/>
  <c r="G1887" i="3"/>
  <c r="E1888" i="3"/>
  <c r="F1888" i="3"/>
  <c r="G1888" i="3"/>
  <c r="E1889" i="3"/>
  <c r="F1889" i="3"/>
  <c r="G1889" i="3"/>
  <c r="E1890" i="3"/>
  <c r="F1890" i="3"/>
  <c r="G1890" i="3"/>
  <c r="E1891" i="3"/>
  <c r="F1891" i="3"/>
  <c r="G1891" i="3"/>
  <c r="E1892" i="3"/>
  <c r="F1892" i="3"/>
  <c r="G1892" i="3"/>
  <c r="E1893" i="3"/>
  <c r="F1893" i="3"/>
  <c r="G1893" i="3"/>
  <c r="E1894" i="3"/>
  <c r="F1894" i="3"/>
  <c r="G1894" i="3"/>
  <c r="E1895" i="3"/>
  <c r="F1895" i="3"/>
  <c r="G1895" i="3"/>
  <c r="E1896" i="3"/>
  <c r="F1896" i="3"/>
  <c r="G1896" i="3"/>
  <c r="E1897" i="3"/>
  <c r="F1897" i="3"/>
  <c r="G1897" i="3"/>
  <c r="E1898" i="3"/>
  <c r="F1898" i="3"/>
  <c r="G1898" i="3"/>
  <c r="E1899" i="3"/>
  <c r="F1899" i="3"/>
  <c r="G1899" i="3"/>
  <c r="E1900" i="3"/>
  <c r="F1900" i="3"/>
  <c r="G1900" i="3"/>
  <c r="E1901" i="3"/>
  <c r="F1901" i="3"/>
  <c r="G1901" i="3"/>
  <c r="E1902" i="3"/>
  <c r="F1902" i="3"/>
  <c r="G1902" i="3"/>
  <c r="E1903" i="3"/>
  <c r="F1903" i="3"/>
  <c r="G1903" i="3"/>
  <c r="E1904" i="3"/>
  <c r="F1904" i="3"/>
  <c r="G1904" i="3"/>
  <c r="E1905" i="3"/>
  <c r="F1905" i="3"/>
  <c r="G1905" i="3"/>
  <c r="E1906" i="3"/>
  <c r="F1906" i="3"/>
  <c r="G1906" i="3"/>
  <c r="E1907" i="3"/>
  <c r="F1907" i="3"/>
  <c r="G1907" i="3"/>
  <c r="E1908" i="3"/>
  <c r="F1908" i="3"/>
  <c r="G1908" i="3"/>
  <c r="E1909" i="3"/>
  <c r="F1909" i="3"/>
  <c r="G1909" i="3"/>
  <c r="E1910" i="3"/>
  <c r="F1910" i="3"/>
  <c r="G1910" i="3"/>
  <c r="E1911" i="3"/>
  <c r="F1911" i="3"/>
  <c r="G1911" i="3"/>
  <c r="E1912" i="3"/>
  <c r="F1912" i="3"/>
  <c r="G1912" i="3"/>
  <c r="E1913" i="3"/>
  <c r="F1913" i="3"/>
  <c r="G1913" i="3"/>
  <c r="E1914" i="3"/>
  <c r="F1914" i="3"/>
  <c r="G1914" i="3"/>
  <c r="E1915" i="3"/>
  <c r="F1915" i="3"/>
  <c r="G1915" i="3"/>
  <c r="E1916" i="3"/>
  <c r="F1916" i="3"/>
  <c r="G1916" i="3"/>
  <c r="E1917" i="3"/>
  <c r="F1917" i="3"/>
  <c r="G1917" i="3"/>
  <c r="E1918" i="3"/>
  <c r="F1918" i="3"/>
  <c r="G1918" i="3"/>
  <c r="E1919" i="3"/>
  <c r="F1919" i="3"/>
  <c r="G1919" i="3"/>
  <c r="E1920" i="3"/>
  <c r="F1920" i="3"/>
  <c r="G1920" i="3"/>
  <c r="E1921" i="3"/>
  <c r="F1921" i="3"/>
  <c r="G1921" i="3"/>
  <c r="E1922" i="3"/>
  <c r="F1922" i="3"/>
  <c r="G1922" i="3"/>
  <c r="E1923" i="3"/>
  <c r="F1923" i="3"/>
  <c r="G1923" i="3"/>
  <c r="E1924" i="3"/>
  <c r="F1924" i="3"/>
  <c r="G1924" i="3"/>
  <c r="E1925" i="3"/>
  <c r="F1925" i="3"/>
  <c r="G1925" i="3"/>
  <c r="E1926" i="3"/>
  <c r="F1926" i="3"/>
  <c r="G1926" i="3"/>
  <c r="E1927" i="3"/>
  <c r="F1927" i="3"/>
  <c r="G1927" i="3"/>
  <c r="E1928" i="3"/>
  <c r="F1928" i="3"/>
  <c r="G1928" i="3"/>
  <c r="E1929" i="3"/>
  <c r="F1929" i="3"/>
  <c r="G1929" i="3"/>
  <c r="E1930" i="3"/>
  <c r="F1930" i="3"/>
  <c r="G1930" i="3"/>
  <c r="E1931" i="3"/>
  <c r="F1931" i="3"/>
  <c r="G1931" i="3"/>
  <c r="E1932" i="3"/>
  <c r="F1932" i="3"/>
  <c r="G1932" i="3"/>
  <c r="E1933" i="3"/>
  <c r="F1933" i="3"/>
  <c r="G1933" i="3"/>
  <c r="E1934" i="3"/>
  <c r="F1934" i="3"/>
  <c r="G1934" i="3"/>
  <c r="E1935" i="3"/>
  <c r="F1935" i="3"/>
  <c r="G1935" i="3"/>
  <c r="E1936" i="3"/>
  <c r="F1936" i="3"/>
  <c r="G1936" i="3"/>
  <c r="E1937" i="3"/>
  <c r="F1937" i="3"/>
  <c r="G1937" i="3"/>
  <c r="E1938" i="3"/>
  <c r="F1938" i="3"/>
  <c r="G1938" i="3"/>
  <c r="E1939" i="3"/>
  <c r="F1939" i="3"/>
  <c r="G1939" i="3"/>
  <c r="E1940" i="3"/>
  <c r="F1940" i="3"/>
  <c r="G1940" i="3"/>
  <c r="E1941" i="3"/>
  <c r="F1941" i="3"/>
  <c r="G1941" i="3"/>
  <c r="E1942" i="3"/>
  <c r="F1942" i="3"/>
  <c r="G1942" i="3"/>
  <c r="E1943" i="3"/>
  <c r="F1943" i="3"/>
  <c r="G1943" i="3"/>
  <c r="E1944" i="3"/>
  <c r="F1944" i="3"/>
  <c r="G1944" i="3"/>
  <c r="E1945" i="3"/>
  <c r="F1945" i="3"/>
  <c r="G1945" i="3"/>
  <c r="E1946" i="3"/>
  <c r="F1946" i="3"/>
  <c r="G1946" i="3"/>
  <c r="E1947" i="3"/>
  <c r="F1947" i="3"/>
  <c r="G1947" i="3"/>
  <c r="E1948" i="3"/>
  <c r="F1948" i="3"/>
  <c r="G1948" i="3"/>
  <c r="E1949" i="3"/>
  <c r="F1949" i="3"/>
  <c r="G1949" i="3"/>
  <c r="E1950" i="3"/>
  <c r="F1950" i="3"/>
  <c r="G1950" i="3"/>
  <c r="E1951" i="3"/>
  <c r="F1951" i="3"/>
  <c r="G1951" i="3"/>
  <c r="E1952" i="3"/>
  <c r="F1952" i="3"/>
  <c r="G1952" i="3"/>
  <c r="E1953" i="3"/>
  <c r="F1953" i="3"/>
  <c r="G1953" i="3"/>
  <c r="E1954" i="3"/>
  <c r="F1954" i="3"/>
  <c r="G1954" i="3"/>
  <c r="E1955" i="3"/>
  <c r="F1955" i="3"/>
  <c r="G1955" i="3"/>
  <c r="E1956" i="3"/>
  <c r="F1956" i="3"/>
  <c r="G1956" i="3"/>
  <c r="E1957" i="3"/>
  <c r="F1957" i="3"/>
  <c r="G1957" i="3"/>
  <c r="E1958" i="3"/>
  <c r="F1958" i="3"/>
  <c r="G1958" i="3"/>
  <c r="E1959" i="3"/>
  <c r="F1959" i="3"/>
  <c r="G1959" i="3"/>
  <c r="E1960" i="3"/>
  <c r="F1960" i="3"/>
  <c r="G1960" i="3"/>
  <c r="E1961" i="3"/>
  <c r="F1961" i="3"/>
  <c r="G1961" i="3"/>
  <c r="E1962" i="3"/>
  <c r="F1962" i="3"/>
  <c r="G1962" i="3"/>
  <c r="E1963" i="3"/>
  <c r="F1963" i="3"/>
  <c r="G1963" i="3"/>
  <c r="E1964" i="3"/>
  <c r="F1964" i="3"/>
  <c r="G1964" i="3"/>
  <c r="E1965" i="3"/>
  <c r="F1965" i="3"/>
  <c r="G1965" i="3"/>
  <c r="E1966" i="3"/>
  <c r="F1966" i="3"/>
  <c r="G1966" i="3"/>
  <c r="E1967" i="3"/>
  <c r="F1967" i="3"/>
  <c r="G1967" i="3"/>
  <c r="E1968" i="3"/>
  <c r="F1968" i="3"/>
  <c r="G1968" i="3"/>
  <c r="E1969" i="3"/>
  <c r="F1969" i="3"/>
  <c r="G1969" i="3"/>
  <c r="E1970" i="3"/>
  <c r="F1970" i="3"/>
  <c r="G1970" i="3"/>
  <c r="E1971" i="3"/>
  <c r="F1971" i="3"/>
  <c r="G1971" i="3"/>
  <c r="E1972" i="3"/>
  <c r="F1972" i="3"/>
  <c r="G1972" i="3"/>
  <c r="E1973" i="3"/>
  <c r="F1973" i="3"/>
  <c r="G1973" i="3"/>
  <c r="E1974" i="3"/>
  <c r="F1974" i="3"/>
  <c r="G1974" i="3"/>
  <c r="E1975" i="3"/>
  <c r="F1975" i="3"/>
  <c r="G1975" i="3"/>
  <c r="E1976" i="3"/>
  <c r="F1976" i="3"/>
  <c r="G1976" i="3"/>
  <c r="E1977" i="3"/>
  <c r="F1977" i="3"/>
  <c r="G1977" i="3"/>
  <c r="E1978" i="3"/>
  <c r="F1978" i="3"/>
  <c r="G1978" i="3"/>
  <c r="E1979" i="3"/>
  <c r="F1979" i="3"/>
  <c r="G1979" i="3"/>
  <c r="E1980" i="3"/>
  <c r="F1980" i="3"/>
  <c r="G1980" i="3"/>
  <c r="E1981" i="3"/>
  <c r="F1981" i="3"/>
  <c r="G1981" i="3"/>
  <c r="E1982" i="3"/>
  <c r="F1982" i="3"/>
  <c r="G1982" i="3"/>
  <c r="E1983" i="3"/>
  <c r="F1983" i="3"/>
  <c r="G1983" i="3"/>
  <c r="E1984" i="3"/>
  <c r="F1984" i="3"/>
  <c r="G1984" i="3"/>
  <c r="E1985" i="3"/>
  <c r="F1985" i="3"/>
  <c r="G1985" i="3"/>
  <c r="E1986" i="3"/>
  <c r="F1986" i="3"/>
  <c r="G1986" i="3"/>
  <c r="E1987" i="3"/>
  <c r="F1987" i="3"/>
  <c r="G1987" i="3"/>
  <c r="E1988" i="3"/>
  <c r="F1988" i="3"/>
  <c r="G1988" i="3"/>
  <c r="E1989" i="3"/>
  <c r="F1989" i="3"/>
  <c r="G1989" i="3"/>
  <c r="E1990" i="3"/>
  <c r="F1990" i="3"/>
  <c r="G1990" i="3"/>
  <c r="E1991" i="3"/>
  <c r="F1991" i="3"/>
  <c r="G1991" i="3"/>
  <c r="E1992" i="3"/>
  <c r="F1992" i="3"/>
  <c r="G1992" i="3"/>
  <c r="E1993" i="3"/>
  <c r="F1993" i="3"/>
  <c r="G1993" i="3"/>
  <c r="E1994" i="3"/>
  <c r="F1994" i="3"/>
  <c r="G1994" i="3"/>
  <c r="E1995" i="3"/>
  <c r="F1995" i="3"/>
  <c r="G1995" i="3"/>
  <c r="E1996" i="3"/>
  <c r="F1996" i="3"/>
  <c r="G1996" i="3"/>
  <c r="E1997" i="3"/>
  <c r="F1997" i="3"/>
  <c r="G1997" i="3"/>
  <c r="E1998" i="3"/>
  <c r="F1998" i="3"/>
  <c r="G1998" i="3"/>
  <c r="E1999" i="3"/>
  <c r="F1999" i="3"/>
  <c r="G1999" i="3"/>
  <c r="E2000" i="3"/>
  <c r="F2000" i="3"/>
  <c r="G2000" i="3"/>
  <c r="E2001" i="3"/>
  <c r="F2001" i="3"/>
  <c r="G2001" i="3"/>
  <c r="E2002" i="3"/>
  <c r="F2002" i="3"/>
  <c r="G2002" i="3"/>
  <c r="E2003" i="3"/>
  <c r="F2003" i="3"/>
  <c r="G2003" i="3"/>
  <c r="E2004" i="3"/>
  <c r="F2004" i="3"/>
  <c r="G2004" i="3"/>
  <c r="E2005" i="3"/>
  <c r="F2005" i="3"/>
  <c r="G2005" i="3"/>
  <c r="E2006" i="3"/>
  <c r="F2006" i="3"/>
  <c r="G2006" i="3"/>
  <c r="E2007" i="3"/>
  <c r="F2007" i="3"/>
  <c r="G2007" i="3"/>
  <c r="E2008" i="3"/>
  <c r="F2008" i="3"/>
  <c r="G2008" i="3"/>
  <c r="E2009" i="3"/>
  <c r="F2009" i="3"/>
  <c r="G2009" i="3"/>
  <c r="E2010" i="3"/>
  <c r="F2010" i="3"/>
  <c r="G2010" i="3"/>
  <c r="E2011" i="3"/>
  <c r="F2011" i="3"/>
  <c r="G2011" i="3"/>
  <c r="E2012" i="3"/>
  <c r="F2012" i="3"/>
  <c r="G2012" i="3"/>
  <c r="E2013" i="3"/>
  <c r="F2013" i="3"/>
  <c r="G2013" i="3"/>
  <c r="E2014" i="3"/>
  <c r="F2014" i="3"/>
  <c r="G2014" i="3"/>
  <c r="E2015" i="3"/>
  <c r="F2015" i="3"/>
  <c r="G2015" i="3"/>
  <c r="E2016" i="3"/>
  <c r="F2016" i="3"/>
  <c r="G2016" i="3"/>
  <c r="E2017" i="3"/>
  <c r="F2017" i="3"/>
  <c r="G2017" i="3"/>
  <c r="E2018" i="3"/>
  <c r="F2018" i="3"/>
  <c r="G2018" i="3"/>
  <c r="E2019" i="3"/>
  <c r="F2019" i="3"/>
  <c r="G2019" i="3"/>
  <c r="E2020" i="3"/>
  <c r="F2020" i="3"/>
  <c r="G2020" i="3"/>
  <c r="E2021" i="3"/>
  <c r="F2021" i="3"/>
  <c r="G2021" i="3"/>
  <c r="E2022" i="3"/>
  <c r="F2022" i="3"/>
  <c r="G2022" i="3"/>
  <c r="E2023" i="3"/>
  <c r="F2023" i="3"/>
  <c r="G2023" i="3"/>
  <c r="E2024" i="3"/>
  <c r="F2024" i="3"/>
  <c r="G2024" i="3"/>
  <c r="E2025" i="3"/>
  <c r="F2025" i="3"/>
  <c r="G2025" i="3"/>
  <c r="E2026" i="3"/>
  <c r="F2026" i="3"/>
  <c r="G2026" i="3"/>
  <c r="E2027" i="3"/>
  <c r="F2027" i="3"/>
  <c r="G2027" i="3"/>
  <c r="E2028" i="3"/>
  <c r="F2028" i="3"/>
  <c r="G2028" i="3"/>
  <c r="E2029" i="3"/>
  <c r="F2029" i="3"/>
  <c r="G2029" i="3"/>
  <c r="E2030" i="3"/>
  <c r="F2030" i="3"/>
  <c r="G2030" i="3"/>
  <c r="E2031" i="3"/>
  <c r="F2031" i="3"/>
  <c r="G2031" i="3"/>
  <c r="E2032" i="3"/>
  <c r="F2032" i="3"/>
  <c r="G2032" i="3"/>
  <c r="E2033" i="3"/>
  <c r="F2033" i="3"/>
  <c r="G2033" i="3"/>
  <c r="E2034" i="3"/>
  <c r="F2034" i="3"/>
  <c r="G2034" i="3"/>
  <c r="E2035" i="3"/>
  <c r="F2035" i="3"/>
  <c r="G2035" i="3"/>
  <c r="E2036" i="3"/>
  <c r="F2036" i="3"/>
  <c r="G2036" i="3"/>
  <c r="E2037" i="3"/>
  <c r="F2037" i="3"/>
  <c r="G2037" i="3"/>
  <c r="E2038" i="3"/>
  <c r="F2038" i="3"/>
  <c r="G2038" i="3"/>
  <c r="E2039" i="3"/>
  <c r="F2039" i="3"/>
  <c r="G2039" i="3"/>
  <c r="E2040" i="3"/>
  <c r="F2040" i="3"/>
  <c r="G2040" i="3"/>
  <c r="E2041" i="3"/>
  <c r="F2041" i="3"/>
  <c r="G2041" i="3"/>
  <c r="E2042" i="3"/>
  <c r="F2042" i="3"/>
  <c r="G2042" i="3"/>
  <c r="E2043" i="3"/>
  <c r="F2043" i="3"/>
  <c r="G2043" i="3"/>
  <c r="E2044" i="3"/>
  <c r="F2044" i="3"/>
  <c r="G2044" i="3"/>
  <c r="E2045" i="3"/>
  <c r="F2045" i="3"/>
  <c r="G2045" i="3"/>
  <c r="E2046" i="3"/>
  <c r="F2046" i="3"/>
  <c r="G2046" i="3"/>
  <c r="E2047" i="3"/>
  <c r="F2047" i="3"/>
  <c r="G2047" i="3"/>
  <c r="E2048" i="3"/>
  <c r="F2048" i="3"/>
  <c r="G2048" i="3"/>
  <c r="E2049" i="3"/>
  <c r="F2049" i="3"/>
  <c r="G2049" i="3"/>
  <c r="E2050" i="3"/>
  <c r="F2050" i="3"/>
  <c r="G2050" i="3"/>
  <c r="E2051" i="3"/>
  <c r="F2051" i="3"/>
  <c r="G2051" i="3"/>
  <c r="E2052" i="3"/>
  <c r="F2052" i="3"/>
  <c r="G2052" i="3"/>
  <c r="E2053" i="3"/>
  <c r="F2053" i="3"/>
  <c r="G2053" i="3"/>
  <c r="E2054" i="3"/>
  <c r="F2054" i="3"/>
  <c r="G2054" i="3"/>
  <c r="E2055" i="3"/>
  <c r="F2055" i="3"/>
  <c r="G2055" i="3"/>
  <c r="E2056" i="3"/>
  <c r="F2056" i="3"/>
  <c r="G2056" i="3"/>
  <c r="E2057" i="3"/>
  <c r="F2057" i="3"/>
  <c r="G2057" i="3"/>
  <c r="E2058" i="3"/>
  <c r="F2058" i="3"/>
  <c r="G2058" i="3"/>
  <c r="E2059" i="3"/>
  <c r="F2059" i="3"/>
  <c r="G2059" i="3"/>
  <c r="E2060" i="3"/>
  <c r="F2060" i="3"/>
  <c r="G2060" i="3"/>
  <c r="E2061" i="3"/>
  <c r="F2061" i="3"/>
  <c r="G2061" i="3"/>
  <c r="E2062" i="3"/>
  <c r="F2062" i="3"/>
  <c r="G2062" i="3"/>
  <c r="E2063" i="3"/>
  <c r="F2063" i="3"/>
  <c r="G2063" i="3"/>
  <c r="E2064" i="3"/>
  <c r="F2064" i="3"/>
  <c r="G2064" i="3"/>
  <c r="E2065" i="3"/>
  <c r="F2065" i="3"/>
  <c r="G2065" i="3"/>
  <c r="E2066" i="3"/>
  <c r="F2066" i="3"/>
  <c r="G2066" i="3"/>
  <c r="E2067" i="3"/>
  <c r="F2067" i="3"/>
  <c r="G2067" i="3"/>
  <c r="E2068" i="3"/>
  <c r="F2068" i="3"/>
  <c r="G2068" i="3"/>
  <c r="E2069" i="3"/>
  <c r="F2069" i="3"/>
  <c r="G2069" i="3"/>
  <c r="E2070" i="3"/>
  <c r="F2070" i="3"/>
  <c r="G2070" i="3"/>
  <c r="E2071" i="3"/>
  <c r="F2071" i="3"/>
  <c r="G2071" i="3"/>
  <c r="E2072" i="3"/>
  <c r="F2072" i="3"/>
  <c r="G2072" i="3"/>
  <c r="E2073" i="3"/>
  <c r="F2073" i="3"/>
  <c r="G2073" i="3"/>
  <c r="E2074" i="3"/>
  <c r="F2074" i="3"/>
  <c r="G2074" i="3"/>
  <c r="E2075" i="3"/>
  <c r="F2075" i="3"/>
  <c r="G2075" i="3"/>
  <c r="E2076" i="3"/>
  <c r="F2076" i="3"/>
  <c r="G2076" i="3"/>
  <c r="E2077" i="3"/>
  <c r="F2077" i="3"/>
  <c r="G2077" i="3"/>
  <c r="E2078" i="3"/>
  <c r="F2078" i="3"/>
  <c r="G2078" i="3"/>
  <c r="E2079" i="3"/>
  <c r="F2079" i="3"/>
  <c r="G2079" i="3"/>
  <c r="E2080" i="3"/>
  <c r="F2080" i="3"/>
  <c r="G2080" i="3"/>
  <c r="E2081" i="3"/>
  <c r="F2081" i="3"/>
  <c r="G2081" i="3"/>
  <c r="E2082" i="3"/>
  <c r="F2082" i="3"/>
  <c r="G2082" i="3"/>
  <c r="E2083" i="3"/>
  <c r="F2083" i="3"/>
  <c r="G2083" i="3"/>
  <c r="E2084" i="3"/>
  <c r="F2084" i="3"/>
  <c r="G2084" i="3"/>
  <c r="E2085" i="3"/>
  <c r="F2085" i="3"/>
  <c r="G2085" i="3"/>
  <c r="E2086" i="3"/>
  <c r="F2086" i="3"/>
  <c r="G2086" i="3"/>
  <c r="E2087" i="3"/>
  <c r="F2087" i="3"/>
  <c r="G2087" i="3"/>
  <c r="E2088" i="3"/>
  <c r="F2088" i="3"/>
  <c r="G2088" i="3"/>
  <c r="E2089" i="3"/>
  <c r="F2089" i="3"/>
  <c r="G2089" i="3"/>
  <c r="E2090" i="3"/>
  <c r="F2090" i="3"/>
  <c r="G2090" i="3"/>
  <c r="E2091" i="3"/>
  <c r="F2091" i="3"/>
  <c r="G2091" i="3"/>
  <c r="E2092" i="3"/>
  <c r="F2092" i="3"/>
  <c r="G2092" i="3"/>
  <c r="E2093" i="3"/>
  <c r="F2093" i="3"/>
  <c r="G2093" i="3"/>
  <c r="E2094" i="3"/>
  <c r="F2094" i="3"/>
  <c r="G2094" i="3"/>
  <c r="E2095" i="3"/>
  <c r="F2095" i="3"/>
  <c r="G2095" i="3"/>
  <c r="E2096" i="3"/>
  <c r="F2096" i="3"/>
  <c r="G2096" i="3"/>
  <c r="E2097" i="3"/>
  <c r="F2097" i="3"/>
  <c r="G2097" i="3"/>
  <c r="E2098" i="3"/>
  <c r="F2098" i="3"/>
  <c r="G2098" i="3"/>
  <c r="E2099" i="3"/>
  <c r="F2099" i="3"/>
  <c r="G2099" i="3"/>
  <c r="E2100" i="3"/>
  <c r="F2100" i="3"/>
  <c r="G2100" i="3"/>
  <c r="E2101" i="3"/>
  <c r="F2101" i="3"/>
  <c r="G2101" i="3"/>
  <c r="E2102" i="3"/>
  <c r="F2102" i="3"/>
  <c r="G2102" i="3"/>
  <c r="E2103" i="3"/>
  <c r="F2103" i="3"/>
  <c r="G2103" i="3"/>
  <c r="E2104" i="3"/>
  <c r="F2104" i="3"/>
  <c r="G2104" i="3"/>
  <c r="E2105" i="3"/>
  <c r="F2105" i="3"/>
  <c r="G2105" i="3"/>
  <c r="E2106" i="3"/>
  <c r="F2106" i="3"/>
  <c r="G2106" i="3"/>
  <c r="E2107" i="3"/>
  <c r="F2107" i="3"/>
  <c r="G2107" i="3"/>
  <c r="E2108" i="3"/>
  <c r="F2108" i="3"/>
  <c r="G2108" i="3"/>
  <c r="E2109" i="3"/>
  <c r="F2109" i="3"/>
  <c r="G2109" i="3"/>
  <c r="E2110" i="3"/>
  <c r="F2110" i="3"/>
  <c r="G2110" i="3"/>
  <c r="E2111" i="3"/>
  <c r="F2111" i="3"/>
  <c r="G2111" i="3"/>
  <c r="E2112" i="3"/>
  <c r="F2112" i="3"/>
  <c r="G2112" i="3"/>
  <c r="E2113" i="3"/>
  <c r="F2113" i="3"/>
  <c r="G2113" i="3"/>
  <c r="E2114" i="3"/>
  <c r="F2114" i="3"/>
  <c r="G2114" i="3"/>
  <c r="E2115" i="3"/>
  <c r="F2115" i="3"/>
  <c r="G2115" i="3"/>
  <c r="E2116" i="3"/>
  <c r="F2116" i="3"/>
  <c r="G2116" i="3"/>
  <c r="E2117" i="3"/>
  <c r="F2117" i="3"/>
  <c r="G2117" i="3"/>
  <c r="E2118" i="3"/>
  <c r="F2118" i="3"/>
  <c r="G2118" i="3"/>
  <c r="E2119" i="3"/>
  <c r="F2119" i="3"/>
  <c r="G2119" i="3"/>
  <c r="E2120" i="3"/>
  <c r="F2120" i="3"/>
  <c r="G2120" i="3"/>
  <c r="E2121" i="3"/>
  <c r="F2121" i="3"/>
  <c r="G2121" i="3"/>
  <c r="E2122" i="3"/>
  <c r="F2122" i="3"/>
  <c r="G2122" i="3"/>
  <c r="E2123" i="3"/>
  <c r="F2123" i="3"/>
  <c r="G2123" i="3"/>
  <c r="E2124" i="3"/>
  <c r="F2124" i="3"/>
  <c r="G2124" i="3"/>
  <c r="E2125" i="3"/>
  <c r="F2125" i="3"/>
  <c r="G2125" i="3"/>
  <c r="E2126" i="3"/>
  <c r="F2126" i="3"/>
  <c r="G2126" i="3"/>
  <c r="E2127" i="3"/>
  <c r="F2127" i="3"/>
  <c r="G2127" i="3"/>
  <c r="E2128" i="3"/>
  <c r="F2128" i="3"/>
  <c r="G2128" i="3"/>
  <c r="E2129" i="3"/>
  <c r="F2129" i="3"/>
  <c r="G2129" i="3"/>
  <c r="E2130" i="3"/>
  <c r="F2130" i="3"/>
  <c r="G2130" i="3"/>
  <c r="E2131" i="3"/>
  <c r="F2131" i="3"/>
  <c r="G2131" i="3"/>
  <c r="E2132" i="3"/>
  <c r="F2132" i="3"/>
  <c r="G2132" i="3"/>
  <c r="E2133" i="3"/>
  <c r="F2133" i="3"/>
  <c r="G2133" i="3"/>
  <c r="E2134" i="3"/>
  <c r="F2134" i="3"/>
  <c r="G2134" i="3"/>
  <c r="E2135" i="3"/>
  <c r="F2135" i="3"/>
  <c r="G2135" i="3"/>
  <c r="E2136" i="3"/>
  <c r="F2136" i="3"/>
  <c r="G2136" i="3"/>
  <c r="E2137" i="3"/>
  <c r="F2137" i="3"/>
  <c r="G2137" i="3"/>
  <c r="E2138" i="3"/>
  <c r="F2138" i="3"/>
  <c r="G2138" i="3"/>
  <c r="E2139" i="3"/>
  <c r="F2139" i="3"/>
  <c r="G2139" i="3"/>
  <c r="E2140" i="3"/>
  <c r="F2140" i="3"/>
  <c r="G2140" i="3"/>
  <c r="E2141" i="3"/>
  <c r="F2141" i="3"/>
  <c r="G2141" i="3"/>
  <c r="E2142" i="3"/>
  <c r="F2142" i="3"/>
  <c r="G2142" i="3"/>
  <c r="E2143" i="3"/>
  <c r="F2143" i="3"/>
  <c r="G2143" i="3"/>
  <c r="E2144" i="3"/>
  <c r="F2144" i="3"/>
  <c r="G2144" i="3"/>
  <c r="E2145" i="3"/>
  <c r="F2145" i="3"/>
  <c r="G2145" i="3"/>
  <c r="E2146" i="3"/>
  <c r="F2146" i="3"/>
  <c r="G2146" i="3"/>
  <c r="E2147" i="3"/>
  <c r="F2147" i="3"/>
  <c r="G2147" i="3"/>
  <c r="E2148" i="3"/>
  <c r="F2148" i="3"/>
  <c r="G2148" i="3"/>
  <c r="E2149" i="3"/>
  <c r="F2149" i="3"/>
  <c r="G2149" i="3"/>
  <c r="E2150" i="3"/>
  <c r="F2150" i="3"/>
  <c r="G2150" i="3"/>
  <c r="E2151" i="3"/>
  <c r="F2151" i="3"/>
  <c r="G2151" i="3"/>
  <c r="E2152" i="3"/>
  <c r="F2152" i="3"/>
  <c r="G2152" i="3"/>
  <c r="E2153" i="3"/>
  <c r="F2153" i="3"/>
  <c r="G2153" i="3"/>
  <c r="E2154" i="3"/>
  <c r="F2154" i="3"/>
  <c r="G2154" i="3"/>
  <c r="E2155" i="3"/>
  <c r="F2155" i="3"/>
  <c r="G2155" i="3"/>
  <c r="E2156" i="3"/>
  <c r="F2156" i="3"/>
  <c r="G2156" i="3"/>
  <c r="E2157" i="3"/>
  <c r="F2157" i="3"/>
  <c r="G2157" i="3"/>
  <c r="E2158" i="3"/>
  <c r="F2158" i="3"/>
  <c r="G2158" i="3"/>
  <c r="E2159" i="3"/>
  <c r="F2159" i="3"/>
  <c r="G2159" i="3"/>
  <c r="E2160" i="3"/>
  <c r="F2160" i="3"/>
  <c r="G2160" i="3"/>
  <c r="E2161" i="3"/>
  <c r="F2161" i="3"/>
  <c r="G2161" i="3"/>
  <c r="E2162" i="3"/>
  <c r="F2162" i="3"/>
  <c r="G2162" i="3"/>
  <c r="E2163" i="3"/>
  <c r="F2163" i="3"/>
  <c r="G2163" i="3"/>
  <c r="E2164" i="3"/>
  <c r="F2164" i="3"/>
  <c r="G2164" i="3"/>
  <c r="E2165" i="3"/>
  <c r="F2165" i="3"/>
  <c r="G2165" i="3"/>
  <c r="E2166" i="3"/>
  <c r="F2166" i="3"/>
  <c r="G2166" i="3"/>
  <c r="E2167" i="3"/>
  <c r="F2167" i="3"/>
  <c r="G2167" i="3"/>
  <c r="E2168" i="3"/>
  <c r="F2168" i="3"/>
  <c r="G2168" i="3"/>
  <c r="E2169" i="3"/>
  <c r="F2169" i="3"/>
  <c r="G2169" i="3"/>
  <c r="E2170" i="3"/>
  <c r="F2170" i="3"/>
  <c r="G2170" i="3"/>
  <c r="E2171" i="3"/>
  <c r="F2171" i="3"/>
  <c r="G2171" i="3"/>
  <c r="E2172" i="3"/>
  <c r="F2172" i="3"/>
  <c r="G2172" i="3"/>
  <c r="E2173" i="3"/>
  <c r="F2173" i="3"/>
  <c r="G2173" i="3"/>
  <c r="E2174" i="3"/>
  <c r="F2174" i="3"/>
  <c r="G2174" i="3"/>
  <c r="E2175" i="3"/>
  <c r="F2175" i="3"/>
  <c r="G2175" i="3"/>
  <c r="E2176" i="3"/>
  <c r="F2176" i="3"/>
  <c r="G2176" i="3"/>
  <c r="E2177" i="3"/>
  <c r="F2177" i="3"/>
  <c r="G2177" i="3"/>
  <c r="E2178" i="3"/>
  <c r="F2178" i="3"/>
  <c r="G2178" i="3"/>
  <c r="E2179" i="3"/>
  <c r="F2179" i="3"/>
  <c r="G2179" i="3"/>
  <c r="E2180" i="3"/>
  <c r="F2180" i="3"/>
  <c r="G2180" i="3"/>
  <c r="E2181" i="3"/>
  <c r="F2181" i="3"/>
  <c r="G2181" i="3"/>
  <c r="E2182" i="3"/>
  <c r="F2182" i="3"/>
  <c r="G2182" i="3"/>
  <c r="E2183" i="3"/>
  <c r="F2183" i="3"/>
  <c r="G2183" i="3"/>
  <c r="E2184" i="3"/>
  <c r="F2184" i="3"/>
  <c r="G2184" i="3"/>
  <c r="E2185" i="3"/>
  <c r="F2185" i="3"/>
  <c r="G2185" i="3"/>
  <c r="E2186" i="3"/>
  <c r="F2186" i="3"/>
  <c r="G2186" i="3"/>
  <c r="E2187" i="3"/>
  <c r="F2187" i="3"/>
  <c r="G2187" i="3"/>
  <c r="E2188" i="3"/>
  <c r="F2188" i="3"/>
  <c r="G2188" i="3"/>
  <c r="E2189" i="3"/>
  <c r="F2189" i="3"/>
  <c r="G2189" i="3"/>
  <c r="E2190" i="3"/>
  <c r="F2190" i="3"/>
  <c r="G2190" i="3"/>
  <c r="E2191" i="3"/>
  <c r="F2191" i="3"/>
  <c r="G2191" i="3"/>
  <c r="E2192" i="3"/>
  <c r="F2192" i="3"/>
  <c r="G2192" i="3"/>
  <c r="E2193" i="3"/>
  <c r="F2193" i="3"/>
  <c r="G2193" i="3"/>
  <c r="E2194" i="3"/>
  <c r="F2194" i="3"/>
  <c r="G2194" i="3"/>
  <c r="E2195" i="3"/>
  <c r="F2195" i="3"/>
  <c r="G2195" i="3"/>
  <c r="E2196" i="3"/>
  <c r="F2196" i="3"/>
  <c r="G2196" i="3"/>
  <c r="E2197" i="3"/>
  <c r="F2197" i="3"/>
  <c r="G2197" i="3"/>
  <c r="E2198" i="3"/>
  <c r="F2198" i="3"/>
  <c r="G2198" i="3"/>
  <c r="E2199" i="3"/>
  <c r="F2199" i="3"/>
  <c r="G2199" i="3"/>
  <c r="E2200" i="3"/>
  <c r="F2200" i="3"/>
  <c r="G2200" i="3"/>
  <c r="E2201" i="3"/>
  <c r="F2201" i="3"/>
  <c r="G2201" i="3"/>
  <c r="E2202" i="3"/>
  <c r="F2202" i="3"/>
  <c r="G2202" i="3"/>
  <c r="E2203" i="3"/>
  <c r="F2203" i="3"/>
  <c r="G2203" i="3"/>
  <c r="E2204" i="3"/>
  <c r="F2204" i="3"/>
  <c r="G2204" i="3"/>
  <c r="E2205" i="3"/>
  <c r="F2205" i="3"/>
  <c r="G2205" i="3"/>
  <c r="E2206" i="3"/>
  <c r="F2206" i="3"/>
  <c r="G2206" i="3"/>
  <c r="E2207" i="3"/>
  <c r="F2207" i="3"/>
  <c r="G2207" i="3"/>
  <c r="E2208" i="3"/>
  <c r="F2208" i="3"/>
  <c r="G2208" i="3"/>
  <c r="E2209" i="3"/>
  <c r="F2209" i="3"/>
  <c r="G2209" i="3"/>
  <c r="E2210" i="3"/>
  <c r="F2210" i="3"/>
  <c r="G2210" i="3"/>
  <c r="E2211" i="3"/>
  <c r="F2211" i="3"/>
  <c r="G2211" i="3"/>
  <c r="E2212" i="3"/>
  <c r="F2212" i="3"/>
  <c r="G2212" i="3"/>
  <c r="E2213" i="3"/>
  <c r="F2213" i="3"/>
  <c r="G2213" i="3"/>
  <c r="E2214" i="3"/>
  <c r="F2214" i="3"/>
  <c r="G2214" i="3"/>
  <c r="E2215" i="3"/>
  <c r="F2215" i="3"/>
  <c r="G2215" i="3"/>
  <c r="E2216" i="3"/>
  <c r="F2216" i="3"/>
  <c r="G2216" i="3"/>
  <c r="E2217" i="3"/>
  <c r="F2217" i="3"/>
  <c r="G2217" i="3"/>
  <c r="E2218" i="3"/>
  <c r="F2218" i="3"/>
  <c r="G2218" i="3"/>
  <c r="E2219" i="3"/>
  <c r="F2219" i="3"/>
  <c r="G2219" i="3"/>
  <c r="E2220" i="3"/>
  <c r="F2220" i="3"/>
  <c r="G2220" i="3"/>
  <c r="E2221" i="3"/>
  <c r="F2221" i="3"/>
  <c r="G2221" i="3"/>
  <c r="E2222" i="3"/>
  <c r="F2222" i="3"/>
  <c r="G2222" i="3"/>
  <c r="E2223" i="3"/>
  <c r="F2223" i="3"/>
  <c r="G2223" i="3"/>
  <c r="E2224" i="3"/>
  <c r="F2224" i="3"/>
  <c r="G2224" i="3"/>
  <c r="E2225" i="3"/>
  <c r="F2225" i="3"/>
  <c r="G2225" i="3"/>
  <c r="E2226" i="3"/>
  <c r="F2226" i="3"/>
  <c r="G2226" i="3"/>
  <c r="E2227" i="3"/>
  <c r="F2227" i="3"/>
  <c r="G2227" i="3"/>
  <c r="E2228" i="3"/>
  <c r="F2228" i="3"/>
  <c r="G2228" i="3"/>
  <c r="E2229" i="3"/>
  <c r="F2229" i="3"/>
  <c r="G2229" i="3"/>
  <c r="E2230" i="3"/>
  <c r="F2230" i="3"/>
  <c r="G2230" i="3"/>
  <c r="E2231" i="3"/>
  <c r="F2231" i="3"/>
  <c r="G2231" i="3"/>
  <c r="E2232" i="3"/>
  <c r="F2232" i="3"/>
  <c r="G2232" i="3"/>
  <c r="E2233" i="3"/>
  <c r="F2233" i="3"/>
  <c r="G2233" i="3"/>
  <c r="E2234" i="3"/>
  <c r="F2234" i="3"/>
  <c r="G2234" i="3"/>
  <c r="E2235" i="3"/>
  <c r="F2235" i="3"/>
  <c r="G2235" i="3"/>
  <c r="E2236" i="3"/>
  <c r="F2236" i="3"/>
  <c r="G2236" i="3"/>
  <c r="E2237" i="3"/>
  <c r="F2237" i="3"/>
  <c r="G2237" i="3"/>
  <c r="E2238" i="3"/>
  <c r="F2238" i="3"/>
  <c r="G2238" i="3"/>
  <c r="E2239" i="3"/>
  <c r="F2239" i="3"/>
  <c r="G2239" i="3"/>
  <c r="E2240" i="3"/>
  <c r="F2240" i="3"/>
  <c r="G2240" i="3"/>
  <c r="E2241" i="3"/>
  <c r="F2241" i="3"/>
  <c r="G2241" i="3"/>
  <c r="E2242" i="3"/>
  <c r="F2242" i="3"/>
  <c r="G2242" i="3"/>
  <c r="E2243" i="3"/>
  <c r="F2243" i="3"/>
  <c r="G2243" i="3"/>
  <c r="E2244" i="3"/>
  <c r="F2244" i="3"/>
  <c r="G2244" i="3"/>
  <c r="E2245" i="3"/>
  <c r="F2245" i="3"/>
  <c r="G2245" i="3"/>
  <c r="E2246" i="3"/>
  <c r="F2246" i="3"/>
  <c r="G2246" i="3"/>
  <c r="E2247" i="3"/>
  <c r="F2247" i="3"/>
  <c r="G2247" i="3"/>
  <c r="E2248" i="3"/>
  <c r="F2248" i="3"/>
  <c r="G2248" i="3"/>
  <c r="E2249" i="3"/>
  <c r="F2249" i="3"/>
  <c r="G2249" i="3"/>
  <c r="E2250" i="3"/>
  <c r="F2250" i="3"/>
  <c r="G2250" i="3"/>
  <c r="E2251" i="3"/>
  <c r="F2251" i="3"/>
  <c r="G2251" i="3"/>
  <c r="E2252" i="3"/>
  <c r="F2252" i="3"/>
  <c r="G2252" i="3"/>
  <c r="E2253" i="3"/>
  <c r="F2253" i="3"/>
  <c r="G2253" i="3"/>
  <c r="E2254" i="3"/>
  <c r="F2254" i="3"/>
  <c r="G2254" i="3"/>
  <c r="E2255" i="3"/>
  <c r="F2255" i="3"/>
  <c r="G2255" i="3"/>
  <c r="E2256" i="3"/>
  <c r="F2256" i="3"/>
  <c r="G2256" i="3"/>
  <c r="E2257" i="3"/>
  <c r="F2257" i="3"/>
  <c r="G2257" i="3"/>
  <c r="E2258" i="3"/>
  <c r="F2258" i="3"/>
  <c r="G2258" i="3"/>
  <c r="E2259" i="3"/>
  <c r="F2259" i="3"/>
  <c r="G2259" i="3"/>
  <c r="E2260" i="3"/>
  <c r="F2260" i="3"/>
  <c r="G2260" i="3"/>
  <c r="E2261" i="3"/>
  <c r="F2261" i="3"/>
  <c r="G2261" i="3"/>
  <c r="E2262" i="3"/>
  <c r="F2262" i="3"/>
  <c r="G2262" i="3"/>
  <c r="E2263" i="3"/>
  <c r="F2263" i="3"/>
  <c r="G2263" i="3"/>
  <c r="E2264" i="3"/>
  <c r="F2264" i="3"/>
  <c r="G2264" i="3"/>
  <c r="E2265" i="3"/>
  <c r="F2265" i="3"/>
  <c r="G2265" i="3"/>
  <c r="E2266" i="3"/>
  <c r="F2266" i="3"/>
  <c r="G2266" i="3"/>
  <c r="E2267" i="3"/>
  <c r="F2267" i="3"/>
  <c r="G2267" i="3"/>
  <c r="E2268" i="3"/>
  <c r="F2268" i="3"/>
  <c r="G2268" i="3"/>
  <c r="E2269" i="3"/>
  <c r="F2269" i="3"/>
  <c r="G2269" i="3"/>
  <c r="E2270" i="3"/>
  <c r="F2270" i="3"/>
  <c r="G2270" i="3"/>
  <c r="E2271" i="3"/>
  <c r="F2271" i="3"/>
  <c r="G2271" i="3"/>
  <c r="E2272" i="3"/>
  <c r="F2272" i="3"/>
  <c r="G2272" i="3"/>
  <c r="E2273" i="3"/>
  <c r="F2273" i="3"/>
  <c r="G2273" i="3"/>
  <c r="E2274" i="3"/>
  <c r="F2274" i="3"/>
  <c r="G2274" i="3"/>
  <c r="E2275" i="3"/>
  <c r="F2275" i="3"/>
  <c r="G2275" i="3"/>
  <c r="E2276" i="3"/>
  <c r="F2276" i="3"/>
  <c r="G2276" i="3"/>
  <c r="E2277" i="3"/>
  <c r="F2277" i="3"/>
  <c r="G2277" i="3"/>
  <c r="E2278" i="3"/>
  <c r="F2278" i="3"/>
  <c r="G2278" i="3"/>
  <c r="E2279" i="3"/>
  <c r="F2279" i="3"/>
  <c r="G2279" i="3"/>
  <c r="E2280" i="3"/>
  <c r="F2280" i="3"/>
  <c r="G2280" i="3"/>
  <c r="E2281" i="3"/>
  <c r="F2281" i="3"/>
  <c r="G2281" i="3"/>
  <c r="E2282" i="3"/>
  <c r="F2282" i="3"/>
  <c r="G2282" i="3"/>
  <c r="E2283" i="3"/>
  <c r="F2283" i="3"/>
  <c r="G2283" i="3"/>
  <c r="E2284" i="3"/>
  <c r="F2284" i="3"/>
  <c r="G2284" i="3"/>
  <c r="E2285" i="3"/>
  <c r="F2285" i="3"/>
  <c r="G2285" i="3"/>
  <c r="E2286" i="3"/>
  <c r="F2286" i="3"/>
  <c r="G2286" i="3"/>
  <c r="E2287" i="3"/>
  <c r="F2287" i="3"/>
  <c r="G2287" i="3"/>
  <c r="E2288" i="3"/>
  <c r="F2288" i="3"/>
  <c r="G2288" i="3"/>
  <c r="E2289" i="3"/>
  <c r="F2289" i="3"/>
  <c r="G2289" i="3"/>
  <c r="E2290" i="3"/>
  <c r="F2290" i="3"/>
  <c r="G2290" i="3"/>
  <c r="E2291" i="3"/>
  <c r="F2291" i="3"/>
  <c r="G2291" i="3"/>
  <c r="E2292" i="3"/>
  <c r="F2292" i="3"/>
  <c r="G2292" i="3"/>
  <c r="E2293" i="3"/>
  <c r="F2293" i="3"/>
  <c r="G2293" i="3"/>
  <c r="E2294" i="3"/>
  <c r="F2294" i="3"/>
  <c r="G2294" i="3"/>
  <c r="E2295" i="3"/>
  <c r="F2295" i="3"/>
  <c r="G2295" i="3"/>
  <c r="E2296" i="3"/>
  <c r="F2296" i="3"/>
  <c r="G2296" i="3"/>
  <c r="E2297" i="3"/>
  <c r="F2297" i="3"/>
  <c r="G2297" i="3"/>
  <c r="E2298" i="3"/>
  <c r="F2298" i="3"/>
  <c r="G2298" i="3"/>
  <c r="E2299" i="3"/>
  <c r="F2299" i="3"/>
  <c r="G2299" i="3"/>
  <c r="E2300" i="3"/>
  <c r="F2300" i="3"/>
  <c r="G2300" i="3"/>
  <c r="E2301" i="3"/>
  <c r="F2301" i="3"/>
  <c r="G2301" i="3"/>
  <c r="E2302" i="3"/>
  <c r="F2302" i="3"/>
  <c r="G2302" i="3"/>
  <c r="E2303" i="3"/>
  <c r="F2303" i="3"/>
  <c r="G2303" i="3"/>
  <c r="E2304" i="3"/>
  <c r="F2304" i="3"/>
  <c r="G2304" i="3"/>
  <c r="E2305" i="3"/>
  <c r="F2305" i="3"/>
  <c r="G2305" i="3"/>
  <c r="E2306" i="3"/>
  <c r="F2306" i="3"/>
  <c r="G2306" i="3"/>
  <c r="E2307" i="3"/>
  <c r="F2307" i="3"/>
  <c r="G2307" i="3"/>
  <c r="E2308" i="3"/>
  <c r="F2308" i="3"/>
  <c r="G2308" i="3"/>
  <c r="E2309" i="3"/>
  <c r="F2309" i="3"/>
  <c r="G2309" i="3"/>
  <c r="E2310" i="3"/>
  <c r="F2310" i="3"/>
  <c r="G2310" i="3"/>
  <c r="E2311" i="3"/>
  <c r="F2311" i="3"/>
  <c r="G2311" i="3"/>
  <c r="E2312" i="3"/>
  <c r="F2312" i="3"/>
  <c r="G2312" i="3"/>
  <c r="E2313" i="3"/>
  <c r="F2313" i="3"/>
  <c r="G2313" i="3"/>
  <c r="E2314" i="3"/>
  <c r="F2314" i="3"/>
  <c r="G2314" i="3"/>
  <c r="E2315" i="3"/>
  <c r="F2315" i="3"/>
  <c r="G2315" i="3"/>
  <c r="E2316" i="3"/>
  <c r="F2316" i="3"/>
  <c r="G2316" i="3"/>
  <c r="E2317" i="3"/>
  <c r="F2317" i="3"/>
  <c r="G2317" i="3"/>
  <c r="E2318" i="3"/>
  <c r="F2318" i="3"/>
  <c r="G2318" i="3"/>
  <c r="E2319" i="3"/>
  <c r="F2319" i="3"/>
  <c r="G2319" i="3"/>
  <c r="E2320" i="3"/>
  <c r="F2320" i="3"/>
  <c r="G2320" i="3"/>
  <c r="E2321" i="3"/>
  <c r="F2321" i="3"/>
  <c r="G2321" i="3"/>
  <c r="E2322" i="3"/>
  <c r="F2322" i="3"/>
  <c r="G2322" i="3"/>
  <c r="E2323" i="3"/>
  <c r="F2323" i="3"/>
  <c r="G2323" i="3"/>
  <c r="E2324" i="3"/>
  <c r="F2324" i="3"/>
  <c r="G2324" i="3"/>
  <c r="E2325" i="3"/>
  <c r="F2325" i="3"/>
  <c r="G2325" i="3"/>
  <c r="E2326" i="3"/>
  <c r="F2326" i="3"/>
  <c r="G2326" i="3"/>
  <c r="E2327" i="3"/>
  <c r="F2327" i="3"/>
  <c r="G2327" i="3"/>
  <c r="E2328" i="3"/>
  <c r="F2328" i="3"/>
  <c r="G2328" i="3"/>
  <c r="E2329" i="3"/>
  <c r="F2329" i="3"/>
  <c r="G2329" i="3"/>
  <c r="E2330" i="3"/>
  <c r="F2330" i="3"/>
  <c r="G2330" i="3"/>
  <c r="E2331" i="3"/>
  <c r="F2331" i="3"/>
  <c r="G2331" i="3"/>
  <c r="E2332" i="3"/>
  <c r="F2332" i="3"/>
  <c r="G2332" i="3"/>
  <c r="E2333" i="3"/>
  <c r="F2333" i="3"/>
  <c r="G2333" i="3"/>
  <c r="E2334" i="3"/>
  <c r="F2334" i="3"/>
  <c r="G2334" i="3"/>
  <c r="E2335" i="3"/>
  <c r="F2335" i="3"/>
  <c r="G2335" i="3"/>
  <c r="E2336" i="3"/>
  <c r="F2336" i="3"/>
  <c r="G2336" i="3"/>
  <c r="E2337" i="3"/>
  <c r="F2337" i="3"/>
  <c r="G2337" i="3"/>
  <c r="E2338" i="3"/>
  <c r="F2338" i="3"/>
  <c r="G2338" i="3"/>
  <c r="E2339" i="3"/>
  <c r="F2339" i="3"/>
  <c r="G2339" i="3"/>
  <c r="E2340" i="3"/>
  <c r="F2340" i="3"/>
  <c r="G2340" i="3"/>
  <c r="E2341" i="3"/>
  <c r="F2341" i="3"/>
  <c r="G2341" i="3"/>
  <c r="E2342" i="3"/>
  <c r="F2342" i="3"/>
  <c r="G2342" i="3"/>
  <c r="E2343" i="3"/>
  <c r="F2343" i="3"/>
  <c r="G2343" i="3"/>
  <c r="E2344" i="3"/>
  <c r="F2344" i="3"/>
  <c r="G2344" i="3"/>
  <c r="E2345" i="3"/>
  <c r="F2345" i="3"/>
  <c r="G2345" i="3"/>
  <c r="E2346" i="3"/>
  <c r="F2346" i="3"/>
  <c r="G2346" i="3"/>
  <c r="E2347" i="3"/>
  <c r="F2347" i="3"/>
  <c r="G2347" i="3"/>
  <c r="E2348" i="3"/>
  <c r="F2348" i="3"/>
  <c r="G2348" i="3"/>
  <c r="E2349" i="3"/>
  <c r="F2349" i="3"/>
  <c r="G2349" i="3"/>
  <c r="E2350" i="3"/>
  <c r="F2350" i="3"/>
  <c r="G2350" i="3"/>
  <c r="E2351" i="3"/>
  <c r="F2351" i="3"/>
  <c r="G2351" i="3"/>
  <c r="E2352" i="3"/>
  <c r="F2352" i="3"/>
  <c r="G2352" i="3"/>
  <c r="E2353" i="3"/>
  <c r="F2353" i="3"/>
  <c r="G2353" i="3"/>
  <c r="E2354" i="3"/>
  <c r="F2354" i="3"/>
  <c r="G2354" i="3"/>
  <c r="E2355" i="3"/>
  <c r="F2355" i="3"/>
  <c r="G2355" i="3"/>
  <c r="E2356" i="3"/>
  <c r="F2356" i="3"/>
  <c r="G2356" i="3"/>
  <c r="E2357" i="3"/>
  <c r="F2357" i="3"/>
  <c r="G2357" i="3"/>
  <c r="E2358" i="3"/>
  <c r="F2358" i="3"/>
  <c r="G2358" i="3"/>
  <c r="E2359" i="3"/>
  <c r="F2359" i="3"/>
  <c r="G2359" i="3"/>
  <c r="E2360" i="3"/>
  <c r="F2360" i="3"/>
  <c r="G2360" i="3"/>
  <c r="E2361" i="3"/>
  <c r="F2361" i="3"/>
  <c r="G2361" i="3"/>
  <c r="E2362" i="3"/>
  <c r="F2362" i="3"/>
  <c r="G2362" i="3"/>
  <c r="E2363" i="3"/>
  <c r="F2363" i="3"/>
  <c r="G2363" i="3"/>
  <c r="E2364" i="3"/>
  <c r="F2364" i="3"/>
  <c r="G2364" i="3"/>
  <c r="E2365" i="3"/>
  <c r="F2365" i="3"/>
  <c r="G2365" i="3"/>
  <c r="E2366" i="3"/>
  <c r="F2366" i="3"/>
  <c r="G2366" i="3"/>
  <c r="E2367" i="3"/>
  <c r="F2367" i="3"/>
  <c r="G2367" i="3"/>
  <c r="E2368" i="3"/>
  <c r="F2368" i="3"/>
  <c r="G2368" i="3"/>
  <c r="E2369" i="3"/>
  <c r="F2369" i="3"/>
  <c r="G2369" i="3"/>
  <c r="E2370" i="3"/>
  <c r="F2370" i="3"/>
  <c r="G2370" i="3"/>
  <c r="E2371" i="3"/>
  <c r="F2371" i="3"/>
  <c r="G2371" i="3"/>
  <c r="E2372" i="3"/>
  <c r="F2372" i="3"/>
  <c r="G2372" i="3"/>
  <c r="E2373" i="3"/>
  <c r="F2373" i="3"/>
  <c r="G2373" i="3"/>
  <c r="E2374" i="3"/>
  <c r="F2374" i="3"/>
  <c r="G2374" i="3"/>
  <c r="E2375" i="3"/>
  <c r="F2375" i="3"/>
  <c r="G2375" i="3"/>
  <c r="E2376" i="3"/>
  <c r="F2376" i="3"/>
  <c r="G2376" i="3"/>
  <c r="E2377" i="3"/>
  <c r="F2377" i="3"/>
  <c r="G2377" i="3"/>
  <c r="E2378" i="3"/>
  <c r="F2378" i="3"/>
  <c r="G2378" i="3"/>
  <c r="E2379" i="3"/>
  <c r="F2379" i="3"/>
  <c r="G2379" i="3"/>
  <c r="E2380" i="3"/>
  <c r="F2380" i="3"/>
  <c r="G2380" i="3"/>
  <c r="E2381" i="3"/>
  <c r="F2381" i="3"/>
  <c r="G2381" i="3"/>
  <c r="E2382" i="3"/>
  <c r="F2382" i="3"/>
  <c r="G2382" i="3"/>
  <c r="E2383" i="3"/>
  <c r="F2383" i="3"/>
  <c r="G2383" i="3"/>
  <c r="E2384" i="3"/>
  <c r="F2384" i="3"/>
  <c r="G2384" i="3"/>
  <c r="E2385" i="3"/>
  <c r="F2385" i="3"/>
  <c r="G2385" i="3"/>
  <c r="E2386" i="3"/>
  <c r="F2386" i="3"/>
  <c r="G2386" i="3"/>
  <c r="E2387" i="3"/>
  <c r="F2387" i="3"/>
  <c r="G2387" i="3"/>
  <c r="E2388" i="3"/>
  <c r="F2388" i="3"/>
  <c r="G2388" i="3"/>
  <c r="E2389" i="3"/>
  <c r="F2389" i="3"/>
  <c r="G2389" i="3"/>
  <c r="E2390" i="3"/>
  <c r="F2390" i="3"/>
  <c r="G2390" i="3"/>
  <c r="E2391" i="3"/>
  <c r="F2391" i="3"/>
  <c r="G2391" i="3"/>
  <c r="E2392" i="3"/>
  <c r="F2392" i="3"/>
  <c r="G2392" i="3"/>
  <c r="E2393" i="3"/>
  <c r="F2393" i="3"/>
  <c r="G2393" i="3"/>
  <c r="E2394" i="3"/>
  <c r="F2394" i="3"/>
  <c r="G2394" i="3"/>
  <c r="E2395" i="3"/>
  <c r="F2395" i="3"/>
  <c r="G2395" i="3"/>
  <c r="E2396" i="3"/>
  <c r="F2396" i="3"/>
  <c r="G2396" i="3"/>
  <c r="E2397" i="3"/>
  <c r="F2397" i="3"/>
  <c r="G2397" i="3"/>
  <c r="E2398" i="3"/>
  <c r="F2398" i="3"/>
  <c r="G2398" i="3"/>
  <c r="E2399" i="3"/>
  <c r="F2399" i="3"/>
  <c r="G2399" i="3"/>
  <c r="E2400" i="3"/>
  <c r="F2400" i="3"/>
  <c r="G2400" i="3"/>
  <c r="E2401" i="3"/>
  <c r="F2401" i="3"/>
  <c r="G2401" i="3"/>
  <c r="E2402" i="3"/>
  <c r="F2402" i="3"/>
  <c r="G2402" i="3"/>
  <c r="E2403" i="3"/>
  <c r="F2403" i="3"/>
  <c r="G2403" i="3"/>
  <c r="E2404" i="3"/>
  <c r="F2404" i="3"/>
  <c r="G2404" i="3"/>
  <c r="E2405" i="3"/>
  <c r="F2405" i="3"/>
  <c r="G2405" i="3"/>
  <c r="E2406" i="3"/>
  <c r="F2406" i="3"/>
  <c r="G2406" i="3"/>
  <c r="E2407" i="3"/>
  <c r="F2407" i="3"/>
  <c r="G2407" i="3"/>
  <c r="E2408" i="3"/>
  <c r="F2408" i="3"/>
  <c r="G2408" i="3"/>
  <c r="E2409" i="3"/>
  <c r="F2409" i="3"/>
  <c r="G2409" i="3"/>
  <c r="E2410" i="3"/>
  <c r="F2410" i="3"/>
  <c r="G2410" i="3"/>
  <c r="E2411" i="3"/>
  <c r="F2411" i="3"/>
  <c r="G2411" i="3"/>
  <c r="E2412" i="3"/>
  <c r="F2412" i="3"/>
  <c r="G2412" i="3"/>
  <c r="E2413" i="3"/>
  <c r="F2413" i="3"/>
  <c r="G2413" i="3"/>
  <c r="E2414" i="3"/>
  <c r="F2414" i="3"/>
  <c r="G2414" i="3"/>
  <c r="E2415" i="3"/>
  <c r="F2415" i="3"/>
  <c r="G2415" i="3"/>
  <c r="E2416" i="3"/>
  <c r="F2416" i="3"/>
  <c r="G2416" i="3"/>
  <c r="E2417" i="3"/>
  <c r="F2417" i="3"/>
  <c r="G2417" i="3"/>
  <c r="E2418" i="3"/>
  <c r="F2418" i="3"/>
  <c r="G2418" i="3"/>
  <c r="E2419" i="3"/>
  <c r="F2419" i="3"/>
  <c r="G2419" i="3"/>
  <c r="E2420" i="3"/>
  <c r="F2420" i="3"/>
  <c r="G2420" i="3"/>
  <c r="E2421" i="3"/>
  <c r="F2421" i="3"/>
  <c r="G2421" i="3"/>
  <c r="E2422" i="3"/>
  <c r="F2422" i="3"/>
  <c r="G2422" i="3"/>
  <c r="E2423" i="3"/>
  <c r="F2423" i="3"/>
  <c r="G2423" i="3"/>
  <c r="E2424" i="3"/>
  <c r="F2424" i="3"/>
  <c r="G2424" i="3"/>
  <c r="E2425" i="3"/>
  <c r="F2425" i="3"/>
  <c r="G2425" i="3"/>
  <c r="E2426" i="3"/>
  <c r="F2426" i="3"/>
  <c r="G2426" i="3"/>
  <c r="E2427" i="3"/>
  <c r="F2427" i="3"/>
  <c r="G2427" i="3"/>
  <c r="E2428" i="3"/>
  <c r="F2428" i="3"/>
  <c r="G2428" i="3"/>
  <c r="E2429" i="3"/>
  <c r="F2429" i="3"/>
  <c r="G2429" i="3"/>
  <c r="E2430" i="3"/>
  <c r="F2430" i="3"/>
  <c r="G2430" i="3"/>
  <c r="E2431" i="3"/>
  <c r="F2431" i="3"/>
  <c r="G2431" i="3"/>
  <c r="E2432" i="3"/>
  <c r="F2432" i="3"/>
  <c r="G2432" i="3"/>
  <c r="E2433" i="3"/>
  <c r="F2433" i="3"/>
  <c r="G2433" i="3"/>
  <c r="E2434" i="3"/>
  <c r="F2434" i="3"/>
  <c r="G2434" i="3"/>
  <c r="E2435" i="3"/>
  <c r="F2435" i="3"/>
  <c r="G2435" i="3"/>
  <c r="E2436" i="3"/>
  <c r="F2436" i="3"/>
  <c r="G2436" i="3"/>
  <c r="E2437" i="3"/>
  <c r="F2437" i="3"/>
  <c r="G2437" i="3"/>
  <c r="E2438" i="3"/>
  <c r="F2438" i="3"/>
  <c r="G2438" i="3"/>
  <c r="E2439" i="3"/>
  <c r="F2439" i="3"/>
  <c r="G2439" i="3"/>
  <c r="E2440" i="3"/>
  <c r="F2440" i="3"/>
  <c r="G2440" i="3"/>
  <c r="E2441" i="3"/>
  <c r="F2441" i="3"/>
  <c r="G2441" i="3"/>
  <c r="E2442" i="3"/>
  <c r="F2442" i="3"/>
  <c r="G2442" i="3"/>
  <c r="E2443" i="3"/>
  <c r="F2443" i="3"/>
  <c r="G2443" i="3"/>
  <c r="E2444" i="3"/>
  <c r="F2444" i="3"/>
  <c r="G2444" i="3"/>
  <c r="E2445" i="3"/>
  <c r="F2445" i="3"/>
  <c r="G2445" i="3"/>
  <c r="E2446" i="3"/>
  <c r="F2446" i="3"/>
  <c r="G2446" i="3"/>
  <c r="E2447" i="3"/>
  <c r="F2447" i="3"/>
  <c r="G2447" i="3"/>
  <c r="E2448" i="3"/>
  <c r="F2448" i="3"/>
  <c r="G2448" i="3"/>
  <c r="E2449" i="3"/>
  <c r="F2449" i="3"/>
  <c r="G2449" i="3"/>
  <c r="E2450" i="3"/>
  <c r="F2450" i="3"/>
  <c r="G2450" i="3"/>
  <c r="E2451" i="3"/>
  <c r="F2451" i="3"/>
  <c r="G2451" i="3"/>
  <c r="E2452" i="3"/>
  <c r="F2452" i="3"/>
  <c r="G2452" i="3"/>
  <c r="E2453" i="3"/>
  <c r="F2453" i="3"/>
  <c r="G2453" i="3"/>
  <c r="E2454" i="3"/>
  <c r="F2454" i="3"/>
  <c r="G2454" i="3"/>
  <c r="E2455" i="3"/>
  <c r="F2455" i="3"/>
  <c r="G2455" i="3"/>
  <c r="E2456" i="3"/>
  <c r="F2456" i="3"/>
  <c r="G2456" i="3"/>
  <c r="E2457" i="3"/>
  <c r="F2457" i="3"/>
  <c r="G2457" i="3"/>
  <c r="E2458" i="3"/>
  <c r="F2458" i="3"/>
  <c r="G2458" i="3"/>
  <c r="E2459" i="3"/>
  <c r="F2459" i="3"/>
  <c r="G2459" i="3"/>
  <c r="E2460" i="3"/>
  <c r="F2460" i="3"/>
  <c r="G2460" i="3"/>
  <c r="E2461" i="3"/>
  <c r="F2461" i="3"/>
  <c r="G2461" i="3"/>
  <c r="E2462" i="3"/>
  <c r="F2462" i="3"/>
  <c r="G2462" i="3"/>
  <c r="E2463" i="3"/>
  <c r="F2463" i="3"/>
  <c r="G2463" i="3"/>
  <c r="E2464" i="3"/>
  <c r="F2464" i="3"/>
  <c r="G2464" i="3"/>
  <c r="E2465" i="3"/>
  <c r="F2465" i="3"/>
  <c r="G2465" i="3"/>
  <c r="E2466" i="3"/>
  <c r="F2466" i="3"/>
  <c r="G2466" i="3"/>
  <c r="E2467" i="3"/>
  <c r="F2467" i="3"/>
  <c r="G2467" i="3"/>
  <c r="E2468" i="3"/>
  <c r="F2468" i="3"/>
  <c r="G2468" i="3"/>
  <c r="E2469" i="3"/>
  <c r="F2469" i="3"/>
  <c r="G2469" i="3"/>
  <c r="E2470" i="3"/>
  <c r="F2470" i="3"/>
  <c r="G2470" i="3"/>
  <c r="E2471" i="3"/>
  <c r="F2471" i="3"/>
  <c r="G2471" i="3"/>
  <c r="E2472" i="3"/>
  <c r="F2472" i="3"/>
  <c r="G2472" i="3"/>
  <c r="E2473" i="3"/>
  <c r="F2473" i="3"/>
  <c r="G2473" i="3"/>
  <c r="E2474" i="3"/>
  <c r="F2474" i="3"/>
  <c r="G2474" i="3"/>
  <c r="E2475" i="3"/>
  <c r="F2475" i="3"/>
  <c r="G2475" i="3"/>
  <c r="E2476" i="3"/>
  <c r="F2476" i="3"/>
  <c r="G2476" i="3"/>
  <c r="E2477" i="3"/>
  <c r="F2477" i="3"/>
  <c r="G2477" i="3"/>
  <c r="E2478" i="3"/>
  <c r="F2478" i="3"/>
  <c r="G2478" i="3"/>
  <c r="E2479" i="3"/>
  <c r="F2479" i="3"/>
  <c r="G2479" i="3"/>
  <c r="E2480" i="3"/>
  <c r="F2480" i="3"/>
  <c r="G2480" i="3"/>
  <c r="E2481" i="3"/>
  <c r="F2481" i="3"/>
  <c r="G2481" i="3"/>
  <c r="E2482" i="3"/>
  <c r="F2482" i="3"/>
  <c r="G2482" i="3"/>
  <c r="E2483" i="3"/>
  <c r="F2483" i="3"/>
  <c r="G2483" i="3"/>
  <c r="E2484" i="3"/>
  <c r="F2484" i="3"/>
  <c r="G2484" i="3"/>
  <c r="E2485" i="3"/>
  <c r="F2485" i="3"/>
  <c r="G2485" i="3"/>
  <c r="E2486" i="3"/>
  <c r="F2486" i="3"/>
  <c r="G2486" i="3"/>
  <c r="E2487" i="3"/>
  <c r="F2487" i="3"/>
  <c r="G2487" i="3"/>
  <c r="E2488" i="3"/>
  <c r="F2488" i="3"/>
  <c r="G2488" i="3"/>
  <c r="E2489" i="3"/>
  <c r="F2489" i="3"/>
  <c r="G2489" i="3"/>
  <c r="E2490" i="3"/>
  <c r="F2490" i="3"/>
  <c r="G2490" i="3"/>
  <c r="E2491" i="3"/>
  <c r="F2491" i="3"/>
  <c r="G2491" i="3"/>
  <c r="E2492" i="3"/>
  <c r="F2492" i="3"/>
  <c r="G2492" i="3"/>
  <c r="E2493" i="3"/>
  <c r="F2493" i="3"/>
  <c r="G2493" i="3"/>
  <c r="E2494" i="3"/>
  <c r="F2494" i="3"/>
  <c r="G2494" i="3"/>
  <c r="E2495" i="3"/>
  <c r="F2495" i="3"/>
  <c r="G2495" i="3"/>
  <c r="E2496" i="3"/>
  <c r="F2496" i="3"/>
  <c r="G2496" i="3"/>
  <c r="E2497" i="3"/>
  <c r="F2497" i="3"/>
  <c r="G2497" i="3"/>
  <c r="E2498" i="3"/>
  <c r="F2498" i="3"/>
  <c r="G2498" i="3"/>
  <c r="E2499" i="3"/>
  <c r="F2499" i="3"/>
  <c r="G2499" i="3"/>
  <c r="E2500" i="3"/>
  <c r="F2500" i="3"/>
  <c r="G2500" i="3"/>
  <c r="E2501" i="3"/>
  <c r="F2501" i="3"/>
  <c r="G2501" i="3"/>
  <c r="E2502" i="3"/>
  <c r="F2502" i="3"/>
  <c r="G2502" i="3"/>
  <c r="E2503" i="3"/>
  <c r="F2503" i="3"/>
  <c r="G2503" i="3"/>
  <c r="E2504" i="3"/>
  <c r="F2504" i="3"/>
  <c r="G2504" i="3"/>
  <c r="E2505" i="3"/>
  <c r="F2505" i="3"/>
  <c r="G2505" i="3"/>
  <c r="E2506" i="3"/>
  <c r="F2506" i="3"/>
  <c r="G2506" i="3"/>
  <c r="E2507" i="3"/>
  <c r="F2507" i="3"/>
  <c r="G2507" i="3"/>
  <c r="E2508" i="3"/>
  <c r="F2508" i="3"/>
  <c r="G2508" i="3"/>
  <c r="E2509" i="3"/>
  <c r="F2509" i="3"/>
  <c r="G2509" i="3"/>
  <c r="E2510" i="3"/>
  <c r="F2510" i="3"/>
  <c r="G2510" i="3"/>
  <c r="E2511" i="3"/>
  <c r="F2511" i="3"/>
  <c r="G2511" i="3"/>
  <c r="E2512" i="3"/>
  <c r="F2512" i="3"/>
  <c r="G2512" i="3"/>
  <c r="E2513" i="3"/>
  <c r="F2513" i="3"/>
  <c r="G2513" i="3"/>
  <c r="E2514" i="3"/>
  <c r="F2514" i="3"/>
  <c r="G2514" i="3"/>
  <c r="E2515" i="3"/>
  <c r="F2515" i="3"/>
  <c r="G2515" i="3"/>
  <c r="E2516" i="3"/>
  <c r="F2516" i="3"/>
  <c r="G2516" i="3"/>
  <c r="E2517" i="3"/>
  <c r="F2517" i="3"/>
  <c r="G2517" i="3"/>
  <c r="E2518" i="3"/>
  <c r="F2518" i="3"/>
  <c r="G2518" i="3"/>
  <c r="E2519" i="3"/>
  <c r="F2519" i="3"/>
  <c r="G2519" i="3"/>
  <c r="E2520" i="3"/>
  <c r="F2520" i="3"/>
  <c r="G2520" i="3"/>
  <c r="E2521" i="3"/>
  <c r="F2521" i="3"/>
  <c r="G2521" i="3"/>
  <c r="E2522" i="3"/>
  <c r="F2522" i="3"/>
  <c r="G2522" i="3"/>
  <c r="E2523" i="3"/>
  <c r="F2523" i="3"/>
  <c r="G2523" i="3"/>
  <c r="E2524" i="3"/>
  <c r="F2524" i="3"/>
  <c r="G2524" i="3"/>
  <c r="E2525" i="3"/>
  <c r="F2525" i="3"/>
  <c r="G2525" i="3"/>
  <c r="E2526" i="3"/>
  <c r="F2526" i="3"/>
  <c r="G2526" i="3"/>
  <c r="E2527" i="3"/>
  <c r="F2527" i="3"/>
  <c r="G2527" i="3"/>
  <c r="E2528" i="3"/>
  <c r="F2528" i="3"/>
  <c r="G2528" i="3"/>
  <c r="E2529" i="3"/>
  <c r="F2529" i="3"/>
  <c r="G2529" i="3"/>
  <c r="E2530" i="3"/>
  <c r="F2530" i="3"/>
  <c r="G2530" i="3"/>
  <c r="E2531" i="3"/>
  <c r="F2531" i="3"/>
  <c r="G2531" i="3"/>
  <c r="E2532" i="3"/>
  <c r="F2532" i="3"/>
  <c r="G2532" i="3"/>
  <c r="E2533" i="3"/>
  <c r="F2533" i="3"/>
  <c r="G2533" i="3"/>
  <c r="E2534" i="3"/>
  <c r="F2534" i="3"/>
  <c r="G2534" i="3"/>
  <c r="E2535" i="3"/>
  <c r="F2535" i="3"/>
  <c r="G2535" i="3"/>
  <c r="E2536" i="3"/>
  <c r="F2536" i="3"/>
  <c r="G2536" i="3"/>
  <c r="E2537" i="3"/>
  <c r="F2537" i="3"/>
  <c r="G2537" i="3"/>
  <c r="E2538" i="3"/>
  <c r="F2538" i="3"/>
  <c r="G2538" i="3"/>
  <c r="E2539" i="3"/>
  <c r="F2539" i="3"/>
  <c r="G2539" i="3"/>
  <c r="E2540" i="3"/>
  <c r="F2540" i="3"/>
  <c r="G2540" i="3"/>
  <c r="E2541" i="3"/>
  <c r="F2541" i="3"/>
  <c r="G2541" i="3"/>
  <c r="E2542" i="3"/>
  <c r="F2542" i="3"/>
  <c r="G2542" i="3"/>
  <c r="E2543" i="3"/>
  <c r="F2543" i="3"/>
  <c r="G2543" i="3"/>
  <c r="E2544" i="3"/>
  <c r="F2544" i="3"/>
  <c r="G2544" i="3"/>
  <c r="E2545" i="3"/>
  <c r="F2545" i="3"/>
  <c r="G2545" i="3"/>
  <c r="E2546" i="3"/>
  <c r="F2546" i="3"/>
  <c r="G2546" i="3"/>
  <c r="E2547" i="3"/>
  <c r="F2547" i="3"/>
  <c r="G2547" i="3"/>
  <c r="E2548" i="3"/>
  <c r="F2548" i="3"/>
  <c r="G2548" i="3"/>
  <c r="E2549" i="3"/>
  <c r="F2549" i="3"/>
  <c r="G2549" i="3"/>
  <c r="E2550" i="3"/>
  <c r="F2550" i="3"/>
  <c r="G2550" i="3"/>
  <c r="E2551" i="3"/>
  <c r="F2551" i="3"/>
  <c r="G2551" i="3"/>
  <c r="E2552" i="3"/>
  <c r="F2552" i="3"/>
  <c r="G2552" i="3"/>
  <c r="E2553" i="3"/>
  <c r="F2553" i="3"/>
  <c r="G2553" i="3"/>
  <c r="E2554" i="3"/>
  <c r="F2554" i="3"/>
  <c r="G2554" i="3"/>
  <c r="E2555" i="3"/>
  <c r="F2555" i="3"/>
  <c r="G2555" i="3"/>
  <c r="E2556" i="3"/>
  <c r="F2556" i="3"/>
  <c r="G2556" i="3"/>
  <c r="E2557" i="3"/>
  <c r="F2557" i="3"/>
  <c r="G2557" i="3"/>
  <c r="E2558" i="3"/>
  <c r="F2558" i="3"/>
  <c r="G2558" i="3"/>
  <c r="E2559" i="3"/>
  <c r="F2559" i="3"/>
  <c r="G2559" i="3"/>
  <c r="E2560" i="3"/>
  <c r="F2560" i="3"/>
  <c r="G2560" i="3"/>
  <c r="E2561" i="3"/>
  <c r="F2561" i="3"/>
  <c r="G2561" i="3"/>
  <c r="E2562" i="3"/>
  <c r="F2562" i="3"/>
  <c r="G2562" i="3"/>
  <c r="E2563" i="3"/>
  <c r="F2563" i="3"/>
  <c r="G2563" i="3"/>
  <c r="E2564" i="3"/>
  <c r="F2564" i="3"/>
  <c r="G2564" i="3"/>
  <c r="E2565" i="3"/>
  <c r="F2565" i="3"/>
  <c r="G2565" i="3"/>
  <c r="E2566" i="3"/>
  <c r="F2566" i="3"/>
  <c r="G2566" i="3"/>
  <c r="E2567" i="3"/>
  <c r="F2567" i="3"/>
  <c r="G2567" i="3"/>
  <c r="E2568" i="3"/>
  <c r="F2568" i="3"/>
  <c r="G2568" i="3"/>
  <c r="E2569" i="3"/>
  <c r="F2569" i="3"/>
  <c r="G2569" i="3"/>
  <c r="E2570" i="3"/>
  <c r="F2570" i="3"/>
  <c r="G2570" i="3"/>
  <c r="E2571" i="3"/>
  <c r="F2571" i="3"/>
  <c r="G2571" i="3"/>
  <c r="E2572" i="3"/>
  <c r="F2572" i="3"/>
  <c r="G2572" i="3"/>
  <c r="E2573" i="3"/>
  <c r="F2573" i="3"/>
  <c r="G2573" i="3"/>
  <c r="E2574" i="3"/>
  <c r="F2574" i="3"/>
  <c r="G2574" i="3"/>
  <c r="E2575" i="3"/>
  <c r="F2575" i="3"/>
  <c r="G2575" i="3"/>
  <c r="E2576" i="3"/>
  <c r="F2576" i="3"/>
  <c r="G2576" i="3"/>
  <c r="E2577" i="3"/>
  <c r="F2577" i="3"/>
  <c r="G2577" i="3"/>
  <c r="E2578" i="3"/>
  <c r="F2578" i="3"/>
  <c r="G2578" i="3"/>
  <c r="E2579" i="3"/>
  <c r="F2579" i="3"/>
  <c r="G2579" i="3"/>
  <c r="E2580" i="3"/>
  <c r="F2580" i="3"/>
  <c r="G2580" i="3"/>
  <c r="E2581" i="3"/>
  <c r="F2581" i="3"/>
  <c r="G2581" i="3"/>
  <c r="E2582" i="3"/>
  <c r="F2582" i="3"/>
  <c r="G2582" i="3"/>
  <c r="E2583" i="3"/>
  <c r="F2583" i="3"/>
  <c r="G2583" i="3"/>
  <c r="E2584" i="3"/>
  <c r="F2584" i="3"/>
  <c r="G2584" i="3"/>
  <c r="E2585" i="3"/>
  <c r="F2585" i="3"/>
  <c r="G2585" i="3"/>
  <c r="E2586" i="3"/>
  <c r="F2586" i="3"/>
  <c r="G2586" i="3"/>
  <c r="E2587" i="3"/>
  <c r="F2587" i="3"/>
  <c r="G2587" i="3"/>
  <c r="E2588" i="3"/>
  <c r="F2588" i="3"/>
  <c r="G2588" i="3"/>
  <c r="E2589" i="3"/>
  <c r="F2589" i="3"/>
  <c r="G2589" i="3"/>
  <c r="E2590" i="3"/>
  <c r="F2590" i="3"/>
  <c r="G2590" i="3"/>
  <c r="E2591" i="3"/>
  <c r="F2591" i="3"/>
  <c r="G2591" i="3"/>
  <c r="E2592" i="3"/>
  <c r="F2592" i="3"/>
  <c r="G2592" i="3"/>
  <c r="E2593" i="3"/>
  <c r="F2593" i="3"/>
  <c r="G2593" i="3"/>
  <c r="E2594" i="3"/>
  <c r="F2594" i="3"/>
  <c r="G2594" i="3"/>
  <c r="E2595" i="3"/>
  <c r="F2595" i="3"/>
  <c r="G2595" i="3"/>
  <c r="E2596" i="3"/>
  <c r="F2596" i="3"/>
  <c r="G2596" i="3"/>
  <c r="E2597" i="3"/>
  <c r="F2597" i="3"/>
  <c r="G2597" i="3"/>
  <c r="E2598" i="3"/>
  <c r="F2598" i="3"/>
  <c r="G2598" i="3"/>
  <c r="E2599" i="3"/>
  <c r="F2599" i="3"/>
  <c r="G2599" i="3"/>
  <c r="E2600" i="3"/>
  <c r="F2600" i="3"/>
  <c r="G2600" i="3"/>
  <c r="E2601" i="3"/>
  <c r="F2601" i="3"/>
  <c r="G2601" i="3"/>
  <c r="E2602" i="3"/>
  <c r="F2602" i="3"/>
  <c r="G2602" i="3"/>
  <c r="E2603" i="3"/>
  <c r="F2603" i="3"/>
  <c r="G2603" i="3"/>
  <c r="E2604" i="3"/>
  <c r="F2604" i="3"/>
  <c r="G2604" i="3"/>
  <c r="E2605" i="3"/>
  <c r="F2605" i="3"/>
  <c r="G2605" i="3"/>
  <c r="E2606" i="3"/>
  <c r="F2606" i="3"/>
  <c r="G2606" i="3"/>
  <c r="E2607" i="3"/>
  <c r="F2607" i="3"/>
  <c r="G2607" i="3"/>
  <c r="E2608" i="3"/>
  <c r="F2608" i="3"/>
  <c r="G2608" i="3"/>
  <c r="E2609" i="3"/>
  <c r="F2609" i="3"/>
  <c r="G2609" i="3"/>
  <c r="E2610" i="3"/>
  <c r="F2610" i="3"/>
  <c r="G2610" i="3"/>
  <c r="E2611" i="3"/>
  <c r="F2611" i="3"/>
  <c r="G2611" i="3"/>
  <c r="E2612" i="3"/>
  <c r="F2612" i="3"/>
  <c r="G2612" i="3"/>
  <c r="E2613" i="3"/>
  <c r="F2613" i="3"/>
  <c r="G2613" i="3"/>
  <c r="E2614" i="3"/>
  <c r="F2614" i="3"/>
  <c r="G2614" i="3"/>
  <c r="E2615" i="3"/>
  <c r="F2615" i="3"/>
  <c r="G2615" i="3"/>
  <c r="E2616" i="3"/>
  <c r="F2616" i="3"/>
  <c r="G2616" i="3"/>
  <c r="E2617" i="3"/>
  <c r="F2617" i="3"/>
  <c r="G2617" i="3"/>
  <c r="E2618" i="3"/>
  <c r="F2618" i="3"/>
  <c r="G2618" i="3"/>
  <c r="E2619" i="3"/>
  <c r="F2619" i="3"/>
  <c r="G2619" i="3"/>
  <c r="E2620" i="3"/>
  <c r="F2620" i="3"/>
  <c r="G2620" i="3"/>
  <c r="E2621" i="3"/>
  <c r="F2621" i="3"/>
  <c r="G2621" i="3"/>
  <c r="E2622" i="3"/>
  <c r="F2622" i="3"/>
  <c r="G2622" i="3"/>
  <c r="E2623" i="3"/>
  <c r="F2623" i="3"/>
  <c r="G2623" i="3"/>
  <c r="E2624" i="3"/>
  <c r="F2624" i="3"/>
  <c r="G2624" i="3"/>
  <c r="E2625" i="3"/>
  <c r="F2625" i="3"/>
  <c r="G2625" i="3"/>
  <c r="E2626" i="3"/>
  <c r="F2626" i="3"/>
  <c r="G2626" i="3"/>
  <c r="E2627" i="3"/>
  <c r="F2627" i="3"/>
  <c r="G2627" i="3"/>
  <c r="E2628" i="3"/>
  <c r="F2628" i="3"/>
  <c r="G2628" i="3"/>
  <c r="E2629" i="3"/>
  <c r="F2629" i="3"/>
  <c r="G2629" i="3"/>
  <c r="E2630" i="3"/>
  <c r="F2630" i="3"/>
  <c r="G2630" i="3"/>
  <c r="E2631" i="3"/>
  <c r="F2631" i="3"/>
  <c r="G2631" i="3"/>
  <c r="E2632" i="3"/>
  <c r="F2632" i="3"/>
  <c r="G2632" i="3"/>
  <c r="E2633" i="3"/>
  <c r="F2633" i="3"/>
  <c r="G2633" i="3"/>
  <c r="E2634" i="3"/>
  <c r="F2634" i="3"/>
  <c r="G2634" i="3"/>
  <c r="E2635" i="3"/>
  <c r="F2635" i="3"/>
  <c r="G2635" i="3"/>
  <c r="E2636" i="3"/>
  <c r="F2636" i="3"/>
  <c r="G2636" i="3"/>
  <c r="E2637" i="3"/>
  <c r="F2637" i="3"/>
  <c r="G2637" i="3"/>
  <c r="E2638" i="3"/>
  <c r="F2638" i="3"/>
  <c r="G2638" i="3"/>
  <c r="E2639" i="3"/>
  <c r="F2639" i="3"/>
  <c r="G2639" i="3"/>
  <c r="E2640" i="3"/>
  <c r="F2640" i="3"/>
  <c r="G2640" i="3"/>
  <c r="E2641" i="3"/>
  <c r="F2641" i="3"/>
  <c r="G2641" i="3"/>
  <c r="E2642" i="3"/>
  <c r="F2642" i="3"/>
  <c r="G2642" i="3"/>
  <c r="E2643" i="3"/>
  <c r="F2643" i="3"/>
  <c r="G2643" i="3"/>
  <c r="E2644" i="3"/>
  <c r="F2644" i="3"/>
  <c r="G2644" i="3"/>
  <c r="E2645" i="3"/>
  <c r="F2645" i="3"/>
  <c r="G2645" i="3"/>
  <c r="E2646" i="3"/>
  <c r="F2646" i="3"/>
  <c r="G2646" i="3"/>
  <c r="E2647" i="3"/>
  <c r="F2647" i="3"/>
  <c r="G2647" i="3"/>
  <c r="E2648" i="3"/>
  <c r="F2648" i="3"/>
  <c r="G2648" i="3"/>
  <c r="E2649" i="3"/>
  <c r="F2649" i="3"/>
  <c r="G2649" i="3"/>
  <c r="E2650" i="3"/>
  <c r="F2650" i="3"/>
  <c r="G2650" i="3"/>
  <c r="E2651" i="3"/>
  <c r="F2651" i="3"/>
  <c r="G2651" i="3"/>
  <c r="E2652" i="3"/>
  <c r="F2652" i="3"/>
  <c r="G2652" i="3"/>
  <c r="E2653" i="3"/>
  <c r="F2653" i="3"/>
  <c r="G2653" i="3"/>
  <c r="E2654" i="3"/>
  <c r="F2654" i="3"/>
  <c r="G2654" i="3"/>
  <c r="E2655" i="3"/>
  <c r="F2655" i="3"/>
  <c r="G2655" i="3"/>
  <c r="E2656" i="3"/>
  <c r="F2656" i="3"/>
  <c r="G2656" i="3"/>
  <c r="E2657" i="3"/>
  <c r="F2657" i="3"/>
  <c r="G2657" i="3"/>
  <c r="E2658" i="3"/>
  <c r="F2658" i="3"/>
  <c r="G2658" i="3"/>
  <c r="E2659" i="3"/>
  <c r="F2659" i="3"/>
  <c r="G2659" i="3"/>
  <c r="E2660" i="3"/>
  <c r="F2660" i="3"/>
  <c r="G2660" i="3"/>
  <c r="E2661" i="3"/>
  <c r="F2661" i="3"/>
  <c r="G2661" i="3"/>
  <c r="E2662" i="3"/>
  <c r="F2662" i="3"/>
  <c r="G2662" i="3"/>
  <c r="E2663" i="3"/>
  <c r="F2663" i="3"/>
  <c r="G2663" i="3"/>
  <c r="E2664" i="3"/>
  <c r="F2664" i="3"/>
  <c r="G2664" i="3"/>
  <c r="E2665" i="3"/>
  <c r="F2665" i="3"/>
  <c r="G2665" i="3"/>
  <c r="E2666" i="3"/>
  <c r="F2666" i="3"/>
  <c r="G2666" i="3"/>
  <c r="E2667" i="3"/>
  <c r="F2667" i="3"/>
  <c r="G2667" i="3"/>
  <c r="E2668" i="3"/>
  <c r="F2668" i="3"/>
  <c r="G2668" i="3"/>
  <c r="E2669" i="3"/>
  <c r="F2669" i="3"/>
  <c r="G2669" i="3"/>
  <c r="E2670" i="3"/>
  <c r="F2670" i="3"/>
  <c r="G2670" i="3"/>
  <c r="E2671" i="3"/>
  <c r="F2671" i="3"/>
  <c r="G2671" i="3"/>
  <c r="E2672" i="3"/>
  <c r="F2672" i="3"/>
  <c r="G2672" i="3"/>
  <c r="E2673" i="3"/>
  <c r="F2673" i="3"/>
  <c r="G2673" i="3"/>
  <c r="E2674" i="3"/>
  <c r="F2674" i="3"/>
  <c r="G2674" i="3"/>
  <c r="E2675" i="3"/>
  <c r="F2675" i="3"/>
  <c r="G2675" i="3"/>
  <c r="E2676" i="3"/>
  <c r="F2676" i="3"/>
  <c r="G2676" i="3"/>
  <c r="E2677" i="3"/>
  <c r="F2677" i="3"/>
  <c r="G2677" i="3"/>
  <c r="E2678" i="3"/>
  <c r="F2678" i="3"/>
  <c r="G2678" i="3"/>
  <c r="E2679" i="3"/>
  <c r="F2679" i="3"/>
  <c r="G2679" i="3"/>
  <c r="E2680" i="3"/>
  <c r="F2680" i="3"/>
  <c r="G2680" i="3"/>
  <c r="E2681" i="3"/>
  <c r="F2681" i="3"/>
  <c r="G2681" i="3"/>
  <c r="E2682" i="3"/>
  <c r="F2682" i="3"/>
  <c r="G2682" i="3"/>
  <c r="E2683" i="3"/>
  <c r="F2683" i="3"/>
  <c r="G2683" i="3"/>
  <c r="E2684" i="3"/>
  <c r="F2684" i="3"/>
  <c r="G2684" i="3"/>
  <c r="E2685" i="3"/>
  <c r="F2685" i="3"/>
  <c r="G2685" i="3"/>
  <c r="E2686" i="3"/>
  <c r="F2686" i="3"/>
  <c r="G2686" i="3"/>
  <c r="E2687" i="3"/>
  <c r="F2687" i="3"/>
  <c r="G2687" i="3"/>
  <c r="E2688" i="3"/>
  <c r="F2688" i="3"/>
  <c r="G2688" i="3"/>
  <c r="E2689" i="3"/>
  <c r="F2689" i="3"/>
  <c r="G2689" i="3"/>
  <c r="E2690" i="3"/>
  <c r="F2690" i="3"/>
  <c r="G2690" i="3"/>
  <c r="E2691" i="3"/>
  <c r="F2691" i="3"/>
  <c r="G2691" i="3"/>
  <c r="E2692" i="3"/>
  <c r="F2692" i="3"/>
  <c r="G2692" i="3"/>
  <c r="E2693" i="3"/>
  <c r="F2693" i="3"/>
  <c r="G2693" i="3"/>
  <c r="E2694" i="3"/>
  <c r="F2694" i="3"/>
  <c r="G2694" i="3"/>
  <c r="E2695" i="3"/>
  <c r="F2695" i="3"/>
  <c r="G2695" i="3"/>
  <c r="E2696" i="3"/>
  <c r="F2696" i="3"/>
  <c r="G2696" i="3"/>
  <c r="E2697" i="3"/>
  <c r="F2697" i="3"/>
  <c r="G2697" i="3"/>
  <c r="E2698" i="3"/>
  <c r="F2698" i="3"/>
  <c r="G2698" i="3"/>
  <c r="E2699" i="3"/>
  <c r="F2699" i="3"/>
  <c r="G2699" i="3"/>
  <c r="E2700" i="3"/>
  <c r="F2700" i="3"/>
  <c r="G2700" i="3"/>
  <c r="E2701" i="3"/>
  <c r="F2701" i="3"/>
  <c r="G2701" i="3"/>
  <c r="E2702" i="3"/>
  <c r="F2702" i="3"/>
  <c r="G2702" i="3"/>
  <c r="E2703" i="3"/>
  <c r="F2703" i="3"/>
  <c r="G2703" i="3"/>
  <c r="E2704" i="3"/>
  <c r="F2704" i="3"/>
  <c r="G2704" i="3"/>
  <c r="E2705" i="3"/>
  <c r="F2705" i="3"/>
  <c r="G2705" i="3"/>
  <c r="E2706" i="3"/>
  <c r="F2706" i="3"/>
  <c r="G2706" i="3"/>
  <c r="E2707" i="3"/>
  <c r="F2707" i="3"/>
  <c r="G2707" i="3"/>
  <c r="E2708" i="3"/>
  <c r="F2708" i="3"/>
  <c r="G2708" i="3"/>
  <c r="E2709" i="3"/>
  <c r="F2709" i="3"/>
  <c r="G2709" i="3"/>
  <c r="E2710" i="3"/>
  <c r="F2710" i="3"/>
  <c r="G2710" i="3"/>
  <c r="E2711" i="3"/>
  <c r="F2711" i="3"/>
  <c r="G2711" i="3"/>
  <c r="E2712" i="3"/>
  <c r="F2712" i="3"/>
  <c r="G2712" i="3"/>
  <c r="E2713" i="3"/>
  <c r="F2713" i="3"/>
  <c r="G2713" i="3"/>
  <c r="E2714" i="3"/>
  <c r="F2714" i="3"/>
  <c r="G2714" i="3"/>
  <c r="E2715" i="3"/>
  <c r="F2715" i="3"/>
  <c r="G2715" i="3"/>
  <c r="E2716" i="3"/>
  <c r="F2716" i="3"/>
  <c r="G2716" i="3"/>
  <c r="E2717" i="3"/>
  <c r="F2717" i="3"/>
  <c r="G2717" i="3"/>
  <c r="E2718" i="3"/>
  <c r="F2718" i="3"/>
  <c r="G2718" i="3"/>
  <c r="E2719" i="3"/>
  <c r="F2719" i="3"/>
  <c r="G2719" i="3"/>
  <c r="E2720" i="3"/>
  <c r="F2720" i="3"/>
  <c r="G2720" i="3"/>
  <c r="E2721" i="3"/>
  <c r="F2721" i="3"/>
  <c r="G2721" i="3"/>
  <c r="E2722" i="3"/>
  <c r="F2722" i="3"/>
  <c r="G2722" i="3"/>
  <c r="E2723" i="3"/>
  <c r="F2723" i="3"/>
  <c r="G2723" i="3"/>
  <c r="E2724" i="3"/>
  <c r="F2724" i="3"/>
  <c r="G2724" i="3"/>
  <c r="E2725" i="3"/>
  <c r="F2725" i="3"/>
  <c r="G2725" i="3"/>
  <c r="E2726" i="3"/>
  <c r="F2726" i="3"/>
  <c r="G2726" i="3"/>
  <c r="E2727" i="3"/>
  <c r="F2727" i="3"/>
  <c r="G2727" i="3"/>
  <c r="E2728" i="3"/>
  <c r="F2728" i="3"/>
  <c r="G2728" i="3"/>
  <c r="E2729" i="3"/>
  <c r="F2729" i="3"/>
  <c r="G2729" i="3"/>
  <c r="E2730" i="3"/>
  <c r="F2730" i="3"/>
  <c r="G2730" i="3"/>
  <c r="E2731" i="3"/>
  <c r="F2731" i="3"/>
  <c r="G2731" i="3"/>
  <c r="E2732" i="3"/>
  <c r="F2732" i="3"/>
  <c r="G2732" i="3"/>
  <c r="E2733" i="3"/>
  <c r="F2733" i="3"/>
  <c r="G2733" i="3"/>
  <c r="E2734" i="3"/>
  <c r="F2734" i="3"/>
  <c r="G2734" i="3"/>
  <c r="E2735" i="3"/>
  <c r="F2735" i="3"/>
  <c r="G2735" i="3"/>
  <c r="E2736" i="3"/>
  <c r="F2736" i="3"/>
  <c r="G2736" i="3"/>
  <c r="E2737" i="3"/>
  <c r="F2737" i="3"/>
  <c r="G2737" i="3"/>
  <c r="E2738" i="3"/>
  <c r="F2738" i="3"/>
  <c r="G2738" i="3"/>
  <c r="E2739" i="3"/>
  <c r="F2739" i="3"/>
  <c r="G2739" i="3"/>
  <c r="E2740" i="3"/>
  <c r="F2740" i="3"/>
  <c r="G2740" i="3"/>
  <c r="E2741" i="3"/>
  <c r="F2741" i="3"/>
  <c r="G2741" i="3"/>
  <c r="E2742" i="3"/>
  <c r="F2742" i="3"/>
  <c r="G2742" i="3"/>
  <c r="E2743" i="3"/>
  <c r="F2743" i="3"/>
  <c r="G2743" i="3"/>
  <c r="E2744" i="3"/>
  <c r="F2744" i="3"/>
  <c r="G2744" i="3"/>
  <c r="E2745" i="3"/>
  <c r="F2745" i="3"/>
  <c r="G2745" i="3"/>
  <c r="E2746" i="3"/>
  <c r="F2746" i="3"/>
  <c r="G2746" i="3"/>
  <c r="E2747" i="3"/>
  <c r="F2747" i="3"/>
  <c r="G2747" i="3"/>
  <c r="E2748" i="3"/>
  <c r="F2748" i="3"/>
  <c r="G2748" i="3"/>
  <c r="E2749" i="3"/>
  <c r="F2749" i="3"/>
  <c r="G2749" i="3"/>
  <c r="E2750" i="3"/>
  <c r="F2750" i="3"/>
  <c r="G2750" i="3"/>
  <c r="E2751" i="3"/>
  <c r="F2751" i="3"/>
  <c r="G2751" i="3"/>
  <c r="E2752" i="3"/>
  <c r="F2752" i="3"/>
  <c r="G2752" i="3"/>
  <c r="E2753" i="3"/>
  <c r="F2753" i="3"/>
  <c r="G2753" i="3"/>
  <c r="E2754" i="3"/>
  <c r="F2754" i="3"/>
  <c r="G2754" i="3"/>
  <c r="E2755" i="3"/>
  <c r="F2755" i="3"/>
  <c r="G2755" i="3"/>
  <c r="E2756" i="3"/>
  <c r="F2756" i="3"/>
  <c r="G2756" i="3"/>
  <c r="E2757" i="3"/>
  <c r="F2757" i="3"/>
  <c r="G2757" i="3"/>
  <c r="E2758" i="3"/>
  <c r="F2758" i="3"/>
  <c r="G2758" i="3"/>
  <c r="E2759" i="3"/>
  <c r="F2759" i="3"/>
  <c r="G2759" i="3"/>
  <c r="E2760" i="3"/>
  <c r="F2760" i="3"/>
  <c r="G2760" i="3"/>
  <c r="E2761" i="3"/>
  <c r="F2761" i="3"/>
  <c r="G2761" i="3"/>
  <c r="E2762" i="3"/>
  <c r="F2762" i="3"/>
  <c r="G2762" i="3"/>
  <c r="E2763" i="3"/>
  <c r="F2763" i="3"/>
  <c r="G2763" i="3"/>
  <c r="E2764" i="3"/>
  <c r="F2764" i="3"/>
  <c r="G2764" i="3"/>
  <c r="E2765" i="3"/>
  <c r="F2765" i="3"/>
  <c r="G2765" i="3"/>
  <c r="E2766" i="3"/>
  <c r="F2766" i="3"/>
  <c r="G2766" i="3"/>
  <c r="E2767" i="3"/>
  <c r="F2767" i="3"/>
  <c r="G2767" i="3"/>
  <c r="E2768" i="3"/>
  <c r="F2768" i="3"/>
  <c r="G2768" i="3"/>
  <c r="E2769" i="3"/>
  <c r="F2769" i="3"/>
  <c r="G2769" i="3"/>
  <c r="E2770" i="3"/>
  <c r="F2770" i="3"/>
  <c r="G2770" i="3"/>
  <c r="E2771" i="3"/>
  <c r="F2771" i="3"/>
  <c r="G2771" i="3"/>
  <c r="E2772" i="3"/>
  <c r="F2772" i="3"/>
  <c r="G2772" i="3"/>
  <c r="E2773" i="3"/>
  <c r="F2773" i="3"/>
  <c r="G2773" i="3"/>
  <c r="E2774" i="3"/>
  <c r="F2774" i="3"/>
  <c r="G2774" i="3"/>
  <c r="E2775" i="3"/>
  <c r="F2775" i="3"/>
  <c r="G2775" i="3"/>
  <c r="E2776" i="3"/>
  <c r="F2776" i="3"/>
  <c r="G2776" i="3"/>
  <c r="E2777" i="3"/>
  <c r="F2777" i="3"/>
  <c r="G2777" i="3"/>
  <c r="E2778" i="3"/>
  <c r="F2778" i="3"/>
  <c r="G2778" i="3"/>
  <c r="E2779" i="3"/>
  <c r="F2779" i="3"/>
  <c r="G2779" i="3"/>
  <c r="E2780" i="3"/>
  <c r="F2780" i="3"/>
  <c r="G2780" i="3"/>
  <c r="E2781" i="3"/>
  <c r="F2781" i="3"/>
  <c r="G2781" i="3"/>
  <c r="E2782" i="3"/>
  <c r="F2782" i="3"/>
  <c r="G2782" i="3"/>
  <c r="E2783" i="3"/>
  <c r="F2783" i="3"/>
  <c r="G2783" i="3"/>
  <c r="E2784" i="3"/>
  <c r="F2784" i="3"/>
  <c r="G2784" i="3"/>
  <c r="E2785" i="3"/>
  <c r="F2785" i="3"/>
  <c r="G2785" i="3"/>
  <c r="E2786" i="3"/>
  <c r="F2786" i="3"/>
  <c r="G2786" i="3"/>
  <c r="E2787" i="3"/>
  <c r="F2787" i="3"/>
  <c r="G2787" i="3"/>
  <c r="E2788" i="3"/>
  <c r="F2788" i="3"/>
  <c r="G2788" i="3"/>
  <c r="E2789" i="3"/>
  <c r="F2789" i="3"/>
  <c r="G2789" i="3"/>
  <c r="E2790" i="3"/>
  <c r="F2790" i="3"/>
  <c r="G2790" i="3"/>
  <c r="E2791" i="3"/>
  <c r="F2791" i="3"/>
  <c r="G2791" i="3"/>
  <c r="E2792" i="3"/>
  <c r="F2792" i="3"/>
  <c r="G2792" i="3"/>
  <c r="E2793" i="3"/>
  <c r="F2793" i="3"/>
  <c r="G2793" i="3"/>
  <c r="E2794" i="3"/>
  <c r="F2794" i="3"/>
  <c r="G2794" i="3"/>
  <c r="E2795" i="3"/>
  <c r="F2795" i="3"/>
  <c r="G2795" i="3"/>
  <c r="E2796" i="3"/>
  <c r="F2796" i="3"/>
  <c r="G2796" i="3"/>
  <c r="E2797" i="3"/>
  <c r="F2797" i="3"/>
  <c r="G2797" i="3"/>
  <c r="E2798" i="3"/>
  <c r="F2798" i="3"/>
  <c r="G2798" i="3"/>
  <c r="E2799" i="3"/>
  <c r="F2799" i="3"/>
  <c r="G2799" i="3"/>
  <c r="E2800" i="3"/>
  <c r="F2800" i="3"/>
  <c r="G2800" i="3"/>
  <c r="E2801" i="3"/>
  <c r="F2801" i="3"/>
  <c r="G2801" i="3"/>
  <c r="E2802" i="3"/>
  <c r="F2802" i="3"/>
  <c r="G2802" i="3"/>
  <c r="E2803" i="3"/>
  <c r="F2803" i="3"/>
  <c r="G2803" i="3"/>
  <c r="E2804" i="3"/>
  <c r="F2804" i="3"/>
  <c r="G2804" i="3"/>
  <c r="E2805" i="3"/>
  <c r="F2805" i="3"/>
  <c r="G2805" i="3"/>
  <c r="E2806" i="3"/>
  <c r="F2806" i="3"/>
  <c r="G2806" i="3"/>
  <c r="E2807" i="3"/>
  <c r="F2807" i="3"/>
  <c r="G2807" i="3"/>
  <c r="E2808" i="3"/>
  <c r="F2808" i="3"/>
  <c r="G2808" i="3"/>
  <c r="E2809" i="3"/>
  <c r="F2809" i="3"/>
  <c r="G2809" i="3"/>
  <c r="E2810" i="3"/>
  <c r="F2810" i="3"/>
  <c r="G2810" i="3"/>
  <c r="F2811" i="3"/>
  <c r="G2811" i="3"/>
  <c r="F2812" i="3"/>
  <c r="G2812" i="3"/>
  <c r="F2813" i="3"/>
  <c r="G2813" i="3"/>
  <c r="E2814" i="3"/>
  <c r="F2814" i="3"/>
  <c r="G2814" i="3"/>
  <c r="F2815" i="3"/>
  <c r="G2815" i="3"/>
  <c r="F2816" i="3"/>
  <c r="G2816" i="3"/>
  <c r="F2817" i="3"/>
  <c r="G2817" i="3"/>
  <c r="E2818" i="3"/>
  <c r="F2818" i="3"/>
  <c r="G2818" i="3"/>
  <c r="F2819" i="3"/>
  <c r="G2819" i="3"/>
  <c r="F2820" i="3"/>
  <c r="G2820" i="3"/>
  <c r="F2821" i="3"/>
  <c r="G2821" i="3"/>
  <c r="E2822" i="3"/>
  <c r="F2822" i="3"/>
  <c r="G2822" i="3"/>
  <c r="F2823" i="3"/>
  <c r="G2823" i="3"/>
  <c r="F2824" i="3"/>
  <c r="G2824" i="3"/>
  <c r="F2825" i="3"/>
  <c r="G2825" i="3"/>
  <c r="E2826" i="3"/>
  <c r="F2826" i="3"/>
  <c r="G2826" i="3"/>
  <c r="F2827" i="3"/>
  <c r="G2827" i="3"/>
  <c r="F2828" i="3"/>
  <c r="G2828" i="3"/>
  <c r="F2829" i="3"/>
  <c r="G2829" i="3"/>
  <c r="E2830" i="3"/>
  <c r="F2830" i="3"/>
  <c r="G2830" i="3"/>
  <c r="F2831" i="3"/>
  <c r="G2831" i="3"/>
  <c r="F2832" i="3"/>
  <c r="G2832" i="3"/>
  <c r="F2833" i="3"/>
  <c r="G2833" i="3"/>
  <c r="E2834" i="3"/>
  <c r="F2834" i="3"/>
  <c r="G2834" i="3"/>
  <c r="F2835" i="3"/>
  <c r="G2835" i="3"/>
  <c r="F2836" i="3"/>
  <c r="G2836" i="3"/>
  <c r="F2837" i="3"/>
  <c r="G2837" i="3"/>
  <c r="E2838" i="3"/>
  <c r="F2838" i="3"/>
  <c r="G2838" i="3"/>
  <c r="F2839" i="3"/>
  <c r="G2839" i="3"/>
  <c r="F2840" i="3"/>
  <c r="G2840" i="3"/>
  <c r="F2841" i="3"/>
  <c r="G2841" i="3"/>
  <c r="E2842" i="3"/>
  <c r="F2842" i="3"/>
  <c r="G2842" i="3"/>
  <c r="F2843" i="3"/>
  <c r="G2843" i="3"/>
  <c r="F2844" i="3"/>
  <c r="G2844" i="3"/>
  <c r="F2845" i="3"/>
  <c r="G2845" i="3"/>
  <c r="E2846" i="3"/>
  <c r="F2846" i="3"/>
  <c r="G2846" i="3"/>
  <c r="F2847" i="3"/>
  <c r="G2847" i="3"/>
  <c r="F2848" i="3"/>
  <c r="G2848" i="3"/>
  <c r="F2849" i="3"/>
  <c r="G2849" i="3"/>
  <c r="E2850" i="3"/>
  <c r="F2850" i="3"/>
  <c r="G2850" i="3"/>
  <c r="F2851" i="3"/>
  <c r="G2851" i="3"/>
  <c r="F2852" i="3"/>
  <c r="G2852" i="3"/>
  <c r="F2853" i="3"/>
  <c r="G2853" i="3"/>
  <c r="E2854" i="3"/>
  <c r="F2854" i="3"/>
  <c r="G2854" i="3"/>
  <c r="F2855" i="3"/>
  <c r="G2855" i="3"/>
  <c r="F2856" i="3"/>
  <c r="G2856" i="3"/>
  <c r="F2857" i="3"/>
  <c r="G2857" i="3"/>
  <c r="E2858" i="3"/>
  <c r="F2858" i="3"/>
  <c r="G2858" i="3"/>
  <c r="F2859" i="3"/>
  <c r="G2859" i="3"/>
  <c r="F2860" i="3"/>
  <c r="G2860" i="3"/>
  <c r="F2861" i="3"/>
  <c r="G2861" i="3"/>
  <c r="E2862" i="3"/>
  <c r="F2862" i="3"/>
  <c r="G2862" i="3"/>
  <c r="F2863" i="3"/>
  <c r="G2863" i="3"/>
  <c r="F2864" i="3"/>
  <c r="G2864" i="3"/>
  <c r="F2865" i="3"/>
  <c r="G2865" i="3"/>
  <c r="E2866" i="3"/>
  <c r="F2866" i="3"/>
  <c r="G2866" i="3"/>
  <c r="F2867" i="3"/>
  <c r="G2867" i="3"/>
  <c r="F2868" i="3"/>
  <c r="G2868" i="3"/>
  <c r="F2869" i="3"/>
  <c r="G2869" i="3"/>
  <c r="E2870" i="3"/>
  <c r="F2870" i="3"/>
  <c r="G2870" i="3"/>
  <c r="F2871" i="3"/>
  <c r="G2871" i="3"/>
  <c r="F2872" i="3"/>
  <c r="G2872" i="3"/>
  <c r="F2873" i="3"/>
  <c r="G2873" i="3"/>
  <c r="E2874" i="3"/>
  <c r="F2874" i="3"/>
  <c r="G2874" i="3"/>
  <c r="F2875" i="3"/>
  <c r="G2875" i="3"/>
  <c r="F2876" i="3"/>
  <c r="G2876" i="3"/>
  <c r="F2877" i="3"/>
  <c r="G2877" i="3"/>
  <c r="E2878" i="3"/>
  <c r="F2878" i="3"/>
  <c r="G2878" i="3"/>
  <c r="F2879" i="3"/>
  <c r="G2879" i="3"/>
  <c r="F2880" i="3"/>
  <c r="G2880" i="3"/>
  <c r="F2881" i="3"/>
  <c r="G2881" i="3"/>
  <c r="E2882" i="3"/>
  <c r="F2882" i="3"/>
  <c r="G2882" i="3"/>
  <c r="F2883" i="3"/>
  <c r="G2883" i="3"/>
  <c r="F2884" i="3"/>
  <c r="G2884" i="3"/>
  <c r="F2885" i="3"/>
  <c r="G2885" i="3"/>
  <c r="E2886" i="3"/>
  <c r="F2886" i="3"/>
  <c r="G2886" i="3"/>
  <c r="F2887" i="3"/>
  <c r="G2887" i="3"/>
  <c r="F2888" i="3"/>
  <c r="G2888" i="3"/>
  <c r="F2889" i="3"/>
  <c r="G2889" i="3"/>
  <c r="E2890" i="3"/>
  <c r="F2890" i="3"/>
  <c r="G2890" i="3"/>
  <c r="F2891" i="3"/>
  <c r="G2891" i="3"/>
  <c r="F2892" i="3"/>
  <c r="G2892" i="3"/>
  <c r="F2893" i="3"/>
  <c r="G2893" i="3"/>
  <c r="E2894" i="3"/>
  <c r="F2894" i="3"/>
  <c r="G2894" i="3"/>
  <c r="F2895" i="3"/>
  <c r="G2895" i="3"/>
  <c r="F2896" i="3"/>
  <c r="G2896" i="3"/>
  <c r="F2897" i="3"/>
  <c r="G2897" i="3"/>
  <c r="E2898" i="3"/>
  <c r="F2898" i="3"/>
  <c r="G2898" i="3"/>
  <c r="F2899" i="3"/>
  <c r="G2899" i="3"/>
  <c r="F2900" i="3"/>
  <c r="G2900" i="3"/>
  <c r="F2901" i="3"/>
  <c r="G2901" i="3"/>
  <c r="E2902" i="3"/>
  <c r="F2902" i="3"/>
  <c r="G2902" i="3"/>
  <c r="F2903" i="3"/>
  <c r="G2903" i="3"/>
  <c r="F2904" i="3"/>
  <c r="G2904" i="3"/>
  <c r="F2905" i="3"/>
  <c r="G2905" i="3"/>
  <c r="E2906" i="3"/>
  <c r="F2906" i="3"/>
  <c r="G2906" i="3"/>
  <c r="F2907" i="3"/>
  <c r="G2907" i="3"/>
  <c r="F2908" i="3"/>
  <c r="G2908" i="3"/>
  <c r="F2909" i="3"/>
  <c r="G2909" i="3"/>
  <c r="E2910" i="3"/>
  <c r="F2910" i="3"/>
  <c r="G2910" i="3"/>
  <c r="F2911" i="3"/>
  <c r="G2911" i="3"/>
  <c r="F2912" i="3"/>
  <c r="G2912" i="3"/>
  <c r="F2913" i="3"/>
  <c r="G2913" i="3"/>
  <c r="E2914" i="3"/>
  <c r="F2914" i="3"/>
  <c r="G2914" i="3"/>
  <c r="F2915" i="3"/>
  <c r="G2915" i="3"/>
  <c r="F2916" i="3"/>
  <c r="G2916" i="3"/>
  <c r="F2917" i="3"/>
  <c r="G2917" i="3"/>
  <c r="E2918" i="3"/>
  <c r="F2918" i="3"/>
  <c r="G2918" i="3"/>
  <c r="F2919" i="3"/>
  <c r="G2919" i="3"/>
  <c r="F2920" i="3"/>
  <c r="G2920" i="3"/>
  <c r="F2921" i="3"/>
  <c r="G2921" i="3"/>
  <c r="E2922" i="3"/>
  <c r="F2922" i="3"/>
  <c r="G2922" i="3"/>
  <c r="F2923" i="3"/>
  <c r="G2923" i="3"/>
  <c r="F2924" i="3"/>
  <c r="G2924" i="3"/>
  <c r="F2925" i="3"/>
  <c r="G2925" i="3"/>
  <c r="E2926" i="3"/>
  <c r="F2926" i="3"/>
  <c r="G2926" i="3"/>
  <c r="F2927" i="3"/>
  <c r="G2927" i="3"/>
  <c r="F2928" i="3"/>
  <c r="G2928" i="3"/>
  <c r="F2929" i="3"/>
  <c r="G2929" i="3"/>
  <c r="E2930" i="3"/>
  <c r="F2930" i="3"/>
  <c r="G2930" i="3"/>
  <c r="F2931" i="3"/>
  <c r="G2931" i="3"/>
  <c r="F2932" i="3"/>
  <c r="G2932" i="3"/>
  <c r="F2933" i="3"/>
  <c r="G2933" i="3"/>
  <c r="E2934" i="3"/>
  <c r="F2934" i="3"/>
  <c r="G2934" i="3"/>
  <c r="F2935" i="3"/>
  <c r="G2935" i="3"/>
  <c r="F2936" i="3"/>
  <c r="G2936" i="3"/>
  <c r="F2937" i="3"/>
  <c r="G2937" i="3"/>
  <c r="E2938" i="3"/>
  <c r="F2938" i="3"/>
  <c r="G2938" i="3"/>
  <c r="F2939" i="3"/>
  <c r="G2939" i="3"/>
  <c r="F2940" i="3"/>
  <c r="G2940" i="3"/>
  <c r="F2941" i="3"/>
  <c r="G2941" i="3"/>
  <c r="E2942" i="3"/>
  <c r="F2942" i="3"/>
  <c r="G2942" i="3"/>
  <c r="F2943" i="3"/>
  <c r="G2943" i="3"/>
  <c r="F2944" i="3"/>
  <c r="G2944" i="3"/>
  <c r="F2945" i="3"/>
  <c r="G2945" i="3"/>
  <c r="E2946" i="3"/>
  <c r="F2946" i="3"/>
  <c r="G2946" i="3"/>
  <c r="F2947" i="3"/>
  <c r="G2947" i="3"/>
  <c r="F2948" i="3"/>
  <c r="G2948" i="3"/>
  <c r="F2949" i="3"/>
  <c r="G2949" i="3"/>
  <c r="E2950" i="3"/>
  <c r="F2950" i="3"/>
  <c r="G2950" i="3"/>
  <c r="F2951" i="3"/>
  <c r="G2951" i="3"/>
  <c r="F2952" i="3"/>
  <c r="G2952" i="3"/>
  <c r="F2953" i="3"/>
  <c r="G2953" i="3"/>
  <c r="E2954" i="3"/>
  <c r="F2954" i="3"/>
  <c r="G2954" i="3"/>
  <c r="F2955" i="3"/>
  <c r="G2955" i="3"/>
  <c r="F2956" i="3"/>
  <c r="G2956" i="3"/>
  <c r="F2957" i="3"/>
  <c r="G2957" i="3"/>
  <c r="E2958" i="3"/>
  <c r="F2958" i="3"/>
  <c r="G2958" i="3"/>
  <c r="F2959" i="3"/>
  <c r="G2959" i="3"/>
  <c r="F2960" i="3"/>
  <c r="G2960" i="3"/>
  <c r="F2961" i="3"/>
  <c r="G2961" i="3"/>
  <c r="E2962" i="3"/>
  <c r="F2962" i="3"/>
  <c r="G2962" i="3"/>
  <c r="F2963" i="3"/>
  <c r="G2963" i="3"/>
  <c r="F2964" i="3"/>
  <c r="G2964" i="3"/>
  <c r="F2965" i="3"/>
  <c r="G2965" i="3"/>
  <c r="E2966" i="3"/>
  <c r="F2966" i="3"/>
  <c r="G2966" i="3"/>
  <c r="F2967" i="3"/>
  <c r="G2967" i="3"/>
  <c r="F2968" i="3"/>
  <c r="G2968" i="3"/>
  <c r="F2969" i="3"/>
  <c r="G2969" i="3"/>
  <c r="E2970" i="3"/>
  <c r="F2970" i="3"/>
  <c r="G2970" i="3"/>
  <c r="F2971" i="3"/>
  <c r="G2971" i="3"/>
  <c r="F2972" i="3"/>
  <c r="G2972" i="3"/>
  <c r="F2973" i="3"/>
  <c r="G2973" i="3"/>
  <c r="E2974" i="3"/>
  <c r="F2974" i="3"/>
  <c r="G2974" i="3"/>
  <c r="F2975" i="3"/>
  <c r="G2975" i="3"/>
  <c r="F2976" i="3"/>
  <c r="G2976" i="3"/>
  <c r="F2977" i="3"/>
  <c r="G2977" i="3"/>
  <c r="E2978" i="3"/>
  <c r="F2978" i="3"/>
  <c r="AR2978" i="3" s="1"/>
  <c r="G2978" i="3"/>
  <c r="F2979" i="3"/>
  <c r="AS2979" i="3" s="1"/>
  <c r="G2979" i="3"/>
  <c r="F2980" i="3"/>
  <c r="G2980" i="3"/>
  <c r="F2981" i="3"/>
  <c r="G2981" i="3"/>
  <c r="E2982" i="3"/>
  <c r="F2982" i="3"/>
  <c r="AR2982" i="3" s="1"/>
  <c r="G2982" i="3"/>
  <c r="F2983" i="3"/>
  <c r="AS2983" i="3" s="1"/>
  <c r="G2983" i="3"/>
  <c r="F2984" i="3"/>
  <c r="G2984" i="3"/>
  <c r="F2985" i="3"/>
  <c r="G2985" i="3"/>
  <c r="E2986" i="3"/>
  <c r="F2986" i="3"/>
  <c r="AR2986" i="3" s="1"/>
  <c r="G2986" i="3"/>
  <c r="F2987" i="3"/>
  <c r="AS2987" i="3" s="1"/>
  <c r="G2987" i="3"/>
  <c r="F2988" i="3"/>
  <c r="G2988" i="3"/>
  <c r="F2989" i="3"/>
  <c r="G2989" i="3"/>
  <c r="E2990" i="3"/>
  <c r="F2990" i="3"/>
  <c r="AR2990" i="3" s="1"/>
  <c r="G2990" i="3"/>
  <c r="F2991" i="3"/>
  <c r="AS2991" i="3" s="1"/>
  <c r="G2991" i="3"/>
  <c r="F2992" i="3"/>
  <c r="G2992" i="3"/>
  <c r="F2993" i="3"/>
  <c r="G2993" i="3"/>
  <c r="E2994" i="3"/>
  <c r="F2994" i="3"/>
  <c r="AR2994" i="3" s="1"/>
  <c r="G2994" i="3"/>
  <c r="F2995" i="3"/>
  <c r="AS2995" i="3" s="1"/>
  <c r="G2995" i="3"/>
  <c r="F2996" i="3"/>
  <c r="G2996" i="3"/>
  <c r="F2997" i="3"/>
  <c r="G2997" i="3"/>
  <c r="E2998" i="3"/>
  <c r="F2998" i="3"/>
  <c r="AR2998" i="3" s="1"/>
  <c r="G2998" i="3"/>
  <c r="F2999" i="3"/>
  <c r="AS2999" i="3" s="1"/>
  <c r="G2999" i="3"/>
  <c r="F3000" i="3"/>
  <c r="G3000" i="3"/>
  <c r="F3001" i="3"/>
  <c r="G3001" i="3"/>
  <c r="E3002" i="3"/>
  <c r="F3002" i="3"/>
  <c r="AR3002" i="3" s="1"/>
  <c r="G3002" i="3"/>
  <c r="F3003" i="3"/>
  <c r="AS3003" i="3" s="1"/>
  <c r="G3003" i="3"/>
  <c r="F3004" i="3"/>
  <c r="G3004" i="3"/>
  <c r="F3005" i="3"/>
  <c r="G3005" i="3"/>
  <c r="E3006" i="3"/>
  <c r="F3006" i="3"/>
  <c r="AR3006" i="3" s="1"/>
  <c r="G3006" i="3"/>
  <c r="F3007" i="3"/>
  <c r="AS3007" i="3" s="1"/>
  <c r="G3007" i="3"/>
  <c r="F3008" i="3"/>
  <c r="G3008" i="3"/>
  <c r="F3009" i="3"/>
  <c r="G3009" i="3"/>
  <c r="E3010" i="3"/>
  <c r="F3010" i="3"/>
  <c r="AR3010" i="3" s="1"/>
  <c r="G3010" i="3"/>
  <c r="F3011" i="3"/>
  <c r="AS3011" i="3" s="1"/>
  <c r="G3011" i="3"/>
  <c r="F1012" i="3"/>
  <c r="G1012" i="3"/>
  <c r="E1013" i="3"/>
  <c r="F1013" i="3"/>
  <c r="G1013" i="3"/>
  <c r="E1014" i="3"/>
  <c r="F1014" i="3"/>
  <c r="G1014" i="3"/>
  <c r="E1015" i="3"/>
  <c r="F1015" i="3"/>
  <c r="G1015" i="3"/>
  <c r="E1016" i="3"/>
  <c r="F1016" i="3"/>
  <c r="G1016" i="3"/>
  <c r="E1017" i="3"/>
  <c r="F1017" i="3"/>
  <c r="G1017" i="3"/>
  <c r="E1018" i="3"/>
  <c r="F1018" i="3"/>
  <c r="G1018" i="3"/>
  <c r="E1019" i="3"/>
  <c r="F1019" i="3"/>
  <c r="G1019" i="3"/>
  <c r="E1020" i="3"/>
  <c r="F1020" i="3"/>
  <c r="G1020" i="3"/>
  <c r="E1021" i="3"/>
  <c r="F1021" i="3"/>
  <c r="G1021" i="3"/>
  <c r="E1022" i="3"/>
  <c r="F1022" i="3"/>
  <c r="G1022" i="3"/>
  <c r="E1023" i="3"/>
  <c r="F1023" i="3"/>
  <c r="G1023" i="3"/>
  <c r="E1024" i="3"/>
  <c r="F1024" i="3"/>
  <c r="G1024" i="3"/>
  <c r="E1025" i="3"/>
  <c r="F1025" i="3"/>
  <c r="G1025" i="3"/>
  <c r="E1026" i="3"/>
  <c r="F1026" i="3"/>
  <c r="G1026" i="3"/>
  <c r="E1027" i="3"/>
  <c r="F1027" i="3"/>
  <c r="G1027" i="3"/>
  <c r="E1028" i="3"/>
  <c r="F1028" i="3"/>
  <c r="G1028" i="3"/>
  <c r="E1029" i="3"/>
  <c r="F1029" i="3"/>
  <c r="G1029" i="3"/>
  <c r="E1030" i="3"/>
  <c r="F1030" i="3"/>
  <c r="G1030" i="3"/>
  <c r="E1031" i="3"/>
  <c r="F1031" i="3"/>
  <c r="G1031" i="3"/>
  <c r="E1032" i="3"/>
  <c r="F1032" i="3"/>
  <c r="G1032" i="3"/>
  <c r="E1033" i="3"/>
  <c r="F1033" i="3"/>
  <c r="G1033" i="3"/>
  <c r="E1034" i="3"/>
  <c r="F1034" i="3"/>
  <c r="G1034" i="3"/>
  <c r="E1035" i="3"/>
  <c r="F1035" i="3"/>
  <c r="G1035" i="3"/>
  <c r="E1036" i="3"/>
  <c r="F1036" i="3"/>
  <c r="G1036" i="3"/>
  <c r="E1037" i="3"/>
  <c r="F1037" i="3"/>
  <c r="G1037" i="3"/>
  <c r="E1038" i="3"/>
  <c r="F1038" i="3"/>
  <c r="G1038" i="3"/>
  <c r="E1039" i="3"/>
  <c r="F1039" i="3"/>
  <c r="G1039" i="3"/>
  <c r="E1040" i="3"/>
  <c r="F1040" i="3"/>
  <c r="G1040" i="3"/>
  <c r="E1041" i="3"/>
  <c r="F1041" i="3"/>
  <c r="G1041" i="3"/>
  <c r="E1042" i="3"/>
  <c r="F1042" i="3"/>
  <c r="G1042" i="3"/>
  <c r="E1043" i="3"/>
  <c r="F1043" i="3"/>
  <c r="G1043" i="3"/>
  <c r="E1044" i="3"/>
  <c r="F1044" i="3"/>
  <c r="G1044" i="3"/>
  <c r="E1045" i="3"/>
  <c r="F1045" i="3"/>
  <c r="G1045" i="3"/>
  <c r="E1046" i="3"/>
  <c r="F1046" i="3"/>
  <c r="G1046" i="3"/>
  <c r="E1047" i="3"/>
  <c r="F1047" i="3"/>
  <c r="G1047" i="3"/>
  <c r="E1048" i="3"/>
  <c r="F1048" i="3"/>
  <c r="G1048" i="3"/>
  <c r="E1049" i="3"/>
  <c r="F1049" i="3"/>
  <c r="G1049" i="3"/>
  <c r="E1050" i="3"/>
  <c r="F1050" i="3"/>
  <c r="G1050" i="3"/>
  <c r="E1051" i="3"/>
  <c r="F1051" i="3"/>
  <c r="G1051" i="3"/>
  <c r="E1052" i="3"/>
  <c r="F1052" i="3"/>
  <c r="G1052" i="3"/>
  <c r="E1053" i="3"/>
  <c r="F1053" i="3"/>
  <c r="G1053" i="3"/>
  <c r="E1054" i="3"/>
  <c r="F1054" i="3"/>
  <c r="G1054" i="3"/>
  <c r="E1055" i="3"/>
  <c r="F1055" i="3"/>
  <c r="G1055" i="3"/>
  <c r="E1056" i="3"/>
  <c r="F1056" i="3"/>
  <c r="G1056" i="3"/>
  <c r="E1057" i="3"/>
  <c r="F1057" i="3"/>
  <c r="G1057" i="3"/>
  <c r="E1058" i="3"/>
  <c r="F1058" i="3"/>
  <c r="G1058" i="3"/>
  <c r="E1059" i="3"/>
  <c r="F1059" i="3"/>
  <c r="G1059" i="3"/>
  <c r="E1060" i="3"/>
  <c r="F1060" i="3"/>
  <c r="G1060" i="3"/>
  <c r="E1061" i="3"/>
  <c r="F1061" i="3"/>
  <c r="G1061" i="3"/>
  <c r="E1062" i="3"/>
  <c r="F1062" i="3"/>
  <c r="G1062" i="3"/>
  <c r="E1063" i="3"/>
  <c r="F1063" i="3"/>
  <c r="G1063" i="3"/>
  <c r="E1064" i="3"/>
  <c r="F1064" i="3"/>
  <c r="G1064" i="3"/>
  <c r="E1065" i="3"/>
  <c r="F1065" i="3"/>
  <c r="G1065" i="3"/>
  <c r="E1066" i="3"/>
  <c r="F1066" i="3"/>
  <c r="G1066" i="3"/>
  <c r="E1067" i="3"/>
  <c r="F1067" i="3"/>
  <c r="G1067" i="3"/>
  <c r="E1068" i="3"/>
  <c r="F1068" i="3"/>
  <c r="G1068" i="3"/>
  <c r="BC3013" i="3"/>
  <c r="BN3012" i="3"/>
  <c r="E3012" i="3" s="1"/>
  <c r="BM3012" i="3"/>
  <c r="BK3012" i="3"/>
  <c r="BJ3012" i="3"/>
  <c r="BL3012" i="3" s="1"/>
  <c r="BD3012" i="3"/>
  <c r="BC3012" i="3"/>
  <c r="BB3012" i="3" s="1"/>
  <c r="AZ3012" i="3"/>
  <c r="AY3012" i="3"/>
  <c r="AX3012" i="3"/>
  <c r="AH3012" i="3" s="1"/>
  <c r="AF3012" i="3" s="1"/>
  <c r="AG3012" i="3"/>
  <c r="G3012" i="3"/>
  <c r="AA3012" i="3" s="1"/>
  <c r="F3012" i="3"/>
  <c r="AS3012" i="3" s="1"/>
  <c r="F16" i="3"/>
  <c r="E265" i="19" l="1"/>
  <c r="S265" i="19" s="1"/>
  <c r="L265" i="19"/>
  <c r="E249" i="19"/>
  <c r="S249" i="19" s="1"/>
  <c r="L249" i="19"/>
  <c r="E233" i="19"/>
  <c r="S233" i="19" s="1"/>
  <c r="L233" i="19"/>
  <c r="L221" i="19"/>
  <c r="E221" i="19"/>
  <c r="S221" i="19" s="1"/>
  <c r="L139" i="19"/>
  <c r="E139" i="19"/>
  <c r="S139" i="19" s="1"/>
  <c r="L107" i="19"/>
  <c r="E107" i="19"/>
  <c r="S107" i="19" s="1"/>
  <c r="E215" i="19"/>
  <c r="S215" i="19" s="1"/>
  <c r="L215" i="19"/>
  <c r="E207" i="19"/>
  <c r="S207" i="19" s="1"/>
  <c r="L207" i="19"/>
  <c r="E199" i="19"/>
  <c r="S199" i="19" s="1"/>
  <c r="L199" i="19"/>
  <c r="E191" i="19"/>
  <c r="S191" i="19" s="1"/>
  <c r="L191" i="19"/>
  <c r="E183" i="19"/>
  <c r="S183" i="19" s="1"/>
  <c r="L183" i="19"/>
  <c r="E175" i="19"/>
  <c r="S175" i="19" s="1"/>
  <c r="L175" i="19"/>
  <c r="L167" i="19"/>
  <c r="E167" i="19"/>
  <c r="S167" i="19" s="1"/>
  <c r="L135" i="19"/>
  <c r="E135" i="19"/>
  <c r="S135" i="19" s="1"/>
  <c r="E32" i="19"/>
  <c r="S32" i="19" s="1"/>
  <c r="L32" i="19"/>
  <c r="E496" i="19"/>
  <c r="S496" i="19" s="1"/>
  <c r="L496" i="19"/>
  <c r="D496" i="19" s="1"/>
  <c r="E474" i="19"/>
  <c r="S474" i="19" s="1"/>
  <c r="L474" i="19"/>
  <c r="D474" i="19" s="1"/>
  <c r="E454" i="19"/>
  <c r="S454" i="19" s="1"/>
  <c r="L454" i="19"/>
  <c r="E466" i="19"/>
  <c r="S466" i="19" s="1"/>
  <c r="L466" i="19"/>
  <c r="D466" i="19" s="1"/>
  <c r="E396" i="19"/>
  <c r="S396" i="19" s="1"/>
  <c r="L396" i="19"/>
  <c r="E384" i="19"/>
  <c r="S384" i="19" s="1"/>
  <c r="L384" i="19"/>
  <c r="L291" i="19"/>
  <c r="E291" i="19"/>
  <c r="S291" i="19" s="1"/>
  <c r="E285" i="19"/>
  <c r="S285" i="19" s="1"/>
  <c r="L285" i="19"/>
  <c r="E277" i="19"/>
  <c r="S277" i="19" s="1"/>
  <c r="L277" i="19"/>
  <c r="E269" i="19"/>
  <c r="S269" i="19" s="1"/>
  <c r="L269" i="19"/>
  <c r="E261" i="19"/>
  <c r="S261" i="19" s="1"/>
  <c r="L261" i="19"/>
  <c r="E245" i="19"/>
  <c r="S245" i="19" s="1"/>
  <c r="L245" i="19"/>
  <c r="E229" i="19"/>
  <c r="S229" i="19" s="1"/>
  <c r="L229" i="19"/>
  <c r="E220" i="19"/>
  <c r="S220" i="19" s="1"/>
  <c r="L220" i="19"/>
  <c r="E187" i="19"/>
  <c r="S187" i="19" s="1"/>
  <c r="L187" i="19"/>
  <c r="L163" i="19"/>
  <c r="E163" i="19"/>
  <c r="S163" i="19" s="1"/>
  <c r="L103" i="19"/>
  <c r="E103" i="19"/>
  <c r="S103" i="19" s="1"/>
  <c r="L159" i="19"/>
  <c r="E159" i="19"/>
  <c r="S159" i="19" s="1"/>
  <c r="L127" i="19"/>
  <c r="E127" i="19"/>
  <c r="S127" i="19" s="1"/>
  <c r="E508" i="19"/>
  <c r="S508" i="19" s="1"/>
  <c r="L508" i="19"/>
  <c r="D508" i="19" s="1"/>
  <c r="E492" i="19"/>
  <c r="S492" i="19" s="1"/>
  <c r="L492" i="19"/>
  <c r="D492" i="19" s="1"/>
  <c r="E416" i="19"/>
  <c r="S416" i="19" s="1"/>
  <c r="L416" i="19"/>
  <c r="E281" i="19"/>
  <c r="S281" i="19" s="1"/>
  <c r="L281" i="19"/>
  <c r="E516" i="19"/>
  <c r="S516" i="19" s="1"/>
  <c r="L516" i="19"/>
  <c r="D516" i="19" s="1"/>
  <c r="E512" i="19"/>
  <c r="S512" i="19" s="1"/>
  <c r="L512" i="19"/>
  <c r="D512" i="19" s="1"/>
  <c r="E488" i="19"/>
  <c r="S488" i="19" s="1"/>
  <c r="L488" i="19"/>
  <c r="D488" i="19" s="1"/>
  <c r="E458" i="19"/>
  <c r="S458" i="19" s="1"/>
  <c r="L458" i="19"/>
  <c r="D458" i="19" s="1"/>
  <c r="L426" i="19"/>
  <c r="E426" i="19"/>
  <c r="S426" i="19" s="1"/>
  <c r="E444" i="19"/>
  <c r="S444" i="19" s="1"/>
  <c r="L444" i="19"/>
  <c r="L422" i="19"/>
  <c r="E422" i="19"/>
  <c r="S422" i="19" s="1"/>
  <c r="E412" i="19"/>
  <c r="S412" i="19" s="1"/>
  <c r="L412" i="19"/>
  <c r="E380" i="19"/>
  <c r="S380" i="19" s="1"/>
  <c r="L380" i="19"/>
  <c r="E400" i="19"/>
  <c r="S400" i="19" s="1"/>
  <c r="L400" i="19"/>
  <c r="E360" i="19"/>
  <c r="S360" i="19" s="1"/>
  <c r="L360" i="19"/>
  <c r="L299" i="19"/>
  <c r="E299" i="19"/>
  <c r="S299" i="19" s="1"/>
  <c r="E211" i="19"/>
  <c r="S211" i="19" s="1"/>
  <c r="L211" i="19"/>
  <c r="E195" i="19"/>
  <c r="S195" i="19" s="1"/>
  <c r="L195" i="19"/>
  <c r="E179" i="19"/>
  <c r="S179" i="19" s="1"/>
  <c r="L179" i="19"/>
  <c r="L147" i="19"/>
  <c r="E147" i="19"/>
  <c r="S147" i="19" s="1"/>
  <c r="L115" i="19"/>
  <c r="E115" i="19"/>
  <c r="S115" i="19" s="1"/>
  <c r="L143" i="19"/>
  <c r="E143" i="19"/>
  <c r="S143" i="19" s="1"/>
  <c r="L111" i="19"/>
  <c r="E111" i="19"/>
  <c r="S111" i="19" s="1"/>
  <c r="E20" i="19"/>
  <c r="S20" i="19" s="1"/>
  <c r="L20" i="19"/>
  <c r="E28" i="19"/>
  <c r="S28" i="19" s="1"/>
  <c r="L28" i="19"/>
  <c r="E253" i="19"/>
  <c r="S253" i="19" s="1"/>
  <c r="L253" i="19"/>
  <c r="E237" i="19"/>
  <c r="S237" i="19" s="1"/>
  <c r="L237" i="19"/>
  <c r="E203" i="19"/>
  <c r="S203" i="19" s="1"/>
  <c r="L203" i="19"/>
  <c r="E171" i="19"/>
  <c r="S171" i="19" s="1"/>
  <c r="L171" i="19"/>
  <c r="L131" i="19"/>
  <c r="E131" i="19"/>
  <c r="S131" i="19" s="1"/>
  <c r="E500" i="19"/>
  <c r="S500" i="19" s="1"/>
  <c r="L500" i="19"/>
  <c r="D500" i="19" s="1"/>
  <c r="E484" i="19"/>
  <c r="S484" i="19" s="1"/>
  <c r="L484" i="19"/>
  <c r="D484" i="19" s="1"/>
  <c r="L321" i="19"/>
  <c r="E321" i="19"/>
  <c r="S321" i="19" s="1"/>
  <c r="E329" i="19"/>
  <c r="S329" i="19" s="1"/>
  <c r="L329" i="19"/>
  <c r="E289" i="19"/>
  <c r="S289" i="19" s="1"/>
  <c r="L289" i="19"/>
  <c r="E273" i="19"/>
  <c r="S273" i="19" s="1"/>
  <c r="L273" i="19"/>
  <c r="E257" i="19"/>
  <c r="S257" i="19" s="1"/>
  <c r="L257" i="19"/>
  <c r="E241" i="19"/>
  <c r="S241" i="19" s="1"/>
  <c r="L241" i="19"/>
  <c r="L155" i="19"/>
  <c r="E155" i="19"/>
  <c r="S155" i="19" s="1"/>
  <c r="L123" i="19"/>
  <c r="E123" i="19"/>
  <c r="S123" i="19" s="1"/>
  <c r="L151" i="19"/>
  <c r="E151" i="19"/>
  <c r="S151" i="19" s="1"/>
  <c r="L119" i="19"/>
  <c r="E119" i="19"/>
  <c r="S119" i="19" s="1"/>
  <c r="L24" i="19"/>
  <c r="E24" i="19"/>
  <c r="S24" i="19" s="1"/>
  <c r="BE1084" i="3"/>
  <c r="BF1084" i="3" s="1"/>
  <c r="BE1016" i="3"/>
  <c r="BF1016" i="3" s="1"/>
  <c r="AR3012" i="3"/>
  <c r="BE1063" i="3"/>
  <c r="BF1063" i="3" s="1"/>
  <c r="BE1062" i="3"/>
  <c r="BF1062" i="3" s="1"/>
  <c r="BE1057" i="3"/>
  <c r="BF1057" i="3" s="1"/>
  <c r="BE2618" i="3"/>
  <c r="BF2618" i="3" s="1"/>
  <c r="BE2614" i="3"/>
  <c r="BF2614" i="3" s="1"/>
  <c r="BE2610" i="3"/>
  <c r="BF2610" i="3" s="1"/>
  <c r="BE2606" i="3"/>
  <c r="BF2606" i="3" s="1"/>
  <c r="BE2602" i="3"/>
  <c r="BF2602" i="3" s="1"/>
  <c r="BE2598" i="3"/>
  <c r="BF2598" i="3" s="1"/>
  <c r="BE2594" i="3"/>
  <c r="BF2594" i="3" s="1"/>
  <c r="BE2590" i="3"/>
  <c r="BF2590" i="3" s="1"/>
  <c r="BE2586" i="3"/>
  <c r="BF2586" i="3" s="1"/>
  <c r="BE2129" i="3"/>
  <c r="BF2129" i="3" s="1"/>
  <c r="BE2145" i="3"/>
  <c r="BF2145" i="3" s="1"/>
  <c r="BE2113" i="3"/>
  <c r="BF2113" i="3" s="1"/>
  <c r="BE2243" i="3"/>
  <c r="BF2243" i="3" s="1"/>
  <c r="BE2239" i="3"/>
  <c r="BF2239" i="3" s="1"/>
  <c r="BE2235" i="3"/>
  <c r="BF2235" i="3" s="1"/>
  <c r="BE2231" i="3"/>
  <c r="BF2231" i="3" s="1"/>
  <c r="BE2227" i="3"/>
  <c r="BF2227" i="3" s="1"/>
  <c r="BE2223" i="3"/>
  <c r="BF2223" i="3" s="1"/>
  <c r="BE2219" i="3"/>
  <c r="BF2219" i="3" s="1"/>
  <c r="BE2215" i="3"/>
  <c r="BF2215" i="3" s="1"/>
  <c r="BE2211" i="3"/>
  <c r="BF2211" i="3" s="1"/>
  <c r="BE2207" i="3"/>
  <c r="BF2207" i="3" s="1"/>
  <c r="BE2203" i="3"/>
  <c r="BF2203" i="3" s="1"/>
  <c r="BE2199" i="3"/>
  <c r="BF2199" i="3" s="1"/>
  <c r="BE2195" i="3"/>
  <c r="BF2195" i="3" s="1"/>
  <c r="BE2191" i="3"/>
  <c r="BF2191" i="3" s="1"/>
  <c r="BE2187" i="3"/>
  <c r="BF2187" i="3" s="1"/>
  <c r="BE2183" i="3"/>
  <c r="BF2183" i="3" s="1"/>
  <c r="BE2179" i="3"/>
  <c r="BF2179" i="3" s="1"/>
  <c r="BE2175" i="3"/>
  <c r="BF2175" i="3" s="1"/>
  <c r="BE2171" i="3"/>
  <c r="BF2171" i="3" s="1"/>
  <c r="BE2167" i="3"/>
  <c r="BF2167" i="3" s="1"/>
  <c r="BE2163" i="3"/>
  <c r="BF2163" i="3" s="1"/>
  <c r="BE2159" i="3"/>
  <c r="BF2159" i="3" s="1"/>
  <c r="BE2155" i="3"/>
  <c r="BF2155" i="3" s="1"/>
  <c r="BE2151" i="3"/>
  <c r="BF2151" i="3" s="1"/>
  <c r="BE2671" i="3"/>
  <c r="BF2671" i="3" s="1"/>
  <c r="BE2667" i="3"/>
  <c r="BF2667" i="3" s="1"/>
  <c r="BE2663" i="3"/>
  <c r="BF2663" i="3" s="1"/>
  <c r="BE2659" i="3"/>
  <c r="BF2659" i="3" s="1"/>
  <c r="BE2655" i="3"/>
  <c r="BF2655" i="3" s="1"/>
  <c r="BE2651" i="3"/>
  <c r="BF2651" i="3" s="1"/>
  <c r="BE2647" i="3"/>
  <c r="BF2647" i="3" s="1"/>
  <c r="BE2643" i="3"/>
  <c r="BF2643" i="3" s="1"/>
  <c r="BE2639" i="3"/>
  <c r="BF2639" i="3" s="1"/>
  <c r="BE2635" i="3"/>
  <c r="BF2635" i="3" s="1"/>
  <c r="BE2631" i="3"/>
  <c r="BF2631" i="3" s="1"/>
  <c r="BE2627" i="3"/>
  <c r="BF2627" i="3" s="1"/>
  <c r="BE2623" i="3"/>
  <c r="BF2623" i="3" s="1"/>
  <c r="BE2619" i="3"/>
  <c r="BF2619" i="3" s="1"/>
  <c r="BE1053" i="3"/>
  <c r="BF1053" i="3" s="1"/>
  <c r="BE3013" i="3"/>
  <c r="BF3013" i="3" s="1"/>
  <c r="BE2141" i="3"/>
  <c r="BF2141" i="3" s="1"/>
  <c r="BE2125" i="3"/>
  <c r="BF2125" i="3" s="1"/>
  <c r="BE2109" i="3"/>
  <c r="BF2109" i="3" s="1"/>
  <c r="BE1069" i="3"/>
  <c r="BF1069" i="3" s="1"/>
  <c r="BE1042" i="3"/>
  <c r="BF1042" i="3" s="1"/>
  <c r="BE1013" i="3"/>
  <c r="BF1013" i="3" s="1"/>
  <c r="BE3008" i="3"/>
  <c r="BF3008" i="3" s="1"/>
  <c r="BE3004" i="3"/>
  <c r="BF3004" i="3" s="1"/>
  <c r="BE3000" i="3"/>
  <c r="BF3000" i="3" s="1"/>
  <c r="BE2996" i="3"/>
  <c r="BF2996" i="3" s="1"/>
  <c r="BE2992" i="3"/>
  <c r="BF2992" i="3" s="1"/>
  <c r="BE2988" i="3"/>
  <c r="BF2988" i="3" s="1"/>
  <c r="BE2984" i="3"/>
  <c r="BF2984" i="3" s="1"/>
  <c r="BE2980" i="3"/>
  <c r="BF2980" i="3" s="1"/>
  <c r="BE2976" i="3"/>
  <c r="BF2976" i="3" s="1"/>
  <c r="BE2972" i="3"/>
  <c r="BF2972" i="3" s="1"/>
  <c r="BE2968" i="3"/>
  <c r="BF2968" i="3" s="1"/>
  <c r="BE2964" i="3"/>
  <c r="BF2964" i="3" s="1"/>
  <c r="BE2960" i="3"/>
  <c r="BF2960" i="3" s="1"/>
  <c r="BE2956" i="3"/>
  <c r="BF2956" i="3" s="1"/>
  <c r="BE2952" i="3"/>
  <c r="BF2952" i="3" s="1"/>
  <c r="BE2948" i="3"/>
  <c r="BF2948" i="3" s="1"/>
  <c r="BE2944" i="3"/>
  <c r="BF2944" i="3" s="1"/>
  <c r="BE2940" i="3"/>
  <c r="BF2940" i="3" s="1"/>
  <c r="BE2936" i="3"/>
  <c r="BF2936" i="3" s="1"/>
  <c r="BE2932" i="3"/>
  <c r="BF2932" i="3" s="1"/>
  <c r="BE2928" i="3"/>
  <c r="BF2928" i="3" s="1"/>
  <c r="BE2924" i="3"/>
  <c r="BF2924" i="3" s="1"/>
  <c r="BE2920" i="3"/>
  <c r="BF2920" i="3" s="1"/>
  <c r="BE2916" i="3"/>
  <c r="BF2916" i="3" s="1"/>
  <c r="BE2912" i="3"/>
  <c r="BF2912" i="3" s="1"/>
  <c r="BE2908" i="3"/>
  <c r="BF2908" i="3" s="1"/>
  <c r="BE2904" i="3"/>
  <c r="BF2904" i="3" s="1"/>
  <c r="BE2900" i="3"/>
  <c r="BF2900" i="3" s="1"/>
  <c r="BE2896" i="3"/>
  <c r="BF2896" i="3" s="1"/>
  <c r="BE2892" i="3"/>
  <c r="BF2892" i="3" s="1"/>
  <c r="BE2888" i="3"/>
  <c r="BF2888" i="3" s="1"/>
  <c r="BE2884" i="3"/>
  <c r="BF2884" i="3" s="1"/>
  <c r="BE2880" i="3"/>
  <c r="BF2880" i="3" s="1"/>
  <c r="BE2876" i="3"/>
  <c r="BF2876" i="3" s="1"/>
  <c r="BE2872" i="3"/>
  <c r="BF2872" i="3" s="1"/>
  <c r="BE2868" i="3"/>
  <c r="BF2868" i="3" s="1"/>
  <c r="BE2864" i="3"/>
  <c r="BF2864" i="3" s="1"/>
  <c r="BE2860" i="3"/>
  <c r="BF2860" i="3" s="1"/>
  <c r="BE2856" i="3"/>
  <c r="BF2856" i="3" s="1"/>
  <c r="BE2852" i="3"/>
  <c r="BF2852" i="3" s="1"/>
  <c r="BE2848" i="3"/>
  <c r="BF2848" i="3" s="1"/>
  <c r="BE2844" i="3"/>
  <c r="BF2844" i="3" s="1"/>
  <c r="BE2840" i="3"/>
  <c r="BF2840" i="3" s="1"/>
  <c r="BE2836" i="3"/>
  <c r="BF2836" i="3" s="1"/>
  <c r="BE2832" i="3"/>
  <c r="BF2832" i="3" s="1"/>
  <c r="BE2828" i="3"/>
  <c r="BF2828" i="3" s="1"/>
  <c r="BE2824" i="3"/>
  <c r="BF2824" i="3" s="1"/>
  <c r="BE2820" i="3"/>
  <c r="BF2820" i="3" s="1"/>
  <c r="BE2816" i="3"/>
  <c r="BF2816" i="3" s="1"/>
  <c r="BE2812" i="3"/>
  <c r="BF2812" i="3" s="1"/>
  <c r="BE3010" i="3"/>
  <c r="BF3010" i="3" s="1"/>
  <c r="BE3006" i="3"/>
  <c r="BF3006" i="3" s="1"/>
  <c r="BE3002" i="3"/>
  <c r="BF3002" i="3" s="1"/>
  <c r="BE2998" i="3"/>
  <c r="BF2998" i="3" s="1"/>
  <c r="BE2994" i="3"/>
  <c r="BF2994" i="3" s="1"/>
  <c r="BE2990" i="3"/>
  <c r="BF2990" i="3" s="1"/>
  <c r="BE2986" i="3"/>
  <c r="BF2986" i="3" s="1"/>
  <c r="BE2982" i="3"/>
  <c r="BF2982" i="3" s="1"/>
  <c r="BE2978" i="3"/>
  <c r="BF2978" i="3" s="1"/>
  <c r="BE2974" i="3"/>
  <c r="BF2974" i="3" s="1"/>
  <c r="BE2970" i="3"/>
  <c r="BF2970" i="3" s="1"/>
  <c r="BE2966" i="3"/>
  <c r="BF2966" i="3" s="1"/>
  <c r="BE2962" i="3"/>
  <c r="BF2962" i="3" s="1"/>
  <c r="BE2958" i="3"/>
  <c r="BF2958" i="3" s="1"/>
  <c r="BE2954" i="3"/>
  <c r="BF2954" i="3" s="1"/>
  <c r="BE2950" i="3"/>
  <c r="BF2950" i="3" s="1"/>
  <c r="BE2946" i="3"/>
  <c r="BF2946" i="3" s="1"/>
  <c r="BE2942" i="3"/>
  <c r="BF2942" i="3" s="1"/>
  <c r="BE2938" i="3"/>
  <c r="BF2938" i="3" s="1"/>
  <c r="BE2934" i="3"/>
  <c r="BF2934" i="3" s="1"/>
  <c r="BE2930" i="3"/>
  <c r="BF2930" i="3" s="1"/>
  <c r="BE2926" i="3"/>
  <c r="BF2926" i="3" s="1"/>
  <c r="BE2922" i="3"/>
  <c r="BF2922" i="3" s="1"/>
  <c r="BE2918" i="3"/>
  <c r="BF2918" i="3" s="1"/>
  <c r="BE2914" i="3"/>
  <c r="BF2914" i="3" s="1"/>
  <c r="BE2910" i="3"/>
  <c r="BF2910" i="3" s="1"/>
  <c r="BE2906" i="3"/>
  <c r="BF2906" i="3" s="1"/>
  <c r="BE2902" i="3"/>
  <c r="BF2902" i="3" s="1"/>
  <c r="BE2898" i="3"/>
  <c r="BF2898" i="3" s="1"/>
  <c r="BE2894" i="3"/>
  <c r="BF2894" i="3" s="1"/>
  <c r="BE2890" i="3"/>
  <c r="BF2890" i="3" s="1"/>
  <c r="BE2886" i="3"/>
  <c r="BF2886" i="3" s="1"/>
  <c r="BE2882" i="3"/>
  <c r="BF2882" i="3" s="1"/>
  <c r="BE2878" i="3"/>
  <c r="BF2878" i="3" s="1"/>
  <c r="BE2874" i="3"/>
  <c r="BF2874" i="3" s="1"/>
  <c r="BE2870" i="3"/>
  <c r="BF2870" i="3" s="1"/>
  <c r="BE2866" i="3"/>
  <c r="BF2866" i="3" s="1"/>
  <c r="BE2862" i="3"/>
  <c r="BF2862" i="3" s="1"/>
  <c r="BE2858" i="3"/>
  <c r="BF2858" i="3" s="1"/>
  <c r="BE2854" i="3"/>
  <c r="BF2854" i="3" s="1"/>
  <c r="BE2850" i="3"/>
  <c r="BF2850" i="3" s="1"/>
  <c r="BE2846" i="3"/>
  <c r="BF2846" i="3" s="1"/>
  <c r="BE2842" i="3"/>
  <c r="BF2842" i="3" s="1"/>
  <c r="BE2838" i="3"/>
  <c r="BF2838" i="3" s="1"/>
  <c r="BE2834" i="3"/>
  <c r="BF2834" i="3" s="1"/>
  <c r="BE2830" i="3"/>
  <c r="BF2830" i="3" s="1"/>
  <c r="BE2826" i="3"/>
  <c r="BF2826" i="3" s="1"/>
  <c r="BE2822" i="3"/>
  <c r="BF2822" i="3" s="1"/>
  <c r="BE2818" i="3"/>
  <c r="BF2818" i="3" s="1"/>
  <c r="BE2814" i="3"/>
  <c r="BF2814" i="3" s="1"/>
  <c r="BE2616" i="3"/>
  <c r="BF2616" i="3" s="1"/>
  <c r="BE2612" i="3"/>
  <c r="BF2612" i="3" s="1"/>
  <c r="BE2608" i="3"/>
  <c r="BF2608" i="3" s="1"/>
  <c r="BE2604" i="3"/>
  <c r="BF2604" i="3" s="1"/>
  <c r="BE2600" i="3"/>
  <c r="BF2600" i="3" s="1"/>
  <c r="BE2596" i="3"/>
  <c r="BF2596" i="3" s="1"/>
  <c r="BE2592" i="3"/>
  <c r="BF2592" i="3" s="1"/>
  <c r="BE2588" i="3"/>
  <c r="BF2588" i="3" s="1"/>
  <c r="BE2584" i="3"/>
  <c r="BF2584" i="3" s="1"/>
  <c r="BE2241" i="3"/>
  <c r="BF2241" i="3" s="1"/>
  <c r="BE2237" i="3"/>
  <c r="BF2237" i="3" s="1"/>
  <c r="BE2233" i="3"/>
  <c r="BF2233" i="3" s="1"/>
  <c r="BE2229" i="3"/>
  <c r="BF2229" i="3" s="1"/>
  <c r="BE2225" i="3"/>
  <c r="BF2225" i="3" s="1"/>
  <c r="BE2221" i="3"/>
  <c r="BF2221" i="3" s="1"/>
  <c r="BE2217" i="3"/>
  <c r="BF2217" i="3" s="1"/>
  <c r="BE2213" i="3"/>
  <c r="BF2213" i="3" s="1"/>
  <c r="BE2209" i="3"/>
  <c r="BF2209" i="3" s="1"/>
  <c r="BE2205" i="3"/>
  <c r="BF2205" i="3" s="1"/>
  <c r="BE2201" i="3"/>
  <c r="BF2201" i="3" s="1"/>
  <c r="BE2197" i="3"/>
  <c r="BF2197" i="3" s="1"/>
  <c r="BE2193" i="3"/>
  <c r="BF2193" i="3" s="1"/>
  <c r="BE2189" i="3"/>
  <c r="BF2189" i="3" s="1"/>
  <c r="BE2185" i="3"/>
  <c r="BF2185" i="3" s="1"/>
  <c r="BE2181" i="3"/>
  <c r="BF2181" i="3" s="1"/>
  <c r="BE2177" i="3"/>
  <c r="BF2177" i="3" s="1"/>
  <c r="BE2173" i="3"/>
  <c r="BF2173" i="3" s="1"/>
  <c r="BE2169" i="3"/>
  <c r="BF2169" i="3" s="1"/>
  <c r="BE2165" i="3"/>
  <c r="BF2165" i="3" s="1"/>
  <c r="BE2161" i="3"/>
  <c r="BF2161" i="3" s="1"/>
  <c r="BE2157" i="3"/>
  <c r="BF2157" i="3" s="1"/>
  <c r="BE2153" i="3"/>
  <c r="BF2153" i="3" s="1"/>
  <c r="BE2149" i="3"/>
  <c r="BF2149" i="3" s="1"/>
  <c r="BE2133" i="3"/>
  <c r="BF2133" i="3" s="1"/>
  <c r="BE2117" i="3"/>
  <c r="BF2117" i="3" s="1"/>
  <c r="BE2673" i="3"/>
  <c r="BF2673" i="3" s="1"/>
  <c r="BE2669" i="3"/>
  <c r="BF2669" i="3" s="1"/>
  <c r="BE2665" i="3"/>
  <c r="BF2665" i="3" s="1"/>
  <c r="BE2661" i="3"/>
  <c r="BF2661" i="3" s="1"/>
  <c r="BE2657" i="3"/>
  <c r="BF2657" i="3" s="1"/>
  <c r="BE2653" i="3"/>
  <c r="BF2653" i="3" s="1"/>
  <c r="BE2649" i="3"/>
  <c r="BF2649" i="3" s="1"/>
  <c r="BE2645" i="3"/>
  <c r="BF2645" i="3" s="1"/>
  <c r="BE2641" i="3"/>
  <c r="BF2641" i="3" s="1"/>
  <c r="BE2637" i="3"/>
  <c r="BF2637" i="3" s="1"/>
  <c r="BE2633" i="3"/>
  <c r="BF2633" i="3" s="1"/>
  <c r="BE2629" i="3"/>
  <c r="BF2629" i="3" s="1"/>
  <c r="BE2625" i="3"/>
  <c r="BF2625" i="3" s="1"/>
  <c r="BE2621" i="3"/>
  <c r="BF2621" i="3" s="1"/>
  <c r="BE2137" i="3"/>
  <c r="BF2137" i="3" s="1"/>
  <c r="BE2121" i="3"/>
  <c r="BF2121" i="3" s="1"/>
  <c r="BE2105" i="3"/>
  <c r="BF2105" i="3" s="1"/>
  <c r="BE1073" i="3"/>
  <c r="BF1073" i="3" s="1"/>
  <c r="BE1059" i="3"/>
  <c r="BF1059" i="3" s="1"/>
  <c r="BE1083" i="3"/>
  <c r="BF1083" i="3" s="1"/>
  <c r="BE1049" i="3"/>
  <c r="BF1049" i="3" s="1"/>
  <c r="BE1046" i="3"/>
  <c r="BF1046" i="3" s="1"/>
  <c r="BE1044" i="3"/>
  <c r="BF1044" i="3" s="1"/>
  <c r="BE1020" i="3"/>
  <c r="BF1020" i="3" s="1"/>
  <c r="BE1048" i="3"/>
  <c r="BF1048" i="3" s="1"/>
  <c r="BE1037" i="3"/>
  <c r="BF1037" i="3" s="1"/>
  <c r="BE1027" i="3"/>
  <c r="BF1027" i="3" s="1"/>
  <c r="AR1065" i="3"/>
  <c r="AS1065" i="3"/>
  <c r="AR1061" i="3"/>
  <c r="AS1061" i="3"/>
  <c r="AR1057" i="3"/>
  <c r="AS1057" i="3"/>
  <c r="AR1049" i="3"/>
  <c r="AS1049" i="3"/>
  <c r="AR1045" i="3"/>
  <c r="AS1045" i="3"/>
  <c r="AR1037" i="3"/>
  <c r="AS1037" i="3"/>
  <c r="AR1033" i="3"/>
  <c r="AS1033" i="3"/>
  <c r="AR1025" i="3"/>
  <c r="AS1025" i="3"/>
  <c r="AR1017" i="3"/>
  <c r="AS1017" i="3"/>
  <c r="AR1013" i="3"/>
  <c r="AS1013" i="3"/>
  <c r="AS3001" i="3"/>
  <c r="AR3001" i="3"/>
  <c r="AR2976" i="3"/>
  <c r="AS2976" i="3"/>
  <c r="AR2974" i="3"/>
  <c r="AS2974" i="3"/>
  <c r="AR2967" i="3"/>
  <c r="AS2967" i="3"/>
  <c r="AR2958" i="3"/>
  <c r="AS2958" i="3"/>
  <c r="AS2953" i="3"/>
  <c r="AR2953" i="3"/>
  <c r="AR2944" i="3"/>
  <c r="AS2944" i="3"/>
  <c r="AS2937" i="3"/>
  <c r="AR2937" i="3"/>
  <c r="AR2928" i="3"/>
  <c r="AS2928" i="3"/>
  <c r="AR2926" i="3"/>
  <c r="AS2926" i="3"/>
  <c r="AR2919" i="3"/>
  <c r="AS2919" i="3"/>
  <c r="AR2910" i="3"/>
  <c r="AS2910" i="3"/>
  <c r="AR2903" i="3"/>
  <c r="AS2903" i="3"/>
  <c r="AR2896" i="3"/>
  <c r="AS2896" i="3"/>
  <c r="AS2889" i="3"/>
  <c r="AR2889" i="3"/>
  <c r="AR2880" i="3"/>
  <c r="AS2880" i="3"/>
  <c r="AR2864" i="3"/>
  <c r="AS2864" i="3"/>
  <c r="AR2855" i="3"/>
  <c r="AS2855" i="3"/>
  <c r="AR2848" i="3"/>
  <c r="AS2848" i="3"/>
  <c r="AS2841" i="3"/>
  <c r="AR2841" i="3"/>
  <c r="AS2825" i="3"/>
  <c r="AR2825" i="3"/>
  <c r="AS1066" i="3"/>
  <c r="AR1066" i="3"/>
  <c r="AR1062" i="3"/>
  <c r="AS1062" i="3"/>
  <c r="AR1058" i="3"/>
  <c r="AS1058" i="3"/>
  <c r="AR1054" i="3"/>
  <c r="AS1054" i="3"/>
  <c r="AR1050" i="3"/>
  <c r="AS1050" i="3"/>
  <c r="AR1046" i="3"/>
  <c r="AS1046" i="3"/>
  <c r="AS1042" i="3"/>
  <c r="AR1042" i="3"/>
  <c r="AR1038" i="3"/>
  <c r="AS1038" i="3"/>
  <c r="AR1034" i="3"/>
  <c r="AS1034" i="3"/>
  <c r="AR1030" i="3"/>
  <c r="AS1030" i="3"/>
  <c r="AS1026" i="3"/>
  <c r="AR1026" i="3"/>
  <c r="AR1022" i="3"/>
  <c r="AS1022" i="3"/>
  <c r="AR1018" i="3"/>
  <c r="AS1018" i="3"/>
  <c r="AR1014" i="3"/>
  <c r="AS1014" i="3"/>
  <c r="AR3004" i="3"/>
  <c r="AS3004" i="3"/>
  <c r="AS2997" i="3"/>
  <c r="AR2997" i="3"/>
  <c r="AR2988" i="3"/>
  <c r="AS2988" i="3"/>
  <c r="AS2981" i="3"/>
  <c r="AR2981" i="3"/>
  <c r="AR2972" i="3"/>
  <c r="AS2972" i="3"/>
  <c r="AR2970" i="3"/>
  <c r="AS2970" i="3"/>
  <c r="AS2965" i="3"/>
  <c r="AR2965" i="3"/>
  <c r="AR2963" i="3"/>
  <c r="AS2963" i="3"/>
  <c r="AR2956" i="3"/>
  <c r="AS2956" i="3"/>
  <c r="AR2954" i="3"/>
  <c r="AS2954" i="3"/>
  <c r="AS2949" i="3"/>
  <c r="AR2949" i="3"/>
  <c r="AR2947" i="3"/>
  <c r="AS2947" i="3"/>
  <c r="AR2940" i="3"/>
  <c r="AS2940" i="3"/>
  <c r="AR2938" i="3"/>
  <c r="AS2938" i="3"/>
  <c r="AS2933" i="3"/>
  <c r="AR2933" i="3"/>
  <c r="AR2931" i="3"/>
  <c r="AS2931" i="3"/>
  <c r="AR2924" i="3"/>
  <c r="AS2924" i="3"/>
  <c r="AR2922" i="3"/>
  <c r="AS2922" i="3"/>
  <c r="AS2917" i="3"/>
  <c r="AR2917" i="3"/>
  <c r="AR2915" i="3"/>
  <c r="AS2915" i="3"/>
  <c r="AR2908" i="3"/>
  <c r="AS2908" i="3"/>
  <c r="AR2906" i="3"/>
  <c r="AS2906" i="3"/>
  <c r="AS2901" i="3"/>
  <c r="AR2901" i="3"/>
  <c r="AR2899" i="3"/>
  <c r="AS2899" i="3"/>
  <c r="AR2892" i="3"/>
  <c r="AS2892" i="3"/>
  <c r="AR2890" i="3"/>
  <c r="AS2890" i="3"/>
  <c r="AS2885" i="3"/>
  <c r="AR2885" i="3"/>
  <c r="AR2883" i="3"/>
  <c r="AS2883" i="3"/>
  <c r="AR2876" i="3"/>
  <c r="AS2876" i="3"/>
  <c r="AR2874" i="3"/>
  <c r="AS2874" i="3"/>
  <c r="AS2869" i="3"/>
  <c r="AR2869" i="3"/>
  <c r="AR2867" i="3"/>
  <c r="AS2867" i="3"/>
  <c r="AR2860" i="3"/>
  <c r="AS2860" i="3"/>
  <c r="AR2858" i="3"/>
  <c r="AS2858" i="3"/>
  <c r="AS2853" i="3"/>
  <c r="AR2853" i="3"/>
  <c r="AR2851" i="3"/>
  <c r="AS2851" i="3"/>
  <c r="AR2844" i="3"/>
  <c r="AS2844" i="3"/>
  <c r="AR2842" i="3"/>
  <c r="AS2842" i="3"/>
  <c r="AS2837" i="3"/>
  <c r="AR2837" i="3"/>
  <c r="AR2835" i="3"/>
  <c r="AS2835" i="3"/>
  <c r="AR2828" i="3"/>
  <c r="AS2828" i="3"/>
  <c r="AR2826" i="3"/>
  <c r="AS2826" i="3"/>
  <c r="AS2821" i="3"/>
  <c r="AR2821" i="3"/>
  <c r="AR2819" i="3"/>
  <c r="AS2819" i="3"/>
  <c r="AR2812" i="3"/>
  <c r="AS2812" i="3"/>
  <c r="AR2810" i="3"/>
  <c r="AS2810" i="3"/>
  <c r="AS2806" i="3"/>
  <c r="AR2806" i="3"/>
  <c r="AR2802" i="3"/>
  <c r="AS2802" i="3"/>
  <c r="AR2798" i="3"/>
  <c r="AS2798" i="3"/>
  <c r="AR2794" i="3"/>
  <c r="AS2794" i="3"/>
  <c r="AR2790" i="3"/>
  <c r="AS2790" i="3"/>
  <c r="AR2786" i="3"/>
  <c r="AS2786" i="3"/>
  <c r="AR2782" i="3"/>
  <c r="AS2782" i="3"/>
  <c r="AR2778" i="3"/>
  <c r="AS2778" i="3"/>
  <c r="AR2774" i="3"/>
  <c r="AS2774" i="3"/>
  <c r="AR2770" i="3"/>
  <c r="AS2770" i="3"/>
  <c r="AR2766" i="3"/>
  <c r="AS2766" i="3"/>
  <c r="AR2762" i="3"/>
  <c r="AS2762" i="3"/>
  <c r="AR2758" i="3"/>
  <c r="AS2758" i="3"/>
  <c r="AR2754" i="3"/>
  <c r="AS2754" i="3"/>
  <c r="AS2750" i="3"/>
  <c r="AR2750" i="3"/>
  <c r="AR2746" i="3"/>
  <c r="AS2746" i="3"/>
  <c r="AR2742" i="3"/>
  <c r="AS2742" i="3"/>
  <c r="AR2738" i="3"/>
  <c r="AS2738" i="3"/>
  <c r="AS2734" i="3"/>
  <c r="AR2734" i="3"/>
  <c r="AR2730" i="3"/>
  <c r="AS2730" i="3"/>
  <c r="AR2726" i="3"/>
  <c r="AS2726" i="3"/>
  <c r="AR2722" i="3"/>
  <c r="AS2722" i="3"/>
  <c r="AS2718" i="3"/>
  <c r="AR2718" i="3"/>
  <c r="AR2714" i="3"/>
  <c r="AS2714" i="3"/>
  <c r="AR2710" i="3"/>
  <c r="AS2710" i="3"/>
  <c r="AR2706" i="3"/>
  <c r="AS2706" i="3"/>
  <c r="AS2702" i="3"/>
  <c r="AR2702" i="3"/>
  <c r="AR2698" i="3"/>
  <c r="AS2698" i="3"/>
  <c r="AR2694" i="3"/>
  <c r="AS2694" i="3"/>
  <c r="AR2690" i="3"/>
  <c r="AS2690" i="3"/>
  <c r="AS2686" i="3"/>
  <c r="AR2686" i="3"/>
  <c r="AS2682" i="3"/>
  <c r="AR2682" i="3"/>
  <c r="AS2678" i="3"/>
  <c r="AR2678" i="3"/>
  <c r="AS2674" i="3"/>
  <c r="AR2674" i="3"/>
  <c r="AS2670" i="3"/>
  <c r="AR2670" i="3"/>
  <c r="AS2666" i="3"/>
  <c r="AR2666" i="3"/>
  <c r="AS2662" i="3"/>
  <c r="AR2662" i="3"/>
  <c r="AS2658" i="3"/>
  <c r="AR2658" i="3"/>
  <c r="AS2654" i="3"/>
  <c r="AR2654" i="3"/>
  <c r="AS2650" i="3"/>
  <c r="AR2650" i="3"/>
  <c r="AS2646" i="3"/>
  <c r="AR2646" i="3"/>
  <c r="AS2642" i="3"/>
  <c r="AR2642" i="3"/>
  <c r="AS2638" i="3"/>
  <c r="AR2638" i="3"/>
  <c r="AS2634" i="3"/>
  <c r="AR2634" i="3"/>
  <c r="AS2630" i="3"/>
  <c r="AR2630" i="3"/>
  <c r="AS2626" i="3"/>
  <c r="AR2626" i="3"/>
  <c r="AS2622" i="3"/>
  <c r="AR2622" i="3"/>
  <c r="AR2618" i="3"/>
  <c r="AS2618" i="3"/>
  <c r="AR2614" i="3"/>
  <c r="AS2614" i="3"/>
  <c r="AR2610" i="3"/>
  <c r="AS2610" i="3"/>
  <c r="AR2606" i="3"/>
  <c r="AS2606" i="3"/>
  <c r="AR2602" i="3"/>
  <c r="AS2602" i="3"/>
  <c r="AR2598" i="3"/>
  <c r="AS2598" i="3"/>
  <c r="AR2594" i="3"/>
  <c r="AS2594" i="3"/>
  <c r="AR2590" i="3"/>
  <c r="AS2590" i="3"/>
  <c r="AR2586" i="3"/>
  <c r="AS2586" i="3"/>
  <c r="AS2582" i="3"/>
  <c r="AR2582" i="3"/>
  <c r="AS2578" i="3"/>
  <c r="AR2578" i="3"/>
  <c r="AS2574" i="3"/>
  <c r="AR2574" i="3"/>
  <c r="AS2570" i="3"/>
  <c r="AR2570" i="3"/>
  <c r="AS2566" i="3"/>
  <c r="AR2566" i="3"/>
  <c r="AS2562" i="3"/>
  <c r="AR2562" i="3"/>
  <c r="AR2558" i="3"/>
  <c r="AS2558" i="3"/>
  <c r="AS2554" i="3"/>
  <c r="AR2554" i="3"/>
  <c r="AR2550" i="3"/>
  <c r="AS2550" i="3"/>
  <c r="AS2546" i="3"/>
  <c r="AR2546" i="3"/>
  <c r="AR2542" i="3"/>
  <c r="AS2542" i="3"/>
  <c r="AS2538" i="3"/>
  <c r="AR2538" i="3"/>
  <c r="AR2534" i="3"/>
  <c r="AS2534" i="3"/>
  <c r="AS2530" i="3"/>
  <c r="AR2530" i="3"/>
  <c r="AR2526" i="3"/>
  <c r="AS2526" i="3"/>
  <c r="AS2522" i="3"/>
  <c r="AR2522" i="3"/>
  <c r="AS2518" i="3"/>
  <c r="AR2518" i="3"/>
  <c r="AR2514" i="3"/>
  <c r="AS2514" i="3"/>
  <c r="AR2510" i="3"/>
  <c r="AS2510" i="3"/>
  <c r="AS2506" i="3"/>
  <c r="AR2506" i="3"/>
  <c r="AS2502" i="3"/>
  <c r="AR2502" i="3"/>
  <c r="AR2498" i="3"/>
  <c r="AS2498" i="3"/>
  <c r="AR2494" i="3"/>
  <c r="AS2494" i="3"/>
  <c r="AR2490" i="3"/>
  <c r="AS2490" i="3"/>
  <c r="AR2486" i="3"/>
  <c r="AS2486" i="3"/>
  <c r="AR2482" i="3"/>
  <c r="AS2482" i="3"/>
  <c r="AR2478" i="3"/>
  <c r="AS2478" i="3"/>
  <c r="AR2474" i="3"/>
  <c r="AS2474" i="3"/>
  <c r="AR2470" i="3"/>
  <c r="AS2470" i="3"/>
  <c r="AR2466" i="3"/>
  <c r="AS2466" i="3"/>
  <c r="AR2462" i="3"/>
  <c r="AS2462" i="3"/>
  <c r="AR2458" i="3"/>
  <c r="AS2458" i="3"/>
  <c r="AR2454" i="3"/>
  <c r="AS2454" i="3"/>
  <c r="AR2450" i="3"/>
  <c r="AS2450" i="3"/>
  <c r="AR2446" i="3"/>
  <c r="AS2446" i="3"/>
  <c r="AR2442" i="3"/>
  <c r="AS2442" i="3"/>
  <c r="AR2438" i="3"/>
  <c r="AS2438" i="3"/>
  <c r="AR2434" i="3"/>
  <c r="AS2434" i="3"/>
  <c r="AR2430" i="3"/>
  <c r="AS2430" i="3"/>
  <c r="AR2426" i="3"/>
  <c r="AS2426" i="3"/>
  <c r="AR2422" i="3"/>
  <c r="AS2422" i="3"/>
  <c r="AR2418" i="3"/>
  <c r="AS2418" i="3"/>
  <c r="AR2414" i="3"/>
  <c r="AS2414" i="3"/>
  <c r="AR2410" i="3"/>
  <c r="AS2410" i="3"/>
  <c r="AR2406" i="3"/>
  <c r="AS2406" i="3"/>
  <c r="AR2402" i="3"/>
  <c r="AS2402" i="3"/>
  <c r="AR2398" i="3"/>
  <c r="AS2398" i="3"/>
  <c r="AR2394" i="3"/>
  <c r="AS2394" i="3"/>
  <c r="AR2390" i="3"/>
  <c r="AS2390" i="3"/>
  <c r="AR2386" i="3"/>
  <c r="AS2386" i="3"/>
  <c r="AR2382" i="3"/>
  <c r="AS2382" i="3"/>
  <c r="AR2378" i="3"/>
  <c r="AS2378" i="3"/>
  <c r="AR2374" i="3"/>
  <c r="AS2374" i="3"/>
  <c r="AR2370" i="3"/>
  <c r="AS2370" i="3"/>
  <c r="AR2366" i="3"/>
  <c r="AS2366" i="3"/>
  <c r="AR2362" i="3"/>
  <c r="AS2362" i="3"/>
  <c r="AR2358" i="3"/>
  <c r="AS2358" i="3"/>
  <c r="AS2354" i="3"/>
  <c r="AR2354" i="3"/>
  <c r="AS2350" i="3"/>
  <c r="AR2350" i="3"/>
  <c r="AS2346" i="3"/>
  <c r="AR2346" i="3"/>
  <c r="AS2342" i="3"/>
  <c r="AR2342" i="3"/>
  <c r="AS2338" i="3"/>
  <c r="AR2338" i="3"/>
  <c r="AS2334" i="3"/>
  <c r="AR2334" i="3"/>
  <c r="AS2330" i="3"/>
  <c r="AR2330" i="3"/>
  <c r="AS2326" i="3"/>
  <c r="AR2326" i="3"/>
  <c r="AS2322" i="3"/>
  <c r="AR2322" i="3"/>
  <c r="AS2318" i="3"/>
  <c r="AR2318" i="3"/>
  <c r="AS2314" i="3"/>
  <c r="AR2314" i="3"/>
  <c r="AS2310" i="3"/>
  <c r="AR2310" i="3"/>
  <c r="AR2306" i="3"/>
  <c r="AS2306" i="3"/>
  <c r="AS2302" i="3"/>
  <c r="AR2302" i="3"/>
  <c r="AR2298" i="3"/>
  <c r="AS2298" i="3"/>
  <c r="AS2294" i="3"/>
  <c r="AR2294" i="3"/>
  <c r="AR2290" i="3"/>
  <c r="AS2290" i="3"/>
  <c r="AS2286" i="3"/>
  <c r="AR2286" i="3"/>
  <c r="AR2282" i="3"/>
  <c r="AS2282" i="3"/>
  <c r="AS2278" i="3"/>
  <c r="AR2278" i="3"/>
  <c r="AR2274" i="3"/>
  <c r="AS2274" i="3"/>
  <c r="AS2270" i="3"/>
  <c r="AR2270" i="3"/>
  <c r="AS2266" i="3"/>
  <c r="AR2266" i="3"/>
  <c r="AS2262" i="3"/>
  <c r="AR2262" i="3"/>
  <c r="AS2258" i="3"/>
  <c r="AR2258" i="3"/>
  <c r="AS2254" i="3"/>
  <c r="AR2254" i="3"/>
  <c r="AS2250" i="3"/>
  <c r="AR2250" i="3"/>
  <c r="AS2246" i="3"/>
  <c r="AR2246" i="3"/>
  <c r="AS2242" i="3"/>
  <c r="AR2242" i="3"/>
  <c r="AS2238" i="3"/>
  <c r="AR2238" i="3"/>
  <c r="AS2234" i="3"/>
  <c r="AR2234" i="3"/>
  <c r="AS2230" i="3"/>
  <c r="AR2230" i="3"/>
  <c r="AS2226" i="3"/>
  <c r="AR2226" i="3"/>
  <c r="AS2222" i="3"/>
  <c r="AR2222" i="3"/>
  <c r="AS2218" i="3"/>
  <c r="AR2218" i="3"/>
  <c r="AS2214" i="3"/>
  <c r="AR2214" i="3"/>
  <c r="AS2210" i="3"/>
  <c r="AR2210" i="3"/>
  <c r="AS2206" i="3"/>
  <c r="AR2206" i="3"/>
  <c r="AS2202" i="3"/>
  <c r="AR2202" i="3"/>
  <c r="AS2198" i="3"/>
  <c r="AR2198" i="3"/>
  <c r="AS2194" i="3"/>
  <c r="AR2194" i="3"/>
  <c r="AS2190" i="3"/>
  <c r="AR2190" i="3"/>
  <c r="AS2186" i="3"/>
  <c r="AR2186" i="3"/>
  <c r="AS2182" i="3"/>
  <c r="AR2182" i="3"/>
  <c r="AS2178" i="3"/>
  <c r="AR2178" i="3"/>
  <c r="AS2174" i="3"/>
  <c r="AR2174" i="3"/>
  <c r="AS2170" i="3"/>
  <c r="AR2170" i="3"/>
  <c r="AS2166" i="3"/>
  <c r="AR2166" i="3"/>
  <c r="AS2162" i="3"/>
  <c r="AR2162" i="3"/>
  <c r="AS2158" i="3"/>
  <c r="AR2158" i="3"/>
  <c r="AS2154" i="3"/>
  <c r="AR2154" i="3"/>
  <c r="AS2150" i="3"/>
  <c r="AR2150" i="3"/>
  <c r="AS2146" i="3"/>
  <c r="AR2146" i="3"/>
  <c r="AR2142" i="3"/>
  <c r="AS2142" i="3"/>
  <c r="AR2138" i="3"/>
  <c r="AS2138" i="3"/>
  <c r="AR2134" i="3"/>
  <c r="AS2134" i="3"/>
  <c r="AR2130" i="3"/>
  <c r="AS2130" i="3"/>
  <c r="AR2126" i="3"/>
  <c r="AS2126" i="3"/>
  <c r="AR2122" i="3"/>
  <c r="AS2122" i="3"/>
  <c r="AR2118" i="3"/>
  <c r="AS2118" i="3"/>
  <c r="AR2114" i="3"/>
  <c r="AS2114" i="3"/>
  <c r="AR2110" i="3"/>
  <c r="AS2110" i="3"/>
  <c r="AR2106" i="3"/>
  <c r="AS2106" i="3"/>
  <c r="AS2102" i="3"/>
  <c r="AR2102" i="3"/>
  <c r="AS2098" i="3"/>
  <c r="AR2098" i="3"/>
  <c r="AS2094" i="3"/>
  <c r="AR2094" i="3"/>
  <c r="AS2090" i="3"/>
  <c r="AR2090" i="3"/>
  <c r="AS2086" i="3"/>
  <c r="AR2086" i="3"/>
  <c r="AS2082" i="3"/>
  <c r="AR2082" i="3"/>
  <c r="AS2078" i="3"/>
  <c r="AR2078" i="3"/>
  <c r="AS2074" i="3"/>
  <c r="AR2074" i="3"/>
  <c r="AS2070" i="3"/>
  <c r="AR2070" i="3"/>
  <c r="AS2066" i="3"/>
  <c r="AR2066" i="3"/>
  <c r="AS2062" i="3"/>
  <c r="AR2062" i="3"/>
  <c r="AS2058" i="3"/>
  <c r="AR2058" i="3"/>
  <c r="AS2054" i="3"/>
  <c r="AR2054" i="3"/>
  <c r="AR2050" i="3"/>
  <c r="AS2050" i="3"/>
  <c r="AS2046" i="3"/>
  <c r="AR2046" i="3"/>
  <c r="AS2042" i="3"/>
  <c r="AR2042" i="3"/>
  <c r="AS2038" i="3"/>
  <c r="AR2038" i="3"/>
  <c r="AS2034" i="3"/>
  <c r="AR2034" i="3"/>
  <c r="AS2030" i="3"/>
  <c r="AR2030" i="3"/>
  <c r="AS2026" i="3"/>
  <c r="AR2026" i="3"/>
  <c r="AS2022" i="3"/>
  <c r="AR2022" i="3"/>
  <c r="AS2018" i="3"/>
  <c r="AR2018" i="3"/>
  <c r="AS2014" i="3"/>
  <c r="AR2014" i="3"/>
  <c r="AS2010" i="3"/>
  <c r="AR2010" i="3"/>
  <c r="AS2006" i="3"/>
  <c r="AR2006" i="3"/>
  <c r="AS2002" i="3"/>
  <c r="AR2002" i="3"/>
  <c r="AS1998" i="3"/>
  <c r="AR1998" i="3"/>
  <c r="AS1994" i="3"/>
  <c r="AR1994" i="3"/>
  <c r="AS1990" i="3"/>
  <c r="AR1990" i="3"/>
  <c r="AR1986" i="3"/>
  <c r="AS1986" i="3"/>
  <c r="AR1982" i="3"/>
  <c r="AS1982" i="3"/>
  <c r="AR1978" i="3"/>
  <c r="AS1978" i="3"/>
  <c r="AR1974" i="3"/>
  <c r="AS1974" i="3"/>
  <c r="AR1970" i="3"/>
  <c r="AS1970" i="3"/>
  <c r="AR1966" i="3"/>
  <c r="AS1966" i="3"/>
  <c r="AR1962" i="3"/>
  <c r="AS1962" i="3"/>
  <c r="AR1958" i="3"/>
  <c r="AS1958" i="3"/>
  <c r="AR1954" i="3"/>
  <c r="AS1954" i="3"/>
  <c r="AR1950" i="3"/>
  <c r="AS1950" i="3"/>
  <c r="AR1946" i="3"/>
  <c r="AS1946" i="3"/>
  <c r="AR1942" i="3"/>
  <c r="AS1942" i="3"/>
  <c r="AR1938" i="3"/>
  <c r="AS1938" i="3"/>
  <c r="AS1934" i="3"/>
  <c r="AR1934" i="3"/>
  <c r="AS1930" i="3"/>
  <c r="AR1930" i="3"/>
  <c r="AS1926" i="3"/>
  <c r="AR1926" i="3"/>
  <c r="AR1922" i="3"/>
  <c r="AS1922" i="3"/>
  <c r="AR1918" i="3"/>
  <c r="AS1918" i="3"/>
  <c r="AR1914" i="3"/>
  <c r="AS1914" i="3"/>
  <c r="AR1910" i="3"/>
  <c r="AS1910" i="3"/>
  <c r="AR1906" i="3"/>
  <c r="AS1906" i="3"/>
  <c r="AR1902" i="3"/>
  <c r="AS1902" i="3"/>
  <c r="AR1898" i="3"/>
  <c r="AS1898" i="3"/>
  <c r="AR1894" i="3"/>
  <c r="AS1894" i="3"/>
  <c r="AR1890" i="3"/>
  <c r="AS1890" i="3"/>
  <c r="AR1886" i="3"/>
  <c r="AS1886" i="3"/>
  <c r="AR1882" i="3"/>
  <c r="AS1882" i="3"/>
  <c r="AR1878" i="3"/>
  <c r="AS1878" i="3"/>
  <c r="AR1874" i="3"/>
  <c r="AS1874" i="3"/>
  <c r="AR1870" i="3"/>
  <c r="AS1870" i="3"/>
  <c r="AR1866" i="3"/>
  <c r="AS1866" i="3"/>
  <c r="AR1862" i="3"/>
  <c r="AS1862" i="3"/>
  <c r="AR1858" i="3"/>
  <c r="AS1858" i="3"/>
  <c r="AR1854" i="3"/>
  <c r="AS1854" i="3"/>
  <c r="AR1850" i="3"/>
  <c r="AS1850" i="3"/>
  <c r="AR1846" i="3"/>
  <c r="AS1846" i="3"/>
  <c r="AR1842" i="3"/>
  <c r="AS1842" i="3"/>
  <c r="AR1838" i="3"/>
  <c r="AS1838" i="3"/>
  <c r="AR1834" i="3"/>
  <c r="AS1834" i="3"/>
  <c r="AR1830" i="3"/>
  <c r="AS1830" i="3"/>
  <c r="AR1826" i="3"/>
  <c r="AS1826" i="3"/>
  <c r="AR1822" i="3"/>
  <c r="AS1822" i="3"/>
  <c r="AR1818" i="3"/>
  <c r="AS1818" i="3"/>
  <c r="AR1814" i="3"/>
  <c r="AS1814" i="3"/>
  <c r="AS1810" i="3"/>
  <c r="AR1810" i="3"/>
  <c r="AR1806" i="3"/>
  <c r="AS1806" i="3"/>
  <c r="AS1802" i="3"/>
  <c r="AR1802" i="3"/>
  <c r="AR1798" i="3"/>
  <c r="AS1798" i="3"/>
  <c r="AS1794" i="3"/>
  <c r="AR1794" i="3"/>
  <c r="AR1790" i="3"/>
  <c r="AS1790" i="3"/>
  <c r="AS1786" i="3"/>
  <c r="AR1786" i="3"/>
  <c r="AR1782" i="3"/>
  <c r="AS1782" i="3"/>
  <c r="AS1778" i="3"/>
  <c r="AR1778" i="3"/>
  <c r="AR1774" i="3"/>
  <c r="AS1774" i="3"/>
  <c r="AS1770" i="3"/>
  <c r="AR1770" i="3"/>
  <c r="AR1766" i="3"/>
  <c r="AS1766" i="3"/>
  <c r="AS1762" i="3"/>
  <c r="AR1762" i="3"/>
  <c r="AR1758" i="3"/>
  <c r="AS1758" i="3"/>
  <c r="AS1754" i="3"/>
  <c r="AR1754" i="3"/>
  <c r="AR1750" i="3"/>
  <c r="AS1750" i="3"/>
  <c r="AS1746" i="3"/>
  <c r="AR1746" i="3"/>
  <c r="AR1742" i="3"/>
  <c r="AS1742" i="3"/>
  <c r="AS1738" i="3"/>
  <c r="AR1738" i="3"/>
  <c r="AR1734" i="3"/>
  <c r="AS1734" i="3"/>
  <c r="AS1730" i="3"/>
  <c r="AR1730" i="3"/>
  <c r="AR1726" i="3"/>
  <c r="AS1726" i="3"/>
  <c r="AR1722" i="3"/>
  <c r="AS1722" i="3"/>
  <c r="AR1718" i="3"/>
  <c r="AS1718" i="3"/>
  <c r="AR1714" i="3"/>
  <c r="AS1714" i="3"/>
  <c r="AS1710" i="3"/>
  <c r="AR1710" i="3"/>
  <c r="AS1706" i="3"/>
  <c r="AR1706" i="3"/>
  <c r="AS1702" i="3"/>
  <c r="AR1702" i="3"/>
  <c r="AR3007" i="3"/>
  <c r="AS3006" i="3"/>
  <c r="AR2999" i="3"/>
  <c r="AS2998" i="3"/>
  <c r="AR2991" i="3"/>
  <c r="AS2990" i="3"/>
  <c r="AR2983" i="3"/>
  <c r="AS2982" i="3"/>
  <c r="AR1067" i="3"/>
  <c r="AS1067" i="3"/>
  <c r="AR1063" i="3"/>
  <c r="AS1063" i="3"/>
  <c r="AR1059" i="3"/>
  <c r="AS1059" i="3"/>
  <c r="AR1055" i="3"/>
  <c r="AS1055" i="3"/>
  <c r="AR1051" i="3"/>
  <c r="AS1051" i="3"/>
  <c r="AR1047" i="3"/>
  <c r="AS1047" i="3"/>
  <c r="AS1043" i="3"/>
  <c r="AR1043" i="3"/>
  <c r="AR1039" i="3"/>
  <c r="AS1039" i="3"/>
  <c r="AR1035" i="3"/>
  <c r="AS1035" i="3"/>
  <c r="AR1031" i="3"/>
  <c r="AS1031" i="3"/>
  <c r="AR1027" i="3"/>
  <c r="AS1027" i="3"/>
  <c r="AR1023" i="3"/>
  <c r="AS1023" i="3"/>
  <c r="AR1019" i="3"/>
  <c r="AS1019" i="3"/>
  <c r="AR1015" i="3"/>
  <c r="AS1015" i="3"/>
  <c r="AS3009" i="3"/>
  <c r="AR3009" i="3"/>
  <c r="AR3000" i="3"/>
  <c r="AS3000" i="3"/>
  <c r="AS2993" i="3"/>
  <c r="AR2993" i="3"/>
  <c r="AR2984" i="3"/>
  <c r="AS2984" i="3"/>
  <c r="AS2977" i="3"/>
  <c r="AR2977" i="3"/>
  <c r="AR2975" i="3"/>
  <c r="AS2975" i="3"/>
  <c r="AR2968" i="3"/>
  <c r="AS2968" i="3"/>
  <c r="AR2966" i="3"/>
  <c r="AS2966" i="3"/>
  <c r="AS2961" i="3"/>
  <c r="AR2961" i="3"/>
  <c r="AR2959" i="3"/>
  <c r="AS2959" i="3"/>
  <c r="AR2952" i="3"/>
  <c r="AS2952" i="3"/>
  <c r="AR2950" i="3"/>
  <c r="AS2950" i="3"/>
  <c r="AS2945" i="3"/>
  <c r="AR2945" i="3"/>
  <c r="AR2943" i="3"/>
  <c r="AS2943" i="3"/>
  <c r="AR2936" i="3"/>
  <c r="AS2936" i="3"/>
  <c r="AR2934" i="3"/>
  <c r="AS2934" i="3"/>
  <c r="AS2929" i="3"/>
  <c r="AR2929" i="3"/>
  <c r="AR2927" i="3"/>
  <c r="AS2927" i="3"/>
  <c r="AR2920" i="3"/>
  <c r="AS2920" i="3"/>
  <c r="AR2918" i="3"/>
  <c r="AS2918" i="3"/>
  <c r="AS2913" i="3"/>
  <c r="AR2913" i="3"/>
  <c r="AR2911" i="3"/>
  <c r="AS2911" i="3"/>
  <c r="AR2904" i="3"/>
  <c r="AS2904" i="3"/>
  <c r="AR2902" i="3"/>
  <c r="AS2902" i="3"/>
  <c r="AS2897" i="3"/>
  <c r="AR2897" i="3"/>
  <c r="AR2895" i="3"/>
  <c r="AS2895" i="3"/>
  <c r="AR2888" i="3"/>
  <c r="AS2888" i="3"/>
  <c r="AR2886" i="3"/>
  <c r="AS2886" i="3"/>
  <c r="AS2881" i="3"/>
  <c r="AR2881" i="3"/>
  <c r="AR2879" i="3"/>
  <c r="AS2879" i="3"/>
  <c r="AR2872" i="3"/>
  <c r="AS2872" i="3"/>
  <c r="AR2870" i="3"/>
  <c r="AS2870" i="3"/>
  <c r="AS2865" i="3"/>
  <c r="AR2865" i="3"/>
  <c r="AR2863" i="3"/>
  <c r="AS2863" i="3"/>
  <c r="AR2856" i="3"/>
  <c r="AS2856" i="3"/>
  <c r="AR2854" i="3"/>
  <c r="AS2854" i="3"/>
  <c r="AS2849" i="3"/>
  <c r="AR2849" i="3"/>
  <c r="AR2847" i="3"/>
  <c r="AS2847" i="3"/>
  <c r="AR2840" i="3"/>
  <c r="AS2840" i="3"/>
  <c r="AR2838" i="3"/>
  <c r="AS2838" i="3"/>
  <c r="AS2833" i="3"/>
  <c r="AR2833" i="3"/>
  <c r="AR2831" i="3"/>
  <c r="AS2831" i="3"/>
  <c r="AR2824" i="3"/>
  <c r="AS2824" i="3"/>
  <c r="AR2822" i="3"/>
  <c r="AS2822" i="3"/>
  <c r="AS2817" i="3"/>
  <c r="AR2817" i="3"/>
  <c r="AR2815" i="3"/>
  <c r="AS2815" i="3"/>
  <c r="AR2807" i="3"/>
  <c r="AS2807" i="3"/>
  <c r="AS2803" i="3"/>
  <c r="AR2803" i="3"/>
  <c r="AR2799" i="3"/>
  <c r="AS2799" i="3"/>
  <c r="AR2795" i="3"/>
  <c r="AS2795" i="3"/>
  <c r="AR2791" i="3"/>
  <c r="AS2791" i="3"/>
  <c r="AR2787" i="3"/>
  <c r="AS2787" i="3"/>
  <c r="AR2783" i="3"/>
  <c r="AS2783" i="3"/>
  <c r="AR2779" i="3"/>
  <c r="AS2779" i="3"/>
  <c r="AR2775" i="3"/>
  <c r="AS2775" i="3"/>
  <c r="AR2771" i="3"/>
  <c r="AS2771" i="3"/>
  <c r="AR2767" i="3"/>
  <c r="AS2767" i="3"/>
  <c r="AR2763" i="3"/>
  <c r="AS2763" i="3"/>
  <c r="AR2759" i="3"/>
  <c r="AS2759" i="3"/>
  <c r="AS2755" i="3"/>
  <c r="AR2755" i="3"/>
  <c r="AR2751" i="3"/>
  <c r="AS2751" i="3"/>
  <c r="AR2747" i="3"/>
  <c r="AS2747" i="3"/>
  <c r="AR2743" i="3"/>
  <c r="AS2743" i="3"/>
  <c r="AS2739" i="3"/>
  <c r="AR2739" i="3"/>
  <c r="AR2735" i="3"/>
  <c r="AS2735" i="3"/>
  <c r="AR2731" i="3"/>
  <c r="AS2731" i="3"/>
  <c r="AR2727" i="3"/>
  <c r="AS2727" i="3"/>
  <c r="AS2723" i="3"/>
  <c r="AR2723" i="3"/>
  <c r="AR2719" i="3"/>
  <c r="AS2719" i="3"/>
  <c r="AR2715" i="3"/>
  <c r="AS2715" i="3"/>
  <c r="AR2711" i="3"/>
  <c r="AS2711" i="3"/>
  <c r="AS2707" i="3"/>
  <c r="AR2707" i="3"/>
  <c r="AR2703" i="3"/>
  <c r="AS2703" i="3"/>
  <c r="AR2699" i="3"/>
  <c r="AS2699" i="3"/>
  <c r="AR2695" i="3"/>
  <c r="AS2695" i="3"/>
  <c r="AS2691" i="3"/>
  <c r="AR2691" i="3"/>
  <c r="AR2687" i="3"/>
  <c r="AS2687" i="3"/>
  <c r="AR2683" i="3"/>
  <c r="AS2683" i="3"/>
  <c r="AR2679" i="3"/>
  <c r="AS2679" i="3"/>
  <c r="AR2675" i="3"/>
  <c r="AS2675" i="3"/>
  <c r="AR2671" i="3"/>
  <c r="AS2671" i="3"/>
  <c r="AR2667" i="3"/>
  <c r="AS2667" i="3"/>
  <c r="AR2663" i="3"/>
  <c r="AS2663" i="3"/>
  <c r="AR2659" i="3"/>
  <c r="AS2659" i="3"/>
  <c r="AR2655" i="3"/>
  <c r="AS2655" i="3"/>
  <c r="AR2651" i="3"/>
  <c r="AS2651" i="3"/>
  <c r="AR2647" i="3"/>
  <c r="AS2647" i="3"/>
  <c r="AR2643" i="3"/>
  <c r="AS2643" i="3"/>
  <c r="AR2639" i="3"/>
  <c r="AS2639" i="3"/>
  <c r="AR2635" i="3"/>
  <c r="AS2635" i="3"/>
  <c r="AR2631" i="3"/>
  <c r="AS2631" i="3"/>
  <c r="AR2627" i="3"/>
  <c r="AS2627" i="3"/>
  <c r="AR2623" i="3"/>
  <c r="AS2623" i="3"/>
  <c r="AS2619" i="3"/>
  <c r="AR2619" i="3"/>
  <c r="AS2615" i="3"/>
  <c r="AR2615" i="3"/>
  <c r="AS2611" i="3"/>
  <c r="AR2611" i="3"/>
  <c r="AS2607" i="3"/>
  <c r="AR2607" i="3"/>
  <c r="AS2603" i="3"/>
  <c r="AR2603" i="3"/>
  <c r="AS2599" i="3"/>
  <c r="AR2599" i="3"/>
  <c r="AS2595" i="3"/>
  <c r="AR2595" i="3"/>
  <c r="AS2591" i="3"/>
  <c r="AR2591" i="3"/>
  <c r="AS2587" i="3"/>
  <c r="AR2587" i="3"/>
  <c r="AS2583" i="3"/>
  <c r="AR2583" i="3"/>
  <c r="AS2579" i="3"/>
  <c r="AR2579" i="3"/>
  <c r="AS2575" i="3"/>
  <c r="AR2575" i="3"/>
  <c r="AS2571" i="3"/>
  <c r="AR2571" i="3"/>
  <c r="AS2567" i="3"/>
  <c r="AR2567" i="3"/>
  <c r="AS2563" i="3"/>
  <c r="AR2563" i="3"/>
  <c r="AR2559" i="3"/>
  <c r="AS2559" i="3"/>
  <c r="AS2555" i="3"/>
  <c r="AR2555" i="3"/>
  <c r="AR2551" i="3"/>
  <c r="AS2551" i="3"/>
  <c r="AS2547" i="3"/>
  <c r="AR2547" i="3"/>
  <c r="AR2543" i="3"/>
  <c r="AS2543" i="3"/>
  <c r="AS2539" i="3"/>
  <c r="AR2539" i="3"/>
  <c r="AR2535" i="3"/>
  <c r="AS2535" i="3"/>
  <c r="AS2531" i="3"/>
  <c r="AR2531" i="3"/>
  <c r="AR2527" i="3"/>
  <c r="AS2527" i="3"/>
  <c r="AR2523" i="3"/>
  <c r="AS2523" i="3"/>
  <c r="AR2519" i="3"/>
  <c r="AS2519" i="3"/>
  <c r="AS2515" i="3"/>
  <c r="AR2515" i="3"/>
  <c r="AS2511" i="3"/>
  <c r="AR2511" i="3"/>
  <c r="AR2507" i="3"/>
  <c r="AS2507" i="3"/>
  <c r="AR2503" i="3"/>
  <c r="AS2503" i="3"/>
  <c r="AS2499" i="3"/>
  <c r="AR2499" i="3"/>
  <c r="AS2495" i="3"/>
  <c r="AR2495" i="3"/>
  <c r="AR2491" i="3"/>
  <c r="AS2491" i="3"/>
  <c r="AR2487" i="3"/>
  <c r="AS2487" i="3"/>
  <c r="AR2483" i="3"/>
  <c r="AS2483" i="3"/>
  <c r="AR2479" i="3"/>
  <c r="AS2479" i="3"/>
  <c r="AR2475" i="3"/>
  <c r="AS2475" i="3"/>
  <c r="AR2471" i="3"/>
  <c r="AS2471" i="3"/>
  <c r="AR2467" i="3"/>
  <c r="AS2467" i="3"/>
  <c r="AR2463" i="3"/>
  <c r="AS2463" i="3"/>
  <c r="AR2459" i="3"/>
  <c r="AS2459" i="3"/>
  <c r="AR2455" i="3"/>
  <c r="AS2455" i="3"/>
  <c r="AR2451" i="3"/>
  <c r="AS2451" i="3"/>
  <c r="AR2447" i="3"/>
  <c r="AS2447" i="3"/>
  <c r="AR2443" i="3"/>
  <c r="AS2443" i="3"/>
  <c r="AS2439" i="3"/>
  <c r="AR2439" i="3"/>
  <c r="AS2435" i="3"/>
  <c r="AR2435" i="3"/>
  <c r="AS2431" i="3"/>
  <c r="AR2431" i="3"/>
  <c r="AS2427" i="3"/>
  <c r="AR2427" i="3"/>
  <c r="AS2423" i="3"/>
  <c r="AR2423" i="3"/>
  <c r="AS2419" i="3"/>
  <c r="AR2419" i="3"/>
  <c r="AS2415" i="3"/>
  <c r="AR2415" i="3"/>
  <c r="AS2411" i="3"/>
  <c r="AR2411" i="3"/>
  <c r="AS2407" i="3"/>
  <c r="AR2407" i="3"/>
  <c r="AS2403" i="3"/>
  <c r="AR2403" i="3"/>
  <c r="AS2399" i="3"/>
  <c r="AR2399" i="3"/>
  <c r="AS2395" i="3"/>
  <c r="AR2395" i="3"/>
  <c r="AS2391" i="3"/>
  <c r="AR2391" i="3"/>
  <c r="AS2387" i="3"/>
  <c r="AR2387" i="3"/>
  <c r="AS2383" i="3"/>
  <c r="AR2383" i="3"/>
  <c r="AS2379" i="3"/>
  <c r="AR2379" i="3"/>
  <c r="AS2375" i="3"/>
  <c r="AR2375" i="3"/>
  <c r="AS2371" i="3"/>
  <c r="AR2371" i="3"/>
  <c r="AS2367" i="3"/>
  <c r="AR2367" i="3"/>
  <c r="AS2363" i="3"/>
  <c r="AR2363" i="3"/>
  <c r="AS2359" i="3"/>
  <c r="AR2359" i="3"/>
  <c r="AS2355" i="3"/>
  <c r="AR2355" i="3"/>
  <c r="AR2351" i="3"/>
  <c r="AS2351" i="3"/>
  <c r="AR2347" i="3"/>
  <c r="AS2347" i="3"/>
  <c r="AR2343" i="3"/>
  <c r="AS2343" i="3"/>
  <c r="AR2339" i="3"/>
  <c r="AS2339" i="3"/>
  <c r="AR2335" i="3"/>
  <c r="AS2335" i="3"/>
  <c r="AR2331" i="3"/>
  <c r="AS2331" i="3"/>
  <c r="AR2327" i="3"/>
  <c r="AS2327" i="3"/>
  <c r="AR2323" i="3"/>
  <c r="AS2323" i="3"/>
  <c r="AR2319" i="3"/>
  <c r="AS2319" i="3"/>
  <c r="AR2315" i="3"/>
  <c r="AS2315" i="3"/>
  <c r="AR2311" i="3"/>
  <c r="AS2311" i="3"/>
  <c r="AR2307" i="3"/>
  <c r="AS2307" i="3"/>
  <c r="AR2303" i="3"/>
  <c r="AS2303" i="3"/>
  <c r="AS2299" i="3"/>
  <c r="AR2299" i="3"/>
  <c r="AR2295" i="3"/>
  <c r="AS2295" i="3"/>
  <c r="AS2291" i="3"/>
  <c r="AR2291" i="3"/>
  <c r="AR2287" i="3"/>
  <c r="AS2287" i="3"/>
  <c r="AS2283" i="3"/>
  <c r="AR2283" i="3"/>
  <c r="AR2279" i="3"/>
  <c r="AS2279" i="3"/>
  <c r="AS2275" i="3"/>
  <c r="AR2275" i="3"/>
  <c r="AS2271" i="3"/>
  <c r="AR2271" i="3"/>
  <c r="AS2267" i="3"/>
  <c r="AR2267" i="3"/>
  <c r="AR2263" i="3"/>
  <c r="AS2263" i="3"/>
  <c r="AR2259" i="3"/>
  <c r="AS2259" i="3"/>
  <c r="AR2255" i="3"/>
  <c r="AS2255" i="3"/>
  <c r="AR2251" i="3"/>
  <c r="AS2251" i="3"/>
  <c r="AR2247" i="3"/>
  <c r="AS2247" i="3"/>
  <c r="AR2243" i="3"/>
  <c r="AS2243" i="3"/>
  <c r="AR2239" i="3"/>
  <c r="AS2239" i="3"/>
  <c r="AR2235" i="3"/>
  <c r="AS2235" i="3"/>
  <c r="AR2231" i="3"/>
  <c r="AS2231" i="3"/>
  <c r="AR2227" i="3"/>
  <c r="AS2227" i="3"/>
  <c r="AR2223" i="3"/>
  <c r="AS2223" i="3"/>
  <c r="AR2219" i="3"/>
  <c r="AS2219" i="3"/>
  <c r="AR2215" i="3"/>
  <c r="AS2215" i="3"/>
  <c r="AR2211" i="3"/>
  <c r="AS2211" i="3"/>
  <c r="AR2207" i="3"/>
  <c r="AS2207" i="3"/>
  <c r="AR2203" i="3"/>
  <c r="AS2203" i="3"/>
  <c r="AR2199" i="3"/>
  <c r="AS2199" i="3"/>
  <c r="AR2195" i="3"/>
  <c r="AS2195" i="3"/>
  <c r="AR2191" i="3"/>
  <c r="AS2191" i="3"/>
  <c r="AR2187" i="3"/>
  <c r="AS2187" i="3"/>
  <c r="AR2183" i="3"/>
  <c r="AS2183" i="3"/>
  <c r="AR2179" i="3"/>
  <c r="AS2179" i="3"/>
  <c r="AR2175" i="3"/>
  <c r="AS2175" i="3"/>
  <c r="AR2171" i="3"/>
  <c r="AS2171" i="3"/>
  <c r="AR2167" i="3"/>
  <c r="AS2167" i="3"/>
  <c r="AR2163" i="3"/>
  <c r="AS2163" i="3"/>
  <c r="AR2159" i="3"/>
  <c r="AS2159" i="3"/>
  <c r="AR2155" i="3"/>
  <c r="AS2155" i="3"/>
  <c r="AR2151" i="3"/>
  <c r="AS2151" i="3"/>
  <c r="AR2147" i="3"/>
  <c r="AS2147" i="3"/>
  <c r="AR2143" i="3"/>
  <c r="AS2143" i="3"/>
  <c r="AS2139" i="3"/>
  <c r="AR2139" i="3"/>
  <c r="AS2135" i="3"/>
  <c r="AR2135" i="3"/>
  <c r="AS2131" i="3"/>
  <c r="AR2131" i="3"/>
  <c r="AS2127" i="3"/>
  <c r="AR2127" i="3"/>
  <c r="AS2123" i="3"/>
  <c r="AR2123" i="3"/>
  <c r="AS2119" i="3"/>
  <c r="AR2119" i="3"/>
  <c r="AS2115" i="3"/>
  <c r="AR2115" i="3"/>
  <c r="AS2111" i="3"/>
  <c r="AR2111" i="3"/>
  <c r="AS2107" i="3"/>
  <c r="AR2107" i="3"/>
  <c r="AR2103" i="3"/>
  <c r="AS2103" i="3"/>
  <c r="AR2099" i="3"/>
  <c r="AS2099" i="3"/>
  <c r="AR2095" i="3"/>
  <c r="AS2095" i="3"/>
  <c r="AR2091" i="3"/>
  <c r="AS2091" i="3"/>
  <c r="AR2087" i="3"/>
  <c r="AS2087" i="3"/>
  <c r="AR2083" i="3"/>
  <c r="AS2083" i="3"/>
  <c r="AR2079" i="3"/>
  <c r="AS2079" i="3"/>
  <c r="AR2075" i="3"/>
  <c r="AS2075" i="3"/>
  <c r="AR2071" i="3"/>
  <c r="AS2071" i="3"/>
  <c r="AR2067" i="3"/>
  <c r="AS2067" i="3"/>
  <c r="AR2063" i="3"/>
  <c r="AS2063" i="3"/>
  <c r="AR2059" i="3"/>
  <c r="AS2059" i="3"/>
  <c r="AS2055" i="3"/>
  <c r="AR2055" i="3"/>
  <c r="AR2051" i="3"/>
  <c r="AS2051" i="3"/>
  <c r="AR2047" i="3"/>
  <c r="AS2047" i="3"/>
  <c r="AS2043" i="3"/>
  <c r="AR2043" i="3"/>
  <c r="AS2039" i="3"/>
  <c r="AR2039" i="3"/>
  <c r="AS2035" i="3"/>
  <c r="AR2035" i="3"/>
  <c r="AS2031" i="3"/>
  <c r="AR2031" i="3"/>
  <c r="AS2027" i="3"/>
  <c r="AR2027" i="3"/>
  <c r="AS2023" i="3"/>
  <c r="AR2023" i="3"/>
  <c r="AS2019" i="3"/>
  <c r="AR2019" i="3"/>
  <c r="AS2015" i="3"/>
  <c r="AR2015" i="3"/>
  <c r="AS2011" i="3"/>
  <c r="AR2011" i="3"/>
  <c r="AS2007" i="3"/>
  <c r="AR2007" i="3"/>
  <c r="AS2003" i="3"/>
  <c r="AR2003" i="3"/>
  <c r="AS1999" i="3"/>
  <c r="AR1999" i="3"/>
  <c r="AS1995" i="3"/>
  <c r="AR1995" i="3"/>
  <c r="AS1991" i="3"/>
  <c r="AR1991" i="3"/>
  <c r="AR1987" i="3"/>
  <c r="AS1987" i="3"/>
  <c r="AR1983" i="3"/>
  <c r="AS1983" i="3"/>
  <c r="AR1979" i="3"/>
  <c r="AS1979" i="3"/>
  <c r="AR1975" i="3"/>
  <c r="AS1975" i="3"/>
  <c r="AR1971" i="3"/>
  <c r="AS1971" i="3"/>
  <c r="AR1967" i="3"/>
  <c r="AS1967" i="3"/>
  <c r="AR1963" i="3"/>
  <c r="AS1963" i="3"/>
  <c r="AR1959" i="3"/>
  <c r="AS1959" i="3"/>
  <c r="AR1955" i="3"/>
  <c r="AS1955" i="3"/>
  <c r="AR1951" i="3"/>
  <c r="AS1951" i="3"/>
  <c r="AR1947" i="3"/>
  <c r="AS1947" i="3"/>
  <c r="AR1943" i="3"/>
  <c r="AS1943" i="3"/>
  <c r="AR1939" i="3"/>
  <c r="AS1939" i="3"/>
  <c r="AR1935" i="3"/>
  <c r="AS1935" i="3"/>
  <c r="AR1931" i="3"/>
  <c r="AS1931" i="3"/>
  <c r="AR1927" i="3"/>
  <c r="AS1927" i="3"/>
  <c r="AR1923" i="3"/>
  <c r="AS1923" i="3"/>
  <c r="AR1919" i="3"/>
  <c r="AS1919" i="3"/>
  <c r="AR1915" i="3"/>
  <c r="AS1915" i="3"/>
  <c r="AR1911" i="3"/>
  <c r="AS1911" i="3"/>
  <c r="AR1907" i="3"/>
  <c r="AS1907" i="3"/>
  <c r="AR1903" i="3"/>
  <c r="AS1903" i="3"/>
  <c r="AR1899" i="3"/>
  <c r="AS1899" i="3"/>
  <c r="AR1895" i="3"/>
  <c r="AS1895" i="3"/>
  <c r="AR1891" i="3"/>
  <c r="AS1891" i="3"/>
  <c r="AR1887" i="3"/>
  <c r="AS1887" i="3"/>
  <c r="AR1883" i="3"/>
  <c r="AS1883" i="3"/>
  <c r="AR1879" i="3"/>
  <c r="AS1879" i="3"/>
  <c r="AR1875" i="3"/>
  <c r="AS1875" i="3"/>
  <c r="AR1871" i="3"/>
  <c r="AS1871" i="3"/>
  <c r="AR1867" i="3"/>
  <c r="AS1867" i="3"/>
  <c r="AR1863" i="3"/>
  <c r="AS1863" i="3"/>
  <c r="AR1859" i="3"/>
  <c r="AS1859" i="3"/>
  <c r="AR1855" i="3"/>
  <c r="AS1855" i="3"/>
  <c r="AR1851" i="3"/>
  <c r="AS1851" i="3"/>
  <c r="AR1847" i="3"/>
  <c r="AS1847" i="3"/>
  <c r="AR1843" i="3"/>
  <c r="AS1843" i="3"/>
  <c r="AR1839" i="3"/>
  <c r="AS1839" i="3"/>
  <c r="AR1835" i="3"/>
  <c r="AS1835" i="3"/>
  <c r="AR1831" i="3"/>
  <c r="AS1831" i="3"/>
  <c r="AR1827" i="3"/>
  <c r="AS1827" i="3"/>
  <c r="AR1823" i="3"/>
  <c r="AS1823" i="3"/>
  <c r="AR1819" i="3"/>
  <c r="AS1819" i="3"/>
  <c r="AR1815" i="3"/>
  <c r="AS1815" i="3"/>
  <c r="AR1811" i="3"/>
  <c r="AS1811" i="3"/>
  <c r="AR1807" i="3"/>
  <c r="AS1807" i="3"/>
  <c r="AR1803" i="3"/>
  <c r="AS1803" i="3"/>
  <c r="AR1799" i="3"/>
  <c r="AS1799" i="3"/>
  <c r="AR1795" i="3"/>
  <c r="AS1795" i="3"/>
  <c r="AR1791" i="3"/>
  <c r="AS1791" i="3"/>
  <c r="AR1787" i="3"/>
  <c r="AS1787" i="3"/>
  <c r="AR1783" i="3"/>
  <c r="AS1783" i="3"/>
  <c r="AR1779" i="3"/>
  <c r="AS1779" i="3"/>
  <c r="AR1775" i="3"/>
  <c r="AS1775" i="3"/>
  <c r="AR1771" i="3"/>
  <c r="AS1771" i="3"/>
  <c r="AR1767" i="3"/>
  <c r="AS1767" i="3"/>
  <c r="AR1763" i="3"/>
  <c r="AS1763" i="3"/>
  <c r="AR1759" i="3"/>
  <c r="AS1759" i="3"/>
  <c r="AR1755" i="3"/>
  <c r="AS1755" i="3"/>
  <c r="AR1751" i="3"/>
  <c r="AS1751" i="3"/>
  <c r="AR1747" i="3"/>
  <c r="AS1747" i="3"/>
  <c r="AR1743" i="3"/>
  <c r="AS1743" i="3"/>
  <c r="AR1739" i="3"/>
  <c r="AS1739" i="3"/>
  <c r="AR1735" i="3"/>
  <c r="AS1735" i="3"/>
  <c r="AR1731" i="3"/>
  <c r="AS1731" i="3"/>
  <c r="AR1727" i="3"/>
  <c r="AS1727" i="3"/>
  <c r="AR1723" i="3"/>
  <c r="AS1723" i="3"/>
  <c r="AR1719" i="3"/>
  <c r="AS1719" i="3"/>
  <c r="AR1715" i="3"/>
  <c r="AS1715" i="3"/>
  <c r="AR1711" i="3"/>
  <c r="AS1711" i="3"/>
  <c r="AR1707" i="3"/>
  <c r="AS1707" i="3"/>
  <c r="AR1703" i="3"/>
  <c r="AS1703" i="3"/>
  <c r="AR1699" i="3"/>
  <c r="AS1699" i="3"/>
  <c r="AS1695" i="3"/>
  <c r="AR1695" i="3"/>
  <c r="AS1691" i="3"/>
  <c r="AR1691" i="3"/>
  <c r="AR1687" i="3"/>
  <c r="AS1687" i="3"/>
  <c r="AR1683" i="3"/>
  <c r="AS1683" i="3"/>
  <c r="AS1679" i="3"/>
  <c r="AR1679" i="3"/>
  <c r="AS1675" i="3"/>
  <c r="AR1675" i="3"/>
  <c r="AS1671" i="3"/>
  <c r="AR1671" i="3"/>
  <c r="AS1667" i="3"/>
  <c r="AR1667" i="3"/>
  <c r="AR1663" i="3"/>
  <c r="AS1663" i="3"/>
  <c r="AR1659" i="3"/>
  <c r="AS1659" i="3"/>
  <c r="AR1655" i="3"/>
  <c r="AS1655" i="3"/>
  <c r="AR1651" i="3"/>
  <c r="AS1651" i="3"/>
  <c r="AR1647" i="3"/>
  <c r="AS1647" i="3"/>
  <c r="AR1643" i="3"/>
  <c r="AS1643" i="3"/>
  <c r="AR1639" i="3"/>
  <c r="AS1639" i="3"/>
  <c r="AR1635" i="3"/>
  <c r="AS1635" i="3"/>
  <c r="AR1631" i="3"/>
  <c r="AS1631" i="3"/>
  <c r="AR1627" i="3"/>
  <c r="AS1627" i="3"/>
  <c r="AS1623" i="3"/>
  <c r="AR1623" i="3"/>
  <c r="AR1619" i="3"/>
  <c r="AS1619" i="3"/>
  <c r="AS1615" i="3"/>
  <c r="AR1615" i="3"/>
  <c r="AR1611" i="3"/>
  <c r="AS1611" i="3"/>
  <c r="AS1607" i="3"/>
  <c r="AR1607" i="3"/>
  <c r="AR1603" i="3"/>
  <c r="AS1603" i="3"/>
  <c r="AS1599" i="3"/>
  <c r="AR1599" i="3"/>
  <c r="AR1595" i="3"/>
  <c r="AS1595" i="3"/>
  <c r="AS1591" i="3"/>
  <c r="AR1591" i="3"/>
  <c r="AR1587" i="3"/>
  <c r="AS1587" i="3"/>
  <c r="AS1583" i="3"/>
  <c r="AR1583" i="3"/>
  <c r="AR1579" i="3"/>
  <c r="AS1579" i="3"/>
  <c r="AS1575" i="3"/>
  <c r="AR1575" i="3"/>
  <c r="AR1571" i="3"/>
  <c r="AS1571" i="3"/>
  <c r="AS1567" i="3"/>
  <c r="AR1567" i="3"/>
  <c r="AR1563" i="3"/>
  <c r="AS1563" i="3"/>
  <c r="AS1559" i="3"/>
  <c r="AR1559" i="3"/>
  <c r="AR1555" i="3"/>
  <c r="AS1555" i="3"/>
  <c r="AS1551" i="3"/>
  <c r="AR1551" i="3"/>
  <c r="AR1547" i="3"/>
  <c r="AS1547" i="3"/>
  <c r="AS1543" i="3"/>
  <c r="AR1543" i="3"/>
  <c r="AS1539" i="3"/>
  <c r="AR1539" i="3"/>
  <c r="AR1535" i="3"/>
  <c r="AS1535" i="3"/>
  <c r="AR1531" i="3"/>
  <c r="AS1531" i="3"/>
  <c r="AR1527" i="3"/>
  <c r="AS1527" i="3"/>
  <c r="AR1523" i="3"/>
  <c r="AS1523" i="3"/>
  <c r="AR1519" i="3"/>
  <c r="AS1519" i="3"/>
  <c r="AR1515" i="3"/>
  <c r="AS1515" i="3"/>
  <c r="AR1511" i="3"/>
  <c r="AS1511" i="3"/>
  <c r="AR1507" i="3"/>
  <c r="AS1507" i="3"/>
  <c r="AS1503" i="3"/>
  <c r="AR1503" i="3"/>
  <c r="AS1499" i="3"/>
  <c r="AR1499" i="3"/>
  <c r="AS1495" i="3"/>
  <c r="AR1495" i="3"/>
  <c r="AS1491" i="3"/>
  <c r="AR1491" i="3"/>
  <c r="AR1487" i="3"/>
  <c r="AS1487" i="3"/>
  <c r="AR1483" i="3"/>
  <c r="AS1483" i="3"/>
  <c r="AR1479" i="3"/>
  <c r="AS1479" i="3"/>
  <c r="AR1475" i="3"/>
  <c r="AS1475" i="3"/>
  <c r="AS1471" i="3"/>
  <c r="AR1471" i="3"/>
  <c r="AR1467" i="3"/>
  <c r="AS1467" i="3"/>
  <c r="AS1463" i="3"/>
  <c r="AR1463" i="3"/>
  <c r="AR1459" i="3"/>
  <c r="AS1459" i="3"/>
  <c r="AS1455" i="3"/>
  <c r="AR1455" i="3"/>
  <c r="AR1451" i="3"/>
  <c r="AS1451" i="3"/>
  <c r="AS1447" i="3"/>
  <c r="AR1447" i="3"/>
  <c r="AS1443" i="3"/>
  <c r="AR1443" i="3"/>
  <c r="AR1439" i="3"/>
  <c r="AS1439" i="3"/>
  <c r="AR1435" i="3"/>
  <c r="AS1435" i="3"/>
  <c r="AS1431" i="3"/>
  <c r="AR1431" i="3"/>
  <c r="AR1427" i="3"/>
  <c r="AS1427" i="3"/>
  <c r="AS1423" i="3"/>
  <c r="AR1423" i="3"/>
  <c r="AR1419" i="3"/>
  <c r="AS1419" i="3"/>
  <c r="AS1415" i="3"/>
  <c r="AR1415" i="3"/>
  <c r="AS1411" i="3"/>
  <c r="AR1411" i="3"/>
  <c r="AR1407" i="3"/>
  <c r="AS1407" i="3"/>
  <c r="AS1403" i="3"/>
  <c r="AR1403" i="3"/>
  <c r="AS1399" i="3"/>
  <c r="AR1399" i="3"/>
  <c r="AS1395" i="3"/>
  <c r="AR1395" i="3"/>
  <c r="AS1391" i="3"/>
  <c r="AR1391" i="3"/>
  <c r="AS1387" i="3"/>
  <c r="AR1387" i="3"/>
  <c r="AR1383" i="3"/>
  <c r="AS1383" i="3"/>
  <c r="AR1379" i="3"/>
  <c r="AS1379" i="3"/>
  <c r="AS1375" i="3"/>
  <c r="AR1375" i="3"/>
  <c r="AR1371" i="3"/>
  <c r="AS1371" i="3"/>
  <c r="AR1367" i="3"/>
  <c r="AS1367" i="3"/>
  <c r="AR1363" i="3"/>
  <c r="AS1363" i="3"/>
  <c r="AR1359" i="3"/>
  <c r="AS1359" i="3"/>
  <c r="AR1355" i="3"/>
  <c r="AS1355" i="3"/>
  <c r="AR1351" i="3"/>
  <c r="AS1351" i="3"/>
  <c r="AR1347" i="3"/>
  <c r="AS1347" i="3"/>
  <c r="AR1343" i="3"/>
  <c r="AS1343" i="3"/>
  <c r="AR1339" i="3"/>
  <c r="AS1339" i="3"/>
  <c r="AR1335" i="3"/>
  <c r="AS1335" i="3"/>
  <c r="AR1331" i="3"/>
  <c r="AS1331" i="3"/>
  <c r="AR1327" i="3"/>
  <c r="AS1327" i="3"/>
  <c r="AR1323" i="3"/>
  <c r="AS1323" i="3"/>
  <c r="AR1319" i="3"/>
  <c r="AS1319" i="3"/>
  <c r="AR1315" i="3"/>
  <c r="AS1315" i="3"/>
  <c r="AR1311" i="3"/>
  <c r="AS1311" i="3"/>
  <c r="AR1307" i="3"/>
  <c r="AS1307" i="3"/>
  <c r="AR1303" i="3"/>
  <c r="AS1303" i="3"/>
  <c r="AR1299" i="3"/>
  <c r="AS1299" i="3"/>
  <c r="AR1295" i="3"/>
  <c r="AS1295" i="3"/>
  <c r="AR1291" i="3"/>
  <c r="AS1291" i="3"/>
  <c r="AR1287" i="3"/>
  <c r="AS1287" i="3"/>
  <c r="AR1283" i="3"/>
  <c r="AS1283" i="3"/>
  <c r="AR1279" i="3"/>
  <c r="AS1279" i="3"/>
  <c r="AR1275" i="3"/>
  <c r="AS1275" i="3"/>
  <c r="AR1271" i="3"/>
  <c r="AS1271" i="3"/>
  <c r="AR1267" i="3"/>
  <c r="AS1267" i="3"/>
  <c r="AR1263" i="3"/>
  <c r="AS1263" i="3"/>
  <c r="AR1259" i="3"/>
  <c r="AS1259" i="3"/>
  <c r="AR1255" i="3"/>
  <c r="AS1255" i="3"/>
  <c r="AR1251" i="3"/>
  <c r="AS1251" i="3"/>
  <c r="AR1247" i="3"/>
  <c r="AS1247" i="3"/>
  <c r="AR1243" i="3"/>
  <c r="AS1243" i="3"/>
  <c r="AR1239" i="3"/>
  <c r="AS1239" i="3"/>
  <c r="AR1235" i="3"/>
  <c r="AS1235" i="3"/>
  <c r="AS1231" i="3"/>
  <c r="AR1231" i="3"/>
  <c r="AS1227" i="3"/>
  <c r="AR1227" i="3"/>
  <c r="AS1223" i="3"/>
  <c r="AR1223" i="3"/>
  <c r="AS1219" i="3"/>
  <c r="AR1219" i="3"/>
  <c r="AS1215" i="3"/>
  <c r="AR1215" i="3"/>
  <c r="AS1211" i="3"/>
  <c r="AR1211" i="3"/>
  <c r="AS1207" i="3"/>
  <c r="AR1207" i="3"/>
  <c r="AS1203" i="3"/>
  <c r="AR1203" i="3"/>
  <c r="AS1199" i="3"/>
  <c r="AR1199" i="3"/>
  <c r="AS1195" i="3"/>
  <c r="AR1195" i="3"/>
  <c r="AS1191" i="3"/>
  <c r="AR1191" i="3"/>
  <c r="AR1187" i="3"/>
  <c r="AS1187" i="3"/>
  <c r="AS1068" i="3"/>
  <c r="AR1068" i="3"/>
  <c r="AR1060" i="3"/>
  <c r="AS1060" i="3"/>
  <c r="AS1052" i="3"/>
  <c r="AR1052" i="3"/>
  <c r="AR1044" i="3"/>
  <c r="AS1044" i="3"/>
  <c r="AR1040" i="3"/>
  <c r="AS1040" i="3"/>
  <c r="AS1036" i="3"/>
  <c r="AR1036" i="3"/>
  <c r="AR1032" i="3"/>
  <c r="AS1032" i="3"/>
  <c r="AR1028" i="3"/>
  <c r="AS1028" i="3"/>
  <c r="AR1024" i="3"/>
  <c r="AS1024" i="3"/>
  <c r="AR1020" i="3"/>
  <c r="AS1020" i="3"/>
  <c r="AR1016" i="3"/>
  <c r="AS1016" i="3"/>
  <c r="AR1012" i="3"/>
  <c r="AS1012" i="3"/>
  <c r="AS3005" i="3"/>
  <c r="AR3005" i="3"/>
  <c r="AR2996" i="3"/>
  <c r="AS2996" i="3"/>
  <c r="AS2989" i="3"/>
  <c r="AR2989" i="3"/>
  <c r="AR2980" i="3"/>
  <c r="AS2980" i="3"/>
  <c r="AS2973" i="3"/>
  <c r="AR2973" i="3"/>
  <c r="AR2971" i="3"/>
  <c r="AS2971" i="3"/>
  <c r="AR2964" i="3"/>
  <c r="AS2964" i="3"/>
  <c r="AR2962" i="3"/>
  <c r="AS2962" i="3"/>
  <c r="AS2957" i="3"/>
  <c r="AR2957" i="3"/>
  <c r="AR2955" i="3"/>
  <c r="AS2955" i="3"/>
  <c r="AR2948" i="3"/>
  <c r="AS2948" i="3"/>
  <c r="AR2946" i="3"/>
  <c r="AS2946" i="3"/>
  <c r="AS2941" i="3"/>
  <c r="AR2941" i="3"/>
  <c r="AR2939" i="3"/>
  <c r="AS2939" i="3"/>
  <c r="AR2932" i="3"/>
  <c r="AS2932" i="3"/>
  <c r="AR2930" i="3"/>
  <c r="AS2930" i="3"/>
  <c r="AS2925" i="3"/>
  <c r="AR2925" i="3"/>
  <c r="AR2923" i="3"/>
  <c r="AS2923" i="3"/>
  <c r="AR2916" i="3"/>
  <c r="AS2916" i="3"/>
  <c r="AR2914" i="3"/>
  <c r="AS2914" i="3"/>
  <c r="AS2909" i="3"/>
  <c r="AR2909" i="3"/>
  <c r="AR2907" i="3"/>
  <c r="AS2907" i="3"/>
  <c r="AR2900" i="3"/>
  <c r="AS2900" i="3"/>
  <c r="AR2898" i="3"/>
  <c r="AS2898" i="3"/>
  <c r="AS2893" i="3"/>
  <c r="AR2893" i="3"/>
  <c r="AR2891" i="3"/>
  <c r="AS2891" i="3"/>
  <c r="AR2884" i="3"/>
  <c r="AS2884" i="3"/>
  <c r="AR2882" i="3"/>
  <c r="AS2882" i="3"/>
  <c r="AS2877" i="3"/>
  <c r="AR2877" i="3"/>
  <c r="AR2875" i="3"/>
  <c r="AS2875" i="3"/>
  <c r="AR2868" i="3"/>
  <c r="AS2868" i="3"/>
  <c r="AR2866" i="3"/>
  <c r="AS2866" i="3"/>
  <c r="AS2861" i="3"/>
  <c r="AR2861" i="3"/>
  <c r="AR2859" i="3"/>
  <c r="AS2859" i="3"/>
  <c r="AR2852" i="3"/>
  <c r="AS2852" i="3"/>
  <c r="AR2850" i="3"/>
  <c r="AS2850" i="3"/>
  <c r="AS2845" i="3"/>
  <c r="AR2845" i="3"/>
  <c r="AR2843" i="3"/>
  <c r="AS2843" i="3"/>
  <c r="AR2836" i="3"/>
  <c r="AS2836" i="3"/>
  <c r="AR2834" i="3"/>
  <c r="AS2834" i="3"/>
  <c r="AS2829" i="3"/>
  <c r="AR2829" i="3"/>
  <c r="AR2827" i="3"/>
  <c r="AS2827" i="3"/>
  <c r="AR2820" i="3"/>
  <c r="AS2820" i="3"/>
  <c r="AR2818" i="3"/>
  <c r="AS2818" i="3"/>
  <c r="AS2813" i="3"/>
  <c r="AR2813" i="3"/>
  <c r="AR2811" i="3"/>
  <c r="AS2811" i="3"/>
  <c r="AS2808" i="3"/>
  <c r="AR2808" i="3"/>
  <c r="AR2804" i="3"/>
  <c r="AS2804" i="3"/>
  <c r="AR2800" i="3"/>
  <c r="AS2800" i="3"/>
  <c r="AR2796" i="3"/>
  <c r="AS2796" i="3"/>
  <c r="AS2792" i="3"/>
  <c r="AR2792" i="3"/>
  <c r="AR2788" i="3"/>
  <c r="AS2788" i="3"/>
  <c r="AS2784" i="3"/>
  <c r="AR2784" i="3"/>
  <c r="AR2780" i="3"/>
  <c r="AS2780" i="3"/>
  <c r="AS2776" i="3"/>
  <c r="AR2776" i="3"/>
  <c r="AR2772" i="3"/>
  <c r="AS2772" i="3"/>
  <c r="AS2768" i="3"/>
  <c r="AR2768" i="3"/>
  <c r="AR2764" i="3"/>
  <c r="AS2764" i="3"/>
  <c r="AS2760" i="3"/>
  <c r="AR2760" i="3"/>
  <c r="AR2756" i="3"/>
  <c r="AS2756" i="3"/>
  <c r="AR2752" i="3"/>
  <c r="AS2752" i="3"/>
  <c r="AR2748" i="3"/>
  <c r="AS2748" i="3"/>
  <c r="AS2744" i="3"/>
  <c r="AR2744" i="3"/>
  <c r="AR2740" i="3"/>
  <c r="AS2740" i="3"/>
  <c r="AR2736" i="3"/>
  <c r="AS2736" i="3"/>
  <c r="AR2732" i="3"/>
  <c r="AS2732" i="3"/>
  <c r="AS2728" i="3"/>
  <c r="AR2728" i="3"/>
  <c r="AR2724" i="3"/>
  <c r="AS2724" i="3"/>
  <c r="AR2720" i="3"/>
  <c r="AS2720" i="3"/>
  <c r="AR2716" i="3"/>
  <c r="AS2716" i="3"/>
  <c r="AS2712" i="3"/>
  <c r="AR2712" i="3"/>
  <c r="AR2708" i="3"/>
  <c r="AS2708" i="3"/>
  <c r="AR2704" i="3"/>
  <c r="AS2704" i="3"/>
  <c r="AR2700" i="3"/>
  <c r="AS2700" i="3"/>
  <c r="AS2696" i="3"/>
  <c r="AR2696" i="3"/>
  <c r="AR2692" i="3"/>
  <c r="AS2692" i="3"/>
  <c r="AR2688" i="3"/>
  <c r="AS2688" i="3"/>
  <c r="AR2684" i="3"/>
  <c r="AS2684" i="3"/>
  <c r="AR2680" i="3"/>
  <c r="AS2680" i="3"/>
  <c r="AR2676" i="3"/>
  <c r="AS2676" i="3"/>
  <c r="AR2672" i="3"/>
  <c r="AS2672" i="3"/>
  <c r="AR2668" i="3"/>
  <c r="AS2668" i="3"/>
  <c r="AR2664" i="3"/>
  <c r="AS2664" i="3"/>
  <c r="AR2660" i="3"/>
  <c r="AS2660" i="3"/>
  <c r="AR2656" i="3"/>
  <c r="AS2656" i="3"/>
  <c r="AR2652" i="3"/>
  <c r="AS2652" i="3"/>
  <c r="AR2648" i="3"/>
  <c r="AS2648" i="3"/>
  <c r="AR2644" i="3"/>
  <c r="AS2644" i="3"/>
  <c r="AR2640" i="3"/>
  <c r="AS2640" i="3"/>
  <c r="AR2636" i="3"/>
  <c r="AS2636" i="3"/>
  <c r="AR2632" i="3"/>
  <c r="AS2632" i="3"/>
  <c r="AR2628" i="3"/>
  <c r="AS2628" i="3"/>
  <c r="AR2624" i="3"/>
  <c r="AS2624" i="3"/>
  <c r="AR2620" i="3"/>
  <c r="AS2620" i="3"/>
  <c r="AR2616" i="3"/>
  <c r="AS2616" i="3"/>
  <c r="AR2612" i="3"/>
  <c r="AS2612" i="3"/>
  <c r="AR2608" i="3"/>
  <c r="AS2608" i="3"/>
  <c r="AR2604" i="3"/>
  <c r="AS2604" i="3"/>
  <c r="AR2600" i="3"/>
  <c r="AS2600" i="3"/>
  <c r="AR2596" i="3"/>
  <c r="AS2596" i="3"/>
  <c r="AR2592" i="3"/>
  <c r="AS2592" i="3"/>
  <c r="AR2588" i="3"/>
  <c r="AS2588" i="3"/>
  <c r="AR2584" i="3"/>
  <c r="AS2584" i="3"/>
  <c r="AS2580" i="3"/>
  <c r="AR2580" i="3"/>
  <c r="AS2576" i="3"/>
  <c r="AR2576" i="3"/>
  <c r="AS2572" i="3"/>
  <c r="AR2572" i="3"/>
  <c r="AS2568" i="3"/>
  <c r="AR2568" i="3"/>
  <c r="AS2564" i="3"/>
  <c r="AR2564" i="3"/>
  <c r="AR2560" i="3"/>
  <c r="AS2560" i="3"/>
  <c r="AS2556" i="3"/>
  <c r="AR2556" i="3"/>
  <c r="AR2552" i="3"/>
  <c r="AS2552" i="3"/>
  <c r="AS2548" i="3"/>
  <c r="AR2548" i="3"/>
  <c r="AR2544" i="3"/>
  <c r="AS2544" i="3"/>
  <c r="AS2540" i="3"/>
  <c r="AR2540" i="3"/>
  <c r="AR2536" i="3"/>
  <c r="AS2536" i="3"/>
  <c r="AS2532" i="3"/>
  <c r="AR2532" i="3"/>
  <c r="AR2528" i="3"/>
  <c r="AS2528" i="3"/>
  <c r="AS2524" i="3"/>
  <c r="AR2524" i="3"/>
  <c r="AS2520" i="3"/>
  <c r="AR2520" i="3"/>
  <c r="AR2516" i="3"/>
  <c r="AS2516" i="3"/>
  <c r="AR2512" i="3"/>
  <c r="AS2512" i="3"/>
  <c r="AS2508" i="3"/>
  <c r="AR2508" i="3"/>
  <c r="AS2504" i="3"/>
  <c r="AR2504" i="3"/>
  <c r="AR2500" i="3"/>
  <c r="AS2500" i="3"/>
  <c r="AR2496" i="3"/>
  <c r="AS2496" i="3"/>
  <c r="AS2492" i="3"/>
  <c r="AR2492" i="3"/>
  <c r="AS2488" i="3"/>
  <c r="AR2488" i="3"/>
  <c r="AS2484" i="3"/>
  <c r="AR2484" i="3"/>
  <c r="AS2480" i="3"/>
  <c r="AR2480" i="3"/>
  <c r="AS2476" i="3"/>
  <c r="AR2476" i="3"/>
  <c r="AS2472" i="3"/>
  <c r="AR2472" i="3"/>
  <c r="AS2468" i="3"/>
  <c r="AR2468" i="3"/>
  <c r="AS2464" i="3"/>
  <c r="AR2464" i="3"/>
  <c r="AS2460" i="3"/>
  <c r="AR2460" i="3"/>
  <c r="AS2456" i="3"/>
  <c r="AR2456" i="3"/>
  <c r="AS2452" i="3"/>
  <c r="AR2452" i="3"/>
  <c r="AS2448" i="3"/>
  <c r="AR2448" i="3"/>
  <c r="AR2444" i="3"/>
  <c r="AS2444" i="3"/>
  <c r="AS2440" i="3"/>
  <c r="AR2440" i="3"/>
  <c r="AS2436" i="3"/>
  <c r="AR2436" i="3"/>
  <c r="AS2432" i="3"/>
  <c r="AR2432" i="3"/>
  <c r="AS2428" i="3"/>
  <c r="AR2428" i="3"/>
  <c r="AS2424" i="3"/>
  <c r="AR2424" i="3"/>
  <c r="AS2420" i="3"/>
  <c r="AR2420" i="3"/>
  <c r="AS2416" i="3"/>
  <c r="AR2416" i="3"/>
  <c r="AS2412" i="3"/>
  <c r="AR2412" i="3"/>
  <c r="AS2408" i="3"/>
  <c r="AR2408" i="3"/>
  <c r="AS2404" i="3"/>
  <c r="AR2404" i="3"/>
  <c r="AS2400" i="3"/>
  <c r="AR2400" i="3"/>
  <c r="AS2396" i="3"/>
  <c r="AR2396" i="3"/>
  <c r="AS2392" i="3"/>
  <c r="AR2392" i="3"/>
  <c r="AS2388" i="3"/>
  <c r="AR2388" i="3"/>
  <c r="AS2384" i="3"/>
  <c r="AR2384" i="3"/>
  <c r="AS2380" i="3"/>
  <c r="AR2380" i="3"/>
  <c r="AR2376" i="3"/>
  <c r="AS2376" i="3"/>
  <c r="AR2372" i="3"/>
  <c r="AS2372" i="3"/>
  <c r="AR2368" i="3"/>
  <c r="AS2368" i="3"/>
  <c r="AR2364" i="3"/>
  <c r="AS2364" i="3"/>
  <c r="AR2360" i="3"/>
  <c r="AS2360" i="3"/>
  <c r="AR2356" i="3"/>
  <c r="AS2356" i="3"/>
  <c r="AS2352" i="3"/>
  <c r="AR2352" i="3"/>
  <c r="AS2348" i="3"/>
  <c r="AR2348" i="3"/>
  <c r="AS2344" i="3"/>
  <c r="AR2344" i="3"/>
  <c r="AS2340" i="3"/>
  <c r="AR2340" i="3"/>
  <c r="AS2336" i="3"/>
  <c r="AR2336" i="3"/>
  <c r="AS2332" i="3"/>
  <c r="AR2332" i="3"/>
  <c r="AS2328" i="3"/>
  <c r="AR2328" i="3"/>
  <c r="AS2324" i="3"/>
  <c r="AR2324" i="3"/>
  <c r="AS2320" i="3"/>
  <c r="AR2320" i="3"/>
  <c r="AS2316" i="3"/>
  <c r="AR2316" i="3"/>
  <c r="AS2312" i="3"/>
  <c r="AR2312" i="3"/>
  <c r="AS2308" i="3"/>
  <c r="AR2308" i="3"/>
  <c r="AR2304" i="3"/>
  <c r="AS2304" i="3"/>
  <c r="AR2300" i="3"/>
  <c r="AS2300" i="3"/>
  <c r="AR2296" i="3"/>
  <c r="AS2296" i="3"/>
  <c r="AR2292" i="3"/>
  <c r="AS2292" i="3"/>
  <c r="AR2288" i="3"/>
  <c r="AS2288" i="3"/>
  <c r="AR2284" i="3"/>
  <c r="AS2284" i="3"/>
  <c r="AR2280" i="3"/>
  <c r="AS2280" i="3"/>
  <c r="AR2276" i="3"/>
  <c r="AS2276" i="3"/>
  <c r="AR2272" i="3"/>
  <c r="AS2272" i="3"/>
  <c r="AR2268" i="3"/>
  <c r="AS2268" i="3"/>
  <c r="AS2264" i="3"/>
  <c r="AR2264" i="3"/>
  <c r="AS2260" i="3"/>
  <c r="AR2260" i="3"/>
  <c r="AS2256" i="3"/>
  <c r="AR2256" i="3"/>
  <c r="AS2252" i="3"/>
  <c r="AR2252" i="3"/>
  <c r="AS2248" i="3"/>
  <c r="AR2248" i="3"/>
  <c r="AS2244" i="3"/>
  <c r="AR2244" i="3"/>
  <c r="AS2240" i="3"/>
  <c r="AR2240" i="3"/>
  <c r="AS2236" i="3"/>
  <c r="AR2236" i="3"/>
  <c r="AS2232" i="3"/>
  <c r="AR2232" i="3"/>
  <c r="AS2228" i="3"/>
  <c r="AR2228" i="3"/>
  <c r="AS2224" i="3"/>
  <c r="AR2224" i="3"/>
  <c r="AS2220" i="3"/>
  <c r="AR2220" i="3"/>
  <c r="AS2216" i="3"/>
  <c r="AR2216" i="3"/>
  <c r="AS2212" i="3"/>
  <c r="AR2212" i="3"/>
  <c r="AS2208" i="3"/>
  <c r="AR2208" i="3"/>
  <c r="AS2204" i="3"/>
  <c r="AR2204" i="3"/>
  <c r="AS2200" i="3"/>
  <c r="AR2200" i="3"/>
  <c r="AS2196" i="3"/>
  <c r="AR2196" i="3"/>
  <c r="AS2192" i="3"/>
  <c r="AR2192" i="3"/>
  <c r="AS2188" i="3"/>
  <c r="AR2188" i="3"/>
  <c r="AS2184" i="3"/>
  <c r="AR2184" i="3"/>
  <c r="AS2180" i="3"/>
  <c r="AR2180" i="3"/>
  <c r="AS2176" i="3"/>
  <c r="AR2176" i="3"/>
  <c r="AS2172" i="3"/>
  <c r="AR2172" i="3"/>
  <c r="AS2168" i="3"/>
  <c r="AR2168" i="3"/>
  <c r="AS2164" i="3"/>
  <c r="AR2164" i="3"/>
  <c r="AS2160" i="3"/>
  <c r="AR2160" i="3"/>
  <c r="AS2156" i="3"/>
  <c r="AR2156" i="3"/>
  <c r="AS2152" i="3"/>
  <c r="AR2152" i="3"/>
  <c r="AS2148" i="3"/>
  <c r="AR2148" i="3"/>
  <c r="AS2144" i="3"/>
  <c r="AR2144" i="3"/>
  <c r="AR2140" i="3"/>
  <c r="AS2140" i="3"/>
  <c r="AR2136" i="3"/>
  <c r="AS2136" i="3"/>
  <c r="AR2132" i="3"/>
  <c r="AS2132" i="3"/>
  <c r="AR2128" i="3"/>
  <c r="AS2128" i="3"/>
  <c r="AR2124" i="3"/>
  <c r="AS2124" i="3"/>
  <c r="AR2120" i="3"/>
  <c r="AS2120" i="3"/>
  <c r="AR2116" i="3"/>
  <c r="AS2116" i="3"/>
  <c r="AR2112" i="3"/>
  <c r="AS2112" i="3"/>
  <c r="AR2108" i="3"/>
  <c r="AS2108" i="3"/>
  <c r="AR2104" i="3"/>
  <c r="AS2104" i="3"/>
  <c r="AS2100" i="3"/>
  <c r="AR2100" i="3"/>
  <c r="AS2096" i="3"/>
  <c r="AR2096" i="3"/>
  <c r="AS2092" i="3"/>
  <c r="AR2092" i="3"/>
  <c r="AS2088" i="3"/>
  <c r="AR2088" i="3"/>
  <c r="AS2084" i="3"/>
  <c r="AR2084" i="3"/>
  <c r="AS2080" i="3"/>
  <c r="AR2080" i="3"/>
  <c r="AS2076" i="3"/>
  <c r="AR2076" i="3"/>
  <c r="AS2072" i="3"/>
  <c r="AR2072" i="3"/>
  <c r="AS2068" i="3"/>
  <c r="AR2068" i="3"/>
  <c r="AS2064" i="3"/>
  <c r="AR2064" i="3"/>
  <c r="AS2060" i="3"/>
  <c r="AR2060" i="3"/>
  <c r="AR2056" i="3"/>
  <c r="AS2056" i="3"/>
  <c r="AR2052" i="3"/>
  <c r="AS2052" i="3"/>
  <c r="AR2048" i="3"/>
  <c r="AS2048" i="3"/>
  <c r="AS2044" i="3"/>
  <c r="AR2044" i="3"/>
  <c r="AS2040" i="3"/>
  <c r="AR2040" i="3"/>
  <c r="AS2036" i="3"/>
  <c r="AR2036" i="3"/>
  <c r="AS2032" i="3"/>
  <c r="AR2032" i="3"/>
  <c r="AS2028" i="3"/>
  <c r="AR2028" i="3"/>
  <c r="AS2024" i="3"/>
  <c r="AR2024" i="3"/>
  <c r="AS2020" i="3"/>
  <c r="AR2020" i="3"/>
  <c r="AS2016" i="3"/>
  <c r="AR2016" i="3"/>
  <c r="AS2012" i="3"/>
  <c r="AR2012" i="3"/>
  <c r="AS2008" i="3"/>
  <c r="AR2008" i="3"/>
  <c r="AS2004" i="3"/>
  <c r="AR2004" i="3"/>
  <c r="AS2000" i="3"/>
  <c r="AR2000" i="3"/>
  <c r="AS1996" i="3"/>
  <c r="AR1996" i="3"/>
  <c r="AS1992" i="3"/>
  <c r="AR1992" i="3"/>
  <c r="AS1988" i="3"/>
  <c r="AR1988" i="3"/>
  <c r="AR1984" i="3"/>
  <c r="AS1984" i="3"/>
  <c r="AR1980" i="3"/>
  <c r="AS1980" i="3"/>
  <c r="AR1976" i="3"/>
  <c r="AS1976" i="3"/>
  <c r="AR1972" i="3"/>
  <c r="AS1972" i="3"/>
  <c r="AR1968" i="3"/>
  <c r="AS1968" i="3"/>
  <c r="AR1964" i="3"/>
  <c r="AS1964" i="3"/>
  <c r="AR1960" i="3"/>
  <c r="AS1960" i="3"/>
  <c r="AR1956" i="3"/>
  <c r="AS1956" i="3"/>
  <c r="AR1952" i="3"/>
  <c r="AS1952" i="3"/>
  <c r="AR1948" i="3"/>
  <c r="AS1948" i="3"/>
  <c r="AR1944" i="3"/>
  <c r="AS1944" i="3"/>
  <c r="AR1940" i="3"/>
  <c r="AS1940" i="3"/>
  <c r="AR1936" i="3"/>
  <c r="AS1936" i="3"/>
  <c r="AS1932" i="3"/>
  <c r="AR1932" i="3"/>
  <c r="AS1928" i="3"/>
  <c r="AR1928" i="3"/>
  <c r="AS1924" i="3"/>
  <c r="AR1924" i="3"/>
  <c r="AR1920" i="3"/>
  <c r="AS1920" i="3"/>
  <c r="AR1916" i="3"/>
  <c r="AS1916" i="3"/>
  <c r="AR1912" i="3"/>
  <c r="AS1912" i="3"/>
  <c r="AR1908" i="3"/>
  <c r="AS1908" i="3"/>
  <c r="AR1904" i="3"/>
  <c r="AS1904" i="3"/>
  <c r="AR1900" i="3"/>
  <c r="AS1900" i="3"/>
  <c r="AR1896" i="3"/>
  <c r="AS1896" i="3"/>
  <c r="AR1892" i="3"/>
  <c r="AS1892" i="3"/>
  <c r="AR1888" i="3"/>
  <c r="AS1888" i="3"/>
  <c r="AR1884" i="3"/>
  <c r="AS1884" i="3"/>
  <c r="AR1880" i="3"/>
  <c r="AS1880" i="3"/>
  <c r="AR1876" i="3"/>
  <c r="AS1876" i="3"/>
  <c r="AR1872" i="3"/>
  <c r="AS1872" i="3"/>
  <c r="AR1868" i="3"/>
  <c r="AS1868" i="3"/>
  <c r="AR1864" i="3"/>
  <c r="AS1864" i="3"/>
  <c r="AR1860" i="3"/>
  <c r="AS1860" i="3"/>
  <c r="AR1856" i="3"/>
  <c r="AS1856" i="3"/>
  <c r="AR1852" i="3"/>
  <c r="AS1852" i="3"/>
  <c r="AR1848" i="3"/>
  <c r="AS1848" i="3"/>
  <c r="AR1844" i="3"/>
  <c r="AS1844" i="3"/>
  <c r="AR1840" i="3"/>
  <c r="AS1840" i="3"/>
  <c r="AR1836" i="3"/>
  <c r="AS1836" i="3"/>
  <c r="AR1832" i="3"/>
  <c r="AS1832" i="3"/>
  <c r="AR1828" i="3"/>
  <c r="AS1828" i="3"/>
  <c r="AR1824" i="3"/>
  <c r="AS1824" i="3"/>
  <c r="AR1820" i="3"/>
  <c r="AS1820" i="3"/>
  <c r="AR1816" i="3"/>
  <c r="AS1816" i="3"/>
  <c r="AR1812" i="3"/>
  <c r="AS1812" i="3"/>
  <c r="AR1808" i="3"/>
  <c r="AS1808" i="3"/>
  <c r="AR1804" i="3"/>
  <c r="AS1804" i="3"/>
  <c r="AR1800" i="3"/>
  <c r="AS1800" i="3"/>
  <c r="AR1796" i="3"/>
  <c r="AS1796" i="3"/>
  <c r="AR1792" i="3"/>
  <c r="AS1792" i="3"/>
  <c r="AR1788" i="3"/>
  <c r="AS1788" i="3"/>
  <c r="AR1784" i="3"/>
  <c r="AS1784" i="3"/>
  <c r="AR1780" i="3"/>
  <c r="AS1780" i="3"/>
  <c r="AR1776" i="3"/>
  <c r="AS1776" i="3"/>
  <c r="AR1772" i="3"/>
  <c r="AS1772" i="3"/>
  <c r="AR1768" i="3"/>
  <c r="AS1768" i="3"/>
  <c r="AR1764" i="3"/>
  <c r="AS1764" i="3"/>
  <c r="AR1760" i="3"/>
  <c r="AS1760" i="3"/>
  <c r="AR1756" i="3"/>
  <c r="AS1756" i="3"/>
  <c r="AR1752" i="3"/>
  <c r="AS1752" i="3"/>
  <c r="AR1748" i="3"/>
  <c r="AS1748" i="3"/>
  <c r="AR1744" i="3"/>
  <c r="AS1744" i="3"/>
  <c r="AR1740" i="3"/>
  <c r="AS1740" i="3"/>
  <c r="AR1736" i="3"/>
  <c r="AS1736" i="3"/>
  <c r="AR1732" i="3"/>
  <c r="AS1732" i="3"/>
  <c r="AR1728" i="3"/>
  <c r="AS1728" i="3"/>
  <c r="AR1724" i="3"/>
  <c r="AS1724" i="3"/>
  <c r="AR1720" i="3"/>
  <c r="AS1720" i="3"/>
  <c r="AR1716" i="3"/>
  <c r="AS1716" i="3"/>
  <c r="AR1712" i="3"/>
  <c r="AS1712" i="3"/>
  <c r="AS1708" i="3"/>
  <c r="AR1708" i="3"/>
  <c r="AS1704" i="3"/>
  <c r="AR1704" i="3"/>
  <c r="AS1700" i="3"/>
  <c r="AR1700" i="3"/>
  <c r="AS1696" i="3"/>
  <c r="AR1696" i="3"/>
  <c r="AR1692" i="3"/>
  <c r="AS1692" i="3"/>
  <c r="AS1688" i="3"/>
  <c r="AR1688" i="3"/>
  <c r="AS1684" i="3"/>
  <c r="AR1684" i="3"/>
  <c r="AR1680" i="3"/>
  <c r="AS1680" i="3"/>
  <c r="AR1676" i="3"/>
  <c r="AS1676" i="3"/>
  <c r="AR1672" i="3"/>
  <c r="AS1672" i="3"/>
  <c r="AR1668" i="3"/>
  <c r="AS1668" i="3"/>
  <c r="AR1664" i="3"/>
  <c r="AS1664" i="3"/>
  <c r="AR1660" i="3"/>
  <c r="AS1660" i="3"/>
  <c r="AR1656" i="3"/>
  <c r="AS1656" i="3"/>
  <c r="AR1652" i="3"/>
  <c r="AS1652" i="3"/>
  <c r="AR1648" i="3"/>
  <c r="AS1648" i="3"/>
  <c r="AR1644" i="3"/>
  <c r="AS1644" i="3"/>
  <c r="AR1640" i="3"/>
  <c r="AS1640" i="3"/>
  <c r="AS1636" i="3"/>
  <c r="AR1636" i="3"/>
  <c r="AS1632" i="3"/>
  <c r="AR1632" i="3"/>
  <c r="AR1628" i="3"/>
  <c r="AS1628" i="3"/>
  <c r="AR1624" i="3"/>
  <c r="AS1624" i="3"/>
  <c r="AR1620" i="3"/>
  <c r="AS1620" i="3"/>
  <c r="AR1616" i="3"/>
  <c r="AS1616" i="3"/>
  <c r="AR1612" i="3"/>
  <c r="AS1612" i="3"/>
  <c r="AR1608" i="3"/>
  <c r="AS1608" i="3"/>
  <c r="AR1604" i="3"/>
  <c r="AS1604" i="3"/>
  <c r="AR1600" i="3"/>
  <c r="AS1600" i="3"/>
  <c r="AR1596" i="3"/>
  <c r="AS1596" i="3"/>
  <c r="AR1592" i="3"/>
  <c r="AS1592" i="3"/>
  <c r="AR1588" i="3"/>
  <c r="AS1588" i="3"/>
  <c r="AR1584" i="3"/>
  <c r="AS1584" i="3"/>
  <c r="AR1580" i="3"/>
  <c r="AS1580" i="3"/>
  <c r="AR1576" i="3"/>
  <c r="AS1576" i="3"/>
  <c r="AR1572" i="3"/>
  <c r="AS1572" i="3"/>
  <c r="AR1568" i="3"/>
  <c r="AS1568" i="3"/>
  <c r="AR1564" i="3"/>
  <c r="AS1564" i="3"/>
  <c r="AR1560" i="3"/>
  <c r="AS1560" i="3"/>
  <c r="AR1556" i="3"/>
  <c r="AS1556" i="3"/>
  <c r="AR1552" i="3"/>
  <c r="AS1552" i="3"/>
  <c r="AR1548" i="3"/>
  <c r="AS1548" i="3"/>
  <c r="AR1544" i="3"/>
  <c r="AS1544" i="3"/>
  <c r="AR1540" i="3"/>
  <c r="AS1540" i="3"/>
  <c r="AR1536" i="3"/>
  <c r="AS1536" i="3"/>
  <c r="AR1532" i="3"/>
  <c r="AS1532" i="3"/>
  <c r="AR1528" i="3"/>
  <c r="AS1528" i="3"/>
  <c r="AR1524" i="3"/>
  <c r="AS1524" i="3"/>
  <c r="AR1520" i="3"/>
  <c r="AS1520" i="3"/>
  <c r="AR1516" i="3"/>
  <c r="AS1516" i="3"/>
  <c r="AR1512" i="3"/>
  <c r="AS1512" i="3"/>
  <c r="AR1508" i="3"/>
  <c r="AS1508" i="3"/>
  <c r="AS1504" i="3"/>
  <c r="AR1504" i="3"/>
  <c r="AS1500" i="3"/>
  <c r="AR1500" i="3"/>
  <c r="AS1496" i="3"/>
  <c r="AR1496" i="3"/>
  <c r="AS1492" i="3"/>
  <c r="AR1492" i="3"/>
  <c r="AS1488" i="3"/>
  <c r="AR1488" i="3"/>
  <c r="AS1484" i="3"/>
  <c r="AR1484" i="3"/>
  <c r="AS1480" i="3"/>
  <c r="AR1480" i="3"/>
  <c r="AS1476" i="3"/>
  <c r="AR1476" i="3"/>
  <c r="AR1472" i="3"/>
  <c r="AS1472" i="3"/>
  <c r="AS1468" i="3"/>
  <c r="AR1468" i="3"/>
  <c r="AS1464" i="3"/>
  <c r="AR1464" i="3"/>
  <c r="AS1460" i="3"/>
  <c r="AR1460" i="3"/>
  <c r="AR1456" i="3"/>
  <c r="AS1456" i="3"/>
  <c r="AR1452" i="3"/>
  <c r="AS1452" i="3"/>
  <c r="AS1448" i="3"/>
  <c r="AR1448" i="3"/>
  <c r="AR1444" i="3"/>
  <c r="AS1444" i="3"/>
  <c r="AR1440" i="3"/>
  <c r="AS1440" i="3"/>
  <c r="AS1436" i="3"/>
  <c r="AR1436" i="3"/>
  <c r="AS1432" i="3"/>
  <c r="AR1432" i="3"/>
  <c r="AS1428" i="3"/>
  <c r="AR1428" i="3"/>
  <c r="AR1424" i="3"/>
  <c r="AS1424" i="3"/>
  <c r="AR1420" i="3"/>
  <c r="AS1420" i="3"/>
  <c r="AS1416" i="3"/>
  <c r="AR1416" i="3"/>
  <c r="AS1412" i="3"/>
  <c r="AR1412" i="3"/>
  <c r="AR1408" i="3"/>
  <c r="AS1408" i="3"/>
  <c r="AS1404" i="3"/>
  <c r="AR1404" i="3"/>
  <c r="AS1400" i="3"/>
  <c r="AR1400" i="3"/>
  <c r="AS1396" i="3"/>
  <c r="AR1396" i="3"/>
  <c r="AS1392" i="3"/>
  <c r="AR1392" i="3"/>
  <c r="AS1388" i="3"/>
  <c r="AR1388" i="3"/>
  <c r="AR1384" i="3"/>
  <c r="AS1384" i="3"/>
  <c r="AS1380" i="3"/>
  <c r="AR1380" i="3"/>
  <c r="AR1376" i="3"/>
  <c r="AS1376" i="3"/>
  <c r="AS1372" i="3"/>
  <c r="AR1372" i="3"/>
  <c r="AR1368" i="3"/>
  <c r="AS1368" i="3"/>
  <c r="AR1364" i="3"/>
  <c r="AS1364" i="3"/>
  <c r="AR1360" i="3"/>
  <c r="AS1360" i="3"/>
  <c r="AR1356" i="3"/>
  <c r="AS1356" i="3"/>
  <c r="AR1352" i="3"/>
  <c r="AS1352" i="3"/>
  <c r="AR1348" i="3"/>
  <c r="AS1348" i="3"/>
  <c r="AR1344" i="3"/>
  <c r="AS1344" i="3"/>
  <c r="AR1340" i="3"/>
  <c r="AS1340" i="3"/>
  <c r="AR1336" i="3"/>
  <c r="AS1336" i="3"/>
  <c r="AR1332" i="3"/>
  <c r="AS1332" i="3"/>
  <c r="AR1328" i="3"/>
  <c r="AS1328" i="3"/>
  <c r="AR1324" i="3"/>
  <c r="AS1324" i="3"/>
  <c r="AR1320" i="3"/>
  <c r="AS1320" i="3"/>
  <c r="AR1316" i="3"/>
  <c r="AS1316" i="3"/>
  <c r="AR1312" i="3"/>
  <c r="AS1312" i="3"/>
  <c r="AR1308" i="3"/>
  <c r="AS1308" i="3"/>
  <c r="AR3011" i="3"/>
  <c r="AS3010" i="3"/>
  <c r="AR3003" i="3"/>
  <c r="AS3002" i="3"/>
  <c r="AR2995" i="3"/>
  <c r="AS2994" i="3"/>
  <c r="AR2987" i="3"/>
  <c r="AS2986" i="3"/>
  <c r="AR2979" i="3"/>
  <c r="AS2978" i="3"/>
  <c r="AS1064" i="3"/>
  <c r="AR1064" i="3"/>
  <c r="AR1056" i="3"/>
  <c r="AS1056" i="3"/>
  <c r="AR1048" i="3"/>
  <c r="AS1048" i="3"/>
  <c r="AR1053" i="3"/>
  <c r="AS1053" i="3"/>
  <c r="AS1041" i="3"/>
  <c r="AR1041" i="3"/>
  <c r="AR1029" i="3"/>
  <c r="AS1029" i="3"/>
  <c r="AR1021" i="3"/>
  <c r="AS1021" i="3"/>
  <c r="AR3008" i="3"/>
  <c r="AS3008" i="3"/>
  <c r="AR2992" i="3"/>
  <c r="AS2992" i="3"/>
  <c r="AS2985" i="3"/>
  <c r="AR2985" i="3"/>
  <c r="AS2969" i="3"/>
  <c r="AR2969" i="3"/>
  <c r="AR2960" i="3"/>
  <c r="AS2960" i="3"/>
  <c r="AR2951" i="3"/>
  <c r="AS2951" i="3"/>
  <c r="AR2942" i="3"/>
  <c r="AS2942" i="3"/>
  <c r="AR2935" i="3"/>
  <c r="AS2935" i="3"/>
  <c r="AS2921" i="3"/>
  <c r="AR2921" i="3"/>
  <c r="AR2912" i="3"/>
  <c r="AS2912" i="3"/>
  <c r="AS2905" i="3"/>
  <c r="AR2905" i="3"/>
  <c r="AR2894" i="3"/>
  <c r="AS2894" i="3"/>
  <c r="AR2887" i="3"/>
  <c r="AS2887" i="3"/>
  <c r="AR2878" i="3"/>
  <c r="AS2878" i="3"/>
  <c r="AS2873" i="3"/>
  <c r="AR2873" i="3"/>
  <c r="AR2871" i="3"/>
  <c r="AS2871" i="3"/>
  <c r="AR2862" i="3"/>
  <c r="AS2862" i="3"/>
  <c r="AS2857" i="3"/>
  <c r="AR2857" i="3"/>
  <c r="AR2846" i="3"/>
  <c r="AS2846" i="3"/>
  <c r="AR2839" i="3"/>
  <c r="AS2839" i="3"/>
  <c r="AR2832" i="3"/>
  <c r="AS2832" i="3"/>
  <c r="AR2830" i="3"/>
  <c r="AS2830" i="3"/>
  <c r="AR2823" i="3"/>
  <c r="AS2823" i="3"/>
  <c r="AR2816" i="3"/>
  <c r="AS2816" i="3"/>
  <c r="AR2814" i="3"/>
  <c r="AS2814" i="3"/>
  <c r="AR2809" i="3"/>
  <c r="AS2809" i="3"/>
  <c r="AR2805" i="3"/>
  <c r="AS2805" i="3"/>
  <c r="AR2801" i="3"/>
  <c r="AS2801" i="3"/>
  <c r="AS2797" i="3"/>
  <c r="AR2797" i="3"/>
  <c r="AR2793" i="3"/>
  <c r="AS2793" i="3"/>
  <c r="AR2789" i="3"/>
  <c r="AS2789" i="3"/>
  <c r="AR2785" i="3"/>
  <c r="AS2785" i="3"/>
  <c r="AR2781" i="3"/>
  <c r="AS2781" i="3"/>
  <c r="AR2777" i="3"/>
  <c r="AS2777" i="3"/>
  <c r="AR2773" i="3"/>
  <c r="AS2773" i="3"/>
  <c r="AR2769" i="3"/>
  <c r="AS2769" i="3"/>
  <c r="AR2765" i="3"/>
  <c r="AS2765" i="3"/>
  <c r="AR2761" i="3"/>
  <c r="AS2761" i="3"/>
  <c r="AR2757" i="3"/>
  <c r="AS2757" i="3"/>
  <c r="AS2753" i="3"/>
  <c r="AR2753" i="3"/>
  <c r="AR2749" i="3"/>
  <c r="AS2749" i="3"/>
  <c r="AR2745" i="3"/>
  <c r="AS2745" i="3"/>
  <c r="AR2741" i="3"/>
  <c r="AS2741" i="3"/>
  <c r="AS2737" i="3"/>
  <c r="AR2737" i="3"/>
  <c r="AR2733" i="3"/>
  <c r="AS2733" i="3"/>
  <c r="AR2729" i="3"/>
  <c r="AS2729" i="3"/>
  <c r="AR2725" i="3"/>
  <c r="AS2725" i="3"/>
  <c r="AS2721" i="3"/>
  <c r="AR2721" i="3"/>
  <c r="AR2717" i="3"/>
  <c r="AS2717" i="3"/>
  <c r="AR2713" i="3"/>
  <c r="AS2713" i="3"/>
  <c r="AR2709" i="3"/>
  <c r="AS2709" i="3"/>
  <c r="AS2705" i="3"/>
  <c r="AR2705" i="3"/>
  <c r="AR2701" i="3"/>
  <c r="AS2701" i="3"/>
  <c r="AR2697" i="3"/>
  <c r="AS2697" i="3"/>
  <c r="AR2693" i="3"/>
  <c r="AS2693" i="3"/>
  <c r="AS2689" i="3"/>
  <c r="AR2689" i="3"/>
  <c r="AR2685" i="3"/>
  <c r="AS2685" i="3"/>
  <c r="AR2681" i="3"/>
  <c r="AS2681" i="3"/>
  <c r="AR2677" i="3"/>
  <c r="AS2677" i="3"/>
  <c r="AR2673" i="3"/>
  <c r="AS2673" i="3"/>
  <c r="AR2669" i="3"/>
  <c r="AS2669" i="3"/>
  <c r="AR2665" i="3"/>
  <c r="AS2665" i="3"/>
  <c r="AR2661" i="3"/>
  <c r="AS2661" i="3"/>
  <c r="AR2657" i="3"/>
  <c r="AS2657" i="3"/>
  <c r="AR2653" i="3"/>
  <c r="AS2653" i="3"/>
  <c r="AR2649" i="3"/>
  <c r="AS2649" i="3"/>
  <c r="AR2645" i="3"/>
  <c r="AS2645" i="3"/>
  <c r="AR2641" i="3"/>
  <c r="AS2641" i="3"/>
  <c r="AR2637" i="3"/>
  <c r="AS2637" i="3"/>
  <c r="AR2633" i="3"/>
  <c r="AS2633" i="3"/>
  <c r="AR2629" i="3"/>
  <c r="AS2629" i="3"/>
  <c r="AR2625" i="3"/>
  <c r="AS2625" i="3"/>
  <c r="AR2621" i="3"/>
  <c r="AS2621" i="3"/>
  <c r="AS2617" i="3"/>
  <c r="AR2617" i="3"/>
  <c r="AR2613" i="3"/>
  <c r="AS2613" i="3"/>
  <c r="AS2609" i="3"/>
  <c r="AR2609" i="3"/>
  <c r="AS2605" i="3"/>
  <c r="AR2605" i="3"/>
  <c r="AS2601" i="3"/>
  <c r="AR2601" i="3"/>
  <c r="AS2597" i="3"/>
  <c r="AR2597" i="3"/>
  <c r="AS2593" i="3"/>
  <c r="AR2593" i="3"/>
  <c r="AS2589" i="3"/>
  <c r="AR2589" i="3"/>
  <c r="AS2585" i="3"/>
  <c r="AR2585" i="3"/>
  <c r="AR2581" i="3"/>
  <c r="AS2581" i="3"/>
  <c r="AR2577" i="3"/>
  <c r="AS2577" i="3"/>
  <c r="AR2573" i="3"/>
  <c r="AS2573" i="3"/>
  <c r="AR2569" i="3"/>
  <c r="AS2569" i="3"/>
  <c r="AR2565" i="3"/>
  <c r="AS2565" i="3"/>
  <c r="AR2561" i="3"/>
  <c r="AS2561" i="3"/>
  <c r="AS2557" i="3"/>
  <c r="AR2557" i="3"/>
  <c r="AR2553" i="3"/>
  <c r="AS2553" i="3"/>
  <c r="AS2549" i="3"/>
  <c r="AR2549" i="3"/>
  <c r="AR2545" i="3"/>
  <c r="AS2545" i="3"/>
  <c r="AS2541" i="3"/>
  <c r="AR2541" i="3"/>
  <c r="AR2537" i="3"/>
  <c r="AS2537" i="3"/>
  <c r="AS2533" i="3"/>
  <c r="AR2533" i="3"/>
  <c r="AR2529" i="3"/>
  <c r="AS2529" i="3"/>
  <c r="AS2525" i="3"/>
  <c r="AR2525" i="3"/>
  <c r="AR2521" i="3"/>
  <c r="AS2521" i="3"/>
  <c r="AS2517" i="3"/>
  <c r="AR2517" i="3"/>
  <c r="AS2513" i="3"/>
  <c r="AR2513" i="3"/>
  <c r="AR2509" i="3"/>
  <c r="AS2509" i="3"/>
  <c r="AR2505" i="3"/>
  <c r="AS2505" i="3"/>
  <c r="AS2501" i="3"/>
  <c r="AR2501" i="3"/>
  <c r="AS2497" i="3"/>
  <c r="AR2497" i="3"/>
  <c r="AR2493" i="3"/>
  <c r="AS2493" i="3"/>
  <c r="AS2489" i="3"/>
  <c r="AR2489" i="3"/>
  <c r="AS2485" i="3"/>
  <c r="AR2485" i="3"/>
  <c r="AS2481" i="3"/>
  <c r="AR2481" i="3"/>
  <c r="AS2477" i="3"/>
  <c r="AR2477" i="3"/>
  <c r="AS2473" i="3"/>
  <c r="AR2473" i="3"/>
  <c r="AS2469" i="3"/>
  <c r="AR2469" i="3"/>
  <c r="AS2465" i="3"/>
  <c r="AR2465" i="3"/>
  <c r="AS2461" i="3"/>
  <c r="AR2461" i="3"/>
  <c r="AS2457" i="3"/>
  <c r="AR2457" i="3"/>
  <c r="AS2453" i="3"/>
  <c r="AR2453" i="3"/>
  <c r="AS2449" i="3"/>
  <c r="AR2449" i="3"/>
  <c r="AR2445" i="3"/>
  <c r="AS2445" i="3"/>
  <c r="AR2441" i="3"/>
  <c r="AS2441" i="3"/>
  <c r="AR2437" i="3"/>
  <c r="AS2437" i="3"/>
  <c r="AR2433" i="3"/>
  <c r="AS2433" i="3"/>
  <c r="AR2429" i="3"/>
  <c r="AS2429" i="3"/>
  <c r="AR2425" i="3"/>
  <c r="AS2425" i="3"/>
  <c r="AR2421" i="3"/>
  <c r="AS2421" i="3"/>
  <c r="AR2417" i="3"/>
  <c r="AS2417" i="3"/>
  <c r="AR2413" i="3"/>
  <c r="AS2413" i="3"/>
  <c r="AR2409" i="3"/>
  <c r="AS2409" i="3"/>
  <c r="AR2405" i="3"/>
  <c r="AS2405" i="3"/>
  <c r="AR2401" i="3"/>
  <c r="AS2401" i="3"/>
  <c r="AR2397" i="3"/>
  <c r="AS2397" i="3"/>
  <c r="AR2393" i="3"/>
  <c r="AS2393" i="3"/>
  <c r="AR2389" i="3"/>
  <c r="AS2389" i="3"/>
  <c r="AR2385" i="3"/>
  <c r="AS2385" i="3"/>
  <c r="AR2381" i="3"/>
  <c r="AS2381" i="3"/>
  <c r="AR2377" i="3"/>
  <c r="AS2377" i="3"/>
  <c r="AR2373" i="3"/>
  <c r="AS2373" i="3"/>
  <c r="AR2369" i="3"/>
  <c r="AS2369" i="3"/>
  <c r="AR2365" i="3"/>
  <c r="AS2365" i="3"/>
  <c r="AR2361" i="3"/>
  <c r="AS2361" i="3"/>
  <c r="AR2357" i="3"/>
  <c r="AS2357" i="3"/>
  <c r="AR2353" i="3"/>
  <c r="AS2353" i="3"/>
  <c r="AR2349" i="3"/>
  <c r="AS2349" i="3"/>
  <c r="AR2345" i="3"/>
  <c r="AS2345" i="3"/>
  <c r="AR2341" i="3"/>
  <c r="AS2341" i="3"/>
  <c r="AR2337" i="3"/>
  <c r="AS2337" i="3"/>
  <c r="AR2333" i="3"/>
  <c r="AS2333" i="3"/>
  <c r="AR2329" i="3"/>
  <c r="AS2329" i="3"/>
  <c r="AR2325" i="3"/>
  <c r="AS2325" i="3"/>
  <c r="AR2321" i="3"/>
  <c r="AS2321" i="3"/>
  <c r="AR2317" i="3"/>
  <c r="AS2317" i="3"/>
  <c r="AR2313" i="3"/>
  <c r="AS2313" i="3"/>
  <c r="AR2309" i="3"/>
  <c r="AS2309" i="3"/>
  <c r="AS2305" i="3"/>
  <c r="AR2305" i="3"/>
  <c r="AR2301" i="3"/>
  <c r="AS2301" i="3"/>
  <c r="AS2297" i="3"/>
  <c r="AR2297" i="3"/>
  <c r="AR2293" i="3"/>
  <c r="AS2293" i="3"/>
  <c r="AS2289" i="3"/>
  <c r="AR2289" i="3"/>
  <c r="AR2285" i="3"/>
  <c r="AS2285" i="3"/>
  <c r="AS2281" i="3"/>
  <c r="AR2281" i="3"/>
  <c r="AR2277" i="3"/>
  <c r="AS2277" i="3"/>
  <c r="AS2273" i="3"/>
  <c r="AR2273" i="3"/>
  <c r="AS2269" i="3"/>
  <c r="AR2269" i="3"/>
  <c r="AR2265" i="3"/>
  <c r="AS2265" i="3"/>
  <c r="AR2261" i="3"/>
  <c r="AS2261" i="3"/>
  <c r="AR2257" i="3"/>
  <c r="AS2257" i="3"/>
  <c r="AR2253" i="3"/>
  <c r="AS2253" i="3"/>
  <c r="AR2249" i="3"/>
  <c r="AS2249" i="3"/>
  <c r="AR2245" i="3"/>
  <c r="AS2245" i="3"/>
  <c r="AR2241" i="3"/>
  <c r="AS2241" i="3"/>
  <c r="AR2237" i="3"/>
  <c r="AS2237" i="3"/>
  <c r="AR2233" i="3"/>
  <c r="AS2233" i="3"/>
  <c r="AR2229" i="3"/>
  <c r="AS2229" i="3"/>
  <c r="AR2225" i="3"/>
  <c r="AS2225" i="3"/>
  <c r="AR2221" i="3"/>
  <c r="AS2221" i="3"/>
  <c r="AR2217" i="3"/>
  <c r="AS2217" i="3"/>
  <c r="AR2213" i="3"/>
  <c r="AS2213" i="3"/>
  <c r="AR2209" i="3"/>
  <c r="AS2209" i="3"/>
  <c r="AR2205" i="3"/>
  <c r="AS2205" i="3"/>
  <c r="AR2201" i="3"/>
  <c r="AS2201" i="3"/>
  <c r="AR2197" i="3"/>
  <c r="AS2197" i="3"/>
  <c r="AR2193" i="3"/>
  <c r="AS2193" i="3"/>
  <c r="AR2189" i="3"/>
  <c r="AS2189" i="3"/>
  <c r="AR2185" i="3"/>
  <c r="AS2185" i="3"/>
  <c r="AR2181" i="3"/>
  <c r="AS2181" i="3"/>
  <c r="AR2177" i="3"/>
  <c r="AS2177" i="3"/>
  <c r="AR2173" i="3"/>
  <c r="AS2173" i="3"/>
  <c r="AR2169" i="3"/>
  <c r="AS2169" i="3"/>
  <c r="AR2165" i="3"/>
  <c r="AS2165" i="3"/>
  <c r="AR2161" i="3"/>
  <c r="AS2161" i="3"/>
  <c r="AR2157" i="3"/>
  <c r="AS2157" i="3"/>
  <c r="AR2153" i="3"/>
  <c r="AS2153" i="3"/>
  <c r="AR2149" i="3"/>
  <c r="AS2149" i="3"/>
  <c r="AR2145" i="3"/>
  <c r="AS2145" i="3"/>
  <c r="AR2141" i="3"/>
  <c r="AS2141" i="3"/>
  <c r="AR2137" i="3"/>
  <c r="AS2137" i="3"/>
  <c r="AR2133" i="3"/>
  <c r="AS2133" i="3"/>
  <c r="AR2129" i="3"/>
  <c r="AS2129" i="3"/>
  <c r="AR2125" i="3"/>
  <c r="AS2125" i="3"/>
  <c r="AR2121" i="3"/>
  <c r="AS2121" i="3"/>
  <c r="AR2117" i="3"/>
  <c r="AS2117" i="3"/>
  <c r="AR2113" i="3"/>
  <c r="AS2113" i="3"/>
  <c r="AR2109" i="3"/>
  <c r="AS2109" i="3"/>
  <c r="AR2105" i="3"/>
  <c r="AS2105" i="3"/>
  <c r="AR2101" i="3"/>
  <c r="AS2101" i="3"/>
  <c r="AR2097" i="3"/>
  <c r="AS2097" i="3"/>
  <c r="AR2093" i="3"/>
  <c r="AS2093" i="3"/>
  <c r="AR2089" i="3"/>
  <c r="AS2089" i="3"/>
  <c r="AR2085" i="3"/>
  <c r="AS2085" i="3"/>
  <c r="AR2081" i="3"/>
  <c r="AS2081" i="3"/>
  <c r="AR2077" i="3"/>
  <c r="AS2077" i="3"/>
  <c r="AR2073" i="3"/>
  <c r="AS2073" i="3"/>
  <c r="AR2069" i="3"/>
  <c r="AS2069" i="3"/>
  <c r="AR2065" i="3"/>
  <c r="AS2065" i="3"/>
  <c r="AR2061" i="3"/>
  <c r="AS2061" i="3"/>
  <c r="AS2057" i="3"/>
  <c r="AR2057" i="3"/>
  <c r="AS2053" i="3"/>
  <c r="AR2053" i="3"/>
  <c r="AR2049" i="3"/>
  <c r="AS2049" i="3"/>
  <c r="AS2045" i="3"/>
  <c r="AR2045" i="3"/>
  <c r="AS2041" i="3"/>
  <c r="AR2041" i="3"/>
  <c r="AS2037" i="3"/>
  <c r="AR2037" i="3"/>
  <c r="AS2033" i="3"/>
  <c r="AR2033" i="3"/>
  <c r="AS2029" i="3"/>
  <c r="AR2029" i="3"/>
  <c r="AS2025" i="3"/>
  <c r="AR2025" i="3"/>
  <c r="AS2021" i="3"/>
  <c r="AR2021" i="3"/>
  <c r="AS2017" i="3"/>
  <c r="AR2017" i="3"/>
  <c r="AS2013" i="3"/>
  <c r="AR2013" i="3"/>
  <c r="AS2009" i="3"/>
  <c r="AR2009" i="3"/>
  <c r="AS2005" i="3"/>
  <c r="AR2005" i="3"/>
  <c r="AS2001" i="3"/>
  <c r="AR2001" i="3"/>
  <c r="AS1997" i="3"/>
  <c r="AR1997" i="3"/>
  <c r="AS1993" i="3"/>
  <c r="AR1993" i="3"/>
  <c r="AS1989" i="3"/>
  <c r="AR1989" i="3"/>
  <c r="AR1985" i="3"/>
  <c r="AS1985" i="3"/>
  <c r="AR1981" i="3"/>
  <c r="AS1981" i="3"/>
  <c r="AR1977" i="3"/>
  <c r="AS1977" i="3"/>
  <c r="AR1973" i="3"/>
  <c r="AS1973" i="3"/>
  <c r="AR1969" i="3"/>
  <c r="AS1969" i="3"/>
  <c r="AR1965" i="3"/>
  <c r="AS1965" i="3"/>
  <c r="AR1961" i="3"/>
  <c r="AS1961" i="3"/>
  <c r="AR1957" i="3"/>
  <c r="AS1957" i="3"/>
  <c r="AR1953" i="3"/>
  <c r="AS1953" i="3"/>
  <c r="AR1949" i="3"/>
  <c r="AS1949" i="3"/>
  <c r="AR1945" i="3"/>
  <c r="AS1945" i="3"/>
  <c r="AR1941" i="3"/>
  <c r="AS1941" i="3"/>
  <c r="AR1937" i="3"/>
  <c r="AS1937" i="3"/>
  <c r="AR1933" i="3"/>
  <c r="AS1933" i="3"/>
  <c r="AR1929" i="3"/>
  <c r="AS1929" i="3"/>
  <c r="AR1925" i="3"/>
  <c r="AS1925" i="3"/>
  <c r="AR1921" i="3"/>
  <c r="AS1921" i="3"/>
  <c r="AR1917" i="3"/>
  <c r="AS1917" i="3"/>
  <c r="AR1913" i="3"/>
  <c r="AS1913" i="3"/>
  <c r="AR1909" i="3"/>
  <c r="AS1909" i="3"/>
  <c r="AR1905" i="3"/>
  <c r="AS1905" i="3"/>
  <c r="AR1901" i="3"/>
  <c r="AS1901" i="3"/>
  <c r="AR1897" i="3"/>
  <c r="AS1897" i="3"/>
  <c r="AR1893" i="3"/>
  <c r="AS1893" i="3"/>
  <c r="AR1889" i="3"/>
  <c r="AS1889" i="3"/>
  <c r="AR1885" i="3"/>
  <c r="AS1885" i="3"/>
  <c r="AR1881" i="3"/>
  <c r="AS1881" i="3"/>
  <c r="AR1877" i="3"/>
  <c r="AS1877" i="3"/>
  <c r="AR1873" i="3"/>
  <c r="AS1873" i="3"/>
  <c r="AR1869" i="3"/>
  <c r="AS1869" i="3"/>
  <c r="AR1865" i="3"/>
  <c r="AS1865" i="3"/>
  <c r="AR1861" i="3"/>
  <c r="AS1861" i="3"/>
  <c r="AR1857" i="3"/>
  <c r="AS1857" i="3"/>
  <c r="AR1853" i="3"/>
  <c r="AS1853" i="3"/>
  <c r="AR1849" i="3"/>
  <c r="AS1849" i="3"/>
  <c r="AR1845" i="3"/>
  <c r="AS1845" i="3"/>
  <c r="AR1841" i="3"/>
  <c r="AS1841" i="3"/>
  <c r="AR1837" i="3"/>
  <c r="AS1837" i="3"/>
  <c r="AR1833" i="3"/>
  <c r="AS1833" i="3"/>
  <c r="AR1829" i="3"/>
  <c r="AS1829" i="3"/>
  <c r="AR1825" i="3"/>
  <c r="AS1825" i="3"/>
  <c r="AR1821" i="3"/>
  <c r="AS1821" i="3"/>
  <c r="AR1817" i="3"/>
  <c r="AS1817" i="3"/>
  <c r="AR1813" i="3"/>
  <c r="AS1813" i="3"/>
  <c r="AR1809" i="3"/>
  <c r="AS1809" i="3"/>
  <c r="AR1805" i="3"/>
  <c r="AS1805" i="3"/>
  <c r="AR1801" i="3"/>
  <c r="AS1801" i="3"/>
  <c r="AR1797" i="3"/>
  <c r="AS1797" i="3"/>
  <c r="AR1793" i="3"/>
  <c r="AS1793" i="3"/>
  <c r="AR1789" i="3"/>
  <c r="AS1789" i="3"/>
  <c r="AR1785" i="3"/>
  <c r="AS1785" i="3"/>
  <c r="AR1781" i="3"/>
  <c r="AS1781" i="3"/>
  <c r="AR1777" i="3"/>
  <c r="AS1777" i="3"/>
  <c r="AR1773" i="3"/>
  <c r="AS1773" i="3"/>
  <c r="AR1769" i="3"/>
  <c r="AS1769" i="3"/>
  <c r="AR1765" i="3"/>
  <c r="AS1765" i="3"/>
  <c r="AR1761" i="3"/>
  <c r="AS1761" i="3"/>
  <c r="AR1757" i="3"/>
  <c r="AS1757" i="3"/>
  <c r="AR1753" i="3"/>
  <c r="AS1753" i="3"/>
  <c r="AR1749" i="3"/>
  <c r="AS1749" i="3"/>
  <c r="AR1745" i="3"/>
  <c r="AS1745" i="3"/>
  <c r="AR1741" i="3"/>
  <c r="AS1741" i="3"/>
  <c r="AR1737" i="3"/>
  <c r="AS1737" i="3"/>
  <c r="AR1733" i="3"/>
  <c r="AS1733" i="3"/>
  <c r="AR1729" i="3"/>
  <c r="AS1729" i="3"/>
  <c r="AR1725" i="3"/>
  <c r="AS1725" i="3"/>
  <c r="AS1721" i="3"/>
  <c r="AR1721" i="3"/>
  <c r="AR1717" i="3"/>
  <c r="AS1717" i="3"/>
  <c r="AS1713" i="3"/>
  <c r="AR1713" i="3"/>
  <c r="AR1709" i="3"/>
  <c r="AS1709" i="3"/>
  <c r="AR1705" i="3"/>
  <c r="AS1705" i="3"/>
  <c r="AS1701" i="3"/>
  <c r="AR1701" i="3"/>
  <c r="AS1697" i="3"/>
  <c r="AR1697" i="3"/>
  <c r="AS1693" i="3"/>
  <c r="AR1693" i="3"/>
  <c r="AR1689" i="3"/>
  <c r="AS1689" i="3"/>
  <c r="AS1685" i="3"/>
  <c r="AR1685" i="3"/>
  <c r="AS1681" i="3"/>
  <c r="AR1681" i="3"/>
  <c r="AR1677" i="3"/>
  <c r="AS1677" i="3"/>
  <c r="AS1673" i="3"/>
  <c r="AR1673" i="3"/>
  <c r="AS1669" i="3"/>
  <c r="AR1669" i="3"/>
  <c r="AS1665" i="3"/>
  <c r="AR1665" i="3"/>
  <c r="AS1661" i="3"/>
  <c r="AR1661" i="3"/>
  <c r="AS1657" i="3"/>
  <c r="AR1657" i="3"/>
  <c r="AS1653" i="3"/>
  <c r="AR1653" i="3"/>
  <c r="AS1649" i="3"/>
  <c r="AR1649" i="3"/>
  <c r="AS1645" i="3"/>
  <c r="AR1645" i="3"/>
  <c r="AS1641" i="3"/>
  <c r="AR1641" i="3"/>
  <c r="AS1637" i="3"/>
  <c r="AR1637" i="3"/>
  <c r="AR1633" i="3"/>
  <c r="AS1633" i="3"/>
  <c r="AR1629" i="3"/>
  <c r="AS1629" i="3"/>
  <c r="AS1625" i="3"/>
  <c r="AR1625" i="3"/>
  <c r="AR1621" i="3"/>
  <c r="AS1621" i="3"/>
  <c r="AS1617" i="3"/>
  <c r="AR1617" i="3"/>
  <c r="AR1613" i="3"/>
  <c r="AS1613" i="3"/>
  <c r="AS1609" i="3"/>
  <c r="AR1609" i="3"/>
  <c r="AR1605" i="3"/>
  <c r="AS1605" i="3"/>
  <c r="AR1601" i="3"/>
  <c r="AS1601" i="3"/>
  <c r="AR1597" i="3"/>
  <c r="AS1597" i="3"/>
  <c r="AR1593" i="3"/>
  <c r="AS1593" i="3"/>
  <c r="AR1589" i="3"/>
  <c r="AS1589" i="3"/>
  <c r="AR1585" i="3"/>
  <c r="AS1585" i="3"/>
  <c r="AR1581" i="3"/>
  <c r="AS1581" i="3"/>
  <c r="AR1577" i="3"/>
  <c r="AS1577" i="3"/>
  <c r="AR1573" i="3"/>
  <c r="AS1573" i="3"/>
  <c r="AR1569" i="3"/>
  <c r="AS1569" i="3"/>
  <c r="AR1565" i="3"/>
  <c r="AS1565" i="3"/>
  <c r="AR1561" i="3"/>
  <c r="AS1561" i="3"/>
  <c r="AR1557" i="3"/>
  <c r="AS1557" i="3"/>
  <c r="AR1553" i="3"/>
  <c r="AS1553" i="3"/>
  <c r="AR1549" i="3"/>
  <c r="AS1549" i="3"/>
  <c r="AR1545" i="3"/>
  <c r="AS1545" i="3"/>
  <c r="AR1541" i="3"/>
  <c r="AS1541" i="3"/>
  <c r="AS1537" i="3"/>
  <c r="AR1537" i="3"/>
  <c r="AS1533" i="3"/>
  <c r="AR1533" i="3"/>
  <c r="AS1529" i="3"/>
  <c r="AR1529" i="3"/>
  <c r="AS1525" i="3"/>
  <c r="AR1525" i="3"/>
  <c r="AS1521" i="3"/>
  <c r="AR1521" i="3"/>
  <c r="AS1517" i="3"/>
  <c r="AR1517" i="3"/>
  <c r="AS1513" i="3"/>
  <c r="AR1513" i="3"/>
  <c r="AS1509" i="3"/>
  <c r="AR1509" i="3"/>
  <c r="AS1505" i="3"/>
  <c r="AR1505" i="3"/>
  <c r="AS1501" i="3"/>
  <c r="AR1501" i="3"/>
  <c r="AS1497" i="3"/>
  <c r="AR1497" i="3"/>
  <c r="AS1493" i="3"/>
  <c r="AR1493" i="3"/>
  <c r="AR1489" i="3"/>
  <c r="AS1489" i="3"/>
  <c r="AR1485" i="3"/>
  <c r="AS1485" i="3"/>
  <c r="AR1481" i="3"/>
  <c r="AS1481" i="3"/>
  <c r="AR1477" i="3"/>
  <c r="AS1477" i="3"/>
  <c r="AR1473" i="3"/>
  <c r="AS1473" i="3"/>
  <c r="AR1469" i="3"/>
  <c r="AS1469" i="3"/>
  <c r="AS1465" i="3"/>
  <c r="AR1465" i="3"/>
  <c r="AS1461" i="3"/>
  <c r="AR1461" i="3"/>
  <c r="AS1457" i="3"/>
  <c r="AR1457" i="3"/>
  <c r="AR1453" i="3"/>
  <c r="AS1453" i="3"/>
  <c r="AR1449" i="3"/>
  <c r="AS1449" i="3"/>
  <c r="AS1445" i="3"/>
  <c r="AR1445" i="3"/>
  <c r="AS1441" i="3"/>
  <c r="AR1441" i="3"/>
  <c r="AS1437" i="3"/>
  <c r="AR1437" i="3"/>
  <c r="AR1433" i="3"/>
  <c r="AS1433" i="3"/>
  <c r="AS1429" i="3"/>
  <c r="AR1429" i="3"/>
  <c r="AR1425" i="3"/>
  <c r="AS1425" i="3"/>
  <c r="AR1421" i="3"/>
  <c r="AS1421" i="3"/>
  <c r="AS1417" i="3"/>
  <c r="AR1417" i="3"/>
  <c r="AS1413" i="3"/>
  <c r="AR1413" i="3"/>
  <c r="AS1409" i="3"/>
  <c r="AR1409" i="3"/>
  <c r="AS1405" i="3"/>
  <c r="AR1405" i="3"/>
  <c r="AS1401" i="3"/>
  <c r="AR1401" i="3"/>
  <c r="AS1397" i="3"/>
  <c r="AR1397" i="3"/>
  <c r="AS1393" i="3"/>
  <c r="AR1393" i="3"/>
  <c r="AS1389" i="3"/>
  <c r="AR1389" i="3"/>
  <c r="AS1385" i="3"/>
  <c r="AR1385" i="3"/>
  <c r="AR1381" i="3"/>
  <c r="AS1381" i="3"/>
  <c r="AR1377" i="3"/>
  <c r="AS1377" i="3"/>
  <c r="AR1373" i="3"/>
  <c r="AS1373" i="3"/>
  <c r="AR1369" i="3"/>
  <c r="AS1369" i="3"/>
  <c r="AR1365" i="3"/>
  <c r="AS1365" i="3"/>
  <c r="AR1361" i="3"/>
  <c r="AS1361" i="3"/>
  <c r="AR1357" i="3"/>
  <c r="AS1357" i="3"/>
  <c r="AR1353" i="3"/>
  <c r="AS1353" i="3"/>
  <c r="AR1349" i="3"/>
  <c r="AS1349" i="3"/>
  <c r="AR1345" i="3"/>
  <c r="AS1345" i="3"/>
  <c r="AR1341" i="3"/>
  <c r="AS1341" i="3"/>
  <c r="AR1337" i="3"/>
  <c r="AS1337" i="3"/>
  <c r="AR1333" i="3"/>
  <c r="AS1333" i="3"/>
  <c r="AR1329" i="3"/>
  <c r="AS1329" i="3"/>
  <c r="AR1325" i="3"/>
  <c r="AS1325" i="3"/>
  <c r="AR1321" i="3"/>
  <c r="AS1321" i="3"/>
  <c r="AR1317" i="3"/>
  <c r="AS1317" i="3"/>
  <c r="AR1313" i="3"/>
  <c r="AS1313" i="3"/>
  <c r="AR1309" i="3"/>
  <c r="AS1309" i="3"/>
  <c r="AR1305" i="3"/>
  <c r="AS1305" i="3"/>
  <c r="AR1301" i="3"/>
  <c r="AS1301" i="3"/>
  <c r="AR1297" i="3"/>
  <c r="AS1297" i="3"/>
  <c r="AR1293" i="3"/>
  <c r="AS1293" i="3"/>
  <c r="AR1289" i="3"/>
  <c r="AS1289" i="3"/>
  <c r="AR1285" i="3"/>
  <c r="AS1285" i="3"/>
  <c r="AR1281" i="3"/>
  <c r="AS1281" i="3"/>
  <c r="AR1277" i="3"/>
  <c r="AS1277" i="3"/>
  <c r="AR1273" i="3"/>
  <c r="AS1273" i="3"/>
  <c r="AR1269" i="3"/>
  <c r="AS1269" i="3"/>
  <c r="AR1265" i="3"/>
  <c r="AS1265" i="3"/>
  <c r="AR1261" i="3"/>
  <c r="AS1261" i="3"/>
  <c r="AR1257" i="3"/>
  <c r="AS1257" i="3"/>
  <c r="AR1253" i="3"/>
  <c r="AS1253" i="3"/>
  <c r="AR1249" i="3"/>
  <c r="AS1249" i="3"/>
  <c r="AR1245" i="3"/>
  <c r="AS1245" i="3"/>
  <c r="AR1241" i="3"/>
  <c r="AS1241" i="3"/>
  <c r="AS1237" i="3"/>
  <c r="AR1237" i="3"/>
  <c r="AR1233" i="3"/>
  <c r="AS1233" i="3"/>
  <c r="AR1229" i="3"/>
  <c r="AS1229" i="3"/>
  <c r="AR1225" i="3"/>
  <c r="AS1225" i="3"/>
  <c r="AR1221" i="3"/>
  <c r="AS1221" i="3"/>
  <c r="AR1217" i="3"/>
  <c r="AS1217" i="3"/>
  <c r="AR1213" i="3"/>
  <c r="AS1213" i="3"/>
  <c r="AR1209" i="3"/>
  <c r="AS1209" i="3"/>
  <c r="AR1205" i="3"/>
  <c r="AS1205" i="3"/>
  <c r="AR1201" i="3"/>
  <c r="AS1201" i="3"/>
  <c r="AR1197" i="3"/>
  <c r="AS1197" i="3"/>
  <c r="AR1193" i="3"/>
  <c r="AS1193" i="3"/>
  <c r="AS1189" i="3"/>
  <c r="AR1189" i="3"/>
  <c r="AR1185" i="3"/>
  <c r="AS1185" i="3"/>
  <c r="AS1181" i="3"/>
  <c r="AR1181" i="3"/>
  <c r="AS1177" i="3"/>
  <c r="AR1177" i="3"/>
  <c r="AR1173" i="3"/>
  <c r="AS1173" i="3"/>
  <c r="AR1169" i="3"/>
  <c r="AS1169" i="3"/>
  <c r="AS1165" i="3"/>
  <c r="AR1165" i="3"/>
  <c r="AR1161" i="3"/>
  <c r="AS1161" i="3"/>
  <c r="AR1157" i="3"/>
  <c r="AS1157" i="3"/>
  <c r="AR1153" i="3"/>
  <c r="AS1153" i="3"/>
  <c r="AR1149" i="3"/>
  <c r="AS1149" i="3"/>
  <c r="AR1145" i="3"/>
  <c r="AS1145" i="3"/>
  <c r="AR1141" i="3"/>
  <c r="AS1141" i="3"/>
  <c r="AS1137" i="3"/>
  <c r="AR1137" i="3"/>
  <c r="AR1133" i="3"/>
  <c r="AS1133" i="3"/>
  <c r="AS1129" i="3"/>
  <c r="AR1129" i="3"/>
  <c r="AS1125" i="3"/>
  <c r="AR1125" i="3"/>
  <c r="AR1121" i="3"/>
  <c r="AS1121" i="3"/>
  <c r="AR1117" i="3"/>
  <c r="AS1117" i="3"/>
  <c r="AS1113" i="3"/>
  <c r="AR1113" i="3"/>
  <c r="AR1109" i="3"/>
  <c r="AS1109" i="3"/>
  <c r="AS1105" i="3"/>
  <c r="AR1105" i="3"/>
  <c r="AR1101" i="3"/>
  <c r="AS1101" i="3"/>
  <c r="AS1097" i="3"/>
  <c r="AR1097" i="3"/>
  <c r="AR1093" i="3"/>
  <c r="AS1093" i="3"/>
  <c r="AR1089" i="3"/>
  <c r="AS1089" i="3"/>
  <c r="AR1085" i="3"/>
  <c r="AS1085" i="3"/>
  <c r="AS1081" i="3"/>
  <c r="AR1081" i="3"/>
  <c r="AR1077" i="3"/>
  <c r="AS1077" i="3"/>
  <c r="AR1073" i="3"/>
  <c r="AS1073" i="3"/>
  <c r="AR1069" i="3"/>
  <c r="AS1069" i="3"/>
  <c r="AR1183" i="3"/>
  <c r="AS1183" i="3"/>
  <c r="AS1179" i="3"/>
  <c r="AR1179" i="3"/>
  <c r="AS1175" i="3"/>
  <c r="AR1175" i="3"/>
  <c r="AR1171" i="3"/>
  <c r="AS1171" i="3"/>
  <c r="AR1167" i="3"/>
  <c r="AS1167" i="3"/>
  <c r="AS1163" i="3"/>
  <c r="AR1163" i="3"/>
  <c r="AR1159" i="3"/>
  <c r="AS1159" i="3"/>
  <c r="AR1155" i="3"/>
  <c r="AS1155" i="3"/>
  <c r="AS1151" i="3"/>
  <c r="AR1151" i="3"/>
  <c r="AR1147" i="3"/>
  <c r="AS1147" i="3"/>
  <c r="AS1143" i="3"/>
  <c r="AR1143" i="3"/>
  <c r="AR1139" i="3"/>
  <c r="AS1139" i="3"/>
  <c r="AS1135" i="3"/>
  <c r="AR1135" i="3"/>
  <c r="AR1131" i="3"/>
  <c r="AS1131" i="3"/>
  <c r="AS1127" i="3"/>
  <c r="AR1127" i="3"/>
  <c r="AS1123" i="3"/>
  <c r="AR1123" i="3"/>
  <c r="AR1119" i="3"/>
  <c r="AS1119" i="3"/>
  <c r="AS1115" i="3"/>
  <c r="AR1115" i="3"/>
  <c r="AS1111" i="3"/>
  <c r="AR1111" i="3"/>
  <c r="AR1107" i="3"/>
  <c r="AS1107" i="3"/>
  <c r="AS1103" i="3"/>
  <c r="AR1103" i="3"/>
  <c r="AR1099" i="3"/>
  <c r="AS1099" i="3"/>
  <c r="AR1095" i="3"/>
  <c r="AS1095" i="3"/>
  <c r="AR1091" i="3"/>
  <c r="AS1091" i="3"/>
  <c r="AR1087" i="3"/>
  <c r="AS1087" i="3"/>
  <c r="AR1083" i="3"/>
  <c r="AS1083" i="3"/>
  <c r="AR1079" i="3"/>
  <c r="AS1079" i="3"/>
  <c r="AR1075" i="3"/>
  <c r="AS1075" i="3"/>
  <c r="AS1071" i="3"/>
  <c r="AR1071" i="3"/>
  <c r="AR1304" i="3"/>
  <c r="AS1304" i="3"/>
  <c r="AR1300" i="3"/>
  <c r="AS1300" i="3"/>
  <c r="AR1296" i="3"/>
  <c r="AS1296" i="3"/>
  <c r="AR1292" i="3"/>
  <c r="AS1292" i="3"/>
  <c r="AR1288" i="3"/>
  <c r="AS1288" i="3"/>
  <c r="AR1284" i="3"/>
  <c r="AS1284" i="3"/>
  <c r="AR1280" i="3"/>
  <c r="AS1280" i="3"/>
  <c r="AR1276" i="3"/>
  <c r="AS1276" i="3"/>
  <c r="AR1272" i="3"/>
  <c r="AS1272" i="3"/>
  <c r="AR1268" i="3"/>
  <c r="AS1268" i="3"/>
  <c r="AR1264" i="3"/>
  <c r="AS1264" i="3"/>
  <c r="AR1260" i="3"/>
  <c r="AS1260" i="3"/>
  <c r="AR1256" i="3"/>
  <c r="AS1256" i="3"/>
  <c r="AR1252" i="3"/>
  <c r="AS1252" i="3"/>
  <c r="AR1248" i="3"/>
  <c r="AS1248" i="3"/>
  <c r="AR1244" i="3"/>
  <c r="AS1244" i="3"/>
  <c r="AS1240" i="3"/>
  <c r="AR1240" i="3"/>
  <c r="AS1236" i="3"/>
  <c r="AR1236" i="3"/>
  <c r="AR1232" i="3"/>
  <c r="AS1232" i="3"/>
  <c r="AR1228" i="3"/>
  <c r="AS1228" i="3"/>
  <c r="AR1224" i="3"/>
  <c r="AS1224" i="3"/>
  <c r="AR1220" i="3"/>
  <c r="AS1220" i="3"/>
  <c r="AS1216" i="3"/>
  <c r="AR1216" i="3"/>
  <c r="AS1212" i="3"/>
  <c r="AR1212" i="3"/>
  <c r="AS1208" i="3"/>
  <c r="AR1208" i="3"/>
  <c r="AS1204" i="3"/>
  <c r="AR1204" i="3"/>
  <c r="AS1200" i="3"/>
  <c r="AR1200" i="3"/>
  <c r="AS1196" i="3"/>
  <c r="AR1196" i="3"/>
  <c r="AS1192" i="3"/>
  <c r="AR1192" i="3"/>
  <c r="AS1188" i="3"/>
  <c r="AR1188" i="3"/>
  <c r="AS1184" i="3"/>
  <c r="AR1184" i="3"/>
  <c r="AR1180" i="3"/>
  <c r="AS1180" i="3"/>
  <c r="AR1176" i="3"/>
  <c r="AS1176" i="3"/>
  <c r="AS1172" i="3"/>
  <c r="AR1172" i="3"/>
  <c r="AS1168" i="3"/>
  <c r="AR1168" i="3"/>
  <c r="AR1164" i="3"/>
  <c r="AS1164" i="3"/>
  <c r="AR1160" i="3"/>
  <c r="AS1160" i="3"/>
  <c r="AR1156" i="3"/>
  <c r="AS1156" i="3"/>
  <c r="AR1152" i="3"/>
  <c r="AS1152" i="3"/>
  <c r="AR1148" i="3"/>
  <c r="AS1148" i="3"/>
  <c r="AR1144" i="3"/>
  <c r="AS1144" i="3"/>
  <c r="AR1140" i="3"/>
  <c r="AS1140" i="3"/>
  <c r="AS1136" i="3"/>
  <c r="AR1136" i="3"/>
  <c r="AR1132" i="3"/>
  <c r="AS1132" i="3"/>
  <c r="AS1128" i="3"/>
  <c r="AR1128" i="3"/>
  <c r="AS1124" i="3"/>
  <c r="AR1124" i="3"/>
  <c r="AS1120" i="3"/>
  <c r="AR1120" i="3"/>
  <c r="AR1116" i="3"/>
  <c r="AS1116" i="3"/>
  <c r="AS1112" i="3"/>
  <c r="AR1112" i="3"/>
  <c r="AR1108" i="3"/>
  <c r="AS1108" i="3"/>
  <c r="AS1104" i="3"/>
  <c r="AR1104" i="3"/>
  <c r="AR1100" i="3"/>
  <c r="AS1100" i="3"/>
  <c r="AS1096" i="3"/>
  <c r="AR1096" i="3"/>
  <c r="AR1092" i="3"/>
  <c r="AS1092" i="3"/>
  <c r="AR1088" i="3"/>
  <c r="AS1088" i="3"/>
  <c r="AR1084" i="3"/>
  <c r="AS1084" i="3"/>
  <c r="AR1080" i="3"/>
  <c r="AS1080" i="3"/>
  <c r="AR1076" i="3"/>
  <c r="AS1076" i="3"/>
  <c r="AR1072" i="3"/>
  <c r="AS1072" i="3"/>
  <c r="BE3011" i="3"/>
  <c r="BF3011" i="3" s="1"/>
  <c r="BE3007" i="3"/>
  <c r="BF3007" i="3" s="1"/>
  <c r="BE3003" i="3"/>
  <c r="BF3003" i="3" s="1"/>
  <c r="BE2999" i="3"/>
  <c r="BF2999" i="3" s="1"/>
  <c r="BE2995" i="3"/>
  <c r="BF2995" i="3" s="1"/>
  <c r="BE2991" i="3"/>
  <c r="BF2991" i="3" s="1"/>
  <c r="BE2987" i="3"/>
  <c r="BF2987" i="3" s="1"/>
  <c r="BE2983" i="3"/>
  <c r="BF2983" i="3" s="1"/>
  <c r="BE2979" i="3"/>
  <c r="BF2979" i="3" s="1"/>
  <c r="BE2975" i="3"/>
  <c r="BF2975" i="3" s="1"/>
  <c r="BE2971" i="3"/>
  <c r="BF2971" i="3" s="1"/>
  <c r="BE2967" i="3"/>
  <c r="BF2967" i="3" s="1"/>
  <c r="BE2963" i="3"/>
  <c r="BF2963" i="3" s="1"/>
  <c r="BE2959" i="3"/>
  <c r="BF2959" i="3" s="1"/>
  <c r="BE2955" i="3"/>
  <c r="BF2955" i="3" s="1"/>
  <c r="BE2951" i="3"/>
  <c r="BF2951" i="3" s="1"/>
  <c r="BE2947" i="3"/>
  <c r="BF2947" i="3" s="1"/>
  <c r="BE2943" i="3"/>
  <c r="BF2943" i="3" s="1"/>
  <c r="BE2939" i="3"/>
  <c r="BF2939" i="3" s="1"/>
  <c r="BE2935" i="3"/>
  <c r="BF2935" i="3" s="1"/>
  <c r="BE2931" i="3"/>
  <c r="BF2931" i="3" s="1"/>
  <c r="BE2927" i="3"/>
  <c r="BF2927" i="3" s="1"/>
  <c r="BE2923" i="3"/>
  <c r="BF2923" i="3" s="1"/>
  <c r="BE2919" i="3"/>
  <c r="BF2919" i="3" s="1"/>
  <c r="BE2915" i="3"/>
  <c r="BF2915" i="3" s="1"/>
  <c r="BE2911" i="3"/>
  <c r="BF2911" i="3" s="1"/>
  <c r="BE2907" i="3"/>
  <c r="BF2907" i="3" s="1"/>
  <c r="BE2903" i="3"/>
  <c r="BF2903" i="3" s="1"/>
  <c r="BE2899" i="3"/>
  <c r="BF2899" i="3" s="1"/>
  <c r="BE2895" i="3"/>
  <c r="BF2895" i="3" s="1"/>
  <c r="BE2891" i="3"/>
  <c r="BF2891" i="3" s="1"/>
  <c r="BE2887" i="3"/>
  <c r="BF2887" i="3" s="1"/>
  <c r="BE2883" i="3"/>
  <c r="BF2883" i="3" s="1"/>
  <c r="BE2879" i="3"/>
  <c r="BF2879" i="3" s="1"/>
  <c r="BE2875" i="3"/>
  <c r="BF2875" i="3" s="1"/>
  <c r="BE2871" i="3"/>
  <c r="BF2871" i="3" s="1"/>
  <c r="BE2867" i="3"/>
  <c r="BF2867" i="3" s="1"/>
  <c r="BE2863" i="3"/>
  <c r="BF2863" i="3" s="1"/>
  <c r="BE2859" i="3"/>
  <c r="BF2859" i="3" s="1"/>
  <c r="BE2855" i="3"/>
  <c r="BF2855" i="3" s="1"/>
  <c r="BE2851" i="3"/>
  <c r="BF2851" i="3" s="1"/>
  <c r="BE2847" i="3"/>
  <c r="BF2847" i="3" s="1"/>
  <c r="BE2843" i="3"/>
  <c r="BF2843" i="3" s="1"/>
  <c r="BE2839" i="3"/>
  <c r="BF2839" i="3" s="1"/>
  <c r="BE2835" i="3"/>
  <c r="BF2835" i="3" s="1"/>
  <c r="BE2831" i="3"/>
  <c r="BF2831" i="3" s="1"/>
  <c r="BE2827" i="3"/>
  <c r="BF2827" i="3" s="1"/>
  <c r="BE2823" i="3"/>
  <c r="BF2823" i="3" s="1"/>
  <c r="BE2819" i="3"/>
  <c r="BF2819" i="3" s="1"/>
  <c r="BE2815" i="3"/>
  <c r="BF2815" i="3" s="1"/>
  <c r="BE2811" i="3"/>
  <c r="BF2811" i="3" s="1"/>
  <c r="BE2672" i="3"/>
  <c r="BF2672" i="3" s="1"/>
  <c r="BE2668" i="3"/>
  <c r="BF2668" i="3" s="1"/>
  <c r="BE2664" i="3"/>
  <c r="BF2664" i="3" s="1"/>
  <c r="BE2660" i="3"/>
  <c r="BF2660" i="3" s="1"/>
  <c r="BE2656" i="3"/>
  <c r="BF2656" i="3" s="1"/>
  <c r="BE2652" i="3"/>
  <c r="BF2652" i="3" s="1"/>
  <c r="BE2648" i="3"/>
  <c r="BF2648" i="3" s="1"/>
  <c r="BE2644" i="3"/>
  <c r="BF2644" i="3" s="1"/>
  <c r="BE2640" i="3"/>
  <c r="BF2640" i="3" s="1"/>
  <c r="BE2636" i="3"/>
  <c r="BF2636" i="3" s="1"/>
  <c r="BE2632" i="3"/>
  <c r="BF2632" i="3" s="1"/>
  <c r="BE2628" i="3"/>
  <c r="BF2628" i="3" s="1"/>
  <c r="BE2624" i="3"/>
  <c r="BF2624" i="3" s="1"/>
  <c r="BE2620" i="3"/>
  <c r="BF2620" i="3" s="1"/>
  <c r="BE2613" i="3"/>
  <c r="BF2613" i="3" s="1"/>
  <c r="AR1698" i="3"/>
  <c r="AS1698" i="3"/>
  <c r="AR1694" i="3"/>
  <c r="AS1694" i="3"/>
  <c r="AS1690" i="3"/>
  <c r="AR1690" i="3"/>
  <c r="AS1686" i="3"/>
  <c r="AR1686" i="3"/>
  <c r="AS1682" i="3"/>
  <c r="AR1682" i="3"/>
  <c r="AR1678" i="3"/>
  <c r="AS1678" i="3"/>
  <c r="AS1674" i="3"/>
  <c r="AR1674" i="3"/>
  <c r="AS1670" i="3"/>
  <c r="AR1670" i="3"/>
  <c r="AS1666" i="3"/>
  <c r="AR1666" i="3"/>
  <c r="AS1662" i="3"/>
  <c r="AR1662" i="3"/>
  <c r="AS1658" i="3"/>
  <c r="AR1658" i="3"/>
  <c r="AS1654" i="3"/>
  <c r="AR1654" i="3"/>
  <c r="AS1650" i="3"/>
  <c r="AR1650" i="3"/>
  <c r="AS1646" i="3"/>
  <c r="AR1646" i="3"/>
  <c r="AS1642" i="3"/>
  <c r="AR1642" i="3"/>
  <c r="AS1638" i="3"/>
  <c r="AR1638" i="3"/>
  <c r="AR1634" i="3"/>
  <c r="AS1634" i="3"/>
  <c r="AR1630" i="3"/>
  <c r="AS1630" i="3"/>
  <c r="AR1626" i="3"/>
  <c r="AS1626" i="3"/>
  <c r="AR1622" i="3"/>
  <c r="AS1622" i="3"/>
  <c r="AR1618" i="3"/>
  <c r="AS1618" i="3"/>
  <c r="AR1614" i="3"/>
  <c r="AS1614" i="3"/>
  <c r="AR1610" i="3"/>
  <c r="AS1610" i="3"/>
  <c r="AR1606" i="3"/>
  <c r="AS1606" i="3"/>
  <c r="AR1602" i="3"/>
  <c r="AS1602" i="3"/>
  <c r="AR1598" i="3"/>
  <c r="AS1598" i="3"/>
  <c r="AR1594" i="3"/>
  <c r="AS1594" i="3"/>
  <c r="AR1590" i="3"/>
  <c r="AS1590" i="3"/>
  <c r="AR1586" i="3"/>
  <c r="AS1586" i="3"/>
  <c r="AR1582" i="3"/>
  <c r="AS1582" i="3"/>
  <c r="AR1578" i="3"/>
  <c r="AS1578" i="3"/>
  <c r="AR1574" i="3"/>
  <c r="AS1574" i="3"/>
  <c r="AR1570" i="3"/>
  <c r="AS1570" i="3"/>
  <c r="AR1566" i="3"/>
  <c r="AS1566" i="3"/>
  <c r="AR1562" i="3"/>
  <c r="AS1562" i="3"/>
  <c r="AR1558" i="3"/>
  <c r="AS1558" i="3"/>
  <c r="AR1554" i="3"/>
  <c r="AS1554" i="3"/>
  <c r="AR1550" i="3"/>
  <c r="AS1550" i="3"/>
  <c r="AR1546" i="3"/>
  <c r="AS1546" i="3"/>
  <c r="AR1542" i="3"/>
  <c r="AS1542" i="3"/>
  <c r="AR1538" i="3"/>
  <c r="AS1538" i="3"/>
  <c r="AS1534" i="3"/>
  <c r="AR1534" i="3"/>
  <c r="AS1530" i="3"/>
  <c r="AR1530" i="3"/>
  <c r="AS1526" i="3"/>
  <c r="AR1526" i="3"/>
  <c r="AS1522" i="3"/>
  <c r="AR1522" i="3"/>
  <c r="AS1518" i="3"/>
  <c r="AR1518" i="3"/>
  <c r="AS1514" i="3"/>
  <c r="AR1514" i="3"/>
  <c r="AS1510" i="3"/>
  <c r="AR1510" i="3"/>
  <c r="AS1506" i="3"/>
  <c r="AR1506" i="3"/>
  <c r="AS1502" i="3"/>
  <c r="AR1502" i="3"/>
  <c r="AS1498" i="3"/>
  <c r="AR1498" i="3"/>
  <c r="AS1494" i="3"/>
  <c r="AR1494" i="3"/>
  <c r="AS1490" i="3"/>
  <c r="AR1490" i="3"/>
  <c r="AS1486" i="3"/>
  <c r="AR1486" i="3"/>
  <c r="AS1482" i="3"/>
  <c r="AR1482" i="3"/>
  <c r="AS1478" i="3"/>
  <c r="AR1478" i="3"/>
  <c r="AS1474" i="3"/>
  <c r="AR1474" i="3"/>
  <c r="AR1470" i="3"/>
  <c r="AS1470" i="3"/>
  <c r="AS1466" i="3"/>
  <c r="AR1466" i="3"/>
  <c r="AR1462" i="3"/>
  <c r="AS1462" i="3"/>
  <c r="AS1458" i="3"/>
  <c r="AR1458" i="3"/>
  <c r="AR1454" i="3"/>
  <c r="AS1454" i="3"/>
  <c r="AS1450" i="3"/>
  <c r="AR1450" i="3"/>
  <c r="AR1446" i="3"/>
  <c r="AS1446" i="3"/>
  <c r="AS1442" i="3"/>
  <c r="AR1442" i="3"/>
  <c r="AS1438" i="3"/>
  <c r="AR1438" i="3"/>
  <c r="AR1434" i="3"/>
  <c r="AS1434" i="3"/>
  <c r="AR1430" i="3"/>
  <c r="AS1430" i="3"/>
  <c r="AS1426" i="3"/>
  <c r="AR1426" i="3"/>
  <c r="AR1422" i="3"/>
  <c r="AS1422" i="3"/>
  <c r="AR1418" i="3"/>
  <c r="AS1418" i="3"/>
  <c r="AS1414" i="3"/>
  <c r="AR1414" i="3"/>
  <c r="AR1410" i="3"/>
  <c r="AS1410" i="3"/>
  <c r="AS1406" i="3"/>
  <c r="AR1406" i="3"/>
  <c r="AS1402" i="3"/>
  <c r="AR1402" i="3"/>
  <c r="AS1398" i="3"/>
  <c r="AR1398" i="3"/>
  <c r="AS1394" i="3"/>
  <c r="AR1394" i="3"/>
  <c r="AS1390" i="3"/>
  <c r="AR1390" i="3"/>
  <c r="AS1386" i="3"/>
  <c r="AR1386" i="3"/>
  <c r="AR1382" i="3"/>
  <c r="AS1382" i="3"/>
  <c r="AR1378" i="3"/>
  <c r="AS1378" i="3"/>
  <c r="AS1374" i="3"/>
  <c r="AR1374" i="3"/>
  <c r="AS1370" i="3"/>
  <c r="AR1370" i="3"/>
  <c r="AR1366" i="3"/>
  <c r="AS1366" i="3"/>
  <c r="AR1362" i="3"/>
  <c r="AS1362" i="3"/>
  <c r="AR1358" i="3"/>
  <c r="AS1358" i="3"/>
  <c r="AR1354" i="3"/>
  <c r="AS1354" i="3"/>
  <c r="AR1350" i="3"/>
  <c r="AS1350" i="3"/>
  <c r="AR1346" i="3"/>
  <c r="AS1346" i="3"/>
  <c r="AR1342" i="3"/>
  <c r="AS1342" i="3"/>
  <c r="AR1338" i="3"/>
  <c r="AS1338" i="3"/>
  <c r="AR1334" i="3"/>
  <c r="AS1334" i="3"/>
  <c r="AR1330" i="3"/>
  <c r="AS1330" i="3"/>
  <c r="AR1326" i="3"/>
  <c r="AS1326" i="3"/>
  <c r="AR1322" i="3"/>
  <c r="AS1322" i="3"/>
  <c r="AR1318" i="3"/>
  <c r="AS1318" i="3"/>
  <c r="AR1314" i="3"/>
  <c r="AS1314" i="3"/>
  <c r="AR1310" i="3"/>
  <c r="AS1310" i="3"/>
  <c r="AR1306" i="3"/>
  <c r="AS1306" i="3"/>
  <c r="AR1302" i="3"/>
  <c r="AS1302" i="3"/>
  <c r="AR1298" i="3"/>
  <c r="AS1298" i="3"/>
  <c r="AR1294" i="3"/>
  <c r="AS1294" i="3"/>
  <c r="AR1290" i="3"/>
  <c r="AS1290" i="3"/>
  <c r="AR1286" i="3"/>
  <c r="AS1286" i="3"/>
  <c r="AR1282" i="3"/>
  <c r="AS1282" i="3"/>
  <c r="AR1278" i="3"/>
  <c r="AS1278" i="3"/>
  <c r="AR1274" i="3"/>
  <c r="AS1274" i="3"/>
  <c r="AR1270" i="3"/>
  <c r="AS1270" i="3"/>
  <c r="AR1266" i="3"/>
  <c r="AS1266" i="3"/>
  <c r="AR1262" i="3"/>
  <c r="AS1262" i="3"/>
  <c r="AR1258" i="3"/>
  <c r="AS1258" i="3"/>
  <c r="AR1254" i="3"/>
  <c r="AS1254" i="3"/>
  <c r="AR1250" i="3"/>
  <c r="AS1250" i="3"/>
  <c r="AR1246" i="3"/>
  <c r="AS1246" i="3"/>
  <c r="AS1242" i="3"/>
  <c r="AR1242" i="3"/>
  <c r="AR1238" i="3"/>
  <c r="AS1238" i="3"/>
  <c r="AR1234" i="3"/>
  <c r="AS1234" i="3"/>
  <c r="AR1230" i="3"/>
  <c r="AS1230" i="3"/>
  <c r="AR1226" i="3"/>
  <c r="AS1226" i="3"/>
  <c r="AS1222" i="3"/>
  <c r="AR1222" i="3"/>
  <c r="AR1218" i="3"/>
  <c r="AS1218" i="3"/>
  <c r="AR1214" i="3"/>
  <c r="AS1214" i="3"/>
  <c r="AR1210" i="3"/>
  <c r="AS1210" i="3"/>
  <c r="AR1206" i="3"/>
  <c r="AS1206" i="3"/>
  <c r="AR1202" i="3"/>
  <c r="AS1202" i="3"/>
  <c r="AR1198" i="3"/>
  <c r="AS1198" i="3"/>
  <c r="AR1194" i="3"/>
  <c r="AS1194" i="3"/>
  <c r="AR1190" i="3"/>
  <c r="AS1190" i="3"/>
  <c r="AS1186" i="3"/>
  <c r="AR1186" i="3"/>
  <c r="AR1182" i="3"/>
  <c r="AS1182" i="3"/>
  <c r="AR1178" i="3"/>
  <c r="AS1178" i="3"/>
  <c r="AS1174" i="3"/>
  <c r="AR1174" i="3"/>
  <c r="AS1170" i="3"/>
  <c r="AR1170" i="3"/>
  <c r="AR1166" i="3"/>
  <c r="AS1166" i="3"/>
  <c r="AR1162" i="3"/>
  <c r="AS1162" i="3"/>
  <c r="AR1158" i="3"/>
  <c r="AS1158" i="3"/>
  <c r="AR1154" i="3"/>
  <c r="AS1154" i="3"/>
  <c r="AS1150" i="3"/>
  <c r="AR1150" i="3"/>
  <c r="AR1146" i="3"/>
  <c r="AS1146" i="3"/>
  <c r="AS1142" i="3"/>
  <c r="AR1142" i="3"/>
  <c r="AR1138" i="3"/>
  <c r="AS1138" i="3"/>
  <c r="AS1134" i="3"/>
  <c r="AR1134" i="3"/>
  <c r="AR1130" i="3"/>
  <c r="AS1130" i="3"/>
  <c r="AS1126" i="3"/>
  <c r="AR1126" i="3"/>
  <c r="AR1122" i="3"/>
  <c r="AS1122" i="3"/>
  <c r="AS1118" i="3"/>
  <c r="AR1118" i="3"/>
  <c r="AR1114" i="3"/>
  <c r="AS1114" i="3"/>
  <c r="AS1110" i="3"/>
  <c r="AR1110" i="3"/>
  <c r="AR1106" i="3"/>
  <c r="AS1106" i="3"/>
  <c r="AS1102" i="3"/>
  <c r="AR1102" i="3"/>
  <c r="AR1098" i="3"/>
  <c r="AS1098" i="3"/>
  <c r="AR1094" i="3"/>
  <c r="AS1094" i="3"/>
  <c r="AR1090" i="3"/>
  <c r="AS1090" i="3"/>
  <c r="AR1086" i="3"/>
  <c r="AS1086" i="3"/>
  <c r="AR1082" i="3"/>
  <c r="AS1082" i="3"/>
  <c r="AR1078" i="3"/>
  <c r="AS1078" i="3"/>
  <c r="AS1074" i="3"/>
  <c r="AR1074" i="3"/>
  <c r="AR1070" i="3"/>
  <c r="AS1070" i="3"/>
  <c r="BE3009" i="3"/>
  <c r="BF3009" i="3" s="1"/>
  <c r="BE3005" i="3"/>
  <c r="BF3005" i="3" s="1"/>
  <c r="BE3001" i="3"/>
  <c r="BF3001" i="3" s="1"/>
  <c r="BE2997" i="3"/>
  <c r="BF2997" i="3" s="1"/>
  <c r="BE2993" i="3"/>
  <c r="BF2993" i="3" s="1"/>
  <c r="BE2989" i="3"/>
  <c r="BF2989" i="3" s="1"/>
  <c r="BE2985" i="3"/>
  <c r="BF2985" i="3" s="1"/>
  <c r="BE2981" i="3"/>
  <c r="BF2981" i="3" s="1"/>
  <c r="BE2977" i="3"/>
  <c r="BF2977" i="3" s="1"/>
  <c r="BE2973" i="3"/>
  <c r="BF2973" i="3" s="1"/>
  <c r="BE2969" i="3"/>
  <c r="BF2969" i="3" s="1"/>
  <c r="BE2965" i="3"/>
  <c r="BF2965" i="3" s="1"/>
  <c r="BE2961" i="3"/>
  <c r="BF2961" i="3" s="1"/>
  <c r="BE2957" i="3"/>
  <c r="BF2957" i="3" s="1"/>
  <c r="BE2953" i="3"/>
  <c r="BF2953" i="3" s="1"/>
  <c r="BE2949" i="3"/>
  <c r="BF2949" i="3" s="1"/>
  <c r="BE2945" i="3"/>
  <c r="BF2945" i="3" s="1"/>
  <c r="BE2941" i="3"/>
  <c r="BF2941" i="3" s="1"/>
  <c r="BE2937" i="3"/>
  <c r="BF2937" i="3" s="1"/>
  <c r="BE2933" i="3"/>
  <c r="BF2933" i="3" s="1"/>
  <c r="BE2929" i="3"/>
  <c r="BF2929" i="3" s="1"/>
  <c r="BE2925" i="3"/>
  <c r="BF2925" i="3" s="1"/>
  <c r="BE2921" i="3"/>
  <c r="BF2921" i="3" s="1"/>
  <c r="BE2917" i="3"/>
  <c r="BF2917" i="3" s="1"/>
  <c r="BE2913" i="3"/>
  <c r="BF2913" i="3" s="1"/>
  <c r="BE2909" i="3"/>
  <c r="BF2909" i="3" s="1"/>
  <c r="BE2905" i="3"/>
  <c r="BF2905" i="3" s="1"/>
  <c r="BE2901" i="3"/>
  <c r="BF2901" i="3" s="1"/>
  <c r="BE2897" i="3"/>
  <c r="BF2897" i="3" s="1"/>
  <c r="BE2893" i="3"/>
  <c r="BF2893" i="3" s="1"/>
  <c r="BE2889" i="3"/>
  <c r="BF2889" i="3" s="1"/>
  <c r="BE2885" i="3"/>
  <c r="BF2885" i="3" s="1"/>
  <c r="BE2881" i="3"/>
  <c r="BF2881" i="3" s="1"/>
  <c r="BE2877" i="3"/>
  <c r="BF2877" i="3" s="1"/>
  <c r="BE2873" i="3"/>
  <c r="BF2873" i="3" s="1"/>
  <c r="BE2869" i="3"/>
  <c r="BF2869" i="3" s="1"/>
  <c r="BE2865" i="3"/>
  <c r="BF2865" i="3" s="1"/>
  <c r="BE2861" i="3"/>
  <c r="BF2861" i="3" s="1"/>
  <c r="BE2857" i="3"/>
  <c r="BF2857" i="3" s="1"/>
  <c r="BE2853" i="3"/>
  <c r="BF2853" i="3" s="1"/>
  <c r="BE2849" i="3"/>
  <c r="BF2849" i="3" s="1"/>
  <c r="BE2845" i="3"/>
  <c r="BF2845" i="3" s="1"/>
  <c r="BE2841" i="3"/>
  <c r="BF2841" i="3" s="1"/>
  <c r="BE2837" i="3"/>
  <c r="BF2837" i="3" s="1"/>
  <c r="BE2833" i="3"/>
  <c r="BF2833" i="3" s="1"/>
  <c r="BE2829" i="3"/>
  <c r="BF2829" i="3" s="1"/>
  <c r="BE2825" i="3"/>
  <c r="BF2825" i="3" s="1"/>
  <c r="BE2821" i="3"/>
  <c r="BF2821" i="3" s="1"/>
  <c r="BE2817" i="3"/>
  <c r="BF2817" i="3" s="1"/>
  <c r="BE2813" i="3"/>
  <c r="BF2813" i="3" s="1"/>
  <c r="BE2674" i="3"/>
  <c r="BF2674" i="3" s="1"/>
  <c r="BE2670" i="3"/>
  <c r="BF2670" i="3" s="1"/>
  <c r="BE2666" i="3"/>
  <c r="BF2666" i="3" s="1"/>
  <c r="BE2662" i="3"/>
  <c r="BF2662" i="3" s="1"/>
  <c r="BE2658" i="3"/>
  <c r="BF2658" i="3" s="1"/>
  <c r="BE2654" i="3"/>
  <c r="BF2654" i="3" s="1"/>
  <c r="BE2650" i="3"/>
  <c r="BF2650" i="3" s="1"/>
  <c r="BE2646" i="3"/>
  <c r="BF2646" i="3" s="1"/>
  <c r="BE2642" i="3"/>
  <c r="BF2642" i="3" s="1"/>
  <c r="BE2638" i="3"/>
  <c r="BF2638" i="3" s="1"/>
  <c r="BE2634" i="3"/>
  <c r="BF2634" i="3" s="1"/>
  <c r="BE2630" i="3"/>
  <c r="BF2630" i="3" s="1"/>
  <c r="BE2626" i="3"/>
  <c r="BF2626" i="3" s="1"/>
  <c r="BE2622" i="3"/>
  <c r="BF2622" i="3" s="1"/>
  <c r="BE2617" i="3"/>
  <c r="BF2617" i="3" s="1"/>
  <c r="BE2615" i="3"/>
  <c r="BF2615" i="3" s="1"/>
  <c r="BE2611" i="3"/>
  <c r="BF2611" i="3" s="1"/>
  <c r="BE2607" i="3"/>
  <c r="BF2607" i="3" s="1"/>
  <c r="BE2603" i="3"/>
  <c r="BF2603" i="3" s="1"/>
  <c r="BE2599" i="3"/>
  <c r="BF2599" i="3" s="1"/>
  <c r="BE2595" i="3"/>
  <c r="BF2595" i="3" s="1"/>
  <c r="BE2591" i="3"/>
  <c r="BF2591" i="3" s="1"/>
  <c r="BE2587" i="3"/>
  <c r="BF2587" i="3" s="1"/>
  <c r="BE2583" i="3"/>
  <c r="BF2583" i="3" s="1"/>
  <c r="BE2609" i="3"/>
  <c r="BF2609" i="3" s="1"/>
  <c r="BE2605" i="3"/>
  <c r="BF2605" i="3" s="1"/>
  <c r="BE2601" i="3"/>
  <c r="BF2601" i="3" s="1"/>
  <c r="BE2597" i="3"/>
  <c r="BF2597" i="3" s="1"/>
  <c r="BE2593" i="3"/>
  <c r="BF2593" i="3" s="1"/>
  <c r="BE2589" i="3"/>
  <c r="BF2589" i="3" s="1"/>
  <c r="BE2585" i="3"/>
  <c r="BF2585" i="3" s="1"/>
  <c r="BE2242" i="3"/>
  <c r="BF2242" i="3" s="1"/>
  <c r="BE2238" i="3"/>
  <c r="BF2238" i="3" s="1"/>
  <c r="BE2234" i="3"/>
  <c r="BF2234" i="3" s="1"/>
  <c r="BE2230" i="3"/>
  <c r="BF2230" i="3" s="1"/>
  <c r="BE2226" i="3"/>
  <c r="BF2226" i="3" s="1"/>
  <c r="BE2222" i="3"/>
  <c r="BF2222" i="3" s="1"/>
  <c r="BE2218" i="3"/>
  <c r="BF2218" i="3" s="1"/>
  <c r="BE2214" i="3"/>
  <c r="BF2214" i="3" s="1"/>
  <c r="BE2210" i="3"/>
  <c r="BF2210" i="3" s="1"/>
  <c r="BE2206" i="3"/>
  <c r="BF2206" i="3" s="1"/>
  <c r="BE2202" i="3"/>
  <c r="BF2202" i="3" s="1"/>
  <c r="BE2198" i="3"/>
  <c r="BF2198" i="3" s="1"/>
  <c r="BE2194" i="3"/>
  <c r="BF2194" i="3" s="1"/>
  <c r="BE2190" i="3"/>
  <c r="BF2190" i="3" s="1"/>
  <c r="BE2186" i="3"/>
  <c r="BF2186" i="3" s="1"/>
  <c r="BE2182" i="3"/>
  <c r="BF2182" i="3" s="1"/>
  <c r="BE2178" i="3"/>
  <c r="BF2178" i="3" s="1"/>
  <c r="BE2174" i="3"/>
  <c r="BF2174" i="3" s="1"/>
  <c r="BE2170" i="3"/>
  <c r="BF2170" i="3" s="1"/>
  <c r="BE2166" i="3"/>
  <c r="BF2166" i="3" s="1"/>
  <c r="BE2162" i="3"/>
  <c r="BF2162" i="3" s="1"/>
  <c r="BE2158" i="3"/>
  <c r="BF2158" i="3" s="1"/>
  <c r="BE2154" i="3"/>
  <c r="BF2154" i="3" s="1"/>
  <c r="BE2150" i="3"/>
  <c r="BF2150" i="3" s="1"/>
  <c r="BE2146" i="3"/>
  <c r="BF2146" i="3" s="1"/>
  <c r="BE2142" i="3"/>
  <c r="BF2142" i="3" s="1"/>
  <c r="BE2138" i="3"/>
  <c r="BF2138" i="3" s="1"/>
  <c r="BE2134" i="3"/>
  <c r="BF2134" i="3" s="1"/>
  <c r="BE2130" i="3"/>
  <c r="BF2130" i="3" s="1"/>
  <c r="BE2126" i="3"/>
  <c r="BF2126" i="3" s="1"/>
  <c r="BE2122" i="3"/>
  <c r="BF2122" i="3" s="1"/>
  <c r="BE2118" i="3"/>
  <c r="BF2118" i="3" s="1"/>
  <c r="BE2114" i="3"/>
  <c r="BF2114" i="3" s="1"/>
  <c r="BE2110" i="3"/>
  <c r="BF2110" i="3" s="1"/>
  <c r="BE2106" i="3"/>
  <c r="BF2106" i="3" s="1"/>
  <c r="BE2244" i="3"/>
  <c r="BF2244" i="3" s="1"/>
  <c r="BE2240" i="3"/>
  <c r="BF2240" i="3" s="1"/>
  <c r="BE2236" i="3"/>
  <c r="BF2236" i="3" s="1"/>
  <c r="BE2232" i="3"/>
  <c r="BF2232" i="3" s="1"/>
  <c r="BE2228" i="3"/>
  <c r="BF2228" i="3" s="1"/>
  <c r="BE2224" i="3"/>
  <c r="BF2224" i="3" s="1"/>
  <c r="BE2220" i="3"/>
  <c r="BF2220" i="3" s="1"/>
  <c r="BE2216" i="3"/>
  <c r="BF2216" i="3" s="1"/>
  <c r="BE2212" i="3"/>
  <c r="BF2212" i="3" s="1"/>
  <c r="BE2208" i="3"/>
  <c r="BF2208" i="3" s="1"/>
  <c r="BE2204" i="3"/>
  <c r="BF2204" i="3" s="1"/>
  <c r="BE2200" i="3"/>
  <c r="BF2200" i="3" s="1"/>
  <c r="BE2196" i="3"/>
  <c r="BF2196" i="3" s="1"/>
  <c r="BE2192" i="3"/>
  <c r="BF2192" i="3" s="1"/>
  <c r="BE2188" i="3"/>
  <c r="BF2188" i="3" s="1"/>
  <c r="BE2184" i="3"/>
  <c r="BF2184" i="3" s="1"/>
  <c r="BE2180" i="3"/>
  <c r="BF2180" i="3" s="1"/>
  <c r="BE2176" i="3"/>
  <c r="BF2176" i="3" s="1"/>
  <c r="BE2172" i="3"/>
  <c r="BF2172" i="3" s="1"/>
  <c r="BE2168" i="3"/>
  <c r="BF2168" i="3" s="1"/>
  <c r="BE2164" i="3"/>
  <c r="BF2164" i="3" s="1"/>
  <c r="BE2160" i="3"/>
  <c r="BF2160" i="3" s="1"/>
  <c r="BE2156" i="3"/>
  <c r="BF2156" i="3" s="1"/>
  <c r="BE2152" i="3"/>
  <c r="BF2152" i="3" s="1"/>
  <c r="BE1974" i="3"/>
  <c r="BF1974" i="3" s="1"/>
  <c r="BE1217" i="3"/>
  <c r="BF1217" i="3" s="1"/>
  <c r="BE1219" i="3"/>
  <c r="BF1219" i="3" s="1"/>
  <c r="BE1215" i="3"/>
  <c r="BF1215" i="3" s="1"/>
  <c r="BE1211" i="3"/>
  <c r="BF1211" i="3" s="1"/>
  <c r="BE1207" i="3"/>
  <c r="BF1207" i="3" s="1"/>
  <c r="BE1203" i="3"/>
  <c r="BF1203" i="3" s="1"/>
  <c r="BE1199" i="3"/>
  <c r="BF1199" i="3" s="1"/>
  <c r="BE1195" i="3"/>
  <c r="BF1195" i="3" s="1"/>
  <c r="BE1191" i="3"/>
  <c r="BF1191" i="3" s="1"/>
  <c r="BE1213" i="3"/>
  <c r="BF1213" i="3" s="1"/>
  <c r="BE1209" i="3"/>
  <c r="BF1209" i="3" s="1"/>
  <c r="BE1205" i="3"/>
  <c r="BF1205" i="3" s="1"/>
  <c r="BE1201" i="3"/>
  <c r="BF1201" i="3" s="1"/>
  <c r="BE1197" i="3"/>
  <c r="BF1197" i="3" s="1"/>
  <c r="BE1193" i="3"/>
  <c r="BF1193" i="3" s="1"/>
  <c r="BE1189" i="3"/>
  <c r="BF1189" i="3" s="1"/>
  <c r="BE1033" i="3"/>
  <c r="BF1033" i="3" s="1"/>
  <c r="BE1023" i="3"/>
  <c r="BF1023" i="3" s="1"/>
  <c r="BE1071" i="3"/>
  <c r="BF1071" i="3" s="1"/>
  <c r="BE1070" i="3"/>
  <c r="BF1070" i="3" s="1"/>
  <c r="BE1061" i="3"/>
  <c r="BF1061" i="3" s="1"/>
  <c r="BE1054" i="3"/>
  <c r="BF1054" i="3" s="1"/>
  <c r="BE1045" i="3"/>
  <c r="BF1045" i="3" s="1"/>
  <c r="BE1040" i="3"/>
  <c r="BF1040" i="3" s="1"/>
  <c r="BE1038" i="3"/>
  <c r="BF1038" i="3" s="1"/>
  <c r="BE1028" i="3"/>
  <c r="BF1028" i="3" s="1"/>
  <c r="BE1021" i="3"/>
  <c r="BF1021" i="3" s="1"/>
  <c r="BE1019" i="3"/>
  <c r="BF1019" i="3" s="1"/>
  <c r="BE1017" i="3"/>
  <c r="BF1017" i="3" s="1"/>
  <c r="BE1015" i="3"/>
  <c r="BF1015" i="3" s="1"/>
  <c r="BE1087" i="3"/>
  <c r="BF1087" i="3" s="1"/>
  <c r="BE1085" i="3"/>
  <c r="BF1085" i="3" s="1"/>
  <c r="BE1079" i="3"/>
  <c r="BF1079" i="3" s="1"/>
  <c r="BE1077" i="3"/>
  <c r="BF1077" i="3" s="1"/>
  <c r="BE1075" i="3"/>
  <c r="BF1075" i="3" s="1"/>
  <c r="BE1074" i="3"/>
  <c r="BF1074" i="3" s="1"/>
  <c r="BE1058" i="3"/>
  <c r="BF1058" i="3" s="1"/>
  <c r="BE1055" i="3"/>
  <c r="BF1055" i="3" s="1"/>
  <c r="BE1052" i="3"/>
  <c r="BF1052" i="3" s="1"/>
  <c r="BE1050" i="3"/>
  <c r="BF1050" i="3" s="1"/>
  <c r="BE1041" i="3"/>
  <c r="BF1041" i="3" s="1"/>
  <c r="BE1036" i="3"/>
  <c r="BF1036" i="3" s="1"/>
  <c r="BE1034" i="3"/>
  <c r="BF1034" i="3" s="1"/>
  <c r="BE1029" i="3"/>
  <c r="BF1029" i="3" s="1"/>
  <c r="BE1024" i="3"/>
  <c r="BF1024" i="3" s="1"/>
  <c r="BE1012" i="3"/>
  <c r="BF1012" i="3" s="1"/>
  <c r="AT3009" i="3"/>
  <c r="AD3009" i="3"/>
  <c r="AU3009" i="3" s="1"/>
  <c r="AT3005" i="3"/>
  <c r="AD3005" i="3"/>
  <c r="AU3005" i="3" s="1"/>
  <c r="AD3001" i="3"/>
  <c r="AU3001" i="3" s="1"/>
  <c r="AT3001" i="3"/>
  <c r="AT2997" i="3"/>
  <c r="AD2997" i="3"/>
  <c r="AU2997" i="3" s="1"/>
  <c r="AT2993" i="3"/>
  <c r="AD2993" i="3"/>
  <c r="AU2993" i="3" s="1"/>
  <c r="AT2989" i="3"/>
  <c r="AD2989" i="3"/>
  <c r="AU2989" i="3" s="1"/>
  <c r="AT2981" i="3"/>
  <c r="AD2981" i="3"/>
  <c r="AU2981" i="3" s="1"/>
  <c r="AT2977" i="3"/>
  <c r="AD2977" i="3"/>
  <c r="AU2977" i="3" s="1"/>
  <c r="AT2973" i="3"/>
  <c r="AD2973" i="3"/>
  <c r="AU2973" i="3" s="1"/>
  <c r="AD2965" i="3"/>
  <c r="AU2965" i="3" s="1"/>
  <c r="AT2965" i="3"/>
  <c r="AT2961" i="3"/>
  <c r="AD2961" i="3"/>
  <c r="AU2961" i="3" s="1"/>
  <c r="AT2957" i="3"/>
  <c r="AD2957" i="3"/>
  <c r="AU2957" i="3" s="1"/>
  <c r="AT2953" i="3"/>
  <c r="AD2953" i="3"/>
  <c r="AU2953" i="3" s="1"/>
  <c r="AT2949" i="3"/>
  <c r="AD2949" i="3"/>
  <c r="AU2949" i="3" s="1"/>
  <c r="AT2937" i="3"/>
  <c r="AD2937" i="3"/>
  <c r="AU2937" i="3" s="1"/>
  <c r="AT2933" i="3"/>
  <c r="AD2933" i="3"/>
  <c r="AU2933" i="3" s="1"/>
  <c r="AT2929" i="3"/>
  <c r="AD2929" i="3"/>
  <c r="AU2929" i="3" s="1"/>
  <c r="AT2925" i="3"/>
  <c r="AD2925" i="3"/>
  <c r="AU2925" i="3" s="1"/>
  <c r="AT3008" i="3"/>
  <c r="AD3008" i="3"/>
  <c r="AU3008" i="3" s="1"/>
  <c r="AD3004" i="3"/>
  <c r="AU3004" i="3" s="1"/>
  <c r="AT3004" i="3"/>
  <c r="AT3000" i="3"/>
  <c r="AD3000" i="3"/>
  <c r="AU3000" i="3" s="1"/>
  <c r="AD2996" i="3"/>
  <c r="AU2996" i="3" s="1"/>
  <c r="AT2996" i="3"/>
  <c r="AT2992" i="3"/>
  <c r="AD2992" i="3"/>
  <c r="AU2992" i="3" s="1"/>
  <c r="AT2988" i="3"/>
  <c r="AD2988" i="3"/>
  <c r="AU2988" i="3" s="1"/>
  <c r="AD2984" i="3"/>
  <c r="AU2984" i="3" s="1"/>
  <c r="AT2984" i="3"/>
  <c r="AT2980" i="3"/>
  <c r="AD2980" i="3"/>
  <c r="AU2980" i="3" s="1"/>
  <c r="AD2976" i="3"/>
  <c r="AU2976" i="3" s="1"/>
  <c r="AT2976" i="3"/>
  <c r="AT2972" i="3"/>
  <c r="AD2972" i="3"/>
  <c r="AU2972" i="3" s="1"/>
  <c r="AD2968" i="3"/>
  <c r="AU2968" i="3" s="1"/>
  <c r="AT2968" i="3"/>
  <c r="AT2964" i="3"/>
  <c r="AD2964" i="3"/>
  <c r="AU2964" i="3" s="1"/>
  <c r="AT2960" i="3"/>
  <c r="AD2960" i="3"/>
  <c r="AU2960" i="3" s="1"/>
  <c r="AT2956" i="3"/>
  <c r="AD2956" i="3"/>
  <c r="AU2956" i="3" s="1"/>
  <c r="AT2952" i="3"/>
  <c r="AD2952" i="3"/>
  <c r="AU2952" i="3" s="1"/>
  <c r="AD2948" i="3"/>
  <c r="AU2948" i="3" s="1"/>
  <c r="AT2948" i="3"/>
  <c r="AT2944" i="3"/>
  <c r="AD2944" i="3"/>
  <c r="AU2944" i="3" s="1"/>
  <c r="AT2940" i="3"/>
  <c r="AD2940" i="3"/>
  <c r="AU2940" i="3" s="1"/>
  <c r="AT2936" i="3"/>
  <c r="AD2936" i="3"/>
  <c r="AU2936" i="3" s="1"/>
  <c r="AT2932" i="3"/>
  <c r="AD2932" i="3"/>
  <c r="AU2932" i="3" s="1"/>
  <c r="AT2928" i="3"/>
  <c r="AD2928" i="3"/>
  <c r="AU2928" i="3" s="1"/>
  <c r="AT2924" i="3"/>
  <c r="AD2924" i="3"/>
  <c r="AU2924" i="3" s="1"/>
  <c r="AD2920" i="3"/>
  <c r="AU2920" i="3" s="1"/>
  <c r="AT2920" i="3"/>
  <c r="AT2916" i="3"/>
  <c r="AD2916" i="3"/>
  <c r="AU2916" i="3" s="1"/>
  <c r="AT2912" i="3"/>
  <c r="AD2912" i="3"/>
  <c r="AU2912" i="3" s="1"/>
  <c r="AD2908" i="3"/>
  <c r="AU2908" i="3" s="1"/>
  <c r="AT2908" i="3"/>
  <c r="AD2904" i="3"/>
  <c r="AU2904" i="3" s="1"/>
  <c r="AT2904" i="3"/>
  <c r="AT2900" i="3"/>
  <c r="AD2900" i="3"/>
  <c r="AU2900" i="3" s="1"/>
  <c r="AD2896" i="3"/>
  <c r="AU2896" i="3" s="1"/>
  <c r="AT2896" i="3"/>
  <c r="AT2892" i="3"/>
  <c r="AD2892" i="3"/>
  <c r="AU2892" i="3" s="1"/>
  <c r="AT2888" i="3"/>
  <c r="AD2888" i="3"/>
  <c r="AU2888" i="3" s="1"/>
  <c r="AD2884" i="3"/>
  <c r="AU2884" i="3" s="1"/>
  <c r="AT2884" i="3"/>
  <c r="AT2880" i="3"/>
  <c r="AD2880" i="3"/>
  <c r="AU2880" i="3" s="1"/>
  <c r="AT2876" i="3"/>
  <c r="AD2876" i="3"/>
  <c r="AU2876" i="3" s="1"/>
  <c r="AT2872" i="3"/>
  <c r="AD2872" i="3"/>
  <c r="AU2872" i="3" s="1"/>
  <c r="AT2868" i="3"/>
  <c r="AD2868" i="3"/>
  <c r="AU2868" i="3" s="1"/>
  <c r="AD2864" i="3"/>
  <c r="AU2864" i="3" s="1"/>
  <c r="AT2864" i="3"/>
  <c r="AT2860" i="3"/>
  <c r="AD2860" i="3"/>
  <c r="AU2860" i="3" s="1"/>
  <c r="AT2856" i="3"/>
  <c r="AD2856" i="3"/>
  <c r="AU2856" i="3" s="1"/>
  <c r="AT2852" i="3"/>
  <c r="AD2852" i="3"/>
  <c r="AU2852" i="3" s="1"/>
  <c r="AT2848" i="3"/>
  <c r="AD2848" i="3"/>
  <c r="AU2848" i="3" s="1"/>
  <c r="AT2844" i="3"/>
  <c r="AD2844" i="3"/>
  <c r="AU2844" i="3" s="1"/>
  <c r="AT2840" i="3"/>
  <c r="AD2840" i="3"/>
  <c r="AU2840" i="3" s="1"/>
  <c r="AT2836" i="3"/>
  <c r="AD2836" i="3"/>
  <c r="AU2836" i="3" s="1"/>
  <c r="AT2832" i="3"/>
  <c r="AD2832" i="3"/>
  <c r="AU2832" i="3" s="1"/>
  <c r="AT2828" i="3"/>
  <c r="AD2828" i="3"/>
  <c r="AU2828" i="3" s="1"/>
  <c r="AT2824" i="3"/>
  <c r="AD2824" i="3"/>
  <c r="AU2824" i="3" s="1"/>
  <c r="AT2820" i="3"/>
  <c r="AD2820" i="3"/>
  <c r="AU2820" i="3" s="1"/>
  <c r="AT2816" i="3"/>
  <c r="AD2816" i="3"/>
  <c r="AU2816" i="3" s="1"/>
  <c r="AT2812" i="3"/>
  <c r="AD2812" i="3"/>
  <c r="AU2812" i="3" s="1"/>
  <c r="AD3011" i="3"/>
  <c r="AU3011" i="3" s="1"/>
  <c r="AT3011" i="3"/>
  <c r="AT3007" i="3"/>
  <c r="AD3007" i="3"/>
  <c r="AU3007" i="3" s="1"/>
  <c r="AD3003" i="3"/>
  <c r="AU3003" i="3" s="1"/>
  <c r="AT3003" i="3"/>
  <c r="AD2999" i="3"/>
  <c r="AU2999" i="3" s="1"/>
  <c r="AT2999" i="3"/>
  <c r="AT2995" i="3"/>
  <c r="AD2995" i="3"/>
  <c r="AU2995" i="3" s="1"/>
  <c r="AD2991" i="3"/>
  <c r="AU2991" i="3" s="1"/>
  <c r="AT2991" i="3"/>
  <c r="AT2987" i="3"/>
  <c r="AD2987" i="3"/>
  <c r="AU2987" i="3" s="1"/>
  <c r="AT2983" i="3"/>
  <c r="AD2983" i="3"/>
  <c r="AU2983" i="3" s="1"/>
  <c r="AT2979" i="3"/>
  <c r="AD2979" i="3"/>
  <c r="AU2979" i="3" s="1"/>
  <c r="AT2975" i="3"/>
  <c r="AD2975" i="3"/>
  <c r="AU2975" i="3" s="1"/>
  <c r="AT2971" i="3"/>
  <c r="AD2971" i="3"/>
  <c r="AU2971" i="3" s="1"/>
  <c r="AT2967" i="3"/>
  <c r="AD2967" i="3"/>
  <c r="AU2967" i="3" s="1"/>
  <c r="AT2963" i="3"/>
  <c r="AD2963" i="3"/>
  <c r="AU2963" i="3" s="1"/>
  <c r="AD2959" i="3"/>
  <c r="AU2959" i="3" s="1"/>
  <c r="AT2959" i="3"/>
  <c r="AD2955" i="3"/>
  <c r="AU2955" i="3" s="1"/>
  <c r="AT2955" i="3"/>
  <c r="AT2951" i="3"/>
  <c r="AD2951" i="3"/>
  <c r="AU2951" i="3" s="1"/>
  <c r="AD2947" i="3"/>
  <c r="AU2947" i="3" s="1"/>
  <c r="AT2947" i="3"/>
  <c r="AT2943" i="3"/>
  <c r="AD2943" i="3"/>
  <c r="AU2943" i="3" s="1"/>
  <c r="AT2939" i="3"/>
  <c r="AD2939" i="3"/>
  <c r="AU2939" i="3" s="1"/>
  <c r="AT2935" i="3"/>
  <c r="AD2935" i="3"/>
  <c r="AU2935" i="3" s="1"/>
  <c r="AT2931" i="3"/>
  <c r="AD2931" i="3"/>
  <c r="AU2931" i="3" s="1"/>
  <c r="AT2927" i="3"/>
  <c r="AD2927" i="3"/>
  <c r="AU2927" i="3" s="1"/>
  <c r="AD2923" i="3"/>
  <c r="AU2923" i="3" s="1"/>
  <c r="AT2923" i="3"/>
  <c r="AD2919" i="3"/>
  <c r="AU2919" i="3" s="1"/>
  <c r="AT2919" i="3"/>
  <c r="AT2915" i="3"/>
  <c r="AD2915" i="3"/>
  <c r="AU2915" i="3" s="1"/>
  <c r="AT2911" i="3"/>
  <c r="AD2911" i="3"/>
  <c r="AU2911" i="3" s="1"/>
  <c r="AT2907" i="3"/>
  <c r="AD2907" i="3"/>
  <c r="AU2907" i="3" s="1"/>
  <c r="AT2903" i="3"/>
  <c r="AD2903" i="3"/>
  <c r="AU2903" i="3" s="1"/>
  <c r="AT2899" i="3"/>
  <c r="AD2899" i="3"/>
  <c r="AU2899" i="3" s="1"/>
  <c r="AT2895" i="3"/>
  <c r="AD2895" i="3"/>
  <c r="AU2895" i="3" s="1"/>
  <c r="AT2891" i="3"/>
  <c r="AD2891" i="3"/>
  <c r="AU2891" i="3" s="1"/>
  <c r="AT2887" i="3"/>
  <c r="AD2887" i="3"/>
  <c r="AU2887" i="3" s="1"/>
  <c r="AT2883" i="3"/>
  <c r="AD2883" i="3"/>
  <c r="AU2883" i="3" s="1"/>
  <c r="AT2879" i="3"/>
  <c r="AD2879" i="3"/>
  <c r="AU2879" i="3" s="1"/>
  <c r="AT2875" i="3"/>
  <c r="AD2875" i="3"/>
  <c r="AU2875" i="3" s="1"/>
  <c r="AT2871" i="3"/>
  <c r="AD2871" i="3"/>
  <c r="AU2871" i="3" s="1"/>
  <c r="AT2867" i="3"/>
  <c r="AD2867" i="3"/>
  <c r="AU2867" i="3" s="1"/>
  <c r="AD2863" i="3"/>
  <c r="AU2863" i="3" s="1"/>
  <c r="AT2863" i="3"/>
  <c r="AT2859" i="3"/>
  <c r="AD2859" i="3"/>
  <c r="AU2859" i="3" s="1"/>
  <c r="AD2855" i="3"/>
  <c r="AU2855" i="3" s="1"/>
  <c r="AT2855" i="3"/>
  <c r="AT2851" i="3"/>
  <c r="AD2851" i="3"/>
  <c r="AU2851" i="3" s="1"/>
  <c r="AT2847" i="3"/>
  <c r="AD2847" i="3"/>
  <c r="AU2847" i="3" s="1"/>
  <c r="AT2843" i="3"/>
  <c r="AD2843" i="3"/>
  <c r="AU2843" i="3" s="1"/>
  <c r="AT2839" i="3"/>
  <c r="AD2839" i="3"/>
  <c r="AU2839" i="3" s="1"/>
  <c r="AT2835" i="3"/>
  <c r="AD2835" i="3"/>
  <c r="AU2835" i="3" s="1"/>
  <c r="AT2831" i="3"/>
  <c r="AD2831" i="3"/>
  <c r="AU2831" i="3" s="1"/>
  <c r="AT2827" i="3"/>
  <c r="AD2827" i="3"/>
  <c r="AU2827" i="3" s="1"/>
  <c r="AT2823" i="3"/>
  <c r="AD2823" i="3"/>
  <c r="AU2823" i="3" s="1"/>
  <c r="AT2819" i="3"/>
  <c r="AD2819" i="3"/>
  <c r="AU2819" i="3" s="1"/>
  <c r="AT2815" i="3"/>
  <c r="AD2815" i="3"/>
  <c r="AU2815" i="3" s="1"/>
  <c r="AT2811" i="3"/>
  <c r="AD2811" i="3"/>
  <c r="AU2811" i="3" s="1"/>
  <c r="AT3010" i="3"/>
  <c r="AD3010" i="3"/>
  <c r="AU3010" i="3" s="1"/>
  <c r="AT3006" i="3"/>
  <c r="AD3006" i="3"/>
  <c r="AU3006" i="3" s="1"/>
  <c r="AT3002" i="3"/>
  <c r="AD3002" i="3"/>
  <c r="AU3002" i="3" s="1"/>
  <c r="AT2998" i="3"/>
  <c r="AD2998" i="3"/>
  <c r="AU2998" i="3" s="1"/>
  <c r="AT2994" i="3"/>
  <c r="AD2994" i="3"/>
  <c r="AU2994" i="3" s="1"/>
  <c r="AD2990" i="3"/>
  <c r="AU2990" i="3" s="1"/>
  <c r="AT2990" i="3"/>
  <c r="AT2986" i="3"/>
  <c r="AD2986" i="3"/>
  <c r="AU2986" i="3" s="1"/>
  <c r="AD2982" i="3"/>
  <c r="AU2982" i="3" s="1"/>
  <c r="AT2982" i="3"/>
  <c r="AT2978" i="3"/>
  <c r="AD2978" i="3"/>
  <c r="AU2978" i="3" s="1"/>
  <c r="AT2974" i="3"/>
  <c r="AD2974" i="3"/>
  <c r="AU2974" i="3" s="1"/>
  <c r="AT2970" i="3"/>
  <c r="AD2970" i="3"/>
  <c r="AU2970" i="3" s="1"/>
  <c r="AT2966" i="3"/>
  <c r="AD2966" i="3"/>
  <c r="AU2966" i="3" s="1"/>
  <c r="AD2962" i="3"/>
  <c r="AU2962" i="3" s="1"/>
  <c r="AT2962" i="3"/>
  <c r="AT2958" i="3"/>
  <c r="AD2958" i="3"/>
  <c r="AU2958" i="3" s="1"/>
  <c r="AD2954" i="3"/>
  <c r="AU2954" i="3" s="1"/>
  <c r="AT2954" i="3"/>
  <c r="AD2950" i="3"/>
  <c r="AU2950" i="3" s="1"/>
  <c r="AT2950" i="3"/>
  <c r="AT2946" i="3"/>
  <c r="AD2946" i="3"/>
  <c r="AU2946" i="3" s="1"/>
  <c r="AT2942" i="3"/>
  <c r="AD2942" i="3"/>
  <c r="AU2942" i="3" s="1"/>
  <c r="AT2938" i="3"/>
  <c r="AD2938" i="3"/>
  <c r="AU2938" i="3" s="1"/>
  <c r="AT2934" i="3"/>
  <c r="AD2934" i="3"/>
  <c r="AU2934" i="3" s="1"/>
  <c r="AT2930" i="3"/>
  <c r="AD2930" i="3"/>
  <c r="AU2930" i="3" s="1"/>
  <c r="AT2926" i="3"/>
  <c r="AD2926" i="3"/>
  <c r="AU2926" i="3" s="1"/>
  <c r="AT2922" i="3"/>
  <c r="AD2922" i="3"/>
  <c r="AU2922" i="3" s="1"/>
  <c r="AD2918" i="3"/>
  <c r="AU2918" i="3" s="1"/>
  <c r="AT2918" i="3"/>
  <c r="AT2914" i="3"/>
  <c r="AD2914" i="3"/>
  <c r="AU2914" i="3" s="1"/>
  <c r="AD2910" i="3"/>
  <c r="AU2910" i="3" s="1"/>
  <c r="AT2910" i="3"/>
  <c r="AT2906" i="3"/>
  <c r="AD2906" i="3"/>
  <c r="AU2906" i="3" s="1"/>
  <c r="AD2902" i="3"/>
  <c r="AU2902" i="3" s="1"/>
  <c r="AT2902" i="3"/>
  <c r="AD2898" i="3"/>
  <c r="AU2898" i="3" s="1"/>
  <c r="AT2898" i="3"/>
  <c r="AT2894" i="3"/>
  <c r="AD2894" i="3"/>
  <c r="AU2894" i="3" s="1"/>
  <c r="AT2890" i="3"/>
  <c r="AD2890" i="3"/>
  <c r="AU2890" i="3" s="1"/>
  <c r="AD2886" i="3"/>
  <c r="AU2886" i="3" s="1"/>
  <c r="AT2886" i="3"/>
  <c r="AD2882" i="3"/>
  <c r="AU2882" i="3" s="1"/>
  <c r="AT2882" i="3"/>
  <c r="AT2878" i="3"/>
  <c r="AD2878" i="3"/>
  <c r="AU2878" i="3" s="1"/>
  <c r="AT2874" i="3"/>
  <c r="AD2874" i="3"/>
  <c r="AU2874" i="3" s="1"/>
  <c r="AT2870" i="3"/>
  <c r="AD2870" i="3"/>
  <c r="AU2870" i="3" s="1"/>
  <c r="AD2866" i="3"/>
  <c r="AU2866" i="3" s="1"/>
  <c r="AT2866" i="3"/>
  <c r="AT2862" i="3"/>
  <c r="AD2862" i="3"/>
  <c r="AU2862" i="3" s="1"/>
  <c r="AT2858" i="3"/>
  <c r="AD2858" i="3"/>
  <c r="AU2858" i="3" s="1"/>
  <c r="AT2854" i="3"/>
  <c r="AD2854" i="3"/>
  <c r="AU2854" i="3" s="1"/>
  <c r="AT2850" i="3"/>
  <c r="AD2850" i="3"/>
  <c r="AU2850" i="3" s="1"/>
  <c r="AT2846" i="3"/>
  <c r="AD2846" i="3"/>
  <c r="AU2846" i="3" s="1"/>
  <c r="AT2842" i="3"/>
  <c r="AD2842" i="3"/>
  <c r="AU2842" i="3" s="1"/>
  <c r="AT2838" i="3"/>
  <c r="AD2838" i="3"/>
  <c r="AU2838" i="3" s="1"/>
  <c r="AT2834" i="3"/>
  <c r="AD2834" i="3"/>
  <c r="AU2834" i="3" s="1"/>
  <c r="AT2830" i="3"/>
  <c r="AD2830" i="3"/>
  <c r="AU2830" i="3" s="1"/>
  <c r="AT2826" i="3"/>
  <c r="AD2826" i="3"/>
  <c r="AU2826" i="3" s="1"/>
  <c r="AT2822" i="3"/>
  <c r="AD2822" i="3"/>
  <c r="AU2822" i="3" s="1"/>
  <c r="AT2818" i="3"/>
  <c r="AD2818" i="3"/>
  <c r="AU2818" i="3" s="1"/>
  <c r="AT2814" i="3"/>
  <c r="AD2814" i="3"/>
  <c r="AU2814" i="3" s="1"/>
  <c r="AT2985" i="3"/>
  <c r="AD2985" i="3"/>
  <c r="AU2985" i="3" s="1"/>
  <c r="AT2969" i="3"/>
  <c r="AD2969" i="3"/>
  <c r="AU2969" i="3" s="1"/>
  <c r="AT2945" i="3"/>
  <c r="AD2945" i="3"/>
  <c r="AU2945" i="3" s="1"/>
  <c r="AT2941" i="3"/>
  <c r="AD2941" i="3"/>
  <c r="AU2941" i="3" s="1"/>
  <c r="AD2921" i="3"/>
  <c r="AU2921" i="3" s="1"/>
  <c r="AT2921" i="3"/>
  <c r="AT2917" i="3"/>
  <c r="AD2917" i="3"/>
  <c r="AU2917" i="3" s="1"/>
  <c r="AD2913" i="3"/>
  <c r="AU2913" i="3" s="1"/>
  <c r="AT2913" i="3"/>
  <c r="AT2909" i="3"/>
  <c r="AD2909" i="3"/>
  <c r="AU2909" i="3" s="1"/>
  <c r="AT2905" i="3"/>
  <c r="AD2905" i="3"/>
  <c r="AU2905" i="3" s="1"/>
  <c r="AT2901" i="3"/>
  <c r="AD2901" i="3"/>
  <c r="AU2901" i="3" s="1"/>
  <c r="AT2897" i="3"/>
  <c r="AD2897" i="3"/>
  <c r="AU2897" i="3" s="1"/>
  <c r="AT2893" i="3"/>
  <c r="AD2893" i="3"/>
  <c r="AU2893" i="3" s="1"/>
  <c r="AT2889" i="3"/>
  <c r="AD2889" i="3"/>
  <c r="AU2889" i="3" s="1"/>
  <c r="AT2885" i="3"/>
  <c r="AD2885" i="3"/>
  <c r="AU2885" i="3" s="1"/>
  <c r="AT2881" i="3"/>
  <c r="AD2881" i="3"/>
  <c r="AU2881" i="3" s="1"/>
  <c r="AT2877" i="3"/>
  <c r="AD2877" i="3"/>
  <c r="AU2877" i="3" s="1"/>
  <c r="AT2873" i="3"/>
  <c r="AD2873" i="3"/>
  <c r="AU2873" i="3" s="1"/>
  <c r="AT2869" i="3"/>
  <c r="AD2869" i="3"/>
  <c r="AU2869" i="3" s="1"/>
  <c r="AT2865" i="3"/>
  <c r="AD2865" i="3"/>
  <c r="AU2865" i="3" s="1"/>
  <c r="AT2861" i="3"/>
  <c r="AD2861" i="3"/>
  <c r="AU2861" i="3" s="1"/>
  <c r="AT2857" i="3"/>
  <c r="AD2857" i="3"/>
  <c r="AU2857" i="3" s="1"/>
  <c r="AT2853" i="3"/>
  <c r="AD2853" i="3"/>
  <c r="AU2853" i="3" s="1"/>
  <c r="AT2849" i="3"/>
  <c r="AD2849" i="3"/>
  <c r="AU2849" i="3" s="1"/>
  <c r="AT2845" i="3"/>
  <c r="AD2845" i="3"/>
  <c r="AU2845" i="3" s="1"/>
  <c r="AT2841" i="3"/>
  <c r="AD2841" i="3"/>
  <c r="AU2841" i="3" s="1"/>
  <c r="AT2837" i="3"/>
  <c r="AD2837" i="3"/>
  <c r="AU2837" i="3" s="1"/>
  <c r="AT2833" i="3"/>
  <c r="AD2833" i="3"/>
  <c r="AU2833" i="3" s="1"/>
  <c r="AT2829" i="3"/>
  <c r="AD2829" i="3"/>
  <c r="AU2829" i="3" s="1"/>
  <c r="AT2825" i="3"/>
  <c r="AD2825" i="3"/>
  <c r="AU2825" i="3" s="1"/>
  <c r="AT2821" i="3"/>
  <c r="AD2821" i="3"/>
  <c r="AU2821" i="3" s="1"/>
  <c r="AT2817" i="3"/>
  <c r="AD2817" i="3"/>
  <c r="AU2817" i="3" s="1"/>
  <c r="AT2813" i="3"/>
  <c r="AD2813" i="3"/>
  <c r="AU2813" i="3" s="1"/>
  <c r="AF2804" i="3"/>
  <c r="AC2808" i="3"/>
  <c r="AH2808" i="3"/>
  <c r="AF2808" i="3" s="1"/>
  <c r="AC2804" i="3"/>
  <c r="AH2804" i="3"/>
  <c r="AC2800" i="3"/>
  <c r="AH2800" i="3"/>
  <c r="AF2800" i="3" s="1"/>
  <c r="AC2796" i="3"/>
  <c r="AH2796" i="3"/>
  <c r="AF2796" i="3" s="1"/>
  <c r="AC2792" i="3"/>
  <c r="AH2792" i="3"/>
  <c r="AF2792" i="3" s="1"/>
  <c r="AC2788" i="3"/>
  <c r="AH2788" i="3"/>
  <c r="AF2788" i="3" s="1"/>
  <c r="AC2784" i="3"/>
  <c r="AH2784" i="3"/>
  <c r="AF2784" i="3" s="1"/>
  <c r="AC2780" i="3"/>
  <c r="AH2780" i="3"/>
  <c r="AF2780" i="3" s="1"/>
  <c r="AC2776" i="3"/>
  <c r="AH2776" i="3"/>
  <c r="AF2776" i="3" s="1"/>
  <c r="AC2772" i="3"/>
  <c r="AH2772" i="3"/>
  <c r="AF2772" i="3" s="1"/>
  <c r="AC2768" i="3"/>
  <c r="AH2768" i="3"/>
  <c r="AF2768" i="3" s="1"/>
  <c r="AC2764" i="3"/>
  <c r="AH2764" i="3"/>
  <c r="AF2764" i="3" s="1"/>
  <c r="AC2760" i="3"/>
  <c r="AH2760" i="3"/>
  <c r="AF2760" i="3" s="1"/>
  <c r="AB2757" i="3"/>
  <c r="AC2756" i="3"/>
  <c r="AH2756" i="3"/>
  <c r="AF2756" i="3" s="1"/>
  <c r="BE2753" i="3"/>
  <c r="BF2753" i="3" s="1"/>
  <c r="AB2753" i="3"/>
  <c r="AC2752" i="3"/>
  <c r="AH2752" i="3"/>
  <c r="AF2752" i="3" s="1"/>
  <c r="BE2749" i="3"/>
  <c r="BF2749" i="3" s="1"/>
  <c r="AB2749" i="3"/>
  <c r="AC2748" i="3"/>
  <c r="AH2748" i="3"/>
  <c r="AF2748" i="3" s="1"/>
  <c r="BE2745" i="3"/>
  <c r="BF2745" i="3" s="1"/>
  <c r="AB2745" i="3"/>
  <c r="AC2744" i="3"/>
  <c r="AH2744" i="3"/>
  <c r="AF2744" i="3" s="1"/>
  <c r="BE2741" i="3"/>
  <c r="BF2741" i="3" s="1"/>
  <c r="AB2741" i="3"/>
  <c r="AC2740" i="3"/>
  <c r="AH2740" i="3"/>
  <c r="AF2740" i="3" s="1"/>
  <c r="BE2737" i="3"/>
  <c r="BF2737" i="3" s="1"/>
  <c r="AB2737" i="3"/>
  <c r="AC2736" i="3"/>
  <c r="AH2736" i="3"/>
  <c r="AF2736" i="3" s="1"/>
  <c r="BE2733" i="3"/>
  <c r="BF2733" i="3" s="1"/>
  <c r="AB2733" i="3"/>
  <c r="AC2732" i="3"/>
  <c r="AH2732" i="3"/>
  <c r="AF2732" i="3" s="1"/>
  <c r="BE2729" i="3"/>
  <c r="BF2729" i="3" s="1"/>
  <c r="AB2729" i="3"/>
  <c r="AC2728" i="3"/>
  <c r="AH2728" i="3"/>
  <c r="AF2728" i="3" s="1"/>
  <c r="BE2725" i="3"/>
  <c r="BF2725" i="3" s="1"/>
  <c r="AB2725" i="3"/>
  <c r="AC2724" i="3"/>
  <c r="AH2724" i="3"/>
  <c r="AF2724" i="3" s="1"/>
  <c r="BE2721" i="3"/>
  <c r="BF2721" i="3" s="1"/>
  <c r="AB2721" i="3"/>
  <c r="AC2720" i="3"/>
  <c r="AH2720" i="3"/>
  <c r="AF2720" i="3" s="1"/>
  <c r="BE2717" i="3"/>
  <c r="BF2717" i="3" s="1"/>
  <c r="AB2717" i="3"/>
  <c r="AC2716" i="3"/>
  <c r="AH2716" i="3"/>
  <c r="AF2716" i="3" s="1"/>
  <c r="BE2713" i="3"/>
  <c r="BF2713" i="3" s="1"/>
  <c r="AB2713" i="3"/>
  <c r="AC2712" i="3"/>
  <c r="AH2712" i="3"/>
  <c r="AF2712" i="3" s="1"/>
  <c r="BE2709" i="3"/>
  <c r="BF2709" i="3" s="1"/>
  <c r="AB2709" i="3"/>
  <c r="AC2708" i="3"/>
  <c r="AH2708" i="3"/>
  <c r="AF2708" i="3" s="1"/>
  <c r="BE2705" i="3"/>
  <c r="BF2705" i="3" s="1"/>
  <c r="AB2705" i="3"/>
  <c r="AC2704" i="3"/>
  <c r="AH2704" i="3"/>
  <c r="AF2704" i="3" s="1"/>
  <c r="BE2701" i="3"/>
  <c r="BF2701" i="3" s="1"/>
  <c r="AB2701" i="3"/>
  <c r="AC2700" i="3"/>
  <c r="AH2700" i="3"/>
  <c r="AF2700" i="3" s="1"/>
  <c r="BE2697" i="3"/>
  <c r="BF2697" i="3" s="1"/>
  <c r="AB2697" i="3"/>
  <c r="AC2696" i="3"/>
  <c r="AH2696" i="3"/>
  <c r="AF2696" i="3" s="1"/>
  <c r="BE2693" i="3"/>
  <c r="BF2693" i="3" s="1"/>
  <c r="AB2693" i="3"/>
  <c r="AC2692" i="3"/>
  <c r="AH2692" i="3"/>
  <c r="AF2692" i="3" s="1"/>
  <c r="BE2689" i="3"/>
  <c r="BF2689" i="3" s="1"/>
  <c r="AB2689" i="3"/>
  <c r="AC2688" i="3"/>
  <c r="AH2688" i="3"/>
  <c r="AF2688" i="3" s="1"/>
  <c r="AB2684" i="3"/>
  <c r="BL2684" i="3"/>
  <c r="AC2683" i="3"/>
  <c r="AH2683" i="3"/>
  <c r="AF2683" i="3" s="1"/>
  <c r="BE2682" i="3"/>
  <c r="BF2682" i="3" s="1"/>
  <c r="BB2682" i="3"/>
  <c r="AB2680" i="3"/>
  <c r="BL2680" i="3"/>
  <c r="AC2679" i="3"/>
  <c r="AH2679" i="3"/>
  <c r="AF2679" i="3" s="1"/>
  <c r="BE2678" i="3"/>
  <c r="BF2678" i="3" s="1"/>
  <c r="BB2678" i="3"/>
  <c r="AC2676" i="3"/>
  <c r="AH2676" i="3"/>
  <c r="AF2676" i="3" s="1"/>
  <c r="AT2673" i="3"/>
  <c r="AD2673" i="3"/>
  <c r="AU2673" i="3" s="1"/>
  <c r="AT2669" i="3"/>
  <c r="AD2669" i="3"/>
  <c r="AU2669" i="3" s="1"/>
  <c r="AT2665" i="3"/>
  <c r="AD2665" i="3"/>
  <c r="AU2665" i="3" s="1"/>
  <c r="AT2661" i="3"/>
  <c r="AD2661" i="3"/>
  <c r="AU2661" i="3" s="1"/>
  <c r="AT2657" i="3"/>
  <c r="AD2657" i="3"/>
  <c r="AU2657" i="3" s="1"/>
  <c r="AT2653" i="3"/>
  <c r="AD2653" i="3"/>
  <c r="AU2653" i="3" s="1"/>
  <c r="AT2649" i="3"/>
  <c r="AD2649" i="3"/>
  <c r="AU2649" i="3" s="1"/>
  <c r="AT2645" i="3"/>
  <c r="AD2645" i="3"/>
  <c r="AU2645" i="3" s="1"/>
  <c r="AT2641" i="3"/>
  <c r="AD2641" i="3"/>
  <c r="AU2641" i="3" s="1"/>
  <c r="AT2637" i="3"/>
  <c r="AD2637" i="3"/>
  <c r="AU2637" i="3" s="1"/>
  <c r="AT2633" i="3"/>
  <c r="AD2633" i="3"/>
  <c r="AU2633" i="3" s="1"/>
  <c r="AT2629" i="3"/>
  <c r="AD2629" i="3"/>
  <c r="AU2629" i="3" s="1"/>
  <c r="AT2625" i="3"/>
  <c r="AD2625" i="3"/>
  <c r="AU2625" i="3" s="1"/>
  <c r="AT2621" i="3"/>
  <c r="AD2621" i="3"/>
  <c r="AU2621" i="3" s="1"/>
  <c r="AT2617" i="3"/>
  <c r="AD2617" i="3"/>
  <c r="AU2617" i="3" s="1"/>
  <c r="AT2613" i="3"/>
  <c r="AD2613" i="3"/>
  <c r="AU2613" i="3" s="1"/>
  <c r="AT2609" i="3"/>
  <c r="AD2609" i="3"/>
  <c r="AU2609" i="3" s="1"/>
  <c r="AT2605" i="3"/>
  <c r="AD2605" i="3"/>
  <c r="AU2605" i="3" s="1"/>
  <c r="AT2601" i="3"/>
  <c r="AD2601" i="3"/>
  <c r="AU2601" i="3" s="1"/>
  <c r="AT2597" i="3"/>
  <c r="AD2597" i="3"/>
  <c r="AU2597" i="3" s="1"/>
  <c r="AT2593" i="3"/>
  <c r="AD2593" i="3"/>
  <c r="AU2593" i="3" s="1"/>
  <c r="AT2589" i="3"/>
  <c r="AD2589" i="3"/>
  <c r="AU2589" i="3" s="1"/>
  <c r="AT2585" i="3"/>
  <c r="AD2585" i="3"/>
  <c r="AU2585" i="3" s="1"/>
  <c r="BB3011" i="3"/>
  <c r="AH3011" i="3"/>
  <c r="AF3011" i="3" s="1"/>
  <c r="BB3010" i="3"/>
  <c r="AH3010" i="3"/>
  <c r="AF3010" i="3" s="1"/>
  <c r="BB3009" i="3"/>
  <c r="AH3009" i="3"/>
  <c r="AF3009" i="3" s="1"/>
  <c r="BB3008" i="3"/>
  <c r="AH3008" i="3"/>
  <c r="AF3008" i="3" s="1"/>
  <c r="BB3007" i="3"/>
  <c r="AH3007" i="3"/>
  <c r="AF3007" i="3" s="1"/>
  <c r="BB3006" i="3"/>
  <c r="AH3006" i="3"/>
  <c r="AF3006" i="3" s="1"/>
  <c r="BB3005" i="3"/>
  <c r="AH3005" i="3"/>
  <c r="AF3005" i="3" s="1"/>
  <c r="BB3004" i="3"/>
  <c r="AH3004" i="3"/>
  <c r="AF3004" i="3" s="1"/>
  <c r="BB3003" i="3"/>
  <c r="AH3003" i="3"/>
  <c r="AF3003" i="3" s="1"/>
  <c r="BB3002" i="3"/>
  <c r="AH3002" i="3"/>
  <c r="AF3002" i="3" s="1"/>
  <c r="BB3001" i="3"/>
  <c r="AH3001" i="3"/>
  <c r="AF3001" i="3" s="1"/>
  <c r="BB3000" i="3"/>
  <c r="AH3000" i="3"/>
  <c r="AF3000" i="3" s="1"/>
  <c r="BB2999" i="3"/>
  <c r="AH2999" i="3"/>
  <c r="AF2999" i="3" s="1"/>
  <c r="BB2998" i="3"/>
  <c r="AH2998" i="3"/>
  <c r="AF2998" i="3" s="1"/>
  <c r="BB2997" i="3"/>
  <c r="AH2997" i="3"/>
  <c r="AF2997" i="3" s="1"/>
  <c r="BB2996" i="3"/>
  <c r="AH2996" i="3"/>
  <c r="AF2996" i="3" s="1"/>
  <c r="BB2995" i="3"/>
  <c r="AH2995" i="3"/>
  <c r="AF2995" i="3" s="1"/>
  <c r="BB2994" i="3"/>
  <c r="AH2994" i="3"/>
  <c r="AF2994" i="3" s="1"/>
  <c r="BB2993" i="3"/>
  <c r="AH2993" i="3"/>
  <c r="AF2993" i="3" s="1"/>
  <c r="BB2992" i="3"/>
  <c r="AH2992" i="3"/>
  <c r="AF2992" i="3" s="1"/>
  <c r="BB2991" i="3"/>
  <c r="AH2991" i="3"/>
  <c r="AF2991" i="3" s="1"/>
  <c r="BB2990" i="3"/>
  <c r="AH2990" i="3"/>
  <c r="AF2990" i="3" s="1"/>
  <c r="BB2989" i="3"/>
  <c r="AH2989" i="3"/>
  <c r="AF2989" i="3" s="1"/>
  <c r="BB2988" i="3"/>
  <c r="AH2988" i="3"/>
  <c r="AF2988" i="3" s="1"/>
  <c r="BB2987" i="3"/>
  <c r="AH2987" i="3"/>
  <c r="AF2987" i="3" s="1"/>
  <c r="BB2986" i="3"/>
  <c r="AH2986" i="3"/>
  <c r="AF2986" i="3" s="1"/>
  <c r="BB2985" i="3"/>
  <c r="AH2985" i="3"/>
  <c r="AF2985" i="3" s="1"/>
  <c r="BB2984" i="3"/>
  <c r="AH2984" i="3"/>
  <c r="AF2984" i="3" s="1"/>
  <c r="BB2983" i="3"/>
  <c r="AH2983" i="3"/>
  <c r="AF2983" i="3" s="1"/>
  <c r="BB2982" i="3"/>
  <c r="AH2982" i="3"/>
  <c r="AF2982" i="3" s="1"/>
  <c r="BB2981" i="3"/>
  <c r="AH2981" i="3"/>
  <c r="AF2981" i="3" s="1"/>
  <c r="BB2980" i="3"/>
  <c r="AH2980" i="3"/>
  <c r="AF2980" i="3" s="1"/>
  <c r="BB2979" i="3"/>
  <c r="AH2979" i="3"/>
  <c r="AF2979" i="3" s="1"/>
  <c r="BB2978" i="3"/>
  <c r="AH2978" i="3"/>
  <c r="AF2978" i="3" s="1"/>
  <c r="BB2977" i="3"/>
  <c r="AH2977" i="3"/>
  <c r="AF2977" i="3" s="1"/>
  <c r="BB2976" i="3"/>
  <c r="AH2976" i="3"/>
  <c r="AF2976" i="3" s="1"/>
  <c r="BB2975" i="3"/>
  <c r="AH2975" i="3"/>
  <c r="AF2975" i="3" s="1"/>
  <c r="BB2974" i="3"/>
  <c r="AH2974" i="3"/>
  <c r="AF2974" i="3" s="1"/>
  <c r="BB2973" i="3"/>
  <c r="AH2973" i="3"/>
  <c r="AF2973" i="3" s="1"/>
  <c r="BB2972" i="3"/>
  <c r="AH2972" i="3"/>
  <c r="AF2972" i="3" s="1"/>
  <c r="BB2971" i="3"/>
  <c r="AH2971" i="3"/>
  <c r="AF2971" i="3" s="1"/>
  <c r="BB2970" i="3"/>
  <c r="AH2970" i="3"/>
  <c r="AF2970" i="3" s="1"/>
  <c r="BB2969" i="3"/>
  <c r="AH2969" i="3"/>
  <c r="AF2969" i="3" s="1"/>
  <c r="BB2968" i="3"/>
  <c r="AH2968" i="3"/>
  <c r="AF2968" i="3" s="1"/>
  <c r="BB2967" i="3"/>
  <c r="AH2967" i="3"/>
  <c r="AF2967" i="3" s="1"/>
  <c r="BB2966" i="3"/>
  <c r="AH2966" i="3"/>
  <c r="AF2966" i="3" s="1"/>
  <c r="BB2965" i="3"/>
  <c r="AH2965" i="3"/>
  <c r="AF2965" i="3" s="1"/>
  <c r="BB2964" i="3"/>
  <c r="AH2964" i="3"/>
  <c r="AF2964" i="3" s="1"/>
  <c r="BB2963" i="3"/>
  <c r="AH2963" i="3"/>
  <c r="AF2963" i="3" s="1"/>
  <c r="BB2962" i="3"/>
  <c r="AH2962" i="3"/>
  <c r="AF2962" i="3" s="1"/>
  <c r="BB2961" i="3"/>
  <c r="AH2961" i="3"/>
  <c r="AF2961" i="3" s="1"/>
  <c r="BB2960" i="3"/>
  <c r="AH2960" i="3"/>
  <c r="AF2960" i="3" s="1"/>
  <c r="BB2959" i="3"/>
  <c r="AH2959" i="3"/>
  <c r="AF2959" i="3" s="1"/>
  <c r="BB2958" i="3"/>
  <c r="AH2958" i="3"/>
  <c r="AF2958" i="3" s="1"/>
  <c r="BB2957" i="3"/>
  <c r="AH2957" i="3"/>
  <c r="AF2957" i="3" s="1"/>
  <c r="BB2956" i="3"/>
  <c r="AH2956" i="3"/>
  <c r="AF2956" i="3" s="1"/>
  <c r="BB2955" i="3"/>
  <c r="AH2955" i="3"/>
  <c r="AF2955" i="3" s="1"/>
  <c r="BB2954" i="3"/>
  <c r="AH2954" i="3"/>
  <c r="AF2954" i="3" s="1"/>
  <c r="BB2953" i="3"/>
  <c r="AH2953" i="3"/>
  <c r="AF2953" i="3" s="1"/>
  <c r="BB2952" i="3"/>
  <c r="AH2952" i="3"/>
  <c r="AF2952" i="3" s="1"/>
  <c r="BB2951" i="3"/>
  <c r="AH2951" i="3"/>
  <c r="AF2951" i="3" s="1"/>
  <c r="BB2950" i="3"/>
  <c r="AH2950" i="3"/>
  <c r="AF2950" i="3" s="1"/>
  <c r="BB2949" i="3"/>
  <c r="AH2949" i="3"/>
  <c r="AF2949" i="3" s="1"/>
  <c r="BB2948" i="3"/>
  <c r="AH2948" i="3"/>
  <c r="AF2948" i="3" s="1"/>
  <c r="BB2947" i="3"/>
  <c r="AH2947" i="3"/>
  <c r="AF2947" i="3" s="1"/>
  <c r="BB2946" i="3"/>
  <c r="AH2946" i="3"/>
  <c r="AF2946" i="3" s="1"/>
  <c r="BB2945" i="3"/>
  <c r="AH2945" i="3"/>
  <c r="AF2945" i="3" s="1"/>
  <c r="BB2944" i="3"/>
  <c r="AH2944" i="3"/>
  <c r="AF2944" i="3" s="1"/>
  <c r="BB2943" i="3"/>
  <c r="AH2943" i="3"/>
  <c r="AF2943" i="3" s="1"/>
  <c r="BB2942" i="3"/>
  <c r="AH2942" i="3"/>
  <c r="AF2942" i="3" s="1"/>
  <c r="BB2941" i="3"/>
  <c r="AH2941" i="3"/>
  <c r="AF2941" i="3" s="1"/>
  <c r="BB2940" i="3"/>
  <c r="AH2940" i="3"/>
  <c r="AF2940" i="3" s="1"/>
  <c r="BB2939" i="3"/>
  <c r="AH2939" i="3"/>
  <c r="AF2939" i="3" s="1"/>
  <c r="BB2938" i="3"/>
  <c r="AH2938" i="3"/>
  <c r="AF2938" i="3" s="1"/>
  <c r="BB2937" i="3"/>
  <c r="AH2937" i="3"/>
  <c r="AF2937" i="3" s="1"/>
  <c r="BB2936" i="3"/>
  <c r="AH2936" i="3"/>
  <c r="AF2936" i="3" s="1"/>
  <c r="BB2935" i="3"/>
  <c r="AH2935" i="3"/>
  <c r="AF2935" i="3" s="1"/>
  <c r="BB2934" i="3"/>
  <c r="AH2934" i="3"/>
  <c r="AF2934" i="3" s="1"/>
  <c r="BB2933" i="3"/>
  <c r="AH2933" i="3"/>
  <c r="AF2933" i="3" s="1"/>
  <c r="BB2932" i="3"/>
  <c r="AH2932" i="3"/>
  <c r="AF2932" i="3" s="1"/>
  <c r="BB2931" i="3"/>
  <c r="AH2931" i="3"/>
  <c r="AF2931" i="3" s="1"/>
  <c r="BB2930" i="3"/>
  <c r="AH2930" i="3"/>
  <c r="AF2930" i="3" s="1"/>
  <c r="BB2929" i="3"/>
  <c r="AH2929" i="3"/>
  <c r="AF2929" i="3" s="1"/>
  <c r="BB2928" i="3"/>
  <c r="AH2928" i="3"/>
  <c r="AF2928" i="3" s="1"/>
  <c r="BB2927" i="3"/>
  <c r="AH2927" i="3"/>
  <c r="AF2927" i="3" s="1"/>
  <c r="BB2926" i="3"/>
  <c r="AH2926" i="3"/>
  <c r="AF2926" i="3" s="1"/>
  <c r="BB2925" i="3"/>
  <c r="AH2925" i="3"/>
  <c r="AF2925" i="3" s="1"/>
  <c r="BB2924" i="3"/>
  <c r="AH2924" i="3"/>
  <c r="AF2924" i="3" s="1"/>
  <c r="BB2923" i="3"/>
  <c r="AH2923" i="3"/>
  <c r="AF2923" i="3" s="1"/>
  <c r="BB2922" i="3"/>
  <c r="AH2922" i="3"/>
  <c r="AF2922" i="3" s="1"/>
  <c r="BB2921" i="3"/>
  <c r="AH2921" i="3"/>
  <c r="AF2921" i="3" s="1"/>
  <c r="BB2920" i="3"/>
  <c r="AH2920" i="3"/>
  <c r="AF2920" i="3" s="1"/>
  <c r="BB2919" i="3"/>
  <c r="AH2919" i="3"/>
  <c r="AF2919" i="3" s="1"/>
  <c r="BB2918" i="3"/>
  <c r="AH2918" i="3"/>
  <c r="AF2918" i="3" s="1"/>
  <c r="BB2917" i="3"/>
  <c r="AH2917" i="3"/>
  <c r="AF2917" i="3" s="1"/>
  <c r="BB2916" i="3"/>
  <c r="AH2916" i="3"/>
  <c r="AF2916" i="3" s="1"/>
  <c r="BB2915" i="3"/>
  <c r="AH2915" i="3"/>
  <c r="AF2915" i="3" s="1"/>
  <c r="BB2914" i="3"/>
  <c r="AH2914" i="3"/>
  <c r="AF2914" i="3" s="1"/>
  <c r="BB2913" i="3"/>
  <c r="AH2913" i="3"/>
  <c r="AF2913" i="3" s="1"/>
  <c r="BB2912" i="3"/>
  <c r="AH2912" i="3"/>
  <c r="AF2912" i="3" s="1"/>
  <c r="BB2911" i="3"/>
  <c r="AH2911" i="3"/>
  <c r="AF2911" i="3" s="1"/>
  <c r="BB2910" i="3"/>
  <c r="AH2910" i="3"/>
  <c r="AF2910" i="3" s="1"/>
  <c r="BB2909" i="3"/>
  <c r="AH2909" i="3"/>
  <c r="AF2909" i="3" s="1"/>
  <c r="BB2908" i="3"/>
  <c r="AH2908" i="3"/>
  <c r="AF2908" i="3" s="1"/>
  <c r="BB2907" i="3"/>
  <c r="AH2907" i="3"/>
  <c r="AF2907" i="3" s="1"/>
  <c r="BB2906" i="3"/>
  <c r="AH2906" i="3"/>
  <c r="AF2906" i="3" s="1"/>
  <c r="BB2905" i="3"/>
  <c r="AH2905" i="3"/>
  <c r="AF2905" i="3" s="1"/>
  <c r="BB2904" i="3"/>
  <c r="AH2904" i="3"/>
  <c r="AF2904" i="3" s="1"/>
  <c r="BB2903" i="3"/>
  <c r="AH2903" i="3"/>
  <c r="AF2903" i="3" s="1"/>
  <c r="BB2902" i="3"/>
  <c r="AH2902" i="3"/>
  <c r="AF2902" i="3" s="1"/>
  <c r="BB2901" i="3"/>
  <c r="AH2901" i="3"/>
  <c r="AF2901" i="3" s="1"/>
  <c r="BB2900" i="3"/>
  <c r="AH2900" i="3"/>
  <c r="AF2900" i="3" s="1"/>
  <c r="BB2899" i="3"/>
  <c r="AH2899" i="3"/>
  <c r="AF2899" i="3" s="1"/>
  <c r="BB2898" i="3"/>
  <c r="AH2898" i="3"/>
  <c r="AF2898" i="3" s="1"/>
  <c r="BB2897" i="3"/>
  <c r="AH2897" i="3"/>
  <c r="AF2897" i="3" s="1"/>
  <c r="BB2896" i="3"/>
  <c r="AH2896" i="3"/>
  <c r="AF2896" i="3" s="1"/>
  <c r="BB2895" i="3"/>
  <c r="AH2895" i="3"/>
  <c r="AF2895" i="3" s="1"/>
  <c r="BB2894" i="3"/>
  <c r="AH2894" i="3"/>
  <c r="AF2894" i="3" s="1"/>
  <c r="BB2893" i="3"/>
  <c r="AH2893" i="3"/>
  <c r="AF2893" i="3" s="1"/>
  <c r="BB2892" i="3"/>
  <c r="AH2892" i="3"/>
  <c r="AF2892" i="3" s="1"/>
  <c r="BB2891" i="3"/>
  <c r="AH2891" i="3"/>
  <c r="AF2891" i="3" s="1"/>
  <c r="BB2890" i="3"/>
  <c r="AH2890" i="3"/>
  <c r="AF2890" i="3" s="1"/>
  <c r="BB2889" i="3"/>
  <c r="AH2889" i="3"/>
  <c r="AF2889" i="3" s="1"/>
  <c r="BB2888" i="3"/>
  <c r="AH2888" i="3"/>
  <c r="AF2888" i="3" s="1"/>
  <c r="BB2887" i="3"/>
  <c r="AH2887" i="3"/>
  <c r="AF2887" i="3" s="1"/>
  <c r="BB2886" i="3"/>
  <c r="AH2886" i="3"/>
  <c r="AF2886" i="3" s="1"/>
  <c r="BB2885" i="3"/>
  <c r="AH2885" i="3"/>
  <c r="AF2885" i="3" s="1"/>
  <c r="BB2884" i="3"/>
  <c r="AH2884" i="3"/>
  <c r="AF2884" i="3" s="1"/>
  <c r="BB2883" i="3"/>
  <c r="AH2883" i="3"/>
  <c r="AF2883" i="3" s="1"/>
  <c r="BB2882" i="3"/>
  <c r="AH2882" i="3"/>
  <c r="AF2882" i="3" s="1"/>
  <c r="BB2881" i="3"/>
  <c r="AH2881" i="3"/>
  <c r="AF2881" i="3" s="1"/>
  <c r="BB2880" i="3"/>
  <c r="AH2880" i="3"/>
  <c r="AF2880" i="3" s="1"/>
  <c r="BB2879" i="3"/>
  <c r="AH2879" i="3"/>
  <c r="AF2879" i="3" s="1"/>
  <c r="BB2878" i="3"/>
  <c r="AH2878" i="3"/>
  <c r="AF2878" i="3" s="1"/>
  <c r="BB2877" i="3"/>
  <c r="AH2877" i="3"/>
  <c r="AF2877" i="3" s="1"/>
  <c r="BB2876" i="3"/>
  <c r="AH2876" i="3"/>
  <c r="AF2876" i="3" s="1"/>
  <c r="BB2875" i="3"/>
  <c r="AH2875" i="3"/>
  <c r="AF2875" i="3" s="1"/>
  <c r="BB2874" i="3"/>
  <c r="AH2874" i="3"/>
  <c r="AF2874" i="3" s="1"/>
  <c r="BB2873" i="3"/>
  <c r="AH2873" i="3"/>
  <c r="AF2873" i="3" s="1"/>
  <c r="BB2872" i="3"/>
  <c r="AH2872" i="3"/>
  <c r="AF2872" i="3" s="1"/>
  <c r="BB2871" i="3"/>
  <c r="AH2871" i="3"/>
  <c r="AF2871" i="3" s="1"/>
  <c r="BB2870" i="3"/>
  <c r="AH2870" i="3"/>
  <c r="AF2870" i="3" s="1"/>
  <c r="BB2869" i="3"/>
  <c r="AH2869" i="3"/>
  <c r="AF2869" i="3" s="1"/>
  <c r="BB2868" i="3"/>
  <c r="AH2868" i="3"/>
  <c r="AF2868" i="3" s="1"/>
  <c r="BB2867" i="3"/>
  <c r="AH2867" i="3"/>
  <c r="AF2867" i="3" s="1"/>
  <c r="BB2866" i="3"/>
  <c r="AH2866" i="3"/>
  <c r="AF2866" i="3" s="1"/>
  <c r="BB2865" i="3"/>
  <c r="AH2865" i="3"/>
  <c r="AF2865" i="3" s="1"/>
  <c r="BB2864" i="3"/>
  <c r="AH2864" i="3"/>
  <c r="AF2864" i="3" s="1"/>
  <c r="BB2863" i="3"/>
  <c r="AH2863" i="3"/>
  <c r="AF2863" i="3" s="1"/>
  <c r="BB2862" i="3"/>
  <c r="AH2862" i="3"/>
  <c r="AF2862" i="3" s="1"/>
  <c r="BB2861" i="3"/>
  <c r="AH2861" i="3"/>
  <c r="AF2861" i="3" s="1"/>
  <c r="BB2860" i="3"/>
  <c r="AH2860" i="3"/>
  <c r="AF2860" i="3" s="1"/>
  <c r="BB2859" i="3"/>
  <c r="AH2859" i="3"/>
  <c r="AF2859" i="3" s="1"/>
  <c r="BB2858" i="3"/>
  <c r="AH2858" i="3"/>
  <c r="AF2858" i="3" s="1"/>
  <c r="BB2857" i="3"/>
  <c r="AH2857" i="3"/>
  <c r="AF2857" i="3" s="1"/>
  <c r="BB2856" i="3"/>
  <c r="AH2856" i="3"/>
  <c r="AF2856" i="3" s="1"/>
  <c r="BB2855" i="3"/>
  <c r="AH2855" i="3"/>
  <c r="AF2855" i="3" s="1"/>
  <c r="BB2854" i="3"/>
  <c r="AH2854" i="3"/>
  <c r="AF2854" i="3" s="1"/>
  <c r="BB2853" i="3"/>
  <c r="AH2853" i="3"/>
  <c r="AF2853" i="3" s="1"/>
  <c r="BB2852" i="3"/>
  <c r="AH2852" i="3"/>
  <c r="AF2852" i="3" s="1"/>
  <c r="BB2851" i="3"/>
  <c r="AH2851" i="3"/>
  <c r="AF2851" i="3" s="1"/>
  <c r="BB2850" i="3"/>
  <c r="AH2850" i="3"/>
  <c r="AF2850" i="3" s="1"/>
  <c r="BB2849" i="3"/>
  <c r="AH2849" i="3"/>
  <c r="AF2849" i="3" s="1"/>
  <c r="BB2848" i="3"/>
  <c r="AH2848" i="3"/>
  <c r="AF2848" i="3" s="1"/>
  <c r="BB2847" i="3"/>
  <c r="AH2847" i="3"/>
  <c r="AF2847" i="3" s="1"/>
  <c r="BB2846" i="3"/>
  <c r="AH2846" i="3"/>
  <c r="AF2846" i="3" s="1"/>
  <c r="BB2845" i="3"/>
  <c r="AH2845" i="3"/>
  <c r="AF2845" i="3" s="1"/>
  <c r="BB2844" i="3"/>
  <c r="AH2844" i="3"/>
  <c r="AF2844" i="3" s="1"/>
  <c r="BB2843" i="3"/>
  <c r="AH2843" i="3"/>
  <c r="AF2843" i="3" s="1"/>
  <c r="BB2842" i="3"/>
  <c r="AH2842" i="3"/>
  <c r="AF2842" i="3" s="1"/>
  <c r="BB2841" i="3"/>
  <c r="AH2841" i="3"/>
  <c r="AF2841" i="3" s="1"/>
  <c r="BB2840" i="3"/>
  <c r="AH2840" i="3"/>
  <c r="AF2840" i="3" s="1"/>
  <c r="BB2839" i="3"/>
  <c r="AH2839" i="3"/>
  <c r="AF2839" i="3" s="1"/>
  <c r="BB2838" i="3"/>
  <c r="AH2838" i="3"/>
  <c r="AF2838" i="3" s="1"/>
  <c r="BB2837" i="3"/>
  <c r="AH2837" i="3"/>
  <c r="AF2837" i="3" s="1"/>
  <c r="BB2836" i="3"/>
  <c r="AH2836" i="3"/>
  <c r="AF2836" i="3" s="1"/>
  <c r="BB2835" i="3"/>
  <c r="AH2835" i="3"/>
  <c r="AF2835" i="3" s="1"/>
  <c r="BB2834" i="3"/>
  <c r="AH2834" i="3"/>
  <c r="AF2834" i="3" s="1"/>
  <c r="BB2833" i="3"/>
  <c r="AH2833" i="3"/>
  <c r="AF2833" i="3" s="1"/>
  <c r="BB2832" i="3"/>
  <c r="AH2832" i="3"/>
  <c r="AF2832" i="3" s="1"/>
  <c r="BB2831" i="3"/>
  <c r="AH2831" i="3"/>
  <c r="AF2831" i="3" s="1"/>
  <c r="BB2830" i="3"/>
  <c r="AH2830" i="3"/>
  <c r="AF2830" i="3" s="1"/>
  <c r="BB2829" i="3"/>
  <c r="AH2829" i="3"/>
  <c r="AF2829" i="3" s="1"/>
  <c r="BB2828" i="3"/>
  <c r="AH2828" i="3"/>
  <c r="AF2828" i="3" s="1"/>
  <c r="BB2827" i="3"/>
  <c r="AH2827" i="3"/>
  <c r="AF2827" i="3" s="1"/>
  <c r="BB2826" i="3"/>
  <c r="AH2826" i="3"/>
  <c r="AF2826" i="3" s="1"/>
  <c r="BB2825" i="3"/>
  <c r="AH2825" i="3"/>
  <c r="AF2825" i="3" s="1"/>
  <c r="BB2824" i="3"/>
  <c r="AH2824" i="3"/>
  <c r="AF2824" i="3" s="1"/>
  <c r="BB2823" i="3"/>
  <c r="AH2823" i="3"/>
  <c r="AF2823" i="3" s="1"/>
  <c r="BB2822" i="3"/>
  <c r="AH2822" i="3"/>
  <c r="AF2822" i="3" s="1"/>
  <c r="BB2821" i="3"/>
  <c r="AH2821" i="3"/>
  <c r="AF2821" i="3" s="1"/>
  <c r="BB2820" i="3"/>
  <c r="AH2820" i="3"/>
  <c r="AF2820" i="3" s="1"/>
  <c r="BB2819" i="3"/>
  <c r="AH2819" i="3"/>
  <c r="AF2819" i="3" s="1"/>
  <c r="BB2818" i="3"/>
  <c r="AH2818" i="3"/>
  <c r="AF2818" i="3" s="1"/>
  <c r="BB2817" i="3"/>
  <c r="AH2817" i="3"/>
  <c r="AF2817" i="3" s="1"/>
  <c r="BB2816" i="3"/>
  <c r="AH2816" i="3"/>
  <c r="AF2816" i="3" s="1"/>
  <c r="BB2815" i="3"/>
  <c r="AH2815" i="3"/>
  <c r="AF2815" i="3" s="1"/>
  <c r="BB2814" i="3"/>
  <c r="AH2814" i="3"/>
  <c r="AF2814" i="3" s="1"/>
  <c r="BB2813" i="3"/>
  <c r="AH2813" i="3"/>
  <c r="AF2813" i="3" s="1"/>
  <c r="BB2812" i="3"/>
  <c r="AH2812" i="3"/>
  <c r="AF2812" i="3" s="1"/>
  <c r="BB2811" i="3"/>
  <c r="AH2811" i="3"/>
  <c r="AF2811" i="3" s="1"/>
  <c r="BE2810" i="3"/>
  <c r="BF2810" i="3" s="1"/>
  <c r="AB2810" i="3"/>
  <c r="AC2809" i="3"/>
  <c r="AH2809" i="3"/>
  <c r="AF2809" i="3" s="1"/>
  <c r="BE2806" i="3"/>
  <c r="BF2806" i="3" s="1"/>
  <c r="AB2806" i="3"/>
  <c r="AC2805" i="3"/>
  <c r="AH2805" i="3"/>
  <c r="AF2805" i="3" s="1"/>
  <c r="BE2802" i="3"/>
  <c r="BF2802" i="3" s="1"/>
  <c r="AB2802" i="3"/>
  <c r="AC2801" i="3"/>
  <c r="AH2801" i="3"/>
  <c r="AF2801" i="3" s="1"/>
  <c r="BE2798" i="3"/>
  <c r="BF2798" i="3" s="1"/>
  <c r="AB2798" i="3"/>
  <c r="AC2797" i="3"/>
  <c r="AH2797" i="3"/>
  <c r="AF2797" i="3" s="1"/>
  <c r="BE2794" i="3"/>
  <c r="BF2794" i="3" s="1"/>
  <c r="AB2794" i="3"/>
  <c r="AC2793" i="3"/>
  <c r="AH2793" i="3"/>
  <c r="AF2793" i="3" s="1"/>
  <c r="BE2790" i="3"/>
  <c r="BF2790" i="3" s="1"/>
  <c r="AB2790" i="3"/>
  <c r="AC2789" i="3"/>
  <c r="AH2789" i="3"/>
  <c r="AF2789" i="3" s="1"/>
  <c r="BE2786" i="3"/>
  <c r="BF2786" i="3" s="1"/>
  <c r="AB2786" i="3"/>
  <c r="AC2785" i="3"/>
  <c r="AH2785" i="3"/>
  <c r="AF2785" i="3" s="1"/>
  <c r="BE2782" i="3"/>
  <c r="BF2782" i="3" s="1"/>
  <c r="AB2782" i="3"/>
  <c r="AC2781" i="3"/>
  <c r="AH2781" i="3"/>
  <c r="AF2781" i="3" s="1"/>
  <c r="BE2778" i="3"/>
  <c r="BF2778" i="3" s="1"/>
  <c r="AB2778" i="3"/>
  <c r="AC2777" i="3"/>
  <c r="AH2777" i="3"/>
  <c r="AF2777" i="3" s="1"/>
  <c r="BE2774" i="3"/>
  <c r="BF2774" i="3" s="1"/>
  <c r="AB2774" i="3"/>
  <c r="AC2773" i="3"/>
  <c r="AH2773" i="3"/>
  <c r="AF2773" i="3" s="1"/>
  <c r="BE2770" i="3"/>
  <c r="BF2770" i="3" s="1"/>
  <c r="AB2770" i="3"/>
  <c r="AC2769" i="3"/>
  <c r="AH2769" i="3"/>
  <c r="AF2769" i="3" s="1"/>
  <c r="BE2766" i="3"/>
  <c r="BF2766" i="3" s="1"/>
  <c r="AB2766" i="3"/>
  <c r="AC2765" i="3"/>
  <c r="AH2765" i="3"/>
  <c r="AF2765" i="3" s="1"/>
  <c r="BE2762" i="3"/>
  <c r="BF2762" i="3" s="1"/>
  <c r="AB2762" i="3"/>
  <c r="AC2761" i="3"/>
  <c r="AH2761" i="3"/>
  <c r="AF2761" i="3" s="1"/>
  <c r="BE2758" i="3"/>
  <c r="BF2758" i="3" s="1"/>
  <c r="AB2758" i="3"/>
  <c r="AC2757" i="3"/>
  <c r="AH2757" i="3"/>
  <c r="AF2757" i="3" s="1"/>
  <c r="BE2754" i="3"/>
  <c r="BF2754" i="3" s="1"/>
  <c r="AC2753" i="3"/>
  <c r="AH2753" i="3"/>
  <c r="AF2753" i="3" s="1"/>
  <c r="BE2750" i="3"/>
  <c r="BF2750" i="3" s="1"/>
  <c r="AC2749" i="3"/>
  <c r="AH2749" i="3"/>
  <c r="AF2749" i="3" s="1"/>
  <c r="BE2746" i="3"/>
  <c r="BF2746" i="3" s="1"/>
  <c r="AC2745" i="3"/>
  <c r="AH2745" i="3"/>
  <c r="AF2745" i="3" s="1"/>
  <c r="BE2742" i="3"/>
  <c r="BF2742" i="3" s="1"/>
  <c r="AC2741" i="3"/>
  <c r="AH2741" i="3"/>
  <c r="AF2741" i="3" s="1"/>
  <c r="BE2738" i="3"/>
  <c r="BF2738" i="3" s="1"/>
  <c r="AC2737" i="3"/>
  <c r="AH2737" i="3"/>
  <c r="AF2737" i="3" s="1"/>
  <c r="BE2734" i="3"/>
  <c r="BF2734" i="3" s="1"/>
  <c r="AC2733" i="3"/>
  <c r="AH2733" i="3"/>
  <c r="AF2733" i="3" s="1"/>
  <c r="BE2730" i="3"/>
  <c r="BF2730" i="3" s="1"/>
  <c r="AC2729" i="3"/>
  <c r="AH2729" i="3"/>
  <c r="AF2729" i="3" s="1"/>
  <c r="BE2726" i="3"/>
  <c r="BF2726" i="3" s="1"/>
  <c r="AC2725" i="3"/>
  <c r="AH2725" i="3"/>
  <c r="AF2725" i="3" s="1"/>
  <c r="BE2722" i="3"/>
  <c r="BF2722" i="3" s="1"/>
  <c r="AC2721" i="3"/>
  <c r="AH2721" i="3"/>
  <c r="AF2721" i="3" s="1"/>
  <c r="BE2718" i="3"/>
  <c r="BF2718" i="3" s="1"/>
  <c r="AC2717" i="3"/>
  <c r="AH2717" i="3"/>
  <c r="AF2717" i="3" s="1"/>
  <c r="BE2714" i="3"/>
  <c r="BF2714" i="3" s="1"/>
  <c r="AC2713" i="3"/>
  <c r="AH2713" i="3"/>
  <c r="AF2713" i="3" s="1"/>
  <c r="BE2710" i="3"/>
  <c r="BF2710" i="3" s="1"/>
  <c r="AC2709" i="3"/>
  <c r="AH2709" i="3"/>
  <c r="AF2709" i="3" s="1"/>
  <c r="BE2706" i="3"/>
  <c r="BF2706" i="3" s="1"/>
  <c r="AC2705" i="3"/>
  <c r="AH2705" i="3"/>
  <c r="AF2705" i="3" s="1"/>
  <c r="BE2702" i="3"/>
  <c r="BF2702" i="3" s="1"/>
  <c r="AC2701" i="3"/>
  <c r="AH2701" i="3"/>
  <c r="AF2701" i="3" s="1"/>
  <c r="BE2698" i="3"/>
  <c r="BF2698" i="3" s="1"/>
  <c r="AC2697" i="3"/>
  <c r="AH2697" i="3"/>
  <c r="AF2697" i="3" s="1"/>
  <c r="BE2694" i="3"/>
  <c r="BF2694" i="3" s="1"/>
  <c r="AC2693" i="3"/>
  <c r="AH2693" i="3"/>
  <c r="AF2693" i="3" s="1"/>
  <c r="BE2690" i="3"/>
  <c r="BF2690" i="3" s="1"/>
  <c r="AC2689" i="3"/>
  <c r="AH2689" i="3"/>
  <c r="AF2689" i="3" s="1"/>
  <c r="BE2686" i="3"/>
  <c r="BF2686" i="3" s="1"/>
  <c r="AB2685" i="3"/>
  <c r="BL2685" i="3"/>
  <c r="AC2684" i="3"/>
  <c r="AH2684" i="3"/>
  <c r="AF2684" i="3" s="1"/>
  <c r="BE2683" i="3"/>
  <c r="BF2683" i="3" s="1"/>
  <c r="BB2683" i="3"/>
  <c r="AB2681" i="3"/>
  <c r="BL2681" i="3"/>
  <c r="AC2680" i="3"/>
  <c r="AH2680" i="3"/>
  <c r="AF2680" i="3" s="1"/>
  <c r="BE2679" i="3"/>
  <c r="BF2679" i="3" s="1"/>
  <c r="BB2679" i="3"/>
  <c r="AB2677" i="3"/>
  <c r="BL2677" i="3"/>
  <c r="BE2676" i="3"/>
  <c r="BF2676" i="3" s="1"/>
  <c r="BB2676" i="3"/>
  <c r="AB2675" i="3"/>
  <c r="BL2675" i="3"/>
  <c r="AT2672" i="3"/>
  <c r="AD2672" i="3"/>
  <c r="AU2672" i="3" s="1"/>
  <c r="AT2668" i="3"/>
  <c r="AD2668" i="3"/>
  <c r="AU2668" i="3" s="1"/>
  <c r="AT2664" i="3"/>
  <c r="AD2664" i="3"/>
  <c r="AU2664" i="3" s="1"/>
  <c r="AT2660" i="3"/>
  <c r="AD2660" i="3"/>
  <c r="AU2660" i="3" s="1"/>
  <c r="AT2656" i="3"/>
  <c r="AD2656" i="3"/>
  <c r="AU2656" i="3" s="1"/>
  <c r="AT2652" i="3"/>
  <c r="AD2652" i="3"/>
  <c r="AU2652" i="3" s="1"/>
  <c r="AT2648" i="3"/>
  <c r="AD2648" i="3"/>
  <c r="AU2648" i="3" s="1"/>
  <c r="AT2644" i="3"/>
  <c r="AD2644" i="3"/>
  <c r="AU2644" i="3" s="1"/>
  <c r="AT2640" i="3"/>
  <c r="AD2640" i="3"/>
  <c r="AU2640" i="3" s="1"/>
  <c r="AT2636" i="3"/>
  <c r="AD2636" i="3"/>
  <c r="AU2636" i="3" s="1"/>
  <c r="AT2632" i="3"/>
  <c r="AD2632" i="3"/>
  <c r="AU2632" i="3" s="1"/>
  <c r="AT2628" i="3"/>
  <c r="AD2628" i="3"/>
  <c r="AU2628" i="3" s="1"/>
  <c r="AT2624" i="3"/>
  <c r="AD2624" i="3"/>
  <c r="AU2624" i="3" s="1"/>
  <c r="AT2620" i="3"/>
  <c r="AD2620" i="3"/>
  <c r="AU2620" i="3" s="1"/>
  <c r="AT2616" i="3"/>
  <c r="AD2616" i="3"/>
  <c r="AU2616" i="3" s="1"/>
  <c r="AT2612" i="3"/>
  <c r="AD2612" i="3"/>
  <c r="AU2612" i="3" s="1"/>
  <c r="AT2608" i="3"/>
  <c r="AD2608" i="3"/>
  <c r="AU2608" i="3" s="1"/>
  <c r="AT2604" i="3"/>
  <c r="AD2604" i="3"/>
  <c r="AU2604" i="3" s="1"/>
  <c r="AT2600" i="3"/>
  <c r="AD2600" i="3"/>
  <c r="AU2600" i="3" s="1"/>
  <c r="AT2596" i="3"/>
  <c r="AD2596" i="3"/>
  <c r="AU2596" i="3" s="1"/>
  <c r="AT2592" i="3"/>
  <c r="AD2592" i="3"/>
  <c r="AU2592" i="3" s="1"/>
  <c r="AT2588" i="3"/>
  <c r="AD2588" i="3"/>
  <c r="AU2588" i="3" s="1"/>
  <c r="AT2584" i="3"/>
  <c r="AD2584" i="3"/>
  <c r="AU2584" i="3" s="1"/>
  <c r="BL3011" i="3"/>
  <c r="BL3010" i="3"/>
  <c r="BL3009" i="3"/>
  <c r="BL3008" i="3"/>
  <c r="BL3007" i="3"/>
  <c r="BL3006" i="3"/>
  <c r="BL3005" i="3"/>
  <c r="BL3004" i="3"/>
  <c r="BL3003" i="3"/>
  <c r="BL3002" i="3"/>
  <c r="BL3001" i="3"/>
  <c r="BL3000" i="3"/>
  <c r="BL2999" i="3"/>
  <c r="BL2998" i="3"/>
  <c r="BL2997" i="3"/>
  <c r="BL2996" i="3"/>
  <c r="BL2995" i="3"/>
  <c r="BL2994" i="3"/>
  <c r="BL2993" i="3"/>
  <c r="BL2992" i="3"/>
  <c r="BL2991" i="3"/>
  <c r="BL2990" i="3"/>
  <c r="BL2989" i="3"/>
  <c r="BL2988" i="3"/>
  <c r="BL2987" i="3"/>
  <c r="BL2986" i="3"/>
  <c r="BL2985" i="3"/>
  <c r="BL2984" i="3"/>
  <c r="BL2983" i="3"/>
  <c r="BL2982" i="3"/>
  <c r="BL2981" i="3"/>
  <c r="BL2980" i="3"/>
  <c r="BL2979" i="3"/>
  <c r="BL2978" i="3"/>
  <c r="BL2977" i="3"/>
  <c r="BL2976" i="3"/>
  <c r="BL2975" i="3"/>
  <c r="BL2974" i="3"/>
  <c r="BL2973" i="3"/>
  <c r="BL2972" i="3"/>
  <c r="BL2971" i="3"/>
  <c r="BL2970" i="3"/>
  <c r="BL2969" i="3"/>
  <c r="BL2968" i="3"/>
  <c r="BL2967" i="3"/>
  <c r="BL2966" i="3"/>
  <c r="BL2965" i="3"/>
  <c r="BL2964" i="3"/>
  <c r="BL2963" i="3"/>
  <c r="BL2962" i="3"/>
  <c r="BL2961" i="3"/>
  <c r="BL2960" i="3"/>
  <c r="BL2959" i="3"/>
  <c r="BL2958" i="3"/>
  <c r="BL2957" i="3"/>
  <c r="BL2956" i="3"/>
  <c r="BL2955" i="3"/>
  <c r="BL2954" i="3"/>
  <c r="BL2953" i="3"/>
  <c r="BL2952" i="3"/>
  <c r="BL2951" i="3"/>
  <c r="BL2950" i="3"/>
  <c r="BL2949" i="3"/>
  <c r="BL2948" i="3"/>
  <c r="BL2947" i="3"/>
  <c r="BL2946" i="3"/>
  <c r="BL2945" i="3"/>
  <c r="BL2944" i="3"/>
  <c r="BL2943" i="3"/>
  <c r="BL2942" i="3"/>
  <c r="BL2941" i="3"/>
  <c r="BL2940" i="3"/>
  <c r="BL2939" i="3"/>
  <c r="BL2938" i="3"/>
  <c r="BL2937" i="3"/>
  <c r="BL2936" i="3"/>
  <c r="BL2935" i="3"/>
  <c r="BL2934" i="3"/>
  <c r="BL2933" i="3"/>
  <c r="BL2932" i="3"/>
  <c r="BL2931" i="3"/>
  <c r="BL2930" i="3"/>
  <c r="BL2929" i="3"/>
  <c r="BL2928" i="3"/>
  <c r="BL2927" i="3"/>
  <c r="BL2926" i="3"/>
  <c r="BL2925" i="3"/>
  <c r="BL2924" i="3"/>
  <c r="BL2923" i="3"/>
  <c r="BL2922" i="3"/>
  <c r="BL2921" i="3"/>
  <c r="BL2920" i="3"/>
  <c r="BL2919" i="3"/>
  <c r="BL2918" i="3"/>
  <c r="BL2917" i="3"/>
  <c r="BL2916" i="3"/>
  <c r="BL2915" i="3"/>
  <c r="BL2914" i="3"/>
  <c r="BL2913" i="3"/>
  <c r="BL2912" i="3"/>
  <c r="BL2911" i="3"/>
  <c r="BL2910" i="3"/>
  <c r="BL2909" i="3"/>
  <c r="BL2908" i="3"/>
  <c r="BL2907" i="3"/>
  <c r="BL2906" i="3"/>
  <c r="BL2905" i="3"/>
  <c r="BL2904" i="3"/>
  <c r="BL2903" i="3"/>
  <c r="BL2902" i="3"/>
  <c r="BL2901" i="3"/>
  <c r="BL2900" i="3"/>
  <c r="BL2899" i="3"/>
  <c r="BL2898" i="3"/>
  <c r="BL2897" i="3"/>
  <c r="BL2896" i="3"/>
  <c r="BL2895" i="3"/>
  <c r="BL2894" i="3"/>
  <c r="BL2893" i="3"/>
  <c r="BL2892" i="3"/>
  <c r="BL2891" i="3"/>
  <c r="BL2890" i="3"/>
  <c r="BL2889" i="3"/>
  <c r="BL2888" i="3"/>
  <c r="BL2887" i="3"/>
  <c r="BL2886" i="3"/>
  <c r="BL2885" i="3"/>
  <c r="BL2884" i="3"/>
  <c r="BL2883" i="3"/>
  <c r="BL2882" i="3"/>
  <c r="BL2881" i="3"/>
  <c r="BL2880" i="3"/>
  <c r="BL2879" i="3"/>
  <c r="BL2878" i="3"/>
  <c r="BL2877" i="3"/>
  <c r="BL2876" i="3"/>
  <c r="BL2875" i="3"/>
  <c r="BL2874" i="3"/>
  <c r="BL2873" i="3"/>
  <c r="BL2872" i="3"/>
  <c r="BL2871" i="3"/>
  <c r="BL2870" i="3"/>
  <c r="BL2869" i="3"/>
  <c r="BL2868" i="3"/>
  <c r="BL2867" i="3"/>
  <c r="BL2866" i="3"/>
  <c r="BL2865" i="3"/>
  <c r="BL2864" i="3"/>
  <c r="BL2863" i="3"/>
  <c r="BL2862" i="3"/>
  <c r="BL2861" i="3"/>
  <c r="BL2860" i="3"/>
  <c r="BL2859" i="3"/>
  <c r="BL2858" i="3"/>
  <c r="BL2857" i="3"/>
  <c r="BL2856" i="3"/>
  <c r="BL2855" i="3"/>
  <c r="BL2854" i="3"/>
  <c r="BL2853" i="3"/>
  <c r="BL2852" i="3"/>
  <c r="BL2851" i="3"/>
  <c r="BL2850" i="3"/>
  <c r="BL2849" i="3"/>
  <c r="BL2848" i="3"/>
  <c r="BL2847" i="3"/>
  <c r="BL2846" i="3"/>
  <c r="BL2845" i="3"/>
  <c r="BL2844" i="3"/>
  <c r="BL2843" i="3"/>
  <c r="BL2842" i="3"/>
  <c r="BL2841" i="3"/>
  <c r="BL2840" i="3"/>
  <c r="BL2839" i="3"/>
  <c r="BL2838" i="3"/>
  <c r="BL2837" i="3"/>
  <c r="BL2836" i="3"/>
  <c r="BL2835" i="3"/>
  <c r="BL2834" i="3"/>
  <c r="BL2833" i="3"/>
  <c r="BL2832" i="3"/>
  <c r="BL2831" i="3"/>
  <c r="BL2830" i="3"/>
  <c r="BL2829" i="3"/>
  <c r="BL2828" i="3"/>
  <c r="BL2827" i="3"/>
  <c r="BL2826" i="3"/>
  <c r="BL2825" i="3"/>
  <c r="BL2824" i="3"/>
  <c r="BL2823" i="3"/>
  <c r="BL2822" i="3"/>
  <c r="BL2821" i="3"/>
  <c r="BL2820" i="3"/>
  <c r="BL2819" i="3"/>
  <c r="BL2818" i="3"/>
  <c r="BL2817" i="3"/>
  <c r="BL2816" i="3"/>
  <c r="BL2815" i="3"/>
  <c r="BL2814" i="3"/>
  <c r="BL2813" i="3"/>
  <c r="BL2812" i="3"/>
  <c r="BL2811" i="3"/>
  <c r="AC2810" i="3"/>
  <c r="AH2810" i="3"/>
  <c r="AF2810" i="3" s="1"/>
  <c r="BE2807" i="3"/>
  <c r="BF2807" i="3" s="1"/>
  <c r="AC2806" i="3"/>
  <c r="AH2806" i="3"/>
  <c r="AF2806" i="3" s="1"/>
  <c r="BE2803" i="3"/>
  <c r="BF2803" i="3" s="1"/>
  <c r="AC2802" i="3"/>
  <c r="AH2802" i="3"/>
  <c r="AF2802" i="3" s="1"/>
  <c r="BE2799" i="3"/>
  <c r="BF2799" i="3" s="1"/>
  <c r="AC2798" i="3"/>
  <c r="AH2798" i="3"/>
  <c r="AF2798" i="3" s="1"/>
  <c r="BE2795" i="3"/>
  <c r="BF2795" i="3" s="1"/>
  <c r="AC2794" i="3"/>
  <c r="AH2794" i="3"/>
  <c r="AF2794" i="3" s="1"/>
  <c r="BE2791" i="3"/>
  <c r="BF2791" i="3" s="1"/>
  <c r="AC2790" i="3"/>
  <c r="AH2790" i="3"/>
  <c r="AF2790" i="3" s="1"/>
  <c r="BE2787" i="3"/>
  <c r="BF2787" i="3" s="1"/>
  <c r="AC2786" i="3"/>
  <c r="AH2786" i="3"/>
  <c r="AF2786" i="3" s="1"/>
  <c r="BE2783" i="3"/>
  <c r="BF2783" i="3" s="1"/>
  <c r="AC2782" i="3"/>
  <c r="AH2782" i="3"/>
  <c r="AF2782" i="3" s="1"/>
  <c r="BE2779" i="3"/>
  <c r="BF2779" i="3" s="1"/>
  <c r="AC2778" i="3"/>
  <c r="AH2778" i="3"/>
  <c r="AF2778" i="3" s="1"/>
  <c r="BE2775" i="3"/>
  <c r="BF2775" i="3" s="1"/>
  <c r="AC2774" i="3"/>
  <c r="AH2774" i="3"/>
  <c r="AF2774" i="3" s="1"/>
  <c r="BE2771" i="3"/>
  <c r="BF2771" i="3" s="1"/>
  <c r="AC2770" i="3"/>
  <c r="AH2770" i="3"/>
  <c r="AF2770" i="3" s="1"/>
  <c r="BE2767" i="3"/>
  <c r="BF2767" i="3" s="1"/>
  <c r="AC2766" i="3"/>
  <c r="AH2766" i="3"/>
  <c r="AF2766" i="3" s="1"/>
  <c r="BE2763" i="3"/>
  <c r="BF2763" i="3" s="1"/>
  <c r="AC2762" i="3"/>
  <c r="AH2762" i="3"/>
  <c r="AF2762" i="3" s="1"/>
  <c r="BE2759" i="3"/>
  <c r="BF2759" i="3" s="1"/>
  <c r="AC2758" i="3"/>
  <c r="AH2758" i="3"/>
  <c r="AF2758" i="3" s="1"/>
  <c r="AC2754" i="3"/>
  <c r="AH2754" i="3"/>
  <c r="AF2754" i="3" s="1"/>
  <c r="AC2750" i="3"/>
  <c r="AH2750" i="3"/>
  <c r="AF2750" i="3" s="1"/>
  <c r="AC2746" i="3"/>
  <c r="AH2746" i="3"/>
  <c r="AF2746" i="3" s="1"/>
  <c r="AC2742" i="3"/>
  <c r="AH2742" i="3"/>
  <c r="AF2742" i="3" s="1"/>
  <c r="AC2738" i="3"/>
  <c r="AH2738" i="3"/>
  <c r="AF2738" i="3" s="1"/>
  <c r="AC2734" i="3"/>
  <c r="AH2734" i="3"/>
  <c r="AF2734" i="3" s="1"/>
  <c r="AC2730" i="3"/>
  <c r="AH2730" i="3"/>
  <c r="AF2730" i="3" s="1"/>
  <c r="AC2726" i="3"/>
  <c r="AH2726" i="3"/>
  <c r="AF2726" i="3" s="1"/>
  <c r="AC2722" i="3"/>
  <c r="AH2722" i="3"/>
  <c r="AF2722" i="3" s="1"/>
  <c r="AC2718" i="3"/>
  <c r="AH2718" i="3"/>
  <c r="AF2718" i="3" s="1"/>
  <c r="AC2714" i="3"/>
  <c r="AH2714" i="3"/>
  <c r="AF2714" i="3" s="1"/>
  <c r="AC2710" i="3"/>
  <c r="AH2710" i="3"/>
  <c r="AF2710" i="3" s="1"/>
  <c r="AC2706" i="3"/>
  <c r="AH2706" i="3"/>
  <c r="AF2706" i="3" s="1"/>
  <c r="AC2702" i="3"/>
  <c r="AH2702" i="3"/>
  <c r="AF2702" i="3" s="1"/>
  <c r="AC2698" i="3"/>
  <c r="AH2698" i="3"/>
  <c r="AF2698" i="3" s="1"/>
  <c r="AC2694" i="3"/>
  <c r="AH2694" i="3"/>
  <c r="AF2694" i="3" s="1"/>
  <c r="AC2690" i="3"/>
  <c r="AH2690" i="3"/>
  <c r="AF2690" i="3" s="1"/>
  <c r="AC2686" i="3"/>
  <c r="AH2686" i="3"/>
  <c r="AF2686" i="3" s="1"/>
  <c r="AC2685" i="3"/>
  <c r="AH2685" i="3"/>
  <c r="AF2685" i="3" s="1"/>
  <c r="BE2684" i="3"/>
  <c r="BF2684" i="3" s="1"/>
  <c r="BB2684" i="3"/>
  <c r="AB2682" i="3"/>
  <c r="BL2682" i="3"/>
  <c r="AC2681" i="3"/>
  <c r="AH2681" i="3"/>
  <c r="AF2681" i="3" s="1"/>
  <c r="BE2680" i="3"/>
  <c r="BF2680" i="3" s="1"/>
  <c r="BB2680" i="3"/>
  <c r="AB2678" i="3"/>
  <c r="BL2678" i="3"/>
  <c r="AC2677" i="3"/>
  <c r="AH2677" i="3"/>
  <c r="AF2677" i="3" s="1"/>
  <c r="AC2675" i="3"/>
  <c r="AH2675" i="3"/>
  <c r="AF2675" i="3" s="1"/>
  <c r="AT2671" i="3"/>
  <c r="AD2671" i="3"/>
  <c r="AU2671" i="3" s="1"/>
  <c r="AT2667" i="3"/>
  <c r="AD2667" i="3"/>
  <c r="AU2667" i="3" s="1"/>
  <c r="AT2663" i="3"/>
  <c r="AD2663" i="3"/>
  <c r="AU2663" i="3" s="1"/>
  <c r="AT2659" i="3"/>
  <c r="AD2659" i="3"/>
  <c r="AU2659" i="3" s="1"/>
  <c r="AT2655" i="3"/>
  <c r="AD2655" i="3"/>
  <c r="AU2655" i="3" s="1"/>
  <c r="AT2651" i="3"/>
  <c r="AD2651" i="3"/>
  <c r="AU2651" i="3" s="1"/>
  <c r="AT2647" i="3"/>
  <c r="AD2647" i="3"/>
  <c r="AU2647" i="3" s="1"/>
  <c r="AT2643" i="3"/>
  <c r="AD2643" i="3"/>
  <c r="AU2643" i="3" s="1"/>
  <c r="AT2639" i="3"/>
  <c r="AD2639" i="3"/>
  <c r="AU2639" i="3" s="1"/>
  <c r="AT2635" i="3"/>
  <c r="AD2635" i="3"/>
  <c r="AU2635" i="3" s="1"/>
  <c r="AT2631" i="3"/>
  <c r="AD2631" i="3"/>
  <c r="AU2631" i="3" s="1"/>
  <c r="AT2627" i="3"/>
  <c r="AD2627" i="3"/>
  <c r="AU2627" i="3" s="1"/>
  <c r="AT2623" i="3"/>
  <c r="AD2623" i="3"/>
  <c r="AU2623" i="3" s="1"/>
  <c r="AT2619" i="3"/>
  <c r="AD2619" i="3"/>
  <c r="AU2619" i="3" s="1"/>
  <c r="AT2615" i="3"/>
  <c r="AD2615" i="3"/>
  <c r="AU2615" i="3" s="1"/>
  <c r="AT2611" i="3"/>
  <c r="AD2611" i="3"/>
  <c r="AU2611" i="3" s="1"/>
  <c r="AT2607" i="3"/>
  <c r="AD2607" i="3"/>
  <c r="AU2607" i="3" s="1"/>
  <c r="AT2603" i="3"/>
  <c r="AD2603" i="3"/>
  <c r="AU2603" i="3" s="1"/>
  <c r="AT2599" i="3"/>
  <c r="AD2599" i="3"/>
  <c r="AU2599" i="3" s="1"/>
  <c r="AT2595" i="3"/>
  <c r="AD2595" i="3"/>
  <c r="AU2595" i="3" s="1"/>
  <c r="AT2591" i="3"/>
  <c r="AD2591" i="3"/>
  <c r="AU2591" i="3" s="1"/>
  <c r="AT2587" i="3"/>
  <c r="AD2587" i="3"/>
  <c r="AU2587" i="3" s="1"/>
  <c r="AC2807" i="3"/>
  <c r="AH2807" i="3"/>
  <c r="AF2807" i="3" s="1"/>
  <c r="AC2803" i="3"/>
  <c r="AH2803" i="3"/>
  <c r="AF2803" i="3" s="1"/>
  <c r="AC2799" i="3"/>
  <c r="AH2799" i="3"/>
  <c r="AF2799" i="3" s="1"/>
  <c r="AC2795" i="3"/>
  <c r="AH2795" i="3"/>
  <c r="AF2795" i="3" s="1"/>
  <c r="AC2791" i="3"/>
  <c r="AH2791" i="3"/>
  <c r="AF2791" i="3" s="1"/>
  <c r="AC2787" i="3"/>
  <c r="AH2787" i="3"/>
  <c r="AF2787" i="3" s="1"/>
  <c r="AC2783" i="3"/>
  <c r="AH2783" i="3"/>
  <c r="AF2783" i="3" s="1"/>
  <c r="AC2779" i="3"/>
  <c r="AH2779" i="3"/>
  <c r="AF2779" i="3" s="1"/>
  <c r="AC2775" i="3"/>
  <c r="AH2775" i="3"/>
  <c r="AF2775" i="3" s="1"/>
  <c r="AC2771" i="3"/>
  <c r="AH2771" i="3"/>
  <c r="AF2771" i="3" s="1"/>
  <c r="AC2767" i="3"/>
  <c r="AH2767" i="3"/>
  <c r="AF2767" i="3" s="1"/>
  <c r="AC2763" i="3"/>
  <c r="AH2763" i="3"/>
  <c r="AF2763" i="3" s="1"/>
  <c r="AC2759" i="3"/>
  <c r="AH2759" i="3"/>
  <c r="AF2759" i="3" s="1"/>
  <c r="AC2755" i="3"/>
  <c r="AH2755" i="3"/>
  <c r="AF2755" i="3" s="1"/>
  <c r="AC2751" i="3"/>
  <c r="AH2751" i="3"/>
  <c r="AF2751" i="3" s="1"/>
  <c r="AC2747" i="3"/>
  <c r="AH2747" i="3"/>
  <c r="AF2747" i="3" s="1"/>
  <c r="AC2743" i="3"/>
  <c r="AH2743" i="3"/>
  <c r="AF2743" i="3" s="1"/>
  <c r="AC2739" i="3"/>
  <c r="AH2739" i="3"/>
  <c r="AF2739" i="3" s="1"/>
  <c r="AC2735" i="3"/>
  <c r="AH2735" i="3"/>
  <c r="AF2735" i="3" s="1"/>
  <c r="AC2731" i="3"/>
  <c r="AH2731" i="3"/>
  <c r="AF2731" i="3" s="1"/>
  <c r="AC2727" i="3"/>
  <c r="AH2727" i="3"/>
  <c r="AF2727" i="3" s="1"/>
  <c r="AC2723" i="3"/>
  <c r="AH2723" i="3"/>
  <c r="AF2723" i="3" s="1"/>
  <c r="AC2719" i="3"/>
  <c r="AH2719" i="3"/>
  <c r="AF2719" i="3" s="1"/>
  <c r="AC2715" i="3"/>
  <c r="AH2715" i="3"/>
  <c r="AF2715" i="3" s="1"/>
  <c r="AC2711" i="3"/>
  <c r="AH2711" i="3"/>
  <c r="AF2711" i="3" s="1"/>
  <c r="AC2707" i="3"/>
  <c r="AH2707" i="3"/>
  <c r="AF2707" i="3" s="1"/>
  <c r="AC2703" i="3"/>
  <c r="AH2703" i="3"/>
  <c r="AF2703" i="3" s="1"/>
  <c r="AC2699" i="3"/>
  <c r="AH2699" i="3"/>
  <c r="AF2699" i="3" s="1"/>
  <c r="AC2695" i="3"/>
  <c r="AH2695" i="3"/>
  <c r="AF2695" i="3" s="1"/>
  <c r="AC2691" i="3"/>
  <c r="AH2691" i="3"/>
  <c r="AF2691" i="3" s="1"/>
  <c r="AC2687" i="3"/>
  <c r="AH2687" i="3"/>
  <c r="AF2687" i="3" s="1"/>
  <c r="BE2685" i="3"/>
  <c r="BF2685" i="3" s="1"/>
  <c r="BB2685" i="3"/>
  <c r="AB2683" i="3"/>
  <c r="BL2683" i="3"/>
  <c r="AC2682" i="3"/>
  <c r="AH2682" i="3"/>
  <c r="AF2682" i="3" s="1"/>
  <c r="BE2681" i="3"/>
  <c r="BF2681" i="3" s="1"/>
  <c r="BB2681" i="3"/>
  <c r="AB2679" i="3"/>
  <c r="BL2679" i="3"/>
  <c r="AC2678" i="3"/>
  <c r="AH2678" i="3"/>
  <c r="AF2678" i="3" s="1"/>
  <c r="BE2677" i="3"/>
  <c r="BF2677" i="3" s="1"/>
  <c r="BB2677" i="3"/>
  <c r="AB2676" i="3"/>
  <c r="BL2676" i="3"/>
  <c r="BE2675" i="3"/>
  <c r="BF2675" i="3" s="1"/>
  <c r="BB2675" i="3"/>
  <c r="AT2674" i="3"/>
  <c r="AD2674" i="3"/>
  <c r="AU2674" i="3" s="1"/>
  <c r="AT2670" i="3"/>
  <c r="AD2670" i="3"/>
  <c r="AU2670" i="3" s="1"/>
  <c r="AT2666" i="3"/>
  <c r="AD2666" i="3"/>
  <c r="AU2666" i="3" s="1"/>
  <c r="AT2662" i="3"/>
  <c r="AD2662" i="3"/>
  <c r="AU2662" i="3" s="1"/>
  <c r="AT2658" i="3"/>
  <c r="AD2658" i="3"/>
  <c r="AU2658" i="3" s="1"/>
  <c r="AT2654" i="3"/>
  <c r="AD2654" i="3"/>
  <c r="AU2654" i="3" s="1"/>
  <c r="AT2650" i="3"/>
  <c r="AD2650" i="3"/>
  <c r="AU2650" i="3" s="1"/>
  <c r="AT2646" i="3"/>
  <c r="AD2646" i="3"/>
  <c r="AU2646" i="3" s="1"/>
  <c r="AT2642" i="3"/>
  <c r="AD2642" i="3"/>
  <c r="AU2642" i="3" s="1"/>
  <c r="AT2638" i="3"/>
  <c r="AD2638" i="3"/>
  <c r="AU2638" i="3" s="1"/>
  <c r="AT2634" i="3"/>
  <c r="AD2634" i="3"/>
  <c r="AU2634" i="3" s="1"/>
  <c r="AT2630" i="3"/>
  <c r="AD2630" i="3"/>
  <c r="AU2630" i="3" s="1"/>
  <c r="AT2626" i="3"/>
  <c r="AD2626" i="3"/>
  <c r="AU2626" i="3" s="1"/>
  <c r="AT2622" i="3"/>
  <c r="AD2622" i="3"/>
  <c r="AU2622" i="3" s="1"/>
  <c r="AT2618" i="3"/>
  <c r="AD2618" i="3"/>
  <c r="AU2618" i="3" s="1"/>
  <c r="AT2614" i="3"/>
  <c r="AD2614" i="3"/>
  <c r="AU2614" i="3" s="1"/>
  <c r="AT2610" i="3"/>
  <c r="AD2610" i="3"/>
  <c r="AU2610" i="3" s="1"/>
  <c r="AT2606" i="3"/>
  <c r="AD2606" i="3"/>
  <c r="AU2606" i="3" s="1"/>
  <c r="AT2602" i="3"/>
  <c r="AD2602" i="3"/>
  <c r="AU2602" i="3" s="1"/>
  <c r="AT2598" i="3"/>
  <c r="AD2598" i="3"/>
  <c r="AU2598" i="3" s="1"/>
  <c r="AT2594" i="3"/>
  <c r="AD2594" i="3"/>
  <c r="AU2594" i="3" s="1"/>
  <c r="AT2590" i="3"/>
  <c r="AD2590" i="3"/>
  <c r="AU2590" i="3" s="1"/>
  <c r="AT2586" i="3"/>
  <c r="AD2586" i="3"/>
  <c r="AU2586" i="3" s="1"/>
  <c r="AD2583" i="3"/>
  <c r="AU2583" i="3" s="1"/>
  <c r="AC2581" i="3"/>
  <c r="AH2581" i="3"/>
  <c r="AF2581" i="3" s="1"/>
  <c r="AC2577" i="3"/>
  <c r="AH2577" i="3"/>
  <c r="AF2577" i="3" s="1"/>
  <c r="AC2573" i="3"/>
  <c r="AH2573" i="3"/>
  <c r="AF2573" i="3" s="1"/>
  <c r="AC2569" i="3"/>
  <c r="AH2569" i="3"/>
  <c r="AF2569" i="3" s="1"/>
  <c r="AC2565" i="3"/>
  <c r="AH2565" i="3"/>
  <c r="AF2565" i="3" s="1"/>
  <c r="AC2561" i="3"/>
  <c r="AH2561" i="3"/>
  <c r="AF2561" i="3" s="1"/>
  <c r="AC2557" i="3"/>
  <c r="AH2557" i="3"/>
  <c r="AF2557" i="3" s="1"/>
  <c r="AC2553" i="3"/>
  <c r="AH2553" i="3"/>
  <c r="AF2553" i="3" s="1"/>
  <c r="AC2549" i="3"/>
  <c r="AH2549" i="3"/>
  <c r="AF2549" i="3" s="1"/>
  <c r="AC2545" i="3"/>
  <c r="AH2545" i="3"/>
  <c r="AF2545" i="3" s="1"/>
  <c r="AC2541" i="3"/>
  <c r="AH2541" i="3"/>
  <c r="AF2541" i="3" s="1"/>
  <c r="AC2537" i="3"/>
  <c r="AH2537" i="3"/>
  <c r="AF2537" i="3" s="1"/>
  <c r="AC2533" i="3"/>
  <c r="AH2533" i="3"/>
  <c r="AF2533" i="3" s="1"/>
  <c r="AC2529" i="3"/>
  <c r="AH2529" i="3"/>
  <c r="AF2529" i="3" s="1"/>
  <c r="AC2525" i="3"/>
  <c r="AH2525" i="3"/>
  <c r="AF2525" i="3" s="1"/>
  <c r="AC2521" i="3"/>
  <c r="AH2521" i="3"/>
  <c r="AF2521" i="3" s="1"/>
  <c r="AC2517" i="3"/>
  <c r="AH2517" i="3"/>
  <c r="AF2517" i="3" s="1"/>
  <c r="AC2513" i="3"/>
  <c r="AH2513" i="3"/>
  <c r="AF2513" i="3" s="1"/>
  <c r="AC2509" i="3"/>
  <c r="AH2509" i="3"/>
  <c r="AF2509" i="3" s="1"/>
  <c r="AC2505" i="3"/>
  <c r="AH2505" i="3"/>
  <c r="AF2505" i="3" s="1"/>
  <c r="AC2501" i="3"/>
  <c r="AH2501" i="3"/>
  <c r="AF2501" i="3" s="1"/>
  <c r="AC2497" i="3"/>
  <c r="AH2497" i="3"/>
  <c r="AF2497" i="3" s="1"/>
  <c r="AC2493" i="3"/>
  <c r="AH2493" i="3"/>
  <c r="AF2493" i="3" s="1"/>
  <c r="AT2443" i="3"/>
  <c r="AD2443" i="3"/>
  <c r="AU2443" i="3" s="1"/>
  <c r="AT2442" i="3"/>
  <c r="AD2442" i="3"/>
  <c r="AU2442" i="3" s="1"/>
  <c r="AT2438" i="3"/>
  <c r="AD2438" i="3"/>
  <c r="AU2438" i="3" s="1"/>
  <c r="AT2434" i="3"/>
  <c r="AD2434" i="3"/>
  <c r="AU2434" i="3" s="1"/>
  <c r="AT2430" i="3"/>
  <c r="AD2430" i="3"/>
  <c r="AU2430" i="3" s="1"/>
  <c r="AT2426" i="3"/>
  <c r="AD2426" i="3"/>
  <c r="AU2426" i="3" s="1"/>
  <c r="AT2422" i="3"/>
  <c r="AD2422" i="3"/>
  <c r="AU2422" i="3" s="1"/>
  <c r="AT2418" i="3"/>
  <c r="AD2418" i="3"/>
  <c r="AU2418" i="3" s="1"/>
  <c r="AT2414" i="3"/>
  <c r="AD2414" i="3"/>
  <c r="AU2414" i="3" s="1"/>
  <c r="AT2410" i="3"/>
  <c r="AD2410" i="3"/>
  <c r="AU2410" i="3" s="1"/>
  <c r="AT2406" i="3"/>
  <c r="AD2406" i="3"/>
  <c r="AU2406" i="3" s="1"/>
  <c r="AT2402" i="3"/>
  <c r="AD2402" i="3"/>
  <c r="AU2402" i="3" s="1"/>
  <c r="AT2398" i="3"/>
  <c r="AD2398" i="3"/>
  <c r="AU2398" i="3" s="1"/>
  <c r="AT2394" i="3"/>
  <c r="AD2394" i="3"/>
  <c r="AU2394" i="3" s="1"/>
  <c r="AT2390" i="3"/>
  <c r="AD2390" i="3"/>
  <c r="AU2390" i="3" s="1"/>
  <c r="AT2386" i="3"/>
  <c r="AD2386" i="3"/>
  <c r="AU2386" i="3" s="1"/>
  <c r="AT2382" i="3"/>
  <c r="AD2382" i="3"/>
  <c r="AU2382" i="3" s="1"/>
  <c r="AT2378" i="3"/>
  <c r="AD2378" i="3"/>
  <c r="AU2378" i="3" s="1"/>
  <c r="AT2374" i="3"/>
  <c r="AD2374" i="3"/>
  <c r="AU2374" i="3" s="1"/>
  <c r="AT2370" i="3"/>
  <c r="AD2370" i="3"/>
  <c r="AU2370" i="3" s="1"/>
  <c r="AT2366" i="3"/>
  <c r="AD2366" i="3"/>
  <c r="AU2366" i="3" s="1"/>
  <c r="AT2362" i="3"/>
  <c r="AD2362" i="3"/>
  <c r="AU2362" i="3" s="1"/>
  <c r="AT2358" i="3"/>
  <c r="AD2358" i="3"/>
  <c r="AU2358" i="3" s="1"/>
  <c r="AT2354" i="3"/>
  <c r="AD2354" i="3"/>
  <c r="AU2354" i="3" s="1"/>
  <c r="AT2352" i="3"/>
  <c r="AD2352" i="3"/>
  <c r="AU2352" i="3" s="1"/>
  <c r="AT2350" i="3"/>
  <c r="AD2350" i="3"/>
  <c r="AU2350" i="3" s="1"/>
  <c r="AT2348" i="3"/>
  <c r="AD2348" i="3"/>
  <c r="AU2348" i="3" s="1"/>
  <c r="AT2346" i="3"/>
  <c r="AD2346" i="3"/>
  <c r="AU2346" i="3" s="1"/>
  <c r="AT2344" i="3"/>
  <c r="AD2344" i="3"/>
  <c r="AU2344" i="3" s="1"/>
  <c r="AT2342" i="3"/>
  <c r="AD2342" i="3"/>
  <c r="AU2342" i="3" s="1"/>
  <c r="AT2340" i="3"/>
  <c r="AD2340" i="3"/>
  <c r="AU2340" i="3" s="1"/>
  <c r="AT2338" i="3"/>
  <c r="AD2338" i="3"/>
  <c r="AU2338" i="3" s="1"/>
  <c r="AT2336" i="3"/>
  <c r="AD2336" i="3"/>
  <c r="AU2336" i="3" s="1"/>
  <c r="AT2334" i="3"/>
  <c r="AD2334" i="3"/>
  <c r="AU2334" i="3" s="1"/>
  <c r="AT2332" i="3"/>
  <c r="AD2332" i="3"/>
  <c r="AU2332" i="3" s="1"/>
  <c r="AT2330" i="3"/>
  <c r="AD2330" i="3"/>
  <c r="AU2330" i="3" s="1"/>
  <c r="AT2328" i="3"/>
  <c r="AD2328" i="3"/>
  <c r="AU2328" i="3" s="1"/>
  <c r="AT2326" i="3"/>
  <c r="AD2326" i="3"/>
  <c r="AU2326" i="3" s="1"/>
  <c r="AT2324" i="3"/>
  <c r="AD2324" i="3"/>
  <c r="AU2324" i="3" s="1"/>
  <c r="AT2322" i="3"/>
  <c r="AD2322" i="3"/>
  <c r="AU2322" i="3" s="1"/>
  <c r="AT2320" i="3"/>
  <c r="AD2320" i="3"/>
  <c r="AU2320" i="3" s="1"/>
  <c r="AT2318" i="3"/>
  <c r="AD2318" i="3"/>
  <c r="AU2318" i="3" s="1"/>
  <c r="AT2316" i="3"/>
  <c r="AD2316" i="3"/>
  <c r="AU2316" i="3" s="1"/>
  <c r="AT2314" i="3"/>
  <c r="AD2314" i="3"/>
  <c r="AU2314" i="3" s="1"/>
  <c r="AT2312" i="3"/>
  <c r="AD2312" i="3"/>
  <c r="AU2312" i="3" s="1"/>
  <c r="AT2310" i="3"/>
  <c r="AD2310" i="3"/>
  <c r="AU2310" i="3" s="1"/>
  <c r="AT2308" i="3"/>
  <c r="AD2308" i="3"/>
  <c r="AU2308" i="3" s="1"/>
  <c r="BB2674" i="3"/>
  <c r="AH2674" i="3"/>
  <c r="AF2674" i="3" s="1"/>
  <c r="BB2673" i="3"/>
  <c r="AH2673" i="3"/>
  <c r="AF2673" i="3" s="1"/>
  <c r="BB2672" i="3"/>
  <c r="AH2672" i="3"/>
  <c r="AF2672" i="3" s="1"/>
  <c r="BB2671" i="3"/>
  <c r="AH2671" i="3"/>
  <c r="AF2671" i="3" s="1"/>
  <c r="BB2670" i="3"/>
  <c r="AH2670" i="3"/>
  <c r="AF2670" i="3" s="1"/>
  <c r="BB2669" i="3"/>
  <c r="AH2669" i="3"/>
  <c r="AF2669" i="3" s="1"/>
  <c r="BB2668" i="3"/>
  <c r="AH2668" i="3"/>
  <c r="AF2668" i="3" s="1"/>
  <c r="BB2667" i="3"/>
  <c r="AH2667" i="3"/>
  <c r="AF2667" i="3" s="1"/>
  <c r="BB2666" i="3"/>
  <c r="AH2666" i="3"/>
  <c r="AF2666" i="3" s="1"/>
  <c r="BB2665" i="3"/>
  <c r="AH2665" i="3"/>
  <c r="AF2665" i="3" s="1"/>
  <c r="BB2664" i="3"/>
  <c r="AH2664" i="3"/>
  <c r="AF2664" i="3" s="1"/>
  <c r="BB2663" i="3"/>
  <c r="AH2663" i="3"/>
  <c r="AF2663" i="3" s="1"/>
  <c r="BB2662" i="3"/>
  <c r="AH2662" i="3"/>
  <c r="AF2662" i="3" s="1"/>
  <c r="BB2661" i="3"/>
  <c r="AH2661" i="3"/>
  <c r="AF2661" i="3" s="1"/>
  <c r="BB2660" i="3"/>
  <c r="AH2660" i="3"/>
  <c r="AF2660" i="3" s="1"/>
  <c r="BB2659" i="3"/>
  <c r="AH2659" i="3"/>
  <c r="AF2659" i="3" s="1"/>
  <c r="BB2658" i="3"/>
  <c r="AH2658" i="3"/>
  <c r="AF2658" i="3" s="1"/>
  <c r="BB2657" i="3"/>
  <c r="AH2657" i="3"/>
  <c r="AF2657" i="3" s="1"/>
  <c r="BB2656" i="3"/>
  <c r="AH2656" i="3"/>
  <c r="AF2656" i="3" s="1"/>
  <c r="BB2655" i="3"/>
  <c r="AH2655" i="3"/>
  <c r="AF2655" i="3" s="1"/>
  <c r="BB2654" i="3"/>
  <c r="AH2654" i="3"/>
  <c r="AF2654" i="3" s="1"/>
  <c r="BB2653" i="3"/>
  <c r="AH2653" i="3"/>
  <c r="AF2653" i="3" s="1"/>
  <c r="BB2652" i="3"/>
  <c r="AH2652" i="3"/>
  <c r="AF2652" i="3" s="1"/>
  <c r="BB2651" i="3"/>
  <c r="AH2651" i="3"/>
  <c r="AF2651" i="3" s="1"/>
  <c r="BB2650" i="3"/>
  <c r="AH2650" i="3"/>
  <c r="AF2650" i="3" s="1"/>
  <c r="BB2649" i="3"/>
  <c r="AH2649" i="3"/>
  <c r="AF2649" i="3" s="1"/>
  <c r="BB2648" i="3"/>
  <c r="AH2648" i="3"/>
  <c r="AF2648" i="3" s="1"/>
  <c r="BB2647" i="3"/>
  <c r="AH2647" i="3"/>
  <c r="AF2647" i="3" s="1"/>
  <c r="BB2646" i="3"/>
  <c r="AH2646" i="3"/>
  <c r="AF2646" i="3" s="1"/>
  <c r="BB2645" i="3"/>
  <c r="AH2645" i="3"/>
  <c r="AF2645" i="3" s="1"/>
  <c r="BB2644" i="3"/>
  <c r="AH2644" i="3"/>
  <c r="AF2644" i="3" s="1"/>
  <c r="BB2643" i="3"/>
  <c r="AH2643" i="3"/>
  <c r="AF2643" i="3" s="1"/>
  <c r="BB2642" i="3"/>
  <c r="AH2642" i="3"/>
  <c r="AF2642" i="3" s="1"/>
  <c r="BB2641" i="3"/>
  <c r="AH2641" i="3"/>
  <c r="AF2641" i="3" s="1"/>
  <c r="BB2640" i="3"/>
  <c r="AH2640" i="3"/>
  <c r="AF2640" i="3" s="1"/>
  <c r="BB2639" i="3"/>
  <c r="AH2639" i="3"/>
  <c r="AF2639" i="3" s="1"/>
  <c r="BB2638" i="3"/>
  <c r="AH2638" i="3"/>
  <c r="AF2638" i="3" s="1"/>
  <c r="BB2637" i="3"/>
  <c r="AH2637" i="3"/>
  <c r="AF2637" i="3" s="1"/>
  <c r="BB2636" i="3"/>
  <c r="AH2636" i="3"/>
  <c r="AF2636" i="3" s="1"/>
  <c r="BB2635" i="3"/>
  <c r="AH2635" i="3"/>
  <c r="AF2635" i="3" s="1"/>
  <c r="BB2634" i="3"/>
  <c r="AH2634" i="3"/>
  <c r="AF2634" i="3" s="1"/>
  <c r="BB2633" i="3"/>
  <c r="AH2633" i="3"/>
  <c r="AF2633" i="3" s="1"/>
  <c r="BB2632" i="3"/>
  <c r="AH2632" i="3"/>
  <c r="AF2632" i="3" s="1"/>
  <c r="BB2631" i="3"/>
  <c r="AH2631" i="3"/>
  <c r="AF2631" i="3" s="1"/>
  <c r="BB2630" i="3"/>
  <c r="AH2630" i="3"/>
  <c r="AF2630" i="3" s="1"/>
  <c r="BB2629" i="3"/>
  <c r="AH2629" i="3"/>
  <c r="AF2629" i="3" s="1"/>
  <c r="BB2628" i="3"/>
  <c r="AH2628" i="3"/>
  <c r="AF2628" i="3" s="1"/>
  <c r="BB2627" i="3"/>
  <c r="AH2627" i="3"/>
  <c r="AF2627" i="3" s="1"/>
  <c r="BB2626" i="3"/>
  <c r="AH2626" i="3"/>
  <c r="AF2626" i="3" s="1"/>
  <c r="BB2625" i="3"/>
  <c r="AH2625" i="3"/>
  <c r="AF2625" i="3" s="1"/>
  <c r="BB2624" i="3"/>
  <c r="AH2624" i="3"/>
  <c r="AF2624" i="3" s="1"/>
  <c r="BB2623" i="3"/>
  <c r="AH2623" i="3"/>
  <c r="AF2623" i="3" s="1"/>
  <c r="BB2622" i="3"/>
  <c r="AH2622" i="3"/>
  <c r="AF2622" i="3" s="1"/>
  <c r="BB2621" i="3"/>
  <c r="AH2621" i="3"/>
  <c r="AF2621" i="3" s="1"/>
  <c r="BB2620" i="3"/>
  <c r="AH2620" i="3"/>
  <c r="AF2620" i="3" s="1"/>
  <c r="BB2619" i="3"/>
  <c r="AH2619" i="3"/>
  <c r="AF2619" i="3" s="1"/>
  <c r="BB2618" i="3"/>
  <c r="AH2618" i="3"/>
  <c r="AF2618" i="3" s="1"/>
  <c r="BB2617" i="3"/>
  <c r="AH2617" i="3"/>
  <c r="AF2617" i="3" s="1"/>
  <c r="BB2616" i="3"/>
  <c r="AH2616" i="3"/>
  <c r="AF2616" i="3" s="1"/>
  <c r="BB2615" i="3"/>
  <c r="AH2615" i="3"/>
  <c r="AF2615" i="3" s="1"/>
  <c r="BB2614" i="3"/>
  <c r="AH2614" i="3"/>
  <c r="AF2614" i="3" s="1"/>
  <c r="BB2613" i="3"/>
  <c r="AH2613" i="3"/>
  <c r="AF2613" i="3" s="1"/>
  <c r="BB2612" i="3"/>
  <c r="AH2612" i="3"/>
  <c r="AF2612" i="3" s="1"/>
  <c r="BB2611" i="3"/>
  <c r="AH2611" i="3"/>
  <c r="AF2611" i="3" s="1"/>
  <c r="BB2610" i="3"/>
  <c r="AH2610" i="3"/>
  <c r="AF2610" i="3" s="1"/>
  <c r="BB2609" i="3"/>
  <c r="AH2609" i="3"/>
  <c r="AF2609" i="3" s="1"/>
  <c r="BB2608" i="3"/>
  <c r="AH2608" i="3"/>
  <c r="AF2608" i="3" s="1"/>
  <c r="BB2607" i="3"/>
  <c r="AH2607" i="3"/>
  <c r="AF2607" i="3" s="1"/>
  <c r="BB2606" i="3"/>
  <c r="AH2606" i="3"/>
  <c r="AF2606" i="3" s="1"/>
  <c r="BB2605" i="3"/>
  <c r="AH2605" i="3"/>
  <c r="AF2605" i="3" s="1"/>
  <c r="BB2604" i="3"/>
  <c r="AH2604" i="3"/>
  <c r="AF2604" i="3" s="1"/>
  <c r="BB2603" i="3"/>
  <c r="AH2603" i="3"/>
  <c r="AF2603" i="3" s="1"/>
  <c r="BB2602" i="3"/>
  <c r="AH2602" i="3"/>
  <c r="AF2602" i="3" s="1"/>
  <c r="BB2601" i="3"/>
  <c r="AH2601" i="3"/>
  <c r="AF2601" i="3" s="1"/>
  <c r="BB2600" i="3"/>
  <c r="AH2600" i="3"/>
  <c r="AF2600" i="3" s="1"/>
  <c r="BB2599" i="3"/>
  <c r="AH2599" i="3"/>
  <c r="AF2599" i="3" s="1"/>
  <c r="BB2598" i="3"/>
  <c r="AH2598" i="3"/>
  <c r="AF2598" i="3" s="1"/>
  <c r="BB2597" i="3"/>
  <c r="AH2597" i="3"/>
  <c r="AF2597" i="3" s="1"/>
  <c r="BB2596" i="3"/>
  <c r="AH2596" i="3"/>
  <c r="AF2596" i="3" s="1"/>
  <c r="BB2595" i="3"/>
  <c r="AH2595" i="3"/>
  <c r="AF2595" i="3" s="1"/>
  <c r="BB2594" i="3"/>
  <c r="AH2594" i="3"/>
  <c r="AF2594" i="3" s="1"/>
  <c r="BB2593" i="3"/>
  <c r="AH2593" i="3"/>
  <c r="AF2593" i="3" s="1"/>
  <c r="BB2592" i="3"/>
  <c r="AH2592" i="3"/>
  <c r="AF2592" i="3" s="1"/>
  <c r="BB2591" i="3"/>
  <c r="AH2591" i="3"/>
  <c r="AF2591" i="3" s="1"/>
  <c r="BB2590" i="3"/>
  <c r="AH2590" i="3"/>
  <c r="AF2590" i="3" s="1"/>
  <c r="BB2589" i="3"/>
  <c r="AH2589" i="3"/>
  <c r="AF2589" i="3" s="1"/>
  <c r="BB2588" i="3"/>
  <c r="AH2588" i="3"/>
  <c r="AF2588" i="3" s="1"/>
  <c r="BB2587" i="3"/>
  <c r="AH2587" i="3"/>
  <c r="AF2587" i="3" s="1"/>
  <c r="BB2586" i="3"/>
  <c r="AH2586" i="3"/>
  <c r="AF2586" i="3" s="1"/>
  <c r="BB2585" i="3"/>
  <c r="AH2585" i="3"/>
  <c r="AF2585" i="3" s="1"/>
  <c r="BB2584" i="3"/>
  <c r="AH2584" i="3"/>
  <c r="AF2584" i="3" s="1"/>
  <c r="BB2583" i="3"/>
  <c r="AH2583" i="3"/>
  <c r="AF2583" i="3" s="1"/>
  <c r="AB2583" i="3"/>
  <c r="AC2582" i="3"/>
  <c r="AH2582" i="3"/>
  <c r="AF2582" i="3" s="1"/>
  <c r="BE2579" i="3"/>
  <c r="BF2579" i="3" s="1"/>
  <c r="AB2579" i="3"/>
  <c r="AC2578" i="3"/>
  <c r="AH2578" i="3"/>
  <c r="AF2578" i="3" s="1"/>
  <c r="BE2575" i="3"/>
  <c r="BF2575" i="3" s="1"/>
  <c r="AB2575" i="3"/>
  <c r="AC2574" i="3"/>
  <c r="AH2574" i="3"/>
  <c r="AF2574" i="3" s="1"/>
  <c r="BE2571" i="3"/>
  <c r="BF2571" i="3" s="1"/>
  <c r="AB2571" i="3"/>
  <c r="AC2570" i="3"/>
  <c r="AH2570" i="3"/>
  <c r="AF2570" i="3" s="1"/>
  <c r="BE2567" i="3"/>
  <c r="BF2567" i="3" s="1"/>
  <c r="AB2567" i="3"/>
  <c r="AC2566" i="3"/>
  <c r="AH2566" i="3"/>
  <c r="AF2566" i="3" s="1"/>
  <c r="BE2563" i="3"/>
  <c r="BF2563" i="3" s="1"/>
  <c r="AB2563" i="3"/>
  <c r="AC2562" i="3"/>
  <c r="AH2562" i="3"/>
  <c r="AF2562" i="3" s="1"/>
  <c r="BE2559" i="3"/>
  <c r="BF2559" i="3" s="1"/>
  <c r="AB2559" i="3"/>
  <c r="AC2558" i="3"/>
  <c r="AH2558" i="3"/>
  <c r="AF2558" i="3" s="1"/>
  <c r="BE2555" i="3"/>
  <c r="BF2555" i="3" s="1"/>
  <c r="AB2555" i="3"/>
  <c r="AC2554" i="3"/>
  <c r="AH2554" i="3"/>
  <c r="AF2554" i="3" s="1"/>
  <c r="BE2551" i="3"/>
  <c r="BF2551" i="3" s="1"/>
  <c r="AB2551" i="3"/>
  <c r="AC2550" i="3"/>
  <c r="AH2550" i="3"/>
  <c r="AF2550" i="3" s="1"/>
  <c r="BE2547" i="3"/>
  <c r="BF2547" i="3" s="1"/>
  <c r="AB2547" i="3"/>
  <c r="AC2546" i="3"/>
  <c r="AH2546" i="3"/>
  <c r="AF2546" i="3" s="1"/>
  <c r="BE2543" i="3"/>
  <c r="BF2543" i="3" s="1"/>
  <c r="AB2543" i="3"/>
  <c r="AC2542" i="3"/>
  <c r="AH2542" i="3"/>
  <c r="AF2542" i="3" s="1"/>
  <c r="BE2539" i="3"/>
  <c r="BF2539" i="3" s="1"/>
  <c r="AB2539" i="3"/>
  <c r="AC2538" i="3"/>
  <c r="AH2538" i="3"/>
  <c r="AF2538" i="3" s="1"/>
  <c r="BE2535" i="3"/>
  <c r="BF2535" i="3" s="1"/>
  <c r="AB2535" i="3"/>
  <c r="AC2534" i="3"/>
  <c r="AH2534" i="3"/>
  <c r="AF2534" i="3" s="1"/>
  <c r="BE2531" i="3"/>
  <c r="BF2531" i="3" s="1"/>
  <c r="AB2531" i="3"/>
  <c r="AC2530" i="3"/>
  <c r="AH2530" i="3"/>
  <c r="AF2530" i="3" s="1"/>
  <c r="BE2527" i="3"/>
  <c r="BF2527" i="3" s="1"/>
  <c r="AB2527" i="3"/>
  <c r="AC2526" i="3"/>
  <c r="AH2526" i="3"/>
  <c r="AF2526" i="3" s="1"/>
  <c r="BE2523" i="3"/>
  <c r="BF2523" i="3" s="1"/>
  <c r="AB2523" i="3"/>
  <c r="AC2522" i="3"/>
  <c r="AH2522" i="3"/>
  <c r="AF2522" i="3" s="1"/>
  <c r="BE2519" i="3"/>
  <c r="BF2519" i="3" s="1"/>
  <c r="AB2519" i="3"/>
  <c r="AC2518" i="3"/>
  <c r="AH2518" i="3"/>
  <c r="AF2518" i="3" s="1"/>
  <c r="BE2515" i="3"/>
  <c r="BF2515" i="3" s="1"/>
  <c r="AB2515" i="3"/>
  <c r="AC2514" i="3"/>
  <c r="AH2514" i="3"/>
  <c r="AF2514" i="3" s="1"/>
  <c r="BE2511" i="3"/>
  <c r="BF2511" i="3" s="1"/>
  <c r="AB2511" i="3"/>
  <c r="AC2510" i="3"/>
  <c r="AH2510" i="3"/>
  <c r="AF2510" i="3" s="1"/>
  <c r="BE2507" i="3"/>
  <c r="BF2507" i="3" s="1"/>
  <c r="AB2507" i="3"/>
  <c r="AC2506" i="3"/>
  <c r="AH2506" i="3"/>
  <c r="AF2506" i="3" s="1"/>
  <c r="BE2503" i="3"/>
  <c r="BF2503" i="3" s="1"/>
  <c r="AB2503" i="3"/>
  <c r="AC2502" i="3"/>
  <c r="AH2502" i="3"/>
  <c r="AF2502" i="3" s="1"/>
  <c r="BE2499" i="3"/>
  <c r="BF2499" i="3" s="1"/>
  <c r="AB2499" i="3"/>
  <c r="AC2498" i="3"/>
  <c r="AH2498" i="3"/>
  <c r="AF2498" i="3" s="1"/>
  <c r="BE2495" i="3"/>
  <c r="BF2495" i="3" s="1"/>
  <c r="AB2495" i="3"/>
  <c r="AC2494" i="3"/>
  <c r="AH2494" i="3"/>
  <c r="AF2494" i="3" s="1"/>
  <c r="AT2490" i="3"/>
  <c r="AT2488" i="3"/>
  <c r="AT2486" i="3"/>
  <c r="AT2484" i="3"/>
  <c r="AT2482" i="3"/>
  <c r="AT2480" i="3"/>
  <c r="AT2478" i="3"/>
  <c r="AT2476" i="3"/>
  <c r="AT2474" i="3"/>
  <c r="AT2472" i="3"/>
  <c r="AT2470" i="3"/>
  <c r="AT2468" i="3"/>
  <c r="AT2466" i="3"/>
  <c r="AT2464" i="3"/>
  <c r="AT2462" i="3"/>
  <c r="AT2460" i="3"/>
  <c r="AT2458" i="3"/>
  <c r="AT2456" i="3"/>
  <c r="AT2454" i="3"/>
  <c r="AT2452" i="3"/>
  <c r="AT2450" i="3"/>
  <c r="AT2448" i="3"/>
  <c r="AT2446" i="3"/>
  <c r="AT2439" i="3"/>
  <c r="AD2439" i="3"/>
  <c r="AU2439" i="3" s="1"/>
  <c r="AT2435" i="3"/>
  <c r="AD2435" i="3"/>
  <c r="AU2435" i="3" s="1"/>
  <c r="AT2431" i="3"/>
  <c r="AD2431" i="3"/>
  <c r="AU2431" i="3" s="1"/>
  <c r="AT2427" i="3"/>
  <c r="AD2427" i="3"/>
  <c r="AU2427" i="3" s="1"/>
  <c r="AT2423" i="3"/>
  <c r="AD2423" i="3"/>
  <c r="AU2423" i="3" s="1"/>
  <c r="AT2419" i="3"/>
  <c r="AD2419" i="3"/>
  <c r="AU2419" i="3" s="1"/>
  <c r="AT2415" i="3"/>
  <c r="AD2415" i="3"/>
  <c r="AU2415" i="3" s="1"/>
  <c r="AT2411" i="3"/>
  <c r="AD2411" i="3"/>
  <c r="AU2411" i="3" s="1"/>
  <c r="AT2407" i="3"/>
  <c r="AD2407" i="3"/>
  <c r="AU2407" i="3" s="1"/>
  <c r="AT2403" i="3"/>
  <c r="AD2403" i="3"/>
  <c r="AU2403" i="3" s="1"/>
  <c r="AT2399" i="3"/>
  <c r="AD2399" i="3"/>
  <c r="AU2399" i="3" s="1"/>
  <c r="AT2395" i="3"/>
  <c r="AD2395" i="3"/>
  <c r="AU2395" i="3" s="1"/>
  <c r="AT2391" i="3"/>
  <c r="AD2391" i="3"/>
  <c r="AU2391" i="3" s="1"/>
  <c r="AT2387" i="3"/>
  <c r="AD2387" i="3"/>
  <c r="AU2387" i="3" s="1"/>
  <c r="AT2383" i="3"/>
  <c r="AD2383" i="3"/>
  <c r="AU2383" i="3" s="1"/>
  <c r="AT2379" i="3"/>
  <c r="AD2379" i="3"/>
  <c r="AU2379" i="3" s="1"/>
  <c r="AT2375" i="3"/>
  <c r="AD2375" i="3"/>
  <c r="AU2375" i="3" s="1"/>
  <c r="AT2371" i="3"/>
  <c r="AD2371" i="3"/>
  <c r="AU2371" i="3" s="1"/>
  <c r="AT2367" i="3"/>
  <c r="AD2367" i="3"/>
  <c r="AU2367" i="3" s="1"/>
  <c r="AT2363" i="3"/>
  <c r="AD2363" i="3"/>
  <c r="AU2363" i="3" s="1"/>
  <c r="AT2359" i="3"/>
  <c r="AD2359" i="3"/>
  <c r="AU2359" i="3" s="1"/>
  <c r="AT2355" i="3"/>
  <c r="AD2355" i="3"/>
  <c r="AU2355" i="3" s="1"/>
  <c r="BL2674" i="3"/>
  <c r="BL2673" i="3"/>
  <c r="BL2672" i="3"/>
  <c r="BL2671" i="3"/>
  <c r="BL2670" i="3"/>
  <c r="BL2669" i="3"/>
  <c r="BL2668" i="3"/>
  <c r="BL2667" i="3"/>
  <c r="BL2666" i="3"/>
  <c r="BL2665" i="3"/>
  <c r="BL2664" i="3"/>
  <c r="BL2663" i="3"/>
  <c r="BL2662" i="3"/>
  <c r="BL2661" i="3"/>
  <c r="BL2660" i="3"/>
  <c r="BL2659" i="3"/>
  <c r="BL2658" i="3"/>
  <c r="BL2657" i="3"/>
  <c r="BL2656" i="3"/>
  <c r="BL2655" i="3"/>
  <c r="BL2654" i="3"/>
  <c r="BL2653" i="3"/>
  <c r="BL2652" i="3"/>
  <c r="BL2651" i="3"/>
  <c r="BL2650" i="3"/>
  <c r="BL2649" i="3"/>
  <c r="BL2648" i="3"/>
  <c r="BL2647" i="3"/>
  <c r="BL2646" i="3"/>
  <c r="BL2645" i="3"/>
  <c r="BL2644" i="3"/>
  <c r="BL2643" i="3"/>
  <c r="BL2642" i="3"/>
  <c r="BL2641" i="3"/>
  <c r="BL2640" i="3"/>
  <c r="BL2639" i="3"/>
  <c r="BL2638" i="3"/>
  <c r="BL2637" i="3"/>
  <c r="BL2636" i="3"/>
  <c r="BL2635" i="3"/>
  <c r="BL2634" i="3"/>
  <c r="BL2633" i="3"/>
  <c r="BL2632" i="3"/>
  <c r="BL2631" i="3"/>
  <c r="BL2630" i="3"/>
  <c r="BL2629" i="3"/>
  <c r="BL2628" i="3"/>
  <c r="BL2627" i="3"/>
  <c r="BL2626" i="3"/>
  <c r="BL2625" i="3"/>
  <c r="BL2624" i="3"/>
  <c r="BL2623" i="3"/>
  <c r="BL2622" i="3"/>
  <c r="BL2621" i="3"/>
  <c r="BL2620" i="3"/>
  <c r="BL2619" i="3"/>
  <c r="BL2618" i="3"/>
  <c r="BL2617" i="3"/>
  <c r="BL2616" i="3"/>
  <c r="BL2615" i="3"/>
  <c r="BL2614" i="3"/>
  <c r="BL2613" i="3"/>
  <c r="BL2612" i="3"/>
  <c r="BL2611" i="3"/>
  <c r="BL2610" i="3"/>
  <c r="BL2609" i="3"/>
  <c r="BL2608" i="3"/>
  <c r="BL2607" i="3"/>
  <c r="BL2606" i="3"/>
  <c r="BL2605" i="3"/>
  <c r="BL2604" i="3"/>
  <c r="BL2603" i="3"/>
  <c r="BL2602" i="3"/>
  <c r="BL2601" i="3"/>
  <c r="BL2600" i="3"/>
  <c r="BL2599" i="3"/>
  <c r="BL2598" i="3"/>
  <c r="BL2597" i="3"/>
  <c r="BL2596" i="3"/>
  <c r="BL2595" i="3"/>
  <c r="BL2594" i="3"/>
  <c r="BL2593" i="3"/>
  <c r="BL2592" i="3"/>
  <c r="BL2591" i="3"/>
  <c r="BL2590" i="3"/>
  <c r="BL2589" i="3"/>
  <c r="BL2588" i="3"/>
  <c r="BL2587" i="3"/>
  <c r="BL2586" i="3"/>
  <c r="BL2585" i="3"/>
  <c r="BL2584" i="3"/>
  <c r="BE2580" i="3"/>
  <c r="BF2580" i="3" s="1"/>
  <c r="AC2579" i="3"/>
  <c r="AH2579" i="3"/>
  <c r="AF2579" i="3" s="1"/>
  <c r="BE2576" i="3"/>
  <c r="BF2576" i="3" s="1"/>
  <c r="AC2575" i="3"/>
  <c r="AH2575" i="3"/>
  <c r="AF2575" i="3" s="1"/>
  <c r="BE2572" i="3"/>
  <c r="BF2572" i="3" s="1"/>
  <c r="AC2571" i="3"/>
  <c r="AH2571" i="3"/>
  <c r="AF2571" i="3" s="1"/>
  <c r="BE2568" i="3"/>
  <c r="BF2568" i="3" s="1"/>
  <c r="AC2567" i="3"/>
  <c r="AH2567" i="3"/>
  <c r="AF2567" i="3" s="1"/>
  <c r="BE2564" i="3"/>
  <c r="BF2564" i="3" s="1"/>
  <c r="AC2563" i="3"/>
  <c r="AH2563" i="3"/>
  <c r="AF2563" i="3" s="1"/>
  <c r="BE2560" i="3"/>
  <c r="BF2560" i="3" s="1"/>
  <c r="AC2559" i="3"/>
  <c r="AH2559" i="3"/>
  <c r="AF2559" i="3" s="1"/>
  <c r="BE2556" i="3"/>
  <c r="BF2556" i="3" s="1"/>
  <c r="AC2555" i="3"/>
  <c r="AH2555" i="3"/>
  <c r="AF2555" i="3" s="1"/>
  <c r="BE2552" i="3"/>
  <c r="BF2552" i="3" s="1"/>
  <c r="AC2551" i="3"/>
  <c r="AH2551" i="3"/>
  <c r="AF2551" i="3" s="1"/>
  <c r="BE2548" i="3"/>
  <c r="BF2548" i="3" s="1"/>
  <c r="AC2547" i="3"/>
  <c r="AH2547" i="3"/>
  <c r="AF2547" i="3" s="1"/>
  <c r="BE2544" i="3"/>
  <c r="BF2544" i="3" s="1"/>
  <c r="AC2543" i="3"/>
  <c r="AH2543" i="3"/>
  <c r="AF2543" i="3" s="1"/>
  <c r="BE2540" i="3"/>
  <c r="BF2540" i="3" s="1"/>
  <c r="AC2539" i="3"/>
  <c r="AH2539" i="3"/>
  <c r="AF2539" i="3" s="1"/>
  <c r="BE2536" i="3"/>
  <c r="BF2536" i="3" s="1"/>
  <c r="AC2535" i="3"/>
  <c r="AH2535" i="3"/>
  <c r="AF2535" i="3" s="1"/>
  <c r="BE2532" i="3"/>
  <c r="BF2532" i="3" s="1"/>
  <c r="AC2531" i="3"/>
  <c r="AH2531" i="3"/>
  <c r="AF2531" i="3" s="1"/>
  <c r="BE2528" i="3"/>
  <c r="BF2528" i="3" s="1"/>
  <c r="AC2527" i="3"/>
  <c r="AH2527" i="3"/>
  <c r="AF2527" i="3" s="1"/>
  <c r="BE2524" i="3"/>
  <c r="BF2524" i="3" s="1"/>
  <c r="AC2523" i="3"/>
  <c r="AH2523" i="3"/>
  <c r="AF2523" i="3" s="1"/>
  <c r="BE2520" i="3"/>
  <c r="BF2520" i="3" s="1"/>
  <c r="AC2519" i="3"/>
  <c r="AH2519" i="3"/>
  <c r="AF2519" i="3" s="1"/>
  <c r="BE2516" i="3"/>
  <c r="BF2516" i="3" s="1"/>
  <c r="AC2515" i="3"/>
  <c r="AH2515" i="3"/>
  <c r="AF2515" i="3" s="1"/>
  <c r="BE2512" i="3"/>
  <c r="BF2512" i="3" s="1"/>
  <c r="AC2511" i="3"/>
  <c r="AH2511" i="3"/>
  <c r="AF2511" i="3" s="1"/>
  <c r="BE2508" i="3"/>
  <c r="BF2508" i="3" s="1"/>
  <c r="AC2507" i="3"/>
  <c r="AH2507" i="3"/>
  <c r="AF2507" i="3" s="1"/>
  <c r="BE2504" i="3"/>
  <c r="BF2504" i="3" s="1"/>
  <c r="AC2503" i="3"/>
  <c r="AH2503" i="3"/>
  <c r="AF2503" i="3" s="1"/>
  <c r="BE2500" i="3"/>
  <c r="BF2500" i="3" s="1"/>
  <c r="AC2499" i="3"/>
  <c r="AH2499" i="3"/>
  <c r="AF2499" i="3" s="1"/>
  <c r="BE2496" i="3"/>
  <c r="BF2496" i="3" s="1"/>
  <c r="AC2495" i="3"/>
  <c r="AH2495" i="3"/>
  <c r="AF2495" i="3" s="1"/>
  <c r="BE2492" i="3"/>
  <c r="BF2492" i="3" s="1"/>
  <c r="AF2445" i="3"/>
  <c r="AT2440" i="3"/>
  <c r="AD2440" i="3"/>
  <c r="AU2440" i="3" s="1"/>
  <c r="AT2436" i="3"/>
  <c r="AD2436" i="3"/>
  <c r="AU2436" i="3" s="1"/>
  <c r="AT2432" i="3"/>
  <c r="AD2432" i="3"/>
  <c r="AU2432" i="3" s="1"/>
  <c r="AT2428" i="3"/>
  <c r="AD2428" i="3"/>
  <c r="AU2428" i="3" s="1"/>
  <c r="AT2424" i="3"/>
  <c r="AD2424" i="3"/>
  <c r="AU2424" i="3" s="1"/>
  <c r="AT2420" i="3"/>
  <c r="AD2420" i="3"/>
  <c r="AU2420" i="3" s="1"/>
  <c r="AT2416" i="3"/>
  <c r="AD2416" i="3"/>
  <c r="AU2416" i="3" s="1"/>
  <c r="AT2412" i="3"/>
  <c r="AD2412" i="3"/>
  <c r="AU2412" i="3" s="1"/>
  <c r="AT2408" i="3"/>
  <c r="AD2408" i="3"/>
  <c r="AU2408" i="3" s="1"/>
  <c r="AT2404" i="3"/>
  <c r="AD2404" i="3"/>
  <c r="AU2404" i="3" s="1"/>
  <c r="AT2400" i="3"/>
  <c r="AD2400" i="3"/>
  <c r="AU2400" i="3" s="1"/>
  <c r="AT2396" i="3"/>
  <c r="AD2396" i="3"/>
  <c r="AU2396" i="3" s="1"/>
  <c r="AT2392" i="3"/>
  <c r="AD2392" i="3"/>
  <c r="AU2392" i="3" s="1"/>
  <c r="AT2388" i="3"/>
  <c r="AD2388" i="3"/>
  <c r="AU2388" i="3" s="1"/>
  <c r="AT2384" i="3"/>
  <c r="AD2384" i="3"/>
  <c r="AU2384" i="3" s="1"/>
  <c r="AT2380" i="3"/>
  <c r="AD2380" i="3"/>
  <c r="AU2380" i="3" s="1"/>
  <c r="AT2376" i="3"/>
  <c r="AD2376" i="3"/>
  <c r="AU2376" i="3" s="1"/>
  <c r="AT2372" i="3"/>
  <c r="AD2372" i="3"/>
  <c r="AU2372" i="3" s="1"/>
  <c r="AT2368" i="3"/>
  <c r="AD2368" i="3"/>
  <c r="AU2368" i="3" s="1"/>
  <c r="AT2364" i="3"/>
  <c r="AD2364" i="3"/>
  <c r="AU2364" i="3" s="1"/>
  <c r="AT2360" i="3"/>
  <c r="AD2360" i="3"/>
  <c r="AU2360" i="3" s="1"/>
  <c r="AT2356" i="3"/>
  <c r="AD2356" i="3"/>
  <c r="AU2356" i="3" s="1"/>
  <c r="AT2353" i="3"/>
  <c r="AD2353" i="3"/>
  <c r="AU2353" i="3" s="1"/>
  <c r="AT2351" i="3"/>
  <c r="AD2351" i="3"/>
  <c r="AU2351" i="3" s="1"/>
  <c r="AT2349" i="3"/>
  <c r="AD2349" i="3"/>
  <c r="AU2349" i="3" s="1"/>
  <c r="AT2347" i="3"/>
  <c r="AD2347" i="3"/>
  <c r="AU2347" i="3" s="1"/>
  <c r="AT2345" i="3"/>
  <c r="AD2345" i="3"/>
  <c r="AU2345" i="3" s="1"/>
  <c r="AT2343" i="3"/>
  <c r="AD2343" i="3"/>
  <c r="AU2343" i="3" s="1"/>
  <c r="AT2341" i="3"/>
  <c r="AD2341" i="3"/>
  <c r="AU2341" i="3" s="1"/>
  <c r="AT2339" i="3"/>
  <c r="AD2339" i="3"/>
  <c r="AU2339" i="3" s="1"/>
  <c r="AT2337" i="3"/>
  <c r="AD2337" i="3"/>
  <c r="AU2337" i="3" s="1"/>
  <c r="AT2335" i="3"/>
  <c r="AD2335" i="3"/>
  <c r="AU2335" i="3" s="1"/>
  <c r="AT2333" i="3"/>
  <c r="AD2333" i="3"/>
  <c r="AU2333" i="3" s="1"/>
  <c r="AT2331" i="3"/>
  <c r="AD2331" i="3"/>
  <c r="AU2331" i="3" s="1"/>
  <c r="AT2329" i="3"/>
  <c r="AD2329" i="3"/>
  <c r="AU2329" i="3" s="1"/>
  <c r="AT2327" i="3"/>
  <c r="AD2327" i="3"/>
  <c r="AU2327" i="3" s="1"/>
  <c r="AT2325" i="3"/>
  <c r="AD2325" i="3"/>
  <c r="AU2325" i="3" s="1"/>
  <c r="AT2323" i="3"/>
  <c r="AD2323" i="3"/>
  <c r="AU2323" i="3" s="1"/>
  <c r="AT2321" i="3"/>
  <c r="AD2321" i="3"/>
  <c r="AU2321" i="3" s="1"/>
  <c r="AT2319" i="3"/>
  <c r="AD2319" i="3"/>
  <c r="AU2319" i="3" s="1"/>
  <c r="AT2317" i="3"/>
  <c r="AD2317" i="3"/>
  <c r="AU2317" i="3" s="1"/>
  <c r="AT2315" i="3"/>
  <c r="AD2315" i="3"/>
  <c r="AU2315" i="3" s="1"/>
  <c r="AT2313" i="3"/>
  <c r="AD2313" i="3"/>
  <c r="AU2313" i="3" s="1"/>
  <c r="AT2311" i="3"/>
  <c r="AD2311" i="3"/>
  <c r="AU2311" i="3" s="1"/>
  <c r="AT2309" i="3"/>
  <c r="AD2309" i="3"/>
  <c r="AU2309" i="3" s="1"/>
  <c r="AC2580" i="3"/>
  <c r="AH2580" i="3"/>
  <c r="AF2580" i="3" s="1"/>
  <c r="AC2576" i="3"/>
  <c r="AH2576" i="3"/>
  <c r="AF2576" i="3" s="1"/>
  <c r="AC2572" i="3"/>
  <c r="AH2572" i="3"/>
  <c r="AF2572" i="3" s="1"/>
  <c r="AC2568" i="3"/>
  <c r="AH2568" i="3"/>
  <c r="AF2568" i="3" s="1"/>
  <c r="AC2564" i="3"/>
  <c r="AH2564" i="3"/>
  <c r="AF2564" i="3" s="1"/>
  <c r="AC2560" i="3"/>
  <c r="AH2560" i="3"/>
  <c r="AF2560" i="3" s="1"/>
  <c r="AC2556" i="3"/>
  <c r="AH2556" i="3"/>
  <c r="AF2556" i="3" s="1"/>
  <c r="AC2552" i="3"/>
  <c r="AH2552" i="3"/>
  <c r="AF2552" i="3" s="1"/>
  <c r="AC2548" i="3"/>
  <c r="AH2548" i="3"/>
  <c r="AF2548" i="3" s="1"/>
  <c r="AC2544" i="3"/>
  <c r="AH2544" i="3"/>
  <c r="AF2544" i="3" s="1"/>
  <c r="AC2540" i="3"/>
  <c r="AH2540" i="3"/>
  <c r="AF2540" i="3" s="1"/>
  <c r="AC2536" i="3"/>
  <c r="AH2536" i="3"/>
  <c r="AF2536" i="3" s="1"/>
  <c r="AC2532" i="3"/>
  <c r="AH2532" i="3"/>
  <c r="AF2532" i="3" s="1"/>
  <c r="AC2528" i="3"/>
  <c r="AH2528" i="3"/>
  <c r="AF2528" i="3" s="1"/>
  <c r="AC2524" i="3"/>
  <c r="AH2524" i="3"/>
  <c r="AF2524" i="3" s="1"/>
  <c r="AC2520" i="3"/>
  <c r="AH2520" i="3"/>
  <c r="AF2520" i="3" s="1"/>
  <c r="AC2516" i="3"/>
  <c r="AH2516" i="3"/>
  <c r="AF2516" i="3" s="1"/>
  <c r="AC2512" i="3"/>
  <c r="AH2512" i="3"/>
  <c r="AF2512" i="3" s="1"/>
  <c r="AC2508" i="3"/>
  <c r="AH2508" i="3"/>
  <c r="AF2508" i="3" s="1"/>
  <c r="AC2504" i="3"/>
  <c r="AH2504" i="3"/>
  <c r="AF2504" i="3" s="1"/>
  <c r="AC2500" i="3"/>
  <c r="AH2500" i="3"/>
  <c r="AF2500" i="3" s="1"/>
  <c r="AC2496" i="3"/>
  <c r="AH2496" i="3"/>
  <c r="AF2496" i="3" s="1"/>
  <c r="AC2492" i="3"/>
  <c r="AH2492" i="3"/>
  <c r="AF2492" i="3" s="1"/>
  <c r="AT2491" i="3"/>
  <c r="AT2489" i="3"/>
  <c r="AT2487" i="3"/>
  <c r="AT2485" i="3"/>
  <c r="AT2483" i="3"/>
  <c r="AT2481" i="3"/>
  <c r="AT2479" i="3"/>
  <c r="AT2477" i="3"/>
  <c r="AT2475" i="3"/>
  <c r="AT2473" i="3"/>
  <c r="AT2471" i="3"/>
  <c r="AT2469" i="3"/>
  <c r="AT2467" i="3"/>
  <c r="AT2465" i="3"/>
  <c r="AT2463" i="3"/>
  <c r="AT2461" i="3"/>
  <c r="AT2459" i="3"/>
  <c r="AT2457" i="3"/>
  <c r="AT2455" i="3"/>
  <c r="AT2453" i="3"/>
  <c r="AT2451" i="3"/>
  <c r="AT2449" i="3"/>
  <c r="AT2447" i="3"/>
  <c r="AT2445" i="3"/>
  <c r="AF2443" i="3"/>
  <c r="AT2441" i="3"/>
  <c r="AD2441" i="3"/>
  <c r="AU2441" i="3" s="1"/>
  <c r="AT2437" i="3"/>
  <c r="AD2437" i="3"/>
  <c r="AU2437" i="3" s="1"/>
  <c r="AT2433" i="3"/>
  <c r="AD2433" i="3"/>
  <c r="AU2433" i="3" s="1"/>
  <c r="AT2429" i="3"/>
  <c r="AD2429" i="3"/>
  <c r="AU2429" i="3" s="1"/>
  <c r="AT2425" i="3"/>
  <c r="AD2425" i="3"/>
  <c r="AU2425" i="3" s="1"/>
  <c r="AT2421" i="3"/>
  <c r="AD2421" i="3"/>
  <c r="AU2421" i="3" s="1"/>
  <c r="AT2417" i="3"/>
  <c r="AD2417" i="3"/>
  <c r="AU2417" i="3" s="1"/>
  <c r="AT2413" i="3"/>
  <c r="AD2413" i="3"/>
  <c r="AU2413" i="3" s="1"/>
  <c r="AT2409" i="3"/>
  <c r="AD2409" i="3"/>
  <c r="AU2409" i="3" s="1"/>
  <c r="AT2405" i="3"/>
  <c r="AD2405" i="3"/>
  <c r="AU2405" i="3" s="1"/>
  <c r="AT2401" i="3"/>
  <c r="AD2401" i="3"/>
  <c r="AU2401" i="3" s="1"/>
  <c r="AT2397" i="3"/>
  <c r="AD2397" i="3"/>
  <c r="AU2397" i="3" s="1"/>
  <c r="AT2393" i="3"/>
  <c r="AD2393" i="3"/>
  <c r="AU2393" i="3" s="1"/>
  <c r="AT2389" i="3"/>
  <c r="AD2389" i="3"/>
  <c r="AU2389" i="3" s="1"/>
  <c r="AT2385" i="3"/>
  <c r="AD2385" i="3"/>
  <c r="AU2385" i="3" s="1"/>
  <c r="AT2381" i="3"/>
  <c r="AD2381" i="3"/>
  <c r="AU2381" i="3" s="1"/>
  <c r="AT2377" i="3"/>
  <c r="AD2377" i="3"/>
  <c r="AU2377" i="3" s="1"/>
  <c r="AT2373" i="3"/>
  <c r="AD2373" i="3"/>
  <c r="AU2373" i="3" s="1"/>
  <c r="AT2369" i="3"/>
  <c r="AD2369" i="3"/>
  <c r="AU2369" i="3" s="1"/>
  <c r="AT2365" i="3"/>
  <c r="AD2365" i="3"/>
  <c r="AU2365" i="3" s="1"/>
  <c r="AT2361" i="3"/>
  <c r="AD2361" i="3"/>
  <c r="AU2361" i="3" s="1"/>
  <c r="AT2357" i="3"/>
  <c r="AD2357" i="3"/>
  <c r="AU2357" i="3" s="1"/>
  <c r="AC2304" i="3"/>
  <c r="AH2304" i="3"/>
  <c r="AF2304" i="3" s="1"/>
  <c r="AC2300" i="3"/>
  <c r="AH2300" i="3"/>
  <c r="AF2300" i="3" s="1"/>
  <c r="AC2296" i="3"/>
  <c r="AH2296" i="3"/>
  <c r="AF2296" i="3" s="1"/>
  <c r="AC2292" i="3"/>
  <c r="AH2292" i="3"/>
  <c r="AF2292" i="3" s="1"/>
  <c r="AC2288" i="3"/>
  <c r="AH2288" i="3"/>
  <c r="AF2288" i="3" s="1"/>
  <c r="AC2284" i="3"/>
  <c r="AH2284" i="3"/>
  <c r="AF2284" i="3" s="1"/>
  <c r="AC2280" i="3"/>
  <c r="AH2280" i="3"/>
  <c r="AF2280" i="3" s="1"/>
  <c r="AC2276" i="3"/>
  <c r="AH2276" i="3"/>
  <c r="AF2276" i="3" s="1"/>
  <c r="AC2272" i="3"/>
  <c r="AH2272" i="3"/>
  <c r="AF2272" i="3" s="1"/>
  <c r="AC2268" i="3"/>
  <c r="AH2268" i="3"/>
  <c r="AF2268" i="3" s="1"/>
  <c r="AB2265" i="3"/>
  <c r="BL2265" i="3"/>
  <c r="AC2264" i="3"/>
  <c r="AH2264" i="3"/>
  <c r="AF2264" i="3" s="1"/>
  <c r="BE2263" i="3"/>
  <c r="BF2263" i="3" s="1"/>
  <c r="BB2263" i="3"/>
  <c r="AB2261" i="3"/>
  <c r="BL2261" i="3"/>
  <c r="AC2260" i="3"/>
  <c r="AH2260" i="3"/>
  <c r="AF2260" i="3" s="1"/>
  <c r="BE2259" i="3"/>
  <c r="BF2259" i="3" s="1"/>
  <c r="BB2259" i="3"/>
  <c r="AB2257" i="3"/>
  <c r="BL2257" i="3"/>
  <c r="AC2256" i="3"/>
  <c r="AH2256" i="3"/>
  <c r="AF2256" i="3" s="1"/>
  <c r="BE2255" i="3"/>
  <c r="BF2255" i="3" s="1"/>
  <c r="BB2255" i="3"/>
  <c r="AC2253" i="3"/>
  <c r="AH2253" i="3"/>
  <c r="AF2253" i="3" s="1"/>
  <c r="AC2251" i="3"/>
  <c r="AH2251" i="3"/>
  <c r="AF2251" i="3" s="1"/>
  <c r="AC2249" i="3"/>
  <c r="AH2249" i="3"/>
  <c r="AF2249" i="3" s="1"/>
  <c r="AC2247" i="3"/>
  <c r="AH2247" i="3"/>
  <c r="AF2247" i="3" s="1"/>
  <c r="AC2245" i="3"/>
  <c r="AH2245" i="3"/>
  <c r="AF2245" i="3" s="1"/>
  <c r="AT2241" i="3"/>
  <c r="AD2241" i="3"/>
  <c r="AU2241" i="3" s="1"/>
  <c r="AT2237" i="3"/>
  <c r="AD2237" i="3"/>
  <c r="AU2237" i="3" s="1"/>
  <c r="AT2233" i="3"/>
  <c r="AD2233" i="3"/>
  <c r="AU2233" i="3" s="1"/>
  <c r="AT2229" i="3"/>
  <c r="AD2229" i="3"/>
  <c r="AU2229" i="3" s="1"/>
  <c r="AT2225" i="3"/>
  <c r="AD2225" i="3"/>
  <c r="AU2225" i="3" s="1"/>
  <c r="AT2221" i="3"/>
  <c r="AD2221" i="3"/>
  <c r="AU2221" i="3" s="1"/>
  <c r="AT2217" i="3"/>
  <c r="AD2217" i="3"/>
  <c r="AU2217" i="3" s="1"/>
  <c r="AT2213" i="3"/>
  <c r="AD2213" i="3"/>
  <c r="AU2213" i="3" s="1"/>
  <c r="AT2209" i="3"/>
  <c r="AD2209" i="3"/>
  <c r="AU2209" i="3" s="1"/>
  <c r="AT2205" i="3"/>
  <c r="AD2205" i="3"/>
  <c r="AU2205" i="3" s="1"/>
  <c r="AT2201" i="3"/>
  <c r="AD2201" i="3"/>
  <c r="AU2201" i="3" s="1"/>
  <c r="AT2197" i="3"/>
  <c r="AD2197" i="3"/>
  <c r="AU2197" i="3" s="1"/>
  <c r="AT2193" i="3"/>
  <c r="AD2193" i="3"/>
  <c r="AU2193" i="3" s="1"/>
  <c r="AT2189" i="3"/>
  <c r="AD2189" i="3"/>
  <c r="AU2189" i="3" s="1"/>
  <c r="AT2185" i="3"/>
  <c r="AD2185" i="3"/>
  <c r="AU2185" i="3" s="1"/>
  <c r="AT2181" i="3"/>
  <c r="AD2181" i="3"/>
  <c r="AU2181" i="3" s="1"/>
  <c r="AT2177" i="3"/>
  <c r="AD2177" i="3"/>
  <c r="AU2177" i="3" s="1"/>
  <c r="AT2173" i="3"/>
  <c r="AD2173" i="3"/>
  <c r="AU2173" i="3" s="1"/>
  <c r="AT2169" i="3"/>
  <c r="AD2169" i="3"/>
  <c r="AU2169" i="3" s="1"/>
  <c r="AT2165" i="3"/>
  <c r="AD2165" i="3"/>
  <c r="AU2165" i="3" s="1"/>
  <c r="AT2161" i="3"/>
  <c r="AD2161" i="3"/>
  <c r="AU2161" i="3" s="1"/>
  <c r="AT2157" i="3"/>
  <c r="AD2157" i="3"/>
  <c r="AU2157" i="3" s="1"/>
  <c r="AT2153" i="3"/>
  <c r="AD2153" i="3"/>
  <c r="AU2153" i="3" s="1"/>
  <c r="AC2307" i="3"/>
  <c r="BE2306" i="3"/>
  <c r="BF2306" i="3" s="1"/>
  <c r="AB2306" i="3"/>
  <c r="AC2305" i="3"/>
  <c r="AH2305" i="3"/>
  <c r="AF2305" i="3" s="1"/>
  <c r="BE2302" i="3"/>
  <c r="BF2302" i="3" s="1"/>
  <c r="AB2302" i="3"/>
  <c r="AC2301" i="3"/>
  <c r="AH2301" i="3"/>
  <c r="AF2301" i="3" s="1"/>
  <c r="BE2298" i="3"/>
  <c r="BF2298" i="3" s="1"/>
  <c r="AB2298" i="3"/>
  <c r="AC2297" i="3"/>
  <c r="AH2297" i="3"/>
  <c r="AF2297" i="3" s="1"/>
  <c r="BE2294" i="3"/>
  <c r="BF2294" i="3" s="1"/>
  <c r="AB2294" i="3"/>
  <c r="AC2293" i="3"/>
  <c r="AH2293" i="3"/>
  <c r="AF2293" i="3" s="1"/>
  <c r="BE2290" i="3"/>
  <c r="BF2290" i="3" s="1"/>
  <c r="AB2290" i="3"/>
  <c r="AC2289" i="3"/>
  <c r="AH2289" i="3"/>
  <c r="AF2289" i="3" s="1"/>
  <c r="BE2286" i="3"/>
  <c r="BF2286" i="3" s="1"/>
  <c r="AB2286" i="3"/>
  <c r="AC2285" i="3"/>
  <c r="AH2285" i="3"/>
  <c r="AF2285" i="3" s="1"/>
  <c r="BE2282" i="3"/>
  <c r="BF2282" i="3" s="1"/>
  <c r="AB2282" i="3"/>
  <c r="AC2281" i="3"/>
  <c r="AH2281" i="3"/>
  <c r="AF2281" i="3" s="1"/>
  <c r="BE2278" i="3"/>
  <c r="BF2278" i="3" s="1"/>
  <c r="AB2278" i="3"/>
  <c r="AC2277" i="3"/>
  <c r="AH2277" i="3"/>
  <c r="AF2277" i="3" s="1"/>
  <c r="BE2274" i="3"/>
  <c r="BF2274" i="3" s="1"/>
  <c r="AB2274" i="3"/>
  <c r="AC2273" i="3"/>
  <c r="AH2273" i="3"/>
  <c r="AF2273" i="3" s="1"/>
  <c r="BE2270" i="3"/>
  <c r="BF2270" i="3" s="1"/>
  <c r="AB2270" i="3"/>
  <c r="AC2269" i="3"/>
  <c r="AH2269" i="3"/>
  <c r="AF2269" i="3" s="1"/>
  <c r="BE2266" i="3"/>
  <c r="BF2266" i="3" s="1"/>
  <c r="AC2265" i="3"/>
  <c r="AH2265" i="3"/>
  <c r="AF2265" i="3" s="1"/>
  <c r="BE2264" i="3"/>
  <c r="BF2264" i="3" s="1"/>
  <c r="BB2264" i="3"/>
  <c r="AB2262" i="3"/>
  <c r="BL2262" i="3"/>
  <c r="AC2261" i="3"/>
  <c r="AH2261" i="3"/>
  <c r="AF2261" i="3" s="1"/>
  <c r="BE2260" i="3"/>
  <c r="BF2260" i="3" s="1"/>
  <c r="BB2260" i="3"/>
  <c r="AB2258" i="3"/>
  <c r="BL2258" i="3"/>
  <c r="AC2257" i="3"/>
  <c r="AH2257" i="3"/>
  <c r="AF2257" i="3" s="1"/>
  <c r="BE2256" i="3"/>
  <c r="BF2256" i="3" s="1"/>
  <c r="BB2256" i="3"/>
  <c r="AB2254" i="3"/>
  <c r="BL2254" i="3"/>
  <c r="BE2253" i="3"/>
  <c r="BF2253" i="3" s="1"/>
  <c r="BB2253" i="3"/>
  <c r="AB2252" i="3"/>
  <c r="BL2252" i="3"/>
  <c r="BE2251" i="3"/>
  <c r="BF2251" i="3" s="1"/>
  <c r="BB2251" i="3"/>
  <c r="AB2250" i="3"/>
  <c r="BL2250" i="3"/>
  <c r="BE2249" i="3"/>
  <c r="BF2249" i="3" s="1"/>
  <c r="BB2249" i="3"/>
  <c r="AB2248" i="3"/>
  <c r="BL2248" i="3"/>
  <c r="BE2247" i="3"/>
  <c r="BF2247" i="3" s="1"/>
  <c r="BB2247" i="3"/>
  <c r="AB2246" i="3"/>
  <c r="BL2246" i="3"/>
  <c r="BE2245" i="3"/>
  <c r="BF2245" i="3" s="1"/>
  <c r="BB2245" i="3"/>
  <c r="AT2244" i="3"/>
  <c r="AD2244" i="3"/>
  <c r="AU2244" i="3" s="1"/>
  <c r="AT2240" i="3"/>
  <c r="AD2240" i="3"/>
  <c r="AU2240" i="3" s="1"/>
  <c r="AT2236" i="3"/>
  <c r="AD2236" i="3"/>
  <c r="AU2236" i="3" s="1"/>
  <c r="AT2232" i="3"/>
  <c r="AD2232" i="3"/>
  <c r="AU2232" i="3" s="1"/>
  <c r="AT2228" i="3"/>
  <c r="AD2228" i="3"/>
  <c r="AU2228" i="3" s="1"/>
  <c r="AT2224" i="3"/>
  <c r="AD2224" i="3"/>
  <c r="AU2224" i="3" s="1"/>
  <c r="AT2220" i="3"/>
  <c r="AD2220" i="3"/>
  <c r="AU2220" i="3" s="1"/>
  <c r="AT2216" i="3"/>
  <c r="AD2216" i="3"/>
  <c r="AU2216" i="3" s="1"/>
  <c r="AT2212" i="3"/>
  <c r="AD2212" i="3"/>
  <c r="AU2212" i="3" s="1"/>
  <c r="AT2208" i="3"/>
  <c r="AD2208" i="3"/>
  <c r="AU2208" i="3" s="1"/>
  <c r="AT2204" i="3"/>
  <c r="AD2204" i="3"/>
  <c r="AU2204" i="3" s="1"/>
  <c r="AT2200" i="3"/>
  <c r="AD2200" i="3"/>
  <c r="AU2200" i="3" s="1"/>
  <c r="AT2196" i="3"/>
  <c r="AD2196" i="3"/>
  <c r="AU2196" i="3" s="1"/>
  <c r="AT2192" i="3"/>
  <c r="AD2192" i="3"/>
  <c r="AU2192" i="3" s="1"/>
  <c r="AT2188" i="3"/>
  <c r="AD2188" i="3"/>
  <c r="AU2188" i="3" s="1"/>
  <c r="AT2184" i="3"/>
  <c r="AD2184" i="3"/>
  <c r="AU2184" i="3" s="1"/>
  <c r="AT2180" i="3"/>
  <c r="AD2180" i="3"/>
  <c r="AU2180" i="3" s="1"/>
  <c r="AT2176" i="3"/>
  <c r="AD2176" i="3"/>
  <c r="AU2176" i="3" s="1"/>
  <c r="AT2172" i="3"/>
  <c r="AD2172" i="3"/>
  <c r="AU2172" i="3" s="1"/>
  <c r="AT2168" i="3"/>
  <c r="AD2168" i="3"/>
  <c r="AU2168" i="3" s="1"/>
  <c r="AT2164" i="3"/>
  <c r="AD2164" i="3"/>
  <c r="AU2164" i="3" s="1"/>
  <c r="AT2160" i="3"/>
  <c r="AD2160" i="3"/>
  <c r="AU2160" i="3" s="1"/>
  <c r="AT2156" i="3"/>
  <c r="AD2156" i="3"/>
  <c r="AU2156" i="3" s="1"/>
  <c r="AT2152" i="3"/>
  <c r="AD2152" i="3"/>
  <c r="AU2152" i="3" s="1"/>
  <c r="AD2148" i="3"/>
  <c r="AU2148" i="3" s="1"/>
  <c r="AT2148" i="3"/>
  <c r="AD2144" i="3"/>
  <c r="AU2144" i="3" s="1"/>
  <c r="AT2144" i="3"/>
  <c r="AD2140" i="3"/>
  <c r="AU2140" i="3" s="1"/>
  <c r="AT2140" i="3"/>
  <c r="AD2136" i="3"/>
  <c r="AU2136" i="3" s="1"/>
  <c r="AT2136" i="3"/>
  <c r="AD2132" i="3"/>
  <c r="AU2132" i="3" s="1"/>
  <c r="AT2132" i="3"/>
  <c r="AD2128" i="3"/>
  <c r="AU2128" i="3" s="1"/>
  <c r="AT2128" i="3"/>
  <c r="AD2124" i="3"/>
  <c r="AU2124" i="3" s="1"/>
  <c r="AT2124" i="3"/>
  <c r="AD2120" i="3"/>
  <c r="AU2120" i="3" s="1"/>
  <c r="AT2120" i="3"/>
  <c r="AD2116" i="3"/>
  <c r="AU2116" i="3" s="1"/>
  <c r="AT2116" i="3"/>
  <c r="AD2112" i="3"/>
  <c r="AU2112" i="3" s="1"/>
  <c r="AT2112" i="3"/>
  <c r="AD2108" i="3"/>
  <c r="AU2108" i="3" s="1"/>
  <c r="AT2108" i="3"/>
  <c r="AD2104" i="3"/>
  <c r="AU2104" i="3" s="1"/>
  <c r="AT2104" i="3"/>
  <c r="AH2491" i="3"/>
  <c r="AF2491" i="3" s="1"/>
  <c r="AH2490" i="3"/>
  <c r="AF2490" i="3" s="1"/>
  <c r="AH2489" i="3"/>
  <c r="AF2489" i="3" s="1"/>
  <c r="AH2488" i="3"/>
  <c r="AF2488" i="3" s="1"/>
  <c r="AH2487" i="3"/>
  <c r="AF2487" i="3" s="1"/>
  <c r="AH2486" i="3"/>
  <c r="AF2486" i="3" s="1"/>
  <c r="AH2485" i="3"/>
  <c r="AF2485" i="3" s="1"/>
  <c r="AH2484" i="3"/>
  <c r="AF2484" i="3" s="1"/>
  <c r="AH2483" i="3"/>
  <c r="AF2483" i="3" s="1"/>
  <c r="AH2482" i="3"/>
  <c r="AF2482" i="3" s="1"/>
  <c r="AH2481" i="3"/>
  <c r="AF2481" i="3" s="1"/>
  <c r="AH2480" i="3"/>
  <c r="AF2480" i="3" s="1"/>
  <c r="AH2479" i="3"/>
  <c r="AF2479" i="3" s="1"/>
  <c r="AH2478" i="3"/>
  <c r="AF2478" i="3" s="1"/>
  <c r="AH2477" i="3"/>
  <c r="AF2477" i="3" s="1"/>
  <c r="AH2476" i="3"/>
  <c r="AF2476" i="3" s="1"/>
  <c r="AH2475" i="3"/>
  <c r="AF2475" i="3" s="1"/>
  <c r="AH2474" i="3"/>
  <c r="AF2474" i="3" s="1"/>
  <c r="AH2473" i="3"/>
  <c r="AF2473" i="3" s="1"/>
  <c r="AH2472" i="3"/>
  <c r="AF2472" i="3" s="1"/>
  <c r="AH2471" i="3"/>
  <c r="AF2471" i="3" s="1"/>
  <c r="AH2470" i="3"/>
  <c r="AF2470" i="3" s="1"/>
  <c r="AH2469" i="3"/>
  <c r="AF2469" i="3" s="1"/>
  <c r="AH2468" i="3"/>
  <c r="AF2468" i="3" s="1"/>
  <c r="AH2467" i="3"/>
  <c r="AF2467" i="3" s="1"/>
  <c r="AH2466" i="3"/>
  <c r="AF2466" i="3" s="1"/>
  <c r="AH2465" i="3"/>
  <c r="AF2465" i="3" s="1"/>
  <c r="AH2464" i="3"/>
  <c r="AF2464" i="3" s="1"/>
  <c r="AH2463" i="3"/>
  <c r="AF2463" i="3" s="1"/>
  <c r="AH2462" i="3"/>
  <c r="AF2462" i="3" s="1"/>
  <c r="AH2461" i="3"/>
  <c r="AF2461" i="3" s="1"/>
  <c r="AH2460" i="3"/>
  <c r="AF2460" i="3" s="1"/>
  <c r="AH2459" i="3"/>
  <c r="AF2459" i="3" s="1"/>
  <c r="AH2458" i="3"/>
  <c r="AF2458" i="3" s="1"/>
  <c r="AH2457" i="3"/>
  <c r="AF2457" i="3" s="1"/>
  <c r="AH2456" i="3"/>
  <c r="AF2456" i="3" s="1"/>
  <c r="AH2455" i="3"/>
  <c r="AF2455" i="3" s="1"/>
  <c r="AH2454" i="3"/>
  <c r="AF2454" i="3" s="1"/>
  <c r="AH2453" i="3"/>
  <c r="AF2453" i="3" s="1"/>
  <c r="AH2452" i="3"/>
  <c r="AF2452" i="3" s="1"/>
  <c r="AH2451" i="3"/>
  <c r="AF2451" i="3" s="1"/>
  <c r="AH2450" i="3"/>
  <c r="AF2450" i="3" s="1"/>
  <c r="AH2449" i="3"/>
  <c r="AF2449" i="3" s="1"/>
  <c r="AH2448" i="3"/>
  <c r="AF2448" i="3" s="1"/>
  <c r="AH2447" i="3"/>
  <c r="AF2447" i="3" s="1"/>
  <c r="AH2446" i="3"/>
  <c r="AF2446" i="3" s="1"/>
  <c r="AH2445" i="3"/>
  <c r="AH2444" i="3"/>
  <c r="AF2444" i="3" s="1"/>
  <c r="AH2443" i="3"/>
  <c r="AH2442" i="3"/>
  <c r="AF2442" i="3" s="1"/>
  <c r="AH2441" i="3"/>
  <c r="AF2441" i="3" s="1"/>
  <c r="AH2440" i="3"/>
  <c r="AF2440" i="3" s="1"/>
  <c r="AH2439" i="3"/>
  <c r="AF2439" i="3" s="1"/>
  <c r="AH2438" i="3"/>
  <c r="AF2438" i="3" s="1"/>
  <c r="AH2437" i="3"/>
  <c r="AF2437" i="3" s="1"/>
  <c r="AH2436" i="3"/>
  <c r="AF2436" i="3" s="1"/>
  <c r="AH2435" i="3"/>
  <c r="AF2435" i="3" s="1"/>
  <c r="AH2434" i="3"/>
  <c r="AF2434" i="3" s="1"/>
  <c r="AH2433" i="3"/>
  <c r="AF2433" i="3" s="1"/>
  <c r="AH2432" i="3"/>
  <c r="AF2432" i="3" s="1"/>
  <c r="AH2431" i="3"/>
  <c r="AF2431" i="3" s="1"/>
  <c r="AH2430" i="3"/>
  <c r="AF2430" i="3" s="1"/>
  <c r="AH2429" i="3"/>
  <c r="AF2429" i="3" s="1"/>
  <c r="AH2428" i="3"/>
  <c r="AF2428" i="3" s="1"/>
  <c r="AH2427" i="3"/>
  <c r="AF2427" i="3" s="1"/>
  <c r="AH2426" i="3"/>
  <c r="AF2426" i="3" s="1"/>
  <c r="AH2425" i="3"/>
  <c r="AF2425" i="3" s="1"/>
  <c r="AH2424" i="3"/>
  <c r="AF2424" i="3" s="1"/>
  <c r="AH2423" i="3"/>
  <c r="AF2423" i="3" s="1"/>
  <c r="AH2422" i="3"/>
  <c r="AF2422" i="3" s="1"/>
  <c r="AH2421" i="3"/>
  <c r="AF2421" i="3" s="1"/>
  <c r="AH2420" i="3"/>
  <c r="AF2420" i="3" s="1"/>
  <c r="AH2419" i="3"/>
  <c r="AF2419" i="3" s="1"/>
  <c r="AH2418" i="3"/>
  <c r="AF2418" i="3" s="1"/>
  <c r="AH2417" i="3"/>
  <c r="AF2417" i="3" s="1"/>
  <c r="AH2416" i="3"/>
  <c r="AF2416" i="3" s="1"/>
  <c r="AH2415" i="3"/>
  <c r="AF2415" i="3" s="1"/>
  <c r="AH2414" i="3"/>
  <c r="AF2414" i="3" s="1"/>
  <c r="AH2413" i="3"/>
  <c r="AF2413" i="3" s="1"/>
  <c r="AH2412" i="3"/>
  <c r="AF2412" i="3" s="1"/>
  <c r="AH2411" i="3"/>
  <c r="AF2411" i="3" s="1"/>
  <c r="AH2410" i="3"/>
  <c r="AF2410" i="3" s="1"/>
  <c r="AH2409" i="3"/>
  <c r="AF2409" i="3" s="1"/>
  <c r="AH2408" i="3"/>
  <c r="AF2408" i="3" s="1"/>
  <c r="AH2407" i="3"/>
  <c r="AF2407" i="3" s="1"/>
  <c r="AH2406" i="3"/>
  <c r="AF2406" i="3" s="1"/>
  <c r="AH2405" i="3"/>
  <c r="AF2405" i="3" s="1"/>
  <c r="AH2404" i="3"/>
  <c r="AF2404" i="3" s="1"/>
  <c r="AH2403" i="3"/>
  <c r="AF2403" i="3" s="1"/>
  <c r="AH2402" i="3"/>
  <c r="AF2402" i="3" s="1"/>
  <c r="AH2401" i="3"/>
  <c r="AF2401" i="3" s="1"/>
  <c r="AH2400" i="3"/>
  <c r="AF2400" i="3" s="1"/>
  <c r="AH2399" i="3"/>
  <c r="AF2399" i="3" s="1"/>
  <c r="AH2398" i="3"/>
  <c r="AF2398" i="3" s="1"/>
  <c r="AH2397" i="3"/>
  <c r="AF2397" i="3" s="1"/>
  <c r="AH2396" i="3"/>
  <c r="AF2396" i="3" s="1"/>
  <c r="AH2395" i="3"/>
  <c r="AF2395" i="3" s="1"/>
  <c r="AH2394" i="3"/>
  <c r="AF2394" i="3" s="1"/>
  <c r="AH2393" i="3"/>
  <c r="AF2393" i="3" s="1"/>
  <c r="AH2392" i="3"/>
  <c r="AF2392" i="3" s="1"/>
  <c r="AH2391" i="3"/>
  <c r="AF2391" i="3" s="1"/>
  <c r="AH2390" i="3"/>
  <c r="AF2390" i="3" s="1"/>
  <c r="AH2389" i="3"/>
  <c r="AF2389" i="3" s="1"/>
  <c r="AH2388" i="3"/>
  <c r="AF2388" i="3" s="1"/>
  <c r="AH2387" i="3"/>
  <c r="AF2387" i="3" s="1"/>
  <c r="AH2386" i="3"/>
  <c r="AF2386" i="3" s="1"/>
  <c r="AH2385" i="3"/>
  <c r="AF2385" i="3" s="1"/>
  <c r="AH2384" i="3"/>
  <c r="AF2384" i="3" s="1"/>
  <c r="AH2383" i="3"/>
  <c r="AF2383" i="3" s="1"/>
  <c r="AH2382" i="3"/>
  <c r="AF2382" i="3" s="1"/>
  <c r="AH2381" i="3"/>
  <c r="AF2381" i="3" s="1"/>
  <c r="AH2380" i="3"/>
  <c r="AF2380" i="3" s="1"/>
  <c r="AH2379" i="3"/>
  <c r="AF2379" i="3" s="1"/>
  <c r="AH2378" i="3"/>
  <c r="AF2378" i="3" s="1"/>
  <c r="AH2377" i="3"/>
  <c r="AF2377" i="3" s="1"/>
  <c r="AH2376" i="3"/>
  <c r="AF2376" i="3" s="1"/>
  <c r="AH2375" i="3"/>
  <c r="AF2375" i="3" s="1"/>
  <c r="AH2374" i="3"/>
  <c r="AF2374" i="3" s="1"/>
  <c r="AH2373" i="3"/>
  <c r="AF2373" i="3" s="1"/>
  <c r="AH2372" i="3"/>
  <c r="AF2372" i="3" s="1"/>
  <c r="AH2371" i="3"/>
  <c r="AF2371" i="3" s="1"/>
  <c r="AH2370" i="3"/>
  <c r="AF2370" i="3" s="1"/>
  <c r="AH2369" i="3"/>
  <c r="AF2369" i="3" s="1"/>
  <c r="AH2368" i="3"/>
  <c r="AF2368" i="3" s="1"/>
  <c r="AH2367" i="3"/>
  <c r="AF2367" i="3" s="1"/>
  <c r="AH2366" i="3"/>
  <c r="AF2366" i="3" s="1"/>
  <c r="AH2365" i="3"/>
  <c r="AF2365" i="3" s="1"/>
  <c r="AH2364" i="3"/>
  <c r="AF2364" i="3" s="1"/>
  <c r="AH2363" i="3"/>
  <c r="AF2363" i="3" s="1"/>
  <c r="AH2362" i="3"/>
  <c r="AF2362" i="3" s="1"/>
  <c r="AH2361" i="3"/>
  <c r="AF2361" i="3" s="1"/>
  <c r="AH2360" i="3"/>
  <c r="AF2360" i="3" s="1"/>
  <c r="AH2359" i="3"/>
  <c r="AF2359" i="3" s="1"/>
  <c r="AH2358" i="3"/>
  <c r="AF2358" i="3" s="1"/>
  <c r="AH2357" i="3"/>
  <c r="AF2357" i="3" s="1"/>
  <c r="AH2356" i="3"/>
  <c r="AF2356" i="3" s="1"/>
  <c r="AH2355" i="3"/>
  <c r="AF2355" i="3" s="1"/>
  <c r="AC2306" i="3"/>
  <c r="AH2306" i="3"/>
  <c r="AF2306" i="3" s="1"/>
  <c r="BE2303" i="3"/>
  <c r="BF2303" i="3" s="1"/>
  <c r="AC2302" i="3"/>
  <c r="AH2302" i="3"/>
  <c r="AF2302" i="3" s="1"/>
  <c r="BE2299" i="3"/>
  <c r="BF2299" i="3" s="1"/>
  <c r="AC2298" i="3"/>
  <c r="AH2298" i="3"/>
  <c r="AF2298" i="3" s="1"/>
  <c r="BE2295" i="3"/>
  <c r="BF2295" i="3" s="1"/>
  <c r="AC2294" i="3"/>
  <c r="AH2294" i="3"/>
  <c r="AF2294" i="3" s="1"/>
  <c r="BE2291" i="3"/>
  <c r="BF2291" i="3" s="1"/>
  <c r="AC2290" i="3"/>
  <c r="AH2290" i="3"/>
  <c r="AF2290" i="3" s="1"/>
  <c r="BE2287" i="3"/>
  <c r="BF2287" i="3" s="1"/>
  <c r="AC2286" i="3"/>
  <c r="AH2286" i="3"/>
  <c r="AF2286" i="3" s="1"/>
  <c r="BE2283" i="3"/>
  <c r="BF2283" i="3" s="1"/>
  <c r="AC2282" i="3"/>
  <c r="AH2282" i="3"/>
  <c r="AF2282" i="3" s="1"/>
  <c r="BE2279" i="3"/>
  <c r="BF2279" i="3" s="1"/>
  <c r="AC2278" i="3"/>
  <c r="AH2278" i="3"/>
  <c r="AF2278" i="3" s="1"/>
  <c r="BE2275" i="3"/>
  <c r="BF2275" i="3" s="1"/>
  <c r="AC2274" i="3"/>
  <c r="AH2274" i="3"/>
  <c r="AF2274" i="3" s="1"/>
  <c r="BE2271" i="3"/>
  <c r="BF2271" i="3" s="1"/>
  <c r="AC2270" i="3"/>
  <c r="AH2270" i="3"/>
  <c r="AF2270" i="3" s="1"/>
  <c r="BE2267" i="3"/>
  <c r="BF2267" i="3" s="1"/>
  <c r="BL2266" i="3"/>
  <c r="AC2266" i="3"/>
  <c r="AH2266" i="3"/>
  <c r="AF2266" i="3" s="1"/>
  <c r="BE2265" i="3"/>
  <c r="BF2265" i="3" s="1"/>
  <c r="BB2265" i="3"/>
  <c r="AB2263" i="3"/>
  <c r="BL2263" i="3"/>
  <c r="AC2262" i="3"/>
  <c r="AH2262" i="3"/>
  <c r="AF2262" i="3" s="1"/>
  <c r="BE2261" i="3"/>
  <c r="BF2261" i="3" s="1"/>
  <c r="BB2261" i="3"/>
  <c r="AB2259" i="3"/>
  <c r="BL2259" i="3"/>
  <c r="AC2258" i="3"/>
  <c r="AH2258" i="3"/>
  <c r="AF2258" i="3" s="1"/>
  <c r="BE2257" i="3"/>
  <c r="BF2257" i="3" s="1"/>
  <c r="BB2257" i="3"/>
  <c r="AB2255" i="3"/>
  <c r="BL2255" i="3"/>
  <c r="AC2254" i="3"/>
  <c r="AH2254" i="3"/>
  <c r="AF2254" i="3" s="1"/>
  <c r="AC2252" i="3"/>
  <c r="AH2252" i="3"/>
  <c r="AF2252" i="3" s="1"/>
  <c r="AC2250" i="3"/>
  <c r="AH2250" i="3"/>
  <c r="AF2250" i="3" s="1"/>
  <c r="AC2248" i="3"/>
  <c r="AH2248" i="3"/>
  <c r="AF2248" i="3" s="1"/>
  <c r="AC2246" i="3"/>
  <c r="AH2246" i="3"/>
  <c r="AF2246" i="3" s="1"/>
  <c r="AT2243" i="3"/>
  <c r="AD2243" i="3"/>
  <c r="AU2243" i="3" s="1"/>
  <c r="AT2239" i="3"/>
  <c r="AD2239" i="3"/>
  <c r="AU2239" i="3" s="1"/>
  <c r="AT2235" i="3"/>
  <c r="AD2235" i="3"/>
  <c r="AU2235" i="3" s="1"/>
  <c r="AT2231" i="3"/>
  <c r="AD2231" i="3"/>
  <c r="AU2231" i="3" s="1"/>
  <c r="AT2227" i="3"/>
  <c r="AD2227" i="3"/>
  <c r="AU2227" i="3" s="1"/>
  <c r="AT2223" i="3"/>
  <c r="AD2223" i="3"/>
  <c r="AU2223" i="3" s="1"/>
  <c r="AT2219" i="3"/>
  <c r="AD2219" i="3"/>
  <c r="AU2219" i="3" s="1"/>
  <c r="AT2215" i="3"/>
  <c r="AD2215" i="3"/>
  <c r="AU2215" i="3" s="1"/>
  <c r="AT2211" i="3"/>
  <c r="AD2211" i="3"/>
  <c r="AU2211" i="3" s="1"/>
  <c r="AT2207" i="3"/>
  <c r="AD2207" i="3"/>
  <c r="AU2207" i="3" s="1"/>
  <c r="AT2203" i="3"/>
  <c r="AD2203" i="3"/>
  <c r="AU2203" i="3" s="1"/>
  <c r="AT2199" i="3"/>
  <c r="AD2199" i="3"/>
  <c r="AU2199" i="3" s="1"/>
  <c r="AT2195" i="3"/>
  <c r="AD2195" i="3"/>
  <c r="AU2195" i="3" s="1"/>
  <c r="AT2191" i="3"/>
  <c r="AD2191" i="3"/>
  <c r="AU2191" i="3" s="1"/>
  <c r="AT2187" i="3"/>
  <c r="AD2187" i="3"/>
  <c r="AU2187" i="3" s="1"/>
  <c r="AT2183" i="3"/>
  <c r="AD2183" i="3"/>
  <c r="AU2183" i="3" s="1"/>
  <c r="AT2179" i="3"/>
  <c r="AD2179" i="3"/>
  <c r="AU2179" i="3" s="1"/>
  <c r="AT2175" i="3"/>
  <c r="AD2175" i="3"/>
  <c r="AU2175" i="3" s="1"/>
  <c r="AT2171" i="3"/>
  <c r="AD2171" i="3"/>
  <c r="AU2171" i="3" s="1"/>
  <c r="AT2167" i="3"/>
  <c r="AD2167" i="3"/>
  <c r="AU2167" i="3" s="1"/>
  <c r="AT2163" i="3"/>
  <c r="AD2163" i="3"/>
  <c r="AU2163" i="3" s="1"/>
  <c r="AT2159" i="3"/>
  <c r="AD2159" i="3"/>
  <c r="AU2159" i="3" s="1"/>
  <c r="AT2155" i="3"/>
  <c r="AD2155" i="3"/>
  <c r="AU2155" i="3" s="1"/>
  <c r="AT2151" i="3"/>
  <c r="AD2151" i="3"/>
  <c r="AU2151" i="3" s="1"/>
  <c r="AC2303" i="3"/>
  <c r="AH2303" i="3"/>
  <c r="AF2303" i="3" s="1"/>
  <c r="AC2299" i="3"/>
  <c r="AH2299" i="3"/>
  <c r="AF2299" i="3" s="1"/>
  <c r="AC2295" i="3"/>
  <c r="AH2295" i="3"/>
  <c r="AF2295" i="3" s="1"/>
  <c r="AC2291" i="3"/>
  <c r="AH2291" i="3"/>
  <c r="AF2291" i="3" s="1"/>
  <c r="AC2287" i="3"/>
  <c r="AH2287" i="3"/>
  <c r="AF2287" i="3" s="1"/>
  <c r="AC2283" i="3"/>
  <c r="AH2283" i="3"/>
  <c r="AF2283" i="3" s="1"/>
  <c r="AC2279" i="3"/>
  <c r="AH2279" i="3"/>
  <c r="AF2279" i="3" s="1"/>
  <c r="AC2275" i="3"/>
  <c r="AH2275" i="3"/>
  <c r="AF2275" i="3" s="1"/>
  <c r="AC2271" i="3"/>
  <c r="AH2271" i="3"/>
  <c r="AF2271" i="3" s="1"/>
  <c r="AC2267" i="3"/>
  <c r="AH2267" i="3"/>
  <c r="AF2267" i="3" s="1"/>
  <c r="AB2264" i="3"/>
  <c r="BL2264" i="3"/>
  <c r="AC2263" i="3"/>
  <c r="AH2263" i="3"/>
  <c r="AF2263" i="3" s="1"/>
  <c r="BE2262" i="3"/>
  <c r="BF2262" i="3" s="1"/>
  <c r="BB2262" i="3"/>
  <c r="AB2260" i="3"/>
  <c r="BL2260" i="3"/>
  <c r="AC2259" i="3"/>
  <c r="AH2259" i="3"/>
  <c r="AF2259" i="3" s="1"/>
  <c r="BE2258" i="3"/>
  <c r="BF2258" i="3" s="1"/>
  <c r="BB2258" i="3"/>
  <c r="AB2256" i="3"/>
  <c r="BL2256" i="3"/>
  <c r="AC2255" i="3"/>
  <c r="AH2255" i="3"/>
  <c r="AF2255" i="3" s="1"/>
  <c r="BE2254" i="3"/>
  <c r="BF2254" i="3" s="1"/>
  <c r="BB2254" i="3"/>
  <c r="AB2253" i="3"/>
  <c r="BL2253" i="3"/>
  <c r="BE2252" i="3"/>
  <c r="BF2252" i="3" s="1"/>
  <c r="BB2252" i="3"/>
  <c r="AB2251" i="3"/>
  <c r="BL2251" i="3"/>
  <c r="BE2250" i="3"/>
  <c r="BF2250" i="3" s="1"/>
  <c r="BB2250" i="3"/>
  <c r="AB2249" i="3"/>
  <c r="BL2249" i="3"/>
  <c r="BE2248" i="3"/>
  <c r="BF2248" i="3" s="1"/>
  <c r="BB2248" i="3"/>
  <c r="AB2247" i="3"/>
  <c r="BL2247" i="3"/>
  <c r="BE2246" i="3"/>
  <c r="BF2246" i="3" s="1"/>
  <c r="BB2246" i="3"/>
  <c r="AB2245" i="3"/>
  <c r="BL2245" i="3"/>
  <c r="AT2242" i="3"/>
  <c r="AD2242" i="3"/>
  <c r="AU2242" i="3" s="1"/>
  <c r="AT2238" i="3"/>
  <c r="AD2238" i="3"/>
  <c r="AU2238" i="3" s="1"/>
  <c r="AT2234" i="3"/>
  <c r="AD2234" i="3"/>
  <c r="AU2234" i="3" s="1"/>
  <c r="AT2230" i="3"/>
  <c r="AD2230" i="3"/>
  <c r="AU2230" i="3" s="1"/>
  <c r="AT2226" i="3"/>
  <c r="AD2226" i="3"/>
  <c r="AU2226" i="3" s="1"/>
  <c r="AT2222" i="3"/>
  <c r="AD2222" i="3"/>
  <c r="AU2222" i="3" s="1"/>
  <c r="AT2218" i="3"/>
  <c r="AD2218" i="3"/>
  <c r="AU2218" i="3" s="1"/>
  <c r="AT2214" i="3"/>
  <c r="AD2214" i="3"/>
  <c r="AU2214" i="3" s="1"/>
  <c r="AT2210" i="3"/>
  <c r="AD2210" i="3"/>
  <c r="AU2210" i="3" s="1"/>
  <c r="AT2206" i="3"/>
  <c r="AD2206" i="3"/>
  <c r="AU2206" i="3" s="1"/>
  <c r="AT2202" i="3"/>
  <c r="AD2202" i="3"/>
  <c r="AU2202" i="3" s="1"/>
  <c r="AT2198" i="3"/>
  <c r="AD2198" i="3"/>
  <c r="AU2198" i="3" s="1"/>
  <c r="AT2194" i="3"/>
  <c r="AD2194" i="3"/>
  <c r="AU2194" i="3" s="1"/>
  <c r="AT2190" i="3"/>
  <c r="AD2190" i="3"/>
  <c r="AU2190" i="3" s="1"/>
  <c r="AT2186" i="3"/>
  <c r="AD2186" i="3"/>
  <c r="AU2186" i="3" s="1"/>
  <c r="AT2182" i="3"/>
  <c r="AD2182" i="3"/>
  <c r="AU2182" i="3" s="1"/>
  <c r="AT2178" i="3"/>
  <c r="AD2178" i="3"/>
  <c r="AU2178" i="3" s="1"/>
  <c r="AT2174" i="3"/>
  <c r="AD2174" i="3"/>
  <c r="AU2174" i="3" s="1"/>
  <c r="AT2170" i="3"/>
  <c r="AD2170" i="3"/>
  <c r="AU2170" i="3" s="1"/>
  <c r="AT2166" i="3"/>
  <c r="AD2166" i="3"/>
  <c r="AU2166" i="3" s="1"/>
  <c r="AT2162" i="3"/>
  <c r="AD2162" i="3"/>
  <c r="AU2162" i="3" s="1"/>
  <c r="AT2158" i="3"/>
  <c r="AD2158" i="3"/>
  <c r="AU2158" i="3" s="1"/>
  <c r="AT2154" i="3"/>
  <c r="AD2154" i="3"/>
  <c r="AU2154" i="3" s="1"/>
  <c r="AT2150" i="3"/>
  <c r="AD2150" i="3"/>
  <c r="AU2150" i="3" s="1"/>
  <c r="AC2149" i="3"/>
  <c r="AF2147" i="3"/>
  <c r="AC2145" i="3"/>
  <c r="AF2143" i="3"/>
  <c r="AC2141" i="3"/>
  <c r="AF2139" i="3"/>
  <c r="AC2137" i="3"/>
  <c r="AF2135" i="3"/>
  <c r="AC2133" i="3"/>
  <c r="AF2131" i="3"/>
  <c r="AC2129" i="3"/>
  <c r="AF2127" i="3"/>
  <c r="AC2125" i="3"/>
  <c r="AF2123" i="3"/>
  <c r="AC2121" i="3"/>
  <c r="AF2119" i="3"/>
  <c r="AC2117" i="3"/>
  <c r="AF2115" i="3"/>
  <c r="AC2113" i="3"/>
  <c r="AF2111" i="3"/>
  <c r="AC2109" i="3"/>
  <c r="AF2107" i="3"/>
  <c r="AC2105" i="3"/>
  <c r="AB2102" i="3"/>
  <c r="AC2101" i="3"/>
  <c r="AH2101" i="3"/>
  <c r="AF2101" i="3"/>
  <c r="AB2100" i="3"/>
  <c r="AC2099" i="3"/>
  <c r="AH2099" i="3"/>
  <c r="AF2099" i="3"/>
  <c r="AB2098" i="3"/>
  <c r="AC2097" i="3"/>
  <c r="AH2097" i="3"/>
  <c r="AF2097" i="3"/>
  <c r="AB2096" i="3"/>
  <c r="AC2095" i="3"/>
  <c r="AH2095" i="3"/>
  <c r="AF2095" i="3"/>
  <c r="AB2094" i="3"/>
  <c r="AC2093" i="3"/>
  <c r="AH2093" i="3"/>
  <c r="AF2093" i="3"/>
  <c r="AB2092" i="3"/>
  <c r="AC2091" i="3"/>
  <c r="AH2091" i="3"/>
  <c r="AF2091" i="3"/>
  <c r="AB2090" i="3"/>
  <c r="AC2089" i="3"/>
  <c r="AH2089" i="3"/>
  <c r="AF2089" i="3"/>
  <c r="AB2088" i="3"/>
  <c r="AC2087" i="3"/>
  <c r="AH2087" i="3"/>
  <c r="AF2087" i="3"/>
  <c r="AB2086" i="3"/>
  <c r="AC2085" i="3"/>
  <c r="AH2085" i="3"/>
  <c r="AF2085" i="3"/>
  <c r="AB2084" i="3"/>
  <c r="AC2083" i="3"/>
  <c r="AH2083" i="3"/>
  <c r="AF2083" i="3"/>
  <c r="AB2082" i="3"/>
  <c r="AC2081" i="3"/>
  <c r="AH2081" i="3"/>
  <c r="AF2081" i="3"/>
  <c r="AB2080" i="3"/>
  <c r="AC2079" i="3"/>
  <c r="AH2079" i="3"/>
  <c r="AF2079" i="3"/>
  <c r="AB2078" i="3"/>
  <c r="AC2077" i="3"/>
  <c r="AH2077" i="3"/>
  <c r="AF2077" i="3"/>
  <c r="AB2076" i="3"/>
  <c r="AC2075" i="3"/>
  <c r="AH2075" i="3"/>
  <c r="AF2075" i="3"/>
  <c r="AB2074" i="3"/>
  <c r="AC2073" i="3"/>
  <c r="AH2073" i="3"/>
  <c r="AF2073" i="3"/>
  <c r="AB2072" i="3"/>
  <c r="AC2071" i="3"/>
  <c r="AH2071" i="3"/>
  <c r="AF2071" i="3"/>
  <c r="AB2070" i="3"/>
  <c r="AC2069" i="3"/>
  <c r="AH2069" i="3"/>
  <c r="AF2069" i="3"/>
  <c r="AB2068" i="3"/>
  <c r="AC2067" i="3"/>
  <c r="AH2067" i="3"/>
  <c r="AF2067" i="3"/>
  <c r="AB2066" i="3"/>
  <c r="AC2065" i="3"/>
  <c r="AH2065" i="3"/>
  <c r="AF2065" i="3"/>
  <c r="AB2064" i="3"/>
  <c r="AC2063" i="3"/>
  <c r="AH2063" i="3"/>
  <c r="AF2063" i="3"/>
  <c r="AB2062" i="3"/>
  <c r="AC2061" i="3"/>
  <c r="AH2061" i="3"/>
  <c r="AF2061" i="3"/>
  <c r="AB2060" i="3"/>
  <c r="AC2059" i="3"/>
  <c r="AH2059" i="3"/>
  <c r="AF2059" i="3"/>
  <c r="AB2058" i="3"/>
  <c r="AC2057" i="3"/>
  <c r="AH2057" i="3"/>
  <c r="AF2057" i="3"/>
  <c r="AB2056" i="3"/>
  <c r="AC2055" i="3"/>
  <c r="AH2055" i="3"/>
  <c r="AF2055" i="3"/>
  <c r="AB2054" i="3"/>
  <c r="AF2038" i="3"/>
  <c r="AF2034" i="3"/>
  <c r="AF2030" i="3"/>
  <c r="AF2026" i="3"/>
  <c r="AF2022" i="3"/>
  <c r="AF2018" i="3"/>
  <c r="AF2014" i="3"/>
  <c r="AF2010" i="3"/>
  <c r="AF2006" i="3"/>
  <c r="AF2002" i="3"/>
  <c r="AF1998" i="3"/>
  <c r="AF1994" i="3"/>
  <c r="AF1990" i="3"/>
  <c r="AF1986" i="3"/>
  <c r="AF1982" i="3"/>
  <c r="AF1978" i="3"/>
  <c r="BB2244" i="3"/>
  <c r="AH2244" i="3"/>
  <c r="AF2244" i="3" s="1"/>
  <c r="BB2243" i="3"/>
  <c r="AH2243" i="3"/>
  <c r="AF2243" i="3" s="1"/>
  <c r="BB2242" i="3"/>
  <c r="AH2242" i="3"/>
  <c r="AF2242" i="3" s="1"/>
  <c r="BB2241" i="3"/>
  <c r="AH2241" i="3"/>
  <c r="AF2241" i="3" s="1"/>
  <c r="BB2240" i="3"/>
  <c r="AH2240" i="3"/>
  <c r="AF2240" i="3" s="1"/>
  <c r="BB2239" i="3"/>
  <c r="AH2239" i="3"/>
  <c r="AF2239" i="3" s="1"/>
  <c r="BB2238" i="3"/>
  <c r="AH2238" i="3"/>
  <c r="AF2238" i="3" s="1"/>
  <c r="BB2237" i="3"/>
  <c r="AH2237" i="3"/>
  <c r="AF2237" i="3" s="1"/>
  <c r="BB2236" i="3"/>
  <c r="AH2236" i="3"/>
  <c r="AF2236" i="3" s="1"/>
  <c r="BB2235" i="3"/>
  <c r="AH2235" i="3"/>
  <c r="AF2235" i="3" s="1"/>
  <c r="BB2234" i="3"/>
  <c r="AH2234" i="3"/>
  <c r="AF2234" i="3" s="1"/>
  <c r="BB2233" i="3"/>
  <c r="AH2233" i="3"/>
  <c r="AF2233" i="3" s="1"/>
  <c r="BB2232" i="3"/>
  <c r="AH2232" i="3"/>
  <c r="AF2232" i="3" s="1"/>
  <c r="BB2231" i="3"/>
  <c r="AH2231" i="3"/>
  <c r="AF2231" i="3" s="1"/>
  <c r="BB2230" i="3"/>
  <c r="AH2230" i="3"/>
  <c r="AF2230" i="3" s="1"/>
  <c r="BB2229" i="3"/>
  <c r="AH2229" i="3"/>
  <c r="AF2229" i="3" s="1"/>
  <c r="BB2228" i="3"/>
  <c r="AH2228" i="3"/>
  <c r="AF2228" i="3" s="1"/>
  <c r="BB2227" i="3"/>
  <c r="AH2227" i="3"/>
  <c r="AF2227" i="3" s="1"/>
  <c r="BB2226" i="3"/>
  <c r="AH2226" i="3"/>
  <c r="AF2226" i="3" s="1"/>
  <c r="BB2225" i="3"/>
  <c r="AH2225" i="3"/>
  <c r="AF2225" i="3" s="1"/>
  <c r="BB2224" i="3"/>
  <c r="AH2224" i="3"/>
  <c r="AF2224" i="3" s="1"/>
  <c r="BB2223" i="3"/>
  <c r="AH2223" i="3"/>
  <c r="AF2223" i="3" s="1"/>
  <c r="BB2222" i="3"/>
  <c r="AH2222" i="3"/>
  <c r="AF2222" i="3" s="1"/>
  <c r="BB2221" i="3"/>
  <c r="AH2221" i="3"/>
  <c r="AF2221" i="3" s="1"/>
  <c r="BB2220" i="3"/>
  <c r="AH2220" i="3"/>
  <c r="AF2220" i="3" s="1"/>
  <c r="BB2219" i="3"/>
  <c r="AH2219" i="3"/>
  <c r="AF2219" i="3" s="1"/>
  <c r="BB2218" i="3"/>
  <c r="AH2218" i="3"/>
  <c r="AF2218" i="3" s="1"/>
  <c r="BB2217" i="3"/>
  <c r="AH2217" i="3"/>
  <c r="AF2217" i="3" s="1"/>
  <c r="BB2216" i="3"/>
  <c r="AH2216" i="3"/>
  <c r="AF2216" i="3" s="1"/>
  <c r="BB2215" i="3"/>
  <c r="AH2215" i="3"/>
  <c r="AF2215" i="3" s="1"/>
  <c r="BB2214" i="3"/>
  <c r="AH2214" i="3"/>
  <c r="AF2214" i="3" s="1"/>
  <c r="BB2213" i="3"/>
  <c r="AH2213" i="3"/>
  <c r="AF2213" i="3" s="1"/>
  <c r="BB2212" i="3"/>
  <c r="AH2212" i="3"/>
  <c r="AF2212" i="3" s="1"/>
  <c r="BB2211" i="3"/>
  <c r="AH2211" i="3"/>
  <c r="AF2211" i="3" s="1"/>
  <c r="BB2210" i="3"/>
  <c r="AH2210" i="3"/>
  <c r="AF2210" i="3" s="1"/>
  <c r="BB2209" i="3"/>
  <c r="AH2209" i="3"/>
  <c r="AF2209" i="3" s="1"/>
  <c r="BB2208" i="3"/>
  <c r="AH2208" i="3"/>
  <c r="AF2208" i="3" s="1"/>
  <c r="BB2207" i="3"/>
  <c r="AH2207" i="3"/>
  <c r="AF2207" i="3" s="1"/>
  <c r="BB2206" i="3"/>
  <c r="AH2206" i="3"/>
  <c r="AF2206" i="3" s="1"/>
  <c r="BB2205" i="3"/>
  <c r="AH2205" i="3"/>
  <c r="AF2205" i="3" s="1"/>
  <c r="BB2204" i="3"/>
  <c r="AH2204" i="3"/>
  <c r="AF2204" i="3" s="1"/>
  <c r="BB2203" i="3"/>
  <c r="AH2203" i="3"/>
  <c r="AF2203" i="3" s="1"/>
  <c r="BB2202" i="3"/>
  <c r="AH2202" i="3"/>
  <c r="AF2202" i="3" s="1"/>
  <c r="BB2201" i="3"/>
  <c r="AH2201" i="3"/>
  <c r="AF2201" i="3" s="1"/>
  <c r="BB2200" i="3"/>
  <c r="AH2200" i="3"/>
  <c r="AF2200" i="3" s="1"/>
  <c r="BB2199" i="3"/>
  <c r="AH2199" i="3"/>
  <c r="AF2199" i="3" s="1"/>
  <c r="BB2198" i="3"/>
  <c r="AH2198" i="3"/>
  <c r="AF2198" i="3" s="1"/>
  <c r="BB2197" i="3"/>
  <c r="AH2197" i="3"/>
  <c r="AF2197" i="3" s="1"/>
  <c r="BB2196" i="3"/>
  <c r="AH2196" i="3"/>
  <c r="AF2196" i="3" s="1"/>
  <c r="BB2195" i="3"/>
  <c r="AH2195" i="3"/>
  <c r="AF2195" i="3" s="1"/>
  <c r="BB2194" i="3"/>
  <c r="AH2194" i="3"/>
  <c r="AF2194" i="3" s="1"/>
  <c r="BB2193" i="3"/>
  <c r="AH2193" i="3"/>
  <c r="AF2193" i="3" s="1"/>
  <c r="BB2192" i="3"/>
  <c r="AH2192" i="3"/>
  <c r="AF2192" i="3" s="1"/>
  <c r="BB2191" i="3"/>
  <c r="AH2191" i="3"/>
  <c r="AF2191" i="3" s="1"/>
  <c r="BB2190" i="3"/>
  <c r="AH2190" i="3"/>
  <c r="AF2190" i="3" s="1"/>
  <c r="BB2189" i="3"/>
  <c r="AH2189" i="3"/>
  <c r="AF2189" i="3" s="1"/>
  <c r="BB2188" i="3"/>
  <c r="AH2188" i="3"/>
  <c r="AF2188" i="3" s="1"/>
  <c r="BB2187" i="3"/>
  <c r="AH2187" i="3"/>
  <c r="AF2187" i="3" s="1"/>
  <c r="BB2186" i="3"/>
  <c r="AH2186" i="3"/>
  <c r="AF2186" i="3" s="1"/>
  <c r="BB2185" i="3"/>
  <c r="AH2185" i="3"/>
  <c r="AF2185" i="3" s="1"/>
  <c r="BB2184" i="3"/>
  <c r="AH2184" i="3"/>
  <c r="AF2184" i="3" s="1"/>
  <c r="BB2183" i="3"/>
  <c r="AH2183" i="3"/>
  <c r="AF2183" i="3" s="1"/>
  <c r="BB2182" i="3"/>
  <c r="AH2182" i="3"/>
  <c r="AF2182" i="3" s="1"/>
  <c r="BB2181" i="3"/>
  <c r="AH2181" i="3"/>
  <c r="AF2181" i="3" s="1"/>
  <c r="BB2180" i="3"/>
  <c r="AH2180" i="3"/>
  <c r="AF2180" i="3" s="1"/>
  <c r="BB2179" i="3"/>
  <c r="AH2179" i="3"/>
  <c r="AF2179" i="3" s="1"/>
  <c r="BB2178" i="3"/>
  <c r="AH2178" i="3"/>
  <c r="AF2178" i="3" s="1"/>
  <c r="BB2177" i="3"/>
  <c r="AH2177" i="3"/>
  <c r="AF2177" i="3" s="1"/>
  <c r="BB2176" i="3"/>
  <c r="AH2176" i="3"/>
  <c r="AF2176" i="3" s="1"/>
  <c r="BB2175" i="3"/>
  <c r="AH2175" i="3"/>
  <c r="AF2175" i="3" s="1"/>
  <c r="BB2174" i="3"/>
  <c r="AH2174" i="3"/>
  <c r="AF2174" i="3" s="1"/>
  <c r="BB2173" i="3"/>
  <c r="AH2173" i="3"/>
  <c r="AF2173" i="3" s="1"/>
  <c r="BB2172" i="3"/>
  <c r="AH2172" i="3"/>
  <c r="AF2172" i="3" s="1"/>
  <c r="BB2171" i="3"/>
  <c r="AH2171" i="3"/>
  <c r="AF2171" i="3" s="1"/>
  <c r="BB2170" i="3"/>
  <c r="AH2170" i="3"/>
  <c r="AF2170" i="3" s="1"/>
  <c r="BB2169" i="3"/>
  <c r="AH2169" i="3"/>
  <c r="AF2169" i="3" s="1"/>
  <c r="BB2168" i="3"/>
  <c r="AH2168" i="3"/>
  <c r="AF2168" i="3" s="1"/>
  <c r="BB2167" i="3"/>
  <c r="AH2167" i="3"/>
  <c r="AF2167" i="3" s="1"/>
  <c r="BB2166" i="3"/>
  <c r="AH2166" i="3"/>
  <c r="AF2166" i="3" s="1"/>
  <c r="BB2165" i="3"/>
  <c r="AH2165" i="3"/>
  <c r="AF2165" i="3" s="1"/>
  <c r="BB2164" i="3"/>
  <c r="AH2164" i="3"/>
  <c r="AF2164" i="3" s="1"/>
  <c r="BB2163" i="3"/>
  <c r="AH2163" i="3"/>
  <c r="AF2163" i="3" s="1"/>
  <c r="BB2162" i="3"/>
  <c r="AH2162" i="3"/>
  <c r="AF2162" i="3" s="1"/>
  <c r="BB2161" i="3"/>
  <c r="AH2161" i="3"/>
  <c r="AF2161" i="3" s="1"/>
  <c r="BB2160" i="3"/>
  <c r="AH2160" i="3"/>
  <c r="AF2160" i="3" s="1"/>
  <c r="BB2159" i="3"/>
  <c r="AH2159" i="3"/>
  <c r="AF2159" i="3" s="1"/>
  <c r="BB2158" i="3"/>
  <c r="AH2158" i="3"/>
  <c r="AF2158" i="3" s="1"/>
  <c r="BB2157" i="3"/>
  <c r="AH2157" i="3"/>
  <c r="AF2157" i="3" s="1"/>
  <c r="BB2156" i="3"/>
  <c r="AH2156" i="3"/>
  <c r="AF2156" i="3" s="1"/>
  <c r="BB2155" i="3"/>
  <c r="AH2155" i="3"/>
  <c r="AF2155" i="3" s="1"/>
  <c r="BB2154" i="3"/>
  <c r="AH2154" i="3"/>
  <c r="AF2154" i="3" s="1"/>
  <c r="BB2153" i="3"/>
  <c r="AH2153" i="3"/>
  <c r="AF2153" i="3" s="1"/>
  <c r="BB2152" i="3"/>
  <c r="AH2152" i="3"/>
  <c r="AF2152" i="3" s="1"/>
  <c r="BB2151" i="3"/>
  <c r="AH2151" i="3"/>
  <c r="AF2151" i="3" s="1"/>
  <c r="BB2150" i="3"/>
  <c r="AH2150" i="3"/>
  <c r="AF2150" i="3" s="1"/>
  <c r="BB2149" i="3"/>
  <c r="AB2149" i="3"/>
  <c r="AF2148" i="3"/>
  <c r="AC2146" i="3"/>
  <c r="BB2145" i="3"/>
  <c r="AB2145" i="3"/>
  <c r="AF2144" i="3"/>
  <c r="AC2142" i="3"/>
  <c r="BB2141" i="3"/>
  <c r="AB2141" i="3"/>
  <c r="AF2140" i="3"/>
  <c r="AC2138" i="3"/>
  <c r="BB2137" i="3"/>
  <c r="AB2137" i="3"/>
  <c r="AF2136" i="3"/>
  <c r="AC2134" i="3"/>
  <c r="BB2133" i="3"/>
  <c r="AB2133" i="3"/>
  <c r="AF2132" i="3"/>
  <c r="AC2130" i="3"/>
  <c r="BB2129" i="3"/>
  <c r="AB2129" i="3"/>
  <c r="AF2128" i="3"/>
  <c r="AC2126" i="3"/>
  <c r="BB2125" i="3"/>
  <c r="AB2125" i="3"/>
  <c r="AF2124" i="3"/>
  <c r="AC2122" i="3"/>
  <c r="BB2121" i="3"/>
  <c r="AB2121" i="3"/>
  <c r="AF2120" i="3"/>
  <c r="AC2118" i="3"/>
  <c r="BB2117" i="3"/>
  <c r="AB2117" i="3"/>
  <c r="AF2116" i="3"/>
  <c r="AC2114" i="3"/>
  <c r="BB2113" i="3"/>
  <c r="AB2113" i="3"/>
  <c r="AF2112" i="3"/>
  <c r="AC2110" i="3"/>
  <c r="BB2109" i="3"/>
  <c r="AB2109" i="3"/>
  <c r="AF2108" i="3"/>
  <c r="AC2106" i="3"/>
  <c r="BB2105" i="3"/>
  <c r="AB2105" i="3"/>
  <c r="AF2104" i="3"/>
  <c r="AT2049" i="3"/>
  <c r="AT2045" i="3"/>
  <c r="AT2041" i="3"/>
  <c r="AD2040" i="3"/>
  <c r="AU2040" i="3" s="1"/>
  <c r="AT2040" i="3"/>
  <c r="AD2039" i="3"/>
  <c r="AU2039" i="3" s="1"/>
  <c r="AT2039" i="3"/>
  <c r="AD2038" i="3"/>
  <c r="AU2038" i="3" s="1"/>
  <c r="AT2038" i="3"/>
  <c r="AD2037" i="3"/>
  <c r="AU2037" i="3" s="1"/>
  <c r="AT2037" i="3"/>
  <c r="AD2036" i="3"/>
  <c r="AU2036" i="3" s="1"/>
  <c r="AT2036" i="3"/>
  <c r="AD2035" i="3"/>
  <c r="AU2035" i="3" s="1"/>
  <c r="AT2035" i="3"/>
  <c r="AD2034" i="3"/>
  <c r="AU2034" i="3" s="1"/>
  <c r="AT2034" i="3"/>
  <c r="AD2033" i="3"/>
  <c r="AU2033" i="3" s="1"/>
  <c r="AT2033" i="3"/>
  <c r="AD2032" i="3"/>
  <c r="AU2032" i="3" s="1"/>
  <c r="AT2032" i="3"/>
  <c r="AD2031" i="3"/>
  <c r="AU2031" i="3" s="1"/>
  <c r="AT2031" i="3"/>
  <c r="AD2030" i="3"/>
  <c r="AU2030" i="3" s="1"/>
  <c r="AT2030" i="3"/>
  <c r="AD2029" i="3"/>
  <c r="AU2029" i="3" s="1"/>
  <c r="AT2029" i="3"/>
  <c r="AD2028" i="3"/>
  <c r="AU2028" i="3" s="1"/>
  <c r="AT2028" i="3"/>
  <c r="AD2027" i="3"/>
  <c r="AU2027" i="3" s="1"/>
  <c r="AT2027" i="3"/>
  <c r="AD2026" i="3"/>
  <c r="AU2026" i="3" s="1"/>
  <c r="AT2026" i="3"/>
  <c r="AD2025" i="3"/>
  <c r="AU2025" i="3" s="1"/>
  <c r="AT2025" i="3"/>
  <c r="AD2024" i="3"/>
  <c r="AU2024" i="3" s="1"/>
  <c r="AT2024" i="3"/>
  <c r="AD2023" i="3"/>
  <c r="AU2023" i="3" s="1"/>
  <c r="AT2023" i="3"/>
  <c r="AD2022" i="3"/>
  <c r="AU2022" i="3" s="1"/>
  <c r="AT2022" i="3"/>
  <c r="AD2021" i="3"/>
  <c r="AU2021" i="3" s="1"/>
  <c r="AT2021" i="3"/>
  <c r="AD2020" i="3"/>
  <c r="AU2020" i="3" s="1"/>
  <c r="AT2020" i="3"/>
  <c r="AD2019" i="3"/>
  <c r="AU2019" i="3" s="1"/>
  <c r="AT2019" i="3"/>
  <c r="AD2018" i="3"/>
  <c r="AU2018" i="3" s="1"/>
  <c r="AT2018" i="3"/>
  <c r="AD2017" i="3"/>
  <c r="AU2017" i="3" s="1"/>
  <c r="AT2017" i="3"/>
  <c r="AD2016" i="3"/>
  <c r="AU2016" i="3" s="1"/>
  <c r="AT2016" i="3"/>
  <c r="AD2015" i="3"/>
  <c r="AU2015" i="3" s="1"/>
  <c r="AT2015" i="3"/>
  <c r="AD2014" i="3"/>
  <c r="AU2014" i="3" s="1"/>
  <c r="AT2014" i="3"/>
  <c r="AD2013" i="3"/>
  <c r="AU2013" i="3" s="1"/>
  <c r="AT2013" i="3"/>
  <c r="AD2012" i="3"/>
  <c r="AU2012" i="3" s="1"/>
  <c r="AT2012" i="3"/>
  <c r="AD2011" i="3"/>
  <c r="AU2011" i="3" s="1"/>
  <c r="AT2011" i="3"/>
  <c r="AD2010" i="3"/>
  <c r="AU2010" i="3" s="1"/>
  <c r="AT2010" i="3"/>
  <c r="AD2009" i="3"/>
  <c r="AU2009" i="3" s="1"/>
  <c r="AT2009" i="3"/>
  <c r="AD2008" i="3"/>
  <c r="AU2008" i="3" s="1"/>
  <c r="AT2008" i="3"/>
  <c r="AD2007" i="3"/>
  <c r="AU2007" i="3" s="1"/>
  <c r="AT2007" i="3"/>
  <c r="AD2006" i="3"/>
  <c r="AU2006" i="3" s="1"/>
  <c r="AT2006" i="3"/>
  <c r="AD2005" i="3"/>
  <c r="AU2005" i="3" s="1"/>
  <c r="AT2005" i="3"/>
  <c r="AD2004" i="3"/>
  <c r="AU2004" i="3" s="1"/>
  <c r="AT2004" i="3"/>
  <c r="AD2003" i="3"/>
  <c r="AU2003" i="3" s="1"/>
  <c r="AT2003" i="3"/>
  <c r="AD2002" i="3"/>
  <c r="AU2002" i="3" s="1"/>
  <c r="AT2002" i="3"/>
  <c r="AD2001" i="3"/>
  <c r="AU2001" i="3" s="1"/>
  <c r="AT2001" i="3"/>
  <c r="AD2000" i="3"/>
  <c r="AU2000" i="3" s="1"/>
  <c r="AT2000" i="3"/>
  <c r="AD1999" i="3"/>
  <c r="AU1999" i="3" s="1"/>
  <c r="AT1999" i="3"/>
  <c r="AD1998" i="3"/>
  <c r="AU1998" i="3" s="1"/>
  <c r="AT1998" i="3"/>
  <c r="AD1997" i="3"/>
  <c r="AU1997" i="3" s="1"/>
  <c r="AT1997" i="3"/>
  <c r="AD1996" i="3"/>
  <c r="AU1996" i="3" s="1"/>
  <c r="AT1996" i="3"/>
  <c r="AD1995" i="3"/>
  <c r="AU1995" i="3" s="1"/>
  <c r="AT1995" i="3"/>
  <c r="AD1994" i="3"/>
  <c r="AU1994" i="3" s="1"/>
  <c r="AT1994" i="3"/>
  <c r="AD1993" i="3"/>
  <c r="AU1993" i="3" s="1"/>
  <c r="AT1993" i="3"/>
  <c r="AD1992" i="3"/>
  <c r="AU1992" i="3" s="1"/>
  <c r="AT1992" i="3"/>
  <c r="AD1991" i="3"/>
  <c r="AU1991" i="3" s="1"/>
  <c r="AT1991" i="3"/>
  <c r="AD1990" i="3"/>
  <c r="AU1990" i="3" s="1"/>
  <c r="AT1990" i="3"/>
  <c r="AD1989" i="3"/>
  <c r="AU1989" i="3" s="1"/>
  <c r="AT1989" i="3"/>
  <c r="AD1988" i="3"/>
  <c r="AU1988" i="3" s="1"/>
  <c r="AT1988" i="3"/>
  <c r="AD1987" i="3"/>
  <c r="AU1987" i="3" s="1"/>
  <c r="AT1987" i="3"/>
  <c r="AD1986" i="3"/>
  <c r="AU1986" i="3" s="1"/>
  <c r="AT1986" i="3"/>
  <c r="AD1985" i="3"/>
  <c r="AU1985" i="3" s="1"/>
  <c r="AT1985" i="3"/>
  <c r="AD1984" i="3"/>
  <c r="AU1984" i="3" s="1"/>
  <c r="AT1984" i="3"/>
  <c r="AD1983" i="3"/>
  <c r="AU1983" i="3" s="1"/>
  <c r="AT1983" i="3"/>
  <c r="AD1982" i="3"/>
  <c r="AU1982" i="3" s="1"/>
  <c r="AT1982" i="3"/>
  <c r="AD1981" i="3"/>
  <c r="AU1981" i="3" s="1"/>
  <c r="AT1981" i="3"/>
  <c r="AD1980" i="3"/>
  <c r="AU1980" i="3" s="1"/>
  <c r="AT1980" i="3"/>
  <c r="AD1979" i="3"/>
  <c r="AU1979" i="3" s="1"/>
  <c r="AT1979" i="3"/>
  <c r="AD1978" i="3"/>
  <c r="AU1978" i="3" s="1"/>
  <c r="AT1978" i="3"/>
  <c r="AD1977" i="3"/>
  <c r="AU1977" i="3" s="1"/>
  <c r="AT1977" i="3"/>
  <c r="AD1976" i="3"/>
  <c r="AU1976" i="3" s="1"/>
  <c r="AT1976" i="3"/>
  <c r="BL2244" i="3"/>
  <c r="BL2243" i="3"/>
  <c r="BL2242" i="3"/>
  <c r="BL2241" i="3"/>
  <c r="BL2240" i="3"/>
  <c r="BL2239" i="3"/>
  <c r="BL2238" i="3"/>
  <c r="BL2237" i="3"/>
  <c r="BL2236" i="3"/>
  <c r="BL2235" i="3"/>
  <c r="BL2234" i="3"/>
  <c r="BL2233" i="3"/>
  <c r="BL2232" i="3"/>
  <c r="BL2231" i="3"/>
  <c r="BL2230" i="3"/>
  <c r="BL2229" i="3"/>
  <c r="BL2228" i="3"/>
  <c r="BL2227" i="3"/>
  <c r="BL2226" i="3"/>
  <c r="BL2225" i="3"/>
  <c r="BL2224" i="3"/>
  <c r="BL2223" i="3"/>
  <c r="BL2222" i="3"/>
  <c r="BL2221" i="3"/>
  <c r="BL2220" i="3"/>
  <c r="BL2219" i="3"/>
  <c r="BL2218" i="3"/>
  <c r="BL2217" i="3"/>
  <c r="BL2216" i="3"/>
  <c r="BL2215" i="3"/>
  <c r="BL2214" i="3"/>
  <c r="BL2213" i="3"/>
  <c r="BL2212" i="3"/>
  <c r="BL2211" i="3"/>
  <c r="BL2210" i="3"/>
  <c r="BL2209" i="3"/>
  <c r="BL2208" i="3"/>
  <c r="BL2207" i="3"/>
  <c r="BL2206" i="3"/>
  <c r="BL2205" i="3"/>
  <c r="BL2204" i="3"/>
  <c r="BL2203" i="3"/>
  <c r="BL2202" i="3"/>
  <c r="BL2201" i="3"/>
  <c r="BL2200" i="3"/>
  <c r="BL2199" i="3"/>
  <c r="BL2198" i="3"/>
  <c r="BL2197" i="3"/>
  <c r="BL2196" i="3"/>
  <c r="BL2195" i="3"/>
  <c r="BL2194" i="3"/>
  <c r="BL2193" i="3"/>
  <c r="BL2192" i="3"/>
  <c r="BL2191" i="3"/>
  <c r="BL2190" i="3"/>
  <c r="BL2189" i="3"/>
  <c r="BL2188" i="3"/>
  <c r="BL2187" i="3"/>
  <c r="BL2186" i="3"/>
  <c r="BL2185" i="3"/>
  <c r="BL2184" i="3"/>
  <c r="BL2183" i="3"/>
  <c r="BL2182" i="3"/>
  <c r="BL2181" i="3"/>
  <c r="BL2180" i="3"/>
  <c r="BL2179" i="3"/>
  <c r="BL2178" i="3"/>
  <c r="BL2177" i="3"/>
  <c r="BL2176" i="3"/>
  <c r="BL2175" i="3"/>
  <c r="BL2174" i="3"/>
  <c r="BL2173" i="3"/>
  <c r="BL2172" i="3"/>
  <c r="BL2171" i="3"/>
  <c r="BL2170" i="3"/>
  <c r="BL2169" i="3"/>
  <c r="BL2168" i="3"/>
  <c r="BL2167" i="3"/>
  <c r="BL2166" i="3"/>
  <c r="BL2165" i="3"/>
  <c r="BL2164" i="3"/>
  <c r="BL2163" i="3"/>
  <c r="BL2162" i="3"/>
  <c r="BL2161" i="3"/>
  <c r="BL2160" i="3"/>
  <c r="BL2159" i="3"/>
  <c r="BL2158" i="3"/>
  <c r="BL2157" i="3"/>
  <c r="BL2156" i="3"/>
  <c r="BL2155" i="3"/>
  <c r="BL2154" i="3"/>
  <c r="BL2153" i="3"/>
  <c r="BL2152" i="3"/>
  <c r="BL2151" i="3"/>
  <c r="BL2150" i="3"/>
  <c r="AF2149" i="3"/>
  <c r="AC2147" i="3"/>
  <c r="BB2146" i="3"/>
  <c r="AB2146" i="3"/>
  <c r="AF2145" i="3"/>
  <c r="AC2143" i="3"/>
  <c r="BB2142" i="3"/>
  <c r="AB2142" i="3"/>
  <c r="AF2141" i="3"/>
  <c r="AC2139" i="3"/>
  <c r="BB2138" i="3"/>
  <c r="AB2138" i="3"/>
  <c r="AF2137" i="3"/>
  <c r="AC2135" i="3"/>
  <c r="BB2134" i="3"/>
  <c r="AB2134" i="3"/>
  <c r="AF2133" i="3"/>
  <c r="AC2131" i="3"/>
  <c r="BB2130" i="3"/>
  <c r="AB2130" i="3"/>
  <c r="AF2129" i="3"/>
  <c r="AC2127" i="3"/>
  <c r="BB2126" i="3"/>
  <c r="AB2126" i="3"/>
  <c r="AF2125" i="3"/>
  <c r="AC2123" i="3"/>
  <c r="BB2122" i="3"/>
  <c r="AB2122" i="3"/>
  <c r="AF2121" i="3"/>
  <c r="AC2119" i="3"/>
  <c r="BB2118" i="3"/>
  <c r="AB2118" i="3"/>
  <c r="AF2117" i="3"/>
  <c r="AC2115" i="3"/>
  <c r="BB2114" i="3"/>
  <c r="AB2114" i="3"/>
  <c r="AF2113" i="3"/>
  <c r="AC2111" i="3"/>
  <c r="BB2110" i="3"/>
  <c r="AB2110" i="3"/>
  <c r="AF2109" i="3"/>
  <c r="AC2107" i="3"/>
  <c r="BB2106" i="3"/>
  <c r="AB2106" i="3"/>
  <c r="AF2105" i="3"/>
  <c r="AC2102" i="3"/>
  <c r="AH2102" i="3"/>
  <c r="AF2102" i="3"/>
  <c r="AC2100" i="3"/>
  <c r="AH2100" i="3"/>
  <c r="AF2100" i="3" s="1"/>
  <c r="AC2098" i="3"/>
  <c r="AH2098" i="3"/>
  <c r="AF2098" i="3"/>
  <c r="AC2096" i="3"/>
  <c r="AH2096" i="3"/>
  <c r="AF2096" i="3" s="1"/>
  <c r="AC2094" i="3"/>
  <c r="AH2094" i="3"/>
  <c r="AF2094" i="3"/>
  <c r="AC2092" i="3"/>
  <c r="AH2092" i="3"/>
  <c r="AF2092" i="3" s="1"/>
  <c r="AC2090" i="3"/>
  <c r="AH2090" i="3"/>
  <c r="AF2090" i="3"/>
  <c r="AC2088" i="3"/>
  <c r="AH2088" i="3"/>
  <c r="AF2088" i="3" s="1"/>
  <c r="AC2086" i="3"/>
  <c r="AH2086" i="3"/>
  <c r="AF2086" i="3"/>
  <c r="AC2084" i="3"/>
  <c r="AH2084" i="3"/>
  <c r="AF2084" i="3" s="1"/>
  <c r="AC2082" i="3"/>
  <c r="AH2082" i="3"/>
  <c r="AF2082" i="3"/>
  <c r="AC2080" i="3"/>
  <c r="AH2080" i="3"/>
  <c r="AF2080" i="3" s="1"/>
  <c r="AC2078" i="3"/>
  <c r="AH2078" i="3"/>
  <c r="AF2078" i="3"/>
  <c r="AC2076" i="3"/>
  <c r="AH2076" i="3"/>
  <c r="AF2076" i="3" s="1"/>
  <c r="AC2074" i="3"/>
  <c r="AH2074" i="3"/>
  <c r="AF2074" i="3"/>
  <c r="AC2072" i="3"/>
  <c r="AH2072" i="3"/>
  <c r="AF2072" i="3" s="1"/>
  <c r="AC2070" i="3"/>
  <c r="AH2070" i="3"/>
  <c r="AF2070" i="3"/>
  <c r="AC2068" i="3"/>
  <c r="AH2068" i="3"/>
  <c r="AF2068" i="3" s="1"/>
  <c r="AC2066" i="3"/>
  <c r="AH2066" i="3"/>
  <c r="AF2066" i="3"/>
  <c r="AC2064" i="3"/>
  <c r="AH2064" i="3"/>
  <c r="AF2064" i="3" s="1"/>
  <c r="AC2062" i="3"/>
  <c r="AH2062" i="3"/>
  <c r="AF2062" i="3"/>
  <c r="AC2060" i="3"/>
  <c r="AH2060" i="3"/>
  <c r="AF2060" i="3" s="1"/>
  <c r="AC2058" i="3"/>
  <c r="AH2058" i="3"/>
  <c r="AF2058" i="3"/>
  <c r="AC2056" i="3"/>
  <c r="AH2056" i="3"/>
  <c r="AF2056" i="3" s="1"/>
  <c r="AC2054" i="3"/>
  <c r="AH2054" i="3"/>
  <c r="AF2054" i="3"/>
  <c r="AT2052" i="3"/>
  <c r="AT2048" i="3"/>
  <c r="AT2044" i="3"/>
  <c r="AD1975" i="3"/>
  <c r="AU1975" i="3" s="1"/>
  <c r="AT1975" i="3"/>
  <c r="AD1974" i="3"/>
  <c r="AU1974" i="3" s="1"/>
  <c r="AT1974" i="3"/>
  <c r="AD1973" i="3"/>
  <c r="AU1973" i="3" s="1"/>
  <c r="AT1973" i="3"/>
  <c r="AF2146" i="3"/>
  <c r="AF2142" i="3"/>
  <c r="AF2138" i="3"/>
  <c r="AF2134" i="3"/>
  <c r="AF2130" i="3"/>
  <c r="AF2126" i="3"/>
  <c r="AF2122" i="3"/>
  <c r="AF2118" i="3"/>
  <c r="AF2114" i="3"/>
  <c r="AF2110" i="3"/>
  <c r="AF2106" i="3"/>
  <c r="AH2103" i="3"/>
  <c r="AF2103" i="3" s="1"/>
  <c r="BE2101" i="3"/>
  <c r="BF2101" i="3" s="1"/>
  <c r="BE2099" i="3"/>
  <c r="BF2099" i="3" s="1"/>
  <c r="BE2097" i="3"/>
  <c r="BF2097" i="3" s="1"/>
  <c r="BE2095" i="3"/>
  <c r="BF2095" i="3" s="1"/>
  <c r="BE2093" i="3"/>
  <c r="BF2093" i="3" s="1"/>
  <c r="BE2091" i="3"/>
  <c r="BF2091" i="3" s="1"/>
  <c r="BE2089" i="3"/>
  <c r="BF2089" i="3" s="1"/>
  <c r="BE2087" i="3"/>
  <c r="BF2087" i="3" s="1"/>
  <c r="BE2085" i="3"/>
  <c r="BF2085" i="3" s="1"/>
  <c r="BE2083" i="3"/>
  <c r="BF2083" i="3" s="1"/>
  <c r="BE2081" i="3"/>
  <c r="BF2081" i="3" s="1"/>
  <c r="BE2079" i="3"/>
  <c r="BF2079" i="3" s="1"/>
  <c r="BE2077" i="3"/>
  <c r="BF2077" i="3" s="1"/>
  <c r="BE2075" i="3"/>
  <c r="BF2075" i="3" s="1"/>
  <c r="BE2073" i="3"/>
  <c r="BF2073" i="3" s="1"/>
  <c r="BE2071" i="3"/>
  <c r="BF2071" i="3" s="1"/>
  <c r="BE2069" i="3"/>
  <c r="BF2069" i="3" s="1"/>
  <c r="BE2067" i="3"/>
  <c r="BF2067" i="3" s="1"/>
  <c r="BE2065" i="3"/>
  <c r="BF2065" i="3" s="1"/>
  <c r="BE2063" i="3"/>
  <c r="BF2063" i="3" s="1"/>
  <c r="BE2061" i="3"/>
  <c r="BF2061" i="3" s="1"/>
  <c r="BE2059" i="3"/>
  <c r="BF2059" i="3" s="1"/>
  <c r="BE2057" i="3"/>
  <c r="BF2057" i="3" s="1"/>
  <c r="BE2055" i="3"/>
  <c r="BF2055" i="3" s="1"/>
  <c r="AT2051" i="3"/>
  <c r="AF2050" i="3"/>
  <c r="AT2047" i="3"/>
  <c r="AF2046" i="3"/>
  <c r="AT2043" i="3"/>
  <c r="AF2042" i="3"/>
  <c r="AD1933" i="3"/>
  <c r="AU1933" i="3" s="1"/>
  <c r="AT1933" i="3"/>
  <c r="AD1929" i="3"/>
  <c r="AU1929" i="3" s="1"/>
  <c r="AT1929" i="3"/>
  <c r="AD1925" i="3"/>
  <c r="AU1925" i="3" s="1"/>
  <c r="AT1925" i="3"/>
  <c r="AD1922" i="3"/>
  <c r="AU1922" i="3" s="1"/>
  <c r="AT1922" i="3"/>
  <c r="AD1920" i="3"/>
  <c r="AU1920" i="3" s="1"/>
  <c r="AT1920" i="3"/>
  <c r="AD1918" i="3"/>
  <c r="AU1918" i="3" s="1"/>
  <c r="AT1918" i="3"/>
  <c r="AD1916" i="3"/>
  <c r="AU1916" i="3" s="1"/>
  <c r="AT1916" i="3"/>
  <c r="AD1914" i="3"/>
  <c r="AU1914" i="3" s="1"/>
  <c r="AT1914" i="3"/>
  <c r="AD1912" i="3"/>
  <c r="AU1912" i="3" s="1"/>
  <c r="AT1912" i="3"/>
  <c r="AD1910" i="3"/>
  <c r="AU1910" i="3" s="1"/>
  <c r="AT1910" i="3"/>
  <c r="AD1908" i="3"/>
  <c r="AU1908" i="3" s="1"/>
  <c r="AT1908" i="3"/>
  <c r="AD1906" i="3"/>
  <c r="AU1906" i="3" s="1"/>
  <c r="AT1906" i="3"/>
  <c r="AD1904" i="3"/>
  <c r="AU1904" i="3" s="1"/>
  <c r="AT1904" i="3"/>
  <c r="AD1902" i="3"/>
  <c r="AU1902" i="3" s="1"/>
  <c r="AT1902" i="3"/>
  <c r="AD1900" i="3"/>
  <c r="AU1900" i="3" s="1"/>
  <c r="AT1900" i="3"/>
  <c r="AD1898" i="3"/>
  <c r="AU1898" i="3" s="1"/>
  <c r="AT1898" i="3"/>
  <c r="AD1896" i="3"/>
  <c r="AU1896" i="3" s="1"/>
  <c r="AT1896" i="3"/>
  <c r="AD1894" i="3"/>
  <c r="AU1894" i="3" s="1"/>
  <c r="AT1894" i="3"/>
  <c r="AD1892" i="3"/>
  <c r="AU1892" i="3" s="1"/>
  <c r="AT1892" i="3"/>
  <c r="AD1890" i="3"/>
  <c r="AU1890" i="3" s="1"/>
  <c r="AT1890" i="3"/>
  <c r="AD1888" i="3"/>
  <c r="AU1888" i="3" s="1"/>
  <c r="AT1888" i="3"/>
  <c r="AD1886" i="3"/>
  <c r="AU1886" i="3" s="1"/>
  <c r="AT1886" i="3"/>
  <c r="AD1884" i="3"/>
  <c r="AU1884" i="3" s="1"/>
  <c r="AT1884" i="3"/>
  <c r="AD1882" i="3"/>
  <c r="AU1882" i="3" s="1"/>
  <c r="AT1882" i="3"/>
  <c r="AD1880" i="3"/>
  <c r="AU1880" i="3" s="1"/>
  <c r="AT1880" i="3"/>
  <c r="AD1878" i="3"/>
  <c r="AU1878" i="3" s="1"/>
  <c r="AT1878" i="3"/>
  <c r="AD1876" i="3"/>
  <c r="AU1876" i="3" s="1"/>
  <c r="AT1876" i="3"/>
  <c r="AD1874" i="3"/>
  <c r="AU1874" i="3" s="1"/>
  <c r="AT1874" i="3"/>
  <c r="AD1872" i="3"/>
  <c r="AU1872" i="3" s="1"/>
  <c r="AT1872" i="3"/>
  <c r="AD1870" i="3"/>
  <c r="AU1870" i="3" s="1"/>
  <c r="AT1870" i="3"/>
  <c r="AD1868" i="3"/>
  <c r="AU1868" i="3" s="1"/>
  <c r="AT1868" i="3"/>
  <c r="AD1866" i="3"/>
  <c r="AU1866" i="3" s="1"/>
  <c r="AT1866" i="3"/>
  <c r="AD1864" i="3"/>
  <c r="AU1864" i="3" s="1"/>
  <c r="AT1864" i="3"/>
  <c r="AD1862" i="3"/>
  <c r="AU1862" i="3" s="1"/>
  <c r="AT1862" i="3"/>
  <c r="AD1860" i="3"/>
  <c r="AU1860" i="3" s="1"/>
  <c r="AT1860" i="3"/>
  <c r="AD1858" i="3"/>
  <c r="AU1858" i="3" s="1"/>
  <c r="AT1858" i="3"/>
  <c r="AD1856" i="3"/>
  <c r="AU1856" i="3" s="1"/>
  <c r="AT1856" i="3"/>
  <c r="AD1854" i="3"/>
  <c r="AU1854" i="3" s="1"/>
  <c r="AT1854" i="3"/>
  <c r="AD1852" i="3"/>
  <c r="AU1852" i="3" s="1"/>
  <c r="AT1852" i="3"/>
  <c r="AD1850" i="3"/>
  <c r="AU1850" i="3" s="1"/>
  <c r="AT1850" i="3"/>
  <c r="AD1848" i="3"/>
  <c r="AU1848" i="3" s="1"/>
  <c r="AT1848" i="3"/>
  <c r="AD1846" i="3"/>
  <c r="AU1846" i="3" s="1"/>
  <c r="AT1846" i="3"/>
  <c r="AD1844" i="3"/>
  <c r="AU1844" i="3" s="1"/>
  <c r="AT1844" i="3"/>
  <c r="AD1842" i="3"/>
  <c r="AU1842" i="3" s="1"/>
  <c r="AT1842" i="3"/>
  <c r="AD1840" i="3"/>
  <c r="AU1840" i="3" s="1"/>
  <c r="AT1840" i="3"/>
  <c r="AD1838" i="3"/>
  <c r="AU1838" i="3" s="1"/>
  <c r="AT1838" i="3"/>
  <c r="AD1836" i="3"/>
  <c r="AU1836" i="3" s="1"/>
  <c r="AT1836" i="3"/>
  <c r="AD1834" i="3"/>
  <c r="AU1834" i="3" s="1"/>
  <c r="AT1834" i="3"/>
  <c r="AD1832" i="3"/>
  <c r="AU1832" i="3" s="1"/>
  <c r="AT1832" i="3"/>
  <c r="AD1830" i="3"/>
  <c r="AU1830" i="3" s="1"/>
  <c r="AT1830" i="3"/>
  <c r="AD1828" i="3"/>
  <c r="AU1828" i="3" s="1"/>
  <c r="AT1828" i="3"/>
  <c r="AD1826" i="3"/>
  <c r="AU1826" i="3" s="1"/>
  <c r="AT1826" i="3"/>
  <c r="AD1824" i="3"/>
  <c r="AU1824" i="3" s="1"/>
  <c r="AT1824" i="3"/>
  <c r="AD1822" i="3"/>
  <c r="AU1822" i="3" s="1"/>
  <c r="AT1822" i="3"/>
  <c r="AD1820" i="3"/>
  <c r="AU1820" i="3" s="1"/>
  <c r="AT1820" i="3"/>
  <c r="AD1818" i="3"/>
  <c r="AU1818" i="3" s="1"/>
  <c r="AT1818" i="3"/>
  <c r="AD1816" i="3"/>
  <c r="AU1816" i="3" s="1"/>
  <c r="AT1816" i="3"/>
  <c r="AD1814" i="3"/>
  <c r="AU1814" i="3" s="1"/>
  <c r="AT1814" i="3"/>
  <c r="AD1812" i="3"/>
  <c r="AU1812" i="3" s="1"/>
  <c r="AT1812" i="3"/>
  <c r="AD1810" i="3"/>
  <c r="AU1810" i="3" s="1"/>
  <c r="AT1810" i="3"/>
  <c r="AD1808" i="3"/>
  <c r="AU1808" i="3" s="1"/>
  <c r="AT1808" i="3"/>
  <c r="AD1806" i="3"/>
  <c r="AU1806" i="3" s="1"/>
  <c r="AT1806" i="3"/>
  <c r="AD1804" i="3"/>
  <c r="AU1804" i="3" s="1"/>
  <c r="AT1804" i="3"/>
  <c r="AD1802" i="3"/>
  <c r="AU1802" i="3" s="1"/>
  <c r="AT1802" i="3"/>
  <c r="AD1800" i="3"/>
  <c r="AU1800" i="3" s="1"/>
  <c r="AT1800" i="3"/>
  <c r="AD1798" i="3"/>
  <c r="AU1798" i="3" s="1"/>
  <c r="AT1798" i="3"/>
  <c r="AD1796" i="3"/>
  <c r="AU1796" i="3" s="1"/>
  <c r="AT1796" i="3"/>
  <c r="AD1794" i="3"/>
  <c r="AU1794" i="3" s="1"/>
  <c r="AT1794" i="3"/>
  <c r="AD1792" i="3"/>
  <c r="AU1792" i="3" s="1"/>
  <c r="AT1792" i="3"/>
  <c r="AD1790" i="3"/>
  <c r="AU1790" i="3" s="1"/>
  <c r="AT1790" i="3"/>
  <c r="AD1788" i="3"/>
  <c r="AU1788" i="3" s="1"/>
  <c r="AT1788" i="3"/>
  <c r="AD1786" i="3"/>
  <c r="AU1786" i="3" s="1"/>
  <c r="AT1786" i="3"/>
  <c r="AD1784" i="3"/>
  <c r="AU1784" i="3" s="1"/>
  <c r="AT1784" i="3"/>
  <c r="AD1782" i="3"/>
  <c r="AU1782" i="3" s="1"/>
  <c r="AT1782" i="3"/>
  <c r="AD1780" i="3"/>
  <c r="AU1780" i="3" s="1"/>
  <c r="AT1780" i="3"/>
  <c r="AD1778" i="3"/>
  <c r="AU1778" i="3" s="1"/>
  <c r="AT1778" i="3"/>
  <c r="AD1776" i="3"/>
  <c r="AU1776" i="3" s="1"/>
  <c r="AT1776" i="3"/>
  <c r="AD1774" i="3"/>
  <c r="AU1774" i="3" s="1"/>
  <c r="AT1774" i="3"/>
  <c r="AD1772" i="3"/>
  <c r="AU1772" i="3" s="1"/>
  <c r="AT1772" i="3"/>
  <c r="AD1770" i="3"/>
  <c r="AU1770" i="3" s="1"/>
  <c r="AT1770" i="3"/>
  <c r="AD1768" i="3"/>
  <c r="AU1768" i="3" s="1"/>
  <c r="AT1768" i="3"/>
  <c r="AD1766" i="3"/>
  <c r="AU1766" i="3" s="1"/>
  <c r="AT1766" i="3"/>
  <c r="AD1764" i="3"/>
  <c r="AU1764" i="3" s="1"/>
  <c r="AT1764" i="3"/>
  <c r="AD1762" i="3"/>
  <c r="AU1762" i="3" s="1"/>
  <c r="AT1762" i="3"/>
  <c r="AD1760" i="3"/>
  <c r="AU1760" i="3" s="1"/>
  <c r="AT1760" i="3"/>
  <c r="AD1758" i="3"/>
  <c r="AU1758" i="3" s="1"/>
  <c r="AT1758" i="3"/>
  <c r="AD1756" i="3"/>
  <c r="AU1756" i="3" s="1"/>
  <c r="AT1756" i="3"/>
  <c r="AD1754" i="3"/>
  <c r="AU1754" i="3" s="1"/>
  <c r="AT1754" i="3"/>
  <c r="AD1752" i="3"/>
  <c r="AU1752" i="3" s="1"/>
  <c r="AT1752" i="3"/>
  <c r="AD1750" i="3"/>
  <c r="AU1750" i="3" s="1"/>
  <c r="AT1750" i="3"/>
  <c r="AD1748" i="3"/>
  <c r="AU1748" i="3" s="1"/>
  <c r="AT1748" i="3"/>
  <c r="AD1746" i="3"/>
  <c r="AU1746" i="3" s="1"/>
  <c r="AT1746" i="3"/>
  <c r="AD1744" i="3"/>
  <c r="AU1744" i="3" s="1"/>
  <c r="AT1744" i="3"/>
  <c r="AD1742" i="3"/>
  <c r="AU1742" i="3" s="1"/>
  <c r="AT1742" i="3"/>
  <c r="AD1740" i="3"/>
  <c r="AU1740" i="3" s="1"/>
  <c r="AT1740" i="3"/>
  <c r="AD1738" i="3"/>
  <c r="AU1738" i="3" s="1"/>
  <c r="AT1738" i="3"/>
  <c r="AD1736" i="3"/>
  <c r="AU1736" i="3" s="1"/>
  <c r="AT1736" i="3"/>
  <c r="AD1734" i="3"/>
  <c r="AU1734" i="3" s="1"/>
  <c r="AT1734" i="3"/>
  <c r="AD1732" i="3"/>
  <c r="AU1732" i="3" s="1"/>
  <c r="AT1732" i="3"/>
  <c r="AD1730" i="3"/>
  <c r="AU1730" i="3" s="1"/>
  <c r="AT1730" i="3"/>
  <c r="AF1703" i="3"/>
  <c r="BE1973" i="3"/>
  <c r="BF1973" i="3" s="1"/>
  <c r="AD1932" i="3"/>
  <c r="AU1932" i="3" s="1"/>
  <c r="AT1932" i="3"/>
  <c r="AD1928" i="3"/>
  <c r="AU1928" i="3" s="1"/>
  <c r="AT1928" i="3"/>
  <c r="AD1924" i="3"/>
  <c r="AU1924" i="3" s="1"/>
  <c r="AT1924" i="3"/>
  <c r="AD1729" i="3"/>
  <c r="AU1729" i="3" s="1"/>
  <c r="AT1729" i="3"/>
  <c r="AD1972" i="3"/>
  <c r="AU1972" i="3" s="1"/>
  <c r="AT1972" i="3"/>
  <c r="AD1971" i="3"/>
  <c r="AU1971" i="3" s="1"/>
  <c r="AT1971" i="3"/>
  <c r="AD1970" i="3"/>
  <c r="AU1970" i="3" s="1"/>
  <c r="AT1970" i="3"/>
  <c r="AD1969" i="3"/>
  <c r="AU1969" i="3" s="1"/>
  <c r="AT1969" i="3"/>
  <c r="AD1968" i="3"/>
  <c r="AU1968" i="3" s="1"/>
  <c r="AT1968" i="3"/>
  <c r="AD1967" i="3"/>
  <c r="AU1967" i="3" s="1"/>
  <c r="AT1967" i="3"/>
  <c r="AD1966" i="3"/>
  <c r="AU1966" i="3" s="1"/>
  <c r="AT1966" i="3"/>
  <c r="AD1965" i="3"/>
  <c r="AU1965" i="3" s="1"/>
  <c r="AT1965" i="3"/>
  <c r="AD1964" i="3"/>
  <c r="AU1964" i="3" s="1"/>
  <c r="AT1964" i="3"/>
  <c r="AD1963" i="3"/>
  <c r="AU1963" i="3" s="1"/>
  <c r="AT1963" i="3"/>
  <c r="AD1962" i="3"/>
  <c r="AU1962" i="3" s="1"/>
  <c r="AT1962" i="3"/>
  <c r="AD1961" i="3"/>
  <c r="AU1961" i="3" s="1"/>
  <c r="AT1961" i="3"/>
  <c r="AD1960" i="3"/>
  <c r="AU1960" i="3" s="1"/>
  <c r="AT1960" i="3"/>
  <c r="AD1959" i="3"/>
  <c r="AU1959" i="3" s="1"/>
  <c r="AT1959" i="3"/>
  <c r="AD1958" i="3"/>
  <c r="AU1958" i="3" s="1"/>
  <c r="AT1958" i="3"/>
  <c r="AD1957" i="3"/>
  <c r="AU1957" i="3" s="1"/>
  <c r="AT1957" i="3"/>
  <c r="AD1956" i="3"/>
  <c r="AU1956" i="3" s="1"/>
  <c r="AT1956" i="3"/>
  <c r="AD1955" i="3"/>
  <c r="AU1955" i="3" s="1"/>
  <c r="AT1955" i="3"/>
  <c r="AD1954" i="3"/>
  <c r="AU1954" i="3" s="1"/>
  <c r="AT1954" i="3"/>
  <c r="AD1953" i="3"/>
  <c r="AU1953" i="3" s="1"/>
  <c r="AT1953" i="3"/>
  <c r="AD1952" i="3"/>
  <c r="AU1952" i="3" s="1"/>
  <c r="AT1952" i="3"/>
  <c r="AD1951" i="3"/>
  <c r="AU1951" i="3" s="1"/>
  <c r="AT1951" i="3"/>
  <c r="AD1950" i="3"/>
  <c r="AU1950" i="3" s="1"/>
  <c r="AT1950" i="3"/>
  <c r="AD1949" i="3"/>
  <c r="AU1949" i="3" s="1"/>
  <c r="AT1949" i="3"/>
  <c r="AD1948" i="3"/>
  <c r="AU1948" i="3" s="1"/>
  <c r="AT1948" i="3"/>
  <c r="AD1947" i="3"/>
  <c r="AU1947" i="3" s="1"/>
  <c r="AT1947" i="3"/>
  <c r="AD1946" i="3"/>
  <c r="AU1946" i="3" s="1"/>
  <c r="AT1946" i="3"/>
  <c r="AD1945" i="3"/>
  <c r="AU1945" i="3" s="1"/>
  <c r="AT1945" i="3"/>
  <c r="AD1944" i="3"/>
  <c r="AU1944" i="3" s="1"/>
  <c r="AT1944" i="3"/>
  <c r="AD1943" i="3"/>
  <c r="AU1943" i="3" s="1"/>
  <c r="AT1943" i="3"/>
  <c r="AD1942" i="3"/>
  <c r="AU1942" i="3" s="1"/>
  <c r="AT1942" i="3"/>
  <c r="AD1941" i="3"/>
  <c r="AU1941" i="3" s="1"/>
  <c r="AT1941" i="3"/>
  <c r="AD1940" i="3"/>
  <c r="AU1940" i="3" s="1"/>
  <c r="AT1940" i="3"/>
  <c r="AD1939" i="3"/>
  <c r="AU1939" i="3" s="1"/>
  <c r="AT1939" i="3"/>
  <c r="AD1938" i="3"/>
  <c r="AU1938" i="3" s="1"/>
  <c r="AT1938" i="3"/>
  <c r="AD1937" i="3"/>
  <c r="AU1937" i="3" s="1"/>
  <c r="AT1937" i="3"/>
  <c r="AD1936" i="3"/>
  <c r="AU1936" i="3" s="1"/>
  <c r="AT1936" i="3"/>
  <c r="AD1935" i="3"/>
  <c r="AU1935" i="3" s="1"/>
  <c r="AT1935" i="3"/>
  <c r="AD1931" i="3"/>
  <c r="AU1931" i="3" s="1"/>
  <c r="AT1931" i="3"/>
  <c r="AD1927" i="3"/>
  <c r="AU1927" i="3" s="1"/>
  <c r="AT1927" i="3"/>
  <c r="AD1923" i="3"/>
  <c r="AU1923" i="3" s="1"/>
  <c r="AT1923" i="3"/>
  <c r="AD1921" i="3"/>
  <c r="AU1921" i="3" s="1"/>
  <c r="AT1921" i="3"/>
  <c r="AD1919" i="3"/>
  <c r="AU1919" i="3" s="1"/>
  <c r="AT1919" i="3"/>
  <c r="AD1917" i="3"/>
  <c r="AU1917" i="3" s="1"/>
  <c r="AT1917" i="3"/>
  <c r="AD1915" i="3"/>
  <c r="AU1915" i="3" s="1"/>
  <c r="AT1915" i="3"/>
  <c r="AD1913" i="3"/>
  <c r="AU1913" i="3" s="1"/>
  <c r="AT1913" i="3"/>
  <c r="AD1911" i="3"/>
  <c r="AU1911" i="3" s="1"/>
  <c r="AT1911" i="3"/>
  <c r="AD1909" i="3"/>
  <c r="AU1909" i="3" s="1"/>
  <c r="AT1909" i="3"/>
  <c r="AD1907" i="3"/>
  <c r="AU1907" i="3" s="1"/>
  <c r="AT1907" i="3"/>
  <c r="AD1905" i="3"/>
  <c r="AU1905" i="3" s="1"/>
  <c r="AT1905" i="3"/>
  <c r="AD1903" i="3"/>
  <c r="AU1903" i="3" s="1"/>
  <c r="AT1903" i="3"/>
  <c r="AD1901" i="3"/>
  <c r="AU1901" i="3" s="1"/>
  <c r="AT1901" i="3"/>
  <c r="AD1899" i="3"/>
  <c r="AU1899" i="3" s="1"/>
  <c r="AT1899" i="3"/>
  <c r="AD1897" i="3"/>
  <c r="AU1897" i="3" s="1"/>
  <c r="AT1897" i="3"/>
  <c r="AD1895" i="3"/>
  <c r="AU1895" i="3" s="1"/>
  <c r="AT1895" i="3"/>
  <c r="AD1893" i="3"/>
  <c r="AU1893" i="3" s="1"/>
  <c r="AT1893" i="3"/>
  <c r="AD1891" i="3"/>
  <c r="AU1891" i="3" s="1"/>
  <c r="AT1891" i="3"/>
  <c r="AD1889" i="3"/>
  <c r="AU1889" i="3" s="1"/>
  <c r="AT1889" i="3"/>
  <c r="AD1887" i="3"/>
  <c r="AU1887" i="3" s="1"/>
  <c r="AT1887" i="3"/>
  <c r="AD1885" i="3"/>
  <c r="AU1885" i="3" s="1"/>
  <c r="AT1885" i="3"/>
  <c r="AD1883" i="3"/>
  <c r="AU1883" i="3" s="1"/>
  <c r="AT1883" i="3"/>
  <c r="AD1881" i="3"/>
  <c r="AU1881" i="3" s="1"/>
  <c r="AT1881" i="3"/>
  <c r="AD1879" i="3"/>
  <c r="AU1879" i="3" s="1"/>
  <c r="AT1879" i="3"/>
  <c r="AD1877" i="3"/>
  <c r="AU1877" i="3" s="1"/>
  <c r="AT1877" i="3"/>
  <c r="AD1875" i="3"/>
  <c r="AU1875" i="3" s="1"/>
  <c r="AT1875" i="3"/>
  <c r="AD1873" i="3"/>
  <c r="AU1873" i="3" s="1"/>
  <c r="AT1873" i="3"/>
  <c r="AD1871" i="3"/>
  <c r="AU1871" i="3" s="1"/>
  <c r="AT1871" i="3"/>
  <c r="AD1869" i="3"/>
  <c r="AU1869" i="3" s="1"/>
  <c r="AT1869" i="3"/>
  <c r="AD1867" i="3"/>
  <c r="AU1867" i="3" s="1"/>
  <c r="AT1867" i="3"/>
  <c r="AD1865" i="3"/>
  <c r="AU1865" i="3" s="1"/>
  <c r="AT1865" i="3"/>
  <c r="AD1863" i="3"/>
  <c r="AU1863" i="3" s="1"/>
  <c r="AT1863" i="3"/>
  <c r="AD1861" i="3"/>
  <c r="AU1861" i="3" s="1"/>
  <c r="AT1861" i="3"/>
  <c r="AD1859" i="3"/>
  <c r="AU1859" i="3" s="1"/>
  <c r="AT1859" i="3"/>
  <c r="AD1857" i="3"/>
  <c r="AU1857" i="3" s="1"/>
  <c r="AT1857" i="3"/>
  <c r="AD1855" i="3"/>
  <c r="AU1855" i="3" s="1"/>
  <c r="AT1855" i="3"/>
  <c r="AD1853" i="3"/>
  <c r="AU1853" i="3" s="1"/>
  <c r="AT1853" i="3"/>
  <c r="AD1851" i="3"/>
  <c r="AU1851" i="3" s="1"/>
  <c r="AT1851" i="3"/>
  <c r="AD1849" i="3"/>
  <c r="AU1849" i="3" s="1"/>
  <c r="AT1849" i="3"/>
  <c r="AD1847" i="3"/>
  <c r="AU1847" i="3" s="1"/>
  <c r="AT1847" i="3"/>
  <c r="AD1845" i="3"/>
  <c r="AU1845" i="3" s="1"/>
  <c r="AT1845" i="3"/>
  <c r="AD1843" i="3"/>
  <c r="AU1843" i="3" s="1"/>
  <c r="AT1843" i="3"/>
  <c r="AD1841" i="3"/>
  <c r="AU1841" i="3" s="1"/>
  <c r="AT1841" i="3"/>
  <c r="AD1839" i="3"/>
  <c r="AU1839" i="3" s="1"/>
  <c r="AT1839" i="3"/>
  <c r="AD1837" i="3"/>
  <c r="AU1837" i="3" s="1"/>
  <c r="AT1837" i="3"/>
  <c r="AD1835" i="3"/>
  <c r="AU1835" i="3" s="1"/>
  <c r="AT1835" i="3"/>
  <c r="AD1833" i="3"/>
  <c r="AU1833" i="3" s="1"/>
  <c r="AT1833" i="3"/>
  <c r="AD1831" i="3"/>
  <c r="AU1831" i="3" s="1"/>
  <c r="AT1831" i="3"/>
  <c r="AD1829" i="3"/>
  <c r="AU1829" i="3" s="1"/>
  <c r="AT1829" i="3"/>
  <c r="AD1827" i="3"/>
  <c r="AU1827" i="3" s="1"/>
  <c r="AT1827" i="3"/>
  <c r="AD1825" i="3"/>
  <c r="AU1825" i="3" s="1"/>
  <c r="AT1825" i="3"/>
  <c r="AD1823" i="3"/>
  <c r="AU1823" i="3" s="1"/>
  <c r="AT1823" i="3"/>
  <c r="AD1821" i="3"/>
  <c r="AU1821" i="3" s="1"/>
  <c r="AT1821" i="3"/>
  <c r="AD1819" i="3"/>
  <c r="AU1819" i="3" s="1"/>
  <c r="AT1819" i="3"/>
  <c r="AD1817" i="3"/>
  <c r="AU1817" i="3" s="1"/>
  <c r="AT1817" i="3"/>
  <c r="AD1815" i="3"/>
  <c r="AU1815" i="3" s="1"/>
  <c r="AT1815" i="3"/>
  <c r="AD1813" i="3"/>
  <c r="AU1813" i="3" s="1"/>
  <c r="AT1813" i="3"/>
  <c r="AD1811" i="3"/>
  <c r="AU1811" i="3" s="1"/>
  <c r="AT1811" i="3"/>
  <c r="AD1809" i="3"/>
  <c r="AU1809" i="3" s="1"/>
  <c r="AT1809" i="3"/>
  <c r="AD1807" i="3"/>
  <c r="AU1807" i="3" s="1"/>
  <c r="AT1807" i="3"/>
  <c r="AD1805" i="3"/>
  <c r="AU1805" i="3" s="1"/>
  <c r="AT1805" i="3"/>
  <c r="AD1803" i="3"/>
  <c r="AU1803" i="3" s="1"/>
  <c r="AT1803" i="3"/>
  <c r="AD1801" i="3"/>
  <c r="AU1801" i="3" s="1"/>
  <c r="AT1801" i="3"/>
  <c r="AD1799" i="3"/>
  <c r="AU1799" i="3" s="1"/>
  <c r="AT1799" i="3"/>
  <c r="AD1797" i="3"/>
  <c r="AU1797" i="3" s="1"/>
  <c r="AT1797" i="3"/>
  <c r="AD1795" i="3"/>
  <c r="AU1795" i="3" s="1"/>
  <c r="AT1795" i="3"/>
  <c r="AD1793" i="3"/>
  <c r="AU1793" i="3" s="1"/>
  <c r="AT1793" i="3"/>
  <c r="AD1791" i="3"/>
  <c r="AU1791" i="3" s="1"/>
  <c r="AT1791" i="3"/>
  <c r="AD1789" i="3"/>
  <c r="AU1789" i="3" s="1"/>
  <c r="AT1789" i="3"/>
  <c r="AD1787" i="3"/>
  <c r="AU1787" i="3" s="1"/>
  <c r="AT1787" i="3"/>
  <c r="AD1785" i="3"/>
  <c r="AU1785" i="3" s="1"/>
  <c r="AT1785" i="3"/>
  <c r="AD1783" i="3"/>
  <c r="AU1783" i="3" s="1"/>
  <c r="AT1783" i="3"/>
  <c r="AD1781" i="3"/>
  <c r="AU1781" i="3" s="1"/>
  <c r="AT1781" i="3"/>
  <c r="AD1779" i="3"/>
  <c r="AU1779" i="3" s="1"/>
  <c r="AT1779" i="3"/>
  <c r="AD1777" i="3"/>
  <c r="AU1777" i="3" s="1"/>
  <c r="AT1777" i="3"/>
  <c r="AD1775" i="3"/>
  <c r="AU1775" i="3" s="1"/>
  <c r="AT1775" i="3"/>
  <c r="AD1773" i="3"/>
  <c r="AU1773" i="3" s="1"/>
  <c r="AT1773" i="3"/>
  <c r="AD1771" i="3"/>
  <c r="AU1771" i="3" s="1"/>
  <c r="AT1771" i="3"/>
  <c r="AD1769" i="3"/>
  <c r="AU1769" i="3" s="1"/>
  <c r="AT1769" i="3"/>
  <c r="AD1767" i="3"/>
  <c r="AU1767" i="3" s="1"/>
  <c r="AT1767" i="3"/>
  <c r="AD1765" i="3"/>
  <c r="AU1765" i="3" s="1"/>
  <c r="AT1765" i="3"/>
  <c r="AD1763" i="3"/>
  <c r="AU1763" i="3" s="1"/>
  <c r="AT1763" i="3"/>
  <c r="AD1761" i="3"/>
  <c r="AU1761" i="3" s="1"/>
  <c r="AT1761" i="3"/>
  <c r="AD1759" i="3"/>
  <c r="AU1759" i="3" s="1"/>
  <c r="AT1759" i="3"/>
  <c r="AD1757" i="3"/>
  <c r="AU1757" i="3" s="1"/>
  <c r="AT1757" i="3"/>
  <c r="AD1755" i="3"/>
  <c r="AU1755" i="3" s="1"/>
  <c r="AT1755" i="3"/>
  <c r="AD1753" i="3"/>
  <c r="AU1753" i="3" s="1"/>
  <c r="AT1753" i="3"/>
  <c r="AD1751" i="3"/>
  <c r="AU1751" i="3" s="1"/>
  <c r="AT1751" i="3"/>
  <c r="AD1749" i="3"/>
  <c r="AU1749" i="3" s="1"/>
  <c r="AT1749" i="3"/>
  <c r="AD1747" i="3"/>
  <c r="AU1747" i="3" s="1"/>
  <c r="AT1747" i="3"/>
  <c r="AD1745" i="3"/>
  <c r="AU1745" i="3" s="1"/>
  <c r="AT1745" i="3"/>
  <c r="AD1743" i="3"/>
  <c r="AU1743" i="3" s="1"/>
  <c r="AT1743" i="3"/>
  <c r="AD1741" i="3"/>
  <c r="AU1741" i="3" s="1"/>
  <c r="AT1741" i="3"/>
  <c r="AD1739" i="3"/>
  <c r="AU1739" i="3" s="1"/>
  <c r="AT1739" i="3"/>
  <c r="AD1737" i="3"/>
  <c r="AU1737" i="3" s="1"/>
  <c r="AT1737" i="3"/>
  <c r="AD1735" i="3"/>
  <c r="AU1735" i="3" s="1"/>
  <c r="AT1735" i="3"/>
  <c r="AD1733" i="3"/>
  <c r="AU1733" i="3" s="1"/>
  <c r="AT1733" i="3"/>
  <c r="AD1731" i="3"/>
  <c r="AU1731" i="3" s="1"/>
  <c r="AT1731" i="3"/>
  <c r="AH2053" i="3"/>
  <c r="AF2053" i="3" s="1"/>
  <c r="AH2052" i="3"/>
  <c r="AF2052" i="3" s="1"/>
  <c r="AH2051" i="3"/>
  <c r="AF2051" i="3" s="1"/>
  <c r="AH2050" i="3"/>
  <c r="AH2049" i="3"/>
  <c r="AF2049" i="3" s="1"/>
  <c r="AH2048" i="3"/>
  <c r="AF2048" i="3" s="1"/>
  <c r="AH2047" i="3"/>
  <c r="AF2047" i="3" s="1"/>
  <c r="AH2046" i="3"/>
  <c r="AH2045" i="3"/>
  <c r="AF2045" i="3" s="1"/>
  <c r="AH2044" i="3"/>
  <c r="AF2044" i="3" s="1"/>
  <c r="AH2043" i="3"/>
  <c r="AF2043" i="3" s="1"/>
  <c r="AH2042" i="3"/>
  <c r="AH2041" i="3"/>
  <c r="AF2041" i="3" s="1"/>
  <c r="AH2040" i="3"/>
  <c r="AF2040" i="3" s="1"/>
  <c r="AH2039" i="3"/>
  <c r="AF2039" i="3" s="1"/>
  <c r="AH2038" i="3"/>
  <c r="AH2037" i="3"/>
  <c r="AF2037" i="3" s="1"/>
  <c r="AH2036" i="3"/>
  <c r="AF2036" i="3" s="1"/>
  <c r="AH2035" i="3"/>
  <c r="AF2035" i="3" s="1"/>
  <c r="AH2034" i="3"/>
  <c r="AH2033" i="3"/>
  <c r="AF2033" i="3" s="1"/>
  <c r="AH2032" i="3"/>
  <c r="AF2032" i="3" s="1"/>
  <c r="AH2031" i="3"/>
  <c r="AF2031" i="3" s="1"/>
  <c r="AH2030" i="3"/>
  <c r="AH2029" i="3"/>
  <c r="AF2029" i="3" s="1"/>
  <c r="AH2028" i="3"/>
  <c r="AF2028" i="3" s="1"/>
  <c r="AH2027" i="3"/>
  <c r="AF2027" i="3" s="1"/>
  <c r="AH2026" i="3"/>
  <c r="AH2025" i="3"/>
  <c r="AF2025" i="3" s="1"/>
  <c r="AH2024" i="3"/>
  <c r="AF2024" i="3" s="1"/>
  <c r="AH2023" i="3"/>
  <c r="AF2023" i="3" s="1"/>
  <c r="AH2022" i="3"/>
  <c r="AH2021" i="3"/>
  <c r="AF2021" i="3" s="1"/>
  <c r="AH2020" i="3"/>
  <c r="AF2020" i="3" s="1"/>
  <c r="AH2019" i="3"/>
  <c r="AF2019" i="3" s="1"/>
  <c r="AH2018" i="3"/>
  <c r="AH2017" i="3"/>
  <c r="AF2017" i="3" s="1"/>
  <c r="AH2016" i="3"/>
  <c r="AF2016" i="3" s="1"/>
  <c r="AH2015" i="3"/>
  <c r="AF2015" i="3" s="1"/>
  <c r="AH2014" i="3"/>
  <c r="AH2013" i="3"/>
  <c r="AF2013" i="3" s="1"/>
  <c r="AH2012" i="3"/>
  <c r="AF2012" i="3" s="1"/>
  <c r="AH2011" i="3"/>
  <c r="AF2011" i="3" s="1"/>
  <c r="AH2010" i="3"/>
  <c r="AH2009" i="3"/>
  <c r="AF2009" i="3" s="1"/>
  <c r="AH2008" i="3"/>
  <c r="AF2008" i="3" s="1"/>
  <c r="AH2007" i="3"/>
  <c r="AF2007" i="3" s="1"/>
  <c r="AH2006" i="3"/>
  <c r="AH2005" i="3"/>
  <c r="AF2005" i="3" s="1"/>
  <c r="AH2004" i="3"/>
  <c r="AF2004" i="3" s="1"/>
  <c r="AH2003" i="3"/>
  <c r="AF2003" i="3" s="1"/>
  <c r="AH2002" i="3"/>
  <c r="AH2001" i="3"/>
  <c r="AF2001" i="3" s="1"/>
  <c r="AH2000" i="3"/>
  <c r="AF2000" i="3" s="1"/>
  <c r="AH1999" i="3"/>
  <c r="AF1999" i="3" s="1"/>
  <c r="AH1998" i="3"/>
  <c r="AH1997" i="3"/>
  <c r="AF1997" i="3" s="1"/>
  <c r="AH1996" i="3"/>
  <c r="AF1996" i="3" s="1"/>
  <c r="AH1995" i="3"/>
  <c r="AF1995" i="3" s="1"/>
  <c r="AH1994" i="3"/>
  <c r="AH1993" i="3"/>
  <c r="AF1993" i="3" s="1"/>
  <c r="AH1992" i="3"/>
  <c r="AF1992" i="3" s="1"/>
  <c r="AH1991" i="3"/>
  <c r="AF1991" i="3" s="1"/>
  <c r="AH1990" i="3"/>
  <c r="AH1989" i="3"/>
  <c r="AF1989" i="3" s="1"/>
  <c r="AH1988" i="3"/>
  <c r="AF1988" i="3" s="1"/>
  <c r="AH1987" i="3"/>
  <c r="AF1987" i="3" s="1"/>
  <c r="AH1986" i="3"/>
  <c r="AH1985" i="3"/>
  <c r="AF1985" i="3" s="1"/>
  <c r="AH1984" i="3"/>
  <c r="AF1984" i="3" s="1"/>
  <c r="AH1983" i="3"/>
  <c r="AF1983" i="3" s="1"/>
  <c r="AH1982" i="3"/>
  <c r="AH1981" i="3"/>
  <c r="AF1981" i="3" s="1"/>
  <c r="AH1980" i="3"/>
  <c r="AF1980" i="3" s="1"/>
  <c r="AH1979" i="3"/>
  <c r="AF1979" i="3" s="1"/>
  <c r="AH1978" i="3"/>
  <c r="AH1977" i="3"/>
  <c r="AF1977" i="3" s="1"/>
  <c r="AH1976" i="3"/>
  <c r="AF1976" i="3" s="1"/>
  <c r="BE1975" i="3"/>
  <c r="BF1975" i="3" s="1"/>
  <c r="BE1972" i="3"/>
  <c r="BF1972" i="3" s="1"/>
  <c r="BE1971" i="3"/>
  <c r="BF1971" i="3" s="1"/>
  <c r="BE1970" i="3"/>
  <c r="BF1970" i="3" s="1"/>
  <c r="BE1969" i="3"/>
  <c r="BF1969" i="3" s="1"/>
  <c r="BE1968" i="3"/>
  <c r="BF1968" i="3" s="1"/>
  <c r="BE1967" i="3"/>
  <c r="BF1967" i="3" s="1"/>
  <c r="BE1966" i="3"/>
  <c r="BF1966" i="3" s="1"/>
  <c r="BE1965" i="3"/>
  <c r="BF1965" i="3" s="1"/>
  <c r="BE1964" i="3"/>
  <c r="BF1964" i="3" s="1"/>
  <c r="BE1963" i="3"/>
  <c r="BF1963" i="3" s="1"/>
  <c r="BE1962" i="3"/>
  <c r="BF1962" i="3" s="1"/>
  <c r="BE1961" i="3"/>
  <c r="BF1961" i="3" s="1"/>
  <c r="BE1960" i="3"/>
  <c r="BF1960" i="3" s="1"/>
  <c r="BE1959" i="3"/>
  <c r="BF1959" i="3" s="1"/>
  <c r="BE1958" i="3"/>
  <c r="BF1958" i="3" s="1"/>
  <c r="BE1957" i="3"/>
  <c r="BF1957" i="3" s="1"/>
  <c r="BE1956" i="3"/>
  <c r="BF1956" i="3" s="1"/>
  <c r="BE1955" i="3"/>
  <c r="BF1955" i="3" s="1"/>
  <c r="BE1954" i="3"/>
  <c r="BF1954" i="3" s="1"/>
  <c r="BE1953" i="3"/>
  <c r="BF1953" i="3" s="1"/>
  <c r="BE1952" i="3"/>
  <c r="BF1952" i="3" s="1"/>
  <c r="BE1951" i="3"/>
  <c r="BF1951" i="3" s="1"/>
  <c r="BE1950" i="3"/>
  <c r="BF1950" i="3" s="1"/>
  <c r="BE1949" i="3"/>
  <c r="BF1949" i="3" s="1"/>
  <c r="BE1948" i="3"/>
  <c r="BF1948" i="3" s="1"/>
  <c r="BE1947" i="3"/>
  <c r="BF1947" i="3" s="1"/>
  <c r="BE1946" i="3"/>
  <c r="BF1946" i="3" s="1"/>
  <c r="BE1945" i="3"/>
  <c r="BF1945" i="3" s="1"/>
  <c r="BE1944" i="3"/>
  <c r="BF1944" i="3" s="1"/>
  <c r="BE1943" i="3"/>
  <c r="BF1943" i="3" s="1"/>
  <c r="BE1942" i="3"/>
  <c r="BF1942" i="3" s="1"/>
  <c r="BE1941" i="3"/>
  <c r="BF1941" i="3" s="1"/>
  <c r="BE1940" i="3"/>
  <c r="BF1940" i="3" s="1"/>
  <c r="BE1939" i="3"/>
  <c r="BF1939" i="3" s="1"/>
  <c r="BE1938" i="3"/>
  <c r="BF1938" i="3" s="1"/>
  <c r="BE1937" i="3"/>
  <c r="BF1937" i="3" s="1"/>
  <c r="BE1936" i="3"/>
  <c r="BF1936" i="3" s="1"/>
  <c r="BE1935" i="3"/>
  <c r="BF1935" i="3" s="1"/>
  <c r="AD1934" i="3"/>
  <c r="AU1934" i="3" s="1"/>
  <c r="AT1934" i="3"/>
  <c r="AD1930" i="3"/>
  <c r="AU1930" i="3" s="1"/>
  <c r="AT1930" i="3"/>
  <c r="AD1926" i="3"/>
  <c r="AU1926" i="3" s="1"/>
  <c r="AT1926" i="3"/>
  <c r="AC1705" i="3"/>
  <c r="AH1705" i="3"/>
  <c r="AF1705" i="3" s="1"/>
  <c r="AC1701" i="3"/>
  <c r="AH1701" i="3"/>
  <c r="AF1701" i="3" s="1"/>
  <c r="AC1697" i="3"/>
  <c r="AH1697" i="3"/>
  <c r="AF1697" i="3" s="1"/>
  <c r="AC1693" i="3"/>
  <c r="AH1693" i="3"/>
  <c r="AF1693" i="3" s="1"/>
  <c r="AC1689" i="3"/>
  <c r="AH1689" i="3"/>
  <c r="AF1689" i="3" s="1"/>
  <c r="AC1685" i="3"/>
  <c r="AH1685" i="3"/>
  <c r="AF1685" i="3" s="1"/>
  <c r="AC1681" i="3"/>
  <c r="AH1681" i="3"/>
  <c r="AF1681" i="3" s="1"/>
  <c r="AC1677" i="3"/>
  <c r="AH1677" i="3"/>
  <c r="AF1677" i="3" s="1"/>
  <c r="AD1672" i="3"/>
  <c r="AU1672" i="3" s="1"/>
  <c r="AT1672" i="3"/>
  <c r="AD1671" i="3"/>
  <c r="AU1671" i="3" s="1"/>
  <c r="AT1671" i="3"/>
  <c r="AD1670" i="3"/>
  <c r="AU1670" i="3" s="1"/>
  <c r="AT1670" i="3"/>
  <c r="AD1669" i="3"/>
  <c r="AU1669" i="3" s="1"/>
  <c r="AT1669" i="3"/>
  <c r="AD1668" i="3"/>
  <c r="AU1668" i="3" s="1"/>
  <c r="AT1668" i="3"/>
  <c r="AD1667" i="3"/>
  <c r="AU1667" i="3" s="1"/>
  <c r="AT1667" i="3"/>
  <c r="AD1666" i="3"/>
  <c r="AU1666" i="3" s="1"/>
  <c r="AT1666" i="3"/>
  <c r="AD1665" i="3"/>
  <c r="AU1665" i="3" s="1"/>
  <c r="AT1665" i="3"/>
  <c r="AD1664" i="3"/>
  <c r="AU1664" i="3" s="1"/>
  <c r="AT1664" i="3"/>
  <c r="AD1663" i="3"/>
  <c r="AU1663" i="3" s="1"/>
  <c r="AT1663" i="3"/>
  <c r="AD1662" i="3"/>
  <c r="AU1662" i="3" s="1"/>
  <c r="AT1662" i="3"/>
  <c r="AD1661" i="3"/>
  <c r="AU1661" i="3" s="1"/>
  <c r="AT1661" i="3"/>
  <c r="AD1660" i="3"/>
  <c r="AU1660" i="3" s="1"/>
  <c r="AT1660" i="3"/>
  <c r="AD1659" i="3"/>
  <c r="AU1659" i="3" s="1"/>
  <c r="AT1659" i="3"/>
  <c r="AD1658" i="3"/>
  <c r="AU1658" i="3" s="1"/>
  <c r="AT1658" i="3"/>
  <c r="AD1657" i="3"/>
  <c r="AU1657" i="3" s="1"/>
  <c r="AT1657" i="3"/>
  <c r="AD1656" i="3"/>
  <c r="AU1656" i="3" s="1"/>
  <c r="AT1656" i="3"/>
  <c r="AD1655" i="3"/>
  <c r="AU1655" i="3" s="1"/>
  <c r="AT1655" i="3"/>
  <c r="AD1654" i="3"/>
  <c r="AU1654" i="3" s="1"/>
  <c r="AT1654" i="3"/>
  <c r="AD1653" i="3"/>
  <c r="AU1653" i="3" s="1"/>
  <c r="AT1653" i="3"/>
  <c r="AD1652" i="3"/>
  <c r="AU1652" i="3" s="1"/>
  <c r="AT1652" i="3"/>
  <c r="AD1651" i="3"/>
  <c r="AU1651" i="3" s="1"/>
  <c r="AT1651" i="3"/>
  <c r="AD1650" i="3"/>
  <c r="AU1650" i="3" s="1"/>
  <c r="AT1650" i="3"/>
  <c r="AD1649" i="3"/>
  <c r="AU1649" i="3" s="1"/>
  <c r="AT1649" i="3"/>
  <c r="AD1648" i="3"/>
  <c r="AU1648" i="3" s="1"/>
  <c r="AT1648" i="3"/>
  <c r="AD1647" i="3"/>
  <c r="AU1647" i="3" s="1"/>
  <c r="AT1647" i="3"/>
  <c r="AD1646" i="3"/>
  <c r="AU1646" i="3" s="1"/>
  <c r="AT1646" i="3"/>
  <c r="AD1645" i="3"/>
  <c r="AU1645" i="3" s="1"/>
  <c r="AT1645" i="3"/>
  <c r="AD1644" i="3"/>
  <c r="AU1644" i="3" s="1"/>
  <c r="AT1644" i="3"/>
  <c r="AD1643" i="3"/>
  <c r="AU1643" i="3" s="1"/>
  <c r="AT1643" i="3"/>
  <c r="AD1642" i="3"/>
  <c r="AU1642" i="3" s="1"/>
  <c r="AT1642" i="3"/>
  <c r="AD1641" i="3"/>
  <c r="AU1641" i="3" s="1"/>
  <c r="AT1641" i="3"/>
  <c r="AD1640" i="3"/>
  <c r="AU1640" i="3" s="1"/>
  <c r="AT1640" i="3"/>
  <c r="AD1639" i="3"/>
  <c r="AU1639" i="3" s="1"/>
  <c r="AT1639" i="3"/>
  <c r="AD1638" i="3"/>
  <c r="AU1638" i="3" s="1"/>
  <c r="AT1638" i="3"/>
  <c r="AD1637" i="3"/>
  <c r="AU1637" i="3" s="1"/>
  <c r="AT1637" i="3"/>
  <c r="AD1636" i="3"/>
  <c r="AU1636" i="3" s="1"/>
  <c r="AT1636" i="3"/>
  <c r="AD1635" i="3"/>
  <c r="AU1635" i="3" s="1"/>
  <c r="AT1635" i="3"/>
  <c r="AD1634" i="3"/>
  <c r="AU1634" i="3" s="1"/>
  <c r="AT1634" i="3"/>
  <c r="AD1630" i="3"/>
  <c r="AU1630" i="3" s="1"/>
  <c r="AT1630" i="3"/>
  <c r="AD1628" i="3"/>
  <c r="AU1628" i="3" s="1"/>
  <c r="AT1628" i="3"/>
  <c r="AD1626" i="3"/>
  <c r="AU1626" i="3" s="1"/>
  <c r="AT1626" i="3"/>
  <c r="AD1624" i="3"/>
  <c r="AU1624" i="3" s="1"/>
  <c r="AT1624" i="3"/>
  <c r="AD1622" i="3"/>
  <c r="AU1622" i="3" s="1"/>
  <c r="AT1622" i="3"/>
  <c r="AD1620" i="3"/>
  <c r="AU1620" i="3" s="1"/>
  <c r="AT1620" i="3"/>
  <c r="AD1618" i="3"/>
  <c r="AU1618" i="3" s="1"/>
  <c r="AT1618" i="3"/>
  <c r="AD1616" i="3"/>
  <c r="AU1616" i="3" s="1"/>
  <c r="AT1616" i="3"/>
  <c r="AD1614" i="3"/>
  <c r="AU1614" i="3" s="1"/>
  <c r="AT1614" i="3"/>
  <c r="AD1612" i="3"/>
  <c r="AU1612" i="3" s="1"/>
  <c r="AT1612" i="3"/>
  <c r="AD1610" i="3"/>
  <c r="AU1610" i="3" s="1"/>
  <c r="AT1610" i="3"/>
  <c r="AD1608" i="3"/>
  <c r="AU1608" i="3" s="1"/>
  <c r="AT1608" i="3"/>
  <c r="AD1606" i="3"/>
  <c r="AU1606" i="3" s="1"/>
  <c r="AT1606" i="3"/>
  <c r="AD1604" i="3"/>
  <c r="AU1604" i="3" s="1"/>
  <c r="AT1604" i="3"/>
  <c r="AD1602" i="3"/>
  <c r="AU1602" i="3" s="1"/>
  <c r="AT1602" i="3"/>
  <c r="AD1600" i="3"/>
  <c r="AU1600" i="3" s="1"/>
  <c r="AT1600" i="3"/>
  <c r="AD1598" i="3"/>
  <c r="AU1598" i="3" s="1"/>
  <c r="AT1598" i="3"/>
  <c r="AD1596" i="3"/>
  <c r="AU1596" i="3" s="1"/>
  <c r="AT1596" i="3"/>
  <c r="AD1594" i="3"/>
  <c r="AU1594" i="3" s="1"/>
  <c r="AT1594" i="3"/>
  <c r="AD1592" i="3"/>
  <c r="AU1592" i="3" s="1"/>
  <c r="AT1592" i="3"/>
  <c r="AD1590" i="3"/>
  <c r="AU1590" i="3" s="1"/>
  <c r="AT1590" i="3"/>
  <c r="AD1588" i="3"/>
  <c r="AU1588" i="3" s="1"/>
  <c r="AT1588" i="3"/>
  <c r="AD1586" i="3"/>
  <c r="AU1586" i="3" s="1"/>
  <c r="AT1586" i="3"/>
  <c r="AD1584" i="3"/>
  <c r="AU1584" i="3" s="1"/>
  <c r="AT1584" i="3"/>
  <c r="AD1582" i="3"/>
  <c r="AU1582" i="3" s="1"/>
  <c r="AT1582" i="3"/>
  <c r="AD1580" i="3"/>
  <c r="AU1580" i="3" s="1"/>
  <c r="AT1580" i="3"/>
  <c r="AD1578" i="3"/>
  <c r="AU1578" i="3" s="1"/>
  <c r="AT1578" i="3"/>
  <c r="AD1576" i="3"/>
  <c r="AU1576" i="3" s="1"/>
  <c r="AT1576" i="3"/>
  <c r="AD1574" i="3"/>
  <c r="AU1574" i="3" s="1"/>
  <c r="AT1574" i="3"/>
  <c r="AD1572" i="3"/>
  <c r="AU1572" i="3" s="1"/>
  <c r="AT1572" i="3"/>
  <c r="AD1570" i="3"/>
  <c r="AU1570" i="3" s="1"/>
  <c r="AT1570" i="3"/>
  <c r="AD1568" i="3"/>
  <c r="AU1568" i="3" s="1"/>
  <c r="AT1568" i="3"/>
  <c r="AD1566" i="3"/>
  <c r="AU1566" i="3" s="1"/>
  <c r="AT1566" i="3"/>
  <c r="AD1564" i="3"/>
  <c r="AU1564" i="3" s="1"/>
  <c r="AT1564" i="3"/>
  <c r="AD1562" i="3"/>
  <c r="AU1562" i="3" s="1"/>
  <c r="AT1562" i="3"/>
  <c r="AD1560" i="3"/>
  <c r="AU1560" i="3" s="1"/>
  <c r="AT1560" i="3"/>
  <c r="AD1558" i="3"/>
  <c r="AU1558" i="3" s="1"/>
  <c r="AT1558" i="3"/>
  <c r="AD1556" i="3"/>
  <c r="AU1556" i="3" s="1"/>
  <c r="AT1556" i="3"/>
  <c r="AD1554" i="3"/>
  <c r="AU1554" i="3" s="1"/>
  <c r="AT1554" i="3"/>
  <c r="AD1552" i="3"/>
  <c r="AU1552" i="3" s="1"/>
  <c r="AT1552" i="3"/>
  <c r="AD1550" i="3"/>
  <c r="AU1550" i="3" s="1"/>
  <c r="AT1550" i="3"/>
  <c r="AD1548" i="3"/>
  <c r="AU1548" i="3" s="1"/>
  <c r="AT1548" i="3"/>
  <c r="AD1546" i="3"/>
  <c r="AU1546" i="3" s="1"/>
  <c r="AT1546" i="3"/>
  <c r="AD1544" i="3"/>
  <c r="AU1544" i="3" s="1"/>
  <c r="AT1544" i="3"/>
  <c r="BL1975" i="3"/>
  <c r="BL1974" i="3"/>
  <c r="BL1973" i="3"/>
  <c r="BL1972" i="3"/>
  <c r="BL1971" i="3"/>
  <c r="BL1970" i="3"/>
  <c r="BL1969" i="3"/>
  <c r="BL1968" i="3"/>
  <c r="BL1967" i="3"/>
  <c r="BL1966" i="3"/>
  <c r="BL1965" i="3"/>
  <c r="BL1964" i="3"/>
  <c r="BL1963" i="3"/>
  <c r="BL1962" i="3"/>
  <c r="BL1961" i="3"/>
  <c r="BL1960" i="3"/>
  <c r="BL1959" i="3"/>
  <c r="BL1958" i="3"/>
  <c r="BL1957" i="3"/>
  <c r="BL1956" i="3"/>
  <c r="BL1955" i="3"/>
  <c r="BL1954" i="3"/>
  <c r="BL1953" i="3"/>
  <c r="BL1952" i="3"/>
  <c r="BL1951" i="3"/>
  <c r="BL1950" i="3"/>
  <c r="BL1949" i="3"/>
  <c r="BL1948" i="3"/>
  <c r="BL1947" i="3"/>
  <c r="BL1946" i="3"/>
  <c r="BL1945" i="3"/>
  <c r="BL1944" i="3"/>
  <c r="BL1943" i="3"/>
  <c r="BL1942" i="3"/>
  <c r="BL1941" i="3"/>
  <c r="BL1940" i="3"/>
  <c r="BL1939" i="3"/>
  <c r="BL1938" i="3"/>
  <c r="BL1937" i="3"/>
  <c r="BL1936" i="3"/>
  <c r="BL1935" i="3"/>
  <c r="AT1728" i="3"/>
  <c r="AT1727" i="3"/>
  <c r="AT1726" i="3"/>
  <c r="AT1725" i="3"/>
  <c r="AT1724" i="3"/>
  <c r="AT1723" i="3"/>
  <c r="AT1722" i="3"/>
  <c r="AT1721" i="3"/>
  <c r="AT1720" i="3"/>
  <c r="AT1719" i="3"/>
  <c r="AT1718" i="3"/>
  <c r="AT1717" i="3"/>
  <c r="AT1716" i="3"/>
  <c r="AT1715" i="3"/>
  <c r="AT1714" i="3"/>
  <c r="AT1713" i="3"/>
  <c r="AT1712" i="3"/>
  <c r="AT1711" i="3"/>
  <c r="AT1710" i="3"/>
  <c r="AT1709" i="3"/>
  <c r="AT1708" i="3"/>
  <c r="AT1707" i="3"/>
  <c r="AC1706" i="3"/>
  <c r="AH1706" i="3"/>
  <c r="AF1706" i="3" s="1"/>
  <c r="AB1703" i="3"/>
  <c r="AC1702" i="3"/>
  <c r="AH1702" i="3"/>
  <c r="AF1702" i="3" s="1"/>
  <c r="AB1699" i="3"/>
  <c r="AC1698" i="3"/>
  <c r="AH1698" i="3"/>
  <c r="AF1698" i="3" s="1"/>
  <c r="AB1695" i="3"/>
  <c r="AC1694" i="3"/>
  <c r="AH1694" i="3"/>
  <c r="AF1694" i="3" s="1"/>
  <c r="AB1691" i="3"/>
  <c r="AC1690" i="3"/>
  <c r="AH1690" i="3"/>
  <c r="AF1690" i="3" s="1"/>
  <c r="AB1687" i="3"/>
  <c r="AC1686" i="3"/>
  <c r="AH1686" i="3"/>
  <c r="AF1686" i="3" s="1"/>
  <c r="AB1683" i="3"/>
  <c r="AC1682" i="3"/>
  <c r="AH1682" i="3"/>
  <c r="AF1682" i="3" s="1"/>
  <c r="AB1679" i="3"/>
  <c r="AC1678" i="3"/>
  <c r="AH1678" i="3"/>
  <c r="AF1678" i="3" s="1"/>
  <c r="AB1675" i="3"/>
  <c r="AC1674" i="3"/>
  <c r="AD1631" i="3"/>
  <c r="AU1631" i="3" s="1"/>
  <c r="AT1631" i="3"/>
  <c r="AF1530" i="3"/>
  <c r="AF1522" i="3"/>
  <c r="BE1704" i="3"/>
  <c r="BF1704" i="3" s="1"/>
  <c r="AC1703" i="3"/>
  <c r="AH1703" i="3"/>
  <c r="BE1700" i="3"/>
  <c r="BF1700" i="3" s="1"/>
  <c r="AC1699" i="3"/>
  <c r="AH1699" i="3"/>
  <c r="AF1699" i="3" s="1"/>
  <c r="BE1696" i="3"/>
  <c r="BF1696" i="3" s="1"/>
  <c r="AC1695" i="3"/>
  <c r="AH1695" i="3"/>
  <c r="AF1695" i="3" s="1"/>
  <c r="BE1692" i="3"/>
  <c r="BF1692" i="3" s="1"/>
  <c r="AC1691" i="3"/>
  <c r="AH1691" i="3"/>
  <c r="AF1691" i="3" s="1"/>
  <c r="BE1688" i="3"/>
  <c r="BF1688" i="3" s="1"/>
  <c r="AC1687" i="3"/>
  <c r="AH1687" i="3"/>
  <c r="AF1687" i="3" s="1"/>
  <c r="BE1684" i="3"/>
  <c r="BF1684" i="3" s="1"/>
  <c r="AC1683" i="3"/>
  <c r="AH1683" i="3"/>
  <c r="AF1683" i="3" s="1"/>
  <c r="BE1680" i="3"/>
  <c r="BF1680" i="3" s="1"/>
  <c r="AC1679" i="3"/>
  <c r="AH1679" i="3"/>
  <c r="AF1679" i="3" s="1"/>
  <c r="BE1676" i="3"/>
  <c r="BF1676" i="3" s="1"/>
  <c r="AC1675" i="3"/>
  <c r="AH1675" i="3"/>
  <c r="AF1675" i="3" s="1"/>
  <c r="AD1632" i="3"/>
  <c r="AU1632" i="3" s="1"/>
  <c r="AT1632" i="3"/>
  <c r="AD1629" i="3"/>
  <c r="AU1629" i="3" s="1"/>
  <c r="AT1629" i="3"/>
  <c r="AD1627" i="3"/>
  <c r="AU1627" i="3" s="1"/>
  <c r="AT1627" i="3"/>
  <c r="AD1625" i="3"/>
  <c r="AU1625" i="3" s="1"/>
  <c r="AT1625" i="3"/>
  <c r="AD1623" i="3"/>
  <c r="AU1623" i="3" s="1"/>
  <c r="AT1623" i="3"/>
  <c r="AD1621" i="3"/>
  <c r="AU1621" i="3" s="1"/>
  <c r="AT1621" i="3"/>
  <c r="AD1619" i="3"/>
  <c r="AU1619" i="3" s="1"/>
  <c r="AT1619" i="3"/>
  <c r="AD1617" i="3"/>
  <c r="AU1617" i="3" s="1"/>
  <c r="AT1617" i="3"/>
  <c r="AD1615" i="3"/>
  <c r="AU1615" i="3" s="1"/>
  <c r="AT1615" i="3"/>
  <c r="AD1613" i="3"/>
  <c r="AU1613" i="3" s="1"/>
  <c r="AT1613" i="3"/>
  <c r="AD1611" i="3"/>
  <c r="AU1611" i="3" s="1"/>
  <c r="AT1611" i="3"/>
  <c r="AD1609" i="3"/>
  <c r="AU1609" i="3" s="1"/>
  <c r="AT1609" i="3"/>
  <c r="AD1607" i="3"/>
  <c r="AU1607" i="3" s="1"/>
  <c r="AT1607" i="3"/>
  <c r="AD1605" i="3"/>
  <c r="AU1605" i="3" s="1"/>
  <c r="AT1605" i="3"/>
  <c r="AD1603" i="3"/>
  <c r="AU1603" i="3" s="1"/>
  <c r="AT1603" i="3"/>
  <c r="AD1601" i="3"/>
  <c r="AU1601" i="3" s="1"/>
  <c r="AT1601" i="3"/>
  <c r="AD1599" i="3"/>
  <c r="AU1599" i="3" s="1"/>
  <c r="AT1599" i="3"/>
  <c r="AD1597" i="3"/>
  <c r="AU1597" i="3" s="1"/>
  <c r="AT1597" i="3"/>
  <c r="AD1595" i="3"/>
  <c r="AU1595" i="3" s="1"/>
  <c r="AT1595" i="3"/>
  <c r="AD1593" i="3"/>
  <c r="AU1593" i="3" s="1"/>
  <c r="AT1593" i="3"/>
  <c r="AD1591" i="3"/>
  <c r="AU1591" i="3" s="1"/>
  <c r="AT1591" i="3"/>
  <c r="AD1589" i="3"/>
  <c r="AU1589" i="3" s="1"/>
  <c r="AT1589" i="3"/>
  <c r="AD1587" i="3"/>
  <c r="AU1587" i="3" s="1"/>
  <c r="AT1587" i="3"/>
  <c r="AD1585" i="3"/>
  <c r="AU1585" i="3" s="1"/>
  <c r="AT1585" i="3"/>
  <c r="AD1583" i="3"/>
  <c r="AU1583" i="3" s="1"/>
  <c r="AT1583" i="3"/>
  <c r="AD1581" i="3"/>
  <c r="AU1581" i="3" s="1"/>
  <c r="AT1581" i="3"/>
  <c r="AD1579" i="3"/>
  <c r="AU1579" i="3" s="1"/>
  <c r="AT1579" i="3"/>
  <c r="AD1577" i="3"/>
  <c r="AU1577" i="3" s="1"/>
  <c r="AT1577" i="3"/>
  <c r="AD1575" i="3"/>
  <c r="AU1575" i="3" s="1"/>
  <c r="AT1575" i="3"/>
  <c r="AD1573" i="3"/>
  <c r="AU1573" i="3" s="1"/>
  <c r="AT1573" i="3"/>
  <c r="AD1571" i="3"/>
  <c r="AU1571" i="3" s="1"/>
  <c r="AT1571" i="3"/>
  <c r="AD1569" i="3"/>
  <c r="AU1569" i="3" s="1"/>
  <c r="AT1569" i="3"/>
  <c r="AD1567" i="3"/>
  <c r="AU1567" i="3" s="1"/>
  <c r="AT1567" i="3"/>
  <c r="AD1565" i="3"/>
  <c r="AU1565" i="3" s="1"/>
  <c r="AT1565" i="3"/>
  <c r="AD1563" i="3"/>
  <c r="AU1563" i="3" s="1"/>
  <c r="AT1563" i="3"/>
  <c r="AD1561" i="3"/>
  <c r="AU1561" i="3" s="1"/>
  <c r="AT1561" i="3"/>
  <c r="AD1559" i="3"/>
  <c r="AU1559" i="3" s="1"/>
  <c r="AT1559" i="3"/>
  <c r="AD1557" i="3"/>
  <c r="AU1557" i="3" s="1"/>
  <c r="AT1557" i="3"/>
  <c r="AD1555" i="3"/>
  <c r="AU1555" i="3" s="1"/>
  <c r="AT1555" i="3"/>
  <c r="AD1553" i="3"/>
  <c r="AU1553" i="3" s="1"/>
  <c r="AT1553" i="3"/>
  <c r="AD1551" i="3"/>
  <c r="AU1551" i="3" s="1"/>
  <c r="AT1551" i="3"/>
  <c r="AD1549" i="3"/>
  <c r="AU1549" i="3" s="1"/>
  <c r="AT1549" i="3"/>
  <c r="AD1547" i="3"/>
  <c r="AU1547" i="3" s="1"/>
  <c r="AT1547" i="3"/>
  <c r="AD1545" i="3"/>
  <c r="AU1545" i="3" s="1"/>
  <c r="AT1545" i="3"/>
  <c r="AD1543" i="3"/>
  <c r="AU1543" i="3" s="1"/>
  <c r="AT1543" i="3"/>
  <c r="BE1705" i="3"/>
  <c r="BF1705" i="3" s="1"/>
  <c r="AC1704" i="3"/>
  <c r="AH1704" i="3"/>
  <c r="AF1704" i="3" s="1"/>
  <c r="BE1701" i="3"/>
  <c r="BF1701" i="3" s="1"/>
  <c r="AC1700" i="3"/>
  <c r="AH1700" i="3"/>
  <c r="AF1700" i="3" s="1"/>
  <c r="BE1697" i="3"/>
  <c r="BF1697" i="3" s="1"/>
  <c r="AC1696" i="3"/>
  <c r="AH1696" i="3"/>
  <c r="AF1696" i="3" s="1"/>
  <c r="BE1693" i="3"/>
  <c r="BF1693" i="3" s="1"/>
  <c r="AC1692" i="3"/>
  <c r="AH1692" i="3"/>
  <c r="AF1692" i="3" s="1"/>
  <c r="BE1689" i="3"/>
  <c r="BF1689" i="3" s="1"/>
  <c r="AC1688" i="3"/>
  <c r="AH1688" i="3"/>
  <c r="AF1688" i="3" s="1"/>
  <c r="BE1685" i="3"/>
  <c r="BF1685" i="3" s="1"/>
  <c r="AC1684" i="3"/>
  <c r="AH1684" i="3"/>
  <c r="AF1684" i="3" s="1"/>
  <c r="BE1681" i="3"/>
  <c r="BF1681" i="3" s="1"/>
  <c r="AC1680" i="3"/>
  <c r="AH1680" i="3"/>
  <c r="AF1680" i="3" s="1"/>
  <c r="BE1677" i="3"/>
  <c r="BF1677" i="3" s="1"/>
  <c r="AC1676" i="3"/>
  <c r="AH1676" i="3"/>
  <c r="AF1676" i="3" s="1"/>
  <c r="AC1673" i="3"/>
  <c r="AD1633" i="3"/>
  <c r="AU1633" i="3" s="1"/>
  <c r="AT1633" i="3"/>
  <c r="AF1536" i="3"/>
  <c r="AF1528" i="3"/>
  <c r="AF1524" i="3"/>
  <c r="AH1674" i="3"/>
  <c r="AF1674" i="3" s="1"/>
  <c r="AH1673" i="3"/>
  <c r="AF1673" i="3" s="1"/>
  <c r="AH1672" i="3"/>
  <c r="AF1672" i="3" s="1"/>
  <c r="AH1671" i="3"/>
  <c r="AF1671" i="3" s="1"/>
  <c r="AH1670" i="3"/>
  <c r="AF1670" i="3" s="1"/>
  <c r="AH1669" i="3"/>
  <c r="AF1669" i="3" s="1"/>
  <c r="AH1668" i="3"/>
  <c r="AF1668" i="3" s="1"/>
  <c r="AH1667" i="3"/>
  <c r="AF1667" i="3" s="1"/>
  <c r="AH1666" i="3"/>
  <c r="AF1666" i="3" s="1"/>
  <c r="AH1665" i="3"/>
  <c r="AF1665" i="3" s="1"/>
  <c r="AH1664" i="3"/>
  <c r="AF1664" i="3" s="1"/>
  <c r="AH1663" i="3"/>
  <c r="AF1663" i="3" s="1"/>
  <c r="AH1662" i="3"/>
  <c r="AF1662" i="3" s="1"/>
  <c r="AH1661" i="3"/>
  <c r="AF1661" i="3" s="1"/>
  <c r="AH1660" i="3"/>
  <c r="AF1660" i="3" s="1"/>
  <c r="AH1659" i="3"/>
  <c r="AF1659" i="3" s="1"/>
  <c r="AH1658" i="3"/>
  <c r="AF1658" i="3" s="1"/>
  <c r="AH1657" i="3"/>
  <c r="AF1657" i="3" s="1"/>
  <c r="AH1656" i="3"/>
  <c r="AF1656" i="3" s="1"/>
  <c r="AH1655" i="3"/>
  <c r="AF1655" i="3" s="1"/>
  <c r="AH1654" i="3"/>
  <c r="AF1654" i="3" s="1"/>
  <c r="AH1653" i="3"/>
  <c r="AF1653" i="3" s="1"/>
  <c r="AH1652" i="3"/>
  <c r="AF1652" i="3" s="1"/>
  <c r="AH1651" i="3"/>
  <c r="AF1651" i="3" s="1"/>
  <c r="AH1650" i="3"/>
  <c r="AF1650" i="3" s="1"/>
  <c r="AH1649" i="3"/>
  <c r="AF1649" i="3" s="1"/>
  <c r="AH1648" i="3"/>
  <c r="AF1648" i="3" s="1"/>
  <c r="AH1647" i="3"/>
  <c r="AF1647" i="3" s="1"/>
  <c r="AH1646" i="3"/>
  <c r="AF1646" i="3" s="1"/>
  <c r="AH1645" i="3"/>
  <c r="AF1645" i="3" s="1"/>
  <c r="AH1644" i="3"/>
  <c r="AF1644" i="3" s="1"/>
  <c r="AH1643" i="3"/>
  <c r="AF1643" i="3" s="1"/>
  <c r="AH1642" i="3"/>
  <c r="AF1642" i="3" s="1"/>
  <c r="AH1641" i="3"/>
  <c r="AF1641" i="3" s="1"/>
  <c r="AH1640" i="3"/>
  <c r="AF1640" i="3" s="1"/>
  <c r="AH1639" i="3"/>
  <c r="AF1639" i="3" s="1"/>
  <c r="AH1638" i="3"/>
  <c r="AF1638" i="3" s="1"/>
  <c r="AH1637" i="3"/>
  <c r="AF1637" i="3" s="1"/>
  <c r="AH1636" i="3"/>
  <c r="AF1636" i="3" s="1"/>
  <c r="AH1635" i="3"/>
  <c r="AF1635" i="3" s="1"/>
  <c r="AH1634" i="3"/>
  <c r="AF1634" i="3" s="1"/>
  <c r="AH1633" i="3"/>
  <c r="AF1633" i="3" s="1"/>
  <c r="AH1632" i="3"/>
  <c r="AF1632" i="3" s="1"/>
  <c r="AH1631" i="3"/>
  <c r="AF1631" i="3" s="1"/>
  <c r="BL1541" i="3"/>
  <c r="AC1541" i="3"/>
  <c r="AH1541" i="3"/>
  <c r="AF1541" i="3" s="1"/>
  <c r="BE1538" i="3"/>
  <c r="BF1538" i="3" s="1"/>
  <c r="BL1537" i="3"/>
  <c r="AC1537" i="3"/>
  <c r="AH1537" i="3"/>
  <c r="AF1537" i="3" s="1"/>
  <c r="AD1521" i="3"/>
  <c r="AU1521" i="3" s="1"/>
  <c r="AT1521" i="3"/>
  <c r="AD1520" i="3"/>
  <c r="AU1520" i="3" s="1"/>
  <c r="AT1520" i="3"/>
  <c r="AD1519" i="3"/>
  <c r="AU1519" i="3" s="1"/>
  <c r="AT1519" i="3"/>
  <c r="AD1518" i="3"/>
  <c r="AU1518" i="3" s="1"/>
  <c r="AT1518" i="3"/>
  <c r="AD1517" i="3"/>
  <c r="AU1517" i="3" s="1"/>
  <c r="AT1517" i="3"/>
  <c r="AD1516" i="3"/>
  <c r="AU1516" i="3" s="1"/>
  <c r="AT1516" i="3"/>
  <c r="AD1515" i="3"/>
  <c r="AU1515" i="3" s="1"/>
  <c r="AT1515" i="3"/>
  <c r="AD1514" i="3"/>
  <c r="AU1514" i="3" s="1"/>
  <c r="AT1514" i="3"/>
  <c r="AD1513" i="3"/>
  <c r="AU1513" i="3" s="1"/>
  <c r="AT1513" i="3"/>
  <c r="AD1512" i="3"/>
  <c r="AU1512" i="3" s="1"/>
  <c r="AT1512" i="3"/>
  <c r="AD1508" i="3"/>
  <c r="AU1508" i="3" s="1"/>
  <c r="AT1508" i="3"/>
  <c r="AF1504" i="3"/>
  <c r="AF1502" i="3"/>
  <c r="AF1500" i="3"/>
  <c r="AF1498" i="3"/>
  <c r="AF1496" i="3"/>
  <c r="AF1494" i="3"/>
  <c r="AF1492" i="3"/>
  <c r="AF1465" i="3"/>
  <c r="AC1538" i="3"/>
  <c r="AH1538" i="3"/>
  <c r="AF1538" i="3" s="1"/>
  <c r="AT1535" i="3"/>
  <c r="AT1533" i="3"/>
  <c r="AT1531" i="3"/>
  <c r="AT1529" i="3"/>
  <c r="AT1527" i="3"/>
  <c r="AT1525" i="3"/>
  <c r="AT1523" i="3"/>
  <c r="AD1509" i="3"/>
  <c r="AU1509" i="3" s="1"/>
  <c r="AT1509" i="3"/>
  <c r="AD1505" i="3"/>
  <c r="AU1505" i="3" s="1"/>
  <c r="AT1505" i="3"/>
  <c r="AD1504" i="3"/>
  <c r="AU1504" i="3" s="1"/>
  <c r="AT1504" i="3"/>
  <c r="AD1503" i="3"/>
  <c r="AU1503" i="3" s="1"/>
  <c r="AT1503" i="3"/>
  <c r="AD1502" i="3"/>
  <c r="AU1502" i="3" s="1"/>
  <c r="AT1502" i="3"/>
  <c r="AD1501" i="3"/>
  <c r="AU1501" i="3" s="1"/>
  <c r="AT1501" i="3"/>
  <c r="AD1500" i="3"/>
  <c r="AU1500" i="3" s="1"/>
  <c r="AT1500" i="3"/>
  <c r="AD1499" i="3"/>
  <c r="AU1499" i="3" s="1"/>
  <c r="AT1499" i="3"/>
  <c r="AD1498" i="3"/>
  <c r="AU1498" i="3" s="1"/>
  <c r="AT1498" i="3"/>
  <c r="AD1497" i="3"/>
  <c r="AU1497" i="3" s="1"/>
  <c r="AT1497" i="3"/>
  <c r="AD1496" i="3"/>
  <c r="AU1496" i="3" s="1"/>
  <c r="AT1496" i="3"/>
  <c r="AD1495" i="3"/>
  <c r="AU1495" i="3" s="1"/>
  <c r="AT1495" i="3"/>
  <c r="AD1494" i="3"/>
  <c r="AU1494" i="3" s="1"/>
  <c r="AT1494" i="3"/>
  <c r="AD1493" i="3"/>
  <c r="AU1493" i="3" s="1"/>
  <c r="AT1493" i="3"/>
  <c r="AD1492" i="3"/>
  <c r="AU1492" i="3" s="1"/>
  <c r="AT1492" i="3"/>
  <c r="AD1491" i="3"/>
  <c r="AU1491" i="3" s="1"/>
  <c r="AT1491" i="3"/>
  <c r="AD1488" i="3"/>
  <c r="AU1488" i="3" s="1"/>
  <c r="AT1488" i="3"/>
  <c r="AD1486" i="3"/>
  <c r="AU1486" i="3" s="1"/>
  <c r="AT1486" i="3"/>
  <c r="AD1484" i="3"/>
  <c r="AU1484" i="3" s="1"/>
  <c r="AT1484" i="3"/>
  <c r="AD1482" i="3"/>
  <c r="AU1482" i="3" s="1"/>
  <c r="AT1482" i="3"/>
  <c r="AD1480" i="3"/>
  <c r="AU1480" i="3" s="1"/>
  <c r="AT1480" i="3"/>
  <c r="AD1478" i="3"/>
  <c r="AU1478" i="3" s="1"/>
  <c r="AT1478" i="3"/>
  <c r="AD1476" i="3"/>
  <c r="AU1476" i="3" s="1"/>
  <c r="AT1476" i="3"/>
  <c r="AD1474" i="3"/>
  <c r="AU1474" i="3" s="1"/>
  <c r="AT1474" i="3"/>
  <c r="AF1466" i="3"/>
  <c r="AF1458" i="3"/>
  <c r="AC1539" i="3"/>
  <c r="AH1539" i="3"/>
  <c r="AF1539" i="3" s="1"/>
  <c r="AD1510" i="3"/>
  <c r="AU1510" i="3" s="1"/>
  <c r="AT1510" i="3"/>
  <c r="AD1506" i="3"/>
  <c r="AU1506" i="3" s="1"/>
  <c r="AT1506" i="3"/>
  <c r="AD1490" i="3"/>
  <c r="AU1490" i="3" s="1"/>
  <c r="AT1490" i="3"/>
  <c r="AF1461" i="3"/>
  <c r="AF1453" i="3"/>
  <c r="AF1451" i="3"/>
  <c r="AC1542" i="3"/>
  <c r="BE1541" i="3"/>
  <c r="BF1541" i="3" s="1"/>
  <c r="AC1540" i="3"/>
  <c r="AH1540" i="3"/>
  <c r="AF1540" i="3" s="1"/>
  <c r="BE1537" i="3"/>
  <c r="BF1537" i="3" s="1"/>
  <c r="AT1536" i="3"/>
  <c r="AT1534" i="3"/>
  <c r="AT1532" i="3"/>
  <c r="AT1530" i="3"/>
  <c r="AT1528" i="3"/>
  <c r="AT1526" i="3"/>
  <c r="AT1524" i="3"/>
  <c r="AT1522" i="3"/>
  <c r="AD1511" i="3"/>
  <c r="AU1511" i="3" s="1"/>
  <c r="AT1511" i="3"/>
  <c r="AD1507" i="3"/>
  <c r="AU1507" i="3" s="1"/>
  <c r="AT1507" i="3"/>
  <c r="AD1489" i="3"/>
  <c r="AU1489" i="3" s="1"/>
  <c r="AT1489" i="3"/>
  <c r="AD1487" i="3"/>
  <c r="AU1487" i="3" s="1"/>
  <c r="AT1487" i="3"/>
  <c r="AD1485" i="3"/>
  <c r="AU1485" i="3" s="1"/>
  <c r="AT1485" i="3"/>
  <c r="AD1483" i="3"/>
  <c r="AU1483" i="3" s="1"/>
  <c r="AT1483" i="3"/>
  <c r="AD1481" i="3"/>
  <c r="AU1481" i="3" s="1"/>
  <c r="AT1481" i="3"/>
  <c r="AD1479" i="3"/>
  <c r="AU1479" i="3" s="1"/>
  <c r="AT1479" i="3"/>
  <c r="AD1477" i="3"/>
  <c r="AU1477" i="3" s="1"/>
  <c r="AT1477" i="3"/>
  <c r="AD1475" i="3"/>
  <c r="AU1475" i="3" s="1"/>
  <c r="AT1475" i="3"/>
  <c r="AH1536" i="3"/>
  <c r="AH1535" i="3"/>
  <c r="AF1535" i="3" s="1"/>
  <c r="AH1534" i="3"/>
  <c r="AF1534" i="3" s="1"/>
  <c r="AH1533" i="3"/>
  <c r="AF1533" i="3" s="1"/>
  <c r="AH1532" i="3"/>
  <c r="AF1532" i="3" s="1"/>
  <c r="AH1531" i="3"/>
  <c r="AF1531" i="3" s="1"/>
  <c r="AH1530" i="3"/>
  <c r="AH1529" i="3"/>
  <c r="AF1529" i="3" s="1"/>
  <c r="AH1528" i="3"/>
  <c r="AH1527" i="3"/>
  <c r="AF1527" i="3" s="1"/>
  <c r="AH1526" i="3"/>
  <c r="AF1526" i="3" s="1"/>
  <c r="AH1525" i="3"/>
  <c r="AF1525" i="3" s="1"/>
  <c r="AH1524" i="3"/>
  <c r="AH1523" i="3"/>
  <c r="AF1523" i="3" s="1"/>
  <c r="AH1522" i="3"/>
  <c r="AH1521" i="3"/>
  <c r="AF1521" i="3" s="1"/>
  <c r="AH1520" i="3"/>
  <c r="AF1520" i="3" s="1"/>
  <c r="AH1519" i="3"/>
  <c r="AF1519" i="3" s="1"/>
  <c r="AH1518" i="3"/>
  <c r="AF1518" i="3" s="1"/>
  <c r="AH1517" i="3"/>
  <c r="AF1517" i="3" s="1"/>
  <c r="AH1516" i="3"/>
  <c r="AF1516" i="3" s="1"/>
  <c r="AH1515" i="3"/>
  <c r="AF1515" i="3" s="1"/>
  <c r="AH1514" i="3"/>
  <c r="AF1514" i="3" s="1"/>
  <c r="AH1513" i="3"/>
  <c r="AF1513" i="3" s="1"/>
  <c r="AH1512" i="3"/>
  <c r="AF1512" i="3" s="1"/>
  <c r="AH1511" i="3"/>
  <c r="AF1511" i="3" s="1"/>
  <c r="AH1510" i="3"/>
  <c r="AF1510" i="3" s="1"/>
  <c r="AH1509" i="3"/>
  <c r="AF1509" i="3" s="1"/>
  <c r="AH1508" i="3"/>
  <c r="AF1508" i="3" s="1"/>
  <c r="AH1507" i="3"/>
  <c r="AF1507" i="3" s="1"/>
  <c r="AH1506" i="3"/>
  <c r="AF1506" i="3" s="1"/>
  <c r="AH1505" i="3"/>
  <c r="AF1505" i="3" s="1"/>
  <c r="AH1504" i="3"/>
  <c r="AH1503" i="3"/>
  <c r="AF1503" i="3" s="1"/>
  <c r="AH1502" i="3"/>
  <c r="AH1501" i="3"/>
  <c r="AF1501" i="3" s="1"/>
  <c r="AH1500" i="3"/>
  <c r="AH1499" i="3"/>
  <c r="AF1499" i="3" s="1"/>
  <c r="AH1498" i="3"/>
  <c r="AH1497" i="3"/>
  <c r="AF1497" i="3" s="1"/>
  <c r="AH1496" i="3"/>
  <c r="AH1495" i="3"/>
  <c r="AF1495" i="3" s="1"/>
  <c r="AH1494" i="3"/>
  <c r="AH1493" i="3"/>
  <c r="AF1493" i="3" s="1"/>
  <c r="AH1492" i="3"/>
  <c r="AH1491" i="3"/>
  <c r="AF1491" i="3" s="1"/>
  <c r="BL1472" i="3"/>
  <c r="AC1472" i="3"/>
  <c r="AH1472" i="3"/>
  <c r="AF1472" i="3" s="1"/>
  <c r="BE1469" i="3"/>
  <c r="BF1469" i="3" s="1"/>
  <c r="BL1468" i="3"/>
  <c r="AC1468" i="3"/>
  <c r="AH1468" i="3"/>
  <c r="AF1468" i="3" s="1"/>
  <c r="BE1465" i="3"/>
  <c r="BF1465" i="3" s="1"/>
  <c r="BL1464" i="3"/>
  <c r="AC1464" i="3"/>
  <c r="AH1464" i="3"/>
  <c r="AF1464" i="3" s="1"/>
  <c r="BE1461" i="3"/>
  <c r="BF1461" i="3" s="1"/>
  <c r="BL1460" i="3"/>
  <c r="AC1460" i="3"/>
  <c r="AH1460" i="3"/>
  <c r="AF1460" i="3" s="1"/>
  <c r="BE1457" i="3"/>
  <c r="BF1457" i="3" s="1"/>
  <c r="BL1456" i="3"/>
  <c r="AC1456" i="3"/>
  <c r="AH1456" i="3"/>
  <c r="AF1456" i="3" s="1"/>
  <c r="BE1453" i="3"/>
  <c r="BF1453" i="3" s="1"/>
  <c r="AF1443" i="3"/>
  <c r="AF1435" i="3"/>
  <c r="AC1469" i="3"/>
  <c r="AH1469" i="3"/>
  <c r="AF1469" i="3" s="1"/>
  <c r="AC1465" i="3"/>
  <c r="AH1465" i="3"/>
  <c r="AC1461" i="3"/>
  <c r="AH1461" i="3"/>
  <c r="AC1457" i="3"/>
  <c r="AH1457" i="3"/>
  <c r="AF1457" i="3" s="1"/>
  <c r="AC1453" i="3"/>
  <c r="AH1453" i="3"/>
  <c r="AC1447" i="3"/>
  <c r="AH1447" i="3"/>
  <c r="AF1447" i="3" s="1"/>
  <c r="BB1446" i="3"/>
  <c r="BE1446" i="3"/>
  <c r="BF1446" i="3" s="1"/>
  <c r="AF1444" i="3"/>
  <c r="AC1443" i="3"/>
  <c r="AH1443" i="3"/>
  <c r="BB1442" i="3"/>
  <c r="BE1442" i="3"/>
  <c r="BF1442" i="3" s="1"/>
  <c r="AC1439" i="3"/>
  <c r="AH1439" i="3"/>
  <c r="AF1439" i="3" s="1"/>
  <c r="BB1438" i="3"/>
  <c r="BE1438" i="3"/>
  <c r="BF1438" i="3" s="1"/>
  <c r="AC1435" i="3"/>
  <c r="AH1435" i="3"/>
  <c r="BB1434" i="3"/>
  <c r="BE1434" i="3"/>
  <c r="BF1434" i="3" s="1"/>
  <c r="AB1471" i="3"/>
  <c r="AC1470" i="3"/>
  <c r="AH1470" i="3"/>
  <c r="AF1470" i="3" s="1"/>
  <c r="AB1467" i="3"/>
  <c r="AC1466" i="3"/>
  <c r="AH1466" i="3"/>
  <c r="AB1463" i="3"/>
  <c r="AC1462" i="3"/>
  <c r="AH1462" i="3"/>
  <c r="AF1462" i="3" s="1"/>
  <c r="AB1459" i="3"/>
  <c r="AC1458" i="3"/>
  <c r="AH1458" i="3"/>
  <c r="AB1455" i="3"/>
  <c r="AC1454" i="3"/>
  <c r="AH1454" i="3"/>
  <c r="AF1454" i="3" s="1"/>
  <c r="AC1451" i="3"/>
  <c r="AB1449" i="3"/>
  <c r="BL1449" i="3"/>
  <c r="AB1445" i="3"/>
  <c r="BL1445" i="3"/>
  <c r="AB1441" i="3"/>
  <c r="BL1441" i="3"/>
  <c r="AB1437" i="3"/>
  <c r="BL1437" i="3"/>
  <c r="AB1433" i="3"/>
  <c r="BL1433" i="3"/>
  <c r="AF1421" i="3"/>
  <c r="AC1473" i="3"/>
  <c r="BE1472" i="3"/>
  <c r="BF1472" i="3" s="1"/>
  <c r="AC1471" i="3"/>
  <c r="AH1471" i="3"/>
  <c r="AF1471" i="3" s="1"/>
  <c r="BE1468" i="3"/>
  <c r="BF1468" i="3" s="1"/>
  <c r="AC1467" i="3"/>
  <c r="AH1467" i="3"/>
  <c r="AF1467" i="3" s="1"/>
  <c r="BE1464" i="3"/>
  <c r="BF1464" i="3" s="1"/>
  <c r="AC1463" i="3"/>
  <c r="AH1463" i="3"/>
  <c r="AF1463" i="3" s="1"/>
  <c r="BE1460" i="3"/>
  <c r="BF1460" i="3" s="1"/>
  <c r="AC1459" i="3"/>
  <c r="AH1459" i="3"/>
  <c r="AF1459" i="3" s="1"/>
  <c r="BE1456" i="3"/>
  <c r="BF1456" i="3" s="1"/>
  <c r="AC1455" i="3"/>
  <c r="AH1455" i="3"/>
  <c r="AF1455" i="3" s="1"/>
  <c r="AH1452" i="3"/>
  <c r="AF1452" i="3" s="1"/>
  <c r="AH1451" i="3"/>
  <c r="AC1449" i="3"/>
  <c r="AH1449" i="3"/>
  <c r="AF1449" i="3" s="1"/>
  <c r="AC1445" i="3"/>
  <c r="AH1445" i="3"/>
  <c r="AF1445" i="3" s="1"/>
  <c r="AC1441" i="3"/>
  <c r="AH1441" i="3"/>
  <c r="AF1441" i="3" s="1"/>
  <c r="AC1437" i="3"/>
  <c r="AH1437" i="3"/>
  <c r="AF1437" i="3" s="1"/>
  <c r="AC1433" i="3"/>
  <c r="AH1433" i="3"/>
  <c r="AF1433" i="3" s="1"/>
  <c r="BE1430" i="3"/>
  <c r="BF1430" i="3" s="1"/>
  <c r="AB1430" i="3"/>
  <c r="BL1429" i="3"/>
  <c r="AC1429" i="3"/>
  <c r="AH1429" i="3"/>
  <c r="AF1429" i="3" s="1"/>
  <c r="BE1426" i="3"/>
  <c r="BF1426" i="3" s="1"/>
  <c r="AB1426" i="3"/>
  <c r="BL1425" i="3"/>
  <c r="AC1425" i="3"/>
  <c r="AH1425" i="3"/>
  <c r="AF1425" i="3" s="1"/>
  <c r="BE1422" i="3"/>
  <c r="BF1422" i="3" s="1"/>
  <c r="AT1419" i="3"/>
  <c r="AT1415" i="3"/>
  <c r="AT1411" i="3"/>
  <c r="AT1407" i="3"/>
  <c r="AC1446" i="3"/>
  <c r="AH1446" i="3"/>
  <c r="AF1446" i="3" s="1"/>
  <c r="AC1442" i="3"/>
  <c r="AH1442" i="3"/>
  <c r="AF1442" i="3" s="1"/>
  <c r="AC1438" i="3"/>
  <c r="AH1438" i="3"/>
  <c r="AF1438" i="3" s="1"/>
  <c r="AC1434" i="3"/>
  <c r="AH1434" i="3"/>
  <c r="AF1434" i="3" s="1"/>
  <c r="BE1431" i="3"/>
  <c r="BF1431" i="3" s="1"/>
  <c r="AC1430" i="3"/>
  <c r="AH1430" i="3"/>
  <c r="AF1430" i="3" s="1"/>
  <c r="BE1427" i="3"/>
  <c r="BF1427" i="3" s="1"/>
  <c r="AC1426" i="3"/>
  <c r="AH1426" i="3"/>
  <c r="AF1426" i="3" s="1"/>
  <c r="BE1423" i="3"/>
  <c r="BF1423" i="3" s="1"/>
  <c r="BL1422" i="3"/>
  <c r="AC1422" i="3"/>
  <c r="AH1422" i="3"/>
  <c r="AF1422" i="3" s="1"/>
  <c r="AF1413" i="3"/>
  <c r="AF1405" i="3"/>
  <c r="AF1403" i="3"/>
  <c r="AF1401" i="3"/>
  <c r="AF1399" i="3"/>
  <c r="AF1397" i="3"/>
  <c r="AF1395" i="3"/>
  <c r="AF1393" i="3"/>
  <c r="AF1391" i="3"/>
  <c r="AF1389" i="3"/>
  <c r="AF1387" i="3"/>
  <c r="AF1385" i="3"/>
  <c r="AD1380" i="3"/>
  <c r="AU1380" i="3" s="1"/>
  <c r="AT1380" i="3"/>
  <c r="AC1431" i="3"/>
  <c r="AH1431" i="3"/>
  <c r="AF1431" i="3" s="1"/>
  <c r="AC1427" i="3"/>
  <c r="AH1427" i="3"/>
  <c r="AF1427" i="3" s="1"/>
  <c r="AC1423" i="3"/>
  <c r="AH1423" i="3"/>
  <c r="AF1423" i="3" s="1"/>
  <c r="AT1413" i="3"/>
  <c r="AT1409" i="3"/>
  <c r="AT1405" i="3"/>
  <c r="AT1404" i="3"/>
  <c r="AD1404" i="3"/>
  <c r="AU1404" i="3" s="1"/>
  <c r="AT1403" i="3"/>
  <c r="AD1403" i="3"/>
  <c r="AU1403" i="3" s="1"/>
  <c r="AT1402" i="3"/>
  <c r="AD1402" i="3"/>
  <c r="AU1402" i="3" s="1"/>
  <c r="AT1401" i="3"/>
  <c r="AD1401" i="3"/>
  <c r="AU1401" i="3" s="1"/>
  <c r="AT1400" i="3"/>
  <c r="AD1400" i="3"/>
  <c r="AU1400" i="3" s="1"/>
  <c r="AT1399" i="3"/>
  <c r="AD1399" i="3"/>
  <c r="AU1399" i="3" s="1"/>
  <c r="AT1398" i="3"/>
  <c r="AD1398" i="3"/>
  <c r="AU1398" i="3" s="1"/>
  <c r="AT1397" i="3"/>
  <c r="AD1397" i="3"/>
  <c r="AU1397" i="3" s="1"/>
  <c r="AT1396" i="3"/>
  <c r="AD1396" i="3"/>
  <c r="AU1396" i="3" s="1"/>
  <c r="AT1395" i="3"/>
  <c r="AD1395" i="3"/>
  <c r="AU1395" i="3" s="1"/>
  <c r="AT1394" i="3"/>
  <c r="AD1394" i="3"/>
  <c r="AU1394" i="3" s="1"/>
  <c r="AT1393" i="3"/>
  <c r="AD1393" i="3"/>
  <c r="AU1393" i="3" s="1"/>
  <c r="AT1392" i="3"/>
  <c r="AD1392" i="3"/>
  <c r="AU1392" i="3" s="1"/>
  <c r="AT1391" i="3"/>
  <c r="AD1391" i="3"/>
  <c r="AU1391" i="3" s="1"/>
  <c r="AT1390" i="3"/>
  <c r="AD1390" i="3"/>
  <c r="AU1390" i="3" s="1"/>
  <c r="AT1389" i="3"/>
  <c r="AD1389" i="3"/>
  <c r="AU1389" i="3" s="1"/>
  <c r="AT1388" i="3"/>
  <c r="AD1388" i="3"/>
  <c r="AU1388" i="3" s="1"/>
  <c r="AT1387" i="3"/>
  <c r="AD1387" i="3"/>
  <c r="AU1387" i="3" s="1"/>
  <c r="AT1386" i="3"/>
  <c r="AD1386" i="3"/>
  <c r="AU1386" i="3" s="1"/>
  <c r="AT1385" i="3"/>
  <c r="AD1385" i="3"/>
  <c r="AU1385" i="3" s="1"/>
  <c r="AD1384" i="3"/>
  <c r="AU1384" i="3" s="1"/>
  <c r="AT1384" i="3"/>
  <c r="AD1379" i="3"/>
  <c r="AU1379" i="3" s="1"/>
  <c r="AT1379" i="3"/>
  <c r="AD1377" i="3"/>
  <c r="AU1377" i="3" s="1"/>
  <c r="AT1377" i="3"/>
  <c r="AC1450" i="3"/>
  <c r="BE1449" i="3"/>
  <c r="BF1449" i="3" s="1"/>
  <c r="AC1448" i="3"/>
  <c r="AH1448" i="3"/>
  <c r="AF1448" i="3" s="1"/>
  <c r="BE1445" i="3"/>
  <c r="BF1445" i="3" s="1"/>
  <c r="AC1444" i="3"/>
  <c r="AH1444" i="3"/>
  <c r="BE1441" i="3"/>
  <c r="BF1441" i="3" s="1"/>
  <c r="AC1440" i="3"/>
  <c r="AH1440" i="3"/>
  <c r="AF1440" i="3" s="1"/>
  <c r="BE1437" i="3"/>
  <c r="BF1437" i="3" s="1"/>
  <c r="AC1436" i="3"/>
  <c r="AH1436" i="3"/>
  <c r="AF1436" i="3" s="1"/>
  <c r="BE1433" i="3"/>
  <c r="BF1433" i="3" s="1"/>
  <c r="AC1432" i="3"/>
  <c r="AH1432" i="3"/>
  <c r="AF1432" i="3" s="1"/>
  <c r="AC1428" i="3"/>
  <c r="AH1428" i="3"/>
  <c r="AF1428" i="3" s="1"/>
  <c r="AC1424" i="3"/>
  <c r="AH1424" i="3"/>
  <c r="AF1424" i="3" s="1"/>
  <c r="AC1421" i="3"/>
  <c r="AF1419" i="3"/>
  <c r="AT1416" i="3"/>
  <c r="AF1415" i="3"/>
  <c r="AF1411" i="3"/>
  <c r="AF1407" i="3"/>
  <c r="AD1383" i="3"/>
  <c r="AU1383" i="3" s="1"/>
  <c r="AT1383" i="3"/>
  <c r="AD1381" i="3"/>
  <c r="AU1381" i="3" s="1"/>
  <c r="AT1381" i="3"/>
  <c r="AT1382" i="3"/>
  <c r="AT1378" i="3"/>
  <c r="AD1373" i="3"/>
  <c r="AU1373" i="3" s="1"/>
  <c r="AT1373" i="3"/>
  <c r="AD1371" i="3"/>
  <c r="AU1371" i="3" s="1"/>
  <c r="AT1371" i="3"/>
  <c r="AH1421" i="3"/>
  <c r="AH1420" i="3"/>
  <c r="AF1420" i="3" s="1"/>
  <c r="AH1419" i="3"/>
  <c r="AH1418" i="3"/>
  <c r="AF1418" i="3" s="1"/>
  <c r="AH1417" i="3"/>
  <c r="AF1417" i="3" s="1"/>
  <c r="AH1416" i="3"/>
  <c r="AF1416" i="3" s="1"/>
  <c r="AH1415" i="3"/>
  <c r="AH1414" i="3"/>
  <c r="AF1414" i="3" s="1"/>
  <c r="AH1413" i="3"/>
  <c r="AH1412" i="3"/>
  <c r="AF1412" i="3" s="1"/>
  <c r="AH1411" i="3"/>
  <c r="AH1410" i="3"/>
  <c r="AF1410" i="3" s="1"/>
  <c r="AH1409" i="3"/>
  <c r="AF1409" i="3" s="1"/>
  <c r="AH1408" i="3"/>
  <c r="AF1408" i="3" s="1"/>
  <c r="AH1407" i="3"/>
  <c r="AH1406" i="3"/>
  <c r="AF1406" i="3" s="1"/>
  <c r="AH1405" i="3"/>
  <c r="AH1404" i="3"/>
  <c r="AF1404" i="3" s="1"/>
  <c r="AH1403" i="3"/>
  <c r="AH1402" i="3"/>
  <c r="AF1402" i="3" s="1"/>
  <c r="AH1401" i="3"/>
  <c r="AH1400" i="3"/>
  <c r="AF1400" i="3" s="1"/>
  <c r="AH1399" i="3"/>
  <c r="AH1398" i="3"/>
  <c r="AF1398" i="3" s="1"/>
  <c r="AH1397" i="3"/>
  <c r="AH1396" i="3"/>
  <c r="AF1396" i="3" s="1"/>
  <c r="AH1395" i="3"/>
  <c r="AH1394" i="3"/>
  <c r="AF1394" i="3" s="1"/>
  <c r="AH1393" i="3"/>
  <c r="AH1392" i="3"/>
  <c r="AF1392" i="3" s="1"/>
  <c r="AH1391" i="3"/>
  <c r="AH1390" i="3"/>
  <c r="AF1390" i="3" s="1"/>
  <c r="AH1389" i="3"/>
  <c r="AH1388" i="3"/>
  <c r="AF1388" i="3" s="1"/>
  <c r="AH1387" i="3"/>
  <c r="AH1386" i="3"/>
  <c r="AF1386" i="3" s="1"/>
  <c r="AH1385" i="3"/>
  <c r="AT1376" i="3"/>
  <c r="AT1375" i="3"/>
  <c r="AD1374" i="3"/>
  <c r="AU1374" i="3" s="1"/>
  <c r="AT1374" i="3"/>
  <c r="AD1372" i="3"/>
  <c r="AU1372" i="3" s="1"/>
  <c r="AT1372" i="3"/>
  <c r="AD1370" i="3"/>
  <c r="AU1370" i="3" s="1"/>
  <c r="AT1370" i="3"/>
  <c r="AD1354" i="3"/>
  <c r="AU1354" i="3" s="1"/>
  <c r="AT1354" i="3"/>
  <c r="AD1369" i="3"/>
  <c r="AU1369" i="3" s="1"/>
  <c r="AD1350" i="3"/>
  <c r="AU1350" i="3" s="1"/>
  <c r="AT1350" i="3"/>
  <c r="AT1368" i="3"/>
  <c r="AT1366" i="3"/>
  <c r="AT1364" i="3"/>
  <c r="AT1362" i="3"/>
  <c r="AT1360" i="3"/>
  <c r="AT1358" i="3"/>
  <c r="AD1356" i="3"/>
  <c r="AU1356" i="3" s="1"/>
  <c r="AT1356" i="3"/>
  <c r="AD1352" i="3"/>
  <c r="AU1352" i="3" s="1"/>
  <c r="AT1352" i="3"/>
  <c r="AD1348" i="3"/>
  <c r="AU1348" i="3" s="1"/>
  <c r="AT1348" i="3"/>
  <c r="AD1344" i="3"/>
  <c r="AU1344" i="3" s="1"/>
  <c r="AT1344" i="3"/>
  <c r="AD1340" i="3"/>
  <c r="AU1340" i="3" s="1"/>
  <c r="AT1340" i="3"/>
  <c r="AD1336" i="3"/>
  <c r="AU1336" i="3" s="1"/>
  <c r="AT1336" i="3"/>
  <c r="AD1332" i="3"/>
  <c r="AU1332" i="3" s="1"/>
  <c r="AT1332" i="3"/>
  <c r="AD1328" i="3"/>
  <c r="AU1328" i="3" s="1"/>
  <c r="AT1328" i="3"/>
  <c r="AD1324" i="3"/>
  <c r="AU1324" i="3" s="1"/>
  <c r="AT1324" i="3"/>
  <c r="AD1320" i="3"/>
  <c r="AU1320" i="3" s="1"/>
  <c r="AT1320" i="3"/>
  <c r="AD1316" i="3"/>
  <c r="AU1316" i="3" s="1"/>
  <c r="AT1316" i="3"/>
  <c r="AD1312" i="3"/>
  <c r="AU1312" i="3" s="1"/>
  <c r="AT1312" i="3"/>
  <c r="AD1308" i="3"/>
  <c r="AU1308" i="3" s="1"/>
  <c r="AT1308" i="3"/>
  <c r="AD1304" i="3"/>
  <c r="AU1304" i="3" s="1"/>
  <c r="AT1304" i="3"/>
  <c r="AD1300" i="3"/>
  <c r="AU1300" i="3" s="1"/>
  <c r="AT1300" i="3"/>
  <c r="AD1296" i="3"/>
  <c r="AU1296" i="3" s="1"/>
  <c r="AT1296" i="3"/>
  <c r="AD1292" i="3"/>
  <c r="AU1292" i="3" s="1"/>
  <c r="AT1292" i="3"/>
  <c r="AD1288" i="3"/>
  <c r="AU1288" i="3" s="1"/>
  <c r="AT1288" i="3"/>
  <c r="AD1284" i="3"/>
  <c r="AU1284" i="3" s="1"/>
  <c r="AT1284" i="3"/>
  <c r="AD1280" i="3"/>
  <c r="AU1280" i="3" s="1"/>
  <c r="AT1280" i="3"/>
  <c r="AD1276" i="3"/>
  <c r="AU1276" i="3" s="1"/>
  <c r="AT1276" i="3"/>
  <c r="AD1272" i="3"/>
  <c r="AU1272" i="3" s="1"/>
  <c r="AT1272" i="3"/>
  <c r="AD1268" i="3"/>
  <c r="AU1268" i="3" s="1"/>
  <c r="AT1268" i="3"/>
  <c r="AD1264" i="3"/>
  <c r="AU1264" i="3" s="1"/>
  <c r="AT1264" i="3"/>
  <c r="AD1260" i="3"/>
  <c r="AU1260" i="3" s="1"/>
  <c r="AT1260" i="3"/>
  <c r="AD1256" i="3"/>
  <c r="AU1256" i="3" s="1"/>
  <c r="AT1256" i="3"/>
  <c r="AD1252" i="3"/>
  <c r="AU1252" i="3" s="1"/>
  <c r="AT1252" i="3"/>
  <c r="AD1248" i="3"/>
  <c r="AU1248" i="3" s="1"/>
  <c r="AT1248" i="3"/>
  <c r="AF1247" i="3"/>
  <c r="BB1240" i="3"/>
  <c r="BE1240" i="3"/>
  <c r="BF1240" i="3" s="1"/>
  <c r="BB1236" i="3"/>
  <c r="BE1236" i="3"/>
  <c r="BF1236" i="3" s="1"/>
  <c r="BB1232" i="3"/>
  <c r="BE1232" i="3"/>
  <c r="BF1232" i="3" s="1"/>
  <c r="BB1228" i="3"/>
  <c r="BE1228" i="3"/>
  <c r="BF1228" i="3" s="1"/>
  <c r="AB1225" i="3"/>
  <c r="BL1225" i="3"/>
  <c r="AC1220" i="3"/>
  <c r="AH1220" i="3"/>
  <c r="AF1220" i="3" s="1"/>
  <c r="AF1182" i="3"/>
  <c r="BB1181" i="3"/>
  <c r="BE1181" i="3"/>
  <c r="BF1181" i="3" s="1"/>
  <c r="AF1166" i="3"/>
  <c r="BB1165" i="3"/>
  <c r="BE1165" i="3"/>
  <c r="BF1165" i="3" s="1"/>
  <c r="AD1355" i="3"/>
  <c r="AU1355" i="3" s="1"/>
  <c r="AT1355" i="3"/>
  <c r="AD1351" i="3"/>
  <c r="AU1351" i="3" s="1"/>
  <c r="AT1351" i="3"/>
  <c r="AD1347" i="3"/>
  <c r="AU1347" i="3" s="1"/>
  <c r="AT1347" i="3"/>
  <c r="AD1343" i="3"/>
  <c r="AU1343" i="3" s="1"/>
  <c r="AT1343" i="3"/>
  <c r="AD1339" i="3"/>
  <c r="AU1339" i="3" s="1"/>
  <c r="AT1339" i="3"/>
  <c r="AD1335" i="3"/>
  <c r="AU1335" i="3" s="1"/>
  <c r="AT1335" i="3"/>
  <c r="AD1331" i="3"/>
  <c r="AU1331" i="3" s="1"/>
  <c r="AT1331" i="3"/>
  <c r="AD1327" i="3"/>
  <c r="AU1327" i="3" s="1"/>
  <c r="AT1327" i="3"/>
  <c r="AD1323" i="3"/>
  <c r="AU1323" i="3" s="1"/>
  <c r="AT1323" i="3"/>
  <c r="AD1319" i="3"/>
  <c r="AU1319" i="3" s="1"/>
  <c r="AT1319" i="3"/>
  <c r="AD1315" i="3"/>
  <c r="AU1315" i="3" s="1"/>
  <c r="AT1315" i="3"/>
  <c r="AD1311" i="3"/>
  <c r="AU1311" i="3" s="1"/>
  <c r="AT1311" i="3"/>
  <c r="AD1307" i="3"/>
  <c r="AU1307" i="3" s="1"/>
  <c r="AT1307" i="3"/>
  <c r="AD1303" i="3"/>
  <c r="AU1303" i="3" s="1"/>
  <c r="AT1303" i="3"/>
  <c r="AD1299" i="3"/>
  <c r="AU1299" i="3" s="1"/>
  <c r="AT1299" i="3"/>
  <c r="AD1295" i="3"/>
  <c r="AU1295" i="3" s="1"/>
  <c r="AT1295" i="3"/>
  <c r="AD1291" i="3"/>
  <c r="AU1291" i="3" s="1"/>
  <c r="AT1291" i="3"/>
  <c r="AD1287" i="3"/>
  <c r="AU1287" i="3" s="1"/>
  <c r="AT1287" i="3"/>
  <c r="AD1283" i="3"/>
  <c r="AU1283" i="3" s="1"/>
  <c r="AT1283" i="3"/>
  <c r="AD1279" i="3"/>
  <c r="AU1279" i="3" s="1"/>
  <c r="AT1279" i="3"/>
  <c r="AD1275" i="3"/>
  <c r="AU1275" i="3" s="1"/>
  <c r="AT1275" i="3"/>
  <c r="AD1271" i="3"/>
  <c r="AU1271" i="3" s="1"/>
  <c r="AT1271" i="3"/>
  <c r="AD1267" i="3"/>
  <c r="AU1267" i="3" s="1"/>
  <c r="AT1267" i="3"/>
  <c r="AD1263" i="3"/>
  <c r="AU1263" i="3" s="1"/>
  <c r="AT1263" i="3"/>
  <c r="AD1259" i="3"/>
  <c r="AU1259" i="3" s="1"/>
  <c r="AT1259" i="3"/>
  <c r="AD1255" i="3"/>
  <c r="AU1255" i="3" s="1"/>
  <c r="AT1255" i="3"/>
  <c r="AD1251" i="3"/>
  <c r="AU1251" i="3" s="1"/>
  <c r="AT1251" i="3"/>
  <c r="AD1247" i="3"/>
  <c r="AU1247" i="3" s="1"/>
  <c r="AT1247" i="3"/>
  <c r="BL1243" i="3"/>
  <c r="AB1243" i="3"/>
  <c r="AF1241" i="3"/>
  <c r="BL1239" i="3"/>
  <c r="AB1239" i="3"/>
  <c r="BL1235" i="3"/>
  <c r="AB1235" i="3"/>
  <c r="AF1233" i="3"/>
  <c r="BL1231" i="3"/>
  <c r="AB1231" i="3"/>
  <c r="BE1223" i="3"/>
  <c r="BF1223" i="3" s="1"/>
  <c r="BB1223" i="3"/>
  <c r="AT1189" i="3"/>
  <c r="AD1189" i="3"/>
  <c r="AU1189" i="3" s="1"/>
  <c r="AT1188" i="3"/>
  <c r="AD1188" i="3"/>
  <c r="AU1188" i="3" s="1"/>
  <c r="AF1186" i="3"/>
  <c r="BB1185" i="3"/>
  <c r="BE1185" i="3"/>
  <c r="BF1185" i="3" s="1"/>
  <c r="BB1169" i="3"/>
  <c r="BE1169" i="3"/>
  <c r="BF1169" i="3" s="1"/>
  <c r="BB1157" i="3"/>
  <c r="BE1157" i="3"/>
  <c r="BF1157" i="3" s="1"/>
  <c r="AD1346" i="3"/>
  <c r="AU1346" i="3" s="1"/>
  <c r="AT1346" i="3"/>
  <c r="AD1342" i="3"/>
  <c r="AU1342" i="3" s="1"/>
  <c r="AT1342" i="3"/>
  <c r="AD1338" i="3"/>
  <c r="AU1338" i="3" s="1"/>
  <c r="AT1338" i="3"/>
  <c r="AD1334" i="3"/>
  <c r="AU1334" i="3" s="1"/>
  <c r="AT1334" i="3"/>
  <c r="AD1330" i="3"/>
  <c r="AU1330" i="3" s="1"/>
  <c r="AT1330" i="3"/>
  <c r="AD1326" i="3"/>
  <c r="AU1326" i="3" s="1"/>
  <c r="AT1326" i="3"/>
  <c r="AD1322" i="3"/>
  <c r="AU1322" i="3" s="1"/>
  <c r="AT1322" i="3"/>
  <c r="AD1318" i="3"/>
  <c r="AU1318" i="3" s="1"/>
  <c r="AT1318" i="3"/>
  <c r="AD1314" i="3"/>
  <c r="AU1314" i="3" s="1"/>
  <c r="AT1314" i="3"/>
  <c r="AD1310" i="3"/>
  <c r="AU1310" i="3" s="1"/>
  <c r="AT1310" i="3"/>
  <c r="AD1306" i="3"/>
  <c r="AU1306" i="3" s="1"/>
  <c r="AT1306" i="3"/>
  <c r="AD1302" i="3"/>
  <c r="AU1302" i="3" s="1"/>
  <c r="AT1302" i="3"/>
  <c r="AD1298" i="3"/>
  <c r="AU1298" i="3" s="1"/>
  <c r="AT1298" i="3"/>
  <c r="AD1294" i="3"/>
  <c r="AU1294" i="3" s="1"/>
  <c r="AT1294" i="3"/>
  <c r="AD1290" i="3"/>
  <c r="AU1290" i="3" s="1"/>
  <c r="AT1290" i="3"/>
  <c r="AD1286" i="3"/>
  <c r="AU1286" i="3" s="1"/>
  <c r="AT1286" i="3"/>
  <c r="AD1282" i="3"/>
  <c r="AU1282" i="3" s="1"/>
  <c r="AT1282" i="3"/>
  <c r="AD1278" i="3"/>
  <c r="AU1278" i="3" s="1"/>
  <c r="AT1278" i="3"/>
  <c r="AD1274" i="3"/>
  <c r="AU1274" i="3" s="1"/>
  <c r="AT1274" i="3"/>
  <c r="AD1270" i="3"/>
  <c r="AU1270" i="3" s="1"/>
  <c r="AT1270" i="3"/>
  <c r="AD1266" i="3"/>
  <c r="AU1266" i="3" s="1"/>
  <c r="AT1266" i="3"/>
  <c r="AD1262" i="3"/>
  <c r="AU1262" i="3" s="1"/>
  <c r="AT1262" i="3"/>
  <c r="AD1258" i="3"/>
  <c r="AU1258" i="3" s="1"/>
  <c r="AT1258" i="3"/>
  <c r="AD1254" i="3"/>
  <c r="AU1254" i="3" s="1"/>
  <c r="AT1254" i="3"/>
  <c r="AD1250" i="3"/>
  <c r="AU1250" i="3" s="1"/>
  <c r="AT1250" i="3"/>
  <c r="AD1246" i="3"/>
  <c r="AU1246" i="3" s="1"/>
  <c r="AT1246" i="3"/>
  <c r="AF1243" i="3"/>
  <c r="AC1241" i="3"/>
  <c r="AH1241" i="3"/>
  <c r="AC1237" i="3"/>
  <c r="AH1237" i="3"/>
  <c r="AF1237" i="3" s="1"/>
  <c r="AF1235" i="3"/>
  <c r="AC1233" i="3"/>
  <c r="AH1233" i="3"/>
  <c r="AF1231" i="3"/>
  <c r="AC1229" i="3"/>
  <c r="AH1229" i="3"/>
  <c r="AF1229" i="3" s="1"/>
  <c r="AC1224" i="3"/>
  <c r="AH1224" i="3"/>
  <c r="AF1224" i="3" s="1"/>
  <c r="AB1221" i="3"/>
  <c r="BL1221" i="3"/>
  <c r="AF1174" i="3"/>
  <c r="BB1173" i="3"/>
  <c r="BE1173" i="3"/>
  <c r="BF1173" i="3" s="1"/>
  <c r="AF1356" i="3"/>
  <c r="AD1353" i="3"/>
  <c r="AU1353" i="3" s="1"/>
  <c r="AT1353" i="3"/>
  <c r="AF1352" i="3"/>
  <c r="AD1349" i="3"/>
  <c r="AU1349" i="3" s="1"/>
  <c r="AT1349" i="3"/>
  <c r="AF1348" i="3"/>
  <c r="AD1345" i="3"/>
  <c r="AU1345" i="3" s="1"/>
  <c r="AT1345" i="3"/>
  <c r="AF1344" i="3"/>
  <c r="AD1341" i="3"/>
  <c r="AU1341" i="3" s="1"/>
  <c r="AT1341" i="3"/>
  <c r="AF1340" i="3"/>
  <c r="AD1337" i="3"/>
  <c r="AU1337" i="3" s="1"/>
  <c r="AT1337" i="3"/>
  <c r="AF1336" i="3"/>
  <c r="AD1333" i="3"/>
  <c r="AU1333" i="3" s="1"/>
  <c r="AT1333" i="3"/>
  <c r="AF1332" i="3"/>
  <c r="AD1329" i="3"/>
  <c r="AU1329" i="3" s="1"/>
  <c r="AT1329" i="3"/>
  <c r="AF1328" i="3"/>
  <c r="AD1325" i="3"/>
  <c r="AU1325" i="3" s="1"/>
  <c r="AT1325" i="3"/>
  <c r="AF1324" i="3"/>
  <c r="AD1321" i="3"/>
  <c r="AU1321" i="3" s="1"/>
  <c r="AT1321" i="3"/>
  <c r="AF1320" i="3"/>
  <c r="AD1317" i="3"/>
  <c r="AU1317" i="3" s="1"/>
  <c r="AT1317" i="3"/>
  <c r="AF1316" i="3"/>
  <c r="AD1313" i="3"/>
  <c r="AU1313" i="3" s="1"/>
  <c r="AT1313" i="3"/>
  <c r="AF1312" i="3"/>
  <c r="AD1309" i="3"/>
  <c r="AU1309" i="3" s="1"/>
  <c r="AT1309" i="3"/>
  <c r="AF1308" i="3"/>
  <c r="AD1305" i="3"/>
  <c r="AU1305" i="3" s="1"/>
  <c r="AT1305" i="3"/>
  <c r="AF1304" i="3"/>
  <c r="AD1301" i="3"/>
  <c r="AU1301" i="3" s="1"/>
  <c r="AT1301" i="3"/>
  <c r="AF1300" i="3"/>
  <c r="AD1297" i="3"/>
  <c r="AU1297" i="3" s="1"/>
  <c r="AT1297" i="3"/>
  <c r="AF1296" i="3"/>
  <c r="AD1293" i="3"/>
  <c r="AU1293" i="3" s="1"/>
  <c r="AT1293" i="3"/>
  <c r="AF1292" i="3"/>
  <c r="AD1289" i="3"/>
  <c r="AU1289" i="3" s="1"/>
  <c r="AT1289" i="3"/>
  <c r="AF1288" i="3"/>
  <c r="AD1285" i="3"/>
  <c r="AU1285" i="3" s="1"/>
  <c r="AT1285" i="3"/>
  <c r="AF1284" i="3"/>
  <c r="AD1281" i="3"/>
  <c r="AU1281" i="3" s="1"/>
  <c r="AT1281" i="3"/>
  <c r="AF1280" i="3"/>
  <c r="AD1277" i="3"/>
  <c r="AU1277" i="3" s="1"/>
  <c r="AT1277" i="3"/>
  <c r="AF1276" i="3"/>
  <c r="AD1273" i="3"/>
  <c r="AU1273" i="3" s="1"/>
  <c r="AT1273" i="3"/>
  <c r="AF1272" i="3"/>
  <c r="AD1269" i="3"/>
  <c r="AU1269" i="3" s="1"/>
  <c r="AT1269" i="3"/>
  <c r="AF1268" i="3"/>
  <c r="AD1265" i="3"/>
  <c r="AU1265" i="3" s="1"/>
  <c r="AT1265" i="3"/>
  <c r="AF1264" i="3"/>
  <c r="AD1261" i="3"/>
  <c r="AU1261" i="3" s="1"/>
  <c r="AT1261" i="3"/>
  <c r="AF1260" i="3"/>
  <c r="AD1257" i="3"/>
  <c r="AU1257" i="3" s="1"/>
  <c r="AT1257" i="3"/>
  <c r="AF1256" i="3"/>
  <c r="AD1253" i="3"/>
  <c r="AU1253" i="3" s="1"/>
  <c r="AT1253" i="3"/>
  <c r="AF1252" i="3"/>
  <c r="AD1249" i="3"/>
  <c r="AU1249" i="3" s="1"/>
  <c r="AT1249" i="3"/>
  <c r="AF1248" i="3"/>
  <c r="AD1245" i="3"/>
  <c r="AU1245" i="3" s="1"/>
  <c r="AT1245" i="3"/>
  <c r="BE1227" i="3"/>
  <c r="BF1227" i="3" s="1"/>
  <c r="BB1227" i="3"/>
  <c r="BB1177" i="3"/>
  <c r="BE1177" i="3"/>
  <c r="BF1177" i="3" s="1"/>
  <c r="AF1162" i="3"/>
  <c r="BB1161" i="3"/>
  <c r="BE1161" i="3"/>
  <c r="BF1161" i="3" s="1"/>
  <c r="AF1144" i="3"/>
  <c r="AF1128" i="3"/>
  <c r="AF1104" i="3"/>
  <c r="BE1093" i="3"/>
  <c r="BF1093" i="3" s="1"/>
  <c r="BB1093" i="3"/>
  <c r="AT1093" i="3"/>
  <c r="AD1093" i="3"/>
  <c r="AU1093" i="3" s="1"/>
  <c r="BE1089" i="3"/>
  <c r="BF1089" i="3" s="1"/>
  <c r="BB1089" i="3"/>
  <c r="AT1069" i="3"/>
  <c r="AD1069" i="3"/>
  <c r="AU1069" i="3" s="1"/>
  <c r="AB1058" i="3"/>
  <c r="BL1058" i="3"/>
  <c r="BE1056" i="3"/>
  <c r="BF1056" i="3" s="1"/>
  <c r="BB1056" i="3"/>
  <c r="AT1056" i="3"/>
  <c r="AD1056" i="3"/>
  <c r="AU1056" i="3" s="1"/>
  <c r="AC1039" i="3"/>
  <c r="AH1039" i="3"/>
  <c r="AF1012" i="3"/>
  <c r="AC1242" i="3"/>
  <c r="AH1242" i="3"/>
  <c r="AF1242" i="3" s="1"/>
  <c r="AC1238" i="3"/>
  <c r="AH1238" i="3"/>
  <c r="AF1238" i="3" s="1"/>
  <c r="AC1234" i="3"/>
  <c r="AH1234" i="3"/>
  <c r="AF1234" i="3" s="1"/>
  <c r="AC1230" i="3"/>
  <c r="AH1230" i="3"/>
  <c r="AF1230" i="3" s="1"/>
  <c r="AB1226" i="3"/>
  <c r="BL1226" i="3"/>
  <c r="AC1225" i="3"/>
  <c r="AH1225" i="3"/>
  <c r="AF1225" i="3" s="1"/>
  <c r="BE1224" i="3"/>
  <c r="BF1224" i="3" s="1"/>
  <c r="BB1224" i="3"/>
  <c r="AB1222" i="3"/>
  <c r="BL1222" i="3"/>
  <c r="AC1221" i="3"/>
  <c r="AH1221" i="3"/>
  <c r="AF1221" i="3" s="1"/>
  <c r="BE1220" i="3"/>
  <c r="BF1220" i="3" s="1"/>
  <c r="BB1220" i="3"/>
  <c r="AC1218" i="3"/>
  <c r="AC1216" i="3"/>
  <c r="AC1214" i="3"/>
  <c r="AC1212" i="3"/>
  <c r="AC1210" i="3"/>
  <c r="AC1208" i="3"/>
  <c r="AC1206" i="3"/>
  <c r="AC1204" i="3"/>
  <c r="AC1202" i="3"/>
  <c r="AC1200" i="3"/>
  <c r="AC1198" i="3"/>
  <c r="AC1196" i="3"/>
  <c r="AC1194" i="3"/>
  <c r="AC1192" i="3"/>
  <c r="AC1190" i="3"/>
  <c r="AC1186" i="3"/>
  <c r="AH1186" i="3"/>
  <c r="AC1182" i="3"/>
  <c r="AH1182" i="3"/>
  <c r="AC1178" i="3"/>
  <c r="AH1178" i="3"/>
  <c r="AF1178" i="3" s="1"/>
  <c r="AC1174" i="3"/>
  <c r="AH1174" i="3"/>
  <c r="AC1170" i="3"/>
  <c r="AH1170" i="3"/>
  <c r="AF1170" i="3" s="1"/>
  <c r="AC1166" i="3"/>
  <c r="AH1166" i="3"/>
  <c r="AC1162" i="3"/>
  <c r="AH1162" i="3"/>
  <c r="AD1152" i="3"/>
  <c r="AU1152" i="3" s="1"/>
  <c r="AT1152" i="3"/>
  <c r="AD1144" i="3"/>
  <c r="AU1144" i="3" s="1"/>
  <c r="AT1144" i="3"/>
  <c r="AD1136" i="3"/>
  <c r="AU1136" i="3" s="1"/>
  <c r="AT1136" i="3"/>
  <c r="AD1128" i="3"/>
  <c r="AU1128" i="3" s="1"/>
  <c r="AT1128" i="3"/>
  <c r="AC1243" i="3"/>
  <c r="AH1243" i="3"/>
  <c r="AB1240" i="3"/>
  <c r="AC1239" i="3"/>
  <c r="AH1239" i="3"/>
  <c r="AF1239" i="3" s="1"/>
  <c r="AB1236" i="3"/>
  <c r="AC1235" i="3"/>
  <c r="AH1235" i="3"/>
  <c r="AB1232" i="3"/>
  <c r="AC1231" i="3"/>
  <c r="AH1231" i="3"/>
  <c r="AB1227" i="3"/>
  <c r="BL1227" i="3"/>
  <c r="AC1226" i="3"/>
  <c r="AH1226" i="3"/>
  <c r="AF1226" i="3" s="1"/>
  <c r="BE1225" i="3"/>
  <c r="BF1225" i="3" s="1"/>
  <c r="BB1225" i="3"/>
  <c r="AB1223" i="3"/>
  <c r="BL1223" i="3"/>
  <c r="AC1222" i="3"/>
  <c r="AH1222" i="3"/>
  <c r="AF1222" i="3" s="1"/>
  <c r="BE1221" i="3"/>
  <c r="BF1221" i="3" s="1"/>
  <c r="BB1221" i="3"/>
  <c r="AB1219" i="3"/>
  <c r="BL1219" i="3"/>
  <c r="BE1218" i="3"/>
  <c r="BF1218" i="3" s="1"/>
  <c r="BE1216" i="3"/>
  <c r="BF1216" i="3" s="1"/>
  <c r="BE1214" i="3"/>
  <c r="BF1214" i="3" s="1"/>
  <c r="BE1212" i="3"/>
  <c r="BF1212" i="3" s="1"/>
  <c r="BE1210" i="3"/>
  <c r="BF1210" i="3" s="1"/>
  <c r="BE1208" i="3"/>
  <c r="BF1208" i="3" s="1"/>
  <c r="BE1206" i="3"/>
  <c r="BF1206" i="3" s="1"/>
  <c r="BE1204" i="3"/>
  <c r="BF1204" i="3" s="1"/>
  <c r="BE1202" i="3"/>
  <c r="BF1202" i="3" s="1"/>
  <c r="BE1200" i="3"/>
  <c r="BF1200" i="3" s="1"/>
  <c r="BE1198" i="3"/>
  <c r="BF1198" i="3" s="1"/>
  <c r="BE1196" i="3"/>
  <c r="BF1196" i="3" s="1"/>
  <c r="BE1194" i="3"/>
  <c r="BF1194" i="3" s="1"/>
  <c r="BE1192" i="3"/>
  <c r="BF1192" i="3" s="1"/>
  <c r="BE1190" i="3"/>
  <c r="BF1190" i="3" s="1"/>
  <c r="BL1184" i="3"/>
  <c r="AB1184" i="3"/>
  <c r="AF1184" i="3"/>
  <c r="BL1180" i="3"/>
  <c r="AB1180" i="3"/>
  <c r="BL1176" i="3"/>
  <c r="AB1176" i="3"/>
  <c r="AF1176" i="3"/>
  <c r="BL1172" i="3"/>
  <c r="AB1172" i="3"/>
  <c r="BL1168" i="3"/>
  <c r="AB1168" i="3"/>
  <c r="AF1168" i="3"/>
  <c r="BL1164" i="3"/>
  <c r="AB1164" i="3"/>
  <c r="BB1159" i="3"/>
  <c r="BE1159" i="3"/>
  <c r="BF1159" i="3" s="1"/>
  <c r="BB1155" i="3"/>
  <c r="BE1155" i="3"/>
  <c r="BF1155" i="3" s="1"/>
  <c r="AF1148" i="3"/>
  <c r="AF1132" i="3"/>
  <c r="BB1119" i="3"/>
  <c r="BE1119" i="3"/>
  <c r="BF1119" i="3" s="1"/>
  <c r="AC1244" i="3"/>
  <c r="AH1244" i="3"/>
  <c r="AF1244" i="3" s="1"/>
  <c r="BE1241" i="3"/>
  <c r="BF1241" i="3" s="1"/>
  <c r="AC1240" i="3"/>
  <c r="AH1240" i="3"/>
  <c r="AF1240" i="3" s="1"/>
  <c r="BE1237" i="3"/>
  <c r="BF1237" i="3" s="1"/>
  <c r="AC1236" i="3"/>
  <c r="AH1236" i="3"/>
  <c r="AF1236" i="3" s="1"/>
  <c r="BE1233" i="3"/>
  <c r="BF1233" i="3" s="1"/>
  <c r="AC1232" i="3"/>
  <c r="AH1232" i="3"/>
  <c r="AF1232" i="3" s="1"/>
  <c r="BE1229" i="3"/>
  <c r="BF1229" i="3" s="1"/>
  <c r="BL1228" i="3"/>
  <c r="AC1228" i="3"/>
  <c r="AH1228" i="3"/>
  <c r="AF1228" i="3" s="1"/>
  <c r="AC1227" i="3"/>
  <c r="AH1227" i="3"/>
  <c r="AF1227" i="3" s="1"/>
  <c r="BE1226" i="3"/>
  <c r="BF1226" i="3" s="1"/>
  <c r="BB1226" i="3"/>
  <c r="AB1224" i="3"/>
  <c r="BL1224" i="3"/>
  <c r="AC1223" i="3"/>
  <c r="AH1223" i="3"/>
  <c r="AF1223" i="3" s="1"/>
  <c r="BE1222" i="3"/>
  <c r="BF1222" i="3" s="1"/>
  <c r="BB1222" i="3"/>
  <c r="AB1220" i="3"/>
  <c r="BL1220" i="3"/>
  <c r="AC1219" i="3"/>
  <c r="AC1217" i="3"/>
  <c r="AC1215" i="3"/>
  <c r="AC1213" i="3"/>
  <c r="AC1211" i="3"/>
  <c r="AC1209" i="3"/>
  <c r="AC1207" i="3"/>
  <c r="AC1205" i="3"/>
  <c r="AC1203" i="3"/>
  <c r="AC1201" i="3"/>
  <c r="AC1199" i="3"/>
  <c r="AC1197" i="3"/>
  <c r="AC1195" i="3"/>
  <c r="AC1193" i="3"/>
  <c r="AC1191" i="3"/>
  <c r="AD1148" i="3"/>
  <c r="AU1148" i="3" s="1"/>
  <c r="AT1148" i="3"/>
  <c r="AD1140" i="3"/>
  <c r="AU1140" i="3" s="1"/>
  <c r="AT1140" i="3"/>
  <c r="AD1132" i="3"/>
  <c r="AU1132" i="3" s="1"/>
  <c r="AT1132" i="3"/>
  <c r="BB1123" i="3"/>
  <c r="BE1123" i="3"/>
  <c r="BF1123" i="3" s="1"/>
  <c r="AC1187" i="3"/>
  <c r="AH1187" i="3"/>
  <c r="AF1187" i="3" s="1"/>
  <c r="BE1184" i="3"/>
  <c r="BF1184" i="3" s="1"/>
  <c r="AC1183" i="3"/>
  <c r="AH1183" i="3"/>
  <c r="AF1183" i="3" s="1"/>
  <c r="BE1180" i="3"/>
  <c r="BF1180" i="3" s="1"/>
  <c r="AC1179" i="3"/>
  <c r="AH1179" i="3"/>
  <c r="AF1179" i="3" s="1"/>
  <c r="BE1176" i="3"/>
  <c r="BF1176" i="3" s="1"/>
  <c r="AC1175" i="3"/>
  <c r="AH1175" i="3"/>
  <c r="AF1175" i="3" s="1"/>
  <c r="BE1172" i="3"/>
  <c r="BF1172" i="3" s="1"/>
  <c r="AC1171" i="3"/>
  <c r="AH1171" i="3"/>
  <c r="AF1171" i="3" s="1"/>
  <c r="BE1168" i="3"/>
  <c r="BF1168" i="3" s="1"/>
  <c r="AC1167" i="3"/>
  <c r="AH1167" i="3"/>
  <c r="AF1167" i="3" s="1"/>
  <c r="BE1164" i="3"/>
  <c r="BF1164" i="3" s="1"/>
  <c r="AC1163" i="3"/>
  <c r="AH1163" i="3"/>
  <c r="AF1163" i="3" s="1"/>
  <c r="BL1160" i="3"/>
  <c r="AC1160" i="3"/>
  <c r="AH1160" i="3"/>
  <c r="AF1160" i="3"/>
  <c r="BL1158" i="3"/>
  <c r="AC1158" i="3"/>
  <c r="AH1158" i="3"/>
  <c r="AF1158" i="3"/>
  <c r="BL1156" i="3"/>
  <c r="AC1156" i="3"/>
  <c r="AH1156" i="3"/>
  <c r="AF1156" i="3"/>
  <c r="BL1154" i="3"/>
  <c r="AC1154" i="3"/>
  <c r="AH1154" i="3"/>
  <c r="AF1154" i="3"/>
  <c r="AB1113" i="3"/>
  <c r="AD1112" i="3"/>
  <c r="AU1112" i="3" s="1"/>
  <c r="AT1112" i="3"/>
  <c r="AD1104" i="3"/>
  <c r="AU1104" i="3" s="1"/>
  <c r="AT1104" i="3"/>
  <c r="AD1096" i="3"/>
  <c r="AU1096" i="3" s="1"/>
  <c r="AT1096" i="3"/>
  <c r="AD1086" i="3"/>
  <c r="AU1086" i="3" s="1"/>
  <c r="AT1086" i="3"/>
  <c r="BB1219" i="3"/>
  <c r="AH1219" i="3"/>
  <c r="AF1219" i="3" s="1"/>
  <c r="BB1218" i="3"/>
  <c r="AH1218" i="3"/>
  <c r="AF1218" i="3" s="1"/>
  <c r="BB1217" i="3"/>
  <c r="AH1217" i="3"/>
  <c r="AF1217" i="3" s="1"/>
  <c r="BB1216" i="3"/>
  <c r="AH1216" i="3"/>
  <c r="AF1216" i="3" s="1"/>
  <c r="BB1215" i="3"/>
  <c r="AH1215" i="3"/>
  <c r="AF1215" i="3" s="1"/>
  <c r="BB1214" i="3"/>
  <c r="AH1214" i="3"/>
  <c r="AF1214" i="3" s="1"/>
  <c r="BB1213" i="3"/>
  <c r="AH1213" i="3"/>
  <c r="AF1213" i="3" s="1"/>
  <c r="BB1212" i="3"/>
  <c r="AH1212" i="3"/>
  <c r="AF1212" i="3" s="1"/>
  <c r="BB1211" i="3"/>
  <c r="AH1211" i="3"/>
  <c r="AF1211" i="3" s="1"/>
  <c r="BB1210" i="3"/>
  <c r="AH1210" i="3"/>
  <c r="AF1210" i="3" s="1"/>
  <c r="BB1209" i="3"/>
  <c r="AH1209" i="3"/>
  <c r="AF1209" i="3" s="1"/>
  <c r="BB1208" i="3"/>
  <c r="AH1208" i="3"/>
  <c r="AF1208" i="3" s="1"/>
  <c r="BB1207" i="3"/>
  <c r="AH1207" i="3"/>
  <c r="AF1207" i="3" s="1"/>
  <c r="BB1206" i="3"/>
  <c r="AH1206" i="3"/>
  <c r="AF1206" i="3" s="1"/>
  <c r="BB1205" i="3"/>
  <c r="AH1205" i="3"/>
  <c r="AF1205" i="3" s="1"/>
  <c r="BB1204" i="3"/>
  <c r="AH1204" i="3"/>
  <c r="AF1204" i="3" s="1"/>
  <c r="BB1203" i="3"/>
  <c r="AH1203" i="3"/>
  <c r="AF1203" i="3" s="1"/>
  <c r="BB1202" i="3"/>
  <c r="AH1202" i="3"/>
  <c r="AF1202" i="3" s="1"/>
  <c r="BB1201" i="3"/>
  <c r="AH1201" i="3"/>
  <c r="AF1201" i="3" s="1"/>
  <c r="BB1200" i="3"/>
  <c r="AH1200" i="3"/>
  <c r="AF1200" i="3" s="1"/>
  <c r="BB1199" i="3"/>
  <c r="AH1199" i="3"/>
  <c r="AF1199" i="3" s="1"/>
  <c r="BB1198" i="3"/>
  <c r="AH1198" i="3"/>
  <c r="AF1198" i="3" s="1"/>
  <c r="BB1197" i="3"/>
  <c r="AH1197" i="3"/>
  <c r="AF1197" i="3" s="1"/>
  <c r="BB1196" i="3"/>
  <c r="AH1196" i="3"/>
  <c r="AF1196" i="3" s="1"/>
  <c r="BB1195" i="3"/>
  <c r="AH1195" i="3"/>
  <c r="AF1195" i="3" s="1"/>
  <c r="BB1194" i="3"/>
  <c r="AH1194" i="3"/>
  <c r="AF1194" i="3" s="1"/>
  <c r="BB1193" i="3"/>
  <c r="AH1193" i="3"/>
  <c r="AF1193" i="3" s="1"/>
  <c r="BB1192" i="3"/>
  <c r="AH1192" i="3"/>
  <c r="AF1192" i="3" s="1"/>
  <c r="BB1191" i="3"/>
  <c r="AH1191" i="3"/>
  <c r="AF1191" i="3" s="1"/>
  <c r="BB1190" i="3"/>
  <c r="AH1190" i="3"/>
  <c r="AF1190" i="3" s="1"/>
  <c r="AC1184" i="3"/>
  <c r="AH1184" i="3"/>
  <c r="AC1180" i="3"/>
  <c r="AH1180" i="3"/>
  <c r="AF1180" i="3" s="1"/>
  <c r="AC1176" i="3"/>
  <c r="AH1176" i="3"/>
  <c r="AC1172" i="3"/>
  <c r="AH1172" i="3"/>
  <c r="AF1172" i="3" s="1"/>
  <c r="AC1168" i="3"/>
  <c r="AH1168" i="3"/>
  <c r="AC1164" i="3"/>
  <c r="AH1164" i="3"/>
  <c r="AF1164" i="3" s="1"/>
  <c r="AF1150" i="3"/>
  <c r="AF1142" i="3"/>
  <c r="AF1138" i="3"/>
  <c r="AF1134" i="3"/>
  <c r="AF1126" i="3"/>
  <c r="AC1124" i="3"/>
  <c r="AH1124" i="3"/>
  <c r="AF1124" i="3" s="1"/>
  <c r="BL1122" i="3"/>
  <c r="AB1122" i="3"/>
  <c r="AC1120" i="3"/>
  <c r="AH1120" i="3"/>
  <c r="AF1120" i="3" s="1"/>
  <c r="BL1118" i="3"/>
  <c r="AB1118" i="3"/>
  <c r="AF1118" i="3"/>
  <c r="AC1116" i="3"/>
  <c r="AH1116" i="3"/>
  <c r="AF1116" i="3" s="1"/>
  <c r="AF1108" i="3"/>
  <c r="AT1092" i="3"/>
  <c r="AD1092" i="3"/>
  <c r="AU1092" i="3" s="1"/>
  <c r="AH1090" i="3"/>
  <c r="AF1090" i="3" s="1"/>
  <c r="AC1090" i="3"/>
  <c r="BL1218" i="3"/>
  <c r="BL1217" i="3"/>
  <c r="BL1216" i="3"/>
  <c r="BL1215" i="3"/>
  <c r="BL1214" i="3"/>
  <c r="BL1213" i="3"/>
  <c r="BL1212" i="3"/>
  <c r="BL1211" i="3"/>
  <c r="BL1210" i="3"/>
  <c r="BL1209" i="3"/>
  <c r="BL1208" i="3"/>
  <c r="BL1207" i="3"/>
  <c r="BL1206" i="3"/>
  <c r="BL1205" i="3"/>
  <c r="BL1204" i="3"/>
  <c r="BL1203" i="3"/>
  <c r="BL1202" i="3"/>
  <c r="BL1201" i="3"/>
  <c r="BL1200" i="3"/>
  <c r="BL1199" i="3"/>
  <c r="BL1198" i="3"/>
  <c r="BL1197" i="3"/>
  <c r="BL1196" i="3"/>
  <c r="BL1195" i="3"/>
  <c r="BL1194" i="3"/>
  <c r="BL1193" i="3"/>
  <c r="BL1192" i="3"/>
  <c r="BL1191" i="3"/>
  <c r="BL1190" i="3"/>
  <c r="BL1189" i="3"/>
  <c r="AC1185" i="3"/>
  <c r="AH1185" i="3"/>
  <c r="AF1185" i="3" s="1"/>
  <c r="AC1181" i="3"/>
  <c r="AH1181" i="3"/>
  <c r="AF1181" i="3" s="1"/>
  <c r="AC1177" i="3"/>
  <c r="AH1177" i="3"/>
  <c r="AF1177" i="3" s="1"/>
  <c r="AC1173" i="3"/>
  <c r="AH1173" i="3"/>
  <c r="AF1173" i="3" s="1"/>
  <c r="AC1169" i="3"/>
  <c r="AH1169" i="3"/>
  <c r="AF1169" i="3" s="1"/>
  <c r="AC1165" i="3"/>
  <c r="AH1165" i="3"/>
  <c r="AF1165" i="3" s="1"/>
  <c r="AC1161" i="3"/>
  <c r="AH1161" i="3"/>
  <c r="AF1161" i="3"/>
  <c r="AC1159" i="3"/>
  <c r="AH1159" i="3"/>
  <c r="AF1159" i="3" s="1"/>
  <c r="AC1157" i="3"/>
  <c r="AH1157" i="3"/>
  <c r="AF1157" i="3"/>
  <c r="AC1155" i="3"/>
  <c r="AH1155" i="3"/>
  <c r="AF1155" i="3" s="1"/>
  <c r="AF1153" i="3"/>
  <c r="AT1150" i="3"/>
  <c r="AT1146" i="3"/>
  <c r="AF1145" i="3"/>
  <c r="AT1142" i="3"/>
  <c r="AT1138" i="3"/>
  <c r="AF1137" i="3"/>
  <c r="AT1134" i="3"/>
  <c r="AT1130" i="3"/>
  <c r="AF1129" i="3"/>
  <c r="AT1126" i="3"/>
  <c r="AC1114" i="3"/>
  <c r="AH1114" i="3"/>
  <c r="AF1114" i="3" s="1"/>
  <c r="AD1108" i="3"/>
  <c r="AU1108" i="3" s="1"/>
  <c r="AT1108" i="3"/>
  <c r="AD1100" i="3"/>
  <c r="AU1100" i="3" s="1"/>
  <c r="AT1100" i="3"/>
  <c r="AC1125" i="3"/>
  <c r="AH1125" i="3"/>
  <c r="AF1125" i="3" s="1"/>
  <c r="AC1121" i="3"/>
  <c r="AH1121" i="3"/>
  <c r="AF1121" i="3" s="1"/>
  <c r="AC1117" i="3"/>
  <c r="AH1117" i="3"/>
  <c r="AF1117" i="3" s="1"/>
  <c r="AH1092" i="3"/>
  <c r="AF1092" i="3" s="1"/>
  <c r="BE1090" i="3"/>
  <c r="BF1090" i="3" s="1"/>
  <c r="BB1090" i="3"/>
  <c r="AD1088" i="3"/>
  <c r="AU1088" i="3" s="1"/>
  <c r="AT1088" i="3"/>
  <c r="AD1083" i="3"/>
  <c r="AU1083" i="3" s="1"/>
  <c r="AT1083" i="3"/>
  <c r="AD1079" i="3"/>
  <c r="AU1079" i="3" s="1"/>
  <c r="AT1079" i="3"/>
  <c r="AC1122" i="3"/>
  <c r="AH1122" i="3"/>
  <c r="AF1122" i="3" s="1"/>
  <c r="AC1118" i="3"/>
  <c r="AH1118" i="3"/>
  <c r="AC1115" i="3"/>
  <c r="AH1115" i="3"/>
  <c r="AF1115" i="3" s="1"/>
  <c r="AC1113" i="3"/>
  <c r="AH1113" i="3"/>
  <c r="AF1113" i="3"/>
  <c r="AF1106" i="3"/>
  <c r="AF1102" i="3"/>
  <c r="AF1098" i="3"/>
  <c r="BE1091" i="3"/>
  <c r="BF1091" i="3" s="1"/>
  <c r="BB1091" i="3"/>
  <c r="AT1091" i="3"/>
  <c r="AD1091" i="3"/>
  <c r="AU1091" i="3" s="1"/>
  <c r="AD1087" i="3"/>
  <c r="AU1087" i="3" s="1"/>
  <c r="AT1087" i="3"/>
  <c r="AD1084" i="3"/>
  <c r="AU1084" i="3" s="1"/>
  <c r="AT1084" i="3"/>
  <c r="AC1080" i="3"/>
  <c r="AH1153" i="3"/>
  <c r="AH1152" i="3"/>
  <c r="AF1152" i="3" s="1"/>
  <c r="AH1151" i="3"/>
  <c r="AF1151" i="3" s="1"/>
  <c r="AH1150" i="3"/>
  <c r="AH1149" i="3"/>
  <c r="AF1149" i="3" s="1"/>
  <c r="AH1148" i="3"/>
  <c r="AH1147" i="3"/>
  <c r="AF1147" i="3" s="1"/>
  <c r="AH1146" i="3"/>
  <c r="AF1146" i="3" s="1"/>
  <c r="AH1145" i="3"/>
  <c r="AH1144" i="3"/>
  <c r="AH1143" i="3"/>
  <c r="AF1143" i="3" s="1"/>
  <c r="AH1142" i="3"/>
  <c r="AH1141" i="3"/>
  <c r="AF1141" i="3" s="1"/>
  <c r="AH1140" i="3"/>
  <c r="AF1140" i="3" s="1"/>
  <c r="AH1139" i="3"/>
  <c r="AF1139" i="3" s="1"/>
  <c r="AH1138" i="3"/>
  <c r="AH1137" i="3"/>
  <c r="AH1136" i="3"/>
  <c r="AF1136" i="3" s="1"/>
  <c r="AH1135" i="3"/>
  <c r="AF1135" i="3" s="1"/>
  <c r="AH1134" i="3"/>
  <c r="AH1133" i="3"/>
  <c r="AF1133" i="3" s="1"/>
  <c r="AH1132" i="3"/>
  <c r="AH1131" i="3"/>
  <c r="AF1131" i="3" s="1"/>
  <c r="AH1130" i="3"/>
  <c r="AF1130" i="3" s="1"/>
  <c r="AH1129" i="3"/>
  <c r="AH1128" i="3"/>
  <c r="AH1127" i="3"/>
  <c r="AF1127" i="3" s="1"/>
  <c r="AH1126" i="3"/>
  <c r="BE1124" i="3"/>
  <c r="BF1124" i="3" s="1"/>
  <c r="AC1123" i="3"/>
  <c r="AH1123" i="3"/>
  <c r="AF1123" i="3" s="1"/>
  <c r="BE1120" i="3"/>
  <c r="BF1120" i="3" s="1"/>
  <c r="AC1119" i="3"/>
  <c r="AH1119" i="3"/>
  <c r="AF1119" i="3" s="1"/>
  <c r="BE1116" i="3"/>
  <c r="BF1116" i="3" s="1"/>
  <c r="BE1114" i="3"/>
  <c r="BF1114" i="3" s="1"/>
  <c r="AT1110" i="3"/>
  <c r="AT1106" i="3"/>
  <c r="AT1102" i="3"/>
  <c r="AT1098" i="3"/>
  <c r="BE1092" i="3"/>
  <c r="BF1092" i="3" s="1"/>
  <c r="BB1092" i="3"/>
  <c r="AD1089" i="3"/>
  <c r="AU1089" i="3" s="1"/>
  <c r="AT1089" i="3"/>
  <c r="AT1081" i="3"/>
  <c r="AD1081" i="3"/>
  <c r="AU1081" i="3" s="1"/>
  <c r="AC1076" i="3"/>
  <c r="AH1076" i="3"/>
  <c r="AB1093" i="3"/>
  <c r="BL1093" i="3"/>
  <c r="AB1092" i="3"/>
  <c r="BL1092" i="3"/>
  <c r="AB1091" i="3"/>
  <c r="BL1091" i="3"/>
  <c r="AB1090" i="3"/>
  <c r="BL1090" i="3"/>
  <c r="AB1089" i="3"/>
  <c r="BL1089" i="3"/>
  <c r="BE1086" i="3"/>
  <c r="BF1086" i="3" s="1"/>
  <c r="BE1080" i="3"/>
  <c r="BF1080" i="3" s="1"/>
  <c r="BB1080" i="3"/>
  <c r="BE1076" i="3"/>
  <c r="BF1076" i="3" s="1"/>
  <c r="BB1076" i="3"/>
  <c r="AB1075" i="3"/>
  <c r="BL1075" i="3"/>
  <c r="AT1072" i="3"/>
  <c r="AD1072" i="3"/>
  <c r="AU1072" i="3" s="1"/>
  <c r="AT1066" i="3"/>
  <c r="AD1066" i="3"/>
  <c r="AU1066" i="3" s="1"/>
  <c r="AT1064" i="3"/>
  <c r="AD1064" i="3"/>
  <c r="AU1064" i="3" s="1"/>
  <c r="AT1061" i="3"/>
  <c r="AD1061" i="3"/>
  <c r="AU1061" i="3" s="1"/>
  <c r="AF1046" i="3"/>
  <c r="AT1044" i="3"/>
  <c r="AD1044" i="3"/>
  <c r="AU1044" i="3" s="1"/>
  <c r="BE1025" i="3"/>
  <c r="BF1025" i="3" s="1"/>
  <c r="BB1025" i="3"/>
  <c r="AB1017" i="3"/>
  <c r="BL1017" i="3"/>
  <c r="AD1085" i="3"/>
  <c r="AU1085" i="3" s="1"/>
  <c r="AT1085" i="3"/>
  <c r="AF1082" i="3"/>
  <c r="AT1077" i="3"/>
  <c r="AD1077" i="3"/>
  <c r="AU1077" i="3" s="1"/>
  <c r="BE1072" i="3"/>
  <c r="BF1072" i="3" s="1"/>
  <c r="BB1072" i="3"/>
  <c r="AB1071" i="3"/>
  <c r="BL1071" i="3"/>
  <c r="AT1068" i="3"/>
  <c r="AD1068" i="3"/>
  <c r="AU1068" i="3" s="1"/>
  <c r="AC1047" i="3"/>
  <c r="AH1047" i="3"/>
  <c r="AF1047" i="3" s="1"/>
  <c r="AH1112" i="3"/>
  <c r="AF1112" i="3" s="1"/>
  <c r="AH1111" i="3"/>
  <c r="AF1111" i="3" s="1"/>
  <c r="AH1110" i="3"/>
  <c r="AF1110" i="3" s="1"/>
  <c r="AH1109" i="3"/>
  <c r="AF1109" i="3" s="1"/>
  <c r="AH1108" i="3"/>
  <c r="AH1107" i="3"/>
  <c r="AF1107" i="3" s="1"/>
  <c r="AH1106" i="3"/>
  <c r="AH1105" i="3"/>
  <c r="AF1105" i="3" s="1"/>
  <c r="AH1104" i="3"/>
  <c r="AH1103" i="3"/>
  <c r="AF1103" i="3" s="1"/>
  <c r="AH1102" i="3"/>
  <c r="AH1101" i="3"/>
  <c r="AF1101" i="3" s="1"/>
  <c r="AH1100" i="3"/>
  <c r="AF1100" i="3" s="1"/>
  <c r="AH1099" i="3"/>
  <c r="AF1099" i="3" s="1"/>
  <c r="AH1098" i="3"/>
  <c r="AH1097" i="3"/>
  <c r="AF1097" i="3" s="1"/>
  <c r="AH1096" i="3"/>
  <c r="AF1096" i="3" s="1"/>
  <c r="BE1088" i="3"/>
  <c r="BF1088" i="3" s="1"/>
  <c r="BL1080" i="3"/>
  <c r="AB1080" i="3"/>
  <c r="AF1075" i="3"/>
  <c r="AT1073" i="3"/>
  <c r="AD1073" i="3"/>
  <c r="AU1073" i="3" s="1"/>
  <c r="BE1068" i="3"/>
  <c r="BF1068" i="3" s="1"/>
  <c r="BB1068" i="3"/>
  <c r="AT1067" i="3"/>
  <c r="AD1067" i="3"/>
  <c r="AU1067" i="3" s="1"/>
  <c r="AT1065" i="3"/>
  <c r="AD1065" i="3"/>
  <c r="AU1065" i="3" s="1"/>
  <c r="AT1060" i="3"/>
  <c r="AD1060" i="3"/>
  <c r="AU1060" i="3" s="1"/>
  <c r="AB1059" i="3"/>
  <c r="BL1059" i="3"/>
  <c r="AT1052" i="3"/>
  <c r="AD1052" i="3"/>
  <c r="AU1052" i="3" s="1"/>
  <c r="AF1038" i="3"/>
  <c r="AT1036" i="3"/>
  <c r="AD1036" i="3"/>
  <c r="AU1036" i="3" s="1"/>
  <c r="BL1088" i="3"/>
  <c r="BL1087" i="3"/>
  <c r="BL1086" i="3"/>
  <c r="BL1085" i="3"/>
  <c r="BL1084" i="3"/>
  <c r="AF1083" i="3"/>
  <c r="AF1079" i="3"/>
  <c r="AC1078" i="3"/>
  <c r="AB1076" i="3"/>
  <c r="BL1076" i="3"/>
  <c r="AF1076" i="3"/>
  <c r="AD1075" i="3"/>
  <c r="AU1075" i="3" s="1"/>
  <c r="AC1074" i="3"/>
  <c r="AB1072" i="3"/>
  <c r="BL1072" i="3"/>
  <c r="AF1072" i="3"/>
  <c r="AD1071" i="3"/>
  <c r="AU1071" i="3" s="1"/>
  <c r="AC1070" i="3"/>
  <c r="AB1068" i="3"/>
  <c r="BL1068" i="3"/>
  <c r="AF1068" i="3"/>
  <c r="AT1063" i="3"/>
  <c r="AD1063" i="3"/>
  <c r="AU1063" i="3" s="1"/>
  <c r="AH1063" i="3"/>
  <c r="AF1063" i="3" s="1"/>
  <c r="AH1060" i="3"/>
  <c r="AF1060" i="3" s="1"/>
  <c r="AB1055" i="3"/>
  <c r="BL1055" i="3"/>
  <c r="AB1054" i="3"/>
  <c r="BL1054" i="3"/>
  <c r="AH1051" i="3"/>
  <c r="AF1051" i="3" s="1"/>
  <c r="BE1047" i="3"/>
  <c r="BF1047" i="3" s="1"/>
  <c r="BB1047" i="3"/>
  <c r="AB1046" i="3"/>
  <c r="BL1046" i="3"/>
  <c r="AH1043" i="3"/>
  <c r="BE1039" i="3"/>
  <c r="BF1039" i="3" s="1"/>
  <c r="BB1039" i="3"/>
  <c r="AB1038" i="3"/>
  <c r="BL1038" i="3"/>
  <c r="AH1035" i="3"/>
  <c r="AT1019" i="3"/>
  <c r="AD1019" i="3"/>
  <c r="AU1019" i="3" s="1"/>
  <c r="AB1016" i="3"/>
  <c r="BL1016" i="3"/>
  <c r="BE1014" i="3"/>
  <c r="BF1014" i="3" s="1"/>
  <c r="BB1014" i="3"/>
  <c r="AT1014" i="3"/>
  <c r="AD1014" i="3"/>
  <c r="AU1014" i="3" s="1"/>
  <c r="AC1082" i="3"/>
  <c r="AF1080" i="3"/>
  <c r="AB1077" i="3"/>
  <c r="BL1077" i="3"/>
  <c r="AF1077" i="3"/>
  <c r="AB1073" i="3"/>
  <c r="BL1073" i="3"/>
  <c r="AF1073" i="3"/>
  <c r="AB1069" i="3"/>
  <c r="BL1069" i="3"/>
  <c r="AF1069" i="3"/>
  <c r="BE1067" i="3"/>
  <c r="BF1067" i="3" s="1"/>
  <c r="BB1067" i="3"/>
  <c r="BE1066" i="3"/>
  <c r="BF1066" i="3" s="1"/>
  <c r="BB1066" i="3"/>
  <c r="BE1065" i="3"/>
  <c r="BF1065" i="3" s="1"/>
  <c r="BB1065" i="3"/>
  <c r="BE1064" i="3"/>
  <c r="BF1064" i="3" s="1"/>
  <c r="BB1064" i="3"/>
  <c r="AT1059" i="3"/>
  <c r="AD1059" i="3"/>
  <c r="AU1059" i="3" s="1"/>
  <c r="AH1059" i="3"/>
  <c r="AF1059" i="3" s="1"/>
  <c r="AT1051" i="3"/>
  <c r="AD1051" i="3"/>
  <c r="AU1051" i="3" s="1"/>
  <c r="AT1048" i="3"/>
  <c r="AD1048" i="3"/>
  <c r="AU1048" i="3" s="1"/>
  <c r="AT1043" i="3"/>
  <c r="AD1043" i="3"/>
  <c r="AU1043" i="3" s="1"/>
  <c r="AF1042" i="3"/>
  <c r="AT1040" i="3"/>
  <c r="AD1040" i="3"/>
  <c r="AU1040" i="3" s="1"/>
  <c r="AT1035" i="3"/>
  <c r="AD1035" i="3"/>
  <c r="AU1035" i="3" s="1"/>
  <c r="AF1034" i="3"/>
  <c r="AH1026" i="3"/>
  <c r="AF1026" i="3" s="1"/>
  <c r="AC1026" i="3"/>
  <c r="AF1081" i="3"/>
  <c r="AF1078" i="3"/>
  <c r="AB1074" i="3"/>
  <c r="BL1074" i="3"/>
  <c r="BB1074" i="3"/>
  <c r="AF1074" i="3"/>
  <c r="AB1070" i="3"/>
  <c r="BL1070" i="3"/>
  <c r="BB1070" i="3"/>
  <c r="AF1070" i="3"/>
  <c r="AB1063" i="3"/>
  <c r="BL1063" i="3"/>
  <c r="AB1062" i="3"/>
  <c r="BL1062" i="3"/>
  <c r="BE1060" i="3"/>
  <c r="BF1060" i="3" s="1"/>
  <c r="BB1060" i="3"/>
  <c r="BB1059" i="3"/>
  <c r="AT1055" i="3"/>
  <c r="AD1055" i="3"/>
  <c r="AU1055" i="3" s="1"/>
  <c r="AH1055" i="3"/>
  <c r="AF1055" i="3" s="1"/>
  <c r="BE1051" i="3"/>
  <c r="BF1051" i="3" s="1"/>
  <c r="BB1051" i="3"/>
  <c r="AB1050" i="3"/>
  <c r="BL1050" i="3"/>
  <c r="BE1043" i="3"/>
  <c r="BF1043" i="3" s="1"/>
  <c r="BB1043" i="3"/>
  <c r="AB1042" i="3"/>
  <c r="BL1042" i="3"/>
  <c r="BE1035" i="3"/>
  <c r="BF1035" i="3" s="1"/>
  <c r="BB1035" i="3"/>
  <c r="AB1034" i="3"/>
  <c r="BL1034" i="3"/>
  <c r="BE1032" i="3"/>
  <c r="BF1032" i="3" s="1"/>
  <c r="BB1032" i="3"/>
  <c r="BE1031" i="3"/>
  <c r="BF1031" i="3" s="1"/>
  <c r="BB1031" i="3"/>
  <c r="BE1030" i="3"/>
  <c r="BF1030" i="3" s="1"/>
  <c r="BB1030" i="3"/>
  <c r="AT1030" i="3"/>
  <c r="AD1030" i="3"/>
  <c r="AU1030" i="3" s="1"/>
  <c r="AT1025" i="3"/>
  <c r="AD1025" i="3"/>
  <c r="AU1025" i="3" s="1"/>
  <c r="AT1022" i="3"/>
  <c r="AD1022" i="3"/>
  <c r="AU1022" i="3" s="1"/>
  <c r="AT1018" i="3"/>
  <c r="AD1018" i="3"/>
  <c r="AU1018" i="3" s="1"/>
  <c r="AB1051" i="3"/>
  <c r="BL1051" i="3"/>
  <c r="AB1047" i="3"/>
  <c r="BL1047" i="3"/>
  <c r="AB1043" i="3"/>
  <c r="BL1043" i="3"/>
  <c r="AF1043" i="3"/>
  <c r="AB1039" i="3"/>
  <c r="BL1039" i="3"/>
  <c r="AF1039" i="3"/>
  <c r="AB1035" i="3"/>
  <c r="BL1035" i="3"/>
  <c r="AF1035" i="3"/>
  <c r="AB1029" i="3"/>
  <c r="BL1029" i="3"/>
  <c r="AB1028" i="3"/>
  <c r="BL1028" i="3"/>
  <c r="BE1026" i="3"/>
  <c r="BF1026" i="3" s="1"/>
  <c r="BB1026" i="3"/>
  <c r="AT1021" i="3"/>
  <c r="AD1021" i="3"/>
  <c r="AU1021" i="3" s="1"/>
  <c r="AH1021" i="3"/>
  <c r="AF1021" i="3" s="1"/>
  <c r="AB1013" i="3"/>
  <c r="BL1013" i="3"/>
  <c r="AB1012" i="3"/>
  <c r="BL1012" i="3"/>
  <c r="AB1067" i="3"/>
  <c r="BL1067" i="3"/>
  <c r="AB1066" i="3"/>
  <c r="BL1066" i="3"/>
  <c r="AB1065" i="3"/>
  <c r="BL1065" i="3"/>
  <c r="AB1064" i="3"/>
  <c r="BL1064" i="3"/>
  <c r="AB1060" i="3"/>
  <c r="BL1060" i="3"/>
  <c r="AB1056" i="3"/>
  <c r="BL1056" i="3"/>
  <c r="AB1052" i="3"/>
  <c r="BL1052" i="3"/>
  <c r="BB1052" i="3"/>
  <c r="AB1048" i="3"/>
  <c r="BL1048" i="3"/>
  <c r="BB1048" i="3"/>
  <c r="AB1044" i="3"/>
  <c r="BL1044" i="3"/>
  <c r="BB1044" i="3"/>
  <c r="AF1044" i="3"/>
  <c r="AB1040" i="3"/>
  <c r="BL1040" i="3"/>
  <c r="BB1040" i="3"/>
  <c r="AF1040" i="3"/>
  <c r="AB1036" i="3"/>
  <c r="BL1036" i="3"/>
  <c r="BB1036" i="3"/>
  <c r="AF1036" i="3"/>
  <c r="AB1025" i="3"/>
  <c r="BL1025" i="3"/>
  <c r="AB1024" i="3"/>
  <c r="BL1024" i="3"/>
  <c r="BE1022" i="3"/>
  <c r="BF1022" i="3" s="1"/>
  <c r="BB1022" i="3"/>
  <c r="BB1021" i="3"/>
  <c r="AT1017" i="3"/>
  <c r="AD1017" i="3"/>
  <c r="AU1017" i="3" s="1"/>
  <c r="AH1017" i="3"/>
  <c r="AF1017" i="3" s="1"/>
  <c r="AB1061" i="3"/>
  <c r="BL1061" i="3"/>
  <c r="BB1061" i="3"/>
  <c r="AB1057" i="3"/>
  <c r="BL1057" i="3"/>
  <c r="BB1057" i="3"/>
  <c r="AB1053" i="3"/>
  <c r="BL1053" i="3"/>
  <c r="BB1053" i="3"/>
  <c r="AB1049" i="3"/>
  <c r="BL1049" i="3"/>
  <c r="BB1049" i="3"/>
  <c r="AB1045" i="3"/>
  <c r="BL1045" i="3"/>
  <c r="BB1045" i="3"/>
  <c r="AF1045" i="3"/>
  <c r="AB1041" i="3"/>
  <c r="BL1041" i="3"/>
  <c r="BB1041" i="3"/>
  <c r="AF1041" i="3"/>
  <c r="AB1037" i="3"/>
  <c r="BL1037" i="3"/>
  <c r="BB1037" i="3"/>
  <c r="AF1037" i="3"/>
  <c r="AB1033" i="3"/>
  <c r="BL1033" i="3"/>
  <c r="BB1033" i="3"/>
  <c r="AF1033" i="3"/>
  <c r="AT1029" i="3"/>
  <c r="AD1029" i="3"/>
  <c r="AU1029" i="3" s="1"/>
  <c r="AH1029" i="3"/>
  <c r="AF1029" i="3" s="1"/>
  <c r="AB1021" i="3"/>
  <c r="BL1021" i="3"/>
  <c r="AB1020" i="3"/>
  <c r="BL1020" i="3"/>
  <c r="BE1018" i="3"/>
  <c r="BF1018" i="3" s="1"/>
  <c r="BB1018" i="3"/>
  <c r="BB1017" i="3"/>
  <c r="AT1013" i="3"/>
  <c r="AD1013" i="3"/>
  <c r="AU1013" i="3" s="1"/>
  <c r="AH1013" i="3"/>
  <c r="AF1013" i="3" s="1"/>
  <c r="AB1032" i="3"/>
  <c r="BL1032" i="3"/>
  <c r="AB1031" i="3"/>
  <c r="BL1031" i="3"/>
  <c r="AB1030" i="3"/>
  <c r="BL1030" i="3"/>
  <c r="AB1026" i="3"/>
  <c r="BL1026" i="3"/>
  <c r="AB1022" i="3"/>
  <c r="BL1022" i="3"/>
  <c r="AB1018" i="3"/>
  <c r="BL1018" i="3"/>
  <c r="AB1014" i="3"/>
  <c r="BL1014" i="3"/>
  <c r="AB1027" i="3"/>
  <c r="BL1027" i="3"/>
  <c r="BB1027" i="3"/>
  <c r="AB1023" i="3"/>
  <c r="BL1023" i="3"/>
  <c r="BB1023" i="3"/>
  <c r="AB1019" i="3"/>
  <c r="BL1019" i="3"/>
  <c r="BB1019" i="3"/>
  <c r="AB1015" i="3"/>
  <c r="BL1015" i="3"/>
  <c r="BB1015" i="3"/>
  <c r="AB3012" i="3"/>
  <c r="BE3012" i="3"/>
  <c r="BF3012" i="3" s="1"/>
  <c r="AC3012" i="3"/>
  <c r="I42" i="11"/>
  <c r="AT1070" i="3" l="1"/>
  <c r="AD1070" i="3"/>
  <c r="AU1070" i="3" s="1"/>
  <c r="AD1119" i="3"/>
  <c r="AU1119" i="3" s="1"/>
  <c r="AT1119" i="3"/>
  <c r="AD1121" i="3"/>
  <c r="AU1121" i="3" s="1"/>
  <c r="AT1121" i="3"/>
  <c r="AD1114" i="3"/>
  <c r="AU1114" i="3" s="1"/>
  <c r="AT1114" i="3"/>
  <c r="AD1157" i="3"/>
  <c r="AU1157" i="3" s="1"/>
  <c r="AT1157" i="3"/>
  <c r="AD1165" i="3"/>
  <c r="AU1165" i="3" s="1"/>
  <c r="AT1165" i="3"/>
  <c r="AD1173" i="3"/>
  <c r="AU1173" i="3" s="1"/>
  <c r="AT1173" i="3"/>
  <c r="AD1181" i="3"/>
  <c r="AU1181" i="3" s="1"/>
  <c r="AT1181" i="3"/>
  <c r="AT1164" i="3"/>
  <c r="AD1164" i="3"/>
  <c r="AU1164" i="3" s="1"/>
  <c r="AT1172" i="3"/>
  <c r="AD1172" i="3"/>
  <c r="AU1172" i="3" s="1"/>
  <c r="AD1154" i="3"/>
  <c r="AU1154" i="3" s="1"/>
  <c r="AT1154" i="3"/>
  <c r="AD1158" i="3"/>
  <c r="AU1158" i="3" s="1"/>
  <c r="AT1158" i="3"/>
  <c r="AD1160" i="3"/>
  <c r="AU1160" i="3" s="1"/>
  <c r="AT1160" i="3"/>
  <c r="AD1175" i="3"/>
  <c r="AU1175" i="3" s="1"/>
  <c r="AT1175" i="3"/>
  <c r="AT1195" i="3"/>
  <c r="AD1195" i="3"/>
  <c r="AU1195" i="3" s="1"/>
  <c r="AT1203" i="3"/>
  <c r="AD1203" i="3"/>
  <c r="AU1203" i="3" s="1"/>
  <c r="AT1219" i="3"/>
  <c r="AD1219" i="3"/>
  <c r="AU1219" i="3" s="1"/>
  <c r="AT1227" i="3"/>
  <c r="AD1227" i="3"/>
  <c r="AU1227" i="3" s="1"/>
  <c r="AD1240" i="3"/>
  <c r="AU1240" i="3" s="1"/>
  <c r="AT1240" i="3"/>
  <c r="AT1235" i="3"/>
  <c r="AD1235" i="3"/>
  <c r="AU1235" i="3" s="1"/>
  <c r="AD1162" i="3"/>
  <c r="AU1162" i="3" s="1"/>
  <c r="AT1162" i="3"/>
  <c r="AD1170" i="3"/>
  <c r="AU1170" i="3" s="1"/>
  <c r="AT1170" i="3"/>
  <c r="AD1178" i="3"/>
  <c r="AU1178" i="3" s="1"/>
  <c r="AT1178" i="3"/>
  <c r="AD1186" i="3"/>
  <c r="AU1186" i="3" s="1"/>
  <c r="AT1186" i="3"/>
  <c r="AT1196" i="3"/>
  <c r="AD1196" i="3"/>
  <c r="AU1196" i="3" s="1"/>
  <c r="AT1204" i="3"/>
  <c r="AD1204" i="3"/>
  <c r="AU1204" i="3" s="1"/>
  <c r="AT1212" i="3"/>
  <c r="AD1212" i="3"/>
  <c r="AU1212" i="3" s="1"/>
  <c r="AD1229" i="3"/>
  <c r="AU1229" i="3" s="1"/>
  <c r="AT1229" i="3"/>
  <c r="AD1233" i="3"/>
  <c r="AU1233" i="3" s="1"/>
  <c r="AT1233" i="3"/>
  <c r="AD1237" i="3"/>
  <c r="AU1237" i="3" s="1"/>
  <c r="AT1237" i="3"/>
  <c r="AD1241" i="3"/>
  <c r="AU1241" i="3" s="1"/>
  <c r="AT1241" i="3"/>
  <c r="AT1220" i="3"/>
  <c r="AD1220" i="3"/>
  <c r="AU1220" i="3" s="1"/>
  <c r="AD1436" i="3"/>
  <c r="AU1436" i="3" s="1"/>
  <c r="AT1436" i="3"/>
  <c r="AT1437" i="3"/>
  <c r="AD1437" i="3"/>
  <c r="AU1437" i="3" s="1"/>
  <c r="AT1445" i="3"/>
  <c r="AD1445" i="3"/>
  <c r="AU1445" i="3" s="1"/>
  <c r="AD1467" i="3"/>
  <c r="AU1467" i="3" s="1"/>
  <c r="AT1467" i="3"/>
  <c r="AT1458" i="3"/>
  <c r="AD1458" i="3"/>
  <c r="AU1458" i="3" s="1"/>
  <c r="AT1435" i="3"/>
  <c r="AD1435" i="3"/>
  <c r="AU1435" i="3" s="1"/>
  <c r="AD1457" i="3"/>
  <c r="AU1457" i="3" s="1"/>
  <c r="AT1457" i="3"/>
  <c r="AD1465" i="3"/>
  <c r="AU1465" i="3" s="1"/>
  <c r="AT1465" i="3"/>
  <c r="AD1538" i="3"/>
  <c r="AU1538" i="3" s="1"/>
  <c r="AT1538" i="3"/>
  <c r="AD1082" i="3"/>
  <c r="AU1082" i="3" s="1"/>
  <c r="AT1082" i="3"/>
  <c r="AT1074" i="3"/>
  <c r="AD1074" i="3"/>
  <c r="AU1074" i="3" s="1"/>
  <c r="AT1047" i="3"/>
  <c r="AD1047" i="3"/>
  <c r="AU1047" i="3" s="1"/>
  <c r="AD1080" i="3"/>
  <c r="AU1080" i="3" s="1"/>
  <c r="AT1080" i="3"/>
  <c r="AT1118" i="3"/>
  <c r="AD1118" i="3"/>
  <c r="AU1118" i="3" s="1"/>
  <c r="AD1155" i="3"/>
  <c r="AU1155" i="3" s="1"/>
  <c r="AT1155" i="3"/>
  <c r="AT1090" i="3"/>
  <c r="AD1090" i="3"/>
  <c r="AU1090" i="3" s="1"/>
  <c r="AD1116" i="3"/>
  <c r="AU1116" i="3" s="1"/>
  <c r="AT1116" i="3"/>
  <c r="AD1171" i="3"/>
  <c r="AU1171" i="3" s="1"/>
  <c r="AT1171" i="3"/>
  <c r="AD1187" i="3"/>
  <c r="AU1187" i="3" s="1"/>
  <c r="AT1187" i="3"/>
  <c r="AT1197" i="3"/>
  <c r="AD1197" i="3"/>
  <c r="AU1197" i="3" s="1"/>
  <c r="AT1205" i="3"/>
  <c r="AD1205" i="3"/>
  <c r="AU1205" i="3" s="1"/>
  <c r="AT1213" i="3"/>
  <c r="AD1213" i="3"/>
  <c r="AU1213" i="3" s="1"/>
  <c r="AD1236" i="3"/>
  <c r="AU1236" i="3" s="1"/>
  <c r="AT1236" i="3"/>
  <c r="AT1226" i="3"/>
  <c r="AD1226" i="3"/>
  <c r="AU1226" i="3" s="1"/>
  <c r="AT1231" i="3"/>
  <c r="AD1231" i="3"/>
  <c r="AU1231" i="3" s="1"/>
  <c r="AT1190" i="3"/>
  <c r="AD1190" i="3"/>
  <c r="AU1190" i="3" s="1"/>
  <c r="AT1198" i="3"/>
  <c r="AD1198" i="3"/>
  <c r="AU1198" i="3" s="1"/>
  <c r="AT1206" i="3"/>
  <c r="AD1206" i="3"/>
  <c r="AU1206" i="3" s="1"/>
  <c r="AT1214" i="3"/>
  <c r="AD1214" i="3"/>
  <c r="AU1214" i="3" s="1"/>
  <c r="AT1225" i="3"/>
  <c r="AD1225" i="3"/>
  <c r="AU1225" i="3" s="1"/>
  <c r="AD1230" i="3"/>
  <c r="AU1230" i="3" s="1"/>
  <c r="AT1230" i="3"/>
  <c r="AD1238" i="3"/>
  <c r="AU1238" i="3" s="1"/>
  <c r="AT1238" i="3"/>
  <c r="AD1424" i="3"/>
  <c r="AU1424" i="3" s="1"/>
  <c r="AT1424" i="3"/>
  <c r="AD1432" i="3"/>
  <c r="AU1432" i="3" s="1"/>
  <c r="AT1432" i="3"/>
  <c r="AD1448" i="3"/>
  <c r="AU1448" i="3" s="1"/>
  <c r="AT1448" i="3"/>
  <c r="AT1423" i="3"/>
  <c r="AD1423" i="3"/>
  <c r="AU1423" i="3" s="1"/>
  <c r="AT1431" i="3"/>
  <c r="AD1431" i="3"/>
  <c r="AU1431" i="3" s="1"/>
  <c r="AD1422" i="3"/>
  <c r="AU1422" i="3" s="1"/>
  <c r="AT1422" i="3"/>
  <c r="AD1426" i="3"/>
  <c r="AU1426" i="3" s="1"/>
  <c r="AT1426" i="3"/>
  <c r="AD1438" i="3"/>
  <c r="AU1438" i="3" s="1"/>
  <c r="AT1438" i="3"/>
  <c r="AD1446" i="3"/>
  <c r="AU1446" i="3" s="1"/>
  <c r="AT1446" i="3"/>
  <c r="AD1429" i="3"/>
  <c r="AU1429" i="3" s="1"/>
  <c r="AT1429" i="3"/>
  <c r="AD1463" i="3"/>
  <c r="AU1463" i="3" s="1"/>
  <c r="AT1463" i="3"/>
  <c r="AD1473" i="3"/>
  <c r="AU1473" i="3" s="1"/>
  <c r="AT1473" i="3"/>
  <c r="AT1454" i="3"/>
  <c r="AD1454" i="3"/>
  <c r="AU1454" i="3" s="1"/>
  <c r="AT1470" i="3"/>
  <c r="AD1470" i="3"/>
  <c r="AU1470" i="3" s="1"/>
  <c r="AT1439" i="3"/>
  <c r="AD1439" i="3"/>
  <c r="AU1439" i="3" s="1"/>
  <c r="AD1542" i="3"/>
  <c r="AU1542" i="3" s="1"/>
  <c r="AT1542" i="3"/>
  <c r="AT1539" i="3"/>
  <c r="AD1539" i="3"/>
  <c r="AU1539" i="3" s="1"/>
  <c r="AD1537" i="3"/>
  <c r="AU1537" i="3" s="1"/>
  <c r="AT1537" i="3"/>
  <c r="AD1541" i="3"/>
  <c r="AU1541" i="3" s="1"/>
  <c r="AT1541" i="3"/>
  <c r="AD1673" i="3"/>
  <c r="AU1673" i="3" s="1"/>
  <c r="AT1673" i="3"/>
  <c r="AD1684" i="3"/>
  <c r="AU1684" i="3" s="1"/>
  <c r="AT1684" i="3"/>
  <c r="AD1700" i="3"/>
  <c r="AU1700" i="3" s="1"/>
  <c r="AT1700" i="3"/>
  <c r="AT1675" i="3"/>
  <c r="AD1675" i="3"/>
  <c r="AU1675" i="3" s="1"/>
  <c r="AT1691" i="3"/>
  <c r="AD1691" i="3"/>
  <c r="AU1691" i="3" s="1"/>
  <c r="AD1686" i="3"/>
  <c r="AU1686" i="3" s="1"/>
  <c r="AT1686" i="3"/>
  <c r="AD1702" i="3"/>
  <c r="AU1702" i="3" s="1"/>
  <c r="AT1702" i="3"/>
  <c r="AD1681" i="3"/>
  <c r="AU1681" i="3" s="1"/>
  <c r="AT1681" i="3"/>
  <c r="AD1689" i="3"/>
  <c r="AU1689" i="3" s="1"/>
  <c r="AT1689" i="3"/>
  <c r="AD1697" i="3"/>
  <c r="AU1697" i="3" s="1"/>
  <c r="AT1697" i="3"/>
  <c r="AD1705" i="3"/>
  <c r="AU1705" i="3" s="1"/>
  <c r="AT1705" i="3"/>
  <c r="AD2060" i="3"/>
  <c r="AU2060" i="3" s="1"/>
  <c r="AT2060" i="3"/>
  <c r="AD2068" i="3"/>
  <c r="AU2068" i="3" s="1"/>
  <c r="AT2068" i="3"/>
  <c r="AD2076" i="3"/>
  <c r="AU2076" i="3" s="1"/>
  <c r="AT2076" i="3"/>
  <c r="AD2084" i="3"/>
  <c r="AU2084" i="3" s="1"/>
  <c r="AT2084" i="3"/>
  <c r="AD2092" i="3"/>
  <c r="AU2092" i="3" s="1"/>
  <c r="AT2092" i="3"/>
  <c r="AD2100" i="3"/>
  <c r="AU2100" i="3" s="1"/>
  <c r="AT2100" i="3"/>
  <c r="AD2105" i="3"/>
  <c r="AU2105" i="3" s="1"/>
  <c r="AT2105" i="3"/>
  <c r="AD2113" i="3"/>
  <c r="AU2113" i="3" s="1"/>
  <c r="AT2113" i="3"/>
  <c r="AD2121" i="3"/>
  <c r="AU2121" i="3" s="1"/>
  <c r="AT2121" i="3"/>
  <c r="AD2129" i="3"/>
  <c r="AU2129" i="3" s="1"/>
  <c r="AT2129" i="3"/>
  <c r="AD2137" i="3"/>
  <c r="AU2137" i="3" s="1"/>
  <c r="AT2137" i="3"/>
  <c r="AD2145" i="3"/>
  <c r="AU2145" i="3" s="1"/>
  <c r="AT2145" i="3"/>
  <c r="AT2248" i="3"/>
  <c r="AD2248" i="3"/>
  <c r="AU2248" i="3" s="1"/>
  <c r="AT2252" i="3"/>
  <c r="AD2252" i="3"/>
  <c r="AU2252" i="3" s="1"/>
  <c r="AT2258" i="3"/>
  <c r="AD2258" i="3"/>
  <c r="AU2258" i="3" s="1"/>
  <c r="AT2266" i="3"/>
  <c r="AD2266" i="3"/>
  <c r="AU2266" i="3" s="1"/>
  <c r="AT2270" i="3"/>
  <c r="AD2270" i="3"/>
  <c r="AU2270" i="3" s="1"/>
  <c r="AT2286" i="3"/>
  <c r="AD2286" i="3"/>
  <c r="AU2286" i="3" s="1"/>
  <c r="AT2302" i="3"/>
  <c r="AD2302" i="3"/>
  <c r="AU2302" i="3" s="1"/>
  <c r="AT2245" i="3"/>
  <c r="AD2245" i="3"/>
  <c r="AU2245" i="3" s="1"/>
  <c r="AT2249" i="3"/>
  <c r="AD2249" i="3"/>
  <c r="AU2249" i="3" s="1"/>
  <c r="AT2253" i="3"/>
  <c r="AD2253" i="3"/>
  <c r="AU2253" i="3" s="1"/>
  <c r="AT2256" i="3"/>
  <c r="AD2256" i="3"/>
  <c r="AU2256" i="3" s="1"/>
  <c r="AT2264" i="3"/>
  <c r="AD2264" i="3"/>
  <c r="AU2264" i="3" s="1"/>
  <c r="AD2268" i="3"/>
  <c r="AU2268" i="3" s="1"/>
  <c r="AT2268" i="3"/>
  <c r="AD2276" i="3"/>
  <c r="AU2276" i="3" s="1"/>
  <c r="AT2276" i="3"/>
  <c r="AD2284" i="3"/>
  <c r="AU2284" i="3" s="1"/>
  <c r="AT2284" i="3"/>
  <c r="AD2292" i="3"/>
  <c r="AU2292" i="3" s="1"/>
  <c r="AT2292" i="3"/>
  <c r="AD2300" i="3"/>
  <c r="AU2300" i="3" s="1"/>
  <c r="AT2300" i="3"/>
  <c r="AD2492" i="3"/>
  <c r="AU2492" i="3" s="1"/>
  <c r="AT2492" i="3"/>
  <c r="AD2500" i="3"/>
  <c r="AU2500" i="3" s="1"/>
  <c r="AT2500" i="3"/>
  <c r="AD2508" i="3"/>
  <c r="AU2508" i="3" s="1"/>
  <c r="AT2508" i="3"/>
  <c r="AD2516" i="3"/>
  <c r="AU2516" i="3" s="1"/>
  <c r="AT2516" i="3"/>
  <c r="AD2524" i="3"/>
  <c r="AU2524" i="3" s="1"/>
  <c r="AT2524" i="3"/>
  <c r="AD2532" i="3"/>
  <c r="AU2532" i="3" s="1"/>
  <c r="AT2532" i="3"/>
  <c r="AD2540" i="3"/>
  <c r="AU2540" i="3" s="1"/>
  <c r="AT2540" i="3"/>
  <c r="AD2548" i="3"/>
  <c r="AU2548" i="3" s="1"/>
  <c r="AT2548" i="3"/>
  <c r="AD2556" i="3"/>
  <c r="AU2556" i="3" s="1"/>
  <c r="AT2556" i="3"/>
  <c r="AD2564" i="3"/>
  <c r="AU2564" i="3" s="1"/>
  <c r="AT2564" i="3"/>
  <c r="AD2572" i="3"/>
  <c r="AU2572" i="3" s="1"/>
  <c r="AT2572" i="3"/>
  <c r="AD2580" i="3"/>
  <c r="AU2580" i="3" s="1"/>
  <c r="AT2580" i="3"/>
  <c r="AT2503" i="3"/>
  <c r="AD2503" i="3"/>
  <c r="AU2503" i="3" s="1"/>
  <c r="AT2519" i="3"/>
  <c r="AD2519" i="3"/>
  <c r="AU2519" i="3" s="1"/>
  <c r="AT2535" i="3"/>
  <c r="AD2535" i="3"/>
  <c r="AU2535" i="3" s="1"/>
  <c r="AT2551" i="3"/>
  <c r="AD2551" i="3"/>
  <c r="AU2551" i="3" s="1"/>
  <c r="AT2567" i="3"/>
  <c r="AD2567" i="3"/>
  <c r="AU2567" i="3" s="1"/>
  <c r="AD2493" i="3"/>
  <c r="AU2493" i="3" s="1"/>
  <c r="AT2493" i="3"/>
  <c r="AD2501" i="3"/>
  <c r="AU2501" i="3" s="1"/>
  <c r="AT2501" i="3"/>
  <c r="AD2509" i="3"/>
  <c r="AU2509" i="3" s="1"/>
  <c r="AT2509" i="3"/>
  <c r="AD2517" i="3"/>
  <c r="AU2517" i="3" s="1"/>
  <c r="AT2517" i="3"/>
  <c r="AD2525" i="3"/>
  <c r="AU2525" i="3" s="1"/>
  <c r="AT2525" i="3"/>
  <c r="AD2533" i="3"/>
  <c r="AU2533" i="3" s="1"/>
  <c r="AT2533" i="3"/>
  <c r="AD2541" i="3"/>
  <c r="AU2541" i="3" s="1"/>
  <c r="AT2541" i="3"/>
  <c r="AD2549" i="3"/>
  <c r="AU2549" i="3" s="1"/>
  <c r="AT2549" i="3"/>
  <c r="AD2557" i="3"/>
  <c r="AU2557" i="3" s="1"/>
  <c r="AT2557" i="3"/>
  <c r="AD2565" i="3"/>
  <c r="AU2565" i="3" s="1"/>
  <c r="AT2565" i="3"/>
  <c r="AD2573" i="3"/>
  <c r="AU2573" i="3" s="1"/>
  <c r="AT2573" i="3"/>
  <c r="AD2581" i="3"/>
  <c r="AU2581" i="3" s="1"/>
  <c r="AT2581" i="3"/>
  <c r="AT2678" i="3"/>
  <c r="AD2678" i="3"/>
  <c r="AU2678" i="3" s="1"/>
  <c r="AD2687" i="3"/>
  <c r="AU2687" i="3" s="1"/>
  <c r="AT2687" i="3"/>
  <c r="AD2695" i="3"/>
  <c r="AU2695" i="3" s="1"/>
  <c r="AT2695" i="3"/>
  <c r="AD2703" i="3"/>
  <c r="AU2703" i="3" s="1"/>
  <c r="AT2703" i="3"/>
  <c r="AD2711" i="3"/>
  <c r="AU2711" i="3" s="1"/>
  <c r="AT2711" i="3"/>
  <c r="AD2719" i="3"/>
  <c r="AU2719" i="3" s="1"/>
  <c r="AT2719" i="3"/>
  <c r="AD2727" i="3"/>
  <c r="AU2727" i="3" s="1"/>
  <c r="AT2727" i="3"/>
  <c r="AD2735" i="3"/>
  <c r="AU2735" i="3" s="1"/>
  <c r="AT2735" i="3"/>
  <c r="AD2743" i="3"/>
  <c r="AU2743" i="3" s="1"/>
  <c r="AT2743" i="3"/>
  <c r="AD2751" i="3"/>
  <c r="AU2751" i="3" s="1"/>
  <c r="AT2751" i="3"/>
  <c r="AD2759" i="3"/>
  <c r="AU2759" i="3" s="1"/>
  <c r="AT2759" i="3"/>
  <c r="AD2767" i="3"/>
  <c r="AU2767" i="3" s="1"/>
  <c r="AT2767" i="3"/>
  <c r="AD2775" i="3"/>
  <c r="AU2775" i="3" s="1"/>
  <c r="AT2775" i="3"/>
  <c r="AD2783" i="3"/>
  <c r="AU2783" i="3" s="1"/>
  <c r="AT2783" i="3"/>
  <c r="AD2791" i="3"/>
  <c r="AU2791" i="3" s="1"/>
  <c r="AT2791" i="3"/>
  <c r="AD2799" i="3"/>
  <c r="AU2799" i="3" s="1"/>
  <c r="AT2799" i="3"/>
  <c r="AD2807" i="3"/>
  <c r="AU2807" i="3" s="1"/>
  <c r="AT2807" i="3"/>
  <c r="AT2675" i="3"/>
  <c r="AD2675" i="3"/>
  <c r="AU2675" i="3" s="1"/>
  <c r="AT2681" i="3"/>
  <c r="AD2681" i="3"/>
  <c r="AU2681" i="3" s="1"/>
  <c r="AT2686" i="3"/>
  <c r="AD2686" i="3"/>
  <c r="AU2686" i="3" s="1"/>
  <c r="AT2694" i="3"/>
  <c r="AD2694" i="3"/>
  <c r="AU2694" i="3" s="1"/>
  <c r="AT2702" i="3"/>
  <c r="AD2702" i="3"/>
  <c r="AU2702" i="3" s="1"/>
  <c r="AT2710" i="3"/>
  <c r="AD2710" i="3"/>
  <c r="AU2710" i="3" s="1"/>
  <c r="AT2718" i="3"/>
  <c r="AD2718" i="3"/>
  <c r="AU2718" i="3" s="1"/>
  <c r="AT2726" i="3"/>
  <c r="AD2726" i="3"/>
  <c r="AU2726" i="3" s="1"/>
  <c r="AT2734" i="3"/>
  <c r="AD2734" i="3"/>
  <c r="AU2734" i="3" s="1"/>
  <c r="AT2742" i="3"/>
  <c r="AD2742" i="3"/>
  <c r="AU2742" i="3" s="1"/>
  <c r="AT2750" i="3"/>
  <c r="AD2750" i="3"/>
  <c r="AU2750" i="3" s="1"/>
  <c r="AT2758" i="3"/>
  <c r="AD2758" i="3"/>
  <c r="AU2758" i="3" s="1"/>
  <c r="AT2774" i="3"/>
  <c r="AD2774" i="3"/>
  <c r="AU2774" i="3" s="1"/>
  <c r="AT2790" i="3"/>
  <c r="AD2790" i="3"/>
  <c r="AU2790" i="3" s="1"/>
  <c r="AT2806" i="3"/>
  <c r="AD2806" i="3"/>
  <c r="AU2806" i="3" s="1"/>
  <c r="AT2680" i="3"/>
  <c r="AD2680" i="3"/>
  <c r="AU2680" i="3" s="1"/>
  <c r="AD2701" i="3"/>
  <c r="AU2701" i="3" s="1"/>
  <c r="AT2701" i="3"/>
  <c r="AD2717" i="3"/>
  <c r="AU2717" i="3" s="1"/>
  <c r="AT2717" i="3"/>
  <c r="AD2733" i="3"/>
  <c r="AU2733" i="3" s="1"/>
  <c r="AT2733" i="3"/>
  <c r="AD2749" i="3"/>
  <c r="AU2749" i="3" s="1"/>
  <c r="AT2749" i="3"/>
  <c r="AT2683" i="3"/>
  <c r="AD2683" i="3"/>
  <c r="AU2683" i="3" s="1"/>
  <c r="AD2688" i="3"/>
  <c r="AU2688" i="3" s="1"/>
  <c r="AT2688" i="3"/>
  <c r="AD2692" i="3"/>
  <c r="AU2692" i="3" s="1"/>
  <c r="AT2692" i="3"/>
  <c r="AD2696" i="3"/>
  <c r="AU2696" i="3" s="1"/>
  <c r="AT2696" i="3"/>
  <c r="AD2700" i="3"/>
  <c r="AU2700" i="3" s="1"/>
  <c r="AT2700" i="3"/>
  <c r="AD2704" i="3"/>
  <c r="AU2704" i="3" s="1"/>
  <c r="AT2704" i="3"/>
  <c r="AD2708" i="3"/>
  <c r="AU2708" i="3" s="1"/>
  <c r="AT2708" i="3"/>
  <c r="AD2712" i="3"/>
  <c r="AU2712" i="3" s="1"/>
  <c r="AT2712" i="3"/>
  <c r="AD2716" i="3"/>
  <c r="AU2716" i="3" s="1"/>
  <c r="AT2716" i="3"/>
  <c r="AD2720" i="3"/>
  <c r="AU2720" i="3" s="1"/>
  <c r="AT2720" i="3"/>
  <c r="AD2724" i="3"/>
  <c r="AU2724" i="3" s="1"/>
  <c r="AT2724" i="3"/>
  <c r="AD2728" i="3"/>
  <c r="AU2728" i="3" s="1"/>
  <c r="AT2728" i="3"/>
  <c r="AD2732" i="3"/>
  <c r="AU2732" i="3" s="1"/>
  <c r="AT2732" i="3"/>
  <c r="AD2736" i="3"/>
  <c r="AU2736" i="3" s="1"/>
  <c r="AT2736" i="3"/>
  <c r="AD2740" i="3"/>
  <c r="AU2740" i="3" s="1"/>
  <c r="AT2740" i="3"/>
  <c r="AD2744" i="3"/>
  <c r="AU2744" i="3" s="1"/>
  <c r="AT2744" i="3"/>
  <c r="AD2748" i="3"/>
  <c r="AU2748" i="3" s="1"/>
  <c r="AT2748" i="3"/>
  <c r="AD2752" i="3"/>
  <c r="AU2752" i="3" s="1"/>
  <c r="AT2752" i="3"/>
  <c r="AD2756" i="3"/>
  <c r="AU2756" i="3" s="1"/>
  <c r="AT2756" i="3"/>
  <c r="AD1117" i="3"/>
  <c r="AU1117" i="3" s="1"/>
  <c r="AT1117" i="3"/>
  <c r="AD1125" i="3"/>
  <c r="AU1125" i="3" s="1"/>
  <c r="AT1125" i="3"/>
  <c r="AD1169" i="3"/>
  <c r="AU1169" i="3" s="1"/>
  <c r="AT1169" i="3"/>
  <c r="AD1185" i="3"/>
  <c r="AU1185" i="3" s="1"/>
  <c r="AT1185" i="3"/>
  <c r="AT1176" i="3"/>
  <c r="AD1176" i="3"/>
  <c r="AU1176" i="3" s="1"/>
  <c r="AT1184" i="3"/>
  <c r="AD1184" i="3"/>
  <c r="AU1184" i="3" s="1"/>
  <c r="AD1167" i="3"/>
  <c r="AU1167" i="3" s="1"/>
  <c r="AT1167" i="3"/>
  <c r="AT1191" i="3"/>
  <c r="AD1191" i="3"/>
  <c r="AU1191" i="3" s="1"/>
  <c r="AT1207" i="3"/>
  <c r="AD1207" i="3"/>
  <c r="AU1207" i="3" s="1"/>
  <c r="AD1232" i="3"/>
  <c r="AU1232" i="3" s="1"/>
  <c r="AT1232" i="3"/>
  <c r="AT1243" i="3"/>
  <c r="AD1243" i="3"/>
  <c r="AU1243" i="3" s="1"/>
  <c r="AD1166" i="3"/>
  <c r="AU1166" i="3" s="1"/>
  <c r="AT1166" i="3"/>
  <c r="AD1182" i="3"/>
  <c r="AU1182" i="3" s="1"/>
  <c r="AT1182" i="3"/>
  <c r="AT1192" i="3"/>
  <c r="AD1192" i="3"/>
  <c r="AU1192" i="3" s="1"/>
  <c r="AT1208" i="3"/>
  <c r="AD1208" i="3"/>
  <c r="AU1208" i="3" s="1"/>
  <c r="AT1216" i="3"/>
  <c r="AD1216" i="3"/>
  <c r="AU1216" i="3" s="1"/>
  <c r="AT1039" i="3"/>
  <c r="AD1039" i="3"/>
  <c r="AU1039" i="3" s="1"/>
  <c r="AT1224" i="3"/>
  <c r="AD1224" i="3"/>
  <c r="AU1224" i="3" s="1"/>
  <c r="AD1444" i="3"/>
  <c r="AU1444" i="3" s="1"/>
  <c r="AT1444" i="3"/>
  <c r="AT1433" i="3"/>
  <c r="AD1433" i="3"/>
  <c r="AU1433" i="3" s="1"/>
  <c r="AT1441" i="3"/>
  <c r="AD1441" i="3"/>
  <c r="AU1441" i="3" s="1"/>
  <c r="AT1449" i="3"/>
  <c r="AD1449" i="3"/>
  <c r="AU1449" i="3" s="1"/>
  <c r="AD1459" i="3"/>
  <c r="AU1459" i="3" s="1"/>
  <c r="AT1459" i="3"/>
  <c r="AT1466" i="3"/>
  <c r="AD1466" i="3"/>
  <c r="AU1466" i="3" s="1"/>
  <c r="AT1443" i="3"/>
  <c r="AD1443" i="3"/>
  <c r="AU1443" i="3" s="1"/>
  <c r="AD1453" i="3"/>
  <c r="AU1453" i="3" s="1"/>
  <c r="AT1453" i="3"/>
  <c r="AD1461" i="3"/>
  <c r="AU1461" i="3" s="1"/>
  <c r="AT1461" i="3"/>
  <c r="AD1469" i="3"/>
  <c r="AU1469" i="3" s="1"/>
  <c r="AT1469" i="3"/>
  <c r="AD1456" i="3"/>
  <c r="AU1456" i="3" s="1"/>
  <c r="AT1456" i="3"/>
  <c r="AD1460" i="3"/>
  <c r="AU1460" i="3" s="1"/>
  <c r="AT1460" i="3"/>
  <c r="AD1464" i="3"/>
  <c r="AU1464" i="3" s="1"/>
  <c r="AT1464" i="3"/>
  <c r="AD1468" i="3"/>
  <c r="AU1468" i="3" s="1"/>
  <c r="AT1468" i="3"/>
  <c r="AD1472" i="3"/>
  <c r="AU1472" i="3" s="1"/>
  <c r="AT1472" i="3"/>
  <c r="AD1680" i="3"/>
  <c r="AU1680" i="3" s="1"/>
  <c r="AT1680" i="3"/>
  <c r="AD1696" i="3"/>
  <c r="AU1696" i="3" s="1"/>
  <c r="AT1696" i="3"/>
  <c r="AT1687" i="3"/>
  <c r="AD1687" i="3"/>
  <c r="AU1687" i="3" s="1"/>
  <c r="AT1703" i="3"/>
  <c r="AD1703" i="3"/>
  <c r="AU1703" i="3" s="1"/>
  <c r="AD1682" i="3"/>
  <c r="AU1682" i="3" s="1"/>
  <c r="AT1682" i="3"/>
  <c r="AD1698" i="3"/>
  <c r="AU1698" i="3" s="1"/>
  <c r="AT1698" i="3"/>
  <c r="AD2058" i="3"/>
  <c r="AU2058" i="3" s="1"/>
  <c r="AT2058" i="3"/>
  <c r="AD2066" i="3"/>
  <c r="AU2066" i="3" s="1"/>
  <c r="AT2066" i="3"/>
  <c r="AD2074" i="3"/>
  <c r="AU2074" i="3" s="1"/>
  <c r="AT2074" i="3"/>
  <c r="AD2082" i="3"/>
  <c r="AU2082" i="3" s="1"/>
  <c r="AT2082" i="3"/>
  <c r="AD2090" i="3"/>
  <c r="AU2090" i="3" s="1"/>
  <c r="AT2090" i="3"/>
  <c r="AD2098" i="3"/>
  <c r="AU2098" i="3" s="1"/>
  <c r="AT2098" i="3"/>
  <c r="AD2055" i="3"/>
  <c r="AU2055" i="3" s="1"/>
  <c r="AT2055" i="3"/>
  <c r="AD2057" i="3"/>
  <c r="AU2057" i="3" s="1"/>
  <c r="AT2057" i="3"/>
  <c r="AD2059" i="3"/>
  <c r="AU2059" i="3" s="1"/>
  <c r="AT2059" i="3"/>
  <c r="AD2061" i="3"/>
  <c r="AU2061" i="3" s="1"/>
  <c r="AT2061" i="3"/>
  <c r="AD2063" i="3"/>
  <c r="AU2063" i="3" s="1"/>
  <c r="AT2063" i="3"/>
  <c r="AD2065" i="3"/>
  <c r="AU2065" i="3" s="1"/>
  <c r="AT2065" i="3"/>
  <c r="AD2067" i="3"/>
  <c r="AU2067" i="3" s="1"/>
  <c r="AT2067" i="3"/>
  <c r="AD2069" i="3"/>
  <c r="AU2069" i="3" s="1"/>
  <c r="AT2069" i="3"/>
  <c r="AD2071" i="3"/>
  <c r="AU2071" i="3" s="1"/>
  <c r="AT2071" i="3"/>
  <c r="AD2073" i="3"/>
  <c r="AU2073" i="3" s="1"/>
  <c r="AT2073" i="3"/>
  <c r="AD2075" i="3"/>
  <c r="AU2075" i="3" s="1"/>
  <c r="AT2075" i="3"/>
  <c r="AD2077" i="3"/>
  <c r="AU2077" i="3" s="1"/>
  <c r="AT2077" i="3"/>
  <c r="AD2079" i="3"/>
  <c r="AU2079" i="3" s="1"/>
  <c r="AT2079" i="3"/>
  <c r="AD2081" i="3"/>
  <c r="AU2081" i="3" s="1"/>
  <c r="AT2081" i="3"/>
  <c r="AD2083" i="3"/>
  <c r="AU2083" i="3" s="1"/>
  <c r="AT2083" i="3"/>
  <c r="AD2085" i="3"/>
  <c r="AU2085" i="3" s="1"/>
  <c r="AT2085" i="3"/>
  <c r="AD2087" i="3"/>
  <c r="AU2087" i="3" s="1"/>
  <c r="AT2087" i="3"/>
  <c r="AD2089" i="3"/>
  <c r="AU2089" i="3" s="1"/>
  <c r="AT2089" i="3"/>
  <c r="AD2091" i="3"/>
  <c r="AU2091" i="3" s="1"/>
  <c r="AT2091" i="3"/>
  <c r="AD2093" i="3"/>
  <c r="AU2093" i="3" s="1"/>
  <c r="AT2093" i="3"/>
  <c r="AD2095" i="3"/>
  <c r="AU2095" i="3" s="1"/>
  <c r="AT2095" i="3"/>
  <c r="AD2097" i="3"/>
  <c r="AU2097" i="3" s="1"/>
  <c r="AT2097" i="3"/>
  <c r="AD2099" i="3"/>
  <c r="AU2099" i="3" s="1"/>
  <c r="AT2099" i="3"/>
  <c r="AD2101" i="3"/>
  <c r="AU2101" i="3" s="1"/>
  <c r="AT2101" i="3"/>
  <c r="AT2259" i="3"/>
  <c r="AD2259" i="3"/>
  <c r="AU2259" i="3" s="1"/>
  <c r="AD2271" i="3"/>
  <c r="AU2271" i="3" s="1"/>
  <c r="AT2271" i="3"/>
  <c r="AD2279" i="3"/>
  <c r="AU2279" i="3" s="1"/>
  <c r="AT2279" i="3"/>
  <c r="AD2287" i="3"/>
  <c r="AU2287" i="3" s="1"/>
  <c r="AT2287" i="3"/>
  <c r="AD2295" i="3"/>
  <c r="AU2295" i="3" s="1"/>
  <c r="AT2295" i="3"/>
  <c r="AD2303" i="3"/>
  <c r="AU2303" i="3" s="1"/>
  <c r="AT2303" i="3"/>
  <c r="AT2282" i="3"/>
  <c r="AD2282" i="3"/>
  <c r="AU2282" i="3" s="1"/>
  <c r="AT2298" i="3"/>
  <c r="AD2298" i="3"/>
  <c r="AU2298" i="3" s="1"/>
  <c r="AT2261" i="3"/>
  <c r="AD2261" i="3"/>
  <c r="AU2261" i="3" s="1"/>
  <c r="AT2307" i="3"/>
  <c r="AD2307" i="3"/>
  <c r="AU2307" i="3" s="1"/>
  <c r="AT2499" i="3"/>
  <c r="AD2499" i="3"/>
  <c r="AU2499" i="3" s="1"/>
  <c r="AT2515" i="3"/>
  <c r="AD2515" i="3"/>
  <c r="AU2515" i="3" s="1"/>
  <c r="AT2531" i="3"/>
  <c r="AD2531" i="3"/>
  <c r="AU2531" i="3" s="1"/>
  <c r="AT2547" i="3"/>
  <c r="AD2547" i="3"/>
  <c r="AU2547" i="3" s="1"/>
  <c r="AT2563" i="3"/>
  <c r="AD2563" i="3"/>
  <c r="AU2563" i="3" s="1"/>
  <c r="AT2579" i="3"/>
  <c r="AD2579" i="3"/>
  <c r="AU2579" i="3" s="1"/>
  <c r="AT2770" i="3"/>
  <c r="AD2770" i="3"/>
  <c r="AU2770" i="3" s="1"/>
  <c r="AT2786" i="3"/>
  <c r="AD2786" i="3"/>
  <c r="AU2786" i="3" s="1"/>
  <c r="AT2802" i="3"/>
  <c r="AD2802" i="3"/>
  <c r="AU2802" i="3" s="1"/>
  <c r="AD2697" i="3"/>
  <c r="AU2697" i="3" s="1"/>
  <c r="AT2697" i="3"/>
  <c r="AD2713" i="3"/>
  <c r="AU2713" i="3" s="1"/>
  <c r="AT2713" i="3"/>
  <c r="AD2729" i="3"/>
  <c r="AU2729" i="3" s="1"/>
  <c r="AT2729" i="3"/>
  <c r="AD2745" i="3"/>
  <c r="AU2745" i="3" s="1"/>
  <c r="AT2745" i="3"/>
  <c r="AD2764" i="3"/>
  <c r="AU2764" i="3" s="1"/>
  <c r="AT2764" i="3"/>
  <c r="AD2772" i="3"/>
  <c r="AU2772" i="3" s="1"/>
  <c r="AT2772" i="3"/>
  <c r="AD2780" i="3"/>
  <c r="AU2780" i="3" s="1"/>
  <c r="AT2780" i="3"/>
  <c r="AD2788" i="3"/>
  <c r="AU2788" i="3" s="1"/>
  <c r="AT2788" i="3"/>
  <c r="AD2796" i="3"/>
  <c r="AU2796" i="3" s="1"/>
  <c r="AT2796" i="3"/>
  <c r="AD2804" i="3"/>
  <c r="AU2804" i="3" s="1"/>
  <c r="AT2804" i="3"/>
  <c r="AT1026" i="3"/>
  <c r="AD1026" i="3"/>
  <c r="AU1026" i="3" s="1"/>
  <c r="AT1078" i="3"/>
  <c r="AD1078" i="3"/>
  <c r="AU1078" i="3" s="1"/>
  <c r="AT1076" i="3"/>
  <c r="AD1076" i="3"/>
  <c r="AU1076" i="3" s="1"/>
  <c r="AD1161" i="3"/>
  <c r="AU1161" i="3" s="1"/>
  <c r="AT1161" i="3"/>
  <c r="AD1177" i="3"/>
  <c r="AU1177" i="3" s="1"/>
  <c r="AT1177" i="3"/>
  <c r="AD1120" i="3"/>
  <c r="AU1120" i="3" s="1"/>
  <c r="AT1120" i="3"/>
  <c r="AT1168" i="3"/>
  <c r="AD1168" i="3"/>
  <c r="AU1168" i="3" s="1"/>
  <c r="AD1183" i="3"/>
  <c r="AU1183" i="3" s="1"/>
  <c r="AT1183" i="3"/>
  <c r="AT1199" i="3"/>
  <c r="AD1199" i="3"/>
  <c r="AU1199" i="3" s="1"/>
  <c r="AT1215" i="3"/>
  <c r="AD1215" i="3"/>
  <c r="AU1215" i="3" s="1"/>
  <c r="AT1223" i="3"/>
  <c r="AD1223" i="3"/>
  <c r="AU1223" i="3" s="1"/>
  <c r="AD1228" i="3"/>
  <c r="AU1228" i="3" s="1"/>
  <c r="AT1228" i="3"/>
  <c r="AD1174" i="3"/>
  <c r="AU1174" i="3" s="1"/>
  <c r="AT1174" i="3"/>
  <c r="AT1200" i="3"/>
  <c r="AD1200" i="3"/>
  <c r="AU1200" i="3" s="1"/>
  <c r="AD1123" i="3"/>
  <c r="AU1123" i="3" s="1"/>
  <c r="AT1123" i="3"/>
  <c r="AD1115" i="3"/>
  <c r="AU1115" i="3" s="1"/>
  <c r="AT1115" i="3"/>
  <c r="AT1122" i="3"/>
  <c r="AD1122" i="3"/>
  <c r="AU1122" i="3" s="1"/>
  <c r="AD1159" i="3"/>
  <c r="AU1159" i="3" s="1"/>
  <c r="AT1159" i="3"/>
  <c r="AD1124" i="3"/>
  <c r="AU1124" i="3" s="1"/>
  <c r="AT1124" i="3"/>
  <c r="AD1163" i="3"/>
  <c r="AU1163" i="3" s="1"/>
  <c r="AT1163" i="3"/>
  <c r="AD1179" i="3"/>
  <c r="AU1179" i="3" s="1"/>
  <c r="AT1179" i="3"/>
  <c r="AT1193" i="3"/>
  <c r="AD1193" i="3"/>
  <c r="AU1193" i="3" s="1"/>
  <c r="AT1201" i="3"/>
  <c r="AD1201" i="3"/>
  <c r="AU1201" i="3" s="1"/>
  <c r="AT1209" i="3"/>
  <c r="AD1209" i="3"/>
  <c r="AU1209" i="3" s="1"/>
  <c r="AT1217" i="3"/>
  <c r="AD1217" i="3"/>
  <c r="AU1217" i="3" s="1"/>
  <c r="AD1244" i="3"/>
  <c r="AU1244" i="3" s="1"/>
  <c r="AT1244" i="3"/>
  <c r="AT1222" i="3"/>
  <c r="AD1222" i="3"/>
  <c r="AU1222" i="3" s="1"/>
  <c r="AT1239" i="3"/>
  <c r="AD1239" i="3"/>
  <c r="AU1239" i="3" s="1"/>
  <c r="AT1194" i="3"/>
  <c r="AD1194" i="3"/>
  <c r="AU1194" i="3" s="1"/>
  <c r="AT1202" i="3"/>
  <c r="AD1202" i="3"/>
  <c r="AU1202" i="3" s="1"/>
  <c r="AT1210" i="3"/>
  <c r="AD1210" i="3"/>
  <c r="AU1210" i="3" s="1"/>
  <c r="AT1218" i="3"/>
  <c r="AD1218" i="3"/>
  <c r="AU1218" i="3" s="1"/>
  <c r="AT1221" i="3"/>
  <c r="AD1221" i="3"/>
  <c r="AU1221" i="3" s="1"/>
  <c r="AD1234" i="3"/>
  <c r="AU1234" i="3" s="1"/>
  <c r="AT1234" i="3"/>
  <c r="AD1242" i="3"/>
  <c r="AU1242" i="3" s="1"/>
  <c r="AT1242" i="3"/>
  <c r="AD1421" i="3"/>
  <c r="AU1421" i="3" s="1"/>
  <c r="AT1421" i="3"/>
  <c r="AD1428" i="3"/>
  <c r="AU1428" i="3" s="1"/>
  <c r="AT1428" i="3"/>
  <c r="AD1440" i="3"/>
  <c r="AU1440" i="3" s="1"/>
  <c r="AT1440" i="3"/>
  <c r="AD1450" i="3"/>
  <c r="AU1450" i="3" s="1"/>
  <c r="AT1450" i="3"/>
  <c r="AT1427" i="3"/>
  <c r="AD1427" i="3"/>
  <c r="AU1427" i="3" s="1"/>
  <c r="AD1434" i="3"/>
  <c r="AU1434" i="3" s="1"/>
  <c r="AT1434" i="3"/>
  <c r="AD1442" i="3"/>
  <c r="AU1442" i="3" s="1"/>
  <c r="AT1442" i="3"/>
  <c r="AD1455" i="3"/>
  <c r="AU1455" i="3" s="1"/>
  <c r="AT1455" i="3"/>
  <c r="AD1471" i="3"/>
  <c r="AU1471" i="3" s="1"/>
  <c r="AT1471" i="3"/>
  <c r="AD1451" i="3"/>
  <c r="AU1451" i="3" s="1"/>
  <c r="AT1451" i="3"/>
  <c r="AT1462" i="3"/>
  <c r="AD1462" i="3"/>
  <c r="AU1462" i="3" s="1"/>
  <c r="AT1447" i="3"/>
  <c r="AD1447" i="3"/>
  <c r="AU1447" i="3" s="1"/>
  <c r="AD1540" i="3"/>
  <c r="AU1540" i="3" s="1"/>
  <c r="AT1540" i="3"/>
  <c r="AD1676" i="3"/>
  <c r="AU1676" i="3" s="1"/>
  <c r="AT1676" i="3"/>
  <c r="AD1692" i="3"/>
  <c r="AU1692" i="3" s="1"/>
  <c r="AT1692" i="3"/>
  <c r="AT1683" i="3"/>
  <c r="AD1683" i="3"/>
  <c r="AU1683" i="3" s="1"/>
  <c r="AT1699" i="3"/>
  <c r="AD1699" i="3"/>
  <c r="AU1699" i="3" s="1"/>
  <c r="AD1678" i="3"/>
  <c r="AU1678" i="3" s="1"/>
  <c r="AT1678" i="3"/>
  <c r="AD1694" i="3"/>
  <c r="AU1694" i="3" s="1"/>
  <c r="AT1694" i="3"/>
  <c r="AD1677" i="3"/>
  <c r="AU1677" i="3" s="1"/>
  <c r="AT1677" i="3"/>
  <c r="AD1685" i="3"/>
  <c r="AU1685" i="3" s="1"/>
  <c r="AT1685" i="3"/>
  <c r="AD1693" i="3"/>
  <c r="AU1693" i="3" s="1"/>
  <c r="AT1693" i="3"/>
  <c r="AD1701" i="3"/>
  <c r="AU1701" i="3" s="1"/>
  <c r="AT1701" i="3"/>
  <c r="AD2056" i="3"/>
  <c r="AU2056" i="3" s="1"/>
  <c r="AT2056" i="3"/>
  <c r="AD2064" i="3"/>
  <c r="AU2064" i="3" s="1"/>
  <c r="AT2064" i="3"/>
  <c r="AD2072" i="3"/>
  <c r="AU2072" i="3" s="1"/>
  <c r="AT2072" i="3"/>
  <c r="AD2080" i="3"/>
  <c r="AU2080" i="3" s="1"/>
  <c r="AT2080" i="3"/>
  <c r="AD2088" i="3"/>
  <c r="AU2088" i="3" s="1"/>
  <c r="AT2088" i="3"/>
  <c r="AD2096" i="3"/>
  <c r="AU2096" i="3" s="1"/>
  <c r="AT2096" i="3"/>
  <c r="AD2109" i="3"/>
  <c r="AU2109" i="3" s="1"/>
  <c r="AT2109" i="3"/>
  <c r="AD2117" i="3"/>
  <c r="AU2117" i="3" s="1"/>
  <c r="AT2117" i="3"/>
  <c r="AD2125" i="3"/>
  <c r="AU2125" i="3" s="1"/>
  <c r="AT2125" i="3"/>
  <c r="AD2133" i="3"/>
  <c r="AU2133" i="3" s="1"/>
  <c r="AT2133" i="3"/>
  <c r="AD2141" i="3"/>
  <c r="AU2141" i="3" s="1"/>
  <c r="AT2141" i="3"/>
  <c r="AD2149" i="3"/>
  <c r="AU2149" i="3" s="1"/>
  <c r="AT2149" i="3"/>
  <c r="AT2246" i="3"/>
  <c r="AD2246" i="3"/>
  <c r="AU2246" i="3" s="1"/>
  <c r="AT2250" i="3"/>
  <c r="AD2250" i="3"/>
  <c r="AU2250" i="3" s="1"/>
  <c r="AT2254" i="3"/>
  <c r="AD2254" i="3"/>
  <c r="AU2254" i="3" s="1"/>
  <c r="AT2262" i="3"/>
  <c r="AD2262" i="3"/>
  <c r="AU2262" i="3" s="1"/>
  <c r="AT2278" i="3"/>
  <c r="AD2278" i="3"/>
  <c r="AU2278" i="3" s="1"/>
  <c r="AT2294" i="3"/>
  <c r="AD2294" i="3"/>
  <c r="AU2294" i="3" s="1"/>
  <c r="AD2269" i="3"/>
  <c r="AU2269" i="3" s="1"/>
  <c r="AT2269" i="3"/>
  <c r="AD2273" i="3"/>
  <c r="AU2273" i="3" s="1"/>
  <c r="AT2273" i="3"/>
  <c r="AD2277" i="3"/>
  <c r="AU2277" i="3" s="1"/>
  <c r="AT2277" i="3"/>
  <c r="AD2281" i="3"/>
  <c r="AU2281" i="3" s="1"/>
  <c r="AT2281" i="3"/>
  <c r="AD2285" i="3"/>
  <c r="AU2285" i="3" s="1"/>
  <c r="AT2285" i="3"/>
  <c r="AD2289" i="3"/>
  <c r="AU2289" i="3" s="1"/>
  <c r="AT2289" i="3"/>
  <c r="AD2293" i="3"/>
  <c r="AU2293" i="3" s="1"/>
  <c r="AT2293" i="3"/>
  <c r="AD2297" i="3"/>
  <c r="AU2297" i="3" s="1"/>
  <c r="AT2297" i="3"/>
  <c r="AD2301" i="3"/>
  <c r="AU2301" i="3" s="1"/>
  <c r="AT2301" i="3"/>
  <c r="AD2305" i="3"/>
  <c r="AU2305" i="3" s="1"/>
  <c r="AT2305" i="3"/>
  <c r="AT2247" i="3"/>
  <c r="AD2247" i="3"/>
  <c r="AU2247" i="3" s="1"/>
  <c r="AT2251" i="3"/>
  <c r="AD2251" i="3"/>
  <c r="AU2251" i="3" s="1"/>
  <c r="AT2260" i="3"/>
  <c r="AD2260" i="3"/>
  <c r="AU2260" i="3" s="1"/>
  <c r="AD2272" i="3"/>
  <c r="AU2272" i="3" s="1"/>
  <c r="AT2272" i="3"/>
  <c r="AD2280" i="3"/>
  <c r="AU2280" i="3" s="1"/>
  <c r="AT2280" i="3"/>
  <c r="AD2288" i="3"/>
  <c r="AU2288" i="3" s="1"/>
  <c r="AT2288" i="3"/>
  <c r="AD2296" i="3"/>
  <c r="AU2296" i="3" s="1"/>
  <c r="AT2296" i="3"/>
  <c r="AD2304" i="3"/>
  <c r="AU2304" i="3" s="1"/>
  <c r="AT2304" i="3"/>
  <c r="AD2496" i="3"/>
  <c r="AU2496" i="3" s="1"/>
  <c r="AT2496" i="3"/>
  <c r="AD2504" i="3"/>
  <c r="AU2504" i="3" s="1"/>
  <c r="AT2504" i="3"/>
  <c r="AD2512" i="3"/>
  <c r="AU2512" i="3" s="1"/>
  <c r="AT2512" i="3"/>
  <c r="AD2520" i="3"/>
  <c r="AU2520" i="3" s="1"/>
  <c r="AT2520" i="3"/>
  <c r="AD2528" i="3"/>
  <c r="AU2528" i="3" s="1"/>
  <c r="AT2528" i="3"/>
  <c r="AD2536" i="3"/>
  <c r="AU2536" i="3" s="1"/>
  <c r="AT2536" i="3"/>
  <c r="AD2544" i="3"/>
  <c r="AU2544" i="3" s="1"/>
  <c r="AT2544" i="3"/>
  <c r="AD2552" i="3"/>
  <c r="AU2552" i="3" s="1"/>
  <c r="AT2552" i="3"/>
  <c r="AD2560" i="3"/>
  <c r="AU2560" i="3" s="1"/>
  <c r="AT2560" i="3"/>
  <c r="AD2568" i="3"/>
  <c r="AU2568" i="3" s="1"/>
  <c r="AT2568" i="3"/>
  <c r="AD2576" i="3"/>
  <c r="AU2576" i="3" s="1"/>
  <c r="AT2576" i="3"/>
  <c r="AT2495" i="3"/>
  <c r="AD2495" i="3"/>
  <c r="AU2495" i="3" s="1"/>
  <c r="AT2511" i="3"/>
  <c r="AD2511" i="3"/>
  <c r="AU2511" i="3" s="1"/>
  <c r="AT2527" i="3"/>
  <c r="AD2527" i="3"/>
  <c r="AU2527" i="3" s="1"/>
  <c r="AT2543" i="3"/>
  <c r="AD2543" i="3"/>
  <c r="AU2543" i="3" s="1"/>
  <c r="AT2559" i="3"/>
  <c r="AD2559" i="3"/>
  <c r="AU2559" i="3" s="1"/>
  <c r="AT2575" i="3"/>
  <c r="AD2575" i="3"/>
  <c r="AU2575" i="3" s="1"/>
  <c r="AD2497" i="3"/>
  <c r="AU2497" i="3" s="1"/>
  <c r="AT2497" i="3"/>
  <c r="AD2505" i="3"/>
  <c r="AU2505" i="3" s="1"/>
  <c r="AT2505" i="3"/>
  <c r="AD2513" i="3"/>
  <c r="AU2513" i="3" s="1"/>
  <c r="AT2513" i="3"/>
  <c r="AD2521" i="3"/>
  <c r="AU2521" i="3" s="1"/>
  <c r="AT2521" i="3"/>
  <c r="AD2529" i="3"/>
  <c r="AU2529" i="3" s="1"/>
  <c r="AT2529" i="3"/>
  <c r="AD2537" i="3"/>
  <c r="AU2537" i="3" s="1"/>
  <c r="AT2537" i="3"/>
  <c r="AD2545" i="3"/>
  <c r="AU2545" i="3" s="1"/>
  <c r="AT2545" i="3"/>
  <c r="AD2553" i="3"/>
  <c r="AU2553" i="3" s="1"/>
  <c r="AT2553" i="3"/>
  <c r="AD2561" i="3"/>
  <c r="AU2561" i="3" s="1"/>
  <c r="AT2561" i="3"/>
  <c r="AD2569" i="3"/>
  <c r="AU2569" i="3" s="1"/>
  <c r="AT2569" i="3"/>
  <c r="AD2577" i="3"/>
  <c r="AU2577" i="3" s="1"/>
  <c r="AT2577" i="3"/>
  <c r="AT2682" i="3"/>
  <c r="AD2682" i="3"/>
  <c r="AU2682" i="3" s="1"/>
  <c r="AD2691" i="3"/>
  <c r="AU2691" i="3" s="1"/>
  <c r="AT2691" i="3"/>
  <c r="AD2699" i="3"/>
  <c r="AU2699" i="3" s="1"/>
  <c r="AT2699" i="3"/>
  <c r="AD2707" i="3"/>
  <c r="AU2707" i="3" s="1"/>
  <c r="AT2707" i="3"/>
  <c r="AD2715" i="3"/>
  <c r="AU2715" i="3" s="1"/>
  <c r="AT2715" i="3"/>
  <c r="AD2723" i="3"/>
  <c r="AU2723" i="3" s="1"/>
  <c r="AT2723" i="3"/>
  <c r="AD2731" i="3"/>
  <c r="AU2731" i="3" s="1"/>
  <c r="AT2731" i="3"/>
  <c r="AD2739" i="3"/>
  <c r="AU2739" i="3" s="1"/>
  <c r="AT2739" i="3"/>
  <c r="AD2747" i="3"/>
  <c r="AU2747" i="3" s="1"/>
  <c r="AT2747" i="3"/>
  <c r="AD2755" i="3"/>
  <c r="AU2755" i="3" s="1"/>
  <c r="AT2755" i="3"/>
  <c r="AD2763" i="3"/>
  <c r="AU2763" i="3" s="1"/>
  <c r="AT2763" i="3"/>
  <c r="AD2771" i="3"/>
  <c r="AU2771" i="3" s="1"/>
  <c r="AT2771" i="3"/>
  <c r="AD2779" i="3"/>
  <c r="AU2779" i="3" s="1"/>
  <c r="AT2779" i="3"/>
  <c r="AD2787" i="3"/>
  <c r="AU2787" i="3" s="1"/>
  <c r="AT2787" i="3"/>
  <c r="AD2795" i="3"/>
  <c r="AU2795" i="3" s="1"/>
  <c r="AT2795" i="3"/>
  <c r="AD2803" i="3"/>
  <c r="AU2803" i="3" s="1"/>
  <c r="AT2803" i="3"/>
  <c r="AT2677" i="3"/>
  <c r="AD2677" i="3"/>
  <c r="AU2677" i="3" s="1"/>
  <c r="AT2685" i="3"/>
  <c r="AD2685" i="3"/>
  <c r="AU2685" i="3" s="1"/>
  <c r="AT2690" i="3"/>
  <c r="AD2690" i="3"/>
  <c r="AU2690" i="3" s="1"/>
  <c r="AT2698" i="3"/>
  <c r="AD2698" i="3"/>
  <c r="AU2698" i="3" s="1"/>
  <c r="AT2706" i="3"/>
  <c r="AD2706" i="3"/>
  <c r="AU2706" i="3" s="1"/>
  <c r="AT2714" i="3"/>
  <c r="AD2714" i="3"/>
  <c r="AU2714" i="3" s="1"/>
  <c r="AT2722" i="3"/>
  <c r="AD2722" i="3"/>
  <c r="AU2722" i="3" s="1"/>
  <c r="AT2730" i="3"/>
  <c r="AD2730" i="3"/>
  <c r="AU2730" i="3" s="1"/>
  <c r="AT2738" i="3"/>
  <c r="AD2738" i="3"/>
  <c r="AU2738" i="3" s="1"/>
  <c r="AT2746" i="3"/>
  <c r="AD2746" i="3"/>
  <c r="AU2746" i="3" s="1"/>
  <c r="AT2754" i="3"/>
  <c r="AD2754" i="3"/>
  <c r="AU2754" i="3" s="1"/>
  <c r="AT2766" i="3"/>
  <c r="AD2766" i="3"/>
  <c r="AU2766" i="3" s="1"/>
  <c r="AT2782" i="3"/>
  <c r="AD2782" i="3"/>
  <c r="AU2782" i="3" s="1"/>
  <c r="AT2798" i="3"/>
  <c r="AD2798" i="3"/>
  <c r="AU2798" i="3" s="1"/>
  <c r="AT2684" i="3"/>
  <c r="AD2684" i="3"/>
  <c r="AU2684" i="3" s="1"/>
  <c r="AD2693" i="3"/>
  <c r="AU2693" i="3" s="1"/>
  <c r="AT2693" i="3"/>
  <c r="AD2709" i="3"/>
  <c r="AU2709" i="3" s="1"/>
  <c r="AT2709" i="3"/>
  <c r="AD2725" i="3"/>
  <c r="AU2725" i="3" s="1"/>
  <c r="AT2725" i="3"/>
  <c r="AD2741" i="3"/>
  <c r="AU2741" i="3" s="1"/>
  <c r="AT2741" i="3"/>
  <c r="AD2757" i="3"/>
  <c r="AU2757" i="3" s="1"/>
  <c r="AT2757" i="3"/>
  <c r="AD2761" i="3"/>
  <c r="AU2761" i="3" s="1"/>
  <c r="AT2761" i="3"/>
  <c r="AD2765" i="3"/>
  <c r="AU2765" i="3" s="1"/>
  <c r="AT2765" i="3"/>
  <c r="AD2769" i="3"/>
  <c r="AU2769" i="3" s="1"/>
  <c r="AT2769" i="3"/>
  <c r="AD2773" i="3"/>
  <c r="AU2773" i="3" s="1"/>
  <c r="AT2773" i="3"/>
  <c r="AD2777" i="3"/>
  <c r="AU2777" i="3" s="1"/>
  <c r="AT2777" i="3"/>
  <c r="AD2781" i="3"/>
  <c r="AU2781" i="3" s="1"/>
  <c r="AT2781" i="3"/>
  <c r="AD2785" i="3"/>
  <c r="AU2785" i="3" s="1"/>
  <c r="AT2785" i="3"/>
  <c r="AD2789" i="3"/>
  <c r="AU2789" i="3" s="1"/>
  <c r="AT2789" i="3"/>
  <c r="AD2793" i="3"/>
  <c r="AU2793" i="3" s="1"/>
  <c r="AT2793" i="3"/>
  <c r="AD2797" i="3"/>
  <c r="AU2797" i="3" s="1"/>
  <c r="AT2797" i="3"/>
  <c r="AD2801" i="3"/>
  <c r="AU2801" i="3" s="1"/>
  <c r="AT2801" i="3"/>
  <c r="AD2805" i="3"/>
  <c r="AU2805" i="3" s="1"/>
  <c r="AT2805" i="3"/>
  <c r="AD2809" i="3"/>
  <c r="AU2809" i="3" s="1"/>
  <c r="AT2809" i="3"/>
  <c r="AT2676" i="3"/>
  <c r="AD2676" i="3"/>
  <c r="AU2676" i="3" s="1"/>
  <c r="AT2679" i="3"/>
  <c r="AD2679" i="3"/>
  <c r="AU2679" i="3" s="1"/>
  <c r="AD1113" i="3"/>
  <c r="AU1113" i="3" s="1"/>
  <c r="AT1113" i="3"/>
  <c r="AT1180" i="3"/>
  <c r="AD1180" i="3"/>
  <c r="AU1180" i="3" s="1"/>
  <c r="AD1156" i="3"/>
  <c r="AU1156" i="3" s="1"/>
  <c r="AT1156" i="3"/>
  <c r="AT1211" i="3"/>
  <c r="AD1211" i="3"/>
  <c r="AU1211" i="3" s="1"/>
  <c r="AD1430" i="3"/>
  <c r="AU1430" i="3" s="1"/>
  <c r="AT1430" i="3"/>
  <c r="AD1425" i="3"/>
  <c r="AU1425" i="3" s="1"/>
  <c r="AT1425" i="3"/>
  <c r="AD1688" i="3"/>
  <c r="AU1688" i="3" s="1"/>
  <c r="AT1688" i="3"/>
  <c r="AD1704" i="3"/>
  <c r="AU1704" i="3" s="1"/>
  <c r="AT1704" i="3"/>
  <c r="AT1679" i="3"/>
  <c r="AD1679" i="3"/>
  <c r="AU1679" i="3" s="1"/>
  <c r="AT1695" i="3"/>
  <c r="AD1695" i="3"/>
  <c r="AU1695" i="3" s="1"/>
  <c r="AD1674" i="3"/>
  <c r="AU1674" i="3" s="1"/>
  <c r="AT1674" i="3"/>
  <c r="AD1690" i="3"/>
  <c r="AU1690" i="3" s="1"/>
  <c r="AT1690" i="3"/>
  <c r="AD1706" i="3"/>
  <c r="AU1706" i="3" s="1"/>
  <c r="AT1706" i="3"/>
  <c r="AD2054" i="3"/>
  <c r="AU2054" i="3" s="1"/>
  <c r="AT2054" i="3"/>
  <c r="AD2062" i="3"/>
  <c r="AU2062" i="3" s="1"/>
  <c r="AT2062" i="3"/>
  <c r="AD2070" i="3"/>
  <c r="AU2070" i="3" s="1"/>
  <c r="AT2070" i="3"/>
  <c r="AD2078" i="3"/>
  <c r="AU2078" i="3" s="1"/>
  <c r="AT2078" i="3"/>
  <c r="AD2086" i="3"/>
  <c r="AU2086" i="3" s="1"/>
  <c r="AT2086" i="3"/>
  <c r="AD2094" i="3"/>
  <c r="AU2094" i="3" s="1"/>
  <c r="AT2094" i="3"/>
  <c r="AD2102" i="3"/>
  <c r="AU2102" i="3" s="1"/>
  <c r="AT2102" i="3"/>
  <c r="AD2107" i="3"/>
  <c r="AU2107" i="3" s="1"/>
  <c r="AT2107" i="3"/>
  <c r="AD2111" i="3"/>
  <c r="AU2111" i="3" s="1"/>
  <c r="AT2111" i="3"/>
  <c r="AD2115" i="3"/>
  <c r="AU2115" i="3" s="1"/>
  <c r="AT2115" i="3"/>
  <c r="AD2119" i="3"/>
  <c r="AU2119" i="3" s="1"/>
  <c r="AT2119" i="3"/>
  <c r="AD2123" i="3"/>
  <c r="AU2123" i="3" s="1"/>
  <c r="AT2123" i="3"/>
  <c r="AD2127" i="3"/>
  <c r="AU2127" i="3" s="1"/>
  <c r="AT2127" i="3"/>
  <c r="AD2131" i="3"/>
  <c r="AU2131" i="3" s="1"/>
  <c r="AT2131" i="3"/>
  <c r="AD2135" i="3"/>
  <c r="AU2135" i="3" s="1"/>
  <c r="AT2135" i="3"/>
  <c r="AD2139" i="3"/>
  <c r="AU2139" i="3" s="1"/>
  <c r="AT2139" i="3"/>
  <c r="AD2143" i="3"/>
  <c r="AU2143" i="3" s="1"/>
  <c r="AT2143" i="3"/>
  <c r="AD2147" i="3"/>
  <c r="AU2147" i="3" s="1"/>
  <c r="AT2147" i="3"/>
  <c r="AT2106" i="3"/>
  <c r="AD2106" i="3"/>
  <c r="AU2106" i="3" s="1"/>
  <c r="AT2110" i="3"/>
  <c r="AD2110" i="3"/>
  <c r="AU2110" i="3" s="1"/>
  <c r="AT2114" i="3"/>
  <c r="AD2114" i="3"/>
  <c r="AU2114" i="3" s="1"/>
  <c r="AT2118" i="3"/>
  <c r="AD2118" i="3"/>
  <c r="AU2118" i="3" s="1"/>
  <c r="AT2122" i="3"/>
  <c r="AD2122" i="3"/>
  <c r="AU2122" i="3" s="1"/>
  <c r="AT2126" i="3"/>
  <c r="AD2126" i="3"/>
  <c r="AU2126" i="3" s="1"/>
  <c r="AT2130" i="3"/>
  <c r="AD2130" i="3"/>
  <c r="AU2130" i="3" s="1"/>
  <c r="AT2134" i="3"/>
  <c r="AD2134" i="3"/>
  <c r="AU2134" i="3" s="1"/>
  <c r="AT2138" i="3"/>
  <c r="AD2138" i="3"/>
  <c r="AU2138" i="3" s="1"/>
  <c r="AT2142" i="3"/>
  <c r="AD2142" i="3"/>
  <c r="AU2142" i="3" s="1"/>
  <c r="AT2146" i="3"/>
  <c r="AD2146" i="3"/>
  <c r="AU2146" i="3" s="1"/>
  <c r="AT2255" i="3"/>
  <c r="AD2255" i="3"/>
  <c r="AU2255" i="3" s="1"/>
  <c r="AT2263" i="3"/>
  <c r="AD2263" i="3"/>
  <c r="AU2263" i="3" s="1"/>
  <c r="AD2267" i="3"/>
  <c r="AU2267" i="3" s="1"/>
  <c r="AT2267" i="3"/>
  <c r="AD2275" i="3"/>
  <c r="AU2275" i="3" s="1"/>
  <c r="AT2275" i="3"/>
  <c r="AD2283" i="3"/>
  <c r="AU2283" i="3" s="1"/>
  <c r="AT2283" i="3"/>
  <c r="AD2291" i="3"/>
  <c r="AU2291" i="3" s="1"/>
  <c r="AT2291" i="3"/>
  <c r="AD2299" i="3"/>
  <c r="AU2299" i="3" s="1"/>
  <c r="AT2299" i="3"/>
  <c r="AT2274" i="3"/>
  <c r="AD2274" i="3"/>
  <c r="AU2274" i="3" s="1"/>
  <c r="AT2290" i="3"/>
  <c r="AD2290" i="3"/>
  <c r="AU2290" i="3" s="1"/>
  <c r="AT2306" i="3"/>
  <c r="AD2306" i="3"/>
  <c r="AU2306" i="3" s="1"/>
  <c r="AT2257" i="3"/>
  <c r="AD2257" i="3"/>
  <c r="AU2257" i="3" s="1"/>
  <c r="AT2265" i="3"/>
  <c r="AD2265" i="3"/>
  <c r="AU2265" i="3" s="1"/>
  <c r="AT2507" i="3"/>
  <c r="AD2507" i="3"/>
  <c r="AU2507" i="3" s="1"/>
  <c r="AT2523" i="3"/>
  <c r="AD2523" i="3"/>
  <c r="AU2523" i="3" s="1"/>
  <c r="AT2539" i="3"/>
  <c r="AD2539" i="3"/>
  <c r="AU2539" i="3" s="1"/>
  <c r="AT2555" i="3"/>
  <c r="AD2555" i="3"/>
  <c r="AU2555" i="3" s="1"/>
  <c r="AT2571" i="3"/>
  <c r="AD2571" i="3"/>
  <c r="AU2571" i="3" s="1"/>
  <c r="AD2494" i="3"/>
  <c r="AU2494" i="3" s="1"/>
  <c r="AT2494" i="3"/>
  <c r="AD2498" i="3"/>
  <c r="AU2498" i="3" s="1"/>
  <c r="AT2498" i="3"/>
  <c r="AD2502" i="3"/>
  <c r="AU2502" i="3" s="1"/>
  <c r="AT2502" i="3"/>
  <c r="AD2506" i="3"/>
  <c r="AU2506" i="3" s="1"/>
  <c r="AT2506" i="3"/>
  <c r="AD2510" i="3"/>
  <c r="AU2510" i="3" s="1"/>
  <c r="AT2510" i="3"/>
  <c r="AD2514" i="3"/>
  <c r="AU2514" i="3" s="1"/>
  <c r="AT2514" i="3"/>
  <c r="AD2518" i="3"/>
  <c r="AU2518" i="3" s="1"/>
  <c r="AT2518" i="3"/>
  <c r="AD2522" i="3"/>
  <c r="AU2522" i="3" s="1"/>
  <c r="AT2522" i="3"/>
  <c r="AD2526" i="3"/>
  <c r="AU2526" i="3" s="1"/>
  <c r="AT2526" i="3"/>
  <c r="AD2530" i="3"/>
  <c r="AU2530" i="3" s="1"/>
  <c r="AT2530" i="3"/>
  <c r="AD2534" i="3"/>
  <c r="AU2534" i="3" s="1"/>
  <c r="AT2534" i="3"/>
  <c r="AD2538" i="3"/>
  <c r="AU2538" i="3" s="1"/>
  <c r="AT2538" i="3"/>
  <c r="AD2542" i="3"/>
  <c r="AU2542" i="3" s="1"/>
  <c r="AT2542" i="3"/>
  <c r="AD2546" i="3"/>
  <c r="AU2546" i="3" s="1"/>
  <c r="AT2546" i="3"/>
  <c r="AD2550" i="3"/>
  <c r="AU2550" i="3" s="1"/>
  <c r="AT2550" i="3"/>
  <c r="AD2554" i="3"/>
  <c r="AU2554" i="3" s="1"/>
  <c r="AT2554" i="3"/>
  <c r="AD2558" i="3"/>
  <c r="AU2558" i="3" s="1"/>
  <c r="AT2558" i="3"/>
  <c r="AD2562" i="3"/>
  <c r="AU2562" i="3" s="1"/>
  <c r="AT2562" i="3"/>
  <c r="AD2566" i="3"/>
  <c r="AU2566" i="3" s="1"/>
  <c r="AT2566" i="3"/>
  <c r="AD2570" i="3"/>
  <c r="AU2570" i="3" s="1"/>
  <c r="AT2570" i="3"/>
  <c r="AD2574" i="3"/>
  <c r="AU2574" i="3" s="1"/>
  <c r="AT2574" i="3"/>
  <c r="AD2578" i="3"/>
  <c r="AU2578" i="3" s="1"/>
  <c r="AT2578" i="3"/>
  <c r="AD2582" i="3"/>
  <c r="AU2582" i="3" s="1"/>
  <c r="AT2582" i="3"/>
  <c r="AT2762" i="3"/>
  <c r="AD2762" i="3"/>
  <c r="AU2762" i="3" s="1"/>
  <c r="AT2778" i="3"/>
  <c r="AD2778" i="3"/>
  <c r="AU2778" i="3" s="1"/>
  <c r="AT2794" i="3"/>
  <c r="AD2794" i="3"/>
  <c r="AU2794" i="3" s="1"/>
  <c r="AT2810" i="3"/>
  <c r="AD2810" i="3"/>
  <c r="AU2810" i="3" s="1"/>
  <c r="AD2689" i="3"/>
  <c r="AU2689" i="3" s="1"/>
  <c r="AT2689" i="3"/>
  <c r="AD2705" i="3"/>
  <c r="AU2705" i="3" s="1"/>
  <c r="AT2705" i="3"/>
  <c r="AD2721" i="3"/>
  <c r="AU2721" i="3" s="1"/>
  <c r="AT2721" i="3"/>
  <c r="AD2737" i="3"/>
  <c r="AU2737" i="3" s="1"/>
  <c r="AT2737" i="3"/>
  <c r="AD2753" i="3"/>
  <c r="AU2753" i="3" s="1"/>
  <c r="AT2753" i="3"/>
  <c r="AD2760" i="3"/>
  <c r="AU2760" i="3" s="1"/>
  <c r="AT2760" i="3"/>
  <c r="AD2768" i="3"/>
  <c r="AU2768" i="3" s="1"/>
  <c r="AT2768" i="3"/>
  <c r="AD2776" i="3"/>
  <c r="AU2776" i="3" s="1"/>
  <c r="AT2776" i="3"/>
  <c r="AD2784" i="3"/>
  <c r="AU2784" i="3" s="1"/>
  <c r="AT2784" i="3"/>
  <c r="AD2792" i="3"/>
  <c r="AU2792" i="3" s="1"/>
  <c r="AT2792" i="3"/>
  <c r="AD2800" i="3"/>
  <c r="AU2800" i="3" s="1"/>
  <c r="AT2800" i="3"/>
  <c r="AD2808" i="3"/>
  <c r="AU2808" i="3" s="1"/>
  <c r="AT2808" i="3"/>
  <c r="AT3012" i="3"/>
  <c r="AD3012" i="3"/>
  <c r="AU3012" i="3" s="1"/>
  <c r="N759" i="6"/>
  <c r="M759" i="6"/>
  <c r="S759" i="6" s="1"/>
  <c r="K759" i="6"/>
  <c r="B759" i="6"/>
  <c r="U759" i="6" s="1"/>
  <c r="A759" i="6"/>
  <c r="N758" i="6"/>
  <c r="M758" i="6"/>
  <c r="S758" i="6" s="1"/>
  <c r="K758" i="6"/>
  <c r="B758" i="6"/>
  <c r="U758" i="6" s="1"/>
  <c r="A758" i="6"/>
  <c r="N757" i="6"/>
  <c r="M757" i="6"/>
  <c r="S757" i="6" s="1"/>
  <c r="K757" i="6"/>
  <c r="B757" i="6"/>
  <c r="U757" i="6" s="1"/>
  <c r="A757" i="6"/>
  <c r="N756" i="6"/>
  <c r="M756" i="6"/>
  <c r="S756" i="6" s="1"/>
  <c r="K756" i="6"/>
  <c r="B756" i="6"/>
  <c r="U756" i="6" s="1"/>
  <c r="A756" i="6"/>
  <c r="N755" i="6"/>
  <c r="M755" i="6"/>
  <c r="S755" i="6" s="1"/>
  <c r="K755" i="6"/>
  <c r="B755" i="6"/>
  <c r="U755" i="6" s="1"/>
  <c r="A755" i="6"/>
  <c r="N754" i="6"/>
  <c r="M754" i="6"/>
  <c r="S754" i="6" s="1"/>
  <c r="K754" i="6"/>
  <c r="B754" i="6"/>
  <c r="U754" i="6" s="1"/>
  <c r="A754" i="6"/>
  <c r="N753" i="6"/>
  <c r="M753" i="6"/>
  <c r="S753" i="6" s="1"/>
  <c r="K753" i="6"/>
  <c r="B753" i="6"/>
  <c r="U753" i="6" s="1"/>
  <c r="A753" i="6"/>
  <c r="N752" i="6"/>
  <c r="M752" i="6"/>
  <c r="S752" i="6" s="1"/>
  <c r="K752" i="6"/>
  <c r="B752" i="6"/>
  <c r="U752" i="6" s="1"/>
  <c r="A752" i="6"/>
  <c r="N751" i="6"/>
  <c r="M751" i="6"/>
  <c r="S751" i="6" s="1"/>
  <c r="K751" i="6"/>
  <c r="B751" i="6"/>
  <c r="U751" i="6" s="1"/>
  <c r="A751" i="6"/>
  <c r="N750" i="6"/>
  <c r="M750" i="6"/>
  <c r="S750" i="6" s="1"/>
  <c r="K750" i="6"/>
  <c r="B750" i="6"/>
  <c r="U750" i="6" s="1"/>
  <c r="A750" i="6"/>
  <c r="N749" i="6"/>
  <c r="M749" i="6"/>
  <c r="S749" i="6" s="1"/>
  <c r="K749" i="6"/>
  <c r="B749" i="6"/>
  <c r="U749" i="6" s="1"/>
  <c r="A749" i="6"/>
  <c r="N748" i="6"/>
  <c r="M748" i="6"/>
  <c r="S748" i="6" s="1"/>
  <c r="K748" i="6"/>
  <c r="B748" i="6"/>
  <c r="U748" i="6" s="1"/>
  <c r="A748" i="6"/>
  <c r="N747" i="6"/>
  <c r="M747" i="6"/>
  <c r="S747" i="6" s="1"/>
  <c r="K747" i="6"/>
  <c r="B747" i="6"/>
  <c r="U747" i="6" s="1"/>
  <c r="A747" i="6"/>
  <c r="N746" i="6"/>
  <c r="M746" i="6"/>
  <c r="S746" i="6" s="1"/>
  <c r="K746" i="6"/>
  <c r="B746" i="6"/>
  <c r="U746" i="6" s="1"/>
  <c r="A746" i="6"/>
  <c r="N745" i="6"/>
  <c r="M745" i="6"/>
  <c r="S745" i="6" s="1"/>
  <c r="K745" i="6"/>
  <c r="B745" i="6"/>
  <c r="U745" i="6" s="1"/>
  <c r="A745" i="6"/>
  <c r="N744" i="6"/>
  <c r="M744" i="6"/>
  <c r="S744" i="6" s="1"/>
  <c r="K744" i="6"/>
  <c r="B744" i="6"/>
  <c r="U744" i="6" s="1"/>
  <c r="A744" i="6"/>
  <c r="N743" i="6"/>
  <c r="M743" i="6"/>
  <c r="S743" i="6" s="1"/>
  <c r="K743" i="6"/>
  <c r="B743" i="6"/>
  <c r="U743" i="6" s="1"/>
  <c r="A743" i="6"/>
  <c r="N742" i="6"/>
  <c r="M742" i="6"/>
  <c r="S742" i="6" s="1"/>
  <c r="K742" i="6"/>
  <c r="B742" i="6"/>
  <c r="U742" i="6" s="1"/>
  <c r="A742" i="6"/>
  <c r="N741" i="6"/>
  <c r="M741" i="6"/>
  <c r="S741" i="6" s="1"/>
  <c r="K741" i="6"/>
  <c r="B741" i="6"/>
  <c r="U741" i="6" s="1"/>
  <c r="A741" i="6"/>
  <c r="N740" i="6"/>
  <c r="M740" i="6"/>
  <c r="S740" i="6" s="1"/>
  <c r="K740" i="6"/>
  <c r="B740" i="6"/>
  <c r="U740" i="6" s="1"/>
  <c r="A740" i="6"/>
  <c r="N739" i="6"/>
  <c r="M739" i="6"/>
  <c r="S739" i="6" s="1"/>
  <c r="K739" i="6"/>
  <c r="B739" i="6"/>
  <c r="U739" i="6" s="1"/>
  <c r="A739" i="6"/>
  <c r="N738" i="6"/>
  <c r="M738" i="6"/>
  <c r="S738" i="6" s="1"/>
  <c r="K738" i="6"/>
  <c r="B738" i="6"/>
  <c r="U738" i="6" s="1"/>
  <c r="A738" i="6"/>
  <c r="N737" i="6"/>
  <c r="M737" i="6"/>
  <c r="S737" i="6" s="1"/>
  <c r="K737" i="6"/>
  <c r="B737" i="6"/>
  <c r="U737" i="6" s="1"/>
  <c r="A737" i="6"/>
  <c r="N736" i="6"/>
  <c r="M736" i="6"/>
  <c r="S736" i="6" s="1"/>
  <c r="K736" i="6"/>
  <c r="B736" i="6"/>
  <c r="U736" i="6" s="1"/>
  <c r="A736" i="6"/>
  <c r="N735" i="6"/>
  <c r="M735" i="6"/>
  <c r="S735" i="6" s="1"/>
  <c r="K735" i="6"/>
  <c r="B735" i="6"/>
  <c r="U735" i="6" s="1"/>
  <c r="A735" i="6"/>
  <c r="N734" i="6"/>
  <c r="M734" i="6"/>
  <c r="S734" i="6" s="1"/>
  <c r="K734" i="6"/>
  <c r="B734" i="6"/>
  <c r="U734" i="6" s="1"/>
  <c r="A734" i="6"/>
  <c r="N733" i="6"/>
  <c r="M733" i="6"/>
  <c r="S733" i="6" s="1"/>
  <c r="K733" i="6"/>
  <c r="B733" i="6"/>
  <c r="U733" i="6" s="1"/>
  <c r="A733" i="6"/>
  <c r="N732" i="6"/>
  <c r="M732" i="6"/>
  <c r="S732" i="6" s="1"/>
  <c r="K732" i="6"/>
  <c r="B732" i="6"/>
  <c r="U732" i="6" s="1"/>
  <c r="A732" i="6"/>
  <c r="N731" i="6"/>
  <c r="M731" i="6"/>
  <c r="S731" i="6" s="1"/>
  <c r="K731" i="6"/>
  <c r="B731" i="6"/>
  <c r="A731" i="6"/>
  <c r="N730" i="6"/>
  <c r="M730" i="6"/>
  <c r="S730" i="6" s="1"/>
  <c r="K730" i="6"/>
  <c r="B730" i="6"/>
  <c r="T730" i="6" s="1"/>
  <c r="A730" i="6"/>
  <c r="N729" i="6"/>
  <c r="M729" i="6"/>
  <c r="S729" i="6" s="1"/>
  <c r="K729" i="6"/>
  <c r="B729" i="6"/>
  <c r="T729" i="6" s="1"/>
  <c r="A729" i="6"/>
  <c r="N728" i="6"/>
  <c r="M728" i="6"/>
  <c r="S728" i="6" s="1"/>
  <c r="K728" i="6"/>
  <c r="B728" i="6"/>
  <c r="T728" i="6" s="1"/>
  <c r="A728" i="6"/>
  <c r="N727" i="6"/>
  <c r="M727" i="6"/>
  <c r="S727" i="6" s="1"/>
  <c r="K727" i="6"/>
  <c r="B727" i="6"/>
  <c r="T727" i="6" s="1"/>
  <c r="A727" i="6"/>
  <c r="N726" i="6"/>
  <c r="M726" i="6"/>
  <c r="S726" i="6" s="1"/>
  <c r="K726" i="6"/>
  <c r="B726" i="6"/>
  <c r="T726" i="6" s="1"/>
  <c r="A726" i="6"/>
  <c r="N725" i="6"/>
  <c r="M725" i="6"/>
  <c r="S725" i="6" s="1"/>
  <c r="K725" i="6"/>
  <c r="B725" i="6"/>
  <c r="T725" i="6" s="1"/>
  <c r="A725" i="6"/>
  <c r="N724" i="6"/>
  <c r="M724" i="6"/>
  <c r="S724" i="6" s="1"/>
  <c r="K724" i="6"/>
  <c r="B724" i="6"/>
  <c r="T724" i="6" s="1"/>
  <c r="A724" i="6"/>
  <c r="N723" i="6"/>
  <c r="M723" i="6"/>
  <c r="S723" i="6" s="1"/>
  <c r="K723" i="6"/>
  <c r="B723" i="6"/>
  <c r="T723" i="6" s="1"/>
  <c r="A723" i="6"/>
  <c r="N722" i="6"/>
  <c r="M722" i="6"/>
  <c r="S722" i="6" s="1"/>
  <c r="K722" i="6"/>
  <c r="B722" i="6"/>
  <c r="T722" i="6" s="1"/>
  <c r="A722" i="6"/>
  <c r="N721" i="6"/>
  <c r="M721" i="6"/>
  <c r="S721" i="6" s="1"/>
  <c r="K721" i="6"/>
  <c r="B721" i="6"/>
  <c r="T721" i="6" s="1"/>
  <c r="A721" i="6"/>
  <c r="N720" i="6"/>
  <c r="M720" i="6"/>
  <c r="S720" i="6" s="1"/>
  <c r="K720" i="6"/>
  <c r="B720" i="6"/>
  <c r="T720" i="6" s="1"/>
  <c r="A720" i="6"/>
  <c r="N719" i="6"/>
  <c r="M719" i="6"/>
  <c r="S719" i="6" s="1"/>
  <c r="K719" i="6"/>
  <c r="B719" i="6"/>
  <c r="T719" i="6" s="1"/>
  <c r="A719" i="6"/>
  <c r="N718" i="6"/>
  <c r="M718" i="6"/>
  <c r="S718" i="6" s="1"/>
  <c r="K718" i="6"/>
  <c r="B718" i="6"/>
  <c r="T718" i="6" s="1"/>
  <c r="A718" i="6"/>
  <c r="N717" i="6"/>
  <c r="M717" i="6"/>
  <c r="S717" i="6" s="1"/>
  <c r="K717" i="6"/>
  <c r="B717" i="6"/>
  <c r="T717" i="6" s="1"/>
  <c r="A717" i="6"/>
  <c r="N716" i="6"/>
  <c r="M716" i="6"/>
  <c r="S716" i="6" s="1"/>
  <c r="K716" i="6"/>
  <c r="B716" i="6"/>
  <c r="T716" i="6" s="1"/>
  <c r="A716" i="6"/>
  <c r="N715" i="6"/>
  <c r="M715" i="6"/>
  <c r="S715" i="6" s="1"/>
  <c r="K715" i="6"/>
  <c r="B715" i="6"/>
  <c r="T715" i="6" s="1"/>
  <c r="A715" i="6"/>
  <c r="N714" i="6"/>
  <c r="M714" i="6"/>
  <c r="S714" i="6" s="1"/>
  <c r="K714" i="6"/>
  <c r="B714" i="6"/>
  <c r="T714" i="6" s="1"/>
  <c r="A714" i="6"/>
  <c r="N713" i="6"/>
  <c r="M713" i="6"/>
  <c r="S713" i="6" s="1"/>
  <c r="K713" i="6"/>
  <c r="B713" i="6"/>
  <c r="T713" i="6" s="1"/>
  <c r="A713" i="6"/>
  <c r="N712" i="6"/>
  <c r="M712" i="6"/>
  <c r="S712" i="6" s="1"/>
  <c r="K712" i="6"/>
  <c r="B712" i="6"/>
  <c r="T712" i="6" s="1"/>
  <c r="A712" i="6"/>
  <c r="N711" i="6"/>
  <c r="M711" i="6"/>
  <c r="S711" i="6" s="1"/>
  <c r="K711" i="6"/>
  <c r="B711" i="6"/>
  <c r="T711" i="6" s="1"/>
  <c r="A711" i="6"/>
  <c r="N710" i="6"/>
  <c r="M710" i="6"/>
  <c r="S710" i="6" s="1"/>
  <c r="K710" i="6"/>
  <c r="B710" i="6"/>
  <c r="T710" i="6" s="1"/>
  <c r="A710" i="6"/>
  <c r="N709" i="6"/>
  <c r="M709" i="6"/>
  <c r="S709" i="6" s="1"/>
  <c r="K709" i="6"/>
  <c r="B709" i="6"/>
  <c r="T709" i="6" s="1"/>
  <c r="A709" i="6"/>
  <c r="N708" i="6"/>
  <c r="M708" i="6"/>
  <c r="S708" i="6" s="1"/>
  <c r="K708" i="6"/>
  <c r="B708" i="6"/>
  <c r="T708" i="6" s="1"/>
  <c r="A708" i="6"/>
  <c r="N707" i="6"/>
  <c r="M707" i="6"/>
  <c r="S707" i="6" s="1"/>
  <c r="K707" i="6"/>
  <c r="B707" i="6"/>
  <c r="T707" i="6" s="1"/>
  <c r="A707" i="6"/>
  <c r="N706" i="6"/>
  <c r="M706" i="6"/>
  <c r="S706" i="6" s="1"/>
  <c r="K706" i="6"/>
  <c r="B706" i="6"/>
  <c r="T706" i="6" s="1"/>
  <c r="A706" i="6"/>
  <c r="N705" i="6"/>
  <c r="M705" i="6"/>
  <c r="S705" i="6" s="1"/>
  <c r="K705" i="6"/>
  <c r="B705" i="6"/>
  <c r="T705" i="6" s="1"/>
  <c r="A705" i="6"/>
  <c r="N704" i="6"/>
  <c r="M704" i="6"/>
  <c r="S704" i="6" s="1"/>
  <c r="K704" i="6"/>
  <c r="B704" i="6"/>
  <c r="T704" i="6" s="1"/>
  <c r="A704" i="6"/>
  <c r="N703" i="6"/>
  <c r="M703" i="6"/>
  <c r="S703" i="6" s="1"/>
  <c r="K703" i="6"/>
  <c r="B703" i="6"/>
  <c r="T703" i="6" s="1"/>
  <c r="A703" i="6"/>
  <c r="N702" i="6"/>
  <c r="M702" i="6"/>
  <c r="S702" i="6" s="1"/>
  <c r="K702" i="6"/>
  <c r="B702" i="6"/>
  <c r="T702" i="6" s="1"/>
  <c r="A702" i="6"/>
  <c r="N701" i="6"/>
  <c r="M701" i="6"/>
  <c r="S701" i="6" s="1"/>
  <c r="K701" i="6"/>
  <c r="B701" i="6"/>
  <c r="T701" i="6" s="1"/>
  <c r="A701" i="6"/>
  <c r="N700" i="6"/>
  <c r="M700" i="6"/>
  <c r="S700" i="6" s="1"/>
  <c r="K700" i="6"/>
  <c r="B700" i="6"/>
  <c r="T700" i="6" s="1"/>
  <c r="A700" i="6"/>
  <c r="N699" i="6"/>
  <c r="M699" i="6"/>
  <c r="S699" i="6" s="1"/>
  <c r="K699" i="6"/>
  <c r="B699" i="6"/>
  <c r="T699" i="6" s="1"/>
  <c r="A699" i="6"/>
  <c r="N698" i="6"/>
  <c r="M698" i="6"/>
  <c r="S698" i="6" s="1"/>
  <c r="K698" i="6"/>
  <c r="B698" i="6"/>
  <c r="T698" i="6" s="1"/>
  <c r="A698" i="6"/>
  <c r="N697" i="6"/>
  <c r="M697" i="6"/>
  <c r="S697" i="6" s="1"/>
  <c r="K697" i="6"/>
  <c r="B697" i="6"/>
  <c r="T697" i="6" s="1"/>
  <c r="A697" i="6"/>
  <c r="N696" i="6"/>
  <c r="M696" i="6"/>
  <c r="S696" i="6" s="1"/>
  <c r="K696" i="6"/>
  <c r="B696" i="6"/>
  <c r="T696" i="6" s="1"/>
  <c r="A696" i="6"/>
  <c r="N695" i="6"/>
  <c r="M695" i="6"/>
  <c r="S695" i="6" s="1"/>
  <c r="K695" i="6"/>
  <c r="B695" i="6"/>
  <c r="T695" i="6" s="1"/>
  <c r="A695" i="6"/>
  <c r="N694" i="6"/>
  <c r="M694" i="6"/>
  <c r="S694" i="6" s="1"/>
  <c r="K694" i="6"/>
  <c r="B694" i="6"/>
  <c r="T694" i="6" s="1"/>
  <c r="A694" i="6"/>
  <c r="N693" i="6"/>
  <c r="M693" i="6"/>
  <c r="S693" i="6" s="1"/>
  <c r="K693" i="6"/>
  <c r="B693" i="6"/>
  <c r="T693" i="6" s="1"/>
  <c r="A693" i="6"/>
  <c r="N692" i="6"/>
  <c r="M692" i="6"/>
  <c r="S692" i="6" s="1"/>
  <c r="K692" i="6"/>
  <c r="B692" i="6"/>
  <c r="T692" i="6" s="1"/>
  <c r="A692" i="6"/>
  <c r="N691" i="6"/>
  <c r="M691" i="6"/>
  <c r="S691" i="6" s="1"/>
  <c r="K691" i="6"/>
  <c r="B691" i="6"/>
  <c r="T691" i="6" s="1"/>
  <c r="A691" i="6"/>
  <c r="N690" i="6"/>
  <c r="M690" i="6"/>
  <c r="S690" i="6" s="1"/>
  <c r="K690" i="6"/>
  <c r="B690" i="6"/>
  <c r="T690" i="6" s="1"/>
  <c r="A690" i="6"/>
  <c r="N689" i="6"/>
  <c r="M689" i="6"/>
  <c r="S689" i="6" s="1"/>
  <c r="K689" i="6"/>
  <c r="B689" i="6"/>
  <c r="T689" i="6" s="1"/>
  <c r="A689" i="6"/>
  <c r="N688" i="6"/>
  <c r="M688" i="6"/>
  <c r="S688" i="6" s="1"/>
  <c r="K688" i="6"/>
  <c r="B688" i="6"/>
  <c r="T688" i="6" s="1"/>
  <c r="A688" i="6"/>
  <c r="N687" i="6"/>
  <c r="M687" i="6"/>
  <c r="S687" i="6" s="1"/>
  <c r="K687" i="6"/>
  <c r="B687" i="6"/>
  <c r="T687" i="6" s="1"/>
  <c r="A687" i="6"/>
  <c r="N686" i="6"/>
  <c r="M686" i="6"/>
  <c r="S686" i="6" s="1"/>
  <c r="K686" i="6"/>
  <c r="B686" i="6"/>
  <c r="T686" i="6" s="1"/>
  <c r="A686" i="6"/>
  <c r="N685" i="6"/>
  <c r="M685" i="6"/>
  <c r="S685" i="6" s="1"/>
  <c r="K685" i="6"/>
  <c r="B685" i="6"/>
  <c r="T685" i="6" s="1"/>
  <c r="A685" i="6"/>
  <c r="N684" i="6"/>
  <c r="M684" i="6"/>
  <c r="S684" i="6" s="1"/>
  <c r="K684" i="6"/>
  <c r="B684" i="6"/>
  <c r="T684" i="6" s="1"/>
  <c r="A684" i="6"/>
  <c r="N683" i="6"/>
  <c r="M683" i="6"/>
  <c r="S683" i="6" s="1"/>
  <c r="K683" i="6"/>
  <c r="B683" i="6"/>
  <c r="T683" i="6" s="1"/>
  <c r="A683" i="6"/>
  <c r="N682" i="6"/>
  <c r="M682" i="6"/>
  <c r="S682" i="6" s="1"/>
  <c r="K682" i="6"/>
  <c r="B682" i="6"/>
  <c r="T682" i="6" s="1"/>
  <c r="A682" i="6"/>
  <c r="N681" i="6"/>
  <c r="M681" i="6"/>
  <c r="S681" i="6" s="1"/>
  <c r="K681" i="6"/>
  <c r="B681" i="6"/>
  <c r="T681" i="6" s="1"/>
  <c r="A681" i="6"/>
  <c r="N680" i="6"/>
  <c r="M680" i="6"/>
  <c r="S680" i="6" s="1"/>
  <c r="K680" i="6"/>
  <c r="B680" i="6"/>
  <c r="T680" i="6" s="1"/>
  <c r="A680" i="6"/>
  <c r="N679" i="6"/>
  <c r="M679" i="6"/>
  <c r="S679" i="6" s="1"/>
  <c r="K679" i="6"/>
  <c r="B679" i="6"/>
  <c r="T679" i="6" s="1"/>
  <c r="A679" i="6"/>
  <c r="N678" i="6"/>
  <c r="M678" i="6"/>
  <c r="S678" i="6" s="1"/>
  <c r="K678" i="6"/>
  <c r="B678" i="6"/>
  <c r="T678" i="6" s="1"/>
  <c r="A678" i="6"/>
  <c r="N677" i="6"/>
  <c r="M677" i="6"/>
  <c r="S677" i="6" s="1"/>
  <c r="K677" i="6"/>
  <c r="B677" i="6"/>
  <c r="T677" i="6" s="1"/>
  <c r="A677" i="6"/>
  <c r="N676" i="6"/>
  <c r="M676" i="6"/>
  <c r="S676" i="6" s="1"/>
  <c r="K676" i="6"/>
  <c r="B676" i="6"/>
  <c r="T676" i="6" s="1"/>
  <c r="A676" i="6"/>
  <c r="N675" i="6"/>
  <c r="M675" i="6"/>
  <c r="S675" i="6" s="1"/>
  <c r="K675" i="6"/>
  <c r="B675" i="6"/>
  <c r="T675" i="6" s="1"/>
  <c r="A675" i="6"/>
  <c r="N674" i="6"/>
  <c r="M674" i="6"/>
  <c r="S674" i="6" s="1"/>
  <c r="K674" i="6"/>
  <c r="B674" i="6"/>
  <c r="T674" i="6" s="1"/>
  <c r="A674" i="6"/>
  <c r="N673" i="6"/>
  <c r="M673" i="6"/>
  <c r="S673" i="6" s="1"/>
  <c r="K673" i="6"/>
  <c r="B673" i="6"/>
  <c r="T673" i="6" s="1"/>
  <c r="A673" i="6"/>
  <c r="N672" i="6"/>
  <c r="M672" i="6"/>
  <c r="S672" i="6" s="1"/>
  <c r="K672" i="6"/>
  <c r="B672" i="6"/>
  <c r="T672" i="6" s="1"/>
  <c r="A672" i="6"/>
  <c r="N671" i="6"/>
  <c r="M671" i="6"/>
  <c r="S671" i="6" s="1"/>
  <c r="K671" i="6"/>
  <c r="B671" i="6"/>
  <c r="T671" i="6" s="1"/>
  <c r="A671" i="6"/>
  <c r="N670" i="6"/>
  <c r="M670" i="6"/>
  <c r="S670" i="6" s="1"/>
  <c r="K670" i="6"/>
  <c r="B670" i="6"/>
  <c r="T670" i="6" s="1"/>
  <c r="A670" i="6"/>
  <c r="N669" i="6"/>
  <c r="M669" i="6"/>
  <c r="S669" i="6" s="1"/>
  <c r="K669" i="6"/>
  <c r="B669" i="6"/>
  <c r="T669" i="6" s="1"/>
  <c r="A669" i="6"/>
  <c r="N668" i="6"/>
  <c r="M668" i="6"/>
  <c r="S668" i="6" s="1"/>
  <c r="K668" i="6"/>
  <c r="B668" i="6"/>
  <c r="T668" i="6" s="1"/>
  <c r="A668" i="6"/>
  <c r="N667" i="6"/>
  <c r="M667" i="6"/>
  <c r="S667" i="6" s="1"/>
  <c r="K667" i="6"/>
  <c r="B667" i="6"/>
  <c r="T667" i="6" s="1"/>
  <c r="A667" i="6"/>
  <c r="N666" i="6"/>
  <c r="M666" i="6"/>
  <c r="S666" i="6" s="1"/>
  <c r="K666" i="6"/>
  <c r="B666" i="6"/>
  <c r="T666" i="6" s="1"/>
  <c r="A666" i="6"/>
  <c r="N665" i="6"/>
  <c r="M665" i="6"/>
  <c r="S665" i="6" s="1"/>
  <c r="K665" i="6"/>
  <c r="B665" i="6"/>
  <c r="T665" i="6" s="1"/>
  <c r="A665" i="6"/>
  <c r="N664" i="6"/>
  <c r="M664" i="6"/>
  <c r="S664" i="6" s="1"/>
  <c r="K664" i="6"/>
  <c r="B664" i="6"/>
  <c r="T664" i="6" s="1"/>
  <c r="A664" i="6"/>
  <c r="N663" i="6"/>
  <c r="M663" i="6"/>
  <c r="S663" i="6" s="1"/>
  <c r="K663" i="6"/>
  <c r="B663" i="6"/>
  <c r="T663" i="6" s="1"/>
  <c r="A663" i="6"/>
  <c r="N662" i="6"/>
  <c r="M662" i="6"/>
  <c r="S662" i="6" s="1"/>
  <c r="K662" i="6"/>
  <c r="B662" i="6"/>
  <c r="T662" i="6" s="1"/>
  <c r="A662" i="6"/>
  <c r="N661" i="6"/>
  <c r="M661" i="6"/>
  <c r="S661" i="6" s="1"/>
  <c r="K661" i="6"/>
  <c r="B661" i="6"/>
  <c r="T661" i="6" s="1"/>
  <c r="A661" i="6"/>
  <c r="N660" i="6"/>
  <c r="M660" i="6"/>
  <c r="S660" i="6" s="1"/>
  <c r="K660" i="6"/>
  <c r="B660" i="6"/>
  <c r="T660" i="6" s="1"/>
  <c r="A660" i="6"/>
  <c r="N659" i="6"/>
  <c r="M659" i="6"/>
  <c r="S659" i="6" s="1"/>
  <c r="K659" i="6"/>
  <c r="B659" i="6"/>
  <c r="T659" i="6" s="1"/>
  <c r="A659" i="6"/>
  <c r="N658" i="6"/>
  <c r="M658" i="6"/>
  <c r="S658" i="6" s="1"/>
  <c r="K658" i="6"/>
  <c r="B658" i="6"/>
  <c r="T658" i="6" s="1"/>
  <c r="A658" i="6"/>
  <c r="N657" i="6"/>
  <c r="M657" i="6"/>
  <c r="S657" i="6" s="1"/>
  <c r="K657" i="6"/>
  <c r="B657" i="6"/>
  <c r="T657" i="6" s="1"/>
  <c r="A657" i="6"/>
  <c r="N656" i="6"/>
  <c r="M656" i="6"/>
  <c r="S656" i="6" s="1"/>
  <c r="K656" i="6"/>
  <c r="B656" i="6"/>
  <c r="T656" i="6" s="1"/>
  <c r="A656" i="6"/>
  <c r="N655" i="6"/>
  <c r="M655" i="6"/>
  <c r="S655" i="6" s="1"/>
  <c r="K655" i="6"/>
  <c r="B655" i="6"/>
  <c r="T655" i="6" s="1"/>
  <c r="A655" i="6"/>
  <c r="N654" i="6"/>
  <c r="M654" i="6"/>
  <c r="S654" i="6" s="1"/>
  <c r="K654" i="6"/>
  <c r="B654" i="6"/>
  <c r="T654" i="6" s="1"/>
  <c r="A654" i="6"/>
  <c r="N653" i="6"/>
  <c r="M653" i="6"/>
  <c r="S653" i="6" s="1"/>
  <c r="K653" i="6"/>
  <c r="B653" i="6"/>
  <c r="T653" i="6" s="1"/>
  <c r="A653" i="6"/>
  <c r="N652" i="6"/>
  <c r="M652" i="6"/>
  <c r="K652" i="6"/>
  <c r="B652" i="6"/>
  <c r="A652" i="6"/>
  <c r="N651" i="6"/>
  <c r="M651" i="6"/>
  <c r="S651" i="6" s="1"/>
  <c r="K651" i="6"/>
  <c r="B651" i="6"/>
  <c r="T651" i="6" s="1"/>
  <c r="A651" i="6"/>
  <c r="N650" i="6"/>
  <c r="M650" i="6"/>
  <c r="S650" i="6" s="1"/>
  <c r="K650" i="6"/>
  <c r="B650" i="6"/>
  <c r="T650" i="6" s="1"/>
  <c r="A650" i="6"/>
  <c r="N649" i="6"/>
  <c r="M649" i="6"/>
  <c r="S649" i="6" s="1"/>
  <c r="K649" i="6"/>
  <c r="B649" i="6"/>
  <c r="T649" i="6" s="1"/>
  <c r="A649" i="6"/>
  <c r="S648" i="6"/>
  <c r="N648" i="6"/>
  <c r="M648" i="6"/>
  <c r="K648" i="6"/>
  <c r="B648" i="6"/>
  <c r="T648" i="6" s="1"/>
  <c r="A648" i="6"/>
  <c r="N647" i="6"/>
  <c r="M647" i="6"/>
  <c r="S647" i="6" s="1"/>
  <c r="K647" i="6"/>
  <c r="B647" i="6"/>
  <c r="T647" i="6" s="1"/>
  <c r="A647" i="6"/>
  <c r="S646" i="6"/>
  <c r="N646" i="6"/>
  <c r="M646" i="6"/>
  <c r="K646" i="6"/>
  <c r="B646" i="6"/>
  <c r="T646" i="6" s="1"/>
  <c r="A646" i="6"/>
  <c r="N645" i="6"/>
  <c r="M645" i="6"/>
  <c r="S645" i="6" s="1"/>
  <c r="K645" i="6"/>
  <c r="B645" i="6"/>
  <c r="T645" i="6" s="1"/>
  <c r="A645" i="6"/>
  <c r="N644" i="6"/>
  <c r="M644" i="6"/>
  <c r="S644" i="6" s="1"/>
  <c r="K644" i="6"/>
  <c r="B644" i="6"/>
  <c r="T644" i="6" s="1"/>
  <c r="A644" i="6"/>
  <c r="N643" i="6"/>
  <c r="M643" i="6"/>
  <c r="S643" i="6" s="1"/>
  <c r="K643" i="6"/>
  <c r="B643" i="6"/>
  <c r="T643" i="6" s="1"/>
  <c r="A643" i="6"/>
  <c r="N642" i="6"/>
  <c r="M642" i="6"/>
  <c r="S642" i="6" s="1"/>
  <c r="K642" i="6"/>
  <c r="B642" i="6"/>
  <c r="T642" i="6" s="1"/>
  <c r="A642" i="6"/>
  <c r="N641" i="6"/>
  <c r="M641" i="6"/>
  <c r="S641" i="6" s="1"/>
  <c r="K641" i="6"/>
  <c r="B641" i="6"/>
  <c r="T641" i="6" s="1"/>
  <c r="A641" i="6"/>
  <c r="S640" i="6"/>
  <c r="N640" i="6"/>
  <c r="M640" i="6"/>
  <c r="K640" i="6"/>
  <c r="B640" i="6"/>
  <c r="T640" i="6" s="1"/>
  <c r="A640" i="6"/>
  <c r="N639" i="6"/>
  <c r="M639" i="6"/>
  <c r="S639" i="6" s="1"/>
  <c r="K639" i="6"/>
  <c r="B639" i="6"/>
  <c r="T639" i="6" s="1"/>
  <c r="A639" i="6"/>
  <c r="S638" i="6"/>
  <c r="N638" i="6"/>
  <c r="M638" i="6"/>
  <c r="K638" i="6"/>
  <c r="B638" i="6"/>
  <c r="T638" i="6" s="1"/>
  <c r="A638" i="6"/>
  <c r="N637" i="6"/>
  <c r="M637" i="6"/>
  <c r="S637" i="6" s="1"/>
  <c r="K637" i="6"/>
  <c r="B637" i="6"/>
  <c r="T637" i="6" s="1"/>
  <c r="A637" i="6"/>
  <c r="N636" i="6"/>
  <c r="M636" i="6"/>
  <c r="S636" i="6" s="1"/>
  <c r="K636" i="6"/>
  <c r="B636" i="6"/>
  <c r="T636" i="6" s="1"/>
  <c r="A636" i="6"/>
  <c r="N635" i="6"/>
  <c r="M635" i="6"/>
  <c r="S635" i="6" s="1"/>
  <c r="K635" i="6"/>
  <c r="B635" i="6"/>
  <c r="T635" i="6" s="1"/>
  <c r="A635" i="6"/>
  <c r="N634" i="6"/>
  <c r="M634" i="6"/>
  <c r="S634" i="6" s="1"/>
  <c r="K634" i="6"/>
  <c r="B634" i="6"/>
  <c r="T634" i="6" s="1"/>
  <c r="A634" i="6"/>
  <c r="N633" i="6"/>
  <c r="M633" i="6"/>
  <c r="S633" i="6" s="1"/>
  <c r="K633" i="6"/>
  <c r="B633" i="6"/>
  <c r="T633" i="6" s="1"/>
  <c r="A633" i="6"/>
  <c r="S632" i="6"/>
  <c r="N632" i="6"/>
  <c r="M632" i="6"/>
  <c r="K632" i="6"/>
  <c r="B632" i="6"/>
  <c r="T632" i="6" s="1"/>
  <c r="A632" i="6"/>
  <c r="N631" i="6"/>
  <c r="M631" i="6"/>
  <c r="S631" i="6" s="1"/>
  <c r="K631" i="6"/>
  <c r="B631" i="6"/>
  <c r="T631" i="6" s="1"/>
  <c r="A631" i="6"/>
  <c r="S630" i="6"/>
  <c r="N630" i="6"/>
  <c r="M630" i="6"/>
  <c r="K630" i="6"/>
  <c r="B630" i="6"/>
  <c r="T630" i="6" s="1"/>
  <c r="A630" i="6"/>
  <c r="N629" i="6"/>
  <c r="M629" i="6"/>
  <c r="S629" i="6" s="1"/>
  <c r="K629" i="6"/>
  <c r="B629" i="6"/>
  <c r="T629" i="6" s="1"/>
  <c r="A629" i="6"/>
  <c r="N628" i="6"/>
  <c r="M628" i="6"/>
  <c r="S628" i="6" s="1"/>
  <c r="K628" i="6"/>
  <c r="B628" i="6"/>
  <c r="T628" i="6" s="1"/>
  <c r="A628" i="6"/>
  <c r="N627" i="6"/>
  <c r="M627" i="6"/>
  <c r="S627" i="6" s="1"/>
  <c r="K627" i="6"/>
  <c r="B627" i="6"/>
  <c r="T627" i="6" s="1"/>
  <c r="A627" i="6"/>
  <c r="N626" i="6"/>
  <c r="M626" i="6"/>
  <c r="S626" i="6" s="1"/>
  <c r="K626" i="6"/>
  <c r="B626" i="6"/>
  <c r="T626" i="6" s="1"/>
  <c r="A626" i="6"/>
  <c r="N625" i="6"/>
  <c r="M625" i="6"/>
  <c r="S625" i="6" s="1"/>
  <c r="K625" i="6"/>
  <c r="B625" i="6"/>
  <c r="T625" i="6" s="1"/>
  <c r="A625" i="6"/>
  <c r="S624" i="6"/>
  <c r="N624" i="6"/>
  <c r="M624" i="6"/>
  <c r="K624" i="6"/>
  <c r="B624" i="6"/>
  <c r="T624" i="6" s="1"/>
  <c r="A624" i="6"/>
  <c r="N623" i="6"/>
  <c r="M623" i="6"/>
  <c r="S623" i="6" s="1"/>
  <c r="K623" i="6"/>
  <c r="B623" i="6"/>
  <c r="T623" i="6" s="1"/>
  <c r="A623" i="6"/>
  <c r="S622" i="6"/>
  <c r="N622" i="6"/>
  <c r="M622" i="6"/>
  <c r="K622" i="6"/>
  <c r="B622" i="6"/>
  <c r="T622" i="6" s="1"/>
  <c r="A622" i="6"/>
  <c r="N621" i="6"/>
  <c r="M621" i="6"/>
  <c r="S621" i="6" s="1"/>
  <c r="K621" i="6"/>
  <c r="B621" i="6"/>
  <c r="T621" i="6" s="1"/>
  <c r="A621" i="6"/>
  <c r="N620" i="6"/>
  <c r="M620" i="6"/>
  <c r="S620" i="6" s="1"/>
  <c r="K620" i="6"/>
  <c r="B620" i="6"/>
  <c r="T620" i="6" s="1"/>
  <c r="A620" i="6"/>
  <c r="N619" i="6"/>
  <c r="M619" i="6"/>
  <c r="S619" i="6" s="1"/>
  <c r="K619" i="6"/>
  <c r="B619" i="6"/>
  <c r="T619" i="6" s="1"/>
  <c r="A619" i="6"/>
  <c r="N618" i="6"/>
  <c r="M618" i="6"/>
  <c r="S618" i="6" s="1"/>
  <c r="K618" i="6"/>
  <c r="B618" i="6"/>
  <c r="T618" i="6" s="1"/>
  <c r="A618" i="6"/>
  <c r="N617" i="6"/>
  <c r="M617" i="6"/>
  <c r="S617" i="6" s="1"/>
  <c r="K617" i="6"/>
  <c r="B617" i="6"/>
  <c r="T617" i="6" s="1"/>
  <c r="A617" i="6"/>
  <c r="S616" i="6"/>
  <c r="N616" i="6"/>
  <c r="M616" i="6"/>
  <c r="K616" i="6"/>
  <c r="B616" i="6"/>
  <c r="T616" i="6" s="1"/>
  <c r="A616" i="6"/>
  <c r="N615" i="6"/>
  <c r="M615" i="6"/>
  <c r="S615" i="6" s="1"/>
  <c r="K615" i="6"/>
  <c r="B615" i="6"/>
  <c r="T615" i="6" s="1"/>
  <c r="A615" i="6"/>
  <c r="S614" i="6"/>
  <c r="N614" i="6"/>
  <c r="M614" i="6"/>
  <c r="K614" i="6"/>
  <c r="B614" i="6"/>
  <c r="T614" i="6" s="1"/>
  <c r="A614" i="6"/>
  <c r="N613" i="6"/>
  <c r="M613" i="6"/>
  <c r="S613" i="6" s="1"/>
  <c r="K613" i="6"/>
  <c r="B613" i="6"/>
  <c r="T613" i="6" s="1"/>
  <c r="A613" i="6"/>
  <c r="N612" i="6"/>
  <c r="M612" i="6"/>
  <c r="S612" i="6" s="1"/>
  <c r="K612" i="6"/>
  <c r="B612" i="6"/>
  <c r="T612" i="6" s="1"/>
  <c r="A612" i="6"/>
  <c r="N611" i="6"/>
  <c r="M611" i="6"/>
  <c r="S611" i="6" s="1"/>
  <c r="K611" i="6"/>
  <c r="B611" i="6"/>
  <c r="T611" i="6" s="1"/>
  <c r="A611" i="6"/>
  <c r="N610" i="6"/>
  <c r="M610" i="6"/>
  <c r="S610" i="6" s="1"/>
  <c r="K610" i="6"/>
  <c r="B610" i="6"/>
  <c r="T610" i="6" s="1"/>
  <c r="A610" i="6"/>
  <c r="O504" i="8"/>
  <c r="K504" i="8"/>
  <c r="L504" i="8" s="1"/>
  <c r="M504" i="8" s="1"/>
  <c r="B504" i="8"/>
  <c r="Q504" i="8" s="1"/>
  <c r="A504" i="8"/>
  <c r="O503" i="8"/>
  <c r="K503" i="8"/>
  <c r="L503" i="8" s="1"/>
  <c r="M503" i="8" s="1"/>
  <c r="B503" i="8"/>
  <c r="A503" i="8"/>
  <c r="O502" i="8"/>
  <c r="K502" i="8"/>
  <c r="L502" i="8" s="1"/>
  <c r="M502" i="8" s="1"/>
  <c r="B502" i="8"/>
  <c r="Q502" i="8" s="1"/>
  <c r="A502" i="8"/>
  <c r="O501" i="8"/>
  <c r="K501" i="8"/>
  <c r="L501" i="8" s="1"/>
  <c r="M501" i="8" s="1"/>
  <c r="B501" i="8"/>
  <c r="A501" i="8"/>
  <c r="O500" i="8"/>
  <c r="K500" i="8"/>
  <c r="L500" i="8" s="1"/>
  <c r="M500" i="8" s="1"/>
  <c r="B500" i="8"/>
  <c r="Q500" i="8" s="1"/>
  <c r="A500" i="8"/>
  <c r="O499" i="8"/>
  <c r="K499" i="8"/>
  <c r="L499" i="8" s="1"/>
  <c r="M499" i="8" s="1"/>
  <c r="B499" i="8"/>
  <c r="A499" i="8"/>
  <c r="O498" i="8"/>
  <c r="K498" i="8"/>
  <c r="L498" i="8" s="1"/>
  <c r="M498" i="8" s="1"/>
  <c r="B498" i="8"/>
  <c r="Q498" i="8" s="1"/>
  <c r="A498" i="8"/>
  <c r="O497" i="8"/>
  <c r="K497" i="8"/>
  <c r="L497" i="8" s="1"/>
  <c r="M497" i="8" s="1"/>
  <c r="B497" i="8"/>
  <c r="A497" i="8"/>
  <c r="O496" i="8"/>
  <c r="K496" i="8"/>
  <c r="L496" i="8" s="1"/>
  <c r="M496" i="8" s="1"/>
  <c r="B496" i="8"/>
  <c r="Q496" i="8" s="1"/>
  <c r="A496" i="8"/>
  <c r="O495" i="8"/>
  <c r="K495" i="8"/>
  <c r="L495" i="8" s="1"/>
  <c r="M495" i="8" s="1"/>
  <c r="B495" i="8"/>
  <c r="A495" i="8"/>
  <c r="O494" i="8"/>
  <c r="K494" i="8"/>
  <c r="L494" i="8" s="1"/>
  <c r="M494" i="8" s="1"/>
  <c r="B494" i="8"/>
  <c r="Q494" i="8" s="1"/>
  <c r="A494" i="8"/>
  <c r="O493" i="8"/>
  <c r="K493" i="8"/>
  <c r="L493" i="8" s="1"/>
  <c r="M493" i="8" s="1"/>
  <c r="B493" i="8"/>
  <c r="A493" i="8"/>
  <c r="O492" i="8"/>
  <c r="K492" i="8"/>
  <c r="L492" i="8" s="1"/>
  <c r="M492" i="8" s="1"/>
  <c r="B492" i="8"/>
  <c r="Q492" i="8" s="1"/>
  <c r="A492" i="8"/>
  <c r="O491" i="8"/>
  <c r="K491" i="8"/>
  <c r="L491" i="8" s="1"/>
  <c r="M491" i="8" s="1"/>
  <c r="B491" i="8"/>
  <c r="A491" i="8"/>
  <c r="O490" i="8"/>
  <c r="K490" i="8"/>
  <c r="L490" i="8" s="1"/>
  <c r="M490" i="8" s="1"/>
  <c r="B490" i="8"/>
  <c r="Q490" i="8" s="1"/>
  <c r="A490" i="8"/>
  <c r="O489" i="8"/>
  <c r="K489" i="8"/>
  <c r="L489" i="8" s="1"/>
  <c r="M489" i="8" s="1"/>
  <c r="B489" i="8"/>
  <c r="A489" i="8"/>
  <c r="O488" i="8"/>
  <c r="K488" i="8"/>
  <c r="L488" i="8" s="1"/>
  <c r="M488" i="8" s="1"/>
  <c r="B488" i="8"/>
  <c r="Q488" i="8" s="1"/>
  <c r="A488" i="8"/>
  <c r="O487" i="8"/>
  <c r="K487" i="8"/>
  <c r="L487" i="8" s="1"/>
  <c r="M487" i="8" s="1"/>
  <c r="B487" i="8"/>
  <c r="A487" i="8"/>
  <c r="O486" i="8"/>
  <c r="K486" i="8"/>
  <c r="L486" i="8" s="1"/>
  <c r="M486" i="8" s="1"/>
  <c r="B486" i="8"/>
  <c r="Q486" i="8" s="1"/>
  <c r="A486" i="8"/>
  <c r="O485" i="8"/>
  <c r="K485" i="8"/>
  <c r="L485" i="8" s="1"/>
  <c r="M485" i="8" s="1"/>
  <c r="B485" i="8"/>
  <c r="A485" i="8"/>
  <c r="O484" i="8"/>
  <c r="K484" i="8"/>
  <c r="L484" i="8" s="1"/>
  <c r="M484" i="8" s="1"/>
  <c r="B484" i="8"/>
  <c r="Q484" i="8" s="1"/>
  <c r="A484" i="8"/>
  <c r="O483" i="8"/>
  <c r="K483" i="8"/>
  <c r="L483" i="8" s="1"/>
  <c r="M483" i="8" s="1"/>
  <c r="B483" i="8"/>
  <c r="A483" i="8"/>
  <c r="O482" i="8"/>
  <c r="K482" i="8"/>
  <c r="L482" i="8" s="1"/>
  <c r="M482" i="8" s="1"/>
  <c r="B482" i="8"/>
  <c r="Q482" i="8" s="1"/>
  <c r="A482" i="8"/>
  <c r="O481" i="8"/>
  <c r="K481" i="8"/>
  <c r="L481" i="8" s="1"/>
  <c r="M481" i="8" s="1"/>
  <c r="B481" i="8"/>
  <c r="A481" i="8"/>
  <c r="O480" i="8"/>
  <c r="K480" i="8"/>
  <c r="L480" i="8" s="1"/>
  <c r="M480" i="8" s="1"/>
  <c r="B480" i="8"/>
  <c r="Q480" i="8" s="1"/>
  <c r="A480" i="8"/>
  <c r="O479" i="8"/>
  <c r="K479" i="8"/>
  <c r="L479" i="8" s="1"/>
  <c r="M479" i="8" s="1"/>
  <c r="B479" i="8"/>
  <c r="A479" i="8"/>
  <c r="O478" i="8"/>
  <c r="K478" i="8"/>
  <c r="L478" i="8" s="1"/>
  <c r="M478" i="8" s="1"/>
  <c r="B478" i="8"/>
  <c r="Q478" i="8" s="1"/>
  <c r="A478" i="8"/>
  <c r="O477" i="8"/>
  <c r="K477" i="8"/>
  <c r="L477" i="8" s="1"/>
  <c r="M477" i="8" s="1"/>
  <c r="B477" i="8"/>
  <c r="A477" i="8"/>
  <c r="O476" i="8"/>
  <c r="K476" i="8"/>
  <c r="L476" i="8" s="1"/>
  <c r="M476" i="8" s="1"/>
  <c r="B476" i="8"/>
  <c r="Q476" i="8" s="1"/>
  <c r="A476" i="8"/>
  <c r="O475" i="8"/>
  <c r="K475" i="8"/>
  <c r="L475" i="8" s="1"/>
  <c r="M475" i="8" s="1"/>
  <c r="B475" i="8"/>
  <c r="A475" i="8"/>
  <c r="O474" i="8"/>
  <c r="K474" i="8"/>
  <c r="L474" i="8" s="1"/>
  <c r="M474" i="8" s="1"/>
  <c r="B474" i="8"/>
  <c r="Q474" i="8" s="1"/>
  <c r="A474" i="8"/>
  <c r="O473" i="8"/>
  <c r="K473" i="8"/>
  <c r="L473" i="8" s="1"/>
  <c r="M473" i="8" s="1"/>
  <c r="B473" i="8"/>
  <c r="A473" i="8"/>
  <c r="O472" i="8"/>
  <c r="K472" i="8"/>
  <c r="L472" i="8" s="1"/>
  <c r="M472" i="8" s="1"/>
  <c r="B472" i="8"/>
  <c r="Q472" i="8" s="1"/>
  <c r="A472" i="8"/>
  <c r="O471" i="8"/>
  <c r="K471" i="8"/>
  <c r="L471" i="8" s="1"/>
  <c r="M471" i="8" s="1"/>
  <c r="B471" i="8"/>
  <c r="A471" i="8"/>
  <c r="O470" i="8"/>
  <c r="K470" i="8"/>
  <c r="L470" i="8" s="1"/>
  <c r="M470" i="8" s="1"/>
  <c r="B470" i="8"/>
  <c r="Q470" i="8" s="1"/>
  <c r="A470" i="8"/>
  <c r="O469" i="8"/>
  <c r="K469" i="8"/>
  <c r="L469" i="8" s="1"/>
  <c r="M469" i="8" s="1"/>
  <c r="B469" i="8"/>
  <c r="A469" i="8"/>
  <c r="O468" i="8"/>
  <c r="K468" i="8"/>
  <c r="L468" i="8" s="1"/>
  <c r="M468" i="8" s="1"/>
  <c r="B468" i="8"/>
  <c r="Q468" i="8" s="1"/>
  <c r="A468" i="8"/>
  <c r="O467" i="8"/>
  <c r="K467" i="8"/>
  <c r="L467" i="8" s="1"/>
  <c r="M467" i="8" s="1"/>
  <c r="B467" i="8"/>
  <c r="A467" i="8"/>
  <c r="O466" i="8"/>
  <c r="K466" i="8"/>
  <c r="L466" i="8" s="1"/>
  <c r="M466" i="8" s="1"/>
  <c r="B466" i="8"/>
  <c r="Q466" i="8" s="1"/>
  <c r="A466" i="8"/>
  <c r="O465" i="8"/>
  <c r="K465" i="8"/>
  <c r="L465" i="8" s="1"/>
  <c r="M465" i="8" s="1"/>
  <c r="B465" i="8"/>
  <c r="A465" i="8"/>
  <c r="O464" i="8"/>
  <c r="K464" i="8"/>
  <c r="L464" i="8" s="1"/>
  <c r="M464" i="8" s="1"/>
  <c r="B464" i="8"/>
  <c r="Q464" i="8" s="1"/>
  <c r="A464" i="8"/>
  <c r="O463" i="8"/>
  <c r="K463" i="8"/>
  <c r="L463" i="8" s="1"/>
  <c r="M463" i="8" s="1"/>
  <c r="B463" i="8"/>
  <c r="A463" i="8"/>
  <c r="O462" i="8"/>
  <c r="K462" i="8"/>
  <c r="L462" i="8" s="1"/>
  <c r="M462" i="8" s="1"/>
  <c r="B462" i="8"/>
  <c r="Q462" i="8" s="1"/>
  <c r="A462" i="8"/>
  <c r="O461" i="8"/>
  <c r="K461" i="8"/>
  <c r="L461" i="8" s="1"/>
  <c r="M461" i="8" s="1"/>
  <c r="B461" i="8"/>
  <c r="P461" i="8" s="1"/>
  <c r="A461" i="8"/>
  <c r="O460" i="8"/>
  <c r="K460" i="8"/>
  <c r="L460" i="8" s="1"/>
  <c r="M460" i="8" s="1"/>
  <c r="B460" i="8"/>
  <c r="P460" i="8" s="1"/>
  <c r="A460" i="8"/>
  <c r="O459" i="8"/>
  <c r="K459" i="8"/>
  <c r="L459" i="8" s="1"/>
  <c r="M459" i="8" s="1"/>
  <c r="B459" i="8"/>
  <c r="P459" i="8" s="1"/>
  <c r="A459" i="8"/>
  <c r="O458" i="8"/>
  <c r="K458" i="8"/>
  <c r="L458" i="8" s="1"/>
  <c r="M458" i="8" s="1"/>
  <c r="B458" i="8"/>
  <c r="P458" i="8" s="1"/>
  <c r="A458" i="8"/>
  <c r="O457" i="8"/>
  <c r="K457" i="8"/>
  <c r="L457" i="8" s="1"/>
  <c r="M457" i="8" s="1"/>
  <c r="B457" i="8"/>
  <c r="P457" i="8" s="1"/>
  <c r="A457" i="8"/>
  <c r="O456" i="8"/>
  <c r="K456" i="8"/>
  <c r="L456" i="8" s="1"/>
  <c r="M456" i="8" s="1"/>
  <c r="B456" i="8"/>
  <c r="P456" i="8" s="1"/>
  <c r="A456" i="8"/>
  <c r="O455" i="8"/>
  <c r="K455" i="8"/>
  <c r="L455" i="8" s="1"/>
  <c r="M455" i="8" s="1"/>
  <c r="B455" i="8"/>
  <c r="P455" i="8" s="1"/>
  <c r="A455" i="8"/>
  <c r="O438" i="8"/>
  <c r="K438" i="8"/>
  <c r="L438" i="8" s="1"/>
  <c r="M438" i="8" s="1"/>
  <c r="B438" i="8"/>
  <c r="P438" i="8" s="1"/>
  <c r="A438" i="8"/>
  <c r="O437" i="8"/>
  <c r="K437" i="8"/>
  <c r="L437" i="8" s="1"/>
  <c r="M437" i="8" s="1"/>
  <c r="B437" i="8"/>
  <c r="P437" i="8" s="1"/>
  <c r="A437" i="8"/>
  <c r="O436" i="8"/>
  <c r="K436" i="8"/>
  <c r="L436" i="8" s="1"/>
  <c r="M436" i="8" s="1"/>
  <c r="B436" i="8"/>
  <c r="P436" i="8" s="1"/>
  <c r="A436" i="8"/>
  <c r="O435" i="8"/>
  <c r="K435" i="8"/>
  <c r="L435" i="8" s="1"/>
  <c r="M435" i="8" s="1"/>
  <c r="B435" i="8"/>
  <c r="P435" i="8" s="1"/>
  <c r="A435" i="8"/>
  <c r="O434" i="8"/>
  <c r="K434" i="8"/>
  <c r="L434" i="8" s="1"/>
  <c r="M434" i="8" s="1"/>
  <c r="B434" i="8"/>
  <c r="P434" i="8" s="1"/>
  <c r="A434" i="8"/>
  <c r="O433" i="8"/>
  <c r="K433" i="8"/>
  <c r="L433" i="8" s="1"/>
  <c r="M433" i="8" s="1"/>
  <c r="B433" i="8"/>
  <c r="P433" i="8" s="1"/>
  <c r="A433" i="8"/>
  <c r="O432" i="8"/>
  <c r="K432" i="8"/>
  <c r="L432" i="8" s="1"/>
  <c r="M432" i="8" s="1"/>
  <c r="B432" i="8"/>
  <c r="P432" i="8" s="1"/>
  <c r="A432" i="8"/>
  <c r="O431" i="8"/>
  <c r="K431" i="8"/>
  <c r="L431" i="8" s="1"/>
  <c r="M431" i="8" s="1"/>
  <c r="B431" i="8"/>
  <c r="P431" i="8" s="1"/>
  <c r="A431" i="8"/>
  <c r="O430" i="8"/>
  <c r="K430" i="8"/>
  <c r="L430" i="8" s="1"/>
  <c r="M430" i="8" s="1"/>
  <c r="B430" i="8"/>
  <c r="P430" i="8" s="1"/>
  <c r="A430" i="8"/>
  <c r="O429" i="8"/>
  <c r="K429" i="8"/>
  <c r="L429" i="8" s="1"/>
  <c r="M429" i="8" s="1"/>
  <c r="B429" i="8"/>
  <c r="P429" i="8" s="1"/>
  <c r="A429" i="8"/>
  <c r="O428" i="8"/>
  <c r="K428" i="8"/>
  <c r="L428" i="8" s="1"/>
  <c r="M428" i="8" s="1"/>
  <c r="B428" i="8"/>
  <c r="P428" i="8" s="1"/>
  <c r="A428" i="8"/>
  <c r="O427" i="8"/>
  <c r="K427" i="8"/>
  <c r="L427" i="8" s="1"/>
  <c r="M427" i="8" s="1"/>
  <c r="B427" i="8"/>
  <c r="P427" i="8" s="1"/>
  <c r="A427" i="8"/>
  <c r="O426" i="8"/>
  <c r="K426" i="8"/>
  <c r="L426" i="8" s="1"/>
  <c r="M426" i="8" s="1"/>
  <c r="B426" i="8"/>
  <c r="P426" i="8" s="1"/>
  <c r="A426" i="8"/>
  <c r="O425" i="8"/>
  <c r="K425" i="8"/>
  <c r="L425" i="8" s="1"/>
  <c r="M425" i="8" s="1"/>
  <c r="B425" i="8"/>
  <c r="P425" i="8" s="1"/>
  <c r="A425" i="8"/>
  <c r="O424" i="8"/>
  <c r="K424" i="8"/>
  <c r="L424" i="8" s="1"/>
  <c r="M424" i="8" s="1"/>
  <c r="B424" i="8"/>
  <c r="P424" i="8" s="1"/>
  <c r="A424" i="8"/>
  <c r="O423" i="8"/>
  <c r="K423" i="8"/>
  <c r="L423" i="8" s="1"/>
  <c r="M423" i="8" s="1"/>
  <c r="B423" i="8"/>
  <c r="P423" i="8" s="1"/>
  <c r="A423" i="8"/>
  <c r="O422" i="8"/>
  <c r="K422" i="8"/>
  <c r="L422" i="8" s="1"/>
  <c r="M422" i="8" s="1"/>
  <c r="B422" i="8"/>
  <c r="P422" i="8" s="1"/>
  <c r="A422" i="8"/>
  <c r="O421" i="8"/>
  <c r="K421" i="8"/>
  <c r="L421" i="8" s="1"/>
  <c r="M421" i="8" s="1"/>
  <c r="B421" i="8"/>
  <c r="P421" i="8" s="1"/>
  <c r="A421" i="8"/>
  <c r="O420" i="8"/>
  <c r="K420" i="8"/>
  <c r="L420" i="8" s="1"/>
  <c r="M420" i="8" s="1"/>
  <c r="B420" i="8"/>
  <c r="P420" i="8" s="1"/>
  <c r="A420" i="8"/>
  <c r="O419" i="8"/>
  <c r="K419" i="8"/>
  <c r="L419" i="8" s="1"/>
  <c r="M419" i="8" s="1"/>
  <c r="B419" i="8"/>
  <c r="P419" i="8" s="1"/>
  <c r="A419" i="8"/>
  <c r="O418" i="8"/>
  <c r="K418" i="8"/>
  <c r="L418" i="8" s="1"/>
  <c r="M418" i="8" s="1"/>
  <c r="B418" i="8"/>
  <c r="P418" i="8" s="1"/>
  <c r="A418" i="8"/>
  <c r="O417" i="8"/>
  <c r="K417" i="8"/>
  <c r="L417" i="8" s="1"/>
  <c r="M417" i="8" s="1"/>
  <c r="B417" i="8"/>
  <c r="P417" i="8" s="1"/>
  <c r="A417" i="8"/>
  <c r="O416" i="8"/>
  <c r="K416" i="8"/>
  <c r="L416" i="8" s="1"/>
  <c r="M416" i="8" s="1"/>
  <c r="B416" i="8"/>
  <c r="P416" i="8" s="1"/>
  <c r="A416" i="8"/>
  <c r="O415" i="8"/>
  <c r="K415" i="8"/>
  <c r="L415" i="8" s="1"/>
  <c r="M415" i="8" s="1"/>
  <c r="B415" i="8"/>
  <c r="P415" i="8" s="1"/>
  <c r="A415" i="8"/>
  <c r="O414" i="8"/>
  <c r="K414" i="8"/>
  <c r="L414" i="8" s="1"/>
  <c r="M414" i="8" s="1"/>
  <c r="B414" i="8"/>
  <c r="P414" i="8" s="1"/>
  <c r="A414" i="8"/>
  <c r="O413" i="8"/>
  <c r="K413" i="8"/>
  <c r="L413" i="8" s="1"/>
  <c r="M413" i="8" s="1"/>
  <c r="B413" i="8"/>
  <c r="P413" i="8" s="1"/>
  <c r="A413" i="8"/>
  <c r="O412" i="8"/>
  <c r="K412" i="8"/>
  <c r="L412" i="8" s="1"/>
  <c r="M412" i="8" s="1"/>
  <c r="B412" i="8"/>
  <c r="P412" i="8" s="1"/>
  <c r="A412" i="8"/>
  <c r="O411" i="8"/>
  <c r="K411" i="8"/>
  <c r="L411" i="8" s="1"/>
  <c r="M411" i="8" s="1"/>
  <c r="B411" i="8"/>
  <c r="P411" i="8" s="1"/>
  <c r="A411" i="8"/>
  <c r="O410" i="8"/>
  <c r="K410" i="8"/>
  <c r="L410" i="8" s="1"/>
  <c r="M410" i="8" s="1"/>
  <c r="B410" i="8"/>
  <c r="P410" i="8" s="1"/>
  <c r="A410" i="8"/>
  <c r="O409" i="8"/>
  <c r="K409" i="8"/>
  <c r="L409" i="8" s="1"/>
  <c r="M409" i="8" s="1"/>
  <c r="B409" i="8"/>
  <c r="P409" i="8" s="1"/>
  <c r="A409" i="8"/>
  <c r="O408" i="8"/>
  <c r="K408" i="8"/>
  <c r="L408" i="8" s="1"/>
  <c r="M408" i="8" s="1"/>
  <c r="B408" i="8"/>
  <c r="P408" i="8" s="1"/>
  <c r="A408" i="8"/>
  <c r="O407" i="8"/>
  <c r="K407" i="8"/>
  <c r="L407" i="8" s="1"/>
  <c r="M407" i="8" s="1"/>
  <c r="B407" i="8"/>
  <c r="P407" i="8" s="1"/>
  <c r="A407" i="8"/>
  <c r="O406" i="8"/>
  <c r="K406" i="8"/>
  <c r="L406" i="8" s="1"/>
  <c r="M406" i="8" s="1"/>
  <c r="B406" i="8"/>
  <c r="P406" i="8" s="1"/>
  <c r="A406" i="8"/>
  <c r="O405" i="8"/>
  <c r="K405" i="8"/>
  <c r="L405" i="8" s="1"/>
  <c r="M405" i="8" s="1"/>
  <c r="B405" i="8"/>
  <c r="P405" i="8" s="1"/>
  <c r="A405" i="8"/>
  <c r="O404" i="8"/>
  <c r="K404" i="8"/>
  <c r="L404" i="8" s="1"/>
  <c r="M404" i="8" s="1"/>
  <c r="B404" i="8"/>
  <c r="P404" i="8" s="1"/>
  <c r="A404" i="8"/>
  <c r="O403" i="8"/>
  <c r="K403" i="8"/>
  <c r="L403" i="8" s="1"/>
  <c r="M403" i="8" s="1"/>
  <c r="B403" i="8"/>
  <c r="P403" i="8" s="1"/>
  <c r="A403" i="8"/>
  <c r="O402" i="8"/>
  <c r="K402" i="8"/>
  <c r="L402" i="8" s="1"/>
  <c r="M402" i="8" s="1"/>
  <c r="B402" i="8"/>
  <c r="P402" i="8" s="1"/>
  <c r="A402" i="8"/>
  <c r="O401" i="8"/>
  <c r="K401" i="8"/>
  <c r="L401" i="8" s="1"/>
  <c r="M401" i="8" s="1"/>
  <c r="B401" i="8"/>
  <c r="P401" i="8" s="1"/>
  <c r="A401" i="8"/>
  <c r="O400" i="8"/>
  <c r="K400" i="8"/>
  <c r="L400" i="8" s="1"/>
  <c r="M400" i="8" s="1"/>
  <c r="B400" i="8"/>
  <c r="P400" i="8" s="1"/>
  <c r="A400" i="8"/>
  <c r="O399" i="8"/>
  <c r="K399" i="8"/>
  <c r="L399" i="8" s="1"/>
  <c r="M399" i="8" s="1"/>
  <c r="B399" i="8"/>
  <c r="P399" i="8" s="1"/>
  <c r="A399" i="8"/>
  <c r="O398" i="8"/>
  <c r="K398" i="8"/>
  <c r="L398" i="8" s="1"/>
  <c r="M398" i="8" s="1"/>
  <c r="B398" i="8"/>
  <c r="P398" i="8" s="1"/>
  <c r="A398" i="8"/>
  <c r="O397" i="8"/>
  <c r="K397" i="8"/>
  <c r="L397" i="8" s="1"/>
  <c r="M397" i="8" s="1"/>
  <c r="B397" i="8"/>
  <c r="P397" i="8" s="1"/>
  <c r="A397" i="8"/>
  <c r="O396" i="8"/>
  <c r="K396" i="8"/>
  <c r="L396" i="8" s="1"/>
  <c r="M396" i="8" s="1"/>
  <c r="B396" i="8"/>
  <c r="P396" i="8" s="1"/>
  <c r="A396" i="8"/>
  <c r="O395" i="8"/>
  <c r="K395" i="8"/>
  <c r="L395" i="8" s="1"/>
  <c r="M395" i="8" s="1"/>
  <c r="B395" i="8"/>
  <c r="A395" i="8"/>
  <c r="O394" i="8"/>
  <c r="K394" i="8"/>
  <c r="L394" i="8" s="1"/>
  <c r="M394" i="8" s="1"/>
  <c r="B394" i="8"/>
  <c r="Q394" i="8" s="1"/>
  <c r="A394" i="8"/>
  <c r="O393" i="8"/>
  <c r="K393" i="8"/>
  <c r="L393" i="8" s="1"/>
  <c r="M393" i="8" s="1"/>
  <c r="B393" i="8"/>
  <c r="A393" i="8"/>
  <c r="O392" i="8"/>
  <c r="K392" i="8"/>
  <c r="L392" i="8" s="1"/>
  <c r="M392" i="8" s="1"/>
  <c r="B392" i="8"/>
  <c r="Q392" i="8" s="1"/>
  <c r="A392" i="8"/>
  <c r="O391" i="8"/>
  <c r="K391" i="8"/>
  <c r="L391" i="8" s="1"/>
  <c r="M391" i="8" s="1"/>
  <c r="B391" i="8"/>
  <c r="A391" i="8"/>
  <c r="O390" i="8"/>
  <c r="K390" i="8"/>
  <c r="L390" i="8" s="1"/>
  <c r="M390" i="8" s="1"/>
  <c r="B390" i="8"/>
  <c r="Q390" i="8" s="1"/>
  <c r="A390" i="8"/>
  <c r="O389" i="8"/>
  <c r="K389" i="8"/>
  <c r="L389" i="8" s="1"/>
  <c r="M389" i="8" s="1"/>
  <c r="B389" i="8"/>
  <c r="A389" i="8"/>
  <c r="O388" i="8"/>
  <c r="K388" i="8"/>
  <c r="L388" i="8" s="1"/>
  <c r="M388" i="8" s="1"/>
  <c r="B388" i="8"/>
  <c r="Q388" i="8" s="1"/>
  <c r="A388" i="8"/>
  <c r="O387" i="8"/>
  <c r="K387" i="8"/>
  <c r="L387" i="8" s="1"/>
  <c r="M387" i="8" s="1"/>
  <c r="B387" i="8"/>
  <c r="P387" i="8" s="1"/>
  <c r="A387" i="8"/>
  <c r="O386" i="8"/>
  <c r="K386" i="8"/>
  <c r="L386" i="8" s="1"/>
  <c r="M386" i="8" s="1"/>
  <c r="B386" i="8"/>
  <c r="P386" i="8" s="1"/>
  <c r="A386" i="8"/>
  <c r="O385" i="8"/>
  <c r="K385" i="8"/>
  <c r="L385" i="8" s="1"/>
  <c r="M385" i="8" s="1"/>
  <c r="B385" i="8"/>
  <c r="P385" i="8" s="1"/>
  <c r="A385" i="8"/>
  <c r="O384" i="8"/>
  <c r="K384" i="8"/>
  <c r="L384" i="8" s="1"/>
  <c r="M384" i="8" s="1"/>
  <c r="B384" i="8"/>
  <c r="P384" i="8" s="1"/>
  <c r="A384" i="8"/>
  <c r="O383" i="8"/>
  <c r="K383" i="8"/>
  <c r="L383" i="8" s="1"/>
  <c r="M383" i="8" s="1"/>
  <c r="B383" i="8"/>
  <c r="P383" i="8" s="1"/>
  <c r="A383" i="8"/>
  <c r="O382" i="8"/>
  <c r="K382" i="8"/>
  <c r="L382" i="8" s="1"/>
  <c r="M382" i="8" s="1"/>
  <c r="B382" i="8"/>
  <c r="P382" i="8" s="1"/>
  <c r="A382" i="8"/>
  <c r="O381" i="8"/>
  <c r="K381" i="8"/>
  <c r="L381" i="8" s="1"/>
  <c r="M381" i="8" s="1"/>
  <c r="B381" i="8"/>
  <c r="P381" i="8" s="1"/>
  <c r="A381" i="8"/>
  <c r="O380" i="8"/>
  <c r="K380" i="8"/>
  <c r="L380" i="8" s="1"/>
  <c r="M380" i="8" s="1"/>
  <c r="B380" i="8"/>
  <c r="P380" i="8" s="1"/>
  <c r="A380" i="8"/>
  <c r="O379" i="8"/>
  <c r="K379" i="8"/>
  <c r="L379" i="8" s="1"/>
  <c r="M379" i="8" s="1"/>
  <c r="B379" i="8"/>
  <c r="P379" i="8" s="1"/>
  <c r="A379" i="8"/>
  <c r="O378" i="8"/>
  <c r="K378" i="8"/>
  <c r="L378" i="8" s="1"/>
  <c r="M378" i="8" s="1"/>
  <c r="B378" i="8"/>
  <c r="P378" i="8" s="1"/>
  <c r="A378" i="8"/>
  <c r="O377" i="8"/>
  <c r="K377" i="8"/>
  <c r="L377" i="8" s="1"/>
  <c r="M377" i="8" s="1"/>
  <c r="B377" i="8"/>
  <c r="P377" i="8" s="1"/>
  <c r="A377" i="8"/>
  <c r="O376" i="8"/>
  <c r="K376" i="8"/>
  <c r="L376" i="8" s="1"/>
  <c r="M376" i="8" s="1"/>
  <c r="B376" i="8"/>
  <c r="P376" i="8" s="1"/>
  <c r="A376" i="8"/>
  <c r="O375" i="8"/>
  <c r="K375" i="8"/>
  <c r="L375" i="8" s="1"/>
  <c r="M375" i="8" s="1"/>
  <c r="B375" i="8"/>
  <c r="P375" i="8" s="1"/>
  <c r="A375" i="8"/>
  <c r="O374" i="8"/>
  <c r="K374" i="8"/>
  <c r="L374" i="8" s="1"/>
  <c r="M374" i="8" s="1"/>
  <c r="B374" i="8"/>
  <c r="P374" i="8" s="1"/>
  <c r="A374" i="8"/>
  <c r="O373" i="8"/>
  <c r="K373" i="8"/>
  <c r="L373" i="8" s="1"/>
  <c r="M373" i="8" s="1"/>
  <c r="B373" i="8"/>
  <c r="P373" i="8" s="1"/>
  <c r="A373" i="8"/>
  <c r="O372" i="8"/>
  <c r="K372" i="8"/>
  <c r="L372" i="8" s="1"/>
  <c r="M372" i="8" s="1"/>
  <c r="B372" i="8"/>
  <c r="P372" i="8" s="1"/>
  <c r="A372" i="8"/>
  <c r="O371" i="8"/>
  <c r="K371" i="8"/>
  <c r="L371" i="8" s="1"/>
  <c r="M371" i="8" s="1"/>
  <c r="B371" i="8"/>
  <c r="P371" i="8" s="1"/>
  <c r="A371" i="8"/>
  <c r="O370" i="8"/>
  <c r="K370" i="8"/>
  <c r="L370" i="8" s="1"/>
  <c r="M370" i="8" s="1"/>
  <c r="B370" i="8"/>
  <c r="Q370" i="8" s="1"/>
  <c r="A370" i="8"/>
  <c r="O369" i="8"/>
  <c r="K369" i="8"/>
  <c r="L369" i="8" s="1"/>
  <c r="M369" i="8" s="1"/>
  <c r="B369" i="8"/>
  <c r="Q369" i="8" s="1"/>
  <c r="A369" i="8"/>
  <c r="O368" i="8"/>
  <c r="K368" i="8"/>
  <c r="L368" i="8" s="1"/>
  <c r="M368" i="8" s="1"/>
  <c r="B368" i="8"/>
  <c r="Q368" i="8" s="1"/>
  <c r="A368" i="8"/>
  <c r="O367" i="8"/>
  <c r="K367" i="8"/>
  <c r="L367" i="8" s="1"/>
  <c r="M367" i="8" s="1"/>
  <c r="B367" i="8"/>
  <c r="Q367" i="8" s="1"/>
  <c r="A367" i="8"/>
  <c r="O366" i="8"/>
  <c r="K366" i="8"/>
  <c r="L366" i="8" s="1"/>
  <c r="M366" i="8" s="1"/>
  <c r="B366" i="8"/>
  <c r="Q366" i="8" s="1"/>
  <c r="A366" i="8"/>
  <c r="O365" i="8"/>
  <c r="K365" i="8"/>
  <c r="L365" i="8" s="1"/>
  <c r="M365" i="8" s="1"/>
  <c r="B365" i="8"/>
  <c r="Q365" i="8" s="1"/>
  <c r="A365" i="8"/>
  <c r="O364" i="8"/>
  <c r="K364" i="8"/>
  <c r="L364" i="8" s="1"/>
  <c r="M364" i="8" s="1"/>
  <c r="B364" i="8"/>
  <c r="Q364" i="8" s="1"/>
  <c r="A364" i="8"/>
  <c r="O363" i="8"/>
  <c r="K363" i="8"/>
  <c r="L363" i="8" s="1"/>
  <c r="M363" i="8" s="1"/>
  <c r="B363" i="8"/>
  <c r="Q363" i="8" s="1"/>
  <c r="A363" i="8"/>
  <c r="O362" i="8"/>
  <c r="K362" i="8"/>
  <c r="L362" i="8" s="1"/>
  <c r="M362" i="8" s="1"/>
  <c r="B362" i="8"/>
  <c r="Q362" i="8" s="1"/>
  <c r="A362" i="8"/>
  <c r="O361" i="8"/>
  <c r="K361" i="8"/>
  <c r="L361" i="8" s="1"/>
  <c r="M361" i="8" s="1"/>
  <c r="B361" i="8"/>
  <c r="Q361" i="8" s="1"/>
  <c r="A361" i="8"/>
  <c r="O360" i="8"/>
  <c r="K360" i="8"/>
  <c r="L360" i="8" s="1"/>
  <c r="M360" i="8" s="1"/>
  <c r="B360" i="8"/>
  <c r="Q360" i="8" s="1"/>
  <c r="A360" i="8"/>
  <c r="O359" i="8"/>
  <c r="K359" i="8"/>
  <c r="L359" i="8" s="1"/>
  <c r="M359" i="8" s="1"/>
  <c r="B359" i="8"/>
  <c r="Q359" i="8" s="1"/>
  <c r="A359" i="8"/>
  <c r="O358" i="8"/>
  <c r="K358" i="8"/>
  <c r="L358" i="8" s="1"/>
  <c r="M358" i="8" s="1"/>
  <c r="B358" i="8"/>
  <c r="Q358" i="8" s="1"/>
  <c r="A358" i="8"/>
  <c r="O357" i="8"/>
  <c r="K357" i="8"/>
  <c r="L357" i="8" s="1"/>
  <c r="M357" i="8" s="1"/>
  <c r="B357" i="8"/>
  <c r="Q357" i="8" s="1"/>
  <c r="A357" i="8"/>
  <c r="O356" i="8"/>
  <c r="K356" i="8"/>
  <c r="L356" i="8" s="1"/>
  <c r="M356" i="8" s="1"/>
  <c r="B356" i="8"/>
  <c r="Q356" i="8" s="1"/>
  <c r="A356" i="8"/>
  <c r="O355" i="8"/>
  <c r="K355" i="8"/>
  <c r="L355" i="8" s="1"/>
  <c r="M355" i="8" s="1"/>
  <c r="B355" i="8"/>
  <c r="Q355" i="8" s="1"/>
  <c r="A355" i="8"/>
  <c r="O354" i="8"/>
  <c r="K354" i="8"/>
  <c r="L354" i="8" s="1"/>
  <c r="M354" i="8" s="1"/>
  <c r="B354" i="8"/>
  <c r="Q354" i="8" s="1"/>
  <c r="A354" i="8"/>
  <c r="O353" i="8"/>
  <c r="K353" i="8"/>
  <c r="L353" i="8" s="1"/>
  <c r="M353" i="8" s="1"/>
  <c r="B353" i="8"/>
  <c r="Q353" i="8" s="1"/>
  <c r="A353" i="8"/>
  <c r="O352" i="8"/>
  <c r="K352" i="8"/>
  <c r="L352" i="8" s="1"/>
  <c r="M352" i="8" s="1"/>
  <c r="B352" i="8"/>
  <c r="Q352" i="8" s="1"/>
  <c r="A352" i="8"/>
  <c r="O351" i="8"/>
  <c r="K351" i="8"/>
  <c r="L351" i="8" s="1"/>
  <c r="M351" i="8" s="1"/>
  <c r="B351" i="8"/>
  <c r="Q351" i="8" s="1"/>
  <c r="A351" i="8"/>
  <c r="O350" i="8"/>
  <c r="K350" i="8"/>
  <c r="L350" i="8" s="1"/>
  <c r="M350" i="8" s="1"/>
  <c r="B350" i="8"/>
  <c r="A350" i="8"/>
  <c r="O349" i="8"/>
  <c r="K349" i="8"/>
  <c r="L349" i="8" s="1"/>
  <c r="M349" i="8" s="1"/>
  <c r="B349" i="8"/>
  <c r="Q349" i="8" s="1"/>
  <c r="A349" i="8"/>
  <c r="O348" i="8"/>
  <c r="K348" i="8"/>
  <c r="L348" i="8" s="1"/>
  <c r="M348" i="8" s="1"/>
  <c r="B348" i="8"/>
  <c r="A348" i="8"/>
  <c r="O347" i="8"/>
  <c r="K347" i="8"/>
  <c r="L347" i="8" s="1"/>
  <c r="M347" i="8" s="1"/>
  <c r="B347" i="8"/>
  <c r="Q347" i="8" s="1"/>
  <c r="A347" i="8"/>
  <c r="O346" i="8"/>
  <c r="K346" i="8"/>
  <c r="L346" i="8" s="1"/>
  <c r="M346" i="8" s="1"/>
  <c r="B346" i="8"/>
  <c r="A346" i="8"/>
  <c r="O345" i="8"/>
  <c r="K345" i="8"/>
  <c r="L345" i="8" s="1"/>
  <c r="M345" i="8" s="1"/>
  <c r="B345" i="8"/>
  <c r="Q345" i="8" s="1"/>
  <c r="A345" i="8"/>
  <c r="O344" i="8"/>
  <c r="K344" i="8"/>
  <c r="L344" i="8" s="1"/>
  <c r="M344" i="8" s="1"/>
  <c r="B344" i="8"/>
  <c r="A344" i="8"/>
  <c r="O343" i="8"/>
  <c r="K343" i="8"/>
  <c r="L343" i="8" s="1"/>
  <c r="M343" i="8" s="1"/>
  <c r="B343" i="8"/>
  <c r="Q343" i="8" s="1"/>
  <c r="A343" i="8"/>
  <c r="O342" i="8"/>
  <c r="K342" i="8"/>
  <c r="L342" i="8" s="1"/>
  <c r="M342" i="8" s="1"/>
  <c r="B342" i="8"/>
  <c r="A342" i="8"/>
  <c r="O341" i="8"/>
  <c r="K341" i="8"/>
  <c r="L341" i="8" s="1"/>
  <c r="M341" i="8" s="1"/>
  <c r="B341" i="8"/>
  <c r="Q341" i="8" s="1"/>
  <c r="A341" i="8"/>
  <c r="O340" i="8"/>
  <c r="K340" i="8"/>
  <c r="L340" i="8" s="1"/>
  <c r="M340" i="8" s="1"/>
  <c r="B340" i="8"/>
  <c r="A340" i="8"/>
  <c r="O339" i="8"/>
  <c r="K339" i="8"/>
  <c r="L339" i="8" s="1"/>
  <c r="M339" i="8" s="1"/>
  <c r="B339" i="8"/>
  <c r="Q339" i="8" s="1"/>
  <c r="A339" i="8"/>
  <c r="O338" i="8"/>
  <c r="K338" i="8"/>
  <c r="L338" i="8" s="1"/>
  <c r="M338" i="8" s="1"/>
  <c r="B338" i="8"/>
  <c r="A338" i="8"/>
  <c r="O337" i="8"/>
  <c r="K337" i="8"/>
  <c r="L337" i="8" s="1"/>
  <c r="M337" i="8" s="1"/>
  <c r="B337" i="8"/>
  <c r="Q337" i="8" s="1"/>
  <c r="A337" i="8"/>
  <c r="O336" i="8"/>
  <c r="K336" i="8"/>
  <c r="L336" i="8" s="1"/>
  <c r="M336" i="8" s="1"/>
  <c r="B336" i="8"/>
  <c r="A336" i="8"/>
  <c r="O335" i="8"/>
  <c r="K335" i="8"/>
  <c r="L335" i="8" s="1"/>
  <c r="M335" i="8" s="1"/>
  <c r="B335" i="8"/>
  <c r="Q335" i="8" s="1"/>
  <c r="A335" i="8"/>
  <c r="O334" i="8"/>
  <c r="K334" i="8"/>
  <c r="L334" i="8" s="1"/>
  <c r="M334" i="8" s="1"/>
  <c r="B334" i="8"/>
  <c r="A334" i="8"/>
  <c r="O333" i="8"/>
  <c r="K333" i="8"/>
  <c r="L333" i="8" s="1"/>
  <c r="M333" i="8" s="1"/>
  <c r="B333" i="8"/>
  <c r="Q333" i="8" s="1"/>
  <c r="A333" i="8"/>
  <c r="O332" i="8"/>
  <c r="K332" i="8"/>
  <c r="L332" i="8" s="1"/>
  <c r="M332" i="8" s="1"/>
  <c r="B332" i="8"/>
  <c r="A332" i="8"/>
  <c r="O331" i="8"/>
  <c r="K331" i="8"/>
  <c r="L331" i="8" s="1"/>
  <c r="M331" i="8" s="1"/>
  <c r="B331" i="8"/>
  <c r="Q331" i="8" s="1"/>
  <c r="A331" i="8"/>
  <c r="O330" i="8"/>
  <c r="K330" i="8"/>
  <c r="L330" i="8" s="1"/>
  <c r="M330" i="8" s="1"/>
  <c r="B330" i="8"/>
  <c r="A330" i="8"/>
  <c r="O329" i="8"/>
  <c r="K329" i="8"/>
  <c r="L329" i="8" s="1"/>
  <c r="M329" i="8" s="1"/>
  <c r="B329" i="8"/>
  <c r="Q329" i="8" s="1"/>
  <c r="A329" i="8"/>
  <c r="O328" i="8"/>
  <c r="K328" i="8"/>
  <c r="L328" i="8" s="1"/>
  <c r="M328" i="8" s="1"/>
  <c r="B328" i="8"/>
  <c r="A328" i="8"/>
  <c r="O327" i="8"/>
  <c r="K327" i="8"/>
  <c r="L327" i="8" s="1"/>
  <c r="M327" i="8" s="1"/>
  <c r="B327" i="8"/>
  <c r="Q327" i="8" s="1"/>
  <c r="A327" i="8"/>
  <c r="O326" i="8"/>
  <c r="K326" i="8"/>
  <c r="L326" i="8" s="1"/>
  <c r="M326" i="8" s="1"/>
  <c r="B326" i="8"/>
  <c r="A326" i="8"/>
  <c r="O325" i="8"/>
  <c r="K325" i="8"/>
  <c r="L325" i="8" s="1"/>
  <c r="M325" i="8" s="1"/>
  <c r="B325" i="8"/>
  <c r="Q325" i="8" s="1"/>
  <c r="A325" i="8"/>
  <c r="O324" i="8"/>
  <c r="K324" i="8"/>
  <c r="L324" i="8" s="1"/>
  <c r="M324" i="8" s="1"/>
  <c r="B324" i="8"/>
  <c r="A324" i="8"/>
  <c r="O323" i="8"/>
  <c r="K323" i="8"/>
  <c r="L323" i="8" s="1"/>
  <c r="M323" i="8" s="1"/>
  <c r="B323" i="8"/>
  <c r="Q323" i="8" s="1"/>
  <c r="A323" i="8"/>
  <c r="O322" i="8"/>
  <c r="K322" i="8"/>
  <c r="L322" i="8" s="1"/>
  <c r="M322" i="8" s="1"/>
  <c r="B322" i="8"/>
  <c r="A322" i="8"/>
  <c r="O321" i="8"/>
  <c r="K321" i="8"/>
  <c r="L321" i="8" s="1"/>
  <c r="M321" i="8" s="1"/>
  <c r="B321" i="8"/>
  <c r="Q321" i="8" s="1"/>
  <c r="A321" i="8"/>
  <c r="O320" i="8"/>
  <c r="K320" i="8"/>
  <c r="L320" i="8" s="1"/>
  <c r="M320" i="8" s="1"/>
  <c r="B320" i="8"/>
  <c r="A320" i="8"/>
  <c r="O319" i="8"/>
  <c r="K319" i="8"/>
  <c r="L319" i="8" s="1"/>
  <c r="M319" i="8" s="1"/>
  <c r="B319" i="8"/>
  <c r="Q319" i="8" s="1"/>
  <c r="A319" i="8"/>
  <c r="O318" i="8"/>
  <c r="K318" i="8"/>
  <c r="L318" i="8" s="1"/>
  <c r="M318" i="8" s="1"/>
  <c r="B318" i="8"/>
  <c r="A318" i="8"/>
  <c r="O317" i="8"/>
  <c r="K317" i="8"/>
  <c r="L317" i="8" s="1"/>
  <c r="M317" i="8" s="1"/>
  <c r="B317" i="8"/>
  <c r="Q317" i="8" s="1"/>
  <c r="A317" i="8"/>
  <c r="O316" i="8"/>
  <c r="K316" i="8"/>
  <c r="L316" i="8" s="1"/>
  <c r="M316" i="8" s="1"/>
  <c r="B316" i="8"/>
  <c r="A316" i="8"/>
  <c r="O315" i="8"/>
  <c r="K315" i="8"/>
  <c r="L315" i="8" s="1"/>
  <c r="M315" i="8" s="1"/>
  <c r="B315" i="8"/>
  <c r="Q315" i="8" s="1"/>
  <c r="A315" i="8"/>
  <c r="O314" i="8"/>
  <c r="K314" i="8"/>
  <c r="L314" i="8" s="1"/>
  <c r="M314" i="8" s="1"/>
  <c r="B314" i="8"/>
  <c r="A314" i="8"/>
  <c r="O313" i="8"/>
  <c r="K313" i="8"/>
  <c r="L313" i="8" s="1"/>
  <c r="M313" i="8" s="1"/>
  <c r="B313" i="8"/>
  <c r="Q313" i="8" s="1"/>
  <c r="A313" i="8"/>
  <c r="O312" i="8"/>
  <c r="K312" i="8"/>
  <c r="L312" i="8" s="1"/>
  <c r="M312" i="8" s="1"/>
  <c r="B312" i="8"/>
  <c r="A312" i="8"/>
  <c r="O311" i="8"/>
  <c r="K311" i="8"/>
  <c r="L311" i="8" s="1"/>
  <c r="M311" i="8" s="1"/>
  <c r="B311" i="8"/>
  <c r="Q311" i="8" s="1"/>
  <c r="A311" i="8"/>
  <c r="O310" i="8"/>
  <c r="K310" i="8"/>
  <c r="L310" i="8" s="1"/>
  <c r="M310" i="8" s="1"/>
  <c r="B310" i="8"/>
  <c r="A310" i="8"/>
  <c r="O309" i="8"/>
  <c r="K309" i="8"/>
  <c r="L309" i="8" s="1"/>
  <c r="M309" i="8" s="1"/>
  <c r="B309" i="8"/>
  <c r="Q309" i="8" s="1"/>
  <c r="A309" i="8"/>
  <c r="O308" i="8"/>
  <c r="K308" i="8"/>
  <c r="L308" i="8" s="1"/>
  <c r="M308" i="8" s="1"/>
  <c r="B308" i="8"/>
  <c r="A308" i="8"/>
  <c r="O307" i="8"/>
  <c r="K307" i="8"/>
  <c r="L307" i="8" s="1"/>
  <c r="M307" i="8" s="1"/>
  <c r="B307" i="8"/>
  <c r="Q307" i="8" s="1"/>
  <c r="A307" i="8"/>
  <c r="O306" i="8"/>
  <c r="K306" i="8"/>
  <c r="L306" i="8" s="1"/>
  <c r="M306" i="8" s="1"/>
  <c r="B306" i="8"/>
  <c r="A306" i="8"/>
  <c r="O305" i="8"/>
  <c r="K305" i="8"/>
  <c r="L305" i="8" s="1"/>
  <c r="M305" i="8" s="1"/>
  <c r="B305" i="8"/>
  <c r="Q305" i="8" s="1"/>
  <c r="A305" i="8"/>
  <c r="O304" i="8"/>
  <c r="K304" i="8"/>
  <c r="L304" i="8" s="1"/>
  <c r="M304" i="8" s="1"/>
  <c r="B304" i="8"/>
  <c r="A304" i="8"/>
  <c r="O303" i="8"/>
  <c r="K303" i="8"/>
  <c r="L303" i="8" s="1"/>
  <c r="M303" i="8" s="1"/>
  <c r="B303" i="8"/>
  <c r="Q303" i="8" s="1"/>
  <c r="A303" i="8"/>
  <c r="O302" i="8"/>
  <c r="K302" i="8"/>
  <c r="L302" i="8" s="1"/>
  <c r="M302" i="8" s="1"/>
  <c r="B302" i="8"/>
  <c r="A302" i="8"/>
  <c r="O301" i="8"/>
  <c r="K301" i="8"/>
  <c r="L301" i="8" s="1"/>
  <c r="M301" i="8" s="1"/>
  <c r="B301" i="8"/>
  <c r="Q301" i="8" s="1"/>
  <c r="A301" i="8"/>
  <c r="O300" i="8"/>
  <c r="K300" i="8"/>
  <c r="L300" i="8" s="1"/>
  <c r="M300" i="8" s="1"/>
  <c r="B300" i="8"/>
  <c r="A300" i="8"/>
  <c r="O299" i="8"/>
  <c r="K299" i="8"/>
  <c r="L299" i="8" s="1"/>
  <c r="M299" i="8" s="1"/>
  <c r="B299" i="8"/>
  <c r="Q299" i="8" s="1"/>
  <c r="A299" i="8"/>
  <c r="O298" i="8"/>
  <c r="K298" i="8"/>
  <c r="L298" i="8" s="1"/>
  <c r="M298" i="8" s="1"/>
  <c r="B298" i="8"/>
  <c r="A298" i="8"/>
  <c r="O297" i="8"/>
  <c r="K297" i="8"/>
  <c r="L297" i="8" s="1"/>
  <c r="M297" i="8" s="1"/>
  <c r="B297" i="8"/>
  <c r="Q297" i="8" s="1"/>
  <c r="A297" i="8"/>
  <c r="O296" i="8"/>
  <c r="K296" i="8"/>
  <c r="L296" i="8" s="1"/>
  <c r="M296" i="8" s="1"/>
  <c r="B296" i="8"/>
  <c r="A296" i="8"/>
  <c r="O295" i="8"/>
  <c r="K295" i="8"/>
  <c r="L295" i="8" s="1"/>
  <c r="M295" i="8" s="1"/>
  <c r="B295" i="8"/>
  <c r="Q295" i="8" s="1"/>
  <c r="A295" i="8"/>
  <c r="O294" i="8"/>
  <c r="K294" i="8"/>
  <c r="L294" i="8" s="1"/>
  <c r="M294" i="8" s="1"/>
  <c r="B294" i="8"/>
  <c r="A294" i="8"/>
  <c r="O293" i="8"/>
  <c r="K293" i="8"/>
  <c r="L293" i="8" s="1"/>
  <c r="M293" i="8" s="1"/>
  <c r="B293" i="8"/>
  <c r="Q293" i="8" s="1"/>
  <c r="A293" i="8"/>
  <c r="O292" i="8"/>
  <c r="K292" i="8"/>
  <c r="L292" i="8" s="1"/>
  <c r="M292" i="8" s="1"/>
  <c r="B292" i="8"/>
  <c r="A292" i="8"/>
  <c r="O291" i="8"/>
  <c r="K291" i="8"/>
  <c r="L291" i="8" s="1"/>
  <c r="M291" i="8" s="1"/>
  <c r="B291" i="8"/>
  <c r="Q291" i="8" s="1"/>
  <c r="A291" i="8"/>
  <c r="O290" i="8"/>
  <c r="K290" i="8"/>
  <c r="L290" i="8" s="1"/>
  <c r="M290" i="8" s="1"/>
  <c r="B290" i="8"/>
  <c r="A290" i="8"/>
  <c r="O289" i="8"/>
  <c r="K289" i="8"/>
  <c r="L289" i="8" s="1"/>
  <c r="M289" i="8" s="1"/>
  <c r="B289" i="8"/>
  <c r="Q289" i="8" s="1"/>
  <c r="A289" i="8"/>
  <c r="O288" i="8"/>
  <c r="K288" i="8"/>
  <c r="L288" i="8" s="1"/>
  <c r="M288" i="8" s="1"/>
  <c r="B288" i="8"/>
  <c r="A288" i="8"/>
  <c r="O287" i="8"/>
  <c r="K287" i="8"/>
  <c r="L287" i="8" s="1"/>
  <c r="M287" i="8" s="1"/>
  <c r="B287" i="8"/>
  <c r="Q287" i="8" s="1"/>
  <c r="A287" i="8"/>
  <c r="O286" i="8"/>
  <c r="K286" i="8"/>
  <c r="L286" i="8" s="1"/>
  <c r="M286" i="8" s="1"/>
  <c r="B286" i="8"/>
  <c r="A286" i="8"/>
  <c r="O285" i="8"/>
  <c r="K285" i="8"/>
  <c r="L285" i="8" s="1"/>
  <c r="M285" i="8" s="1"/>
  <c r="B285" i="8"/>
  <c r="Q285" i="8" s="1"/>
  <c r="A285" i="8"/>
  <c r="O284" i="8"/>
  <c r="K284" i="8"/>
  <c r="L284" i="8" s="1"/>
  <c r="M284" i="8" s="1"/>
  <c r="B284" i="8"/>
  <c r="A284" i="8"/>
  <c r="O283" i="8"/>
  <c r="K283" i="8"/>
  <c r="L283" i="8" s="1"/>
  <c r="M283" i="8" s="1"/>
  <c r="B283" i="8"/>
  <c r="Q283" i="8" s="1"/>
  <c r="A283" i="8"/>
  <c r="O282" i="8"/>
  <c r="K282" i="8"/>
  <c r="L282" i="8" s="1"/>
  <c r="M282" i="8" s="1"/>
  <c r="B282" i="8"/>
  <c r="Q282" i="8" s="1"/>
  <c r="A282" i="8"/>
  <c r="O281" i="8"/>
  <c r="K281" i="8"/>
  <c r="L281" i="8" s="1"/>
  <c r="M281" i="8" s="1"/>
  <c r="B281" i="8"/>
  <c r="A281" i="8"/>
  <c r="O280" i="8"/>
  <c r="K280" i="8"/>
  <c r="L280" i="8" s="1"/>
  <c r="M280" i="8" s="1"/>
  <c r="B280" i="8"/>
  <c r="Q280" i="8" s="1"/>
  <c r="A280" i="8"/>
  <c r="O279" i="8"/>
  <c r="K279" i="8"/>
  <c r="L279" i="8" s="1"/>
  <c r="M279" i="8" s="1"/>
  <c r="B279" i="8"/>
  <c r="A279" i="8"/>
  <c r="O278" i="8"/>
  <c r="K278" i="8"/>
  <c r="L278" i="8" s="1"/>
  <c r="M278" i="8" s="1"/>
  <c r="B278" i="8"/>
  <c r="Q278" i="8" s="1"/>
  <c r="A278" i="8"/>
  <c r="O277" i="8"/>
  <c r="K277" i="8"/>
  <c r="L277" i="8" s="1"/>
  <c r="M277" i="8" s="1"/>
  <c r="B277" i="8"/>
  <c r="A277" i="8"/>
  <c r="O276" i="8"/>
  <c r="K276" i="8"/>
  <c r="L276" i="8" s="1"/>
  <c r="M276" i="8" s="1"/>
  <c r="B276" i="8"/>
  <c r="Q276" i="8" s="1"/>
  <c r="A276" i="8"/>
  <c r="O275" i="8"/>
  <c r="K275" i="8"/>
  <c r="L275" i="8" s="1"/>
  <c r="M275" i="8" s="1"/>
  <c r="B275" i="8"/>
  <c r="A275" i="8"/>
  <c r="O274" i="8"/>
  <c r="K274" i="8"/>
  <c r="L274" i="8" s="1"/>
  <c r="M274" i="8" s="1"/>
  <c r="B274" i="8"/>
  <c r="Q274" i="8" s="1"/>
  <c r="A274" i="8"/>
  <c r="O273" i="8"/>
  <c r="K273" i="8"/>
  <c r="L273" i="8" s="1"/>
  <c r="M273" i="8" s="1"/>
  <c r="B273" i="8"/>
  <c r="A273" i="8"/>
  <c r="O272" i="8"/>
  <c r="K272" i="8"/>
  <c r="L272" i="8" s="1"/>
  <c r="M272" i="8" s="1"/>
  <c r="B272" i="8"/>
  <c r="Q272" i="8" s="1"/>
  <c r="A272" i="8"/>
  <c r="O271" i="8"/>
  <c r="K271" i="8"/>
  <c r="L271" i="8" s="1"/>
  <c r="M271" i="8" s="1"/>
  <c r="B271" i="8"/>
  <c r="A271" i="8"/>
  <c r="O270" i="8"/>
  <c r="K270" i="8"/>
  <c r="L270" i="8" s="1"/>
  <c r="M270" i="8" s="1"/>
  <c r="B270" i="8"/>
  <c r="Q270" i="8" s="1"/>
  <c r="A270" i="8"/>
  <c r="O269" i="8"/>
  <c r="K269" i="8"/>
  <c r="L269" i="8" s="1"/>
  <c r="M269" i="8" s="1"/>
  <c r="B269" i="8"/>
  <c r="A269" i="8"/>
  <c r="O268" i="8"/>
  <c r="K268" i="8"/>
  <c r="L268" i="8" s="1"/>
  <c r="M268" i="8" s="1"/>
  <c r="B268" i="8"/>
  <c r="Q268" i="8" s="1"/>
  <c r="A268" i="8"/>
  <c r="O267" i="8"/>
  <c r="K267" i="8"/>
  <c r="L267" i="8" s="1"/>
  <c r="M267" i="8" s="1"/>
  <c r="B267" i="8"/>
  <c r="A267" i="8"/>
  <c r="O266" i="8"/>
  <c r="K266" i="8"/>
  <c r="L266" i="8" s="1"/>
  <c r="M266" i="8" s="1"/>
  <c r="B266" i="8"/>
  <c r="Q266" i="8" s="1"/>
  <c r="A266" i="8"/>
  <c r="O265" i="8"/>
  <c r="K265" i="8"/>
  <c r="L265" i="8" s="1"/>
  <c r="M265" i="8" s="1"/>
  <c r="B265" i="8"/>
  <c r="A265" i="8"/>
  <c r="O264" i="8"/>
  <c r="K264" i="8"/>
  <c r="L264" i="8" s="1"/>
  <c r="M264" i="8" s="1"/>
  <c r="B264" i="8"/>
  <c r="Q264" i="8" s="1"/>
  <c r="A264" i="8"/>
  <c r="O263" i="8"/>
  <c r="K263" i="8"/>
  <c r="L263" i="8" s="1"/>
  <c r="M263" i="8" s="1"/>
  <c r="B263" i="8"/>
  <c r="A263" i="8"/>
  <c r="O262" i="8"/>
  <c r="K262" i="8"/>
  <c r="L262" i="8" s="1"/>
  <c r="M262" i="8" s="1"/>
  <c r="B262" i="8"/>
  <c r="Q262" i="8" s="1"/>
  <c r="A262" i="8"/>
  <c r="O261" i="8"/>
  <c r="K261" i="8"/>
  <c r="L261" i="8" s="1"/>
  <c r="M261" i="8" s="1"/>
  <c r="B261" i="8"/>
  <c r="A261" i="8"/>
  <c r="O260" i="8"/>
  <c r="K260" i="8"/>
  <c r="L260" i="8" s="1"/>
  <c r="M260" i="8" s="1"/>
  <c r="B260" i="8"/>
  <c r="Q260" i="8" s="1"/>
  <c r="A260" i="8"/>
  <c r="O259" i="8"/>
  <c r="K259" i="8"/>
  <c r="L259" i="8" s="1"/>
  <c r="M259" i="8" s="1"/>
  <c r="B259" i="8"/>
  <c r="A259" i="8"/>
  <c r="O258" i="8"/>
  <c r="K258" i="8"/>
  <c r="L258" i="8" s="1"/>
  <c r="M258" i="8" s="1"/>
  <c r="B258" i="8"/>
  <c r="Q258" i="8" s="1"/>
  <c r="A258" i="8"/>
  <c r="O257" i="8"/>
  <c r="K257" i="8"/>
  <c r="L257" i="8" s="1"/>
  <c r="M257" i="8" s="1"/>
  <c r="B257" i="8"/>
  <c r="A257" i="8"/>
  <c r="O256" i="8"/>
  <c r="K256" i="8"/>
  <c r="L256" i="8" s="1"/>
  <c r="M256" i="8" s="1"/>
  <c r="B256" i="8"/>
  <c r="Q256" i="8" s="1"/>
  <c r="A256" i="8"/>
  <c r="O255" i="8"/>
  <c r="K255" i="8"/>
  <c r="L255" i="8" s="1"/>
  <c r="M255" i="8" s="1"/>
  <c r="B255" i="8"/>
  <c r="A255" i="8"/>
  <c r="O254" i="8"/>
  <c r="K254" i="8"/>
  <c r="L254" i="8" s="1"/>
  <c r="M254" i="8" s="1"/>
  <c r="B254" i="8"/>
  <c r="Q254" i="8" s="1"/>
  <c r="A254" i="8"/>
  <c r="O253" i="8"/>
  <c r="K253" i="8"/>
  <c r="L253" i="8" s="1"/>
  <c r="M253" i="8" s="1"/>
  <c r="B253" i="8"/>
  <c r="A253" i="8"/>
  <c r="O252" i="8"/>
  <c r="K252" i="8"/>
  <c r="L252" i="8" s="1"/>
  <c r="M252" i="8" s="1"/>
  <c r="B252" i="8"/>
  <c r="Q252" i="8" s="1"/>
  <c r="A252" i="8"/>
  <c r="O251" i="8"/>
  <c r="K251" i="8"/>
  <c r="L251" i="8" s="1"/>
  <c r="M251" i="8" s="1"/>
  <c r="B251" i="8"/>
  <c r="A251" i="8"/>
  <c r="O250" i="8"/>
  <c r="K250" i="8"/>
  <c r="L250" i="8" s="1"/>
  <c r="M250" i="8" s="1"/>
  <c r="B250" i="8"/>
  <c r="Q250" i="8" s="1"/>
  <c r="A250" i="8"/>
  <c r="O249" i="8"/>
  <c r="K249" i="8"/>
  <c r="L249" i="8" s="1"/>
  <c r="M249" i="8" s="1"/>
  <c r="B249" i="8"/>
  <c r="Q249" i="8" s="1"/>
  <c r="A249" i="8"/>
  <c r="O248" i="8"/>
  <c r="K248" i="8"/>
  <c r="L248" i="8" s="1"/>
  <c r="M248" i="8" s="1"/>
  <c r="B248" i="8"/>
  <c r="Q248" i="8" s="1"/>
  <c r="A248" i="8"/>
  <c r="O247" i="8"/>
  <c r="K247" i="8"/>
  <c r="L247" i="8" s="1"/>
  <c r="M247" i="8" s="1"/>
  <c r="B247" i="8"/>
  <c r="Q247" i="8" s="1"/>
  <c r="A247" i="8"/>
  <c r="O246" i="8"/>
  <c r="K246" i="8"/>
  <c r="L246" i="8" s="1"/>
  <c r="M246" i="8" s="1"/>
  <c r="B246" i="8"/>
  <c r="Q246" i="8" s="1"/>
  <c r="A246" i="8"/>
  <c r="O245" i="8"/>
  <c r="K245" i="8"/>
  <c r="L245" i="8" s="1"/>
  <c r="M245" i="8" s="1"/>
  <c r="B245" i="8"/>
  <c r="Q245" i="8" s="1"/>
  <c r="A245" i="8"/>
  <c r="O244" i="8"/>
  <c r="K244" i="8"/>
  <c r="L244" i="8" s="1"/>
  <c r="M244" i="8" s="1"/>
  <c r="B244" i="8"/>
  <c r="Q244" i="8" s="1"/>
  <c r="A244" i="8"/>
  <c r="O243" i="8"/>
  <c r="K243" i="8"/>
  <c r="L243" i="8" s="1"/>
  <c r="M243" i="8" s="1"/>
  <c r="B243" i="8"/>
  <c r="Q243" i="8" s="1"/>
  <c r="A243" i="8"/>
  <c r="O242" i="8"/>
  <c r="K242" i="8"/>
  <c r="L242" i="8" s="1"/>
  <c r="M242" i="8" s="1"/>
  <c r="B242" i="8"/>
  <c r="Q242" i="8" s="1"/>
  <c r="A242" i="8"/>
  <c r="O241" i="8"/>
  <c r="K241" i="8"/>
  <c r="L241" i="8" s="1"/>
  <c r="M241" i="8" s="1"/>
  <c r="B241" i="8"/>
  <c r="Q241" i="8" s="1"/>
  <c r="A241" i="8"/>
  <c r="O240" i="8"/>
  <c r="K240" i="8"/>
  <c r="L240" i="8" s="1"/>
  <c r="M240" i="8" s="1"/>
  <c r="B240" i="8"/>
  <c r="Q240" i="8" s="1"/>
  <c r="A240" i="8"/>
  <c r="O239" i="8"/>
  <c r="K239" i="8"/>
  <c r="L239" i="8" s="1"/>
  <c r="M239" i="8" s="1"/>
  <c r="B239" i="8"/>
  <c r="Q239" i="8" s="1"/>
  <c r="A239" i="8"/>
  <c r="Z511" i="5"/>
  <c r="Y511" i="5"/>
  <c r="R511" i="5"/>
  <c r="Q511" i="5"/>
  <c r="K511" i="5"/>
  <c r="B511" i="5"/>
  <c r="N511" i="5" s="1"/>
  <c r="A511" i="5"/>
  <c r="Z510" i="5"/>
  <c r="Y510" i="5"/>
  <c r="R510" i="5"/>
  <c r="Q510" i="5"/>
  <c r="K510" i="5"/>
  <c r="B510" i="5"/>
  <c r="O510" i="5" s="1"/>
  <c r="A510" i="5"/>
  <c r="Z509" i="5"/>
  <c r="Y509" i="5"/>
  <c r="R509" i="5"/>
  <c r="Q509" i="5"/>
  <c r="K509" i="5"/>
  <c r="B509" i="5"/>
  <c r="N509" i="5" s="1"/>
  <c r="A509" i="5"/>
  <c r="Z508" i="5"/>
  <c r="Y508" i="5"/>
  <c r="R508" i="5"/>
  <c r="Q508" i="5"/>
  <c r="K508" i="5"/>
  <c r="B508" i="5"/>
  <c r="O508" i="5" s="1"/>
  <c r="A508" i="5"/>
  <c r="Z507" i="5"/>
  <c r="Y507" i="5"/>
  <c r="R507" i="5"/>
  <c r="Q507" i="5"/>
  <c r="K507" i="5"/>
  <c r="B507" i="5"/>
  <c r="N507" i="5" s="1"/>
  <c r="A507" i="5"/>
  <c r="Z506" i="5"/>
  <c r="Y506" i="5"/>
  <c r="R506" i="5"/>
  <c r="Q506" i="5"/>
  <c r="K506" i="5"/>
  <c r="B506" i="5"/>
  <c r="O506" i="5" s="1"/>
  <c r="A506" i="5"/>
  <c r="Z505" i="5"/>
  <c r="Y505" i="5"/>
  <c r="R505" i="5"/>
  <c r="Q505" i="5"/>
  <c r="K505" i="5"/>
  <c r="B505" i="5"/>
  <c r="N505" i="5" s="1"/>
  <c r="A505" i="5"/>
  <c r="Z504" i="5"/>
  <c r="Y504" i="5"/>
  <c r="R504" i="5"/>
  <c r="Q504" i="5"/>
  <c r="K504" i="5"/>
  <c r="B504" i="5"/>
  <c r="O504" i="5" s="1"/>
  <c r="A504" i="5"/>
  <c r="Z503" i="5"/>
  <c r="Y503" i="5"/>
  <c r="R503" i="5"/>
  <c r="Q503" i="5"/>
  <c r="K503" i="5"/>
  <c r="B503" i="5"/>
  <c r="N503" i="5" s="1"/>
  <c r="A503" i="5"/>
  <c r="Z502" i="5"/>
  <c r="Y502" i="5"/>
  <c r="R502" i="5"/>
  <c r="Q502" i="5"/>
  <c r="K502" i="5"/>
  <c r="B502" i="5"/>
  <c r="O502" i="5" s="1"/>
  <c r="A502" i="5"/>
  <c r="Z501" i="5"/>
  <c r="Y501" i="5"/>
  <c r="R501" i="5"/>
  <c r="Q501" i="5"/>
  <c r="K501" i="5"/>
  <c r="B501" i="5"/>
  <c r="N501" i="5" s="1"/>
  <c r="A501" i="5"/>
  <c r="Z500" i="5"/>
  <c r="Y500" i="5"/>
  <c r="R500" i="5"/>
  <c r="Q500" i="5"/>
  <c r="K500" i="5"/>
  <c r="B500" i="5"/>
  <c r="O500" i="5" s="1"/>
  <c r="A500" i="5"/>
  <c r="Z499" i="5"/>
  <c r="Y499" i="5"/>
  <c r="R499" i="5"/>
  <c r="Q499" i="5"/>
  <c r="K499" i="5"/>
  <c r="B499" i="5"/>
  <c r="N499" i="5" s="1"/>
  <c r="A499" i="5"/>
  <c r="Z498" i="5"/>
  <c r="Y498" i="5"/>
  <c r="R498" i="5"/>
  <c r="Q498" i="5"/>
  <c r="K498" i="5"/>
  <c r="B498" i="5"/>
  <c r="O498" i="5" s="1"/>
  <c r="A498" i="5"/>
  <c r="Z497" i="5"/>
  <c r="Y497" i="5"/>
  <c r="R497" i="5"/>
  <c r="Q497" i="5"/>
  <c r="K497" i="5"/>
  <c r="B497" i="5"/>
  <c r="N497" i="5" s="1"/>
  <c r="A497" i="5"/>
  <c r="Z496" i="5"/>
  <c r="Y496" i="5"/>
  <c r="R496" i="5"/>
  <c r="Q496" i="5"/>
  <c r="K496" i="5"/>
  <c r="B496" i="5"/>
  <c r="O496" i="5" s="1"/>
  <c r="A496" i="5"/>
  <c r="Z495" i="5"/>
  <c r="Y495" i="5"/>
  <c r="R495" i="5"/>
  <c r="Q495" i="5"/>
  <c r="K495" i="5"/>
  <c r="B495" i="5"/>
  <c r="N495" i="5" s="1"/>
  <c r="A495" i="5"/>
  <c r="Z494" i="5"/>
  <c r="Y494" i="5"/>
  <c r="R494" i="5"/>
  <c r="Q494" i="5"/>
  <c r="K494" i="5"/>
  <c r="B494" i="5"/>
  <c r="O494" i="5" s="1"/>
  <c r="A494" i="5"/>
  <c r="Z493" i="5"/>
  <c r="Y493" i="5"/>
  <c r="R493" i="5"/>
  <c r="Q493" i="5"/>
  <c r="K493" i="5"/>
  <c r="B493" i="5"/>
  <c r="N493" i="5" s="1"/>
  <c r="A493" i="5"/>
  <c r="Z492" i="5"/>
  <c r="Y492" i="5"/>
  <c r="R492" i="5"/>
  <c r="Q492" i="5"/>
  <c r="K492" i="5"/>
  <c r="B492" i="5"/>
  <c r="O492" i="5" s="1"/>
  <c r="A492" i="5"/>
  <c r="Z491" i="5"/>
  <c r="Y491" i="5"/>
  <c r="R491" i="5"/>
  <c r="Q491" i="5"/>
  <c r="K491" i="5"/>
  <c r="B491" i="5"/>
  <c r="N491" i="5" s="1"/>
  <c r="A491" i="5"/>
  <c r="Z490" i="5"/>
  <c r="Y490" i="5"/>
  <c r="R490" i="5"/>
  <c r="Q490" i="5"/>
  <c r="K490" i="5"/>
  <c r="B490" i="5"/>
  <c r="O490" i="5" s="1"/>
  <c r="A490" i="5"/>
  <c r="Z489" i="5"/>
  <c r="Y489" i="5"/>
  <c r="R489" i="5"/>
  <c r="Q489" i="5"/>
  <c r="K489" i="5"/>
  <c r="B489" i="5"/>
  <c r="N489" i="5" s="1"/>
  <c r="A489" i="5"/>
  <c r="Z488" i="5"/>
  <c r="Y488" i="5"/>
  <c r="R488" i="5"/>
  <c r="Q488" i="5"/>
  <c r="K488" i="5"/>
  <c r="B488" i="5"/>
  <c r="O488" i="5" s="1"/>
  <c r="A488" i="5"/>
  <c r="Z487" i="5"/>
  <c r="Y487" i="5"/>
  <c r="R487" i="5"/>
  <c r="Q487" i="5"/>
  <c r="K487" i="5"/>
  <c r="B487" i="5"/>
  <c r="N487" i="5" s="1"/>
  <c r="A487" i="5"/>
  <c r="Z486" i="5"/>
  <c r="Y486" i="5"/>
  <c r="R486" i="5"/>
  <c r="Q486" i="5"/>
  <c r="K486" i="5"/>
  <c r="B486" i="5"/>
  <c r="O486" i="5" s="1"/>
  <c r="A486" i="5"/>
  <c r="Z485" i="5"/>
  <c r="Y485" i="5"/>
  <c r="R485" i="5"/>
  <c r="Q485" i="5"/>
  <c r="K485" i="5"/>
  <c r="B485" i="5"/>
  <c r="N485" i="5" s="1"/>
  <c r="A485" i="5"/>
  <c r="Z484" i="5"/>
  <c r="Y484" i="5"/>
  <c r="R484" i="5"/>
  <c r="Q484" i="5"/>
  <c r="K484" i="5"/>
  <c r="B484" i="5"/>
  <c r="O484" i="5" s="1"/>
  <c r="A484" i="5"/>
  <c r="Z483" i="5"/>
  <c r="Y483" i="5"/>
  <c r="R483" i="5"/>
  <c r="Q483" i="5"/>
  <c r="K483" i="5"/>
  <c r="B483" i="5"/>
  <c r="N483" i="5" s="1"/>
  <c r="A483" i="5"/>
  <c r="Z482" i="5"/>
  <c r="Y482" i="5"/>
  <c r="R482" i="5"/>
  <c r="Q482" i="5"/>
  <c r="K482" i="5"/>
  <c r="B482" i="5"/>
  <c r="O482" i="5" s="1"/>
  <c r="A482" i="5"/>
  <c r="Z481" i="5"/>
  <c r="Y481" i="5"/>
  <c r="R481" i="5"/>
  <c r="Q481" i="5"/>
  <c r="K481" i="5"/>
  <c r="B481" i="5"/>
  <c r="N481" i="5" s="1"/>
  <c r="A481" i="5"/>
  <c r="Z480" i="5"/>
  <c r="Y480" i="5"/>
  <c r="R480" i="5"/>
  <c r="Q480" i="5"/>
  <c r="K480" i="5"/>
  <c r="B480" i="5"/>
  <c r="O480" i="5" s="1"/>
  <c r="A480" i="5"/>
  <c r="Z479" i="5"/>
  <c r="Y479" i="5"/>
  <c r="R479" i="5"/>
  <c r="Q479" i="5"/>
  <c r="K479" i="5"/>
  <c r="B479" i="5"/>
  <c r="N479" i="5" s="1"/>
  <c r="A479" i="5"/>
  <c r="Z478" i="5"/>
  <c r="Y478" i="5"/>
  <c r="R478" i="5"/>
  <c r="Q478" i="5"/>
  <c r="K478" i="5"/>
  <c r="B478" i="5"/>
  <c r="O478" i="5" s="1"/>
  <c r="A478" i="5"/>
  <c r="Z477" i="5"/>
  <c r="Y477" i="5"/>
  <c r="R477" i="5"/>
  <c r="Q477" i="5"/>
  <c r="K477" i="5"/>
  <c r="B477" i="5"/>
  <c r="N477" i="5" s="1"/>
  <c r="A477" i="5"/>
  <c r="Z476" i="5"/>
  <c r="Y476" i="5"/>
  <c r="R476" i="5"/>
  <c r="Q476" i="5"/>
  <c r="K476" i="5"/>
  <c r="B476" i="5"/>
  <c r="O476" i="5" s="1"/>
  <c r="A476" i="5"/>
  <c r="Z475" i="5"/>
  <c r="Y475" i="5"/>
  <c r="R475" i="5"/>
  <c r="Q475" i="5"/>
  <c r="K475" i="5"/>
  <c r="B475" i="5"/>
  <c r="N475" i="5" s="1"/>
  <c r="A475" i="5"/>
  <c r="Z474" i="5"/>
  <c r="Y474" i="5"/>
  <c r="R474" i="5"/>
  <c r="Q474" i="5"/>
  <c r="K474" i="5"/>
  <c r="B474" i="5"/>
  <c r="O474" i="5" s="1"/>
  <c r="A474" i="5"/>
  <c r="Z473" i="5"/>
  <c r="Y473" i="5"/>
  <c r="R473" i="5"/>
  <c r="Q473" i="5"/>
  <c r="K473" i="5"/>
  <c r="B473" i="5"/>
  <c r="N473" i="5" s="1"/>
  <c r="A473" i="5"/>
  <c r="Z472" i="5"/>
  <c r="Y472" i="5"/>
  <c r="R472" i="5"/>
  <c r="Q472" i="5"/>
  <c r="K472" i="5"/>
  <c r="B472" i="5"/>
  <c r="O472" i="5" s="1"/>
  <c r="A472" i="5"/>
  <c r="Z471" i="5"/>
  <c r="Y471" i="5"/>
  <c r="R471" i="5"/>
  <c r="Q471" i="5"/>
  <c r="K471" i="5"/>
  <c r="B471" i="5"/>
  <c r="N471" i="5" s="1"/>
  <c r="A471" i="5"/>
  <c r="Z470" i="5"/>
  <c r="Y470" i="5"/>
  <c r="R470" i="5"/>
  <c r="Q470" i="5"/>
  <c r="K470" i="5"/>
  <c r="B470" i="5"/>
  <c r="O470" i="5" s="1"/>
  <c r="A470" i="5"/>
  <c r="Z469" i="5"/>
  <c r="Y469" i="5"/>
  <c r="R469" i="5"/>
  <c r="Q469" i="5"/>
  <c r="K469" i="5"/>
  <c r="B469" i="5"/>
  <c r="N469" i="5" s="1"/>
  <c r="A469" i="5"/>
  <c r="Z468" i="5"/>
  <c r="Y468" i="5"/>
  <c r="R468" i="5"/>
  <c r="Q468" i="5"/>
  <c r="K468" i="5"/>
  <c r="B468" i="5"/>
  <c r="O468" i="5" s="1"/>
  <c r="A468" i="5"/>
  <c r="Z467" i="5"/>
  <c r="Y467" i="5"/>
  <c r="R467" i="5"/>
  <c r="Q467" i="5"/>
  <c r="K467" i="5"/>
  <c r="B467" i="5"/>
  <c r="N467" i="5" s="1"/>
  <c r="A467" i="5"/>
  <c r="Z466" i="5"/>
  <c r="Y466" i="5"/>
  <c r="R466" i="5"/>
  <c r="Q466" i="5"/>
  <c r="K466" i="5"/>
  <c r="B466" i="5"/>
  <c r="O466" i="5" s="1"/>
  <c r="A466" i="5"/>
  <c r="Z465" i="5"/>
  <c r="Y465" i="5"/>
  <c r="R465" i="5"/>
  <c r="Q465" i="5"/>
  <c r="K465" i="5"/>
  <c r="B465" i="5"/>
  <c r="N465" i="5" s="1"/>
  <c r="A465" i="5"/>
  <c r="Z464" i="5"/>
  <c r="Y464" i="5"/>
  <c r="R464" i="5"/>
  <c r="Q464" i="5"/>
  <c r="K464" i="5"/>
  <c r="B464" i="5"/>
  <c r="O464" i="5" s="1"/>
  <c r="A464" i="5"/>
  <c r="Z463" i="5"/>
  <c r="Y463" i="5"/>
  <c r="R463" i="5"/>
  <c r="Q463" i="5"/>
  <c r="K463" i="5"/>
  <c r="B463" i="5"/>
  <c r="N463" i="5" s="1"/>
  <c r="A463" i="5"/>
  <c r="Z462" i="5"/>
  <c r="Y462" i="5"/>
  <c r="R462" i="5"/>
  <c r="Q462" i="5"/>
  <c r="K462" i="5"/>
  <c r="B462" i="5"/>
  <c r="O462" i="5" s="1"/>
  <c r="A462" i="5"/>
  <c r="Z459" i="5"/>
  <c r="Y459" i="5"/>
  <c r="R459" i="5"/>
  <c r="Q459" i="5"/>
  <c r="K459" i="5"/>
  <c r="B459" i="5"/>
  <c r="O459" i="5" s="1"/>
  <c r="A459" i="5"/>
  <c r="Z458" i="5"/>
  <c r="Y458" i="5"/>
  <c r="R458" i="5"/>
  <c r="Q458" i="5"/>
  <c r="K458" i="5"/>
  <c r="B458" i="5"/>
  <c r="N458" i="5" s="1"/>
  <c r="A458" i="5"/>
  <c r="Z457" i="5"/>
  <c r="Y457" i="5"/>
  <c r="R457" i="5"/>
  <c r="Q457" i="5"/>
  <c r="K457" i="5"/>
  <c r="B457" i="5"/>
  <c r="O457" i="5" s="1"/>
  <c r="A457" i="5"/>
  <c r="Z456" i="5"/>
  <c r="Y456" i="5"/>
  <c r="R456" i="5"/>
  <c r="Q456" i="5"/>
  <c r="K456" i="5"/>
  <c r="B456" i="5"/>
  <c r="N456" i="5" s="1"/>
  <c r="A456" i="5"/>
  <c r="Z455" i="5"/>
  <c r="Y455" i="5"/>
  <c r="R455" i="5"/>
  <c r="Q455" i="5"/>
  <c r="K455" i="5"/>
  <c r="B455" i="5"/>
  <c r="O455" i="5" s="1"/>
  <c r="A455" i="5"/>
  <c r="Z454" i="5"/>
  <c r="Y454" i="5"/>
  <c r="R454" i="5"/>
  <c r="Q454" i="5"/>
  <c r="K454" i="5"/>
  <c r="B454" i="5"/>
  <c r="N454" i="5" s="1"/>
  <c r="A454" i="5"/>
  <c r="Z453" i="5"/>
  <c r="Y453" i="5"/>
  <c r="R453" i="5"/>
  <c r="Q453" i="5"/>
  <c r="K453" i="5"/>
  <c r="B453" i="5"/>
  <c r="O453" i="5" s="1"/>
  <c r="A453" i="5"/>
  <c r="Z452" i="5"/>
  <c r="Y452" i="5"/>
  <c r="R452" i="5"/>
  <c r="Q452" i="5"/>
  <c r="K452" i="5"/>
  <c r="B452" i="5"/>
  <c r="N452" i="5" s="1"/>
  <c r="A452" i="5"/>
  <c r="Z451" i="5"/>
  <c r="Y451" i="5"/>
  <c r="R451" i="5"/>
  <c r="Q451" i="5"/>
  <c r="K451" i="5"/>
  <c r="B451" i="5"/>
  <c r="O451" i="5" s="1"/>
  <c r="A451" i="5"/>
  <c r="Z450" i="5"/>
  <c r="Y450" i="5"/>
  <c r="R450" i="5"/>
  <c r="Q450" i="5"/>
  <c r="K450" i="5"/>
  <c r="B450" i="5"/>
  <c r="N450" i="5" s="1"/>
  <c r="A450" i="5"/>
  <c r="Z449" i="5"/>
  <c r="Y449" i="5"/>
  <c r="R449" i="5"/>
  <c r="Q449" i="5"/>
  <c r="K449" i="5"/>
  <c r="B449" i="5"/>
  <c r="O449" i="5" s="1"/>
  <c r="A449" i="5"/>
  <c r="Z448" i="5"/>
  <c r="Y448" i="5"/>
  <c r="R448" i="5"/>
  <c r="Q448" i="5"/>
  <c r="K448" i="5"/>
  <c r="B448" i="5"/>
  <c r="N448" i="5" s="1"/>
  <c r="A448" i="5"/>
  <c r="Z447" i="5"/>
  <c r="Y447" i="5"/>
  <c r="R447" i="5"/>
  <c r="Q447" i="5"/>
  <c r="K447" i="5"/>
  <c r="B447" i="5"/>
  <c r="O447" i="5" s="1"/>
  <c r="A447" i="5"/>
  <c r="Z446" i="5"/>
  <c r="Y446" i="5"/>
  <c r="R446" i="5"/>
  <c r="Q446" i="5"/>
  <c r="K446" i="5"/>
  <c r="B446" i="5"/>
  <c r="N446" i="5" s="1"/>
  <c r="A446" i="5"/>
  <c r="Z445" i="5"/>
  <c r="Y445" i="5"/>
  <c r="R445" i="5"/>
  <c r="Q445" i="5"/>
  <c r="K445" i="5"/>
  <c r="B445" i="5"/>
  <c r="O445" i="5" s="1"/>
  <c r="A445" i="5"/>
  <c r="Z444" i="5"/>
  <c r="Y444" i="5"/>
  <c r="R444" i="5"/>
  <c r="Q444" i="5"/>
  <c r="K444" i="5"/>
  <c r="B444" i="5"/>
  <c r="N444" i="5" s="1"/>
  <c r="A444" i="5"/>
  <c r="Z443" i="5"/>
  <c r="Y443" i="5"/>
  <c r="R443" i="5"/>
  <c r="Q443" i="5"/>
  <c r="K443" i="5"/>
  <c r="B443" i="5"/>
  <c r="O443" i="5" s="1"/>
  <c r="A443" i="5"/>
  <c r="Z442" i="5"/>
  <c r="Y442" i="5"/>
  <c r="R442" i="5"/>
  <c r="Q442" i="5"/>
  <c r="K442" i="5"/>
  <c r="B442" i="5"/>
  <c r="N442" i="5" s="1"/>
  <c r="A442" i="5"/>
  <c r="Z441" i="5"/>
  <c r="Y441" i="5"/>
  <c r="R441" i="5"/>
  <c r="Q441" i="5"/>
  <c r="K441" i="5"/>
  <c r="B441" i="5"/>
  <c r="O441" i="5" s="1"/>
  <c r="A441" i="5"/>
  <c r="Z440" i="5"/>
  <c r="Y440" i="5"/>
  <c r="R440" i="5"/>
  <c r="Q440" i="5"/>
  <c r="K440" i="5"/>
  <c r="B440" i="5"/>
  <c r="N440" i="5" s="1"/>
  <c r="A440" i="5"/>
  <c r="Z439" i="5"/>
  <c r="Y439" i="5"/>
  <c r="R439" i="5"/>
  <c r="Q439" i="5"/>
  <c r="K439" i="5"/>
  <c r="B439" i="5"/>
  <c r="O439" i="5" s="1"/>
  <c r="A439" i="5"/>
  <c r="Z438" i="5"/>
  <c r="Y438" i="5"/>
  <c r="R438" i="5"/>
  <c r="Q438" i="5"/>
  <c r="K438" i="5"/>
  <c r="B438" i="5"/>
  <c r="N438" i="5" s="1"/>
  <c r="A438" i="5"/>
  <c r="Z437" i="5"/>
  <c r="Y437" i="5"/>
  <c r="R437" i="5"/>
  <c r="Q437" i="5"/>
  <c r="K437" i="5"/>
  <c r="B437" i="5"/>
  <c r="O437" i="5" s="1"/>
  <c r="A437" i="5"/>
  <c r="Z436" i="5"/>
  <c r="Y436" i="5"/>
  <c r="R436" i="5"/>
  <c r="Q436" i="5"/>
  <c r="K436" i="5"/>
  <c r="B436" i="5"/>
  <c r="N436" i="5" s="1"/>
  <c r="A436" i="5"/>
  <c r="Z435" i="5"/>
  <c r="Y435" i="5"/>
  <c r="R435" i="5"/>
  <c r="Q435" i="5"/>
  <c r="K435" i="5"/>
  <c r="B435" i="5"/>
  <c r="O435" i="5" s="1"/>
  <c r="A435" i="5"/>
  <c r="Z434" i="5"/>
  <c r="Y434" i="5"/>
  <c r="R434" i="5"/>
  <c r="Q434" i="5"/>
  <c r="K434" i="5"/>
  <c r="B434" i="5"/>
  <c r="N434" i="5" s="1"/>
  <c r="A434" i="5"/>
  <c r="Z433" i="5"/>
  <c r="Y433" i="5"/>
  <c r="R433" i="5"/>
  <c r="Q433" i="5"/>
  <c r="K433" i="5"/>
  <c r="B433" i="5"/>
  <c r="O433" i="5" s="1"/>
  <c r="A433" i="5"/>
  <c r="Z432" i="5"/>
  <c r="Y432" i="5"/>
  <c r="R432" i="5"/>
  <c r="Q432" i="5"/>
  <c r="K432" i="5"/>
  <c r="B432" i="5"/>
  <c r="N432" i="5" s="1"/>
  <c r="A432" i="5"/>
  <c r="Z431" i="5"/>
  <c r="Y431" i="5"/>
  <c r="R431" i="5"/>
  <c r="Q431" i="5"/>
  <c r="K431" i="5"/>
  <c r="B431" i="5"/>
  <c r="O431" i="5" s="1"/>
  <c r="A431" i="5"/>
  <c r="Z430" i="5"/>
  <c r="Y430" i="5"/>
  <c r="R430" i="5"/>
  <c r="Q430" i="5"/>
  <c r="K430" i="5"/>
  <c r="B430" i="5"/>
  <c r="N430" i="5" s="1"/>
  <c r="A430" i="5"/>
  <c r="Z429" i="5"/>
  <c r="Y429" i="5"/>
  <c r="R429" i="5"/>
  <c r="Q429" i="5"/>
  <c r="K429" i="5"/>
  <c r="B429" i="5"/>
  <c r="O429" i="5" s="1"/>
  <c r="A429" i="5"/>
  <c r="Z428" i="5"/>
  <c r="Y428" i="5"/>
  <c r="R428" i="5"/>
  <c r="Q428" i="5"/>
  <c r="K428" i="5"/>
  <c r="B428" i="5"/>
  <c r="N428" i="5" s="1"/>
  <c r="A428" i="5"/>
  <c r="Z427" i="5"/>
  <c r="Y427" i="5"/>
  <c r="R427" i="5"/>
  <c r="Q427" i="5"/>
  <c r="K427" i="5"/>
  <c r="B427" i="5"/>
  <c r="O427" i="5" s="1"/>
  <c r="A427" i="5"/>
  <c r="Z426" i="5"/>
  <c r="Y426" i="5"/>
  <c r="R426" i="5"/>
  <c r="Q426" i="5"/>
  <c r="K426" i="5"/>
  <c r="B426" i="5"/>
  <c r="N426" i="5" s="1"/>
  <c r="A426" i="5"/>
  <c r="Z425" i="5"/>
  <c r="Y425" i="5"/>
  <c r="R425" i="5"/>
  <c r="Q425" i="5"/>
  <c r="K425" i="5"/>
  <c r="B425" i="5"/>
  <c r="O425" i="5" s="1"/>
  <c r="A425" i="5"/>
  <c r="Z424" i="5"/>
  <c r="Y424" i="5"/>
  <c r="R424" i="5"/>
  <c r="Q424" i="5"/>
  <c r="K424" i="5"/>
  <c r="B424" i="5"/>
  <c r="N424" i="5" s="1"/>
  <c r="A424" i="5"/>
  <c r="Z423" i="5"/>
  <c r="Y423" i="5"/>
  <c r="R423" i="5"/>
  <c r="Q423" i="5"/>
  <c r="K423" i="5"/>
  <c r="B423" i="5"/>
  <c r="O423" i="5" s="1"/>
  <c r="A423" i="5"/>
  <c r="Z422" i="5"/>
  <c r="Y422" i="5"/>
  <c r="R422" i="5"/>
  <c r="Q422" i="5"/>
  <c r="K422" i="5"/>
  <c r="B422" i="5"/>
  <c r="N422" i="5" s="1"/>
  <c r="A422" i="5"/>
  <c r="Z421" i="5"/>
  <c r="Y421" i="5"/>
  <c r="R421" i="5"/>
  <c r="Q421" i="5"/>
  <c r="K421" i="5"/>
  <c r="B421" i="5"/>
  <c r="O421" i="5" s="1"/>
  <c r="A421" i="5"/>
  <c r="Z420" i="5"/>
  <c r="Y420" i="5"/>
  <c r="R420" i="5"/>
  <c r="Q420" i="5"/>
  <c r="K420" i="5"/>
  <c r="B420" i="5"/>
  <c r="N420" i="5" s="1"/>
  <c r="A420" i="5"/>
  <c r="Z419" i="5"/>
  <c r="Y419" i="5"/>
  <c r="R419" i="5"/>
  <c r="Q419" i="5"/>
  <c r="K419" i="5"/>
  <c r="B419" i="5"/>
  <c r="O419" i="5" s="1"/>
  <c r="A419" i="5"/>
  <c r="Z418" i="5"/>
  <c r="Y418" i="5"/>
  <c r="R418" i="5"/>
  <c r="Q418" i="5"/>
  <c r="K418" i="5"/>
  <c r="B418" i="5"/>
  <c r="N418" i="5" s="1"/>
  <c r="A418" i="5"/>
  <c r="Z417" i="5"/>
  <c r="Y417" i="5"/>
  <c r="R417" i="5"/>
  <c r="Q417" i="5"/>
  <c r="K417" i="5"/>
  <c r="B417" i="5"/>
  <c r="O417" i="5" s="1"/>
  <c r="A417" i="5"/>
  <c r="Z416" i="5"/>
  <c r="Y416" i="5"/>
  <c r="R416" i="5"/>
  <c r="Q416" i="5"/>
  <c r="K416" i="5"/>
  <c r="B416" i="5"/>
  <c r="N416" i="5" s="1"/>
  <c r="A416" i="5"/>
  <c r="Z415" i="5"/>
  <c r="Y415" i="5"/>
  <c r="R415" i="5"/>
  <c r="Q415" i="5"/>
  <c r="K415" i="5"/>
  <c r="B415" i="5"/>
  <c r="O415" i="5" s="1"/>
  <c r="A415" i="5"/>
  <c r="Z414" i="5"/>
  <c r="Y414" i="5"/>
  <c r="R414" i="5"/>
  <c r="Q414" i="5"/>
  <c r="K414" i="5"/>
  <c r="B414" i="5"/>
  <c r="N414" i="5" s="1"/>
  <c r="A414" i="5"/>
  <c r="Z413" i="5"/>
  <c r="Y413" i="5"/>
  <c r="R413" i="5"/>
  <c r="Q413" i="5"/>
  <c r="K413" i="5"/>
  <c r="B413" i="5"/>
  <c r="O413" i="5" s="1"/>
  <c r="A413" i="5"/>
  <c r="Z412" i="5"/>
  <c r="Y412" i="5"/>
  <c r="R412" i="5"/>
  <c r="Q412" i="5"/>
  <c r="K412" i="5"/>
  <c r="B412" i="5"/>
  <c r="N412" i="5" s="1"/>
  <c r="A412" i="5"/>
  <c r="Z411" i="5"/>
  <c r="Y411" i="5"/>
  <c r="R411" i="5"/>
  <c r="Q411" i="5"/>
  <c r="K411" i="5"/>
  <c r="B411" i="5"/>
  <c r="O411" i="5" s="1"/>
  <c r="A411" i="5"/>
  <c r="Z410" i="5"/>
  <c r="Y410" i="5"/>
  <c r="R410" i="5"/>
  <c r="Q410" i="5"/>
  <c r="K410" i="5"/>
  <c r="B410" i="5"/>
  <c r="N410" i="5" s="1"/>
  <c r="A410" i="5"/>
  <c r="Z409" i="5"/>
  <c r="Y409" i="5"/>
  <c r="R409" i="5"/>
  <c r="Q409" i="5"/>
  <c r="K409" i="5"/>
  <c r="B409" i="5"/>
  <c r="O409" i="5" s="1"/>
  <c r="A409" i="5"/>
  <c r="Z408" i="5"/>
  <c r="Y408" i="5"/>
  <c r="R408" i="5"/>
  <c r="Q408" i="5"/>
  <c r="K408" i="5"/>
  <c r="B408" i="5"/>
  <c r="N408" i="5" s="1"/>
  <c r="A408" i="5"/>
  <c r="Z407" i="5"/>
  <c r="Y407" i="5"/>
  <c r="R407" i="5"/>
  <c r="Q407" i="5"/>
  <c r="K407" i="5"/>
  <c r="B407" i="5"/>
  <c r="O407" i="5" s="1"/>
  <c r="A407" i="5"/>
  <c r="Z406" i="5"/>
  <c r="Y406" i="5"/>
  <c r="R406" i="5"/>
  <c r="Q406" i="5"/>
  <c r="K406" i="5"/>
  <c r="B406" i="5"/>
  <c r="N406" i="5" s="1"/>
  <c r="A406" i="5"/>
  <c r="Z405" i="5"/>
  <c r="Y405" i="5"/>
  <c r="R405" i="5"/>
  <c r="Q405" i="5"/>
  <c r="K405" i="5"/>
  <c r="B405" i="5"/>
  <c r="O405" i="5" s="1"/>
  <c r="A405" i="5"/>
  <c r="Z404" i="5"/>
  <c r="Y404" i="5"/>
  <c r="R404" i="5"/>
  <c r="Q404" i="5"/>
  <c r="K404" i="5"/>
  <c r="B404" i="5"/>
  <c r="N404" i="5" s="1"/>
  <c r="A404" i="5"/>
  <c r="Z403" i="5"/>
  <c r="Y403" i="5"/>
  <c r="R403" i="5"/>
  <c r="Q403" i="5"/>
  <c r="K403" i="5"/>
  <c r="B403" i="5"/>
  <c r="O403" i="5" s="1"/>
  <c r="A403" i="5"/>
  <c r="Z402" i="5"/>
  <c r="Y402" i="5"/>
  <c r="R402" i="5"/>
  <c r="Q402" i="5"/>
  <c r="K402" i="5"/>
  <c r="B402" i="5"/>
  <c r="N402" i="5" s="1"/>
  <c r="A402" i="5"/>
  <c r="Z401" i="5"/>
  <c r="Y401" i="5"/>
  <c r="R401" i="5"/>
  <c r="Q401" i="5"/>
  <c r="K401" i="5"/>
  <c r="B401" i="5"/>
  <c r="O401" i="5" s="1"/>
  <c r="A401" i="5"/>
  <c r="Z400" i="5"/>
  <c r="Y400" i="5"/>
  <c r="R400" i="5"/>
  <c r="Q400" i="5"/>
  <c r="K400" i="5"/>
  <c r="B400" i="5"/>
  <c r="N400" i="5" s="1"/>
  <c r="A400" i="5"/>
  <c r="Z399" i="5"/>
  <c r="Y399" i="5"/>
  <c r="R399" i="5"/>
  <c r="Q399" i="5"/>
  <c r="K399" i="5"/>
  <c r="B399" i="5"/>
  <c r="O399" i="5" s="1"/>
  <c r="A399" i="5"/>
  <c r="Z398" i="5"/>
  <c r="Y398" i="5"/>
  <c r="R398" i="5"/>
  <c r="Q398" i="5"/>
  <c r="K398" i="5"/>
  <c r="B398" i="5"/>
  <c r="N398" i="5" s="1"/>
  <c r="A398" i="5"/>
  <c r="Z397" i="5"/>
  <c r="Y397" i="5"/>
  <c r="R397" i="5"/>
  <c r="Q397" i="5"/>
  <c r="K397" i="5"/>
  <c r="B397" i="5"/>
  <c r="O397" i="5" s="1"/>
  <c r="A397" i="5"/>
  <c r="Z396" i="5"/>
  <c r="Y396" i="5"/>
  <c r="R396" i="5"/>
  <c r="Q396" i="5"/>
  <c r="K396" i="5"/>
  <c r="B396" i="5"/>
  <c r="N396" i="5" s="1"/>
  <c r="A396" i="5"/>
  <c r="Z395" i="5"/>
  <c r="Y395" i="5"/>
  <c r="R395" i="5"/>
  <c r="Q395" i="5"/>
  <c r="K395" i="5"/>
  <c r="B395" i="5"/>
  <c r="O395" i="5" s="1"/>
  <c r="A395" i="5"/>
  <c r="Z394" i="5"/>
  <c r="Y394" i="5"/>
  <c r="R394" i="5"/>
  <c r="Q394" i="5"/>
  <c r="K394" i="5"/>
  <c r="B394" i="5"/>
  <c r="N394" i="5" s="1"/>
  <c r="A394" i="5"/>
  <c r="Z393" i="5"/>
  <c r="Y393" i="5"/>
  <c r="R393" i="5"/>
  <c r="Q393" i="5"/>
  <c r="K393" i="5"/>
  <c r="B393" i="5"/>
  <c r="O393" i="5" s="1"/>
  <c r="A393" i="5"/>
  <c r="Z392" i="5"/>
  <c r="Y392" i="5"/>
  <c r="R392" i="5"/>
  <c r="Q392" i="5"/>
  <c r="K392" i="5"/>
  <c r="B392" i="5"/>
  <c r="N392" i="5" s="1"/>
  <c r="A392" i="5"/>
  <c r="Z391" i="5"/>
  <c r="Y391" i="5"/>
  <c r="R391" i="5"/>
  <c r="Q391" i="5"/>
  <c r="K391" i="5"/>
  <c r="B391" i="5"/>
  <c r="O391" i="5" s="1"/>
  <c r="A391" i="5"/>
  <c r="Z390" i="5"/>
  <c r="Y390" i="5"/>
  <c r="R390" i="5"/>
  <c r="Q390" i="5"/>
  <c r="K390" i="5"/>
  <c r="B390" i="5"/>
  <c r="N390" i="5" s="1"/>
  <c r="A390" i="5"/>
  <c r="Z389" i="5"/>
  <c r="Y389" i="5"/>
  <c r="R389" i="5"/>
  <c r="Q389" i="5"/>
  <c r="K389" i="5"/>
  <c r="B389" i="5"/>
  <c r="O389" i="5" s="1"/>
  <c r="A389" i="5"/>
  <c r="Z388" i="5"/>
  <c r="Y388" i="5"/>
  <c r="R388" i="5"/>
  <c r="Q388" i="5"/>
  <c r="K388" i="5"/>
  <c r="B388" i="5"/>
  <c r="N388" i="5" s="1"/>
  <c r="A388" i="5"/>
  <c r="Z387" i="5"/>
  <c r="Y387" i="5"/>
  <c r="R387" i="5"/>
  <c r="Q387" i="5"/>
  <c r="K387" i="5"/>
  <c r="B387" i="5"/>
  <c r="O387" i="5" s="1"/>
  <c r="A387" i="5"/>
  <c r="Z386" i="5"/>
  <c r="Y386" i="5"/>
  <c r="R386" i="5"/>
  <c r="Q386" i="5"/>
  <c r="K386" i="5"/>
  <c r="B386" i="5"/>
  <c r="N386" i="5" s="1"/>
  <c r="A386" i="5"/>
  <c r="Z385" i="5"/>
  <c r="Y385" i="5"/>
  <c r="R385" i="5"/>
  <c r="Q385" i="5"/>
  <c r="K385" i="5"/>
  <c r="B385" i="5"/>
  <c r="O385" i="5" s="1"/>
  <c r="A385" i="5"/>
  <c r="Z384" i="5"/>
  <c r="Y384" i="5"/>
  <c r="R384" i="5"/>
  <c r="Q384" i="5"/>
  <c r="K384" i="5"/>
  <c r="B384" i="5"/>
  <c r="N384" i="5" s="1"/>
  <c r="A384" i="5"/>
  <c r="Z383" i="5"/>
  <c r="Y383" i="5"/>
  <c r="R383" i="5"/>
  <c r="Q383" i="5"/>
  <c r="K383" i="5"/>
  <c r="B383" i="5"/>
  <c r="O383" i="5" s="1"/>
  <c r="A383" i="5"/>
  <c r="Z382" i="5"/>
  <c r="Y382" i="5"/>
  <c r="R382" i="5"/>
  <c r="Q382" i="5"/>
  <c r="K382" i="5"/>
  <c r="B382" i="5"/>
  <c r="N382" i="5" s="1"/>
  <c r="A382" i="5"/>
  <c r="Z381" i="5"/>
  <c r="Y381" i="5"/>
  <c r="R381" i="5"/>
  <c r="Q381" i="5"/>
  <c r="K381" i="5"/>
  <c r="B381" i="5"/>
  <c r="O381" i="5" s="1"/>
  <c r="A381" i="5"/>
  <c r="Z380" i="5"/>
  <c r="Y380" i="5"/>
  <c r="R380" i="5"/>
  <c r="Q380" i="5"/>
  <c r="K380" i="5"/>
  <c r="B380" i="5"/>
  <c r="N380" i="5" s="1"/>
  <c r="A380" i="5"/>
  <c r="Z379" i="5"/>
  <c r="Y379" i="5"/>
  <c r="R379" i="5"/>
  <c r="Q379" i="5"/>
  <c r="K379" i="5"/>
  <c r="B379" i="5"/>
  <c r="O379" i="5" s="1"/>
  <c r="A379" i="5"/>
  <c r="Z378" i="5"/>
  <c r="Y378" i="5"/>
  <c r="R378" i="5"/>
  <c r="Q378" i="5"/>
  <c r="K378" i="5"/>
  <c r="B378" i="5"/>
  <c r="N378" i="5" s="1"/>
  <c r="A378" i="5"/>
  <c r="Z377" i="5"/>
  <c r="Y377" i="5"/>
  <c r="R377" i="5"/>
  <c r="Q377" i="5"/>
  <c r="K377" i="5"/>
  <c r="B377" i="5"/>
  <c r="O377" i="5" s="1"/>
  <c r="A377" i="5"/>
  <c r="Z376" i="5"/>
  <c r="Y376" i="5"/>
  <c r="R376" i="5"/>
  <c r="Q376" i="5"/>
  <c r="K376" i="5"/>
  <c r="B376" i="5"/>
  <c r="N376" i="5" s="1"/>
  <c r="A376" i="5"/>
  <c r="Z375" i="5"/>
  <c r="Y375" i="5"/>
  <c r="R375" i="5"/>
  <c r="Q375" i="5"/>
  <c r="K375" i="5"/>
  <c r="B375" i="5"/>
  <c r="O375" i="5" s="1"/>
  <c r="A375" i="5"/>
  <c r="Z374" i="5"/>
  <c r="Y374" i="5"/>
  <c r="R374" i="5"/>
  <c r="Q374" i="5"/>
  <c r="K374" i="5"/>
  <c r="B374" i="5"/>
  <c r="O374" i="5" s="1"/>
  <c r="A374" i="5"/>
  <c r="Z373" i="5"/>
  <c r="Y373" i="5"/>
  <c r="R373" i="5"/>
  <c r="Q373" i="5"/>
  <c r="K373" i="5"/>
  <c r="B373" i="5"/>
  <c r="N373" i="5" s="1"/>
  <c r="A373" i="5"/>
  <c r="Z372" i="5"/>
  <c r="Y372" i="5"/>
  <c r="R372" i="5"/>
  <c r="Q372" i="5"/>
  <c r="K372" i="5"/>
  <c r="B372" i="5"/>
  <c r="O372" i="5" s="1"/>
  <c r="A372" i="5"/>
  <c r="Z371" i="5"/>
  <c r="Y371" i="5"/>
  <c r="R371" i="5"/>
  <c r="Q371" i="5"/>
  <c r="K371" i="5"/>
  <c r="B371" i="5"/>
  <c r="N371" i="5" s="1"/>
  <c r="A371" i="5"/>
  <c r="Z370" i="5"/>
  <c r="Y370" i="5"/>
  <c r="R370" i="5"/>
  <c r="Q370" i="5"/>
  <c r="K370" i="5"/>
  <c r="B370" i="5"/>
  <c r="O370" i="5" s="1"/>
  <c r="A370" i="5"/>
  <c r="Z369" i="5"/>
  <c r="Y369" i="5"/>
  <c r="R369" i="5"/>
  <c r="Q369" i="5"/>
  <c r="K369" i="5"/>
  <c r="B369" i="5"/>
  <c r="N369" i="5" s="1"/>
  <c r="A369" i="5"/>
  <c r="Z368" i="5"/>
  <c r="Y368" i="5"/>
  <c r="R368" i="5"/>
  <c r="Q368" i="5"/>
  <c r="K368" i="5"/>
  <c r="B368" i="5"/>
  <c r="O368" i="5" s="1"/>
  <c r="A368" i="5"/>
  <c r="Z367" i="5"/>
  <c r="Y367" i="5"/>
  <c r="R367" i="5"/>
  <c r="Q367" i="5"/>
  <c r="K367" i="5"/>
  <c r="B367" i="5"/>
  <c r="N367" i="5" s="1"/>
  <c r="A367" i="5"/>
  <c r="Z366" i="5"/>
  <c r="Y366" i="5"/>
  <c r="R366" i="5"/>
  <c r="Q366" i="5"/>
  <c r="K366" i="5"/>
  <c r="B366" i="5"/>
  <c r="O366" i="5" s="1"/>
  <c r="A366" i="5"/>
  <c r="Z365" i="5"/>
  <c r="Y365" i="5"/>
  <c r="R365" i="5"/>
  <c r="Q365" i="5"/>
  <c r="K365" i="5"/>
  <c r="B365" i="5"/>
  <c r="N365" i="5" s="1"/>
  <c r="A365" i="5"/>
  <c r="Z364" i="5"/>
  <c r="Y364" i="5"/>
  <c r="R364" i="5"/>
  <c r="Q364" i="5"/>
  <c r="K364" i="5"/>
  <c r="B364" i="5"/>
  <c r="O364" i="5" s="1"/>
  <c r="A364" i="5"/>
  <c r="Z363" i="5"/>
  <c r="Y363" i="5"/>
  <c r="R363" i="5"/>
  <c r="Q363" i="5"/>
  <c r="K363" i="5"/>
  <c r="B363" i="5"/>
  <c r="N363" i="5" s="1"/>
  <c r="A363" i="5"/>
  <c r="Z362" i="5"/>
  <c r="Y362" i="5"/>
  <c r="R362" i="5"/>
  <c r="Q362" i="5"/>
  <c r="K362" i="5"/>
  <c r="B362" i="5"/>
  <c r="O362" i="5" s="1"/>
  <c r="A362" i="5"/>
  <c r="Z361" i="5"/>
  <c r="Y361" i="5"/>
  <c r="R361" i="5"/>
  <c r="Q361" i="5"/>
  <c r="K361" i="5"/>
  <c r="B361" i="5"/>
  <c r="N361" i="5" s="1"/>
  <c r="A361" i="5"/>
  <c r="Z360" i="5"/>
  <c r="Y360" i="5"/>
  <c r="R360" i="5"/>
  <c r="Q360" i="5"/>
  <c r="K360" i="5"/>
  <c r="B360" i="5"/>
  <c r="O360" i="5" s="1"/>
  <c r="A360" i="5"/>
  <c r="Z356" i="5"/>
  <c r="Y356" i="5"/>
  <c r="R356" i="5"/>
  <c r="Q356" i="5"/>
  <c r="K356" i="5"/>
  <c r="B356" i="5"/>
  <c r="N356" i="5" s="1"/>
  <c r="A356" i="5"/>
  <c r="Z355" i="5"/>
  <c r="Y355" i="5"/>
  <c r="R355" i="5"/>
  <c r="Q355" i="5"/>
  <c r="K355" i="5"/>
  <c r="B355" i="5"/>
  <c r="O355" i="5" s="1"/>
  <c r="A355" i="5"/>
  <c r="Z354" i="5"/>
  <c r="Y354" i="5"/>
  <c r="R354" i="5"/>
  <c r="Q354" i="5"/>
  <c r="K354" i="5"/>
  <c r="B354" i="5"/>
  <c r="N354" i="5" s="1"/>
  <c r="A354" i="5"/>
  <c r="Z353" i="5"/>
  <c r="Y353" i="5"/>
  <c r="R353" i="5"/>
  <c r="Q353" i="5"/>
  <c r="K353" i="5"/>
  <c r="B353" i="5"/>
  <c r="O353" i="5" s="1"/>
  <c r="A353" i="5"/>
  <c r="Z352" i="5"/>
  <c r="Y352" i="5"/>
  <c r="R352" i="5"/>
  <c r="Q352" i="5"/>
  <c r="K352" i="5"/>
  <c r="B352" i="5"/>
  <c r="N352" i="5" s="1"/>
  <c r="A352" i="5"/>
  <c r="Z351" i="5"/>
  <c r="Y351" i="5"/>
  <c r="R351" i="5"/>
  <c r="Q351" i="5"/>
  <c r="K351" i="5"/>
  <c r="B351" i="5"/>
  <c r="O351" i="5" s="1"/>
  <c r="A351" i="5"/>
  <c r="Z350" i="5"/>
  <c r="Y350" i="5"/>
  <c r="R350" i="5"/>
  <c r="Q350" i="5"/>
  <c r="K350" i="5"/>
  <c r="B350" i="5"/>
  <c r="N350" i="5" s="1"/>
  <c r="A350" i="5"/>
  <c r="Z349" i="5"/>
  <c r="Y349" i="5"/>
  <c r="R349" i="5"/>
  <c r="Q349" i="5"/>
  <c r="K349" i="5"/>
  <c r="B349" i="5"/>
  <c r="O349" i="5" s="1"/>
  <c r="A349" i="5"/>
  <c r="Z348" i="5"/>
  <c r="Y348" i="5"/>
  <c r="R348" i="5"/>
  <c r="Q348" i="5"/>
  <c r="K348" i="5"/>
  <c r="B348" i="5"/>
  <c r="N348" i="5" s="1"/>
  <c r="A348" i="5"/>
  <c r="Z347" i="5"/>
  <c r="Y347" i="5"/>
  <c r="R347" i="5"/>
  <c r="Q347" i="5"/>
  <c r="K347" i="5"/>
  <c r="B347" i="5"/>
  <c r="O347" i="5" s="1"/>
  <c r="A347" i="5"/>
  <c r="Z346" i="5"/>
  <c r="Y346" i="5"/>
  <c r="R346" i="5"/>
  <c r="Q346" i="5"/>
  <c r="K346" i="5"/>
  <c r="B346" i="5"/>
  <c r="N346" i="5" s="1"/>
  <c r="A346" i="5"/>
  <c r="Z345" i="5"/>
  <c r="Y345" i="5"/>
  <c r="R345" i="5"/>
  <c r="Q345" i="5"/>
  <c r="K345" i="5"/>
  <c r="B345" i="5"/>
  <c r="O345" i="5" s="1"/>
  <c r="A345" i="5"/>
  <c r="Z344" i="5"/>
  <c r="Y344" i="5"/>
  <c r="R344" i="5"/>
  <c r="Q344" i="5"/>
  <c r="K344" i="5"/>
  <c r="B344" i="5"/>
  <c r="N344" i="5" s="1"/>
  <c r="A344" i="5"/>
  <c r="Z343" i="5"/>
  <c r="Y343" i="5"/>
  <c r="R343" i="5"/>
  <c r="Q343" i="5"/>
  <c r="K343" i="5"/>
  <c r="B343" i="5"/>
  <c r="O343" i="5" s="1"/>
  <c r="A343" i="5"/>
  <c r="Z342" i="5"/>
  <c r="Y342" i="5"/>
  <c r="R342" i="5"/>
  <c r="Q342" i="5"/>
  <c r="K342" i="5"/>
  <c r="B342" i="5"/>
  <c r="N342" i="5" s="1"/>
  <c r="A342" i="5"/>
  <c r="Z341" i="5"/>
  <c r="Y341" i="5"/>
  <c r="R341" i="5"/>
  <c r="Q341" i="5"/>
  <c r="K341" i="5"/>
  <c r="B341" i="5"/>
  <c r="O341" i="5" s="1"/>
  <c r="A341" i="5"/>
  <c r="Z340" i="5"/>
  <c r="Y340" i="5"/>
  <c r="R340" i="5"/>
  <c r="Q340" i="5"/>
  <c r="K340" i="5"/>
  <c r="B340" i="5"/>
  <c r="N340" i="5" s="1"/>
  <c r="A340" i="5"/>
  <c r="Z339" i="5"/>
  <c r="Y339" i="5"/>
  <c r="R339" i="5"/>
  <c r="Q339" i="5"/>
  <c r="K339" i="5"/>
  <c r="B339" i="5"/>
  <c r="O339" i="5" s="1"/>
  <c r="A339" i="5"/>
  <c r="Z338" i="5"/>
  <c r="Y338" i="5"/>
  <c r="R338" i="5"/>
  <c r="Q338" i="5"/>
  <c r="K338" i="5"/>
  <c r="B338" i="5"/>
  <c r="N338" i="5" s="1"/>
  <c r="A338" i="5"/>
  <c r="Z337" i="5"/>
  <c r="Y337" i="5"/>
  <c r="R337" i="5"/>
  <c r="Q337" i="5"/>
  <c r="K337" i="5"/>
  <c r="B337" i="5"/>
  <c r="O337" i="5" s="1"/>
  <c r="A337" i="5"/>
  <c r="Z336" i="5"/>
  <c r="Y336" i="5"/>
  <c r="R336" i="5"/>
  <c r="Q336" i="5"/>
  <c r="K336" i="5"/>
  <c r="B336" i="5"/>
  <c r="N336" i="5" s="1"/>
  <c r="A336" i="5"/>
  <c r="Z335" i="5"/>
  <c r="Y335" i="5"/>
  <c r="R335" i="5"/>
  <c r="Q335" i="5"/>
  <c r="K335" i="5"/>
  <c r="B335" i="5"/>
  <c r="O335" i="5" s="1"/>
  <c r="A335" i="5"/>
  <c r="Z334" i="5"/>
  <c r="Y334" i="5"/>
  <c r="R334" i="5"/>
  <c r="Q334" i="5"/>
  <c r="K334" i="5"/>
  <c r="B334" i="5"/>
  <c r="N334" i="5" s="1"/>
  <c r="A334" i="5"/>
  <c r="Z333" i="5"/>
  <c r="Y333" i="5"/>
  <c r="R333" i="5"/>
  <c r="Q333" i="5"/>
  <c r="K333" i="5"/>
  <c r="B333" i="5"/>
  <c r="O333" i="5" s="1"/>
  <c r="A333" i="5"/>
  <c r="Z332" i="5"/>
  <c r="Y332" i="5"/>
  <c r="R332" i="5"/>
  <c r="Q332" i="5"/>
  <c r="K332" i="5"/>
  <c r="B332" i="5"/>
  <c r="N332" i="5" s="1"/>
  <c r="A332" i="5"/>
  <c r="Z331" i="5"/>
  <c r="Y331" i="5"/>
  <c r="R331" i="5"/>
  <c r="Q331" i="5"/>
  <c r="K331" i="5"/>
  <c r="B331" i="5"/>
  <c r="O331" i="5" s="1"/>
  <c r="A331" i="5"/>
  <c r="Z330" i="5"/>
  <c r="Y330" i="5"/>
  <c r="R330" i="5"/>
  <c r="Q330" i="5"/>
  <c r="K330" i="5"/>
  <c r="B330" i="5"/>
  <c r="N330" i="5" s="1"/>
  <c r="A330" i="5"/>
  <c r="Z329" i="5"/>
  <c r="Y329" i="5"/>
  <c r="R329" i="5"/>
  <c r="Q329" i="5"/>
  <c r="K329" i="5"/>
  <c r="B329" i="5"/>
  <c r="O329" i="5" s="1"/>
  <c r="A329" i="5"/>
  <c r="Z328" i="5"/>
  <c r="Y328" i="5"/>
  <c r="R328" i="5"/>
  <c r="Q328" i="5"/>
  <c r="K328" i="5"/>
  <c r="B328" i="5"/>
  <c r="N328" i="5" s="1"/>
  <c r="A328" i="5"/>
  <c r="Z327" i="5"/>
  <c r="Y327" i="5"/>
  <c r="R327" i="5"/>
  <c r="Q327" i="5"/>
  <c r="K327" i="5"/>
  <c r="B327" i="5"/>
  <c r="O327" i="5" s="1"/>
  <c r="A327" i="5"/>
  <c r="Z326" i="5"/>
  <c r="Y326" i="5"/>
  <c r="R326" i="5"/>
  <c r="Q326" i="5"/>
  <c r="K326" i="5"/>
  <c r="B326" i="5"/>
  <c r="N326" i="5" s="1"/>
  <c r="A326" i="5"/>
  <c r="Z325" i="5"/>
  <c r="Y325" i="5"/>
  <c r="R325" i="5"/>
  <c r="Q325" i="5"/>
  <c r="K325" i="5"/>
  <c r="B325" i="5"/>
  <c r="O325" i="5" s="1"/>
  <c r="A325" i="5"/>
  <c r="Z324" i="5"/>
  <c r="Y324" i="5"/>
  <c r="R324" i="5"/>
  <c r="Q324" i="5"/>
  <c r="K324" i="5"/>
  <c r="B324" i="5"/>
  <c r="N324" i="5" s="1"/>
  <c r="A324" i="5"/>
  <c r="Z323" i="5"/>
  <c r="Y323" i="5"/>
  <c r="R323" i="5"/>
  <c r="Q323" i="5"/>
  <c r="K323" i="5"/>
  <c r="B323" i="5"/>
  <c r="O323" i="5" s="1"/>
  <c r="A323" i="5"/>
  <c r="Z322" i="5"/>
  <c r="Y322" i="5"/>
  <c r="R322" i="5"/>
  <c r="Q322" i="5"/>
  <c r="K322" i="5"/>
  <c r="B322" i="5"/>
  <c r="N322" i="5" s="1"/>
  <c r="A322" i="5"/>
  <c r="Z321" i="5"/>
  <c r="Y321" i="5"/>
  <c r="R321" i="5"/>
  <c r="Q321" i="5"/>
  <c r="K321" i="5"/>
  <c r="B321" i="5"/>
  <c r="O321" i="5" s="1"/>
  <c r="A321" i="5"/>
  <c r="Z320" i="5"/>
  <c r="Y320" i="5"/>
  <c r="R320" i="5"/>
  <c r="Q320" i="5"/>
  <c r="K320" i="5"/>
  <c r="B320" i="5"/>
  <c r="N320" i="5" s="1"/>
  <c r="A320" i="5"/>
  <c r="Z319" i="5"/>
  <c r="Y319" i="5"/>
  <c r="R319" i="5"/>
  <c r="Q319" i="5"/>
  <c r="K319" i="5"/>
  <c r="B319" i="5"/>
  <c r="O319" i="5" s="1"/>
  <c r="A319" i="5"/>
  <c r="Z318" i="5"/>
  <c r="Y318" i="5"/>
  <c r="R318" i="5"/>
  <c r="Q318" i="5"/>
  <c r="K318" i="5"/>
  <c r="B318" i="5"/>
  <c r="N318" i="5" s="1"/>
  <c r="A318" i="5"/>
  <c r="Z317" i="5"/>
  <c r="Y317" i="5"/>
  <c r="R317" i="5"/>
  <c r="Q317" i="5"/>
  <c r="K317" i="5"/>
  <c r="B317" i="5"/>
  <c r="O317" i="5" s="1"/>
  <c r="A317" i="5"/>
  <c r="Z316" i="5"/>
  <c r="Y316" i="5"/>
  <c r="R316" i="5"/>
  <c r="Q316" i="5"/>
  <c r="K316" i="5"/>
  <c r="B316" i="5"/>
  <c r="N316" i="5" s="1"/>
  <c r="A316" i="5"/>
  <c r="Z315" i="5"/>
  <c r="Y315" i="5"/>
  <c r="R315" i="5"/>
  <c r="Q315" i="5"/>
  <c r="K315" i="5"/>
  <c r="B315" i="5"/>
  <c r="O315" i="5" s="1"/>
  <c r="A315" i="5"/>
  <c r="Z314" i="5"/>
  <c r="Y314" i="5"/>
  <c r="R314" i="5"/>
  <c r="Q314" i="5"/>
  <c r="K314" i="5"/>
  <c r="B314" i="5"/>
  <c r="N314" i="5" s="1"/>
  <c r="A314" i="5"/>
  <c r="Z313" i="5"/>
  <c r="Y313" i="5"/>
  <c r="R313" i="5"/>
  <c r="Q313" i="5"/>
  <c r="K313" i="5"/>
  <c r="B313" i="5"/>
  <c r="O313" i="5" s="1"/>
  <c r="A313" i="5"/>
  <c r="Z312" i="5"/>
  <c r="Y312" i="5"/>
  <c r="R312" i="5"/>
  <c r="Q312" i="5"/>
  <c r="K312" i="5"/>
  <c r="B312" i="5"/>
  <c r="N312" i="5" s="1"/>
  <c r="A312" i="5"/>
  <c r="Z311" i="5"/>
  <c r="Y311" i="5"/>
  <c r="R311" i="5"/>
  <c r="Q311" i="5"/>
  <c r="K311" i="5"/>
  <c r="B311" i="5"/>
  <c r="O311" i="5" s="1"/>
  <c r="A311" i="5"/>
  <c r="Z310" i="5"/>
  <c r="Y310" i="5"/>
  <c r="R310" i="5"/>
  <c r="Q310" i="5"/>
  <c r="K310" i="5"/>
  <c r="B310" i="5"/>
  <c r="N310" i="5" s="1"/>
  <c r="A310" i="5"/>
  <c r="Z309" i="5"/>
  <c r="Y309" i="5"/>
  <c r="R309" i="5"/>
  <c r="Q309" i="5"/>
  <c r="K309" i="5"/>
  <c r="B309" i="5"/>
  <c r="O309" i="5" s="1"/>
  <c r="A309" i="5"/>
  <c r="Z308" i="5"/>
  <c r="Y308" i="5"/>
  <c r="R308" i="5"/>
  <c r="Q308" i="5"/>
  <c r="K308" i="5"/>
  <c r="B308" i="5"/>
  <c r="N308" i="5" s="1"/>
  <c r="A308" i="5"/>
  <c r="Z307" i="5"/>
  <c r="Y307" i="5"/>
  <c r="R307" i="5"/>
  <c r="Q307" i="5"/>
  <c r="K307" i="5"/>
  <c r="B307" i="5"/>
  <c r="O307" i="5" s="1"/>
  <c r="A307" i="5"/>
  <c r="Z306" i="5"/>
  <c r="Y306" i="5"/>
  <c r="R306" i="5"/>
  <c r="Q306" i="5"/>
  <c r="K306" i="5"/>
  <c r="B306" i="5"/>
  <c r="N306" i="5" s="1"/>
  <c r="A306" i="5"/>
  <c r="Z305" i="5"/>
  <c r="Y305" i="5"/>
  <c r="R305" i="5"/>
  <c r="Q305" i="5"/>
  <c r="K305" i="5"/>
  <c r="B305" i="5"/>
  <c r="O305" i="5" s="1"/>
  <c r="A305" i="5"/>
  <c r="Z304" i="5"/>
  <c r="Y304" i="5"/>
  <c r="R304" i="5"/>
  <c r="Q304" i="5"/>
  <c r="K304" i="5"/>
  <c r="B304" i="5"/>
  <c r="N304" i="5" s="1"/>
  <c r="A304" i="5"/>
  <c r="Z303" i="5"/>
  <c r="Y303" i="5"/>
  <c r="R303" i="5"/>
  <c r="Q303" i="5"/>
  <c r="K303" i="5"/>
  <c r="B303" i="5"/>
  <c r="O303" i="5" s="1"/>
  <c r="A303" i="5"/>
  <c r="Z302" i="5"/>
  <c r="Y302" i="5"/>
  <c r="R302" i="5"/>
  <c r="Q302" i="5"/>
  <c r="K302" i="5"/>
  <c r="B302" i="5"/>
  <c r="N302" i="5" s="1"/>
  <c r="A302" i="5"/>
  <c r="Z301" i="5"/>
  <c r="Y301" i="5"/>
  <c r="R301" i="5"/>
  <c r="Q301" i="5"/>
  <c r="K301" i="5"/>
  <c r="B301" i="5"/>
  <c r="O301" i="5" s="1"/>
  <c r="A301" i="5"/>
  <c r="Z300" i="5"/>
  <c r="Y300" i="5"/>
  <c r="R300" i="5"/>
  <c r="Q300" i="5"/>
  <c r="K300" i="5"/>
  <c r="B300" i="5"/>
  <c r="N300" i="5" s="1"/>
  <c r="A300" i="5"/>
  <c r="Z299" i="5"/>
  <c r="Y299" i="5"/>
  <c r="R299" i="5"/>
  <c r="Q299" i="5"/>
  <c r="K299" i="5"/>
  <c r="B299" i="5"/>
  <c r="O299" i="5" s="1"/>
  <c r="A299" i="5"/>
  <c r="Z298" i="5"/>
  <c r="Y298" i="5"/>
  <c r="R298" i="5"/>
  <c r="Q298" i="5"/>
  <c r="K298" i="5"/>
  <c r="B298" i="5"/>
  <c r="N298" i="5" s="1"/>
  <c r="A298" i="5"/>
  <c r="Z297" i="5"/>
  <c r="Y297" i="5"/>
  <c r="R297" i="5"/>
  <c r="Q297" i="5"/>
  <c r="K297" i="5"/>
  <c r="B297" i="5"/>
  <c r="O297" i="5" s="1"/>
  <c r="A297" i="5"/>
  <c r="Z296" i="5"/>
  <c r="Y296" i="5"/>
  <c r="R296" i="5"/>
  <c r="Q296" i="5"/>
  <c r="K296" i="5"/>
  <c r="B296" i="5"/>
  <c r="N296" i="5" s="1"/>
  <c r="A296" i="5"/>
  <c r="Z295" i="5"/>
  <c r="Y295" i="5"/>
  <c r="R295" i="5"/>
  <c r="Q295" i="5"/>
  <c r="K295" i="5"/>
  <c r="B295" i="5"/>
  <c r="O295" i="5" s="1"/>
  <c r="A295" i="5"/>
  <c r="Z294" i="5"/>
  <c r="Y294" i="5"/>
  <c r="R294" i="5"/>
  <c r="Q294" i="5"/>
  <c r="K294" i="5"/>
  <c r="B294" i="5"/>
  <c r="N294" i="5" s="1"/>
  <c r="A294" i="5"/>
  <c r="Z293" i="5"/>
  <c r="Y293" i="5"/>
  <c r="R293" i="5"/>
  <c r="Q293" i="5"/>
  <c r="K293" i="5"/>
  <c r="B293" i="5"/>
  <c r="O293" i="5" s="1"/>
  <c r="A293" i="5"/>
  <c r="Z292" i="5"/>
  <c r="Y292" i="5"/>
  <c r="R292" i="5"/>
  <c r="Q292" i="5"/>
  <c r="K292" i="5"/>
  <c r="B292" i="5"/>
  <c r="N292" i="5" s="1"/>
  <c r="A292" i="5"/>
  <c r="Z291" i="5"/>
  <c r="Y291" i="5"/>
  <c r="R291" i="5"/>
  <c r="Q291" i="5"/>
  <c r="K291" i="5"/>
  <c r="B291" i="5"/>
  <c r="O291" i="5" s="1"/>
  <c r="A291" i="5"/>
  <c r="Z290" i="5"/>
  <c r="Y290" i="5"/>
  <c r="R290" i="5"/>
  <c r="Q290" i="5"/>
  <c r="K290" i="5"/>
  <c r="B290" i="5"/>
  <c r="N290" i="5" s="1"/>
  <c r="A290" i="5"/>
  <c r="Z289" i="5"/>
  <c r="Y289" i="5"/>
  <c r="R289" i="5"/>
  <c r="Q289" i="5"/>
  <c r="K289" i="5"/>
  <c r="B289" i="5"/>
  <c r="O289" i="5" s="1"/>
  <c r="A289" i="5"/>
  <c r="Z288" i="5"/>
  <c r="Y288" i="5"/>
  <c r="R288" i="5"/>
  <c r="Q288" i="5"/>
  <c r="K288" i="5"/>
  <c r="B288" i="5"/>
  <c r="N288" i="5" s="1"/>
  <c r="A288" i="5"/>
  <c r="Z287" i="5"/>
  <c r="Y287" i="5"/>
  <c r="R287" i="5"/>
  <c r="Q287" i="5"/>
  <c r="K287" i="5"/>
  <c r="B287" i="5"/>
  <c r="O287" i="5" s="1"/>
  <c r="A287" i="5"/>
  <c r="Z286" i="5"/>
  <c r="Y286" i="5"/>
  <c r="R286" i="5"/>
  <c r="Q286" i="5"/>
  <c r="K286" i="5"/>
  <c r="B286" i="5"/>
  <c r="N286" i="5" s="1"/>
  <c r="A286" i="5"/>
  <c r="Z285" i="5"/>
  <c r="Y285" i="5"/>
  <c r="R285" i="5"/>
  <c r="Q285" i="5"/>
  <c r="K285" i="5"/>
  <c r="B285" i="5"/>
  <c r="O285" i="5" s="1"/>
  <c r="A285" i="5"/>
  <c r="Z284" i="5"/>
  <c r="Y284" i="5"/>
  <c r="R284" i="5"/>
  <c r="Q284" i="5"/>
  <c r="K284" i="5"/>
  <c r="B284" i="5"/>
  <c r="N284" i="5" s="1"/>
  <c r="A284" i="5"/>
  <c r="Z283" i="5"/>
  <c r="Y283" i="5"/>
  <c r="R283" i="5"/>
  <c r="Q283" i="5"/>
  <c r="K283" i="5"/>
  <c r="B283" i="5"/>
  <c r="O283" i="5" s="1"/>
  <c r="A283" i="5"/>
  <c r="Z282" i="5"/>
  <c r="Y282" i="5"/>
  <c r="R282" i="5"/>
  <c r="Q282" i="5"/>
  <c r="K282" i="5"/>
  <c r="B282" i="5"/>
  <c r="N282" i="5" s="1"/>
  <c r="A282" i="5"/>
  <c r="Z281" i="5"/>
  <c r="Y281" i="5"/>
  <c r="R281" i="5"/>
  <c r="Q281" i="5"/>
  <c r="K281" i="5"/>
  <c r="B281" i="5"/>
  <c r="O281" i="5" s="1"/>
  <c r="A281" i="5"/>
  <c r="Z280" i="5"/>
  <c r="Y280" i="5"/>
  <c r="R280" i="5"/>
  <c r="Q280" i="5"/>
  <c r="K280" i="5"/>
  <c r="B280" i="5"/>
  <c r="N280" i="5" s="1"/>
  <c r="A280" i="5"/>
  <c r="Z279" i="5"/>
  <c r="Y279" i="5"/>
  <c r="R279" i="5"/>
  <c r="Q279" i="5"/>
  <c r="K279" i="5"/>
  <c r="B279" i="5"/>
  <c r="O279" i="5" s="1"/>
  <c r="A279" i="5"/>
  <c r="Z278" i="5"/>
  <c r="Y278" i="5"/>
  <c r="R278" i="5"/>
  <c r="Q278" i="5"/>
  <c r="K278" i="5"/>
  <c r="B278" i="5"/>
  <c r="N278" i="5" s="1"/>
  <c r="A278" i="5"/>
  <c r="Z277" i="5"/>
  <c r="Y277" i="5"/>
  <c r="R277" i="5"/>
  <c r="Q277" i="5"/>
  <c r="K277" i="5"/>
  <c r="B277" i="5"/>
  <c r="O277" i="5" s="1"/>
  <c r="A277" i="5"/>
  <c r="Z276" i="5"/>
  <c r="Y276" i="5"/>
  <c r="R276" i="5"/>
  <c r="Q276" i="5"/>
  <c r="K276" i="5"/>
  <c r="B276" i="5"/>
  <c r="N276" i="5" s="1"/>
  <c r="A276" i="5"/>
  <c r="Z275" i="5"/>
  <c r="Y275" i="5"/>
  <c r="R275" i="5"/>
  <c r="Q275" i="5"/>
  <c r="K275" i="5"/>
  <c r="B275" i="5"/>
  <c r="O275" i="5" s="1"/>
  <c r="A275" i="5"/>
  <c r="Z274" i="5"/>
  <c r="Y274" i="5"/>
  <c r="R274" i="5"/>
  <c r="Q274" i="5"/>
  <c r="K274" i="5"/>
  <c r="B274" i="5"/>
  <c r="N274" i="5" s="1"/>
  <c r="A274" i="5"/>
  <c r="Z273" i="5"/>
  <c r="Y273" i="5"/>
  <c r="R273" i="5"/>
  <c r="Q273" i="5"/>
  <c r="K273" i="5"/>
  <c r="B273" i="5"/>
  <c r="O273" i="5" s="1"/>
  <c r="A273" i="5"/>
  <c r="Z272" i="5"/>
  <c r="Y272" i="5"/>
  <c r="R272" i="5"/>
  <c r="Q272" i="5"/>
  <c r="K272" i="5"/>
  <c r="B272" i="5"/>
  <c r="N272" i="5" s="1"/>
  <c r="A272" i="5"/>
  <c r="Z271" i="5"/>
  <c r="Y271" i="5"/>
  <c r="R271" i="5"/>
  <c r="Q271" i="5"/>
  <c r="K271" i="5"/>
  <c r="B271" i="5"/>
  <c r="N271" i="5" s="1"/>
  <c r="A271" i="5"/>
  <c r="Z270" i="5"/>
  <c r="Y270" i="5"/>
  <c r="R270" i="5"/>
  <c r="Q270" i="5"/>
  <c r="K270" i="5"/>
  <c r="B270" i="5"/>
  <c r="N270" i="5" s="1"/>
  <c r="A270" i="5"/>
  <c r="Z269" i="5"/>
  <c r="Y269" i="5"/>
  <c r="R269" i="5"/>
  <c r="Q269" i="5"/>
  <c r="K269" i="5"/>
  <c r="B269" i="5"/>
  <c r="N269" i="5" s="1"/>
  <c r="A269" i="5"/>
  <c r="Z268" i="5"/>
  <c r="Y268" i="5"/>
  <c r="R268" i="5"/>
  <c r="Q268" i="5"/>
  <c r="K268" i="5"/>
  <c r="B268" i="5"/>
  <c r="N268" i="5" s="1"/>
  <c r="A268" i="5"/>
  <c r="Z267" i="5"/>
  <c r="Y267" i="5"/>
  <c r="R267" i="5"/>
  <c r="Q267" i="5"/>
  <c r="K267" i="5"/>
  <c r="B267" i="5"/>
  <c r="N267" i="5" s="1"/>
  <c r="A267" i="5"/>
  <c r="Z266" i="5"/>
  <c r="Y266" i="5"/>
  <c r="R266" i="5"/>
  <c r="Q266" i="5"/>
  <c r="K266" i="5"/>
  <c r="B266" i="5"/>
  <c r="O266" i="5" s="1"/>
  <c r="A266" i="5"/>
  <c r="Z265" i="5"/>
  <c r="Y265" i="5"/>
  <c r="R265" i="5"/>
  <c r="Q265" i="5"/>
  <c r="K265" i="5"/>
  <c r="B265" i="5"/>
  <c r="N265" i="5" s="1"/>
  <c r="A265" i="5"/>
  <c r="Z264" i="5"/>
  <c r="Y264" i="5"/>
  <c r="R264" i="5"/>
  <c r="Q264" i="5"/>
  <c r="K264" i="5"/>
  <c r="B264" i="5"/>
  <c r="O264" i="5" s="1"/>
  <c r="A264" i="5"/>
  <c r="Z263" i="5"/>
  <c r="Y263" i="5"/>
  <c r="R263" i="5"/>
  <c r="Q263" i="5"/>
  <c r="K263" i="5"/>
  <c r="B263" i="5"/>
  <c r="N263" i="5" s="1"/>
  <c r="A263" i="5"/>
  <c r="Z262" i="5"/>
  <c r="Y262" i="5"/>
  <c r="R262" i="5"/>
  <c r="Q262" i="5"/>
  <c r="K262" i="5"/>
  <c r="B262" i="5"/>
  <c r="N262" i="5" s="1"/>
  <c r="A262" i="5"/>
  <c r="Z261" i="5"/>
  <c r="Y261" i="5"/>
  <c r="R261" i="5"/>
  <c r="Q261" i="5"/>
  <c r="K261" i="5"/>
  <c r="B261" i="5"/>
  <c r="N261" i="5" s="1"/>
  <c r="A261" i="5"/>
  <c r="Z260" i="5"/>
  <c r="Y260" i="5"/>
  <c r="R260" i="5"/>
  <c r="Q260" i="5"/>
  <c r="K260" i="5"/>
  <c r="B260" i="5"/>
  <c r="N260" i="5" s="1"/>
  <c r="A260" i="5"/>
  <c r="Z259" i="5"/>
  <c r="Y259" i="5"/>
  <c r="R259" i="5"/>
  <c r="Q259" i="5"/>
  <c r="K259" i="5"/>
  <c r="B259" i="5"/>
  <c r="N259" i="5" s="1"/>
  <c r="A259" i="5"/>
  <c r="Z258" i="5"/>
  <c r="Y258" i="5"/>
  <c r="R258" i="5"/>
  <c r="Q258" i="5"/>
  <c r="K258" i="5"/>
  <c r="B258" i="5"/>
  <c r="O258" i="5" s="1"/>
  <c r="A258" i="5"/>
  <c r="Z257" i="5"/>
  <c r="Y257" i="5"/>
  <c r="R257" i="5"/>
  <c r="Q257" i="5"/>
  <c r="K257" i="5"/>
  <c r="B257" i="5"/>
  <c r="N257" i="5" s="1"/>
  <c r="A257" i="5"/>
  <c r="B492" i="4"/>
  <c r="M492" i="4" s="1"/>
  <c r="A492" i="4"/>
  <c r="B491" i="4"/>
  <c r="M491" i="4" s="1"/>
  <c r="A491" i="4"/>
  <c r="B490" i="4"/>
  <c r="M490" i="4" s="1"/>
  <c r="A490" i="4"/>
  <c r="B489" i="4"/>
  <c r="M489" i="4" s="1"/>
  <c r="A489" i="4"/>
  <c r="B488" i="4"/>
  <c r="M488" i="4" s="1"/>
  <c r="A488" i="4"/>
  <c r="B487" i="4"/>
  <c r="M487" i="4" s="1"/>
  <c r="A487" i="4"/>
  <c r="B486" i="4"/>
  <c r="M486" i="4" s="1"/>
  <c r="A486" i="4"/>
  <c r="B485" i="4"/>
  <c r="M485" i="4" s="1"/>
  <c r="A485" i="4"/>
  <c r="B484" i="4"/>
  <c r="M484" i="4" s="1"/>
  <c r="A484" i="4"/>
  <c r="B483" i="4"/>
  <c r="M483" i="4" s="1"/>
  <c r="A483" i="4"/>
  <c r="B482" i="4"/>
  <c r="M482" i="4" s="1"/>
  <c r="A482" i="4"/>
  <c r="B481" i="4"/>
  <c r="M481" i="4" s="1"/>
  <c r="A481" i="4"/>
  <c r="B480" i="4"/>
  <c r="M480" i="4" s="1"/>
  <c r="A480" i="4"/>
  <c r="B479" i="4"/>
  <c r="M479" i="4" s="1"/>
  <c r="A479" i="4"/>
  <c r="B478" i="4"/>
  <c r="M478" i="4" s="1"/>
  <c r="A478" i="4"/>
  <c r="B477" i="4"/>
  <c r="M477" i="4" s="1"/>
  <c r="A477" i="4"/>
  <c r="B476" i="4"/>
  <c r="M476" i="4" s="1"/>
  <c r="A476" i="4"/>
  <c r="B475" i="4"/>
  <c r="M475" i="4" s="1"/>
  <c r="A475" i="4"/>
  <c r="B474" i="4"/>
  <c r="M474" i="4" s="1"/>
  <c r="A474" i="4"/>
  <c r="B473" i="4"/>
  <c r="M473" i="4" s="1"/>
  <c r="A473" i="4"/>
  <c r="B472" i="4"/>
  <c r="M472" i="4" s="1"/>
  <c r="A472" i="4"/>
  <c r="B471" i="4"/>
  <c r="M471" i="4" s="1"/>
  <c r="A471" i="4"/>
  <c r="B470" i="4"/>
  <c r="M470" i="4" s="1"/>
  <c r="A470" i="4"/>
  <c r="B469" i="4"/>
  <c r="M469" i="4" s="1"/>
  <c r="A469" i="4"/>
  <c r="B468" i="4"/>
  <c r="M468" i="4" s="1"/>
  <c r="A468" i="4"/>
  <c r="B467" i="4"/>
  <c r="M467" i="4" s="1"/>
  <c r="A467" i="4"/>
  <c r="B466" i="4"/>
  <c r="M466" i="4" s="1"/>
  <c r="A466" i="4"/>
  <c r="B465" i="4"/>
  <c r="M465" i="4" s="1"/>
  <c r="A465" i="4"/>
  <c r="B464" i="4"/>
  <c r="M464" i="4" s="1"/>
  <c r="A464" i="4"/>
  <c r="B463" i="4"/>
  <c r="M463" i="4" s="1"/>
  <c r="A463" i="4"/>
  <c r="B462" i="4"/>
  <c r="M462" i="4" s="1"/>
  <c r="A462" i="4"/>
  <c r="B461" i="4"/>
  <c r="M461" i="4" s="1"/>
  <c r="A461" i="4"/>
  <c r="B460" i="4"/>
  <c r="M460" i="4" s="1"/>
  <c r="A460" i="4"/>
  <c r="B459" i="4"/>
  <c r="M459" i="4" s="1"/>
  <c r="A459" i="4"/>
  <c r="B458" i="4"/>
  <c r="M458" i="4" s="1"/>
  <c r="A458" i="4"/>
  <c r="B457" i="4"/>
  <c r="M457" i="4" s="1"/>
  <c r="A457" i="4"/>
  <c r="B456" i="4"/>
  <c r="M456" i="4" s="1"/>
  <c r="A456" i="4"/>
  <c r="B455" i="4"/>
  <c r="M455" i="4" s="1"/>
  <c r="A455" i="4"/>
  <c r="B454" i="4"/>
  <c r="M454" i="4" s="1"/>
  <c r="A454" i="4"/>
  <c r="B453" i="4"/>
  <c r="M453" i="4" s="1"/>
  <c r="A453" i="4"/>
  <c r="B452" i="4"/>
  <c r="M452" i="4" s="1"/>
  <c r="A452" i="4"/>
  <c r="B451" i="4"/>
  <c r="M451" i="4" s="1"/>
  <c r="A451" i="4"/>
  <c r="B450" i="4"/>
  <c r="M450" i="4" s="1"/>
  <c r="A450" i="4"/>
  <c r="B449" i="4"/>
  <c r="M449" i="4" s="1"/>
  <c r="A449" i="4"/>
  <c r="B448" i="4"/>
  <c r="M448" i="4" s="1"/>
  <c r="A448" i="4"/>
  <c r="B447" i="4"/>
  <c r="M447" i="4" s="1"/>
  <c r="A447" i="4"/>
  <c r="B446" i="4"/>
  <c r="M446" i="4" s="1"/>
  <c r="A446" i="4"/>
  <c r="B445" i="4"/>
  <c r="M445" i="4" s="1"/>
  <c r="A445" i="4"/>
  <c r="B444" i="4"/>
  <c r="M444" i="4" s="1"/>
  <c r="A444" i="4"/>
  <c r="B443" i="4"/>
  <c r="M443" i="4" s="1"/>
  <c r="A443" i="4"/>
  <c r="B442" i="4"/>
  <c r="M442" i="4" s="1"/>
  <c r="A442" i="4"/>
  <c r="B441" i="4"/>
  <c r="M441" i="4" s="1"/>
  <c r="A441" i="4"/>
  <c r="B440" i="4"/>
  <c r="M440" i="4" s="1"/>
  <c r="A440" i="4"/>
  <c r="B439" i="4"/>
  <c r="M439" i="4" s="1"/>
  <c r="A439" i="4"/>
  <c r="B438" i="4"/>
  <c r="M438" i="4" s="1"/>
  <c r="A438" i="4"/>
  <c r="B437" i="4"/>
  <c r="M437" i="4" s="1"/>
  <c r="A437" i="4"/>
  <c r="B436" i="4"/>
  <c r="M436" i="4" s="1"/>
  <c r="A436" i="4"/>
  <c r="B435" i="4"/>
  <c r="M435" i="4" s="1"/>
  <c r="A435" i="4"/>
  <c r="B434" i="4"/>
  <c r="M434" i="4" s="1"/>
  <c r="A434" i="4"/>
  <c r="B433" i="4"/>
  <c r="M433" i="4" s="1"/>
  <c r="A433" i="4"/>
  <c r="B432" i="4"/>
  <c r="M432" i="4" s="1"/>
  <c r="A432" i="4"/>
  <c r="B431" i="4"/>
  <c r="M431" i="4" s="1"/>
  <c r="A431" i="4"/>
  <c r="B430" i="4"/>
  <c r="M430" i="4" s="1"/>
  <c r="A430" i="4"/>
  <c r="B429" i="4"/>
  <c r="M429" i="4" s="1"/>
  <c r="A429" i="4"/>
  <c r="B428" i="4"/>
  <c r="M428" i="4" s="1"/>
  <c r="A428" i="4"/>
  <c r="B427" i="4"/>
  <c r="M427" i="4" s="1"/>
  <c r="A427" i="4"/>
  <c r="B426" i="4"/>
  <c r="M426" i="4" s="1"/>
  <c r="A426" i="4"/>
  <c r="B425" i="4"/>
  <c r="M425" i="4" s="1"/>
  <c r="A425" i="4"/>
  <c r="B424" i="4"/>
  <c r="M424" i="4" s="1"/>
  <c r="A424" i="4"/>
  <c r="B423" i="4"/>
  <c r="M423" i="4" s="1"/>
  <c r="A423" i="4"/>
  <c r="B422" i="4"/>
  <c r="M422" i="4" s="1"/>
  <c r="A422" i="4"/>
  <c r="B421" i="4"/>
  <c r="M421" i="4" s="1"/>
  <c r="A421" i="4"/>
  <c r="B420" i="4"/>
  <c r="M420" i="4" s="1"/>
  <c r="A420" i="4"/>
  <c r="B419" i="4"/>
  <c r="M419" i="4" s="1"/>
  <c r="A419" i="4"/>
  <c r="B418" i="4"/>
  <c r="M418" i="4" s="1"/>
  <c r="A418" i="4"/>
  <c r="B417" i="4"/>
  <c r="M417" i="4" s="1"/>
  <c r="A417" i="4"/>
  <c r="B416" i="4"/>
  <c r="M416" i="4" s="1"/>
  <c r="A416" i="4"/>
  <c r="B415" i="4"/>
  <c r="M415" i="4" s="1"/>
  <c r="A415" i="4"/>
  <c r="B414" i="4"/>
  <c r="M414" i="4" s="1"/>
  <c r="A414" i="4"/>
  <c r="B413" i="4"/>
  <c r="M413" i="4" s="1"/>
  <c r="A413" i="4"/>
  <c r="B412" i="4"/>
  <c r="M412" i="4" s="1"/>
  <c r="A412" i="4"/>
  <c r="B411" i="4"/>
  <c r="M411" i="4" s="1"/>
  <c r="A411" i="4"/>
  <c r="B410" i="4"/>
  <c r="M410" i="4" s="1"/>
  <c r="A410" i="4"/>
  <c r="B409" i="4"/>
  <c r="M409" i="4" s="1"/>
  <c r="A409" i="4"/>
  <c r="B408" i="4"/>
  <c r="M408" i="4" s="1"/>
  <c r="A408" i="4"/>
  <c r="B407" i="4"/>
  <c r="M407" i="4" s="1"/>
  <c r="A407" i="4"/>
  <c r="B406" i="4"/>
  <c r="M406" i="4" s="1"/>
  <c r="A406" i="4"/>
  <c r="B405" i="4"/>
  <c r="M405" i="4" s="1"/>
  <c r="A405" i="4"/>
  <c r="B404" i="4"/>
  <c r="M404" i="4" s="1"/>
  <c r="A404" i="4"/>
  <c r="B403" i="4"/>
  <c r="M403" i="4" s="1"/>
  <c r="A403" i="4"/>
  <c r="B402" i="4"/>
  <c r="M402" i="4" s="1"/>
  <c r="A402" i="4"/>
  <c r="B401" i="4"/>
  <c r="M401" i="4" s="1"/>
  <c r="A401" i="4"/>
  <c r="B400" i="4"/>
  <c r="M400" i="4" s="1"/>
  <c r="A400" i="4"/>
  <c r="B399" i="4"/>
  <c r="M399" i="4" s="1"/>
  <c r="A399" i="4"/>
  <c r="B398" i="4"/>
  <c r="L398" i="4" s="1"/>
  <c r="A398" i="4"/>
  <c r="B397" i="4"/>
  <c r="M397" i="4" s="1"/>
  <c r="A397" i="4"/>
  <c r="B396" i="4"/>
  <c r="L396" i="4" s="1"/>
  <c r="A396" i="4"/>
  <c r="B395" i="4"/>
  <c r="L395" i="4" s="1"/>
  <c r="A395" i="4"/>
  <c r="B394" i="4"/>
  <c r="L394" i="4" s="1"/>
  <c r="A394" i="4"/>
  <c r="B393" i="4"/>
  <c r="M393" i="4" s="1"/>
  <c r="A393" i="4"/>
  <c r="B518" i="4"/>
  <c r="M518" i="4" s="1"/>
  <c r="A518" i="4"/>
  <c r="B517" i="4"/>
  <c r="M517" i="4" s="1"/>
  <c r="A517" i="4"/>
  <c r="B516" i="4"/>
  <c r="M516" i="4" s="1"/>
  <c r="A516" i="4"/>
  <c r="B515" i="4"/>
  <c r="M515" i="4" s="1"/>
  <c r="A515" i="4"/>
  <c r="B514" i="4"/>
  <c r="M514" i="4" s="1"/>
  <c r="A514" i="4"/>
  <c r="B513" i="4"/>
  <c r="M513" i="4" s="1"/>
  <c r="A513" i="4"/>
  <c r="B512" i="4"/>
  <c r="M512" i="4" s="1"/>
  <c r="A512" i="4"/>
  <c r="B511" i="4"/>
  <c r="M511" i="4" s="1"/>
  <c r="A511" i="4"/>
  <c r="B510" i="4"/>
  <c r="M510" i="4" s="1"/>
  <c r="A510" i="4"/>
  <c r="B509" i="4"/>
  <c r="M509" i="4" s="1"/>
  <c r="A509" i="4"/>
  <c r="B508" i="4"/>
  <c r="M508" i="4" s="1"/>
  <c r="A508" i="4"/>
  <c r="B507" i="4"/>
  <c r="M507" i="4" s="1"/>
  <c r="A507" i="4"/>
  <c r="B506" i="4"/>
  <c r="M506" i="4" s="1"/>
  <c r="A506" i="4"/>
  <c r="B505" i="4"/>
  <c r="M505" i="4" s="1"/>
  <c r="A505" i="4"/>
  <c r="B504" i="4"/>
  <c r="M504" i="4" s="1"/>
  <c r="A504" i="4"/>
  <c r="B503" i="4"/>
  <c r="M503" i="4" s="1"/>
  <c r="A503" i="4"/>
  <c r="B502" i="4"/>
  <c r="M502" i="4" s="1"/>
  <c r="A502" i="4"/>
  <c r="B501" i="4"/>
  <c r="M501" i="4" s="1"/>
  <c r="A501" i="4"/>
  <c r="B500" i="4"/>
  <c r="M500" i="4" s="1"/>
  <c r="A500" i="4"/>
  <c r="B499" i="4"/>
  <c r="M499" i="4" s="1"/>
  <c r="A499" i="4"/>
  <c r="B498" i="4"/>
  <c r="M498" i="4" s="1"/>
  <c r="A498" i="4"/>
  <c r="B497" i="4"/>
  <c r="M497" i="4" s="1"/>
  <c r="A497" i="4"/>
  <c r="B496" i="4"/>
  <c r="M496" i="4" s="1"/>
  <c r="A496" i="4"/>
  <c r="B495" i="4"/>
  <c r="M495" i="4" s="1"/>
  <c r="A495" i="4"/>
  <c r="B494" i="4"/>
  <c r="M494" i="4" s="1"/>
  <c r="A494" i="4"/>
  <c r="B493" i="4"/>
  <c r="M493" i="4" s="1"/>
  <c r="A493" i="4"/>
  <c r="B392" i="4"/>
  <c r="M392" i="4" s="1"/>
  <c r="A392" i="4"/>
  <c r="B391" i="4"/>
  <c r="M391" i="4" s="1"/>
  <c r="A391" i="4"/>
  <c r="B390" i="4"/>
  <c r="M390" i="4" s="1"/>
  <c r="A390" i="4"/>
  <c r="B389" i="4"/>
  <c r="M389" i="4" s="1"/>
  <c r="A389" i="4"/>
  <c r="B388" i="4"/>
  <c r="M388" i="4" s="1"/>
  <c r="A388" i="4"/>
  <c r="B387" i="4"/>
  <c r="M387" i="4" s="1"/>
  <c r="A387" i="4"/>
  <c r="B386" i="4"/>
  <c r="M386" i="4" s="1"/>
  <c r="A386" i="4"/>
  <c r="B385" i="4"/>
  <c r="M385" i="4" s="1"/>
  <c r="A385" i="4"/>
  <c r="B384" i="4"/>
  <c r="M384" i="4" s="1"/>
  <c r="A384" i="4"/>
  <c r="B383" i="4"/>
  <c r="M383" i="4" s="1"/>
  <c r="A383" i="4"/>
  <c r="B382" i="4"/>
  <c r="M382" i="4" s="1"/>
  <c r="A382" i="4"/>
  <c r="B381" i="4"/>
  <c r="M381" i="4" s="1"/>
  <c r="A381" i="4"/>
  <c r="B380" i="4"/>
  <c r="M380" i="4" s="1"/>
  <c r="A380" i="4"/>
  <c r="B379" i="4"/>
  <c r="M379" i="4" s="1"/>
  <c r="A379" i="4"/>
  <c r="B378" i="4"/>
  <c r="M378" i="4" s="1"/>
  <c r="A378" i="4"/>
  <c r="B377" i="4"/>
  <c r="M377" i="4" s="1"/>
  <c r="A377" i="4"/>
  <c r="B376" i="4"/>
  <c r="M376" i="4" s="1"/>
  <c r="A376" i="4"/>
  <c r="B375" i="4"/>
  <c r="M375" i="4" s="1"/>
  <c r="A375" i="4"/>
  <c r="B374" i="4"/>
  <c r="M374" i="4" s="1"/>
  <c r="A374" i="4"/>
  <c r="B373" i="4"/>
  <c r="M373" i="4" s="1"/>
  <c r="A373" i="4"/>
  <c r="B372" i="4"/>
  <c r="M372" i="4" s="1"/>
  <c r="A372" i="4"/>
  <c r="B371" i="4"/>
  <c r="M371" i="4" s="1"/>
  <c r="A371" i="4"/>
  <c r="B370" i="4"/>
  <c r="M370" i="4" s="1"/>
  <c r="A370" i="4"/>
  <c r="B369" i="4"/>
  <c r="M369" i="4" s="1"/>
  <c r="A369" i="4"/>
  <c r="B368" i="4"/>
  <c r="M368" i="4" s="1"/>
  <c r="A368" i="4"/>
  <c r="B367" i="4"/>
  <c r="M367" i="4" s="1"/>
  <c r="A367" i="4"/>
  <c r="B366" i="4"/>
  <c r="M366" i="4" s="1"/>
  <c r="A366" i="4"/>
  <c r="B365" i="4"/>
  <c r="M365" i="4" s="1"/>
  <c r="A365" i="4"/>
  <c r="B364" i="4"/>
  <c r="M364" i="4" s="1"/>
  <c r="A364" i="4"/>
  <c r="B363" i="4"/>
  <c r="M363" i="4" s="1"/>
  <c r="A363" i="4"/>
  <c r="B362" i="4"/>
  <c r="M362" i="4" s="1"/>
  <c r="A362" i="4"/>
  <c r="B361" i="4"/>
  <c r="M361" i="4" s="1"/>
  <c r="A361" i="4"/>
  <c r="B360" i="4"/>
  <c r="M360" i="4" s="1"/>
  <c r="A360" i="4"/>
  <c r="B359" i="4"/>
  <c r="M359" i="4" s="1"/>
  <c r="A359" i="4"/>
  <c r="B358" i="4"/>
  <c r="M358" i="4" s="1"/>
  <c r="A358" i="4"/>
  <c r="B357" i="4"/>
  <c r="M357" i="4" s="1"/>
  <c r="A357" i="4"/>
  <c r="B356" i="4"/>
  <c r="M356" i="4" s="1"/>
  <c r="A356" i="4"/>
  <c r="B355" i="4"/>
  <c r="M355" i="4" s="1"/>
  <c r="A355" i="4"/>
  <c r="B354" i="4"/>
  <c r="M354" i="4" s="1"/>
  <c r="A354" i="4"/>
  <c r="B353" i="4"/>
  <c r="M353" i="4" s="1"/>
  <c r="A353" i="4"/>
  <c r="B352" i="4"/>
  <c r="M352" i="4" s="1"/>
  <c r="A352" i="4"/>
  <c r="B351" i="4"/>
  <c r="M351" i="4" s="1"/>
  <c r="A351" i="4"/>
  <c r="B350" i="4"/>
  <c r="M350" i="4" s="1"/>
  <c r="A350" i="4"/>
  <c r="B349" i="4"/>
  <c r="M349" i="4" s="1"/>
  <c r="A349" i="4"/>
  <c r="B348" i="4"/>
  <c r="M348" i="4" s="1"/>
  <c r="A348" i="4"/>
  <c r="B347" i="4"/>
  <c r="M347" i="4" s="1"/>
  <c r="A347" i="4"/>
  <c r="B346" i="4"/>
  <c r="M346" i="4" s="1"/>
  <c r="A346" i="4"/>
  <c r="B345" i="4"/>
  <c r="M345" i="4" s="1"/>
  <c r="A345" i="4"/>
  <c r="B344" i="4"/>
  <c r="M344" i="4" s="1"/>
  <c r="A344" i="4"/>
  <c r="B343" i="4"/>
  <c r="M343" i="4" s="1"/>
  <c r="A343" i="4"/>
  <c r="B342" i="4"/>
  <c r="M342" i="4" s="1"/>
  <c r="A342" i="4"/>
  <c r="B341" i="4"/>
  <c r="M341" i="4" s="1"/>
  <c r="A341" i="4"/>
  <c r="B340" i="4"/>
  <c r="M340" i="4" s="1"/>
  <c r="A340" i="4"/>
  <c r="B339" i="4"/>
  <c r="M339" i="4" s="1"/>
  <c r="A339" i="4"/>
  <c r="B338" i="4"/>
  <c r="M338" i="4" s="1"/>
  <c r="A338" i="4"/>
  <c r="B337" i="4"/>
  <c r="M337" i="4" s="1"/>
  <c r="A337" i="4"/>
  <c r="B336" i="4"/>
  <c r="M336" i="4" s="1"/>
  <c r="A336" i="4"/>
  <c r="B335" i="4"/>
  <c r="M335" i="4" s="1"/>
  <c r="A335" i="4"/>
  <c r="B334" i="4"/>
  <c r="L334" i="4" s="1"/>
  <c r="A334" i="4"/>
  <c r="B333" i="4"/>
  <c r="L333" i="4" s="1"/>
  <c r="A333" i="4"/>
  <c r="B332" i="4"/>
  <c r="L332" i="4" s="1"/>
  <c r="A332" i="4"/>
  <c r="B331" i="4"/>
  <c r="L331" i="4" s="1"/>
  <c r="A331" i="4"/>
  <c r="B330" i="4"/>
  <c r="L330" i="4" s="1"/>
  <c r="A330" i="4"/>
  <c r="B329" i="4"/>
  <c r="L329" i="4" s="1"/>
  <c r="A329" i="4"/>
  <c r="B328" i="4"/>
  <c r="L328" i="4" s="1"/>
  <c r="A328" i="4"/>
  <c r="B327" i="4"/>
  <c r="L327" i="4" s="1"/>
  <c r="A327" i="4"/>
  <c r="B326" i="4"/>
  <c r="L326" i="4" s="1"/>
  <c r="A326" i="4"/>
  <c r="B325" i="4"/>
  <c r="L325" i="4" s="1"/>
  <c r="A325" i="4"/>
  <c r="B324" i="4"/>
  <c r="L324" i="4" s="1"/>
  <c r="A324" i="4"/>
  <c r="B323" i="4"/>
  <c r="L323" i="4" s="1"/>
  <c r="A323" i="4"/>
  <c r="B322" i="4"/>
  <c r="L322" i="4" s="1"/>
  <c r="A322" i="4"/>
  <c r="B321" i="4"/>
  <c r="L321" i="4" s="1"/>
  <c r="A321" i="4"/>
  <c r="B320" i="4"/>
  <c r="L320" i="4" s="1"/>
  <c r="A320" i="4"/>
  <c r="B319" i="4"/>
  <c r="L319" i="4" s="1"/>
  <c r="A319" i="4"/>
  <c r="P478" i="8" l="1"/>
  <c r="P323" i="8"/>
  <c r="L343" i="4"/>
  <c r="P339" i="8"/>
  <c r="L507" i="4"/>
  <c r="P258" i="8"/>
  <c r="P274" i="8"/>
  <c r="L433" i="4"/>
  <c r="L465" i="4"/>
  <c r="P291" i="8"/>
  <c r="P241" i="8"/>
  <c r="P307" i="8"/>
  <c r="P494" i="8"/>
  <c r="L375" i="4"/>
  <c r="L417" i="4"/>
  <c r="L449" i="4"/>
  <c r="L481" i="4"/>
  <c r="P249" i="8"/>
  <c r="P266" i="8"/>
  <c r="P283" i="8"/>
  <c r="P299" i="8"/>
  <c r="P315" i="8"/>
  <c r="P331" i="8"/>
  <c r="P347" i="8"/>
  <c r="P392" i="8"/>
  <c r="P470" i="8"/>
  <c r="P486" i="8"/>
  <c r="P502" i="8"/>
  <c r="L359" i="4"/>
  <c r="L391" i="4"/>
  <c r="L409" i="4"/>
  <c r="L425" i="4"/>
  <c r="L441" i="4"/>
  <c r="L457" i="4"/>
  <c r="L473" i="4"/>
  <c r="L489" i="4"/>
  <c r="P245" i="8"/>
  <c r="P254" i="8"/>
  <c r="P262" i="8"/>
  <c r="P270" i="8"/>
  <c r="P278" i="8"/>
  <c r="P287" i="8"/>
  <c r="P295" i="8"/>
  <c r="P303" i="8"/>
  <c r="P311" i="8"/>
  <c r="P319" i="8"/>
  <c r="P327" i="8"/>
  <c r="P335" i="8"/>
  <c r="P343" i="8"/>
  <c r="P388" i="8"/>
  <c r="Q396" i="8"/>
  <c r="P466" i="8"/>
  <c r="P474" i="8"/>
  <c r="P482" i="8"/>
  <c r="P490" i="8"/>
  <c r="P498" i="8"/>
  <c r="M328" i="4"/>
  <c r="L351" i="4"/>
  <c r="L367" i="4"/>
  <c r="L383" i="4"/>
  <c r="L499" i="4"/>
  <c r="L515" i="4"/>
  <c r="L413" i="4"/>
  <c r="L421" i="4"/>
  <c r="L429" i="4"/>
  <c r="L437" i="4"/>
  <c r="L445" i="4"/>
  <c r="L453" i="4"/>
  <c r="L461" i="4"/>
  <c r="L469" i="4"/>
  <c r="L477" i="4"/>
  <c r="L485" i="4"/>
  <c r="P239" i="8"/>
  <c r="P243" i="8"/>
  <c r="P247" i="8"/>
  <c r="P252" i="8"/>
  <c r="P256" i="8"/>
  <c r="P260" i="8"/>
  <c r="P264" i="8"/>
  <c r="P268" i="8"/>
  <c r="P272" i="8"/>
  <c r="P276" i="8"/>
  <c r="P280" i="8"/>
  <c r="P285" i="8"/>
  <c r="P289" i="8"/>
  <c r="P293" i="8"/>
  <c r="P297" i="8"/>
  <c r="P301" i="8"/>
  <c r="P305" i="8"/>
  <c r="P309" i="8"/>
  <c r="P313" i="8"/>
  <c r="P317" i="8"/>
  <c r="P321" i="8"/>
  <c r="P325" i="8"/>
  <c r="P329" i="8"/>
  <c r="P333" i="8"/>
  <c r="P337" i="8"/>
  <c r="P341" i="8"/>
  <c r="P345" i="8"/>
  <c r="P349" i="8"/>
  <c r="P390" i="8"/>
  <c r="P394" i="8"/>
  <c r="P464" i="8"/>
  <c r="P468" i="8"/>
  <c r="P472" i="8"/>
  <c r="P476" i="8"/>
  <c r="P480" i="8"/>
  <c r="P484" i="8"/>
  <c r="P488" i="8"/>
  <c r="P492" i="8"/>
  <c r="P496" i="8"/>
  <c r="P500" i="8"/>
  <c r="P504" i="8"/>
  <c r="T748" i="6"/>
  <c r="O365" i="5"/>
  <c r="O369" i="5"/>
  <c r="O376" i="5"/>
  <c r="O388" i="5"/>
  <c r="O396" i="5"/>
  <c r="O408" i="5"/>
  <c r="O412" i="5"/>
  <c r="O420" i="5"/>
  <c r="O432" i="5"/>
  <c r="O440" i="5"/>
  <c r="O444" i="5"/>
  <c r="O465" i="5"/>
  <c r="O473" i="5"/>
  <c r="O485" i="5"/>
  <c r="O489" i="5"/>
  <c r="O493" i="5"/>
  <c r="O509" i="5"/>
  <c r="Q265" i="8"/>
  <c r="P265" i="8"/>
  <c r="Q277" i="8"/>
  <c r="P277" i="8"/>
  <c r="Q286" i="8"/>
  <c r="P286" i="8"/>
  <c r="Q290" i="8"/>
  <c r="P290" i="8"/>
  <c r="Q302" i="8"/>
  <c r="P302" i="8"/>
  <c r="Q314" i="8"/>
  <c r="P314" i="8"/>
  <c r="Q318" i="8"/>
  <c r="P318" i="8"/>
  <c r="Q322" i="8"/>
  <c r="P322" i="8"/>
  <c r="Q326" i="8"/>
  <c r="P326" i="8"/>
  <c r="Q334" i="8"/>
  <c r="P334" i="8"/>
  <c r="Q338" i="8"/>
  <c r="P338" i="8"/>
  <c r="Q350" i="8"/>
  <c r="P350" i="8"/>
  <c r="Q391" i="8"/>
  <c r="P391" i="8"/>
  <c r="Q465" i="8"/>
  <c r="P465" i="8"/>
  <c r="Q473" i="8"/>
  <c r="P473" i="8"/>
  <c r="Q477" i="8"/>
  <c r="P477" i="8"/>
  <c r="Q481" i="8"/>
  <c r="P481" i="8"/>
  <c r="Q485" i="8"/>
  <c r="P485" i="8"/>
  <c r="Q493" i="8"/>
  <c r="P493" i="8"/>
  <c r="Q497" i="8"/>
  <c r="P497" i="8"/>
  <c r="Q501" i="8"/>
  <c r="P501" i="8"/>
  <c r="T732" i="6"/>
  <c r="T734" i="6"/>
  <c r="T738" i="6"/>
  <c r="T740" i="6"/>
  <c r="T741" i="6"/>
  <c r="T742" i="6"/>
  <c r="T743" i="6"/>
  <c r="T744" i="6"/>
  <c r="T745" i="6"/>
  <c r="T746" i="6"/>
  <c r="T747" i="6"/>
  <c r="T749" i="6"/>
  <c r="T750" i="6"/>
  <c r="T751" i="6"/>
  <c r="T752" i="6"/>
  <c r="T753" i="6"/>
  <c r="T754" i="6"/>
  <c r="T755" i="6"/>
  <c r="T756" i="6"/>
  <c r="T757" i="6"/>
  <c r="T758" i="6"/>
  <c r="T759" i="6"/>
  <c r="L339" i="4"/>
  <c r="L347" i="4"/>
  <c r="L355" i="4"/>
  <c r="L363" i="4"/>
  <c r="L371" i="4"/>
  <c r="L379" i="4"/>
  <c r="L387" i="4"/>
  <c r="L495" i="4"/>
  <c r="L503" i="4"/>
  <c r="L511" i="4"/>
  <c r="L518" i="4"/>
  <c r="L411" i="4"/>
  <c r="L415" i="4"/>
  <c r="L419" i="4"/>
  <c r="L423" i="4"/>
  <c r="L427" i="4"/>
  <c r="L431" i="4"/>
  <c r="L435" i="4"/>
  <c r="L439" i="4"/>
  <c r="L443" i="4"/>
  <c r="L447" i="4"/>
  <c r="L451" i="4"/>
  <c r="L455" i="4"/>
  <c r="L459" i="4"/>
  <c r="L463" i="4"/>
  <c r="L467" i="4"/>
  <c r="L471" i="4"/>
  <c r="L475" i="4"/>
  <c r="L479" i="4"/>
  <c r="L483" i="4"/>
  <c r="L487" i="4"/>
  <c r="L491" i="4"/>
  <c r="O363" i="5"/>
  <c r="O367" i="5"/>
  <c r="O371" i="5"/>
  <c r="O378" i="5"/>
  <c r="O382" i="5"/>
  <c r="O386" i="5"/>
  <c r="O390" i="5"/>
  <c r="O394" i="5"/>
  <c r="O398" i="5"/>
  <c r="O402" i="5"/>
  <c r="O406" i="5"/>
  <c r="O410" i="5"/>
  <c r="O414" i="5"/>
  <c r="O418" i="5"/>
  <c r="O422" i="5"/>
  <c r="O426" i="5"/>
  <c r="O430" i="5"/>
  <c r="O434" i="5"/>
  <c r="O438" i="5"/>
  <c r="O442" i="5"/>
  <c r="O446" i="5"/>
  <c r="O450" i="5"/>
  <c r="O454" i="5"/>
  <c r="O458" i="5"/>
  <c r="O463" i="5"/>
  <c r="O467" i="5"/>
  <c r="O471" i="5"/>
  <c r="O475" i="5"/>
  <c r="O479" i="5"/>
  <c r="O483" i="5"/>
  <c r="O487" i="5"/>
  <c r="O491" i="5"/>
  <c r="O495" i="5"/>
  <c r="O499" i="5"/>
  <c r="O503" i="5"/>
  <c r="O507" i="5"/>
  <c r="O511" i="5"/>
  <c r="P240" i="8"/>
  <c r="P242" i="8"/>
  <c r="P244" i="8"/>
  <c r="P246" i="8"/>
  <c r="P248" i="8"/>
  <c r="P250" i="8"/>
  <c r="Q251" i="8"/>
  <c r="P251" i="8"/>
  <c r="Q255" i="8"/>
  <c r="P255" i="8"/>
  <c r="Q259" i="8"/>
  <c r="P259" i="8"/>
  <c r="Q263" i="8"/>
  <c r="P263" i="8"/>
  <c r="Q267" i="8"/>
  <c r="P267" i="8"/>
  <c r="Q271" i="8"/>
  <c r="P271" i="8"/>
  <c r="Q275" i="8"/>
  <c r="P275" i="8"/>
  <c r="Q279" i="8"/>
  <c r="P279" i="8"/>
  <c r="Q284" i="8"/>
  <c r="P284" i="8"/>
  <c r="Q288" i="8"/>
  <c r="P288" i="8"/>
  <c r="Q292" i="8"/>
  <c r="P292" i="8"/>
  <c r="Q296" i="8"/>
  <c r="P296" i="8"/>
  <c r="Q300" i="8"/>
  <c r="P300" i="8"/>
  <c r="Q304" i="8"/>
  <c r="P304" i="8"/>
  <c r="Q308" i="8"/>
  <c r="P308" i="8"/>
  <c r="Q312" i="8"/>
  <c r="P312" i="8"/>
  <c r="Q316" i="8"/>
  <c r="P316" i="8"/>
  <c r="Q320" i="8"/>
  <c r="P320" i="8"/>
  <c r="Q324" i="8"/>
  <c r="P324" i="8"/>
  <c r="Q328" i="8"/>
  <c r="P328" i="8"/>
  <c r="Q332" i="8"/>
  <c r="P332" i="8"/>
  <c r="Q336" i="8"/>
  <c r="P336" i="8"/>
  <c r="Q340" i="8"/>
  <c r="P340" i="8"/>
  <c r="Q344" i="8"/>
  <c r="P344" i="8"/>
  <c r="Q348" i="8"/>
  <c r="P348" i="8"/>
  <c r="Q389" i="8"/>
  <c r="P389" i="8"/>
  <c r="Q393" i="8"/>
  <c r="P393" i="8"/>
  <c r="Q463" i="8"/>
  <c r="P463" i="8"/>
  <c r="Q467" i="8"/>
  <c r="P467" i="8"/>
  <c r="Q471" i="8"/>
  <c r="P471" i="8"/>
  <c r="Q475" i="8"/>
  <c r="P475" i="8"/>
  <c r="Q479" i="8"/>
  <c r="P479" i="8"/>
  <c r="Q483" i="8"/>
  <c r="P483" i="8"/>
  <c r="Q487" i="8"/>
  <c r="P487" i="8"/>
  <c r="Q491" i="8"/>
  <c r="P491" i="8"/>
  <c r="Q495" i="8"/>
  <c r="P495" i="8"/>
  <c r="Q499" i="8"/>
  <c r="P499" i="8"/>
  <c r="Q503" i="8"/>
  <c r="P503" i="8"/>
  <c r="O361" i="5"/>
  <c r="O373" i="5"/>
  <c r="O380" i="5"/>
  <c r="O384" i="5"/>
  <c r="O392" i="5"/>
  <c r="O400" i="5"/>
  <c r="O404" i="5"/>
  <c r="O416" i="5"/>
  <c r="O424" i="5"/>
  <c r="O428" i="5"/>
  <c r="O436" i="5"/>
  <c r="O448" i="5"/>
  <c r="O452" i="5"/>
  <c r="O456" i="5"/>
  <c r="O469" i="5"/>
  <c r="O477" i="5"/>
  <c r="O481" i="5"/>
  <c r="O497" i="5"/>
  <c r="O501" i="5"/>
  <c r="O505" i="5"/>
  <c r="Q253" i="8"/>
  <c r="P253" i="8"/>
  <c r="Q257" i="8"/>
  <c r="P257" i="8"/>
  <c r="Q261" i="8"/>
  <c r="P261" i="8"/>
  <c r="Q269" i="8"/>
  <c r="P269" i="8"/>
  <c r="Q273" i="8"/>
  <c r="P273" i="8"/>
  <c r="Q281" i="8"/>
  <c r="P281" i="8"/>
  <c r="Q294" i="8"/>
  <c r="P294" i="8"/>
  <c r="Q298" i="8"/>
  <c r="P298" i="8"/>
  <c r="Q306" i="8"/>
  <c r="P306" i="8"/>
  <c r="Q310" i="8"/>
  <c r="P310" i="8"/>
  <c r="Q330" i="8"/>
  <c r="P330" i="8"/>
  <c r="Q342" i="8"/>
  <c r="P342" i="8"/>
  <c r="Q346" i="8"/>
  <c r="P346" i="8"/>
  <c r="Q395" i="8"/>
  <c r="P395" i="8"/>
  <c r="Q469" i="8"/>
  <c r="P469" i="8"/>
  <c r="Q489" i="8"/>
  <c r="P489" i="8"/>
  <c r="T733" i="6"/>
  <c r="T735" i="6"/>
  <c r="T736" i="6"/>
  <c r="T737" i="6"/>
  <c r="T739" i="6"/>
  <c r="O610" i="6"/>
  <c r="P610" i="6" s="1"/>
  <c r="O611" i="6"/>
  <c r="P611" i="6" s="1"/>
  <c r="O612" i="6"/>
  <c r="P612" i="6" s="1"/>
  <c r="O613" i="6"/>
  <c r="P613" i="6" s="1"/>
  <c r="O614" i="6"/>
  <c r="P614" i="6" s="1"/>
  <c r="O615" i="6"/>
  <c r="P615" i="6" s="1"/>
  <c r="O616" i="6"/>
  <c r="P616" i="6" s="1"/>
  <c r="O617" i="6"/>
  <c r="P617" i="6" s="1"/>
  <c r="O618" i="6"/>
  <c r="P618" i="6" s="1"/>
  <c r="O619" i="6"/>
  <c r="P619" i="6" s="1"/>
  <c r="O620" i="6"/>
  <c r="P620" i="6" s="1"/>
  <c r="O621" i="6"/>
  <c r="P621" i="6" s="1"/>
  <c r="O622" i="6"/>
  <c r="P622" i="6" s="1"/>
  <c r="O623" i="6"/>
  <c r="P623" i="6" s="1"/>
  <c r="O624" i="6"/>
  <c r="P624" i="6" s="1"/>
  <c r="O625" i="6"/>
  <c r="P625" i="6" s="1"/>
  <c r="O626" i="6"/>
  <c r="P626" i="6" s="1"/>
  <c r="O627" i="6"/>
  <c r="P627" i="6" s="1"/>
  <c r="O628" i="6"/>
  <c r="P628" i="6" s="1"/>
  <c r="O629" i="6"/>
  <c r="P629" i="6" s="1"/>
  <c r="O630" i="6"/>
  <c r="P630" i="6" s="1"/>
  <c r="O631" i="6"/>
  <c r="P631" i="6" s="1"/>
  <c r="O632" i="6"/>
  <c r="P632" i="6" s="1"/>
  <c r="O633" i="6"/>
  <c r="P633" i="6" s="1"/>
  <c r="O634" i="6"/>
  <c r="P634" i="6" s="1"/>
  <c r="O635" i="6"/>
  <c r="P635" i="6" s="1"/>
  <c r="O636" i="6"/>
  <c r="P636" i="6" s="1"/>
  <c r="O637" i="6"/>
  <c r="P637" i="6" s="1"/>
  <c r="O638" i="6"/>
  <c r="P638" i="6" s="1"/>
  <c r="O639" i="6"/>
  <c r="P639" i="6" s="1"/>
  <c r="O640" i="6"/>
  <c r="P640" i="6" s="1"/>
  <c r="O641" i="6"/>
  <c r="P641" i="6" s="1"/>
  <c r="O642" i="6"/>
  <c r="P642" i="6" s="1"/>
  <c r="O643" i="6"/>
  <c r="P643" i="6" s="1"/>
  <c r="O644" i="6"/>
  <c r="P644" i="6" s="1"/>
  <c r="O645" i="6"/>
  <c r="P645" i="6" s="1"/>
  <c r="O646" i="6"/>
  <c r="P646" i="6" s="1"/>
  <c r="O647" i="6"/>
  <c r="P647" i="6" s="1"/>
  <c r="O648" i="6"/>
  <c r="P648" i="6" s="1"/>
  <c r="O649" i="6"/>
  <c r="P649" i="6" s="1"/>
  <c r="O650" i="6"/>
  <c r="P650" i="6" s="1"/>
  <c r="O651" i="6"/>
  <c r="P651" i="6" s="1"/>
  <c r="U610" i="6"/>
  <c r="U611" i="6"/>
  <c r="U612" i="6"/>
  <c r="U613" i="6"/>
  <c r="U614" i="6"/>
  <c r="U615" i="6"/>
  <c r="U616" i="6"/>
  <c r="U617" i="6"/>
  <c r="U618" i="6"/>
  <c r="U619" i="6"/>
  <c r="U620" i="6"/>
  <c r="U621" i="6"/>
  <c r="U622" i="6"/>
  <c r="U623" i="6"/>
  <c r="U624" i="6"/>
  <c r="U625" i="6"/>
  <c r="U626" i="6"/>
  <c r="U627" i="6"/>
  <c r="U628" i="6"/>
  <c r="U629" i="6"/>
  <c r="U630" i="6"/>
  <c r="U631" i="6"/>
  <c r="U632" i="6"/>
  <c r="U633" i="6"/>
  <c r="U634" i="6"/>
  <c r="U635" i="6"/>
  <c r="U636" i="6"/>
  <c r="U637" i="6"/>
  <c r="U638" i="6"/>
  <c r="U639" i="6"/>
  <c r="U640" i="6"/>
  <c r="U641" i="6"/>
  <c r="U642" i="6"/>
  <c r="U643" i="6"/>
  <c r="U644" i="6"/>
  <c r="U645" i="6"/>
  <c r="U646" i="6"/>
  <c r="U647" i="6"/>
  <c r="U648" i="6"/>
  <c r="U649" i="6"/>
  <c r="U650" i="6"/>
  <c r="U651" i="6"/>
  <c r="T652" i="6"/>
  <c r="U652" i="6"/>
  <c r="S652" i="6"/>
  <c r="O652" i="6"/>
  <c r="P652" i="6" s="1"/>
  <c r="O653" i="6"/>
  <c r="P653" i="6" s="1"/>
  <c r="U653" i="6"/>
  <c r="O654" i="6"/>
  <c r="P654" i="6" s="1"/>
  <c r="U654" i="6"/>
  <c r="O655" i="6"/>
  <c r="P655" i="6" s="1"/>
  <c r="U655" i="6"/>
  <c r="O656" i="6"/>
  <c r="P656" i="6" s="1"/>
  <c r="U656" i="6"/>
  <c r="O657" i="6"/>
  <c r="P657" i="6" s="1"/>
  <c r="U657" i="6"/>
  <c r="O658" i="6"/>
  <c r="P658" i="6" s="1"/>
  <c r="U658" i="6"/>
  <c r="O659" i="6"/>
  <c r="P659" i="6" s="1"/>
  <c r="U659" i="6"/>
  <c r="O660" i="6"/>
  <c r="P660" i="6" s="1"/>
  <c r="U660" i="6"/>
  <c r="O661" i="6"/>
  <c r="P661" i="6" s="1"/>
  <c r="U661" i="6"/>
  <c r="O662" i="6"/>
  <c r="P662" i="6" s="1"/>
  <c r="U662" i="6"/>
  <c r="O663" i="6"/>
  <c r="P663" i="6" s="1"/>
  <c r="U663" i="6"/>
  <c r="O664" i="6"/>
  <c r="P664" i="6" s="1"/>
  <c r="U664" i="6"/>
  <c r="O665" i="6"/>
  <c r="P665" i="6" s="1"/>
  <c r="U665" i="6"/>
  <c r="O666" i="6"/>
  <c r="P666" i="6" s="1"/>
  <c r="U666" i="6"/>
  <c r="O667" i="6"/>
  <c r="P667" i="6" s="1"/>
  <c r="U667" i="6"/>
  <c r="O668" i="6"/>
  <c r="P668" i="6" s="1"/>
  <c r="U668" i="6"/>
  <c r="O669" i="6"/>
  <c r="P669" i="6" s="1"/>
  <c r="U669" i="6"/>
  <c r="O670" i="6"/>
  <c r="P670" i="6" s="1"/>
  <c r="U670" i="6"/>
  <c r="O671" i="6"/>
  <c r="P671" i="6" s="1"/>
  <c r="U671" i="6"/>
  <c r="O672" i="6"/>
  <c r="P672" i="6" s="1"/>
  <c r="U672" i="6"/>
  <c r="O673" i="6"/>
  <c r="P673" i="6" s="1"/>
  <c r="U673" i="6"/>
  <c r="O674" i="6"/>
  <c r="P674" i="6" s="1"/>
  <c r="U674" i="6"/>
  <c r="O675" i="6"/>
  <c r="P675" i="6" s="1"/>
  <c r="U675" i="6"/>
  <c r="O676" i="6"/>
  <c r="P676" i="6" s="1"/>
  <c r="U676" i="6"/>
  <c r="O677" i="6"/>
  <c r="P677" i="6" s="1"/>
  <c r="U677" i="6"/>
  <c r="O678" i="6"/>
  <c r="P678" i="6" s="1"/>
  <c r="U678" i="6"/>
  <c r="O679" i="6"/>
  <c r="P679" i="6" s="1"/>
  <c r="U679" i="6"/>
  <c r="O680" i="6"/>
  <c r="P680" i="6" s="1"/>
  <c r="U680" i="6"/>
  <c r="O681" i="6"/>
  <c r="P681" i="6" s="1"/>
  <c r="U681" i="6"/>
  <c r="O682" i="6"/>
  <c r="P682" i="6" s="1"/>
  <c r="U682" i="6"/>
  <c r="O683" i="6"/>
  <c r="P683" i="6" s="1"/>
  <c r="U683" i="6"/>
  <c r="O684" i="6"/>
  <c r="P684" i="6" s="1"/>
  <c r="U684" i="6"/>
  <c r="O685" i="6"/>
  <c r="P685" i="6" s="1"/>
  <c r="U685" i="6"/>
  <c r="O686" i="6"/>
  <c r="P686" i="6" s="1"/>
  <c r="U686" i="6"/>
  <c r="O687" i="6"/>
  <c r="P687" i="6" s="1"/>
  <c r="U687" i="6"/>
  <c r="O688" i="6"/>
  <c r="P688" i="6" s="1"/>
  <c r="U688" i="6"/>
  <c r="O689" i="6"/>
  <c r="P689" i="6" s="1"/>
  <c r="U689" i="6"/>
  <c r="O690" i="6"/>
  <c r="P690" i="6" s="1"/>
  <c r="U690" i="6"/>
  <c r="O691" i="6"/>
  <c r="P691" i="6" s="1"/>
  <c r="U691" i="6"/>
  <c r="O692" i="6"/>
  <c r="P692" i="6" s="1"/>
  <c r="U692" i="6"/>
  <c r="O693" i="6"/>
  <c r="P693" i="6" s="1"/>
  <c r="U693" i="6"/>
  <c r="O694" i="6"/>
  <c r="P694" i="6" s="1"/>
  <c r="U694" i="6"/>
  <c r="O695" i="6"/>
  <c r="P695" i="6" s="1"/>
  <c r="U695" i="6"/>
  <c r="O696" i="6"/>
  <c r="P696" i="6" s="1"/>
  <c r="U696" i="6"/>
  <c r="O697" i="6"/>
  <c r="P697" i="6" s="1"/>
  <c r="U697" i="6"/>
  <c r="O698" i="6"/>
  <c r="P698" i="6" s="1"/>
  <c r="U698" i="6"/>
  <c r="O699" i="6"/>
  <c r="P699" i="6" s="1"/>
  <c r="U699" i="6"/>
  <c r="O700" i="6"/>
  <c r="P700" i="6" s="1"/>
  <c r="U700" i="6"/>
  <c r="O701" i="6"/>
  <c r="P701" i="6" s="1"/>
  <c r="U701" i="6"/>
  <c r="O702" i="6"/>
  <c r="P702" i="6" s="1"/>
  <c r="U702" i="6"/>
  <c r="O703" i="6"/>
  <c r="P703" i="6" s="1"/>
  <c r="U703" i="6"/>
  <c r="O704" i="6"/>
  <c r="P704" i="6" s="1"/>
  <c r="U704" i="6"/>
  <c r="O705" i="6"/>
  <c r="P705" i="6" s="1"/>
  <c r="U705" i="6"/>
  <c r="O706" i="6"/>
  <c r="P706" i="6" s="1"/>
  <c r="U706" i="6"/>
  <c r="O707" i="6"/>
  <c r="P707" i="6" s="1"/>
  <c r="U707" i="6"/>
  <c r="O708" i="6"/>
  <c r="P708" i="6" s="1"/>
  <c r="U708" i="6"/>
  <c r="O709" i="6"/>
  <c r="P709" i="6" s="1"/>
  <c r="U709" i="6"/>
  <c r="O710" i="6"/>
  <c r="P710" i="6" s="1"/>
  <c r="U710" i="6"/>
  <c r="O711" i="6"/>
  <c r="P711" i="6" s="1"/>
  <c r="U711" i="6"/>
  <c r="O712" i="6"/>
  <c r="P712" i="6" s="1"/>
  <c r="U712" i="6"/>
  <c r="O713" i="6"/>
  <c r="P713" i="6" s="1"/>
  <c r="U713" i="6"/>
  <c r="O714" i="6"/>
  <c r="P714" i="6" s="1"/>
  <c r="U714" i="6"/>
  <c r="O715" i="6"/>
  <c r="P715" i="6" s="1"/>
  <c r="U715" i="6"/>
  <c r="O716" i="6"/>
  <c r="P716" i="6" s="1"/>
  <c r="U716" i="6"/>
  <c r="O717" i="6"/>
  <c r="P717" i="6" s="1"/>
  <c r="U717" i="6"/>
  <c r="O718" i="6"/>
  <c r="P718" i="6" s="1"/>
  <c r="U718" i="6"/>
  <c r="O719" i="6"/>
  <c r="P719" i="6" s="1"/>
  <c r="U719" i="6"/>
  <c r="O720" i="6"/>
  <c r="P720" i="6" s="1"/>
  <c r="U720" i="6"/>
  <c r="O721" i="6"/>
  <c r="P721" i="6" s="1"/>
  <c r="U721" i="6"/>
  <c r="O722" i="6"/>
  <c r="P722" i="6" s="1"/>
  <c r="U722" i="6"/>
  <c r="O723" i="6"/>
  <c r="P723" i="6" s="1"/>
  <c r="U723" i="6"/>
  <c r="O724" i="6"/>
  <c r="P724" i="6" s="1"/>
  <c r="U724" i="6"/>
  <c r="O725" i="6"/>
  <c r="P725" i="6" s="1"/>
  <c r="U725" i="6"/>
  <c r="O726" i="6"/>
  <c r="P726" i="6" s="1"/>
  <c r="U726" i="6"/>
  <c r="O727" i="6"/>
  <c r="P727" i="6" s="1"/>
  <c r="U727" i="6"/>
  <c r="O728" i="6"/>
  <c r="P728" i="6" s="1"/>
  <c r="U728" i="6"/>
  <c r="O729" i="6"/>
  <c r="P729" i="6" s="1"/>
  <c r="U729" i="6"/>
  <c r="O730" i="6"/>
  <c r="P730" i="6" s="1"/>
  <c r="U730" i="6"/>
  <c r="U731" i="6"/>
  <c r="T731" i="6"/>
  <c r="O731" i="6"/>
  <c r="P731" i="6" s="1"/>
  <c r="O732" i="6"/>
  <c r="P732" i="6" s="1"/>
  <c r="O733" i="6"/>
  <c r="P733" i="6" s="1"/>
  <c r="O734" i="6"/>
  <c r="P734" i="6" s="1"/>
  <c r="O735" i="6"/>
  <c r="P735" i="6" s="1"/>
  <c r="O736" i="6"/>
  <c r="P736" i="6" s="1"/>
  <c r="O737" i="6"/>
  <c r="P737" i="6" s="1"/>
  <c r="O738" i="6"/>
  <c r="P738" i="6" s="1"/>
  <c r="O739" i="6"/>
  <c r="P739" i="6" s="1"/>
  <c r="O740" i="6"/>
  <c r="P740" i="6" s="1"/>
  <c r="O741" i="6"/>
  <c r="P741" i="6" s="1"/>
  <c r="O742" i="6"/>
  <c r="P742" i="6" s="1"/>
  <c r="O743" i="6"/>
  <c r="P743" i="6" s="1"/>
  <c r="O744" i="6"/>
  <c r="P744" i="6" s="1"/>
  <c r="O745" i="6"/>
  <c r="P745" i="6" s="1"/>
  <c r="O746" i="6"/>
  <c r="P746" i="6" s="1"/>
  <c r="O747" i="6"/>
  <c r="P747" i="6" s="1"/>
  <c r="O748" i="6"/>
  <c r="P748" i="6" s="1"/>
  <c r="O749" i="6"/>
  <c r="P749" i="6" s="1"/>
  <c r="O750" i="6"/>
  <c r="P750" i="6" s="1"/>
  <c r="O751" i="6"/>
  <c r="P751" i="6" s="1"/>
  <c r="O752" i="6"/>
  <c r="P752" i="6" s="1"/>
  <c r="O753" i="6"/>
  <c r="P753" i="6" s="1"/>
  <c r="O754" i="6"/>
  <c r="P754" i="6" s="1"/>
  <c r="O755" i="6"/>
  <c r="P755" i="6" s="1"/>
  <c r="O756" i="6"/>
  <c r="P756" i="6" s="1"/>
  <c r="O757" i="6"/>
  <c r="P757" i="6" s="1"/>
  <c r="O758" i="6"/>
  <c r="P758" i="6" s="1"/>
  <c r="O759" i="6"/>
  <c r="P759" i="6" s="1"/>
  <c r="Q455" i="8"/>
  <c r="Q456" i="8"/>
  <c r="Q457" i="8"/>
  <c r="Q458" i="8"/>
  <c r="Q459" i="8"/>
  <c r="Q460" i="8"/>
  <c r="Q461" i="8"/>
  <c r="P462" i="8"/>
  <c r="P282" i="8"/>
  <c r="P351" i="8"/>
  <c r="P352" i="8"/>
  <c r="P353" i="8"/>
  <c r="P354" i="8"/>
  <c r="P355" i="8"/>
  <c r="P356" i="8"/>
  <c r="P357" i="8"/>
  <c r="P358" i="8"/>
  <c r="P359" i="8"/>
  <c r="P360" i="8"/>
  <c r="P361" i="8"/>
  <c r="P362" i="8"/>
  <c r="P363" i="8"/>
  <c r="P364" i="8"/>
  <c r="P365" i="8"/>
  <c r="P366" i="8"/>
  <c r="P367" i="8"/>
  <c r="P368" i="8"/>
  <c r="P369" i="8"/>
  <c r="P370" i="8"/>
  <c r="Q371" i="8"/>
  <c r="Q372" i="8"/>
  <c r="Q373" i="8"/>
  <c r="Q374" i="8"/>
  <c r="Q375" i="8"/>
  <c r="Q376" i="8"/>
  <c r="Q377" i="8"/>
  <c r="Q378" i="8"/>
  <c r="Q379" i="8"/>
  <c r="Q380" i="8"/>
  <c r="Q381" i="8"/>
  <c r="Q382" i="8"/>
  <c r="Q383" i="8"/>
  <c r="Q384" i="8"/>
  <c r="Q385" i="8"/>
  <c r="Q386" i="8"/>
  <c r="Q387" i="8"/>
  <c r="Q397" i="8"/>
  <c r="Q398" i="8"/>
  <c r="Q399" i="8"/>
  <c r="Q400" i="8"/>
  <c r="Q401" i="8"/>
  <c r="Q402" i="8"/>
  <c r="Q403" i="8"/>
  <c r="Q404" i="8"/>
  <c r="Q405" i="8"/>
  <c r="Q406" i="8"/>
  <c r="Q407" i="8"/>
  <c r="Q408" i="8"/>
  <c r="Q409" i="8"/>
  <c r="Q410" i="8"/>
  <c r="Q411" i="8"/>
  <c r="Q412" i="8"/>
  <c r="Q413" i="8"/>
  <c r="Q414" i="8"/>
  <c r="Q415" i="8"/>
  <c r="Q416" i="8"/>
  <c r="Q417" i="8"/>
  <c r="Q418" i="8"/>
  <c r="Q419" i="8"/>
  <c r="Q420" i="8"/>
  <c r="Q421" i="8"/>
  <c r="Q422" i="8"/>
  <c r="Q423" i="8"/>
  <c r="Q424" i="8"/>
  <c r="Q425" i="8"/>
  <c r="Q426" i="8"/>
  <c r="Q427" i="8"/>
  <c r="Q428" i="8"/>
  <c r="Q429" i="8"/>
  <c r="Q430" i="8"/>
  <c r="Q431" i="8"/>
  <c r="Q432" i="8"/>
  <c r="Q433" i="8"/>
  <c r="Q434" i="8"/>
  <c r="Q435" i="8"/>
  <c r="Q436" i="8"/>
  <c r="Q437" i="8"/>
  <c r="Q438" i="8"/>
  <c r="N462" i="5"/>
  <c r="N464" i="5"/>
  <c r="N466" i="5"/>
  <c r="N468" i="5"/>
  <c r="N470" i="5"/>
  <c r="N472" i="5"/>
  <c r="N474" i="5"/>
  <c r="N476" i="5"/>
  <c r="N478" i="5"/>
  <c r="N480" i="5"/>
  <c r="N482" i="5"/>
  <c r="N484" i="5"/>
  <c r="N486" i="5"/>
  <c r="N488" i="5"/>
  <c r="N490" i="5"/>
  <c r="N492" i="5"/>
  <c r="N494" i="5"/>
  <c r="N496" i="5"/>
  <c r="N498" i="5"/>
  <c r="N500" i="5"/>
  <c r="N502" i="5"/>
  <c r="N504" i="5"/>
  <c r="N506" i="5"/>
  <c r="N508" i="5"/>
  <c r="N510" i="5"/>
  <c r="O265" i="5"/>
  <c r="O284" i="5"/>
  <c r="O288" i="5"/>
  <c r="O292" i="5"/>
  <c r="O296" i="5"/>
  <c r="O300" i="5"/>
  <c r="O304" i="5"/>
  <c r="O308" i="5"/>
  <c r="O312" i="5"/>
  <c r="O316" i="5"/>
  <c r="O257" i="5"/>
  <c r="O261" i="5"/>
  <c r="O269" i="5"/>
  <c r="O276" i="5"/>
  <c r="O280" i="5"/>
  <c r="O320" i="5"/>
  <c r="O324" i="5"/>
  <c r="O328" i="5"/>
  <c r="O332" i="5"/>
  <c r="O336" i="5"/>
  <c r="O340" i="5"/>
  <c r="O344" i="5"/>
  <c r="O348" i="5"/>
  <c r="O352" i="5"/>
  <c r="O356" i="5"/>
  <c r="N360" i="5"/>
  <c r="N362" i="5"/>
  <c r="N364" i="5"/>
  <c r="N366" i="5"/>
  <c r="N368" i="5"/>
  <c r="N370" i="5"/>
  <c r="N372" i="5"/>
  <c r="N374" i="5"/>
  <c r="O259" i="5"/>
  <c r="O263" i="5"/>
  <c r="O267" i="5"/>
  <c r="O271" i="5"/>
  <c r="O274" i="5"/>
  <c r="O278" i="5"/>
  <c r="O282" i="5"/>
  <c r="O286" i="5"/>
  <c r="O290" i="5"/>
  <c r="O294" i="5"/>
  <c r="O298" i="5"/>
  <c r="O302" i="5"/>
  <c r="O306" i="5"/>
  <c r="O310" i="5"/>
  <c r="O314" i="5"/>
  <c r="O318" i="5"/>
  <c r="O322" i="5"/>
  <c r="O326" i="5"/>
  <c r="O330" i="5"/>
  <c r="O334" i="5"/>
  <c r="O338" i="5"/>
  <c r="O342" i="5"/>
  <c r="O346" i="5"/>
  <c r="O350" i="5"/>
  <c r="O354" i="5"/>
  <c r="N375" i="5"/>
  <c r="N377" i="5"/>
  <c r="N379" i="5"/>
  <c r="N381" i="5"/>
  <c r="N383" i="5"/>
  <c r="N385" i="5"/>
  <c r="N387" i="5"/>
  <c r="N389" i="5"/>
  <c r="N391" i="5"/>
  <c r="N393" i="5"/>
  <c r="N395" i="5"/>
  <c r="N397" i="5"/>
  <c r="N399" i="5"/>
  <c r="N401" i="5"/>
  <c r="N403" i="5"/>
  <c r="N405" i="5"/>
  <c r="N407" i="5"/>
  <c r="N409" i="5"/>
  <c r="N411" i="5"/>
  <c r="N413" i="5"/>
  <c r="N415" i="5"/>
  <c r="N417" i="5"/>
  <c r="N419" i="5"/>
  <c r="N421" i="5"/>
  <c r="N423" i="5"/>
  <c r="N425" i="5"/>
  <c r="N427" i="5"/>
  <c r="N429" i="5"/>
  <c r="N431" i="5"/>
  <c r="N433" i="5"/>
  <c r="N435" i="5"/>
  <c r="N437" i="5"/>
  <c r="N439" i="5"/>
  <c r="N441" i="5"/>
  <c r="N443" i="5"/>
  <c r="N445" i="5"/>
  <c r="N447" i="5"/>
  <c r="N449" i="5"/>
  <c r="N451" i="5"/>
  <c r="N453" i="5"/>
  <c r="N455" i="5"/>
  <c r="N457" i="5"/>
  <c r="N459" i="5"/>
  <c r="N258" i="5"/>
  <c r="N264" i="5"/>
  <c r="N266" i="5"/>
  <c r="O260" i="5"/>
  <c r="O262" i="5"/>
  <c r="O268" i="5"/>
  <c r="O270" i="5"/>
  <c r="O272" i="5"/>
  <c r="N273" i="5"/>
  <c r="N275" i="5"/>
  <c r="N277" i="5"/>
  <c r="N279" i="5"/>
  <c r="N281" i="5"/>
  <c r="N283" i="5"/>
  <c r="N285" i="5"/>
  <c r="N287" i="5"/>
  <c r="N289" i="5"/>
  <c r="N291" i="5"/>
  <c r="N293" i="5"/>
  <c r="N295" i="5"/>
  <c r="N297" i="5"/>
  <c r="N299" i="5"/>
  <c r="N301" i="5"/>
  <c r="N303" i="5"/>
  <c r="N305" i="5"/>
  <c r="N307" i="5"/>
  <c r="N309" i="5"/>
  <c r="N311" i="5"/>
  <c r="N313" i="5"/>
  <c r="N315" i="5"/>
  <c r="N317" i="5"/>
  <c r="N319" i="5"/>
  <c r="N321" i="5"/>
  <c r="N323" i="5"/>
  <c r="N325" i="5"/>
  <c r="N327" i="5"/>
  <c r="N329" i="5"/>
  <c r="N331" i="5"/>
  <c r="N333" i="5"/>
  <c r="N335" i="5"/>
  <c r="N337" i="5"/>
  <c r="N339" i="5"/>
  <c r="N341" i="5"/>
  <c r="N343" i="5"/>
  <c r="N345" i="5"/>
  <c r="N347" i="5"/>
  <c r="N349" i="5"/>
  <c r="N351" i="5"/>
  <c r="N353" i="5"/>
  <c r="N355" i="5"/>
  <c r="L337" i="4"/>
  <c r="L341" i="4"/>
  <c r="L345" i="4"/>
  <c r="L349" i="4"/>
  <c r="L353" i="4"/>
  <c r="L357" i="4"/>
  <c r="L361" i="4"/>
  <c r="L365" i="4"/>
  <c r="L369" i="4"/>
  <c r="L373" i="4"/>
  <c r="L377" i="4"/>
  <c r="L381" i="4"/>
  <c r="L385" i="4"/>
  <c r="L389" i="4"/>
  <c r="L493" i="4"/>
  <c r="L497" i="4"/>
  <c r="L501" i="4"/>
  <c r="L505" i="4"/>
  <c r="L509" i="4"/>
  <c r="L513" i="4"/>
  <c r="L517" i="4"/>
  <c r="M398" i="4"/>
  <c r="L410" i="4"/>
  <c r="L412" i="4"/>
  <c r="L414" i="4"/>
  <c r="L416" i="4"/>
  <c r="L418" i="4"/>
  <c r="L420" i="4"/>
  <c r="L422" i="4"/>
  <c r="L424" i="4"/>
  <c r="L426" i="4"/>
  <c r="L428" i="4"/>
  <c r="L430" i="4"/>
  <c r="L432" i="4"/>
  <c r="L434" i="4"/>
  <c r="L436" i="4"/>
  <c r="L438" i="4"/>
  <c r="L440" i="4"/>
  <c r="L442" i="4"/>
  <c r="L444" i="4"/>
  <c r="L446" i="4"/>
  <c r="L448" i="4"/>
  <c r="L450" i="4"/>
  <c r="L452" i="4"/>
  <c r="L454" i="4"/>
  <c r="L456" i="4"/>
  <c r="L458" i="4"/>
  <c r="L460" i="4"/>
  <c r="L462" i="4"/>
  <c r="L464" i="4"/>
  <c r="L466" i="4"/>
  <c r="L468" i="4"/>
  <c r="L470" i="4"/>
  <c r="L472" i="4"/>
  <c r="L474" i="4"/>
  <c r="L476" i="4"/>
  <c r="L478" i="4"/>
  <c r="L480" i="4"/>
  <c r="L482" i="4"/>
  <c r="L484" i="4"/>
  <c r="L486" i="4"/>
  <c r="L488" i="4"/>
  <c r="L490" i="4"/>
  <c r="M394" i="4"/>
  <c r="M395" i="4"/>
  <c r="M396" i="4"/>
  <c r="L336" i="4"/>
  <c r="L338" i="4"/>
  <c r="L340" i="4"/>
  <c r="L342" i="4"/>
  <c r="L344" i="4"/>
  <c r="L346" i="4"/>
  <c r="L348" i="4"/>
  <c r="L350" i="4"/>
  <c r="L352" i="4"/>
  <c r="L354" i="4"/>
  <c r="L356" i="4"/>
  <c r="L358" i="4"/>
  <c r="L360" i="4"/>
  <c r="L362" i="4"/>
  <c r="L364" i="4"/>
  <c r="L366" i="4"/>
  <c r="L368" i="4"/>
  <c r="L370" i="4"/>
  <c r="L372" i="4"/>
  <c r="L374" i="4"/>
  <c r="L376" i="4"/>
  <c r="L378" i="4"/>
  <c r="L380" i="4"/>
  <c r="L382" i="4"/>
  <c r="L384" i="4"/>
  <c r="L386" i="4"/>
  <c r="L388" i="4"/>
  <c r="L390" i="4"/>
  <c r="L392" i="4"/>
  <c r="L494" i="4"/>
  <c r="L496" i="4"/>
  <c r="L498" i="4"/>
  <c r="L500" i="4"/>
  <c r="L502" i="4"/>
  <c r="L504" i="4"/>
  <c r="L506" i="4"/>
  <c r="L508" i="4"/>
  <c r="L510" i="4"/>
  <c r="L512" i="4"/>
  <c r="L514" i="4"/>
  <c r="L516" i="4"/>
  <c r="L393" i="4"/>
  <c r="L397" i="4"/>
  <c r="L399" i="4"/>
  <c r="L400" i="4"/>
  <c r="L401" i="4"/>
  <c r="L402" i="4"/>
  <c r="L403" i="4"/>
  <c r="L404" i="4"/>
  <c r="L405" i="4"/>
  <c r="L406" i="4"/>
  <c r="L407" i="4"/>
  <c r="L408" i="4"/>
  <c r="L492" i="4"/>
  <c r="M320" i="4"/>
  <c r="M319" i="4"/>
  <c r="M321" i="4"/>
  <c r="M322" i="4"/>
  <c r="M323" i="4"/>
  <c r="M324" i="4"/>
  <c r="M325" i="4"/>
  <c r="M326" i="4"/>
  <c r="M327" i="4"/>
  <c r="M329" i="4"/>
  <c r="M330" i="4"/>
  <c r="M331" i="4"/>
  <c r="M332" i="4"/>
  <c r="M333" i="4"/>
  <c r="M334" i="4"/>
  <c r="L335" i="4"/>
  <c r="N507" i="6"/>
  <c r="M507" i="6"/>
  <c r="S507" i="6" s="1"/>
  <c r="K507" i="6"/>
  <c r="B507" i="6"/>
  <c r="U507" i="6" s="1"/>
  <c r="A507" i="6"/>
  <c r="N506" i="6"/>
  <c r="M506" i="6"/>
  <c r="S506" i="6" s="1"/>
  <c r="K506" i="6"/>
  <c r="B506" i="6"/>
  <c r="U506" i="6" s="1"/>
  <c r="A506" i="6"/>
  <c r="N505" i="6"/>
  <c r="M505" i="6"/>
  <c r="S505" i="6" s="1"/>
  <c r="K505" i="6"/>
  <c r="B505" i="6"/>
  <c r="U505" i="6" s="1"/>
  <c r="A505" i="6"/>
  <c r="N504" i="6"/>
  <c r="M504" i="6"/>
  <c r="S504" i="6" s="1"/>
  <c r="K504" i="6"/>
  <c r="B504" i="6"/>
  <c r="U504" i="6" s="1"/>
  <c r="A504" i="6"/>
  <c r="N503" i="6"/>
  <c r="M503" i="6"/>
  <c r="S503" i="6" s="1"/>
  <c r="K503" i="6"/>
  <c r="B503" i="6"/>
  <c r="U503" i="6" s="1"/>
  <c r="A503" i="6"/>
  <c r="N502" i="6"/>
  <c r="M502" i="6"/>
  <c r="S502" i="6" s="1"/>
  <c r="K502" i="6"/>
  <c r="B502" i="6"/>
  <c r="U502" i="6" s="1"/>
  <c r="A502" i="6"/>
  <c r="N501" i="6"/>
  <c r="M501" i="6"/>
  <c r="S501" i="6" s="1"/>
  <c r="K501" i="6"/>
  <c r="B501" i="6"/>
  <c r="U501" i="6" s="1"/>
  <c r="A501" i="6"/>
  <c r="N500" i="6"/>
  <c r="M500" i="6"/>
  <c r="S500" i="6" s="1"/>
  <c r="K500" i="6"/>
  <c r="B500" i="6"/>
  <c r="U500" i="6" s="1"/>
  <c r="A500" i="6"/>
  <c r="N499" i="6"/>
  <c r="M499" i="6"/>
  <c r="S499" i="6" s="1"/>
  <c r="K499" i="6"/>
  <c r="B499" i="6"/>
  <c r="U499" i="6" s="1"/>
  <c r="A499" i="6"/>
  <c r="N498" i="6"/>
  <c r="M498" i="6"/>
  <c r="S498" i="6" s="1"/>
  <c r="K498" i="6"/>
  <c r="B498" i="6"/>
  <c r="U498" i="6" s="1"/>
  <c r="A498" i="6"/>
  <c r="N497" i="6"/>
  <c r="M497" i="6"/>
  <c r="S497" i="6" s="1"/>
  <c r="K497" i="6"/>
  <c r="B497" i="6"/>
  <c r="U497" i="6" s="1"/>
  <c r="A497" i="6"/>
  <c r="N496" i="6"/>
  <c r="M496" i="6"/>
  <c r="S496" i="6" s="1"/>
  <c r="K496" i="6"/>
  <c r="B496" i="6"/>
  <c r="U496" i="6" s="1"/>
  <c r="A496" i="6"/>
  <c r="N495" i="6"/>
  <c r="M495" i="6"/>
  <c r="S495" i="6" s="1"/>
  <c r="K495" i="6"/>
  <c r="B495" i="6"/>
  <c r="U495" i="6" s="1"/>
  <c r="A495" i="6"/>
  <c r="N494" i="6"/>
  <c r="M494" i="6"/>
  <c r="S494" i="6" s="1"/>
  <c r="K494" i="6"/>
  <c r="B494" i="6"/>
  <c r="U494" i="6" s="1"/>
  <c r="A494" i="6"/>
  <c r="N493" i="6"/>
  <c r="M493" i="6"/>
  <c r="S493" i="6" s="1"/>
  <c r="K493" i="6"/>
  <c r="B493" i="6"/>
  <c r="U493" i="6" s="1"/>
  <c r="A493" i="6"/>
  <c r="N492" i="6"/>
  <c r="M492" i="6"/>
  <c r="S492" i="6" s="1"/>
  <c r="K492" i="6"/>
  <c r="B492" i="6"/>
  <c r="U492" i="6" s="1"/>
  <c r="A492" i="6"/>
  <c r="N491" i="6"/>
  <c r="M491" i="6"/>
  <c r="S491" i="6" s="1"/>
  <c r="K491" i="6"/>
  <c r="B491" i="6"/>
  <c r="U491" i="6" s="1"/>
  <c r="A491" i="6"/>
  <c r="N490" i="6"/>
  <c r="M490" i="6"/>
  <c r="S490" i="6" s="1"/>
  <c r="K490" i="6"/>
  <c r="B490" i="6"/>
  <c r="U490" i="6" s="1"/>
  <c r="A490" i="6"/>
  <c r="N489" i="6"/>
  <c r="M489" i="6"/>
  <c r="S489" i="6" s="1"/>
  <c r="K489" i="6"/>
  <c r="B489" i="6"/>
  <c r="U489" i="6" s="1"/>
  <c r="A489" i="6"/>
  <c r="N488" i="6"/>
  <c r="M488" i="6"/>
  <c r="S488" i="6" s="1"/>
  <c r="K488" i="6"/>
  <c r="B488" i="6"/>
  <c r="U488" i="6" s="1"/>
  <c r="A488" i="6"/>
  <c r="N487" i="6"/>
  <c r="M487" i="6"/>
  <c r="S487" i="6" s="1"/>
  <c r="K487" i="6"/>
  <c r="B487" i="6"/>
  <c r="U487" i="6" s="1"/>
  <c r="A487" i="6"/>
  <c r="N486" i="6"/>
  <c r="M486" i="6"/>
  <c r="S486" i="6" s="1"/>
  <c r="K486" i="6"/>
  <c r="B486" i="6"/>
  <c r="U486" i="6" s="1"/>
  <c r="A486" i="6"/>
  <c r="N485" i="6"/>
  <c r="M485" i="6"/>
  <c r="S485" i="6" s="1"/>
  <c r="K485" i="6"/>
  <c r="B485" i="6"/>
  <c r="U485" i="6" s="1"/>
  <c r="A485" i="6"/>
  <c r="N484" i="6"/>
  <c r="M484" i="6"/>
  <c r="S484" i="6" s="1"/>
  <c r="K484" i="6"/>
  <c r="B484" i="6"/>
  <c r="U484" i="6" s="1"/>
  <c r="A484" i="6"/>
  <c r="N483" i="6"/>
  <c r="M483" i="6"/>
  <c r="S483" i="6" s="1"/>
  <c r="K483" i="6"/>
  <c r="B483" i="6"/>
  <c r="U483" i="6" s="1"/>
  <c r="A483" i="6"/>
  <c r="N482" i="6"/>
  <c r="M482" i="6"/>
  <c r="S482" i="6" s="1"/>
  <c r="K482" i="6"/>
  <c r="B482" i="6"/>
  <c r="U482" i="6" s="1"/>
  <c r="A482" i="6"/>
  <c r="N481" i="6"/>
  <c r="M481" i="6"/>
  <c r="S481" i="6" s="1"/>
  <c r="K481" i="6"/>
  <c r="B481" i="6"/>
  <c r="U481" i="6" s="1"/>
  <c r="A481" i="6"/>
  <c r="N480" i="6"/>
  <c r="M480" i="6"/>
  <c r="S480" i="6" s="1"/>
  <c r="K480" i="6"/>
  <c r="B480" i="6"/>
  <c r="U480" i="6" s="1"/>
  <c r="A480" i="6"/>
  <c r="N479" i="6"/>
  <c r="M479" i="6"/>
  <c r="S479" i="6" s="1"/>
  <c r="K479" i="6"/>
  <c r="B479" i="6"/>
  <c r="A479" i="6"/>
  <c r="N478" i="6"/>
  <c r="M478" i="6"/>
  <c r="S478" i="6" s="1"/>
  <c r="K478" i="6"/>
  <c r="B478" i="6"/>
  <c r="T478" i="6" s="1"/>
  <c r="A478" i="6"/>
  <c r="N477" i="6"/>
  <c r="M477" i="6"/>
  <c r="S477" i="6" s="1"/>
  <c r="K477" i="6"/>
  <c r="B477" i="6"/>
  <c r="T477" i="6" s="1"/>
  <c r="A477" i="6"/>
  <c r="N476" i="6"/>
  <c r="M476" i="6"/>
  <c r="S476" i="6" s="1"/>
  <c r="K476" i="6"/>
  <c r="B476" i="6"/>
  <c r="T476" i="6" s="1"/>
  <c r="A476" i="6"/>
  <c r="N475" i="6"/>
  <c r="M475" i="6"/>
  <c r="S475" i="6" s="1"/>
  <c r="K475" i="6"/>
  <c r="B475" i="6"/>
  <c r="T475" i="6" s="1"/>
  <c r="A475" i="6"/>
  <c r="N474" i="6"/>
  <c r="M474" i="6"/>
  <c r="S474" i="6" s="1"/>
  <c r="K474" i="6"/>
  <c r="B474" i="6"/>
  <c r="T474" i="6" s="1"/>
  <c r="A474" i="6"/>
  <c r="N473" i="6"/>
  <c r="M473" i="6"/>
  <c r="S473" i="6" s="1"/>
  <c r="K473" i="6"/>
  <c r="B473" i="6"/>
  <c r="T473" i="6" s="1"/>
  <c r="A473" i="6"/>
  <c r="N472" i="6"/>
  <c r="M472" i="6"/>
  <c r="S472" i="6" s="1"/>
  <c r="K472" i="6"/>
  <c r="B472" i="6"/>
  <c r="T472" i="6" s="1"/>
  <c r="A472" i="6"/>
  <c r="N471" i="6"/>
  <c r="M471" i="6"/>
  <c r="S471" i="6" s="1"/>
  <c r="K471" i="6"/>
  <c r="B471" i="6"/>
  <c r="T471" i="6" s="1"/>
  <c r="A471" i="6"/>
  <c r="N470" i="6"/>
  <c r="M470" i="6"/>
  <c r="S470" i="6" s="1"/>
  <c r="K470" i="6"/>
  <c r="B470" i="6"/>
  <c r="T470" i="6" s="1"/>
  <c r="A470" i="6"/>
  <c r="N469" i="6"/>
  <c r="M469" i="6"/>
  <c r="S469" i="6" s="1"/>
  <c r="K469" i="6"/>
  <c r="B469" i="6"/>
  <c r="T469" i="6" s="1"/>
  <c r="A469" i="6"/>
  <c r="N468" i="6"/>
  <c r="M468" i="6"/>
  <c r="S468" i="6" s="1"/>
  <c r="K468" i="6"/>
  <c r="B468" i="6"/>
  <c r="T468" i="6" s="1"/>
  <c r="A468" i="6"/>
  <c r="N467" i="6"/>
  <c r="M467" i="6"/>
  <c r="S467" i="6" s="1"/>
  <c r="K467" i="6"/>
  <c r="B467" i="6"/>
  <c r="T467" i="6" s="1"/>
  <c r="A467" i="6"/>
  <c r="N466" i="6"/>
  <c r="M466" i="6"/>
  <c r="S466" i="6" s="1"/>
  <c r="K466" i="6"/>
  <c r="B466" i="6"/>
  <c r="T466" i="6" s="1"/>
  <c r="A466" i="6"/>
  <c r="N465" i="6"/>
  <c r="M465" i="6"/>
  <c r="S465" i="6" s="1"/>
  <c r="K465" i="6"/>
  <c r="B465" i="6"/>
  <c r="T465" i="6" s="1"/>
  <c r="A465" i="6"/>
  <c r="N464" i="6"/>
  <c r="M464" i="6"/>
  <c r="S464" i="6" s="1"/>
  <c r="K464" i="6"/>
  <c r="B464" i="6"/>
  <c r="T464" i="6" s="1"/>
  <c r="A464" i="6"/>
  <c r="N463" i="6"/>
  <c r="M463" i="6"/>
  <c r="S463" i="6" s="1"/>
  <c r="K463" i="6"/>
  <c r="B463" i="6"/>
  <c r="T463" i="6" s="1"/>
  <c r="A463" i="6"/>
  <c r="N462" i="6"/>
  <c r="M462" i="6"/>
  <c r="S462" i="6" s="1"/>
  <c r="K462" i="6"/>
  <c r="B462" i="6"/>
  <c r="T462" i="6" s="1"/>
  <c r="A462" i="6"/>
  <c r="N461" i="6"/>
  <c r="M461" i="6"/>
  <c r="S461" i="6" s="1"/>
  <c r="K461" i="6"/>
  <c r="B461" i="6"/>
  <c r="T461" i="6" s="1"/>
  <c r="A461" i="6"/>
  <c r="N460" i="6"/>
  <c r="M460" i="6"/>
  <c r="S460" i="6" s="1"/>
  <c r="K460" i="6"/>
  <c r="B460" i="6"/>
  <c r="T460" i="6" s="1"/>
  <c r="A460" i="6"/>
  <c r="N459" i="6"/>
  <c r="M459" i="6"/>
  <c r="S459" i="6" s="1"/>
  <c r="K459" i="6"/>
  <c r="B459" i="6"/>
  <c r="T459" i="6" s="1"/>
  <c r="A459" i="6"/>
  <c r="N458" i="6"/>
  <c r="M458" i="6"/>
  <c r="S458" i="6" s="1"/>
  <c r="K458" i="6"/>
  <c r="B458" i="6"/>
  <c r="T458" i="6" s="1"/>
  <c r="A458" i="6"/>
  <c r="N457" i="6"/>
  <c r="M457" i="6"/>
  <c r="S457" i="6" s="1"/>
  <c r="K457" i="6"/>
  <c r="B457" i="6"/>
  <c r="T457" i="6" s="1"/>
  <c r="A457" i="6"/>
  <c r="N456" i="6"/>
  <c r="M456" i="6"/>
  <c r="S456" i="6" s="1"/>
  <c r="K456" i="6"/>
  <c r="B456" i="6"/>
  <c r="T456" i="6" s="1"/>
  <c r="A456" i="6"/>
  <c r="N455" i="6"/>
  <c r="M455" i="6"/>
  <c r="S455" i="6" s="1"/>
  <c r="K455" i="6"/>
  <c r="B455" i="6"/>
  <c r="T455" i="6" s="1"/>
  <c r="A455" i="6"/>
  <c r="N454" i="6"/>
  <c r="M454" i="6"/>
  <c r="S454" i="6" s="1"/>
  <c r="K454" i="6"/>
  <c r="B454" i="6"/>
  <c r="T454" i="6" s="1"/>
  <c r="A454" i="6"/>
  <c r="N453" i="6"/>
  <c r="M453" i="6"/>
  <c r="S453" i="6" s="1"/>
  <c r="K453" i="6"/>
  <c r="B453" i="6"/>
  <c r="T453" i="6" s="1"/>
  <c r="A453" i="6"/>
  <c r="N452" i="6"/>
  <c r="M452" i="6"/>
  <c r="S452" i="6" s="1"/>
  <c r="K452" i="6"/>
  <c r="B452" i="6"/>
  <c r="T452" i="6" s="1"/>
  <c r="A452" i="6"/>
  <c r="N451" i="6"/>
  <c r="M451" i="6"/>
  <c r="S451" i="6" s="1"/>
  <c r="K451" i="6"/>
  <c r="B451" i="6"/>
  <c r="T451" i="6" s="1"/>
  <c r="A451" i="6"/>
  <c r="N450" i="6"/>
  <c r="M450" i="6"/>
  <c r="S450" i="6" s="1"/>
  <c r="K450" i="6"/>
  <c r="B450" i="6"/>
  <c r="T450" i="6" s="1"/>
  <c r="A450" i="6"/>
  <c r="N449" i="6"/>
  <c r="M449" i="6"/>
  <c r="S449" i="6" s="1"/>
  <c r="K449" i="6"/>
  <c r="B449" i="6"/>
  <c r="T449" i="6" s="1"/>
  <c r="A449" i="6"/>
  <c r="N448" i="6"/>
  <c r="M448" i="6"/>
  <c r="S448" i="6" s="1"/>
  <c r="K448" i="6"/>
  <c r="B448" i="6"/>
  <c r="T448" i="6" s="1"/>
  <c r="A448" i="6"/>
  <c r="N447" i="6"/>
  <c r="M447" i="6"/>
  <c r="S447" i="6" s="1"/>
  <c r="K447" i="6"/>
  <c r="B447" i="6"/>
  <c r="T447" i="6" s="1"/>
  <c r="A447" i="6"/>
  <c r="N446" i="6"/>
  <c r="M446" i="6"/>
  <c r="S446" i="6" s="1"/>
  <c r="K446" i="6"/>
  <c r="B446" i="6"/>
  <c r="T446" i="6" s="1"/>
  <c r="A446" i="6"/>
  <c r="N445" i="6"/>
  <c r="M445" i="6"/>
  <c r="S445" i="6" s="1"/>
  <c r="K445" i="6"/>
  <c r="B445" i="6"/>
  <c r="T445" i="6" s="1"/>
  <c r="A445" i="6"/>
  <c r="N444" i="6"/>
  <c r="M444" i="6"/>
  <c r="S444" i="6" s="1"/>
  <c r="K444" i="6"/>
  <c r="B444" i="6"/>
  <c r="T444" i="6" s="1"/>
  <c r="A444" i="6"/>
  <c r="N443" i="6"/>
  <c r="M443" i="6"/>
  <c r="S443" i="6" s="1"/>
  <c r="K443" i="6"/>
  <c r="B443" i="6"/>
  <c r="T443" i="6" s="1"/>
  <c r="A443" i="6"/>
  <c r="N442" i="6"/>
  <c r="M442" i="6"/>
  <c r="S442" i="6" s="1"/>
  <c r="K442" i="6"/>
  <c r="B442" i="6"/>
  <c r="T442" i="6" s="1"/>
  <c r="A442" i="6"/>
  <c r="N441" i="6"/>
  <c r="M441" i="6"/>
  <c r="S441" i="6" s="1"/>
  <c r="K441" i="6"/>
  <c r="B441" i="6"/>
  <c r="T441" i="6" s="1"/>
  <c r="A441" i="6"/>
  <c r="N440" i="6"/>
  <c r="M440" i="6"/>
  <c r="S440" i="6" s="1"/>
  <c r="K440" i="6"/>
  <c r="B440" i="6"/>
  <c r="T440" i="6" s="1"/>
  <c r="A440" i="6"/>
  <c r="N439" i="6"/>
  <c r="M439" i="6"/>
  <c r="S439" i="6" s="1"/>
  <c r="K439" i="6"/>
  <c r="B439" i="6"/>
  <c r="T439" i="6" s="1"/>
  <c r="A439" i="6"/>
  <c r="N438" i="6"/>
  <c r="M438" i="6"/>
  <c r="S438" i="6" s="1"/>
  <c r="K438" i="6"/>
  <c r="B438" i="6"/>
  <c r="T438" i="6" s="1"/>
  <c r="A438" i="6"/>
  <c r="N437" i="6"/>
  <c r="M437" i="6"/>
  <c r="S437" i="6" s="1"/>
  <c r="K437" i="6"/>
  <c r="B437" i="6"/>
  <c r="T437" i="6" s="1"/>
  <c r="A437" i="6"/>
  <c r="N436" i="6"/>
  <c r="M436" i="6"/>
  <c r="S436" i="6" s="1"/>
  <c r="K436" i="6"/>
  <c r="B436" i="6"/>
  <c r="T436" i="6" s="1"/>
  <c r="A436" i="6"/>
  <c r="N435" i="6"/>
  <c r="M435" i="6"/>
  <c r="S435" i="6" s="1"/>
  <c r="K435" i="6"/>
  <c r="B435" i="6"/>
  <c r="T435" i="6" s="1"/>
  <c r="A435" i="6"/>
  <c r="N434" i="6"/>
  <c r="M434" i="6"/>
  <c r="S434" i="6" s="1"/>
  <c r="K434" i="6"/>
  <c r="B434" i="6"/>
  <c r="T434" i="6" s="1"/>
  <c r="A434" i="6"/>
  <c r="N433" i="6"/>
  <c r="M433" i="6"/>
  <c r="S433" i="6" s="1"/>
  <c r="K433" i="6"/>
  <c r="B433" i="6"/>
  <c r="T433" i="6" s="1"/>
  <c r="A433" i="6"/>
  <c r="N432" i="6"/>
  <c r="M432" i="6"/>
  <c r="S432" i="6" s="1"/>
  <c r="K432" i="6"/>
  <c r="B432" i="6"/>
  <c r="T432" i="6" s="1"/>
  <c r="A432" i="6"/>
  <c r="N431" i="6"/>
  <c r="M431" i="6"/>
  <c r="S431" i="6" s="1"/>
  <c r="K431" i="6"/>
  <c r="B431" i="6"/>
  <c r="T431" i="6" s="1"/>
  <c r="A431" i="6"/>
  <c r="N430" i="6"/>
  <c r="M430" i="6"/>
  <c r="S430" i="6" s="1"/>
  <c r="K430" i="6"/>
  <c r="B430" i="6"/>
  <c r="T430" i="6" s="1"/>
  <c r="A430" i="6"/>
  <c r="N429" i="6"/>
  <c r="M429" i="6"/>
  <c r="S429" i="6" s="1"/>
  <c r="K429" i="6"/>
  <c r="B429" i="6"/>
  <c r="T429" i="6" s="1"/>
  <c r="A429" i="6"/>
  <c r="N428" i="6"/>
  <c r="M428" i="6"/>
  <c r="S428" i="6" s="1"/>
  <c r="K428" i="6"/>
  <c r="B428" i="6"/>
  <c r="T428" i="6" s="1"/>
  <c r="A428" i="6"/>
  <c r="N427" i="6"/>
  <c r="M427" i="6"/>
  <c r="S427" i="6" s="1"/>
  <c r="K427" i="6"/>
  <c r="B427" i="6"/>
  <c r="T427" i="6" s="1"/>
  <c r="A427" i="6"/>
  <c r="N426" i="6"/>
  <c r="M426" i="6"/>
  <c r="S426" i="6" s="1"/>
  <c r="K426" i="6"/>
  <c r="B426" i="6"/>
  <c r="T426" i="6" s="1"/>
  <c r="A426" i="6"/>
  <c r="N425" i="6"/>
  <c r="M425" i="6"/>
  <c r="S425" i="6" s="1"/>
  <c r="K425" i="6"/>
  <c r="B425" i="6"/>
  <c r="T425" i="6" s="1"/>
  <c r="A425" i="6"/>
  <c r="N424" i="6"/>
  <c r="M424" i="6"/>
  <c r="S424" i="6" s="1"/>
  <c r="K424" i="6"/>
  <c r="B424" i="6"/>
  <c r="T424" i="6" s="1"/>
  <c r="A424" i="6"/>
  <c r="N423" i="6"/>
  <c r="M423" i="6"/>
  <c r="S423" i="6" s="1"/>
  <c r="K423" i="6"/>
  <c r="B423" i="6"/>
  <c r="T423" i="6" s="1"/>
  <c r="A423" i="6"/>
  <c r="N422" i="6"/>
  <c r="M422" i="6"/>
  <c r="S422" i="6" s="1"/>
  <c r="K422" i="6"/>
  <c r="B422" i="6"/>
  <c r="T422" i="6" s="1"/>
  <c r="A422" i="6"/>
  <c r="N421" i="6"/>
  <c r="M421" i="6"/>
  <c r="S421" i="6" s="1"/>
  <c r="K421" i="6"/>
  <c r="B421" i="6"/>
  <c r="T421" i="6" s="1"/>
  <c r="A421" i="6"/>
  <c r="N420" i="6"/>
  <c r="M420" i="6"/>
  <c r="S420" i="6" s="1"/>
  <c r="K420" i="6"/>
  <c r="B420" i="6"/>
  <c r="T420" i="6" s="1"/>
  <c r="A420" i="6"/>
  <c r="N419" i="6"/>
  <c r="M419" i="6"/>
  <c r="S419" i="6" s="1"/>
  <c r="K419" i="6"/>
  <c r="B419" i="6"/>
  <c r="T419" i="6" s="1"/>
  <c r="A419" i="6"/>
  <c r="N418" i="6"/>
  <c r="M418" i="6"/>
  <c r="S418" i="6" s="1"/>
  <c r="K418" i="6"/>
  <c r="B418" i="6"/>
  <c r="T418" i="6" s="1"/>
  <c r="A418" i="6"/>
  <c r="N417" i="6"/>
  <c r="M417" i="6"/>
  <c r="S417" i="6" s="1"/>
  <c r="K417" i="6"/>
  <c r="B417" i="6"/>
  <c r="T417" i="6" s="1"/>
  <c r="A417" i="6"/>
  <c r="N416" i="6"/>
  <c r="M416" i="6"/>
  <c r="S416" i="6" s="1"/>
  <c r="K416" i="6"/>
  <c r="B416" i="6"/>
  <c r="T416" i="6" s="1"/>
  <c r="A416" i="6"/>
  <c r="N415" i="6"/>
  <c r="M415" i="6"/>
  <c r="S415" i="6" s="1"/>
  <c r="K415" i="6"/>
  <c r="B415" i="6"/>
  <c r="T415" i="6" s="1"/>
  <c r="A415" i="6"/>
  <c r="N414" i="6"/>
  <c r="M414" i="6"/>
  <c r="S414" i="6" s="1"/>
  <c r="K414" i="6"/>
  <c r="B414" i="6"/>
  <c r="T414" i="6" s="1"/>
  <c r="A414" i="6"/>
  <c r="N413" i="6"/>
  <c r="M413" i="6"/>
  <c r="S413" i="6" s="1"/>
  <c r="K413" i="6"/>
  <c r="B413" i="6"/>
  <c r="T413" i="6" s="1"/>
  <c r="A413" i="6"/>
  <c r="N412" i="6"/>
  <c r="M412" i="6"/>
  <c r="S412" i="6" s="1"/>
  <c r="K412" i="6"/>
  <c r="B412" i="6"/>
  <c r="T412" i="6" s="1"/>
  <c r="A412" i="6"/>
  <c r="N411" i="6"/>
  <c r="M411" i="6"/>
  <c r="S411" i="6" s="1"/>
  <c r="K411" i="6"/>
  <c r="B411" i="6"/>
  <c r="T411" i="6" s="1"/>
  <c r="A411" i="6"/>
  <c r="N410" i="6"/>
  <c r="M410" i="6"/>
  <c r="S410" i="6" s="1"/>
  <c r="K410" i="6"/>
  <c r="B410" i="6"/>
  <c r="T410" i="6" s="1"/>
  <c r="A410" i="6"/>
  <c r="N409" i="6"/>
  <c r="M409" i="6"/>
  <c r="S409" i="6" s="1"/>
  <c r="K409" i="6"/>
  <c r="B409" i="6"/>
  <c r="T409" i="6" s="1"/>
  <c r="A409" i="6"/>
  <c r="N408" i="6"/>
  <c r="M408" i="6"/>
  <c r="S408" i="6" s="1"/>
  <c r="K408" i="6"/>
  <c r="B408" i="6"/>
  <c r="T408" i="6" s="1"/>
  <c r="A408" i="6"/>
  <c r="B261" i="4"/>
  <c r="M261" i="4" s="1"/>
  <c r="A261" i="4"/>
  <c r="B260" i="4"/>
  <c r="M260" i="4" s="1"/>
  <c r="A260" i="4"/>
  <c r="B259" i="4"/>
  <c r="M259" i="4" s="1"/>
  <c r="A259" i="4"/>
  <c r="B258" i="4"/>
  <c r="M258" i="4" s="1"/>
  <c r="A258" i="4"/>
  <c r="B257" i="4"/>
  <c r="M257" i="4" s="1"/>
  <c r="A257" i="4"/>
  <c r="B256" i="4"/>
  <c r="M256" i="4" s="1"/>
  <c r="A256" i="4"/>
  <c r="B255" i="4"/>
  <c r="M255" i="4" s="1"/>
  <c r="A255" i="4"/>
  <c r="B254" i="4"/>
  <c r="M254" i="4" s="1"/>
  <c r="A254" i="4"/>
  <c r="B253" i="4"/>
  <c r="M253" i="4" s="1"/>
  <c r="A253" i="4"/>
  <c r="B252" i="4"/>
  <c r="M252" i="4" s="1"/>
  <c r="A252" i="4"/>
  <c r="B251" i="4"/>
  <c r="M251" i="4" s="1"/>
  <c r="A251" i="4"/>
  <c r="B250" i="4"/>
  <c r="M250" i="4" s="1"/>
  <c r="A250" i="4"/>
  <c r="B249" i="4"/>
  <c r="M249" i="4" s="1"/>
  <c r="A249" i="4"/>
  <c r="B248" i="4"/>
  <c r="M248" i="4" s="1"/>
  <c r="A248" i="4"/>
  <c r="B247" i="4"/>
  <c r="M247" i="4" s="1"/>
  <c r="A247" i="4"/>
  <c r="B246" i="4"/>
  <c r="M246" i="4" s="1"/>
  <c r="A246" i="4"/>
  <c r="B245" i="4"/>
  <c r="M245" i="4" s="1"/>
  <c r="A245" i="4"/>
  <c r="B244" i="4"/>
  <c r="M244" i="4" s="1"/>
  <c r="A244" i="4"/>
  <c r="B243" i="4"/>
  <c r="M243" i="4" s="1"/>
  <c r="A243" i="4"/>
  <c r="B242" i="4"/>
  <c r="M242" i="4" s="1"/>
  <c r="A242" i="4"/>
  <c r="B241" i="4"/>
  <c r="M241" i="4" s="1"/>
  <c r="A241" i="4"/>
  <c r="B240" i="4"/>
  <c r="M240" i="4" s="1"/>
  <c r="A240" i="4"/>
  <c r="B239" i="4"/>
  <c r="M239" i="4" s="1"/>
  <c r="A239" i="4"/>
  <c r="B238" i="4"/>
  <c r="M238" i="4" s="1"/>
  <c r="A238" i="4"/>
  <c r="B237" i="4"/>
  <c r="M237" i="4" s="1"/>
  <c r="A237" i="4"/>
  <c r="B236" i="4"/>
  <c r="M236" i="4" s="1"/>
  <c r="A236" i="4"/>
  <c r="B235" i="4"/>
  <c r="M235" i="4" s="1"/>
  <c r="A235" i="4"/>
  <c r="B234" i="4"/>
  <c r="M234" i="4" s="1"/>
  <c r="A234" i="4"/>
  <c r="B233" i="4"/>
  <c r="M233" i="4" s="1"/>
  <c r="A233" i="4"/>
  <c r="B232" i="4"/>
  <c r="M232" i="4" s="1"/>
  <c r="A232" i="4"/>
  <c r="B231" i="4"/>
  <c r="M231" i="4" s="1"/>
  <c r="A231" i="4"/>
  <c r="B230" i="4"/>
  <c r="M230" i="4" s="1"/>
  <c r="A230" i="4"/>
  <c r="B229" i="4"/>
  <c r="M229" i="4" s="1"/>
  <c r="A229" i="4"/>
  <c r="B228" i="4"/>
  <c r="M228" i="4" s="1"/>
  <c r="A228" i="4"/>
  <c r="B227" i="4"/>
  <c r="M227" i="4" s="1"/>
  <c r="A227" i="4"/>
  <c r="B226" i="4"/>
  <c r="M226" i="4" s="1"/>
  <c r="A226" i="4"/>
  <c r="B225" i="4"/>
  <c r="M225" i="4" s="1"/>
  <c r="A225" i="4"/>
  <c r="B224" i="4"/>
  <c r="M224" i="4" s="1"/>
  <c r="A224" i="4"/>
  <c r="B223" i="4"/>
  <c r="M223" i="4" s="1"/>
  <c r="A223" i="4"/>
  <c r="B222" i="4"/>
  <c r="M222" i="4" s="1"/>
  <c r="A222" i="4"/>
  <c r="B221" i="4"/>
  <c r="M221" i="4" s="1"/>
  <c r="A221" i="4"/>
  <c r="B220" i="4"/>
  <c r="M220" i="4" s="1"/>
  <c r="A220" i="4"/>
  <c r="B219" i="4"/>
  <c r="M219" i="4" s="1"/>
  <c r="A219" i="4"/>
  <c r="B218" i="4"/>
  <c r="M218" i="4" s="1"/>
  <c r="A218" i="4"/>
  <c r="B217" i="4"/>
  <c r="M217" i="4" s="1"/>
  <c r="A217" i="4"/>
  <c r="B216" i="4"/>
  <c r="M216" i="4" s="1"/>
  <c r="A216" i="4"/>
  <c r="B215" i="4"/>
  <c r="M215" i="4" s="1"/>
  <c r="A215" i="4"/>
  <c r="B214" i="4"/>
  <c r="M214" i="4" s="1"/>
  <c r="A214" i="4"/>
  <c r="B213" i="4"/>
  <c r="M213" i="4" s="1"/>
  <c r="A213" i="4"/>
  <c r="B212" i="4"/>
  <c r="M212" i="4" s="1"/>
  <c r="A212" i="4"/>
  <c r="L212" i="4" l="1"/>
  <c r="L244" i="4"/>
  <c r="L228" i="4"/>
  <c r="L260" i="4"/>
  <c r="L220" i="4"/>
  <c r="L236" i="4"/>
  <c r="L252" i="4"/>
  <c r="L216" i="4"/>
  <c r="L224" i="4"/>
  <c r="L232" i="4"/>
  <c r="L240" i="4"/>
  <c r="L248" i="4"/>
  <c r="L256" i="4"/>
  <c r="L214" i="4"/>
  <c r="L218" i="4"/>
  <c r="L222" i="4"/>
  <c r="L226" i="4"/>
  <c r="L230" i="4"/>
  <c r="L234" i="4"/>
  <c r="L238" i="4"/>
  <c r="L242" i="4"/>
  <c r="L246" i="4"/>
  <c r="L250" i="4"/>
  <c r="L254" i="4"/>
  <c r="L258" i="4"/>
  <c r="T480" i="6"/>
  <c r="T481" i="6"/>
  <c r="T482" i="6"/>
  <c r="T483" i="6"/>
  <c r="T484" i="6"/>
  <c r="T485" i="6"/>
  <c r="T486" i="6"/>
  <c r="T487" i="6"/>
  <c r="T488" i="6"/>
  <c r="T489" i="6"/>
  <c r="T490" i="6"/>
  <c r="T491" i="6"/>
  <c r="T492" i="6"/>
  <c r="T493" i="6"/>
  <c r="T494" i="6"/>
  <c r="T495" i="6"/>
  <c r="T496" i="6"/>
  <c r="T497" i="6"/>
  <c r="T498" i="6"/>
  <c r="T499" i="6"/>
  <c r="T500" i="6"/>
  <c r="T501" i="6"/>
  <c r="T502" i="6"/>
  <c r="T503" i="6"/>
  <c r="T504" i="6"/>
  <c r="T505" i="6"/>
  <c r="T506" i="6"/>
  <c r="T507" i="6"/>
  <c r="L213" i="4"/>
  <c r="L215" i="4"/>
  <c r="L217" i="4"/>
  <c r="L219" i="4"/>
  <c r="L221" i="4"/>
  <c r="L223" i="4"/>
  <c r="L225" i="4"/>
  <c r="L227" i="4"/>
  <c r="L229" i="4"/>
  <c r="L231" i="4"/>
  <c r="L233" i="4"/>
  <c r="L235" i="4"/>
  <c r="L237" i="4"/>
  <c r="L239" i="4"/>
  <c r="L241" i="4"/>
  <c r="L243" i="4"/>
  <c r="L245" i="4"/>
  <c r="L247" i="4"/>
  <c r="L249" i="4"/>
  <c r="L251" i="4"/>
  <c r="L253" i="4"/>
  <c r="L255" i="4"/>
  <c r="L257" i="4"/>
  <c r="L259" i="4"/>
  <c r="L261" i="4"/>
  <c r="O408" i="6"/>
  <c r="P408" i="6" s="1"/>
  <c r="U408" i="6"/>
  <c r="O409" i="6"/>
  <c r="P409" i="6" s="1"/>
  <c r="U409" i="6"/>
  <c r="O410" i="6"/>
  <c r="P410" i="6" s="1"/>
  <c r="U410" i="6"/>
  <c r="O411" i="6"/>
  <c r="P411" i="6" s="1"/>
  <c r="U411" i="6"/>
  <c r="O412" i="6"/>
  <c r="P412" i="6" s="1"/>
  <c r="U412" i="6"/>
  <c r="O413" i="6"/>
  <c r="P413" i="6" s="1"/>
  <c r="U413" i="6"/>
  <c r="O414" i="6"/>
  <c r="P414" i="6" s="1"/>
  <c r="U414" i="6"/>
  <c r="O415" i="6"/>
  <c r="P415" i="6" s="1"/>
  <c r="U415" i="6"/>
  <c r="O416" i="6"/>
  <c r="P416" i="6" s="1"/>
  <c r="U416" i="6"/>
  <c r="O417" i="6"/>
  <c r="P417" i="6" s="1"/>
  <c r="U417" i="6"/>
  <c r="O418" i="6"/>
  <c r="P418" i="6" s="1"/>
  <c r="U418" i="6"/>
  <c r="O419" i="6"/>
  <c r="P419" i="6" s="1"/>
  <c r="U419" i="6"/>
  <c r="O420" i="6"/>
  <c r="P420" i="6" s="1"/>
  <c r="U420" i="6"/>
  <c r="O421" i="6"/>
  <c r="P421" i="6" s="1"/>
  <c r="U421" i="6"/>
  <c r="O422" i="6"/>
  <c r="P422" i="6" s="1"/>
  <c r="U422" i="6"/>
  <c r="O423" i="6"/>
  <c r="P423" i="6" s="1"/>
  <c r="U423" i="6"/>
  <c r="O424" i="6"/>
  <c r="P424" i="6" s="1"/>
  <c r="U424" i="6"/>
  <c r="O425" i="6"/>
  <c r="P425" i="6" s="1"/>
  <c r="U425" i="6"/>
  <c r="O426" i="6"/>
  <c r="P426" i="6" s="1"/>
  <c r="U426" i="6"/>
  <c r="O427" i="6"/>
  <c r="P427" i="6" s="1"/>
  <c r="U427" i="6"/>
  <c r="O428" i="6"/>
  <c r="P428" i="6" s="1"/>
  <c r="U428" i="6"/>
  <c r="O429" i="6"/>
  <c r="P429" i="6" s="1"/>
  <c r="U429" i="6"/>
  <c r="O430" i="6"/>
  <c r="P430" i="6" s="1"/>
  <c r="U430" i="6"/>
  <c r="O431" i="6"/>
  <c r="P431" i="6" s="1"/>
  <c r="U431" i="6"/>
  <c r="O432" i="6"/>
  <c r="P432" i="6" s="1"/>
  <c r="U432" i="6"/>
  <c r="O433" i="6"/>
  <c r="P433" i="6" s="1"/>
  <c r="U433" i="6"/>
  <c r="O434" i="6"/>
  <c r="P434" i="6" s="1"/>
  <c r="U434" i="6"/>
  <c r="O435" i="6"/>
  <c r="P435" i="6" s="1"/>
  <c r="U435" i="6"/>
  <c r="O436" i="6"/>
  <c r="P436" i="6" s="1"/>
  <c r="U436" i="6"/>
  <c r="O437" i="6"/>
  <c r="P437" i="6" s="1"/>
  <c r="U437" i="6"/>
  <c r="O438" i="6"/>
  <c r="P438" i="6" s="1"/>
  <c r="U438" i="6"/>
  <c r="O439" i="6"/>
  <c r="P439" i="6" s="1"/>
  <c r="U439" i="6"/>
  <c r="O440" i="6"/>
  <c r="P440" i="6" s="1"/>
  <c r="U440" i="6"/>
  <c r="O441" i="6"/>
  <c r="P441" i="6" s="1"/>
  <c r="U441" i="6"/>
  <c r="O442" i="6"/>
  <c r="P442" i="6" s="1"/>
  <c r="U442" i="6"/>
  <c r="O443" i="6"/>
  <c r="P443" i="6" s="1"/>
  <c r="U443" i="6"/>
  <c r="O444" i="6"/>
  <c r="P444" i="6" s="1"/>
  <c r="U444" i="6"/>
  <c r="O445" i="6"/>
  <c r="P445" i="6" s="1"/>
  <c r="U445" i="6"/>
  <c r="O446" i="6"/>
  <c r="P446" i="6" s="1"/>
  <c r="U446" i="6"/>
  <c r="O447" i="6"/>
  <c r="P447" i="6" s="1"/>
  <c r="U447" i="6"/>
  <c r="O448" i="6"/>
  <c r="P448" i="6" s="1"/>
  <c r="U448" i="6"/>
  <c r="O449" i="6"/>
  <c r="P449" i="6" s="1"/>
  <c r="U449" i="6"/>
  <c r="O450" i="6"/>
  <c r="P450" i="6" s="1"/>
  <c r="U450" i="6"/>
  <c r="O451" i="6"/>
  <c r="P451" i="6" s="1"/>
  <c r="U451" i="6"/>
  <c r="O452" i="6"/>
  <c r="P452" i="6" s="1"/>
  <c r="U452" i="6"/>
  <c r="O453" i="6"/>
  <c r="P453" i="6" s="1"/>
  <c r="U453" i="6"/>
  <c r="O454" i="6"/>
  <c r="P454" i="6" s="1"/>
  <c r="U454" i="6"/>
  <c r="O455" i="6"/>
  <c r="P455" i="6" s="1"/>
  <c r="U455" i="6"/>
  <c r="O456" i="6"/>
  <c r="P456" i="6" s="1"/>
  <c r="U456" i="6"/>
  <c r="O457" i="6"/>
  <c r="P457" i="6" s="1"/>
  <c r="U457" i="6"/>
  <c r="O458" i="6"/>
  <c r="P458" i="6" s="1"/>
  <c r="U458" i="6"/>
  <c r="O459" i="6"/>
  <c r="P459" i="6" s="1"/>
  <c r="U459" i="6"/>
  <c r="O460" i="6"/>
  <c r="P460" i="6" s="1"/>
  <c r="U460" i="6"/>
  <c r="O461" i="6"/>
  <c r="P461" i="6" s="1"/>
  <c r="U461" i="6"/>
  <c r="O462" i="6"/>
  <c r="P462" i="6" s="1"/>
  <c r="U462" i="6"/>
  <c r="O463" i="6"/>
  <c r="P463" i="6" s="1"/>
  <c r="U463" i="6"/>
  <c r="O464" i="6"/>
  <c r="P464" i="6" s="1"/>
  <c r="U464" i="6"/>
  <c r="O465" i="6"/>
  <c r="P465" i="6" s="1"/>
  <c r="U465" i="6"/>
  <c r="O466" i="6"/>
  <c r="P466" i="6" s="1"/>
  <c r="U466" i="6"/>
  <c r="O467" i="6"/>
  <c r="P467" i="6" s="1"/>
  <c r="U467" i="6"/>
  <c r="O468" i="6"/>
  <c r="P468" i="6" s="1"/>
  <c r="U468" i="6"/>
  <c r="O469" i="6"/>
  <c r="P469" i="6" s="1"/>
  <c r="U469" i="6"/>
  <c r="O470" i="6"/>
  <c r="P470" i="6" s="1"/>
  <c r="U470" i="6"/>
  <c r="O471" i="6"/>
  <c r="P471" i="6" s="1"/>
  <c r="U471" i="6"/>
  <c r="O472" i="6"/>
  <c r="P472" i="6" s="1"/>
  <c r="U472" i="6"/>
  <c r="O473" i="6"/>
  <c r="P473" i="6" s="1"/>
  <c r="U473" i="6"/>
  <c r="O474" i="6"/>
  <c r="P474" i="6" s="1"/>
  <c r="U474" i="6"/>
  <c r="O475" i="6"/>
  <c r="P475" i="6" s="1"/>
  <c r="U475" i="6"/>
  <c r="O476" i="6"/>
  <c r="P476" i="6" s="1"/>
  <c r="U476" i="6"/>
  <c r="O477" i="6"/>
  <c r="P477" i="6" s="1"/>
  <c r="U477" i="6"/>
  <c r="O478" i="6"/>
  <c r="P478" i="6" s="1"/>
  <c r="U478" i="6"/>
  <c r="U479" i="6"/>
  <c r="T479" i="6"/>
  <c r="O479" i="6"/>
  <c r="P479" i="6" s="1"/>
  <c r="O480" i="6"/>
  <c r="P480" i="6" s="1"/>
  <c r="O481" i="6"/>
  <c r="P481" i="6" s="1"/>
  <c r="O482" i="6"/>
  <c r="P482" i="6" s="1"/>
  <c r="O483" i="6"/>
  <c r="P483" i="6" s="1"/>
  <c r="O484" i="6"/>
  <c r="P484" i="6" s="1"/>
  <c r="O485" i="6"/>
  <c r="P485" i="6" s="1"/>
  <c r="O486" i="6"/>
  <c r="P486" i="6" s="1"/>
  <c r="O487" i="6"/>
  <c r="P487" i="6" s="1"/>
  <c r="O488" i="6"/>
  <c r="P488" i="6" s="1"/>
  <c r="O489" i="6"/>
  <c r="P489" i="6" s="1"/>
  <c r="O490" i="6"/>
  <c r="P490" i="6" s="1"/>
  <c r="O491" i="6"/>
  <c r="P491" i="6" s="1"/>
  <c r="O492" i="6"/>
  <c r="P492" i="6" s="1"/>
  <c r="O493" i="6"/>
  <c r="P493" i="6" s="1"/>
  <c r="O494" i="6"/>
  <c r="P494" i="6" s="1"/>
  <c r="O495" i="6"/>
  <c r="P495" i="6" s="1"/>
  <c r="O496" i="6"/>
  <c r="P496" i="6" s="1"/>
  <c r="O497" i="6"/>
  <c r="P497" i="6" s="1"/>
  <c r="O498" i="6"/>
  <c r="P498" i="6" s="1"/>
  <c r="O499" i="6"/>
  <c r="P499" i="6" s="1"/>
  <c r="O500" i="6"/>
  <c r="P500" i="6" s="1"/>
  <c r="O501" i="6"/>
  <c r="P501" i="6" s="1"/>
  <c r="O502" i="6"/>
  <c r="P502" i="6" s="1"/>
  <c r="O503" i="6"/>
  <c r="P503" i="6" s="1"/>
  <c r="O504" i="6"/>
  <c r="P504" i="6" s="1"/>
  <c r="O505" i="6"/>
  <c r="P505" i="6" s="1"/>
  <c r="O506" i="6"/>
  <c r="P506" i="6" s="1"/>
  <c r="O507" i="6"/>
  <c r="P507" i="6" s="1"/>
  <c r="N765" i="6" l="1"/>
  <c r="M765" i="6"/>
  <c r="S765" i="6" s="1"/>
  <c r="K765" i="6"/>
  <c r="B765" i="6"/>
  <c r="U765" i="6" s="1"/>
  <c r="A765" i="6"/>
  <c r="N764" i="6"/>
  <c r="M764" i="6"/>
  <c r="S764" i="6" s="1"/>
  <c r="K764" i="6"/>
  <c r="B764" i="6"/>
  <c r="U764" i="6" s="1"/>
  <c r="A764" i="6"/>
  <c r="N763" i="6"/>
  <c r="M763" i="6"/>
  <c r="S763" i="6" s="1"/>
  <c r="K763" i="6"/>
  <c r="B763" i="6"/>
  <c r="U763" i="6" s="1"/>
  <c r="A763" i="6"/>
  <c r="N762" i="6"/>
  <c r="M762" i="6"/>
  <c r="S762" i="6" s="1"/>
  <c r="K762" i="6"/>
  <c r="B762" i="6"/>
  <c r="U762" i="6" s="1"/>
  <c r="A762" i="6"/>
  <c r="N761" i="6"/>
  <c r="M761" i="6"/>
  <c r="S761" i="6" s="1"/>
  <c r="K761" i="6"/>
  <c r="B761" i="6"/>
  <c r="U761" i="6" s="1"/>
  <c r="A761" i="6"/>
  <c r="N760" i="6"/>
  <c r="M760" i="6"/>
  <c r="S760" i="6" s="1"/>
  <c r="K760" i="6"/>
  <c r="B760" i="6"/>
  <c r="U760" i="6" s="1"/>
  <c r="A760" i="6"/>
  <c r="N609" i="6"/>
  <c r="M609" i="6"/>
  <c r="S609" i="6" s="1"/>
  <c r="K609" i="6"/>
  <c r="B609" i="6"/>
  <c r="U609" i="6" s="1"/>
  <c r="A609" i="6"/>
  <c r="N608" i="6"/>
  <c r="M608" i="6"/>
  <c r="S608" i="6" s="1"/>
  <c r="K608" i="6"/>
  <c r="B608" i="6"/>
  <c r="U608" i="6" s="1"/>
  <c r="A608" i="6"/>
  <c r="N607" i="6"/>
  <c r="M607" i="6"/>
  <c r="S607" i="6" s="1"/>
  <c r="K607" i="6"/>
  <c r="B607" i="6"/>
  <c r="U607" i="6" s="1"/>
  <c r="A607" i="6"/>
  <c r="N606" i="6"/>
  <c r="M606" i="6"/>
  <c r="S606" i="6" s="1"/>
  <c r="K606" i="6"/>
  <c r="B606" i="6"/>
  <c r="U606" i="6" s="1"/>
  <c r="A606" i="6"/>
  <c r="N605" i="6"/>
  <c r="M605" i="6"/>
  <c r="S605" i="6" s="1"/>
  <c r="K605" i="6"/>
  <c r="B605" i="6"/>
  <c r="U605" i="6" s="1"/>
  <c r="A605" i="6"/>
  <c r="N604" i="6"/>
  <c r="M604" i="6"/>
  <c r="S604" i="6" s="1"/>
  <c r="K604" i="6"/>
  <c r="B604" i="6"/>
  <c r="U604" i="6" s="1"/>
  <c r="A604" i="6"/>
  <c r="N603" i="6"/>
  <c r="M603" i="6"/>
  <c r="S603" i="6" s="1"/>
  <c r="K603" i="6"/>
  <c r="B603" i="6"/>
  <c r="U603" i="6" s="1"/>
  <c r="A603" i="6"/>
  <c r="N602" i="6"/>
  <c r="M602" i="6"/>
  <c r="S602" i="6" s="1"/>
  <c r="K602" i="6"/>
  <c r="B602" i="6"/>
  <c r="U602" i="6" s="1"/>
  <c r="A602" i="6"/>
  <c r="N601" i="6"/>
  <c r="M601" i="6"/>
  <c r="S601" i="6" s="1"/>
  <c r="K601" i="6"/>
  <c r="B601" i="6"/>
  <c r="U601" i="6" s="1"/>
  <c r="A601" i="6"/>
  <c r="N600" i="6"/>
  <c r="M600" i="6"/>
  <c r="S600" i="6" s="1"/>
  <c r="K600" i="6"/>
  <c r="B600" i="6"/>
  <c r="U600" i="6" s="1"/>
  <c r="A600" i="6"/>
  <c r="N599" i="6"/>
  <c r="M599" i="6"/>
  <c r="S599" i="6" s="1"/>
  <c r="K599" i="6"/>
  <c r="B599" i="6"/>
  <c r="U599" i="6" s="1"/>
  <c r="A599" i="6"/>
  <c r="N598" i="6"/>
  <c r="M598" i="6"/>
  <c r="S598" i="6" s="1"/>
  <c r="K598" i="6"/>
  <c r="B598" i="6"/>
  <c r="U598" i="6" s="1"/>
  <c r="A598" i="6"/>
  <c r="N597" i="6"/>
  <c r="M597" i="6"/>
  <c r="S597" i="6" s="1"/>
  <c r="K597" i="6"/>
  <c r="B597" i="6"/>
  <c r="U597" i="6" s="1"/>
  <c r="A597" i="6"/>
  <c r="N596" i="6"/>
  <c r="M596" i="6"/>
  <c r="S596" i="6" s="1"/>
  <c r="K596" i="6"/>
  <c r="B596" i="6"/>
  <c r="U596" i="6" s="1"/>
  <c r="A596" i="6"/>
  <c r="N595" i="6"/>
  <c r="M595" i="6"/>
  <c r="S595" i="6" s="1"/>
  <c r="K595" i="6"/>
  <c r="B595" i="6"/>
  <c r="U595" i="6" s="1"/>
  <c r="A595" i="6"/>
  <c r="N594" i="6"/>
  <c r="M594" i="6"/>
  <c r="S594" i="6" s="1"/>
  <c r="K594" i="6"/>
  <c r="B594" i="6"/>
  <c r="U594" i="6" s="1"/>
  <c r="A594" i="6"/>
  <c r="N593" i="6"/>
  <c r="M593" i="6"/>
  <c r="S593" i="6" s="1"/>
  <c r="K593" i="6"/>
  <c r="B593" i="6"/>
  <c r="U593" i="6" s="1"/>
  <c r="A593" i="6"/>
  <c r="N592" i="6"/>
  <c r="M592" i="6"/>
  <c r="S592" i="6" s="1"/>
  <c r="K592" i="6"/>
  <c r="B592" i="6"/>
  <c r="U592" i="6" s="1"/>
  <c r="A592" i="6"/>
  <c r="N591" i="6"/>
  <c r="M591" i="6"/>
  <c r="S591" i="6" s="1"/>
  <c r="K591" i="6"/>
  <c r="B591" i="6"/>
  <c r="U591" i="6" s="1"/>
  <c r="A591" i="6"/>
  <c r="N590" i="6"/>
  <c r="M590" i="6"/>
  <c r="S590" i="6" s="1"/>
  <c r="K590" i="6"/>
  <c r="B590" i="6"/>
  <c r="U590" i="6" s="1"/>
  <c r="A590" i="6"/>
  <c r="N589" i="6"/>
  <c r="M589" i="6"/>
  <c r="S589" i="6" s="1"/>
  <c r="K589" i="6"/>
  <c r="B589" i="6"/>
  <c r="U589" i="6" s="1"/>
  <c r="A589" i="6"/>
  <c r="N588" i="6"/>
  <c r="M588" i="6"/>
  <c r="S588" i="6" s="1"/>
  <c r="K588" i="6"/>
  <c r="B588" i="6"/>
  <c r="U588" i="6" s="1"/>
  <c r="A588" i="6"/>
  <c r="N587" i="6"/>
  <c r="M587" i="6"/>
  <c r="S587" i="6" s="1"/>
  <c r="K587" i="6"/>
  <c r="B587" i="6"/>
  <c r="A587" i="6"/>
  <c r="N586" i="6"/>
  <c r="M586" i="6"/>
  <c r="S586" i="6" s="1"/>
  <c r="K586" i="6"/>
  <c r="B586" i="6"/>
  <c r="T586" i="6" s="1"/>
  <c r="A586" i="6"/>
  <c r="N585" i="6"/>
  <c r="M585" i="6"/>
  <c r="S585" i="6" s="1"/>
  <c r="K585" i="6"/>
  <c r="B585" i="6"/>
  <c r="T585" i="6" s="1"/>
  <c r="A585" i="6"/>
  <c r="N584" i="6"/>
  <c r="M584" i="6"/>
  <c r="S584" i="6" s="1"/>
  <c r="K584" i="6"/>
  <c r="B584" i="6"/>
  <c r="T584" i="6" s="1"/>
  <c r="A584" i="6"/>
  <c r="N583" i="6"/>
  <c r="M583" i="6"/>
  <c r="S583" i="6" s="1"/>
  <c r="K583" i="6"/>
  <c r="B583" i="6"/>
  <c r="T583" i="6" s="1"/>
  <c r="A583" i="6"/>
  <c r="N582" i="6"/>
  <c r="M582" i="6"/>
  <c r="S582" i="6" s="1"/>
  <c r="K582" i="6"/>
  <c r="B582" i="6"/>
  <c r="T582" i="6" s="1"/>
  <c r="A582" i="6"/>
  <c r="N581" i="6"/>
  <c r="M581" i="6"/>
  <c r="S581" i="6" s="1"/>
  <c r="K581" i="6"/>
  <c r="B581" i="6"/>
  <c r="T581" i="6" s="1"/>
  <c r="A581" i="6"/>
  <c r="N580" i="6"/>
  <c r="M580" i="6"/>
  <c r="S580" i="6" s="1"/>
  <c r="K580" i="6"/>
  <c r="B580" i="6"/>
  <c r="T580" i="6" s="1"/>
  <c r="A580" i="6"/>
  <c r="N579" i="6"/>
  <c r="M579" i="6"/>
  <c r="S579" i="6" s="1"/>
  <c r="K579" i="6"/>
  <c r="B579" i="6"/>
  <c r="T579" i="6" s="1"/>
  <c r="A579" i="6"/>
  <c r="N578" i="6"/>
  <c r="M578" i="6"/>
  <c r="S578" i="6" s="1"/>
  <c r="K578" i="6"/>
  <c r="B578" i="6"/>
  <c r="T578" i="6" s="1"/>
  <c r="A578" i="6"/>
  <c r="N577" i="6"/>
  <c r="M577" i="6"/>
  <c r="S577" i="6" s="1"/>
  <c r="K577" i="6"/>
  <c r="B577" i="6"/>
  <c r="T577" i="6" s="1"/>
  <c r="A577" i="6"/>
  <c r="N576" i="6"/>
  <c r="M576" i="6"/>
  <c r="S576" i="6" s="1"/>
  <c r="K576" i="6"/>
  <c r="B576" i="6"/>
  <c r="T576" i="6" s="1"/>
  <c r="A576" i="6"/>
  <c r="N575" i="6"/>
  <c r="M575" i="6"/>
  <c r="S575" i="6" s="1"/>
  <c r="K575" i="6"/>
  <c r="B575" i="6"/>
  <c r="T575" i="6" s="1"/>
  <c r="A575" i="6"/>
  <c r="N574" i="6"/>
  <c r="M574" i="6"/>
  <c r="S574" i="6" s="1"/>
  <c r="K574" i="6"/>
  <c r="B574" i="6"/>
  <c r="T574" i="6" s="1"/>
  <c r="A574" i="6"/>
  <c r="N573" i="6"/>
  <c r="M573" i="6"/>
  <c r="S573" i="6" s="1"/>
  <c r="K573" i="6"/>
  <c r="B573" i="6"/>
  <c r="T573" i="6" s="1"/>
  <c r="A573" i="6"/>
  <c r="N572" i="6"/>
  <c r="M572" i="6"/>
  <c r="S572" i="6" s="1"/>
  <c r="K572" i="6"/>
  <c r="B572" i="6"/>
  <c r="T572" i="6" s="1"/>
  <c r="A572" i="6"/>
  <c r="N571" i="6"/>
  <c r="M571" i="6"/>
  <c r="S571" i="6" s="1"/>
  <c r="K571" i="6"/>
  <c r="B571" i="6"/>
  <c r="T571" i="6" s="1"/>
  <c r="A571" i="6"/>
  <c r="N570" i="6"/>
  <c r="M570" i="6"/>
  <c r="S570" i="6" s="1"/>
  <c r="K570" i="6"/>
  <c r="B570" i="6"/>
  <c r="T570" i="6" s="1"/>
  <c r="A570" i="6"/>
  <c r="N569" i="6"/>
  <c r="M569" i="6"/>
  <c r="S569" i="6" s="1"/>
  <c r="K569" i="6"/>
  <c r="B569" i="6"/>
  <c r="T569" i="6" s="1"/>
  <c r="A569" i="6"/>
  <c r="N568" i="6"/>
  <c r="M568" i="6"/>
  <c r="S568" i="6" s="1"/>
  <c r="K568" i="6"/>
  <c r="B568" i="6"/>
  <c r="T568" i="6" s="1"/>
  <c r="A568" i="6"/>
  <c r="N567" i="6"/>
  <c r="M567" i="6"/>
  <c r="S567" i="6" s="1"/>
  <c r="K567" i="6"/>
  <c r="B567" i="6"/>
  <c r="T567" i="6" s="1"/>
  <c r="A567" i="6"/>
  <c r="N566" i="6"/>
  <c r="M566" i="6"/>
  <c r="S566" i="6" s="1"/>
  <c r="K566" i="6"/>
  <c r="B566" i="6"/>
  <c r="T566" i="6" s="1"/>
  <c r="A566" i="6"/>
  <c r="N565" i="6"/>
  <c r="M565" i="6"/>
  <c r="S565" i="6" s="1"/>
  <c r="K565" i="6"/>
  <c r="B565" i="6"/>
  <c r="T565" i="6" s="1"/>
  <c r="A565" i="6"/>
  <c r="N564" i="6"/>
  <c r="M564" i="6"/>
  <c r="S564" i="6" s="1"/>
  <c r="K564" i="6"/>
  <c r="B564" i="6"/>
  <c r="T564" i="6" s="1"/>
  <c r="A564" i="6"/>
  <c r="N563" i="6"/>
  <c r="M563" i="6"/>
  <c r="S563" i="6" s="1"/>
  <c r="K563" i="6"/>
  <c r="B563" i="6"/>
  <c r="T563" i="6" s="1"/>
  <c r="A563" i="6"/>
  <c r="N562" i="6"/>
  <c r="M562" i="6"/>
  <c r="S562" i="6" s="1"/>
  <c r="K562" i="6"/>
  <c r="B562" i="6"/>
  <c r="T562" i="6" s="1"/>
  <c r="A562" i="6"/>
  <c r="N561" i="6"/>
  <c r="M561" i="6"/>
  <c r="S561" i="6" s="1"/>
  <c r="K561" i="6"/>
  <c r="B561" i="6"/>
  <c r="T561" i="6" s="1"/>
  <c r="A561" i="6"/>
  <c r="N560" i="6"/>
  <c r="M560" i="6"/>
  <c r="S560" i="6" s="1"/>
  <c r="K560" i="6"/>
  <c r="B560" i="6"/>
  <c r="T560" i="6" s="1"/>
  <c r="A560" i="6"/>
  <c r="N559" i="6"/>
  <c r="M559" i="6"/>
  <c r="S559" i="6" s="1"/>
  <c r="K559" i="6"/>
  <c r="B559" i="6"/>
  <c r="T559" i="6" s="1"/>
  <c r="A559" i="6"/>
  <c r="N558" i="6"/>
  <c r="M558" i="6"/>
  <c r="S558" i="6" s="1"/>
  <c r="K558" i="6"/>
  <c r="B558" i="6"/>
  <c r="T558" i="6" s="1"/>
  <c r="A558" i="6"/>
  <c r="N557" i="6"/>
  <c r="M557" i="6"/>
  <c r="S557" i="6" s="1"/>
  <c r="K557" i="6"/>
  <c r="B557" i="6"/>
  <c r="T557" i="6" s="1"/>
  <c r="A557" i="6"/>
  <c r="N556" i="6"/>
  <c r="M556" i="6"/>
  <c r="S556" i="6" s="1"/>
  <c r="K556" i="6"/>
  <c r="B556" i="6"/>
  <c r="T556" i="6" s="1"/>
  <c r="A556" i="6"/>
  <c r="N555" i="6"/>
  <c r="M555" i="6"/>
  <c r="S555" i="6" s="1"/>
  <c r="K555" i="6"/>
  <c r="B555" i="6"/>
  <c r="T555" i="6" s="1"/>
  <c r="A555" i="6"/>
  <c r="N554" i="6"/>
  <c r="M554" i="6"/>
  <c r="S554" i="6" s="1"/>
  <c r="K554" i="6"/>
  <c r="B554" i="6"/>
  <c r="T554" i="6" s="1"/>
  <c r="A554" i="6"/>
  <c r="N553" i="6"/>
  <c r="M553" i="6"/>
  <c r="S553" i="6" s="1"/>
  <c r="K553" i="6"/>
  <c r="B553" i="6"/>
  <c r="T553" i="6" s="1"/>
  <c r="A553" i="6"/>
  <c r="N552" i="6"/>
  <c r="M552" i="6"/>
  <c r="S552" i="6" s="1"/>
  <c r="K552" i="6"/>
  <c r="B552" i="6"/>
  <c r="T552" i="6" s="1"/>
  <c r="A552" i="6"/>
  <c r="N551" i="6"/>
  <c r="M551" i="6"/>
  <c r="S551" i="6" s="1"/>
  <c r="K551" i="6"/>
  <c r="B551" i="6"/>
  <c r="T551" i="6" s="1"/>
  <c r="A551" i="6"/>
  <c r="N550" i="6"/>
  <c r="M550" i="6"/>
  <c r="S550" i="6" s="1"/>
  <c r="K550" i="6"/>
  <c r="B550" i="6"/>
  <c r="T550" i="6" s="1"/>
  <c r="A550" i="6"/>
  <c r="N549" i="6"/>
  <c r="M549" i="6"/>
  <c r="S549" i="6" s="1"/>
  <c r="K549" i="6"/>
  <c r="B549" i="6"/>
  <c r="T549" i="6" s="1"/>
  <c r="A549" i="6"/>
  <c r="N548" i="6"/>
  <c r="M548" i="6"/>
  <c r="S548" i="6" s="1"/>
  <c r="K548" i="6"/>
  <c r="B548" i="6"/>
  <c r="T548" i="6" s="1"/>
  <c r="A548" i="6"/>
  <c r="N547" i="6"/>
  <c r="M547" i="6"/>
  <c r="S547" i="6" s="1"/>
  <c r="K547" i="6"/>
  <c r="B547" i="6"/>
  <c r="T547" i="6" s="1"/>
  <c r="A547" i="6"/>
  <c r="N546" i="6"/>
  <c r="M546" i="6"/>
  <c r="S546" i="6" s="1"/>
  <c r="K546" i="6"/>
  <c r="B546" i="6"/>
  <c r="T546" i="6" s="1"/>
  <c r="A546" i="6"/>
  <c r="N545" i="6"/>
  <c r="M545" i="6"/>
  <c r="S545" i="6" s="1"/>
  <c r="K545" i="6"/>
  <c r="B545" i="6"/>
  <c r="T545" i="6" s="1"/>
  <c r="A545" i="6"/>
  <c r="N544" i="6"/>
  <c r="M544" i="6"/>
  <c r="S544" i="6" s="1"/>
  <c r="K544" i="6"/>
  <c r="B544" i="6"/>
  <c r="T544" i="6" s="1"/>
  <c r="A544" i="6"/>
  <c r="N543" i="6"/>
  <c r="M543" i="6"/>
  <c r="S543" i="6" s="1"/>
  <c r="K543" i="6"/>
  <c r="B543" i="6"/>
  <c r="T543" i="6" s="1"/>
  <c r="A543" i="6"/>
  <c r="N542" i="6"/>
  <c r="M542" i="6"/>
  <c r="S542" i="6" s="1"/>
  <c r="K542" i="6"/>
  <c r="B542" i="6"/>
  <c r="T542" i="6" s="1"/>
  <c r="A542" i="6"/>
  <c r="N541" i="6"/>
  <c r="M541" i="6"/>
  <c r="S541" i="6" s="1"/>
  <c r="K541" i="6"/>
  <c r="B541" i="6"/>
  <c r="T541" i="6" s="1"/>
  <c r="A541" i="6"/>
  <c r="N540" i="6"/>
  <c r="M540" i="6"/>
  <c r="S540" i="6" s="1"/>
  <c r="K540" i="6"/>
  <c r="B540" i="6"/>
  <c r="T540" i="6" s="1"/>
  <c r="A540" i="6"/>
  <c r="N539" i="6"/>
  <c r="M539" i="6"/>
  <c r="K539" i="6"/>
  <c r="B539" i="6"/>
  <c r="A539" i="6"/>
  <c r="N538" i="6"/>
  <c r="M538" i="6"/>
  <c r="S538" i="6" s="1"/>
  <c r="K538" i="6"/>
  <c r="B538" i="6"/>
  <c r="T538" i="6" s="1"/>
  <c r="A538" i="6"/>
  <c r="N537" i="6"/>
  <c r="M537" i="6"/>
  <c r="S537" i="6" s="1"/>
  <c r="K537" i="6"/>
  <c r="B537" i="6"/>
  <c r="A537" i="6"/>
  <c r="N536" i="6"/>
  <c r="M536" i="6"/>
  <c r="S536" i="6" s="1"/>
  <c r="K536" i="6"/>
  <c r="B536" i="6"/>
  <c r="T536" i="6" s="1"/>
  <c r="A536" i="6"/>
  <c r="N535" i="6"/>
  <c r="M535" i="6"/>
  <c r="S535" i="6" s="1"/>
  <c r="K535" i="6"/>
  <c r="B535" i="6"/>
  <c r="A535" i="6"/>
  <c r="N534" i="6"/>
  <c r="M534" i="6"/>
  <c r="S534" i="6" s="1"/>
  <c r="K534" i="6"/>
  <c r="B534" i="6"/>
  <c r="T534" i="6" s="1"/>
  <c r="A534" i="6"/>
  <c r="N533" i="6"/>
  <c r="M533" i="6"/>
  <c r="S533" i="6" s="1"/>
  <c r="K533" i="6"/>
  <c r="B533" i="6"/>
  <c r="A533" i="6"/>
  <c r="N532" i="6"/>
  <c r="M532" i="6"/>
  <c r="S532" i="6" s="1"/>
  <c r="K532" i="6"/>
  <c r="B532" i="6"/>
  <c r="T532" i="6" s="1"/>
  <c r="A532" i="6"/>
  <c r="N531" i="6"/>
  <c r="M531" i="6"/>
  <c r="S531" i="6" s="1"/>
  <c r="K531" i="6"/>
  <c r="B531" i="6"/>
  <c r="A531" i="6"/>
  <c r="N530" i="6"/>
  <c r="M530" i="6"/>
  <c r="S530" i="6" s="1"/>
  <c r="K530" i="6"/>
  <c r="B530" i="6"/>
  <c r="T530" i="6" s="1"/>
  <c r="A530" i="6"/>
  <c r="N529" i="6"/>
  <c r="M529" i="6"/>
  <c r="S529" i="6" s="1"/>
  <c r="K529" i="6"/>
  <c r="B529" i="6"/>
  <c r="A529" i="6"/>
  <c r="N528" i="6"/>
  <c r="M528" i="6"/>
  <c r="S528" i="6" s="1"/>
  <c r="K528" i="6"/>
  <c r="B528" i="6"/>
  <c r="T528" i="6" s="1"/>
  <c r="A528" i="6"/>
  <c r="N527" i="6"/>
  <c r="M527" i="6"/>
  <c r="S527" i="6" s="1"/>
  <c r="K527" i="6"/>
  <c r="B527" i="6"/>
  <c r="A527" i="6"/>
  <c r="N526" i="6"/>
  <c r="M526" i="6"/>
  <c r="S526" i="6" s="1"/>
  <c r="K526" i="6"/>
  <c r="B526" i="6"/>
  <c r="T526" i="6" s="1"/>
  <c r="A526" i="6"/>
  <c r="N525" i="6"/>
  <c r="M525" i="6"/>
  <c r="S525" i="6" s="1"/>
  <c r="K525" i="6"/>
  <c r="B525" i="6"/>
  <c r="A525" i="6"/>
  <c r="N524" i="6"/>
  <c r="M524" i="6"/>
  <c r="S524" i="6" s="1"/>
  <c r="K524" i="6"/>
  <c r="B524" i="6"/>
  <c r="T524" i="6" s="1"/>
  <c r="A524" i="6"/>
  <c r="N523" i="6"/>
  <c r="M523" i="6"/>
  <c r="S523" i="6" s="1"/>
  <c r="K523" i="6"/>
  <c r="B523" i="6"/>
  <c r="A523" i="6"/>
  <c r="N522" i="6"/>
  <c r="M522" i="6"/>
  <c r="S522" i="6" s="1"/>
  <c r="K522" i="6"/>
  <c r="B522" i="6"/>
  <c r="T522" i="6" s="1"/>
  <c r="A522" i="6"/>
  <c r="N521" i="6"/>
  <c r="M521" i="6"/>
  <c r="S521" i="6" s="1"/>
  <c r="K521" i="6"/>
  <c r="B521" i="6"/>
  <c r="A521" i="6"/>
  <c r="N520" i="6"/>
  <c r="M520" i="6"/>
  <c r="S520" i="6" s="1"/>
  <c r="K520" i="6"/>
  <c r="B520" i="6"/>
  <c r="T520" i="6" s="1"/>
  <c r="A520" i="6"/>
  <c r="N519" i="6"/>
  <c r="M519" i="6"/>
  <c r="S519" i="6" s="1"/>
  <c r="K519" i="6"/>
  <c r="B519" i="6"/>
  <c r="A519" i="6"/>
  <c r="N518" i="6"/>
  <c r="M518" i="6"/>
  <c r="S518" i="6" s="1"/>
  <c r="K518" i="6"/>
  <c r="B518" i="6"/>
  <c r="T518" i="6" s="1"/>
  <c r="A518" i="6"/>
  <c r="N517" i="6"/>
  <c r="M517" i="6"/>
  <c r="S517" i="6" s="1"/>
  <c r="K517" i="6"/>
  <c r="B517" i="6"/>
  <c r="A517" i="6"/>
  <c r="N516" i="6"/>
  <c r="M516" i="6"/>
  <c r="S516" i="6" s="1"/>
  <c r="K516" i="6"/>
  <c r="B516" i="6"/>
  <c r="T516" i="6" s="1"/>
  <c r="A516" i="6"/>
  <c r="N515" i="6"/>
  <c r="M515" i="6"/>
  <c r="S515" i="6" s="1"/>
  <c r="K515" i="6"/>
  <c r="B515" i="6"/>
  <c r="A515" i="6"/>
  <c r="N514" i="6"/>
  <c r="M514" i="6"/>
  <c r="S514" i="6" s="1"/>
  <c r="K514" i="6"/>
  <c r="B514" i="6"/>
  <c r="T514" i="6" s="1"/>
  <c r="A514" i="6"/>
  <c r="N513" i="6"/>
  <c r="M513" i="6"/>
  <c r="S513" i="6" s="1"/>
  <c r="K513" i="6"/>
  <c r="B513" i="6"/>
  <c r="A513" i="6"/>
  <c r="N512" i="6"/>
  <c r="M512" i="6"/>
  <c r="S512" i="6" s="1"/>
  <c r="K512" i="6"/>
  <c r="B512" i="6"/>
  <c r="T512" i="6" s="1"/>
  <c r="A512" i="6"/>
  <c r="N511" i="6"/>
  <c r="M511" i="6"/>
  <c r="S511" i="6" s="1"/>
  <c r="K511" i="6"/>
  <c r="B511" i="6"/>
  <c r="A511" i="6"/>
  <c r="N510" i="6"/>
  <c r="M510" i="6"/>
  <c r="S510" i="6" s="1"/>
  <c r="K510" i="6"/>
  <c r="B510" i="6"/>
  <c r="T510" i="6" s="1"/>
  <c r="A510" i="6"/>
  <c r="N509" i="6"/>
  <c r="M509" i="6"/>
  <c r="S509" i="6" s="1"/>
  <c r="K509" i="6"/>
  <c r="B509" i="6"/>
  <c r="A509" i="6"/>
  <c r="N508" i="6"/>
  <c r="M508" i="6"/>
  <c r="S508" i="6" s="1"/>
  <c r="K508" i="6"/>
  <c r="B508" i="6"/>
  <c r="T508" i="6" s="1"/>
  <c r="A508" i="6"/>
  <c r="N407" i="6"/>
  <c r="M407" i="6"/>
  <c r="S407" i="6" s="1"/>
  <c r="K407" i="6"/>
  <c r="B407" i="6"/>
  <c r="A407" i="6"/>
  <c r="N406" i="6"/>
  <c r="M406" i="6"/>
  <c r="S406" i="6" s="1"/>
  <c r="K406" i="6"/>
  <c r="B406" i="6"/>
  <c r="T406" i="6" s="1"/>
  <c r="A406" i="6"/>
  <c r="N405" i="6"/>
  <c r="M405" i="6"/>
  <c r="S405" i="6" s="1"/>
  <c r="K405" i="6"/>
  <c r="B405" i="6"/>
  <c r="T405" i="6" s="1"/>
  <c r="A405" i="6"/>
  <c r="N404" i="6"/>
  <c r="M404" i="6"/>
  <c r="S404" i="6" s="1"/>
  <c r="K404" i="6"/>
  <c r="B404" i="6"/>
  <c r="T404" i="6" s="1"/>
  <c r="A404" i="6"/>
  <c r="N403" i="6"/>
  <c r="M403" i="6"/>
  <c r="S403" i="6" s="1"/>
  <c r="K403" i="6"/>
  <c r="B403" i="6"/>
  <c r="T403" i="6" s="1"/>
  <c r="A403" i="6"/>
  <c r="N402" i="6"/>
  <c r="M402" i="6"/>
  <c r="K402" i="6"/>
  <c r="B402" i="6"/>
  <c r="T402" i="6" s="1"/>
  <c r="A402" i="6"/>
  <c r="N401" i="6"/>
  <c r="M401" i="6"/>
  <c r="K401" i="6"/>
  <c r="B401" i="6"/>
  <c r="T401" i="6" s="1"/>
  <c r="A401" i="6"/>
  <c r="N400" i="6"/>
  <c r="M400" i="6"/>
  <c r="K400" i="6"/>
  <c r="B400" i="6"/>
  <c r="T400" i="6" s="1"/>
  <c r="A400" i="6"/>
  <c r="N399" i="6"/>
  <c r="M399" i="6"/>
  <c r="K399" i="6"/>
  <c r="B399" i="6"/>
  <c r="T399" i="6" s="1"/>
  <c r="A399" i="6"/>
  <c r="N398" i="6"/>
  <c r="M398" i="6"/>
  <c r="K398" i="6"/>
  <c r="B398" i="6"/>
  <c r="T398" i="6" s="1"/>
  <c r="A398" i="6"/>
  <c r="N397" i="6"/>
  <c r="M397" i="6"/>
  <c r="K397" i="6"/>
  <c r="B397" i="6"/>
  <c r="T397" i="6" s="1"/>
  <c r="A397" i="6"/>
  <c r="N396" i="6"/>
  <c r="M396" i="6"/>
  <c r="K396" i="6"/>
  <c r="B396" i="6"/>
  <c r="T396" i="6" s="1"/>
  <c r="A396" i="6"/>
  <c r="N395" i="6"/>
  <c r="M395" i="6"/>
  <c r="K395" i="6"/>
  <c r="B395" i="6"/>
  <c r="T395" i="6" s="1"/>
  <c r="A395" i="6"/>
  <c r="N394" i="6"/>
  <c r="M394" i="6"/>
  <c r="K394" i="6"/>
  <c r="B394" i="6"/>
  <c r="T394" i="6" s="1"/>
  <c r="A394" i="6"/>
  <c r="N393" i="6"/>
  <c r="M393" i="6"/>
  <c r="K393" i="6"/>
  <c r="B393" i="6"/>
  <c r="T393" i="6" s="1"/>
  <c r="A393" i="6"/>
  <c r="N392" i="6"/>
  <c r="M392" i="6"/>
  <c r="K392" i="6"/>
  <c r="B392" i="6"/>
  <c r="T392" i="6" s="1"/>
  <c r="A392" i="6"/>
  <c r="N391" i="6"/>
  <c r="M391" i="6"/>
  <c r="K391" i="6"/>
  <c r="B391" i="6"/>
  <c r="A391" i="6"/>
  <c r="N390" i="6"/>
  <c r="M390" i="6"/>
  <c r="K390" i="6"/>
  <c r="B390" i="6"/>
  <c r="T390" i="6" s="1"/>
  <c r="A390" i="6"/>
  <c r="N389" i="6"/>
  <c r="M389" i="6"/>
  <c r="K389" i="6"/>
  <c r="B389" i="6"/>
  <c r="T389" i="6" s="1"/>
  <c r="A389" i="6"/>
  <c r="N388" i="6"/>
  <c r="M388" i="6"/>
  <c r="K388" i="6"/>
  <c r="B388" i="6"/>
  <c r="T388" i="6" s="1"/>
  <c r="A388" i="6"/>
  <c r="N387" i="6"/>
  <c r="M387" i="6"/>
  <c r="K387" i="6"/>
  <c r="B387" i="6"/>
  <c r="T387" i="6" s="1"/>
  <c r="A387" i="6"/>
  <c r="N386" i="6"/>
  <c r="M386" i="6"/>
  <c r="K386" i="6"/>
  <c r="B386" i="6"/>
  <c r="T386" i="6" s="1"/>
  <c r="A386" i="6"/>
  <c r="N385" i="6"/>
  <c r="M385" i="6"/>
  <c r="K385" i="6"/>
  <c r="B385" i="6"/>
  <c r="T385" i="6" s="1"/>
  <c r="A385" i="6"/>
  <c r="N384" i="6"/>
  <c r="M384" i="6"/>
  <c r="K384" i="6"/>
  <c r="B384" i="6"/>
  <c r="T384" i="6" s="1"/>
  <c r="A384" i="6"/>
  <c r="N383" i="6"/>
  <c r="M383" i="6"/>
  <c r="K383" i="6"/>
  <c r="B383" i="6"/>
  <c r="T383" i="6" s="1"/>
  <c r="A383" i="6"/>
  <c r="N382" i="6"/>
  <c r="M382" i="6"/>
  <c r="K382" i="6"/>
  <c r="B382" i="6"/>
  <c r="T382" i="6" s="1"/>
  <c r="A382" i="6"/>
  <c r="N381" i="6"/>
  <c r="M381" i="6"/>
  <c r="K381" i="6"/>
  <c r="B381" i="6"/>
  <c r="T381" i="6" s="1"/>
  <c r="A381" i="6"/>
  <c r="N380" i="6"/>
  <c r="M380" i="6"/>
  <c r="K380" i="6"/>
  <c r="B380" i="6"/>
  <c r="T380" i="6" s="1"/>
  <c r="A380" i="6"/>
  <c r="N379" i="6"/>
  <c r="M379" i="6"/>
  <c r="K379" i="6"/>
  <c r="B379" i="6"/>
  <c r="T379" i="6" s="1"/>
  <c r="A379" i="6"/>
  <c r="N378" i="6"/>
  <c r="M378" i="6"/>
  <c r="K378" i="6"/>
  <c r="B378" i="6"/>
  <c r="T378" i="6" s="1"/>
  <c r="A378" i="6"/>
  <c r="N377" i="6"/>
  <c r="M377" i="6"/>
  <c r="K377" i="6"/>
  <c r="B377" i="6"/>
  <c r="T377" i="6" s="1"/>
  <c r="A377" i="6"/>
  <c r="N376" i="6"/>
  <c r="M376" i="6"/>
  <c r="K376" i="6"/>
  <c r="B376" i="6"/>
  <c r="T376" i="6" s="1"/>
  <c r="A376" i="6"/>
  <c r="N375" i="6"/>
  <c r="M375" i="6"/>
  <c r="K375" i="6"/>
  <c r="B375" i="6"/>
  <c r="T375" i="6" s="1"/>
  <c r="A375" i="6"/>
  <c r="N374" i="6"/>
  <c r="M374" i="6"/>
  <c r="K374" i="6"/>
  <c r="B374" i="6"/>
  <c r="T374" i="6" s="1"/>
  <c r="A374" i="6"/>
  <c r="N373" i="6"/>
  <c r="M373" i="6"/>
  <c r="K373" i="6"/>
  <c r="B373" i="6"/>
  <c r="T373" i="6" s="1"/>
  <c r="A373" i="6"/>
  <c r="N372" i="6"/>
  <c r="M372" i="6"/>
  <c r="K372" i="6"/>
  <c r="B372" i="6"/>
  <c r="T372" i="6" s="1"/>
  <c r="A372" i="6"/>
  <c r="N371" i="6"/>
  <c r="M371" i="6"/>
  <c r="K371" i="6"/>
  <c r="B371" i="6"/>
  <c r="T371" i="6" s="1"/>
  <c r="A371" i="6"/>
  <c r="N370" i="6"/>
  <c r="M370" i="6"/>
  <c r="K370" i="6"/>
  <c r="B370" i="6"/>
  <c r="T370" i="6" s="1"/>
  <c r="A370" i="6"/>
  <c r="N369" i="6"/>
  <c r="M369" i="6"/>
  <c r="K369" i="6"/>
  <c r="B369" i="6"/>
  <c r="T369" i="6" s="1"/>
  <c r="A369" i="6"/>
  <c r="N368" i="6"/>
  <c r="M368" i="6"/>
  <c r="K368" i="6"/>
  <c r="B368" i="6"/>
  <c r="T368" i="6" s="1"/>
  <c r="A368" i="6"/>
  <c r="N367" i="6"/>
  <c r="M367" i="6"/>
  <c r="K367" i="6"/>
  <c r="B367" i="6"/>
  <c r="T367" i="6" s="1"/>
  <c r="A367" i="6"/>
  <c r="N366" i="6"/>
  <c r="M366" i="6"/>
  <c r="K366" i="6"/>
  <c r="B366" i="6"/>
  <c r="T366" i="6" s="1"/>
  <c r="A366" i="6"/>
  <c r="N365" i="6"/>
  <c r="M365" i="6"/>
  <c r="K365" i="6"/>
  <c r="B365" i="6"/>
  <c r="T365" i="6" s="1"/>
  <c r="A365" i="6"/>
  <c r="N364" i="6"/>
  <c r="M364" i="6"/>
  <c r="K364" i="6"/>
  <c r="B364" i="6"/>
  <c r="T364" i="6" s="1"/>
  <c r="A364" i="6"/>
  <c r="N363" i="6"/>
  <c r="M363" i="6"/>
  <c r="K363" i="6"/>
  <c r="B363" i="6"/>
  <c r="T363" i="6" s="1"/>
  <c r="A363" i="6"/>
  <c r="N362" i="6"/>
  <c r="M362" i="6"/>
  <c r="K362" i="6"/>
  <c r="B362" i="6"/>
  <c r="T362" i="6" s="1"/>
  <c r="A362" i="6"/>
  <c r="N361" i="6"/>
  <c r="M361" i="6"/>
  <c r="K361" i="6"/>
  <c r="B361" i="6"/>
  <c r="T361" i="6" s="1"/>
  <c r="A361" i="6"/>
  <c r="N360" i="6"/>
  <c r="M360" i="6"/>
  <c r="K360" i="6"/>
  <c r="B360" i="6"/>
  <c r="T360" i="6" s="1"/>
  <c r="A360" i="6"/>
  <c r="N359" i="6"/>
  <c r="M359" i="6"/>
  <c r="K359" i="6"/>
  <c r="B359" i="6"/>
  <c r="T359" i="6" s="1"/>
  <c r="A359" i="6"/>
  <c r="N358" i="6"/>
  <c r="M358" i="6"/>
  <c r="S358" i="6" s="1"/>
  <c r="K358" i="6"/>
  <c r="B358" i="6"/>
  <c r="T358" i="6" s="1"/>
  <c r="A358" i="6"/>
  <c r="N357" i="6"/>
  <c r="M357" i="6"/>
  <c r="K357" i="6"/>
  <c r="B357" i="6"/>
  <c r="T357" i="6" s="1"/>
  <c r="A357" i="6"/>
  <c r="N356" i="6"/>
  <c r="M356" i="6"/>
  <c r="K356" i="6"/>
  <c r="B356" i="6"/>
  <c r="T356" i="6" s="1"/>
  <c r="A356" i="6"/>
  <c r="N355" i="6"/>
  <c r="M355" i="6"/>
  <c r="S355" i="6" s="1"/>
  <c r="K355" i="6"/>
  <c r="B355" i="6"/>
  <c r="T355" i="6" s="1"/>
  <c r="A355" i="6"/>
  <c r="N354" i="6"/>
  <c r="M354" i="6"/>
  <c r="S354" i="6" s="1"/>
  <c r="K354" i="6"/>
  <c r="B354" i="6"/>
  <c r="T354" i="6" s="1"/>
  <c r="A354" i="6"/>
  <c r="N353" i="6"/>
  <c r="M353" i="6"/>
  <c r="S353" i="6" s="1"/>
  <c r="K353" i="6"/>
  <c r="B353" i="6"/>
  <c r="T353" i="6" s="1"/>
  <c r="A353" i="6"/>
  <c r="N352" i="6"/>
  <c r="M352" i="6"/>
  <c r="K352" i="6"/>
  <c r="B352" i="6"/>
  <c r="T352" i="6" s="1"/>
  <c r="A352" i="6"/>
  <c r="N351" i="6"/>
  <c r="M351" i="6"/>
  <c r="S351" i="6" s="1"/>
  <c r="K351" i="6"/>
  <c r="B351" i="6"/>
  <c r="T351" i="6" s="1"/>
  <c r="A351" i="6"/>
  <c r="N350" i="6"/>
  <c r="M350" i="6"/>
  <c r="K350" i="6"/>
  <c r="B350" i="6"/>
  <c r="T350" i="6" s="1"/>
  <c r="A350" i="6"/>
  <c r="N349" i="6"/>
  <c r="M349" i="6"/>
  <c r="K349" i="6"/>
  <c r="B349" i="6"/>
  <c r="T349" i="6" s="1"/>
  <c r="A349" i="6"/>
  <c r="N348" i="6"/>
  <c r="M348" i="6"/>
  <c r="K348" i="6"/>
  <c r="B348" i="6"/>
  <c r="T348" i="6" s="1"/>
  <c r="A348" i="6"/>
  <c r="N347" i="6"/>
  <c r="M347" i="6"/>
  <c r="K347" i="6"/>
  <c r="B347" i="6"/>
  <c r="T347" i="6" s="1"/>
  <c r="A347" i="6"/>
  <c r="N346" i="6"/>
  <c r="M346" i="6"/>
  <c r="K346" i="6"/>
  <c r="B346" i="6"/>
  <c r="T346" i="6" s="1"/>
  <c r="A346" i="6"/>
  <c r="N345" i="6"/>
  <c r="M345" i="6"/>
  <c r="S345" i="6" s="1"/>
  <c r="K345" i="6"/>
  <c r="B345" i="6"/>
  <c r="T345" i="6" s="1"/>
  <c r="A345" i="6"/>
  <c r="N344" i="6"/>
  <c r="M344" i="6"/>
  <c r="K344" i="6"/>
  <c r="B344" i="6"/>
  <c r="T344" i="6" s="1"/>
  <c r="A344" i="6"/>
  <c r="N343" i="6"/>
  <c r="M343" i="6"/>
  <c r="K343" i="6"/>
  <c r="B343" i="6"/>
  <c r="T343" i="6" s="1"/>
  <c r="A343" i="6"/>
  <c r="N342" i="6"/>
  <c r="M342" i="6"/>
  <c r="K342" i="6"/>
  <c r="B342" i="6"/>
  <c r="T342" i="6" s="1"/>
  <c r="A342" i="6"/>
  <c r="N341" i="6"/>
  <c r="M341" i="6"/>
  <c r="S341" i="6" s="1"/>
  <c r="K341" i="6"/>
  <c r="B341" i="6"/>
  <c r="T341" i="6" s="1"/>
  <c r="A341" i="6"/>
  <c r="N340" i="6"/>
  <c r="M340" i="6"/>
  <c r="K340" i="6"/>
  <c r="B340" i="6"/>
  <c r="T340" i="6" s="1"/>
  <c r="A340" i="6"/>
  <c r="N339" i="6"/>
  <c r="M339" i="6"/>
  <c r="K339" i="6"/>
  <c r="B339" i="6"/>
  <c r="T339" i="6" s="1"/>
  <c r="A339" i="6"/>
  <c r="N338" i="6"/>
  <c r="M338" i="6"/>
  <c r="K338" i="6"/>
  <c r="B338" i="6"/>
  <c r="T338" i="6" s="1"/>
  <c r="A338" i="6"/>
  <c r="N337" i="6"/>
  <c r="M337" i="6"/>
  <c r="S337" i="6" s="1"/>
  <c r="K337" i="6"/>
  <c r="B337" i="6"/>
  <c r="A337" i="6"/>
  <c r="N336" i="6"/>
  <c r="M336" i="6"/>
  <c r="S336" i="6" s="1"/>
  <c r="K336" i="6"/>
  <c r="B336" i="6"/>
  <c r="T336" i="6" s="1"/>
  <c r="A336" i="6"/>
  <c r="N335" i="6"/>
  <c r="M335" i="6"/>
  <c r="S335" i="6" s="1"/>
  <c r="K335" i="6"/>
  <c r="B335" i="6"/>
  <c r="A335" i="6"/>
  <c r="N334" i="6"/>
  <c r="M334" i="6"/>
  <c r="S334" i="6" s="1"/>
  <c r="K334" i="6"/>
  <c r="B334" i="6"/>
  <c r="T334" i="6" s="1"/>
  <c r="A334" i="6"/>
  <c r="N333" i="6"/>
  <c r="M333" i="6"/>
  <c r="S333" i="6" s="1"/>
  <c r="K333" i="6"/>
  <c r="B333" i="6"/>
  <c r="T333" i="6" s="1"/>
  <c r="A333" i="6"/>
  <c r="N332" i="6"/>
  <c r="M332" i="6"/>
  <c r="S332" i="6" s="1"/>
  <c r="K332" i="6"/>
  <c r="B332" i="6"/>
  <c r="T332" i="6" s="1"/>
  <c r="A332" i="6"/>
  <c r="N331" i="6"/>
  <c r="M331" i="6"/>
  <c r="S331" i="6" s="1"/>
  <c r="K331" i="6"/>
  <c r="B331" i="6"/>
  <c r="T331" i="6" s="1"/>
  <c r="A331" i="6"/>
  <c r="N330" i="6"/>
  <c r="M330" i="6"/>
  <c r="S330" i="6" s="1"/>
  <c r="K330" i="6"/>
  <c r="B330" i="6"/>
  <c r="T330" i="6" s="1"/>
  <c r="A330" i="6"/>
  <c r="N329" i="6"/>
  <c r="M329" i="6"/>
  <c r="S329" i="6" s="1"/>
  <c r="K329" i="6"/>
  <c r="B329" i="6"/>
  <c r="T329" i="6" s="1"/>
  <c r="A329" i="6"/>
  <c r="N328" i="6"/>
  <c r="M328" i="6"/>
  <c r="S328" i="6" s="1"/>
  <c r="K328" i="6"/>
  <c r="B328" i="6"/>
  <c r="T328" i="6" s="1"/>
  <c r="A328" i="6"/>
  <c r="N327" i="6"/>
  <c r="M327" i="6"/>
  <c r="S327" i="6" s="1"/>
  <c r="K327" i="6"/>
  <c r="B327" i="6"/>
  <c r="T327" i="6" s="1"/>
  <c r="A327" i="6"/>
  <c r="N326" i="6"/>
  <c r="M326" i="6"/>
  <c r="S326" i="6" s="1"/>
  <c r="K326" i="6"/>
  <c r="B326" i="6"/>
  <c r="T326" i="6" s="1"/>
  <c r="A326" i="6"/>
  <c r="N325" i="6"/>
  <c r="M325" i="6"/>
  <c r="S325" i="6" s="1"/>
  <c r="K325" i="6"/>
  <c r="B325" i="6"/>
  <c r="T325" i="6" s="1"/>
  <c r="A325" i="6"/>
  <c r="N324" i="6"/>
  <c r="M324" i="6"/>
  <c r="S324" i="6" s="1"/>
  <c r="K324" i="6"/>
  <c r="B324" i="6"/>
  <c r="T324" i="6" s="1"/>
  <c r="A324" i="6"/>
  <c r="N323" i="6"/>
  <c r="M323" i="6"/>
  <c r="S323" i="6" s="1"/>
  <c r="K323" i="6"/>
  <c r="B323" i="6"/>
  <c r="T323" i="6" s="1"/>
  <c r="A323" i="6"/>
  <c r="N322" i="6"/>
  <c r="M322" i="6"/>
  <c r="S322" i="6" s="1"/>
  <c r="K322" i="6"/>
  <c r="B322" i="6"/>
  <c r="T322" i="6" s="1"/>
  <c r="A322" i="6"/>
  <c r="N321" i="6"/>
  <c r="M321" i="6"/>
  <c r="S321" i="6" s="1"/>
  <c r="K321" i="6"/>
  <c r="B321" i="6"/>
  <c r="T321" i="6" s="1"/>
  <c r="A321" i="6"/>
  <c r="N320" i="6"/>
  <c r="M320" i="6"/>
  <c r="S320" i="6" s="1"/>
  <c r="K320" i="6"/>
  <c r="B320" i="6"/>
  <c r="T320" i="6" s="1"/>
  <c r="A320" i="6"/>
  <c r="N319" i="6"/>
  <c r="M319" i="6"/>
  <c r="S319" i="6" s="1"/>
  <c r="K319" i="6"/>
  <c r="B319" i="6"/>
  <c r="T319" i="6" s="1"/>
  <c r="A319" i="6"/>
  <c r="N318" i="6"/>
  <c r="M318" i="6"/>
  <c r="S318" i="6" s="1"/>
  <c r="K318" i="6"/>
  <c r="B318" i="6"/>
  <c r="T318" i="6" s="1"/>
  <c r="A318" i="6"/>
  <c r="N317" i="6"/>
  <c r="M317" i="6"/>
  <c r="S317" i="6" s="1"/>
  <c r="K317" i="6"/>
  <c r="B317" i="6"/>
  <c r="T317" i="6" s="1"/>
  <c r="A317" i="6"/>
  <c r="N316" i="6"/>
  <c r="M316" i="6"/>
  <c r="S316" i="6" s="1"/>
  <c r="K316" i="6"/>
  <c r="B316" i="6"/>
  <c r="T316" i="6" s="1"/>
  <c r="A316" i="6"/>
  <c r="N315" i="6"/>
  <c r="M315" i="6"/>
  <c r="S315" i="6" s="1"/>
  <c r="K315" i="6"/>
  <c r="B315" i="6"/>
  <c r="T315" i="6" s="1"/>
  <c r="A315" i="6"/>
  <c r="N314" i="6"/>
  <c r="M314" i="6"/>
  <c r="S314" i="6" s="1"/>
  <c r="K314" i="6"/>
  <c r="B314" i="6"/>
  <c r="T314" i="6" s="1"/>
  <c r="A314" i="6"/>
  <c r="N313" i="6"/>
  <c r="M313" i="6"/>
  <c r="S313" i="6" s="1"/>
  <c r="K313" i="6"/>
  <c r="B313" i="6"/>
  <c r="T313" i="6" s="1"/>
  <c r="A313" i="6"/>
  <c r="N312" i="6"/>
  <c r="M312" i="6"/>
  <c r="S312" i="6" s="1"/>
  <c r="K312" i="6"/>
  <c r="B312" i="6"/>
  <c r="T312" i="6" s="1"/>
  <c r="A312" i="6"/>
  <c r="N311" i="6"/>
  <c r="M311" i="6"/>
  <c r="S311" i="6" s="1"/>
  <c r="K311" i="6"/>
  <c r="B311" i="6"/>
  <c r="T311" i="6" s="1"/>
  <c r="A311" i="6"/>
  <c r="N310" i="6"/>
  <c r="M310" i="6"/>
  <c r="S310" i="6" s="1"/>
  <c r="K310" i="6"/>
  <c r="B310" i="6"/>
  <c r="T310" i="6" s="1"/>
  <c r="A310" i="6"/>
  <c r="N309" i="6"/>
  <c r="M309" i="6"/>
  <c r="S309" i="6" s="1"/>
  <c r="K309" i="6"/>
  <c r="B309" i="6"/>
  <c r="T309" i="6" s="1"/>
  <c r="A309" i="6"/>
  <c r="N308" i="6"/>
  <c r="M308" i="6"/>
  <c r="S308" i="6" s="1"/>
  <c r="K308" i="6"/>
  <c r="B308" i="6"/>
  <c r="T308" i="6" s="1"/>
  <c r="A308" i="6"/>
  <c r="N307" i="6"/>
  <c r="M307" i="6"/>
  <c r="S307" i="6" s="1"/>
  <c r="K307" i="6"/>
  <c r="B307" i="6"/>
  <c r="T307" i="6" s="1"/>
  <c r="A307" i="6"/>
  <c r="N306" i="6"/>
  <c r="M306" i="6"/>
  <c r="S306" i="6" s="1"/>
  <c r="K306" i="6"/>
  <c r="B306" i="6"/>
  <c r="T306" i="6" s="1"/>
  <c r="A306" i="6"/>
  <c r="N305" i="6"/>
  <c r="M305" i="6"/>
  <c r="S305" i="6" s="1"/>
  <c r="K305" i="6"/>
  <c r="B305" i="6"/>
  <c r="T305" i="6" s="1"/>
  <c r="A305" i="6"/>
  <c r="N304" i="6"/>
  <c r="M304" i="6"/>
  <c r="S304" i="6" s="1"/>
  <c r="K304" i="6"/>
  <c r="B304" i="6"/>
  <c r="T304" i="6" s="1"/>
  <c r="A304" i="6"/>
  <c r="N303" i="6"/>
  <c r="M303" i="6"/>
  <c r="S303" i="6" s="1"/>
  <c r="K303" i="6"/>
  <c r="B303" i="6"/>
  <c r="T303" i="6" s="1"/>
  <c r="A303" i="6"/>
  <c r="N302" i="6"/>
  <c r="M302" i="6"/>
  <c r="S302" i="6" s="1"/>
  <c r="K302" i="6"/>
  <c r="B302" i="6"/>
  <c r="T302" i="6" s="1"/>
  <c r="A302" i="6"/>
  <c r="N301" i="6"/>
  <c r="M301" i="6"/>
  <c r="S301" i="6" s="1"/>
  <c r="K301" i="6"/>
  <c r="B301" i="6"/>
  <c r="T301" i="6" s="1"/>
  <c r="A301" i="6"/>
  <c r="N300" i="6"/>
  <c r="M300" i="6"/>
  <c r="S300" i="6" s="1"/>
  <c r="K300" i="6"/>
  <c r="B300" i="6"/>
  <c r="T300" i="6" s="1"/>
  <c r="A300" i="6"/>
  <c r="N299" i="6"/>
  <c r="M299" i="6"/>
  <c r="S299" i="6" s="1"/>
  <c r="K299" i="6"/>
  <c r="B299" i="6"/>
  <c r="T299" i="6" s="1"/>
  <c r="A299" i="6"/>
  <c r="N298" i="6"/>
  <c r="M298" i="6"/>
  <c r="S298" i="6" s="1"/>
  <c r="K298" i="6"/>
  <c r="B298" i="6"/>
  <c r="T298" i="6" s="1"/>
  <c r="A298" i="6"/>
  <c r="N297" i="6"/>
  <c r="M297" i="6"/>
  <c r="S297" i="6" s="1"/>
  <c r="K297" i="6"/>
  <c r="B297" i="6"/>
  <c r="T297" i="6" s="1"/>
  <c r="A297" i="6"/>
  <c r="N296" i="6"/>
  <c r="M296" i="6"/>
  <c r="S296" i="6" s="1"/>
  <c r="K296" i="6"/>
  <c r="B296" i="6"/>
  <c r="T296" i="6" s="1"/>
  <c r="A296" i="6"/>
  <c r="N295" i="6"/>
  <c r="M295" i="6"/>
  <c r="S295" i="6" s="1"/>
  <c r="K295" i="6"/>
  <c r="B295" i="6"/>
  <c r="T295" i="6" s="1"/>
  <c r="A295" i="6"/>
  <c r="N294" i="6"/>
  <c r="M294" i="6"/>
  <c r="S294" i="6" s="1"/>
  <c r="K294" i="6"/>
  <c r="B294" i="6"/>
  <c r="T294" i="6" s="1"/>
  <c r="A294" i="6"/>
  <c r="N293" i="6"/>
  <c r="M293" i="6"/>
  <c r="S293" i="6" s="1"/>
  <c r="K293" i="6"/>
  <c r="B293" i="6"/>
  <c r="T293" i="6" s="1"/>
  <c r="A293" i="6"/>
  <c r="N292" i="6"/>
  <c r="M292" i="6"/>
  <c r="S292" i="6" s="1"/>
  <c r="K292" i="6"/>
  <c r="B292" i="6"/>
  <c r="T292" i="6" s="1"/>
  <c r="A292" i="6"/>
  <c r="N291" i="6"/>
  <c r="M291" i="6"/>
  <c r="S291" i="6" s="1"/>
  <c r="K291" i="6"/>
  <c r="B291" i="6"/>
  <c r="T291" i="6" s="1"/>
  <c r="A291" i="6"/>
  <c r="N290" i="6"/>
  <c r="M290" i="6"/>
  <c r="S290" i="6" s="1"/>
  <c r="K290" i="6"/>
  <c r="B290" i="6"/>
  <c r="T290" i="6" s="1"/>
  <c r="A290" i="6"/>
  <c r="N289" i="6"/>
  <c r="M289" i="6"/>
  <c r="S289" i="6" s="1"/>
  <c r="K289" i="6"/>
  <c r="B289" i="6"/>
  <c r="T289" i="6" s="1"/>
  <c r="A289" i="6"/>
  <c r="N288" i="6"/>
  <c r="M288" i="6"/>
  <c r="S288" i="6" s="1"/>
  <c r="K288" i="6"/>
  <c r="B288" i="6"/>
  <c r="T288" i="6" s="1"/>
  <c r="A288" i="6"/>
  <c r="N287" i="6"/>
  <c r="M287" i="6"/>
  <c r="S287" i="6" s="1"/>
  <c r="K287" i="6"/>
  <c r="B287" i="6"/>
  <c r="T287" i="6" s="1"/>
  <c r="A287" i="6"/>
  <c r="N286" i="6"/>
  <c r="M286" i="6"/>
  <c r="S286" i="6" s="1"/>
  <c r="K286" i="6"/>
  <c r="B286" i="6"/>
  <c r="T286" i="6" s="1"/>
  <c r="A286" i="6"/>
  <c r="N285" i="6"/>
  <c r="M285" i="6"/>
  <c r="S285" i="6" s="1"/>
  <c r="K285" i="6"/>
  <c r="B285" i="6"/>
  <c r="T285" i="6" s="1"/>
  <c r="A285" i="6"/>
  <c r="N284" i="6"/>
  <c r="M284" i="6"/>
  <c r="S284" i="6" s="1"/>
  <c r="K284" i="6"/>
  <c r="B284" i="6"/>
  <c r="T284" i="6" s="1"/>
  <c r="A284" i="6"/>
  <c r="N283" i="6"/>
  <c r="M283" i="6"/>
  <c r="S283" i="6" s="1"/>
  <c r="K283" i="6"/>
  <c r="B283" i="6"/>
  <c r="T283" i="6" s="1"/>
  <c r="A283" i="6"/>
  <c r="N282" i="6"/>
  <c r="M282" i="6"/>
  <c r="S282" i="6" s="1"/>
  <c r="K282" i="6"/>
  <c r="B282" i="6"/>
  <c r="T282" i="6" s="1"/>
  <c r="A282" i="6"/>
  <c r="N281" i="6"/>
  <c r="M281" i="6"/>
  <c r="S281" i="6" s="1"/>
  <c r="K281" i="6"/>
  <c r="B281" i="6"/>
  <c r="T281" i="6" s="1"/>
  <c r="A281" i="6"/>
  <c r="N280" i="6"/>
  <c r="M280" i="6"/>
  <c r="S280" i="6" s="1"/>
  <c r="K280" i="6"/>
  <c r="B280" i="6"/>
  <c r="T280" i="6" s="1"/>
  <c r="A280" i="6"/>
  <c r="N279" i="6"/>
  <c r="M279" i="6"/>
  <c r="S279" i="6" s="1"/>
  <c r="K279" i="6"/>
  <c r="B279" i="6"/>
  <c r="T279" i="6" s="1"/>
  <c r="A279" i="6"/>
  <c r="N278" i="6"/>
  <c r="M278" i="6"/>
  <c r="S278" i="6" s="1"/>
  <c r="K278" i="6"/>
  <c r="B278" i="6"/>
  <c r="T278" i="6" s="1"/>
  <c r="A278" i="6"/>
  <c r="N277" i="6"/>
  <c r="M277" i="6"/>
  <c r="S277" i="6" s="1"/>
  <c r="K277" i="6"/>
  <c r="B277" i="6"/>
  <c r="T277" i="6" s="1"/>
  <c r="A277" i="6"/>
  <c r="N276" i="6"/>
  <c r="M276" i="6"/>
  <c r="S276" i="6" s="1"/>
  <c r="K276" i="6"/>
  <c r="B276" i="6"/>
  <c r="T276" i="6" s="1"/>
  <c r="A276" i="6"/>
  <c r="N275" i="6"/>
  <c r="M275" i="6"/>
  <c r="S275" i="6" s="1"/>
  <c r="K275" i="6"/>
  <c r="B275" i="6"/>
  <c r="T275" i="6" s="1"/>
  <c r="A275" i="6"/>
  <c r="N274" i="6"/>
  <c r="M274" i="6"/>
  <c r="S274" i="6" s="1"/>
  <c r="K274" i="6"/>
  <c r="B274" i="6"/>
  <c r="T274" i="6" s="1"/>
  <c r="A274" i="6"/>
  <c r="S273" i="6"/>
  <c r="N273" i="6"/>
  <c r="M273" i="6"/>
  <c r="K273" i="6"/>
  <c r="B273" i="6"/>
  <c r="T273" i="6" s="1"/>
  <c r="A273" i="6"/>
  <c r="N272" i="6"/>
  <c r="M272" i="6"/>
  <c r="S272" i="6" s="1"/>
  <c r="K272" i="6"/>
  <c r="B272" i="6"/>
  <c r="T272" i="6" s="1"/>
  <c r="A272" i="6"/>
  <c r="S271" i="6"/>
  <c r="N271" i="6"/>
  <c r="M271" i="6"/>
  <c r="K271" i="6"/>
  <c r="B271" i="6"/>
  <c r="T271" i="6" s="1"/>
  <c r="A271" i="6"/>
  <c r="N270" i="6"/>
  <c r="M270" i="6"/>
  <c r="S270" i="6" s="1"/>
  <c r="K270" i="6"/>
  <c r="B270" i="6"/>
  <c r="T270" i="6" s="1"/>
  <c r="A270" i="6"/>
  <c r="N269" i="6"/>
  <c r="M269" i="6"/>
  <c r="S269" i="6" s="1"/>
  <c r="K269" i="6"/>
  <c r="B269" i="6"/>
  <c r="T269" i="6" s="1"/>
  <c r="A269" i="6"/>
  <c r="N268" i="6"/>
  <c r="M268" i="6"/>
  <c r="K268" i="6"/>
  <c r="B268" i="6"/>
  <c r="T268" i="6" s="1"/>
  <c r="A268" i="6"/>
  <c r="N267" i="6"/>
  <c r="M267" i="6"/>
  <c r="K267" i="6"/>
  <c r="B267" i="6"/>
  <c r="T267" i="6" s="1"/>
  <c r="A267" i="6"/>
  <c r="N266" i="6"/>
  <c r="M266" i="6"/>
  <c r="S266" i="6" s="1"/>
  <c r="K266" i="6"/>
  <c r="B266" i="6"/>
  <c r="T266" i="6" s="1"/>
  <c r="A266" i="6"/>
  <c r="N265" i="6"/>
  <c r="M265" i="6"/>
  <c r="S265" i="6" s="1"/>
  <c r="K265" i="6"/>
  <c r="B265" i="6"/>
  <c r="T265" i="6" s="1"/>
  <c r="A265" i="6"/>
  <c r="N264" i="6"/>
  <c r="M264" i="6"/>
  <c r="K264" i="6"/>
  <c r="B264" i="6"/>
  <c r="T264" i="6" s="1"/>
  <c r="A264" i="6"/>
  <c r="N263" i="6"/>
  <c r="M263" i="6"/>
  <c r="K263" i="6"/>
  <c r="B263" i="6"/>
  <c r="T263" i="6" s="1"/>
  <c r="A263" i="6"/>
  <c r="T391" i="6" l="1"/>
  <c r="U283" i="6"/>
  <c r="U291" i="6"/>
  <c r="U299" i="6"/>
  <c r="U307" i="6"/>
  <c r="U315" i="6"/>
  <c r="U323" i="6"/>
  <c r="U331" i="6"/>
  <c r="U279" i="6"/>
  <c r="U287" i="6"/>
  <c r="U295" i="6"/>
  <c r="U303" i="6"/>
  <c r="U311" i="6"/>
  <c r="U319" i="6"/>
  <c r="U327" i="6"/>
  <c r="T335" i="6"/>
  <c r="U335" i="6"/>
  <c r="U406" i="6"/>
  <c r="U510" i="6"/>
  <c r="U514" i="6"/>
  <c r="U518" i="6"/>
  <c r="U522" i="6"/>
  <c r="U526" i="6"/>
  <c r="U530" i="6"/>
  <c r="U534" i="6"/>
  <c r="U538" i="6"/>
  <c r="U542" i="6"/>
  <c r="U546" i="6"/>
  <c r="U550" i="6"/>
  <c r="U554" i="6"/>
  <c r="U558" i="6"/>
  <c r="U562" i="6"/>
  <c r="U566" i="6"/>
  <c r="U570" i="6"/>
  <c r="U574" i="6"/>
  <c r="U578" i="6"/>
  <c r="U582" i="6"/>
  <c r="U586" i="6"/>
  <c r="U281" i="6"/>
  <c r="U285" i="6"/>
  <c r="U289" i="6"/>
  <c r="U293" i="6"/>
  <c r="U297" i="6"/>
  <c r="U301" i="6"/>
  <c r="U305" i="6"/>
  <c r="U309" i="6"/>
  <c r="U313" i="6"/>
  <c r="U317" i="6"/>
  <c r="U321" i="6"/>
  <c r="U325" i="6"/>
  <c r="U329" i="6"/>
  <c r="U333" i="6"/>
  <c r="U365" i="6"/>
  <c r="U404" i="6"/>
  <c r="U508" i="6"/>
  <c r="U512" i="6"/>
  <c r="U516" i="6"/>
  <c r="U520" i="6"/>
  <c r="U524" i="6"/>
  <c r="U528" i="6"/>
  <c r="U532" i="6"/>
  <c r="U536" i="6"/>
  <c r="U540" i="6"/>
  <c r="U544" i="6"/>
  <c r="U548" i="6"/>
  <c r="U552" i="6"/>
  <c r="U556" i="6"/>
  <c r="U560" i="6"/>
  <c r="U564" i="6"/>
  <c r="U568" i="6"/>
  <c r="U572" i="6"/>
  <c r="U576" i="6"/>
  <c r="U580" i="6"/>
  <c r="U584" i="6"/>
  <c r="T588" i="6"/>
  <c r="T589" i="6"/>
  <c r="T590" i="6"/>
  <c r="T591" i="6"/>
  <c r="T592" i="6"/>
  <c r="T593" i="6"/>
  <c r="T594" i="6"/>
  <c r="T595" i="6"/>
  <c r="T596" i="6"/>
  <c r="T597" i="6"/>
  <c r="T598" i="6"/>
  <c r="T599" i="6"/>
  <c r="T600" i="6"/>
  <c r="T601" i="6"/>
  <c r="T602" i="6"/>
  <c r="T603" i="6"/>
  <c r="T604" i="6"/>
  <c r="T605" i="6"/>
  <c r="T606" i="6"/>
  <c r="T607" i="6"/>
  <c r="T608" i="6"/>
  <c r="T609" i="6"/>
  <c r="T760" i="6"/>
  <c r="T761" i="6"/>
  <c r="T762" i="6"/>
  <c r="T763" i="6"/>
  <c r="T764" i="6"/>
  <c r="O267" i="6"/>
  <c r="P267" i="6" s="1"/>
  <c r="O269" i="6"/>
  <c r="P269" i="6" s="1"/>
  <c r="O270" i="6"/>
  <c r="P270" i="6" s="1"/>
  <c r="O271" i="6"/>
  <c r="P271" i="6" s="1"/>
  <c r="O272" i="6"/>
  <c r="P272" i="6" s="1"/>
  <c r="O273" i="6"/>
  <c r="P273" i="6" s="1"/>
  <c r="O274" i="6"/>
  <c r="P274" i="6" s="1"/>
  <c r="O275" i="6"/>
  <c r="P275" i="6" s="1"/>
  <c r="O276" i="6"/>
  <c r="P276" i="6" s="1"/>
  <c r="O277" i="6"/>
  <c r="P277" i="6" s="1"/>
  <c r="O278" i="6"/>
  <c r="P278" i="6" s="1"/>
  <c r="O338" i="6"/>
  <c r="P338" i="6" s="1"/>
  <c r="O340" i="6"/>
  <c r="P340" i="6" s="1"/>
  <c r="O342" i="6"/>
  <c r="P342" i="6" s="1"/>
  <c r="O344" i="6"/>
  <c r="P344" i="6" s="1"/>
  <c r="O346" i="6"/>
  <c r="P346" i="6" s="1"/>
  <c r="O348" i="6"/>
  <c r="P348" i="6" s="1"/>
  <c r="O350" i="6"/>
  <c r="P350" i="6" s="1"/>
  <c r="O352" i="6"/>
  <c r="P352" i="6" s="1"/>
  <c r="O356" i="6"/>
  <c r="P356" i="6" s="1"/>
  <c r="O360" i="6"/>
  <c r="P360" i="6" s="1"/>
  <c r="O362" i="6"/>
  <c r="P362" i="6" s="1"/>
  <c r="O364" i="6"/>
  <c r="P364" i="6" s="1"/>
  <c r="O367" i="6"/>
  <c r="P367" i="6" s="1"/>
  <c r="O369" i="6"/>
  <c r="P369" i="6" s="1"/>
  <c r="O371" i="6"/>
  <c r="P371" i="6" s="1"/>
  <c r="O373" i="6"/>
  <c r="P373" i="6" s="1"/>
  <c r="O375" i="6"/>
  <c r="P375" i="6" s="1"/>
  <c r="O377" i="6"/>
  <c r="P377" i="6" s="1"/>
  <c r="O379" i="6"/>
  <c r="P379" i="6" s="1"/>
  <c r="O381" i="6"/>
  <c r="P381" i="6" s="1"/>
  <c r="O383" i="6"/>
  <c r="P383" i="6" s="1"/>
  <c r="O385" i="6"/>
  <c r="P385" i="6" s="1"/>
  <c r="O387" i="6"/>
  <c r="P387" i="6" s="1"/>
  <c r="O389" i="6"/>
  <c r="P389" i="6" s="1"/>
  <c r="O391" i="6"/>
  <c r="P391" i="6" s="1"/>
  <c r="O393" i="6"/>
  <c r="P393" i="6" s="1"/>
  <c r="O395" i="6"/>
  <c r="P395" i="6" s="1"/>
  <c r="O397" i="6"/>
  <c r="P397" i="6" s="1"/>
  <c r="O399" i="6"/>
  <c r="P399" i="6" s="1"/>
  <c r="O401" i="6"/>
  <c r="P401" i="6" s="1"/>
  <c r="O268" i="6"/>
  <c r="P268" i="6" s="1"/>
  <c r="O339" i="6"/>
  <c r="P339" i="6" s="1"/>
  <c r="O343" i="6"/>
  <c r="P343" i="6" s="1"/>
  <c r="O347" i="6"/>
  <c r="P347" i="6" s="1"/>
  <c r="O349" i="6"/>
  <c r="P349" i="6" s="1"/>
  <c r="O357" i="6"/>
  <c r="P357" i="6" s="1"/>
  <c r="O359" i="6"/>
  <c r="P359" i="6" s="1"/>
  <c r="O361" i="6"/>
  <c r="P361" i="6" s="1"/>
  <c r="O363" i="6"/>
  <c r="P363" i="6" s="1"/>
  <c r="O365" i="6"/>
  <c r="P365" i="6" s="1"/>
  <c r="O366" i="6"/>
  <c r="P366" i="6" s="1"/>
  <c r="O368" i="6"/>
  <c r="P368" i="6" s="1"/>
  <c r="O370" i="6"/>
  <c r="P370" i="6" s="1"/>
  <c r="O372" i="6"/>
  <c r="P372" i="6" s="1"/>
  <c r="O374" i="6"/>
  <c r="P374" i="6" s="1"/>
  <c r="O376" i="6"/>
  <c r="P376" i="6" s="1"/>
  <c r="O378" i="6"/>
  <c r="P378" i="6" s="1"/>
  <c r="O380" i="6"/>
  <c r="P380" i="6" s="1"/>
  <c r="O382" i="6"/>
  <c r="P382" i="6" s="1"/>
  <c r="O384" i="6"/>
  <c r="P384" i="6" s="1"/>
  <c r="O386" i="6"/>
  <c r="P386" i="6" s="1"/>
  <c r="O388" i="6"/>
  <c r="P388" i="6" s="1"/>
  <c r="O390" i="6"/>
  <c r="P390" i="6" s="1"/>
  <c r="O392" i="6"/>
  <c r="P392" i="6" s="1"/>
  <c r="O394" i="6"/>
  <c r="P394" i="6" s="1"/>
  <c r="O396" i="6"/>
  <c r="P396" i="6" s="1"/>
  <c r="O398" i="6"/>
  <c r="P398" i="6" s="1"/>
  <c r="O400" i="6"/>
  <c r="P400" i="6" s="1"/>
  <c r="O402" i="6"/>
  <c r="P402" i="6" s="1"/>
  <c r="O266" i="6"/>
  <c r="P266" i="6" s="1"/>
  <c r="U266" i="6"/>
  <c r="S267" i="6"/>
  <c r="S268" i="6"/>
  <c r="O280" i="6"/>
  <c r="P280" i="6" s="1"/>
  <c r="O282" i="6"/>
  <c r="P282" i="6" s="1"/>
  <c r="O284" i="6"/>
  <c r="P284" i="6" s="1"/>
  <c r="O286" i="6"/>
  <c r="P286" i="6" s="1"/>
  <c r="O288" i="6"/>
  <c r="P288" i="6" s="1"/>
  <c r="O290" i="6"/>
  <c r="P290" i="6" s="1"/>
  <c r="O292" i="6"/>
  <c r="P292" i="6" s="1"/>
  <c r="O294" i="6"/>
  <c r="P294" i="6" s="1"/>
  <c r="O296" i="6"/>
  <c r="P296" i="6" s="1"/>
  <c r="O298" i="6"/>
  <c r="P298" i="6" s="1"/>
  <c r="O300" i="6"/>
  <c r="P300" i="6" s="1"/>
  <c r="O302" i="6"/>
  <c r="P302" i="6" s="1"/>
  <c r="O304" i="6"/>
  <c r="P304" i="6" s="1"/>
  <c r="O306" i="6"/>
  <c r="P306" i="6" s="1"/>
  <c r="O308" i="6"/>
  <c r="P308" i="6" s="1"/>
  <c r="O310" i="6"/>
  <c r="P310" i="6" s="1"/>
  <c r="O312" i="6"/>
  <c r="P312" i="6" s="1"/>
  <c r="O314" i="6"/>
  <c r="P314" i="6" s="1"/>
  <c r="O316" i="6"/>
  <c r="P316" i="6" s="1"/>
  <c r="O318" i="6"/>
  <c r="P318" i="6" s="1"/>
  <c r="O320" i="6"/>
  <c r="P320" i="6" s="1"/>
  <c r="O322" i="6"/>
  <c r="P322" i="6" s="1"/>
  <c r="O324" i="6"/>
  <c r="P324" i="6" s="1"/>
  <c r="O326" i="6"/>
  <c r="P326" i="6" s="1"/>
  <c r="O328" i="6"/>
  <c r="P328" i="6" s="1"/>
  <c r="O330" i="6"/>
  <c r="P330" i="6" s="1"/>
  <c r="O332" i="6"/>
  <c r="P332" i="6" s="1"/>
  <c r="O334" i="6"/>
  <c r="P334" i="6" s="1"/>
  <c r="O336" i="6"/>
  <c r="P336" i="6" s="1"/>
  <c r="U267" i="6"/>
  <c r="U268" i="6"/>
  <c r="U269" i="6"/>
  <c r="U270" i="6"/>
  <c r="U271" i="6"/>
  <c r="U272" i="6"/>
  <c r="U273" i="6"/>
  <c r="U274" i="6"/>
  <c r="U275" i="6"/>
  <c r="U276" i="6"/>
  <c r="U277" i="6"/>
  <c r="U278" i="6"/>
  <c r="O279" i="6"/>
  <c r="P279" i="6" s="1"/>
  <c r="U280" i="6"/>
  <c r="O281" i="6"/>
  <c r="P281" i="6" s="1"/>
  <c r="U282" i="6"/>
  <c r="O283" i="6"/>
  <c r="P283" i="6" s="1"/>
  <c r="U284" i="6"/>
  <c r="O285" i="6"/>
  <c r="P285" i="6" s="1"/>
  <c r="U286" i="6"/>
  <c r="O287" i="6"/>
  <c r="P287" i="6" s="1"/>
  <c r="U288" i="6"/>
  <c r="O289" i="6"/>
  <c r="P289" i="6" s="1"/>
  <c r="U290" i="6"/>
  <c r="O291" i="6"/>
  <c r="P291" i="6" s="1"/>
  <c r="U292" i="6"/>
  <c r="O293" i="6"/>
  <c r="P293" i="6" s="1"/>
  <c r="U294" i="6"/>
  <c r="O295" i="6"/>
  <c r="P295" i="6" s="1"/>
  <c r="U296" i="6"/>
  <c r="O297" i="6"/>
  <c r="P297" i="6" s="1"/>
  <c r="U298" i="6"/>
  <c r="O299" i="6"/>
  <c r="P299" i="6" s="1"/>
  <c r="U300" i="6"/>
  <c r="O301" i="6"/>
  <c r="P301" i="6" s="1"/>
  <c r="U302" i="6"/>
  <c r="O303" i="6"/>
  <c r="P303" i="6" s="1"/>
  <c r="U304" i="6"/>
  <c r="O305" i="6"/>
  <c r="P305" i="6" s="1"/>
  <c r="U306" i="6"/>
  <c r="O307" i="6"/>
  <c r="P307" i="6" s="1"/>
  <c r="U308" i="6"/>
  <c r="O309" i="6"/>
  <c r="P309" i="6" s="1"/>
  <c r="U310" i="6"/>
  <c r="O311" i="6"/>
  <c r="P311" i="6" s="1"/>
  <c r="U312" i="6"/>
  <c r="O313" i="6"/>
  <c r="P313" i="6" s="1"/>
  <c r="U314" i="6"/>
  <c r="O315" i="6"/>
  <c r="P315" i="6" s="1"/>
  <c r="U316" i="6"/>
  <c r="O317" i="6"/>
  <c r="P317" i="6" s="1"/>
  <c r="U318" i="6"/>
  <c r="O319" i="6"/>
  <c r="P319" i="6" s="1"/>
  <c r="U320" i="6"/>
  <c r="O321" i="6"/>
  <c r="P321" i="6" s="1"/>
  <c r="U322" i="6"/>
  <c r="O323" i="6"/>
  <c r="P323" i="6" s="1"/>
  <c r="U324" i="6"/>
  <c r="O325" i="6"/>
  <c r="P325" i="6" s="1"/>
  <c r="U326" i="6"/>
  <c r="O327" i="6"/>
  <c r="P327" i="6" s="1"/>
  <c r="U328" i="6"/>
  <c r="O329" i="6"/>
  <c r="P329" i="6" s="1"/>
  <c r="U330" i="6"/>
  <c r="O331" i="6"/>
  <c r="P331" i="6" s="1"/>
  <c r="U332" i="6"/>
  <c r="O333" i="6"/>
  <c r="P333" i="6" s="1"/>
  <c r="U334" i="6"/>
  <c r="O335" i="6"/>
  <c r="P335" i="6" s="1"/>
  <c r="U336" i="6"/>
  <c r="T337" i="6"/>
  <c r="U337" i="6"/>
  <c r="O337" i="6"/>
  <c r="P337" i="6" s="1"/>
  <c r="O341" i="6"/>
  <c r="P341" i="6" s="1"/>
  <c r="U341" i="6"/>
  <c r="O345" i="6"/>
  <c r="P345" i="6" s="1"/>
  <c r="U345" i="6"/>
  <c r="O351" i="6"/>
  <c r="P351" i="6" s="1"/>
  <c r="U351" i="6"/>
  <c r="O353" i="6"/>
  <c r="P353" i="6" s="1"/>
  <c r="U353" i="6"/>
  <c r="O354" i="6"/>
  <c r="P354" i="6" s="1"/>
  <c r="O355" i="6"/>
  <c r="P355" i="6" s="1"/>
  <c r="U355" i="6"/>
  <c r="O358" i="6"/>
  <c r="P358" i="6" s="1"/>
  <c r="U359" i="6"/>
  <c r="U361" i="6"/>
  <c r="O263" i="6"/>
  <c r="P263" i="6" s="1"/>
  <c r="S338" i="6"/>
  <c r="S339" i="6"/>
  <c r="S340" i="6"/>
  <c r="S342" i="6"/>
  <c r="S343" i="6"/>
  <c r="S344" i="6"/>
  <c r="S346" i="6"/>
  <c r="S347" i="6"/>
  <c r="S348" i="6"/>
  <c r="S349" i="6"/>
  <c r="S350" i="6"/>
  <c r="S352" i="6"/>
  <c r="S356" i="6"/>
  <c r="S357" i="6"/>
  <c r="S359" i="6"/>
  <c r="S360" i="6"/>
  <c r="S361" i="6"/>
  <c r="S362" i="6"/>
  <c r="S363" i="6"/>
  <c r="S364" i="6"/>
  <c r="S365" i="6"/>
  <c r="S366" i="6"/>
  <c r="S367" i="6"/>
  <c r="S368" i="6"/>
  <c r="S369" i="6"/>
  <c r="S370" i="6"/>
  <c r="S371" i="6"/>
  <c r="S372" i="6"/>
  <c r="S373" i="6"/>
  <c r="S374" i="6"/>
  <c r="S375" i="6"/>
  <c r="S376" i="6"/>
  <c r="S377" i="6"/>
  <c r="S378" i="6"/>
  <c r="S379" i="6"/>
  <c r="S380" i="6"/>
  <c r="S381" i="6"/>
  <c r="S382" i="6"/>
  <c r="S383" i="6"/>
  <c r="S384" i="6"/>
  <c r="S385" i="6"/>
  <c r="S386" i="6"/>
  <c r="S387" i="6"/>
  <c r="S388" i="6"/>
  <c r="S389" i="6"/>
  <c r="S390" i="6"/>
  <c r="S391" i="6"/>
  <c r="S392" i="6"/>
  <c r="S393" i="6"/>
  <c r="S394" i="6"/>
  <c r="S395" i="6"/>
  <c r="S396" i="6"/>
  <c r="S397" i="6"/>
  <c r="S398" i="6"/>
  <c r="S399" i="6"/>
  <c r="S400" i="6"/>
  <c r="S401" i="6"/>
  <c r="S402" i="6"/>
  <c r="U403" i="6"/>
  <c r="O404" i="6"/>
  <c r="P404" i="6" s="1"/>
  <c r="U405" i="6"/>
  <c r="O406" i="6"/>
  <c r="P406" i="6" s="1"/>
  <c r="U338" i="6"/>
  <c r="U339" i="6"/>
  <c r="U340" i="6"/>
  <c r="U342" i="6"/>
  <c r="U343" i="6"/>
  <c r="U344" i="6"/>
  <c r="U346" i="6"/>
  <c r="U347" i="6"/>
  <c r="U348" i="6"/>
  <c r="U349" i="6"/>
  <c r="U350" i="6"/>
  <c r="U352" i="6"/>
  <c r="U354" i="6"/>
  <c r="U356" i="6"/>
  <c r="U357" i="6"/>
  <c r="U358" i="6"/>
  <c r="U360" i="6"/>
  <c r="U362" i="6"/>
  <c r="U363" i="6"/>
  <c r="U364" i="6"/>
  <c r="U366" i="6"/>
  <c r="U367" i="6"/>
  <c r="U368" i="6"/>
  <c r="U369" i="6"/>
  <c r="U370" i="6"/>
  <c r="U371" i="6"/>
  <c r="U372" i="6"/>
  <c r="U373" i="6"/>
  <c r="U374" i="6"/>
  <c r="U375" i="6"/>
  <c r="U376" i="6"/>
  <c r="U377" i="6"/>
  <c r="U378" i="6"/>
  <c r="U379" i="6"/>
  <c r="U380" i="6"/>
  <c r="U381" i="6"/>
  <c r="U382" i="6"/>
  <c r="U383" i="6"/>
  <c r="U384" i="6"/>
  <c r="U385" i="6"/>
  <c r="U386" i="6"/>
  <c r="U387" i="6"/>
  <c r="U388" i="6"/>
  <c r="U389" i="6"/>
  <c r="U390" i="6"/>
  <c r="U391" i="6"/>
  <c r="U392" i="6"/>
  <c r="U393" i="6"/>
  <c r="U394" i="6"/>
  <c r="U395" i="6"/>
  <c r="U396" i="6"/>
  <c r="U397" i="6"/>
  <c r="U398" i="6"/>
  <c r="U399" i="6"/>
  <c r="U400" i="6"/>
  <c r="U401" i="6"/>
  <c r="U402" i="6"/>
  <c r="O403" i="6"/>
  <c r="P403" i="6" s="1"/>
  <c r="O405" i="6"/>
  <c r="P405" i="6" s="1"/>
  <c r="T407" i="6"/>
  <c r="U407" i="6"/>
  <c r="O407" i="6"/>
  <c r="P407" i="6" s="1"/>
  <c r="T509" i="6"/>
  <c r="U509" i="6"/>
  <c r="O509" i="6"/>
  <c r="P509" i="6" s="1"/>
  <c r="T511" i="6"/>
  <c r="U511" i="6"/>
  <c r="O511" i="6"/>
  <c r="P511" i="6" s="1"/>
  <c r="T513" i="6"/>
  <c r="U513" i="6"/>
  <c r="O513" i="6"/>
  <c r="P513" i="6" s="1"/>
  <c r="T515" i="6"/>
  <c r="U515" i="6"/>
  <c r="O515" i="6"/>
  <c r="P515" i="6" s="1"/>
  <c r="T517" i="6"/>
  <c r="U517" i="6"/>
  <c r="O517" i="6"/>
  <c r="P517" i="6" s="1"/>
  <c r="T519" i="6"/>
  <c r="U519" i="6"/>
  <c r="O519" i="6"/>
  <c r="P519" i="6" s="1"/>
  <c r="T521" i="6"/>
  <c r="U521" i="6"/>
  <c r="O521" i="6"/>
  <c r="P521" i="6" s="1"/>
  <c r="T523" i="6"/>
  <c r="U523" i="6"/>
  <c r="O523" i="6"/>
  <c r="P523" i="6" s="1"/>
  <c r="T525" i="6"/>
  <c r="U525" i="6"/>
  <c r="O525" i="6"/>
  <c r="P525" i="6" s="1"/>
  <c r="T527" i="6"/>
  <c r="U527" i="6"/>
  <c r="O527" i="6"/>
  <c r="P527" i="6" s="1"/>
  <c r="T529" i="6"/>
  <c r="U529" i="6"/>
  <c r="O529" i="6"/>
  <c r="P529" i="6" s="1"/>
  <c r="T531" i="6"/>
  <c r="U531" i="6"/>
  <c r="O531" i="6"/>
  <c r="P531" i="6" s="1"/>
  <c r="T533" i="6"/>
  <c r="U533" i="6"/>
  <c r="O533" i="6"/>
  <c r="P533" i="6" s="1"/>
  <c r="T535" i="6"/>
  <c r="U535" i="6"/>
  <c r="O535" i="6"/>
  <c r="P535" i="6" s="1"/>
  <c r="T537" i="6"/>
  <c r="U537" i="6"/>
  <c r="O537" i="6"/>
  <c r="P537" i="6" s="1"/>
  <c r="T539" i="6"/>
  <c r="U539" i="6"/>
  <c r="S539" i="6"/>
  <c r="O539" i="6"/>
  <c r="P539" i="6" s="1"/>
  <c r="O508" i="6"/>
  <c r="P508" i="6" s="1"/>
  <c r="O510" i="6"/>
  <c r="P510" i="6" s="1"/>
  <c r="O512" i="6"/>
  <c r="P512" i="6" s="1"/>
  <c r="O514" i="6"/>
  <c r="P514" i="6" s="1"/>
  <c r="O516" i="6"/>
  <c r="P516" i="6" s="1"/>
  <c r="O518" i="6"/>
  <c r="P518" i="6" s="1"/>
  <c r="O520" i="6"/>
  <c r="P520" i="6" s="1"/>
  <c r="O522" i="6"/>
  <c r="P522" i="6" s="1"/>
  <c r="O524" i="6"/>
  <c r="P524" i="6" s="1"/>
  <c r="O526" i="6"/>
  <c r="P526" i="6" s="1"/>
  <c r="O528" i="6"/>
  <c r="P528" i="6" s="1"/>
  <c r="O530" i="6"/>
  <c r="P530" i="6" s="1"/>
  <c r="O532" i="6"/>
  <c r="P532" i="6" s="1"/>
  <c r="O534" i="6"/>
  <c r="P534" i="6" s="1"/>
  <c r="O536" i="6"/>
  <c r="P536" i="6" s="1"/>
  <c r="O538" i="6"/>
  <c r="P538" i="6" s="1"/>
  <c r="O540" i="6"/>
  <c r="P540" i="6" s="1"/>
  <c r="U541" i="6"/>
  <c r="O542" i="6"/>
  <c r="P542" i="6" s="1"/>
  <c r="U543" i="6"/>
  <c r="O544" i="6"/>
  <c r="P544" i="6" s="1"/>
  <c r="U545" i="6"/>
  <c r="O546" i="6"/>
  <c r="P546" i="6" s="1"/>
  <c r="U547" i="6"/>
  <c r="O548" i="6"/>
  <c r="P548" i="6" s="1"/>
  <c r="U549" i="6"/>
  <c r="O550" i="6"/>
  <c r="P550" i="6" s="1"/>
  <c r="U551" i="6"/>
  <c r="O552" i="6"/>
  <c r="P552" i="6" s="1"/>
  <c r="U553" i="6"/>
  <c r="O554" i="6"/>
  <c r="P554" i="6" s="1"/>
  <c r="U555" i="6"/>
  <c r="O556" i="6"/>
  <c r="P556" i="6" s="1"/>
  <c r="U557" i="6"/>
  <c r="O558" i="6"/>
  <c r="P558" i="6" s="1"/>
  <c r="U559" i="6"/>
  <c r="O560" i="6"/>
  <c r="P560" i="6" s="1"/>
  <c r="U561" i="6"/>
  <c r="O562" i="6"/>
  <c r="P562" i="6" s="1"/>
  <c r="U563" i="6"/>
  <c r="O564" i="6"/>
  <c r="P564" i="6" s="1"/>
  <c r="U565" i="6"/>
  <c r="O566" i="6"/>
  <c r="P566" i="6" s="1"/>
  <c r="U567" i="6"/>
  <c r="O568" i="6"/>
  <c r="P568" i="6" s="1"/>
  <c r="U569" i="6"/>
  <c r="O570" i="6"/>
  <c r="P570" i="6" s="1"/>
  <c r="U571" i="6"/>
  <c r="O572" i="6"/>
  <c r="P572" i="6" s="1"/>
  <c r="U573" i="6"/>
  <c r="O574" i="6"/>
  <c r="P574" i="6" s="1"/>
  <c r="U575" i="6"/>
  <c r="O576" i="6"/>
  <c r="P576" i="6" s="1"/>
  <c r="U577" i="6"/>
  <c r="O578" i="6"/>
  <c r="P578" i="6" s="1"/>
  <c r="U579" i="6"/>
  <c r="O580" i="6"/>
  <c r="P580" i="6" s="1"/>
  <c r="U581" i="6"/>
  <c r="O582" i="6"/>
  <c r="P582" i="6" s="1"/>
  <c r="U583" i="6"/>
  <c r="O584" i="6"/>
  <c r="P584" i="6" s="1"/>
  <c r="U585" i="6"/>
  <c r="O586" i="6"/>
  <c r="P586" i="6" s="1"/>
  <c r="O541" i="6"/>
  <c r="P541" i="6" s="1"/>
  <c r="O543" i="6"/>
  <c r="P543" i="6" s="1"/>
  <c r="O545" i="6"/>
  <c r="P545" i="6" s="1"/>
  <c r="O547" i="6"/>
  <c r="P547" i="6" s="1"/>
  <c r="O549" i="6"/>
  <c r="P549" i="6" s="1"/>
  <c r="O551" i="6"/>
  <c r="P551" i="6" s="1"/>
  <c r="O553" i="6"/>
  <c r="P553" i="6" s="1"/>
  <c r="O555" i="6"/>
  <c r="P555" i="6" s="1"/>
  <c r="O557" i="6"/>
  <c r="P557" i="6" s="1"/>
  <c r="O559" i="6"/>
  <c r="P559" i="6" s="1"/>
  <c r="O561" i="6"/>
  <c r="P561" i="6" s="1"/>
  <c r="O563" i="6"/>
  <c r="P563" i="6" s="1"/>
  <c r="O565" i="6"/>
  <c r="P565" i="6" s="1"/>
  <c r="O567" i="6"/>
  <c r="P567" i="6" s="1"/>
  <c r="O569" i="6"/>
  <c r="P569" i="6" s="1"/>
  <c r="O571" i="6"/>
  <c r="P571" i="6" s="1"/>
  <c r="O573" i="6"/>
  <c r="P573" i="6" s="1"/>
  <c r="O575" i="6"/>
  <c r="P575" i="6" s="1"/>
  <c r="O577" i="6"/>
  <c r="P577" i="6" s="1"/>
  <c r="O579" i="6"/>
  <c r="P579" i="6" s="1"/>
  <c r="O581" i="6"/>
  <c r="P581" i="6" s="1"/>
  <c r="O583" i="6"/>
  <c r="P583" i="6" s="1"/>
  <c r="O585" i="6"/>
  <c r="P585" i="6" s="1"/>
  <c r="U587" i="6"/>
  <c r="T587" i="6"/>
  <c r="O587" i="6"/>
  <c r="P587" i="6" s="1"/>
  <c r="T765" i="6"/>
  <c r="O588" i="6"/>
  <c r="P588" i="6" s="1"/>
  <c r="O589" i="6"/>
  <c r="P589" i="6" s="1"/>
  <c r="O590" i="6"/>
  <c r="P590" i="6" s="1"/>
  <c r="O591" i="6"/>
  <c r="P591" i="6" s="1"/>
  <c r="O592" i="6"/>
  <c r="P592" i="6" s="1"/>
  <c r="O593" i="6"/>
  <c r="P593" i="6" s="1"/>
  <c r="O594" i="6"/>
  <c r="P594" i="6" s="1"/>
  <c r="O595" i="6"/>
  <c r="P595" i="6" s="1"/>
  <c r="O596" i="6"/>
  <c r="P596" i="6" s="1"/>
  <c r="O597" i="6"/>
  <c r="P597" i="6" s="1"/>
  <c r="O598" i="6"/>
  <c r="P598" i="6" s="1"/>
  <c r="O599" i="6"/>
  <c r="P599" i="6" s="1"/>
  <c r="O600" i="6"/>
  <c r="P600" i="6" s="1"/>
  <c r="O601" i="6"/>
  <c r="P601" i="6" s="1"/>
  <c r="O602" i="6"/>
  <c r="P602" i="6" s="1"/>
  <c r="O603" i="6"/>
  <c r="P603" i="6" s="1"/>
  <c r="O604" i="6"/>
  <c r="P604" i="6" s="1"/>
  <c r="O605" i="6"/>
  <c r="P605" i="6" s="1"/>
  <c r="O606" i="6"/>
  <c r="P606" i="6" s="1"/>
  <c r="O607" i="6"/>
  <c r="P607" i="6" s="1"/>
  <c r="O608" i="6"/>
  <c r="P608" i="6" s="1"/>
  <c r="O609" i="6"/>
  <c r="P609" i="6" s="1"/>
  <c r="O760" i="6"/>
  <c r="P760" i="6" s="1"/>
  <c r="O761" i="6"/>
  <c r="P761" i="6" s="1"/>
  <c r="O762" i="6"/>
  <c r="P762" i="6" s="1"/>
  <c r="O763" i="6"/>
  <c r="P763" i="6" s="1"/>
  <c r="O764" i="6"/>
  <c r="P764" i="6" s="1"/>
  <c r="O765" i="6"/>
  <c r="P765" i="6" s="1"/>
  <c r="O264" i="6"/>
  <c r="P264" i="6" s="1"/>
  <c r="S263" i="6"/>
  <c r="S264" i="6"/>
  <c r="U263" i="6"/>
  <c r="U264" i="6"/>
  <c r="O265" i="6"/>
  <c r="P265" i="6" s="1"/>
  <c r="U265" i="6"/>
  <c r="BK1011" i="3" l="1"/>
  <c r="BK1010" i="3"/>
  <c r="BK1009" i="3"/>
  <c r="BK1008" i="3"/>
  <c r="BK1007" i="3"/>
  <c r="BK1006" i="3"/>
  <c r="BK1005" i="3"/>
  <c r="BK1004" i="3"/>
  <c r="BK1003" i="3"/>
  <c r="BK1002" i="3"/>
  <c r="BK1001" i="3"/>
  <c r="BK1000" i="3"/>
  <c r="BK999" i="3"/>
  <c r="BK998" i="3"/>
  <c r="BK997" i="3"/>
  <c r="BK996" i="3"/>
  <c r="BK995" i="3"/>
  <c r="BK994" i="3"/>
  <c r="BK993" i="3"/>
  <c r="BK992" i="3"/>
  <c r="BK991" i="3"/>
  <c r="BK990" i="3"/>
  <c r="BK989" i="3"/>
  <c r="BK988" i="3"/>
  <c r="BK987" i="3"/>
  <c r="BK986" i="3"/>
  <c r="BK985" i="3"/>
  <c r="BK984" i="3"/>
  <c r="BK983" i="3"/>
  <c r="BK982" i="3"/>
  <c r="BK981" i="3"/>
  <c r="BK980" i="3"/>
  <c r="BK979" i="3"/>
  <c r="BK978" i="3"/>
  <c r="BK977" i="3"/>
  <c r="BK976" i="3"/>
  <c r="BK975" i="3"/>
  <c r="BK974" i="3"/>
  <c r="BK973" i="3"/>
  <c r="BK972" i="3"/>
  <c r="BK971" i="3"/>
  <c r="BK970" i="3"/>
  <c r="BK969" i="3"/>
  <c r="BK968" i="3"/>
  <c r="BK967" i="3"/>
  <c r="BK966" i="3"/>
  <c r="BK965" i="3"/>
  <c r="BK964" i="3"/>
  <c r="BK963" i="3"/>
  <c r="BK962" i="3"/>
  <c r="BK961" i="3"/>
  <c r="BK960" i="3"/>
  <c r="BK959" i="3"/>
  <c r="BK958" i="3"/>
  <c r="BK957" i="3"/>
  <c r="BK956" i="3"/>
  <c r="BK955" i="3"/>
  <c r="BK954" i="3"/>
  <c r="BK953" i="3"/>
  <c r="BK952" i="3"/>
  <c r="BK951" i="3"/>
  <c r="BK950" i="3"/>
  <c r="BK949" i="3"/>
  <c r="BK948" i="3"/>
  <c r="BK947" i="3"/>
  <c r="BK946" i="3"/>
  <c r="BK945" i="3"/>
  <c r="BK944" i="3"/>
  <c r="BK943" i="3"/>
  <c r="BK942" i="3"/>
  <c r="BK941" i="3"/>
  <c r="BK940" i="3"/>
  <c r="BK939" i="3"/>
  <c r="BK938" i="3"/>
  <c r="BK937" i="3"/>
  <c r="BK936" i="3"/>
  <c r="BK935" i="3"/>
  <c r="BK934" i="3"/>
  <c r="BK933" i="3"/>
  <c r="BK932" i="3"/>
  <c r="BK931" i="3"/>
  <c r="BK930" i="3"/>
  <c r="BK929" i="3"/>
  <c r="BK928" i="3"/>
  <c r="BK927" i="3"/>
  <c r="BK926" i="3"/>
  <c r="BK925" i="3"/>
  <c r="BK924" i="3"/>
  <c r="BK923" i="3"/>
  <c r="BK922" i="3"/>
  <c r="BK921" i="3"/>
  <c r="BK920" i="3"/>
  <c r="BK919" i="3"/>
  <c r="BK918" i="3"/>
  <c r="BK917" i="3"/>
  <c r="BK916" i="3"/>
  <c r="BK915" i="3"/>
  <c r="BK914" i="3"/>
  <c r="BK913" i="3"/>
  <c r="BK912" i="3"/>
  <c r="BK911" i="3"/>
  <c r="BK910" i="3"/>
  <c r="BK909" i="3"/>
  <c r="BK908" i="3"/>
  <c r="BK907" i="3"/>
  <c r="BK906" i="3"/>
  <c r="BK905" i="3"/>
  <c r="BK904" i="3"/>
  <c r="BK903" i="3"/>
  <c r="BK902" i="3"/>
  <c r="BK901" i="3"/>
  <c r="BK900" i="3"/>
  <c r="BK899" i="3"/>
  <c r="BK898" i="3"/>
  <c r="BK897" i="3"/>
  <c r="BK896" i="3"/>
  <c r="BK895" i="3"/>
  <c r="BK894" i="3"/>
  <c r="BK893" i="3"/>
  <c r="BK892" i="3"/>
  <c r="BK891" i="3"/>
  <c r="BK890" i="3"/>
  <c r="BK889" i="3"/>
  <c r="BK888" i="3"/>
  <c r="BK887" i="3"/>
  <c r="BK886" i="3"/>
  <c r="BK885" i="3"/>
  <c r="BK884" i="3"/>
  <c r="BK883" i="3"/>
  <c r="BK882" i="3"/>
  <c r="BK881" i="3"/>
  <c r="BK880" i="3"/>
  <c r="BK879" i="3"/>
  <c r="BK878" i="3"/>
  <c r="BK877" i="3"/>
  <c r="BK876" i="3"/>
  <c r="BK875" i="3"/>
  <c r="BK874" i="3"/>
  <c r="BK873" i="3"/>
  <c r="BK872" i="3"/>
  <c r="BK871" i="3"/>
  <c r="BK870" i="3"/>
  <c r="BK869" i="3"/>
  <c r="BK868" i="3"/>
  <c r="BK867" i="3"/>
  <c r="BK866" i="3"/>
  <c r="BK865" i="3"/>
  <c r="BK864" i="3"/>
  <c r="BK863" i="3"/>
  <c r="BK862" i="3"/>
  <c r="BK861" i="3"/>
  <c r="BK860" i="3"/>
  <c r="BK859" i="3"/>
  <c r="BK858" i="3"/>
  <c r="BK857" i="3"/>
  <c r="BK856" i="3"/>
  <c r="BK855" i="3"/>
  <c r="BK854" i="3"/>
  <c r="BK853" i="3"/>
  <c r="BK852" i="3"/>
  <c r="BK851" i="3"/>
  <c r="BK850" i="3"/>
  <c r="BK849" i="3"/>
  <c r="BK848" i="3"/>
  <c r="BK847" i="3"/>
  <c r="BK846" i="3"/>
  <c r="BK845" i="3"/>
  <c r="BK844" i="3"/>
  <c r="BK843" i="3"/>
  <c r="BK842" i="3"/>
  <c r="BK841" i="3"/>
  <c r="BK840" i="3"/>
  <c r="BK839" i="3"/>
  <c r="BK838" i="3"/>
  <c r="BK837" i="3"/>
  <c r="BK836" i="3"/>
  <c r="BK835" i="3"/>
  <c r="BK834" i="3"/>
  <c r="BK833" i="3"/>
  <c r="BK832" i="3"/>
  <c r="BK831" i="3"/>
  <c r="BK830" i="3"/>
  <c r="BK829" i="3"/>
  <c r="BK828" i="3"/>
  <c r="BK827" i="3"/>
  <c r="BK826" i="3"/>
  <c r="BK825" i="3"/>
  <c r="BK824" i="3"/>
  <c r="BK823" i="3"/>
  <c r="BK822" i="3"/>
  <c r="BK821" i="3"/>
  <c r="BK820" i="3"/>
  <c r="BK819" i="3"/>
  <c r="BK818" i="3"/>
  <c r="BK817" i="3"/>
  <c r="BK816" i="3"/>
  <c r="BK815" i="3"/>
  <c r="BK814" i="3"/>
  <c r="BK813" i="3"/>
  <c r="BK812" i="3"/>
  <c r="BK811" i="3"/>
  <c r="BK810" i="3"/>
  <c r="BK809" i="3"/>
  <c r="BK808" i="3"/>
  <c r="BK807" i="3"/>
  <c r="BK806" i="3"/>
  <c r="BK805" i="3"/>
  <c r="BK804" i="3"/>
  <c r="BK803" i="3"/>
  <c r="BK802" i="3"/>
  <c r="BK801" i="3"/>
  <c r="BK800" i="3"/>
  <c r="BK799" i="3"/>
  <c r="BK798" i="3"/>
  <c r="BK797" i="3"/>
  <c r="BK796" i="3"/>
  <c r="BK795" i="3"/>
  <c r="BK794" i="3"/>
  <c r="BK793" i="3"/>
  <c r="BK792" i="3"/>
  <c r="BK791" i="3"/>
  <c r="BK790" i="3"/>
  <c r="BK789" i="3"/>
  <c r="BK788" i="3"/>
  <c r="BK787" i="3"/>
  <c r="BK786" i="3"/>
  <c r="BK785" i="3"/>
  <c r="BK784" i="3"/>
  <c r="BK783" i="3"/>
  <c r="BK782" i="3"/>
  <c r="BK781" i="3"/>
  <c r="BK780" i="3"/>
  <c r="BK779" i="3"/>
  <c r="BK778" i="3"/>
  <c r="BK777" i="3"/>
  <c r="BK776" i="3"/>
  <c r="BK775" i="3"/>
  <c r="BK774" i="3"/>
  <c r="BK773" i="3"/>
  <c r="BK772" i="3"/>
  <c r="BK771" i="3"/>
  <c r="BK770" i="3"/>
  <c r="BK769" i="3"/>
  <c r="BK768" i="3"/>
  <c r="BK767" i="3"/>
  <c r="BK766" i="3"/>
  <c r="BK765" i="3"/>
  <c r="BK764" i="3"/>
  <c r="BK763" i="3"/>
  <c r="BK762" i="3"/>
  <c r="BK761" i="3"/>
  <c r="BK760" i="3"/>
  <c r="BK759" i="3"/>
  <c r="BK758" i="3"/>
  <c r="BK757" i="3"/>
  <c r="BK756" i="3"/>
  <c r="BK755" i="3"/>
  <c r="BK754" i="3"/>
  <c r="BK753" i="3"/>
  <c r="BK752" i="3"/>
  <c r="BK751" i="3"/>
  <c r="BK750" i="3"/>
  <c r="BK749" i="3"/>
  <c r="BK748" i="3"/>
  <c r="BK747" i="3"/>
  <c r="BK746" i="3"/>
  <c r="BK745" i="3"/>
  <c r="BK744" i="3"/>
  <c r="BK743" i="3"/>
  <c r="BK742" i="3"/>
  <c r="BK741" i="3"/>
  <c r="BK740" i="3"/>
  <c r="BK739" i="3"/>
  <c r="BK738" i="3"/>
  <c r="BK737" i="3"/>
  <c r="BK736" i="3"/>
  <c r="BK735" i="3"/>
  <c r="BK734" i="3"/>
  <c r="BK733" i="3"/>
  <c r="BK732" i="3"/>
  <c r="BK731" i="3"/>
  <c r="BK730" i="3"/>
  <c r="BK729" i="3"/>
  <c r="BK728" i="3"/>
  <c r="BK727" i="3"/>
  <c r="BK726" i="3"/>
  <c r="BK725" i="3"/>
  <c r="BK724" i="3"/>
  <c r="BK723" i="3"/>
  <c r="BK722" i="3"/>
  <c r="BK721" i="3"/>
  <c r="BK720" i="3"/>
  <c r="BK719" i="3"/>
  <c r="BK718" i="3"/>
  <c r="BK717" i="3"/>
  <c r="BK716" i="3"/>
  <c r="BK715" i="3"/>
  <c r="BK714" i="3"/>
  <c r="BK713" i="3"/>
  <c r="BK712" i="3"/>
  <c r="BK711" i="3"/>
  <c r="BK710" i="3"/>
  <c r="BK709" i="3"/>
  <c r="BK708" i="3"/>
  <c r="BK707" i="3"/>
  <c r="BK706" i="3"/>
  <c r="BK705" i="3"/>
  <c r="BK704" i="3"/>
  <c r="BK703" i="3"/>
  <c r="BK702" i="3"/>
  <c r="BK701" i="3"/>
  <c r="BK700" i="3"/>
  <c r="BK699" i="3"/>
  <c r="BK698" i="3"/>
  <c r="BK697" i="3"/>
  <c r="BK696" i="3"/>
  <c r="BK695" i="3"/>
  <c r="BK694" i="3"/>
  <c r="BK693" i="3"/>
  <c r="BK692" i="3"/>
  <c r="BK691" i="3"/>
  <c r="BK690" i="3"/>
  <c r="BK689" i="3"/>
  <c r="BK688" i="3"/>
  <c r="BK687" i="3"/>
  <c r="BK686" i="3"/>
  <c r="BK685" i="3"/>
  <c r="BK684" i="3"/>
  <c r="BK683" i="3"/>
  <c r="BK682" i="3"/>
  <c r="BK681" i="3"/>
  <c r="BK680" i="3"/>
  <c r="BK679" i="3"/>
  <c r="BK678" i="3"/>
  <c r="BK677" i="3"/>
  <c r="BK676" i="3"/>
  <c r="BK675" i="3"/>
  <c r="BK674" i="3"/>
  <c r="BK673" i="3"/>
  <c r="BK672" i="3"/>
  <c r="BK671" i="3"/>
  <c r="BK670" i="3"/>
  <c r="BK669" i="3"/>
  <c r="BK668" i="3"/>
  <c r="BK667" i="3"/>
  <c r="BK666" i="3"/>
  <c r="BK665" i="3"/>
  <c r="BK664" i="3"/>
  <c r="BK663" i="3"/>
  <c r="BK662" i="3"/>
  <c r="BK661" i="3"/>
  <c r="BK660" i="3"/>
  <c r="BK659" i="3"/>
  <c r="BK658" i="3"/>
  <c r="BK657" i="3"/>
  <c r="BK656" i="3"/>
  <c r="BK655" i="3"/>
  <c r="BK654" i="3"/>
  <c r="BK653" i="3"/>
  <c r="BK652" i="3"/>
  <c r="BK651" i="3"/>
  <c r="BK650" i="3"/>
  <c r="BK649" i="3"/>
  <c r="BK648" i="3"/>
  <c r="BK647" i="3"/>
  <c r="BK646" i="3"/>
  <c r="BK645" i="3"/>
  <c r="BK644" i="3"/>
  <c r="BK643" i="3"/>
  <c r="BK642" i="3"/>
  <c r="BK641" i="3"/>
  <c r="BK640" i="3"/>
  <c r="BK639" i="3"/>
  <c r="BK638" i="3"/>
  <c r="BK637" i="3"/>
  <c r="BK636" i="3"/>
  <c r="BK635" i="3"/>
  <c r="BK634" i="3"/>
  <c r="BK633" i="3"/>
  <c r="BK632" i="3"/>
  <c r="BK631" i="3"/>
  <c r="BK630" i="3"/>
  <c r="BK629" i="3"/>
  <c r="BK628" i="3"/>
  <c r="BK627" i="3"/>
  <c r="BK626" i="3"/>
  <c r="BK625" i="3"/>
  <c r="BK624" i="3"/>
  <c r="BK623" i="3"/>
  <c r="BK622" i="3"/>
  <c r="BK621" i="3"/>
  <c r="BK620" i="3"/>
  <c r="BK619" i="3"/>
  <c r="BK618" i="3"/>
  <c r="BK617" i="3"/>
  <c r="BK616" i="3"/>
  <c r="BK615" i="3"/>
  <c r="BK614" i="3"/>
  <c r="BK613" i="3"/>
  <c r="BK612" i="3"/>
  <c r="BK611" i="3"/>
  <c r="BK610" i="3"/>
  <c r="BK609" i="3"/>
  <c r="BK608" i="3"/>
  <c r="BK607" i="3"/>
  <c r="BK606" i="3"/>
  <c r="BK605" i="3"/>
  <c r="BK604" i="3"/>
  <c r="BK603" i="3"/>
  <c r="BK602" i="3"/>
  <c r="BK601" i="3"/>
  <c r="BK600" i="3"/>
  <c r="BK599" i="3"/>
  <c r="BK598" i="3"/>
  <c r="BK597" i="3"/>
  <c r="BK596" i="3"/>
  <c r="BK595" i="3"/>
  <c r="BK594" i="3"/>
  <c r="BK593" i="3"/>
  <c r="BK592" i="3"/>
  <c r="BK591" i="3"/>
  <c r="BK590" i="3"/>
  <c r="BK589" i="3"/>
  <c r="BK588" i="3"/>
  <c r="BK587" i="3"/>
  <c r="BK586" i="3"/>
  <c r="BK585" i="3"/>
  <c r="BK584" i="3"/>
  <c r="BK583" i="3"/>
  <c r="BK582" i="3"/>
  <c r="BK581" i="3"/>
  <c r="BK580" i="3"/>
  <c r="BK579" i="3"/>
  <c r="BK578" i="3"/>
  <c r="BK577" i="3"/>
  <c r="BK576" i="3"/>
  <c r="BK575" i="3"/>
  <c r="BK574" i="3"/>
  <c r="BK573" i="3"/>
  <c r="BK572" i="3"/>
  <c r="BK571" i="3"/>
  <c r="BK570" i="3"/>
  <c r="BK569" i="3"/>
  <c r="BK568" i="3"/>
  <c r="BK567" i="3"/>
  <c r="BK566" i="3"/>
  <c r="BK565" i="3"/>
  <c r="BK564" i="3"/>
  <c r="BK563" i="3"/>
  <c r="BK562" i="3"/>
  <c r="BK561" i="3"/>
  <c r="BK560" i="3"/>
  <c r="BK559" i="3"/>
  <c r="BK558" i="3"/>
  <c r="BK557" i="3"/>
  <c r="BK556" i="3"/>
  <c r="BK555" i="3"/>
  <c r="BK554" i="3"/>
  <c r="BK553" i="3"/>
  <c r="BK552" i="3"/>
  <c r="BK551" i="3"/>
  <c r="BK550" i="3"/>
  <c r="BK549" i="3"/>
  <c r="BK548" i="3"/>
  <c r="BK547" i="3"/>
  <c r="BK546" i="3"/>
  <c r="BK545" i="3"/>
  <c r="BK544" i="3"/>
  <c r="BK543" i="3"/>
  <c r="BK542" i="3"/>
  <c r="BK541" i="3"/>
  <c r="BK540" i="3"/>
  <c r="BK539" i="3"/>
  <c r="BK538" i="3"/>
  <c r="BK537" i="3"/>
  <c r="BK536" i="3"/>
  <c r="BK535" i="3"/>
  <c r="BK534" i="3"/>
  <c r="BK533" i="3"/>
  <c r="BK532" i="3"/>
  <c r="BK531" i="3"/>
  <c r="BK530" i="3"/>
  <c r="BK529" i="3"/>
  <c r="BK528" i="3"/>
  <c r="BK527" i="3"/>
  <c r="BK526" i="3"/>
  <c r="BK525" i="3"/>
  <c r="BK524" i="3"/>
  <c r="BK523" i="3"/>
  <c r="BK522" i="3"/>
  <c r="BK521" i="3"/>
  <c r="BK520" i="3"/>
  <c r="BK519" i="3"/>
  <c r="BK518" i="3"/>
  <c r="BK517" i="3"/>
  <c r="BK516" i="3"/>
  <c r="BK515" i="3"/>
  <c r="BK514" i="3"/>
  <c r="BK513" i="3"/>
  <c r="BK512" i="3"/>
  <c r="BK511" i="3"/>
  <c r="BK510" i="3"/>
  <c r="BK509" i="3"/>
  <c r="BK508" i="3"/>
  <c r="BK507" i="3"/>
  <c r="BK506" i="3"/>
  <c r="BK505" i="3"/>
  <c r="BK504" i="3"/>
  <c r="BK503" i="3"/>
  <c r="BK502" i="3"/>
  <c r="BK501" i="3"/>
  <c r="BK500" i="3"/>
  <c r="BK499" i="3"/>
  <c r="BK498" i="3"/>
  <c r="BK497" i="3"/>
  <c r="BK496" i="3"/>
  <c r="BK495" i="3"/>
  <c r="BK494" i="3"/>
  <c r="BK493" i="3"/>
  <c r="BK492" i="3"/>
  <c r="BK491" i="3"/>
  <c r="BK490" i="3"/>
  <c r="BK489" i="3"/>
  <c r="BK488" i="3"/>
  <c r="BK487" i="3"/>
  <c r="BK486" i="3"/>
  <c r="BK485" i="3"/>
  <c r="BK484" i="3"/>
  <c r="BK483" i="3"/>
  <c r="BK482" i="3"/>
  <c r="BK481" i="3"/>
  <c r="BK480" i="3"/>
  <c r="BK479" i="3"/>
  <c r="BK478" i="3"/>
  <c r="BK477" i="3"/>
  <c r="BK476" i="3"/>
  <c r="BK475" i="3"/>
  <c r="BK474" i="3"/>
  <c r="BK473" i="3"/>
  <c r="BK472" i="3"/>
  <c r="BK471" i="3"/>
  <c r="BK470" i="3"/>
  <c r="BK469" i="3"/>
  <c r="BK468" i="3"/>
  <c r="BK467" i="3"/>
  <c r="BK466" i="3"/>
  <c r="BK465" i="3"/>
  <c r="BK464" i="3"/>
  <c r="BK463" i="3"/>
  <c r="BK462" i="3"/>
  <c r="BK461" i="3"/>
  <c r="BK460" i="3"/>
  <c r="BK459" i="3"/>
  <c r="BK458" i="3"/>
  <c r="BK457" i="3"/>
  <c r="BK456" i="3"/>
  <c r="BK455" i="3"/>
  <c r="BK454" i="3"/>
  <c r="BK453" i="3"/>
  <c r="BK452" i="3"/>
  <c r="BK451" i="3"/>
  <c r="BK450" i="3"/>
  <c r="BK449" i="3"/>
  <c r="BK448" i="3"/>
  <c r="BK447" i="3"/>
  <c r="BK446" i="3"/>
  <c r="BK445" i="3"/>
  <c r="BK444" i="3"/>
  <c r="BK443" i="3"/>
  <c r="BK442" i="3"/>
  <c r="BK441" i="3"/>
  <c r="BK440" i="3"/>
  <c r="BK439" i="3"/>
  <c r="BK438" i="3"/>
  <c r="BK437" i="3"/>
  <c r="BK436" i="3"/>
  <c r="BK435" i="3"/>
  <c r="BK434" i="3"/>
  <c r="BK433" i="3"/>
  <c r="BK432" i="3"/>
  <c r="BK431" i="3"/>
  <c r="BK430" i="3"/>
  <c r="BK429" i="3"/>
  <c r="BK428" i="3"/>
  <c r="BK427" i="3"/>
  <c r="BK426" i="3"/>
  <c r="BK425" i="3"/>
  <c r="BK424" i="3"/>
  <c r="BK423" i="3"/>
  <c r="BK422" i="3"/>
  <c r="BK421" i="3"/>
  <c r="BK420" i="3"/>
  <c r="BK419" i="3"/>
  <c r="BK418" i="3"/>
  <c r="BK417" i="3"/>
  <c r="BK416" i="3"/>
  <c r="BK415" i="3"/>
  <c r="BK414" i="3"/>
  <c r="BK413" i="3"/>
  <c r="BK412" i="3"/>
  <c r="BK411" i="3"/>
  <c r="BK410" i="3"/>
  <c r="BK409" i="3"/>
  <c r="BK408" i="3"/>
  <c r="BK407" i="3"/>
  <c r="BK406" i="3"/>
  <c r="BK405" i="3"/>
  <c r="BK404" i="3"/>
  <c r="BK403" i="3"/>
  <c r="BK402" i="3"/>
  <c r="BK401" i="3"/>
  <c r="BK400" i="3"/>
  <c r="BK399" i="3"/>
  <c r="BK398" i="3"/>
  <c r="BK397" i="3"/>
  <c r="BK396" i="3"/>
  <c r="BK395" i="3"/>
  <c r="BK394" i="3"/>
  <c r="BK393" i="3"/>
  <c r="BK392" i="3"/>
  <c r="BK391" i="3"/>
  <c r="BK390" i="3"/>
  <c r="BK389" i="3"/>
  <c r="BK388" i="3"/>
  <c r="BK387" i="3"/>
  <c r="BK386" i="3"/>
  <c r="BK385" i="3"/>
  <c r="BK384" i="3"/>
  <c r="BK383" i="3"/>
  <c r="BK382" i="3"/>
  <c r="BK381" i="3"/>
  <c r="BK380" i="3"/>
  <c r="BK379" i="3"/>
  <c r="BK378" i="3"/>
  <c r="BK377" i="3"/>
  <c r="BK376" i="3"/>
  <c r="BK375" i="3"/>
  <c r="BK374" i="3"/>
  <c r="BK373" i="3"/>
  <c r="BK372" i="3"/>
  <c r="BK371" i="3"/>
  <c r="BK370" i="3"/>
  <c r="BK369" i="3"/>
  <c r="BK368" i="3"/>
  <c r="BK367" i="3"/>
  <c r="BK366" i="3"/>
  <c r="BK365" i="3"/>
  <c r="BK364" i="3"/>
  <c r="BK363" i="3"/>
  <c r="BK362" i="3"/>
  <c r="BK361" i="3"/>
  <c r="BK360" i="3"/>
  <c r="BK359" i="3"/>
  <c r="BK358" i="3"/>
  <c r="BK357" i="3"/>
  <c r="BK356" i="3"/>
  <c r="BK355" i="3"/>
  <c r="BK354" i="3"/>
  <c r="BK353" i="3"/>
  <c r="BK352" i="3"/>
  <c r="BK351" i="3"/>
  <c r="BK350" i="3"/>
  <c r="BK349" i="3"/>
  <c r="BK348" i="3"/>
  <c r="BK347" i="3"/>
  <c r="BK346" i="3"/>
  <c r="BK345" i="3"/>
  <c r="BK344" i="3"/>
  <c r="BK343" i="3"/>
  <c r="BK342" i="3"/>
  <c r="BK341" i="3"/>
  <c r="BK340" i="3"/>
  <c r="BK339" i="3"/>
  <c r="BK338" i="3"/>
  <c r="BK337" i="3"/>
  <c r="BK336" i="3"/>
  <c r="BK335" i="3"/>
  <c r="BK334" i="3"/>
  <c r="BK333" i="3"/>
  <c r="BK332" i="3"/>
  <c r="BK331" i="3"/>
  <c r="BK330" i="3"/>
  <c r="BK329" i="3"/>
  <c r="BK328" i="3"/>
  <c r="BK327" i="3"/>
  <c r="BK326" i="3"/>
  <c r="BK325" i="3"/>
  <c r="BK324" i="3"/>
  <c r="BK323" i="3"/>
  <c r="BK322" i="3"/>
  <c r="BK321" i="3"/>
  <c r="BK320" i="3"/>
  <c r="BK319" i="3"/>
  <c r="BK318" i="3"/>
  <c r="BK317" i="3"/>
  <c r="BK316" i="3"/>
  <c r="BK315" i="3"/>
  <c r="BK314" i="3"/>
  <c r="BK313" i="3"/>
  <c r="BK312" i="3"/>
  <c r="BK311" i="3"/>
  <c r="BK310" i="3"/>
  <c r="BK309" i="3"/>
  <c r="BK308" i="3"/>
  <c r="BK307" i="3"/>
  <c r="BK306" i="3"/>
  <c r="BK305" i="3"/>
  <c r="BK304" i="3"/>
  <c r="BK303" i="3"/>
  <c r="BK302" i="3"/>
  <c r="BK301" i="3"/>
  <c r="BK300" i="3"/>
  <c r="BK299" i="3"/>
  <c r="BK298" i="3"/>
  <c r="BK297" i="3"/>
  <c r="BK296" i="3"/>
  <c r="BK295" i="3"/>
  <c r="BK294" i="3"/>
  <c r="BK293" i="3"/>
  <c r="BK292" i="3"/>
  <c r="BK291" i="3"/>
  <c r="BK290" i="3"/>
  <c r="BK289" i="3"/>
  <c r="BK288" i="3"/>
  <c r="BK287" i="3"/>
  <c r="BK286" i="3"/>
  <c r="BK285" i="3"/>
  <c r="BK284" i="3"/>
  <c r="BK283" i="3"/>
  <c r="BK282" i="3"/>
  <c r="BK281" i="3"/>
  <c r="BK280" i="3"/>
  <c r="BK279" i="3"/>
  <c r="BK278" i="3"/>
  <c r="BK277" i="3"/>
  <c r="BK276" i="3"/>
  <c r="BK275" i="3"/>
  <c r="BK274" i="3"/>
  <c r="BK273" i="3"/>
  <c r="BK272" i="3"/>
  <c r="BK271" i="3"/>
  <c r="BK270" i="3"/>
  <c r="BK269" i="3"/>
  <c r="BK268" i="3"/>
  <c r="BK267" i="3"/>
  <c r="BK266" i="3"/>
  <c r="BK265" i="3"/>
  <c r="BK264" i="3"/>
  <c r="BK263" i="3"/>
  <c r="BK262" i="3"/>
  <c r="BK261" i="3"/>
  <c r="BK260" i="3"/>
  <c r="BK259" i="3"/>
  <c r="BK258" i="3"/>
  <c r="BK257" i="3"/>
  <c r="BK256" i="3"/>
  <c r="BK255" i="3"/>
  <c r="BK254" i="3"/>
  <c r="BK253" i="3"/>
  <c r="BK252" i="3"/>
  <c r="BK251" i="3"/>
  <c r="BK250" i="3"/>
  <c r="BK249" i="3"/>
  <c r="BK248" i="3"/>
  <c r="BK247" i="3"/>
  <c r="BK246" i="3"/>
  <c r="BK245" i="3"/>
  <c r="BK244" i="3"/>
  <c r="BK243" i="3"/>
  <c r="BK242" i="3"/>
  <c r="BK241" i="3"/>
  <c r="BK240" i="3"/>
  <c r="BK239" i="3"/>
  <c r="BK238" i="3"/>
  <c r="BK237" i="3"/>
  <c r="BK236" i="3"/>
  <c r="BK235" i="3"/>
  <c r="BK234" i="3"/>
  <c r="BK233" i="3"/>
  <c r="BK232" i="3"/>
  <c r="BK231" i="3"/>
  <c r="BK230" i="3"/>
  <c r="BK229" i="3"/>
  <c r="BK228" i="3"/>
  <c r="BK227" i="3"/>
  <c r="BK226" i="3"/>
  <c r="BK225" i="3"/>
  <c r="BK224" i="3"/>
  <c r="BK223" i="3"/>
  <c r="BK222" i="3"/>
  <c r="BK221" i="3"/>
  <c r="BK220" i="3"/>
  <c r="BK219" i="3"/>
  <c r="BK218" i="3"/>
  <c r="BK217" i="3"/>
  <c r="BK216" i="3"/>
  <c r="BK215" i="3"/>
  <c r="BK214" i="3"/>
  <c r="BK213" i="3"/>
  <c r="BK212" i="3"/>
  <c r="BK211" i="3"/>
  <c r="BK210" i="3"/>
  <c r="BK209" i="3"/>
  <c r="BK208" i="3"/>
  <c r="BK207" i="3"/>
  <c r="BK206" i="3"/>
  <c r="BK205" i="3"/>
  <c r="BK204" i="3"/>
  <c r="BK203" i="3"/>
  <c r="BK202" i="3"/>
  <c r="BK201" i="3"/>
  <c r="BK200" i="3"/>
  <c r="BK199" i="3"/>
  <c r="BK198" i="3"/>
  <c r="BK197" i="3"/>
  <c r="BK196" i="3"/>
  <c r="BK195" i="3"/>
  <c r="BK194" i="3"/>
  <c r="BK193" i="3"/>
  <c r="BK192" i="3"/>
  <c r="BK191" i="3"/>
  <c r="BK190" i="3"/>
  <c r="BK189" i="3"/>
  <c r="BK188" i="3"/>
  <c r="BK187" i="3"/>
  <c r="BK186" i="3"/>
  <c r="BK185" i="3"/>
  <c r="BK184" i="3"/>
  <c r="BK183" i="3"/>
  <c r="BK182" i="3"/>
  <c r="BK181" i="3"/>
  <c r="BK180" i="3"/>
  <c r="BK179" i="3"/>
  <c r="BK178" i="3"/>
  <c r="BK177" i="3"/>
  <c r="BK176" i="3"/>
  <c r="BK175" i="3"/>
  <c r="BK174" i="3"/>
  <c r="BK173" i="3"/>
  <c r="BK172" i="3"/>
  <c r="BK171" i="3"/>
  <c r="BK170" i="3"/>
  <c r="BK169" i="3"/>
  <c r="BK168" i="3"/>
  <c r="BK167" i="3"/>
  <c r="BK166" i="3"/>
  <c r="BK165" i="3"/>
  <c r="BK164" i="3"/>
  <c r="BK163" i="3"/>
  <c r="BK162" i="3"/>
  <c r="BK161" i="3"/>
  <c r="BK160" i="3"/>
  <c r="BK159" i="3"/>
  <c r="BK158" i="3"/>
  <c r="BK157" i="3"/>
  <c r="BK156" i="3"/>
  <c r="BK155" i="3"/>
  <c r="BK154" i="3"/>
  <c r="BK153" i="3"/>
  <c r="BK152" i="3"/>
  <c r="BK151" i="3"/>
  <c r="BK150" i="3"/>
  <c r="BK149" i="3"/>
  <c r="BK148" i="3"/>
  <c r="BK147" i="3"/>
  <c r="BK146" i="3"/>
  <c r="BK145" i="3"/>
  <c r="BK144" i="3"/>
  <c r="BK143" i="3"/>
  <c r="BK142" i="3"/>
  <c r="BK141" i="3"/>
  <c r="BK140" i="3"/>
  <c r="BK139" i="3"/>
  <c r="BK138" i="3"/>
  <c r="BK137" i="3"/>
  <c r="BK136" i="3"/>
  <c r="BK135" i="3"/>
  <c r="BK134" i="3"/>
  <c r="BK133" i="3"/>
  <c r="BK132" i="3"/>
  <c r="BK131" i="3"/>
  <c r="BK130" i="3"/>
  <c r="BK129" i="3"/>
  <c r="BK128" i="3"/>
  <c r="BK127" i="3"/>
  <c r="BK126" i="3"/>
  <c r="BK125" i="3"/>
  <c r="BK124" i="3"/>
  <c r="BK123" i="3"/>
  <c r="BK122" i="3"/>
  <c r="BK121" i="3"/>
  <c r="BK120" i="3"/>
  <c r="BK119" i="3"/>
  <c r="BK118" i="3"/>
  <c r="BK117" i="3"/>
  <c r="BK116" i="3"/>
  <c r="BK115" i="3"/>
  <c r="BK114" i="3"/>
  <c r="BK113" i="3"/>
  <c r="BK112" i="3"/>
  <c r="BK111" i="3"/>
  <c r="BK110" i="3"/>
  <c r="BK109" i="3"/>
  <c r="BK108" i="3"/>
  <c r="BK107" i="3"/>
  <c r="BK106" i="3"/>
  <c r="BK105" i="3"/>
  <c r="BK104" i="3"/>
  <c r="BK103" i="3"/>
  <c r="BK102" i="3"/>
  <c r="BK101" i="3"/>
  <c r="BK100" i="3"/>
  <c r="BK99" i="3"/>
  <c r="BK98" i="3"/>
  <c r="BK97" i="3"/>
  <c r="BK96" i="3"/>
  <c r="BK95" i="3"/>
  <c r="BK94" i="3"/>
  <c r="BK93" i="3"/>
  <c r="BK92" i="3"/>
  <c r="BK91" i="3"/>
  <c r="BK90" i="3"/>
  <c r="BK89" i="3"/>
  <c r="BK88" i="3"/>
  <c r="BK87" i="3"/>
  <c r="BK86" i="3"/>
  <c r="BK85" i="3"/>
  <c r="BK84" i="3"/>
  <c r="BK83" i="3"/>
  <c r="BK82" i="3"/>
  <c r="BK81" i="3"/>
  <c r="BK80" i="3"/>
  <c r="BK79" i="3"/>
  <c r="BK78" i="3"/>
  <c r="BK77" i="3"/>
  <c r="BK76" i="3"/>
  <c r="BK75" i="3"/>
  <c r="BK74" i="3"/>
  <c r="BK73" i="3"/>
  <c r="BK72" i="3"/>
  <c r="BK71" i="3"/>
  <c r="BK70" i="3"/>
  <c r="BK69" i="3"/>
  <c r="BK68" i="3"/>
  <c r="BK67" i="3"/>
  <c r="BK66" i="3"/>
  <c r="BK65" i="3"/>
  <c r="BK64" i="3"/>
  <c r="BK63" i="3"/>
  <c r="BK62" i="3"/>
  <c r="BK61" i="3"/>
  <c r="BK60" i="3"/>
  <c r="BK59" i="3"/>
  <c r="BK58" i="3"/>
  <c r="BK57" i="3"/>
  <c r="BK56" i="3"/>
  <c r="BK55" i="3"/>
  <c r="BK54" i="3"/>
  <c r="BK53" i="3"/>
  <c r="BK52" i="3"/>
  <c r="BK51" i="3"/>
  <c r="BK50" i="3"/>
  <c r="BK49" i="3"/>
  <c r="BK48" i="3"/>
  <c r="BK47" i="3"/>
  <c r="BK46" i="3"/>
  <c r="BK45" i="3"/>
  <c r="BK44" i="3"/>
  <c r="BK43" i="3"/>
  <c r="BK42" i="3"/>
  <c r="BK41" i="3"/>
  <c r="BK40" i="3"/>
  <c r="BK39" i="3"/>
  <c r="BK38" i="3"/>
  <c r="BK37" i="3"/>
  <c r="BK36" i="3"/>
  <c r="BK35" i="3"/>
  <c r="BK34" i="3"/>
  <c r="BK33" i="3"/>
  <c r="BK32" i="3"/>
  <c r="BK31" i="3"/>
  <c r="BK30" i="3"/>
  <c r="BK29" i="3"/>
  <c r="BK28" i="3"/>
  <c r="BK27" i="3"/>
  <c r="BK26" i="3"/>
  <c r="BK25" i="3"/>
  <c r="BK24" i="3"/>
  <c r="BK23" i="3"/>
  <c r="BK22" i="3"/>
  <c r="BK21" i="3"/>
  <c r="BK20" i="3"/>
  <c r="BK19" i="3"/>
  <c r="BK18" i="3"/>
  <c r="BK17" i="3"/>
  <c r="BK16" i="3"/>
  <c r="B422" i="20" l="1"/>
  <c r="Q422" i="20" s="1"/>
  <c r="B421" i="20"/>
  <c r="Q421" i="20" s="1"/>
  <c r="B420" i="20"/>
  <c r="Q420" i="20" s="1"/>
  <c r="B419" i="20"/>
  <c r="Q419" i="20" s="1"/>
  <c r="B418" i="20"/>
  <c r="Q418" i="20" s="1"/>
  <c r="B417" i="20"/>
  <c r="Q417" i="20" s="1"/>
  <c r="B416" i="20"/>
  <c r="Q416" i="20" s="1"/>
  <c r="B415" i="20"/>
  <c r="Q415" i="20" s="1"/>
  <c r="B414" i="20"/>
  <c r="Q414" i="20" s="1"/>
  <c r="B413" i="20"/>
  <c r="Q413" i="20" s="1"/>
  <c r="B412" i="20"/>
  <c r="Q412" i="20" s="1"/>
  <c r="B411" i="20"/>
  <c r="Q411" i="20" s="1"/>
  <c r="B410" i="20"/>
  <c r="Q410" i="20" s="1"/>
  <c r="B409" i="20"/>
  <c r="Q409" i="20" s="1"/>
  <c r="B408" i="20"/>
  <c r="Q408" i="20" s="1"/>
  <c r="B407" i="20"/>
  <c r="Q407" i="20" s="1"/>
  <c r="B406" i="20"/>
  <c r="Q406" i="20" s="1"/>
  <c r="B405" i="20"/>
  <c r="Q405" i="20" s="1"/>
  <c r="B404" i="20"/>
  <c r="Q404" i="20" s="1"/>
  <c r="B403" i="20"/>
  <c r="Q403" i="20" s="1"/>
  <c r="B402" i="20"/>
  <c r="Q402" i="20" s="1"/>
  <c r="B401" i="20"/>
  <c r="Q401" i="20" s="1"/>
  <c r="B400" i="20"/>
  <c r="Q400" i="20" s="1"/>
  <c r="B399" i="20"/>
  <c r="Q399" i="20" s="1"/>
  <c r="B398" i="20"/>
  <c r="Q398" i="20" s="1"/>
  <c r="B397" i="20"/>
  <c r="B396" i="20"/>
  <c r="Q396" i="20" s="1"/>
  <c r="B395" i="20"/>
  <c r="Q395" i="20" s="1"/>
  <c r="B394" i="20"/>
  <c r="Q394" i="20" s="1"/>
  <c r="B393" i="20"/>
  <c r="Q393" i="20" s="1"/>
  <c r="B392" i="20"/>
  <c r="Q392" i="20" s="1"/>
  <c r="B391" i="20"/>
  <c r="Q391" i="20" s="1"/>
  <c r="B390" i="20"/>
  <c r="Q390" i="20" s="1"/>
  <c r="B389" i="20"/>
  <c r="B388" i="20"/>
  <c r="Q388" i="20" s="1"/>
  <c r="B387" i="20"/>
  <c r="Q387" i="20" s="1"/>
  <c r="B386" i="20"/>
  <c r="Q386" i="20" s="1"/>
  <c r="B385" i="20"/>
  <c r="Q385" i="20" s="1"/>
  <c r="B384" i="20"/>
  <c r="Q384" i="20" s="1"/>
  <c r="B383" i="20"/>
  <c r="Q383" i="20" s="1"/>
  <c r="B382" i="20"/>
  <c r="Q382" i="20" s="1"/>
  <c r="B381" i="20"/>
  <c r="B380" i="20"/>
  <c r="Q380" i="20" s="1"/>
  <c r="B379" i="20"/>
  <c r="Q379" i="20" s="1"/>
  <c r="B378" i="20"/>
  <c r="Q378" i="20" s="1"/>
  <c r="B377" i="20"/>
  <c r="Q377" i="20" s="1"/>
  <c r="B376" i="20"/>
  <c r="Q376" i="20" s="1"/>
  <c r="B375" i="20"/>
  <c r="B374" i="20"/>
  <c r="Q374" i="20" s="1"/>
  <c r="B373" i="20"/>
  <c r="Q373" i="20" s="1"/>
  <c r="B372" i="20"/>
  <c r="Q372" i="20" s="1"/>
  <c r="B371" i="20"/>
  <c r="B370" i="20"/>
  <c r="Q370" i="20" s="1"/>
  <c r="B369" i="20"/>
  <c r="Q369" i="20" s="1"/>
  <c r="B368" i="20"/>
  <c r="Q368" i="20" s="1"/>
  <c r="B367" i="20"/>
  <c r="B366" i="20"/>
  <c r="Q366" i="20" s="1"/>
  <c r="B365" i="20"/>
  <c r="B364" i="20"/>
  <c r="B363" i="20"/>
  <c r="B362" i="20"/>
  <c r="Q362" i="20" s="1"/>
  <c r="B361" i="20"/>
  <c r="B360" i="20"/>
  <c r="Q360" i="20" s="1"/>
  <c r="B359" i="20"/>
  <c r="B358" i="20"/>
  <c r="Q358" i="20" s="1"/>
  <c r="B357" i="20"/>
  <c r="Q357" i="20" s="1"/>
  <c r="R356" i="20"/>
  <c r="B356" i="20"/>
  <c r="Q356" i="20" s="1"/>
  <c r="B355" i="20"/>
  <c r="B354" i="20"/>
  <c r="Q354" i="20" s="1"/>
  <c r="R353" i="20"/>
  <c r="B353" i="20"/>
  <c r="Q353" i="20" s="1"/>
  <c r="B352" i="20"/>
  <c r="Q352" i="20" s="1"/>
  <c r="B351" i="20"/>
  <c r="B350" i="20"/>
  <c r="Q350" i="20" s="1"/>
  <c r="B349" i="20"/>
  <c r="B348" i="20"/>
  <c r="B347" i="20"/>
  <c r="B346" i="20"/>
  <c r="Q346" i="20" s="1"/>
  <c r="B345" i="20"/>
  <c r="B344" i="20"/>
  <c r="Q344" i="20" s="1"/>
  <c r="B343" i="20"/>
  <c r="B342" i="20"/>
  <c r="Q342" i="20" s="1"/>
  <c r="B341" i="20"/>
  <c r="Q341" i="20" s="1"/>
  <c r="B340" i="20"/>
  <c r="Q340" i="20" s="1"/>
  <c r="B339" i="20"/>
  <c r="B338" i="20"/>
  <c r="Q338" i="20" s="1"/>
  <c r="B337" i="20"/>
  <c r="Q337" i="20" s="1"/>
  <c r="B336" i="20"/>
  <c r="Q336" i="20" s="1"/>
  <c r="B335" i="20"/>
  <c r="B334" i="20"/>
  <c r="Q334" i="20" s="1"/>
  <c r="B333" i="20"/>
  <c r="B332" i="20"/>
  <c r="B331" i="20"/>
  <c r="B330" i="20"/>
  <c r="Q330" i="20" s="1"/>
  <c r="B329" i="20"/>
  <c r="B328" i="20"/>
  <c r="Q328" i="20" s="1"/>
  <c r="B327" i="20"/>
  <c r="B326" i="20"/>
  <c r="Q326" i="20" s="1"/>
  <c r="B325" i="20"/>
  <c r="Q325" i="20" s="1"/>
  <c r="B324" i="20"/>
  <c r="Q324" i="20" s="1"/>
  <c r="B323" i="20"/>
  <c r="B322" i="20"/>
  <c r="Q322" i="20" s="1"/>
  <c r="B321" i="20"/>
  <c r="Q321" i="20" s="1"/>
  <c r="B320" i="20"/>
  <c r="Q320" i="20" s="1"/>
  <c r="B319" i="20"/>
  <c r="B318" i="20"/>
  <c r="Q318" i="20" s="1"/>
  <c r="B317" i="20"/>
  <c r="B316" i="20"/>
  <c r="B315" i="20"/>
  <c r="B314" i="20"/>
  <c r="Q314" i="20" s="1"/>
  <c r="B313" i="20"/>
  <c r="B312" i="20"/>
  <c r="Q312" i="20" s="1"/>
  <c r="B311" i="20"/>
  <c r="B310" i="20"/>
  <c r="B309" i="20"/>
  <c r="Q309" i="20" s="1"/>
  <c r="B308" i="20"/>
  <c r="B307" i="20"/>
  <c r="Q307" i="20" s="1"/>
  <c r="B306" i="20"/>
  <c r="B305" i="20"/>
  <c r="Q305" i="20" s="1"/>
  <c r="B304" i="20"/>
  <c r="Q304" i="20" s="1"/>
  <c r="B303" i="20"/>
  <c r="Q303" i="20" s="1"/>
  <c r="B302" i="20"/>
  <c r="B301" i="20"/>
  <c r="Q301" i="20" s="1"/>
  <c r="B300" i="20"/>
  <c r="Q300" i="20" s="1"/>
  <c r="B299" i="20"/>
  <c r="Q299" i="20" s="1"/>
  <c r="B298" i="20"/>
  <c r="B297" i="20"/>
  <c r="Q297" i="20" s="1"/>
  <c r="B296" i="20"/>
  <c r="B295" i="20"/>
  <c r="B294" i="20"/>
  <c r="B293" i="20"/>
  <c r="Q293" i="20" s="1"/>
  <c r="B292" i="20"/>
  <c r="B291" i="20"/>
  <c r="Q291" i="20" s="1"/>
  <c r="B290" i="20"/>
  <c r="B289" i="20"/>
  <c r="Q289" i="20" s="1"/>
  <c r="B288" i="20"/>
  <c r="Q288" i="20" s="1"/>
  <c r="B287" i="20"/>
  <c r="Q287" i="20" s="1"/>
  <c r="B286" i="20"/>
  <c r="B285" i="20"/>
  <c r="Q285" i="20" s="1"/>
  <c r="B284" i="20"/>
  <c r="Q284" i="20" s="1"/>
  <c r="B283" i="20"/>
  <c r="Q283" i="20" s="1"/>
  <c r="B282" i="20"/>
  <c r="B281" i="20"/>
  <c r="Q281" i="20" s="1"/>
  <c r="B280" i="20"/>
  <c r="B279" i="20"/>
  <c r="B278" i="20"/>
  <c r="B277" i="20"/>
  <c r="Q277" i="20" s="1"/>
  <c r="B276" i="20"/>
  <c r="B275" i="20"/>
  <c r="Q275" i="20" s="1"/>
  <c r="B274" i="20"/>
  <c r="B273" i="20"/>
  <c r="Q273" i="20" s="1"/>
  <c r="B272" i="20"/>
  <c r="Q272" i="20" s="1"/>
  <c r="R271" i="20"/>
  <c r="B271" i="20"/>
  <c r="Q271" i="20" s="1"/>
  <c r="B270" i="20"/>
  <c r="B269" i="20"/>
  <c r="Q269" i="20" s="1"/>
  <c r="R268" i="20"/>
  <c r="B268" i="20"/>
  <c r="Q268" i="20" s="1"/>
  <c r="B267" i="20"/>
  <c r="Q267" i="20" s="1"/>
  <c r="B266" i="20"/>
  <c r="B265" i="20"/>
  <c r="Q265" i="20" s="1"/>
  <c r="B264" i="20"/>
  <c r="B263" i="20"/>
  <c r="B262" i="20"/>
  <c r="B261" i="20"/>
  <c r="Q261" i="20" s="1"/>
  <c r="B260" i="20"/>
  <c r="B259" i="20"/>
  <c r="Q259" i="20" s="1"/>
  <c r="B258" i="20"/>
  <c r="B257" i="20"/>
  <c r="Q257" i="20" s="1"/>
  <c r="B256" i="20"/>
  <c r="Q256" i="20" s="1"/>
  <c r="B255" i="20"/>
  <c r="Q255" i="20" s="1"/>
  <c r="B254" i="20"/>
  <c r="B253" i="20"/>
  <c r="Q253" i="20" s="1"/>
  <c r="B252" i="20"/>
  <c r="Q252" i="20" s="1"/>
  <c r="B251" i="20"/>
  <c r="Q251" i="20" s="1"/>
  <c r="B250" i="20"/>
  <c r="B249" i="20"/>
  <c r="Q249" i="20" s="1"/>
  <c r="B248" i="20"/>
  <c r="B247" i="20"/>
  <c r="B246" i="20"/>
  <c r="B245" i="20"/>
  <c r="Q245" i="20" s="1"/>
  <c r="B244" i="20"/>
  <c r="B243" i="20"/>
  <c r="Q243" i="20" s="1"/>
  <c r="B242" i="20"/>
  <c r="B241" i="20"/>
  <c r="Q241" i="20" s="1"/>
  <c r="B240" i="20"/>
  <c r="Q240" i="20" s="1"/>
  <c r="B239" i="20"/>
  <c r="Q239" i="20" s="1"/>
  <c r="B238" i="20"/>
  <c r="B237" i="20"/>
  <c r="Q237" i="20" s="1"/>
  <c r="B236" i="20"/>
  <c r="Q236" i="20" s="1"/>
  <c r="B235" i="20"/>
  <c r="Q235" i="20" s="1"/>
  <c r="B234" i="20"/>
  <c r="B233" i="20"/>
  <c r="Q233" i="20" s="1"/>
  <c r="B232" i="20"/>
  <c r="B231" i="20"/>
  <c r="B230" i="20"/>
  <c r="B229" i="20"/>
  <c r="Q229" i="20" s="1"/>
  <c r="B228" i="20"/>
  <c r="B227" i="20"/>
  <c r="Q227" i="20" s="1"/>
  <c r="B226" i="20"/>
  <c r="B225" i="20"/>
  <c r="Q225" i="20" s="1"/>
  <c r="B224" i="20"/>
  <c r="Q224" i="20" s="1"/>
  <c r="B223" i="20"/>
  <c r="Q223" i="20" s="1"/>
  <c r="B222" i="20"/>
  <c r="B221" i="20"/>
  <c r="B220" i="20"/>
  <c r="Q220" i="20" s="1"/>
  <c r="B219" i="20"/>
  <c r="B218" i="20"/>
  <c r="B217" i="20"/>
  <c r="B216" i="20"/>
  <c r="Q216" i="20" s="1"/>
  <c r="B215" i="20"/>
  <c r="B214" i="20"/>
  <c r="Q214" i="20" s="1"/>
  <c r="B213" i="20"/>
  <c r="B212" i="20"/>
  <c r="Q212" i="20" s="1"/>
  <c r="B211" i="20"/>
  <c r="Q211" i="20" s="1"/>
  <c r="B210" i="20"/>
  <c r="Q210" i="20" s="1"/>
  <c r="B209" i="20"/>
  <c r="B208" i="20"/>
  <c r="Q208" i="20" s="1"/>
  <c r="B207" i="20"/>
  <c r="Q207" i="20" s="1"/>
  <c r="B206" i="20"/>
  <c r="Q206" i="20" s="1"/>
  <c r="B205" i="20"/>
  <c r="B204" i="20"/>
  <c r="Q204" i="20" s="1"/>
  <c r="B203" i="20"/>
  <c r="B202" i="20"/>
  <c r="B201" i="20"/>
  <c r="B200" i="20"/>
  <c r="Q200" i="20" s="1"/>
  <c r="B199" i="20"/>
  <c r="B198" i="20"/>
  <c r="Q198" i="20" s="1"/>
  <c r="B197" i="20"/>
  <c r="B196" i="20"/>
  <c r="Q196" i="20" s="1"/>
  <c r="B195" i="20"/>
  <c r="Q195" i="20" s="1"/>
  <c r="B194" i="20"/>
  <c r="Q194" i="20" s="1"/>
  <c r="B193" i="20"/>
  <c r="B192" i="20"/>
  <c r="Q192" i="20" s="1"/>
  <c r="B191" i="20"/>
  <c r="Q191" i="20" s="1"/>
  <c r="B190" i="20"/>
  <c r="Q190" i="20" s="1"/>
  <c r="B189" i="20"/>
  <c r="B188" i="20"/>
  <c r="Q188" i="20" s="1"/>
  <c r="B187" i="20"/>
  <c r="B186" i="20"/>
  <c r="B185" i="20"/>
  <c r="B184" i="20"/>
  <c r="Q184" i="20" s="1"/>
  <c r="B183" i="20"/>
  <c r="B182" i="20"/>
  <c r="Q182" i="20" s="1"/>
  <c r="B181" i="20"/>
  <c r="B180" i="20"/>
  <c r="Q180" i="20" s="1"/>
  <c r="B179" i="20"/>
  <c r="Q179" i="20" s="1"/>
  <c r="B178" i="20"/>
  <c r="Q178" i="20" s="1"/>
  <c r="B177" i="20"/>
  <c r="B176" i="20"/>
  <c r="Q176" i="20" s="1"/>
  <c r="B175" i="20"/>
  <c r="Q175" i="20" s="1"/>
  <c r="B174" i="20"/>
  <c r="Q174" i="20" s="1"/>
  <c r="B173" i="20"/>
  <c r="B172" i="20"/>
  <c r="Q172" i="20" s="1"/>
  <c r="B171" i="20"/>
  <c r="B170" i="20"/>
  <c r="B169" i="20"/>
  <c r="B168" i="20"/>
  <c r="Q168" i="20" s="1"/>
  <c r="B167" i="20"/>
  <c r="B166" i="20"/>
  <c r="B165" i="20"/>
  <c r="B164" i="20"/>
  <c r="B163" i="20"/>
  <c r="B162" i="20"/>
  <c r="B161" i="20"/>
  <c r="B160" i="20"/>
  <c r="B159" i="20"/>
  <c r="B158" i="20"/>
  <c r="B157" i="20"/>
  <c r="B156" i="20"/>
  <c r="B155" i="20"/>
  <c r="B154" i="20"/>
  <c r="B153" i="20"/>
  <c r="B152" i="20"/>
  <c r="B151" i="20"/>
  <c r="B150" i="20"/>
  <c r="B149" i="20"/>
  <c r="B148" i="20"/>
  <c r="B147" i="20"/>
  <c r="B146" i="20"/>
  <c r="B145" i="20"/>
  <c r="B144" i="20"/>
  <c r="B143" i="20"/>
  <c r="B142" i="20"/>
  <c r="B141" i="20"/>
  <c r="B140" i="20"/>
  <c r="B139" i="20"/>
  <c r="B138" i="20"/>
  <c r="B137" i="20"/>
  <c r="B136" i="20"/>
  <c r="B135" i="20"/>
  <c r="B134" i="20"/>
  <c r="B133" i="20"/>
  <c r="B132" i="20"/>
  <c r="B131" i="20"/>
  <c r="B130" i="20"/>
  <c r="B129" i="20"/>
  <c r="B128" i="20"/>
  <c r="B127" i="20"/>
  <c r="B126" i="20"/>
  <c r="B125" i="20"/>
  <c r="B124" i="20"/>
  <c r="B123" i="20"/>
  <c r="B122" i="20"/>
  <c r="B121" i="20"/>
  <c r="B120" i="20"/>
  <c r="B119" i="20"/>
  <c r="B118" i="20"/>
  <c r="B117" i="20"/>
  <c r="B116" i="20"/>
  <c r="B115" i="20"/>
  <c r="B114" i="20"/>
  <c r="B113" i="20"/>
  <c r="B112" i="20"/>
  <c r="B111" i="20"/>
  <c r="B110" i="20"/>
  <c r="B109" i="20"/>
  <c r="B108" i="20"/>
  <c r="B107" i="20"/>
  <c r="B106" i="20"/>
  <c r="B105" i="20"/>
  <c r="B104" i="20"/>
  <c r="B103" i="20"/>
  <c r="B102" i="20"/>
  <c r="B101" i="20"/>
  <c r="B100" i="20"/>
  <c r="B99" i="20"/>
  <c r="B98" i="20"/>
  <c r="B97" i="20"/>
  <c r="B96" i="20"/>
  <c r="B95" i="20"/>
  <c r="B94" i="20"/>
  <c r="B93" i="20"/>
  <c r="B92" i="20"/>
  <c r="B91" i="20"/>
  <c r="B90" i="20"/>
  <c r="B89" i="20"/>
  <c r="B88" i="20"/>
  <c r="B87" i="20"/>
  <c r="B86" i="20"/>
  <c r="B85" i="20"/>
  <c r="B84" i="20"/>
  <c r="B83" i="20"/>
  <c r="B82" i="20"/>
  <c r="B81" i="20"/>
  <c r="B80" i="20"/>
  <c r="B79" i="20"/>
  <c r="B78" i="20"/>
  <c r="B77" i="20"/>
  <c r="B76" i="20"/>
  <c r="B75" i="20"/>
  <c r="B74" i="20"/>
  <c r="B73" i="20"/>
  <c r="B72" i="20"/>
  <c r="B71" i="20"/>
  <c r="B70" i="20"/>
  <c r="B69" i="20"/>
  <c r="B68" i="20"/>
  <c r="B67" i="20"/>
  <c r="B66" i="20"/>
  <c r="B65" i="20"/>
  <c r="B64" i="20"/>
  <c r="B63" i="20"/>
  <c r="B62" i="20"/>
  <c r="B61" i="20"/>
  <c r="B60" i="20"/>
  <c r="B59" i="20"/>
  <c r="Q59" i="20" s="1"/>
  <c r="B58" i="20"/>
  <c r="Q58" i="20" s="1"/>
  <c r="B57" i="20"/>
  <c r="Q57" i="20" s="1"/>
  <c r="B56" i="20"/>
  <c r="Q56" i="20" s="1"/>
  <c r="B55" i="20"/>
  <c r="Q55" i="20" s="1"/>
  <c r="B54" i="20"/>
  <c r="Q54" i="20" s="1"/>
  <c r="B53" i="20"/>
  <c r="Q53" i="20" s="1"/>
  <c r="B52" i="20"/>
  <c r="Q52" i="20" s="1"/>
  <c r="B51" i="20"/>
  <c r="Q51" i="20" s="1"/>
  <c r="B50" i="20"/>
  <c r="Q50" i="20" s="1"/>
  <c r="B49" i="20"/>
  <c r="Q49" i="20" s="1"/>
  <c r="B48" i="20"/>
  <c r="Q48" i="20" s="1"/>
  <c r="B47" i="20"/>
  <c r="Q47" i="20" s="1"/>
  <c r="B46" i="20"/>
  <c r="Q46" i="20" s="1"/>
  <c r="B45" i="20"/>
  <c r="Q45" i="20" s="1"/>
  <c r="B44" i="20"/>
  <c r="Q44" i="20" s="1"/>
  <c r="B43" i="20"/>
  <c r="Q43" i="20" s="1"/>
  <c r="B42" i="20"/>
  <c r="Q42" i="20" s="1"/>
  <c r="B41" i="20"/>
  <c r="Q41" i="20" s="1"/>
  <c r="B40" i="20"/>
  <c r="Q40" i="20" s="1"/>
  <c r="B39" i="20"/>
  <c r="Q39" i="20" s="1"/>
  <c r="B38" i="20"/>
  <c r="Q38" i="20" s="1"/>
  <c r="B37" i="20"/>
  <c r="Q37" i="20" s="1"/>
  <c r="B36" i="20"/>
  <c r="Q36" i="20" s="1"/>
  <c r="B35" i="20"/>
  <c r="Q35" i="20" s="1"/>
  <c r="B34" i="20"/>
  <c r="Q34" i="20" s="1"/>
  <c r="B33" i="20"/>
  <c r="Q33" i="20" s="1"/>
  <c r="B32" i="20"/>
  <c r="Q32" i="20" s="1"/>
  <c r="B31" i="20"/>
  <c r="Q31" i="20" s="1"/>
  <c r="B30" i="20"/>
  <c r="Q30" i="20" s="1"/>
  <c r="B29" i="20"/>
  <c r="Q29" i="20" s="1"/>
  <c r="B28" i="20"/>
  <c r="Q28" i="20" s="1"/>
  <c r="B27" i="20"/>
  <c r="Q27" i="20" s="1"/>
  <c r="B26" i="20"/>
  <c r="Q26" i="20" s="1"/>
  <c r="B25" i="20"/>
  <c r="Q25" i="20" s="1"/>
  <c r="B24" i="20"/>
  <c r="Q24" i="20" s="1"/>
  <c r="B23" i="20"/>
  <c r="Q23" i="20" s="1"/>
  <c r="C22" i="20"/>
  <c r="R325" i="20" l="1"/>
  <c r="R207" i="20"/>
  <c r="N207" i="20" s="1"/>
  <c r="R210" i="20"/>
  <c r="R304" i="20"/>
  <c r="N304" i="20" s="1"/>
  <c r="R179" i="20"/>
  <c r="R240" i="20"/>
  <c r="N240" i="20" s="1"/>
  <c r="R385" i="20"/>
  <c r="N385" i="20" s="1"/>
  <c r="R191" i="20"/>
  <c r="N191" i="20" s="1"/>
  <c r="R194" i="20"/>
  <c r="R224" i="20"/>
  <c r="N224" i="20" s="1"/>
  <c r="R252" i="20"/>
  <c r="N252" i="20" s="1"/>
  <c r="R255" i="20"/>
  <c r="N255" i="20" s="1"/>
  <c r="R288" i="20"/>
  <c r="R337" i="20"/>
  <c r="N337" i="20" s="1"/>
  <c r="R340" i="20"/>
  <c r="N340" i="20" s="1"/>
  <c r="R373" i="20"/>
  <c r="N373" i="20" s="1"/>
  <c r="R376" i="20"/>
  <c r="R393" i="20"/>
  <c r="N393" i="20" s="1"/>
  <c r="R175" i="20"/>
  <c r="N175" i="20" s="1"/>
  <c r="R178" i="20"/>
  <c r="N178" i="20" s="1"/>
  <c r="R211" i="20"/>
  <c r="R236" i="20"/>
  <c r="N236" i="20" s="1"/>
  <c r="R239" i="20"/>
  <c r="N239" i="20" s="1"/>
  <c r="R272" i="20"/>
  <c r="N272" i="20" s="1"/>
  <c r="R300" i="20"/>
  <c r="R303" i="20"/>
  <c r="N303" i="20" s="1"/>
  <c r="R321" i="20"/>
  <c r="N321" i="20" s="1"/>
  <c r="R324" i="20"/>
  <c r="N324" i="20" s="1"/>
  <c r="R357" i="20"/>
  <c r="R401" i="20"/>
  <c r="N401" i="20" s="1"/>
  <c r="R195" i="20"/>
  <c r="N195" i="20" s="1"/>
  <c r="R223" i="20"/>
  <c r="N223" i="20" s="1"/>
  <c r="R256" i="20"/>
  <c r="R284" i="20"/>
  <c r="N284" i="20" s="1"/>
  <c r="R287" i="20"/>
  <c r="N287" i="20" s="1"/>
  <c r="R341" i="20"/>
  <c r="N341" i="20" s="1"/>
  <c r="R369" i="20"/>
  <c r="R372" i="20"/>
  <c r="N372" i="20" s="1"/>
  <c r="R377" i="20"/>
  <c r="N377" i="20" s="1"/>
  <c r="Q183" i="20"/>
  <c r="N183" i="20" s="1"/>
  <c r="R183" i="20"/>
  <c r="Q187" i="20"/>
  <c r="R187" i="20"/>
  <c r="Q202" i="20"/>
  <c r="N202" i="20" s="1"/>
  <c r="R202" i="20"/>
  <c r="Q60" i="20"/>
  <c r="R60" i="20"/>
  <c r="Q62" i="20"/>
  <c r="N62" i="20" s="1"/>
  <c r="R62" i="20"/>
  <c r="Q64" i="20"/>
  <c r="R64" i="20"/>
  <c r="Q66" i="20"/>
  <c r="R66" i="20"/>
  <c r="Q68" i="20"/>
  <c r="R68" i="20"/>
  <c r="Q70" i="20"/>
  <c r="R70" i="20"/>
  <c r="Q72" i="20"/>
  <c r="R72" i="20"/>
  <c r="Q74" i="20"/>
  <c r="N74" i="20" s="1"/>
  <c r="R74" i="20"/>
  <c r="Q76" i="20"/>
  <c r="R76" i="20"/>
  <c r="Q78" i="20"/>
  <c r="R78" i="20"/>
  <c r="Q80" i="20"/>
  <c r="R80" i="20"/>
  <c r="Q82" i="20"/>
  <c r="R82" i="20"/>
  <c r="Q84" i="20"/>
  <c r="R84" i="20"/>
  <c r="Q86" i="20"/>
  <c r="R86" i="20"/>
  <c r="Q88" i="20"/>
  <c r="R88" i="20"/>
  <c r="Q90" i="20"/>
  <c r="R90" i="20"/>
  <c r="Q92" i="20"/>
  <c r="R92" i="20"/>
  <c r="Q94" i="20"/>
  <c r="R94" i="20"/>
  <c r="Q96" i="20"/>
  <c r="R96" i="20"/>
  <c r="Q98" i="20"/>
  <c r="R98" i="20"/>
  <c r="Q100" i="20"/>
  <c r="R100" i="20"/>
  <c r="Q102" i="20"/>
  <c r="R102" i="20"/>
  <c r="Q104" i="20"/>
  <c r="R104" i="20"/>
  <c r="Q106" i="20"/>
  <c r="R106" i="20"/>
  <c r="Q108" i="20"/>
  <c r="R108" i="20"/>
  <c r="Q110" i="20"/>
  <c r="N110" i="20" s="1"/>
  <c r="R110" i="20"/>
  <c r="Q112" i="20"/>
  <c r="R112" i="20"/>
  <c r="Q114" i="20"/>
  <c r="R114" i="20"/>
  <c r="Q116" i="20"/>
  <c r="R116" i="20"/>
  <c r="Q118" i="20"/>
  <c r="R118" i="20"/>
  <c r="Q120" i="20"/>
  <c r="R120" i="20"/>
  <c r="Q122" i="20"/>
  <c r="R122" i="20"/>
  <c r="Q124" i="20"/>
  <c r="R124" i="20"/>
  <c r="Q126" i="20"/>
  <c r="R126" i="20"/>
  <c r="Q128" i="20"/>
  <c r="R128" i="20"/>
  <c r="Q130" i="20"/>
  <c r="R130" i="20"/>
  <c r="Q132" i="20"/>
  <c r="R132" i="20"/>
  <c r="Q134" i="20"/>
  <c r="R134" i="20"/>
  <c r="Q136" i="20"/>
  <c r="R136" i="20"/>
  <c r="Q138" i="20"/>
  <c r="R138" i="20"/>
  <c r="Q140" i="20"/>
  <c r="R140" i="20"/>
  <c r="Q142" i="20"/>
  <c r="R142" i="20"/>
  <c r="Q144" i="20"/>
  <c r="R144" i="20"/>
  <c r="Q146" i="20"/>
  <c r="R146" i="20"/>
  <c r="Q148" i="20"/>
  <c r="R148" i="20"/>
  <c r="Q150" i="20"/>
  <c r="R150" i="20"/>
  <c r="Q152" i="20"/>
  <c r="R152" i="20"/>
  <c r="Q154" i="20"/>
  <c r="R154" i="20"/>
  <c r="Q156" i="20"/>
  <c r="R156" i="20"/>
  <c r="Q158" i="20"/>
  <c r="R158" i="20"/>
  <c r="Q160" i="20"/>
  <c r="R160" i="20"/>
  <c r="Q162" i="20"/>
  <c r="R162" i="20"/>
  <c r="Q164" i="20"/>
  <c r="R164" i="20"/>
  <c r="Q166" i="20"/>
  <c r="R166" i="20"/>
  <c r="Q170" i="20"/>
  <c r="R170" i="20"/>
  <c r="R23" i="20"/>
  <c r="N23" i="20" s="1"/>
  <c r="R24" i="20"/>
  <c r="R25" i="20"/>
  <c r="R26" i="20"/>
  <c r="N26" i="20" s="1"/>
  <c r="R27" i="20"/>
  <c r="N27" i="20" s="1"/>
  <c r="R28" i="20"/>
  <c r="N28" i="20" s="1"/>
  <c r="R29" i="20"/>
  <c r="N29" i="20" s="1"/>
  <c r="R30" i="20"/>
  <c r="N30" i="20" s="1"/>
  <c r="R31" i="20"/>
  <c r="N31" i="20" s="1"/>
  <c r="R32" i="20"/>
  <c r="N32" i="20" s="1"/>
  <c r="R33" i="20"/>
  <c r="N33" i="20" s="1"/>
  <c r="R34" i="20"/>
  <c r="N34" i="20" s="1"/>
  <c r="R35" i="20"/>
  <c r="N35" i="20" s="1"/>
  <c r="R36" i="20"/>
  <c r="N36" i="20" s="1"/>
  <c r="R37" i="20"/>
  <c r="N37" i="20" s="1"/>
  <c r="R38" i="20"/>
  <c r="N38" i="20" s="1"/>
  <c r="R39" i="20"/>
  <c r="N39" i="20" s="1"/>
  <c r="R40" i="20"/>
  <c r="N40" i="20" s="1"/>
  <c r="R41" i="20"/>
  <c r="N41" i="20" s="1"/>
  <c r="R42" i="20"/>
  <c r="N42" i="20" s="1"/>
  <c r="R43" i="20"/>
  <c r="N43" i="20" s="1"/>
  <c r="R44" i="20"/>
  <c r="N44" i="20" s="1"/>
  <c r="R45" i="20"/>
  <c r="N45" i="20" s="1"/>
  <c r="R46" i="20"/>
  <c r="N46" i="20" s="1"/>
  <c r="R47" i="20"/>
  <c r="N47" i="20" s="1"/>
  <c r="R48" i="20"/>
  <c r="N48" i="20" s="1"/>
  <c r="R49" i="20"/>
  <c r="N49" i="20" s="1"/>
  <c r="R50" i="20"/>
  <c r="N50" i="20" s="1"/>
  <c r="R51" i="20"/>
  <c r="N51" i="20" s="1"/>
  <c r="R52" i="20"/>
  <c r="N52" i="20" s="1"/>
  <c r="R53" i="20"/>
  <c r="N53" i="20" s="1"/>
  <c r="R54" i="20"/>
  <c r="N54" i="20" s="1"/>
  <c r="R55" i="20"/>
  <c r="N55" i="20" s="1"/>
  <c r="R56" i="20"/>
  <c r="N56" i="20" s="1"/>
  <c r="R57" i="20"/>
  <c r="N57" i="20" s="1"/>
  <c r="R58" i="20"/>
  <c r="N58" i="20" s="1"/>
  <c r="R59" i="20"/>
  <c r="N59" i="20" s="1"/>
  <c r="Q61" i="20"/>
  <c r="R61" i="20"/>
  <c r="Q63" i="20"/>
  <c r="R63" i="20"/>
  <c r="Q65" i="20"/>
  <c r="R65" i="20"/>
  <c r="Q67" i="20"/>
  <c r="R67" i="20"/>
  <c r="Q69" i="20"/>
  <c r="R69" i="20"/>
  <c r="Q71" i="20"/>
  <c r="R71" i="20"/>
  <c r="Q73" i="20"/>
  <c r="R73" i="20"/>
  <c r="Q75" i="20"/>
  <c r="R75" i="20"/>
  <c r="Q77" i="20"/>
  <c r="R77" i="20"/>
  <c r="Q79" i="20"/>
  <c r="R79" i="20"/>
  <c r="Q81" i="20"/>
  <c r="R81" i="20"/>
  <c r="Q83" i="20"/>
  <c r="R83" i="20"/>
  <c r="Q85" i="20"/>
  <c r="R85" i="20"/>
  <c r="Q87" i="20"/>
  <c r="R87" i="20"/>
  <c r="Q89" i="20"/>
  <c r="R89" i="20"/>
  <c r="Q91" i="20"/>
  <c r="R91" i="20"/>
  <c r="Q93" i="20"/>
  <c r="R93" i="20"/>
  <c r="Q95" i="20"/>
  <c r="R95" i="20"/>
  <c r="Q97" i="20"/>
  <c r="R97" i="20"/>
  <c r="Q99" i="20"/>
  <c r="R99" i="20"/>
  <c r="Q101" i="20"/>
  <c r="R101" i="20"/>
  <c r="Q103" i="20"/>
  <c r="R103" i="20"/>
  <c r="Q105" i="20"/>
  <c r="R105" i="20"/>
  <c r="Q107" i="20"/>
  <c r="R107" i="20"/>
  <c r="Q109" i="20"/>
  <c r="R109" i="20"/>
  <c r="Q111" i="20"/>
  <c r="R111" i="20"/>
  <c r="Q113" i="20"/>
  <c r="R113" i="20"/>
  <c r="Q115" i="20"/>
  <c r="R115" i="20"/>
  <c r="Q117" i="20"/>
  <c r="R117" i="20"/>
  <c r="Q119" i="20"/>
  <c r="R119" i="20"/>
  <c r="Q121" i="20"/>
  <c r="R121" i="20"/>
  <c r="Q123" i="20"/>
  <c r="R123" i="20"/>
  <c r="Q125" i="20"/>
  <c r="R125" i="20"/>
  <c r="Q127" i="20"/>
  <c r="R127" i="20"/>
  <c r="Q129" i="20"/>
  <c r="R129" i="20"/>
  <c r="Q131" i="20"/>
  <c r="R131" i="20"/>
  <c r="Q133" i="20"/>
  <c r="R133" i="20"/>
  <c r="Q135" i="20"/>
  <c r="R135" i="20"/>
  <c r="Q137" i="20"/>
  <c r="R137" i="20"/>
  <c r="Q139" i="20"/>
  <c r="R139" i="20"/>
  <c r="Q141" i="20"/>
  <c r="R141" i="20"/>
  <c r="Q143" i="20"/>
  <c r="R143" i="20"/>
  <c r="Q145" i="20"/>
  <c r="R145" i="20"/>
  <c r="Q147" i="20"/>
  <c r="R147" i="20"/>
  <c r="Q149" i="20"/>
  <c r="R149" i="20"/>
  <c r="Q151" i="20"/>
  <c r="R151" i="20"/>
  <c r="Q153" i="20"/>
  <c r="R153" i="20"/>
  <c r="Q155" i="20"/>
  <c r="R155" i="20"/>
  <c r="Q157" i="20"/>
  <c r="R157" i="20"/>
  <c r="Q159" i="20"/>
  <c r="R159" i="20"/>
  <c r="Q161" i="20"/>
  <c r="R161" i="20"/>
  <c r="Q163" i="20"/>
  <c r="R163" i="20"/>
  <c r="Q165" i="20"/>
  <c r="R165" i="20"/>
  <c r="Q167" i="20"/>
  <c r="R167" i="20"/>
  <c r="Q171" i="20"/>
  <c r="R171" i="20"/>
  <c r="Q186" i="20"/>
  <c r="R186" i="20"/>
  <c r="Q199" i="20"/>
  <c r="R199" i="20"/>
  <c r="Q203" i="20"/>
  <c r="R203" i="20"/>
  <c r="Q218" i="20"/>
  <c r="R218" i="20"/>
  <c r="Q228" i="20"/>
  <c r="R228" i="20"/>
  <c r="Q232" i="20"/>
  <c r="R232" i="20"/>
  <c r="Q247" i="20"/>
  <c r="R247" i="20"/>
  <c r="Q260" i="20"/>
  <c r="R260" i="20"/>
  <c r="Q264" i="20"/>
  <c r="R264" i="20"/>
  <c r="Q279" i="20"/>
  <c r="R279" i="20"/>
  <c r="Q292" i="20"/>
  <c r="R292" i="20"/>
  <c r="Q296" i="20"/>
  <c r="R296" i="20"/>
  <c r="Q313" i="20"/>
  <c r="R313" i="20"/>
  <c r="Q317" i="20"/>
  <c r="R317" i="20"/>
  <c r="Q332" i="20"/>
  <c r="R332" i="20"/>
  <c r="Q345" i="20"/>
  <c r="R345" i="20"/>
  <c r="Q349" i="20"/>
  <c r="R349" i="20"/>
  <c r="Q364" i="20"/>
  <c r="R364" i="20"/>
  <c r="Q381" i="20"/>
  <c r="R381" i="20"/>
  <c r="Q397" i="20"/>
  <c r="R397" i="20"/>
  <c r="Q215" i="20"/>
  <c r="R215" i="20"/>
  <c r="Q219" i="20"/>
  <c r="R219" i="20"/>
  <c r="Q231" i="20"/>
  <c r="R231" i="20"/>
  <c r="Q244" i="20"/>
  <c r="R244" i="20"/>
  <c r="Q248" i="20"/>
  <c r="R248" i="20"/>
  <c r="Q263" i="20"/>
  <c r="R263" i="20"/>
  <c r="Q276" i="20"/>
  <c r="R276" i="20"/>
  <c r="Q280" i="20"/>
  <c r="R280" i="20"/>
  <c r="Q295" i="20"/>
  <c r="R295" i="20"/>
  <c r="Q308" i="20"/>
  <c r="R308" i="20"/>
  <c r="Q316" i="20"/>
  <c r="R316" i="20"/>
  <c r="Q329" i="20"/>
  <c r="R329" i="20"/>
  <c r="Q333" i="20"/>
  <c r="R333" i="20"/>
  <c r="Q348" i="20"/>
  <c r="R348" i="20"/>
  <c r="Q361" i="20"/>
  <c r="R361" i="20"/>
  <c r="Q365" i="20"/>
  <c r="R365" i="20"/>
  <c r="Q389" i="20"/>
  <c r="R389" i="20"/>
  <c r="Q185" i="20"/>
  <c r="R185" i="20"/>
  <c r="Q173" i="20"/>
  <c r="R173" i="20"/>
  <c r="Q181" i="20"/>
  <c r="R181" i="20"/>
  <c r="Q189" i="20"/>
  <c r="R189" i="20"/>
  <c r="Q197" i="20"/>
  <c r="R197" i="20"/>
  <c r="Q205" i="20"/>
  <c r="R205" i="20"/>
  <c r="Q213" i="20"/>
  <c r="R213" i="20"/>
  <c r="Q221" i="20"/>
  <c r="R221" i="20"/>
  <c r="Q226" i="20"/>
  <c r="R226" i="20"/>
  <c r="Q234" i="20"/>
  <c r="R234" i="20"/>
  <c r="Q242" i="20"/>
  <c r="R242" i="20"/>
  <c r="Q250" i="20"/>
  <c r="R250" i="20"/>
  <c r="Q258" i="20"/>
  <c r="R258" i="20"/>
  <c r="Q266" i="20"/>
  <c r="R266" i="20"/>
  <c r="Q274" i="20"/>
  <c r="R274" i="20"/>
  <c r="Q282" i="20"/>
  <c r="R282" i="20"/>
  <c r="Q290" i="20"/>
  <c r="R290" i="20"/>
  <c r="Q298" i="20"/>
  <c r="R298" i="20"/>
  <c r="Q306" i="20"/>
  <c r="R306" i="20"/>
  <c r="Q311" i="20"/>
  <c r="R311" i="20"/>
  <c r="Q319" i="20"/>
  <c r="R319" i="20"/>
  <c r="Q327" i="20"/>
  <c r="R327" i="20"/>
  <c r="Q335" i="20"/>
  <c r="R335" i="20"/>
  <c r="Q343" i="20"/>
  <c r="R343" i="20"/>
  <c r="Q351" i="20"/>
  <c r="R351" i="20"/>
  <c r="Q359" i="20"/>
  <c r="R359" i="20"/>
  <c r="Q367" i="20"/>
  <c r="R367" i="20"/>
  <c r="Q375" i="20"/>
  <c r="R375" i="20"/>
  <c r="N24" i="20"/>
  <c r="N25" i="20"/>
  <c r="R174" i="20"/>
  <c r="N174" i="20" s="1"/>
  <c r="R182" i="20"/>
  <c r="N182" i="20" s="1"/>
  <c r="R190" i="20"/>
  <c r="N190" i="20" s="1"/>
  <c r="N194" i="20"/>
  <c r="R198" i="20"/>
  <c r="N198" i="20" s="1"/>
  <c r="R206" i="20"/>
  <c r="N206" i="20" s="1"/>
  <c r="N210" i="20"/>
  <c r="R214" i="20"/>
  <c r="N214" i="20" s="1"/>
  <c r="R227" i="20"/>
  <c r="N227" i="20" s="1"/>
  <c r="R235" i="20"/>
  <c r="N235" i="20" s="1"/>
  <c r="R243" i="20"/>
  <c r="N243" i="20" s="1"/>
  <c r="R251" i="20"/>
  <c r="N251" i="20" s="1"/>
  <c r="R259" i="20"/>
  <c r="N259" i="20" s="1"/>
  <c r="R267" i="20"/>
  <c r="N267" i="20" s="1"/>
  <c r="N271" i="20"/>
  <c r="R275" i="20"/>
  <c r="N275" i="20" s="1"/>
  <c r="R283" i="20"/>
  <c r="N283" i="20" s="1"/>
  <c r="R291" i="20"/>
  <c r="N291" i="20" s="1"/>
  <c r="R299" i="20"/>
  <c r="N299" i="20" s="1"/>
  <c r="R307" i="20"/>
  <c r="N307" i="20" s="1"/>
  <c r="R312" i="20"/>
  <c r="N312" i="20" s="1"/>
  <c r="R320" i="20"/>
  <c r="N320" i="20" s="1"/>
  <c r="R328" i="20"/>
  <c r="N328" i="20" s="1"/>
  <c r="R336" i="20"/>
  <c r="N336" i="20" s="1"/>
  <c r="R344" i="20"/>
  <c r="N344" i="20" s="1"/>
  <c r="R352" i="20"/>
  <c r="N352" i="20" s="1"/>
  <c r="N356" i="20"/>
  <c r="R360" i="20"/>
  <c r="N360" i="20" s="1"/>
  <c r="R368" i="20"/>
  <c r="N368" i="20" s="1"/>
  <c r="Q169" i="20"/>
  <c r="R169" i="20"/>
  <c r="Q177" i="20"/>
  <c r="R177" i="20"/>
  <c r="Q193" i="20"/>
  <c r="R193" i="20"/>
  <c r="Q201" i="20"/>
  <c r="R201" i="20"/>
  <c r="Q209" i="20"/>
  <c r="R209" i="20"/>
  <c r="Q217" i="20"/>
  <c r="R217" i="20"/>
  <c r="Q222" i="20"/>
  <c r="R222" i="20"/>
  <c r="Q230" i="20"/>
  <c r="R230" i="20"/>
  <c r="Q238" i="20"/>
  <c r="R238" i="20"/>
  <c r="Q246" i="20"/>
  <c r="R246" i="20"/>
  <c r="Q254" i="20"/>
  <c r="R254" i="20"/>
  <c r="Q262" i="20"/>
  <c r="R262" i="20"/>
  <c r="Q270" i="20"/>
  <c r="R270" i="20"/>
  <c r="Q278" i="20"/>
  <c r="R278" i="20"/>
  <c r="Q286" i="20"/>
  <c r="R286" i="20"/>
  <c r="Q294" i="20"/>
  <c r="R294" i="20"/>
  <c r="Q302" i="20"/>
  <c r="R302" i="20"/>
  <c r="Q310" i="20"/>
  <c r="R310" i="20"/>
  <c r="Q315" i="20"/>
  <c r="R315" i="20"/>
  <c r="Q323" i="20"/>
  <c r="R323" i="20"/>
  <c r="Q331" i="20"/>
  <c r="R331" i="20"/>
  <c r="Q339" i="20"/>
  <c r="R339" i="20"/>
  <c r="Q347" i="20"/>
  <c r="R347" i="20"/>
  <c r="Q355" i="20"/>
  <c r="R355" i="20"/>
  <c r="Q363" i="20"/>
  <c r="R363" i="20"/>
  <c r="Q371" i="20"/>
  <c r="R371" i="20"/>
  <c r="N376" i="20"/>
  <c r="R380" i="20"/>
  <c r="N380" i="20" s="1"/>
  <c r="R384" i="20"/>
  <c r="N384" i="20" s="1"/>
  <c r="R388" i="20"/>
  <c r="N388" i="20" s="1"/>
  <c r="R392" i="20"/>
  <c r="N392" i="20" s="1"/>
  <c r="R396" i="20"/>
  <c r="N396" i="20" s="1"/>
  <c r="R400" i="20"/>
  <c r="N400" i="20" s="1"/>
  <c r="R172" i="20"/>
  <c r="N172" i="20" s="1"/>
  <c r="R176" i="20"/>
  <c r="N176" i="20" s="1"/>
  <c r="N179" i="20"/>
  <c r="R180" i="20"/>
  <c r="N180" i="20" s="1"/>
  <c r="R184" i="20"/>
  <c r="N184" i="20" s="1"/>
  <c r="R188" i="20"/>
  <c r="N188" i="20" s="1"/>
  <c r="R192" i="20"/>
  <c r="N192" i="20" s="1"/>
  <c r="R196" i="20"/>
  <c r="N196" i="20" s="1"/>
  <c r="R200" i="20"/>
  <c r="N200" i="20" s="1"/>
  <c r="R204" i="20"/>
  <c r="N204" i="20" s="1"/>
  <c r="R208" i="20"/>
  <c r="N208" i="20" s="1"/>
  <c r="N211" i="20"/>
  <c r="R212" i="20"/>
  <c r="N212" i="20" s="1"/>
  <c r="R216" i="20"/>
  <c r="N216" i="20" s="1"/>
  <c r="R220" i="20"/>
  <c r="N220" i="20" s="1"/>
  <c r="R225" i="20"/>
  <c r="N225" i="20" s="1"/>
  <c r="R229" i="20"/>
  <c r="N229" i="20" s="1"/>
  <c r="R233" i="20"/>
  <c r="N233" i="20" s="1"/>
  <c r="R237" i="20"/>
  <c r="N237" i="20" s="1"/>
  <c r="R241" i="20"/>
  <c r="N241" i="20" s="1"/>
  <c r="R245" i="20"/>
  <c r="N245" i="20" s="1"/>
  <c r="R249" i="20"/>
  <c r="N249" i="20" s="1"/>
  <c r="R253" i="20"/>
  <c r="N253" i="20" s="1"/>
  <c r="N256" i="20"/>
  <c r="R257" i="20"/>
  <c r="N257" i="20" s="1"/>
  <c r="R261" i="20"/>
  <c r="N261" i="20" s="1"/>
  <c r="R265" i="20"/>
  <c r="N265" i="20" s="1"/>
  <c r="N268" i="20"/>
  <c r="R269" i="20"/>
  <c r="N269" i="20" s="1"/>
  <c r="R273" i="20"/>
  <c r="N273" i="20" s="1"/>
  <c r="R277" i="20"/>
  <c r="N277" i="20" s="1"/>
  <c r="R281" i="20"/>
  <c r="N281" i="20" s="1"/>
  <c r="R285" i="20"/>
  <c r="N285" i="20" s="1"/>
  <c r="N288" i="20"/>
  <c r="R289" i="20"/>
  <c r="N289" i="20" s="1"/>
  <c r="R293" i="20"/>
  <c r="N293" i="20" s="1"/>
  <c r="R297" i="20"/>
  <c r="N297" i="20" s="1"/>
  <c r="N300" i="20"/>
  <c r="R301" i="20"/>
  <c r="N301" i="20" s="1"/>
  <c r="R305" i="20"/>
  <c r="N305" i="20" s="1"/>
  <c r="R309" i="20"/>
  <c r="N309" i="20" s="1"/>
  <c r="R314" i="20"/>
  <c r="N314" i="20" s="1"/>
  <c r="R318" i="20"/>
  <c r="N318" i="20" s="1"/>
  <c r="R322" i="20"/>
  <c r="N322" i="20" s="1"/>
  <c r="N325" i="20"/>
  <c r="R326" i="20"/>
  <c r="N326" i="20" s="1"/>
  <c r="R330" i="20"/>
  <c r="N330" i="20" s="1"/>
  <c r="R334" i="20"/>
  <c r="N334" i="20" s="1"/>
  <c r="R338" i="20"/>
  <c r="N338" i="20" s="1"/>
  <c r="R342" i="20"/>
  <c r="N342" i="20" s="1"/>
  <c r="R346" i="20"/>
  <c r="N346" i="20" s="1"/>
  <c r="R350" i="20"/>
  <c r="N350" i="20" s="1"/>
  <c r="N353" i="20"/>
  <c r="R354" i="20"/>
  <c r="N354" i="20" s="1"/>
  <c r="N357" i="20"/>
  <c r="R358" i="20"/>
  <c r="N358" i="20" s="1"/>
  <c r="R362" i="20"/>
  <c r="N362" i="20" s="1"/>
  <c r="R366" i="20"/>
  <c r="N366" i="20" s="1"/>
  <c r="N369" i="20"/>
  <c r="R370" i="20"/>
  <c r="N370" i="20" s="1"/>
  <c r="R374" i="20"/>
  <c r="N374" i="20" s="1"/>
  <c r="R378" i="20"/>
  <c r="N378" i="20" s="1"/>
  <c r="R379" i="20"/>
  <c r="N379" i="20" s="1"/>
  <c r="R382" i="20"/>
  <c r="N382" i="20" s="1"/>
  <c r="R383" i="20"/>
  <c r="N383" i="20" s="1"/>
  <c r="R386" i="20"/>
  <c r="N386" i="20" s="1"/>
  <c r="R387" i="20"/>
  <c r="N387" i="20" s="1"/>
  <c r="R390" i="20"/>
  <c r="N390" i="20" s="1"/>
  <c r="R391" i="20"/>
  <c r="N391" i="20" s="1"/>
  <c r="R394" i="20"/>
  <c r="N394" i="20" s="1"/>
  <c r="R395" i="20"/>
  <c r="N395" i="20" s="1"/>
  <c r="R398" i="20"/>
  <c r="N398" i="20" s="1"/>
  <c r="R399" i="20"/>
  <c r="N399" i="20" s="1"/>
  <c r="R402" i="20"/>
  <c r="N402" i="20" s="1"/>
  <c r="R403" i="20"/>
  <c r="N403" i="20" s="1"/>
  <c r="R404" i="20"/>
  <c r="N404" i="20" s="1"/>
  <c r="R405" i="20"/>
  <c r="N405" i="20" s="1"/>
  <c r="R406" i="20"/>
  <c r="N406" i="20" s="1"/>
  <c r="R407" i="20"/>
  <c r="N407" i="20" s="1"/>
  <c r="R408" i="20"/>
  <c r="N408" i="20" s="1"/>
  <c r="R409" i="20"/>
  <c r="N409" i="20" s="1"/>
  <c r="R410" i="20"/>
  <c r="N410" i="20" s="1"/>
  <c r="R411" i="20"/>
  <c r="N411" i="20" s="1"/>
  <c r="R412" i="20"/>
  <c r="N412" i="20" s="1"/>
  <c r="R413" i="20"/>
  <c r="N413" i="20" s="1"/>
  <c r="R414" i="20"/>
  <c r="N414" i="20" s="1"/>
  <c r="R415" i="20"/>
  <c r="N415" i="20" s="1"/>
  <c r="R416" i="20"/>
  <c r="N416" i="20" s="1"/>
  <c r="R417" i="20"/>
  <c r="N417" i="20" s="1"/>
  <c r="R418" i="20"/>
  <c r="N418" i="20" s="1"/>
  <c r="R419" i="20"/>
  <c r="N419" i="20" s="1"/>
  <c r="R420" i="20"/>
  <c r="N420" i="20" s="1"/>
  <c r="R421" i="20"/>
  <c r="N421" i="20" s="1"/>
  <c r="R422" i="20"/>
  <c r="N422" i="20" s="1"/>
  <c r="R168" i="20"/>
  <c r="N168" i="20" s="1"/>
  <c r="N82" i="20" l="1"/>
  <c r="N264" i="20"/>
  <c r="N247" i="20"/>
  <c r="N228" i="20"/>
  <c r="N203" i="20"/>
  <c r="N186" i="20"/>
  <c r="N167" i="20"/>
  <c r="N163" i="20"/>
  <c r="N159" i="20"/>
  <c r="N155" i="20"/>
  <c r="N151" i="20"/>
  <c r="N147" i="20"/>
  <c r="N143" i="20"/>
  <c r="N139" i="20"/>
  <c r="N135" i="20"/>
  <c r="N131" i="20"/>
  <c r="N127" i="20"/>
  <c r="N123" i="20"/>
  <c r="N119" i="20"/>
  <c r="N115" i="20"/>
  <c r="N111" i="20"/>
  <c r="N107" i="20"/>
  <c r="N103" i="20"/>
  <c r="N99" i="20"/>
  <c r="N95" i="20"/>
  <c r="N91" i="20"/>
  <c r="N87" i="20"/>
  <c r="N83" i="20"/>
  <c r="N79" i="20"/>
  <c r="N75" i="20"/>
  <c r="N71" i="20"/>
  <c r="N67" i="20"/>
  <c r="N63" i="20"/>
  <c r="N94" i="20"/>
  <c r="N78" i="20"/>
  <c r="N70" i="20"/>
  <c r="N66" i="20"/>
  <c r="N106" i="20"/>
  <c r="N158" i="20"/>
  <c r="N146" i="20"/>
  <c r="N130" i="20"/>
  <c r="N114" i="20"/>
  <c r="N102" i="20"/>
  <c r="N98" i="20"/>
  <c r="N90" i="20"/>
  <c r="N86" i="20"/>
  <c r="N171" i="20"/>
  <c r="N126" i="20"/>
  <c r="N138" i="20"/>
  <c r="N296" i="20"/>
  <c r="N232" i="20"/>
  <c r="N199" i="20"/>
  <c r="N64" i="20"/>
  <c r="N154" i="20"/>
  <c r="N80" i="20"/>
  <c r="N72" i="20"/>
  <c r="N260" i="20"/>
  <c r="N166" i="20"/>
  <c r="N162" i="20"/>
  <c r="N150" i="20"/>
  <c r="N142" i="20"/>
  <c r="N134" i="20"/>
  <c r="N122" i="20"/>
  <c r="N118" i="20"/>
  <c r="N76" i="20"/>
  <c r="N68" i="20"/>
  <c r="N60" i="20"/>
  <c r="N187" i="20"/>
  <c r="N355" i="20"/>
  <c r="N339" i="20"/>
  <c r="N323" i="20"/>
  <c r="N310" i="20"/>
  <c r="N294" i="20"/>
  <c r="N278" i="20"/>
  <c r="N262" i="20"/>
  <c r="N246" i="20"/>
  <c r="N230" i="20"/>
  <c r="N217" i="20"/>
  <c r="N201" i="20"/>
  <c r="N177" i="20"/>
  <c r="N292" i="20"/>
  <c r="N347" i="20"/>
  <c r="N315" i="20"/>
  <c r="N302" i="20"/>
  <c r="N286" i="20"/>
  <c r="N270" i="20"/>
  <c r="N254" i="20"/>
  <c r="N238" i="20"/>
  <c r="N222" i="20"/>
  <c r="N209" i="20"/>
  <c r="N193" i="20"/>
  <c r="N169" i="20"/>
  <c r="N331" i="20"/>
  <c r="N165" i="20"/>
  <c r="N161" i="20"/>
  <c r="N157" i="20"/>
  <c r="N153" i="20"/>
  <c r="N149" i="20"/>
  <c r="N145" i="20"/>
  <c r="N141" i="20"/>
  <c r="N137" i="20"/>
  <c r="N133" i="20"/>
  <c r="N129" i="20"/>
  <c r="N125" i="20"/>
  <c r="N121" i="20"/>
  <c r="N117" i="20"/>
  <c r="N113" i="20"/>
  <c r="N109" i="20"/>
  <c r="N105" i="20"/>
  <c r="N101" i="20"/>
  <c r="N97" i="20"/>
  <c r="N93" i="20"/>
  <c r="N89" i="20"/>
  <c r="N85" i="20"/>
  <c r="N81" i="20"/>
  <c r="N77" i="20"/>
  <c r="N73" i="20"/>
  <c r="N69" i="20"/>
  <c r="N65" i="20"/>
  <c r="N61" i="20"/>
  <c r="N389" i="20"/>
  <c r="N365" i="20"/>
  <c r="N361" i="20"/>
  <c r="N333" i="20"/>
  <c r="N329" i="20"/>
  <c r="N308" i="20"/>
  <c r="N295" i="20"/>
  <c r="N280" i="20"/>
  <c r="N276" i="20"/>
  <c r="N263" i="20"/>
  <c r="N248" i="20"/>
  <c r="N244" i="20"/>
  <c r="N231" i="20"/>
  <c r="N219" i="20"/>
  <c r="N215" i="20"/>
  <c r="N397" i="20"/>
  <c r="N381" i="20"/>
  <c r="N349" i="20"/>
  <c r="N345" i="20"/>
  <c r="N332" i="20"/>
  <c r="N317" i="20"/>
  <c r="N313" i="20"/>
  <c r="N279" i="20"/>
  <c r="N170" i="20"/>
  <c r="N164" i="20"/>
  <c r="N160" i="20"/>
  <c r="N156" i="20"/>
  <c r="N152" i="20"/>
  <c r="N148" i="20"/>
  <c r="N144" i="20"/>
  <c r="N140" i="20"/>
  <c r="N136" i="20"/>
  <c r="N132" i="20"/>
  <c r="N128" i="20"/>
  <c r="N124" i="20"/>
  <c r="N120" i="20"/>
  <c r="N116" i="20"/>
  <c r="N112" i="20"/>
  <c r="N108" i="20"/>
  <c r="N104" i="20"/>
  <c r="N100" i="20"/>
  <c r="N96" i="20"/>
  <c r="N92" i="20"/>
  <c r="N88" i="20"/>
  <c r="N84" i="20"/>
  <c r="Q20" i="20"/>
  <c r="N348" i="20"/>
  <c r="N316" i="20"/>
  <c r="N364" i="20"/>
  <c r="N218" i="20"/>
  <c r="N375" i="20"/>
  <c r="N367" i="20"/>
  <c r="N359" i="20"/>
  <c r="N351" i="20"/>
  <c r="N343" i="20"/>
  <c r="N335" i="20"/>
  <c r="N327" i="20"/>
  <c r="N319" i="20"/>
  <c r="N311" i="20"/>
  <c r="N306" i="20"/>
  <c r="N298" i="20"/>
  <c r="N290" i="20"/>
  <c r="N282" i="20"/>
  <c r="N274" i="20"/>
  <c r="N266" i="20"/>
  <c r="N258" i="20"/>
  <c r="N250" i="20"/>
  <c r="N242" i="20"/>
  <c r="N234" i="20"/>
  <c r="N226" i="20"/>
  <c r="N221" i="20"/>
  <c r="N213" i="20"/>
  <c r="N205" i="20"/>
  <c r="N197" i="20"/>
  <c r="N189" i="20"/>
  <c r="N181" i="20"/>
  <c r="N173" i="20"/>
  <c r="N185" i="20"/>
  <c r="N371" i="20"/>
  <c r="N363" i="20"/>
  <c r="R20" i="20"/>
  <c r="S20" i="20" l="1"/>
  <c r="N20" i="20" s="1"/>
  <c r="N21" i="20"/>
  <c r="F19" i="20"/>
  <c r="N22" i="20"/>
  <c r="N19" i="20" l="1"/>
  <c r="N423" i="20"/>
  <c r="O962" i="7" l="1"/>
  <c r="N962" i="7"/>
  <c r="V962" i="7" s="1"/>
  <c r="M962" i="7"/>
  <c r="O961" i="7"/>
  <c r="N961" i="7"/>
  <c r="V961" i="7" s="1"/>
  <c r="M961" i="7"/>
  <c r="O960" i="7"/>
  <c r="N960" i="7"/>
  <c r="V960" i="7" s="1"/>
  <c r="M960" i="7"/>
  <c r="O959" i="7"/>
  <c r="N959" i="7"/>
  <c r="V959" i="7" s="1"/>
  <c r="M959" i="7"/>
  <c r="O958" i="7"/>
  <c r="N958" i="7"/>
  <c r="V958" i="7" s="1"/>
  <c r="M958" i="7"/>
  <c r="O957" i="7"/>
  <c r="N957" i="7"/>
  <c r="V957" i="7" s="1"/>
  <c r="M957" i="7"/>
  <c r="O956" i="7"/>
  <c r="N956" i="7"/>
  <c r="V956" i="7" s="1"/>
  <c r="M956" i="7"/>
  <c r="O955" i="7"/>
  <c r="N955" i="7"/>
  <c r="V955" i="7" s="1"/>
  <c r="M955" i="7"/>
  <c r="O954" i="7"/>
  <c r="N954" i="7"/>
  <c r="V954" i="7" s="1"/>
  <c r="M954" i="7"/>
  <c r="O953" i="7"/>
  <c r="N953" i="7"/>
  <c r="V953" i="7" s="1"/>
  <c r="M953" i="7"/>
  <c r="O952" i="7"/>
  <c r="N952" i="7"/>
  <c r="V952" i="7" s="1"/>
  <c r="M952" i="7"/>
  <c r="O951" i="7"/>
  <c r="N951" i="7"/>
  <c r="V951" i="7" s="1"/>
  <c r="M951" i="7"/>
  <c r="O950" i="7"/>
  <c r="N950" i="7"/>
  <c r="V950" i="7" s="1"/>
  <c r="M950" i="7"/>
  <c r="O949" i="7"/>
  <c r="N949" i="7"/>
  <c r="V949" i="7" s="1"/>
  <c r="M949" i="7"/>
  <c r="O948" i="7"/>
  <c r="N948" i="7"/>
  <c r="V948" i="7" s="1"/>
  <c r="M948" i="7"/>
  <c r="O947" i="7"/>
  <c r="N947" i="7"/>
  <c r="V947" i="7" s="1"/>
  <c r="M947" i="7"/>
  <c r="O946" i="7"/>
  <c r="N946" i="7"/>
  <c r="V946" i="7" s="1"/>
  <c r="M946" i="7"/>
  <c r="O945" i="7"/>
  <c r="N945" i="7"/>
  <c r="V945" i="7" s="1"/>
  <c r="M945" i="7"/>
  <c r="O944" i="7"/>
  <c r="N944" i="7"/>
  <c r="V944" i="7" s="1"/>
  <c r="M944" i="7"/>
  <c r="O943" i="7"/>
  <c r="N943" i="7"/>
  <c r="V943" i="7" s="1"/>
  <c r="M943" i="7"/>
  <c r="O942" i="7"/>
  <c r="N942" i="7"/>
  <c r="V942" i="7" s="1"/>
  <c r="M942" i="7"/>
  <c r="O941" i="7"/>
  <c r="N941" i="7"/>
  <c r="V941" i="7" s="1"/>
  <c r="M941" i="7"/>
  <c r="O940" i="7"/>
  <c r="N940" i="7"/>
  <c r="V940" i="7" s="1"/>
  <c r="M940" i="7"/>
  <c r="O939" i="7"/>
  <c r="N939" i="7"/>
  <c r="V939" i="7" s="1"/>
  <c r="M939" i="7"/>
  <c r="O938" i="7"/>
  <c r="N938" i="7"/>
  <c r="V938" i="7" s="1"/>
  <c r="M938" i="7"/>
  <c r="O937" i="7"/>
  <c r="N937" i="7"/>
  <c r="V937" i="7" s="1"/>
  <c r="M937" i="7"/>
  <c r="O936" i="7"/>
  <c r="N936" i="7"/>
  <c r="V936" i="7" s="1"/>
  <c r="M936" i="7"/>
  <c r="O935" i="7"/>
  <c r="N935" i="7"/>
  <c r="V935" i="7" s="1"/>
  <c r="M935" i="7"/>
  <c r="O934" i="7"/>
  <c r="N934" i="7"/>
  <c r="V934" i="7" s="1"/>
  <c r="M934" i="7"/>
  <c r="O933" i="7"/>
  <c r="N933" i="7"/>
  <c r="V933" i="7" s="1"/>
  <c r="M933" i="7"/>
  <c r="O932" i="7"/>
  <c r="N932" i="7"/>
  <c r="V932" i="7" s="1"/>
  <c r="M932" i="7"/>
  <c r="O931" i="7"/>
  <c r="N931" i="7"/>
  <c r="V931" i="7" s="1"/>
  <c r="M931" i="7"/>
  <c r="O930" i="7"/>
  <c r="N930" i="7"/>
  <c r="V930" i="7" s="1"/>
  <c r="M930" i="7"/>
  <c r="O929" i="7"/>
  <c r="N929" i="7"/>
  <c r="V929" i="7" s="1"/>
  <c r="M929" i="7"/>
  <c r="O928" i="7"/>
  <c r="N928" i="7"/>
  <c r="V928" i="7" s="1"/>
  <c r="M928" i="7"/>
  <c r="O927" i="7"/>
  <c r="N927" i="7"/>
  <c r="V927" i="7" s="1"/>
  <c r="M927" i="7"/>
  <c r="O926" i="7"/>
  <c r="N926" i="7"/>
  <c r="V926" i="7" s="1"/>
  <c r="M926" i="7"/>
  <c r="O925" i="7"/>
  <c r="N925" i="7"/>
  <c r="V925" i="7" s="1"/>
  <c r="M925" i="7"/>
  <c r="O924" i="7"/>
  <c r="N924" i="7"/>
  <c r="V924" i="7" s="1"/>
  <c r="M924" i="7"/>
  <c r="O923" i="7"/>
  <c r="N923" i="7"/>
  <c r="V923" i="7" s="1"/>
  <c r="M923" i="7"/>
  <c r="O922" i="7"/>
  <c r="N922" i="7"/>
  <c r="V922" i="7" s="1"/>
  <c r="M922" i="7"/>
  <c r="O921" i="7"/>
  <c r="N921" i="7"/>
  <c r="V921" i="7" s="1"/>
  <c r="M921" i="7"/>
  <c r="O920" i="7"/>
  <c r="N920" i="7"/>
  <c r="V920" i="7" s="1"/>
  <c r="M920" i="7"/>
  <c r="O919" i="7"/>
  <c r="N919" i="7"/>
  <c r="V919" i="7" s="1"/>
  <c r="M919" i="7"/>
  <c r="O918" i="7"/>
  <c r="N918" i="7"/>
  <c r="V918" i="7" s="1"/>
  <c r="M918" i="7"/>
  <c r="O917" i="7"/>
  <c r="N917" i="7"/>
  <c r="V917" i="7" s="1"/>
  <c r="M917" i="7"/>
  <c r="O916" i="7"/>
  <c r="N916" i="7"/>
  <c r="V916" i="7" s="1"/>
  <c r="M916" i="7"/>
  <c r="O915" i="7"/>
  <c r="N915" i="7"/>
  <c r="V915" i="7" s="1"/>
  <c r="M915" i="7"/>
  <c r="O914" i="7"/>
  <c r="N914" i="7"/>
  <c r="V914" i="7" s="1"/>
  <c r="M914" i="7"/>
  <c r="O913" i="7"/>
  <c r="N913" i="7"/>
  <c r="V913" i="7" s="1"/>
  <c r="M913" i="7"/>
  <c r="O912" i="7"/>
  <c r="N912" i="7"/>
  <c r="V912" i="7" s="1"/>
  <c r="M912" i="7"/>
  <c r="O911" i="7"/>
  <c r="N911" i="7"/>
  <c r="V911" i="7" s="1"/>
  <c r="M911" i="7"/>
  <c r="O910" i="7"/>
  <c r="N910" i="7"/>
  <c r="V910" i="7" s="1"/>
  <c r="M910" i="7"/>
  <c r="O909" i="7"/>
  <c r="N909" i="7"/>
  <c r="V909" i="7" s="1"/>
  <c r="M909" i="7"/>
  <c r="O908" i="7"/>
  <c r="N908" i="7"/>
  <c r="V908" i="7" s="1"/>
  <c r="M908" i="7"/>
  <c r="O907" i="7"/>
  <c r="N907" i="7"/>
  <c r="V907" i="7" s="1"/>
  <c r="M907" i="7"/>
  <c r="O906" i="7"/>
  <c r="N906" i="7"/>
  <c r="V906" i="7" s="1"/>
  <c r="M906" i="7"/>
  <c r="O905" i="7"/>
  <c r="N905" i="7"/>
  <c r="V905" i="7" s="1"/>
  <c r="M905" i="7"/>
  <c r="O904" i="7"/>
  <c r="N904" i="7"/>
  <c r="V904" i="7" s="1"/>
  <c r="M904" i="7"/>
  <c r="O903" i="7"/>
  <c r="N903" i="7"/>
  <c r="V903" i="7" s="1"/>
  <c r="M903" i="7"/>
  <c r="O902" i="7"/>
  <c r="N902" i="7"/>
  <c r="V902" i="7" s="1"/>
  <c r="M902" i="7"/>
  <c r="O901" i="7"/>
  <c r="N901" i="7"/>
  <c r="V901" i="7" s="1"/>
  <c r="M901" i="7"/>
  <c r="O900" i="7"/>
  <c r="N900" i="7"/>
  <c r="V900" i="7" s="1"/>
  <c r="M900" i="7"/>
  <c r="O899" i="7"/>
  <c r="N899" i="7"/>
  <c r="V899" i="7" s="1"/>
  <c r="M899" i="7"/>
  <c r="O898" i="7"/>
  <c r="N898" i="7"/>
  <c r="V898" i="7" s="1"/>
  <c r="M898" i="7"/>
  <c r="O897" i="7"/>
  <c r="N897" i="7"/>
  <c r="V897" i="7" s="1"/>
  <c r="M897" i="7"/>
  <c r="O896" i="7"/>
  <c r="N896" i="7"/>
  <c r="V896" i="7" s="1"/>
  <c r="M896" i="7"/>
  <c r="O895" i="7"/>
  <c r="N895" i="7"/>
  <c r="V895" i="7" s="1"/>
  <c r="M895" i="7"/>
  <c r="O894" i="7"/>
  <c r="N894" i="7"/>
  <c r="V894" i="7" s="1"/>
  <c r="M894" i="7"/>
  <c r="O893" i="7"/>
  <c r="N893" i="7"/>
  <c r="V893" i="7" s="1"/>
  <c r="M893" i="7"/>
  <c r="O892" i="7"/>
  <c r="N892" i="7"/>
  <c r="V892" i="7" s="1"/>
  <c r="M892" i="7"/>
  <c r="O891" i="7"/>
  <c r="N891" i="7"/>
  <c r="V891" i="7" s="1"/>
  <c r="M891" i="7"/>
  <c r="O890" i="7"/>
  <c r="N890" i="7"/>
  <c r="V890" i="7" s="1"/>
  <c r="M890" i="7"/>
  <c r="O889" i="7"/>
  <c r="N889" i="7"/>
  <c r="V889" i="7" s="1"/>
  <c r="M889" i="7"/>
  <c r="O888" i="7"/>
  <c r="N888" i="7"/>
  <c r="V888" i="7" s="1"/>
  <c r="M888" i="7"/>
  <c r="O887" i="7"/>
  <c r="N887" i="7"/>
  <c r="V887" i="7" s="1"/>
  <c r="M887" i="7"/>
  <c r="O886" i="7"/>
  <c r="N886" i="7"/>
  <c r="V886" i="7" s="1"/>
  <c r="M886" i="7"/>
  <c r="O885" i="7"/>
  <c r="N885" i="7"/>
  <c r="V885" i="7" s="1"/>
  <c r="M885" i="7"/>
  <c r="O884" i="7"/>
  <c r="N884" i="7"/>
  <c r="V884" i="7" s="1"/>
  <c r="M884" i="7"/>
  <c r="O883" i="7"/>
  <c r="N883" i="7"/>
  <c r="V883" i="7" s="1"/>
  <c r="M883" i="7"/>
  <c r="O882" i="7"/>
  <c r="N882" i="7"/>
  <c r="V882" i="7" s="1"/>
  <c r="M882" i="7"/>
  <c r="O881" i="7"/>
  <c r="N881" i="7"/>
  <c r="V881" i="7" s="1"/>
  <c r="M881" i="7"/>
  <c r="O880" i="7"/>
  <c r="N880" i="7"/>
  <c r="V880" i="7" s="1"/>
  <c r="M880" i="7"/>
  <c r="O879" i="7"/>
  <c r="N879" i="7"/>
  <c r="V879" i="7" s="1"/>
  <c r="M879" i="7"/>
  <c r="O878" i="7"/>
  <c r="N878" i="7"/>
  <c r="V878" i="7" s="1"/>
  <c r="M878" i="7"/>
  <c r="O877" i="7"/>
  <c r="N877" i="7"/>
  <c r="V877" i="7" s="1"/>
  <c r="M877" i="7"/>
  <c r="O876" i="7"/>
  <c r="N876" i="7"/>
  <c r="V876" i="7" s="1"/>
  <c r="M876" i="7"/>
  <c r="O875" i="7"/>
  <c r="N875" i="7"/>
  <c r="V875" i="7" s="1"/>
  <c r="M875" i="7"/>
  <c r="O874" i="7"/>
  <c r="N874" i="7"/>
  <c r="V874" i="7" s="1"/>
  <c r="M874" i="7"/>
  <c r="O873" i="7"/>
  <c r="N873" i="7"/>
  <c r="V873" i="7" s="1"/>
  <c r="M873" i="7"/>
  <c r="O872" i="7"/>
  <c r="N872" i="7"/>
  <c r="V872" i="7" s="1"/>
  <c r="M872" i="7"/>
  <c r="O871" i="7"/>
  <c r="N871" i="7"/>
  <c r="V871" i="7" s="1"/>
  <c r="M871" i="7"/>
  <c r="O870" i="7"/>
  <c r="N870" i="7"/>
  <c r="V870" i="7" s="1"/>
  <c r="M870" i="7"/>
  <c r="O869" i="7"/>
  <c r="N869" i="7"/>
  <c r="V869" i="7" s="1"/>
  <c r="M869" i="7"/>
  <c r="O868" i="7"/>
  <c r="N868" i="7"/>
  <c r="V868" i="7" s="1"/>
  <c r="M868" i="7"/>
  <c r="O867" i="7"/>
  <c r="N867" i="7"/>
  <c r="V867" i="7" s="1"/>
  <c r="M867" i="7"/>
  <c r="O866" i="7"/>
  <c r="N866" i="7"/>
  <c r="V866" i="7" s="1"/>
  <c r="M866" i="7"/>
  <c r="O865" i="7"/>
  <c r="N865" i="7"/>
  <c r="V865" i="7" s="1"/>
  <c r="M865" i="7"/>
  <c r="O864" i="7"/>
  <c r="N864" i="7"/>
  <c r="V864" i="7" s="1"/>
  <c r="M864" i="7"/>
  <c r="O863" i="7"/>
  <c r="N863" i="7"/>
  <c r="V863" i="7" s="1"/>
  <c r="M863" i="7"/>
  <c r="O862" i="7"/>
  <c r="N862" i="7"/>
  <c r="V862" i="7" s="1"/>
  <c r="M862" i="7"/>
  <c r="O861" i="7"/>
  <c r="N861" i="7"/>
  <c r="V861" i="7" s="1"/>
  <c r="M861" i="7"/>
  <c r="O860" i="7"/>
  <c r="N860" i="7"/>
  <c r="V860" i="7" s="1"/>
  <c r="M860" i="7"/>
  <c r="O859" i="7"/>
  <c r="N859" i="7"/>
  <c r="V859" i="7" s="1"/>
  <c r="M859" i="7"/>
  <c r="O858" i="7"/>
  <c r="N858" i="7"/>
  <c r="V858" i="7" s="1"/>
  <c r="M858" i="7"/>
  <c r="O857" i="7"/>
  <c r="N857" i="7"/>
  <c r="V857" i="7" s="1"/>
  <c r="M857" i="7"/>
  <c r="O856" i="7"/>
  <c r="N856" i="7"/>
  <c r="V856" i="7" s="1"/>
  <c r="M856" i="7"/>
  <c r="O855" i="7"/>
  <c r="N855" i="7"/>
  <c r="V855" i="7" s="1"/>
  <c r="M855" i="7"/>
  <c r="O854" i="7"/>
  <c r="N854" i="7"/>
  <c r="V854" i="7" s="1"/>
  <c r="M854" i="7"/>
  <c r="O853" i="7"/>
  <c r="N853" i="7"/>
  <c r="V853" i="7" s="1"/>
  <c r="M853" i="7"/>
  <c r="O852" i="7"/>
  <c r="N852" i="7"/>
  <c r="V852" i="7" s="1"/>
  <c r="M852" i="7"/>
  <c r="O851" i="7"/>
  <c r="N851" i="7"/>
  <c r="V851" i="7" s="1"/>
  <c r="M851" i="7"/>
  <c r="O850" i="7"/>
  <c r="N850" i="7"/>
  <c r="V850" i="7" s="1"/>
  <c r="M850" i="7"/>
  <c r="O849" i="7"/>
  <c r="N849" i="7"/>
  <c r="V849" i="7" s="1"/>
  <c r="M849" i="7"/>
  <c r="O848" i="7"/>
  <c r="N848" i="7"/>
  <c r="V848" i="7" s="1"/>
  <c r="M848" i="7"/>
  <c r="O847" i="7"/>
  <c r="N847" i="7"/>
  <c r="V847" i="7" s="1"/>
  <c r="M847" i="7"/>
  <c r="O846" i="7"/>
  <c r="N846" i="7"/>
  <c r="V846" i="7" s="1"/>
  <c r="M846" i="7"/>
  <c r="O845" i="7"/>
  <c r="N845" i="7"/>
  <c r="V845" i="7" s="1"/>
  <c r="M845" i="7"/>
  <c r="O844" i="7"/>
  <c r="N844" i="7"/>
  <c r="V844" i="7" s="1"/>
  <c r="M844" i="7"/>
  <c r="O843" i="7"/>
  <c r="N843" i="7"/>
  <c r="V843" i="7" s="1"/>
  <c r="M843" i="7"/>
  <c r="O842" i="7"/>
  <c r="N842" i="7"/>
  <c r="V842" i="7" s="1"/>
  <c r="M842" i="7"/>
  <c r="O841" i="7"/>
  <c r="N841" i="7"/>
  <c r="V841" i="7" s="1"/>
  <c r="M841" i="7"/>
  <c r="O840" i="7"/>
  <c r="N840" i="7"/>
  <c r="V840" i="7" s="1"/>
  <c r="M840" i="7"/>
  <c r="O839" i="7"/>
  <c r="N839" i="7"/>
  <c r="V839" i="7" s="1"/>
  <c r="M839" i="7"/>
  <c r="O838" i="7"/>
  <c r="N838" i="7"/>
  <c r="V838" i="7" s="1"/>
  <c r="M838" i="7"/>
  <c r="O837" i="7"/>
  <c r="N837" i="7"/>
  <c r="V837" i="7" s="1"/>
  <c r="M837" i="7"/>
  <c r="O836" i="7"/>
  <c r="N836" i="7"/>
  <c r="V836" i="7" s="1"/>
  <c r="M836" i="7"/>
  <c r="O835" i="7"/>
  <c r="N835" i="7"/>
  <c r="V835" i="7" s="1"/>
  <c r="M835" i="7"/>
  <c r="O834" i="7"/>
  <c r="N834" i="7"/>
  <c r="V834" i="7" s="1"/>
  <c r="M834" i="7"/>
  <c r="O833" i="7"/>
  <c r="N833" i="7"/>
  <c r="V833" i="7" s="1"/>
  <c r="M833" i="7"/>
  <c r="O832" i="7"/>
  <c r="N832" i="7"/>
  <c r="V832" i="7" s="1"/>
  <c r="M832" i="7"/>
  <c r="O831" i="7"/>
  <c r="N831" i="7"/>
  <c r="V831" i="7" s="1"/>
  <c r="M831" i="7"/>
  <c r="O830" i="7"/>
  <c r="N830" i="7"/>
  <c r="V830" i="7" s="1"/>
  <c r="M830" i="7"/>
  <c r="O829" i="7"/>
  <c r="N829" i="7"/>
  <c r="V829" i="7" s="1"/>
  <c r="M829" i="7"/>
  <c r="O828" i="7"/>
  <c r="N828" i="7"/>
  <c r="V828" i="7" s="1"/>
  <c r="M828" i="7"/>
  <c r="O827" i="7"/>
  <c r="N827" i="7"/>
  <c r="V827" i="7" s="1"/>
  <c r="M827" i="7"/>
  <c r="O826" i="7"/>
  <c r="N826" i="7"/>
  <c r="V826" i="7" s="1"/>
  <c r="M826" i="7"/>
  <c r="O825" i="7"/>
  <c r="N825" i="7"/>
  <c r="V825" i="7" s="1"/>
  <c r="M825" i="7"/>
  <c r="O824" i="7"/>
  <c r="N824" i="7"/>
  <c r="V824" i="7" s="1"/>
  <c r="M824" i="7"/>
  <c r="O823" i="7"/>
  <c r="N823" i="7"/>
  <c r="V823" i="7" s="1"/>
  <c r="M823" i="7"/>
  <c r="O822" i="7"/>
  <c r="N822" i="7"/>
  <c r="V822" i="7" s="1"/>
  <c r="M822" i="7"/>
  <c r="O821" i="7"/>
  <c r="N821" i="7"/>
  <c r="V821" i="7" s="1"/>
  <c r="M821" i="7"/>
  <c r="O820" i="7"/>
  <c r="N820" i="7"/>
  <c r="V820" i="7" s="1"/>
  <c r="M820" i="7"/>
  <c r="O819" i="7"/>
  <c r="N819" i="7"/>
  <c r="V819" i="7" s="1"/>
  <c r="M819" i="7"/>
  <c r="O818" i="7"/>
  <c r="N818" i="7"/>
  <c r="V818" i="7" s="1"/>
  <c r="M818" i="7"/>
  <c r="O817" i="7"/>
  <c r="N817" i="7"/>
  <c r="V817" i="7" s="1"/>
  <c r="M817" i="7"/>
  <c r="O816" i="7"/>
  <c r="N816" i="7"/>
  <c r="V816" i="7" s="1"/>
  <c r="M816" i="7"/>
  <c r="O815" i="7"/>
  <c r="N815" i="7"/>
  <c r="V815" i="7" s="1"/>
  <c r="M815" i="7"/>
  <c r="O814" i="7"/>
  <c r="N814" i="7"/>
  <c r="V814" i="7" s="1"/>
  <c r="M814" i="7"/>
  <c r="O813" i="7"/>
  <c r="N813" i="7"/>
  <c r="V813" i="7" s="1"/>
  <c r="M813" i="7"/>
  <c r="O812" i="7"/>
  <c r="N812" i="7"/>
  <c r="V812" i="7" s="1"/>
  <c r="M812" i="7"/>
  <c r="O811" i="7"/>
  <c r="N811" i="7"/>
  <c r="V811" i="7" s="1"/>
  <c r="M811" i="7"/>
  <c r="O810" i="7"/>
  <c r="N810" i="7"/>
  <c r="V810" i="7" s="1"/>
  <c r="M810" i="7"/>
  <c r="O809" i="7"/>
  <c r="N809" i="7"/>
  <c r="V809" i="7" s="1"/>
  <c r="M809" i="7"/>
  <c r="O808" i="7"/>
  <c r="N808" i="7"/>
  <c r="V808" i="7" s="1"/>
  <c r="M808" i="7"/>
  <c r="O807" i="7"/>
  <c r="N807" i="7"/>
  <c r="V807" i="7" s="1"/>
  <c r="M807" i="7"/>
  <c r="O806" i="7"/>
  <c r="N806" i="7"/>
  <c r="V806" i="7" s="1"/>
  <c r="M806" i="7"/>
  <c r="O805" i="7"/>
  <c r="N805" i="7"/>
  <c r="V805" i="7" s="1"/>
  <c r="M805" i="7"/>
  <c r="O804" i="7"/>
  <c r="N804" i="7"/>
  <c r="V804" i="7" s="1"/>
  <c r="M804" i="7"/>
  <c r="O803" i="7"/>
  <c r="N803" i="7"/>
  <c r="V803" i="7" s="1"/>
  <c r="M803" i="7"/>
  <c r="O802" i="7"/>
  <c r="N802" i="7"/>
  <c r="V802" i="7" s="1"/>
  <c r="M802" i="7"/>
  <c r="O801" i="7"/>
  <c r="N801" i="7"/>
  <c r="V801" i="7" s="1"/>
  <c r="M801" i="7"/>
  <c r="O800" i="7"/>
  <c r="N800" i="7"/>
  <c r="V800" i="7" s="1"/>
  <c r="M800" i="7"/>
  <c r="O799" i="7"/>
  <c r="N799" i="7"/>
  <c r="V799" i="7" s="1"/>
  <c r="M799" i="7"/>
  <c r="O798" i="7"/>
  <c r="N798" i="7"/>
  <c r="V798" i="7" s="1"/>
  <c r="M798" i="7"/>
  <c r="O797" i="7"/>
  <c r="N797" i="7"/>
  <c r="V797" i="7" s="1"/>
  <c r="M797" i="7"/>
  <c r="O796" i="7"/>
  <c r="N796" i="7"/>
  <c r="V796" i="7" s="1"/>
  <c r="M796" i="7"/>
  <c r="O795" i="7"/>
  <c r="N795" i="7"/>
  <c r="V795" i="7" s="1"/>
  <c r="M795" i="7"/>
  <c r="O794" i="7"/>
  <c r="N794" i="7"/>
  <c r="V794" i="7" s="1"/>
  <c r="M794" i="7"/>
  <c r="O793" i="7"/>
  <c r="N793" i="7"/>
  <c r="V793" i="7" s="1"/>
  <c r="M793" i="7"/>
  <c r="O792" i="7"/>
  <c r="N792" i="7"/>
  <c r="V792" i="7" s="1"/>
  <c r="M792" i="7"/>
  <c r="O791" i="7"/>
  <c r="N791" i="7"/>
  <c r="V791" i="7" s="1"/>
  <c r="M791" i="7"/>
  <c r="O790" i="7"/>
  <c r="N790" i="7"/>
  <c r="V790" i="7" s="1"/>
  <c r="M790" i="7"/>
  <c r="O789" i="7"/>
  <c r="N789" i="7"/>
  <c r="V789" i="7" s="1"/>
  <c r="M789" i="7"/>
  <c r="O788" i="7"/>
  <c r="N788" i="7"/>
  <c r="V788" i="7" s="1"/>
  <c r="M788" i="7"/>
  <c r="O787" i="7"/>
  <c r="N787" i="7"/>
  <c r="V787" i="7" s="1"/>
  <c r="M787" i="7"/>
  <c r="O786" i="7"/>
  <c r="N786" i="7"/>
  <c r="V786" i="7" s="1"/>
  <c r="M786" i="7"/>
  <c r="O785" i="7"/>
  <c r="N785" i="7"/>
  <c r="V785" i="7" s="1"/>
  <c r="M785" i="7"/>
  <c r="O784" i="7"/>
  <c r="N784" i="7"/>
  <c r="V784" i="7" s="1"/>
  <c r="M784" i="7"/>
  <c r="O783" i="7"/>
  <c r="N783" i="7"/>
  <c r="V783" i="7" s="1"/>
  <c r="M783" i="7"/>
  <c r="O782" i="7"/>
  <c r="N782" i="7"/>
  <c r="V782" i="7" s="1"/>
  <c r="M782" i="7"/>
  <c r="O781" i="7"/>
  <c r="N781" i="7"/>
  <c r="V781" i="7" s="1"/>
  <c r="M781" i="7"/>
  <c r="O780" i="7"/>
  <c r="N780" i="7"/>
  <c r="V780" i="7" s="1"/>
  <c r="M780" i="7"/>
  <c r="O779" i="7"/>
  <c r="N779" i="7"/>
  <c r="V779" i="7" s="1"/>
  <c r="M779" i="7"/>
  <c r="O778" i="7"/>
  <c r="N778" i="7"/>
  <c r="V778" i="7" s="1"/>
  <c r="M778" i="7"/>
  <c r="O777" i="7"/>
  <c r="N777" i="7"/>
  <c r="V777" i="7" s="1"/>
  <c r="M777" i="7"/>
  <c r="O776" i="7"/>
  <c r="N776" i="7"/>
  <c r="V776" i="7" s="1"/>
  <c r="M776" i="7"/>
  <c r="O775" i="7"/>
  <c r="N775" i="7"/>
  <c r="V775" i="7" s="1"/>
  <c r="M775" i="7"/>
  <c r="O774" i="7"/>
  <c r="N774" i="7"/>
  <c r="V774" i="7" s="1"/>
  <c r="M774" i="7"/>
  <c r="O773" i="7"/>
  <c r="N773" i="7"/>
  <c r="V773" i="7" s="1"/>
  <c r="M773" i="7"/>
  <c r="O772" i="7"/>
  <c r="N772" i="7"/>
  <c r="V772" i="7" s="1"/>
  <c r="M772" i="7"/>
  <c r="O771" i="7"/>
  <c r="N771" i="7"/>
  <c r="V771" i="7" s="1"/>
  <c r="M771" i="7"/>
  <c r="O770" i="7"/>
  <c r="N770" i="7"/>
  <c r="V770" i="7" s="1"/>
  <c r="M770" i="7"/>
  <c r="O769" i="7"/>
  <c r="N769" i="7"/>
  <c r="V769" i="7" s="1"/>
  <c r="M769" i="7"/>
  <c r="O768" i="7"/>
  <c r="N768" i="7"/>
  <c r="V768" i="7" s="1"/>
  <c r="M768" i="7"/>
  <c r="O767" i="7"/>
  <c r="N767" i="7"/>
  <c r="V767" i="7" s="1"/>
  <c r="M767" i="7"/>
  <c r="O766" i="7"/>
  <c r="N766" i="7"/>
  <c r="V766" i="7" s="1"/>
  <c r="M766" i="7"/>
  <c r="O765" i="7"/>
  <c r="N765" i="7"/>
  <c r="V765" i="7" s="1"/>
  <c r="M765" i="7"/>
  <c r="O764" i="7"/>
  <c r="N764" i="7"/>
  <c r="V764" i="7" s="1"/>
  <c r="M764" i="7"/>
  <c r="O763" i="7"/>
  <c r="N763" i="7"/>
  <c r="V763" i="7" s="1"/>
  <c r="M763" i="7"/>
  <c r="O762" i="7"/>
  <c r="N762" i="7"/>
  <c r="V762" i="7" s="1"/>
  <c r="M762" i="7"/>
  <c r="O761" i="7"/>
  <c r="N761" i="7"/>
  <c r="V761" i="7" s="1"/>
  <c r="M761" i="7"/>
  <c r="O760" i="7"/>
  <c r="N760" i="7"/>
  <c r="V760" i="7" s="1"/>
  <c r="M760" i="7"/>
  <c r="O759" i="7"/>
  <c r="N759" i="7"/>
  <c r="V759" i="7" s="1"/>
  <c r="M759" i="7"/>
  <c r="O758" i="7"/>
  <c r="N758" i="7"/>
  <c r="V758" i="7" s="1"/>
  <c r="M758" i="7"/>
  <c r="O757" i="7"/>
  <c r="N757" i="7"/>
  <c r="V757" i="7" s="1"/>
  <c r="M757" i="7"/>
  <c r="O756" i="7"/>
  <c r="N756" i="7"/>
  <c r="V756" i="7" s="1"/>
  <c r="M756" i="7"/>
  <c r="O755" i="7"/>
  <c r="N755" i="7"/>
  <c r="V755" i="7" s="1"/>
  <c r="M755" i="7"/>
  <c r="O754" i="7"/>
  <c r="N754" i="7"/>
  <c r="V754" i="7" s="1"/>
  <c r="M754" i="7"/>
  <c r="O753" i="7"/>
  <c r="N753" i="7"/>
  <c r="V753" i="7" s="1"/>
  <c r="M753" i="7"/>
  <c r="O752" i="7"/>
  <c r="N752" i="7"/>
  <c r="V752" i="7" s="1"/>
  <c r="M752" i="7"/>
  <c r="O751" i="7"/>
  <c r="N751" i="7"/>
  <c r="V751" i="7" s="1"/>
  <c r="M751" i="7"/>
  <c r="O750" i="7"/>
  <c r="N750" i="7"/>
  <c r="V750" i="7" s="1"/>
  <c r="M750" i="7"/>
  <c r="O749" i="7"/>
  <c r="N749" i="7"/>
  <c r="V749" i="7" s="1"/>
  <c r="M749" i="7"/>
  <c r="O748" i="7"/>
  <c r="N748" i="7"/>
  <c r="V748" i="7" s="1"/>
  <c r="M748" i="7"/>
  <c r="O747" i="7"/>
  <c r="N747" i="7"/>
  <c r="V747" i="7" s="1"/>
  <c r="M747" i="7"/>
  <c r="O746" i="7"/>
  <c r="N746" i="7"/>
  <c r="V746" i="7" s="1"/>
  <c r="M746" i="7"/>
  <c r="O745" i="7"/>
  <c r="N745" i="7"/>
  <c r="V745" i="7" s="1"/>
  <c r="M745" i="7"/>
  <c r="O744" i="7"/>
  <c r="N744" i="7"/>
  <c r="V744" i="7" s="1"/>
  <c r="M744" i="7"/>
  <c r="O743" i="7"/>
  <c r="N743" i="7"/>
  <c r="V743" i="7" s="1"/>
  <c r="M743" i="7"/>
  <c r="O742" i="7"/>
  <c r="N742" i="7"/>
  <c r="V742" i="7" s="1"/>
  <c r="M742" i="7"/>
  <c r="O741" i="7"/>
  <c r="N741" i="7"/>
  <c r="V741" i="7" s="1"/>
  <c r="M741" i="7"/>
  <c r="O740" i="7"/>
  <c r="N740" i="7"/>
  <c r="V740" i="7" s="1"/>
  <c r="M740" i="7"/>
  <c r="O739" i="7"/>
  <c r="N739" i="7"/>
  <c r="V739" i="7" s="1"/>
  <c r="M739" i="7"/>
  <c r="O738" i="7"/>
  <c r="N738" i="7"/>
  <c r="V738" i="7" s="1"/>
  <c r="M738" i="7"/>
  <c r="O737" i="7"/>
  <c r="N737" i="7"/>
  <c r="V737" i="7" s="1"/>
  <c r="M737" i="7"/>
  <c r="O736" i="7"/>
  <c r="N736" i="7"/>
  <c r="V736" i="7" s="1"/>
  <c r="M736" i="7"/>
  <c r="O735" i="7"/>
  <c r="N735" i="7"/>
  <c r="V735" i="7" s="1"/>
  <c r="M735" i="7"/>
  <c r="O734" i="7"/>
  <c r="N734" i="7"/>
  <c r="V734" i="7" s="1"/>
  <c r="M734" i="7"/>
  <c r="O733" i="7"/>
  <c r="N733" i="7"/>
  <c r="V733" i="7" s="1"/>
  <c r="M733" i="7"/>
  <c r="O732" i="7"/>
  <c r="N732" i="7"/>
  <c r="V732" i="7" s="1"/>
  <c r="M732" i="7"/>
  <c r="O731" i="7"/>
  <c r="N731" i="7"/>
  <c r="V731" i="7" s="1"/>
  <c r="M731" i="7"/>
  <c r="O730" i="7"/>
  <c r="N730" i="7"/>
  <c r="V730" i="7" s="1"/>
  <c r="M730" i="7"/>
  <c r="O729" i="7"/>
  <c r="N729" i="7"/>
  <c r="V729" i="7" s="1"/>
  <c r="M729" i="7"/>
  <c r="O728" i="7"/>
  <c r="N728" i="7"/>
  <c r="V728" i="7" s="1"/>
  <c r="M728" i="7"/>
  <c r="O727" i="7"/>
  <c r="N727" i="7"/>
  <c r="V727" i="7" s="1"/>
  <c r="M727" i="7"/>
  <c r="O726" i="7"/>
  <c r="N726" i="7"/>
  <c r="V726" i="7" s="1"/>
  <c r="M726" i="7"/>
  <c r="O725" i="7"/>
  <c r="N725" i="7"/>
  <c r="V725" i="7" s="1"/>
  <c r="M725" i="7"/>
  <c r="O724" i="7"/>
  <c r="N724" i="7"/>
  <c r="V724" i="7" s="1"/>
  <c r="M724" i="7"/>
  <c r="O723" i="7"/>
  <c r="N723" i="7"/>
  <c r="V723" i="7" s="1"/>
  <c r="M723" i="7"/>
  <c r="O722" i="7"/>
  <c r="N722" i="7"/>
  <c r="V722" i="7" s="1"/>
  <c r="M722" i="7"/>
  <c r="O721" i="7"/>
  <c r="N721" i="7"/>
  <c r="V721" i="7" s="1"/>
  <c r="M721" i="7"/>
  <c r="O720" i="7"/>
  <c r="N720" i="7"/>
  <c r="V720" i="7" s="1"/>
  <c r="M720" i="7"/>
  <c r="O719" i="7"/>
  <c r="N719" i="7"/>
  <c r="V719" i="7" s="1"/>
  <c r="M719" i="7"/>
  <c r="O718" i="7"/>
  <c r="N718" i="7"/>
  <c r="V718" i="7" s="1"/>
  <c r="M718" i="7"/>
  <c r="O717" i="7"/>
  <c r="N717" i="7"/>
  <c r="V717" i="7" s="1"/>
  <c r="M717" i="7"/>
  <c r="O716" i="7"/>
  <c r="N716" i="7"/>
  <c r="V716" i="7" s="1"/>
  <c r="M716" i="7"/>
  <c r="O715" i="7"/>
  <c r="N715" i="7"/>
  <c r="V715" i="7" s="1"/>
  <c r="M715" i="7"/>
  <c r="O714" i="7"/>
  <c r="N714" i="7"/>
  <c r="V714" i="7" s="1"/>
  <c r="M714" i="7"/>
  <c r="O713" i="7"/>
  <c r="N713" i="7"/>
  <c r="V713" i="7" s="1"/>
  <c r="M713" i="7"/>
  <c r="B962" i="7"/>
  <c r="L962" i="7" s="1"/>
  <c r="A962" i="7"/>
  <c r="B961" i="7"/>
  <c r="K961" i="7" s="1"/>
  <c r="A961" i="7"/>
  <c r="B960" i="7"/>
  <c r="L960" i="7" s="1"/>
  <c r="A960" i="7"/>
  <c r="B959" i="7"/>
  <c r="K959" i="7" s="1"/>
  <c r="A959" i="7"/>
  <c r="B958" i="7"/>
  <c r="L958" i="7" s="1"/>
  <c r="A958" i="7"/>
  <c r="B957" i="7"/>
  <c r="K957" i="7" s="1"/>
  <c r="A957" i="7"/>
  <c r="B956" i="7"/>
  <c r="L956" i="7" s="1"/>
  <c r="A956" i="7"/>
  <c r="B955" i="7"/>
  <c r="K955" i="7" s="1"/>
  <c r="A955" i="7"/>
  <c r="B954" i="7"/>
  <c r="L954" i="7" s="1"/>
  <c r="A954" i="7"/>
  <c r="B953" i="7"/>
  <c r="K953" i="7" s="1"/>
  <c r="A953" i="7"/>
  <c r="B952" i="7"/>
  <c r="L952" i="7" s="1"/>
  <c r="A952" i="7"/>
  <c r="B951" i="7"/>
  <c r="K951" i="7" s="1"/>
  <c r="A951" i="7"/>
  <c r="B950" i="7"/>
  <c r="L950" i="7" s="1"/>
  <c r="A950" i="7"/>
  <c r="B949" i="7"/>
  <c r="K949" i="7" s="1"/>
  <c r="A949" i="7"/>
  <c r="B948" i="7"/>
  <c r="L948" i="7" s="1"/>
  <c r="A948" i="7"/>
  <c r="B947" i="7"/>
  <c r="K947" i="7" s="1"/>
  <c r="A947" i="7"/>
  <c r="B946" i="7"/>
  <c r="L946" i="7" s="1"/>
  <c r="A946" i="7"/>
  <c r="B945" i="7"/>
  <c r="K945" i="7" s="1"/>
  <c r="A945" i="7"/>
  <c r="B944" i="7"/>
  <c r="L944" i="7" s="1"/>
  <c r="A944" i="7"/>
  <c r="B943" i="7"/>
  <c r="K943" i="7" s="1"/>
  <c r="A943" i="7"/>
  <c r="B942" i="7"/>
  <c r="L942" i="7" s="1"/>
  <c r="A942" i="7"/>
  <c r="B941" i="7"/>
  <c r="K941" i="7" s="1"/>
  <c r="A941" i="7"/>
  <c r="B940" i="7"/>
  <c r="L940" i="7" s="1"/>
  <c r="A940" i="7"/>
  <c r="B939" i="7"/>
  <c r="K939" i="7" s="1"/>
  <c r="A939" i="7"/>
  <c r="B938" i="7"/>
  <c r="L938" i="7" s="1"/>
  <c r="A938" i="7"/>
  <c r="B937" i="7"/>
  <c r="K937" i="7" s="1"/>
  <c r="A937" i="7"/>
  <c r="B936" i="7"/>
  <c r="L936" i="7" s="1"/>
  <c r="A936" i="7"/>
  <c r="B935" i="7"/>
  <c r="K935" i="7" s="1"/>
  <c r="A935" i="7"/>
  <c r="B934" i="7"/>
  <c r="L934" i="7" s="1"/>
  <c r="A934" i="7"/>
  <c r="B933" i="7"/>
  <c r="K933" i="7" s="1"/>
  <c r="A933" i="7"/>
  <c r="B932" i="7"/>
  <c r="L932" i="7" s="1"/>
  <c r="A932" i="7"/>
  <c r="B931" i="7"/>
  <c r="K931" i="7" s="1"/>
  <c r="A931" i="7"/>
  <c r="B930" i="7"/>
  <c r="L930" i="7" s="1"/>
  <c r="A930" i="7"/>
  <c r="B929" i="7"/>
  <c r="K929" i="7" s="1"/>
  <c r="A929" i="7"/>
  <c r="B928" i="7"/>
  <c r="L928" i="7" s="1"/>
  <c r="A928" i="7"/>
  <c r="B927" i="7"/>
  <c r="K927" i="7" s="1"/>
  <c r="A927" i="7"/>
  <c r="B926" i="7"/>
  <c r="L926" i="7" s="1"/>
  <c r="A926" i="7"/>
  <c r="B925" i="7"/>
  <c r="K925" i="7" s="1"/>
  <c r="A925" i="7"/>
  <c r="B924" i="7"/>
  <c r="L924" i="7" s="1"/>
  <c r="A924" i="7"/>
  <c r="B923" i="7"/>
  <c r="K923" i="7" s="1"/>
  <c r="A923" i="7"/>
  <c r="B922" i="7"/>
  <c r="L922" i="7" s="1"/>
  <c r="A922" i="7"/>
  <c r="B921" i="7"/>
  <c r="K921" i="7" s="1"/>
  <c r="A921" i="7"/>
  <c r="B920" i="7"/>
  <c r="L920" i="7" s="1"/>
  <c r="A920" i="7"/>
  <c r="B919" i="7"/>
  <c r="K919" i="7" s="1"/>
  <c r="A919" i="7"/>
  <c r="B918" i="7"/>
  <c r="L918" i="7" s="1"/>
  <c r="A918" i="7"/>
  <c r="B917" i="7"/>
  <c r="K917" i="7" s="1"/>
  <c r="A917" i="7"/>
  <c r="B916" i="7"/>
  <c r="L916" i="7" s="1"/>
  <c r="A916" i="7"/>
  <c r="B915" i="7"/>
  <c r="K915" i="7" s="1"/>
  <c r="A915" i="7"/>
  <c r="B914" i="7"/>
  <c r="L914" i="7" s="1"/>
  <c r="A914" i="7"/>
  <c r="B913" i="7"/>
  <c r="K913" i="7" s="1"/>
  <c r="A913" i="7"/>
  <c r="B912" i="7"/>
  <c r="L912" i="7" s="1"/>
  <c r="A912" i="7"/>
  <c r="B911" i="7"/>
  <c r="K911" i="7" s="1"/>
  <c r="A911" i="7"/>
  <c r="B910" i="7"/>
  <c r="L910" i="7" s="1"/>
  <c r="A910" i="7"/>
  <c r="B909" i="7"/>
  <c r="K909" i="7" s="1"/>
  <c r="A909" i="7"/>
  <c r="B908" i="7"/>
  <c r="L908" i="7" s="1"/>
  <c r="A908" i="7"/>
  <c r="B907" i="7"/>
  <c r="K907" i="7" s="1"/>
  <c r="A907" i="7"/>
  <c r="B906" i="7"/>
  <c r="L906" i="7" s="1"/>
  <c r="A906" i="7"/>
  <c r="B905" i="7"/>
  <c r="K905" i="7" s="1"/>
  <c r="A905" i="7"/>
  <c r="B904" i="7"/>
  <c r="L904" i="7" s="1"/>
  <c r="A904" i="7"/>
  <c r="B903" i="7"/>
  <c r="K903" i="7" s="1"/>
  <c r="A903" i="7"/>
  <c r="B902" i="7"/>
  <c r="L902" i="7" s="1"/>
  <c r="A902" i="7"/>
  <c r="B901" i="7"/>
  <c r="K901" i="7" s="1"/>
  <c r="A901" i="7"/>
  <c r="B900" i="7"/>
  <c r="L900" i="7" s="1"/>
  <c r="A900" i="7"/>
  <c r="B899" i="7"/>
  <c r="K899" i="7" s="1"/>
  <c r="A899" i="7"/>
  <c r="B898" i="7"/>
  <c r="L898" i="7" s="1"/>
  <c r="A898" i="7"/>
  <c r="B897" i="7"/>
  <c r="K897" i="7" s="1"/>
  <c r="A897" i="7"/>
  <c r="B896" i="7"/>
  <c r="L896" i="7" s="1"/>
  <c r="A896" i="7"/>
  <c r="B895" i="7"/>
  <c r="K895" i="7" s="1"/>
  <c r="A895" i="7"/>
  <c r="B894" i="7"/>
  <c r="L894" i="7" s="1"/>
  <c r="A894" i="7"/>
  <c r="B893" i="7"/>
  <c r="K893" i="7" s="1"/>
  <c r="A893" i="7"/>
  <c r="B892" i="7"/>
  <c r="L892" i="7" s="1"/>
  <c r="A892" i="7"/>
  <c r="B891" i="7"/>
  <c r="K891" i="7" s="1"/>
  <c r="A891" i="7"/>
  <c r="B890" i="7"/>
  <c r="L890" i="7" s="1"/>
  <c r="A890" i="7"/>
  <c r="B889" i="7"/>
  <c r="K889" i="7" s="1"/>
  <c r="A889" i="7"/>
  <c r="B888" i="7"/>
  <c r="L888" i="7" s="1"/>
  <c r="A888" i="7"/>
  <c r="B887" i="7"/>
  <c r="K887" i="7" s="1"/>
  <c r="A887" i="7"/>
  <c r="B886" i="7"/>
  <c r="L886" i="7" s="1"/>
  <c r="A886" i="7"/>
  <c r="B885" i="7"/>
  <c r="K885" i="7" s="1"/>
  <c r="A885" i="7"/>
  <c r="B884" i="7"/>
  <c r="L884" i="7" s="1"/>
  <c r="A884" i="7"/>
  <c r="B883" i="7"/>
  <c r="K883" i="7" s="1"/>
  <c r="A883" i="7"/>
  <c r="B882" i="7"/>
  <c r="L882" i="7" s="1"/>
  <c r="A882" i="7"/>
  <c r="B881" i="7"/>
  <c r="K881" i="7" s="1"/>
  <c r="A881" i="7"/>
  <c r="B880" i="7"/>
  <c r="L880" i="7" s="1"/>
  <c r="A880" i="7"/>
  <c r="B879" i="7"/>
  <c r="K879" i="7" s="1"/>
  <c r="A879" i="7"/>
  <c r="B878" i="7"/>
  <c r="L878" i="7" s="1"/>
  <c r="A878" i="7"/>
  <c r="B877" i="7"/>
  <c r="K877" i="7" s="1"/>
  <c r="A877" i="7"/>
  <c r="B876" i="7"/>
  <c r="L876" i="7" s="1"/>
  <c r="A876" i="7"/>
  <c r="B875" i="7"/>
  <c r="K875" i="7" s="1"/>
  <c r="A875" i="7"/>
  <c r="B874" i="7"/>
  <c r="L874" i="7" s="1"/>
  <c r="A874" i="7"/>
  <c r="B873" i="7"/>
  <c r="K873" i="7" s="1"/>
  <c r="A873" i="7"/>
  <c r="B872" i="7"/>
  <c r="L872" i="7" s="1"/>
  <c r="A872" i="7"/>
  <c r="B871" i="7"/>
  <c r="K871" i="7" s="1"/>
  <c r="A871" i="7"/>
  <c r="B870" i="7"/>
  <c r="L870" i="7" s="1"/>
  <c r="A870" i="7"/>
  <c r="B869" i="7"/>
  <c r="K869" i="7" s="1"/>
  <c r="A869" i="7"/>
  <c r="B868" i="7"/>
  <c r="L868" i="7" s="1"/>
  <c r="A868" i="7"/>
  <c r="B867" i="7"/>
  <c r="K867" i="7" s="1"/>
  <c r="A867" i="7"/>
  <c r="B866" i="7"/>
  <c r="L866" i="7" s="1"/>
  <c r="A866" i="7"/>
  <c r="B865" i="7"/>
  <c r="K865" i="7" s="1"/>
  <c r="A865" i="7"/>
  <c r="B864" i="7"/>
  <c r="L864" i="7" s="1"/>
  <c r="A864" i="7"/>
  <c r="B863" i="7"/>
  <c r="K863" i="7" s="1"/>
  <c r="A863" i="7"/>
  <c r="B862" i="7"/>
  <c r="L862" i="7" s="1"/>
  <c r="A862" i="7"/>
  <c r="B861" i="7"/>
  <c r="K861" i="7" s="1"/>
  <c r="A861" i="7"/>
  <c r="B860" i="7"/>
  <c r="L860" i="7" s="1"/>
  <c r="A860" i="7"/>
  <c r="B859" i="7"/>
  <c r="K859" i="7" s="1"/>
  <c r="A859" i="7"/>
  <c r="B858" i="7"/>
  <c r="L858" i="7" s="1"/>
  <c r="A858" i="7"/>
  <c r="B857" i="7"/>
  <c r="K857" i="7" s="1"/>
  <c r="A857" i="7"/>
  <c r="B856" i="7"/>
  <c r="L856" i="7" s="1"/>
  <c r="A856" i="7"/>
  <c r="B855" i="7"/>
  <c r="K855" i="7" s="1"/>
  <c r="A855" i="7"/>
  <c r="B854" i="7"/>
  <c r="L854" i="7" s="1"/>
  <c r="A854" i="7"/>
  <c r="B853" i="7"/>
  <c r="K853" i="7" s="1"/>
  <c r="A853" i="7"/>
  <c r="B852" i="7"/>
  <c r="L852" i="7" s="1"/>
  <c r="A852" i="7"/>
  <c r="B851" i="7"/>
  <c r="K851" i="7" s="1"/>
  <c r="A851" i="7"/>
  <c r="B850" i="7"/>
  <c r="L850" i="7" s="1"/>
  <c r="A850" i="7"/>
  <c r="B849" i="7"/>
  <c r="K849" i="7" s="1"/>
  <c r="A849" i="7"/>
  <c r="B848" i="7"/>
  <c r="L848" i="7" s="1"/>
  <c r="A848" i="7"/>
  <c r="B847" i="7"/>
  <c r="K847" i="7" s="1"/>
  <c r="A847" i="7"/>
  <c r="B846" i="7"/>
  <c r="L846" i="7" s="1"/>
  <c r="A846" i="7"/>
  <c r="B845" i="7"/>
  <c r="K845" i="7" s="1"/>
  <c r="A845" i="7"/>
  <c r="B844" i="7"/>
  <c r="L844" i="7" s="1"/>
  <c r="A844" i="7"/>
  <c r="B843" i="7"/>
  <c r="K843" i="7" s="1"/>
  <c r="A843" i="7"/>
  <c r="B842" i="7"/>
  <c r="L842" i="7" s="1"/>
  <c r="A842" i="7"/>
  <c r="B841" i="7"/>
  <c r="K841" i="7" s="1"/>
  <c r="A841" i="7"/>
  <c r="B840" i="7"/>
  <c r="L840" i="7" s="1"/>
  <c r="A840" i="7"/>
  <c r="B839" i="7"/>
  <c r="K839" i="7" s="1"/>
  <c r="A839" i="7"/>
  <c r="B838" i="7"/>
  <c r="L838" i="7" s="1"/>
  <c r="A838" i="7"/>
  <c r="B837" i="7"/>
  <c r="K837" i="7" s="1"/>
  <c r="A837" i="7"/>
  <c r="B836" i="7"/>
  <c r="L836" i="7" s="1"/>
  <c r="A836" i="7"/>
  <c r="B835" i="7"/>
  <c r="K835" i="7" s="1"/>
  <c r="A835" i="7"/>
  <c r="B834" i="7"/>
  <c r="L834" i="7" s="1"/>
  <c r="A834" i="7"/>
  <c r="B833" i="7"/>
  <c r="K833" i="7" s="1"/>
  <c r="A833" i="7"/>
  <c r="B832" i="7"/>
  <c r="L832" i="7" s="1"/>
  <c r="A832" i="7"/>
  <c r="B831" i="7"/>
  <c r="K831" i="7" s="1"/>
  <c r="A831" i="7"/>
  <c r="B830" i="7"/>
  <c r="L830" i="7" s="1"/>
  <c r="A830" i="7"/>
  <c r="B829" i="7"/>
  <c r="K829" i="7" s="1"/>
  <c r="A829" i="7"/>
  <c r="B828" i="7"/>
  <c r="L828" i="7" s="1"/>
  <c r="A828" i="7"/>
  <c r="B827" i="7"/>
  <c r="K827" i="7" s="1"/>
  <c r="A827" i="7"/>
  <c r="B826" i="7"/>
  <c r="L826" i="7" s="1"/>
  <c r="A826" i="7"/>
  <c r="B825" i="7"/>
  <c r="K825" i="7" s="1"/>
  <c r="A825" i="7"/>
  <c r="B824" i="7"/>
  <c r="L824" i="7" s="1"/>
  <c r="A824" i="7"/>
  <c r="B823" i="7"/>
  <c r="K823" i="7" s="1"/>
  <c r="A823" i="7"/>
  <c r="B822" i="7"/>
  <c r="L822" i="7" s="1"/>
  <c r="A822" i="7"/>
  <c r="B821" i="7"/>
  <c r="K821" i="7" s="1"/>
  <c r="A821" i="7"/>
  <c r="B820" i="7"/>
  <c r="L820" i="7" s="1"/>
  <c r="A820" i="7"/>
  <c r="B819" i="7"/>
  <c r="K819" i="7" s="1"/>
  <c r="A819" i="7"/>
  <c r="B818" i="7"/>
  <c r="L818" i="7" s="1"/>
  <c r="A818" i="7"/>
  <c r="B817" i="7"/>
  <c r="K817" i="7" s="1"/>
  <c r="A817" i="7"/>
  <c r="B816" i="7"/>
  <c r="L816" i="7" s="1"/>
  <c r="A816" i="7"/>
  <c r="B815" i="7"/>
  <c r="K815" i="7" s="1"/>
  <c r="A815" i="7"/>
  <c r="B814" i="7"/>
  <c r="L814" i="7" s="1"/>
  <c r="A814" i="7"/>
  <c r="B813" i="7"/>
  <c r="K813" i="7" s="1"/>
  <c r="A813" i="7"/>
  <c r="B812" i="7"/>
  <c r="L812" i="7" s="1"/>
  <c r="A812" i="7"/>
  <c r="B811" i="7"/>
  <c r="K811" i="7" s="1"/>
  <c r="A811" i="7"/>
  <c r="B810" i="7"/>
  <c r="L810" i="7" s="1"/>
  <c r="A810" i="7"/>
  <c r="B809" i="7"/>
  <c r="K809" i="7" s="1"/>
  <c r="A809" i="7"/>
  <c r="B808" i="7"/>
  <c r="L808" i="7" s="1"/>
  <c r="A808" i="7"/>
  <c r="B807" i="7"/>
  <c r="K807" i="7" s="1"/>
  <c r="A807" i="7"/>
  <c r="B806" i="7"/>
  <c r="L806" i="7" s="1"/>
  <c r="A806" i="7"/>
  <c r="B805" i="7"/>
  <c r="K805" i="7" s="1"/>
  <c r="A805" i="7"/>
  <c r="B804" i="7"/>
  <c r="L804" i="7" s="1"/>
  <c r="A804" i="7"/>
  <c r="B803" i="7"/>
  <c r="K803" i="7" s="1"/>
  <c r="A803" i="7"/>
  <c r="B802" i="7"/>
  <c r="L802" i="7" s="1"/>
  <c r="A802" i="7"/>
  <c r="B801" i="7"/>
  <c r="K801" i="7" s="1"/>
  <c r="A801" i="7"/>
  <c r="B800" i="7"/>
  <c r="L800" i="7" s="1"/>
  <c r="A800" i="7"/>
  <c r="B799" i="7"/>
  <c r="K799" i="7" s="1"/>
  <c r="A799" i="7"/>
  <c r="B798" i="7"/>
  <c r="L798" i="7" s="1"/>
  <c r="A798" i="7"/>
  <c r="B797" i="7"/>
  <c r="K797" i="7" s="1"/>
  <c r="A797" i="7"/>
  <c r="B796" i="7"/>
  <c r="L796" i="7" s="1"/>
  <c r="A796" i="7"/>
  <c r="B795" i="7"/>
  <c r="K795" i="7" s="1"/>
  <c r="A795" i="7"/>
  <c r="B794" i="7"/>
  <c r="L794" i="7" s="1"/>
  <c r="A794" i="7"/>
  <c r="B793" i="7"/>
  <c r="K793" i="7" s="1"/>
  <c r="A793" i="7"/>
  <c r="B792" i="7"/>
  <c r="L792" i="7" s="1"/>
  <c r="A792" i="7"/>
  <c r="B791" i="7"/>
  <c r="K791" i="7" s="1"/>
  <c r="A791" i="7"/>
  <c r="B790" i="7"/>
  <c r="L790" i="7" s="1"/>
  <c r="A790" i="7"/>
  <c r="B789" i="7"/>
  <c r="K789" i="7" s="1"/>
  <c r="A789" i="7"/>
  <c r="B788" i="7"/>
  <c r="L788" i="7" s="1"/>
  <c r="A788" i="7"/>
  <c r="B787" i="7"/>
  <c r="K787" i="7" s="1"/>
  <c r="A787" i="7"/>
  <c r="B786" i="7"/>
  <c r="L786" i="7" s="1"/>
  <c r="A786" i="7"/>
  <c r="B785" i="7"/>
  <c r="K785" i="7" s="1"/>
  <c r="A785" i="7"/>
  <c r="B784" i="7"/>
  <c r="L784" i="7" s="1"/>
  <c r="A784" i="7"/>
  <c r="B783" i="7"/>
  <c r="K783" i="7" s="1"/>
  <c r="A783" i="7"/>
  <c r="B782" i="7"/>
  <c r="L782" i="7" s="1"/>
  <c r="A782" i="7"/>
  <c r="B781" i="7"/>
  <c r="K781" i="7" s="1"/>
  <c r="A781" i="7"/>
  <c r="B780" i="7"/>
  <c r="L780" i="7" s="1"/>
  <c r="A780" i="7"/>
  <c r="B779" i="7"/>
  <c r="K779" i="7" s="1"/>
  <c r="A779" i="7"/>
  <c r="B778" i="7"/>
  <c r="L778" i="7" s="1"/>
  <c r="A778" i="7"/>
  <c r="B777" i="7"/>
  <c r="K777" i="7" s="1"/>
  <c r="A777" i="7"/>
  <c r="B776" i="7"/>
  <c r="L776" i="7" s="1"/>
  <c r="A776" i="7"/>
  <c r="B775" i="7"/>
  <c r="K775" i="7" s="1"/>
  <c r="A775" i="7"/>
  <c r="B774" i="7"/>
  <c r="L774" i="7" s="1"/>
  <c r="A774" i="7"/>
  <c r="B773" i="7"/>
  <c r="K773" i="7" s="1"/>
  <c r="A773" i="7"/>
  <c r="B772" i="7"/>
  <c r="L772" i="7" s="1"/>
  <c r="A772" i="7"/>
  <c r="B771" i="7"/>
  <c r="K771" i="7" s="1"/>
  <c r="A771" i="7"/>
  <c r="B770" i="7"/>
  <c r="L770" i="7" s="1"/>
  <c r="A770" i="7"/>
  <c r="B769" i="7"/>
  <c r="K769" i="7" s="1"/>
  <c r="A769" i="7"/>
  <c r="B768" i="7"/>
  <c r="L768" i="7" s="1"/>
  <c r="A768" i="7"/>
  <c r="B767" i="7"/>
  <c r="K767" i="7" s="1"/>
  <c r="A767" i="7"/>
  <c r="B766" i="7"/>
  <c r="L766" i="7" s="1"/>
  <c r="A766" i="7"/>
  <c r="B765" i="7"/>
  <c r="K765" i="7" s="1"/>
  <c r="A765" i="7"/>
  <c r="B764" i="7"/>
  <c r="L764" i="7" s="1"/>
  <c r="A764" i="7"/>
  <c r="B763" i="7"/>
  <c r="K763" i="7" s="1"/>
  <c r="A763" i="7"/>
  <c r="B762" i="7"/>
  <c r="L762" i="7" s="1"/>
  <c r="A762" i="7"/>
  <c r="B761" i="7"/>
  <c r="K761" i="7" s="1"/>
  <c r="A761" i="7"/>
  <c r="B760" i="7"/>
  <c r="L760" i="7" s="1"/>
  <c r="A760" i="7"/>
  <c r="B759" i="7"/>
  <c r="K759" i="7" s="1"/>
  <c r="A759" i="7"/>
  <c r="B758" i="7"/>
  <c r="L758" i="7" s="1"/>
  <c r="A758" i="7"/>
  <c r="B757" i="7"/>
  <c r="K757" i="7" s="1"/>
  <c r="A757" i="7"/>
  <c r="B756" i="7"/>
  <c r="L756" i="7" s="1"/>
  <c r="A756" i="7"/>
  <c r="B755" i="7"/>
  <c r="K755" i="7" s="1"/>
  <c r="A755" i="7"/>
  <c r="B754" i="7"/>
  <c r="L754" i="7" s="1"/>
  <c r="A754" i="7"/>
  <c r="B753" i="7"/>
  <c r="K753" i="7" s="1"/>
  <c r="A753" i="7"/>
  <c r="B752" i="7"/>
  <c r="L752" i="7" s="1"/>
  <c r="A752" i="7"/>
  <c r="B751" i="7"/>
  <c r="K751" i="7" s="1"/>
  <c r="A751" i="7"/>
  <c r="B750" i="7"/>
  <c r="L750" i="7" s="1"/>
  <c r="A750" i="7"/>
  <c r="B749" i="7"/>
  <c r="K749" i="7" s="1"/>
  <c r="A749" i="7"/>
  <c r="B748" i="7"/>
  <c r="L748" i="7" s="1"/>
  <c r="A748" i="7"/>
  <c r="B747" i="7"/>
  <c r="K747" i="7" s="1"/>
  <c r="A747" i="7"/>
  <c r="B746" i="7"/>
  <c r="L746" i="7" s="1"/>
  <c r="A746" i="7"/>
  <c r="B745" i="7"/>
  <c r="K745" i="7" s="1"/>
  <c r="A745" i="7"/>
  <c r="B744" i="7"/>
  <c r="L744" i="7" s="1"/>
  <c r="A744" i="7"/>
  <c r="B743" i="7"/>
  <c r="K743" i="7" s="1"/>
  <c r="A743" i="7"/>
  <c r="B742" i="7"/>
  <c r="L742" i="7" s="1"/>
  <c r="A742" i="7"/>
  <c r="B741" i="7"/>
  <c r="K741" i="7" s="1"/>
  <c r="A741" i="7"/>
  <c r="B740" i="7"/>
  <c r="L740" i="7" s="1"/>
  <c r="A740" i="7"/>
  <c r="B739" i="7"/>
  <c r="K739" i="7" s="1"/>
  <c r="A739" i="7"/>
  <c r="B738" i="7"/>
  <c r="L738" i="7" s="1"/>
  <c r="A738" i="7"/>
  <c r="B737" i="7"/>
  <c r="K737" i="7" s="1"/>
  <c r="A737" i="7"/>
  <c r="B736" i="7"/>
  <c r="L736" i="7" s="1"/>
  <c r="A736" i="7"/>
  <c r="B735" i="7"/>
  <c r="K735" i="7" s="1"/>
  <c r="A735" i="7"/>
  <c r="B734" i="7"/>
  <c r="L734" i="7" s="1"/>
  <c r="A734" i="7"/>
  <c r="B733" i="7"/>
  <c r="K733" i="7" s="1"/>
  <c r="A733" i="7"/>
  <c r="B732" i="7"/>
  <c r="L732" i="7" s="1"/>
  <c r="A732" i="7"/>
  <c r="B731" i="7"/>
  <c r="K731" i="7" s="1"/>
  <c r="A731" i="7"/>
  <c r="B730" i="7"/>
  <c r="L730" i="7" s="1"/>
  <c r="A730" i="7"/>
  <c r="B729" i="7"/>
  <c r="K729" i="7" s="1"/>
  <c r="A729" i="7"/>
  <c r="B728" i="7"/>
  <c r="L728" i="7" s="1"/>
  <c r="A728" i="7"/>
  <c r="B727" i="7"/>
  <c r="K727" i="7" s="1"/>
  <c r="A727" i="7"/>
  <c r="B726" i="7"/>
  <c r="L726" i="7" s="1"/>
  <c r="A726" i="7"/>
  <c r="B725" i="7"/>
  <c r="K725" i="7" s="1"/>
  <c r="A725" i="7"/>
  <c r="B724" i="7"/>
  <c r="L724" i="7" s="1"/>
  <c r="A724" i="7"/>
  <c r="B723" i="7"/>
  <c r="K723" i="7" s="1"/>
  <c r="A723" i="7"/>
  <c r="B722" i="7"/>
  <c r="L722" i="7" s="1"/>
  <c r="A722" i="7"/>
  <c r="B721" i="7"/>
  <c r="K721" i="7" s="1"/>
  <c r="A721" i="7"/>
  <c r="B720" i="7"/>
  <c r="L720" i="7" s="1"/>
  <c r="A720" i="7"/>
  <c r="B719" i="7"/>
  <c r="K719" i="7" s="1"/>
  <c r="A719" i="7"/>
  <c r="B718" i="7"/>
  <c r="L718" i="7" s="1"/>
  <c r="A718" i="7"/>
  <c r="B717" i="7"/>
  <c r="K717" i="7" s="1"/>
  <c r="A717" i="7"/>
  <c r="B716" i="7"/>
  <c r="L716" i="7" s="1"/>
  <c r="A716" i="7"/>
  <c r="B715" i="7"/>
  <c r="K715" i="7" s="1"/>
  <c r="A715" i="7"/>
  <c r="B714" i="7"/>
  <c r="L714" i="7" s="1"/>
  <c r="A714" i="7"/>
  <c r="B713" i="7"/>
  <c r="K713" i="7" s="1"/>
  <c r="A713" i="7"/>
  <c r="O999" i="7"/>
  <c r="N999" i="7"/>
  <c r="V999" i="7" s="1"/>
  <c r="M999" i="7"/>
  <c r="O998" i="7"/>
  <c r="N998" i="7"/>
  <c r="M998" i="7"/>
  <c r="O997" i="7"/>
  <c r="N997" i="7"/>
  <c r="V997" i="7" s="1"/>
  <c r="M997" i="7"/>
  <c r="O996" i="7"/>
  <c r="N996" i="7"/>
  <c r="M996" i="7"/>
  <c r="O995" i="7"/>
  <c r="N995" i="7"/>
  <c r="V995" i="7" s="1"/>
  <c r="M995" i="7"/>
  <c r="O994" i="7"/>
  <c r="N994" i="7"/>
  <c r="M994" i="7"/>
  <c r="O993" i="7"/>
  <c r="N993" i="7"/>
  <c r="V993" i="7" s="1"/>
  <c r="M993" i="7"/>
  <c r="O992" i="7"/>
  <c r="N992" i="7"/>
  <c r="M992" i="7"/>
  <c r="O991" i="7"/>
  <c r="N991" i="7"/>
  <c r="V991" i="7" s="1"/>
  <c r="M991" i="7"/>
  <c r="O990" i="7"/>
  <c r="N990" i="7"/>
  <c r="M990" i="7"/>
  <c r="O989" i="7"/>
  <c r="N989" i="7"/>
  <c r="V989" i="7" s="1"/>
  <c r="M989" i="7"/>
  <c r="O988" i="7"/>
  <c r="N988" i="7"/>
  <c r="M988" i="7"/>
  <c r="O987" i="7"/>
  <c r="N987" i="7"/>
  <c r="V987" i="7" s="1"/>
  <c r="M987" i="7"/>
  <c r="O986" i="7"/>
  <c r="N986" i="7"/>
  <c r="M986" i="7"/>
  <c r="O985" i="7"/>
  <c r="N985" i="7"/>
  <c r="V985" i="7" s="1"/>
  <c r="M985" i="7"/>
  <c r="O984" i="7"/>
  <c r="N984" i="7"/>
  <c r="M984" i="7"/>
  <c r="O983" i="7"/>
  <c r="N983" i="7"/>
  <c r="V983" i="7" s="1"/>
  <c r="M983" i="7"/>
  <c r="O982" i="7"/>
  <c r="N982" i="7"/>
  <c r="M982" i="7"/>
  <c r="O981" i="7"/>
  <c r="N981" i="7"/>
  <c r="V981" i="7" s="1"/>
  <c r="M981" i="7"/>
  <c r="O980" i="7"/>
  <c r="N980" i="7"/>
  <c r="M980" i="7"/>
  <c r="O979" i="7"/>
  <c r="N979" i="7"/>
  <c r="V979" i="7" s="1"/>
  <c r="M979" i="7"/>
  <c r="O978" i="7"/>
  <c r="N978" i="7"/>
  <c r="M978" i="7"/>
  <c r="O977" i="7"/>
  <c r="N977" i="7"/>
  <c r="V977" i="7" s="1"/>
  <c r="M977" i="7"/>
  <c r="O976" i="7"/>
  <c r="N976" i="7"/>
  <c r="M976" i="7"/>
  <c r="O975" i="7"/>
  <c r="N975" i="7"/>
  <c r="V975" i="7" s="1"/>
  <c r="M975" i="7"/>
  <c r="O974" i="7"/>
  <c r="N974" i="7"/>
  <c r="M974" i="7"/>
  <c r="O973" i="7"/>
  <c r="N973" i="7"/>
  <c r="V973" i="7" s="1"/>
  <c r="M973" i="7"/>
  <c r="O972" i="7"/>
  <c r="N972" i="7"/>
  <c r="M972" i="7"/>
  <c r="O971" i="7"/>
  <c r="N971" i="7"/>
  <c r="V971" i="7" s="1"/>
  <c r="M971" i="7"/>
  <c r="O970" i="7"/>
  <c r="N970" i="7"/>
  <c r="M970" i="7"/>
  <c r="O969" i="7"/>
  <c r="N969" i="7"/>
  <c r="V969" i="7" s="1"/>
  <c r="M969" i="7"/>
  <c r="O968" i="7"/>
  <c r="N968" i="7"/>
  <c r="M968" i="7"/>
  <c r="O967" i="7"/>
  <c r="N967" i="7"/>
  <c r="V967" i="7" s="1"/>
  <c r="M967" i="7"/>
  <c r="O966" i="7"/>
  <c r="N966" i="7"/>
  <c r="M966" i="7"/>
  <c r="O965" i="7"/>
  <c r="N965" i="7"/>
  <c r="V965" i="7" s="1"/>
  <c r="M965" i="7"/>
  <c r="O964" i="7"/>
  <c r="N964" i="7"/>
  <c r="M964" i="7"/>
  <c r="O963" i="7"/>
  <c r="N963" i="7"/>
  <c r="V963" i="7" s="1"/>
  <c r="M963" i="7"/>
  <c r="O712" i="7"/>
  <c r="N712" i="7"/>
  <c r="M712" i="7"/>
  <c r="O711" i="7"/>
  <c r="N711" i="7"/>
  <c r="V711" i="7" s="1"/>
  <c r="M711" i="7"/>
  <c r="O710" i="7"/>
  <c r="N710" i="7"/>
  <c r="M710" i="7"/>
  <c r="O709" i="7"/>
  <c r="N709" i="7"/>
  <c r="V709" i="7" s="1"/>
  <c r="M709" i="7"/>
  <c r="O708" i="7"/>
  <c r="N708" i="7"/>
  <c r="M708" i="7"/>
  <c r="O707" i="7"/>
  <c r="N707" i="7"/>
  <c r="V707" i="7" s="1"/>
  <c r="M707" i="7"/>
  <c r="O706" i="7"/>
  <c r="N706" i="7"/>
  <c r="M706" i="7"/>
  <c r="O705" i="7"/>
  <c r="N705" i="7"/>
  <c r="V705" i="7" s="1"/>
  <c r="M705" i="7"/>
  <c r="O704" i="7"/>
  <c r="N704" i="7"/>
  <c r="M704" i="7"/>
  <c r="O703" i="7"/>
  <c r="N703" i="7"/>
  <c r="V703" i="7" s="1"/>
  <c r="M703" i="7"/>
  <c r="O702" i="7"/>
  <c r="N702" i="7"/>
  <c r="M702" i="7"/>
  <c r="O701" i="7"/>
  <c r="N701" i="7"/>
  <c r="V701" i="7" s="1"/>
  <c r="M701" i="7"/>
  <c r="O700" i="7"/>
  <c r="N700" i="7"/>
  <c r="M700" i="7"/>
  <c r="O699" i="7"/>
  <c r="N699" i="7"/>
  <c r="V699" i="7" s="1"/>
  <c r="M699" i="7"/>
  <c r="O698" i="7"/>
  <c r="N698" i="7"/>
  <c r="M698" i="7"/>
  <c r="O697" i="7"/>
  <c r="N697" i="7"/>
  <c r="V697" i="7" s="1"/>
  <c r="M697" i="7"/>
  <c r="O696" i="7"/>
  <c r="N696" i="7"/>
  <c r="M696" i="7"/>
  <c r="O695" i="7"/>
  <c r="N695" i="7"/>
  <c r="V695" i="7" s="1"/>
  <c r="M695" i="7"/>
  <c r="O694" i="7"/>
  <c r="N694" i="7"/>
  <c r="M694" i="7"/>
  <c r="O693" i="7"/>
  <c r="N693" i="7"/>
  <c r="V693" i="7" s="1"/>
  <c r="M693" i="7"/>
  <c r="O692" i="7"/>
  <c r="N692" i="7"/>
  <c r="M692" i="7"/>
  <c r="O691" i="7"/>
  <c r="N691" i="7"/>
  <c r="V691" i="7" s="1"/>
  <c r="M691" i="7"/>
  <c r="O690" i="7"/>
  <c r="N690" i="7"/>
  <c r="M690" i="7"/>
  <c r="O689" i="7"/>
  <c r="N689" i="7"/>
  <c r="V689" i="7" s="1"/>
  <c r="M689" i="7"/>
  <c r="O688" i="7"/>
  <c r="N688" i="7"/>
  <c r="M688" i="7"/>
  <c r="O687" i="7"/>
  <c r="N687" i="7"/>
  <c r="V687" i="7" s="1"/>
  <c r="M687" i="7"/>
  <c r="O686" i="7"/>
  <c r="N686" i="7"/>
  <c r="M686" i="7"/>
  <c r="O685" i="7"/>
  <c r="N685" i="7"/>
  <c r="V685" i="7" s="1"/>
  <c r="M685" i="7"/>
  <c r="O684" i="7"/>
  <c r="N684" i="7"/>
  <c r="M684" i="7"/>
  <c r="O683" i="7"/>
  <c r="N683" i="7"/>
  <c r="V683" i="7" s="1"/>
  <c r="M683" i="7"/>
  <c r="O682" i="7"/>
  <c r="N682" i="7"/>
  <c r="M682" i="7"/>
  <c r="O681" i="7"/>
  <c r="N681" i="7"/>
  <c r="V681" i="7" s="1"/>
  <c r="M681" i="7"/>
  <c r="O680" i="7"/>
  <c r="N680" i="7"/>
  <c r="M680" i="7"/>
  <c r="O679" i="7"/>
  <c r="N679" i="7"/>
  <c r="V679" i="7" s="1"/>
  <c r="M679" i="7"/>
  <c r="O678" i="7"/>
  <c r="N678" i="7"/>
  <c r="M678" i="7"/>
  <c r="O677" i="7"/>
  <c r="N677" i="7"/>
  <c r="V677" i="7" s="1"/>
  <c r="M677" i="7"/>
  <c r="O676" i="7"/>
  <c r="N676" i="7"/>
  <c r="M676" i="7"/>
  <c r="O675" i="7"/>
  <c r="N675" i="7"/>
  <c r="V675" i="7" s="1"/>
  <c r="M675" i="7"/>
  <c r="O674" i="7"/>
  <c r="N674" i="7"/>
  <c r="M674" i="7"/>
  <c r="O673" i="7"/>
  <c r="N673" i="7"/>
  <c r="V673" i="7" s="1"/>
  <c r="M673" i="7"/>
  <c r="O672" i="7"/>
  <c r="N672" i="7"/>
  <c r="M672" i="7"/>
  <c r="O671" i="7"/>
  <c r="N671" i="7"/>
  <c r="V671" i="7" s="1"/>
  <c r="M671" i="7"/>
  <c r="O670" i="7"/>
  <c r="N670" i="7"/>
  <c r="M670" i="7"/>
  <c r="O669" i="7"/>
  <c r="N669" i="7"/>
  <c r="V669" i="7" s="1"/>
  <c r="M669" i="7"/>
  <c r="O668" i="7"/>
  <c r="N668" i="7"/>
  <c r="M668" i="7"/>
  <c r="O667" i="7"/>
  <c r="N667" i="7"/>
  <c r="V667" i="7" s="1"/>
  <c r="M667" i="7"/>
  <c r="O666" i="7"/>
  <c r="N666" i="7"/>
  <c r="M666" i="7"/>
  <c r="O665" i="7"/>
  <c r="N665" i="7"/>
  <c r="V665" i="7" s="1"/>
  <c r="M665" i="7"/>
  <c r="O664" i="7"/>
  <c r="N664" i="7"/>
  <c r="M664" i="7"/>
  <c r="O663" i="7"/>
  <c r="N663" i="7"/>
  <c r="V663" i="7" s="1"/>
  <c r="M663" i="7"/>
  <c r="O662" i="7"/>
  <c r="N662" i="7"/>
  <c r="M662" i="7"/>
  <c r="O661" i="7"/>
  <c r="N661" i="7"/>
  <c r="V661" i="7" s="1"/>
  <c r="M661" i="7"/>
  <c r="O660" i="7"/>
  <c r="N660" i="7"/>
  <c r="M660" i="7"/>
  <c r="O659" i="7"/>
  <c r="N659" i="7"/>
  <c r="V659" i="7" s="1"/>
  <c r="M659" i="7"/>
  <c r="O658" i="7"/>
  <c r="N658" i="7"/>
  <c r="M658" i="7"/>
  <c r="O657" i="7"/>
  <c r="N657" i="7"/>
  <c r="V657" i="7" s="1"/>
  <c r="M657" i="7"/>
  <c r="O656" i="7"/>
  <c r="N656" i="7"/>
  <c r="M656" i="7"/>
  <c r="O655" i="7"/>
  <c r="N655" i="7"/>
  <c r="V655" i="7" s="1"/>
  <c r="M655" i="7"/>
  <c r="O654" i="7"/>
  <c r="N654" i="7"/>
  <c r="M654" i="7"/>
  <c r="O653" i="7"/>
  <c r="N653" i="7"/>
  <c r="V653" i="7" s="1"/>
  <c r="M653" i="7"/>
  <c r="O652" i="7"/>
  <c r="N652" i="7"/>
  <c r="M652" i="7"/>
  <c r="O651" i="7"/>
  <c r="N651" i="7"/>
  <c r="V651" i="7" s="1"/>
  <c r="M651" i="7"/>
  <c r="O650" i="7"/>
  <c r="N650" i="7"/>
  <c r="M650" i="7"/>
  <c r="O649" i="7"/>
  <c r="N649" i="7"/>
  <c r="V649" i="7" s="1"/>
  <c r="M649" i="7"/>
  <c r="O648" i="7"/>
  <c r="N648" i="7"/>
  <c r="M648" i="7"/>
  <c r="O647" i="7"/>
  <c r="N647" i="7"/>
  <c r="V647" i="7" s="1"/>
  <c r="M647" i="7"/>
  <c r="O646" i="7"/>
  <c r="N646" i="7"/>
  <c r="M646" i="7"/>
  <c r="O645" i="7"/>
  <c r="N645" i="7"/>
  <c r="V645" i="7" s="1"/>
  <c r="M645" i="7"/>
  <c r="O644" i="7"/>
  <c r="N644" i="7"/>
  <c r="M644" i="7"/>
  <c r="O643" i="7"/>
  <c r="N643" i="7"/>
  <c r="V643" i="7" s="1"/>
  <c r="M643" i="7"/>
  <c r="O642" i="7"/>
  <c r="N642" i="7"/>
  <c r="M642" i="7"/>
  <c r="O641" i="7"/>
  <c r="N641" i="7"/>
  <c r="V641" i="7" s="1"/>
  <c r="M641" i="7"/>
  <c r="O640" i="7"/>
  <c r="N640" i="7"/>
  <c r="M640" i="7"/>
  <c r="O639" i="7"/>
  <c r="N639" i="7"/>
  <c r="V639" i="7" s="1"/>
  <c r="M639" i="7"/>
  <c r="O638" i="7"/>
  <c r="N638" i="7"/>
  <c r="M638" i="7"/>
  <c r="O637" i="7"/>
  <c r="N637" i="7"/>
  <c r="V637" i="7" s="1"/>
  <c r="M637" i="7"/>
  <c r="O636" i="7"/>
  <c r="N636" i="7"/>
  <c r="M636" i="7"/>
  <c r="O635" i="7"/>
  <c r="N635" i="7"/>
  <c r="V635" i="7" s="1"/>
  <c r="M635" i="7"/>
  <c r="O634" i="7"/>
  <c r="N634" i="7"/>
  <c r="M634" i="7"/>
  <c r="O633" i="7"/>
  <c r="N633" i="7"/>
  <c r="V633" i="7" s="1"/>
  <c r="M633" i="7"/>
  <c r="O632" i="7"/>
  <c r="N632" i="7"/>
  <c r="M632" i="7"/>
  <c r="O631" i="7"/>
  <c r="N631" i="7"/>
  <c r="V631" i="7" s="1"/>
  <c r="M631" i="7"/>
  <c r="O630" i="7"/>
  <c r="N630" i="7"/>
  <c r="M630" i="7"/>
  <c r="O629" i="7"/>
  <c r="N629" i="7"/>
  <c r="V629" i="7" s="1"/>
  <c r="M629" i="7"/>
  <c r="O628" i="7"/>
  <c r="N628" i="7"/>
  <c r="M628" i="7"/>
  <c r="O627" i="7"/>
  <c r="N627" i="7"/>
  <c r="V627" i="7" s="1"/>
  <c r="M627" i="7"/>
  <c r="O626" i="7"/>
  <c r="N626" i="7"/>
  <c r="M626" i="7"/>
  <c r="O625" i="7"/>
  <c r="N625" i="7"/>
  <c r="V625" i="7" s="1"/>
  <c r="M625" i="7"/>
  <c r="O624" i="7"/>
  <c r="N624" i="7"/>
  <c r="M624" i="7"/>
  <c r="O623" i="7"/>
  <c r="N623" i="7"/>
  <c r="V623" i="7" s="1"/>
  <c r="M623" i="7"/>
  <c r="O622" i="7"/>
  <c r="N622" i="7"/>
  <c r="M622" i="7"/>
  <c r="O621" i="7"/>
  <c r="N621" i="7"/>
  <c r="V621" i="7" s="1"/>
  <c r="M621" i="7"/>
  <c r="O620" i="7"/>
  <c r="N620" i="7"/>
  <c r="M620" i="7"/>
  <c r="O619" i="7"/>
  <c r="N619" i="7"/>
  <c r="V619" i="7" s="1"/>
  <c r="M619" i="7"/>
  <c r="O618" i="7"/>
  <c r="N618" i="7"/>
  <c r="M618" i="7"/>
  <c r="O617" i="7"/>
  <c r="N617" i="7"/>
  <c r="V617" i="7" s="1"/>
  <c r="M617" i="7"/>
  <c r="O616" i="7"/>
  <c r="N616" i="7"/>
  <c r="M616" i="7"/>
  <c r="O615" i="7"/>
  <c r="N615" i="7"/>
  <c r="V615" i="7" s="1"/>
  <c r="M615" i="7"/>
  <c r="O614" i="7"/>
  <c r="N614" i="7"/>
  <c r="M614" i="7"/>
  <c r="O613" i="7"/>
  <c r="N613" i="7"/>
  <c r="V613" i="7" s="1"/>
  <c r="M613" i="7"/>
  <c r="O612" i="7"/>
  <c r="N612" i="7"/>
  <c r="M612" i="7"/>
  <c r="O611" i="7"/>
  <c r="N611" i="7"/>
  <c r="V611" i="7" s="1"/>
  <c r="M611" i="7"/>
  <c r="O610" i="7"/>
  <c r="N610" i="7"/>
  <c r="M610" i="7"/>
  <c r="O609" i="7"/>
  <c r="N609" i="7"/>
  <c r="V609" i="7" s="1"/>
  <c r="M609" i="7"/>
  <c r="O608" i="7"/>
  <c r="N608" i="7"/>
  <c r="M608" i="7"/>
  <c r="O607" i="7"/>
  <c r="N607" i="7"/>
  <c r="V607" i="7" s="1"/>
  <c r="M607" i="7"/>
  <c r="O606" i="7"/>
  <c r="N606" i="7"/>
  <c r="M606" i="7"/>
  <c r="O605" i="7"/>
  <c r="N605" i="7"/>
  <c r="V605" i="7" s="1"/>
  <c r="M605" i="7"/>
  <c r="O604" i="7"/>
  <c r="N604" i="7"/>
  <c r="M604" i="7"/>
  <c r="O603" i="7"/>
  <c r="N603" i="7"/>
  <c r="V603" i="7" s="1"/>
  <c r="M603" i="7"/>
  <c r="O602" i="7"/>
  <c r="N602" i="7"/>
  <c r="M602" i="7"/>
  <c r="O601" i="7"/>
  <c r="N601" i="7"/>
  <c r="V601" i="7" s="1"/>
  <c r="M601" i="7"/>
  <c r="O600" i="7"/>
  <c r="N600" i="7"/>
  <c r="M600" i="7"/>
  <c r="O599" i="7"/>
  <c r="N599" i="7"/>
  <c r="V599" i="7" s="1"/>
  <c r="M599" i="7"/>
  <c r="O598" i="7"/>
  <c r="N598" i="7"/>
  <c r="M598" i="7"/>
  <c r="O597" i="7"/>
  <c r="N597" i="7"/>
  <c r="V597" i="7" s="1"/>
  <c r="M597" i="7"/>
  <c r="O596" i="7"/>
  <c r="N596" i="7"/>
  <c r="M596" i="7"/>
  <c r="O595" i="7"/>
  <c r="N595" i="7"/>
  <c r="V595" i="7" s="1"/>
  <c r="M595" i="7"/>
  <c r="O594" i="7"/>
  <c r="N594" i="7"/>
  <c r="M594" i="7"/>
  <c r="O593" i="7"/>
  <c r="N593" i="7"/>
  <c r="V593" i="7" s="1"/>
  <c r="M593" i="7"/>
  <c r="O592" i="7"/>
  <c r="N592" i="7"/>
  <c r="M592" i="7"/>
  <c r="O591" i="7"/>
  <c r="N591" i="7"/>
  <c r="V591" i="7" s="1"/>
  <c r="M591" i="7"/>
  <c r="O590" i="7"/>
  <c r="N590" i="7"/>
  <c r="M590" i="7"/>
  <c r="O589" i="7"/>
  <c r="N589" i="7"/>
  <c r="V589" i="7" s="1"/>
  <c r="M589" i="7"/>
  <c r="O588" i="7"/>
  <c r="N588" i="7"/>
  <c r="M588" i="7"/>
  <c r="O587" i="7"/>
  <c r="N587" i="7"/>
  <c r="V587" i="7" s="1"/>
  <c r="M587" i="7"/>
  <c r="O586" i="7"/>
  <c r="N586" i="7"/>
  <c r="M586" i="7"/>
  <c r="O585" i="7"/>
  <c r="N585" i="7"/>
  <c r="V585" i="7" s="1"/>
  <c r="M585" i="7"/>
  <c r="O584" i="7"/>
  <c r="N584" i="7"/>
  <c r="M584" i="7"/>
  <c r="O583" i="7"/>
  <c r="N583" i="7"/>
  <c r="V583" i="7" s="1"/>
  <c r="M583" i="7"/>
  <c r="O582" i="7"/>
  <c r="N582" i="7"/>
  <c r="M582" i="7"/>
  <c r="O581" i="7"/>
  <c r="N581" i="7"/>
  <c r="V581" i="7" s="1"/>
  <c r="M581" i="7"/>
  <c r="O580" i="7"/>
  <c r="N580" i="7"/>
  <c r="M580" i="7"/>
  <c r="O579" i="7"/>
  <c r="N579" i="7"/>
  <c r="V579" i="7" s="1"/>
  <c r="M579" i="7"/>
  <c r="O578" i="7"/>
  <c r="N578" i="7"/>
  <c r="M578" i="7"/>
  <c r="O577" i="7"/>
  <c r="N577" i="7"/>
  <c r="V577" i="7" s="1"/>
  <c r="M577" i="7"/>
  <c r="O576" i="7"/>
  <c r="N576" i="7"/>
  <c r="M576" i="7"/>
  <c r="O575" i="7"/>
  <c r="N575" i="7"/>
  <c r="V575" i="7" s="1"/>
  <c r="M575" i="7"/>
  <c r="O574" i="7"/>
  <c r="N574" i="7"/>
  <c r="M574" i="7"/>
  <c r="O573" i="7"/>
  <c r="N573" i="7"/>
  <c r="V573" i="7" s="1"/>
  <c r="M573" i="7"/>
  <c r="O572" i="7"/>
  <c r="N572" i="7"/>
  <c r="M572" i="7"/>
  <c r="O571" i="7"/>
  <c r="N571" i="7"/>
  <c r="V571" i="7" s="1"/>
  <c r="M571" i="7"/>
  <c r="O570" i="7"/>
  <c r="N570" i="7"/>
  <c r="M570" i="7"/>
  <c r="O569" i="7"/>
  <c r="N569" i="7"/>
  <c r="V569" i="7" s="1"/>
  <c r="M569" i="7"/>
  <c r="O568" i="7"/>
  <c r="N568" i="7"/>
  <c r="M568" i="7"/>
  <c r="O567" i="7"/>
  <c r="N567" i="7"/>
  <c r="V567" i="7" s="1"/>
  <c r="M567" i="7"/>
  <c r="O566" i="7"/>
  <c r="N566" i="7"/>
  <c r="M566" i="7"/>
  <c r="O565" i="7"/>
  <c r="N565" i="7"/>
  <c r="V565" i="7" s="1"/>
  <c r="M565" i="7"/>
  <c r="O564" i="7"/>
  <c r="N564" i="7"/>
  <c r="M564" i="7"/>
  <c r="O563" i="7"/>
  <c r="N563" i="7"/>
  <c r="V563" i="7" s="1"/>
  <c r="M563" i="7"/>
  <c r="O562" i="7"/>
  <c r="N562" i="7"/>
  <c r="M562" i="7"/>
  <c r="O561" i="7"/>
  <c r="N561" i="7"/>
  <c r="V561" i="7" s="1"/>
  <c r="M561" i="7"/>
  <c r="O560" i="7"/>
  <c r="N560" i="7"/>
  <c r="M560" i="7"/>
  <c r="O559" i="7"/>
  <c r="N559" i="7"/>
  <c r="V559" i="7" s="1"/>
  <c r="M559" i="7"/>
  <c r="O558" i="7"/>
  <c r="N558" i="7"/>
  <c r="M558" i="7"/>
  <c r="O557" i="7"/>
  <c r="N557" i="7"/>
  <c r="V557" i="7" s="1"/>
  <c r="M557" i="7"/>
  <c r="O556" i="7"/>
  <c r="N556" i="7"/>
  <c r="M556" i="7"/>
  <c r="O555" i="7"/>
  <c r="N555" i="7"/>
  <c r="V555" i="7" s="1"/>
  <c r="M555" i="7"/>
  <c r="O554" i="7"/>
  <c r="N554" i="7"/>
  <c r="M554" i="7"/>
  <c r="O553" i="7"/>
  <c r="N553" i="7"/>
  <c r="V553" i="7" s="1"/>
  <c r="M553" i="7"/>
  <c r="O552" i="7"/>
  <c r="N552" i="7"/>
  <c r="M552" i="7"/>
  <c r="O551" i="7"/>
  <c r="N551" i="7"/>
  <c r="V551" i="7" s="1"/>
  <c r="M551" i="7"/>
  <c r="O550" i="7"/>
  <c r="N550" i="7"/>
  <c r="M550" i="7"/>
  <c r="O549" i="7"/>
  <c r="N549" i="7"/>
  <c r="V549" i="7" s="1"/>
  <c r="M549" i="7"/>
  <c r="O548" i="7"/>
  <c r="N548" i="7"/>
  <c r="M548" i="7"/>
  <c r="O547" i="7"/>
  <c r="N547" i="7"/>
  <c r="V547" i="7" s="1"/>
  <c r="M547" i="7"/>
  <c r="O546" i="7"/>
  <c r="N546" i="7"/>
  <c r="M546" i="7"/>
  <c r="O545" i="7"/>
  <c r="N545" i="7"/>
  <c r="V545" i="7" s="1"/>
  <c r="M545" i="7"/>
  <c r="O544" i="7"/>
  <c r="N544" i="7"/>
  <c r="M544" i="7"/>
  <c r="O543" i="7"/>
  <c r="N543" i="7"/>
  <c r="V543" i="7" s="1"/>
  <c r="M543" i="7"/>
  <c r="O542" i="7"/>
  <c r="N542" i="7"/>
  <c r="M542" i="7"/>
  <c r="O541" i="7"/>
  <c r="N541" i="7"/>
  <c r="V541" i="7" s="1"/>
  <c r="M541" i="7"/>
  <c r="O540" i="7"/>
  <c r="N540" i="7"/>
  <c r="M540" i="7"/>
  <c r="O539" i="7"/>
  <c r="N539" i="7"/>
  <c r="V539" i="7" s="1"/>
  <c r="M539" i="7"/>
  <c r="O538" i="7"/>
  <c r="N538" i="7"/>
  <c r="M538" i="7"/>
  <c r="O537" i="7"/>
  <c r="N537" i="7"/>
  <c r="V537" i="7" s="1"/>
  <c r="M537" i="7"/>
  <c r="O536" i="7"/>
  <c r="N536" i="7"/>
  <c r="M536" i="7"/>
  <c r="O535" i="7"/>
  <c r="N535" i="7"/>
  <c r="V535" i="7" s="1"/>
  <c r="M535" i="7"/>
  <c r="O534" i="7"/>
  <c r="N534" i="7"/>
  <c r="M534" i="7"/>
  <c r="O533" i="7"/>
  <c r="N533" i="7"/>
  <c r="V533" i="7" s="1"/>
  <c r="M533" i="7"/>
  <c r="O532" i="7"/>
  <c r="N532" i="7"/>
  <c r="M532" i="7"/>
  <c r="O531" i="7"/>
  <c r="N531" i="7"/>
  <c r="V531" i="7" s="1"/>
  <c r="M531" i="7"/>
  <c r="O530" i="7"/>
  <c r="N530" i="7"/>
  <c r="M530" i="7"/>
  <c r="O529" i="7"/>
  <c r="N529" i="7"/>
  <c r="V529" i="7" s="1"/>
  <c r="M529" i="7"/>
  <c r="O528" i="7"/>
  <c r="N528" i="7"/>
  <c r="M528" i="7"/>
  <c r="O527" i="7"/>
  <c r="N527" i="7"/>
  <c r="V527" i="7" s="1"/>
  <c r="M527" i="7"/>
  <c r="O526" i="7"/>
  <c r="N526" i="7"/>
  <c r="M526" i="7"/>
  <c r="O525" i="7"/>
  <c r="N525" i="7"/>
  <c r="V525" i="7" s="1"/>
  <c r="M525" i="7"/>
  <c r="O524" i="7"/>
  <c r="N524" i="7"/>
  <c r="M524" i="7"/>
  <c r="O523" i="7"/>
  <c r="N523" i="7"/>
  <c r="V523" i="7" s="1"/>
  <c r="M523" i="7"/>
  <c r="O522" i="7"/>
  <c r="N522" i="7"/>
  <c r="M522" i="7"/>
  <c r="O521" i="7"/>
  <c r="N521" i="7"/>
  <c r="V521" i="7" s="1"/>
  <c r="M521" i="7"/>
  <c r="O520" i="7"/>
  <c r="N520" i="7"/>
  <c r="M520" i="7"/>
  <c r="O519" i="7"/>
  <c r="N519" i="7"/>
  <c r="V519" i="7" s="1"/>
  <c r="M519" i="7"/>
  <c r="O518" i="7"/>
  <c r="N518" i="7"/>
  <c r="M518" i="7"/>
  <c r="O517" i="7"/>
  <c r="N517" i="7"/>
  <c r="V517" i="7" s="1"/>
  <c r="M517" i="7"/>
  <c r="O516" i="7"/>
  <c r="N516" i="7"/>
  <c r="M516" i="7"/>
  <c r="O515" i="7"/>
  <c r="N515" i="7"/>
  <c r="V515" i="7" s="1"/>
  <c r="M515" i="7"/>
  <c r="O514" i="7"/>
  <c r="N514" i="7"/>
  <c r="M514" i="7"/>
  <c r="O513" i="7"/>
  <c r="N513" i="7"/>
  <c r="V513" i="7" s="1"/>
  <c r="M513" i="7"/>
  <c r="O512" i="7"/>
  <c r="N512" i="7"/>
  <c r="M512" i="7"/>
  <c r="O511" i="7"/>
  <c r="N511" i="7"/>
  <c r="V511" i="7" s="1"/>
  <c r="M511" i="7"/>
  <c r="O510" i="7"/>
  <c r="N510" i="7"/>
  <c r="M510" i="7"/>
  <c r="O509" i="7"/>
  <c r="N509" i="7"/>
  <c r="V509" i="7" s="1"/>
  <c r="M509" i="7"/>
  <c r="O508" i="7"/>
  <c r="N508" i="7"/>
  <c r="M508" i="7"/>
  <c r="O507" i="7"/>
  <c r="N507" i="7"/>
  <c r="V507" i="7" s="1"/>
  <c r="M507" i="7"/>
  <c r="O506" i="7"/>
  <c r="N506" i="7"/>
  <c r="M506" i="7"/>
  <c r="O505" i="7"/>
  <c r="N505" i="7"/>
  <c r="V505" i="7" s="1"/>
  <c r="M505" i="7"/>
  <c r="O504" i="7"/>
  <c r="N504" i="7"/>
  <c r="M504" i="7"/>
  <c r="O503" i="7"/>
  <c r="N503" i="7"/>
  <c r="V503" i="7" s="1"/>
  <c r="M503" i="7"/>
  <c r="O502" i="7"/>
  <c r="N502" i="7"/>
  <c r="M502" i="7"/>
  <c r="O501" i="7"/>
  <c r="N501" i="7"/>
  <c r="V501" i="7" s="1"/>
  <c r="M501" i="7"/>
  <c r="O500" i="7"/>
  <c r="N500" i="7"/>
  <c r="M500" i="7"/>
  <c r="B999" i="7"/>
  <c r="L999" i="7" s="1"/>
  <c r="A999" i="7"/>
  <c r="B998" i="7"/>
  <c r="K998" i="7" s="1"/>
  <c r="A998" i="7"/>
  <c r="B997" i="7"/>
  <c r="L997" i="7" s="1"/>
  <c r="A997" i="7"/>
  <c r="B996" i="7"/>
  <c r="K996" i="7" s="1"/>
  <c r="A996" i="7"/>
  <c r="B995" i="7"/>
  <c r="L995" i="7" s="1"/>
  <c r="A995" i="7"/>
  <c r="B994" i="7"/>
  <c r="K994" i="7" s="1"/>
  <c r="A994" i="7"/>
  <c r="B993" i="7"/>
  <c r="L993" i="7" s="1"/>
  <c r="A993" i="7"/>
  <c r="B992" i="7"/>
  <c r="K992" i="7" s="1"/>
  <c r="A992" i="7"/>
  <c r="B991" i="7"/>
  <c r="L991" i="7" s="1"/>
  <c r="A991" i="7"/>
  <c r="B990" i="7"/>
  <c r="K990" i="7" s="1"/>
  <c r="A990" i="7"/>
  <c r="B989" i="7"/>
  <c r="L989" i="7" s="1"/>
  <c r="A989" i="7"/>
  <c r="B988" i="7"/>
  <c r="K988" i="7" s="1"/>
  <c r="A988" i="7"/>
  <c r="B987" i="7"/>
  <c r="L987" i="7" s="1"/>
  <c r="A987" i="7"/>
  <c r="B986" i="7"/>
  <c r="K986" i="7" s="1"/>
  <c r="A986" i="7"/>
  <c r="B985" i="7"/>
  <c r="L985" i="7" s="1"/>
  <c r="A985" i="7"/>
  <c r="B984" i="7"/>
  <c r="K984" i="7" s="1"/>
  <c r="A984" i="7"/>
  <c r="B983" i="7"/>
  <c r="L983" i="7" s="1"/>
  <c r="A983" i="7"/>
  <c r="B982" i="7"/>
  <c r="K982" i="7" s="1"/>
  <c r="A982" i="7"/>
  <c r="B981" i="7"/>
  <c r="L981" i="7" s="1"/>
  <c r="A981" i="7"/>
  <c r="B980" i="7"/>
  <c r="K980" i="7" s="1"/>
  <c r="A980" i="7"/>
  <c r="B979" i="7"/>
  <c r="L979" i="7" s="1"/>
  <c r="A979" i="7"/>
  <c r="B978" i="7"/>
  <c r="K978" i="7" s="1"/>
  <c r="A978" i="7"/>
  <c r="B977" i="7"/>
  <c r="L977" i="7" s="1"/>
  <c r="A977" i="7"/>
  <c r="B976" i="7"/>
  <c r="K976" i="7" s="1"/>
  <c r="A976" i="7"/>
  <c r="B975" i="7"/>
  <c r="L975" i="7" s="1"/>
  <c r="A975" i="7"/>
  <c r="B974" i="7"/>
  <c r="K974" i="7" s="1"/>
  <c r="A974" i="7"/>
  <c r="B973" i="7"/>
  <c r="L973" i="7" s="1"/>
  <c r="A973" i="7"/>
  <c r="B972" i="7"/>
  <c r="K972" i="7" s="1"/>
  <c r="A972" i="7"/>
  <c r="B971" i="7"/>
  <c r="L971" i="7" s="1"/>
  <c r="A971" i="7"/>
  <c r="B970" i="7"/>
  <c r="K970" i="7" s="1"/>
  <c r="A970" i="7"/>
  <c r="B969" i="7"/>
  <c r="L969" i="7" s="1"/>
  <c r="A969" i="7"/>
  <c r="B968" i="7"/>
  <c r="K968" i="7" s="1"/>
  <c r="A968" i="7"/>
  <c r="B967" i="7"/>
  <c r="L967" i="7" s="1"/>
  <c r="A967" i="7"/>
  <c r="B966" i="7"/>
  <c r="K966" i="7" s="1"/>
  <c r="A966" i="7"/>
  <c r="B965" i="7"/>
  <c r="L965" i="7" s="1"/>
  <c r="A965" i="7"/>
  <c r="B964" i="7"/>
  <c r="K964" i="7" s="1"/>
  <c r="A964" i="7"/>
  <c r="B963" i="7"/>
  <c r="L963" i="7" s="1"/>
  <c r="A963" i="7"/>
  <c r="B712" i="7"/>
  <c r="K712" i="7" s="1"/>
  <c r="A712" i="7"/>
  <c r="B711" i="7"/>
  <c r="L711" i="7" s="1"/>
  <c r="A711" i="7"/>
  <c r="B710" i="7"/>
  <c r="K710" i="7" s="1"/>
  <c r="A710" i="7"/>
  <c r="B709" i="7"/>
  <c r="L709" i="7" s="1"/>
  <c r="A709" i="7"/>
  <c r="B708" i="7"/>
  <c r="K708" i="7" s="1"/>
  <c r="A708" i="7"/>
  <c r="B707" i="7"/>
  <c r="L707" i="7" s="1"/>
  <c r="A707" i="7"/>
  <c r="B706" i="7"/>
  <c r="K706" i="7" s="1"/>
  <c r="A706" i="7"/>
  <c r="B705" i="7"/>
  <c r="L705" i="7" s="1"/>
  <c r="A705" i="7"/>
  <c r="B704" i="7"/>
  <c r="K704" i="7" s="1"/>
  <c r="A704" i="7"/>
  <c r="B703" i="7"/>
  <c r="L703" i="7" s="1"/>
  <c r="A703" i="7"/>
  <c r="B702" i="7"/>
  <c r="K702" i="7" s="1"/>
  <c r="A702" i="7"/>
  <c r="B701" i="7"/>
  <c r="L701" i="7" s="1"/>
  <c r="A701" i="7"/>
  <c r="B700" i="7"/>
  <c r="K700" i="7" s="1"/>
  <c r="A700" i="7"/>
  <c r="B699" i="7"/>
  <c r="L699" i="7" s="1"/>
  <c r="A699" i="7"/>
  <c r="B698" i="7"/>
  <c r="K698" i="7" s="1"/>
  <c r="A698" i="7"/>
  <c r="B697" i="7"/>
  <c r="L697" i="7" s="1"/>
  <c r="A697" i="7"/>
  <c r="B696" i="7"/>
  <c r="K696" i="7" s="1"/>
  <c r="A696" i="7"/>
  <c r="B695" i="7"/>
  <c r="L695" i="7" s="1"/>
  <c r="A695" i="7"/>
  <c r="B694" i="7"/>
  <c r="K694" i="7" s="1"/>
  <c r="A694" i="7"/>
  <c r="B693" i="7"/>
  <c r="L693" i="7" s="1"/>
  <c r="A693" i="7"/>
  <c r="B692" i="7"/>
  <c r="K692" i="7" s="1"/>
  <c r="A692" i="7"/>
  <c r="B691" i="7"/>
  <c r="L691" i="7" s="1"/>
  <c r="A691" i="7"/>
  <c r="B690" i="7"/>
  <c r="K690" i="7" s="1"/>
  <c r="A690" i="7"/>
  <c r="B689" i="7"/>
  <c r="L689" i="7" s="1"/>
  <c r="A689" i="7"/>
  <c r="B688" i="7"/>
  <c r="K688" i="7" s="1"/>
  <c r="A688" i="7"/>
  <c r="B687" i="7"/>
  <c r="L687" i="7" s="1"/>
  <c r="A687" i="7"/>
  <c r="B686" i="7"/>
  <c r="K686" i="7" s="1"/>
  <c r="A686" i="7"/>
  <c r="B685" i="7"/>
  <c r="L685" i="7" s="1"/>
  <c r="A685" i="7"/>
  <c r="B684" i="7"/>
  <c r="K684" i="7" s="1"/>
  <c r="A684" i="7"/>
  <c r="B683" i="7"/>
  <c r="L683" i="7" s="1"/>
  <c r="A683" i="7"/>
  <c r="B682" i="7"/>
  <c r="K682" i="7" s="1"/>
  <c r="A682" i="7"/>
  <c r="B681" i="7"/>
  <c r="L681" i="7" s="1"/>
  <c r="A681" i="7"/>
  <c r="B680" i="7"/>
  <c r="K680" i="7" s="1"/>
  <c r="A680" i="7"/>
  <c r="B679" i="7"/>
  <c r="L679" i="7" s="1"/>
  <c r="A679" i="7"/>
  <c r="B678" i="7"/>
  <c r="K678" i="7" s="1"/>
  <c r="A678" i="7"/>
  <c r="B677" i="7"/>
  <c r="L677" i="7" s="1"/>
  <c r="A677" i="7"/>
  <c r="B676" i="7"/>
  <c r="K676" i="7" s="1"/>
  <c r="A676" i="7"/>
  <c r="B675" i="7"/>
  <c r="L675" i="7" s="1"/>
  <c r="A675" i="7"/>
  <c r="B674" i="7"/>
  <c r="K674" i="7" s="1"/>
  <c r="A674" i="7"/>
  <c r="B673" i="7"/>
  <c r="L673" i="7" s="1"/>
  <c r="A673" i="7"/>
  <c r="B672" i="7"/>
  <c r="K672" i="7" s="1"/>
  <c r="A672" i="7"/>
  <c r="B671" i="7"/>
  <c r="L671" i="7" s="1"/>
  <c r="A671" i="7"/>
  <c r="B670" i="7"/>
  <c r="K670" i="7" s="1"/>
  <c r="A670" i="7"/>
  <c r="B669" i="7"/>
  <c r="L669" i="7" s="1"/>
  <c r="A669" i="7"/>
  <c r="B668" i="7"/>
  <c r="K668" i="7" s="1"/>
  <c r="A668" i="7"/>
  <c r="B667" i="7"/>
  <c r="L667" i="7" s="1"/>
  <c r="A667" i="7"/>
  <c r="B666" i="7"/>
  <c r="K666" i="7" s="1"/>
  <c r="A666" i="7"/>
  <c r="B665" i="7"/>
  <c r="L665" i="7" s="1"/>
  <c r="A665" i="7"/>
  <c r="B664" i="7"/>
  <c r="K664" i="7" s="1"/>
  <c r="A664" i="7"/>
  <c r="B663" i="7"/>
  <c r="L663" i="7" s="1"/>
  <c r="A663" i="7"/>
  <c r="B662" i="7"/>
  <c r="K662" i="7" s="1"/>
  <c r="A662" i="7"/>
  <c r="B661" i="7"/>
  <c r="L661" i="7" s="1"/>
  <c r="A661" i="7"/>
  <c r="B660" i="7"/>
  <c r="K660" i="7" s="1"/>
  <c r="A660" i="7"/>
  <c r="B659" i="7"/>
  <c r="L659" i="7" s="1"/>
  <c r="A659" i="7"/>
  <c r="B658" i="7"/>
  <c r="K658" i="7" s="1"/>
  <c r="A658" i="7"/>
  <c r="B657" i="7"/>
  <c r="L657" i="7" s="1"/>
  <c r="A657" i="7"/>
  <c r="B656" i="7"/>
  <c r="K656" i="7" s="1"/>
  <c r="A656" i="7"/>
  <c r="B655" i="7"/>
  <c r="L655" i="7" s="1"/>
  <c r="A655" i="7"/>
  <c r="B654" i="7"/>
  <c r="K654" i="7" s="1"/>
  <c r="A654" i="7"/>
  <c r="B653" i="7"/>
  <c r="L653" i="7" s="1"/>
  <c r="A653" i="7"/>
  <c r="B652" i="7"/>
  <c r="K652" i="7" s="1"/>
  <c r="A652" i="7"/>
  <c r="B651" i="7"/>
  <c r="L651" i="7" s="1"/>
  <c r="A651" i="7"/>
  <c r="B650" i="7"/>
  <c r="K650" i="7" s="1"/>
  <c r="A650" i="7"/>
  <c r="B649" i="7"/>
  <c r="L649" i="7" s="1"/>
  <c r="A649" i="7"/>
  <c r="B648" i="7"/>
  <c r="K648" i="7" s="1"/>
  <c r="A648" i="7"/>
  <c r="B647" i="7"/>
  <c r="L647" i="7" s="1"/>
  <c r="A647" i="7"/>
  <c r="B646" i="7"/>
  <c r="K646" i="7" s="1"/>
  <c r="A646" i="7"/>
  <c r="B645" i="7"/>
  <c r="L645" i="7" s="1"/>
  <c r="A645" i="7"/>
  <c r="B644" i="7"/>
  <c r="K644" i="7" s="1"/>
  <c r="A644" i="7"/>
  <c r="B643" i="7"/>
  <c r="L643" i="7" s="1"/>
  <c r="A643" i="7"/>
  <c r="B642" i="7"/>
  <c r="K642" i="7" s="1"/>
  <c r="A642" i="7"/>
  <c r="B641" i="7"/>
  <c r="L641" i="7" s="1"/>
  <c r="A641" i="7"/>
  <c r="B640" i="7"/>
  <c r="K640" i="7" s="1"/>
  <c r="A640" i="7"/>
  <c r="B639" i="7"/>
  <c r="L639" i="7" s="1"/>
  <c r="A639" i="7"/>
  <c r="B638" i="7"/>
  <c r="K638" i="7" s="1"/>
  <c r="A638" i="7"/>
  <c r="B637" i="7"/>
  <c r="L637" i="7" s="1"/>
  <c r="A637" i="7"/>
  <c r="B636" i="7"/>
  <c r="K636" i="7" s="1"/>
  <c r="A636" i="7"/>
  <c r="B635" i="7"/>
  <c r="L635" i="7" s="1"/>
  <c r="A635" i="7"/>
  <c r="B634" i="7"/>
  <c r="K634" i="7" s="1"/>
  <c r="A634" i="7"/>
  <c r="B633" i="7"/>
  <c r="L633" i="7" s="1"/>
  <c r="A633" i="7"/>
  <c r="B632" i="7"/>
  <c r="K632" i="7" s="1"/>
  <c r="A632" i="7"/>
  <c r="B631" i="7"/>
  <c r="L631" i="7" s="1"/>
  <c r="A631" i="7"/>
  <c r="B630" i="7"/>
  <c r="K630" i="7" s="1"/>
  <c r="A630" i="7"/>
  <c r="B629" i="7"/>
  <c r="L629" i="7" s="1"/>
  <c r="A629" i="7"/>
  <c r="B628" i="7"/>
  <c r="K628" i="7" s="1"/>
  <c r="A628" i="7"/>
  <c r="B627" i="7"/>
  <c r="L627" i="7" s="1"/>
  <c r="A627" i="7"/>
  <c r="B626" i="7"/>
  <c r="K626" i="7" s="1"/>
  <c r="A626" i="7"/>
  <c r="B625" i="7"/>
  <c r="L625" i="7" s="1"/>
  <c r="A625" i="7"/>
  <c r="B624" i="7"/>
  <c r="K624" i="7" s="1"/>
  <c r="A624" i="7"/>
  <c r="B623" i="7"/>
  <c r="L623" i="7" s="1"/>
  <c r="A623" i="7"/>
  <c r="B622" i="7"/>
  <c r="K622" i="7" s="1"/>
  <c r="A622" i="7"/>
  <c r="B621" i="7"/>
  <c r="L621" i="7" s="1"/>
  <c r="A621" i="7"/>
  <c r="B620" i="7"/>
  <c r="K620" i="7" s="1"/>
  <c r="A620" i="7"/>
  <c r="B619" i="7"/>
  <c r="L619" i="7" s="1"/>
  <c r="A619" i="7"/>
  <c r="B618" i="7"/>
  <c r="K618" i="7" s="1"/>
  <c r="A618" i="7"/>
  <c r="B617" i="7"/>
  <c r="L617" i="7" s="1"/>
  <c r="A617" i="7"/>
  <c r="B616" i="7"/>
  <c r="K616" i="7" s="1"/>
  <c r="A616" i="7"/>
  <c r="B615" i="7"/>
  <c r="L615" i="7" s="1"/>
  <c r="A615" i="7"/>
  <c r="B614" i="7"/>
  <c r="K614" i="7" s="1"/>
  <c r="A614" i="7"/>
  <c r="B613" i="7"/>
  <c r="L613" i="7" s="1"/>
  <c r="A613" i="7"/>
  <c r="B612" i="7"/>
  <c r="K612" i="7" s="1"/>
  <c r="A612" i="7"/>
  <c r="B611" i="7"/>
  <c r="L611" i="7" s="1"/>
  <c r="A611" i="7"/>
  <c r="B610" i="7"/>
  <c r="K610" i="7" s="1"/>
  <c r="A610" i="7"/>
  <c r="B609" i="7"/>
  <c r="L609" i="7" s="1"/>
  <c r="A609" i="7"/>
  <c r="B608" i="7"/>
  <c r="K608" i="7" s="1"/>
  <c r="A608" i="7"/>
  <c r="B607" i="7"/>
  <c r="L607" i="7" s="1"/>
  <c r="A607" i="7"/>
  <c r="B606" i="7"/>
  <c r="K606" i="7" s="1"/>
  <c r="A606" i="7"/>
  <c r="B605" i="7"/>
  <c r="L605" i="7" s="1"/>
  <c r="A605" i="7"/>
  <c r="B604" i="7"/>
  <c r="K604" i="7" s="1"/>
  <c r="A604" i="7"/>
  <c r="B603" i="7"/>
  <c r="L603" i="7" s="1"/>
  <c r="A603" i="7"/>
  <c r="B602" i="7"/>
  <c r="K602" i="7" s="1"/>
  <c r="A602" i="7"/>
  <c r="B601" i="7"/>
  <c r="L601" i="7" s="1"/>
  <c r="A601" i="7"/>
  <c r="B600" i="7"/>
  <c r="L600" i="7" s="1"/>
  <c r="A600" i="7"/>
  <c r="B599" i="7"/>
  <c r="K599" i="7" s="1"/>
  <c r="A599" i="7"/>
  <c r="B598" i="7"/>
  <c r="L598" i="7" s="1"/>
  <c r="A598" i="7"/>
  <c r="B597" i="7"/>
  <c r="K597" i="7" s="1"/>
  <c r="A597" i="7"/>
  <c r="B596" i="7"/>
  <c r="L596" i="7" s="1"/>
  <c r="A596" i="7"/>
  <c r="B595" i="7"/>
  <c r="K595" i="7" s="1"/>
  <c r="A595" i="7"/>
  <c r="B594" i="7"/>
  <c r="L594" i="7" s="1"/>
  <c r="A594" i="7"/>
  <c r="B593" i="7"/>
  <c r="K593" i="7" s="1"/>
  <c r="A593" i="7"/>
  <c r="B592" i="7"/>
  <c r="L592" i="7" s="1"/>
  <c r="A592" i="7"/>
  <c r="B591" i="7"/>
  <c r="K591" i="7" s="1"/>
  <c r="A591" i="7"/>
  <c r="B590" i="7"/>
  <c r="L590" i="7" s="1"/>
  <c r="A590" i="7"/>
  <c r="B589" i="7"/>
  <c r="K589" i="7" s="1"/>
  <c r="A589" i="7"/>
  <c r="B588" i="7"/>
  <c r="L588" i="7" s="1"/>
  <c r="A588" i="7"/>
  <c r="B587" i="7"/>
  <c r="K587" i="7" s="1"/>
  <c r="A587" i="7"/>
  <c r="B586" i="7"/>
  <c r="L586" i="7" s="1"/>
  <c r="A586" i="7"/>
  <c r="B585" i="7"/>
  <c r="K585" i="7" s="1"/>
  <c r="A585" i="7"/>
  <c r="B584" i="7"/>
  <c r="L584" i="7" s="1"/>
  <c r="A584" i="7"/>
  <c r="B583" i="7"/>
  <c r="K583" i="7" s="1"/>
  <c r="A583" i="7"/>
  <c r="B582" i="7"/>
  <c r="L582" i="7" s="1"/>
  <c r="A582" i="7"/>
  <c r="B581" i="7"/>
  <c r="K581" i="7" s="1"/>
  <c r="A581" i="7"/>
  <c r="B580" i="7"/>
  <c r="L580" i="7" s="1"/>
  <c r="A580" i="7"/>
  <c r="B579" i="7"/>
  <c r="K579" i="7" s="1"/>
  <c r="A579" i="7"/>
  <c r="B578" i="7"/>
  <c r="L578" i="7" s="1"/>
  <c r="A578" i="7"/>
  <c r="B577" i="7"/>
  <c r="K577" i="7" s="1"/>
  <c r="A577" i="7"/>
  <c r="B576" i="7"/>
  <c r="L576" i="7" s="1"/>
  <c r="A576" i="7"/>
  <c r="B575" i="7"/>
  <c r="K575" i="7" s="1"/>
  <c r="A575" i="7"/>
  <c r="B574" i="7"/>
  <c r="L574" i="7" s="1"/>
  <c r="A574" i="7"/>
  <c r="B573" i="7"/>
  <c r="K573" i="7" s="1"/>
  <c r="A573" i="7"/>
  <c r="B572" i="7"/>
  <c r="L572" i="7" s="1"/>
  <c r="A572" i="7"/>
  <c r="B571" i="7"/>
  <c r="K571" i="7" s="1"/>
  <c r="A571" i="7"/>
  <c r="B570" i="7"/>
  <c r="L570" i="7" s="1"/>
  <c r="A570" i="7"/>
  <c r="B569" i="7"/>
  <c r="K569" i="7" s="1"/>
  <c r="A569" i="7"/>
  <c r="B568" i="7"/>
  <c r="L568" i="7" s="1"/>
  <c r="A568" i="7"/>
  <c r="B567" i="7"/>
  <c r="K567" i="7" s="1"/>
  <c r="A567" i="7"/>
  <c r="B566" i="7"/>
  <c r="L566" i="7" s="1"/>
  <c r="A566" i="7"/>
  <c r="B565" i="7"/>
  <c r="K565" i="7" s="1"/>
  <c r="A565" i="7"/>
  <c r="B564" i="7"/>
  <c r="L564" i="7" s="1"/>
  <c r="A564" i="7"/>
  <c r="B563" i="7"/>
  <c r="K563" i="7" s="1"/>
  <c r="A563" i="7"/>
  <c r="B562" i="7"/>
  <c r="L562" i="7" s="1"/>
  <c r="A562" i="7"/>
  <c r="B561" i="7"/>
  <c r="K561" i="7" s="1"/>
  <c r="A561" i="7"/>
  <c r="B560" i="7"/>
  <c r="L560" i="7" s="1"/>
  <c r="A560" i="7"/>
  <c r="B559" i="7"/>
  <c r="K559" i="7" s="1"/>
  <c r="A559" i="7"/>
  <c r="B558" i="7"/>
  <c r="L558" i="7" s="1"/>
  <c r="A558" i="7"/>
  <c r="B557" i="7"/>
  <c r="K557" i="7" s="1"/>
  <c r="A557" i="7"/>
  <c r="B556" i="7"/>
  <c r="L556" i="7" s="1"/>
  <c r="A556" i="7"/>
  <c r="B555" i="7"/>
  <c r="K555" i="7" s="1"/>
  <c r="A555" i="7"/>
  <c r="B554" i="7"/>
  <c r="L554" i="7" s="1"/>
  <c r="A554" i="7"/>
  <c r="B553" i="7"/>
  <c r="K553" i="7" s="1"/>
  <c r="A553" i="7"/>
  <c r="B552" i="7"/>
  <c r="L552" i="7" s="1"/>
  <c r="A552" i="7"/>
  <c r="B551" i="7"/>
  <c r="K551" i="7" s="1"/>
  <c r="A551" i="7"/>
  <c r="B550" i="7"/>
  <c r="L550" i="7" s="1"/>
  <c r="A550" i="7"/>
  <c r="B549" i="7"/>
  <c r="K549" i="7" s="1"/>
  <c r="A549" i="7"/>
  <c r="B548" i="7"/>
  <c r="L548" i="7" s="1"/>
  <c r="A548" i="7"/>
  <c r="B547" i="7"/>
  <c r="K547" i="7" s="1"/>
  <c r="A547" i="7"/>
  <c r="B546" i="7"/>
  <c r="L546" i="7" s="1"/>
  <c r="A546" i="7"/>
  <c r="B545" i="7"/>
  <c r="K545" i="7" s="1"/>
  <c r="A545" i="7"/>
  <c r="B544" i="7"/>
  <c r="L544" i="7" s="1"/>
  <c r="A544" i="7"/>
  <c r="B543" i="7"/>
  <c r="K543" i="7" s="1"/>
  <c r="A543" i="7"/>
  <c r="B542" i="7"/>
  <c r="L542" i="7" s="1"/>
  <c r="A542" i="7"/>
  <c r="B541" i="7"/>
  <c r="K541" i="7" s="1"/>
  <c r="A541" i="7"/>
  <c r="B540" i="7"/>
  <c r="L540" i="7" s="1"/>
  <c r="A540" i="7"/>
  <c r="B539" i="7"/>
  <c r="K539" i="7" s="1"/>
  <c r="A539" i="7"/>
  <c r="B538" i="7"/>
  <c r="L538" i="7" s="1"/>
  <c r="A538" i="7"/>
  <c r="B537" i="7"/>
  <c r="K537" i="7" s="1"/>
  <c r="A537" i="7"/>
  <c r="B536" i="7"/>
  <c r="L536" i="7" s="1"/>
  <c r="A536" i="7"/>
  <c r="B535" i="7"/>
  <c r="K535" i="7" s="1"/>
  <c r="A535" i="7"/>
  <c r="B534" i="7"/>
  <c r="L534" i="7" s="1"/>
  <c r="A534" i="7"/>
  <c r="B533" i="7"/>
  <c r="K533" i="7" s="1"/>
  <c r="A533" i="7"/>
  <c r="B532" i="7"/>
  <c r="L532" i="7" s="1"/>
  <c r="A532" i="7"/>
  <c r="B531" i="7"/>
  <c r="K531" i="7" s="1"/>
  <c r="A531" i="7"/>
  <c r="B530" i="7"/>
  <c r="L530" i="7" s="1"/>
  <c r="A530" i="7"/>
  <c r="B529" i="7"/>
  <c r="K529" i="7" s="1"/>
  <c r="A529" i="7"/>
  <c r="B528" i="7"/>
  <c r="L528" i="7" s="1"/>
  <c r="A528" i="7"/>
  <c r="B527" i="7"/>
  <c r="K527" i="7" s="1"/>
  <c r="A527" i="7"/>
  <c r="B526" i="7"/>
  <c r="L526" i="7" s="1"/>
  <c r="A526" i="7"/>
  <c r="B525" i="7"/>
  <c r="K525" i="7" s="1"/>
  <c r="A525" i="7"/>
  <c r="B524" i="7"/>
  <c r="L524" i="7" s="1"/>
  <c r="A524" i="7"/>
  <c r="B523" i="7"/>
  <c r="K523" i="7" s="1"/>
  <c r="A523" i="7"/>
  <c r="B522" i="7"/>
  <c r="L522" i="7" s="1"/>
  <c r="A522" i="7"/>
  <c r="B521" i="7"/>
  <c r="K521" i="7" s="1"/>
  <c r="A521" i="7"/>
  <c r="B520" i="7"/>
  <c r="L520" i="7" s="1"/>
  <c r="A520" i="7"/>
  <c r="B519" i="7"/>
  <c r="K519" i="7" s="1"/>
  <c r="A519" i="7"/>
  <c r="B518" i="7"/>
  <c r="L518" i="7" s="1"/>
  <c r="A518" i="7"/>
  <c r="B517" i="7"/>
  <c r="K517" i="7" s="1"/>
  <c r="A517" i="7"/>
  <c r="B516" i="7"/>
  <c r="L516" i="7" s="1"/>
  <c r="A516" i="7"/>
  <c r="B515" i="7"/>
  <c r="K515" i="7" s="1"/>
  <c r="A515" i="7"/>
  <c r="B514" i="7"/>
  <c r="L514" i="7" s="1"/>
  <c r="A514" i="7"/>
  <c r="B513" i="7"/>
  <c r="K513" i="7" s="1"/>
  <c r="A513" i="7"/>
  <c r="B512" i="7"/>
  <c r="L512" i="7" s="1"/>
  <c r="A512" i="7"/>
  <c r="B511" i="7"/>
  <c r="K511" i="7" s="1"/>
  <c r="A511" i="7"/>
  <c r="B510" i="7"/>
  <c r="L510" i="7" s="1"/>
  <c r="A510" i="7"/>
  <c r="B509" i="7"/>
  <c r="K509" i="7" s="1"/>
  <c r="A509" i="7"/>
  <c r="B508" i="7"/>
  <c r="L508" i="7" s="1"/>
  <c r="A508" i="7"/>
  <c r="B507" i="7"/>
  <c r="K507" i="7" s="1"/>
  <c r="A507" i="7"/>
  <c r="B506" i="7"/>
  <c r="L506" i="7" s="1"/>
  <c r="A506" i="7"/>
  <c r="B505" i="7"/>
  <c r="K505" i="7" s="1"/>
  <c r="A505" i="7"/>
  <c r="B504" i="7"/>
  <c r="L504" i="7" s="1"/>
  <c r="A504" i="7"/>
  <c r="B503" i="7"/>
  <c r="K503" i="7" s="1"/>
  <c r="A503" i="7"/>
  <c r="B502" i="7"/>
  <c r="L502" i="7" s="1"/>
  <c r="A502" i="7"/>
  <c r="B501" i="7"/>
  <c r="K501" i="7" s="1"/>
  <c r="A501" i="7"/>
  <c r="B500" i="7"/>
  <c r="L500" i="7" s="1"/>
  <c r="A500" i="7"/>
  <c r="F1011" i="3"/>
  <c r="AR1011" i="3" s="1"/>
  <c r="F1010" i="3"/>
  <c r="F1009" i="3"/>
  <c r="AR1009" i="3" s="1"/>
  <c r="F1008" i="3"/>
  <c r="F1007" i="3"/>
  <c r="AR1007" i="3" s="1"/>
  <c r="F1006" i="3"/>
  <c r="F1005" i="3"/>
  <c r="AR1005" i="3" s="1"/>
  <c r="F1004" i="3"/>
  <c r="AS1004" i="3" s="1"/>
  <c r="F1003" i="3"/>
  <c r="AR1003" i="3" s="1"/>
  <c r="F1002" i="3"/>
  <c r="F1001" i="3"/>
  <c r="AR1001" i="3" s="1"/>
  <c r="F1000" i="3"/>
  <c r="F999" i="3"/>
  <c r="AR999" i="3" s="1"/>
  <c r="F998" i="3"/>
  <c r="F997" i="3"/>
  <c r="AR997" i="3" s="1"/>
  <c r="F996" i="3"/>
  <c r="F995" i="3"/>
  <c r="AR995" i="3" s="1"/>
  <c r="F994" i="3"/>
  <c r="F993" i="3"/>
  <c r="F992" i="3"/>
  <c r="F991" i="3"/>
  <c r="AR991" i="3" s="1"/>
  <c r="F990" i="3"/>
  <c r="F989" i="3"/>
  <c r="F988" i="3"/>
  <c r="F987" i="3"/>
  <c r="AR987" i="3" s="1"/>
  <c r="F986" i="3"/>
  <c r="F985" i="3"/>
  <c r="F984" i="3"/>
  <c r="F983" i="3"/>
  <c r="AR983" i="3" s="1"/>
  <c r="F982" i="3"/>
  <c r="F981" i="3"/>
  <c r="F980" i="3"/>
  <c r="F979" i="3"/>
  <c r="AR979" i="3" s="1"/>
  <c r="F978" i="3"/>
  <c r="F977" i="3"/>
  <c r="F976" i="3"/>
  <c r="F975" i="3"/>
  <c r="AR975" i="3" s="1"/>
  <c r="F974" i="3"/>
  <c r="F973" i="3"/>
  <c r="F972" i="3"/>
  <c r="AS972" i="3" s="1"/>
  <c r="F971" i="3"/>
  <c r="AR971" i="3" s="1"/>
  <c r="F970" i="3"/>
  <c r="F969" i="3"/>
  <c r="F968" i="3"/>
  <c r="F967" i="3"/>
  <c r="AR967" i="3" s="1"/>
  <c r="F966" i="3"/>
  <c r="F965" i="3"/>
  <c r="F964" i="3"/>
  <c r="F963" i="3"/>
  <c r="AR963" i="3" s="1"/>
  <c r="F962" i="3"/>
  <c r="F961" i="3"/>
  <c r="F960" i="3"/>
  <c r="F959" i="3"/>
  <c r="AR959" i="3" s="1"/>
  <c r="F958" i="3"/>
  <c r="F957" i="3"/>
  <c r="F956" i="3"/>
  <c r="F955" i="3"/>
  <c r="AR955" i="3" s="1"/>
  <c r="F954" i="3"/>
  <c r="F953" i="3"/>
  <c r="F952" i="3"/>
  <c r="F951" i="3"/>
  <c r="AR951" i="3" s="1"/>
  <c r="F950" i="3"/>
  <c r="F949" i="3"/>
  <c r="F948" i="3"/>
  <c r="F947" i="3"/>
  <c r="AR947" i="3" s="1"/>
  <c r="F946" i="3"/>
  <c r="F945" i="3"/>
  <c r="F944" i="3"/>
  <c r="F943" i="3"/>
  <c r="AR943" i="3" s="1"/>
  <c r="F942" i="3"/>
  <c r="F941" i="3"/>
  <c r="F940" i="3"/>
  <c r="AS940" i="3" s="1"/>
  <c r="F939" i="3"/>
  <c r="AR939" i="3" s="1"/>
  <c r="F938" i="3"/>
  <c r="F937" i="3"/>
  <c r="F936" i="3"/>
  <c r="F935" i="3"/>
  <c r="AR935" i="3" s="1"/>
  <c r="F934" i="3"/>
  <c r="F933" i="3"/>
  <c r="F932" i="3"/>
  <c r="F931" i="3"/>
  <c r="AR931" i="3" s="1"/>
  <c r="F930" i="3"/>
  <c r="F929" i="3"/>
  <c r="F928" i="3"/>
  <c r="F927" i="3"/>
  <c r="AR927" i="3" s="1"/>
  <c r="F926" i="3"/>
  <c r="F925" i="3"/>
  <c r="F924" i="3"/>
  <c r="F923" i="3"/>
  <c r="AR923" i="3" s="1"/>
  <c r="F922" i="3"/>
  <c r="F921" i="3"/>
  <c r="F920" i="3"/>
  <c r="AR920" i="3" s="1"/>
  <c r="F919" i="3"/>
  <c r="AR919" i="3" s="1"/>
  <c r="F918" i="3"/>
  <c r="F917" i="3"/>
  <c r="F916" i="3"/>
  <c r="F915" i="3"/>
  <c r="AR915" i="3" s="1"/>
  <c r="F914" i="3"/>
  <c r="F913" i="3"/>
  <c r="F912" i="3"/>
  <c r="F911" i="3"/>
  <c r="AR911" i="3" s="1"/>
  <c r="F910" i="3"/>
  <c r="F909" i="3"/>
  <c r="F908" i="3"/>
  <c r="AS908" i="3" s="1"/>
  <c r="F907" i="3"/>
  <c r="AR907" i="3" s="1"/>
  <c r="F906" i="3"/>
  <c r="F905" i="3"/>
  <c r="F904" i="3"/>
  <c r="F903" i="3"/>
  <c r="AR903" i="3" s="1"/>
  <c r="F902" i="3"/>
  <c r="F901" i="3"/>
  <c r="F900" i="3"/>
  <c r="F899" i="3"/>
  <c r="AR899" i="3" s="1"/>
  <c r="F898" i="3"/>
  <c r="F897" i="3"/>
  <c r="F896" i="3"/>
  <c r="F895" i="3"/>
  <c r="AR895" i="3" s="1"/>
  <c r="F894" i="3"/>
  <c r="F893" i="3"/>
  <c r="F892" i="3"/>
  <c r="F891" i="3"/>
  <c r="AR891" i="3" s="1"/>
  <c r="F890" i="3"/>
  <c r="F889" i="3"/>
  <c r="F888" i="3"/>
  <c r="F887" i="3"/>
  <c r="AR887" i="3" s="1"/>
  <c r="F886" i="3"/>
  <c r="F885" i="3"/>
  <c r="F884" i="3"/>
  <c r="F883" i="3"/>
  <c r="AR883" i="3" s="1"/>
  <c r="F882" i="3"/>
  <c r="F881" i="3"/>
  <c r="F880" i="3"/>
  <c r="F879" i="3"/>
  <c r="AR879" i="3" s="1"/>
  <c r="F878" i="3"/>
  <c r="F877" i="3"/>
  <c r="F876" i="3"/>
  <c r="AS876" i="3" s="1"/>
  <c r="F875" i="3"/>
  <c r="AR875" i="3" s="1"/>
  <c r="F874" i="3"/>
  <c r="F873" i="3"/>
  <c r="F872" i="3"/>
  <c r="F871" i="3"/>
  <c r="AR871" i="3" s="1"/>
  <c r="F870" i="3"/>
  <c r="F869" i="3"/>
  <c r="F868" i="3"/>
  <c r="F867" i="3"/>
  <c r="AR867" i="3" s="1"/>
  <c r="F866" i="3"/>
  <c r="F865" i="3"/>
  <c r="F864" i="3"/>
  <c r="F863" i="3"/>
  <c r="AR863" i="3" s="1"/>
  <c r="F862" i="3"/>
  <c r="F861" i="3"/>
  <c r="F860" i="3"/>
  <c r="F859" i="3"/>
  <c r="AR859" i="3" s="1"/>
  <c r="F858" i="3"/>
  <c r="F857" i="3"/>
  <c r="F856" i="3"/>
  <c r="F855" i="3"/>
  <c r="AR855" i="3" s="1"/>
  <c r="F854" i="3"/>
  <c r="F853" i="3"/>
  <c r="F852" i="3"/>
  <c r="F851" i="3"/>
  <c r="AR851" i="3" s="1"/>
  <c r="F850" i="3"/>
  <c r="F849" i="3"/>
  <c r="F848" i="3"/>
  <c r="F847" i="3"/>
  <c r="AR847" i="3" s="1"/>
  <c r="F846" i="3"/>
  <c r="F845" i="3"/>
  <c r="F844" i="3"/>
  <c r="AS844" i="3" s="1"/>
  <c r="F843" i="3"/>
  <c r="AR843" i="3" s="1"/>
  <c r="F842" i="3"/>
  <c r="F841" i="3"/>
  <c r="F840" i="3"/>
  <c r="F839" i="3"/>
  <c r="AR839" i="3" s="1"/>
  <c r="F838" i="3"/>
  <c r="F837" i="3"/>
  <c r="F836" i="3"/>
  <c r="F835" i="3"/>
  <c r="AR835" i="3" s="1"/>
  <c r="F834" i="3"/>
  <c r="F833" i="3"/>
  <c r="F832" i="3"/>
  <c r="F831" i="3"/>
  <c r="AR831" i="3" s="1"/>
  <c r="F830" i="3"/>
  <c r="F829" i="3"/>
  <c r="F828" i="3"/>
  <c r="F827" i="3"/>
  <c r="AR827" i="3" s="1"/>
  <c r="F826" i="3"/>
  <c r="F825" i="3"/>
  <c r="F824" i="3"/>
  <c r="F823" i="3"/>
  <c r="AR823" i="3" s="1"/>
  <c r="F822" i="3"/>
  <c r="F821" i="3"/>
  <c r="F820" i="3"/>
  <c r="F819" i="3"/>
  <c r="AR819" i="3" s="1"/>
  <c r="F818" i="3"/>
  <c r="F817" i="3"/>
  <c r="F816" i="3"/>
  <c r="F815" i="3"/>
  <c r="AR815" i="3" s="1"/>
  <c r="F814" i="3"/>
  <c r="F813" i="3"/>
  <c r="F812" i="3"/>
  <c r="AS812" i="3" s="1"/>
  <c r="F811" i="3"/>
  <c r="AR811" i="3" s="1"/>
  <c r="F810" i="3"/>
  <c r="F809" i="3"/>
  <c r="F808" i="3"/>
  <c r="F807" i="3"/>
  <c r="AR807" i="3" s="1"/>
  <c r="F806" i="3"/>
  <c r="F805" i="3"/>
  <c r="F804" i="3"/>
  <c r="F803" i="3"/>
  <c r="AR803" i="3" s="1"/>
  <c r="F802" i="3"/>
  <c r="F801" i="3"/>
  <c r="F800" i="3"/>
  <c r="F799" i="3"/>
  <c r="AR799" i="3" s="1"/>
  <c r="F798" i="3"/>
  <c r="F797" i="3"/>
  <c r="F796" i="3"/>
  <c r="F795" i="3"/>
  <c r="AR795" i="3" s="1"/>
  <c r="F794" i="3"/>
  <c r="F793" i="3"/>
  <c r="F792" i="3"/>
  <c r="AR792" i="3" s="1"/>
  <c r="F791" i="3"/>
  <c r="AR791" i="3" s="1"/>
  <c r="F790" i="3"/>
  <c r="F789" i="3"/>
  <c r="F788" i="3"/>
  <c r="F787" i="3"/>
  <c r="AR787" i="3" s="1"/>
  <c r="F786" i="3"/>
  <c r="F785" i="3"/>
  <c r="F784" i="3"/>
  <c r="F783" i="3"/>
  <c r="AR783" i="3" s="1"/>
  <c r="F782" i="3"/>
  <c r="F781" i="3"/>
  <c r="F780" i="3"/>
  <c r="AS780" i="3" s="1"/>
  <c r="F779" i="3"/>
  <c r="AR779" i="3" s="1"/>
  <c r="F778" i="3"/>
  <c r="F777" i="3"/>
  <c r="F776" i="3"/>
  <c r="F775" i="3"/>
  <c r="AR775" i="3" s="1"/>
  <c r="F774" i="3"/>
  <c r="F773" i="3"/>
  <c r="F772" i="3"/>
  <c r="F771" i="3"/>
  <c r="AR771" i="3" s="1"/>
  <c r="F770" i="3"/>
  <c r="F769" i="3"/>
  <c r="F768" i="3"/>
  <c r="F767" i="3"/>
  <c r="AR767" i="3" s="1"/>
  <c r="F766" i="3"/>
  <c r="F765" i="3"/>
  <c r="F764" i="3"/>
  <c r="F763" i="3"/>
  <c r="AR763" i="3" s="1"/>
  <c r="F762" i="3"/>
  <c r="F761" i="3"/>
  <c r="F760" i="3"/>
  <c r="F759" i="3"/>
  <c r="AR759" i="3" s="1"/>
  <c r="F758" i="3"/>
  <c r="F757" i="3"/>
  <c r="F756" i="3"/>
  <c r="F755" i="3"/>
  <c r="AR755" i="3" s="1"/>
  <c r="F754" i="3"/>
  <c r="F753" i="3"/>
  <c r="F752" i="3"/>
  <c r="F751" i="3"/>
  <c r="AR751" i="3" s="1"/>
  <c r="F750" i="3"/>
  <c r="F749" i="3"/>
  <c r="F748" i="3"/>
  <c r="AS748" i="3" s="1"/>
  <c r="F747" i="3"/>
  <c r="AR747" i="3" s="1"/>
  <c r="F746" i="3"/>
  <c r="F745" i="3"/>
  <c r="F744" i="3"/>
  <c r="F743" i="3"/>
  <c r="AR743" i="3" s="1"/>
  <c r="F742" i="3"/>
  <c r="F741" i="3"/>
  <c r="F740" i="3"/>
  <c r="F739" i="3"/>
  <c r="AR739" i="3" s="1"/>
  <c r="F738" i="3"/>
  <c r="F737" i="3"/>
  <c r="F736" i="3"/>
  <c r="F735" i="3"/>
  <c r="AR735" i="3" s="1"/>
  <c r="F734" i="3"/>
  <c r="F733" i="3"/>
  <c r="F732" i="3"/>
  <c r="F731" i="3"/>
  <c r="AR731" i="3" s="1"/>
  <c r="F730" i="3"/>
  <c r="F729" i="3"/>
  <c r="F728" i="3"/>
  <c r="F727" i="3"/>
  <c r="AR727" i="3" s="1"/>
  <c r="F726" i="3"/>
  <c r="F725" i="3"/>
  <c r="F724" i="3"/>
  <c r="F723" i="3"/>
  <c r="AR723" i="3" s="1"/>
  <c r="F722" i="3"/>
  <c r="F721" i="3"/>
  <c r="F720" i="3"/>
  <c r="F719" i="3"/>
  <c r="AR719" i="3" s="1"/>
  <c r="F718" i="3"/>
  <c r="F717" i="3"/>
  <c r="F716" i="3"/>
  <c r="AS716" i="3" s="1"/>
  <c r="F715" i="3"/>
  <c r="AR715" i="3" s="1"/>
  <c r="F714" i="3"/>
  <c r="F713" i="3"/>
  <c r="F712" i="3"/>
  <c r="F711" i="3"/>
  <c r="AR711" i="3" s="1"/>
  <c r="F710" i="3"/>
  <c r="F709" i="3"/>
  <c r="F708" i="3"/>
  <c r="F707" i="3"/>
  <c r="AR707" i="3" s="1"/>
  <c r="F706" i="3"/>
  <c r="F705" i="3"/>
  <c r="F704" i="3"/>
  <c r="F703" i="3"/>
  <c r="AR703" i="3" s="1"/>
  <c r="F702" i="3"/>
  <c r="F701" i="3"/>
  <c r="F700" i="3"/>
  <c r="F699" i="3"/>
  <c r="AR699" i="3" s="1"/>
  <c r="F698" i="3"/>
  <c r="F697" i="3"/>
  <c r="F696" i="3"/>
  <c r="F695" i="3"/>
  <c r="AR695" i="3" s="1"/>
  <c r="F694" i="3"/>
  <c r="F693" i="3"/>
  <c r="F692" i="3"/>
  <c r="F691" i="3"/>
  <c r="AR691" i="3" s="1"/>
  <c r="F690" i="3"/>
  <c r="F689" i="3"/>
  <c r="F688" i="3"/>
  <c r="F687" i="3"/>
  <c r="AR687" i="3" s="1"/>
  <c r="F686" i="3"/>
  <c r="F685" i="3"/>
  <c r="F684" i="3"/>
  <c r="AS684" i="3" s="1"/>
  <c r="F683" i="3"/>
  <c r="AR683" i="3" s="1"/>
  <c r="F682" i="3"/>
  <c r="F681" i="3"/>
  <c r="F680" i="3"/>
  <c r="F679" i="3"/>
  <c r="AR679" i="3" s="1"/>
  <c r="F678" i="3"/>
  <c r="F677" i="3"/>
  <c r="F676" i="3"/>
  <c r="F675" i="3"/>
  <c r="AR675" i="3" s="1"/>
  <c r="F674" i="3"/>
  <c r="F673" i="3"/>
  <c r="F672" i="3"/>
  <c r="F671" i="3"/>
  <c r="AR671" i="3" s="1"/>
  <c r="F670" i="3"/>
  <c r="F669" i="3"/>
  <c r="F668" i="3"/>
  <c r="F667" i="3"/>
  <c r="AR667" i="3" s="1"/>
  <c r="F666" i="3"/>
  <c r="F665" i="3"/>
  <c r="F664" i="3"/>
  <c r="F663" i="3"/>
  <c r="AR663" i="3" s="1"/>
  <c r="F662" i="3"/>
  <c r="F661" i="3"/>
  <c r="F660" i="3"/>
  <c r="F659" i="3"/>
  <c r="AR659" i="3" s="1"/>
  <c r="F658" i="3"/>
  <c r="F657" i="3"/>
  <c r="F656" i="3"/>
  <c r="F655" i="3"/>
  <c r="AR655" i="3" s="1"/>
  <c r="F654" i="3"/>
  <c r="F653" i="3"/>
  <c r="F652" i="3"/>
  <c r="AS652" i="3" s="1"/>
  <c r="F651" i="3"/>
  <c r="AR651" i="3" s="1"/>
  <c r="F650" i="3"/>
  <c r="F649" i="3"/>
  <c r="F648" i="3"/>
  <c r="F647" i="3"/>
  <c r="AR647" i="3" s="1"/>
  <c r="F646" i="3"/>
  <c r="F645" i="3"/>
  <c r="F644" i="3"/>
  <c r="F643" i="3"/>
  <c r="AR643" i="3" s="1"/>
  <c r="F642" i="3"/>
  <c r="F641" i="3"/>
  <c r="F640" i="3"/>
  <c r="F639" i="3"/>
  <c r="AR639" i="3" s="1"/>
  <c r="F638" i="3"/>
  <c r="F637" i="3"/>
  <c r="F636" i="3"/>
  <c r="F635" i="3"/>
  <c r="AR635" i="3" s="1"/>
  <c r="F634" i="3"/>
  <c r="F633" i="3"/>
  <c r="F632" i="3"/>
  <c r="F631" i="3"/>
  <c r="AR631" i="3" s="1"/>
  <c r="F630" i="3"/>
  <c r="F629" i="3"/>
  <c r="F628" i="3"/>
  <c r="F627" i="3"/>
  <c r="AR627" i="3" s="1"/>
  <c r="F626" i="3"/>
  <c r="F625" i="3"/>
  <c r="F624" i="3"/>
  <c r="F623" i="3"/>
  <c r="AR623" i="3" s="1"/>
  <c r="F622" i="3"/>
  <c r="F621" i="3"/>
  <c r="F620" i="3"/>
  <c r="AS620" i="3" s="1"/>
  <c r="F619" i="3"/>
  <c r="AR619" i="3" s="1"/>
  <c r="F618" i="3"/>
  <c r="F617" i="3"/>
  <c r="F616" i="3"/>
  <c r="F615" i="3"/>
  <c r="AR615" i="3" s="1"/>
  <c r="F614" i="3"/>
  <c r="F613" i="3"/>
  <c r="F612" i="3"/>
  <c r="F611" i="3"/>
  <c r="AR611" i="3" s="1"/>
  <c r="F610" i="3"/>
  <c r="F609" i="3"/>
  <c r="F608" i="3"/>
  <c r="F607" i="3"/>
  <c r="AR607" i="3" s="1"/>
  <c r="F606" i="3"/>
  <c r="F605" i="3"/>
  <c r="F604" i="3"/>
  <c r="F603" i="3"/>
  <c r="AR603" i="3" s="1"/>
  <c r="F602" i="3"/>
  <c r="F601" i="3"/>
  <c r="F600" i="3"/>
  <c r="F599" i="3"/>
  <c r="AR599" i="3" s="1"/>
  <c r="F598" i="3"/>
  <c r="F597" i="3"/>
  <c r="F596" i="3"/>
  <c r="F595" i="3"/>
  <c r="AR595" i="3" s="1"/>
  <c r="F594" i="3"/>
  <c r="F593" i="3"/>
  <c r="F592" i="3"/>
  <c r="F591" i="3"/>
  <c r="AR591" i="3" s="1"/>
  <c r="F590" i="3"/>
  <c r="F589" i="3"/>
  <c r="F588" i="3"/>
  <c r="AS588" i="3" s="1"/>
  <c r="F587" i="3"/>
  <c r="AR587" i="3" s="1"/>
  <c r="F586" i="3"/>
  <c r="F585" i="3"/>
  <c r="F584" i="3"/>
  <c r="F583" i="3"/>
  <c r="AR583" i="3" s="1"/>
  <c r="F582" i="3"/>
  <c r="F581" i="3"/>
  <c r="F580" i="3"/>
  <c r="F579" i="3"/>
  <c r="AR579" i="3" s="1"/>
  <c r="F578" i="3"/>
  <c r="F577" i="3"/>
  <c r="F576" i="3"/>
  <c r="F575" i="3"/>
  <c r="AR575" i="3" s="1"/>
  <c r="F574" i="3"/>
  <c r="F573" i="3"/>
  <c r="F572" i="3"/>
  <c r="F571" i="3"/>
  <c r="AR571" i="3" s="1"/>
  <c r="F570" i="3"/>
  <c r="F569" i="3"/>
  <c r="F568" i="3"/>
  <c r="F567" i="3"/>
  <c r="AR567" i="3" s="1"/>
  <c r="F566" i="3"/>
  <c r="F565" i="3"/>
  <c r="F564" i="3"/>
  <c r="F563" i="3"/>
  <c r="AR563" i="3" s="1"/>
  <c r="F562" i="3"/>
  <c r="F561" i="3"/>
  <c r="F560" i="3"/>
  <c r="F559" i="3"/>
  <c r="AR559" i="3" s="1"/>
  <c r="F558" i="3"/>
  <c r="F557" i="3"/>
  <c r="F556" i="3"/>
  <c r="AS556" i="3" s="1"/>
  <c r="F555" i="3"/>
  <c r="AR555" i="3" s="1"/>
  <c r="F554" i="3"/>
  <c r="F553" i="3"/>
  <c r="F552" i="3"/>
  <c r="F551" i="3"/>
  <c r="AR551" i="3" s="1"/>
  <c r="F550" i="3"/>
  <c r="F549" i="3"/>
  <c r="F548" i="3"/>
  <c r="F547" i="3"/>
  <c r="AR547" i="3" s="1"/>
  <c r="F546" i="3"/>
  <c r="F545" i="3"/>
  <c r="F544" i="3"/>
  <c r="F543" i="3"/>
  <c r="AR543" i="3" s="1"/>
  <c r="F542" i="3"/>
  <c r="F541" i="3"/>
  <c r="F540" i="3"/>
  <c r="F539" i="3"/>
  <c r="AR539" i="3" s="1"/>
  <c r="F538" i="3"/>
  <c r="F537" i="3"/>
  <c r="F536" i="3"/>
  <c r="F535" i="3"/>
  <c r="AR535" i="3" s="1"/>
  <c r="F534" i="3"/>
  <c r="F533" i="3"/>
  <c r="F532" i="3"/>
  <c r="F531" i="3"/>
  <c r="AR531" i="3" s="1"/>
  <c r="F530" i="3"/>
  <c r="F529" i="3"/>
  <c r="F528" i="3"/>
  <c r="F527" i="3"/>
  <c r="AR527" i="3" s="1"/>
  <c r="F526" i="3"/>
  <c r="F525" i="3"/>
  <c r="F524" i="3"/>
  <c r="AS524" i="3" s="1"/>
  <c r="F523" i="3"/>
  <c r="AR523" i="3" s="1"/>
  <c r="F522" i="3"/>
  <c r="F521" i="3"/>
  <c r="F520" i="3"/>
  <c r="F519" i="3"/>
  <c r="AR519" i="3" s="1"/>
  <c r="F518" i="3"/>
  <c r="F517" i="3"/>
  <c r="F516" i="3"/>
  <c r="F515" i="3"/>
  <c r="AR515" i="3" s="1"/>
  <c r="F514" i="3"/>
  <c r="F513" i="3"/>
  <c r="F512" i="3"/>
  <c r="F511" i="3"/>
  <c r="AR511" i="3" s="1"/>
  <c r="F510" i="3"/>
  <c r="F509" i="3"/>
  <c r="F508" i="3"/>
  <c r="F507" i="3"/>
  <c r="AR507" i="3" s="1"/>
  <c r="F506" i="3"/>
  <c r="F505" i="3"/>
  <c r="F504" i="3"/>
  <c r="F503" i="3"/>
  <c r="AR503" i="3" s="1"/>
  <c r="F502" i="3"/>
  <c r="F501" i="3"/>
  <c r="F500" i="3"/>
  <c r="F499" i="3"/>
  <c r="AR499" i="3" s="1"/>
  <c r="F498" i="3"/>
  <c r="F497" i="3"/>
  <c r="F496" i="3"/>
  <c r="F495" i="3"/>
  <c r="AR495" i="3" s="1"/>
  <c r="F494" i="3"/>
  <c r="F493" i="3"/>
  <c r="F492" i="3"/>
  <c r="AS492" i="3" s="1"/>
  <c r="F491" i="3"/>
  <c r="AR491" i="3" s="1"/>
  <c r="F490" i="3"/>
  <c r="F489" i="3"/>
  <c r="F488" i="3"/>
  <c r="F487" i="3"/>
  <c r="AR487" i="3" s="1"/>
  <c r="F486" i="3"/>
  <c r="F485" i="3"/>
  <c r="F484" i="3"/>
  <c r="F483" i="3"/>
  <c r="AR483" i="3" s="1"/>
  <c r="F482" i="3"/>
  <c r="F481" i="3"/>
  <c r="F480" i="3"/>
  <c r="F479" i="3"/>
  <c r="AR479" i="3" s="1"/>
  <c r="F478" i="3"/>
  <c r="F477" i="3"/>
  <c r="F476" i="3"/>
  <c r="F475" i="3"/>
  <c r="AR475" i="3" s="1"/>
  <c r="F474" i="3"/>
  <c r="F473" i="3"/>
  <c r="F472" i="3"/>
  <c r="F471" i="3"/>
  <c r="AR471" i="3" s="1"/>
  <c r="F470" i="3"/>
  <c r="F469" i="3"/>
  <c r="F468" i="3"/>
  <c r="AR468" i="3" s="1"/>
  <c r="F467" i="3"/>
  <c r="AR467" i="3" s="1"/>
  <c r="F466" i="3"/>
  <c r="F465" i="3"/>
  <c r="F464" i="3"/>
  <c r="F463" i="3"/>
  <c r="AR463" i="3" s="1"/>
  <c r="F462" i="3"/>
  <c r="F461" i="3"/>
  <c r="F460" i="3"/>
  <c r="AS460" i="3" s="1"/>
  <c r="F459" i="3"/>
  <c r="AR459" i="3" s="1"/>
  <c r="F458" i="3"/>
  <c r="F457" i="3"/>
  <c r="F456" i="3"/>
  <c r="F455" i="3"/>
  <c r="AR455" i="3" s="1"/>
  <c r="F454" i="3"/>
  <c r="F453" i="3"/>
  <c r="F452" i="3"/>
  <c r="F451" i="3"/>
  <c r="AR451" i="3" s="1"/>
  <c r="F450" i="3"/>
  <c r="F449" i="3"/>
  <c r="F448" i="3"/>
  <c r="F447" i="3"/>
  <c r="AR447" i="3" s="1"/>
  <c r="F446" i="3"/>
  <c r="F445" i="3"/>
  <c r="F444" i="3"/>
  <c r="F443" i="3"/>
  <c r="AR443" i="3" s="1"/>
  <c r="F442" i="3"/>
  <c r="F441" i="3"/>
  <c r="F440" i="3"/>
  <c r="F439" i="3"/>
  <c r="AR439" i="3" s="1"/>
  <c r="F438" i="3"/>
  <c r="F437" i="3"/>
  <c r="F436" i="3"/>
  <c r="F435" i="3"/>
  <c r="AR435" i="3" s="1"/>
  <c r="F434" i="3"/>
  <c r="F433" i="3"/>
  <c r="F432" i="3"/>
  <c r="F431" i="3"/>
  <c r="AR431" i="3" s="1"/>
  <c r="F430" i="3"/>
  <c r="F429" i="3"/>
  <c r="F428" i="3"/>
  <c r="AS428" i="3" s="1"/>
  <c r="F427" i="3"/>
  <c r="AR427" i="3" s="1"/>
  <c r="F426" i="3"/>
  <c r="F425" i="3"/>
  <c r="F424" i="3"/>
  <c r="F423" i="3"/>
  <c r="AR423" i="3" s="1"/>
  <c r="F422" i="3"/>
  <c r="F421" i="3"/>
  <c r="F420" i="3"/>
  <c r="F419" i="3"/>
  <c r="AR419" i="3" s="1"/>
  <c r="F418" i="3"/>
  <c r="F417" i="3"/>
  <c r="F416" i="3"/>
  <c r="F415" i="3"/>
  <c r="AR415" i="3" s="1"/>
  <c r="F414" i="3"/>
  <c r="AS414" i="3" s="1"/>
  <c r="F413" i="3"/>
  <c r="F412" i="3"/>
  <c r="F411" i="3"/>
  <c r="AR411" i="3" s="1"/>
  <c r="F410" i="3"/>
  <c r="F409" i="3"/>
  <c r="F408" i="3"/>
  <c r="F407" i="3"/>
  <c r="AR407" i="3" s="1"/>
  <c r="F406" i="3"/>
  <c r="AS406" i="3" s="1"/>
  <c r="F405" i="3"/>
  <c r="F404" i="3"/>
  <c r="F403" i="3"/>
  <c r="AR403" i="3" s="1"/>
  <c r="F402" i="3"/>
  <c r="F401" i="3"/>
  <c r="F400" i="3"/>
  <c r="F399" i="3"/>
  <c r="AR399" i="3" s="1"/>
  <c r="F398" i="3"/>
  <c r="AS398" i="3" s="1"/>
  <c r="F397" i="3"/>
  <c r="F396" i="3"/>
  <c r="F395" i="3"/>
  <c r="AR395" i="3" s="1"/>
  <c r="F394" i="3"/>
  <c r="AS394" i="3" s="1"/>
  <c r="F393" i="3"/>
  <c r="F392" i="3"/>
  <c r="AR392" i="3" s="1"/>
  <c r="F391" i="3"/>
  <c r="AR391" i="3" s="1"/>
  <c r="F390" i="3"/>
  <c r="F389" i="3"/>
  <c r="F388" i="3"/>
  <c r="F387" i="3"/>
  <c r="AR387" i="3" s="1"/>
  <c r="F386" i="3"/>
  <c r="F385" i="3"/>
  <c r="F384" i="3"/>
  <c r="F383" i="3"/>
  <c r="AR383" i="3" s="1"/>
  <c r="F382" i="3"/>
  <c r="AS382" i="3" s="1"/>
  <c r="F381" i="3"/>
  <c r="F380" i="3"/>
  <c r="F379" i="3"/>
  <c r="AR379" i="3" s="1"/>
  <c r="F378" i="3"/>
  <c r="F377" i="3"/>
  <c r="F376" i="3"/>
  <c r="AS376" i="3" s="1"/>
  <c r="F375" i="3"/>
  <c r="AR375" i="3" s="1"/>
  <c r="F374" i="3"/>
  <c r="F373" i="3"/>
  <c r="F372" i="3"/>
  <c r="F371" i="3"/>
  <c r="AR371" i="3" s="1"/>
  <c r="F370" i="3"/>
  <c r="F369" i="3"/>
  <c r="F368" i="3"/>
  <c r="F367" i="3"/>
  <c r="AR367" i="3" s="1"/>
  <c r="F366" i="3"/>
  <c r="AS366" i="3" s="1"/>
  <c r="F365" i="3"/>
  <c r="F364" i="3"/>
  <c r="F363" i="3"/>
  <c r="AR363" i="3" s="1"/>
  <c r="F362" i="3"/>
  <c r="F361" i="3"/>
  <c r="F360" i="3"/>
  <c r="F359" i="3"/>
  <c r="AR359" i="3" s="1"/>
  <c r="F358" i="3"/>
  <c r="F357" i="3"/>
  <c r="F356" i="3"/>
  <c r="F355" i="3"/>
  <c r="AR355" i="3" s="1"/>
  <c r="F354" i="3"/>
  <c r="AS354" i="3" s="1"/>
  <c r="F353" i="3"/>
  <c r="F352" i="3"/>
  <c r="F351" i="3"/>
  <c r="AR351" i="3" s="1"/>
  <c r="F350" i="3"/>
  <c r="AS350" i="3" s="1"/>
  <c r="F349" i="3"/>
  <c r="AS349" i="3" s="1"/>
  <c r="F348" i="3"/>
  <c r="F347" i="3"/>
  <c r="AS347" i="3" s="1"/>
  <c r="F346" i="3"/>
  <c r="AS346" i="3" s="1"/>
  <c r="F345" i="3"/>
  <c r="AS345" i="3" s="1"/>
  <c r="F344" i="3"/>
  <c r="F343" i="3"/>
  <c r="AS343" i="3" s="1"/>
  <c r="F342" i="3"/>
  <c r="AS342" i="3" s="1"/>
  <c r="F341" i="3"/>
  <c r="AS341" i="3" s="1"/>
  <c r="F340" i="3"/>
  <c r="AR340" i="3" s="1"/>
  <c r="F339" i="3"/>
  <c r="AS339" i="3" s="1"/>
  <c r="F338" i="3"/>
  <c r="F337" i="3"/>
  <c r="AS337" i="3" s="1"/>
  <c r="F336" i="3"/>
  <c r="F335" i="3"/>
  <c r="AS335" i="3" s="1"/>
  <c r="F334" i="3"/>
  <c r="AS334" i="3" s="1"/>
  <c r="F333" i="3"/>
  <c r="AS333" i="3" s="1"/>
  <c r="F332" i="3"/>
  <c r="F331" i="3"/>
  <c r="AS331" i="3" s="1"/>
  <c r="F330" i="3"/>
  <c r="F329" i="3"/>
  <c r="AS329" i="3" s="1"/>
  <c r="F328" i="3"/>
  <c r="F327" i="3"/>
  <c r="AS327" i="3" s="1"/>
  <c r="F326" i="3"/>
  <c r="AS326" i="3" s="1"/>
  <c r="F325" i="3"/>
  <c r="AS325" i="3" s="1"/>
  <c r="F324" i="3"/>
  <c r="F323" i="3"/>
  <c r="AS323" i="3" s="1"/>
  <c r="F322" i="3"/>
  <c r="F321" i="3"/>
  <c r="AS321" i="3" s="1"/>
  <c r="F320" i="3"/>
  <c r="F319" i="3"/>
  <c r="AS319" i="3" s="1"/>
  <c r="F318" i="3"/>
  <c r="AS318" i="3" s="1"/>
  <c r="F317" i="3"/>
  <c r="AS317" i="3" s="1"/>
  <c r="F316" i="3"/>
  <c r="F315" i="3"/>
  <c r="AS315" i="3" s="1"/>
  <c r="F314" i="3"/>
  <c r="AS314" i="3" s="1"/>
  <c r="F313" i="3"/>
  <c r="AS313" i="3" s="1"/>
  <c r="F312" i="3"/>
  <c r="AS312" i="3" s="1"/>
  <c r="F311" i="3"/>
  <c r="AS311" i="3" s="1"/>
  <c r="F310" i="3"/>
  <c r="AS310" i="3" s="1"/>
  <c r="F309" i="3"/>
  <c r="AS309" i="3" s="1"/>
  <c r="F308" i="3"/>
  <c r="F307" i="3"/>
  <c r="AS307" i="3" s="1"/>
  <c r="F306" i="3"/>
  <c r="F305" i="3"/>
  <c r="AS305" i="3" s="1"/>
  <c r="F304" i="3"/>
  <c r="F303" i="3"/>
  <c r="AS303" i="3" s="1"/>
  <c r="F302" i="3"/>
  <c r="AS302" i="3" s="1"/>
  <c r="F301" i="3"/>
  <c r="AS301" i="3" s="1"/>
  <c r="F300" i="3"/>
  <c r="F299" i="3"/>
  <c r="AS299" i="3" s="1"/>
  <c r="F298" i="3"/>
  <c r="F297" i="3"/>
  <c r="AS297" i="3" s="1"/>
  <c r="F296" i="3"/>
  <c r="F295" i="3"/>
  <c r="AS295" i="3" s="1"/>
  <c r="F294" i="3"/>
  <c r="AS294" i="3" s="1"/>
  <c r="F293" i="3"/>
  <c r="AS293" i="3" s="1"/>
  <c r="F292" i="3"/>
  <c r="F291" i="3"/>
  <c r="AS291" i="3" s="1"/>
  <c r="F290" i="3"/>
  <c r="F289" i="3"/>
  <c r="AS289" i="3" s="1"/>
  <c r="F288" i="3"/>
  <c r="F287" i="3"/>
  <c r="AS287" i="3" s="1"/>
  <c r="F286" i="3"/>
  <c r="AS286" i="3" s="1"/>
  <c r="F285" i="3"/>
  <c r="AS285" i="3" s="1"/>
  <c r="F284" i="3"/>
  <c r="F283" i="3"/>
  <c r="AS283" i="3" s="1"/>
  <c r="F282" i="3"/>
  <c r="AS282" i="3" s="1"/>
  <c r="F281" i="3"/>
  <c r="AS281" i="3" s="1"/>
  <c r="F280" i="3"/>
  <c r="F279" i="3"/>
  <c r="AS279" i="3" s="1"/>
  <c r="F278" i="3"/>
  <c r="AS278" i="3" s="1"/>
  <c r="F277" i="3"/>
  <c r="AS277" i="3" s="1"/>
  <c r="F276" i="3"/>
  <c r="F275" i="3"/>
  <c r="AS275" i="3" s="1"/>
  <c r="F274" i="3"/>
  <c r="F273" i="3"/>
  <c r="AS273" i="3" s="1"/>
  <c r="F272" i="3"/>
  <c r="F271" i="3"/>
  <c r="AS271" i="3" s="1"/>
  <c r="F270" i="3"/>
  <c r="AS270" i="3" s="1"/>
  <c r="F269" i="3"/>
  <c r="AS269" i="3" s="1"/>
  <c r="F268" i="3"/>
  <c r="F267" i="3"/>
  <c r="AS267" i="3" s="1"/>
  <c r="F266" i="3"/>
  <c r="F265" i="3"/>
  <c r="AS265" i="3" s="1"/>
  <c r="F264" i="3"/>
  <c r="F263" i="3"/>
  <c r="AS263" i="3" s="1"/>
  <c r="F262" i="3"/>
  <c r="AS262" i="3" s="1"/>
  <c r="F261" i="3"/>
  <c r="AS261" i="3" s="1"/>
  <c r="F260" i="3"/>
  <c r="F259" i="3"/>
  <c r="AS259" i="3" s="1"/>
  <c r="F258" i="3"/>
  <c r="F257" i="3"/>
  <c r="AS257" i="3" s="1"/>
  <c r="F256" i="3"/>
  <c r="F255" i="3"/>
  <c r="AS255" i="3" s="1"/>
  <c r="F254" i="3"/>
  <c r="AS254" i="3" s="1"/>
  <c r="F253" i="3"/>
  <c r="AS253" i="3" s="1"/>
  <c r="F252" i="3"/>
  <c r="F251" i="3"/>
  <c r="AS251" i="3" s="1"/>
  <c r="F250" i="3"/>
  <c r="AS250" i="3" s="1"/>
  <c r="F249" i="3"/>
  <c r="AS249" i="3" s="1"/>
  <c r="F248" i="3"/>
  <c r="AS248" i="3" s="1"/>
  <c r="F247" i="3"/>
  <c r="AS247" i="3" s="1"/>
  <c r="F246" i="3"/>
  <c r="AS246" i="3" s="1"/>
  <c r="F245" i="3"/>
  <c r="AS245" i="3" s="1"/>
  <c r="F244" i="3"/>
  <c r="F243" i="3"/>
  <c r="AS243" i="3" s="1"/>
  <c r="F242" i="3"/>
  <c r="F241" i="3"/>
  <c r="AS241" i="3" s="1"/>
  <c r="F240" i="3"/>
  <c r="F239" i="3"/>
  <c r="AS239" i="3" s="1"/>
  <c r="F238" i="3"/>
  <c r="AS238" i="3" s="1"/>
  <c r="F237" i="3"/>
  <c r="AS237" i="3" s="1"/>
  <c r="F236" i="3"/>
  <c r="F235" i="3"/>
  <c r="AS235" i="3" s="1"/>
  <c r="F234" i="3"/>
  <c r="F233" i="3"/>
  <c r="AS233" i="3" s="1"/>
  <c r="F232" i="3"/>
  <c r="F231" i="3"/>
  <c r="AS231" i="3" s="1"/>
  <c r="F230" i="3"/>
  <c r="AS230" i="3" s="1"/>
  <c r="F229" i="3"/>
  <c r="AS229" i="3" s="1"/>
  <c r="F228" i="3"/>
  <c r="F227" i="3"/>
  <c r="AS227" i="3" s="1"/>
  <c r="F226" i="3"/>
  <c r="F225" i="3"/>
  <c r="AS225" i="3" s="1"/>
  <c r="F224" i="3"/>
  <c r="F223" i="3"/>
  <c r="AS223" i="3" s="1"/>
  <c r="F222" i="3"/>
  <c r="AS222" i="3" s="1"/>
  <c r="F221" i="3"/>
  <c r="AS221" i="3" s="1"/>
  <c r="F220" i="3"/>
  <c r="F219" i="3"/>
  <c r="AS219" i="3" s="1"/>
  <c r="F218" i="3"/>
  <c r="AS218" i="3" s="1"/>
  <c r="F217" i="3"/>
  <c r="AS217" i="3" s="1"/>
  <c r="F216" i="3"/>
  <c r="F215" i="3"/>
  <c r="AS215" i="3" s="1"/>
  <c r="F214" i="3"/>
  <c r="AS214" i="3" s="1"/>
  <c r="F213" i="3"/>
  <c r="AS213" i="3" s="1"/>
  <c r="F212" i="3"/>
  <c r="AR212" i="3" s="1"/>
  <c r="F211" i="3"/>
  <c r="AS211" i="3" s="1"/>
  <c r="F210" i="3"/>
  <c r="F209" i="3"/>
  <c r="AS209" i="3" s="1"/>
  <c r="F208" i="3"/>
  <c r="F207" i="3"/>
  <c r="AS207" i="3" s="1"/>
  <c r="F206" i="3"/>
  <c r="AS206" i="3" s="1"/>
  <c r="F205" i="3"/>
  <c r="AS205" i="3" s="1"/>
  <c r="F204" i="3"/>
  <c r="F203" i="3"/>
  <c r="AS203" i="3" s="1"/>
  <c r="F202" i="3"/>
  <c r="F201" i="3"/>
  <c r="AS201" i="3" s="1"/>
  <c r="F200" i="3"/>
  <c r="F199" i="3"/>
  <c r="AS199" i="3" s="1"/>
  <c r="F198" i="3"/>
  <c r="AS198" i="3" s="1"/>
  <c r="F197" i="3"/>
  <c r="AS197" i="3" s="1"/>
  <c r="F196" i="3"/>
  <c r="F195" i="3"/>
  <c r="AS195" i="3" s="1"/>
  <c r="F194" i="3"/>
  <c r="F193" i="3"/>
  <c r="AS193" i="3" s="1"/>
  <c r="F192" i="3"/>
  <c r="F191" i="3"/>
  <c r="AS191" i="3" s="1"/>
  <c r="F190" i="3"/>
  <c r="AS190" i="3" s="1"/>
  <c r="F189" i="3"/>
  <c r="AS189" i="3" s="1"/>
  <c r="F188" i="3"/>
  <c r="F187" i="3"/>
  <c r="AS187" i="3" s="1"/>
  <c r="F186" i="3"/>
  <c r="AS186" i="3" s="1"/>
  <c r="F185" i="3"/>
  <c r="AS185" i="3" s="1"/>
  <c r="F184" i="3"/>
  <c r="AS184" i="3" s="1"/>
  <c r="F183" i="3"/>
  <c r="AS183" i="3" s="1"/>
  <c r="F182" i="3"/>
  <c r="AS182" i="3" s="1"/>
  <c r="F181" i="3"/>
  <c r="AS181" i="3" s="1"/>
  <c r="F180" i="3"/>
  <c r="F179" i="3"/>
  <c r="AS179" i="3" s="1"/>
  <c r="F178" i="3"/>
  <c r="F177" i="3"/>
  <c r="AS177" i="3" s="1"/>
  <c r="F176" i="3"/>
  <c r="F175" i="3"/>
  <c r="AS175" i="3" s="1"/>
  <c r="F174" i="3"/>
  <c r="AS174" i="3" s="1"/>
  <c r="F173" i="3"/>
  <c r="AS173" i="3" s="1"/>
  <c r="F172" i="3"/>
  <c r="F171" i="3"/>
  <c r="AS171" i="3" s="1"/>
  <c r="F170" i="3"/>
  <c r="F169" i="3"/>
  <c r="AS169" i="3" s="1"/>
  <c r="F168" i="3"/>
  <c r="F167" i="3"/>
  <c r="AS167" i="3" s="1"/>
  <c r="F166" i="3"/>
  <c r="AS166" i="3" s="1"/>
  <c r="F165" i="3"/>
  <c r="AS165" i="3" s="1"/>
  <c r="F164" i="3"/>
  <c r="F163" i="3"/>
  <c r="AS163" i="3" s="1"/>
  <c r="F162" i="3"/>
  <c r="F161" i="3"/>
  <c r="AS161" i="3" s="1"/>
  <c r="F160" i="3"/>
  <c r="F159" i="3"/>
  <c r="AS159" i="3" s="1"/>
  <c r="F158" i="3"/>
  <c r="AS158" i="3" s="1"/>
  <c r="F157" i="3"/>
  <c r="AS157" i="3" s="1"/>
  <c r="F156" i="3"/>
  <c r="F155" i="3"/>
  <c r="AS155" i="3" s="1"/>
  <c r="F154" i="3"/>
  <c r="AS154" i="3" s="1"/>
  <c r="F153" i="3"/>
  <c r="AS153" i="3" s="1"/>
  <c r="F152" i="3"/>
  <c r="F151" i="3"/>
  <c r="AS151" i="3" s="1"/>
  <c r="F150" i="3"/>
  <c r="AS150" i="3" s="1"/>
  <c r="F149" i="3"/>
  <c r="AS149" i="3" s="1"/>
  <c r="F148" i="3"/>
  <c r="F147" i="3"/>
  <c r="AS147" i="3" s="1"/>
  <c r="F146" i="3"/>
  <c r="F145" i="3"/>
  <c r="AS145" i="3" s="1"/>
  <c r="F144" i="3"/>
  <c r="F143" i="3"/>
  <c r="AS143" i="3" s="1"/>
  <c r="F142" i="3"/>
  <c r="AS142" i="3" s="1"/>
  <c r="F141" i="3"/>
  <c r="AS141" i="3" s="1"/>
  <c r="F140" i="3"/>
  <c r="F139" i="3"/>
  <c r="AS139" i="3" s="1"/>
  <c r="F138" i="3"/>
  <c r="F137" i="3"/>
  <c r="AS137" i="3" s="1"/>
  <c r="F136" i="3"/>
  <c r="F135" i="3"/>
  <c r="AS135" i="3" s="1"/>
  <c r="F134" i="3"/>
  <c r="AS134" i="3" s="1"/>
  <c r="F133" i="3"/>
  <c r="AS133" i="3" s="1"/>
  <c r="F132" i="3"/>
  <c r="F131" i="3"/>
  <c r="AS131" i="3" s="1"/>
  <c r="F130" i="3"/>
  <c r="F129" i="3"/>
  <c r="AS129" i="3" s="1"/>
  <c r="F128" i="3"/>
  <c r="F127" i="3"/>
  <c r="AS127" i="3" s="1"/>
  <c r="F126" i="3"/>
  <c r="AS126" i="3" s="1"/>
  <c r="F125" i="3"/>
  <c r="AS125" i="3" s="1"/>
  <c r="F124" i="3"/>
  <c r="F123" i="3"/>
  <c r="AS123" i="3" s="1"/>
  <c r="F122" i="3"/>
  <c r="AS122" i="3" s="1"/>
  <c r="F121" i="3"/>
  <c r="AS121" i="3" s="1"/>
  <c r="F120" i="3"/>
  <c r="AS120" i="3" s="1"/>
  <c r="F119" i="3"/>
  <c r="AS119" i="3" s="1"/>
  <c r="F118" i="3"/>
  <c r="AS118" i="3" s="1"/>
  <c r="F117" i="3"/>
  <c r="AS117" i="3" s="1"/>
  <c r="F116" i="3"/>
  <c r="F115" i="3"/>
  <c r="AS115" i="3" s="1"/>
  <c r="F114" i="3"/>
  <c r="F113" i="3"/>
  <c r="AS113" i="3" s="1"/>
  <c r="F112" i="3"/>
  <c r="F111" i="3"/>
  <c r="AS111" i="3" s="1"/>
  <c r="F110" i="3"/>
  <c r="AS110" i="3" s="1"/>
  <c r="F109" i="3"/>
  <c r="AS109" i="3" s="1"/>
  <c r="F108" i="3"/>
  <c r="F107" i="3"/>
  <c r="AS107" i="3" s="1"/>
  <c r="F106" i="3"/>
  <c r="F105" i="3"/>
  <c r="AS105" i="3" s="1"/>
  <c r="F104" i="3"/>
  <c r="F103" i="3"/>
  <c r="AS103" i="3" s="1"/>
  <c r="F102" i="3"/>
  <c r="AS102" i="3" s="1"/>
  <c r="F101" i="3"/>
  <c r="AS101" i="3" s="1"/>
  <c r="F100" i="3"/>
  <c r="F99" i="3"/>
  <c r="AS99" i="3" s="1"/>
  <c r="F98" i="3"/>
  <c r="F97" i="3"/>
  <c r="AS97" i="3" s="1"/>
  <c r="F96" i="3"/>
  <c r="F95" i="3"/>
  <c r="AS95" i="3" s="1"/>
  <c r="F94" i="3"/>
  <c r="AS94" i="3" s="1"/>
  <c r="F93" i="3"/>
  <c r="AS93" i="3" s="1"/>
  <c r="F92" i="3"/>
  <c r="F91" i="3"/>
  <c r="AS91" i="3" s="1"/>
  <c r="F90" i="3"/>
  <c r="AS90" i="3" s="1"/>
  <c r="F89" i="3"/>
  <c r="AS89" i="3" s="1"/>
  <c r="F88" i="3"/>
  <c r="F87" i="3"/>
  <c r="AS87" i="3" s="1"/>
  <c r="F86" i="3"/>
  <c r="AS86" i="3" s="1"/>
  <c r="F85" i="3"/>
  <c r="AS85" i="3" s="1"/>
  <c r="F84" i="3"/>
  <c r="AR84" i="3" s="1"/>
  <c r="F83" i="3"/>
  <c r="AS83" i="3" s="1"/>
  <c r="F82" i="3"/>
  <c r="F81" i="3"/>
  <c r="AS81" i="3" s="1"/>
  <c r="F80" i="3"/>
  <c r="F79" i="3"/>
  <c r="AS79" i="3" s="1"/>
  <c r="F78" i="3"/>
  <c r="AS78" i="3" s="1"/>
  <c r="F77" i="3"/>
  <c r="AS77" i="3" s="1"/>
  <c r="F76" i="3"/>
  <c r="F75" i="3"/>
  <c r="AS75" i="3" s="1"/>
  <c r="F74" i="3"/>
  <c r="F73" i="3"/>
  <c r="AS73" i="3" s="1"/>
  <c r="F72" i="3"/>
  <c r="F71" i="3"/>
  <c r="AS71" i="3" s="1"/>
  <c r="F70" i="3"/>
  <c r="AS70" i="3" s="1"/>
  <c r="F69" i="3"/>
  <c r="AS69" i="3" s="1"/>
  <c r="F68" i="3"/>
  <c r="F67" i="3"/>
  <c r="AS67" i="3" s="1"/>
  <c r="F66" i="3"/>
  <c r="F65" i="3"/>
  <c r="AS65" i="3" s="1"/>
  <c r="F64" i="3"/>
  <c r="F63" i="3"/>
  <c r="AS63" i="3" s="1"/>
  <c r="F62" i="3"/>
  <c r="AS62" i="3" s="1"/>
  <c r="F61" i="3"/>
  <c r="AS61" i="3" s="1"/>
  <c r="F60" i="3"/>
  <c r="F59" i="3"/>
  <c r="AS59" i="3" s="1"/>
  <c r="F58" i="3"/>
  <c r="AS58" i="3" s="1"/>
  <c r="F57" i="3"/>
  <c r="AS57" i="3" s="1"/>
  <c r="F56" i="3"/>
  <c r="AS56" i="3" s="1"/>
  <c r="F55" i="3"/>
  <c r="AS55" i="3" s="1"/>
  <c r="F54" i="3"/>
  <c r="AS54" i="3" s="1"/>
  <c r="F53" i="3"/>
  <c r="AS53" i="3" s="1"/>
  <c r="F52" i="3"/>
  <c r="F51" i="3"/>
  <c r="AS51" i="3" s="1"/>
  <c r="F50" i="3"/>
  <c r="F49" i="3"/>
  <c r="AS49" i="3" s="1"/>
  <c r="F48" i="3"/>
  <c r="F47" i="3"/>
  <c r="AS47" i="3" s="1"/>
  <c r="F46" i="3"/>
  <c r="AS46" i="3" s="1"/>
  <c r="F45" i="3"/>
  <c r="AS45" i="3" s="1"/>
  <c r="F44" i="3"/>
  <c r="F43" i="3"/>
  <c r="AS43" i="3" s="1"/>
  <c r="F42" i="3"/>
  <c r="F41" i="3"/>
  <c r="AS41" i="3" s="1"/>
  <c r="F40" i="3"/>
  <c r="F39" i="3"/>
  <c r="AS39" i="3" s="1"/>
  <c r="F38" i="3"/>
  <c r="AS38" i="3" s="1"/>
  <c r="F37" i="3"/>
  <c r="AS37" i="3" s="1"/>
  <c r="F36" i="3"/>
  <c r="F35" i="3"/>
  <c r="AS35" i="3" s="1"/>
  <c r="F34" i="3"/>
  <c r="F33" i="3"/>
  <c r="AS33" i="3" s="1"/>
  <c r="F32" i="3"/>
  <c r="F31" i="3"/>
  <c r="AS31" i="3" s="1"/>
  <c r="F30" i="3"/>
  <c r="AS30" i="3" s="1"/>
  <c r="F29" i="3"/>
  <c r="AS29" i="3" s="1"/>
  <c r="F28" i="3"/>
  <c r="F27" i="3"/>
  <c r="AS27" i="3" s="1"/>
  <c r="F26" i="3"/>
  <c r="AS26" i="3" s="1"/>
  <c r="F25" i="3"/>
  <c r="AS25" i="3" s="1"/>
  <c r="F24" i="3"/>
  <c r="F23" i="3"/>
  <c r="AS23" i="3" s="1"/>
  <c r="F22" i="3"/>
  <c r="AS22" i="3" s="1"/>
  <c r="F21" i="3"/>
  <c r="AS21" i="3" s="1"/>
  <c r="F20" i="3"/>
  <c r="F19" i="3"/>
  <c r="AS19" i="3" s="1"/>
  <c r="F18" i="3"/>
  <c r="F17" i="3"/>
  <c r="BD17" i="3" s="1"/>
  <c r="AR16" i="3"/>
  <c r="B262" i="6"/>
  <c r="U262" i="6" s="1"/>
  <c r="B261" i="6"/>
  <c r="B260" i="6"/>
  <c r="U260" i="6" s="1"/>
  <c r="B259" i="6"/>
  <c r="B258" i="6"/>
  <c r="B257" i="6"/>
  <c r="B256" i="6"/>
  <c r="U256" i="6" s="1"/>
  <c r="B255" i="6"/>
  <c r="B254" i="6"/>
  <c r="U254" i="6" s="1"/>
  <c r="B253" i="6"/>
  <c r="B252" i="6"/>
  <c r="U252" i="6" s="1"/>
  <c r="B251" i="6"/>
  <c r="T251" i="6" s="1"/>
  <c r="B250" i="6"/>
  <c r="B249" i="6"/>
  <c r="B248" i="6"/>
  <c r="U248" i="6" s="1"/>
  <c r="B247" i="6"/>
  <c r="B246" i="6"/>
  <c r="U246" i="6" s="1"/>
  <c r="B245" i="6"/>
  <c r="B244" i="6"/>
  <c r="U244" i="6" s="1"/>
  <c r="B243" i="6"/>
  <c r="B242" i="6"/>
  <c r="B241" i="6"/>
  <c r="B240" i="6"/>
  <c r="U240" i="6" s="1"/>
  <c r="B239" i="6"/>
  <c r="B238" i="6"/>
  <c r="U238" i="6" s="1"/>
  <c r="B237" i="6"/>
  <c r="B236" i="6"/>
  <c r="U236" i="6" s="1"/>
  <c r="B235" i="6"/>
  <c r="B234" i="6"/>
  <c r="B233" i="6"/>
  <c r="B232" i="6"/>
  <c r="B231" i="6"/>
  <c r="B230" i="6"/>
  <c r="U230" i="6" s="1"/>
  <c r="B229" i="6"/>
  <c r="B228" i="6"/>
  <c r="B227" i="6"/>
  <c r="B226" i="6"/>
  <c r="B225" i="6"/>
  <c r="B224" i="6"/>
  <c r="B223" i="6"/>
  <c r="U223" i="6" s="1"/>
  <c r="B222" i="6"/>
  <c r="U222" i="6" s="1"/>
  <c r="B221" i="6"/>
  <c r="B220" i="6"/>
  <c r="B219" i="6"/>
  <c r="T219" i="6" s="1"/>
  <c r="B218" i="6"/>
  <c r="B217" i="6"/>
  <c r="B216" i="6"/>
  <c r="B215" i="6"/>
  <c r="B214" i="6"/>
  <c r="U214" i="6" s="1"/>
  <c r="B213" i="6"/>
  <c r="B212" i="6"/>
  <c r="B211" i="6"/>
  <c r="U211" i="6" s="1"/>
  <c r="B210" i="6"/>
  <c r="B209" i="6"/>
  <c r="B208" i="6"/>
  <c r="B207" i="6"/>
  <c r="B206" i="6"/>
  <c r="U206" i="6" s="1"/>
  <c r="B205" i="6"/>
  <c r="B204" i="6"/>
  <c r="B203" i="6"/>
  <c r="B202" i="6"/>
  <c r="B201" i="6"/>
  <c r="B200" i="6"/>
  <c r="B199" i="6"/>
  <c r="U199" i="6" s="1"/>
  <c r="B198" i="6"/>
  <c r="U198" i="6" s="1"/>
  <c r="B197" i="6"/>
  <c r="B196" i="6"/>
  <c r="B195" i="6"/>
  <c r="B194" i="6"/>
  <c r="B193" i="6"/>
  <c r="B192" i="6"/>
  <c r="B191" i="6"/>
  <c r="B190" i="6"/>
  <c r="U190" i="6" s="1"/>
  <c r="B189" i="6"/>
  <c r="B188" i="6"/>
  <c r="B187" i="6"/>
  <c r="T187" i="6" s="1"/>
  <c r="B186" i="6"/>
  <c r="B185" i="6"/>
  <c r="B184" i="6"/>
  <c r="B183" i="6"/>
  <c r="B182" i="6"/>
  <c r="U182" i="6" s="1"/>
  <c r="B181" i="6"/>
  <c r="B180" i="6"/>
  <c r="B179" i="6"/>
  <c r="B178" i="6"/>
  <c r="B177" i="6"/>
  <c r="B176" i="6"/>
  <c r="B175" i="6"/>
  <c r="B174" i="6"/>
  <c r="U174" i="6" s="1"/>
  <c r="B173" i="6"/>
  <c r="B172" i="6"/>
  <c r="B171" i="6"/>
  <c r="B170" i="6"/>
  <c r="B169" i="6"/>
  <c r="B168" i="6"/>
  <c r="B167" i="6"/>
  <c r="B166" i="6"/>
  <c r="U166" i="6" s="1"/>
  <c r="B165" i="6"/>
  <c r="B164" i="6"/>
  <c r="B163" i="6"/>
  <c r="B162" i="6"/>
  <c r="B161" i="6"/>
  <c r="B160" i="6"/>
  <c r="B159" i="6"/>
  <c r="U159" i="6" s="1"/>
  <c r="B158" i="6"/>
  <c r="U158" i="6" s="1"/>
  <c r="B157" i="6"/>
  <c r="B156" i="6"/>
  <c r="B155" i="6"/>
  <c r="T155" i="6" s="1"/>
  <c r="B154" i="6"/>
  <c r="B153" i="6"/>
  <c r="B152" i="6"/>
  <c r="B151" i="6"/>
  <c r="B150" i="6"/>
  <c r="U150" i="6" s="1"/>
  <c r="B149" i="6"/>
  <c r="B148" i="6"/>
  <c r="B147" i="6"/>
  <c r="U147" i="6" s="1"/>
  <c r="B146" i="6"/>
  <c r="B145" i="6"/>
  <c r="B144" i="6"/>
  <c r="B143" i="6"/>
  <c r="B142" i="6"/>
  <c r="U142" i="6" s="1"/>
  <c r="B141" i="6"/>
  <c r="B140" i="6"/>
  <c r="B139" i="6"/>
  <c r="B138" i="6"/>
  <c r="B137" i="6"/>
  <c r="B136" i="6"/>
  <c r="B135" i="6"/>
  <c r="U135" i="6" s="1"/>
  <c r="B134" i="6"/>
  <c r="B133" i="6"/>
  <c r="B132" i="6"/>
  <c r="B131" i="6"/>
  <c r="B130" i="6"/>
  <c r="U130" i="6" s="1"/>
  <c r="B129" i="6"/>
  <c r="B128" i="6"/>
  <c r="B127" i="6"/>
  <c r="B126" i="6"/>
  <c r="B125" i="6"/>
  <c r="B124" i="6"/>
  <c r="B123" i="6"/>
  <c r="T123" i="6" s="1"/>
  <c r="B122" i="6"/>
  <c r="U122" i="6" s="1"/>
  <c r="B121" i="6"/>
  <c r="B120" i="6"/>
  <c r="B119" i="6"/>
  <c r="B118" i="6"/>
  <c r="B117" i="6"/>
  <c r="B116" i="6"/>
  <c r="B115" i="6"/>
  <c r="B114" i="6"/>
  <c r="U114" i="6" s="1"/>
  <c r="B113" i="6"/>
  <c r="B112" i="6"/>
  <c r="B111" i="6"/>
  <c r="B110" i="6"/>
  <c r="B109" i="6"/>
  <c r="B108" i="6"/>
  <c r="B107" i="6"/>
  <c r="B106" i="6"/>
  <c r="U106" i="6" s="1"/>
  <c r="B105" i="6"/>
  <c r="B104" i="6"/>
  <c r="B103" i="6"/>
  <c r="B102" i="6"/>
  <c r="B101" i="6"/>
  <c r="B100" i="6"/>
  <c r="B99" i="6"/>
  <c r="B98" i="6"/>
  <c r="U98" i="6" s="1"/>
  <c r="B97" i="6"/>
  <c r="B96" i="6"/>
  <c r="B95" i="6"/>
  <c r="U95" i="6" s="1"/>
  <c r="B94" i="6"/>
  <c r="B93" i="6"/>
  <c r="B92" i="6"/>
  <c r="B91" i="6"/>
  <c r="T91" i="6" s="1"/>
  <c r="B90" i="6"/>
  <c r="U90" i="6" s="1"/>
  <c r="B89" i="6"/>
  <c r="B88" i="6"/>
  <c r="B87" i="6"/>
  <c r="B86" i="6"/>
  <c r="B85" i="6"/>
  <c r="B84" i="6"/>
  <c r="B83" i="6"/>
  <c r="U83" i="6" s="1"/>
  <c r="B82" i="6"/>
  <c r="U82" i="6" s="1"/>
  <c r="B81" i="6"/>
  <c r="B80" i="6"/>
  <c r="B79" i="6"/>
  <c r="B78" i="6"/>
  <c r="B77" i="6"/>
  <c r="B76" i="6"/>
  <c r="B75" i="6"/>
  <c r="B74" i="6"/>
  <c r="U74" i="6" s="1"/>
  <c r="B73" i="6"/>
  <c r="B72" i="6"/>
  <c r="B71" i="6"/>
  <c r="U71" i="6" s="1"/>
  <c r="B70" i="6"/>
  <c r="B69" i="6"/>
  <c r="B68" i="6"/>
  <c r="B67" i="6"/>
  <c r="B66" i="6"/>
  <c r="U66" i="6" s="1"/>
  <c r="B65" i="6"/>
  <c r="B64" i="6"/>
  <c r="B63" i="6"/>
  <c r="B62" i="6"/>
  <c r="B61" i="6"/>
  <c r="B60" i="6"/>
  <c r="B59" i="6"/>
  <c r="T59" i="6" s="1"/>
  <c r="B58" i="6"/>
  <c r="U58" i="6" s="1"/>
  <c r="B57" i="6"/>
  <c r="B56" i="6"/>
  <c r="B55" i="6"/>
  <c r="B54" i="6"/>
  <c r="B53" i="6"/>
  <c r="B52" i="6"/>
  <c r="B51" i="6"/>
  <c r="B50" i="6"/>
  <c r="U50" i="6" s="1"/>
  <c r="B49" i="6"/>
  <c r="B48" i="6"/>
  <c r="B47" i="6"/>
  <c r="B46" i="6"/>
  <c r="B45" i="6"/>
  <c r="B44" i="6"/>
  <c r="B43" i="6"/>
  <c r="B42" i="6"/>
  <c r="U42" i="6" s="1"/>
  <c r="B41" i="6"/>
  <c r="B40" i="6"/>
  <c r="B39" i="6"/>
  <c r="B38" i="6"/>
  <c r="B37" i="6"/>
  <c r="B36" i="6"/>
  <c r="B35" i="6"/>
  <c r="B34" i="6"/>
  <c r="U34" i="6" s="1"/>
  <c r="B33" i="6"/>
  <c r="B32" i="6"/>
  <c r="B31" i="6"/>
  <c r="U31" i="6" s="1"/>
  <c r="B30" i="6"/>
  <c r="U30" i="6" s="1"/>
  <c r="B29" i="6"/>
  <c r="B28" i="6"/>
  <c r="B27" i="6"/>
  <c r="T27" i="6" s="1"/>
  <c r="B26" i="6"/>
  <c r="B25" i="6"/>
  <c r="B24" i="6"/>
  <c r="B23" i="6"/>
  <c r="B22" i="6"/>
  <c r="U22" i="6" s="1"/>
  <c r="B21" i="6"/>
  <c r="B20" i="6"/>
  <c r="T20" i="6" s="1"/>
  <c r="B19" i="6"/>
  <c r="U19" i="6" s="1"/>
  <c r="B18" i="6"/>
  <c r="T18" i="6" s="1"/>
  <c r="B17" i="6"/>
  <c r="B519" i="4"/>
  <c r="M519" i="4" s="1"/>
  <c r="B318" i="4"/>
  <c r="M318" i="4" s="1"/>
  <c r="B317" i="4"/>
  <c r="L317" i="4" s="1"/>
  <c r="B316" i="4"/>
  <c r="B315" i="4"/>
  <c r="L315" i="4" s="1"/>
  <c r="B314" i="4"/>
  <c r="L314" i="4" s="1"/>
  <c r="B313" i="4"/>
  <c r="L313" i="4" s="1"/>
  <c r="B312" i="4"/>
  <c r="B311" i="4"/>
  <c r="L311" i="4" s="1"/>
  <c r="B310" i="4"/>
  <c r="M310" i="4" s="1"/>
  <c r="B309" i="4"/>
  <c r="L309" i="4" s="1"/>
  <c r="B308" i="4"/>
  <c r="B307" i="4"/>
  <c r="L307" i="4" s="1"/>
  <c r="B306" i="4"/>
  <c r="L306" i="4" s="1"/>
  <c r="B305" i="4"/>
  <c r="L305" i="4" s="1"/>
  <c r="B304" i="4"/>
  <c r="B303" i="4"/>
  <c r="L303" i="4" s="1"/>
  <c r="B302" i="4"/>
  <c r="M302" i="4" s="1"/>
  <c r="B301" i="4"/>
  <c r="L301" i="4" s="1"/>
  <c r="B300" i="4"/>
  <c r="B299" i="4"/>
  <c r="L299" i="4" s="1"/>
  <c r="B298" i="4"/>
  <c r="L298" i="4" s="1"/>
  <c r="B297" i="4"/>
  <c r="L297" i="4" s="1"/>
  <c r="B296" i="4"/>
  <c r="B295" i="4"/>
  <c r="L295" i="4" s="1"/>
  <c r="B294" i="4"/>
  <c r="M294" i="4" s="1"/>
  <c r="B293" i="4"/>
  <c r="L293" i="4" s="1"/>
  <c r="B292" i="4"/>
  <c r="B291" i="4"/>
  <c r="L291" i="4" s="1"/>
  <c r="B290" i="4"/>
  <c r="L290" i="4" s="1"/>
  <c r="B289" i="4"/>
  <c r="L289" i="4" s="1"/>
  <c r="B288" i="4"/>
  <c r="B287" i="4"/>
  <c r="L287" i="4" s="1"/>
  <c r="B286" i="4"/>
  <c r="M286" i="4" s="1"/>
  <c r="B285" i="4"/>
  <c r="L285" i="4" s="1"/>
  <c r="B284" i="4"/>
  <c r="B283" i="4"/>
  <c r="L283" i="4" s="1"/>
  <c r="B282" i="4"/>
  <c r="L282" i="4" s="1"/>
  <c r="B281" i="4"/>
  <c r="L281" i="4" s="1"/>
  <c r="B280" i="4"/>
  <c r="B279" i="4"/>
  <c r="L279" i="4" s="1"/>
  <c r="B278" i="4"/>
  <c r="M278" i="4" s="1"/>
  <c r="B277" i="4"/>
  <c r="L277" i="4" s="1"/>
  <c r="B276" i="4"/>
  <c r="B275" i="4"/>
  <c r="L275" i="4" s="1"/>
  <c r="B274" i="4"/>
  <c r="L274" i="4" s="1"/>
  <c r="B273" i="4"/>
  <c r="L273" i="4" s="1"/>
  <c r="B272" i="4"/>
  <c r="B271" i="4"/>
  <c r="L271" i="4" s="1"/>
  <c r="B270" i="4"/>
  <c r="M270" i="4" s="1"/>
  <c r="B269" i="4"/>
  <c r="L269" i="4" s="1"/>
  <c r="B268" i="4"/>
  <c r="B267" i="4"/>
  <c r="L267" i="4" s="1"/>
  <c r="B266" i="4"/>
  <c r="L266" i="4" s="1"/>
  <c r="B265" i="4"/>
  <c r="L265" i="4" s="1"/>
  <c r="B264" i="4"/>
  <c r="B263" i="4"/>
  <c r="L263" i="4" s="1"/>
  <c r="B262" i="4"/>
  <c r="M262" i="4" s="1"/>
  <c r="B211" i="4"/>
  <c r="L211" i="4" s="1"/>
  <c r="B210" i="4"/>
  <c r="B209" i="4"/>
  <c r="L209" i="4" s="1"/>
  <c r="B208" i="4"/>
  <c r="L208" i="4" s="1"/>
  <c r="B207" i="4"/>
  <c r="L207" i="4" s="1"/>
  <c r="B206" i="4"/>
  <c r="B205" i="4"/>
  <c r="L205" i="4" s="1"/>
  <c r="B204" i="4"/>
  <c r="M204" i="4" s="1"/>
  <c r="B203" i="4"/>
  <c r="L203" i="4" s="1"/>
  <c r="B202" i="4"/>
  <c r="B201" i="4"/>
  <c r="L201" i="4" s="1"/>
  <c r="B200" i="4"/>
  <c r="L200" i="4" s="1"/>
  <c r="B199" i="4"/>
  <c r="L199" i="4" s="1"/>
  <c r="B198" i="4"/>
  <c r="B197" i="4"/>
  <c r="L197" i="4" s="1"/>
  <c r="B196" i="4"/>
  <c r="M196" i="4" s="1"/>
  <c r="B195" i="4"/>
  <c r="L195" i="4" s="1"/>
  <c r="B194" i="4"/>
  <c r="B193" i="4"/>
  <c r="L193" i="4" s="1"/>
  <c r="B192" i="4"/>
  <c r="L192" i="4" s="1"/>
  <c r="B191" i="4"/>
  <c r="L191" i="4" s="1"/>
  <c r="B190" i="4"/>
  <c r="B189" i="4"/>
  <c r="L189" i="4" s="1"/>
  <c r="B188" i="4"/>
  <c r="M188" i="4" s="1"/>
  <c r="B187" i="4"/>
  <c r="L187" i="4" s="1"/>
  <c r="B186" i="4"/>
  <c r="B185" i="4"/>
  <c r="L185" i="4" s="1"/>
  <c r="B184" i="4"/>
  <c r="L184" i="4" s="1"/>
  <c r="B183" i="4"/>
  <c r="L183" i="4" s="1"/>
  <c r="B182" i="4"/>
  <c r="B181" i="4"/>
  <c r="L181" i="4" s="1"/>
  <c r="B180" i="4"/>
  <c r="M180" i="4" s="1"/>
  <c r="B179" i="4"/>
  <c r="L179" i="4" s="1"/>
  <c r="B178" i="4"/>
  <c r="B177" i="4"/>
  <c r="L177" i="4" s="1"/>
  <c r="B176" i="4"/>
  <c r="L176" i="4" s="1"/>
  <c r="B175" i="4"/>
  <c r="L175" i="4" s="1"/>
  <c r="B174" i="4"/>
  <c r="B173" i="4"/>
  <c r="L173" i="4" s="1"/>
  <c r="B172" i="4"/>
  <c r="M172" i="4" s="1"/>
  <c r="B171" i="4"/>
  <c r="L171" i="4" s="1"/>
  <c r="B170" i="4"/>
  <c r="B169" i="4"/>
  <c r="L169" i="4" s="1"/>
  <c r="B168" i="4"/>
  <c r="L168" i="4" s="1"/>
  <c r="B167" i="4"/>
  <c r="L167" i="4" s="1"/>
  <c r="B166" i="4"/>
  <c r="B165" i="4"/>
  <c r="L165" i="4" s="1"/>
  <c r="B164" i="4"/>
  <c r="M164" i="4" s="1"/>
  <c r="B163" i="4"/>
  <c r="L163" i="4" s="1"/>
  <c r="B162" i="4"/>
  <c r="B161" i="4"/>
  <c r="L161" i="4" s="1"/>
  <c r="B160" i="4"/>
  <c r="L160" i="4" s="1"/>
  <c r="B159" i="4"/>
  <c r="L159" i="4" s="1"/>
  <c r="B158" i="4"/>
  <c r="B157" i="4"/>
  <c r="L157" i="4" s="1"/>
  <c r="B156" i="4"/>
  <c r="M156" i="4" s="1"/>
  <c r="B155" i="4"/>
  <c r="L155" i="4" s="1"/>
  <c r="B154" i="4"/>
  <c r="B153" i="4"/>
  <c r="L153" i="4" s="1"/>
  <c r="B152" i="4"/>
  <c r="L152" i="4" s="1"/>
  <c r="B151" i="4"/>
  <c r="L151" i="4" s="1"/>
  <c r="B150" i="4"/>
  <c r="B149" i="4"/>
  <c r="L149" i="4" s="1"/>
  <c r="B148" i="4"/>
  <c r="M148" i="4" s="1"/>
  <c r="B147" i="4"/>
  <c r="L147" i="4" s="1"/>
  <c r="B146" i="4"/>
  <c r="B145" i="4"/>
  <c r="L145" i="4" s="1"/>
  <c r="B144" i="4"/>
  <c r="L144" i="4" s="1"/>
  <c r="B143" i="4"/>
  <c r="L143" i="4" s="1"/>
  <c r="B142" i="4"/>
  <c r="B141" i="4"/>
  <c r="L141" i="4" s="1"/>
  <c r="B140" i="4"/>
  <c r="M140" i="4" s="1"/>
  <c r="B139" i="4"/>
  <c r="L139" i="4" s="1"/>
  <c r="B138" i="4"/>
  <c r="B137" i="4"/>
  <c r="L137" i="4" s="1"/>
  <c r="B136" i="4"/>
  <c r="L136" i="4" s="1"/>
  <c r="B135" i="4"/>
  <c r="L135" i="4" s="1"/>
  <c r="B134" i="4"/>
  <c r="B133" i="4"/>
  <c r="L133" i="4" s="1"/>
  <c r="B132" i="4"/>
  <c r="M132" i="4" s="1"/>
  <c r="B131" i="4"/>
  <c r="L131" i="4" s="1"/>
  <c r="B130" i="4"/>
  <c r="B129" i="4"/>
  <c r="L129" i="4" s="1"/>
  <c r="B128" i="4"/>
  <c r="L128" i="4" s="1"/>
  <c r="B127" i="4"/>
  <c r="L127" i="4" s="1"/>
  <c r="B126" i="4"/>
  <c r="B125" i="4"/>
  <c r="L125" i="4" s="1"/>
  <c r="B124" i="4"/>
  <c r="M124" i="4" s="1"/>
  <c r="B123" i="4"/>
  <c r="L123" i="4" s="1"/>
  <c r="B122" i="4"/>
  <c r="B121" i="4"/>
  <c r="L121" i="4" s="1"/>
  <c r="B120" i="4"/>
  <c r="L120" i="4" s="1"/>
  <c r="B119" i="4"/>
  <c r="L119" i="4" s="1"/>
  <c r="B118" i="4"/>
  <c r="B117" i="4"/>
  <c r="L117" i="4" s="1"/>
  <c r="B116" i="4"/>
  <c r="M116" i="4" s="1"/>
  <c r="B115" i="4"/>
  <c r="L115" i="4" s="1"/>
  <c r="B114" i="4"/>
  <c r="B113" i="4"/>
  <c r="L113" i="4" s="1"/>
  <c r="B112" i="4"/>
  <c r="L112" i="4" s="1"/>
  <c r="B111" i="4"/>
  <c r="L111" i="4" s="1"/>
  <c r="B110" i="4"/>
  <c r="B109" i="4"/>
  <c r="L109" i="4" s="1"/>
  <c r="B108" i="4"/>
  <c r="M108" i="4" s="1"/>
  <c r="B107" i="4"/>
  <c r="L107" i="4" s="1"/>
  <c r="B106" i="4"/>
  <c r="B105" i="4"/>
  <c r="L105" i="4" s="1"/>
  <c r="B104" i="4"/>
  <c r="L104" i="4" s="1"/>
  <c r="B103" i="4"/>
  <c r="L103" i="4" s="1"/>
  <c r="B102" i="4"/>
  <c r="B101" i="4"/>
  <c r="L101" i="4" s="1"/>
  <c r="B100" i="4"/>
  <c r="M100" i="4" s="1"/>
  <c r="B99" i="4"/>
  <c r="L99" i="4" s="1"/>
  <c r="B98" i="4"/>
  <c r="B97" i="4"/>
  <c r="L97" i="4" s="1"/>
  <c r="B96" i="4"/>
  <c r="L96" i="4" s="1"/>
  <c r="B95" i="4"/>
  <c r="L95" i="4" s="1"/>
  <c r="B94" i="4"/>
  <c r="B93" i="4"/>
  <c r="L93" i="4" s="1"/>
  <c r="B92" i="4"/>
  <c r="M92" i="4" s="1"/>
  <c r="B91" i="4"/>
  <c r="L91" i="4" s="1"/>
  <c r="B90" i="4"/>
  <c r="B89" i="4"/>
  <c r="L89" i="4" s="1"/>
  <c r="B88" i="4"/>
  <c r="L88" i="4" s="1"/>
  <c r="B87" i="4"/>
  <c r="L87" i="4" s="1"/>
  <c r="B86" i="4"/>
  <c r="B85" i="4"/>
  <c r="L85" i="4" s="1"/>
  <c r="B84" i="4"/>
  <c r="M84" i="4" s="1"/>
  <c r="B83" i="4"/>
  <c r="L83" i="4" s="1"/>
  <c r="B82" i="4"/>
  <c r="B81" i="4"/>
  <c r="L81" i="4" s="1"/>
  <c r="B80" i="4"/>
  <c r="L80" i="4" s="1"/>
  <c r="B79" i="4"/>
  <c r="L79" i="4" s="1"/>
  <c r="B78" i="4"/>
  <c r="B77" i="4"/>
  <c r="L77" i="4" s="1"/>
  <c r="B76" i="4"/>
  <c r="M76" i="4" s="1"/>
  <c r="B75" i="4"/>
  <c r="L75" i="4" s="1"/>
  <c r="B74" i="4"/>
  <c r="B73" i="4"/>
  <c r="L73" i="4" s="1"/>
  <c r="B72" i="4"/>
  <c r="L72" i="4" s="1"/>
  <c r="B71" i="4"/>
  <c r="L71" i="4" s="1"/>
  <c r="B70" i="4"/>
  <c r="B69" i="4"/>
  <c r="L69" i="4" s="1"/>
  <c r="B68" i="4"/>
  <c r="M68" i="4" s="1"/>
  <c r="B67" i="4"/>
  <c r="L67" i="4" s="1"/>
  <c r="B66" i="4"/>
  <c r="B65" i="4"/>
  <c r="L65" i="4" s="1"/>
  <c r="B64" i="4"/>
  <c r="L64" i="4" s="1"/>
  <c r="B63" i="4"/>
  <c r="L63" i="4" s="1"/>
  <c r="B62" i="4"/>
  <c r="B61" i="4"/>
  <c r="L61" i="4" s="1"/>
  <c r="B60" i="4"/>
  <c r="M60" i="4" s="1"/>
  <c r="B59" i="4"/>
  <c r="L59" i="4" s="1"/>
  <c r="B58" i="4"/>
  <c r="B57" i="4"/>
  <c r="L57" i="4" s="1"/>
  <c r="B56" i="4"/>
  <c r="L56" i="4" s="1"/>
  <c r="B55" i="4"/>
  <c r="L55" i="4" s="1"/>
  <c r="B54" i="4"/>
  <c r="B53" i="4"/>
  <c r="L53" i="4" s="1"/>
  <c r="B52" i="4"/>
  <c r="M52" i="4" s="1"/>
  <c r="B51" i="4"/>
  <c r="L51" i="4" s="1"/>
  <c r="B50" i="4"/>
  <c r="B49" i="4"/>
  <c r="L49" i="4" s="1"/>
  <c r="B48" i="4"/>
  <c r="L48" i="4" s="1"/>
  <c r="B47" i="4"/>
  <c r="L47" i="4" s="1"/>
  <c r="B46" i="4"/>
  <c r="B45" i="4"/>
  <c r="L45" i="4" s="1"/>
  <c r="B44" i="4"/>
  <c r="M44" i="4" s="1"/>
  <c r="B43" i="4"/>
  <c r="L43" i="4" s="1"/>
  <c r="B42" i="4"/>
  <c r="B41" i="4"/>
  <c r="L41" i="4" s="1"/>
  <c r="B40" i="4"/>
  <c r="L40" i="4" s="1"/>
  <c r="B39" i="4"/>
  <c r="L39" i="4" s="1"/>
  <c r="B38" i="4"/>
  <c r="B37" i="4"/>
  <c r="L37" i="4" s="1"/>
  <c r="B36" i="4"/>
  <c r="M36" i="4" s="1"/>
  <c r="B35" i="4"/>
  <c r="L35" i="4" s="1"/>
  <c r="B34" i="4"/>
  <c r="B33" i="4"/>
  <c r="L33" i="4" s="1"/>
  <c r="B32" i="4"/>
  <c r="L32" i="4" s="1"/>
  <c r="B31" i="4"/>
  <c r="L31" i="4" s="1"/>
  <c r="B30" i="4"/>
  <c r="B29" i="4"/>
  <c r="L29" i="4" s="1"/>
  <c r="B28" i="4"/>
  <c r="M28" i="4" s="1"/>
  <c r="B27" i="4"/>
  <c r="L27" i="4" s="1"/>
  <c r="B26" i="4"/>
  <c r="B25" i="4"/>
  <c r="L25" i="4" s="1"/>
  <c r="B24" i="4"/>
  <c r="L24" i="4" s="1"/>
  <c r="B23" i="4"/>
  <c r="L23" i="4" s="1"/>
  <c r="B22" i="4"/>
  <c r="B21" i="4"/>
  <c r="B20" i="4"/>
  <c r="M20" i="4" s="1"/>
  <c r="B515" i="5"/>
  <c r="B514" i="5"/>
  <c r="B513" i="5"/>
  <c r="N513" i="5" s="1"/>
  <c r="B512" i="5"/>
  <c r="N512" i="5" s="1"/>
  <c r="B461" i="5"/>
  <c r="B460" i="5"/>
  <c r="B359" i="5"/>
  <c r="N359" i="5" s="1"/>
  <c r="B358" i="5"/>
  <c r="B357" i="5"/>
  <c r="B256" i="5"/>
  <c r="B255" i="5"/>
  <c r="N255" i="5" s="1"/>
  <c r="B254" i="5"/>
  <c r="O254" i="5" s="1"/>
  <c r="B253" i="5"/>
  <c r="B252" i="5"/>
  <c r="B251" i="5"/>
  <c r="N251" i="5" s="1"/>
  <c r="B250" i="5"/>
  <c r="N250" i="5" s="1"/>
  <c r="B249" i="5"/>
  <c r="B248" i="5"/>
  <c r="B247" i="5"/>
  <c r="N247" i="5" s="1"/>
  <c r="B246" i="5"/>
  <c r="N246" i="5" s="1"/>
  <c r="B245" i="5"/>
  <c r="B244" i="5"/>
  <c r="B243" i="5"/>
  <c r="N243" i="5" s="1"/>
  <c r="B242" i="5"/>
  <c r="B241" i="5"/>
  <c r="B240" i="5"/>
  <c r="B239" i="5"/>
  <c r="N239" i="5" s="1"/>
  <c r="B238" i="5"/>
  <c r="O238" i="5" s="1"/>
  <c r="B237" i="5"/>
  <c r="B236" i="5"/>
  <c r="B235" i="5"/>
  <c r="N235" i="5" s="1"/>
  <c r="B234" i="5"/>
  <c r="B233" i="5"/>
  <c r="B232" i="5"/>
  <c r="B231" i="5"/>
  <c r="N231" i="5" s="1"/>
  <c r="B230" i="5"/>
  <c r="N230" i="5" s="1"/>
  <c r="B229" i="5"/>
  <c r="B228" i="5"/>
  <c r="B227" i="5"/>
  <c r="N227" i="5" s="1"/>
  <c r="B226" i="5"/>
  <c r="B225" i="5"/>
  <c r="B224" i="5"/>
  <c r="B223" i="5"/>
  <c r="N223" i="5" s="1"/>
  <c r="B222" i="5"/>
  <c r="O222" i="5" s="1"/>
  <c r="B221" i="5"/>
  <c r="B220" i="5"/>
  <c r="B219" i="5"/>
  <c r="N219" i="5" s="1"/>
  <c r="B218" i="5"/>
  <c r="O218" i="5" s="1"/>
  <c r="B217" i="5"/>
  <c r="B216" i="5"/>
  <c r="B215" i="5"/>
  <c r="N215" i="5" s="1"/>
  <c r="B214" i="5"/>
  <c r="N214" i="5" s="1"/>
  <c r="B213" i="5"/>
  <c r="B212" i="5"/>
  <c r="B211" i="5"/>
  <c r="N211" i="5" s="1"/>
  <c r="B210" i="5"/>
  <c r="B209" i="5"/>
  <c r="B208" i="5"/>
  <c r="B207" i="5"/>
  <c r="N207" i="5" s="1"/>
  <c r="B206" i="5"/>
  <c r="O206" i="5" s="1"/>
  <c r="B205" i="5"/>
  <c r="B204" i="5"/>
  <c r="B203" i="5"/>
  <c r="N203" i="5" s="1"/>
  <c r="B202" i="5"/>
  <c r="B201" i="5"/>
  <c r="B200" i="5"/>
  <c r="B199" i="5"/>
  <c r="N199" i="5" s="1"/>
  <c r="B198" i="5"/>
  <c r="N198" i="5" s="1"/>
  <c r="B197" i="5"/>
  <c r="B196" i="5"/>
  <c r="B195" i="5"/>
  <c r="N195" i="5" s="1"/>
  <c r="B194" i="5"/>
  <c r="B193" i="5"/>
  <c r="B192" i="5"/>
  <c r="B191" i="5"/>
  <c r="N191" i="5" s="1"/>
  <c r="B190" i="5"/>
  <c r="B189" i="5"/>
  <c r="B188" i="5"/>
  <c r="B187" i="5"/>
  <c r="N187" i="5" s="1"/>
  <c r="B186" i="5"/>
  <c r="O186" i="5" s="1"/>
  <c r="B185" i="5"/>
  <c r="B184" i="5"/>
  <c r="B183" i="5"/>
  <c r="N183" i="5" s="1"/>
  <c r="B182" i="5"/>
  <c r="N182" i="5" s="1"/>
  <c r="B181" i="5"/>
  <c r="B180" i="5"/>
  <c r="B179" i="5"/>
  <c r="N179" i="5" s="1"/>
  <c r="B178" i="5"/>
  <c r="B177" i="5"/>
  <c r="N177" i="5" s="1"/>
  <c r="B176" i="5"/>
  <c r="B175" i="5"/>
  <c r="N175" i="5" s="1"/>
  <c r="B174" i="5"/>
  <c r="B173" i="5"/>
  <c r="B172" i="5"/>
  <c r="B171" i="5"/>
  <c r="N171" i="5" s="1"/>
  <c r="B170" i="5"/>
  <c r="N170" i="5" s="1"/>
  <c r="B169" i="5"/>
  <c r="N169" i="5" s="1"/>
  <c r="B168" i="5"/>
  <c r="B167" i="5"/>
  <c r="N167" i="5" s="1"/>
  <c r="B166" i="5"/>
  <c r="N166" i="5" s="1"/>
  <c r="B165" i="5"/>
  <c r="B164" i="5"/>
  <c r="B163" i="5"/>
  <c r="N163" i="5" s="1"/>
  <c r="B162" i="5"/>
  <c r="B161" i="5"/>
  <c r="N161" i="5" s="1"/>
  <c r="B160" i="5"/>
  <c r="B159" i="5"/>
  <c r="N159" i="5" s="1"/>
  <c r="B158" i="5"/>
  <c r="B157" i="5"/>
  <c r="B156" i="5"/>
  <c r="B155" i="5"/>
  <c r="N155" i="5" s="1"/>
  <c r="B154" i="5"/>
  <c r="N154" i="5" s="1"/>
  <c r="B153" i="5"/>
  <c r="N153" i="5" s="1"/>
  <c r="B152" i="5"/>
  <c r="B151" i="5"/>
  <c r="N151" i="5" s="1"/>
  <c r="B150" i="5"/>
  <c r="N150" i="5" s="1"/>
  <c r="B149" i="5"/>
  <c r="B148" i="5"/>
  <c r="B147" i="5"/>
  <c r="N147" i="5" s="1"/>
  <c r="B146" i="5"/>
  <c r="B145" i="5"/>
  <c r="N145" i="5" s="1"/>
  <c r="B144" i="5"/>
  <c r="B143" i="5"/>
  <c r="N143" i="5" s="1"/>
  <c r="B142" i="5"/>
  <c r="B141" i="5"/>
  <c r="B140" i="5"/>
  <c r="B139" i="5"/>
  <c r="N139" i="5" s="1"/>
  <c r="B138" i="5"/>
  <c r="B137" i="5"/>
  <c r="N137" i="5" s="1"/>
  <c r="B136" i="5"/>
  <c r="B135" i="5"/>
  <c r="N135" i="5" s="1"/>
  <c r="B134" i="5"/>
  <c r="N134" i="5" s="1"/>
  <c r="B133" i="5"/>
  <c r="B132" i="5"/>
  <c r="B131" i="5"/>
  <c r="N131" i="5" s="1"/>
  <c r="B130" i="5"/>
  <c r="B129" i="5"/>
  <c r="N129" i="5" s="1"/>
  <c r="B128" i="5"/>
  <c r="B127" i="5"/>
  <c r="N127" i="5" s="1"/>
  <c r="B126" i="5"/>
  <c r="B125" i="5"/>
  <c r="B124" i="5"/>
  <c r="B123" i="5"/>
  <c r="N123" i="5" s="1"/>
  <c r="B122" i="5"/>
  <c r="O122" i="5" s="1"/>
  <c r="B121" i="5"/>
  <c r="N121" i="5" s="1"/>
  <c r="B120" i="5"/>
  <c r="B119" i="5"/>
  <c r="N119" i="5" s="1"/>
  <c r="B118" i="5"/>
  <c r="N118" i="5" s="1"/>
  <c r="B117" i="5"/>
  <c r="B116" i="5"/>
  <c r="B115" i="5"/>
  <c r="N115" i="5" s="1"/>
  <c r="B114" i="5"/>
  <c r="B113" i="5"/>
  <c r="N113" i="5" s="1"/>
  <c r="B112" i="5"/>
  <c r="B111" i="5"/>
  <c r="N111" i="5" s="1"/>
  <c r="B110" i="5"/>
  <c r="B109" i="5"/>
  <c r="B108" i="5"/>
  <c r="B107" i="5"/>
  <c r="N107" i="5" s="1"/>
  <c r="B106" i="5"/>
  <c r="N106" i="5" s="1"/>
  <c r="B105" i="5"/>
  <c r="N105" i="5" s="1"/>
  <c r="B104" i="5"/>
  <c r="B103" i="5"/>
  <c r="N103" i="5" s="1"/>
  <c r="B102" i="5"/>
  <c r="N102" i="5" s="1"/>
  <c r="B101" i="5"/>
  <c r="B100" i="5"/>
  <c r="B99" i="5"/>
  <c r="N99" i="5" s="1"/>
  <c r="B98" i="5"/>
  <c r="B97" i="5"/>
  <c r="N97" i="5" s="1"/>
  <c r="B96" i="5"/>
  <c r="B95" i="5"/>
  <c r="N95" i="5" s="1"/>
  <c r="B94" i="5"/>
  <c r="B93" i="5"/>
  <c r="B92" i="5"/>
  <c r="B91" i="5"/>
  <c r="N91" i="5" s="1"/>
  <c r="B90" i="5"/>
  <c r="N90" i="5" s="1"/>
  <c r="B89" i="5"/>
  <c r="N89" i="5" s="1"/>
  <c r="B88" i="5"/>
  <c r="B87" i="5"/>
  <c r="N87" i="5" s="1"/>
  <c r="B86" i="5"/>
  <c r="N86" i="5" s="1"/>
  <c r="B85" i="5"/>
  <c r="B84" i="5"/>
  <c r="B83" i="5"/>
  <c r="N83" i="5" s="1"/>
  <c r="B82" i="5"/>
  <c r="B81" i="5"/>
  <c r="N81" i="5" s="1"/>
  <c r="B80" i="5"/>
  <c r="B79" i="5"/>
  <c r="N79" i="5" s="1"/>
  <c r="B78" i="5"/>
  <c r="B77" i="5"/>
  <c r="B76" i="5"/>
  <c r="B75" i="5"/>
  <c r="N75" i="5" s="1"/>
  <c r="B74" i="5"/>
  <c r="B73" i="5"/>
  <c r="B72" i="5"/>
  <c r="B71" i="5"/>
  <c r="N71" i="5" s="1"/>
  <c r="B70" i="5"/>
  <c r="N70" i="5" s="1"/>
  <c r="B69" i="5"/>
  <c r="N69" i="5" s="1"/>
  <c r="B68" i="5"/>
  <c r="B67" i="5"/>
  <c r="N67" i="5" s="1"/>
  <c r="B66" i="5"/>
  <c r="B65" i="5"/>
  <c r="B64" i="5"/>
  <c r="B63" i="5"/>
  <c r="N63" i="5" s="1"/>
  <c r="B62" i="5"/>
  <c r="B61" i="5"/>
  <c r="N61" i="5" s="1"/>
  <c r="B60" i="5"/>
  <c r="B59" i="5"/>
  <c r="N59" i="5" s="1"/>
  <c r="B58" i="5"/>
  <c r="O58" i="5" s="1"/>
  <c r="B57" i="5"/>
  <c r="B56" i="5"/>
  <c r="B55" i="5"/>
  <c r="N55" i="5" s="1"/>
  <c r="B54" i="5"/>
  <c r="N54" i="5" s="1"/>
  <c r="B53" i="5"/>
  <c r="N53" i="5" s="1"/>
  <c r="B52" i="5"/>
  <c r="B51" i="5"/>
  <c r="N51" i="5" s="1"/>
  <c r="B50" i="5"/>
  <c r="B49" i="5"/>
  <c r="B48" i="5"/>
  <c r="B47" i="5"/>
  <c r="N47" i="5" s="1"/>
  <c r="B46" i="5"/>
  <c r="B45" i="5"/>
  <c r="N45" i="5" s="1"/>
  <c r="B44" i="5"/>
  <c r="B43" i="5"/>
  <c r="N43" i="5" s="1"/>
  <c r="B42" i="5"/>
  <c r="N42" i="5" s="1"/>
  <c r="B41" i="5"/>
  <c r="B40" i="5"/>
  <c r="B39" i="5"/>
  <c r="N39" i="5" s="1"/>
  <c r="B38" i="5"/>
  <c r="N38" i="5" s="1"/>
  <c r="B37" i="5"/>
  <c r="N37" i="5" s="1"/>
  <c r="B36" i="5"/>
  <c r="B35" i="5"/>
  <c r="N35" i="5" s="1"/>
  <c r="B34" i="5"/>
  <c r="B33" i="5"/>
  <c r="B32" i="5"/>
  <c r="B31" i="5"/>
  <c r="N31" i="5" s="1"/>
  <c r="B30" i="5"/>
  <c r="B29" i="5"/>
  <c r="N29" i="5" s="1"/>
  <c r="B28" i="5"/>
  <c r="B27" i="5"/>
  <c r="N27" i="5" s="1"/>
  <c r="B26" i="5"/>
  <c r="N26" i="5" s="1"/>
  <c r="B25" i="5"/>
  <c r="B24" i="5"/>
  <c r="B23" i="5"/>
  <c r="N23" i="5" s="1"/>
  <c r="B22" i="5"/>
  <c r="N22" i="5" s="1"/>
  <c r="B21" i="5"/>
  <c r="N21" i="5" s="1"/>
  <c r="B20" i="5"/>
  <c r="B19" i="5"/>
  <c r="B18" i="5"/>
  <c r="B17" i="5"/>
  <c r="N17" i="5" s="1"/>
  <c r="B16" i="5"/>
  <c r="B1013" i="7"/>
  <c r="B1012" i="7"/>
  <c r="B1011" i="7"/>
  <c r="K1011" i="7" s="1"/>
  <c r="B1010" i="7"/>
  <c r="K1010" i="7" s="1"/>
  <c r="B1009" i="7"/>
  <c r="B1008" i="7"/>
  <c r="B1007" i="7"/>
  <c r="B1006" i="7"/>
  <c r="K1006" i="7" s="1"/>
  <c r="B1005" i="7"/>
  <c r="B1004" i="7"/>
  <c r="K1004" i="7" s="1"/>
  <c r="B1003" i="7"/>
  <c r="K1003" i="7" s="1"/>
  <c r="B1002" i="7"/>
  <c r="K1002" i="7" s="1"/>
  <c r="B1001" i="7"/>
  <c r="B1000" i="7"/>
  <c r="B499" i="7"/>
  <c r="B498" i="7"/>
  <c r="B497" i="7"/>
  <c r="B496" i="7"/>
  <c r="B495" i="7"/>
  <c r="K495" i="7" s="1"/>
  <c r="B494" i="7"/>
  <c r="K494" i="7" s="1"/>
  <c r="B493" i="7"/>
  <c r="B492" i="7"/>
  <c r="B491" i="7"/>
  <c r="B490" i="7"/>
  <c r="K490" i="7" s="1"/>
  <c r="B489" i="7"/>
  <c r="B488" i="7"/>
  <c r="B487" i="7"/>
  <c r="K487" i="7" s="1"/>
  <c r="B486" i="7"/>
  <c r="K486" i="7" s="1"/>
  <c r="B485" i="7"/>
  <c r="B484" i="7"/>
  <c r="B483" i="7"/>
  <c r="B482" i="7"/>
  <c r="K482" i="7" s="1"/>
  <c r="B481" i="7"/>
  <c r="B480" i="7"/>
  <c r="B479" i="7"/>
  <c r="K479" i="7" s="1"/>
  <c r="B478" i="7"/>
  <c r="B477" i="7"/>
  <c r="B476" i="7"/>
  <c r="B475" i="7"/>
  <c r="B474" i="7"/>
  <c r="K474" i="7" s="1"/>
  <c r="B473" i="7"/>
  <c r="B472" i="7"/>
  <c r="B471" i="7"/>
  <c r="K471" i="7" s="1"/>
  <c r="B470" i="7"/>
  <c r="K470" i="7" s="1"/>
  <c r="B469" i="7"/>
  <c r="B468" i="7"/>
  <c r="B467" i="7"/>
  <c r="B466" i="7"/>
  <c r="K466" i="7" s="1"/>
  <c r="B465" i="7"/>
  <c r="B464" i="7"/>
  <c r="K464" i="7" s="1"/>
  <c r="B463" i="7"/>
  <c r="K463" i="7" s="1"/>
  <c r="B462" i="7"/>
  <c r="K462" i="7" s="1"/>
  <c r="B461" i="7"/>
  <c r="B460" i="7"/>
  <c r="B459" i="7"/>
  <c r="B458" i="7"/>
  <c r="K458" i="7" s="1"/>
  <c r="B457" i="7"/>
  <c r="B456" i="7"/>
  <c r="B455" i="7"/>
  <c r="K455" i="7" s="1"/>
  <c r="B454" i="7"/>
  <c r="K454" i="7" s="1"/>
  <c r="B453" i="7"/>
  <c r="B452" i="7"/>
  <c r="K452" i="7" s="1"/>
  <c r="B451" i="7"/>
  <c r="B450" i="7"/>
  <c r="K450" i="7" s="1"/>
  <c r="B449" i="7"/>
  <c r="B448" i="7"/>
  <c r="B447" i="7"/>
  <c r="K447" i="7" s="1"/>
  <c r="B446" i="7"/>
  <c r="K446" i="7" s="1"/>
  <c r="B445" i="7"/>
  <c r="B444" i="7"/>
  <c r="B443" i="7"/>
  <c r="B442" i="7"/>
  <c r="K442" i="7" s="1"/>
  <c r="B441" i="7"/>
  <c r="B440" i="7"/>
  <c r="K440" i="7" s="1"/>
  <c r="B439" i="7"/>
  <c r="K439" i="7" s="1"/>
  <c r="B438" i="7"/>
  <c r="K438" i="7" s="1"/>
  <c r="B437" i="7"/>
  <c r="B436" i="7"/>
  <c r="B435" i="7"/>
  <c r="B434" i="7"/>
  <c r="B433" i="7"/>
  <c r="B432" i="7"/>
  <c r="B431" i="7"/>
  <c r="K431" i="7" s="1"/>
  <c r="B430" i="7"/>
  <c r="K430" i="7" s="1"/>
  <c r="B429" i="7"/>
  <c r="B428" i="7"/>
  <c r="B427" i="7"/>
  <c r="B426" i="7"/>
  <c r="K426" i="7" s="1"/>
  <c r="B425" i="7"/>
  <c r="B424" i="7"/>
  <c r="B423" i="7"/>
  <c r="K423" i="7" s="1"/>
  <c r="B422" i="7"/>
  <c r="K422" i="7" s="1"/>
  <c r="B421" i="7"/>
  <c r="B420" i="7"/>
  <c r="B419" i="7"/>
  <c r="B418" i="7"/>
  <c r="K418" i="7" s="1"/>
  <c r="B417" i="7"/>
  <c r="B416" i="7"/>
  <c r="B415" i="7"/>
  <c r="K415" i="7" s="1"/>
  <c r="B414" i="7"/>
  <c r="K414" i="7" s="1"/>
  <c r="B413" i="7"/>
  <c r="B412" i="7"/>
  <c r="B411" i="7"/>
  <c r="B410" i="7"/>
  <c r="K410" i="7" s="1"/>
  <c r="B409" i="7"/>
  <c r="B408" i="7"/>
  <c r="B407" i="7"/>
  <c r="K407" i="7" s="1"/>
  <c r="B406" i="7"/>
  <c r="K406" i="7" s="1"/>
  <c r="B405" i="7"/>
  <c r="B404" i="7"/>
  <c r="B403" i="7"/>
  <c r="B402" i="7"/>
  <c r="K402" i="7" s="1"/>
  <c r="B401" i="7"/>
  <c r="B400" i="7"/>
  <c r="K400" i="7" s="1"/>
  <c r="B399" i="7"/>
  <c r="K399" i="7" s="1"/>
  <c r="B398" i="7"/>
  <c r="K398" i="7" s="1"/>
  <c r="B397" i="7"/>
  <c r="B396" i="7"/>
  <c r="B395" i="7"/>
  <c r="B394" i="7"/>
  <c r="K394" i="7" s="1"/>
  <c r="B393" i="7"/>
  <c r="B392" i="7"/>
  <c r="B391" i="7"/>
  <c r="K391" i="7" s="1"/>
  <c r="B390" i="7"/>
  <c r="K390" i="7" s="1"/>
  <c r="B389" i="7"/>
  <c r="B388" i="7"/>
  <c r="B387" i="7"/>
  <c r="B386" i="7"/>
  <c r="B385" i="7"/>
  <c r="B384" i="7"/>
  <c r="B383" i="7"/>
  <c r="K383" i="7" s="1"/>
  <c r="B382" i="7"/>
  <c r="K382" i="7" s="1"/>
  <c r="B381" i="7"/>
  <c r="B380" i="7"/>
  <c r="B379" i="7"/>
  <c r="B378" i="7"/>
  <c r="K378" i="7" s="1"/>
  <c r="B377" i="7"/>
  <c r="B376" i="7"/>
  <c r="B375" i="7"/>
  <c r="K375" i="7" s="1"/>
  <c r="B374" i="7"/>
  <c r="K374" i="7" s="1"/>
  <c r="B373" i="7"/>
  <c r="B372" i="7"/>
  <c r="B371" i="7"/>
  <c r="B370" i="7"/>
  <c r="K370" i="7" s="1"/>
  <c r="B369" i="7"/>
  <c r="B368" i="7"/>
  <c r="B367" i="7"/>
  <c r="K367" i="7" s="1"/>
  <c r="B366" i="7"/>
  <c r="K366" i="7" s="1"/>
  <c r="B365" i="7"/>
  <c r="B364" i="7"/>
  <c r="B363" i="7"/>
  <c r="B362" i="7"/>
  <c r="K362" i="7" s="1"/>
  <c r="B361" i="7"/>
  <c r="B360" i="7"/>
  <c r="B359" i="7"/>
  <c r="K359" i="7" s="1"/>
  <c r="B358" i="7"/>
  <c r="K358" i="7" s="1"/>
  <c r="B357" i="7"/>
  <c r="B356" i="7"/>
  <c r="B355" i="7"/>
  <c r="B354" i="7"/>
  <c r="K354" i="7" s="1"/>
  <c r="B353" i="7"/>
  <c r="B352" i="7"/>
  <c r="B351" i="7"/>
  <c r="K351" i="7" s="1"/>
  <c r="B350" i="7"/>
  <c r="K350" i="7" s="1"/>
  <c r="B349" i="7"/>
  <c r="B348" i="7"/>
  <c r="B347" i="7"/>
  <c r="B346" i="7"/>
  <c r="K346" i="7" s="1"/>
  <c r="B345" i="7"/>
  <c r="B344" i="7"/>
  <c r="B343" i="7"/>
  <c r="K343" i="7" s="1"/>
  <c r="B342" i="7"/>
  <c r="K342" i="7" s="1"/>
  <c r="B341" i="7"/>
  <c r="B340" i="7"/>
  <c r="B339" i="7"/>
  <c r="B338" i="7"/>
  <c r="K338" i="7" s="1"/>
  <c r="B337" i="7"/>
  <c r="B336" i="7"/>
  <c r="B335" i="7"/>
  <c r="K335" i="7" s="1"/>
  <c r="B334" i="7"/>
  <c r="K334" i="7" s="1"/>
  <c r="B333" i="7"/>
  <c r="B332" i="7"/>
  <c r="B331" i="7"/>
  <c r="B330" i="7"/>
  <c r="K330" i="7" s="1"/>
  <c r="B329" i="7"/>
  <c r="B328" i="7"/>
  <c r="B327" i="7"/>
  <c r="K327" i="7" s="1"/>
  <c r="B326" i="7"/>
  <c r="K326" i="7" s="1"/>
  <c r="B325" i="7"/>
  <c r="B324" i="7"/>
  <c r="B323" i="7"/>
  <c r="B322" i="7"/>
  <c r="B321" i="7"/>
  <c r="B320" i="7"/>
  <c r="K320" i="7" s="1"/>
  <c r="B319" i="7"/>
  <c r="K319" i="7" s="1"/>
  <c r="B318" i="7"/>
  <c r="K318" i="7" s="1"/>
  <c r="B317" i="7"/>
  <c r="B316" i="7"/>
  <c r="B315" i="7"/>
  <c r="B314" i="7"/>
  <c r="K314" i="7" s="1"/>
  <c r="B313" i="7"/>
  <c r="B312" i="7"/>
  <c r="B311" i="7"/>
  <c r="K311" i="7" s="1"/>
  <c r="B310" i="7"/>
  <c r="K310" i="7" s="1"/>
  <c r="B309" i="7"/>
  <c r="B308" i="7"/>
  <c r="K308" i="7" s="1"/>
  <c r="B307" i="7"/>
  <c r="B306" i="7"/>
  <c r="K306" i="7" s="1"/>
  <c r="B305" i="7"/>
  <c r="B304" i="7"/>
  <c r="B303" i="7"/>
  <c r="K303" i="7" s="1"/>
  <c r="B302" i="7"/>
  <c r="K302" i="7" s="1"/>
  <c r="B301" i="7"/>
  <c r="B300" i="7"/>
  <c r="B299" i="7"/>
  <c r="B298" i="7"/>
  <c r="K298" i="7" s="1"/>
  <c r="B297" i="7"/>
  <c r="B296" i="7"/>
  <c r="B295" i="7"/>
  <c r="K295" i="7" s="1"/>
  <c r="B294" i="7"/>
  <c r="K294" i="7" s="1"/>
  <c r="B293" i="7"/>
  <c r="B292" i="7"/>
  <c r="B291" i="7"/>
  <c r="B290" i="7"/>
  <c r="K290" i="7" s="1"/>
  <c r="B289" i="7"/>
  <c r="B288" i="7"/>
  <c r="B287" i="7"/>
  <c r="K287" i="7" s="1"/>
  <c r="B286" i="7"/>
  <c r="K286" i="7" s="1"/>
  <c r="B285" i="7"/>
  <c r="B284" i="7"/>
  <c r="B283" i="7"/>
  <c r="B282" i="7"/>
  <c r="K282" i="7" s="1"/>
  <c r="B281" i="7"/>
  <c r="B280" i="7"/>
  <c r="B279" i="7"/>
  <c r="K279" i="7" s="1"/>
  <c r="B278" i="7"/>
  <c r="K278" i="7" s="1"/>
  <c r="B277" i="7"/>
  <c r="B276" i="7"/>
  <c r="B275" i="7"/>
  <c r="B274" i="7"/>
  <c r="K274" i="7" s="1"/>
  <c r="B273" i="7"/>
  <c r="B272" i="7"/>
  <c r="K272" i="7" s="1"/>
  <c r="B271" i="7"/>
  <c r="K271" i="7" s="1"/>
  <c r="B270" i="7"/>
  <c r="K270" i="7" s="1"/>
  <c r="B269" i="7"/>
  <c r="B268" i="7"/>
  <c r="B267" i="7"/>
  <c r="B266" i="7"/>
  <c r="K266" i="7" s="1"/>
  <c r="B265" i="7"/>
  <c r="B264" i="7"/>
  <c r="B263" i="7"/>
  <c r="K263" i="7" s="1"/>
  <c r="B262" i="7"/>
  <c r="K262" i="7" s="1"/>
  <c r="B261" i="7"/>
  <c r="B260" i="7"/>
  <c r="B259" i="7"/>
  <c r="K259" i="7" s="1"/>
  <c r="B258" i="7"/>
  <c r="L258" i="7" s="1"/>
  <c r="B257" i="7"/>
  <c r="B256" i="7"/>
  <c r="K256" i="7" s="1"/>
  <c r="B255" i="7"/>
  <c r="K255" i="7" s="1"/>
  <c r="B254" i="7"/>
  <c r="B253" i="7"/>
  <c r="B252" i="7"/>
  <c r="B251" i="7"/>
  <c r="K251" i="7" s="1"/>
  <c r="B250" i="7"/>
  <c r="B249" i="7"/>
  <c r="B248" i="7"/>
  <c r="B247" i="7"/>
  <c r="K247" i="7" s="1"/>
  <c r="B246" i="7"/>
  <c r="L246" i="7" s="1"/>
  <c r="B245" i="7"/>
  <c r="B244" i="7"/>
  <c r="K244" i="7" s="1"/>
  <c r="B243" i="7"/>
  <c r="K243" i="7" s="1"/>
  <c r="B242" i="7"/>
  <c r="K242" i="7" s="1"/>
  <c r="B241" i="7"/>
  <c r="B240" i="7"/>
  <c r="K240" i="7" s="1"/>
  <c r="B239" i="7"/>
  <c r="K239" i="7" s="1"/>
  <c r="B238" i="7"/>
  <c r="B237" i="7"/>
  <c r="B236" i="7"/>
  <c r="B235" i="7"/>
  <c r="K235" i="7" s="1"/>
  <c r="B234" i="7"/>
  <c r="B233" i="7"/>
  <c r="B232" i="7"/>
  <c r="B231" i="7"/>
  <c r="K231" i="7" s="1"/>
  <c r="B230" i="7"/>
  <c r="L230" i="7" s="1"/>
  <c r="B229" i="7"/>
  <c r="B228" i="7"/>
  <c r="B227" i="7"/>
  <c r="K227" i="7" s="1"/>
  <c r="B226" i="7"/>
  <c r="B225" i="7"/>
  <c r="B224" i="7"/>
  <c r="K224" i="7" s="1"/>
  <c r="B223" i="7"/>
  <c r="K223" i="7" s="1"/>
  <c r="B222" i="7"/>
  <c r="B221" i="7"/>
  <c r="B220" i="7"/>
  <c r="B219" i="7"/>
  <c r="K219" i="7" s="1"/>
  <c r="B218" i="7"/>
  <c r="B217" i="7"/>
  <c r="B216" i="7"/>
  <c r="B215" i="7"/>
  <c r="K215" i="7" s="1"/>
  <c r="B214" i="7"/>
  <c r="B213" i="7"/>
  <c r="B212" i="7"/>
  <c r="K212" i="7" s="1"/>
  <c r="B211" i="7"/>
  <c r="K211" i="7" s="1"/>
  <c r="B210" i="7"/>
  <c r="K210" i="7" s="1"/>
  <c r="B209" i="7"/>
  <c r="B208" i="7"/>
  <c r="K208" i="7" s="1"/>
  <c r="B207" i="7"/>
  <c r="K207" i="7" s="1"/>
  <c r="B206" i="7"/>
  <c r="L206" i="7" s="1"/>
  <c r="B205" i="7"/>
  <c r="B204" i="7"/>
  <c r="B203" i="7"/>
  <c r="K203" i="7" s="1"/>
  <c r="B202" i="7"/>
  <c r="B201" i="7"/>
  <c r="B200" i="7"/>
  <c r="K200" i="7" s="1"/>
  <c r="B199" i="7"/>
  <c r="K199" i="7" s="1"/>
  <c r="B198" i="7"/>
  <c r="B197" i="7"/>
  <c r="B196" i="7"/>
  <c r="B195" i="7"/>
  <c r="K195" i="7" s="1"/>
  <c r="B194" i="7"/>
  <c r="L194" i="7" s="1"/>
  <c r="B193" i="7"/>
  <c r="B192" i="7"/>
  <c r="K192" i="7" s="1"/>
  <c r="B191" i="7"/>
  <c r="K191" i="7" s="1"/>
  <c r="B190" i="7"/>
  <c r="B189" i="7"/>
  <c r="B188" i="7"/>
  <c r="B187" i="7"/>
  <c r="K187" i="7" s="1"/>
  <c r="B186" i="7"/>
  <c r="B185" i="7"/>
  <c r="B184" i="7"/>
  <c r="B183" i="7"/>
  <c r="K183" i="7" s="1"/>
  <c r="B182" i="7"/>
  <c r="L182" i="7" s="1"/>
  <c r="B181" i="7"/>
  <c r="B180" i="7"/>
  <c r="K180" i="7" s="1"/>
  <c r="B179" i="7"/>
  <c r="K179" i="7" s="1"/>
  <c r="B178" i="7"/>
  <c r="K178" i="7" s="1"/>
  <c r="B177" i="7"/>
  <c r="B176" i="7"/>
  <c r="K176" i="7" s="1"/>
  <c r="B175" i="7"/>
  <c r="K175" i="7" s="1"/>
  <c r="B174" i="7"/>
  <c r="B173" i="7"/>
  <c r="B172" i="7"/>
  <c r="B171" i="7"/>
  <c r="K171" i="7" s="1"/>
  <c r="B170" i="7"/>
  <c r="B169" i="7"/>
  <c r="B168" i="7"/>
  <c r="B167" i="7"/>
  <c r="K167" i="7" s="1"/>
  <c r="B166" i="7"/>
  <c r="L166" i="7" s="1"/>
  <c r="B165" i="7"/>
  <c r="B164" i="7"/>
  <c r="B163" i="7"/>
  <c r="K163" i="7" s="1"/>
  <c r="B162" i="7"/>
  <c r="B161" i="7"/>
  <c r="B160" i="7"/>
  <c r="K160" i="7" s="1"/>
  <c r="B159" i="7"/>
  <c r="K159" i="7" s="1"/>
  <c r="B158" i="7"/>
  <c r="B157" i="7"/>
  <c r="B156" i="7"/>
  <c r="B155" i="7"/>
  <c r="K155" i="7" s="1"/>
  <c r="B154" i="7"/>
  <c r="B153" i="7"/>
  <c r="B152" i="7"/>
  <c r="B151" i="7"/>
  <c r="K151" i="7" s="1"/>
  <c r="B150" i="7"/>
  <c r="B149" i="7"/>
  <c r="B148" i="7"/>
  <c r="K148" i="7" s="1"/>
  <c r="B147" i="7"/>
  <c r="K147" i="7" s="1"/>
  <c r="B146" i="7"/>
  <c r="K146" i="7" s="1"/>
  <c r="B145" i="7"/>
  <c r="B144" i="7"/>
  <c r="K144" i="7" s="1"/>
  <c r="B143" i="7"/>
  <c r="K143" i="7" s="1"/>
  <c r="B142" i="7"/>
  <c r="L142" i="7" s="1"/>
  <c r="B141" i="7"/>
  <c r="B140" i="7"/>
  <c r="B139" i="7"/>
  <c r="K139" i="7" s="1"/>
  <c r="B138" i="7"/>
  <c r="B137" i="7"/>
  <c r="B136" i="7"/>
  <c r="B135" i="7"/>
  <c r="K135" i="7" s="1"/>
  <c r="B134" i="7"/>
  <c r="B133" i="7"/>
  <c r="B132" i="7"/>
  <c r="B131" i="7"/>
  <c r="K131" i="7" s="1"/>
  <c r="B130" i="7"/>
  <c r="L130" i="7" s="1"/>
  <c r="B129" i="7"/>
  <c r="B128" i="7"/>
  <c r="K128" i="7" s="1"/>
  <c r="B127" i="7"/>
  <c r="K127" i="7" s="1"/>
  <c r="B126" i="7"/>
  <c r="B125" i="7"/>
  <c r="B124" i="7"/>
  <c r="B123" i="7"/>
  <c r="K123" i="7" s="1"/>
  <c r="B122" i="7"/>
  <c r="B121" i="7"/>
  <c r="B120" i="7"/>
  <c r="B119" i="7"/>
  <c r="K119" i="7" s="1"/>
  <c r="B118" i="7"/>
  <c r="L118" i="7" s="1"/>
  <c r="B117" i="7"/>
  <c r="B116" i="7"/>
  <c r="K116" i="7" s="1"/>
  <c r="B115" i="7"/>
  <c r="K115" i="7" s="1"/>
  <c r="B114" i="7"/>
  <c r="K114" i="7" s="1"/>
  <c r="B113" i="7"/>
  <c r="B112" i="7"/>
  <c r="K112" i="7" s="1"/>
  <c r="B111" i="7"/>
  <c r="K111" i="7" s="1"/>
  <c r="B110" i="7"/>
  <c r="B109" i="7"/>
  <c r="B108" i="7"/>
  <c r="B107" i="7"/>
  <c r="K107" i="7" s="1"/>
  <c r="B106" i="7"/>
  <c r="B105" i="7"/>
  <c r="B104" i="7"/>
  <c r="B103" i="7"/>
  <c r="K103" i="7" s="1"/>
  <c r="B102" i="7"/>
  <c r="L102" i="7" s="1"/>
  <c r="B101" i="7"/>
  <c r="B100" i="7"/>
  <c r="B99" i="7"/>
  <c r="K99" i="7" s="1"/>
  <c r="B98" i="7"/>
  <c r="B97" i="7"/>
  <c r="B96" i="7"/>
  <c r="K96" i="7" s="1"/>
  <c r="B95" i="7"/>
  <c r="K95" i="7" s="1"/>
  <c r="B94" i="7"/>
  <c r="B93" i="7"/>
  <c r="B92" i="7"/>
  <c r="B91" i="7"/>
  <c r="K91" i="7" s="1"/>
  <c r="B90" i="7"/>
  <c r="B89" i="7"/>
  <c r="B88" i="7"/>
  <c r="B87" i="7"/>
  <c r="K87" i="7" s="1"/>
  <c r="B86" i="7"/>
  <c r="B85" i="7"/>
  <c r="B84" i="7"/>
  <c r="K84" i="7" s="1"/>
  <c r="B83" i="7"/>
  <c r="K83" i="7" s="1"/>
  <c r="B82" i="7"/>
  <c r="K82" i="7" s="1"/>
  <c r="B81" i="7"/>
  <c r="B80" i="7"/>
  <c r="K80" i="7" s="1"/>
  <c r="B79" i="7"/>
  <c r="K79" i="7" s="1"/>
  <c r="B78" i="7"/>
  <c r="L78" i="7" s="1"/>
  <c r="B77" i="7"/>
  <c r="B76" i="7"/>
  <c r="B75" i="7"/>
  <c r="K75" i="7" s="1"/>
  <c r="B74" i="7"/>
  <c r="B73" i="7"/>
  <c r="B72" i="7"/>
  <c r="B71" i="7"/>
  <c r="K71" i="7" s="1"/>
  <c r="B70" i="7"/>
  <c r="B69" i="7"/>
  <c r="B68" i="7"/>
  <c r="B67" i="7"/>
  <c r="K67" i="7" s="1"/>
  <c r="B66" i="7"/>
  <c r="L66" i="7" s="1"/>
  <c r="B65" i="7"/>
  <c r="B64" i="7"/>
  <c r="K64" i="7" s="1"/>
  <c r="B63" i="7"/>
  <c r="K63" i="7" s="1"/>
  <c r="B62" i="7"/>
  <c r="B61" i="7"/>
  <c r="B60" i="7"/>
  <c r="B59" i="7"/>
  <c r="K59" i="7" s="1"/>
  <c r="B58" i="7"/>
  <c r="B57" i="7"/>
  <c r="B56" i="7"/>
  <c r="B55" i="7"/>
  <c r="K55" i="7" s="1"/>
  <c r="B54" i="7"/>
  <c r="L54" i="7" s="1"/>
  <c r="B53" i="7"/>
  <c r="B52" i="7"/>
  <c r="K52" i="7" s="1"/>
  <c r="B51" i="7"/>
  <c r="K51" i="7" s="1"/>
  <c r="B50" i="7"/>
  <c r="K50" i="7" s="1"/>
  <c r="B49" i="7"/>
  <c r="B48" i="7"/>
  <c r="K48" i="7" s="1"/>
  <c r="B47" i="7"/>
  <c r="K47" i="7" s="1"/>
  <c r="B46" i="7"/>
  <c r="B45" i="7"/>
  <c r="B44" i="7"/>
  <c r="B43" i="7"/>
  <c r="K43" i="7" s="1"/>
  <c r="B42" i="7"/>
  <c r="B41" i="7"/>
  <c r="B40" i="7"/>
  <c r="K40" i="7" s="1"/>
  <c r="B39" i="7"/>
  <c r="K39" i="7" s="1"/>
  <c r="B38" i="7"/>
  <c r="L38" i="7" s="1"/>
  <c r="B37" i="7"/>
  <c r="B36" i="7"/>
  <c r="B35" i="7"/>
  <c r="K35" i="7" s="1"/>
  <c r="B34" i="7"/>
  <c r="B33" i="7"/>
  <c r="B32" i="7"/>
  <c r="K32" i="7" s="1"/>
  <c r="B31" i="7"/>
  <c r="K31" i="7" s="1"/>
  <c r="B30" i="7"/>
  <c r="B29" i="7"/>
  <c r="B28" i="7"/>
  <c r="L28" i="7" s="1"/>
  <c r="B27" i="7"/>
  <c r="K27" i="7" s="1"/>
  <c r="B26" i="7"/>
  <c r="B25" i="7"/>
  <c r="B24" i="7"/>
  <c r="B23" i="7"/>
  <c r="K23" i="7" s="1"/>
  <c r="B22" i="7"/>
  <c r="B21" i="7"/>
  <c r="B20" i="7"/>
  <c r="K20" i="7" s="1"/>
  <c r="B19" i="7"/>
  <c r="K19" i="7" s="1"/>
  <c r="B18" i="7"/>
  <c r="K18" i="7" s="1"/>
  <c r="B17" i="7"/>
  <c r="B16" i="7"/>
  <c r="B15" i="7"/>
  <c r="B14" i="7"/>
  <c r="L14" i="7" s="1"/>
  <c r="B514" i="8"/>
  <c r="B513" i="8"/>
  <c r="Q513" i="8" s="1"/>
  <c r="B512" i="8"/>
  <c r="B511" i="8"/>
  <c r="B510" i="8"/>
  <c r="B509" i="8"/>
  <c r="B508" i="8"/>
  <c r="B507" i="8"/>
  <c r="P507" i="8" s="1"/>
  <c r="B506" i="8"/>
  <c r="B505" i="8"/>
  <c r="B454" i="8"/>
  <c r="Q454" i="8" s="1"/>
  <c r="B453" i="8"/>
  <c r="B452" i="8"/>
  <c r="B451" i="8"/>
  <c r="B450" i="8"/>
  <c r="P450" i="8" s="1"/>
  <c r="B449" i="8"/>
  <c r="B448" i="8"/>
  <c r="B447" i="8"/>
  <c r="B446" i="8"/>
  <c r="Q446" i="8" s="1"/>
  <c r="B445" i="8"/>
  <c r="B444" i="8"/>
  <c r="B443" i="8"/>
  <c r="B442" i="8"/>
  <c r="P442" i="8" s="1"/>
  <c r="B441" i="8"/>
  <c r="P441" i="8" s="1"/>
  <c r="B440" i="8"/>
  <c r="B439" i="8"/>
  <c r="B238" i="8"/>
  <c r="Q238" i="8" s="1"/>
  <c r="B237" i="8"/>
  <c r="B236" i="8"/>
  <c r="B235" i="8"/>
  <c r="B234" i="8"/>
  <c r="P234" i="8" s="1"/>
  <c r="B233" i="8"/>
  <c r="B232" i="8"/>
  <c r="B231" i="8"/>
  <c r="B230" i="8"/>
  <c r="Q230" i="8" s="1"/>
  <c r="B229" i="8"/>
  <c r="B228" i="8"/>
  <c r="B227" i="8"/>
  <c r="B226" i="8"/>
  <c r="P226" i="8" s="1"/>
  <c r="B225" i="8"/>
  <c r="P225" i="8" s="1"/>
  <c r="B224" i="8"/>
  <c r="B223" i="8"/>
  <c r="B222" i="8"/>
  <c r="B221" i="8"/>
  <c r="B220" i="8"/>
  <c r="B219" i="8"/>
  <c r="B218" i="8"/>
  <c r="B217" i="8"/>
  <c r="B216" i="8"/>
  <c r="B215" i="8"/>
  <c r="B214" i="8"/>
  <c r="B213" i="8"/>
  <c r="B212" i="8"/>
  <c r="B211" i="8"/>
  <c r="B210" i="8"/>
  <c r="Q210" i="8" s="1"/>
  <c r="B209" i="8"/>
  <c r="P209" i="8" s="1"/>
  <c r="B208" i="8"/>
  <c r="B207" i="8"/>
  <c r="B206" i="8"/>
  <c r="B205" i="8"/>
  <c r="B204" i="8"/>
  <c r="B203" i="8"/>
  <c r="B202" i="8"/>
  <c r="P202" i="8" s="1"/>
  <c r="B201" i="8"/>
  <c r="B200" i="8"/>
  <c r="B199" i="8"/>
  <c r="B198" i="8"/>
  <c r="B197" i="8"/>
  <c r="B196" i="8"/>
  <c r="B195" i="8"/>
  <c r="P195" i="8" s="1"/>
  <c r="B194" i="8"/>
  <c r="B193" i="8"/>
  <c r="P193" i="8" s="1"/>
  <c r="B192" i="8"/>
  <c r="B191" i="8"/>
  <c r="B190" i="8"/>
  <c r="Q190" i="8" s="1"/>
  <c r="B189" i="8"/>
  <c r="B188" i="8"/>
  <c r="B187" i="8"/>
  <c r="B186" i="8"/>
  <c r="P186" i="8" s="1"/>
  <c r="B185" i="8"/>
  <c r="B184" i="8"/>
  <c r="B183" i="8"/>
  <c r="P183" i="8" s="1"/>
  <c r="B182" i="8"/>
  <c r="Q182" i="8" s="1"/>
  <c r="B181" i="8"/>
  <c r="B180" i="8"/>
  <c r="B179" i="8"/>
  <c r="B178" i="8"/>
  <c r="P178" i="8" s="1"/>
  <c r="B177" i="8"/>
  <c r="P177" i="8" s="1"/>
  <c r="B176" i="8"/>
  <c r="B175" i="8"/>
  <c r="Q175" i="8" s="1"/>
  <c r="B174" i="8"/>
  <c r="Q174" i="8" s="1"/>
  <c r="B173" i="8"/>
  <c r="B172" i="8"/>
  <c r="B171" i="8"/>
  <c r="B170" i="8"/>
  <c r="P170" i="8" s="1"/>
  <c r="B169" i="8"/>
  <c r="B168" i="8"/>
  <c r="B167" i="8"/>
  <c r="B166" i="8"/>
  <c r="Q166" i="8" s="1"/>
  <c r="B165" i="8"/>
  <c r="B164" i="8"/>
  <c r="B163" i="8"/>
  <c r="B162" i="8"/>
  <c r="P162" i="8" s="1"/>
  <c r="B161" i="8"/>
  <c r="P161" i="8" s="1"/>
  <c r="B160" i="8"/>
  <c r="B159" i="8"/>
  <c r="B158" i="8"/>
  <c r="B157" i="8"/>
  <c r="B156" i="8"/>
  <c r="B155" i="8"/>
  <c r="B154" i="8"/>
  <c r="B153" i="8"/>
  <c r="B152" i="8"/>
  <c r="B151" i="8"/>
  <c r="B150" i="8"/>
  <c r="B149" i="8"/>
  <c r="B148" i="8"/>
  <c r="B147" i="8"/>
  <c r="P147" i="8" s="1"/>
  <c r="B146" i="8"/>
  <c r="B145" i="8"/>
  <c r="P145" i="8" s="1"/>
  <c r="B144" i="8"/>
  <c r="B143" i="8"/>
  <c r="B142" i="8"/>
  <c r="B141" i="8"/>
  <c r="B140" i="8"/>
  <c r="B139" i="8"/>
  <c r="B138" i="8"/>
  <c r="P138" i="8" s="1"/>
  <c r="B137" i="8"/>
  <c r="B136" i="8"/>
  <c r="B135" i="8"/>
  <c r="Q135" i="8" s="1"/>
  <c r="B134" i="8"/>
  <c r="B133" i="8"/>
  <c r="B132" i="8"/>
  <c r="B131" i="8"/>
  <c r="B130" i="8"/>
  <c r="B129" i="8"/>
  <c r="P129" i="8" s="1"/>
  <c r="B128" i="8"/>
  <c r="B127" i="8"/>
  <c r="B126" i="8"/>
  <c r="Q126" i="8" s="1"/>
  <c r="B125" i="8"/>
  <c r="B124" i="8"/>
  <c r="B123" i="8"/>
  <c r="B122" i="8"/>
  <c r="P122" i="8" s="1"/>
  <c r="B121" i="8"/>
  <c r="B120" i="8"/>
  <c r="B119" i="8"/>
  <c r="B118" i="8"/>
  <c r="Q118" i="8" s="1"/>
  <c r="B117" i="8"/>
  <c r="B116" i="8"/>
  <c r="B115" i="8"/>
  <c r="B114" i="8"/>
  <c r="P114" i="8" s="1"/>
  <c r="B113" i="8"/>
  <c r="P113" i="8" s="1"/>
  <c r="B112" i="8"/>
  <c r="B111" i="8"/>
  <c r="B110" i="8"/>
  <c r="Q110" i="8" s="1"/>
  <c r="B109" i="8"/>
  <c r="B108" i="8"/>
  <c r="B107" i="8"/>
  <c r="B106" i="8"/>
  <c r="P106" i="8" s="1"/>
  <c r="B105" i="8"/>
  <c r="B104" i="8"/>
  <c r="B103" i="8"/>
  <c r="B102" i="8"/>
  <c r="Q102" i="8" s="1"/>
  <c r="B101" i="8"/>
  <c r="B100" i="8"/>
  <c r="B99" i="8"/>
  <c r="B98" i="8"/>
  <c r="P98" i="8" s="1"/>
  <c r="B97" i="8"/>
  <c r="P97" i="8" s="1"/>
  <c r="B96" i="8"/>
  <c r="B95" i="8"/>
  <c r="B94" i="8"/>
  <c r="B93" i="8"/>
  <c r="B92" i="8"/>
  <c r="B91" i="8"/>
  <c r="B90" i="8"/>
  <c r="B89" i="8"/>
  <c r="B88" i="8"/>
  <c r="B87" i="8"/>
  <c r="B86" i="8"/>
  <c r="B85" i="8"/>
  <c r="B84" i="8"/>
  <c r="B83" i="8"/>
  <c r="B82" i="8"/>
  <c r="B81" i="8"/>
  <c r="P81" i="8" s="1"/>
  <c r="B80" i="8"/>
  <c r="B79" i="8"/>
  <c r="B78" i="8"/>
  <c r="B77" i="8"/>
  <c r="B76" i="8"/>
  <c r="B75" i="8"/>
  <c r="B74" i="8"/>
  <c r="P74" i="8" s="1"/>
  <c r="B73" i="8"/>
  <c r="B72" i="8"/>
  <c r="B71" i="8"/>
  <c r="B70" i="8"/>
  <c r="B69" i="8"/>
  <c r="B68" i="8"/>
  <c r="B67" i="8"/>
  <c r="P67" i="8" s="1"/>
  <c r="B66" i="8"/>
  <c r="B65" i="8"/>
  <c r="P65" i="8" s="1"/>
  <c r="B64" i="8"/>
  <c r="B63" i="8"/>
  <c r="B62" i="8"/>
  <c r="Q62" i="8" s="1"/>
  <c r="B61" i="8"/>
  <c r="B60" i="8"/>
  <c r="B59" i="8"/>
  <c r="B58" i="8"/>
  <c r="P58" i="8" s="1"/>
  <c r="B57" i="8"/>
  <c r="B56" i="8"/>
  <c r="B55" i="8"/>
  <c r="P55" i="8" s="1"/>
  <c r="B54" i="8"/>
  <c r="B53" i="8"/>
  <c r="B52" i="8"/>
  <c r="B51" i="8"/>
  <c r="B50" i="8"/>
  <c r="B49" i="8"/>
  <c r="P49" i="8" s="1"/>
  <c r="B48" i="8"/>
  <c r="B47" i="8"/>
  <c r="Q47" i="8" s="1"/>
  <c r="B46" i="8"/>
  <c r="Q46" i="8" s="1"/>
  <c r="B45" i="8"/>
  <c r="B44" i="8"/>
  <c r="B43" i="8"/>
  <c r="B42" i="8"/>
  <c r="B41" i="8"/>
  <c r="Q41" i="8" s="1"/>
  <c r="B40" i="8"/>
  <c r="B39" i="8"/>
  <c r="B38" i="8"/>
  <c r="Q38" i="8" s="1"/>
  <c r="B37" i="8"/>
  <c r="B36" i="8"/>
  <c r="B35" i="8"/>
  <c r="B34" i="8"/>
  <c r="P34" i="8" s="1"/>
  <c r="B33" i="8"/>
  <c r="P33" i="8" s="1"/>
  <c r="B32" i="8"/>
  <c r="B31" i="8"/>
  <c r="B30" i="8"/>
  <c r="B29" i="8"/>
  <c r="B28" i="8"/>
  <c r="B27" i="8"/>
  <c r="B26" i="8"/>
  <c r="B25" i="8"/>
  <c r="Q25" i="8" s="1"/>
  <c r="B24" i="8"/>
  <c r="B23" i="8"/>
  <c r="B22" i="8"/>
  <c r="B21" i="8"/>
  <c r="B20" i="8"/>
  <c r="B19" i="8"/>
  <c r="B18" i="8"/>
  <c r="Q18" i="8" s="1"/>
  <c r="B17" i="8"/>
  <c r="P17" i="8" s="1"/>
  <c r="B16" i="8"/>
  <c r="B15" i="8"/>
  <c r="I30" i="9"/>
  <c r="I9" i="6"/>
  <c r="E10" i="9" s="1"/>
  <c r="E11" i="9" s="1"/>
  <c r="N17" i="6"/>
  <c r="N18" i="6"/>
  <c r="N19" i="6"/>
  <c r="N20" i="6"/>
  <c r="N21" i="6"/>
  <c r="N22" i="6"/>
  <c r="N23" i="6"/>
  <c r="N24" i="6"/>
  <c r="N25" i="6"/>
  <c r="N26" i="6"/>
  <c r="N27" i="6"/>
  <c r="N28" i="6"/>
  <c r="N29" i="6"/>
  <c r="N30" i="6"/>
  <c r="N31" i="6"/>
  <c r="N32" i="6"/>
  <c r="N33" i="6"/>
  <c r="N34" i="6"/>
  <c r="N35" i="6"/>
  <c r="N36" i="6"/>
  <c r="N37" i="6"/>
  <c r="N38" i="6"/>
  <c r="N39" i="6"/>
  <c r="N40" i="6"/>
  <c r="N41" i="6"/>
  <c r="N42" i="6"/>
  <c r="N43" i="6"/>
  <c r="N44" i="6"/>
  <c r="N45" i="6"/>
  <c r="N46" i="6"/>
  <c r="N47" i="6"/>
  <c r="N48" i="6"/>
  <c r="N49" i="6"/>
  <c r="N50" i="6"/>
  <c r="N51" i="6"/>
  <c r="N52" i="6"/>
  <c r="N53" i="6"/>
  <c r="N54" i="6"/>
  <c r="N55" i="6"/>
  <c r="N56" i="6"/>
  <c r="N57" i="6"/>
  <c r="N58" i="6"/>
  <c r="N59" i="6"/>
  <c r="N60" i="6"/>
  <c r="N61" i="6"/>
  <c r="N62" i="6"/>
  <c r="N63" i="6"/>
  <c r="N64" i="6"/>
  <c r="N65" i="6"/>
  <c r="N66" i="6"/>
  <c r="N67" i="6"/>
  <c r="N68" i="6"/>
  <c r="N69" i="6"/>
  <c r="N70" i="6"/>
  <c r="N71" i="6"/>
  <c r="N72" i="6"/>
  <c r="N73" i="6"/>
  <c r="N74" i="6"/>
  <c r="N75" i="6"/>
  <c r="N76" i="6"/>
  <c r="N77" i="6"/>
  <c r="N78" i="6"/>
  <c r="N79" i="6"/>
  <c r="N80" i="6"/>
  <c r="N81" i="6"/>
  <c r="N82" i="6"/>
  <c r="N83" i="6"/>
  <c r="N84" i="6"/>
  <c r="N85" i="6"/>
  <c r="N86" i="6"/>
  <c r="N87" i="6"/>
  <c r="N88" i="6"/>
  <c r="N89" i="6"/>
  <c r="N90" i="6"/>
  <c r="N91" i="6"/>
  <c r="N92" i="6"/>
  <c r="N93" i="6"/>
  <c r="N94" i="6"/>
  <c r="N95" i="6"/>
  <c r="N96" i="6"/>
  <c r="N97" i="6"/>
  <c r="N98" i="6"/>
  <c r="N99" i="6"/>
  <c r="N100" i="6"/>
  <c r="N101" i="6"/>
  <c r="N102" i="6"/>
  <c r="N103" i="6"/>
  <c r="N104" i="6"/>
  <c r="N105" i="6"/>
  <c r="N106" i="6"/>
  <c r="N107" i="6"/>
  <c r="N108" i="6"/>
  <c r="N109" i="6"/>
  <c r="N110" i="6"/>
  <c r="N111" i="6"/>
  <c r="N112" i="6"/>
  <c r="N113" i="6"/>
  <c r="N114" i="6"/>
  <c r="N115" i="6"/>
  <c r="N116" i="6"/>
  <c r="N117" i="6"/>
  <c r="N118" i="6"/>
  <c r="N119" i="6"/>
  <c r="N120" i="6"/>
  <c r="N121" i="6"/>
  <c r="N122" i="6"/>
  <c r="N123" i="6"/>
  <c r="N124" i="6"/>
  <c r="N125" i="6"/>
  <c r="N126" i="6"/>
  <c r="N127" i="6"/>
  <c r="N128" i="6"/>
  <c r="N129" i="6"/>
  <c r="N130" i="6"/>
  <c r="N131" i="6"/>
  <c r="N132" i="6"/>
  <c r="N133" i="6"/>
  <c r="N134" i="6"/>
  <c r="N135" i="6"/>
  <c r="N136" i="6"/>
  <c r="N137" i="6"/>
  <c r="N138" i="6"/>
  <c r="N139" i="6"/>
  <c r="N140" i="6"/>
  <c r="N141" i="6"/>
  <c r="N142" i="6"/>
  <c r="N143" i="6"/>
  <c r="N144" i="6"/>
  <c r="N145" i="6"/>
  <c r="N146" i="6"/>
  <c r="N147" i="6"/>
  <c r="N148" i="6"/>
  <c r="N149" i="6"/>
  <c r="N150" i="6"/>
  <c r="N151" i="6"/>
  <c r="N152" i="6"/>
  <c r="N153" i="6"/>
  <c r="N154" i="6"/>
  <c r="N155" i="6"/>
  <c r="N156" i="6"/>
  <c r="N157" i="6"/>
  <c r="N158" i="6"/>
  <c r="N159" i="6"/>
  <c r="N160" i="6"/>
  <c r="N161" i="6"/>
  <c r="N162" i="6"/>
  <c r="N163" i="6"/>
  <c r="N164" i="6"/>
  <c r="N165" i="6"/>
  <c r="N166" i="6"/>
  <c r="N167" i="6"/>
  <c r="N168" i="6"/>
  <c r="N169" i="6"/>
  <c r="N170" i="6"/>
  <c r="N171" i="6"/>
  <c r="N172" i="6"/>
  <c r="N173" i="6"/>
  <c r="N174" i="6"/>
  <c r="N175" i="6"/>
  <c r="N176" i="6"/>
  <c r="N177" i="6"/>
  <c r="N178" i="6"/>
  <c r="N179" i="6"/>
  <c r="N180" i="6"/>
  <c r="N181" i="6"/>
  <c r="N182" i="6"/>
  <c r="N183" i="6"/>
  <c r="N184" i="6"/>
  <c r="N185" i="6"/>
  <c r="N186" i="6"/>
  <c r="N187" i="6"/>
  <c r="N188" i="6"/>
  <c r="N189" i="6"/>
  <c r="N190" i="6"/>
  <c r="N191" i="6"/>
  <c r="N192" i="6"/>
  <c r="N193" i="6"/>
  <c r="N194" i="6"/>
  <c r="N195" i="6"/>
  <c r="N196" i="6"/>
  <c r="N197" i="6"/>
  <c r="N198" i="6"/>
  <c r="N199" i="6"/>
  <c r="N200" i="6"/>
  <c r="N201" i="6"/>
  <c r="N202" i="6"/>
  <c r="N203" i="6"/>
  <c r="N204" i="6"/>
  <c r="N205" i="6"/>
  <c r="N206" i="6"/>
  <c r="N207" i="6"/>
  <c r="N208" i="6"/>
  <c r="N209" i="6"/>
  <c r="N210" i="6"/>
  <c r="N211" i="6"/>
  <c r="N212" i="6"/>
  <c r="N213" i="6"/>
  <c r="N214" i="6"/>
  <c r="N215" i="6"/>
  <c r="N216" i="6"/>
  <c r="N217" i="6"/>
  <c r="N218" i="6"/>
  <c r="N219" i="6"/>
  <c r="N220" i="6"/>
  <c r="N221" i="6"/>
  <c r="N222" i="6"/>
  <c r="N223" i="6"/>
  <c r="N224" i="6"/>
  <c r="N225" i="6"/>
  <c r="N226" i="6"/>
  <c r="N227" i="6"/>
  <c r="N228" i="6"/>
  <c r="N229" i="6"/>
  <c r="N230" i="6"/>
  <c r="N231" i="6"/>
  <c r="N232" i="6"/>
  <c r="N233" i="6"/>
  <c r="N234" i="6"/>
  <c r="N235" i="6"/>
  <c r="N236" i="6"/>
  <c r="N237" i="6"/>
  <c r="N238" i="6"/>
  <c r="N239" i="6"/>
  <c r="N240" i="6"/>
  <c r="N241" i="6"/>
  <c r="N242" i="6"/>
  <c r="N243" i="6"/>
  <c r="N244" i="6"/>
  <c r="N245" i="6"/>
  <c r="N246" i="6"/>
  <c r="N247" i="6"/>
  <c r="N248" i="6"/>
  <c r="N249" i="6"/>
  <c r="N250" i="6"/>
  <c r="N251" i="6"/>
  <c r="N252" i="6"/>
  <c r="N253" i="6"/>
  <c r="N254" i="6"/>
  <c r="N255" i="6"/>
  <c r="N256" i="6"/>
  <c r="N257" i="6"/>
  <c r="N258" i="6"/>
  <c r="N259" i="6"/>
  <c r="N260" i="6"/>
  <c r="N261" i="6"/>
  <c r="N262" i="6"/>
  <c r="K15" i="8"/>
  <c r="L15" i="8" s="1"/>
  <c r="M15" i="8" s="1"/>
  <c r="K16" i="8"/>
  <c r="L16" i="8" s="1"/>
  <c r="M16" i="8" s="1"/>
  <c r="K17" i="8"/>
  <c r="L17" i="8" s="1"/>
  <c r="M17" i="8" s="1"/>
  <c r="K18" i="8"/>
  <c r="L18" i="8" s="1"/>
  <c r="M18" i="8" s="1"/>
  <c r="K19" i="8"/>
  <c r="L19" i="8" s="1"/>
  <c r="M19" i="8" s="1"/>
  <c r="K20" i="8"/>
  <c r="L20" i="8" s="1"/>
  <c r="M20" i="8" s="1"/>
  <c r="K21" i="8"/>
  <c r="L21" i="8" s="1"/>
  <c r="M21" i="8" s="1"/>
  <c r="K22" i="8"/>
  <c r="L22" i="8" s="1"/>
  <c r="M22" i="8" s="1"/>
  <c r="K23" i="8"/>
  <c r="L23" i="8" s="1"/>
  <c r="M23" i="8" s="1"/>
  <c r="K24" i="8"/>
  <c r="L24" i="8" s="1"/>
  <c r="M24" i="8" s="1"/>
  <c r="K25" i="8"/>
  <c r="L25" i="8" s="1"/>
  <c r="M25" i="8" s="1"/>
  <c r="K26" i="8"/>
  <c r="L26" i="8" s="1"/>
  <c r="M26" i="8" s="1"/>
  <c r="K27" i="8"/>
  <c r="L27" i="8" s="1"/>
  <c r="M27" i="8" s="1"/>
  <c r="K28" i="8"/>
  <c r="L28" i="8" s="1"/>
  <c r="M28" i="8" s="1"/>
  <c r="K29" i="8"/>
  <c r="L29" i="8" s="1"/>
  <c r="M29" i="8" s="1"/>
  <c r="K30" i="8"/>
  <c r="L30" i="8" s="1"/>
  <c r="M30" i="8" s="1"/>
  <c r="K31" i="8"/>
  <c r="L31" i="8" s="1"/>
  <c r="M31" i="8" s="1"/>
  <c r="K32" i="8"/>
  <c r="L32" i="8" s="1"/>
  <c r="M32" i="8" s="1"/>
  <c r="K33" i="8"/>
  <c r="L33" i="8" s="1"/>
  <c r="M33" i="8" s="1"/>
  <c r="K34" i="8"/>
  <c r="L34" i="8" s="1"/>
  <c r="M34" i="8" s="1"/>
  <c r="K35" i="8"/>
  <c r="L35" i="8" s="1"/>
  <c r="M35" i="8" s="1"/>
  <c r="K36" i="8"/>
  <c r="L36" i="8" s="1"/>
  <c r="M36" i="8" s="1"/>
  <c r="K37" i="8"/>
  <c r="L37" i="8" s="1"/>
  <c r="M37" i="8" s="1"/>
  <c r="K38" i="8"/>
  <c r="L38" i="8" s="1"/>
  <c r="M38" i="8" s="1"/>
  <c r="K39" i="8"/>
  <c r="L39" i="8" s="1"/>
  <c r="M39" i="8" s="1"/>
  <c r="K40" i="8"/>
  <c r="L40" i="8" s="1"/>
  <c r="M40" i="8" s="1"/>
  <c r="K41" i="8"/>
  <c r="L41" i="8" s="1"/>
  <c r="M41" i="8" s="1"/>
  <c r="K42" i="8"/>
  <c r="L42" i="8" s="1"/>
  <c r="M42" i="8" s="1"/>
  <c r="K43" i="8"/>
  <c r="L43" i="8" s="1"/>
  <c r="M43" i="8" s="1"/>
  <c r="K44" i="8"/>
  <c r="L44" i="8" s="1"/>
  <c r="M44" i="8" s="1"/>
  <c r="K45" i="8"/>
  <c r="L45" i="8" s="1"/>
  <c r="M45" i="8" s="1"/>
  <c r="K46" i="8"/>
  <c r="L46" i="8" s="1"/>
  <c r="M46" i="8" s="1"/>
  <c r="K47" i="8"/>
  <c r="L47" i="8" s="1"/>
  <c r="M47" i="8" s="1"/>
  <c r="K48" i="8"/>
  <c r="L48" i="8" s="1"/>
  <c r="M48" i="8" s="1"/>
  <c r="K49" i="8"/>
  <c r="L49" i="8" s="1"/>
  <c r="M49" i="8" s="1"/>
  <c r="K50" i="8"/>
  <c r="L50" i="8" s="1"/>
  <c r="M50" i="8" s="1"/>
  <c r="K51" i="8"/>
  <c r="L51" i="8" s="1"/>
  <c r="M51" i="8" s="1"/>
  <c r="K52" i="8"/>
  <c r="L52" i="8" s="1"/>
  <c r="M52" i="8" s="1"/>
  <c r="K53" i="8"/>
  <c r="L53" i="8" s="1"/>
  <c r="M53" i="8" s="1"/>
  <c r="K54" i="8"/>
  <c r="L54" i="8" s="1"/>
  <c r="M54" i="8" s="1"/>
  <c r="K55" i="8"/>
  <c r="L55" i="8" s="1"/>
  <c r="M55" i="8" s="1"/>
  <c r="K56" i="8"/>
  <c r="L56" i="8" s="1"/>
  <c r="M56" i="8" s="1"/>
  <c r="K57" i="8"/>
  <c r="L57" i="8" s="1"/>
  <c r="M57" i="8" s="1"/>
  <c r="K58" i="8"/>
  <c r="L58" i="8" s="1"/>
  <c r="M58" i="8" s="1"/>
  <c r="K59" i="8"/>
  <c r="L59" i="8" s="1"/>
  <c r="M59" i="8" s="1"/>
  <c r="K60" i="8"/>
  <c r="L60" i="8" s="1"/>
  <c r="M60" i="8" s="1"/>
  <c r="K61" i="8"/>
  <c r="L61" i="8" s="1"/>
  <c r="M61" i="8" s="1"/>
  <c r="K62" i="8"/>
  <c r="L62" i="8" s="1"/>
  <c r="M62" i="8" s="1"/>
  <c r="K63" i="8"/>
  <c r="L63" i="8" s="1"/>
  <c r="M63" i="8" s="1"/>
  <c r="K64" i="8"/>
  <c r="L64" i="8" s="1"/>
  <c r="M64" i="8" s="1"/>
  <c r="K65" i="8"/>
  <c r="L65" i="8" s="1"/>
  <c r="M65" i="8" s="1"/>
  <c r="K66" i="8"/>
  <c r="L66" i="8" s="1"/>
  <c r="M66" i="8" s="1"/>
  <c r="K67" i="8"/>
  <c r="L67" i="8" s="1"/>
  <c r="M67" i="8" s="1"/>
  <c r="K68" i="8"/>
  <c r="L68" i="8" s="1"/>
  <c r="M68" i="8" s="1"/>
  <c r="K69" i="8"/>
  <c r="L69" i="8" s="1"/>
  <c r="M69" i="8" s="1"/>
  <c r="K70" i="8"/>
  <c r="L70" i="8" s="1"/>
  <c r="M70" i="8" s="1"/>
  <c r="K71" i="8"/>
  <c r="L71" i="8" s="1"/>
  <c r="M71" i="8" s="1"/>
  <c r="K72" i="8"/>
  <c r="L72" i="8" s="1"/>
  <c r="M72" i="8" s="1"/>
  <c r="K73" i="8"/>
  <c r="L73" i="8" s="1"/>
  <c r="M73" i="8" s="1"/>
  <c r="K74" i="8"/>
  <c r="L74" i="8" s="1"/>
  <c r="M74" i="8" s="1"/>
  <c r="K75" i="8"/>
  <c r="L75" i="8" s="1"/>
  <c r="M75" i="8" s="1"/>
  <c r="K76" i="8"/>
  <c r="L76" i="8" s="1"/>
  <c r="M76" i="8" s="1"/>
  <c r="K77" i="8"/>
  <c r="L77" i="8" s="1"/>
  <c r="M77" i="8" s="1"/>
  <c r="K78" i="8"/>
  <c r="L78" i="8" s="1"/>
  <c r="M78" i="8" s="1"/>
  <c r="K79" i="8"/>
  <c r="L79" i="8" s="1"/>
  <c r="M79" i="8" s="1"/>
  <c r="K80" i="8"/>
  <c r="L80" i="8" s="1"/>
  <c r="M80" i="8" s="1"/>
  <c r="K81" i="8"/>
  <c r="L81" i="8" s="1"/>
  <c r="M81" i="8" s="1"/>
  <c r="K82" i="8"/>
  <c r="L82" i="8" s="1"/>
  <c r="M82" i="8" s="1"/>
  <c r="K83" i="8"/>
  <c r="L83" i="8" s="1"/>
  <c r="M83" i="8" s="1"/>
  <c r="K84" i="8"/>
  <c r="L84" i="8" s="1"/>
  <c r="M84" i="8" s="1"/>
  <c r="K85" i="8"/>
  <c r="L85" i="8" s="1"/>
  <c r="M85" i="8" s="1"/>
  <c r="K86" i="8"/>
  <c r="L86" i="8" s="1"/>
  <c r="M86" i="8" s="1"/>
  <c r="K87" i="8"/>
  <c r="L87" i="8" s="1"/>
  <c r="M87" i="8" s="1"/>
  <c r="K88" i="8"/>
  <c r="L88" i="8" s="1"/>
  <c r="M88" i="8" s="1"/>
  <c r="K89" i="8"/>
  <c r="L89" i="8" s="1"/>
  <c r="M89" i="8" s="1"/>
  <c r="K90" i="8"/>
  <c r="L90" i="8" s="1"/>
  <c r="M90" i="8" s="1"/>
  <c r="K91" i="8"/>
  <c r="L91" i="8" s="1"/>
  <c r="M91" i="8" s="1"/>
  <c r="K92" i="8"/>
  <c r="L92" i="8" s="1"/>
  <c r="M92" i="8" s="1"/>
  <c r="K93" i="8"/>
  <c r="L93" i="8" s="1"/>
  <c r="M93" i="8" s="1"/>
  <c r="K94" i="8"/>
  <c r="L94" i="8" s="1"/>
  <c r="M94" i="8" s="1"/>
  <c r="K95" i="8"/>
  <c r="L95" i="8" s="1"/>
  <c r="M95" i="8" s="1"/>
  <c r="K96" i="8"/>
  <c r="L96" i="8" s="1"/>
  <c r="M96" i="8" s="1"/>
  <c r="K97" i="8"/>
  <c r="L97" i="8" s="1"/>
  <c r="M97" i="8" s="1"/>
  <c r="K98" i="8"/>
  <c r="L98" i="8" s="1"/>
  <c r="M98" i="8" s="1"/>
  <c r="K99" i="8"/>
  <c r="L99" i="8" s="1"/>
  <c r="M99" i="8" s="1"/>
  <c r="K100" i="8"/>
  <c r="L100" i="8" s="1"/>
  <c r="M100" i="8" s="1"/>
  <c r="K101" i="8"/>
  <c r="L101" i="8" s="1"/>
  <c r="M101" i="8" s="1"/>
  <c r="K102" i="8"/>
  <c r="L102" i="8" s="1"/>
  <c r="M102" i="8" s="1"/>
  <c r="K103" i="8"/>
  <c r="L103" i="8" s="1"/>
  <c r="M103" i="8" s="1"/>
  <c r="K104" i="8"/>
  <c r="L104" i="8" s="1"/>
  <c r="M104" i="8" s="1"/>
  <c r="K105" i="8"/>
  <c r="L105" i="8" s="1"/>
  <c r="M105" i="8" s="1"/>
  <c r="K106" i="8"/>
  <c r="L106" i="8" s="1"/>
  <c r="M106" i="8" s="1"/>
  <c r="K107" i="8"/>
  <c r="L107" i="8" s="1"/>
  <c r="M107" i="8" s="1"/>
  <c r="K108" i="8"/>
  <c r="L108" i="8" s="1"/>
  <c r="M108" i="8" s="1"/>
  <c r="K109" i="8"/>
  <c r="L109" i="8" s="1"/>
  <c r="M109" i="8" s="1"/>
  <c r="K110" i="8"/>
  <c r="L110" i="8" s="1"/>
  <c r="M110" i="8" s="1"/>
  <c r="K111" i="8"/>
  <c r="L111" i="8" s="1"/>
  <c r="M111" i="8" s="1"/>
  <c r="K112" i="8"/>
  <c r="L112" i="8" s="1"/>
  <c r="M112" i="8" s="1"/>
  <c r="K113" i="8"/>
  <c r="L113" i="8" s="1"/>
  <c r="M113" i="8" s="1"/>
  <c r="K114" i="8"/>
  <c r="L114" i="8" s="1"/>
  <c r="M114" i="8" s="1"/>
  <c r="K115" i="8"/>
  <c r="L115" i="8" s="1"/>
  <c r="M115" i="8" s="1"/>
  <c r="K116" i="8"/>
  <c r="L116" i="8" s="1"/>
  <c r="M116" i="8" s="1"/>
  <c r="K117" i="8"/>
  <c r="L117" i="8" s="1"/>
  <c r="M117" i="8" s="1"/>
  <c r="K118" i="8"/>
  <c r="L118" i="8" s="1"/>
  <c r="M118" i="8" s="1"/>
  <c r="K119" i="8"/>
  <c r="L119" i="8" s="1"/>
  <c r="M119" i="8" s="1"/>
  <c r="K120" i="8"/>
  <c r="L120" i="8" s="1"/>
  <c r="M120" i="8" s="1"/>
  <c r="K121" i="8"/>
  <c r="L121" i="8" s="1"/>
  <c r="M121" i="8" s="1"/>
  <c r="K122" i="8"/>
  <c r="L122" i="8" s="1"/>
  <c r="M122" i="8" s="1"/>
  <c r="K123" i="8"/>
  <c r="L123" i="8" s="1"/>
  <c r="M123" i="8" s="1"/>
  <c r="K124" i="8"/>
  <c r="L124" i="8" s="1"/>
  <c r="M124" i="8" s="1"/>
  <c r="K125" i="8"/>
  <c r="L125" i="8" s="1"/>
  <c r="M125" i="8" s="1"/>
  <c r="K126" i="8"/>
  <c r="L126" i="8" s="1"/>
  <c r="M126" i="8" s="1"/>
  <c r="K127" i="8"/>
  <c r="L127" i="8" s="1"/>
  <c r="M127" i="8" s="1"/>
  <c r="K128" i="8"/>
  <c r="L128" i="8" s="1"/>
  <c r="M128" i="8" s="1"/>
  <c r="K129" i="8"/>
  <c r="L129" i="8" s="1"/>
  <c r="M129" i="8" s="1"/>
  <c r="K130" i="8"/>
  <c r="L130" i="8" s="1"/>
  <c r="M130" i="8" s="1"/>
  <c r="K131" i="8"/>
  <c r="L131" i="8" s="1"/>
  <c r="M131" i="8" s="1"/>
  <c r="K132" i="8"/>
  <c r="L132" i="8" s="1"/>
  <c r="M132" i="8" s="1"/>
  <c r="K133" i="8"/>
  <c r="L133" i="8" s="1"/>
  <c r="M133" i="8" s="1"/>
  <c r="K134" i="8"/>
  <c r="L134" i="8" s="1"/>
  <c r="M134" i="8" s="1"/>
  <c r="K135" i="8"/>
  <c r="L135" i="8" s="1"/>
  <c r="M135" i="8" s="1"/>
  <c r="K136" i="8"/>
  <c r="L136" i="8" s="1"/>
  <c r="M136" i="8" s="1"/>
  <c r="K137" i="8"/>
  <c r="L137" i="8" s="1"/>
  <c r="M137" i="8" s="1"/>
  <c r="K138" i="8"/>
  <c r="L138" i="8" s="1"/>
  <c r="M138" i="8" s="1"/>
  <c r="K139" i="8"/>
  <c r="L139" i="8" s="1"/>
  <c r="M139" i="8" s="1"/>
  <c r="K140" i="8"/>
  <c r="L140" i="8" s="1"/>
  <c r="M140" i="8" s="1"/>
  <c r="K141" i="8"/>
  <c r="L141" i="8" s="1"/>
  <c r="M141" i="8" s="1"/>
  <c r="K142" i="8"/>
  <c r="L142" i="8" s="1"/>
  <c r="M142" i="8" s="1"/>
  <c r="K143" i="8"/>
  <c r="L143" i="8" s="1"/>
  <c r="M143" i="8" s="1"/>
  <c r="K144" i="8"/>
  <c r="L144" i="8" s="1"/>
  <c r="M144" i="8" s="1"/>
  <c r="K145" i="8"/>
  <c r="L145" i="8" s="1"/>
  <c r="M145" i="8" s="1"/>
  <c r="K146" i="8"/>
  <c r="L146" i="8" s="1"/>
  <c r="M146" i="8" s="1"/>
  <c r="K147" i="8"/>
  <c r="L147" i="8" s="1"/>
  <c r="M147" i="8" s="1"/>
  <c r="K148" i="8"/>
  <c r="L148" i="8" s="1"/>
  <c r="M148" i="8" s="1"/>
  <c r="K149" i="8"/>
  <c r="L149" i="8" s="1"/>
  <c r="M149" i="8" s="1"/>
  <c r="K150" i="8"/>
  <c r="L150" i="8" s="1"/>
  <c r="M150" i="8" s="1"/>
  <c r="K151" i="8"/>
  <c r="L151" i="8" s="1"/>
  <c r="M151" i="8" s="1"/>
  <c r="K152" i="8"/>
  <c r="L152" i="8" s="1"/>
  <c r="M152" i="8" s="1"/>
  <c r="K153" i="8"/>
  <c r="L153" i="8" s="1"/>
  <c r="M153" i="8" s="1"/>
  <c r="K154" i="8"/>
  <c r="L154" i="8" s="1"/>
  <c r="M154" i="8" s="1"/>
  <c r="K155" i="8"/>
  <c r="L155" i="8" s="1"/>
  <c r="M155" i="8" s="1"/>
  <c r="K156" i="8"/>
  <c r="L156" i="8" s="1"/>
  <c r="M156" i="8" s="1"/>
  <c r="K157" i="8"/>
  <c r="L157" i="8" s="1"/>
  <c r="M157" i="8" s="1"/>
  <c r="K158" i="8"/>
  <c r="L158" i="8" s="1"/>
  <c r="M158" i="8" s="1"/>
  <c r="K159" i="8"/>
  <c r="L159" i="8" s="1"/>
  <c r="M159" i="8" s="1"/>
  <c r="K160" i="8"/>
  <c r="L160" i="8" s="1"/>
  <c r="M160" i="8" s="1"/>
  <c r="K161" i="8"/>
  <c r="L161" i="8" s="1"/>
  <c r="M161" i="8" s="1"/>
  <c r="K162" i="8"/>
  <c r="L162" i="8" s="1"/>
  <c r="M162" i="8" s="1"/>
  <c r="K163" i="8"/>
  <c r="L163" i="8" s="1"/>
  <c r="M163" i="8" s="1"/>
  <c r="K164" i="8"/>
  <c r="L164" i="8" s="1"/>
  <c r="M164" i="8" s="1"/>
  <c r="K165" i="8"/>
  <c r="L165" i="8" s="1"/>
  <c r="M165" i="8" s="1"/>
  <c r="K166" i="8"/>
  <c r="L166" i="8" s="1"/>
  <c r="M166" i="8" s="1"/>
  <c r="K167" i="8"/>
  <c r="L167" i="8" s="1"/>
  <c r="M167" i="8" s="1"/>
  <c r="K168" i="8"/>
  <c r="L168" i="8" s="1"/>
  <c r="M168" i="8" s="1"/>
  <c r="K169" i="8"/>
  <c r="L169" i="8" s="1"/>
  <c r="M169" i="8" s="1"/>
  <c r="K170" i="8"/>
  <c r="L170" i="8" s="1"/>
  <c r="M170" i="8" s="1"/>
  <c r="K171" i="8"/>
  <c r="L171" i="8" s="1"/>
  <c r="M171" i="8" s="1"/>
  <c r="K172" i="8"/>
  <c r="L172" i="8" s="1"/>
  <c r="M172" i="8" s="1"/>
  <c r="K173" i="8"/>
  <c r="L173" i="8" s="1"/>
  <c r="M173" i="8" s="1"/>
  <c r="K174" i="8"/>
  <c r="L174" i="8" s="1"/>
  <c r="M174" i="8" s="1"/>
  <c r="K175" i="8"/>
  <c r="L175" i="8" s="1"/>
  <c r="M175" i="8" s="1"/>
  <c r="K176" i="8"/>
  <c r="L176" i="8" s="1"/>
  <c r="M176" i="8" s="1"/>
  <c r="K177" i="8"/>
  <c r="L177" i="8" s="1"/>
  <c r="M177" i="8" s="1"/>
  <c r="K178" i="8"/>
  <c r="L178" i="8" s="1"/>
  <c r="M178" i="8" s="1"/>
  <c r="K179" i="8"/>
  <c r="L179" i="8" s="1"/>
  <c r="M179" i="8" s="1"/>
  <c r="K180" i="8"/>
  <c r="L180" i="8" s="1"/>
  <c r="M180" i="8" s="1"/>
  <c r="K181" i="8"/>
  <c r="L181" i="8" s="1"/>
  <c r="M181" i="8" s="1"/>
  <c r="K182" i="8"/>
  <c r="L182" i="8" s="1"/>
  <c r="M182" i="8" s="1"/>
  <c r="K183" i="8"/>
  <c r="L183" i="8" s="1"/>
  <c r="M183" i="8" s="1"/>
  <c r="K184" i="8"/>
  <c r="L184" i="8" s="1"/>
  <c r="M184" i="8" s="1"/>
  <c r="K185" i="8"/>
  <c r="L185" i="8" s="1"/>
  <c r="M185" i="8" s="1"/>
  <c r="K186" i="8"/>
  <c r="L186" i="8" s="1"/>
  <c r="M186" i="8" s="1"/>
  <c r="K187" i="8"/>
  <c r="L187" i="8" s="1"/>
  <c r="M187" i="8" s="1"/>
  <c r="K188" i="8"/>
  <c r="L188" i="8" s="1"/>
  <c r="M188" i="8" s="1"/>
  <c r="K189" i="8"/>
  <c r="L189" i="8" s="1"/>
  <c r="M189" i="8" s="1"/>
  <c r="K190" i="8"/>
  <c r="L190" i="8" s="1"/>
  <c r="M190" i="8" s="1"/>
  <c r="K191" i="8"/>
  <c r="L191" i="8" s="1"/>
  <c r="M191" i="8" s="1"/>
  <c r="K192" i="8"/>
  <c r="L192" i="8" s="1"/>
  <c r="M192" i="8" s="1"/>
  <c r="K193" i="8"/>
  <c r="L193" i="8" s="1"/>
  <c r="M193" i="8" s="1"/>
  <c r="K194" i="8"/>
  <c r="L194" i="8" s="1"/>
  <c r="M194" i="8" s="1"/>
  <c r="K195" i="8"/>
  <c r="L195" i="8" s="1"/>
  <c r="M195" i="8" s="1"/>
  <c r="K196" i="8"/>
  <c r="L196" i="8" s="1"/>
  <c r="M196" i="8" s="1"/>
  <c r="K197" i="8"/>
  <c r="L197" i="8" s="1"/>
  <c r="M197" i="8" s="1"/>
  <c r="K198" i="8"/>
  <c r="L198" i="8" s="1"/>
  <c r="M198" i="8" s="1"/>
  <c r="K199" i="8"/>
  <c r="L199" i="8" s="1"/>
  <c r="M199" i="8" s="1"/>
  <c r="K200" i="8"/>
  <c r="L200" i="8" s="1"/>
  <c r="M200" i="8" s="1"/>
  <c r="K201" i="8"/>
  <c r="L201" i="8" s="1"/>
  <c r="M201" i="8" s="1"/>
  <c r="K202" i="8"/>
  <c r="L202" i="8" s="1"/>
  <c r="M202" i="8" s="1"/>
  <c r="K203" i="8"/>
  <c r="L203" i="8" s="1"/>
  <c r="M203" i="8" s="1"/>
  <c r="K204" i="8"/>
  <c r="L204" i="8" s="1"/>
  <c r="M204" i="8" s="1"/>
  <c r="K205" i="8"/>
  <c r="L205" i="8" s="1"/>
  <c r="M205" i="8" s="1"/>
  <c r="K206" i="8"/>
  <c r="L206" i="8" s="1"/>
  <c r="M206" i="8" s="1"/>
  <c r="K207" i="8"/>
  <c r="L207" i="8" s="1"/>
  <c r="M207" i="8" s="1"/>
  <c r="K208" i="8"/>
  <c r="L208" i="8" s="1"/>
  <c r="M208" i="8" s="1"/>
  <c r="K209" i="8"/>
  <c r="L209" i="8" s="1"/>
  <c r="M209" i="8" s="1"/>
  <c r="K210" i="8"/>
  <c r="L210" i="8" s="1"/>
  <c r="M210" i="8" s="1"/>
  <c r="K211" i="8"/>
  <c r="L211" i="8" s="1"/>
  <c r="M211" i="8" s="1"/>
  <c r="K212" i="8"/>
  <c r="L212" i="8" s="1"/>
  <c r="M212" i="8" s="1"/>
  <c r="K213" i="8"/>
  <c r="L213" i="8" s="1"/>
  <c r="M213" i="8" s="1"/>
  <c r="K214" i="8"/>
  <c r="L214" i="8" s="1"/>
  <c r="M214" i="8" s="1"/>
  <c r="K215" i="8"/>
  <c r="L215" i="8" s="1"/>
  <c r="M215" i="8" s="1"/>
  <c r="K216" i="8"/>
  <c r="L216" i="8" s="1"/>
  <c r="M216" i="8" s="1"/>
  <c r="K217" i="8"/>
  <c r="L217" i="8" s="1"/>
  <c r="M217" i="8" s="1"/>
  <c r="K218" i="8"/>
  <c r="L218" i="8" s="1"/>
  <c r="M218" i="8" s="1"/>
  <c r="K219" i="8"/>
  <c r="L219" i="8" s="1"/>
  <c r="M219" i="8" s="1"/>
  <c r="K220" i="8"/>
  <c r="L220" i="8" s="1"/>
  <c r="M220" i="8" s="1"/>
  <c r="K221" i="8"/>
  <c r="L221" i="8" s="1"/>
  <c r="M221" i="8" s="1"/>
  <c r="K222" i="8"/>
  <c r="L222" i="8" s="1"/>
  <c r="M222" i="8" s="1"/>
  <c r="K223" i="8"/>
  <c r="L223" i="8" s="1"/>
  <c r="M223" i="8" s="1"/>
  <c r="K224" i="8"/>
  <c r="L224" i="8" s="1"/>
  <c r="M224" i="8" s="1"/>
  <c r="K225" i="8"/>
  <c r="L225" i="8" s="1"/>
  <c r="M225" i="8" s="1"/>
  <c r="K226" i="8"/>
  <c r="L226" i="8" s="1"/>
  <c r="M226" i="8" s="1"/>
  <c r="K227" i="8"/>
  <c r="L227" i="8" s="1"/>
  <c r="M227" i="8" s="1"/>
  <c r="K228" i="8"/>
  <c r="L228" i="8" s="1"/>
  <c r="M228" i="8" s="1"/>
  <c r="K229" i="8"/>
  <c r="L229" i="8" s="1"/>
  <c r="M229" i="8" s="1"/>
  <c r="K230" i="8"/>
  <c r="L230" i="8" s="1"/>
  <c r="M230" i="8" s="1"/>
  <c r="K231" i="8"/>
  <c r="L231" i="8" s="1"/>
  <c r="M231" i="8" s="1"/>
  <c r="K232" i="8"/>
  <c r="L232" i="8" s="1"/>
  <c r="M232" i="8" s="1"/>
  <c r="K233" i="8"/>
  <c r="L233" i="8" s="1"/>
  <c r="M233" i="8" s="1"/>
  <c r="K234" i="8"/>
  <c r="L234" i="8" s="1"/>
  <c r="M234" i="8" s="1"/>
  <c r="K235" i="8"/>
  <c r="L235" i="8" s="1"/>
  <c r="M235" i="8" s="1"/>
  <c r="K236" i="8"/>
  <c r="L236" i="8" s="1"/>
  <c r="M236" i="8" s="1"/>
  <c r="K237" i="8"/>
  <c r="L237" i="8" s="1"/>
  <c r="M237" i="8" s="1"/>
  <c r="K238" i="8"/>
  <c r="L238" i="8" s="1"/>
  <c r="M238" i="8" s="1"/>
  <c r="K439" i="8"/>
  <c r="L439" i="8" s="1"/>
  <c r="M439" i="8" s="1"/>
  <c r="K440" i="8"/>
  <c r="L440" i="8" s="1"/>
  <c r="M440" i="8" s="1"/>
  <c r="K441" i="8"/>
  <c r="L441" i="8" s="1"/>
  <c r="M441" i="8" s="1"/>
  <c r="K442" i="8"/>
  <c r="L442" i="8" s="1"/>
  <c r="M442" i="8" s="1"/>
  <c r="K443" i="8"/>
  <c r="L443" i="8" s="1"/>
  <c r="M443" i="8" s="1"/>
  <c r="K444" i="8"/>
  <c r="L444" i="8" s="1"/>
  <c r="M444" i="8" s="1"/>
  <c r="K445" i="8"/>
  <c r="L445" i="8" s="1"/>
  <c r="M445" i="8" s="1"/>
  <c r="K446" i="8"/>
  <c r="L446" i="8" s="1"/>
  <c r="M446" i="8" s="1"/>
  <c r="K447" i="8"/>
  <c r="L447" i="8" s="1"/>
  <c r="M447" i="8" s="1"/>
  <c r="K448" i="8"/>
  <c r="L448" i="8" s="1"/>
  <c r="M448" i="8" s="1"/>
  <c r="K449" i="8"/>
  <c r="L449" i="8" s="1"/>
  <c r="M449" i="8" s="1"/>
  <c r="K450" i="8"/>
  <c r="L450" i="8" s="1"/>
  <c r="M450" i="8" s="1"/>
  <c r="K451" i="8"/>
  <c r="L451" i="8" s="1"/>
  <c r="M451" i="8" s="1"/>
  <c r="K452" i="8"/>
  <c r="L452" i="8" s="1"/>
  <c r="M452" i="8" s="1"/>
  <c r="K453" i="8"/>
  <c r="L453" i="8" s="1"/>
  <c r="M453" i="8" s="1"/>
  <c r="K454" i="8"/>
  <c r="L454" i="8" s="1"/>
  <c r="M454" i="8" s="1"/>
  <c r="K505" i="8"/>
  <c r="L505" i="8" s="1"/>
  <c r="M505" i="8" s="1"/>
  <c r="K506" i="8"/>
  <c r="L506" i="8" s="1"/>
  <c r="M506" i="8" s="1"/>
  <c r="K507" i="8"/>
  <c r="L507" i="8" s="1"/>
  <c r="M507" i="8" s="1"/>
  <c r="K508" i="8"/>
  <c r="L508" i="8" s="1"/>
  <c r="M508" i="8" s="1"/>
  <c r="K509" i="8"/>
  <c r="L509" i="8" s="1"/>
  <c r="M509" i="8" s="1"/>
  <c r="K510" i="8"/>
  <c r="L510" i="8" s="1"/>
  <c r="M510" i="8" s="1"/>
  <c r="K511" i="8"/>
  <c r="L511" i="8" s="1"/>
  <c r="M511" i="8" s="1"/>
  <c r="K512" i="8"/>
  <c r="L512" i="8" s="1"/>
  <c r="M512" i="8" s="1"/>
  <c r="K513" i="8"/>
  <c r="L513" i="8" s="1"/>
  <c r="M513" i="8" s="1"/>
  <c r="K514" i="8"/>
  <c r="L514" i="8" s="1"/>
  <c r="M514" i="8" s="1"/>
  <c r="BD16"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73" i="3"/>
  <c r="BD574" i="3"/>
  <c r="BD575" i="3"/>
  <c r="BD576" i="3"/>
  <c r="BD577" i="3"/>
  <c r="BD578" i="3"/>
  <c r="BD579" i="3"/>
  <c r="BD580" i="3"/>
  <c r="BD581" i="3"/>
  <c r="BD582" i="3"/>
  <c r="BD583" i="3"/>
  <c r="BD584" i="3"/>
  <c r="BD585" i="3"/>
  <c r="BD586" i="3"/>
  <c r="BD587" i="3"/>
  <c r="BD588" i="3"/>
  <c r="BD589" i="3"/>
  <c r="BD590" i="3"/>
  <c r="BD591" i="3"/>
  <c r="BD592" i="3"/>
  <c r="BD593" i="3"/>
  <c r="BD594" i="3"/>
  <c r="BD595" i="3"/>
  <c r="BD596" i="3"/>
  <c r="BD597" i="3"/>
  <c r="BD598" i="3"/>
  <c r="BD599" i="3"/>
  <c r="BD600" i="3"/>
  <c r="BD601" i="3"/>
  <c r="BD602" i="3"/>
  <c r="BD603" i="3"/>
  <c r="BD604" i="3"/>
  <c r="BD605" i="3"/>
  <c r="BD606" i="3"/>
  <c r="BD607" i="3"/>
  <c r="BD608" i="3"/>
  <c r="BD609" i="3"/>
  <c r="BD610" i="3"/>
  <c r="BD611" i="3"/>
  <c r="BD612" i="3"/>
  <c r="BD613" i="3"/>
  <c r="BD614" i="3"/>
  <c r="BD615" i="3"/>
  <c r="BD616" i="3"/>
  <c r="BD617" i="3"/>
  <c r="BD618" i="3"/>
  <c r="BD619" i="3"/>
  <c r="BD620" i="3"/>
  <c r="BD621" i="3"/>
  <c r="BD622" i="3"/>
  <c r="BD623" i="3"/>
  <c r="BD624" i="3"/>
  <c r="BD625" i="3"/>
  <c r="BD626" i="3"/>
  <c r="BD627" i="3"/>
  <c r="BD628" i="3"/>
  <c r="BD629" i="3"/>
  <c r="BD630" i="3"/>
  <c r="BD631" i="3"/>
  <c r="BD632" i="3"/>
  <c r="BD633" i="3"/>
  <c r="BD634" i="3"/>
  <c r="BD635" i="3"/>
  <c r="BD636" i="3"/>
  <c r="BD637" i="3"/>
  <c r="BD638" i="3"/>
  <c r="BD639" i="3"/>
  <c r="BD640" i="3"/>
  <c r="BD641" i="3"/>
  <c r="BD642" i="3"/>
  <c r="BD643" i="3"/>
  <c r="BD644" i="3"/>
  <c r="BD645" i="3"/>
  <c r="BD646" i="3"/>
  <c r="BD647" i="3"/>
  <c r="BD648" i="3"/>
  <c r="BD649" i="3"/>
  <c r="BD650" i="3"/>
  <c r="BD651" i="3"/>
  <c r="BD652" i="3"/>
  <c r="BD653" i="3"/>
  <c r="BD654" i="3"/>
  <c r="BD655" i="3"/>
  <c r="BD656" i="3"/>
  <c r="BD657" i="3"/>
  <c r="BD658" i="3"/>
  <c r="BD659" i="3"/>
  <c r="BD660" i="3"/>
  <c r="BD661" i="3"/>
  <c r="BD662" i="3"/>
  <c r="BD663" i="3"/>
  <c r="BD664" i="3"/>
  <c r="BD665" i="3"/>
  <c r="BD666" i="3"/>
  <c r="BD667" i="3"/>
  <c r="BD668" i="3"/>
  <c r="BD669" i="3"/>
  <c r="BD670" i="3"/>
  <c r="BD671" i="3"/>
  <c r="BD672" i="3"/>
  <c r="BD673" i="3"/>
  <c r="BD674" i="3"/>
  <c r="BD675" i="3"/>
  <c r="BD676" i="3"/>
  <c r="BD677" i="3"/>
  <c r="BD678" i="3"/>
  <c r="BD679" i="3"/>
  <c r="BD680" i="3"/>
  <c r="BD681" i="3"/>
  <c r="BD682" i="3"/>
  <c r="BD683" i="3"/>
  <c r="BD684" i="3"/>
  <c r="BD685" i="3"/>
  <c r="BD686" i="3"/>
  <c r="BD687" i="3"/>
  <c r="BD688" i="3"/>
  <c r="BD689" i="3"/>
  <c r="BD690" i="3"/>
  <c r="BD691" i="3"/>
  <c r="BD692" i="3"/>
  <c r="BD693" i="3"/>
  <c r="BD694" i="3"/>
  <c r="BD695" i="3"/>
  <c r="BD696" i="3"/>
  <c r="BD697" i="3"/>
  <c r="BD698" i="3"/>
  <c r="BD699" i="3"/>
  <c r="BD700" i="3"/>
  <c r="BD701" i="3"/>
  <c r="BD702" i="3"/>
  <c r="BD703" i="3"/>
  <c r="BD704" i="3"/>
  <c r="BD705" i="3"/>
  <c r="BD706" i="3"/>
  <c r="BD707" i="3"/>
  <c r="BD708" i="3"/>
  <c r="BD709" i="3"/>
  <c r="BD710" i="3"/>
  <c r="BD711" i="3"/>
  <c r="BD712" i="3"/>
  <c r="BD713" i="3"/>
  <c r="BD714" i="3"/>
  <c r="BD715" i="3"/>
  <c r="BD716" i="3"/>
  <c r="BD717" i="3"/>
  <c r="BD718" i="3"/>
  <c r="BD719" i="3"/>
  <c r="BD720" i="3"/>
  <c r="BD721" i="3"/>
  <c r="BD722" i="3"/>
  <c r="BD723" i="3"/>
  <c r="BD724" i="3"/>
  <c r="BD725" i="3"/>
  <c r="BD726" i="3"/>
  <c r="BD727" i="3"/>
  <c r="BD728" i="3"/>
  <c r="BD729" i="3"/>
  <c r="BD730" i="3"/>
  <c r="BD731" i="3"/>
  <c r="BD732" i="3"/>
  <c r="BD733" i="3"/>
  <c r="BD734" i="3"/>
  <c r="BD735" i="3"/>
  <c r="BD736" i="3"/>
  <c r="BD737" i="3"/>
  <c r="BD738" i="3"/>
  <c r="BD739" i="3"/>
  <c r="BD740" i="3"/>
  <c r="BD741" i="3"/>
  <c r="BD742" i="3"/>
  <c r="BD743" i="3"/>
  <c r="BD744" i="3"/>
  <c r="BD745" i="3"/>
  <c r="BD746" i="3"/>
  <c r="BD747" i="3"/>
  <c r="BD748" i="3"/>
  <c r="BD749" i="3"/>
  <c r="BD750" i="3"/>
  <c r="BD751" i="3"/>
  <c r="BD752" i="3"/>
  <c r="BD753" i="3"/>
  <c r="BD754" i="3"/>
  <c r="BD755" i="3"/>
  <c r="BD756" i="3"/>
  <c r="BD757" i="3"/>
  <c r="BD758" i="3"/>
  <c r="BD759" i="3"/>
  <c r="BD760" i="3"/>
  <c r="BD761" i="3"/>
  <c r="BD762" i="3"/>
  <c r="BD763" i="3"/>
  <c r="BD764" i="3"/>
  <c r="BD765" i="3"/>
  <c r="BD766" i="3"/>
  <c r="BD767" i="3"/>
  <c r="BD768" i="3"/>
  <c r="BD769" i="3"/>
  <c r="BD770" i="3"/>
  <c r="BD771" i="3"/>
  <c r="BD772" i="3"/>
  <c r="BD773" i="3"/>
  <c r="BD774" i="3"/>
  <c r="BD775" i="3"/>
  <c r="BD776" i="3"/>
  <c r="BD777" i="3"/>
  <c r="BD778" i="3"/>
  <c r="BD779" i="3"/>
  <c r="BD780" i="3"/>
  <c r="BD781" i="3"/>
  <c r="BD782" i="3"/>
  <c r="BD783" i="3"/>
  <c r="BD784" i="3"/>
  <c r="BD785" i="3"/>
  <c r="BD786" i="3"/>
  <c r="BD787" i="3"/>
  <c r="BD788" i="3"/>
  <c r="BD789" i="3"/>
  <c r="BD790" i="3"/>
  <c r="BD791" i="3"/>
  <c r="BD792" i="3"/>
  <c r="BD793" i="3"/>
  <c r="BD794" i="3"/>
  <c r="BD795" i="3"/>
  <c r="BD796" i="3"/>
  <c r="BD797" i="3"/>
  <c r="BD798" i="3"/>
  <c r="BD799" i="3"/>
  <c r="BD800" i="3"/>
  <c r="BD801" i="3"/>
  <c r="BD802" i="3"/>
  <c r="BD803" i="3"/>
  <c r="BD804" i="3"/>
  <c r="BD805" i="3"/>
  <c r="BD806" i="3"/>
  <c r="BD807" i="3"/>
  <c r="BD808" i="3"/>
  <c r="BD809" i="3"/>
  <c r="BD810" i="3"/>
  <c r="BD811" i="3"/>
  <c r="BD812" i="3"/>
  <c r="BD813" i="3"/>
  <c r="BD814" i="3"/>
  <c r="BD815" i="3"/>
  <c r="BD816" i="3"/>
  <c r="BD817" i="3"/>
  <c r="BD818" i="3"/>
  <c r="BD819" i="3"/>
  <c r="BD820" i="3"/>
  <c r="BD821" i="3"/>
  <c r="BD822" i="3"/>
  <c r="BD823" i="3"/>
  <c r="BD824" i="3"/>
  <c r="BD825" i="3"/>
  <c r="BD826" i="3"/>
  <c r="BD827" i="3"/>
  <c r="BD828" i="3"/>
  <c r="BD829" i="3"/>
  <c r="BD830" i="3"/>
  <c r="BD831" i="3"/>
  <c r="BD832" i="3"/>
  <c r="BD833" i="3"/>
  <c r="BD834" i="3"/>
  <c r="BD835" i="3"/>
  <c r="BD836" i="3"/>
  <c r="BD837" i="3"/>
  <c r="BD838" i="3"/>
  <c r="BD839" i="3"/>
  <c r="BD840" i="3"/>
  <c r="BD841" i="3"/>
  <c r="BD842" i="3"/>
  <c r="BD843" i="3"/>
  <c r="BD844" i="3"/>
  <c r="BD845" i="3"/>
  <c r="BD846" i="3"/>
  <c r="BD847" i="3"/>
  <c r="BD848" i="3"/>
  <c r="BD849" i="3"/>
  <c r="BD850" i="3"/>
  <c r="BD851" i="3"/>
  <c r="BD852" i="3"/>
  <c r="BD853" i="3"/>
  <c r="BD854" i="3"/>
  <c r="BD855" i="3"/>
  <c r="BD856" i="3"/>
  <c r="BD857" i="3"/>
  <c r="BD858" i="3"/>
  <c r="BD859" i="3"/>
  <c r="BD860" i="3"/>
  <c r="BD861" i="3"/>
  <c r="BD862" i="3"/>
  <c r="BD863" i="3"/>
  <c r="BD864" i="3"/>
  <c r="BD865" i="3"/>
  <c r="BD866" i="3"/>
  <c r="BD867" i="3"/>
  <c r="BD868" i="3"/>
  <c r="BD869" i="3"/>
  <c r="BD870" i="3"/>
  <c r="BD871" i="3"/>
  <c r="BD872" i="3"/>
  <c r="BD873" i="3"/>
  <c r="BD874" i="3"/>
  <c r="BD875" i="3"/>
  <c r="BD876" i="3"/>
  <c r="BD877" i="3"/>
  <c r="BD878" i="3"/>
  <c r="BD879" i="3"/>
  <c r="BD880" i="3"/>
  <c r="BD881" i="3"/>
  <c r="BD882" i="3"/>
  <c r="BD883" i="3"/>
  <c r="BD884" i="3"/>
  <c r="BD885" i="3"/>
  <c r="BD886" i="3"/>
  <c r="BD887" i="3"/>
  <c r="BD888" i="3"/>
  <c r="BD889" i="3"/>
  <c r="BD890" i="3"/>
  <c r="BD891" i="3"/>
  <c r="BD892" i="3"/>
  <c r="BD893" i="3"/>
  <c r="BD894" i="3"/>
  <c r="BD895" i="3"/>
  <c r="BD896" i="3"/>
  <c r="BD897" i="3"/>
  <c r="BD898" i="3"/>
  <c r="BD899" i="3"/>
  <c r="BD900" i="3"/>
  <c r="BD901" i="3"/>
  <c r="BD902" i="3"/>
  <c r="BD903" i="3"/>
  <c r="BD904" i="3"/>
  <c r="BD905" i="3"/>
  <c r="BD906" i="3"/>
  <c r="BD907" i="3"/>
  <c r="BD908" i="3"/>
  <c r="BD909" i="3"/>
  <c r="BD910" i="3"/>
  <c r="BD911" i="3"/>
  <c r="BD912" i="3"/>
  <c r="BD913" i="3"/>
  <c r="BD914" i="3"/>
  <c r="BD915" i="3"/>
  <c r="BD916" i="3"/>
  <c r="BD917" i="3"/>
  <c r="BD918" i="3"/>
  <c r="BD919" i="3"/>
  <c r="BD920" i="3"/>
  <c r="BD921" i="3"/>
  <c r="BD922" i="3"/>
  <c r="BD923" i="3"/>
  <c r="BD924" i="3"/>
  <c r="BD925" i="3"/>
  <c r="BD926" i="3"/>
  <c r="BD927" i="3"/>
  <c r="BD928" i="3"/>
  <c r="BD929" i="3"/>
  <c r="BD930" i="3"/>
  <c r="BD931" i="3"/>
  <c r="BD932" i="3"/>
  <c r="BD933" i="3"/>
  <c r="BD934" i="3"/>
  <c r="BD935" i="3"/>
  <c r="BD936" i="3"/>
  <c r="BD937" i="3"/>
  <c r="BD938" i="3"/>
  <c r="BD939" i="3"/>
  <c r="BD940" i="3"/>
  <c r="BD941" i="3"/>
  <c r="BD942" i="3"/>
  <c r="BD943" i="3"/>
  <c r="BD944" i="3"/>
  <c r="BD945" i="3"/>
  <c r="BD946" i="3"/>
  <c r="BD947" i="3"/>
  <c r="BD948" i="3"/>
  <c r="BD949" i="3"/>
  <c r="BD950" i="3"/>
  <c r="BD951" i="3"/>
  <c r="BD952" i="3"/>
  <c r="BD953" i="3"/>
  <c r="BD954" i="3"/>
  <c r="BD955" i="3"/>
  <c r="BD956" i="3"/>
  <c r="BD957" i="3"/>
  <c r="BD958" i="3"/>
  <c r="BD959" i="3"/>
  <c r="BD960" i="3"/>
  <c r="BD961" i="3"/>
  <c r="BD962" i="3"/>
  <c r="BD963" i="3"/>
  <c r="BD964" i="3"/>
  <c r="BD965" i="3"/>
  <c r="BD966" i="3"/>
  <c r="BD967" i="3"/>
  <c r="BD968" i="3"/>
  <c r="BD969" i="3"/>
  <c r="BD970" i="3"/>
  <c r="BD971" i="3"/>
  <c r="BD972" i="3"/>
  <c r="BD973" i="3"/>
  <c r="BD974" i="3"/>
  <c r="BD975" i="3"/>
  <c r="BD976" i="3"/>
  <c r="BD977" i="3"/>
  <c r="BD978" i="3"/>
  <c r="BD979" i="3"/>
  <c r="BD980" i="3"/>
  <c r="BD981" i="3"/>
  <c r="BD982" i="3"/>
  <c r="BD983" i="3"/>
  <c r="BD984" i="3"/>
  <c r="BD985" i="3"/>
  <c r="BD986" i="3"/>
  <c r="BD987" i="3"/>
  <c r="BD988" i="3"/>
  <c r="BD989" i="3"/>
  <c r="BD990" i="3"/>
  <c r="BD991" i="3"/>
  <c r="BD992" i="3"/>
  <c r="BD993" i="3"/>
  <c r="BD994" i="3"/>
  <c r="BD995" i="3"/>
  <c r="BD996" i="3"/>
  <c r="BD997" i="3"/>
  <c r="BD998" i="3"/>
  <c r="BD999" i="3"/>
  <c r="BD1000" i="3"/>
  <c r="BD1001" i="3"/>
  <c r="BD1002" i="3"/>
  <c r="BD1003" i="3"/>
  <c r="BD1004" i="3"/>
  <c r="BD1005" i="3"/>
  <c r="BD1006" i="3"/>
  <c r="BD1007" i="3"/>
  <c r="BD1008" i="3"/>
  <c r="BD1009" i="3"/>
  <c r="BD1010" i="3"/>
  <c r="BD1011" i="3"/>
  <c r="O14" i="7"/>
  <c r="O15" i="7"/>
  <c r="O16" i="7"/>
  <c r="O17" i="7"/>
  <c r="O18" i="7"/>
  <c r="O19" i="7"/>
  <c r="O20" i="7"/>
  <c r="O21" i="7"/>
  <c r="O22" i="7"/>
  <c r="O23" i="7"/>
  <c r="O24" i="7"/>
  <c r="O25" i="7"/>
  <c r="O26" i="7"/>
  <c r="O27" i="7"/>
  <c r="O28" i="7"/>
  <c r="O29" i="7"/>
  <c r="O30" i="7"/>
  <c r="O31" i="7"/>
  <c r="O32" i="7"/>
  <c r="O33" i="7"/>
  <c r="O34" i="7"/>
  <c r="O35" i="7"/>
  <c r="O36" i="7"/>
  <c r="O37" i="7"/>
  <c r="O38" i="7"/>
  <c r="O39" i="7"/>
  <c r="O40" i="7"/>
  <c r="O41" i="7"/>
  <c r="O42" i="7"/>
  <c r="O43" i="7"/>
  <c r="O44" i="7"/>
  <c r="O45" i="7"/>
  <c r="O46" i="7"/>
  <c r="O47" i="7"/>
  <c r="O48" i="7"/>
  <c r="O49" i="7"/>
  <c r="O50" i="7"/>
  <c r="O51" i="7"/>
  <c r="O52" i="7"/>
  <c r="O53" i="7"/>
  <c r="O54" i="7"/>
  <c r="O55" i="7"/>
  <c r="O56" i="7"/>
  <c r="O57" i="7"/>
  <c r="O58" i="7"/>
  <c r="O59" i="7"/>
  <c r="O60" i="7"/>
  <c r="O61" i="7"/>
  <c r="O62" i="7"/>
  <c r="O63" i="7"/>
  <c r="O64" i="7"/>
  <c r="O65" i="7"/>
  <c r="O66" i="7"/>
  <c r="O67" i="7"/>
  <c r="O68" i="7"/>
  <c r="O69" i="7"/>
  <c r="O70" i="7"/>
  <c r="O71" i="7"/>
  <c r="O72" i="7"/>
  <c r="O73" i="7"/>
  <c r="O74" i="7"/>
  <c r="O75" i="7"/>
  <c r="O76" i="7"/>
  <c r="O77" i="7"/>
  <c r="O78" i="7"/>
  <c r="O79" i="7"/>
  <c r="O80" i="7"/>
  <c r="O81" i="7"/>
  <c r="O82" i="7"/>
  <c r="O83" i="7"/>
  <c r="O84" i="7"/>
  <c r="O85" i="7"/>
  <c r="O86" i="7"/>
  <c r="O87" i="7"/>
  <c r="O88" i="7"/>
  <c r="O89" i="7"/>
  <c r="O90" i="7"/>
  <c r="O91" i="7"/>
  <c r="O92" i="7"/>
  <c r="O93" i="7"/>
  <c r="O94" i="7"/>
  <c r="O95" i="7"/>
  <c r="O96" i="7"/>
  <c r="O97" i="7"/>
  <c r="O98" i="7"/>
  <c r="O99" i="7"/>
  <c r="O100" i="7"/>
  <c r="O101" i="7"/>
  <c r="O102" i="7"/>
  <c r="O103" i="7"/>
  <c r="O104" i="7"/>
  <c r="O105" i="7"/>
  <c r="O106" i="7"/>
  <c r="O107" i="7"/>
  <c r="O108" i="7"/>
  <c r="O109" i="7"/>
  <c r="O110" i="7"/>
  <c r="O111" i="7"/>
  <c r="O112" i="7"/>
  <c r="O113" i="7"/>
  <c r="O114" i="7"/>
  <c r="O115" i="7"/>
  <c r="O116" i="7"/>
  <c r="O117" i="7"/>
  <c r="O118" i="7"/>
  <c r="O119" i="7"/>
  <c r="O120" i="7"/>
  <c r="O121" i="7"/>
  <c r="O122" i="7"/>
  <c r="O123" i="7"/>
  <c r="O124" i="7"/>
  <c r="O125" i="7"/>
  <c r="O126" i="7"/>
  <c r="O127" i="7"/>
  <c r="O128" i="7"/>
  <c r="O129" i="7"/>
  <c r="O130" i="7"/>
  <c r="O131" i="7"/>
  <c r="O132" i="7"/>
  <c r="O133" i="7"/>
  <c r="O134" i="7"/>
  <c r="O135" i="7"/>
  <c r="O136" i="7"/>
  <c r="O137" i="7"/>
  <c r="O138" i="7"/>
  <c r="O139" i="7"/>
  <c r="O140" i="7"/>
  <c r="O141" i="7"/>
  <c r="O142" i="7"/>
  <c r="O143" i="7"/>
  <c r="O144" i="7"/>
  <c r="O145" i="7"/>
  <c r="O146" i="7"/>
  <c r="O147" i="7"/>
  <c r="O148" i="7"/>
  <c r="O149" i="7"/>
  <c r="O150" i="7"/>
  <c r="O151" i="7"/>
  <c r="O152" i="7"/>
  <c r="O153" i="7"/>
  <c r="O154" i="7"/>
  <c r="O155" i="7"/>
  <c r="O156" i="7"/>
  <c r="O157" i="7"/>
  <c r="O158" i="7"/>
  <c r="O159" i="7"/>
  <c r="O160" i="7"/>
  <c r="O161" i="7"/>
  <c r="O162" i="7"/>
  <c r="O163" i="7"/>
  <c r="O164" i="7"/>
  <c r="O165" i="7"/>
  <c r="O166" i="7"/>
  <c r="O167" i="7"/>
  <c r="O168" i="7"/>
  <c r="O169" i="7"/>
  <c r="O170" i="7"/>
  <c r="O171" i="7"/>
  <c r="O172" i="7"/>
  <c r="O173" i="7"/>
  <c r="O174" i="7"/>
  <c r="O175" i="7"/>
  <c r="O176" i="7"/>
  <c r="O177" i="7"/>
  <c r="O178" i="7"/>
  <c r="O179" i="7"/>
  <c r="O180" i="7"/>
  <c r="O181" i="7"/>
  <c r="O182" i="7"/>
  <c r="O183" i="7"/>
  <c r="O184" i="7"/>
  <c r="O185" i="7"/>
  <c r="O186" i="7"/>
  <c r="O187" i="7"/>
  <c r="O188" i="7"/>
  <c r="O189" i="7"/>
  <c r="O190" i="7"/>
  <c r="O191" i="7"/>
  <c r="O192" i="7"/>
  <c r="O193" i="7"/>
  <c r="O194" i="7"/>
  <c r="O195" i="7"/>
  <c r="O196" i="7"/>
  <c r="O197" i="7"/>
  <c r="O198" i="7"/>
  <c r="O199" i="7"/>
  <c r="O200" i="7"/>
  <c r="O201" i="7"/>
  <c r="O202" i="7"/>
  <c r="O203" i="7"/>
  <c r="O204" i="7"/>
  <c r="O205" i="7"/>
  <c r="O206" i="7"/>
  <c r="O207" i="7"/>
  <c r="O208" i="7"/>
  <c r="O209" i="7"/>
  <c r="O210" i="7"/>
  <c r="O211" i="7"/>
  <c r="O212" i="7"/>
  <c r="O213" i="7"/>
  <c r="O214" i="7"/>
  <c r="O215" i="7"/>
  <c r="O216" i="7"/>
  <c r="O217" i="7"/>
  <c r="O218" i="7"/>
  <c r="O219" i="7"/>
  <c r="O220" i="7"/>
  <c r="O221" i="7"/>
  <c r="O222" i="7"/>
  <c r="O223" i="7"/>
  <c r="O224" i="7"/>
  <c r="O225" i="7"/>
  <c r="O226" i="7"/>
  <c r="O227" i="7"/>
  <c r="O228" i="7"/>
  <c r="O229" i="7"/>
  <c r="O230" i="7"/>
  <c r="O231" i="7"/>
  <c r="O232" i="7"/>
  <c r="O233" i="7"/>
  <c r="O234" i="7"/>
  <c r="O235" i="7"/>
  <c r="O236" i="7"/>
  <c r="O237" i="7"/>
  <c r="O238" i="7"/>
  <c r="O239" i="7"/>
  <c r="O240" i="7"/>
  <c r="O241" i="7"/>
  <c r="O242" i="7"/>
  <c r="O243" i="7"/>
  <c r="O244" i="7"/>
  <c r="O245" i="7"/>
  <c r="O246" i="7"/>
  <c r="O247" i="7"/>
  <c r="O248" i="7"/>
  <c r="O249" i="7"/>
  <c r="O250" i="7"/>
  <c r="O251" i="7"/>
  <c r="O252" i="7"/>
  <c r="O253" i="7"/>
  <c r="O254" i="7"/>
  <c r="O255" i="7"/>
  <c r="O256" i="7"/>
  <c r="O257" i="7"/>
  <c r="O258" i="7"/>
  <c r="O259" i="7"/>
  <c r="O260" i="7"/>
  <c r="O261" i="7"/>
  <c r="O262" i="7"/>
  <c r="O263" i="7"/>
  <c r="O264" i="7"/>
  <c r="O265" i="7"/>
  <c r="O266" i="7"/>
  <c r="O267" i="7"/>
  <c r="O268" i="7"/>
  <c r="O269" i="7"/>
  <c r="O270" i="7"/>
  <c r="O271" i="7"/>
  <c r="O272" i="7"/>
  <c r="O273" i="7"/>
  <c r="O274" i="7"/>
  <c r="O275" i="7"/>
  <c r="O276" i="7"/>
  <c r="O277" i="7"/>
  <c r="O278" i="7"/>
  <c r="O279" i="7"/>
  <c r="O280" i="7"/>
  <c r="O281" i="7"/>
  <c r="O282" i="7"/>
  <c r="O283" i="7"/>
  <c r="O284" i="7"/>
  <c r="O285" i="7"/>
  <c r="O286" i="7"/>
  <c r="O287" i="7"/>
  <c r="O288" i="7"/>
  <c r="O289" i="7"/>
  <c r="O290" i="7"/>
  <c r="O291" i="7"/>
  <c r="O292" i="7"/>
  <c r="O293" i="7"/>
  <c r="O294" i="7"/>
  <c r="O295" i="7"/>
  <c r="O296" i="7"/>
  <c r="O297" i="7"/>
  <c r="O298" i="7"/>
  <c r="O299" i="7"/>
  <c r="O300" i="7"/>
  <c r="O301" i="7"/>
  <c r="O302" i="7"/>
  <c r="O303" i="7"/>
  <c r="O304" i="7"/>
  <c r="O305" i="7"/>
  <c r="O306" i="7"/>
  <c r="O307" i="7"/>
  <c r="O308" i="7"/>
  <c r="O309" i="7"/>
  <c r="O310" i="7"/>
  <c r="O311" i="7"/>
  <c r="O312" i="7"/>
  <c r="O313" i="7"/>
  <c r="O314" i="7"/>
  <c r="O315" i="7"/>
  <c r="O316" i="7"/>
  <c r="O317" i="7"/>
  <c r="O318" i="7"/>
  <c r="O319" i="7"/>
  <c r="O320" i="7"/>
  <c r="O321" i="7"/>
  <c r="O322" i="7"/>
  <c r="O323" i="7"/>
  <c r="O324" i="7"/>
  <c r="O325" i="7"/>
  <c r="O326" i="7"/>
  <c r="O327" i="7"/>
  <c r="O328" i="7"/>
  <c r="O329" i="7"/>
  <c r="O330" i="7"/>
  <c r="O331" i="7"/>
  <c r="O332" i="7"/>
  <c r="O333" i="7"/>
  <c r="O334" i="7"/>
  <c r="O335" i="7"/>
  <c r="O336" i="7"/>
  <c r="O337" i="7"/>
  <c r="O338" i="7"/>
  <c r="O339" i="7"/>
  <c r="O340" i="7"/>
  <c r="O341" i="7"/>
  <c r="O342" i="7"/>
  <c r="O343" i="7"/>
  <c r="O344" i="7"/>
  <c r="O345" i="7"/>
  <c r="O346" i="7"/>
  <c r="O347" i="7"/>
  <c r="O348" i="7"/>
  <c r="O349" i="7"/>
  <c r="O350" i="7"/>
  <c r="O351" i="7"/>
  <c r="O352" i="7"/>
  <c r="O353" i="7"/>
  <c r="O354" i="7"/>
  <c r="O355" i="7"/>
  <c r="O356" i="7"/>
  <c r="O357" i="7"/>
  <c r="O358" i="7"/>
  <c r="O359" i="7"/>
  <c r="O360" i="7"/>
  <c r="O361" i="7"/>
  <c r="O362" i="7"/>
  <c r="O363" i="7"/>
  <c r="O364" i="7"/>
  <c r="O365" i="7"/>
  <c r="O366" i="7"/>
  <c r="O367" i="7"/>
  <c r="O368" i="7"/>
  <c r="O369" i="7"/>
  <c r="O370" i="7"/>
  <c r="O371" i="7"/>
  <c r="O372" i="7"/>
  <c r="O373" i="7"/>
  <c r="O374" i="7"/>
  <c r="O375" i="7"/>
  <c r="O376" i="7"/>
  <c r="O377" i="7"/>
  <c r="O378" i="7"/>
  <c r="O379" i="7"/>
  <c r="O380" i="7"/>
  <c r="O381" i="7"/>
  <c r="O382" i="7"/>
  <c r="O383" i="7"/>
  <c r="O384" i="7"/>
  <c r="O385" i="7"/>
  <c r="O386" i="7"/>
  <c r="O387" i="7"/>
  <c r="O388" i="7"/>
  <c r="O389" i="7"/>
  <c r="O390" i="7"/>
  <c r="O391" i="7"/>
  <c r="O392" i="7"/>
  <c r="O393" i="7"/>
  <c r="O394" i="7"/>
  <c r="O395" i="7"/>
  <c r="O396" i="7"/>
  <c r="O397" i="7"/>
  <c r="O398" i="7"/>
  <c r="O399" i="7"/>
  <c r="O400" i="7"/>
  <c r="O401" i="7"/>
  <c r="O402" i="7"/>
  <c r="O403" i="7"/>
  <c r="O404" i="7"/>
  <c r="O405" i="7"/>
  <c r="O406" i="7"/>
  <c r="O407" i="7"/>
  <c r="O408" i="7"/>
  <c r="O409" i="7"/>
  <c r="O410" i="7"/>
  <c r="O411" i="7"/>
  <c r="O412" i="7"/>
  <c r="O413" i="7"/>
  <c r="O414" i="7"/>
  <c r="O415" i="7"/>
  <c r="O416" i="7"/>
  <c r="O417" i="7"/>
  <c r="O418" i="7"/>
  <c r="O419" i="7"/>
  <c r="O420" i="7"/>
  <c r="O421" i="7"/>
  <c r="O422" i="7"/>
  <c r="O423" i="7"/>
  <c r="O424" i="7"/>
  <c r="O425" i="7"/>
  <c r="O426" i="7"/>
  <c r="O427" i="7"/>
  <c r="O428" i="7"/>
  <c r="O429" i="7"/>
  <c r="O430" i="7"/>
  <c r="O431" i="7"/>
  <c r="O432" i="7"/>
  <c r="O433" i="7"/>
  <c r="O434" i="7"/>
  <c r="O435" i="7"/>
  <c r="O436" i="7"/>
  <c r="O437" i="7"/>
  <c r="O438" i="7"/>
  <c r="O439" i="7"/>
  <c r="O440" i="7"/>
  <c r="O441" i="7"/>
  <c r="O442" i="7"/>
  <c r="O443" i="7"/>
  <c r="O444" i="7"/>
  <c r="O445" i="7"/>
  <c r="O446" i="7"/>
  <c r="O447" i="7"/>
  <c r="O448" i="7"/>
  <c r="O449" i="7"/>
  <c r="O450" i="7"/>
  <c r="O451" i="7"/>
  <c r="O452" i="7"/>
  <c r="O453" i="7"/>
  <c r="O454" i="7"/>
  <c r="O455" i="7"/>
  <c r="O456" i="7"/>
  <c r="O457" i="7"/>
  <c r="O458" i="7"/>
  <c r="O459" i="7"/>
  <c r="O460" i="7"/>
  <c r="O461" i="7"/>
  <c r="O462" i="7"/>
  <c r="O463" i="7"/>
  <c r="O464" i="7"/>
  <c r="O465" i="7"/>
  <c r="O466" i="7"/>
  <c r="O467" i="7"/>
  <c r="O468" i="7"/>
  <c r="O469" i="7"/>
  <c r="O470" i="7"/>
  <c r="O471" i="7"/>
  <c r="O472" i="7"/>
  <c r="O473" i="7"/>
  <c r="O474" i="7"/>
  <c r="O475" i="7"/>
  <c r="O476" i="7"/>
  <c r="O477" i="7"/>
  <c r="O478" i="7"/>
  <c r="O479" i="7"/>
  <c r="O480" i="7"/>
  <c r="O481" i="7"/>
  <c r="O482" i="7"/>
  <c r="O483" i="7"/>
  <c r="O484" i="7"/>
  <c r="O485" i="7"/>
  <c r="O486" i="7"/>
  <c r="O487" i="7"/>
  <c r="O488" i="7"/>
  <c r="O489" i="7"/>
  <c r="O490" i="7"/>
  <c r="O491" i="7"/>
  <c r="O492" i="7"/>
  <c r="O493" i="7"/>
  <c r="O494" i="7"/>
  <c r="O495" i="7"/>
  <c r="O496" i="7"/>
  <c r="O497" i="7"/>
  <c r="O498" i="7"/>
  <c r="O499" i="7"/>
  <c r="O1000" i="7"/>
  <c r="O1001" i="7"/>
  <c r="O1002" i="7"/>
  <c r="O1003" i="7"/>
  <c r="O1004" i="7"/>
  <c r="O1005" i="7"/>
  <c r="O1006" i="7"/>
  <c r="O1007" i="7"/>
  <c r="O1008" i="7"/>
  <c r="O1009" i="7"/>
  <c r="O1010" i="7"/>
  <c r="O1011" i="7"/>
  <c r="O1012" i="7"/>
  <c r="O1013" i="7"/>
  <c r="BC16" i="3"/>
  <c r="BC17" i="3"/>
  <c r="BC18" i="3"/>
  <c r="BC19" i="3"/>
  <c r="G10" i="18" s="1"/>
  <c r="BC20" i="3"/>
  <c r="BC21" i="3"/>
  <c r="BC22" i="3"/>
  <c r="BB22" i="3" s="1"/>
  <c r="BC23" i="3"/>
  <c r="BB23" i="3" s="1"/>
  <c r="BC24" i="3"/>
  <c r="BC25" i="3"/>
  <c r="BC26" i="3"/>
  <c r="BC27" i="3"/>
  <c r="BB27" i="3" s="1"/>
  <c r="BC28" i="3"/>
  <c r="BC29" i="3"/>
  <c r="BC30" i="3"/>
  <c r="BC31" i="3"/>
  <c r="BB31" i="3" s="1"/>
  <c r="BC32" i="3"/>
  <c r="BC33" i="3"/>
  <c r="BC34" i="3"/>
  <c r="BC35" i="3"/>
  <c r="BB35" i="3" s="1"/>
  <c r="BC36" i="3"/>
  <c r="BC37" i="3"/>
  <c r="BC38" i="3"/>
  <c r="BC39" i="3"/>
  <c r="BB39" i="3" s="1"/>
  <c r="BC40" i="3"/>
  <c r="BC41" i="3"/>
  <c r="BC42" i="3"/>
  <c r="BC43" i="3"/>
  <c r="BB43" i="3" s="1"/>
  <c r="BC44" i="3"/>
  <c r="BC45" i="3"/>
  <c r="BC46" i="3"/>
  <c r="BC47" i="3"/>
  <c r="BB47" i="3" s="1"/>
  <c r="BC48" i="3"/>
  <c r="BC49" i="3"/>
  <c r="BC50" i="3"/>
  <c r="BC51" i="3"/>
  <c r="BB51" i="3" s="1"/>
  <c r="BC52" i="3"/>
  <c r="BC53" i="3"/>
  <c r="BC54" i="3"/>
  <c r="BC55" i="3"/>
  <c r="BB55" i="3" s="1"/>
  <c r="BC56" i="3"/>
  <c r="BC57" i="3"/>
  <c r="BC58" i="3"/>
  <c r="BC59" i="3"/>
  <c r="BB59" i="3" s="1"/>
  <c r="BC60" i="3"/>
  <c r="BC61" i="3"/>
  <c r="BC62" i="3"/>
  <c r="BC63" i="3"/>
  <c r="BB63" i="3" s="1"/>
  <c r="BC64" i="3"/>
  <c r="BC65" i="3"/>
  <c r="BC66" i="3"/>
  <c r="BC67" i="3"/>
  <c r="BB67" i="3" s="1"/>
  <c r="BC68" i="3"/>
  <c r="BC69" i="3"/>
  <c r="BC70" i="3"/>
  <c r="BC71" i="3"/>
  <c r="BB71" i="3" s="1"/>
  <c r="BC72" i="3"/>
  <c r="BC73" i="3"/>
  <c r="BC74" i="3"/>
  <c r="BC75" i="3"/>
  <c r="BB75" i="3" s="1"/>
  <c r="BC76" i="3"/>
  <c r="BC77" i="3"/>
  <c r="BC78" i="3"/>
  <c r="BC79" i="3"/>
  <c r="BB79" i="3" s="1"/>
  <c r="BC80" i="3"/>
  <c r="BC81" i="3"/>
  <c r="BC82" i="3"/>
  <c r="BC83" i="3"/>
  <c r="BB83" i="3" s="1"/>
  <c r="BC84" i="3"/>
  <c r="BC85" i="3"/>
  <c r="BC86" i="3"/>
  <c r="BC87" i="3"/>
  <c r="BB87" i="3" s="1"/>
  <c r="BC88" i="3"/>
  <c r="BC89" i="3"/>
  <c r="BC90" i="3"/>
  <c r="BC91" i="3"/>
  <c r="BB91" i="3" s="1"/>
  <c r="BC92" i="3"/>
  <c r="BC93" i="3"/>
  <c r="BC94" i="3"/>
  <c r="BC95" i="3"/>
  <c r="BB95" i="3" s="1"/>
  <c r="BC96" i="3"/>
  <c r="BC97" i="3"/>
  <c r="BC98" i="3"/>
  <c r="BC99" i="3"/>
  <c r="BB99" i="3" s="1"/>
  <c r="BC100" i="3"/>
  <c r="BC101" i="3"/>
  <c r="BC102" i="3"/>
  <c r="BC103" i="3"/>
  <c r="BB103" i="3" s="1"/>
  <c r="BC104" i="3"/>
  <c r="BC105" i="3"/>
  <c r="BC106" i="3"/>
  <c r="BC107" i="3"/>
  <c r="BB107" i="3" s="1"/>
  <c r="BC108" i="3"/>
  <c r="BC109" i="3"/>
  <c r="BC110" i="3"/>
  <c r="BC111" i="3"/>
  <c r="BB111" i="3" s="1"/>
  <c r="BC112" i="3"/>
  <c r="BC113" i="3"/>
  <c r="BC114" i="3"/>
  <c r="BC115" i="3"/>
  <c r="BB115" i="3" s="1"/>
  <c r="BC116" i="3"/>
  <c r="BC117" i="3"/>
  <c r="BC118" i="3"/>
  <c r="BC119" i="3"/>
  <c r="BB119" i="3" s="1"/>
  <c r="BC120" i="3"/>
  <c r="BC121" i="3"/>
  <c r="BC122" i="3"/>
  <c r="BC123" i="3"/>
  <c r="BB123" i="3" s="1"/>
  <c r="BC124" i="3"/>
  <c r="BC125" i="3"/>
  <c r="BC126" i="3"/>
  <c r="BC127" i="3"/>
  <c r="BB127" i="3" s="1"/>
  <c r="BC128" i="3"/>
  <c r="BC129" i="3"/>
  <c r="BC130" i="3"/>
  <c r="BC131" i="3"/>
  <c r="BB131" i="3" s="1"/>
  <c r="BC132" i="3"/>
  <c r="BC133" i="3"/>
  <c r="BC134" i="3"/>
  <c r="BC135" i="3"/>
  <c r="BB135" i="3" s="1"/>
  <c r="BC136" i="3"/>
  <c r="BC137" i="3"/>
  <c r="BC138" i="3"/>
  <c r="BC139" i="3"/>
  <c r="BB139" i="3" s="1"/>
  <c r="BC140" i="3"/>
  <c r="BC141" i="3"/>
  <c r="BC142" i="3"/>
  <c r="BC143" i="3"/>
  <c r="BB143" i="3" s="1"/>
  <c r="BC144" i="3"/>
  <c r="BC145" i="3"/>
  <c r="BC146" i="3"/>
  <c r="BC147" i="3"/>
  <c r="BB147" i="3" s="1"/>
  <c r="BC148" i="3"/>
  <c r="BC149" i="3"/>
  <c r="BC150" i="3"/>
  <c r="BC151" i="3"/>
  <c r="BB151" i="3" s="1"/>
  <c r="BC152" i="3"/>
  <c r="BC153" i="3"/>
  <c r="BC154" i="3"/>
  <c r="BC155" i="3"/>
  <c r="BB155" i="3" s="1"/>
  <c r="BC156" i="3"/>
  <c r="BC157" i="3"/>
  <c r="BC158" i="3"/>
  <c r="BC159" i="3"/>
  <c r="BB159" i="3" s="1"/>
  <c r="BC160" i="3"/>
  <c r="BC161" i="3"/>
  <c r="BC162" i="3"/>
  <c r="BC163" i="3"/>
  <c r="BB163" i="3" s="1"/>
  <c r="BC164" i="3"/>
  <c r="BC165" i="3"/>
  <c r="BC166" i="3"/>
  <c r="BC167" i="3"/>
  <c r="BB167" i="3" s="1"/>
  <c r="BC168" i="3"/>
  <c r="BC169" i="3"/>
  <c r="BC170" i="3"/>
  <c r="BC171" i="3"/>
  <c r="BB171" i="3" s="1"/>
  <c r="BC172" i="3"/>
  <c r="BC173" i="3"/>
  <c r="BC174" i="3"/>
  <c r="BC175" i="3"/>
  <c r="BB175" i="3" s="1"/>
  <c r="BC176" i="3"/>
  <c r="BC177" i="3"/>
  <c r="BC178" i="3"/>
  <c r="BC179" i="3"/>
  <c r="BB179" i="3" s="1"/>
  <c r="BC180" i="3"/>
  <c r="BC181" i="3"/>
  <c r="BC182" i="3"/>
  <c r="BC183" i="3"/>
  <c r="BB183" i="3" s="1"/>
  <c r="BC184" i="3"/>
  <c r="BC185" i="3"/>
  <c r="BC186" i="3"/>
  <c r="BC187" i="3"/>
  <c r="BB187" i="3" s="1"/>
  <c r="BC188" i="3"/>
  <c r="BC189" i="3"/>
  <c r="BC190" i="3"/>
  <c r="BC191" i="3"/>
  <c r="BB191" i="3" s="1"/>
  <c r="BC192" i="3"/>
  <c r="BC193" i="3"/>
  <c r="BC194" i="3"/>
  <c r="BC195" i="3"/>
  <c r="BB195" i="3" s="1"/>
  <c r="BC196" i="3"/>
  <c r="BC197" i="3"/>
  <c r="BC198" i="3"/>
  <c r="BC199" i="3"/>
  <c r="BB199" i="3" s="1"/>
  <c r="BC200" i="3"/>
  <c r="BC201" i="3"/>
  <c r="BC202" i="3"/>
  <c r="BC203" i="3"/>
  <c r="BB203" i="3" s="1"/>
  <c r="BC204" i="3"/>
  <c r="BC205" i="3"/>
  <c r="BC206" i="3"/>
  <c r="BC207" i="3"/>
  <c r="BB207" i="3" s="1"/>
  <c r="BC208" i="3"/>
  <c r="BC209" i="3"/>
  <c r="BC210" i="3"/>
  <c r="BC211" i="3"/>
  <c r="BB211" i="3" s="1"/>
  <c r="BC212" i="3"/>
  <c r="BC213" i="3"/>
  <c r="BC214" i="3"/>
  <c r="BC215" i="3"/>
  <c r="BB215" i="3" s="1"/>
  <c r="BC216" i="3"/>
  <c r="BC217" i="3"/>
  <c r="BC218" i="3"/>
  <c r="BC219" i="3"/>
  <c r="BB219" i="3" s="1"/>
  <c r="BC220" i="3"/>
  <c r="BC221" i="3"/>
  <c r="BC222" i="3"/>
  <c r="BC223" i="3"/>
  <c r="BB223" i="3" s="1"/>
  <c r="BC224" i="3"/>
  <c r="BC225" i="3"/>
  <c r="BC226" i="3"/>
  <c r="BC227" i="3"/>
  <c r="BB227" i="3" s="1"/>
  <c r="BC228" i="3"/>
  <c r="BC229" i="3"/>
  <c r="BC230" i="3"/>
  <c r="BC231" i="3"/>
  <c r="BB231" i="3" s="1"/>
  <c r="BC232" i="3"/>
  <c r="BC233" i="3"/>
  <c r="BC234" i="3"/>
  <c r="BC235" i="3"/>
  <c r="BB235" i="3" s="1"/>
  <c r="BC236" i="3"/>
  <c r="BC237" i="3"/>
  <c r="BC238" i="3"/>
  <c r="BC239" i="3"/>
  <c r="BB239" i="3" s="1"/>
  <c r="BC240" i="3"/>
  <c r="BC241" i="3"/>
  <c r="BC242" i="3"/>
  <c r="BC243" i="3"/>
  <c r="BB243" i="3" s="1"/>
  <c r="BC244" i="3"/>
  <c r="BC245" i="3"/>
  <c r="BC246" i="3"/>
  <c r="BC247" i="3"/>
  <c r="BB247" i="3" s="1"/>
  <c r="BC248" i="3"/>
  <c r="BC249" i="3"/>
  <c r="BC250" i="3"/>
  <c r="BC251" i="3"/>
  <c r="BB251" i="3" s="1"/>
  <c r="BC252" i="3"/>
  <c r="BC253" i="3"/>
  <c r="BC254" i="3"/>
  <c r="BC255" i="3"/>
  <c r="BB255" i="3" s="1"/>
  <c r="BC256" i="3"/>
  <c r="BC257" i="3"/>
  <c r="BC258" i="3"/>
  <c r="BC259" i="3"/>
  <c r="BB259" i="3" s="1"/>
  <c r="BC260" i="3"/>
  <c r="BC261" i="3"/>
  <c r="BC262" i="3"/>
  <c r="BC263" i="3"/>
  <c r="BB263" i="3" s="1"/>
  <c r="BC264" i="3"/>
  <c r="BC265" i="3"/>
  <c r="BC266" i="3"/>
  <c r="BC267" i="3"/>
  <c r="BB267" i="3" s="1"/>
  <c r="BC268" i="3"/>
  <c r="BC269" i="3"/>
  <c r="BC270" i="3"/>
  <c r="BC271" i="3"/>
  <c r="BB271" i="3" s="1"/>
  <c r="BC272" i="3"/>
  <c r="BC273" i="3"/>
  <c r="BC274" i="3"/>
  <c r="BC275" i="3"/>
  <c r="BB275" i="3" s="1"/>
  <c r="BC276" i="3"/>
  <c r="BC277" i="3"/>
  <c r="BC278" i="3"/>
  <c r="BC279" i="3"/>
  <c r="BB279" i="3" s="1"/>
  <c r="BC280" i="3"/>
  <c r="BC281" i="3"/>
  <c r="BC282" i="3"/>
  <c r="BC283" i="3"/>
  <c r="BB283" i="3" s="1"/>
  <c r="BC284" i="3"/>
  <c r="BC285" i="3"/>
  <c r="BC286" i="3"/>
  <c r="BC287" i="3"/>
  <c r="BB287" i="3" s="1"/>
  <c r="BC288" i="3"/>
  <c r="BC289" i="3"/>
  <c r="BC290" i="3"/>
  <c r="BC291" i="3"/>
  <c r="BB291" i="3" s="1"/>
  <c r="BC292" i="3"/>
  <c r="BC293" i="3"/>
  <c r="BC294" i="3"/>
  <c r="BC295" i="3"/>
  <c r="BB295" i="3" s="1"/>
  <c r="BC296" i="3"/>
  <c r="BC297" i="3"/>
  <c r="BC298" i="3"/>
  <c r="BC299" i="3"/>
  <c r="BB299" i="3" s="1"/>
  <c r="BC300" i="3"/>
  <c r="BC301" i="3"/>
  <c r="BC302" i="3"/>
  <c r="BC303" i="3"/>
  <c r="BB303" i="3" s="1"/>
  <c r="BC304" i="3"/>
  <c r="BC305" i="3"/>
  <c r="BC306" i="3"/>
  <c r="BC307" i="3"/>
  <c r="BB307" i="3" s="1"/>
  <c r="BC308" i="3"/>
  <c r="BC309" i="3"/>
  <c r="BC310" i="3"/>
  <c r="BC311" i="3"/>
  <c r="BB311" i="3" s="1"/>
  <c r="BC312" i="3"/>
  <c r="BC313" i="3"/>
  <c r="BC314" i="3"/>
  <c r="BC315" i="3"/>
  <c r="BB315" i="3" s="1"/>
  <c r="BC316" i="3"/>
  <c r="BC317" i="3"/>
  <c r="BC318" i="3"/>
  <c r="BC319" i="3"/>
  <c r="BB319" i="3" s="1"/>
  <c r="BC320" i="3"/>
  <c r="BC321" i="3"/>
  <c r="BC322" i="3"/>
  <c r="BC323" i="3"/>
  <c r="BB323" i="3" s="1"/>
  <c r="BC324" i="3"/>
  <c r="BC325" i="3"/>
  <c r="BC326" i="3"/>
  <c r="BC327" i="3"/>
  <c r="BB327" i="3" s="1"/>
  <c r="BC328" i="3"/>
  <c r="BC329" i="3"/>
  <c r="BC330" i="3"/>
  <c r="BC331" i="3"/>
  <c r="BB331" i="3" s="1"/>
  <c r="BC332" i="3"/>
  <c r="BC333" i="3"/>
  <c r="BC334" i="3"/>
  <c r="BC335" i="3"/>
  <c r="BB335" i="3" s="1"/>
  <c r="BC336" i="3"/>
  <c r="BC337" i="3"/>
  <c r="BC338" i="3"/>
  <c r="BC339" i="3"/>
  <c r="BB339" i="3" s="1"/>
  <c r="BC340" i="3"/>
  <c r="BC341" i="3"/>
  <c r="BC342" i="3"/>
  <c r="BC343" i="3"/>
  <c r="BB343" i="3" s="1"/>
  <c r="BC344" i="3"/>
  <c r="BC345" i="3"/>
  <c r="BC346" i="3"/>
  <c r="BC347" i="3"/>
  <c r="BB347" i="3" s="1"/>
  <c r="BC348" i="3"/>
  <c r="BC349" i="3"/>
  <c r="BC350" i="3"/>
  <c r="BC351" i="3"/>
  <c r="BB351" i="3" s="1"/>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73" i="3"/>
  <c r="BC574" i="3"/>
  <c r="BC575" i="3"/>
  <c r="BC576" i="3"/>
  <c r="BC577" i="3"/>
  <c r="BC578" i="3"/>
  <c r="BC579" i="3"/>
  <c r="BC580" i="3"/>
  <c r="BC581" i="3"/>
  <c r="BC582" i="3"/>
  <c r="BC583" i="3"/>
  <c r="BC584" i="3"/>
  <c r="BC585" i="3"/>
  <c r="BC586" i="3"/>
  <c r="BC587" i="3"/>
  <c r="BC588" i="3"/>
  <c r="BC589" i="3"/>
  <c r="BC590" i="3"/>
  <c r="BC591" i="3"/>
  <c r="BC592" i="3"/>
  <c r="BC593" i="3"/>
  <c r="BC594" i="3"/>
  <c r="BC595" i="3"/>
  <c r="BC596" i="3"/>
  <c r="BC597" i="3"/>
  <c r="BC598" i="3"/>
  <c r="BC599" i="3"/>
  <c r="BC600" i="3"/>
  <c r="BC601" i="3"/>
  <c r="BC602" i="3"/>
  <c r="BC603" i="3"/>
  <c r="BC604" i="3"/>
  <c r="BC605" i="3"/>
  <c r="BC606" i="3"/>
  <c r="BC607" i="3"/>
  <c r="BC608" i="3"/>
  <c r="BC609" i="3"/>
  <c r="BC610" i="3"/>
  <c r="BC611" i="3"/>
  <c r="BC612" i="3"/>
  <c r="BC613" i="3"/>
  <c r="BC614" i="3"/>
  <c r="BC615" i="3"/>
  <c r="BC616" i="3"/>
  <c r="BC617" i="3"/>
  <c r="BC618" i="3"/>
  <c r="BC619" i="3"/>
  <c r="BC620" i="3"/>
  <c r="BC621" i="3"/>
  <c r="BC622" i="3"/>
  <c r="BC623" i="3"/>
  <c r="BC624" i="3"/>
  <c r="BC625" i="3"/>
  <c r="BC626" i="3"/>
  <c r="BC627" i="3"/>
  <c r="BC628" i="3"/>
  <c r="BC629" i="3"/>
  <c r="BC630" i="3"/>
  <c r="BC631" i="3"/>
  <c r="BC632" i="3"/>
  <c r="BC633" i="3"/>
  <c r="BC634" i="3"/>
  <c r="BC635" i="3"/>
  <c r="BC636" i="3"/>
  <c r="BC637" i="3"/>
  <c r="BC638" i="3"/>
  <c r="BC639" i="3"/>
  <c r="BC640" i="3"/>
  <c r="BC641" i="3"/>
  <c r="BC642" i="3"/>
  <c r="BC643" i="3"/>
  <c r="BC644" i="3"/>
  <c r="BC645" i="3"/>
  <c r="BC646" i="3"/>
  <c r="BC647" i="3"/>
  <c r="BC648" i="3"/>
  <c r="BC649" i="3"/>
  <c r="BC650" i="3"/>
  <c r="BC651" i="3"/>
  <c r="BC652" i="3"/>
  <c r="BC653" i="3"/>
  <c r="BC654" i="3"/>
  <c r="BC655" i="3"/>
  <c r="BC656" i="3"/>
  <c r="BC657" i="3"/>
  <c r="BC658" i="3"/>
  <c r="BC659" i="3"/>
  <c r="BC660" i="3"/>
  <c r="BC661" i="3"/>
  <c r="BC662" i="3"/>
  <c r="BC663" i="3"/>
  <c r="BC664" i="3"/>
  <c r="BC665" i="3"/>
  <c r="BC666" i="3"/>
  <c r="BC667" i="3"/>
  <c r="BC668" i="3"/>
  <c r="BC669" i="3"/>
  <c r="BC670" i="3"/>
  <c r="BC671" i="3"/>
  <c r="BC672" i="3"/>
  <c r="BC673" i="3"/>
  <c r="BC674" i="3"/>
  <c r="BC675" i="3"/>
  <c r="BC676" i="3"/>
  <c r="BC677" i="3"/>
  <c r="BC678" i="3"/>
  <c r="BC679" i="3"/>
  <c r="BC680" i="3"/>
  <c r="BC681" i="3"/>
  <c r="BC682" i="3"/>
  <c r="BC683" i="3"/>
  <c r="BC684" i="3"/>
  <c r="BC685" i="3"/>
  <c r="BC686" i="3"/>
  <c r="BC687" i="3"/>
  <c r="BC688" i="3"/>
  <c r="BC689" i="3"/>
  <c r="BC690" i="3"/>
  <c r="BC691" i="3"/>
  <c r="BC692" i="3"/>
  <c r="BC693" i="3"/>
  <c r="BC694" i="3"/>
  <c r="BC695" i="3"/>
  <c r="BC696" i="3"/>
  <c r="BC697" i="3"/>
  <c r="BC698" i="3"/>
  <c r="BC699" i="3"/>
  <c r="BC700" i="3"/>
  <c r="BC701" i="3"/>
  <c r="BC702" i="3"/>
  <c r="BC703" i="3"/>
  <c r="BC704" i="3"/>
  <c r="BC705" i="3"/>
  <c r="BC706" i="3"/>
  <c r="BC707" i="3"/>
  <c r="BC708" i="3"/>
  <c r="BC709" i="3"/>
  <c r="BC710" i="3"/>
  <c r="BC711" i="3"/>
  <c r="BC712" i="3"/>
  <c r="BC713" i="3"/>
  <c r="BC714" i="3"/>
  <c r="BC715" i="3"/>
  <c r="BC716" i="3"/>
  <c r="BC717" i="3"/>
  <c r="BC718" i="3"/>
  <c r="BC719" i="3"/>
  <c r="BC720" i="3"/>
  <c r="BC721" i="3"/>
  <c r="BC722" i="3"/>
  <c r="BC723" i="3"/>
  <c r="BC724" i="3"/>
  <c r="BC725" i="3"/>
  <c r="BC726" i="3"/>
  <c r="BC727" i="3"/>
  <c r="BC728" i="3"/>
  <c r="BC729" i="3"/>
  <c r="BC730" i="3"/>
  <c r="BC731" i="3"/>
  <c r="BC732" i="3"/>
  <c r="BC733" i="3"/>
  <c r="BC734" i="3"/>
  <c r="BC735" i="3"/>
  <c r="BC736" i="3"/>
  <c r="BC737" i="3"/>
  <c r="BC738" i="3"/>
  <c r="BC739" i="3"/>
  <c r="BC740" i="3"/>
  <c r="BC741" i="3"/>
  <c r="BC742" i="3"/>
  <c r="BC743" i="3"/>
  <c r="BC744" i="3"/>
  <c r="BC745" i="3"/>
  <c r="BC746" i="3"/>
  <c r="BC747" i="3"/>
  <c r="BC748" i="3"/>
  <c r="BC749" i="3"/>
  <c r="BC750" i="3"/>
  <c r="BC751" i="3"/>
  <c r="BC752" i="3"/>
  <c r="BC753" i="3"/>
  <c r="BC754" i="3"/>
  <c r="BC755" i="3"/>
  <c r="BC756" i="3"/>
  <c r="BC757" i="3"/>
  <c r="BC758" i="3"/>
  <c r="BC759" i="3"/>
  <c r="BC760" i="3"/>
  <c r="BC761" i="3"/>
  <c r="BC762" i="3"/>
  <c r="BC763" i="3"/>
  <c r="BC764" i="3"/>
  <c r="BC765" i="3"/>
  <c r="BC766" i="3"/>
  <c r="BC767" i="3"/>
  <c r="BC768" i="3"/>
  <c r="BC769" i="3"/>
  <c r="BC770" i="3"/>
  <c r="BC771" i="3"/>
  <c r="BC772" i="3"/>
  <c r="BC773" i="3"/>
  <c r="BC774" i="3"/>
  <c r="BC775" i="3"/>
  <c r="BC776" i="3"/>
  <c r="BC777" i="3"/>
  <c r="BC778" i="3"/>
  <c r="BC779" i="3"/>
  <c r="BC780" i="3"/>
  <c r="BC781" i="3"/>
  <c r="BC782" i="3"/>
  <c r="BC783" i="3"/>
  <c r="BC784" i="3"/>
  <c r="BC785" i="3"/>
  <c r="BC786" i="3"/>
  <c r="BC787" i="3"/>
  <c r="BC788" i="3"/>
  <c r="BC789" i="3"/>
  <c r="BC790" i="3"/>
  <c r="BC791" i="3"/>
  <c r="BC792" i="3"/>
  <c r="BC793" i="3"/>
  <c r="BC794" i="3"/>
  <c r="BC795" i="3"/>
  <c r="BC796" i="3"/>
  <c r="BC797" i="3"/>
  <c r="BC798" i="3"/>
  <c r="BC799" i="3"/>
  <c r="BC800" i="3"/>
  <c r="BC801" i="3"/>
  <c r="BC802" i="3"/>
  <c r="BC803" i="3"/>
  <c r="BC804" i="3"/>
  <c r="BC805" i="3"/>
  <c r="BC806" i="3"/>
  <c r="BC807" i="3"/>
  <c r="BC808" i="3"/>
  <c r="BC809" i="3"/>
  <c r="BC810" i="3"/>
  <c r="BC811" i="3"/>
  <c r="BC812" i="3"/>
  <c r="BC813" i="3"/>
  <c r="BC814" i="3"/>
  <c r="BC815" i="3"/>
  <c r="BC816" i="3"/>
  <c r="BC817" i="3"/>
  <c r="BC818" i="3"/>
  <c r="BC819" i="3"/>
  <c r="BC820" i="3"/>
  <c r="BC821" i="3"/>
  <c r="BC822" i="3"/>
  <c r="BC823" i="3"/>
  <c r="BC824" i="3"/>
  <c r="BC825" i="3"/>
  <c r="BC826" i="3"/>
  <c r="BC827" i="3"/>
  <c r="BC828" i="3"/>
  <c r="BC829" i="3"/>
  <c r="BC830" i="3"/>
  <c r="BC831" i="3"/>
  <c r="BC832" i="3"/>
  <c r="BC833" i="3"/>
  <c r="BC834" i="3"/>
  <c r="BC835" i="3"/>
  <c r="BC836" i="3"/>
  <c r="BC837" i="3"/>
  <c r="BC838" i="3"/>
  <c r="BC839" i="3"/>
  <c r="BC840" i="3"/>
  <c r="BC841" i="3"/>
  <c r="BC842" i="3"/>
  <c r="BC843" i="3"/>
  <c r="BC844" i="3"/>
  <c r="BC845" i="3"/>
  <c r="BC846" i="3"/>
  <c r="BC847" i="3"/>
  <c r="BC848" i="3"/>
  <c r="BC849" i="3"/>
  <c r="BC850" i="3"/>
  <c r="BC851" i="3"/>
  <c r="BC852" i="3"/>
  <c r="BC853" i="3"/>
  <c r="BC854" i="3"/>
  <c r="BC855" i="3"/>
  <c r="BC856" i="3"/>
  <c r="BC857" i="3"/>
  <c r="BC858" i="3"/>
  <c r="BC859" i="3"/>
  <c r="BC860" i="3"/>
  <c r="BC861" i="3"/>
  <c r="BC862" i="3"/>
  <c r="BC863" i="3"/>
  <c r="BC864" i="3"/>
  <c r="BC865" i="3"/>
  <c r="BC866" i="3"/>
  <c r="BC867" i="3"/>
  <c r="BC868" i="3"/>
  <c r="BC869" i="3"/>
  <c r="BC870" i="3"/>
  <c r="BC871" i="3"/>
  <c r="BC872" i="3"/>
  <c r="BC873" i="3"/>
  <c r="BC874" i="3"/>
  <c r="BC875" i="3"/>
  <c r="BC876" i="3"/>
  <c r="BC877" i="3"/>
  <c r="BC878" i="3"/>
  <c r="BC879" i="3"/>
  <c r="BC880" i="3"/>
  <c r="BC881" i="3"/>
  <c r="BC882" i="3"/>
  <c r="BC883" i="3"/>
  <c r="BC884" i="3"/>
  <c r="BC885" i="3"/>
  <c r="BC886" i="3"/>
  <c r="BC887" i="3"/>
  <c r="BC888" i="3"/>
  <c r="BC889" i="3"/>
  <c r="BC890" i="3"/>
  <c r="BC891" i="3"/>
  <c r="BC892" i="3"/>
  <c r="BC893" i="3"/>
  <c r="BC894" i="3"/>
  <c r="BC895" i="3"/>
  <c r="BC896" i="3"/>
  <c r="BC897" i="3"/>
  <c r="BC898" i="3"/>
  <c r="BC899" i="3"/>
  <c r="BC900" i="3"/>
  <c r="BC901" i="3"/>
  <c r="BC902" i="3"/>
  <c r="BC903" i="3"/>
  <c r="BC904" i="3"/>
  <c r="BC905" i="3"/>
  <c r="BC906" i="3"/>
  <c r="BC907" i="3"/>
  <c r="BC908" i="3"/>
  <c r="BC909" i="3"/>
  <c r="BC910" i="3"/>
  <c r="BC911" i="3"/>
  <c r="BC912" i="3"/>
  <c r="BC913" i="3"/>
  <c r="BC914" i="3"/>
  <c r="BC915" i="3"/>
  <c r="BC916" i="3"/>
  <c r="BC917" i="3"/>
  <c r="BC918" i="3"/>
  <c r="BC919" i="3"/>
  <c r="BC920" i="3"/>
  <c r="BC921" i="3"/>
  <c r="BC922" i="3"/>
  <c r="BC923" i="3"/>
  <c r="BC924" i="3"/>
  <c r="BC925" i="3"/>
  <c r="BC926" i="3"/>
  <c r="BC927" i="3"/>
  <c r="BC928" i="3"/>
  <c r="BC929" i="3"/>
  <c r="BC930" i="3"/>
  <c r="BC931" i="3"/>
  <c r="BC932" i="3"/>
  <c r="BC933" i="3"/>
  <c r="BC934" i="3"/>
  <c r="BC935" i="3"/>
  <c r="BC936" i="3"/>
  <c r="BC937" i="3"/>
  <c r="BC938" i="3"/>
  <c r="BC939" i="3"/>
  <c r="BC940" i="3"/>
  <c r="BC941" i="3"/>
  <c r="BC942" i="3"/>
  <c r="BC943" i="3"/>
  <c r="BC944" i="3"/>
  <c r="BC945" i="3"/>
  <c r="BC946" i="3"/>
  <c r="BC947" i="3"/>
  <c r="BC948" i="3"/>
  <c r="BC949" i="3"/>
  <c r="BC950" i="3"/>
  <c r="BC951" i="3"/>
  <c r="BC952" i="3"/>
  <c r="BC953" i="3"/>
  <c r="BC954" i="3"/>
  <c r="BC955" i="3"/>
  <c r="BC956" i="3"/>
  <c r="BC957" i="3"/>
  <c r="BC958" i="3"/>
  <c r="BC959" i="3"/>
  <c r="BC960" i="3"/>
  <c r="BC961" i="3"/>
  <c r="BC962" i="3"/>
  <c r="BC963" i="3"/>
  <c r="BC964" i="3"/>
  <c r="BC965" i="3"/>
  <c r="BC966" i="3"/>
  <c r="BC967" i="3"/>
  <c r="BC968" i="3"/>
  <c r="BC969" i="3"/>
  <c r="BC970" i="3"/>
  <c r="BC971" i="3"/>
  <c r="BC972" i="3"/>
  <c r="BC973" i="3"/>
  <c r="BC974" i="3"/>
  <c r="BC975" i="3"/>
  <c r="BC976" i="3"/>
  <c r="BC977" i="3"/>
  <c r="BC978" i="3"/>
  <c r="BC979" i="3"/>
  <c r="BC980" i="3"/>
  <c r="BC981" i="3"/>
  <c r="BC982" i="3"/>
  <c r="BC983" i="3"/>
  <c r="BC984" i="3"/>
  <c r="BC985" i="3"/>
  <c r="BC986" i="3"/>
  <c r="BC987" i="3"/>
  <c r="BC988" i="3"/>
  <c r="BC989" i="3"/>
  <c r="BC990" i="3"/>
  <c r="BC991" i="3"/>
  <c r="BC992" i="3"/>
  <c r="BC993" i="3"/>
  <c r="BC994" i="3"/>
  <c r="BC995" i="3"/>
  <c r="BC996" i="3"/>
  <c r="BC997" i="3"/>
  <c r="BC998" i="3"/>
  <c r="BC999" i="3"/>
  <c r="BC1000" i="3"/>
  <c r="BC1001" i="3"/>
  <c r="BC1002" i="3"/>
  <c r="BC1003" i="3"/>
  <c r="BC1004" i="3"/>
  <c r="BC1005" i="3"/>
  <c r="BC1006" i="3"/>
  <c r="BC1007" i="3"/>
  <c r="BC1008" i="3"/>
  <c r="BC1009" i="3"/>
  <c r="BC1010" i="3"/>
  <c r="BC1011" i="3"/>
  <c r="AX16" i="3"/>
  <c r="AY16" i="3"/>
  <c r="AX17" i="3"/>
  <c r="AH17" i="3" s="1"/>
  <c r="AY17" i="3"/>
  <c r="AX18" i="3"/>
  <c r="AY18" i="3"/>
  <c r="AX19" i="3"/>
  <c r="AH19" i="3" s="1"/>
  <c r="AY19" i="3"/>
  <c r="AX20" i="3"/>
  <c r="AY20" i="3"/>
  <c r="AX21" i="3"/>
  <c r="AY21" i="3"/>
  <c r="AX22" i="3"/>
  <c r="AY22" i="3"/>
  <c r="AX23" i="3"/>
  <c r="AY23" i="3"/>
  <c r="AX24" i="3"/>
  <c r="AY24" i="3"/>
  <c r="AX25" i="3"/>
  <c r="AY25" i="3"/>
  <c r="AX26" i="3"/>
  <c r="AY26" i="3"/>
  <c r="AX27" i="3"/>
  <c r="AY27" i="3"/>
  <c r="AX28" i="3"/>
  <c r="AY28" i="3"/>
  <c r="AX29" i="3"/>
  <c r="AY29" i="3"/>
  <c r="AX30" i="3"/>
  <c r="AY30" i="3"/>
  <c r="AX31" i="3"/>
  <c r="AY31" i="3"/>
  <c r="AX32" i="3"/>
  <c r="AY32" i="3"/>
  <c r="AX33" i="3"/>
  <c r="AY33" i="3"/>
  <c r="AX34" i="3"/>
  <c r="AY34" i="3"/>
  <c r="AC34" i="3" s="1"/>
  <c r="AX35" i="3"/>
  <c r="AY35" i="3"/>
  <c r="AX36" i="3"/>
  <c r="AY36" i="3"/>
  <c r="AX37" i="3"/>
  <c r="AY37" i="3"/>
  <c r="AX38" i="3"/>
  <c r="AY38" i="3"/>
  <c r="AX39" i="3"/>
  <c r="AY39" i="3"/>
  <c r="AX40" i="3"/>
  <c r="AY40" i="3"/>
  <c r="AX41" i="3"/>
  <c r="AY41" i="3"/>
  <c r="AX42" i="3"/>
  <c r="AY42" i="3"/>
  <c r="AX43" i="3"/>
  <c r="AY43" i="3"/>
  <c r="AX44" i="3"/>
  <c r="AY44" i="3"/>
  <c r="AX45" i="3"/>
  <c r="AY45" i="3"/>
  <c r="AX46" i="3"/>
  <c r="AY46" i="3"/>
  <c r="AX47" i="3"/>
  <c r="AY47" i="3"/>
  <c r="AX48" i="3"/>
  <c r="AY48" i="3"/>
  <c r="AX49" i="3"/>
  <c r="AY49" i="3"/>
  <c r="AX50" i="3"/>
  <c r="AY50" i="3"/>
  <c r="AX51" i="3"/>
  <c r="AY51" i="3"/>
  <c r="AX52" i="3"/>
  <c r="AY52" i="3"/>
  <c r="AX53" i="3"/>
  <c r="AY53" i="3"/>
  <c r="AX54" i="3"/>
  <c r="AY54" i="3"/>
  <c r="AX55" i="3"/>
  <c r="AY55" i="3"/>
  <c r="AX56" i="3"/>
  <c r="AY56" i="3"/>
  <c r="AX57" i="3"/>
  <c r="AY57" i="3"/>
  <c r="AX58" i="3"/>
  <c r="AY58" i="3"/>
  <c r="AX59" i="3"/>
  <c r="AY59" i="3"/>
  <c r="AX60" i="3"/>
  <c r="AY60" i="3"/>
  <c r="AX61" i="3"/>
  <c r="AY61" i="3"/>
  <c r="AX62" i="3"/>
  <c r="AY62" i="3"/>
  <c r="AX63" i="3"/>
  <c r="AY63" i="3"/>
  <c r="AX64" i="3"/>
  <c r="AY64" i="3"/>
  <c r="AX65" i="3"/>
  <c r="AY65" i="3"/>
  <c r="AX66" i="3"/>
  <c r="AY66" i="3"/>
  <c r="AX67" i="3"/>
  <c r="AY67" i="3"/>
  <c r="AX68" i="3"/>
  <c r="AY68" i="3"/>
  <c r="AX69" i="3"/>
  <c r="AY69" i="3"/>
  <c r="AX70" i="3"/>
  <c r="AY70" i="3"/>
  <c r="AX71" i="3"/>
  <c r="AY71" i="3"/>
  <c r="AX72" i="3"/>
  <c r="AY72" i="3"/>
  <c r="AX73" i="3"/>
  <c r="AY73" i="3"/>
  <c r="AX74" i="3"/>
  <c r="AY74" i="3"/>
  <c r="AX75" i="3"/>
  <c r="AY75" i="3"/>
  <c r="AX76" i="3"/>
  <c r="AY76" i="3"/>
  <c r="AX77" i="3"/>
  <c r="AY77" i="3"/>
  <c r="AX78" i="3"/>
  <c r="AY78" i="3"/>
  <c r="AX79" i="3"/>
  <c r="AY79" i="3"/>
  <c r="AX80" i="3"/>
  <c r="AY80" i="3"/>
  <c r="AX81" i="3"/>
  <c r="AY81" i="3"/>
  <c r="AX82" i="3"/>
  <c r="AY82" i="3"/>
  <c r="AX83" i="3"/>
  <c r="AY83" i="3"/>
  <c r="AX84" i="3"/>
  <c r="AY84" i="3"/>
  <c r="AX85" i="3"/>
  <c r="AY85" i="3"/>
  <c r="AX86" i="3"/>
  <c r="AY86" i="3"/>
  <c r="AX87" i="3"/>
  <c r="AY87" i="3"/>
  <c r="AX88" i="3"/>
  <c r="AY88" i="3"/>
  <c r="AX89" i="3"/>
  <c r="AY89" i="3"/>
  <c r="AX90" i="3"/>
  <c r="AY90" i="3"/>
  <c r="AX91" i="3"/>
  <c r="AY91" i="3"/>
  <c r="AX92" i="3"/>
  <c r="AY92" i="3"/>
  <c r="AX93" i="3"/>
  <c r="AY93" i="3"/>
  <c r="AX94" i="3"/>
  <c r="AY94" i="3"/>
  <c r="AX95" i="3"/>
  <c r="AY95" i="3"/>
  <c r="AX96" i="3"/>
  <c r="AY96" i="3"/>
  <c r="AX97" i="3"/>
  <c r="AY97" i="3"/>
  <c r="AX98" i="3"/>
  <c r="AY98" i="3"/>
  <c r="AX99" i="3"/>
  <c r="AY99" i="3"/>
  <c r="AX100" i="3"/>
  <c r="AY100" i="3"/>
  <c r="AX101" i="3"/>
  <c r="AY101" i="3"/>
  <c r="AX102" i="3"/>
  <c r="AY102" i="3"/>
  <c r="AX103" i="3"/>
  <c r="AY103" i="3"/>
  <c r="AX104" i="3"/>
  <c r="AY104" i="3"/>
  <c r="AX105" i="3"/>
  <c r="AY105" i="3"/>
  <c r="AX106" i="3"/>
  <c r="AY106" i="3"/>
  <c r="AX107" i="3"/>
  <c r="AY107" i="3"/>
  <c r="AX108" i="3"/>
  <c r="AY108" i="3"/>
  <c r="AX109" i="3"/>
  <c r="AY109" i="3"/>
  <c r="AX110" i="3"/>
  <c r="AY110" i="3"/>
  <c r="AX111" i="3"/>
  <c r="AY111" i="3"/>
  <c r="AX112" i="3"/>
  <c r="AY112" i="3"/>
  <c r="AX113" i="3"/>
  <c r="AY113" i="3"/>
  <c r="AX114" i="3"/>
  <c r="AY114" i="3"/>
  <c r="AX115" i="3"/>
  <c r="AY115" i="3"/>
  <c r="AX116" i="3"/>
  <c r="AY116" i="3"/>
  <c r="AX117" i="3"/>
  <c r="AY117" i="3"/>
  <c r="AX118" i="3"/>
  <c r="AY118" i="3"/>
  <c r="AX119" i="3"/>
  <c r="AY119" i="3"/>
  <c r="AX120" i="3"/>
  <c r="AY120" i="3"/>
  <c r="AX121" i="3"/>
  <c r="AY121" i="3"/>
  <c r="AX122" i="3"/>
  <c r="AY122" i="3"/>
  <c r="AX123" i="3"/>
  <c r="AY123" i="3"/>
  <c r="AX124" i="3"/>
  <c r="AY124" i="3"/>
  <c r="AX125" i="3"/>
  <c r="AY125" i="3"/>
  <c r="AX126" i="3"/>
  <c r="AY126" i="3"/>
  <c r="AX127" i="3"/>
  <c r="AY127" i="3"/>
  <c r="AX128" i="3"/>
  <c r="AY128" i="3"/>
  <c r="AX129" i="3"/>
  <c r="AY129" i="3"/>
  <c r="AX130" i="3"/>
  <c r="AY130" i="3"/>
  <c r="AX131" i="3"/>
  <c r="AY131" i="3"/>
  <c r="AX132" i="3"/>
  <c r="AY132" i="3"/>
  <c r="AX133" i="3"/>
  <c r="AY133" i="3"/>
  <c r="AX134" i="3"/>
  <c r="AY134" i="3"/>
  <c r="AC134" i="3" s="1"/>
  <c r="AX135" i="3"/>
  <c r="AY135" i="3"/>
  <c r="AX136" i="3"/>
  <c r="AY136" i="3"/>
  <c r="AX137" i="3"/>
  <c r="AY137" i="3"/>
  <c r="AX138" i="3"/>
  <c r="AY138" i="3"/>
  <c r="AC138" i="3" s="1"/>
  <c r="AX139" i="3"/>
  <c r="AY139" i="3"/>
  <c r="AX140" i="3"/>
  <c r="AY140" i="3"/>
  <c r="AX141" i="3"/>
  <c r="AY141" i="3"/>
  <c r="AX142" i="3"/>
  <c r="AY142" i="3"/>
  <c r="AX143" i="3"/>
  <c r="AY143" i="3"/>
  <c r="AX144" i="3"/>
  <c r="AY144" i="3"/>
  <c r="AX145" i="3"/>
  <c r="AY145" i="3"/>
  <c r="AX146" i="3"/>
  <c r="AY146" i="3"/>
  <c r="AC146" i="3" s="1"/>
  <c r="AX147" i="3"/>
  <c r="AY147" i="3"/>
  <c r="AX148" i="3"/>
  <c r="AY148" i="3"/>
  <c r="AX149" i="3"/>
  <c r="AY149" i="3"/>
  <c r="AX150" i="3"/>
  <c r="AY150" i="3"/>
  <c r="AX151" i="3"/>
  <c r="AY151" i="3"/>
  <c r="AX152" i="3"/>
  <c r="AY152" i="3"/>
  <c r="AX153" i="3"/>
  <c r="AY153" i="3"/>
  <c r="AX154" i="3"/>
  <c r="AY154" i="3"/>
  <c r="AX155" i="3"/>
  <c r="AY155" i="3"/>
  <c r="AX156" i="3"/>
  <c r="AY156" i="3"/>
  <c r="AX157" i="3"/>
  <c r="AY157" i="3"/>
  <c r="AX158" i="3"/>
  <c r="AY158" i="3"/>
  <c r="AX159" i="3"/>
  <c r="AY159" i="3"/>
  <c r="AX160" i="3"/>
  <c r="AY160" i="3"/>
  <c r="AX161" i="3"/>
  <c r="AY161" i="3"/>
  <c r="AX162" i="3"/>
  <c r="AY162" i="3"/>
  <c r="AC162" i="3" s="1"/>
  <c r="AX163" i="3"/>
  <c r="AY163" i="3"/>
  <c r="AX164" i="3"/>
  <c r="AY164" i="3"/>
  <c r="AX165" i="3"/>
  <c r="AY165" i="3"/>
  <c r="AX166" i="3"/>
  <c r="AY166" i="3"/>
  <c r="AX167" i="3"/>
  <c r="AY167" i="3"/>
  <c r="AX168" i="3"/>
  <c r="AY168" i="3"/>
  <c r="AX169" i="3"/>
  <c r="AY169" i="3"/>
  <c r="AX170" i="3"/>
  <c r="AY170" i="3"/>
  <c r="AX171" i="3"/>
  <c r="AY171" i="3"/>
  <c r="AX172" i="3"/>
  <c r="AY172" i="3"/>
  <c r="AX173" i="3"/>
  <c r="AY173" i="3"/>
  <c r="AX174" i="3"/>
  <c r="AY174" i="3"/>
  <c r="AX175" i="3"/>
  <c r="AY175" i="3"/>
  <c r="AX176" i="3"/>
  <c r="AY176" i="3"/>
  <c r="AX177" i="3"/>
  <c r="AY177" i="3"/>
  <c r="AX178" i="3"/>
  <c r="AY178" i="3"/>
  <c r="AX179" i="3"/>
  <c r="AY179" i="3"/>
  <c r="AX180" i="3"/>
  <c r="AY180" i="3"/>
  <c r="AX181" i="3"/>
  <c r="AY181" i="3"/>
  <c r="AX182" i="3"/>
  <c r="AY182" i="3"/>
  <c r="AX183" i="3"/>
  <c r="AY183" i="3"/>
  <c r="AX184" i="3"/>
  <c r="AY184" i="3"/>
  <c r="AX185" i="3"/>
  <c r="AY185" i="3"/>
  <c r="AX186" i="3"/>
  <c r="AY186" i="3"/>
  <c r="AX187" i="3"/>
  <c r="AY187" i="3"/>
  <c r="AX188" i="3"/>
  <c r="AY188" i="3"/>
  <c r="AX189" i="3"/>
  <c r="AY189" i="3"/>
  <c r="AX190" i="3"/>
  <c r="AY190" i="3"/>
  <c r="AX191" i="3"/>
  <c r="AY191" i="3"/>
  <c r="AX192" i="3"/>
  <c r="AY192" i="3"/>
  <c r="AX193" i="3"/>
  <c r="AY193" i="3"/>
  <c r="AX194" i="3"/>
  <c r="AY194" i="3"/>
  <c r="AX195" i="3"/>
  <c r="AY195" i="3"/>
  <c r="AX196" i="3"/>
  <c r="AY196" i="3"/>
  <c r="AX197" i="3"/>
  <c r="AY197" i="3"/>
  <c r="AX198" i="3"/>
  <c r="AY198" i="3"/>
  <c r="AX199" i="3"/>
  <c r="AY199" i="3"/>
  <c r="AX200" i="3"/>
  <c r="AY200" i="3"/>
  <c r="AX201" i="3"/>
  <c r="AY201" i="3"/>
  <c r="AX202" i="3"/>
  <c r="AY202" i="3"/>
  <c r="AX203" i="3"/>
  <c r="AY203" i="3"/>
  <c r="AX204" i="3"/>
  <c r="AY204" i="3"/>
  <c r="AX205" i="3"/>
  <c r="AY205" i="3"/>
  <c r="AX206" i="3"/>
  <c r="AY206" i="3"/>
  <c r="AX207" i="3"/>
  <c r="AY207" i="3"/>
  <c r="AX208" i="3"/>
  <c r="AY208" i="3"/>
  <c r="AX209" i="3"/>
  <c r="AY209" i="3"/>
  <c r="AX210" i="3"/>
  <c r="AY210" i="3"/>
  <c r="AX211" i="3"/>
  <c r="AY211" i="3"/>
  <c r="AX212" i="3"/>
  <c r="AY212" i="3"/>
  <c r="AX213" i="3"/>
  <c r="AY213" i="3"/>
  <c r="AX214" i="3"/>
  <c r="AY214" i="3"/>
  <c r="AX215" i="3"/>
  <c r="AY215" i="3"/>
  <c r="AX216" i="3"/>
  <c r="AY216" i="3"/>
  <c r="AX217" i="3"/>
  <c r="AY217" i="3"/>
  <c r="AX218" i="3"/>
  <c r="AY218" i="3"/>
  <c r="AX219" i="3"/>
  <c r="AY219" i="3"/>
  <c r="AX220" i="3"/>
  <c r="AY220" i="3"/>
  <c r="AX221" i="3"/>
  <c r="AY221" i="3"/>
  <c r="AX222" i="3"/>
  <c r="AY222" i="3"/>
  <c r="AX223" i="3"/>
  <c r="AY223" i="3"/>
  <c r="AX224" i="3"/>
  <c r="AY224" i="3"/>
  <c r="AX225" i="3"/>
  <c r="AY225" i="3"/>
  <c r="AX226" i="3"/>
  <c r="AY226" i="3"/>
  <c r="AX227" i="3"/>
  <c r="AY227" i="3"/>
  <c r="AX228" i="3"/>
  <c r="AY228" i="3"/>
  <c r="AX229" i="3"/>
  <c r="AY229" i="3"/>
  <c r="AX230" i="3"/>
  <c r="AY230" i="3"/>
  <c r="AX231" i="3"/>
  <c r="AY231" i="3"/>
  <c r="AX232" i="3"/>
  <c r="AY232" i="3"/>
  <c r="AX233" i="3"/>
  <c r="AY233" i="3"/>
  <c r="AX234" i="3"/>
  <c r="AY234" i="3"/>
  <c r="AX235" i="3"/>
  <c r="AY235" i="3"/>
  <c r="AX236" i="3"/>
  <c r="AY236" i="3"/>
  <c r="AX237" i="3"/>
  <c r="AY237" i="3"/>
  <c r="AX238" i="3"/>
  <c r="AY238" i="3"/>
  <c r="AX239" i="3"/>
  <c r="AY239" i="3"/>
  <c r="AX240" i="3"/>
  <c r="AY240" i="3"/>
  <c r="AX241" i="3"/>
  <c r="AY241" i="3"/>
  <c r="AX242" i="3"/>
  <c r="AY242" i="3"/>
  <c r="AX243" i="3"/>
  <c r="AY243" i="3"/>
  <c r="AX244" i="3"/>
  <c r="AY244" i="3"/>
  <c r="AX245" i="3"/>
  <c r="AY245" i="3"/>
  <c r="AX246" i="3"/>
  <c r="AY246" i="3"/>
  <c r="AX247" i="3"/>
  <c r="AY247" i="3"/>
  <c r="AX248" i="3"/>
  <c r="AY248" i="3"/>
  <c r="AX249" i="3"/>
  <c r="AY249" i="3"/>
  <c r="AX250" i="3"/>
  <c r="AY250" i="3"/>
  <c r="AX251" i="3"/>
  <c r="AY251" i="3"/>
  <c r="AX252" i="3"/>
  <c r="AY252" i="3"/>
  <c r="AX253" i="3"/>
  <c r="AY253" i="3"/>
  <c r="AX254" i="3"/>
  <c r="AY254" i="3"/>
  <c r="AX255" i="3"/>
  <c r="AY255" i="3"/>
  <c r="AX256" i="3"/>
  <c r="AY256" i="3"/>
  <c r="AX257" i="3"/>
  <c r="AY257" i="3"/>
  <c r="AX258" i="3"/>
  <c r="AY258" i="3"/>
  <c r="AX259" i="3"/>
  <c r="AY259" i="3"/>
  <c r="AX260" i="3"/>
  <c r="AY260" i="3"/>
  <c r="AX261" i="3"/>
  <c r="AY261" i="3"/>
  <c r="AX262" i="3"/>
  <c r="AY262" i="3"/>
  <c r="AC262" i="3" s="1"/>
  <c r="AX263" i="3"/>
  <c r="AY263" i="3"/>
  <c r="AX264" i="3"/>
  <c r="AY264" i="3"/>
  <c r="AX265" i="3"/>
  <c r="AY265" i="3"/>
  <c r="AX266" i="3"/>
  <c r="AY266" i="3"/>
  <c r="AX267" i="3"/>
  <c r="AY267" i="3"/>
  <c r="AX268" i="3"/>
  <c r="AY268" i="3"/>
  <c r="AX269" i="3"/>
  <c r="AY269" i="3"/>
  <c r="AX270" i="3"/>
  <c r="AY270" i="3"/>
  <c r="AX271" i="3"/>
  <c r="AY271" i="3"/>
  <c r="AX272" i="3"/>
  <c r="AY272" i="3"/>
  <c r="AX273" i="3"/>
  <c r="AY273" i="3"/>
  <c r="AX274" i="3"/>
  <c r="AY274" i="3"/>
  <c r="AX275" i="3"/>
  <c r="AY275" i="3"/>
  <c r="AX276" i="3"/>
  <c r="AY276" i="3"/>
  <c r="AX277" i="3"/>
  <c r="AY277" i="3"/>
  <c r="AX278" i="3"/>
  <c r="AY278" i="3"/>
  <c r="AX279" i="3"/>
  <c r="AY279" i="3"/>
  <c r="AX280" i="3"/>
  <c r="AY280" i="3"/>
  <c r="AX281" i="3"/>
  <c r="AY281" i="3"/>
  <c r="AX282" i="3"/>
  <c r="AY282" i="3"/>
  <c r="AX283" i="3"/>
  <c r="AY283" i="3"/>
  <c r="AX284" i="3"/>
  <c r="AY284" i="3"/>
  <c r="AX285" i="3"/>
  <c r="AY285" i="3"/>
  <c r="AX286" i="3"/>
  <c r="AY286" i="3"/>
  <c r="AX287" i="3"/>
  <c r="AY287" i="3"/>
  <c r="AX288" i="3"/>
  <c r="AY288" i="3"/>
  <c r="AX289" i="3"/>
  <c r="AY289" i="3"/>
  <c r="AX290" i="3"/>
  <c r="AY290" i="3"/>
  <c r="AX291" i="3"/>
  <c r="AY291" i="3"/>
  <c r="AX292" i="3"/>
  <c r="AY292" i="3"/>
  <c r="AX293" i="3"/>
  <c r="AY293" i="3"/>
  <c r="AX294" i="3"/>
  <c r="AY294" i="3"/>
  <c r="AX295" i="3"/>
  <c r="AY295" i="3"/>
  <c r="AX296" i="3"/>
  <c r="AY296" i="3"/>
  <c r="AX297" i="3"/>
  <c r="AY297" i="3"/>
  <c r="AX298" i="3"/>
  <c r="AY298" i="3"/>
  <c r="AX299" i="3"/>
  <c r="AY299" i="3"/>
  <c r="AX300" i="3"/>
  <c r="AY300" i="3"/>
  <c r="AX301" i="3"/>
  <c r="AY301" i="3"/>
  <c r="AX302" i="3"/>
  <c r="AY302" i="3"/>
  <c r="AX303" i="3"/>
  <c r="AY303" i="3"/>
  <c r="AX304" i="3"/>
  <c r="AY304" i="3"/>
  <c r="AX305" i="3"/>
  <c r="AY305" i="3"/>
  <c r="AX306" i="3"/>
  <c r="AY306" i="3"/>
  <c r="AX307" i="3"/>
  <c r="AY307" i="3"/>
  <c r="AX308" i="3"/>
  <c r="AY308" i="3"/>
  <c r="AX309" i="3"/>
  <c r="AY309" i="3"/>
  <c r="AX310" i="3"/>
  <c r="AY310" i="3"/>
  <c r="AX311" i="3"/>
  <c r="AY311" i="3"/>
  <c r="AX312" i="3"/>
  <c r="AY312" i="3"/>
  <c r="AX313" i="3"/>
  <c r="AY313" i="3"/>
  <c r="AX314" i="3"/>
  <c r="AY314" i="3"/>
  <c r="AX315" i="3"/>
  <c r="AY315" i="3"/>
  <c r="AX316" i="3"/>
  <c r="AY316" i="3"/>
  <c r="AX317" i="3"/>
  <c r="AY317" i="3"/>
  <c r="AX318" i="3"/>
  <c r="AY318" i="3"/>
  <c r="AX319" i="3"/>
  <c r="AY319" i="3"/>
  <c r="AX320" i="3"/>
  <c r="AY320" i="3"/>
  <c r="AX321" i="3"/>
  <c r="AY321" i="3"/>
  <c r="AX322" i="3"/>
  <c r="AY322" i="3"/>
  <c r="AX323" i="3"/>
  <c r="AY323" i="3"/>
  <c r="AX324" i="3"/>
  <c r="AY324" i="3"/>
  <c r="AX325" i="3"/>
  <c r="AY325" i="3"/>
  <c r="AX326" i="3"/>
  <c r="AY326" i="3"/>
  <c r="AX327" i="3"/>
  <c r="AY327" i="3"/>
  <c r="AX328" i="3"/>
  <c r="AY328" i="3"/>
  <c r="AX329" i="3"/>
  <c r="AY329" i="3"/>
  <c r="AX330" i="3"/>
  <c r="AY330" i="3"/>
  <c r="AX331" i="3"/>
  <c r="AY331" i="3"/>
  <c r="AX332" i="3"/>
  <c r="AY332" i="3"/>
  <c r="AX333" i="3"/>
  <c r="AY333" i="3"/>
  <c r="AX334" i="3"/>
  <c r="AY334" i="3"/>
  <c r="AX335" i="3"/>
  <c r="AY335" i="3"/>
  <c r="AX336" i="3"/>
  <c r="AY336" i="3"/>
  <c r="AX337" i="3"/>
  <c r="AY337" i="3"/>
  <c r="AX338" i="3"/>
  <c r="AY338" i="3"/>
  <c r="AX339" i="3"/>
  <c r="AY339" i="3"/>
  <c r="AX340" i="3"/>
  <c r="AY340" i="3"/>
  <c r="AX341" i="3"/>
  <c r="AY341" i="3"/>
  <c r="AX342" i="3"/>
  <c r="AY342" i="3"/>
  <c r="AX343" i="3"/>
  <c r="AY343" i="3"/>
  <c r="AX344" i="3"/>
  <c r="AY344" i="3"/>
  <c r="AX345" i="3"/>
  <c r="AY345" i="3"/>
  <c r="AX346" i="3"/>
  <c r="AY346" i="3"/>
  <c r="AX347" i="3"/>
  <c r="AY347" i="3"/>
  <c r="AX348" i="3"/>
  <c r="AY348" i="3"/>
  <c r="AX349" i="3"/>
  <c r="AY349" i="3"/>
  <c r="AX350" i="3"/>
  <c r="AY350" i="3"/>
  <c r="AX351" i="3"/>
  <c r="AY351" i="3"/>
  <c r="AX352" i="3"/>
  <c r="AY352" i="3"/>
  <c r="AX353" i="3"/>
  <c r="AY353" i="3"/>
  <c r="AX354" i="3"/>
  <c r="AY354" i="3"/>
  <c r="AX355" i="3"/>
  <c r="AY355" i="3"/>
  <c r="AX356" i="3"/>
  <c r="AY356" i="3"/>
  <c r="AX357" i="3"/>
  <c r="AY357" i="3"/>
  <c r="AX358" i="3"/>
  <c r="AY358" i="3"/>
  <c r="AX359" i="3"/>
  <c r="AY359" i="3"/>
  <c r="AX360" i="3"/>
  <c r="AY360" i="3"/>
  <c r="AX361" i="3"/>
  <c r="AY361" i="3"/>
  <c r="AX362" i="3"/>
  <c r="AY362" i="3"/>
  <c r="AX363" i="3"/>
  <c r="AY363" i="3"/>
  <c r="AX364" i="3"/>
  <c r="AY364" i="3"/>
  <c r="AX365" i="3"/>
  <c r="AY365" i="3"/>
  <c r="AX366" i="3"/>
  <c r="AY366" i="3"/>
  <c r="AX367" i="3"/>
  <c r="AY367" i="3"/>
  <c r="AX368" i="3"/>
  <c r="AY368" i="3"/>
  <c r="AX369" i="3"/>
  <c r="AY369" i="3"/>
  <c r="AX370" i="3"/>
  <c r="AY370" i="3"/>
  <c r="AX371" i="3"/>
  <c r="AY371" i="3"/>
  <c r="AX372" i="3"/>
  <c r="AY372" i="3"/>
  <c r="AX373" i="3"/>
  <c r="AY373" i="3"/>
  <c r="AX374" i="3"/>
  <c r="AY374" i="3"/>
  <c r="AX375" i="3"/>
  <c r="AY375" i="3"/>
  <c r="AX376" i="3"/>
  <c r="AY376" i="3"/>
  <c r="AX377" i="3"/>
  <c r="AY377" i="3"/>
  <c r="AX378" i="3"/>
  <c r="AY378" i="3"/>
  <c r="AX379" i="3"/>
  <c r="AY379" i="3"/>
  <c r="AX380" i="3"/>
  <c r="AY380" i="3"/>
  <c r="AX381" i="3"/>
  <c r="AY381" i="3"/>
  <c r="AX382" i="3"/>
  <c r="AY382" i="3"/>
  <c r="AX383" i="3"/>
  <c r="AY383" i="3"/>
  <c r="AX384" i="3"/>
  <c r="AY384" i="3"/>
  <c r="AX385" i="3"/>
  <c r="AY385" i="3"/>
  <c r="AX386" i="3"/>
  <c r="AY386" i="3"/>
  <c r="AX387" i="3"/>
  <c r="AY387" i="3"/>
  <c r="AX388" i="3"/>
  <c r="AY388" i="3"/>
  <c r="AX389" i="3"/>
  <c r="AY389" i="3"/>
  <c r="AX390" i="3"/>
  <c r="AY390" i="3"/>
  <c r="AX391" i="3"/>
  <c r="AY391" i="3"/>
  <c r="AX392" i="3"/>
  <c r="AY392" i="3"/>
  <c r="AX393" i="3"/>
  <c r="AY393" i="3"/>
  <c r="AX394" i="3"/>
  <c r="AY394" i="3"/>
  <c r="AX395" i="3"/>
  <c r="AY395" i="3"/>
  <c r="AX396" i="3"/>
  <c r="AY396" i="3"/>
  <c r="AX397" i="3"/>
  <c r="AY397" i="3"/>
  <c r="AX398" i="3"/>
  <c r="AY398" i="3"/>
  <c r="AX399" i="3"/>
  <c r="AY399" i="3"/>
  <c r="AX400" i="3"/>
  <c r="AY400" i="3"/>
  <c r="AX401" i="3"/>
  <c r="AY401" i="3"/>
  <c r="AX402" i="3"/>
  <c r="AY402" i="3"/>
  <c r="AX403" i="3"/>
  <c r="AY403" i="3"/>
  <c r="AX404" i="3"/>
  <c r="AY404" i="3"/>
  <c r="AX405" i="3"/>
  <c r="AY405" i="3"/>
  <c r="AX406" i="3"/>
  <c r="AY406" i="3"/>
  <c r="AX407" i="3"/>
  <c r="AY407" i="3"/>
  <c r="AX408" i="3"/>
  <c r="AY408" i="3"/>
  <c r="AX409" i="3"/>
  <c r="AY409" i="3"/>
  <c r="AX410" i="3"/>
  <c r="AY410" i="3"/>
  <c r="AX411" i="3"/>
  <c r="AY411" i="3"/>
  <c r="AX412" i="3"/>
  <c r="AY412" i="3"/>
  <c r="AX413" i="3"/>
  <c r="AY413" i="3"/>
  <c r="AX414" i="3"/>
  <c r="AY414" i="3"/>
  <c r="AX415" i="3"/>
  <c r="AY415" i="3"/>
  <c r="AX416" i="3"/>
  <c r="AY416" i="3"/>
  <c r="AX417" i="3"/>
  <c r="AY417" i="3"/>
  <c r="AX418" i="3"/>
  <c r="AY418" i="3"/>
  <c r="AX419" i="3"/>
  <c r="AY419" i="3"/>
  <c r="AX420" i="3"/>
  <c r="AY420" i="3"/>
  <c r="AX421" i="3"/>
  <c r="AY421" i="3"/>
  <c r="AX422" i="3"/>
  <c r="AY422" i="3"/>
  <c r="AX423" i="3"/>
  <c r="AY423" i="3"/>
  <c r="AX424" i="3"/>
  <c r="AY424" i="3"/>
  <c r="AX425" i="3"/>
  <c r="AY425" i="3"/>
  <c r="AX426" i="3"/>
  <c r="AY426" i="3"/>
  <c r="AX427" i="3"/>
  <c r="AY427" i="3"/>
  <c r="AX428" i="3"/>
  <c r="AY428" i="3"/>
  <c r="AX429" i="3"/>
  <c r="AY429" i="3"/>
  <c r="AX430" i="3"/>
  <c r="AY430" i="3"/>
  <c r="AX431" i="3"/>
  <c r="AY431" i="3"/>
  <c r="AX432" i="3"/>
  <c r="AY432" i="3"/>
  <c r="AX433" i="3"/>
  <c r="AY433" i="3"/>
  <c r="AX434" i="3"/>
  <c r="AY434" i="3"/>
  <c r="AX435" i="3"/>
  <c r="AY435" i="3"/>
  <c r="AX436" i="3"/>
  <c r="AY436" i="3"/>
  <c r="AX437" i="3"/>
  <c r="AY437" i="3"/>
  <c r="AX438" i="3"/>
  <c r="AY438" i="3"/>
  <c r="AX439" i="3"/>
  <c r="AY439" i="3"/>
  <c r="AX440" i="3"/>
  <c r="AY440" i="3"/>
  <c r="AX441" i="3"/>
  <c r="AY441" i="3"/>
  <c r="AX442" i="3"/>
  <c r="AY442" i="3"/>
  <c r="AX443" i="3"/>
  <c r="AY443" i="3"/>
  <c r="AX444" i="3"/>
  <c r="AY444" i="3"/>
  <c r="AX445" i="3"/>
  <c r="AY445" i="3"/>
  <c r="AX446" i="3"/>
  <c r="AY446" i="3"/>
  <c r="AX447" i="3"/>
  <c r="AY447" i="3"/>
  <c r="AX448" i="3"/>
  <c r="AY448" i="3"/>
  <c r="AX449" i="3"/>
  <c r="AY449" i="3"/>
  <c r="AX450" i="3"/>
  <c r="AY450" i="3"/>
  <c r="AX451" i="3"/>
  <c r="AY451" i="3"/>
  <c r="AX452" i="3"/>
  <c r="AY452" i="3"/>
  <c r="AX453" i="3"/>
  <c r="AY453" i="3"/>
  <c r="AX454" i="3"/>
  <c r="AY454" i="3"/>
  <c r="AX455" i="3"/>
  <c r="AY455" i="3"/>
  <c r="AX456" i="3"/>
  <c r="AY456" i="3"/>
  <c r="AX457" i="3"/>
  <c r="AY457" i="3"/>
  <c r="AX458" i="3"/>
  <c r="AY458" i="3"/>
  <c r="AX459" i="3"/>
  <c r="AY459" i="3"/>
  <c r="AX460" i="3"/>
  <c r="AY460" i="3"/>
  <c r="AX461" i="3"/>
  <c r="AY461" i="3"/>
  <c r="AX462" i="3"/>
  <c r="AY462" i="3"/>
  <c r="AX463" i="3"/>
  <c r="AY463" i="3"/>
  <c r="AX464" i="3"/>
  <c r="AY464" i="3"/>
  <c r="AX465" i="3"/>
  <c r="AY465" i="3"/>
  <c r="AX466" i="3"/>
  <c r="AY466" i="3"/>
  <c r="AX467" i="3"/>
  <c r="AY467" i="3"/>
  <c r="AX468" i="3"/>
  <c r="AY468" i="3"/>
  <c r="AX469" i="3"/>
  <c r="AY469" i="3"/>
  <c r="AX470" i="3"/>
  <c r="AY470" i="3"/>
  <c r="AX471" i="3"/>
  <c r="AY471" i="3"/>
  <c r="AX472" i="3"/>
  <c r="AY472" i="3"/>
  <c r="AX473" i="3"/>
  <c r="AY473" i="3"/>
  <c r="AX474" i="3"/>
  <c r="AY474" i="3"/>
  <c r="AX475" i="3"/>
  <c r="AY475" i="3"/>
  <c r="AX476" i="3"/>
  <c r="AY476" i="3"/>
  <c r="AX477" i="3"/>
  <c r="AY477" i="3"/>
  <c r="AX478" i="3"/>
  <c r="AY478" i="3"/>
  <c r="AX479" i="3"/>
  <c r="AY479" i="3"/>
  <c r="AX480" i="3"/>
  <c r="AY480" i="3"/>
  <c r="AX481" i="3"/>
  <c r="AY481" i="3"/>
  <c r="AX482" i="3"/>
  <c r="AY482" i="3"/>
  <c r="AX483" i="3"/>
  <c r="AY483" i="3"/>
  <c r="AX484" i="3"/>
  <c r="AY484" i="3"/>
  <c r="AX485" i="3"/>
  <c r="AY485" i="3"/>
  <c r="AX486" i="3"/>
  <c r="AY486" i="3"/>
  <c r="AX487" i="3"/>
  <c r="AY487" i="3"/>
  <c r="AX488" i="3"/>
  <c r="AY488" i="3"/>
  <c r="AX489" i="3"/>
  <c r="AY489" i="3"/>
  <c r="AX490" i="3"/>
  <c r="AY490" i="3"/>
  <c r="AX491" i="3"/>
  <c r="AY491" i="3"/>
  <c r="AX492" i="3"/>
  <c r="AY492" i="3"/>
  <c r="AX493" i="3"/>
  <c r="AY493" i="3"/>
  <c r="AX494" i="3"/>
  <c r="AY494" i="3"/>
  <c r="AX495" i="3"/>
  <c r="AY495" i="3"/>
  <c r="AX496" i="3"/>
  <c r="AY496" i="3"/>
  <c r="AX497" i="3"/>
  <c r="AY497" i="3"/>
  <c r="AX498" i="3"/>
  <c r="AY498" i="3"/>
  <c r="AX499" i="3"/>
  <c r="AY499" i="3"/>
  <c r="AX500" i="3"/>
  <c r="AY500" i="3"/>
  <c r="AX501" i="3"/>
  <c r="AY501" i="3"/>
  <c r="AX502" i="3"/>
  <c r="AY502" i="3"/>
  <c r="AX503" i="3"/>
  <c r="AY503" i="3"/>
  <c r="AX504" i="3"/>
  <c r="AY504" i="3"/>
  <c r="AX505" i="3"/>
  <c r="AY505" i="3"/>
  <c r="AX506" i="3"/>
  <c r="AY506" i="3"/>
  <c r="AX507" i="3"/>
  <c r="AY507" i="3"/>
  <c r="AX508" i="3"/>
  <c r="AY508" i="3"/>
  <c r="AX509" i="3"/>
  <c r="AY509" i="3"/>
  <c r="AX510" i="3"/>
  <c r="AY510" i="3"/>
  <c r="AX511" i="3"/>
  <c r="AY511" i="3"/>
  <c r="AX512" i="3"/>
  <c r="AY512" i="3"/>
  <c r="AX513" i="3"/>
  <c r="AY513" i="3"/>
  <c r="AX514" i="3"/>
  <c r="AY514" i="3"/>
  <c r="AX515" i="3"/>
  <c r="AY515" i="3"/>
  <c r="AX516" i="3"/>
  <c r="AY516" i="3"/>
  <c r="AX517" i="3"/>
  <c r="AY517" i="3"/>
  <c r="AX518" i="3"/>
  <c r="AY518" i="3"/>
  <c r="AX519" i="3"/>
  <c r="AY519" i="3"/>
  <c r="AX520" i="3"/>
  <c r="AY520" i="3"/>
  <c r="AX521" i="3"/>
  <c r="AY521" i="3"/>
  <c r="AX522" i="3"/>
  <c r="AY522" i="3"/>
  <c r="AX523" i="3"/>
  <c r="AY523" i="3"/>
  <c r="AX524" i="3"/>
  <c r="AY524" i="3"/>
  <c r="AX525" i="3"/>
  <c r="AY525" i="3"/>
  <c r="AX526" i="3"/>
  <c r="AY526" i="3"/>
  <c r="AX527" i="3"/>
  <c r="AY527" i="3"/>
  <c r="AX528" i="3"/>
  <c r="AC528" i="3" s="1"/>
  <c r="AD528" i="3" s="1"/>
  <c r="AU528" i="3" s="1"/>
  <c r="AY528" i="3"/>
  <c r="AX529" i="3"/>
  <c r="AY529" i="3"/>
  <c r="AX530" i="3"/>
  <c r="AY530" i="3"/>
  <c r="AX531" i="3"/>
  <c r="AY531" i="3"/>
  <c r="AX532" i="3"/>
  <c r="AY532" i="3"/>
  <c r="AX533" i="3"/>
  <c r="AY533" i="3"/>
  <c r="AX534" i="3"/>
  <c r="AY534" i="3"/>
  <c r="AX535" i="3"/>
  <c r="AY535" i="3"/>
  <c r="AX536" i="3"/>
  <c r="AY536" i="3"/>
  <c r="AX537" i="3"/>
  <c r="AY537" i="3"/>
  <c r="AX538" i="3"/>
  <c r="AY538" i="3"/>
  <c r="AX539" i="3"/>
  <c r="AY539" i="3"/>
  <c r="AX540" i="3"/>
  <c r="AY540" i="3"/>
  <c r="AX541" i="3"/>
  <c r="AY541" i="3"/>
  <c r="AX542" i="3"/>
  <c r="AY542" i="3"/>
  <c r="AX543" i="3"/>
  <c r="AY543" i="3"/>
  <c r="AX544" i="3"/>
  <c r="AY544" i="3"/>
  <c r="AX545" i="3"/>
  <c r="AY545" i="3"/>
  <c r="AX546" i="3"/>
  <c r="AY546" i="3"/>
  <c r="AX547" i="3"/>
  <c r="AY547" i="3"/>
  <c r="AX548" i="3"/>
  <c r="AY548" i="3"/>
  <c r="AX549" i="3"/>
  <c r="AY549" i="3"/>
  <c r="AX550" i="3"/>
  <c r="AY550" i="3"/>
  <c r="AX551" i="3"/>
  <c r="AY551" i="3"/>
  <c r="AX552" i="3"/>
  <c r="AY552" i="3"/>
  <c r="AX553" i="3"/>
  <c r="AY553" i="3"/>
  <c r="AX554" i="3"/>
  <c r="AY554" i="3"/>
  <c r="AX555" i="3"/>
  <c r="AY555" i="3"/>
  <c r="AX556" i="3"/>
  <c r="AY556" i="3"/>
  <c r="AX557" i="3"/>
  <c r="AY557" i="3"/>
  <c r="AX558" i="3"/>
  <c r="AY558" i="3"/>
  <c r="AX559" i="3"/>
  <c r="AY559" i="3"/>
  <c r="AX560" i="3"/>
  <c r="AY560" i="3"/>
  <c r="AX561" i="3"/>
  <c r="AY561" i="3"/>
  <c r="AX562" i="3"/>
  <c r="AY562" i="3"/>
  <c r="AX563" i="3"/>
  <c r="AY563" i="3"/>
  <c r="AX564" i="3"/>
  <c r="AY564" i="3"/>
  <c r="AX565" i="3"/>
  <c r="AY565" i="3"/>
  <c r="AX566" i="3"/>
  <c r="AY566" i="3"/>
  <c r="AX567" i="3"/>
  <c r="AY567" i="3"/>
  <c r="AX568" i="3"/>
  <c r="AY568" i="3"/>
  <c r="AX569" i="3"/>
  <c r="AY569" i="3"/>
  <c r="AX570" i="3"/>
  <c r="AY570" i="3"/>
  <c r="AX571" i="3"/>
  <c r="AY571" i="3"/>
  <c r="AX572" i="3"/>
  <c r="AY572" i="3"/>
  <c r="AX573" i="3"/>
  <c r="AY573" i="3"/>
  <c r="AX574" i="3"/>
  <c r="AY574" i="3"/>
  <c r="AX575" i="3"/>
  <c r="AY575" i="3"/>
  <c r="AX576" i="3"/>
  <c r="AY576" i="3"/>
  <c r="AX577" i="3"/>
  <c r="AY577" i="3"/>
  <c r="AX578" i="3"/>
  <c r="AY578" i="3"/>
  <c r="AX579" i="3"/>
  <c r="AY579" i="3"/>
  <c r="AX580" i="3"/>
  <c r="AY580" i="3"/>
  <c r="AX581" i="3"/>
  <c r="AY581" i="3"/>
  <c r="AX582" i="3"/>
  <c r="AY582" i="3"/>
  <c r="AX583" i="3"/>
  <c r="AY583" i="3"/>
  <c r="AX584" i="3"/>
  <c r="AY584" i="3"/>
  <c r="AX585" i="3"/>
  <c r="AY585" i="3"/>
  <c r="AX586" i="3"/>
  <c r="AY586" i="3"/>
  <c r="AX587" i="3"/>
  <c r="AY587" i="3"/>
  <c r="AX588" i="3"/>
  <c r="AY588" i="3"/>
  <c r="AX589" i="3"/>
  <c r="AY589" i="3"/>
  <c r="AX590" i="3"/>
  <c r="AY590" i="3"/>
  <c r="AX591" i="3"/>
  <c r="AY591" i="3"/>
  <c r="AX592" i="3"/>
  <c r="AY592" i="3"/>
  <c r="AX593" i="3"/>
  <c r="AY593" i="3"/>
  <c r="AX594" i="3"/>
  <c r="AY594" i="3"/>
  <c r="AX595" i="3"/>
  <c r="AY595" i="3"/>
  <c r="AX596" i="3"/>
  <c r="AY596" i="3"/>
  <c r="AX597" i="3"/>
  <c r="AY597" i="3"/>
  <c r="AX598" i="3"/>
  <c r="AY598" i="3"/>
  <c r="AX599" i="3"/>
  <c r="AY599" i="3"/>
  <c r="AX600" i="3"/>
  <c r="AY600" i="3"/>
  <c r="AX601" i="3"/>
  <c r="AY601" i="3"/>
  <c r="AX602" i="3"/>
  <c r="AY602" i="3"/>
  <c r="AX603" i="3"/>
  <c r="AY603" i="3"/>
  <c r="AX604" i="3"/>
  <c r="AY604" i="3"/>
  <c r="AX605" i="3"/>
  <c r="AY605" i="3"/>
  <c r="AX606" i="3"/>
  <c r="AY606" i="3"/>
  <c r="AX607" i="3"/>
  <c r="AY607" i="3"/>
  <c r="AX608" i="3"/>
  <c r="AY608" i="3"/>
  <c r="AX609" i="3"/>
  <c r="AY609" i="3"/>
  <c r="AX610" i="3"/>
  <c r="AY610" i="3"/>
  <c r="AX611" i="3"/>
  <c r="AY611" i="3"/>
  <c r="AX612" i="3"/>
  <c r="AY612" i="3"/>
  <c r="AX613" i="3"/>
  <c r="AY613" i="3"/>
  <c r="AX614" i="3"/>
  <c r="AY614" i="3"/>
  <c r="AX615" i="3"/>
  <c r="AY615" i="3"/>
  <c r="AX616" i="3"/>
  <c r="AY616" i="3"/>
  <c r="AX617" i="3"/>
  <c r="AY617" i="3"/>
  <c r="AX618" i="3"/>
  <c r="AY618" i="3"/>
  <c r="AX619" i="3"/>
  <c r="AY619" i="3"/>
  <c r="AX620" i="3"/>
  <c r="AY620" i="3"/>
  <c r="AX621" i="3"/>
  <c r="AY621" i="3"/>
  <c r="AX622" i="3"/>
  <c r="AY622" i="3"/>
  <c r="AX623" i="3"/>
  <c r="AY623" i="3"/>
  <c r="AX624" i="3"/>
  <c r="AY624" i="3"/>
  <c r="AX625" i="3"/>
  <c r="AY625" i="3"/>
  <c r="AX626" i="3"/>
  <c r="AY626" i="3"/>
  <c r="AX627" i="3"/>
  <c r="AY627" i="3"/>
  <c r="AX628" i="3"/>
  <c r="AY628" i="3"/>
  <c r="AX629" i="3"/>
  <c r="AY629" i="3"/>
  <c r="AX630" i="3"/>
  <c r="AY630" i="3"/>
  <c r="AX631" i="3"/>
  <c r="AY631" i="3"/>
  <c r="AX632" i="3"/>
  <c r="AY632" i="3"/>
  <c r="AX633" i="3"/>
  <c r="AY633" i="3"/>
  <c r="AX634" i="3"/>
  <c r="AY634" i="3"/>
  <c r="AX635" i="3"/>
  <c r="AY635" i="3"/>
  <c r="AX636" i="3"/>
  <c r="AY636" i="3"/>
  <c r="AX637" i="3"/>
  <c r="AY637" i="3"/>
  <c r="AX638" i="3"/>
  <c r="AY638" i="3"/>
  <c r="AX639" i="3"/>
  <c r="AY639" i="3"/>
  <c r="AX640" i="3"/>
  <c r="AC640" i="3" s="1"/>
  <c r="AY640" i="3"/>
  <c r="AX641" i="3"/>
  <c r="AY641" i="3"/>
  <c r="AX642" i="3"/>
  <c r="AY642" i="3"/>
  <c r="AX643" i="3"/>
  <c r="AY643" i="3"/>
  <c r="AX644" i="3"/>
  <c r="AY644" i="3"/>
  <c r="AX645" i="3"/>
  <c r="AY645" i="3"/>
  <c r="AX646" i="3"/>
  <c r="AY646" i="3"/>
  <c r="AX647" i="3"/>
  <c r="AY647" i="3"/>
  <c r="AX648" i="3"/>
  <c r="AY648" i="3"/>
  <c r="AX649" i="3"/>
  <c r="AY649" i="3"/>
  <c r="AX650" i="3"/>
  <c r="AY650" i="3"/>
  <c r="AX651" i="3"/>
  <c r="AY651" i="3"/>
  <c r="AX652" i="3"/>
  <c r="AY652" i="3"/>
  <c r="AX653" i="3"/>
  <c r="AY653" i="3"/>
  <c r="AX654" i="3"/>
  <c r="AY654" i="3"/>
  <c r="AX655" i="3"/>
  <c r="AY655" i="3"/>
  <c r="AX656" i="3"/>
  <c r="AY656" i="3"/>
  <c r="AX657" i="3"/>
  <c r="AY657" i="3"/>
  <c r="AX658" i="3"/>
  <c r="AY658" i="3"/>
  <c r="AX659" i="3"/>
  <c r="AY659" i="3"/>
  <c r="AX660" i="3"/>
  <c r="AY660" i="3"/>
  <c r="AX661" i="3"/>
  <c r="AY661" i="3"/>
  <c r="AX662" i="3"/>
  <c r="AY662" i="3"/>
  <c r="AX663" i="3"/>
  <c r="AY663" i="3"/>
  <c r="AX664" i="3"/>
  <c r="AY664" i="3"/>
  <c r="AX665" i="3"/>
  <c r="AY665" i="3"/>
  <c r="AX666" i="3"/>
  <c r="AY666" i="3"/>
  <c r="AX667" i="3"/>
  <c r="AY667" i="3"/>
  <c r="AX668" i="3"/>
  <c r="AY668" i="3"/>
  <c r="AX669" i="3"/>
  <c r="AY669" i="3"/>
  <c r="AX670" i="3"/>
  <c r="AY670" i="3"/>
  <c r="AX671" i="3"/>
  <c r="AY671" i="3"/>
  <c r="AX672" i="3"/>
  <c r="AC672" i="3" s="1"/>
  <c r="AY672" i="3"/>
  <c r="AX673" i="3"/>
  <c r="AY673" i="3"/>
  <c r="AX674" i="3"/>
  <c r="AY674" i="3"/>
  <c r="AX675" i="3"/>
  <c r="AY675" i="3"/>
  <c r="AX676" i="3"/>
  <c r="AY676" i="3"/>
  <c r="AX677" i="3"/>
  <c r="AY677" i="3"/>
  <c r="AX678" i="3"/>
  <c r="AY678" i="3"/>
  <c r="AX679" i="3"/>
  <c r="AY679" i="3"/>
  <c r="AX680" i="3"/>
  <c r="AY680" i="3"/>
  <c r="AX681" i="3"/>
  <c r="AY681" i="3"/>
  <c r="AX682" i="3"/>
  <c r="AY682" i="3"/>
  <c r="AX683" i="3"/>
  <c r="AY683" i="3"/>
  <c r="AX684" i="3"/>
  <c r="AY684" i="3"/>
  <c r="AX685" i="3"/>
  <c r="AY685" i="3"/>
  <c r="AX686" i="3"/>
  <c r="AY686" i="3"/>
  <c r="AX687" i="3"/>
  <c r="AY687" i="3"/>
  <c r="AX688" i="3"/>
  <c r="AY688" i="3"/>
  <c r="AX689" i="3"/>
  <c r="AY689" i="3"/>
  <c r="AX690" i="3"/>
  <c r="AY690" i="3"/>
  <c r="AX691" i="3"/>
  <c r="AY691" i="3"/>
  <c r="AX692" i="3"/>
  <c r="AY692" i="3"/>
  <c r="AX693" i="3"/>
  <c r="AY693" i="3"/>
  <c r="AX694" i="3"/>
  <c r="AY694" i="3"/>
  <c r="AX695" i="3"/>
  <c r="AY695" i="3"/>
  <c r="AX696" i="3"/>
  <c r="AY696" i="3"/>
  <c r="AX697" i="3"/>
  <c r="AY697" i="3"/>
  <c r="AX698" i="3"/>
  <c r="AY698" i="3"/>
  <c r="AX699" i="3"/>
  <c r="AY699" i="3"/>
  <c r="AX700" i="3"/>
  <c r="AY700" i="3"/>
  <c r="AX701" i="3"/>
  <c r="AY701" i="3"/>
  <c r="AX702" i="3"/>
  <c r="AY702" i="3"/>
  <c r="AX703" i="3"/>
  <c r="AY703" i="3"/>
  <c r="AX704" i="3"/>
  <c r="AY704" i="3"/>
  <c r="AX705" i="3"/>
  <c r="AY705" i="3"/>
  <c r="AX706" i="3"/>
  <c r="AY706" i="3"/>
  <c r="AX707" i="3"/>
  <c r="AY707" i="3"/>
  <c r="AX708" i="3"/>
  <c r="AC708" i="3" s="1"/>
  <c r="AY708" i="3"/>
  <c r="AX709" i="3"/>
  <c r="AY709" i="3"/>
  <c r="AX710" i="3"/>
  <c r="AY710" i="3"/>
  <c r="AX711" i="3"/>
  <c r="AY711" i="3"/>
  <c r="AX712" i="3"/>
  <c r="AY712" i="3"/>
  <c r="AX713" i="3"/>
  <c r="AY713" i="3"/>
  <c r="AX714" i="3"/>
  <c r="AY714" i="3"/>
  <c r="AX715" i="3"/>
  <c r="AY715" i="3"/>
  <c r="AX716" i="3"/>
  <c r="AY716" i="3"/>
  <c r="AX717" i="3"/>
  <c r="AY717" i="3"/>
  <c r="AX718" i="3"/>
  <c r="AY718" i="3"/>
  <c r="AX719" i="3"/>
  <c r="AY719" i="3"/>
  <c r="AX720" i="3"/>
  <c r="AY720" i="3"/>
  <c r="AX721" i="3"/>
  <c r="AY721" i="3"/>
  <c r="AX722" i="3"/>
  <c r="AY722" i="3"/>
  <c r="AX723" i="3"/>
  <c r="AY723" i="3"/>
  <c r="AX724" i="3"/>
  <c r="AY724" i="3"/>
  <c r="AX725" i="3"/>
  <c r="AY725" i="3"/>
  <c r="AX726" i="3"/>
  <c r="AY726" i="3"/>
  <c r="AX727" i="3"/>
  <c r="AY727" i="3"/>
  <c r="AX728" i="3"/>
  <c r="AY728" i="3"/>
  <c r="AX729" i="3"/>
  <c r="AY729" i="3"/>
  <c r="AX730" i="3"/>
  <c r="AY730" i="3"/>
  <c r="AX731" i="3"/>
  <c r="AY731" i="3"/>
  <c r="AX732" i="3"/>
  <c r="AY732" i="3"/>
  <c r="AX733" i="3"/>
  <c r="AY733" i="3"/>
  <c r="AX734" i="3"/>
  <c r="AY734" i="3"/>
  <c r="AX735" i="3"/>
  <c r="AY735" i="3"/>
  <c r="AX736" i="3"/>
  <c r="AY736" i="3"/>
  <c r="AX737" i="3"/>
  <c r="AY737" i="3"/>
  <c r="AX738" i="3"/>
  <c r="AY738" i="3"/>
  <c r="AX739" i="3"/>
  <c r="AY739" i="3"/>
  <c r="AX740" i="3"/>
  <c r="AY740" i="3"/>
  <c r="AX741" i="3"/>
  <c r="AY741" i="3"/>
  <c r="AX742" i="3"/>
  <c r="AY742" i="3"/>
  <c r="AX743" i="3"/>
  <c r="AY743" i="3"/>
  <c r="AX744" i="3"/>
  <c r="AY744" i="3"/>
  <c r="AX745" i="3"/>
  <c r="AY745" i="3"/>
  <c r="AX746" i="3"/>
  <c r="AY746" i="3"/>
  <c r="AX747" i="3"/>
  <c r="AY747" i="3"/>
  <c r="AX748" i="3"/>
  <c r="AY748" i="3"/>
  <c r="AX749" i="3"/>
  <c r="AY749" i="3"/>
  <c r="AX750" i="3"/>
  <c r="AY750" i="3"/>
  <c r="AX751" i="3"/>
  <c r="AY751" i="3"/>
  <c r="AX752" i="3"/>
  <c r="AY752" i="3"/>
  <c r="AX753" i="3"/>
  <c r="AY753" i="3"/>
  <c r="AX754" i="3"/>
  <c r="AY754" i="3"/>
  <c r="AX755" i="3"/>
  <c r="AY755" i="3"/>
  <c r="AX756" i="3"/>
  <c r="AY756" i="3"/>
  <c r="AX757" i="3"/>
  <c r="AY757" i="3"/>
  <c r="AX758" i="3"/>
  <c r="AY758" i="3"/>
  <c r="AX759" i="3"/>
  <c r="AY759" i="3"/>
  <c r="AX760" i="3"/>
  <c r="AY760" i="3"/>
  <c r="AX761" i="3"/>
  <c r="AY761" i="3"/>
  <c r="AX762" i="3"/>
  <c r="AY762" i="3"/>
  <c r="AX763" i="3"/>
  <c r="AY763" i="3"/>
  <c r="AX764" i="3"/>
  <c r="AY764" i="3"/>
  <c r="AX765" i="3"/>
  <c r="AY765" i="3"/>
  <c r="AX766" i="3"/>
  <c r="AY766" i="3"/>
  <c r="AX767" i="3"/>
  <c r="AY767" i="3"/>
  <c r="AX768" i="3"/>
  <c r="AY768" i="3"/>
  <c r="AX769" i="3"/>
  <c r="AY769" i="3"/>
  <c r="AX770" i="3"/>
  <c r="AY770" i="3"/>
  <c r="AX771" i="3"/>
  <c r="AY771" i="3"/>
  <c r="AX772" i="3"/>
  <c r="AC772" i="3" s="1"/>
  <c r="AY772" i="3"/>
  <c r="AX773" i="3"/>
  <c r="AY773" i="3"/>
  <c r="AX774" i="3"/>
  <c r="AY774" i="3"/>
  <c r="AX775" i="3"/>
  <c r="AY775" i="3"/>
  <c r="AX776" i="3"/>
  <c r="AY776" i="3"/>
  <c r="AX777" i="3"/>
  <c r="AY777" i="3"/>
  <c r="AX778" i="3"/>
  <c r="AY778" i="3"/>
  <c r="AX779" i="3"/>
  <c r="AY779" i="3"/>
  <c r="AX780" i="3"/>
  <c r="AY780" i="3"/>
  <c r="AX781" i="3"/>
  <c r="AY781" i="3"/>
  <c r="AX782" i="3"/>
  <c r="AY782" i="3"/>
  <c r="AX783" i="3"/>
  <c r="AY783" i="3"/>
  <c r="AX784" i="3"/>
  <c r="AY784" i="3"/>
  <c r="AX785" i="3"/>
  <c r="AY785" i="3"/>
  <c r="AX786" i="3"/>
  <c r="AY786" i="3"/>
  <c r="AX787" i="3"/>
  <c r="AY787" i="3"/>
  <c r="AX788" i="3"/>
  <c r="AY788" i="3"/>
  <c r="AX789" i="3"/>
  <c r="AY789" i="3"/>
  <c r="AX790" i="3"/>
  <c r="AY790" i="3"/>
  <c r="AX791" i="3"/>
  <c r="AY791" i="3"/>
  <c r="AX792" i="3"/>
  <c r="AY792" i="3"/>
  <c r="AX793" i="3"/>
  <c r="AY793" i="3"/>
  <c r="AX794" i="3"/>
  <c r="AY794" i="3"/>
  <c r="AX795" i="3"/>
  <c r="AY795" i="3"/>
  <c r="AX796" i="3"/>
  <c r="AY796" i="3"/>
  <c r="AX797" i="3"/>
  <c r="AY797" i="3"/>
  <c r="AX798" i="3"/>
  <c r="AY798" i="3"/>
  <c r="AX799" i="3"/>
  <c r="AY799" i="3"/>
  <c r="AX800" i="3"/>
  <c r="AY800" i="3"/>
  <c r="AX801" i="3"/>
  <c r="AY801" i="3"/>
  <c r="AX802" i="3"/>
  <c r="AY802" i="3"/>
  <c r="AX803" i="3"/>
  <c r="AY803" i="3"/>
  <c r="AX804" i="3"/>
  <c r="AC804" i="3" s="1"/>
  <c r="AD804" i="3" s="1"/>
  <c r="AU804" i="3" s="1"/>
  <c r="AY804" i="3"/>
  <c r="AX805" i="3"/>
  <c r="AY805" i="3"/>
  <c r="AX806" i="3"/>
  <c r="AY806" i="3"/>
  <c r="AX807" i="3"/>
  <c r="AY807" i="3"/>
  <c r="AX808" i="3"/>
  <c r="AY808" i="3"/>
  <c r="AX809" i="3"/>
  <c r="AY809" i="3"/>
  <c r="AX810" i="3"/>
  <c r="AY810" i="3"/>
  <c r="AX811" i="3"/>
  <c r="AY811" i="3"/>
  <c r="AX812" i="3"/>
  <c r="AY812" i="3"/>
  <c r="AX813" i="3"/>
  <c r="AY813" i="3"/>
  <c r="AX814" i="3"/>
  <c r="AY814" i="3"/>
  <c r="AX815" i="3"/>
  <c r="AY815" i="3"/>
  <c r="AX816" i="3"/>
  <c r="AY816" i="3"/>
  <c r="AX817" i="3"/>
  <c r="AY817" i="3"/>
  <c r="AX818" i="3"/>
  <c r="AY818" i="3"/>
  <c r="AX819" i="3"/>
  <c r="AY819" i="3"/>
  <c r="AX820" i="3"/>
  <c r="AY820" i="3"/>
  <c r="AX821" i="3"/>
  <c r="AY821" i="3"/>
  <c r="AX822" i="3"/>
  <c r="AY822" i="3"/>
  <c r="AX823" i="3"/>
  <c r="AY823" i="3"/>
  <c r="AX824" i="3"/>
  <c r="AY824" i="3"/>
  <c r="AX825" i="3"/>
  <c r="AY825" i="3"/>
  <c r="AX826" i="3"/>
  <c r="AY826" i="3"/>
  <c r="AX827" i="3"/>
  <c r="AY827" i="3"/>
  <c r="AX828" i="3"/>
  <c r="AY828" i="3"/>
  <c r="AX829" i="3"/>
  <c r="AY829" i="3"/>
  <c r="AX830" i="3"/>
  <c r="AY830" i="3"/>
  <c r="AX831" i="3"/>
  <c r="AY831" i="3"/>
  <c r="AX832" i="3"/>
  <c r="AY832" i="3"/>
  <c r="AX833" i="3"/>
  <c r="AY833" i="3"/>
  <c r="AX834" i="3"/>
  <c r="AY834" i="3"/>
  <c r="AX835" i="3"/>
  <c r="AY835" i="3"/>
  <c r="AX836" i="3"/>
  <c r="AY836" i="3"/>
  <c r="AX837" i="3"/>
  <c r="AY837" i="3"/>
  <c r="AX838" i="3"/>
  <c r="AY838" i="3"/>
  <c r="AX839" i="3"/>
  <c r="AY839" i="3"/>
  <c r="AX840" i="3"/>
  <c r="AY840" i="3"/>
  <c r="AX841" i="3"/>
  <c r="AY841" i="3"/>
  <c r="AX842" i="3"/>
  <c r="AY842" i="3"/>
  <c r="AX843" i="3"/>
  <c r="AY843" i="3"/>
  <c r="AX844" i="3"/>
  <c r="AY844" i="3"/>
  <c r="AX845" i="3"/>
  <c r="AY845" i="3"/>
  <c r="AX846" i="3"/>
  <c r="AY846" i="3"/>
  <c r="AX847" i="3"/>
  <c r="AY847" i="3"/>
  <c r="AX848" i="3"/>
  <c r="AY848" i="3"/>
  <c r="AX849" i="3"/>
  <c r="AY849" i="3"/>
  <c r="AX850" i="3"/>
  <c r="AY850" i="3"/>
  <c r="AX851" i="3"/>
  <c r="AY851" i="3"/>
  <c r="AX852" i="3"/>
  <c r="AY852" i="3"/>
  <c r="AX853" i="3"/>
  <c r="AY853" i="3"/>
  <c r="AX854" i="3"/>
  <c r="AY854" i="3"/>
  <c r="AX855" i="3"/>
  <c r="AY855" i="3"/>
  <c r="AX856" i="3"/>
  <c r="AY856" i="3"/>
  <c r="AX857" i="3"/>
  <c r="AY857" i="3"/>
  <c r="AX858" i="3"/>
  <c r="AY858" i="3"/>
  <c r="AX859" i="3"/>
  <c r="AY859" i="3"/>
  <c r="AX860" i="3"/>
  <c r="AY860" i="3"/>
  <c r="AX861" i="3"/>
  <c r="AY861" i="3"/>
  <c r="AX862" i="3"/>
  <c r="AY862" i="3"/>
  <c r="AX863" i="3"/>
  <c r="AY863" i="3"/>
  <c r="AX864" i="3"/>
  <c r="AY864" i="3"/>
  <c r="AX865" i="3"/>
  <c r="AY865" i="3"/>
  <c r="AX866" i="3"/>
  <c r="AY866" i="3"/>
  <c r="AX867" i="3"/>
  <c r="AY867" i="3"/>
  <c r="AX868" i="3"/>
  <c r="AY868" i="3"/>
  <c r="AX869" i="3"/>
  <c r="AY869" i="3"/>
  <c r="AX870" i="3"/>
  <c r="AY870" i="3"/>
  <c r="AX871" i="3"/>
  <c r="AY871" i="3"/>
  <c r="AX872" i="3"/>
  <c r="AY872" i="3"/>
  <c r="AX873" i="3"/>
  <c r="AY873" i="3"/>
  <c r="AX874" i="3"/>
  <c r="AY874" i="3"/>
  <c r="AX875" i="3"/>
  <c r="AY875" i="3"/>
  <c r="AX876" i="3"/>
  <c r="AY876" i="3"/>
  <c r="AX877" i="3"/>
  <c r="AY877" i="3"/>
  <c r="AX878" i="3"/>
  <c r="AY878" i="3"/>
  <c r="AX879" i="3"/>
  <c r="AY879" i="3"/>
  <c r="AX880" i="3"/>
  <c r="AY880" i="3"/>
  <c r="AX881" i="3"/>
  <c r="AY881" i="3"/>
  <c r="AX882" i="3"/>
  <c r="AY882" i="3"/>
  <c r="AX883" i="3"/>
  <c r="AY883" i="3"/>
  <c r="AX884" i="3"/>
  <c r="AY884" i="3"/>
  <c r="AX885" i="3"/>
  <c r="AY885" i="3"/>
  <c r="AX886" i="3"/>
  <c r="AY886" i="3"/>
  <c r="AX887" i="3"/>
  <c r="AY887" i="3"/>
  <c r="AX888" i="3"/>
  <c r="AY888" i="3"/>
  <c r="AX889" i="3"/>
  <c r="AY889" i="3"/>
  <c r="AX890" i="3"/>
  <c r="AY890" i="3"/>
  <c r="AX891" i="3"/>
  <c r="AY891" i="3"/>
  <c r="AX892" i="3"/>
  <c r="AY892" i="3"/>
  <c r="AX893" i="3"/>
  <c r="AY893" i="3"/>
  <c r="AX894" i="3"/>
  <c r="AY894" i="3"/>
  <c r="AX895" i="3"/>
  <c r="AY895" i="3"/>
  <c r="AX896" i="3"/>
  <c r="AY896" i="3"/>
  <c r="AX897" i="3"/>
  <c r="AY897" i="3"/>
  <c r="AX898" i="3"/>
  <c r="AY898" i="3"/>
  <c r="AX899" i="3"/>
  <c r="AY899" i="3"/>
  <c r="AX900" i="3"/>
  <c r="AY900" i="3"/>
  <c r="AX901" i="3"/>
  <c r="AY901" i="3"/>
  <c r="AX902" i="3"/>
  <c r="AY902" i="3"/>
  <c r="AX903" i="3"/>
  <c r="AY903" i="3"/>
  <c r="AX904" i="3"/>
  <c r="AY904" i="3"/>
  <c r="AX905" i="3"/>
  <c r="AY905" i="3"/>
  <c r="AX906" i="3"/>
  <c r="AY906" i="3"/>
  <c r="AX907" i="3"/>
  <c r="AY907" i="3"/>
  <c r="AX908" i="3"/>
  <c r="AY908" i="3"/>
  <c r="AX909" i="3"/>
  <c r="AY909" i="3"/>
  <c r="AX910" i="3"/>
  <c r="AY910" i="3"/>
  <c r="AX911" i="3"/>
  <c r="AY911" i="3"/>
  <c r="AX912" i="3"/>
  <c r="AY912" i="3"/>
  <c r="AX913" i="3"/>
  <c r="AY913" i="3"/>
  <c r="AX914" i="3"/>
  <c r="AY914" i="3"/>
  <c r="AX915" i="3"/>
  <c r="AY915" i="3"/>
  <c r="AX916" i="3"/>
  <c r="AY916" i="3"/>
  <c r="AX917" i="3"/>
  <c r="AY917" i="3"/>
  <c r="AX918" i="3"/>
  <c r="AY918" i="3"/>
  <c r="AX919" i="3"/>
  <c r="AY919" i="3"/>
  <c r="AX920" i="3"/>
  <c r="AY920" i="3"/>
  <c r="AX921" i="3"/>
  <c r="AY921" i="3"/>
  <c r="AX922" i="3"/>
  <c r="AY922" i="3"/>
  <c r="AX923" i="3"/>
  <c r="AY923" i="3"/>
  <c r="AX924" i="3"/>
  <c r="AY924" i="3"/>
  <c r="AX925" i="3"/>
  <c r="AY925" i="3"/>
  <c r="AX926" i="3"/>
  <c r="AY926" i="3"/>
  <c r="AX927" i="3"/>
  <c r="AY927" i="3"/>
  <c r="AX928" i="3"/>
  <c r="AY928" i="3"/>
  <c r="AX929" i="3"/>
  <c r="AY929" i="3"/>
  <c r="AX930" i="3"/>
  <c r="AY930" i="3"/>
  <c r="AX931" i="3"/>
  <c r="AY931" i="3"/>
  <c r="AX932" i="3"/>
  <c r="AY932" i="3"/>
  <c r="AX933" i="3"/>
  <c r="AY933" i="3"/>
  <c r="AX934" i="3"/>
  <c r="AY934" i="3"/>
  <c r="AX935" i="3"/>
  <c r="AY935" i="3"/>
  <c r="AX936" i="3"/>
  <c r="AY936" i="3"/>
  <c r="AX937" i="3"/>
  <c r="AY937" i="3"/>
  <c r="AX938" i="3"/>
  <c r="AY938" i="3"/>
  <c r="AX939" i="3"/>
  <c r="AY939" i="3"/>
  <c r="AX940" i="3"/>
  <c r="AY940" i="3"/>
  <c r="AX941" i="3"/>
  <c r="AY941" i="3"/>
  <c r="AX942" i="3"/>
  <c r="AY942" i="3"/>
  <c r="AX943" i="3"/>
  <c r="AY943" i="3"/>
  <c r="AX944" i="3"/>
  <c r="AY944" i="3"/>
  <c r="AX945" i="3"/>
  <c r="AY945" i="3"/>
  <c r="AX946" i="3"/>
  <c r="AY946" i="3"/>
  <c r="AX947" i="3"/>
  <c r="AY947" i="3"/>
  <c r="AX948" i="3"/>
  <c r="AY948" i="3"/>
  <c r="AX949" i="3"/>
  <c r="AY949" i="3"/>
  <c r="AX950" i="3"/>
  <c r="AY950" i="3"/>
  <c r="AX951" i="3"/>
  <c r="AY951" i="3"/>
  <c r="AX952" i="3"/>
  <c r="AY952" i="3"/>
  <c r="AX953" i="3"/>
  <c r="AY953" i="3"/>
  <c r="AX954" i="3"/>
  <c r="AY954" i="3"/>
  <c r="AX955" i="3"/>
  <c r="AY955" i="3"/>
  <c r="AX956" i="3"/>
  <c r="AY956" i="3"/>
  <c r="AX957" i="3"/>
  <c r="AY957" i="3"/>
  <c r="AX958" i="3"/>
  <c r="AY958" i="3"/>
  <c r="AX959" i="3"/>
  <c r="AY959" i="3"/>
  <c r="AX960" i="3"/>
  <c r="AY960" i="3"/>
  <c r="AX961" i="3"/>
  <c r="AY961" i="3"/>
  <c r="AX962" i="3"/>
  <c r="AY962" i="3"/>
  <c r="AX963" i="3"/>
  <c r="AY963" i="3"/>
  <c r="AX964" i="3"/>
  <c r="AY964" i="3"/>
  <c r="AX965" i="3"/>
  <c r="AY965" i="3"/>
  <c r="AX966" i="3"/>
  <c r="AY966" i="3"/>
  <c r="AX967" i="3"/>
  <c r="AY967" i="3"/>
  <c r="AX968" i="3"/>
  <c r="AY968" i="3"/>
  <c r="AX969" i="3"/>
  <c r="AY969" i="3"/>
  <c r="AX970" i="3"/>
  <c r="AY970" i="3"/>
  <c r="AX971" i="3"/>
  <c r="AY971" i="3"/>
  <c r="AX972" i="3"/>
  <c r="AY972" i="3"/>
  <c r="AX973" i="3"/>
  <c r="AY973" i="3"/>
  <c r="AX974" i="3"/>
  <c r="AY974" i="3"/>
  <c r="AX975" i="3"/>
  <c r="AY975" i="3"/>
  <c r="AX976" i="3"/>
  <c r="AY976" i="3"/>
  <c r="AX977" i="3"/>
  <c r="AY977" i="3"/>
  <c r="AX978" i="3"/>
  <c r="AY978" i="3"/>
  <c r="AX979" i="3"/>
  <c r="AY979" i="3"/>
  <c r="AX980" i="3"/>
  <c r="AY980" i="3"/>
  <c r="AX981" i="3"/>
  <c r="AY981" i="3"/>
  <c r="AX982" i="3"/>
  <c r="AY982" i="3"/>
  <c r="AX983" i="3"/>
  <c r="AY983" i="3"/>
  <c r="AX984" i="3"/>
  <c r="AY984" i="3"/>
  <c r="AX985" i="3"/>
  <c r="AY985" i="3"/>
  <c r="AX986" i="3"/>
  <c r="AY986" i="3"/>
  <c r="AX987" i="3"/>
  <c r="AY987" i="3"/>
  <c r="AX988" i="3"/>
  <c r="AY988" i="3"/>
  <c r="AX989" i="3"/>
  <c r="AY989" i="3"/>
  <c r="AX990" i="3"/>
  <c r="AY990" i="3"/>
  <c r="AX991" i="3"/>
  <c r="AY991" i="3"/>
  <c r="AX992" i="3"/>
  <c r="AY992" i="3"/>
  <c r="AX993" i="3"/>
  <c r="AY993" i="3"/>
  <c r="AX994" i="3"/>
  <c r="AY994" i="3"/>
  <c r="AX995" i="3"/>
  <c r="AY995" i="3"/>
  <c r="AX996" i="3"/>
  <c r="AY996" i="3"/>
  <c r="AX997" i="3"/>
  <c r="AY997" i="3"/>
  <c r="AX998" i="3"/>
  <c r="AY998" i="3"/>
  <c r="AX999" i="3"/>
  <c r="AY999" i="3"/>
  <c r="AX1000" i="3"/>
  <c r="AY1000" i="3"/>
  <c r="AX1001" i="3"/>
  <c r="AY1001" i="3"/>
  <c r="AX1002" i="3"/>
  <c r="AY1002" i="3"/>
  <c r="AX1003" i="3"/>
  <c r="AY1003" i="3"/>
  <c r="AX1004" i="3"/>
  <c r="AY1004" i="3"/>
  <c r="AX1005" i="3"/>
  <c r="AY1005" i="3"/>
  <c r="AX1006" i="3"/>
  <c r="AY1006" i="3"/>
  <c r="AX1007" i="3"/>
  <c r="AY1007" i="3"/>
  <c r="AX1008" i="3"/>
  <c r="AY1008" i="3"/>
  <c r="AX1009" i="3"/>
  <c r="AY1009" i="3"/>
  <c r="AX1010" i="3"/>
  <c r="AY1010" i="3"/>
  <c r="AX1011" i="3"/>
  <c r="AY1011" i="3"/>
  <c r="O15" i="8"/>
  <c r="O16" i="8"/>
  <c r="O17" i="8"/>
  <c r="O18" i="8"/>
  <c r="O19" i="8"/>
  <c r="O20" i="8"/>
  <c r="O21" i="8"/>
  <c r="O22" i="8"/>
  <c r="O23" i="8"/>
  <c r="O24" i="8"/>
  <c r="O25" i="8"/>
  <c r="O26" i="8"/>
  <c r="O27" i="8"/>
  <c r="O28" i="8"/>
  <c r="O29" i="8"/>
  <c r="O30" i="8"/>
  <c r="O31" i="8"/>
  <c r="O32" i="8"/>
  <c r="O33" i="8"/>
  <c r="O34" i="8"/>
  <c r="O35" i="8"/>
  <c r="O36" i="8"/>
  <c r="O37" i="8"/>
  <c r="O38" i="8"/>
  <c r="O39" i="8"/>
  <c r="O40" i="8"/>
  <c r="O41" i="8"/>
  <c r="O42" i="8"/>
  <c r="O43" i="8"/>
  <c r="O44" i="8"/>
  <c r="O45" i="8"/>
  <c r="O46" i="8"/>
  <c r="O47" i="8"/>
  <c r="O48" i="8"/>
  <c r="O49" i="8"/>
  <c r="O50" i="8"/>
  <c r="O51" i="8"/>
  <c r="O52" i="8"/>
  <c r="O53" i="8"/>
  <c r="O54" i="8"/>
  <c r="O55" i="8"/>
  <c r="O56" i="8"/>
  <c r="O57" i="8"/>
  <c r="O58" i="8"/>
  <c r="O59" i="8"/>
  <c r="O60" i="8"/>
  <c r="O61" i="8"/>
  <c r="O62" i="8"/>
  <c r="O63" i="8"/>
  <c r="O64" i="8"/>
  <c r="O65" i="8"/>
  <c r="O66" i="8"/>
  <c r="O67" i="8"/>
  <c r="O68" i="8"/>
  <c r="O69" i="8"/>
  <c r="O70" i="8"/>
  <c r="O71" i="8"/>
  <c r="O72" i="8"/>
  <c r="O73" i="8"/>
  <c r="O74" i="8"/>
  <c r="O75" i="8"/>
  <c r="O76" i="8"/>
  <c r="O77" i="8"/>
  <c r="O78" i="8"/>
  <c r="O79" i="8"/>
  <c r="O80" i="8"/>
  <c r="O81" i="8"/>
  <c r="O82" i="8"/>
  <c r="O83" i="8"/>
  <c r="O84" i="8"/>
  <c r="O85" i="8"/>
  <c r="O86" i="8"/>
  <c r="O87" i="8"/>
  <c r="O88" i="8"/>
  <c r="O89" i="8"/>
  <c r="O90" i="8"/>
  <c r="O91" i="8"/>
  <c r="O92" i="8"/>
  <c r="O93" i="8"/>
  <c r="O94" i="8"/>
  <c r="O95" i="8"/>
  <c r="O96" i="8"/>
  <c r="O97" i="8"/>
  <c r="O98" i="8"/>
  <c r="O99" i="8"/>
  <c r="O100" i="8"/>
  <c r="O101" i="8"/>
  <c r="O102" i="8"/>
  <c r="O103" i="8"/>
  <c r="O104" i="8"/>
  <c r="O105" i="8"/>
  <c r="O106" i="8"/>
  <c r="O107" i="8"/>
  <c r="O108" i="8"/>
  <c r="O109" i="8"/>
  <c r="O110" i="8"/>
  <c r="O111" i="8"/>
  <c r="O112" i="8"/>
  <c r="O113" i="8"/>
  <c r="O114" i="8"/>
  <c r="O115" i="8"/>
  <c r="O116" i="8"/>
  <c r="O117" i="8"/>
  <c r="O118" i="8"/>
  <c r="O119" i="8"/>
  <c r="O120" i="8"/>
  <c r="O121" i="8"/>
  <c r="O122" i="8"/>
  <c r="O123" i="8"/>
  <c r="O124" i="8"/>
  <c r="O125" i="8"/>
  <c r="O126" i="8"/>
  <c r="O127" i="8"/>
  <c r="O128" i="8"/>
  <c r="O129" i="8"/>
  <c r="O130" i="8"/>
  <c r="O131" i="8"/>
  <c r="O132" i="8"/>
  <c r="O133" i="8"/>
  <c r="O134" i="8"/>
  <c r="O135" i="8"/>
  <c r="O136" i="8"/>
  <c r="O137" i="8"/>
  <c r="O138" i="8"/>
  <c r="O139" i="8"/>
  <c r="O140" i="8"/>
  <c r="O141" i="8"/>
  <c r="O142" i="8"/>
  <c r="O143" i="8"/>
  <c r="O144" i="8"/>
  <c r="O145" i="8"/>
  <c r="O146" i="8"/>
  <c r="O147" i="8"/>
  <c r="O148" i="8"/>
  <c r="O149" i="8"/>
  <c r="O150" i="8"/>
  <c r="O151" i="8"/>
  <c r="O152" i="8"/>
  <c r="O153" i="8"/>
  <c r="O154" i="8"/>
  <c r="O155" i="8"/>
  <c r="O156" i="8"/>
  <c r="O157" i="8"/>
  <c r="O158" i="8"/>
  <c r="O159" i="8"/>
  <c r="O160" i="8"/>
  <c r="O161" i="8"/>
  <c r="O162" i="8"/>
  <c r="O163" i="8"/>
  <c r="O164" i="8"/>
  <c r="O165" i="8"/>
  <c r="O166" i="8"/>
  <c r="O167" i="8"/>
  <c r="O168" i="8"/>
  <c r="O169" i="8"/>
  <c r="O170" i="8"/>
  <c r="O171" i="8"/>
  <c r="O172" i="8"/>
  <c r="O173" i="8"/>
  <c r="O174" i="8"/>
  <c r="O175" i="8"/>
  <c r="O176" i="8"/>
  <c r="O177" i="8"/>
  <c r="O178" i="8"/>
  <c r="O179" i="8"/>
  <c r="O180" i="8"/>
  <c r="O181" i="8"/>
  <c r="O182" i="8"/>
  <c r="O183" i="8"/>
  <c r="O184" i="8"/>
  <c r="O185" i="8"/>
  <c r="O186" i="8"/>
  <c r="O187" i="8"/>
  <c r="O188" i="8"/>
  <c r="O189" i="8"/>
  <c r="O190" i="8"/>
  <c r="O191" i="8"/>
  <c r="O192" i="8"/>
  <c r="O193" i="8"/>
  <c r="O194" i="8"/>
  <c r="O195" i="8"/>
  <c r="O196" i="8"/>
  <c r="O197" i="8"/>
  <c r="O198" i="8"/>
  <c r="O199" i="8"/>
  <c r="O200" i="8"/>
  <c r="O201" i="8"/>
  <c r="O202" i="8"/>
  <c r="O203" i="8"/>
  <c r="O204" i="8"/>
  <c r="O205" i="8"/>
  <c r="O206" i="8"/>
  <c r="O207" i="8"/>
  <c r="O208" i="8"/>
  <c r="O209" i="8"/>
  <c r="O210" i="8"/>
  <c r="O211" i="8"/>
  <c r="O212" i="8"/>
  <c r="O213" i="8"/>
  <c r="O214" i="8"/>
  <c r="O215" i="8"/>
  <c r="O216" i="8"/>
  <c r="O217" i="8"/>
  <c r="O218" i="8"/>
  <c r="O219" i="8"/>
  <c r="O220" i="8"/>
  <c r="O221" i="8"/>
  <c r="O222" i="8"/>
  <c r="O223" i="8"/>
  <c r="O224" i="8"/>
  <c r="O225" i="8"/>
  <c r="O226" i="8"/>
  <c r="O227" i="8"/>
  <c r="O228" i="8"/>
  <c r="O229" i="8"/>
  <c r="O230" i="8"/>
  <c r="O231" i="8"/>
  <c r="O232" i="8"/>
  <c r="O233" i="8"/>
  <c r="O234" i="8"/>
  <c r="O235" i="8"/>
  <c r="O236" i="8"/>
  <c r="O237" i="8"/>
  <c r="O238" i="8"/>
  <c r="O439" i="8"/>
  <c r="O440" i="8"/>
  <c r="O441" i="8"/>
  <c r="O442" i="8"/>
  <c r="O443" i="8"/>
  <c r="O444" i="8"/>
  <c r="O445" i="8"/>
  <c r="O446" i="8"/>
  <c r="O447" i="8"/>
  <c r="O448" i="8"/>
  <c r="O449" i="8"/>
  <c r="O450" i="8"/>
  <c r="O451" i="8"/>
  <c r="O452" i="8"/>
  <c r="O453" i="8"/>
  <c r="O454" i="8"/>
  <c r="O505" i="8"/>
  <c r="O506" i="8"/>
  <c r="O507" i="8"/>
  <c r="O508" i="8"/>
  <c r="O509" i="8"/>
  <c r="O510" i="8"/>
  <c r="O511" i="8"/>
  <c r="O512" i="8"/>
  <c r="O513" i="8"/>
  <c r="O514" i="8"/>
  <c r="BB20" i="3"/>
  <c r="BB21" i="3"/>
  <c r="BB24" i="3"/>
  <c r="BB25" i="3"/>
  <c r="BB26" i="3"/>
  <c r="BB28" i="3"/>
  <c r="BB29" i="3"/>
  <c r="BB30" i="3"/>
  <c r="BB32" i="3"/>
  <c r="BB33" i="3"/>
  <c r="BB34" i="3"/>
  <c r="BB36" i="3"/>
  <c r="BB37" i="3"/>
  <c r="BB38" i="3"/>
  <c r="BB40" i="3"/>
  <c r="BB41" i="3"/>
  <c r="BB42" i="3"/>
  <c r="BB44" i="3"/>
  <c r="BB45" i="3"/>
  <c r="BB46" i="3"/>
  <c r="BB48" i="3"/>
  <c r="BB49" i="3"/>
  <c r="BB50" i="3"/>
  <c r="BB52" i="3"/>
  <c r="BB53" i="3"/>
  <c r="BB54" i="3"/>
  <c r="BB56" i="3"/>
  <c r="BB57" i="3"/>
  <c r="BB58" i="3"/>
  <c r="BB60" i="3"/>
  <c r="BB61" i="3"/>
  <c r="BB62" i="3"/>
  <c r="BB64" i="3"/>
  <c r="BB65" i="3"/>
  <c r="BB66" i="3"/>
  <c r="BB68" i="3"/>
  <c r="BB69" i="3"/>
  <c r="BB70" i="3"/>
  <c r="BB72" i="3"/>
  <c r="BB73" i="3"/>
  <c r="BB74" i="3"/>
  <c r="BB76" i="3"/>
  <c r="BB77" i="3"/>
  <c r="BB78" i="3"/>
  <c r="BB80" i="3"/>
  <c r="BB81" i="3"/>
  <c r="BB82" i="3"/>
  <c r="BB84" i="3"/>
  <c r="BB85" i="3"/>
  <c r="BB86" i="3"/>
  <c r="BB88" i="3"/>
  <c r="BB89" i="3"/>
  <c r="BB90" i="3"/>
  <c r="BB92" i="3"/>
  <c r="BB93" i="3"/>
  <c r="BB94" i="3"/>
  <c r="BB96" i="3"/>
  <c r="BB97" i="3"/>
  <c r="BB98" i="3"/>
  <c r="BB100" i="3"/>
  <c r="BB101" i="3"/>
  <c r="BB102" i="3"/>
  <c r="BB104" i="3"/>
  <c r="BB105" i="3"/>
  <c r="BB106" i="3"/>
  <c r="BB108" i="3"/>
  <c r="BB109" i="3"/>
  <c r="BB110" i="3"/>
  <c r="BB112" i="3"/>
  <c r="BB113" i="3"/>
  <c r="BB114" i="3"/>
  <c r="BB116" i="3"/>
  <c r="BB117" i="3"/>
  <c r="BB118" i="3"/>
  <c r="BB120" i="3"/>
  <c r="BB121" i="3"/>
  <c r="BB122" i="3"/>
  <c r="BB124" i="3"/>
  <c r="BB125" i="3"/>
  <c r="BB126" i="3"/>
  <c r="BB128" i="3"/>
  <c r="BB129" i="3"/>
  <c r="BB130" i="3"/>
  <c r="BB132" i="3"/>
  <c r="BB133" i="3"/>
  <c r="BB134" i="3"/>
  <c r="BB136" i="3"/>
  <c r="BB137" i="3"/>
  <c r="BB138" i="3"/>
  <c r="BB140" i="3"/>
  <c r="BB141" i="3"/>
  <c r="BB142" i="3"/>
  <c r="BB144" i="3"/>
  <c r="BB145" i="3"/>
  <c r="BB146" i="3"/>
  <c r="BB148" i="3"/>
  <c r="BB149" i="3"/>
  <c r="BB150" i="3"/>
  <c r="BB152" i="3"/>
  <c r="BB153" i="3"/>
  <c r="BB154" i="3"/>
  <c r="BB156" i="3"/>
  <c r="BB157" i="3"/>
  <c r="BB158" i="3"/>
  <c r="BB160" i="3"/>
  <c r="BB161" i="3"/>
  <c r="BB162" i="3"/>
  <c r="BB164" i="3"/>
  <c r="BB165" i="3"/>
  <c r="BB166" i="3"/>
  <c r="BB168" i="3"/>
  <c r="BB169" i="3"/>
  <c r="BB170" i="3"/>
  <c r="BB172" i="3"/>
  <c r="BB173" i="3"/>
  <c r="BB174" i="3"/>
  <c r="BB176" i="3"/>
  <c r="BB177" i="3"/>
  <c r="BB178" i="3"/>
  <c r="BB180" i="3"/>
  <c r="BB181" i="3"/>
  <c r="BB182" i="3"/>
  <c r="BB184" i="3"/>
  <c r="BB185" i="3"/>
  <c r="BB186" i="3"/>
  <c r="BB188" i="3"/>
  <c r="BB189" i="3"/>
  <c r="BB190" i="3"/>
  <c r="BB192" i="3"/>
  <c r="BB193" i="3"/>
  <c r="BB194" i="3"/>
  <c r="BB196" i="3"/>
  <c r="BB197" i="3"/>
  <c r="BB198" i="3"/>
  <c r="BB200" i="3"/>
  <c r="BB201" i="3"/>
  <c r="BB202" i="3"/>
  <c r="BB204" i="3"/>
  <c r="BB205" i="3"/>
  <c r="BB206" i="3"/>
  <c r="BB208" i="3"/>
  <c r="BB209" i="3"/>
  <c r="BB210" i="3"/>
  <c r="BB212" i="3"/>
  <c r="BB213" i="3"/>
  <c r="BB214" i="3"/>
  <c r="BB216" i="3"/>
  <c r="BB217" i="3"/>
  <c r="BB218" i="3"/>
  <c r="BB220" i="3"/>
  <c r="BB221" i="3"/>
  <c r="BB222" i="3"/>
  <c r="BB224" i="3"/>
  <c r="BB225" i="3"/>
  <c r="BB226" i="3"/>
  <c r="BB228" i="3"/>
  <c r="BB229" i="3"/>
  <c r="BB230" i="3"/>
  <c r="BB232" i="3"/>
  <c r="BB233" i="3"/>
  <c r="BB234" i="3"/>
  <c r="BB236" i="3"/>
  <c r="BB237" i="3"/>
  <c r="BB238" i="3"/>
  <c r="BB240" i="3"/>
  <c r="BB241" i="3"/>
  <c r="BB242" i="3"/>
  <c r="BB244" i="3"/>
  <c r="BB245" i="3"/>
  <c r="BB246" i="3"/>
  <c r="BB248" i="3"/>
  <c r="BB249" i="3"/>
  <c r="BB250" i="3"/>
  <c r="BB252" i="3"/>
  <c r="BB253" i="3"/>
  <c r="BB254" i="3"/>
  <c r="BB256" i="3"/>
  <c r="BB257" i="3"/>
  <c r="BB258" i="3"/>
  <c r="BB260" i="3"/>
  <c r="BB261" i="3"/>
  <c r="BB262" i="3"/>
  <c r="BB264" i="3"/>
  <c r="BB265" i="3"/>
  <c r="BB266" i="3"/>
  <c r="BB268" i="3"/>
  <c r="BB269" i="3"/>
  <c r="BB270" i="3"/>
  <c r="BB272" i="3"/>
  <c r="BB273" i="3"/>
  <c r="BB274" i="3"/>
  <c r="BB276" i="3"/>
  <c r="BB277" i="3"/>
  <c r="BB278" i="3"/>
  <c r="BB280" i="3"/>
  <c r="BB281" i="3"/>
  <c r="BB282" i="3"/>
  <c r="BB284" i="3"/>
  <c r="BB285" i="3"/>
  <c r="BB286" i="3"/>
  <c r="BB288" i="3"/>
  <c r="BB289" i="3"/>
  <c r="BB290" i="3"/>
  <c r="BB292" i="3"/>
  <c r="BB293" i="3"/>
  <c r="BB294" i="3"/>
  <c r="BB296" i="3"/>
  <c r="BB297" i="3"/>
  <c r="BB298" i="3"/>
  <c r="BB300" i="3"/>
  <c r="BB301" i="3"/>
  <c r="BB302" i="3"/>
  <c r="BB304" i="3"/>
  <c r="BB305" i="3"/>
  <c r="BB306" i="3"/>
  <c r="BB308" i="3"/>
  <c r="BB309" i="3"/>
  <c r="BB310" i="3"/>
  <c r="BB312" i="3"/>
  <c r="BB313" i="3"/>
  <c r="BB314" i="3"/>
  <c r="BB316" i="3"/>
  <c r="BB317" i="3"/>
  <c r="BB318" i="3"/>
  <c r="BB320" i="3"/>
  <c r="BB321" i="3"/>
  <c r="BB322" i="3"/>
  <c r="BB324" i="3"/>
  <c r="BB325" i="3"/>
  <c r="BB326" i="3"/>
  <c r="BB328" i="3"/>
  <c r="BB329" i="3"/>
  <c r="BB330" i="3"/>
  <c r="BB332" i="3"/>
  <c r="BB333" i="3"/>
  <c r="BB334" i="3"/>
  <c r="BB336" i="3"/>
  <c r="BB337" i="3"/>
  <c r="BB338" i="3"/>
  <c r="BB340" i="3"/>
  <c r="BB341" i="3"/>
  <c r="BB342" i="3"/>
  <c r="BB344" i="3"/>
  <c r="BB345" i="3"/>
  <c r="BB346" i="3"/>
  <c r="BB348" i="3"/>
  <c r="BB349" i="3"/>
  <c r="BB350"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B588" i="3"/>
  <c r="BB589" i="3"/>
  <c r="BB590" i="3"/>
  <c r="BB591" i="3"/>
  <c r="BB592" i="3"/>
  <c r="BB593" i="3"/>
  <c r="BB594" i="3"/>
  <c r="BB595" i="3"/>
  <c r="BB596" i="3"/>
  <c r="BB597" i="3"/>
  <c r="BB598" i="3"/>
  <c r="BB599" i="3"/>
  <c r="BB600" i="3"/>
  <c r="BB601" i="3"/>
  <c r="BB602" i="3"/>
  <c r="BB603" i="3"/>
  <c r="BB604" i="3"/>
  <c r="BB605" i="3"/>
  <c r="BB606" i="3"/>
  <c r="BB607" i="3"/>
  <c r="BB608" i="3"/>
  <c r="BB609" i="3"/>
  <c r="BB610" i="3"/>
  <c r="BB611" i="3"/>
  <c r="BB612" i="3"/>
  <c r="BB613" i="3"/>
  <c r="BB614" i="3"/>
  <c r="BB615" i="3"/>
  <c r="BB616" i="3"/>
  <c r="BB617" i="3"/>
  <c r="BB618" i="3"/>
  <c r="BB619" i="3"/>
  <c r="BB620" i="3"/>
  <c r="BB621" i="3"/>
  <c r="BB622" i="3"/>
  <c r="BB623" i="3"/>
  <c r="BB624" i="3"/>
  <c r="BB625" i="3"/>
  <c r="BB626" i="3"/>
  <c r="BB627" i="3"/>
  <c r="BB628" i="3"/>
  <c r="BB629" i="3"/>
  <c r="BB630" i="3"/>
  <c r="BB631" i="3"/>
  <c r="BB632" i="3"/>
  <c r="BB633" i="3"/>
  <c r="BB634" i="3"/>
  <c r="BB635" i="3"/>
  <c r="BB636" i="3"/>
  <c r="BB637" i="3"/>
  <c r="BB638" i="3"/>
  <c r="BB639" i="3"/>
  <c r="BB640" i="3"/>
  <c r="BB641" i="3"/>
  <c r="BB642" i="3"/>
  <c r="BB643" i="3"/>
  <c r="BB644" i="3"/>
  <c r="BB645" i="3"/>
  <c r="BB646" i="3"/>
  <c r="BB647" i="3"/>
  <c r="BB648" i="3"/>
  <c r="BB649" i="3"/>
  <c r="BB650" i="3"/>
  <c r="BB651" i="3"/>
  <c r="BB652" i="3"/>
  <c r="BB653" i="3"/>
  <c r="BB654" i="3"/>
  <c r="BB655" i="3"/>
  <c r="BB656" i="3"/>
  <c r="BB657" i="3"/>
  <c r="BB658" i="3"/>
  <c r="BB659" i="3"/>
  <c r="BB660" i="3"/>
  <c r="BB661" i="3"/>
  <c r="BB662" i="3"/>
  <c r="BB663" i="3"/>
  <c r="BB664" i="3"/>
  <c r="BB665" i="3"/>
  <c r="BB666" i="3"/>
  <c r="BB667" i="3"/>
  <c r="BB668" i="3"/>
  <c r="BB669" i="3"/>
  <c r="BB670" i="3"/>
  <c r="BB671" i="3"/>
  <c r="BB672" i="3"/>
  <c r="BB673" i="3"/>
  <c r="BB674" i="3"/>
  <c r="BB675" i="3"/>
  <c r="BB676" i="3"/>
  <c r="BB677" i="3"/>
  <c r="BB678" i="3"/>
  <c r="BB679" i="3"/>
  <c r="BB680" i="3"/>
  <c r="BB681" i="3"/>
  <c r="BB682" i="3"/>
  <c r="BB683" i="3"/>
  <c r="BB684" i="3"/>
  <c r="BB685" i="3"/>
  <c r="BB686" i="3"/>
  <c r="BB687" i="3"/>
  <c r="BB688" i="3"/>
  <c r="BB689" i="3"/>
  <c r="BB690" i="3"/>
  <c r="BB691" i="3"/>
  <c r="BB692" i="3"/>
  <c r="BB693" i="3"/>
  <c r="BB694" i="3"/>
  <c r="BB695" i="3"/>
  <c r="BB696" i="3"/>
  <c r="BB697" i="3"/>
  <c r="BB698" i="3"/>
  <c r="BB699" i="3"/>
  <c r="BB700" i="3"/>
  <c r="BB701" i="3"/>
  <c r="BB702" i="3"/>
  <c r="BB703" i="3"/>
  <c r="BB704" i="3"/>
  <c r="BB705" i="3"/>
  <c r="BB706" i="3"/>
  <c r="BB707" i="3"/>
  <c r="BB708" i="3"/>
  <c r="BB709" i="3"/>
  <c r="BB710" i="3"/>
  <c r="BB711" i="3"/>
  <c r="BB712" i="3"/>
  <c r="BB713" i="3"/>
  <c r="BB714" i="3"/>
  <c r="BB715" i="3"/>
  <c r="BB716" i="3"/>
  <c r="BB717" i="3"/>
  <c r="BB718" i="3"/>
  <c r="BB719" i="3"/>
  <c r="BB720" i="3"/>
  <c r="BB721" i="3"/>
  <c r="BB722" i="3"/>
  <c r="BB723" i="3"/>
  <c r="BB724" i="3"/>
  <c r="BB725" i="3"/>
  <c r="BB726" i="3"/>
  <c r="BB727" i="3"/>
  <c r="BB728" i="3"/>
  <c r="BB729" i="3"/>
  <c r="BB730" i="3"/>
  <c r="BB731" i="3"/>
  <c r="BB732" i="3"/>
  <c r="BB733" i="3"/>
  <c r="BB734" i="3"/>
  <c r="BB735" i="3"/>
  <c r="BB736" i="3"/>
  <c r="BB737" i="3"/>
  <c r="BB738" i="3"/>
  <c r="BB739" i="3"/>
  <c r="BB740" i="3"/>
  <c r="BB741" i="3"/>
  <c r="BB742" i="3"/>
  <c r="BB743" i="3"/>
  <c r="BB744" i="3"/>
  <c r="BB745" i="3"/>
  <c r="BB746" i="3"/>
  <c r="BB747" i="3"/>
  <c r="BB748" i="3"/>
  <c r="BB749" i="3"/>
  <c r="BB750" i="3"/>
  <c r="BB751" i="3"/>
  <c r="BB752" i="3"/>
  <c r="BB753" i="3"/>
  <c r="BB754" i="3"/>
  <c r="BB755" i="3"/>
  <c r="BB756" i="3"/>
  <c r="BB757" i="3"/>
  <c r="BB758" i="3"/>
  <c r="BB759" i="3"/>
  <c r="BB760" i="3"/>
  <c r="BB761" i="3"/>
  <c r="BB762" i="3"/>
  <c r="BB763" i="3"/>
  <c r="BB764" i="3"/>
  <c r="BB765" i="3"/>
  <c r="BB766" i="3"/>
  <c r="BB767" i="3"/>
  <c r="BB768" i="3"/>
  <c r="BB769" i="3"/>
  <c r="BB770" i="3"/>
  <c r="BB771" i="3"/>
  <c r="BB772" i="3"/>
  <c r="BB773" i="3"/>
  <c r="BB774" i="3"/>
  <c r="BB775" i="3"/>
  <c r="BB776" i="3"/>
  <c r="BB777" i="3"/>
  <c r="BB778" i="3"/>
  <c r="BB779" i="3"/>
  <c r="BB780" i="3"/>
  <c r="BB781" i="3"/>
  <c r="BB782" i="3"/>
  <c r="BB783" i="3"/>
  <c r="BB784" i="3"/>
  <c r="BB785" i="3"/>
  <c r="BB786" i="3"/>
  <c r="BB787" i="3"/>
  <c r="BB788" i="3"/>
  <c r="BB789" i="3"/>
  <c r="BB790" i="3"/>
  <c r="BB791" i="3"/>
  <c r="BB792" i="3"/>
  <c r="BB793" i="3"/>
  <c r="BB794" i="3"/>
  <c r="BB795" i="3"/>
  <c r="BB796" i="3"/>
  <c r="BB797" i="3"/>
  <c r="BB798" i="3"/>
  <c r="BB799" i="3"/>
  <c r="BB800" i="3"/>
  <c r="BB801" i="3"/>
  <c r="BB802" i="3"/>
  <c r="BB803" i="3"/>
  <c r="BB804" i="3"/>
  <c r="BB805" i="3"/>
  <c r="BB806" i="3"/>
  <c r="BB807" i="3"/>
  <c r="BB808" i="3"/>
  <c r="BB809" i="3"/>
  <c r="BB810" i="3"/>
  <c r="BB811" i="3"/>
  <c r="BB812" i="3"/>
  <c r="BB813" i="3"/>
  <c r="BB814" i="3"/>
  <c r="BB815" i="3"/>
  <c r="BB816" i="3"/>
  <c r="BB817" i="3"/>
  <c r="BB818" i="3"/>
  <c r="BB819" i="3"/>
  <c r="BB820" i="3"/>
  <c r="BB821" i="3"/>
  <c r="BB822" i="3"/>
  <c r="BB823" i="3"/>
  <c r="BB824" i="3"/>
  <c r="BB825" i="3"/>
  <c r="BB826" i="3"/>
  <c r="BB827" i="3"/>
  <c r="BB828" i="3"/>
  <c r="BB829" i="3"/>
  <c r="BB830" i="3"/>
  <c r="BB831" i="3"/>
  <c r="BB832" i="3"/>
  <c r="BB833" i="3"/>
  <c r="BB834" i="3"/>
  <c r="BB835" i="3"/>
  <c r="BB836" i="3"/>
  <c r="BB837" i="3"/>
  <c r="BB838" i="3"/>
  <c r="BB839" i="3"/>
  <c r="BB840" i="3"/>
  <c r="BB841" i="3"/>
  <c r="BB842" i="3"/>
  <c r="BB843" i="3"/>
  <c r="BB844" i="3"/>
  <c r="BB845" i="3"/>
  <c r="BB846" i="3"/>
  <c r="BB847" i="3"/>
  <c r="BB848" i="3"/>
  <c r="BB849" i="3"/>
  <c r="BB850" i="3"/>
  <c r="BB851" i="3"/>
  <c r="BB852" i="3"/>
  <c r="BB853" i="3"/>
  <c r="BB854" i="3"/>
  <c r="BB855" i="3"/>
  <c r="BB856" i="3"/>
  <c r="BB857" i="3"/>
  <c r="BB858" i="3"/>
  <c r="BB859" i="3"/>
  <c r="BB860" i="3"/>
  <c r="BB861" i="3"/>
  <c r="BB862" i="3"/>
  <c r="BB863" i="3"/>
  <c r="BB864" i="3"/>
  <c r="BB865" i="3"/>
  <c r="BB866" i="3"/>
  <c r="BB867" i="3"/>
  <c r="BB868" i="3"/>
  <c r="BB869" i="3"/>
  <c r="BB870" i="3"/>
  <c r="BB871" i="3"/>
  <c r="BB872" i="3"/>
  <c r="BB873" i="3"/>
  <c r="BB874" i="3"/>
  <c r="BB875" i="3"/>
  <c r="BB876" i="3"/>
  <c r="BB877" i="3"/>
  <c r="BB878" i="3"/>
  <c r="BB879" i="3"/>
  <c r="BB880" i="3"/>
  <c r="BB881" i="3"/>
  <c r="BB882" i="3"/>
  <c r="BB883" i="3"/>
  <c r="BB884" i="3"/>
  <c r="BB885" i="3"/>
  <c r="BB886" i="3"/>
  <c r="BB887" i="3"/>
  <c r="BB888" i="3"/>
  <c r="BB889" i="3"/>
  <c r="BB890" i="3"/>
  <c r="BB891" i="3"/>
  <c r="BB892" i="3"/>
  <c r="BB893" i="3"/>
  <c r="BB894" i="3"/>
  <c r="BB895" i="3"/>
  <c r="BB896" i="3"/>
  <c r="BB897" i="3"/>
  <c r="BB898" i="3"/>
  <c r="BB899" i="3"/>
  <c r="BB900" i="3"/>
  <c r="BB901" i="3"/>
  <c r="BB902" i="3"/>
  <c r="BB903" i="3"/>
  <c r="BB904" i="3"/>
  <c r="BB905" i="3"/>
  <c r="BB906" i="3"/>
  <c r="BB907" i="3"/>
  <c r="BB908" i="3"/>
  <c r="BB909" i="3"/>
  <c r="BB910" i="3"/>
  <c r="BB911" i="3"/>
  <c r="BB912" i="3"/>
  <c r="BB913" i="3"/>
  <c r="BB914" i="3"/>
  <c r="BB915" i="3"/>
  <c r="BB916" i="3"/>
  <c r="BB917" i="3"/>
  <c r="BB918" i="3"/>
  <c r="BB919" i="3"/>
  <c r="BB920" i="3"/>
  <c r="BB921" i="3"/>
  <c r="BB922" i="3"/>
  <c r="BB923" i="3"/>
  <c r="BB924" i="3"/>
  <c r="BB925" i="3"/>
  <c r="BB926" i="3"/>
  <c r="BB927" i="3"/>
  <c r="BB928" i="3"/>
  <c r="BB929" i="3"/>
  <c r="BB930" i="3"/>
  <c r="BB931" i="3"/>
  <c r="BB932" i="3"/>
  <c r="BB933" i="3"/>
  <c r="BB934" i="3"/>
  <c r="BB935" i="3"/>
  <c r="BB936" i="3"/>
  <c r="BB937" i="3"/>
  <c r="BB938" i="3"/>
  <c r="BB939" i="3"/>
  <c r="BB940" i="3"/>
  <c r="BB941" i="3"/>
  <c r="BB942" i="3"/>
  <c r="BB943" i="3"/>
  <c r="BB944" i="3"/>
  <c r="BB945" i="3"/>
  <c r="BB946" i="3"/>
  <c r="BB947" i="3"/>
  <c r="BB948" i="3"/>
  <c r="BB949" i="3"/>
  <c r="BB950" i="3"/>
  <c r="BB951" i="3"/>
  <c r="BB952" i="3"/>
  <c r="BB953" i="3"/>
  <c r="BB954" i="3"/>
  <c r="BB955" i="3"/>
  <c r="BB956" i="3"/>
  <c r="BB957" i="3"/>
  <c r="BB958" i="3"/>
  <c r="BB959" i="3"/>
  <c r="BB960" i="3"/>
  <c r="BB961" i="3"/>
  <c r="BB962" i="3"/>
  <c r="BB963" i="3"/>
  <c r="BB964" i="3"/>
  <c r="BB965" i="3"/>
  <c r="BB966" i="3"/>
  <c r="BB967" i="3"/>
  <c r="BB968" i="3"/>
  <c r="BB969" i="3"/>
  <c r="BB970" i="3"/>
  <c r="BB971" i="3"/>
  <c r="BB972" i="3"/>
  <c r="BB973" i="3"/>
  <c r="BB974" i="3"/>
  <c r="BB975" i="3"/>
  <c r="BB976" i="3"/>
  <c r="BB977" i="3"/>
  <c r="BB978" i="3"/>
  <c r="BB979" i="3"/>
  <c r="BB980" i="3"/>
  <c r="BB981" i="3"/>
  <c r="BB982" i="3"/>
  <c r="BB983" i="3"/>
  <c r="BB984" i="3"/>
  <c r="BB985" i="3"/>
  <c r="BB986" i="3"/>
  <c r="BB987" i="3"/>
  <c r="BB988" i="3"/>
  <c r="BB989" i="3"/>
  <c r="BB990" i="3"/>
  <c r="BB991" i="3"/>
  <c r="BB992" i="3"/>
  <c r="BB993" i="3"/>
  <c r="BB994" i="3"/>
  <c r="BB995" i="3"/>
  <c r="BB996" i="3"/>
  <c r="BB997" i="3"/>
  <c r="BB998" i="3"/>
  <c r="BB999" i="3"/>
  <c r="BB1000" i="3"/>
  <c r="BB1001" i="3"/>
  <c r="BB1002" i="3"/>
  <c r="BB1003" i="3"/>
  <c r="BB1004" i="3"/>
  <c r="BB1005" i="3"/>
  <c r="BB1006" i="3"/>
  <c r="BB1007" i="3"/>
  <c r="BB1008" i="3"/>
  <c r="BB1009" i="3"/>
  <c r="BB1010" i="3"/>
  <c r="BB1011" i="3"/>
  <c r="H10" i="8"/>
  <c r="J15" i="3" s="1"/>
  <c r="BJ16" i="3"/>
  <c r="AB16" i="3" s="1"/>
  <c r="BJ17" i="3"/>
  <c r="AB17" i="3" s="1"/>
  <c r="BJ18" i="3"/>
  <c r="AB18" i="3" s="1"/>
  <c r="BJ19" i="3"/>
  <c r="AB19" i="3" s="1"/>
  <c r="F12" i="18" s="1"/>
  <c r="BJ20" i="3"/>
  <c r="AB20" i="3" s="1"/>
  <c r="BJ21" i="3"/>
  <c r="AB21" i="3" s="1"/>
  <c r="BJ22" i="3"/>
  <c r="AB22" i="3" s="1"/>
  <c r="BJ23" i="3"/>
  <c r="AB23" i="3" s="1"/>
  <c r="BJ24" i="3"/>
  <c r="AB24" i="3" s="1"/>
  <c r="BJ25" i="3"/>
  <c r="AB25" i="3" s="1"/>
  <c r="BJ26" i="3"/>
  <c r="AB26" i="3" s="1"/>
  <c r="BJ27" i="3"/>
  <c r="AB27" i="3" s="1"/>
  <c r="BJ28" i="3"/>
  <c r="AB28" i="3" s="1"/>
  <c r="BJ29" i="3"/>
  <c r="AB29" i="3" s="1"/>
  <c r="BJ30" i="3"/>
  <c r="AB30" i="3" s="1"/>
  <c r="BJ31" i="3"/>
  <c r="AB31" i="3" s="1"/>
  <c r="BJ32" i="3"/>
  <c r="AB32" i="3" s="1"/>
  <c r="BJ33" i="3"/>
  <c r="AB33" i="3" s="1"/>
  <c r="BJ34" i="3"/>
  <c r="AB34" i="3" s="1"/>
  <c r="BJ35" i="3"/>
  <c r="AB35" i="3" s="1"/>
  <c r="BJ36" i="3"/>
  <c r="AB36" i="3" s="1"/>
  <c r="BJ37" i="3"/>
  <c r="AB37" i="3" s="1"/>
  <c r="BJ38" i="3"/>
  <c r="AB38" i="3" s="1"/>
  <c r="BJ39" i="3"/>
  <c r="AB39" i="3" s="1"/>
  <c r="BJ40" i="3"/>
  <c r="AB40" i="3" s="1"/>
  <c r="BJ41" i="3"/>
  <c r="AB41" i="3" s="1"/>
  <c r="BJ42" i="3"/>
  <c r="AB42" i="3" s="1"/>
  <c r="BJ43" i="3"/>
  <c r="AB43" i="3" s="1"/>
  <c r="BJ44" i="3"/>
  <c r="AB44" i="3" s="1"/>
  <c r="BJ45" i="3"/>
  <c r="AB45" i="3" s="1"/>
  <c r="BJ46" i="3"/>
  <c r="AB46" i="3" s="1"/>
  <c r="BJ47" i="3"/>
  <c r="AB47" i="3" s="1"/>
  <c r="BJ48" i="3"/>
  <c r="AB48" i="3" s="1"/>
  <c r="BJ49" i="3"/>
  <c r="AB49" i="3" s="1"/>
  <c r="BJ50" i="3"/>
  <c r="AB50" i="3" s="1"/>
  <c r="BJ51" i="3"/>
  <c r="AB51" i="3" s="1"/>
  <c r="BJ52" i="3"/>
  <c r="AB52" i="3" s="1"/>
  <c r="BJ53" i="3"/>
  <c r="AB53" i="3" s="1"/>
  <c r="BJ54" i="3"/>
  <c r="AB54" i="3" s="1"/>
  <c r="BJ55" i="3"/>
  <c r="AB55" i="3" s="1"/>
  <c r="BJ56" i="3"/>
  <c r="AB56" i="3" s="1"/>
  <c r="BJ57" i="3"/>
  <c r="AB57" i="3" s="1"/>
  <c r="BJ58" i="3"/>
  <c r="AB58" i="3" s="1"/>
  <c r="BJ59" i="3"/>
  <c r="AB59" i="3" s="1"/>
  <c r="BJ60" i="3"/>
  <c r="AB60" i="3" s="1"/>
  <c r="BJ61" i="3"/>
  <c r="AB61" i="3" s="1"/>
  <c r="BJ62" i="3"/>
  <c r="AB62" i="3" s="1"/>
  <c r="BJ63" i="3"/>
  <c r="AB63" i="3" s="1"/>
  <c r="BJ64" i="3"/>
  <c r="AB64" i="3" s="1"/>
  <c r="BJ65" i="3"/>
  <c r="AB65" i="3" s="1"/>
  <c r="BJ66" i="3"/>
  <c r="AB66" i="3" s="1"/>
  <c r="BJ67" i="3"/>
  <c r="AB67" i="3" s="1"/>
  <c r="BJ68" i="3"/>
  <c r="AB68" i="3" s="1"/>
  <c r="BJ69" i="3"/>
  <c r="AB69" i="3" s="1"/>
  <c r="BJ70" i="3"/>
  <c r="AB70" i="3" s="1"/>
  <c r="BJ71" i="3"/>
  <c r="AB71" i="3" s="1"/>
  <c r="BJ72" i="3"/>
  <c r="AB72" i="3" s="1"/>
  <c r="BJ73" i="3"/>
  <c r="AB73" i="3" s="1"/>
  <c r="BJ74" i="3"/>
  <c r="AB74" i="3" s="1"/>
  <c r="BJ75" i="3"/>
  <c r="AB75" i="3" s="1"/>
  <c r="BJ76" i="3"/>
  <c r="AB76" i="3" s="1"/>
  <c r="BJ77" i="3"/>
  <c r="AB77" i="3" s="1"/>
  <c r="BJ78" i="3"/>
  <c r="AB78" i="3" s="1"/>
  <c r="BJ79" i="3"/>
  <c r="AB79" i="3" s="1"/>
  <c r="BJ80" i="3"/>
  <c r="AB80" i="3" s="1"/>
  <c r="BJ81" i="3"/>
  <c r="AB81" i="3" s="1"/>
  <c r="BJ82" i="3"/>
  <c r="AB82" i="3" s="1"/>
  <c r="BJ83" i="3"/>
  <c r="AB83" i="3" s="1"/>
  <c r="BJ84" i="3"/>
  <c r="AB84" i="3" s="1"/>
  <c r="BJ85" i="3"/>
  <c r="AB85" i="3" s="1"/>
  <c r="BJ86" i="3"/>
  <c r="AB86" i="3" s="1"/>
  <c r="BJ87" i="3"/>
  <c r="AB87" i="3" s="1"/>
  <c r="BJ88" i="3"/>
  <c r="AB88" i="3" s="1"/>
  <c r="BJ89" i="3"/>
  <c r="AB89" i="3" s="1"/>
  <c r="BJ90" i="3"/>
  <c r="AB90" i="3" s="1"/>
  <c r="BJ91" i="3"/>
  <c r="AB91" i="3" s="1"/>
  <c r="BJ92" i="3"/>
  <c r="AB92" i="3" s="1"/>
  <c r="BJ93" i="3"/>
  <c r="AB93" i="3" s="1"/>
  <c r="BJ94" i="3"/>
  <c r="AB94" i="3" s="1"/>
  <c r="BJ95" i="3"/>
  <c r="AB95" i="3" s="1"/>
  <c r="BJ96" i="3"/>
  <c r="AB96" i="3" s="1"/>
  <c r="BJ97" i="3"/>
  <c r="AB97" i="3" s="1"/>
  <c r="BJ98" i="3"/>
  <c r="AB98" i="3" s="1"/>
  <c r="BJ99" i="3"/>
  <c r="AB99" i="3" s="1"/>
  <c r="BJ100" i="3"/>
  <c r="AB100" i="3" s="1"/>
  <c r="BJ101" i="3"/>
  <c r="AB101" i="3" s="1"/>
  <c r="BJ102" i="3"/>
  <c r="AB102" i="3" s="1"/>
  <c r="BJ103" i="3"/>
  <c r="AB103" i="3" s="1"/>
  <c r="BJ104" i="3"/>
  <c r="AB104" i="3" s="1"/>
  <c r="BJ105" i="3"/>
  <c r="AB105" i="3" s="1"/>
  <c r="BJ106" i="3"/>
  <c r="AB106" i="3" s="1"/>
  <c r="BJ107" i="3"/>
  <c r="AB107" i="3" s="1"/>
  <c r="BJ108" i="3"/>
  <c r="AB108" i="3" s="1"/>
  <c r="BJ109" i="3"/>
  <c r="AB109" i="3" s="1"/>
  <c r="BJ110" i="3"/>
  <c r="AB110" i="3" s="1"/>
  <c r="BJ111" i="3"/>
  <c r="AB111" i="3" s="1"/>
  <c r="BJ112" i="3"/>
  <c r="AB112" i="3" s="1"/>
  <c r="BJ113" i="3"/>
  <c r="AB113" i="3" s="1"/>
  <c r="BJ114" i="3"/>
  <c r="AB114" i="3" s="1"/>
  <c r="BJ115" i="3"/>
  <c r="AB115" i="3" s="1"/>
  <c r="BJ116" i="3"/>
  <c r="AB116" i="3" s="1"/>
  <c r="BJ117" i="3"/>
  <c r="AB117" i="3" s="1"/>
  <c r="BJ118" i="3"/>
  <c r="AB118" i="3" s="1"/>
  <c r="BJ119" i="3"/>
  <c r="AB119" i="3" s="1"/>
  <c r="BJ120" i="3"/>
  <c r="AB120" i="3" s="1"/>
  <c r="BJ121" i="3"/>
  <c r="AB121" i="3" s="1"/>
  <c r="BJ122" i="3"/>
  <c r="AB122" i="3" s="1"/>
  <c r="BJ123" i="3"/>
  <c r="AB123" i="3" s="1"/>
  <c r="BJ124" i="3"/>
  <c r="AB124" i="3" s="1"/>
  <c r="BJ125" i="3"/>
  <c r="AB125" i="3" s="1"/>
  <c r="BJ126" i="3"/>
  <c r="AB126" i="3" s="1"/>
  <c r="BJ127" i="3"/>
  <c r="AB127" i="3" s="1"/>
  <c r="BJ128" i="3"/>
  <c r="AB128" i="3" s="1"/>
  <c r="BJ129" i="3"/>
  <c r="AB129" i="3" s="1"/>
  <c r="BJ130" i="3"/>
  <c r="AB130" i="3" s="1"/>
  <c r="BJ131" i="3"/>
  <c r="AB131" i="3" s="1"/>
  <c r="BJ132" i="3"/>
  <c r="AB132" i="3" s="1"/>
  <c r="BJ133" i="3"/>
  <c r="AB133" i="3" s="1"/>
  <c r="BJ134" i="3"/>
  <c r="AB134" i="3" s="1"/>
  <c r="BJ135" i="3"/>
  <c r="AB135" i="3" s="1"/>
  <c r="BJ136" i="3"/>
  <c r="AB136" i="3" s="1"/>
  <c r="BJ137" i="3"/>
  <c r="AB137" i="3" s="1"/>
  <c r="BJ138" i="3"/>
  <c r="AB138" i="3" s="1"/>
  <c r="BJ139" i="3"/>
  <c r="AB139" i="3" s="1"/>
  <c r="BJ140" i="3"/>
  <c r="AB140" i="3" s="1"/>
  <c r="BJ141" i="3"/>
  <c r="AB141" i="3" s="1"/>
  <c r="BJ142" i="3"/>
  <c r="AB142" i="3" s="1"/>
  <c r="BJ143" i="3"/>
  <c r="AB143" i="3" s="1"/>
  <c r="BJ144" i="3"/>
  <c r="AB144" i="3" s="1"/>
  <c r="BJ145" i="3"/>
  <c r="AB145" i="3" s="1"/>
  <c r="BJ146" i="3"/>
  <c r="AB146" i="3" s="1"/>
  <c r="BJ147" i="3"/>
  <c r="AB147" i="3" s="1"/>
  <c r="BJ148" i="3"/>
  <c r="AB148" i="3" s="1"/>
  <c r="BJ149" i="3"/>
  <c r="AB149" i="3" s="1"/>
  <c r="BJ150" i="3"/>
  <c r="AB150" i="3" s="1"/>
  <c r="BJ151" i="3"/>
  <c r="AB151" i="3" s="1"/>
  <c r="BJ152" i="3"/>
  <c r="AB152" i="3" s="1"/>
  <c r="BJ153" i="3"/>
  <c r="AB153" i="3" s="1"/>
  <c r="BJ154" i="3"/>
  <c r="AB154" i="3" s="1"/>
  <c r="BJ155" i="3"/>
  <c r="AB155" i="3" s="1"/>
  <c r="BJ156" i="3"/>
  <c r="AB156" i="3" s="1"/>
  <c r="BJ157" i="3"/>
  <c r="AB157" i="3" s="1"/>
  <c r="BJ158" i="3"/>
  <c r="AB158" i="3" s="1"/>
  <c r="BJ159" i="3"/>
  <c r="AB159" i="3" s="1"/>
  <c r="BJ160" i="3"/>
  <c r="AB160" i="3" s="1"/>
  <c r="BJ161" i="3"/>
  <c r="AB161" i="3" s="1"/>
  <c r="BJ162" i="3"/>
  <c r="AB162" i="3" s="1"/>
  <c r="BJ163" i="3"/>
  <c r="AB163" i="3" s="1"/>
  <c r="BJ164" i="3"/>
  <c r="AB164" i="3" s="1"/>
  <c r="BJ165" i="3"/>
  <c r="AB165" i="3" s="1"/>
  <c r="BJ166" i="3"/>
  <c r="AB166" i="3" s="1"/>
  <c r="BJ167" i="3"/>
  <c r="AB167" i="3" s="1"/>
  <c r="BJ168" i="3"/>
  <c r="AB168" i="3" s="1"/>
  <c r="BJ169" i="3"/>
  <c r="AB169" i="3" s="1"/>
  <c r="BJ170" i="3"/>
  <c r="AB170" i="3" s="1"/>
  <c r="BJ171" i="3"/>
  <c r="AB171" i="3" s="1"/>
  <c r="BJ172" i="3"/>
  <c r="AB172" i="3" s="1"/>
  <c r="BJ173" i="3"/>
  <c r="AB173" i="3" s="1"/>
  <c r="BJ174" i="3"/>
  <c r="AB174" i="3" s="1"/>
  <c r="BJ175" i="3"/>
  <c r="AB175" i="3" s="1"/>
  <c r="BJ176" i="3"/>
  <c r="AB176" i="3" s="1"/>
  <c r="BJ177" i="3"/>
  <c r="AB177" i="3" s="1"/>
  <c r="BJ178" i="3"/>
  <c r="AB178" i="3" s="1"/>
  <c r="BJ179" i="3"/>
  <c r="AB179" i="3" s="1"/>
  <c r="BJ180" i="3"/>
  <c r="AB180" i="3" s="1"/>
  <c r="BJ181" i="3"/>
  <c r="AB181" i="3" s="1"/>
  <c r="BJ182" i="3"/>
  <c r="AB182" i="3" s="1"/>
  <c r="BJ183" i="3"/>
  <c r="AB183" i="3" s="1"/>
  <c r="BJ184" i="3"/>
  <c r="AB184" i="3" s="1"/>
  <c r="BJ185" i="3"/>
  <c r="AB185" i="3" s="1"/>
  <c r="BJ186" i="3"/>
  <c r="AB186" i="3" s="1"/>
  <c r="BJ187" i="3"/>
  <c r="AB187" i="3" s="1"/>
  <c r="BJ188" i="3"/>
  <c r="AB188" i="3" s="1"/>
  <c r="BJ189" i="3"/>
  <c r="AB189" i="3" s="1"/>
  <c r="BJ190" i="3"/>
  <c r="AB190" i="3" s="1"/>
  <c r="BJ191" i="3"/>
  <c r="AB191" i="3" s="1"/>
  <c r="BJ192" i="3"/>
  <c r="AB192" i="3" s="1"/>
  <c r="BJ193" i="3"/>
  <c r="AB193" i="3" s="1"/>
  <c r="BJ194" i="3"/>
  <c r="AB194" i="3" s="1"/>
  <c r="BJ195" i="3"/>
  <c r="AB195" i="3" s="1"/>
  <c r="BJ196" i="3"/>
  <c r="AB196" i="3" s="1"/>
  <c r="BJ197" i="3"/>
  <c r="AB197" i="3" s="1"/>
  <c r="BJ198" i="3"/>
  <c r="AB198" i="3" s="1"/>
  <c r="BJ199" i="3"/>
  <c r="AB199" i="3" s="1"/>
  <c r="BJ200" i="3"/>
  <c r="AB200" i="3" s="1"/>
  <c r="BJ201" i="3"/>
  <c r="AB201" i="3" s="1"/>
  <c r="BJ202" i="3"/>
  <c r="AB202" i="3" s="1"/>
  <c r="BJ203" i="3"/>
  <c r="AB203" i="3" s="1"/>
  <c r="BJ204" i="3"/>
  <c r="AB204" i="3" s="1"/>
  <c r="BJ205" i="3"/>
  <c r="AB205" i="3" s="1"/>
  <c r="BJ206" i="3"/>
  <c r="AB206" i="3" s="1"/>
  <c r="BJ207" i="3"/>
  <c r="AB207" i="3" s="1"/>
  <c r="BJ208" i="3"/>
  <c r="AB208" i="3" s="1"/>
  <c r="BJ209" i="3"/>
  <c r="AB209" i="3" s="1"/>
  <c r="BJ210" i="3"/>
  <c r="AB210" i="3" s="1"/>
  <c r="BJ211" i="3"/>
  <c r="AB211" i="3" s="1"/>
  <c r="BJ212" i="3"/>
  <c r="AB212" i="3" s="1"/>
  <c r="BJ213" i="3"/>
  <c r="AB213" i="3" s="1"/>
  <c r="BJ214" i="3"/>
  <c r="AB214" i="3" s="1"/>
  <c r="BJ215" i="3"/>
  <c r="AB215" i="3" s="1"/>
  <c r="BJ216" i="3"/>
  <c r="AB216" i="3" s="1"/>
  <c r="BJ217" i="3"/>
  <c r="AB217" i="3" s="1"/>
  <c r="BJ218" i="3"/>
  <c r="AB218" i="3" s="1"/>
  <c r="BJ219" i="3"/>
  <c r="AB219" i="3" s="1"/>
  <c r="BJ220" i="3"/>
  <c r="AB220" i="3" s="1"/>
  <c r="BJ221" i="3"/>
  <c r="AB221" i="3" s="1"/>
  <c r="BJ222" i="3"/>
  <c r="AB222" i="3" s="1"/>
  <c r="BJ223" i="3"/>
  <c r="AB223" i="3" s="1"/>
  <c r="BJ224" i="3"/>
  <c r="AB224" i="3" s="1"/>
  <c r="BJ225" i="3"/>
  <c r="AB225" i="3" s="1"/>
  <c r="BJ226" i="3"/>
  <c r="AB226" i="3" s="1"/>
  <c r="BJ227" i="3"/>
  <c r="AB227" i="3" s="1"/>
  <c r="BJ228" i="3"/>
  <c r="AB228" i="3" s="1"/>
  <c r="BJ229" i="3"/>
  <c r="AB229" i="3" s="1"/>
  <c r="BJ230" i="3"/>
  <c r="AB230" i="3" s="1"/>
  <c r="BJ231" i="3"/>
  <c r="AB231" i="3" s="1"/>
  <c r="BJ232" i="3"/>
  <c r="AB232" i="3" s="1"/>
  <c r="BJ233" i="3"/>
  <c r="AB233" i="3" s="1"/>
  <c r="BJ234" i="3"/>
  <c r="AB234" i="3" s="1"/>
  <c r="BJ235" i="3"/>
  <c r="AB235" i="3" s="1"/>
  <c r="BJ236" i="3"/>
  <c r="AB236" i="3" s="1"/>
  <c r="BJ237" i="3"/>
  <c r="AB237" i="3" s="1"/>
  <c r="BJ238" i="3"/>
  <c r="AB238" i="3" s="1"/>
  <c r="BJ239" i="3"/>
  <c r="AB239" i="3" s="1"/>
  <c r="BJ240" i="3"/>
  <c r="AB240" i="3" s="1"/>
  <c r="BJ241" i="3"/>
  <c r="AB241" i="3" s="1"/>
  <c r="BJ242" i="3"/>
  <c r="AB242" i="3" s="1"/>
  <c r="BJ243" i="3"/>
  <c r="AB243" i="3" s="1"/>
  <c r="BJ244" i="3"/>
  <c r="AB244" i="3" s="1"/>
  <c r="BJ245" i="3"/>
  <c r="AB245" i="3" s="1"/>
  <c r="BJ246" i="3"/>
  <c r="AB246" i="3" s="1"/>
  <c r="BJ247" i="3"/>
  <c r="AB247" i="3" s="1"/>
  <c r="BJ248" i="3"/>
  <c r="AB248" i="3" s="1"/>
  <c r="BJ249" i="3"/>
  <c r="AB249" i="3" s="1"/>
  <c r="BJ250" i="3"/>
  <c r="AB250" i="3" s="1"/>
  <c r="BJ251" i="3"/>
  <c r="AB251" i="3" s="1"/>
  <c r="BJ252" i="3"/>
  <c r="AB252" i="3" s="1"/>
  <c r="BJ253" i="3"/>
  <c r="AB253" i="3" s="1"/>
  <c r="BJ254" i="3"/>
  <c r="AB254" i="3" s="1"/>
  <c r="BJ255" i="3"/>
  <c r="AB255" i="3" s="1"/>
  <c r="BJ256" i="3"/>
  <c r="AB256" i="3" s="1"/>
  <c r="BJ257" i="3"/>
  <c r="AB257" i="3" s="1"/>
  <c r="BJ258" i="3"/>
  <c r="AB258" i="3" s="1"/>
  <c r="BJ259" i="3"/>
  <c r="AB259" i="3" s="1"/>
  <c r="BJ260" i="3"/>
  <c r="AB260" i="3" s="1"/>
  <c r="BJ261" i="3"/>
  <c r="AB261" i="3" s="1"/>
  <c r="BJ262" i="3"/>
  <c r="AB262" i="3" s="1"/>
  <c r="BJ263" i="3"/>
  <c r="AB263" i="3" s="1"/>
  <c r="BJ264" i="3"/>
  <c r="AB264" i="3" s="1"/>
  <c r="BJ265" i="3"/>
  <c r="AB265" i="3" s="1"/>
  <c r="BJ266" i="3"/>
  <c r="AB266" i="3" s="1"/>
  <c r="BJ267" i="3"/>
  <c r="AB267" i="3" s="1"/>
  <c r="BJ268" i="3"/>
  <c r="AB268" i="3" s="1"/>
  <c r="BJ269" i="3"/>
  <c r="AB269" i="3" s="1"/>
  <c r="BJ270" i="3"/>
  <c r="AB270" i="3" s="1"/>
  <c r="BJ271" i="3"/>
  <c r="AB271" i="3" s="1"/>
  <c r="BJ272" i="3"/>
  <c r="AB272" i="3" s="1"/>
  <c r="BJ273" i="3"/>
  <c r="AB273" i="3" s="1"/>
  <c r="BJ274" i="3"/>
  <c r="AB274" i="3" s="1"/>
  <c r="BJ275" i="3"/>
  <c r="AB275" i="3" s="1"/>
  <c r="BJ276" i="3"/>
  <c r="AB276" i="3" s="1"/>
  <c r="BJ277" i="3"/>
  <c r="AB277" i="3" s="1"/>
  <c r="BJ278" i="3"/>
  <c r="AB278" i="3" s="1"/>
  <c r="BJ279" i="3"/>
  <c r="AB279" i="3" s="1"/>
  <c r="BJ280" i="3"/>
  <c r="AB280" i="3" s="1"/>
  <c r="BJ281" i="3"/>
  <c r="AB281" i="3" s="1"/>
  <c r="BJ282" i="3"/>
  <c r="AB282" i="3" s="1"/>
  <c r="BJ283" i="3"/>
  <c r="AB283" i="3" s="1"/>
  <c r="BJ284" i="3"/>
  <c r="AB284" i="3" s="1"/>
  <c r="BJ285" i="3"/>
  <c r="AB285" i="3" s="1"/>
  <c r="BJ286" i="3"/>
  <c r="AB286" i="3" s="1"/>
  <c r="BJ287" i="3"/>
  <c r="AB287" i="3" s="1"/>
  <c r="BJ288" i="3"/>
  <c r="AB288" i="3" s="1"/>
  <c r="BJ289" i="3"/>
  <c r="AB289" i="3" s="1"/>
  <c r="BJ290" i="3"/>
  <c r="AB290" i="3" s="1"/>
  <c r="BJ291" i="3"/>
  <c r="AB291" i="3" s="1"/>
  <c r="BJ292" i="3"/>
  <c r="AB292" i="3" s="1"/>
  <c r="BJ293" i="3"/>
  <c r="AB293" i="3" s="1"/>
  <c r="BJ294" i="3"/>
  <c r="AB294" i="3" s="1"/>
  <c r="BJ295" i="3"/>
  <c r="AB295" i="3" s="1"/>
  <c r="BJ296" i="3"/>
  <c r="AB296" i="3" s="1"/>
  <c r="BJ297" i="3"/>
  <c r="AB297" i="3" s="1"/>
  <c r="BJ298" i="3"/>
  <c r="AB298" i="3" s="1"/>
  <c r="BJ299" i="3"/>
  <c r="AB299" i="3" s="1"/>
  <c r="BJ300" i="3"/>
  <c r="AB300" i="3" s="1"/>
  <c r="BJ301" i="3"/>
  <c r="AB301" i="3" s="1"/>
  <c r="BJ302" i="3"/>
  <c r="AB302" i="3" s="1"/>
  <c r="BJ303" i="3"/>
  <c r="AB303" i="3" s="1"/>
  <c r="BJ304" i="3"/>
  <c r="AB304" i="3" s="1"/>
  <c r="BJ305" i="3"/>
  <c r="AB305" i="3" s="1"/>
  <c r="BJ306" i="3"/>
  <c r="AB306" i="3" s="1"/>
  <c r="BJ307" i="3"/>
  <c r="AB307" i="3" s="1"/>
  <c r="BJ308" i="3"/>
  <c r="AB308" i="3" s="1"/>
  <c r="BJ309" i="3"/>
  <c r="AB309" i="3" s="1"/>
  <c r="BJ310" i="3"/>
  <c r="AB310" i="3" s="1"/>
  <c r="BJ311" i="3"/>
  <c r="AB311" i="3" s="1"/>
  <c r="BJ312" i="3"/>
  <c r="AB312" i="3" s="1"/>
  <c r="BJ313" i="3"/>
  <c r="AB313" i="3" s="1"/>
  <c r="BJ314" i="3"/>
  <c r="AB314" i="3" s="1"/>
  <c r="BJ315" i="3"/>
  <c r="AB315" i="3" s="1"/>
  <c r="BJ316" i="3"/>
  <c r="AB316" i="3" s="1"/>
  <c r="BJ317" i="3"/>
  <c r="AB317" i="3" s="1"/>
  <c r="BJ318" i="3"/>
  <c r="AB318" i="3" s="1"/>
  <c r="BJ319" i="3"/>
  <c r="AB319" i="3" s="1"/>
  <c r="BJ320" i="3"/>
  <c r="AB320" i="3" s="1"/>
  <c r="BJ321" i="3"/>
  <c r="AB321" i="3" s="1"/>
  <c r="BJ322" i="3"/>
  <c r="AB322" i="3" s="1"/>
  <c r="BJ323" i="3"/>
  <c r="AB323" i="3" s="1"/>
  <c r="BJ324" i="3"/>
  <c r="AB324" i="3" s="1"/>
  <c r="BJ325" i="3"/>
  <c r="AB325" i="3" s="1"/>
  <c r="BJ326" i="3"/>
  <c r="AB326" i="3" s="1"/>
  <c r="BJ327" i="3"/>
  <c r="AB327" i="3" s="1"/>
  <c r="BJ328" i="3"/>
  <c r="AB328" i="3" s="1"/>
  <c r="BJ329" i="3"/>
  <c r="AB329" i="3" s="1"/>
  <c r="BJ330" i="3"/>
  <c r="AB330" i="3" s="1"/>
  <c r="BJ331" i="3"/>
  <c r="AB331" i="3" s="1"/>
  <c r="BJ332" i="3"/>
  <c r="AB332" i="3" s="1"/>
  <c r="BJ333" i="3"/>
  <c r="AB333" i="3" s="1"/>
  <c r="BJ334" i="3"/>
  <c r="AB334" i="3" s="1"/>
  <c r="BJ335" i="3"/>
  <c r="AB335" i="3" s="1"/>
  <c r="BJ336" i="3"/>
  <c r="AB336" i="3" s="1"/>
  <c r="BJ337" i="3"/>
  <c r="AB337" i="3" s="1"/>
  <c r="BJ338" i="3"/>
  <c r="AB338" i="3" s="1"/>
  <c r="BJ339" i="3"/>
  <c r="AB339" i="3" s="1"/>
  <c r="BJ340" i="3"/>
  <c r="AB340" i="3" s="1"/>
  <c r="BJ341" i="3"/>
  <c r="AB341" i="3" s="1"/>
  <c r="BJ342" i="3"/>
  <c r="AB342" i="3" s="1"/>
  <c r="BJ343" i="3"/>
  <c r="AB343" i="3" s="1"/>
  <c r="BJ344" i="3"/>
  <c r="AB344" i="3" s="1"/>
  <c r="BJ345" i="3"/>
  <c r="AB345" i="3" s="1"/>
  <c r="BJ346" i="3"/>
  <c r="AB346" i="3" s="1"/>
  <c r="BJ347" i="3"/>
  <c r="AB347" i="3" s="1"/>
  <c r="BJ348" i="3"/>
  <c r="AB348" i="3" s="1"/>
  <c r="BJ349" i="3"/>
  <c r="AB349" i="3" s="1"/>
  <c r="BJ350" i="3"/>
  <c r="AB350" i="3" s="1"/>
  <c r="BJ351" i="3"/>
  <c r="AB351" i="3" s="1"/>
  <c r="BJ352" i="3"/>
  <c r="AB352" i="3" s="1"/>
  <c r="BJ353" i="3"/>
  <c r="AB353" i="3" s="1"/>
  <c r="BJ354" i="3"/>
  <c r="AB354" i="3" s="1"/>
  <c r="BJ355" i="3"/>
  <c r="AB355" i="3" s="1"/>
  <c r="BJ356" i="3"/>
  <c r="AB356" i="3" s="1"/>
  <c r="BJ357" i="3"/>
  <c r="AB357" i="3" s="1"/>
  <c r="BJ358" i="3"/>
  <c r="AB358" i="3" s="1"/>
  <c r="BJ359" i="3"/>
  <c r="AB359" i="3" s="1"/>
  <c r="BJ360" i="3"/>
  <c r="AB360" i="3" s="1"/>
  <c r="BJ361" i="3"/>
  <c r="AB361" i="3" s="1"/>
  <c r="BJ362" i="3"/>
  <c r="AB362" i="3" s="1"/>
  <c r="BJ363" i="3"/>
  <c r="AB363" i="3" s="1"/>
  <c r="BJ364" i="3"/>
  <c r="AB364" i="3" s="1"/>
  <c r="BJ365" i="3"/>
  <c r="AB365" i="3" s="1"/>
  <c r="BJ366" i="3"/>
  <c r="AB366" i="3" s="1"/>
  <c r="BJ367" i="3"/>
  <c r="AB367" i="3" s="1"/>
  <c r="BJ368" i="3"/>
  <c r="AB368" i="3" s="1"/>
  <c r="BJ369" i="3"/>
  <c r="AB369" i="3" s="1"/>
  <c r="BJ370" i="3"/>
  <c r="AB370" i="3" s="1"/>
  <c r="BJ371" i="3"/>
  <c r="AB371" i="3" s="1"/>
  <c r="BJ372" i="3"/>
  <c r="AB372" i="3" s="1"/>
  <c r="BJ373" i="3"/>
  <c r="AB373" i="3" s="1"/>
  <c r="BJ374" i="3"/>
  <c r="AB374" i="3" s="1"/>
  <c r="BJ375" i="3"/>
  <c r="AB375" i="3" s="1"/>
  <c r="BJ376" i="3"/>
  <c r="AB376" i="3" s="1"/>
  <c r="BJ377" i="3"/>
  <c r="AB377" i="3" s="1"/>
  <c r="BJ378" i="3"/>
  <c r="AB378" i="3" s="1"/>
  <c r="BJ379" i="3"/>
  <c r="AB379" i="3" s="1"/>
  <c r="BJ380" i="3"/>
  <c r="AB380" i="3" s="1"/>
  <c r="BJ381" i="3"/>
  <c r="AB381" i="3" s="1"/>
  <c r="BJ382" i="3"/>
  <c r="AB382" i="3" s="1"/>
  <c r="BJ383" i="3"/>
  <c r="AB383" i="3" s="1"/>
  <c r="BJ384" i="3"/>
  <c r="AB384" i="3" s="1"/>
  <c r="BJ385" i="3"/>
  <c r="AB385" i="3" s="1"/>
  <c r="BJ386" i="3"/>
  <c r="AB386" i="3" s="1"/>
  <c r="BJ387" i="3"/>
  <c r="AB387" i="3" s="1"/>
  <c r="BJ388" i="3"/>
  <c r="AB388" i="3" s="1"/>
  <c r="BJ389" i="3"/>
  <c r="AB389" i="3" s="1"/>
  <c r="BJ390" i="3"/>
  <c r="AB390" i="3" s="1"/>
  <c r="BJ391" i="3"/>
  <c r="AB391" i="3" s="1"/>
  <c r="BJ392" i="3"/>
  <c r="BJ393" i="3"/>
  <c r="AB393" i="3" s="1"/>
  <c r="BJ394" i="3"/>
  <c r="AB394" i="3" s="1"/>
  <c r="BJ395" i="3"/>
  <c r="AB395" i="3" s="1"/>
  <c r="BJ396" i="3"/>
  <c r="BJ397" i="3"/>
  <c r="AB397" i="3" s="1"/>
  <c r="BJ398" i="3"/>
  <c r="AB398" i="3" s="1"/>
  <c r="BJ399" i="3"/>
  <c r="AB399" i="3" s="1"/>
  <c r="BJ400" i="3"/>
  <c r="BJ401" i="3"/>
  <c r="AB401" i="3" s="1"/>
  <c r="BJ402" i="3"/>
  <c r="AB402" i="3" s="1"/>
  <c r="BJ403" i="3"/>
  <c r="AB403" i="3" s="1"/>
  <c r="BJ404" i="3"/>
  <c r="BJ405" i="3"/>
  <c r="AB405" i="3" s="1"/>
  <c r="BJ406" i="3"/>
  <c r="AB406" i="3" s="1"/>
  <c r="BJ407" i="3"/>
  <c r="AB407" i="3" s="1"/>
  <c r="BJ408" i="3"/>
  <c r="BJ409" i="3"/>
  <c r="AB409" i="3" s="1"/>
  <c r="BJ410" i="3"/>
  <c r="AB410" i="3" s="1"/>
  <c r="BJ411" i="3"/>
  <c r="AB411" i="3" s="1"/>
  <c r="BJ412" i="3"/>
  <c r="BJ413" i="3"/>
  <c r="AB413" i="3" s="1"/>
  <c r="BJ414" i="3"/>
  <c r="AB414" i="3" s="1"/>
  <c r="BJ415" i="3"/>
  <c r="AB415" i="3" s="1"/>
  <c r="BJ416" i="3"/>
  <c r="BJ417" i="3"/>
  <c r="AB417" i="3" s="1"/>
  <c r="BJ418" i="3"/>
  <c r="AB418" i="3" s="1"/>
  <c r="BJ419" i="3"/>
  <c r="AB419" i="3" s="1"/>
  <c r="BJ420" i="3"/>
  <c r="BJ421" i="3"/>
  <c r="AB421" i="3" s="1"/>
  <c r="BJ422" i="3"/>
  <c r="AB422" i="3" s="1"/>
  <c r="BJ423" i="3"/>
  <c r="AB423" i="3" s="1"/>
  <c r="BJ424" i="3"/>
  <c r="BJ425" i="3"/>
  <c r="AB425" i="3" s="1"/>
  <c r="BJ426" i="3"/>
  <c r="AB426" i="3" s="1"/>
  <c r="BJ427" i="3"/>
  <c r="AB427" i="3" s="1"/>
  <c r="BJ428" i="3"/>
  <c r="BJ429" i="3"/>
  <c r="AB429" i="3" s="1"/>
  <c r="BJ430" i="3"/>
  <c r="AB430" i="3" s="1"/>
  <c r="BJ431" i="3"/>
  <c r="AB431" i="3" s="1"/>
  <c r="BJ432" i="3"/>
  <c r="BJ433" i="3"/>
  <c r="AB433" i="3" s="1"/>
  <c r="BJ434" i="3"/>
  <c r="AB434" i="3" s="1"/>
  <c r="BJ435" i="3"/>
  <c r="AB435" i="3" s="1"/>
  <c r="BJ436" i="3"/>
  <c r="BJ437" i="3"/>
  <c r="AB437" i="3" s="1"/>
  <c r="BJ438" i="3"/>
  <c r="AB438" i="3" s="1"/>
  <c r="BJ439" i="3"/>
  <c r="AB439" i="3" s="1"/>
  <c r="BJ440" i="3"/>
  <c r="BJ441" i="3"/>
  <c r="AB441" i="3" s="1"/>
  <c r="BJ442" i="3"/>
  <c r="AB442" i="3" s="1"/>
  <c r="BJ443" i="3"/>
  <c r="AB443" i="3" s="1"/>
  <c r="BJ444" i="3"/>
  <c r="BJ445" i="3"/>
  <c r="AB445" i="3" s="1"/>
  <c r="BJ446" i="3"/>
  <c r="AB446" i="3" s="1"/>
  <c r="BJ447" i="3"/>
  <c r="AB447" i="3" s="1"/>
  <c r="BJ448" i="3"/>
  <c r="BJ449" i="3"/>
  <c r="AB449" i="3" s="1"/>
  <c r="BJ450" i="3"/>
  <c r="AB450" i="3" s="1"/>
  <c r="BJ451" i="3"/>
  <c r="AB451" i="3" s="1"/>
  <c r="BJ452" i="3"/>
  <c r="BJ453" i="3"/>
  <c r="AB453" i="3" s="1"/>
  <c r="BJ454" i="3"/>
  <c r="AB454" i="3" s="1"/>
  <c r="BJ455" i="3"/>
  <c r="AB455" i="3" s="1"/>
  <c r="BJ456" i="3"/>
  <c r="BJ457" i="3"/>
  <c r="AB457" i="3" s="1"/>
  <c r="BJ458" i="3"/>
  <c r="AB458" i="3" s="1"/>
  <c r="BJ459" i="3"/>
  <c r="AB459" i="3" s="1"/>
  <c r="BJ460" i="3"/>
  <c r="BJ461" i="3"/>
  <c r="AB461" i="3" s="1"/>
  <c r="BJ462" i="3"/>
  <c r="AB462" i="3" s="1"/>
  <c r="BJ463" i="3"/>
  <c r="AB463" i="3" s="1"/>
  <c r="BJ464" i="3"/>
  <c r="BJ465" i="3"/>
  <c r="AB465" i="3" s="1"/>
  <c r="BJ466" i="3"/>
  <c r="AB466" i="3" s="1"/>
  <c r="BJ467" i="3"/>
  <c r="AB467" i="3" s="1"/>
  <c r="BJ468" i="3"/>
  <c r="BJ469" i="3"/>
  <c r="AB469" i="3" s="1"/>
  <c r="BJ470" i="3"/>
  <c r="AB470" i="3" s="1"/>
  <c r="BJ471" i="3"/>
  <c r="AB471" i="3" s="1"/>
  <c r="BJ472" i="3"/>
  <c r="BJ473" i="3"/>
  <c r="AB473" i="3" s="1"/>
  <c r="BJ474" i="3"/>
  <c r="AB474" i="3" s="1"/>
  <c r="BJ475" i="3"/>
  <c r="AB475" i="3" s="1"/>
  <c r="BJ476" i="3"/>
  <c r="BJ477" i="3"/>
  <c r="AB477" i="3" s="1"/>
  <c r="BJ478" i="3"/>
  <c r="AB478" i="3" s="1"/>
  <c r="BJ479" i="3"/>
  <c r="AB479" i="3" s="1"/>
  <c r="BJ480" i="3"/>
  <c r="BJ481" i="3"/>
  <c r="AB481" i="3" s="1"/>
  <c r="BJ482" i="3"/>
  <c r="AB482" i="3" s="1"/>
  <c r="BJ483" i="3"/>
  <c r="AB483" i="3" s="1"/>
  <c r="BJ484" i="3"/>
  <c r="BJ485" i="3"/>
  <c r="AB485" i="3" s="1"/>
  <c r="BJ486" i="3"/>
  <c r="AB486" i="3" s="1"/>
  <c r="BJ487" i="3"/>
  <c r="AB487" i="3" s="1"/>
  <c r="BJ488" i="3"/>
  <c r="BJ489" i="3"/>
  <c r="AB489" i="3" s="1"/>
  <c r="BJ490" i="3"/>
  <c r="AB490" i="3" s="1"/>
  <c r="BJ491" i="3"/>
  <c r="AB491" i="3" s="1"/>
  <c r="BJ492" i="3"/>
  <c r="BJ493" i="3"/>
  <c r="AB493" i="3" s="1"/>
  <c r="BJ494" i="3"/>
  <c r="AB494" i="3" s="1"/>
  <c r="BJ495" i="3"/>
  <c r="AB495" i="3" s="1"/>
  <c r="BJ496" i="3"/>
  <c r="BJ497" i="3"/>
  <c r="AB497" i="3" s="1"/>
  <c r="BJ498" i="3"/>
  <c r="AB498" i="3" s="1"/>
  <c r="BJ499" i="3"/>
  <c r="AB499" i="3" s="1"/>
  <c r="BJ500" i="3"/>
  <c r="BJ501" i="3"/>
  <c r="AB501" i="3" s="1"/>
  <c r="BJ502" i="3"/>
  <c r="AB502" i="3" s="1"/>
  <c r="BJ503" i="3"/>
  <c r="AB503" i="3" s="1"/>
  <c r="BJ504" i="3"/>
  <c r="BJ505" i="3"/>
  <c r="AB505" i="3" s="1"/>
  <c r="BJ506" i="3"/>
  <c r="AB506" i="3" s="1"/>
  <c r="BJ507" i="3"/>
  <c r="AB507" i="3" s="1"/>
  <c r="BJ508" i="3"/>
  <c r="BJ509" i="3"/>
  <c r="AB509" i="3" s="1"/>
  <c r="BJ510" i="3"/>
  <c r="AB510" i="3" s="1"/>
  <c r="BJ511" i="3"/>
  <c r="AB511" i="3" s="1"/>
  <c r="BJ512" i="3"/>
  <c r="BJ513" i="3"/>
  <c r="AB513" i="3" s="1"/>
  <c r="BJ514" i="3"/>
  <c r="AB514" i="3" s="1"/>
  <c r="BJ515" i="3"/>
  <c r="AB515" i="3" s="1"/>
  <c r="BJ516" i="3"/>
  <c r="BJ517" i="3"/>
  <c r="AB517" i="3" s="1"/>
  <c r="BJ518" i="3"/>
  <c r="AB518" i="3" s="1"/>
  <c r="BJ519" i="3"/>
  <c r="AB519" i="3" s="1"/>
  <c r="BJ520" i="3"/>
  <c r="BJ521" i="3"/>
  <c r="AB521" i="3" s="1"/>
  <c r="BJ522" i="3"/>
  <c r="AB522" i="3" s="1"/>
  <c r="BJ523" i="3"/>
  <c r="AB523" i="3" s="1"/>
  <c r="BJ524" i="3"/>
  <c r="BJ525" i="3"/>
  <c r="AB525" i="3" s="1"/>
  <c r="BJ526" i="3"/>
  <c r="AB526" i="3" s="1"/>
  <c r="BJ527" i="3"/>
  <c r="AB527" i="3" s="1"/>
  <c r="BJ528" i="3"/>
  <c r="BJ529" i="3"/>
  <c r="AB529" i="3" s="1"/>
  <c r="BJ530" i="3"/>
  <c r="AB530" i="3" s="1"/>
  <c r="BJ531" i="3"/>
  <c r="AB531" i="3" s="1"/>
  <c r="BJ532" i="3"/>
  <c r="BJ533" i="3"/>
  <c r="AB533" i="3" s="1"/>
  <c r="BJ534" i="3"/>
  <c r="AB534" i="3" s="1"/>
  <c r="BJ535" i="3"/>
  <c r="AB535" i="3" s="1"/>
  <c r="BJ536" i="3"/>
  <c r="BJ537" i="3"/>
  <c r="AB537" i="3" s="1"/>
  <c r="BJ538" i="3"/>
  <c r="AB538" i="3" s="1"/>
  <c r="BJ539" i="3"/>
  <c r="AB539" i="3" s="1"/>
  <c r="BJ540" i="3"/>
  <c r="BJ541" i="3"/>
  <c r="AB541" i="3" s="1"/>
  <c r="BJ542" i="3"/>
  <c r="AB542" i="3" s="1"/>
  <c r="BJ543" i="3"/>
  <c r="AB543" i="3" s="1"/>
  <c r="BJ544" i="3"/>
  <c r="BJ545" i="3"/>
  <c r="AB545" i="3" s="1"/>
  <c r="BJ546" i="3"/>
  <c r="AB546" i="3" s="1"/>
  <c r="BJ547" i="3"/>
  <c r="AB547" i="3" s="1"/>
  <c r="BJ548" i="3"/>
  <c r="BJ549" i="3"/>
  <c r="AB549" i="3" s="1"/>
  <c r="BJ550" i="3"/>
  <c r="AB550" i="3" s="1"/>
  <c r="BJ551" i="3"/>
  <c r="AB551" i="3" s="1"/>
  <c r="BJ552" i="3"/>
  <c r="BJ553" i="3"/>
  <c r="AB553" i="3" s="1"/>
  <c r="BJ554" i="3"/>
  <c r="AB554" i="3" s="1"/>
  <c r="BJ555" i="3"/>
  <c r="AB555" i="3" s="1"/>
  <c r="BJ556" i="3"/>
  <c r="BJ557" i="3"/>
  <c r="AB557" i="3" s="1"/>
  <c r="BJ558" i="3"/>
  <c r="AB558" i="3" s="1"/>
  <c r="BJ559" i="3"/>
  <c r="AB559" i="3" s="1"/>
  <c r="BJ560" i="3"/>
  <c r="BJ561" i="3"/>
  <c r="AB561" i="3" s="1"/>
  <c r="BJ562" i="3"/>
  <c r="AB562" i="3" s="1"/>
  <c r="BJ563" i="3"/>
  <c r="AB563" i="3" s="1"/>
  <c r="BJ564" i="3"/>
  <c r="BJ565" i="3"/>
  <c r="AB565" i="3" s="1"/>
  <c r="BJ566" i="3"/>
  <c r="AB566" i="3" s="1"/>
  <c r="BJ567" i="3"/>
  <c r="AB567" i="3" s="1"/>
  <c r="BJ568" i="3"/>
  <c r="BJ569" i="3"/>
  <c r="AB569" i="3" s="1"/>
  <c r="BJ570" i="3"/>
  <c r="AB570" i="3" s="1"/>
  <c r="BJ571" i="3"/>
  <c r="AB571" i="3" s="1"/>
  <c r="BJ572" i="3"/>
  <c r="BJ573" i="3"/>
  <c r="AB573" i="3" s="1"/>
  <c r="BJ574" i="3"/>
  <c r="AB574" i="3" s="1"/>
  <c r="BJ575" i="3"/>
  <c r="AB575" i="3" s="1"/>
  <c r="BJ576" i="3"/>
  <c r="BJ577" i="3"/>
  <c r="AB577" i="3" s="1"/>
  <c r="BJ578" i="3"/>
  <c r="AB578" i="3" s="1"/>
  <c r="BJ579" i="3"/>
  <c r="AB579" i="3" s="1"/>
  <c r="BJ580" i="3"/>
  <c r="BJ581" i="3"/>
  <c r="AB581" i="3" s="1"/>
  <c r="BJ582" i="3"/>
  <c r="AB582" i="3" s="1"/>
  <c r="BJ583" i="3"/>
  <c r="AB583" i="3" s="1"/>
  <c r="BJ584" i="3"/>
  <c r="BJ585" i="3"/>
  <c r="AB585" i="3" s="1"/>
  <c r="BJ586" i="3"/>
  <c r="AB586" i="3" s="1"/>
  <c r="BJ587" i="3"/>
  <c r="AB587" i="3" s="1"/>
  <c r="BJ588" i="3"/>
  <c r="BJ589" i="3"/>
  <c r="AB589" i="3" s="1"/>
  <c r="BJ590" i="3"/>
  <c r="AB590" i="3" s="1"/>
  <c r="BJ591" i="3"/>
  <c r="AB591" i="3" s="1"/>
  <c r="BJ592" i="3"/>
  <c r="BJ593" i="3"/>
  <c r="AB593" i="3" s="1"/>
  <c r="BJ594" i="3"/>
  <c r="AB594" i="3" s="1"/>
  <c r="BJ595" i="3"/>
  <c r="AB595" i="3" s="1"/>
  <c r="BJ596" i="3"/>
  <c r="BJ597" i="3"/>
  <c r="AB597" i="3" s="1"/>
  <c r="BJ598" i="3"/>
  <c r="AB598" i="3" s="1"/>
  <c r="BJ599" i="3"/>
  <c r="AB599" i="3" s="1"/>
  <c r="BJ600" i="3"/>
  <c r="BJ601" i="3"/>
  <c r="AB601" i="3" s="1"/>
  <c r="BJ602" i="3"/>
  <c r="AB602" i="3" s="1"/>
  <c r="BJ603" i="3"/>
  <c r="AB603" i="3" s="1"/>
  <c r="BJ604" i="3"/>
  <c r="BJ605" i="3"/>
  <c r="AB605" i="3" s="1"/>
  <c r="BJ606" i="3"/>
  <c r="AB606" i="3" s="1"/>
  <c r="BJ607" i="3"/>
  <c r="AB607" i="3" s="1"/>
  <c r="BJ608" i="3"/>
  <c r="BJ609" i="3"/>
  <c r="AB609" i="3" s="1"/>
  <c r="BJ610" i="3"/>
  <c r="AB610" i="3" s="1"/>
  <c r="BJ611" i="3"/>
  <c r="AB611" i="3" s="1"/>
  <c r="BJ612" i="3"/>
  <c r="BJ613" i="3"/>
  <c r="AB613" i="3" s="1"/>
  <c r="BJ614" i="3"/>
  <c r="AB614" i="3" s="1"/>
  <c r="BJ615" i="3"/>
  <c r="AB615" i="3" s="1"/>
  <c r="BJ616" i="3"/>
  <c r="BJ617" i="3"/>
  <c r="AB617" i="3" s="1"/>
  <c r="BJ618" i="3"/>
  <c r="AB618" i="3" s="1"/>
  <c r="BJ619" i="3"/>
  <c r="AB619" i="3" s="1"/>
  <c r="BJ620" i="3"/>
  <c r="BJ621" i="3"/>
  <c r="AB621" i="3" s="1"/>
  <c r="BJ622" i="3"/>
  <c r="AB622" i="3" s="1"/>
  <c r="BJ623" i="3"/>
  <c r="AB623" i="3" s="1"/>
  <c r="BJ624" i="3"/>
  <c r="BJ625" i="3"/>
  <c r="AB625" i="3" s="1"/>
  <c r="BJ626" i="3"/>
  <c r="AB626" i="3" s="1"/>
  <c r="BJ627" i="3"/>
  <c r="AB627" i="3" s="1"/>
  <c r="BJ628" i="3"/>
  <c r="BJ629" i="3"/>
  <c r="AB629" i="3" s="1"/>
  <c r="BJ630" i="3"/>
  <c r="AB630" i="3" s="1"/>
  <c r="BJ631" i="3"/>
  <c r="AB631" i="3" s="1"/>
  <c r="BJ632" i="3"/>
  <c r="BJ633" i="3"/>
  <c r="AB633" i="3" s="1"/>
  <c r="BJ634" i="3"/>
  <c r="AB634" i="3" s="1"/>
  <c r="BJ635" i="3"/>
  <c r="AB635" i="3" s="1"/>
  <c r="BJ636" i="3"/>
  <c r="BJ637" i="3"/>
  <c r="AB637" i="3" s="1"/>
  <c r="BJ638" i="3"/>
  <c r="AB638" i="3" s="1"/>
  <c r="BJ639" i="3"/>
  <c r="AB639" i="3" s="1"/>
  <c r="BJ640" i="3"/>
  <c r="BJ641" i="3"/>
  <c r="AB641" i="3" s="1"/>
  <c r="BJ642" i="3"/>
  <c r="AB642" i="3" s="1"/>
  <c r="BJ643" i="3"/>
  <c r="AB643" i="3" s="1"/>
  <c r="BJ644" i="3"/>
  <c r="BJ645" i="3"/>
  <c r="AB645" i="3" s="1"/>
  <c r="BJ646" i="3"/>
  <c r="AB646" i="3" s="1"/>
  <c r="BJ647" i="3"/>
  <c r="AB647" i="3" s="1"/>
  <c r="BJ648" i="3"/>
  <c r="BJ649" i="3"/>
  <c r="AB649" i="3" s="1"/>
  <c r="BJ650" i="3"/>
  <c r="AB650" i="3" s="1"/>
  <c r="BJ651" i="3"/>
  <c r="AB651" i="3" s="1"/>
  <c r="BJ652" i="3"/>
  <c r="BJ653" i="3"/>
  <c r="AB653" i="3" s="1"/>
  <c r="BJ654" i="3"/>
  <c r="AB654" i="3" s="1"/>
  <c r="BJ655" i="3"/>
  <c r="AB655" i="3" s="1"/>
  <c r="BJ656" i="3"/>
  <c r="BJ657" i="3"/>
  <c r="AB657" i="3" s="1"/>
  <c r="BJ658" i="3"/>
  <c r="AB658" i="3" s="1"/>
  <c r="BJ659" i="3"/>
  <c r="AB659" i="3" s="1"/>
  <c r="BJ660" i="3"/>
  <c r="BJ661" i="3"/>
  <c r="AB661" i="3" s="1"/>
  <c r="BJ662" i="3"/>
  <c r="AB662" i="3" s="1"/>
  <c r="BJ663" i="3"/>
  <c r="AB663" i="3" s="1"/>
  <c r="BJ664" i="3"/>
  <c r="BJ665" i="3"/>
  <c r="AB665" i="3" s="1"/>
  <c r="BJ666" i="3"/>
  <c r="AB666" i="3" s="1"/>
  <c r="BJ667" i="3"/>
  <c r="AB667" i="3" s="1"/>
  <c r="BJ668" i="3"/>
  <c r="BJ669" i="3"/>
  <c r="AB669" i="3" s="1"/>
  <c r="BJ670" i="3"/>
  <c r="AB670" i="3" s="1"/>
  <c r="BJ671" i="3"/>
  <c r="AB671" i="3" s="1"/>
  <c r="BJ672" i="3"/>
  <c r="BJ673" i="3"/>
  <c r="AB673" i="3" s="1"/>
  <c r="BJ674" i="3"/>
  <c r="AB674" i="3" s="1"/>
  <c r="BJ675" i="3"/>
  <c r="AB675" i="3" s="1"/>
  <c r="BJ676" i="3"/>
  <c r="BJ677" i="3"/>
  <c r="AB677" i="3" s="1"/>
  <c r="BJ678" i="3"/>
  <c r="AB678" i="3" s="1"/>
  <c r="BJ679" i="3"/>
  <c r="AB679" i="3" s="1"/>
  <c r="BJ680" i="3"/>
  <c r="BJ681" i="3"/>
  <c r="AB681" i="3" s="1"/>
  <c r="BJ682" i="3"/>
  <c r="AB682" i="3" s="1"/>
  <c r="BJ683" i="3"/>
  <c r="AB683" i="3" s="1"/>
  <c r="BJ684" i="3"/>
  <c r="BJ685" i="3"/>
  <c r="AB685" i="3" s="1"/>
  <c r="BJ686" i="3"/>
  <c r="AB686" i="3" s="1"/>
  <c r="BJ687" i="3"/>
  <c r="AB687" i="3" s="1"/>
  <c r="BJ688" i="3"/>
  <c r="BJ689" i="3"/>
  <c r="AB689" i="3" s="1"/>
  <c r="BJ690" i="3"/>
  <c r="AB690" i="3" s="1"/>
  <c r="BJ691" i="3"/>
  <c r="AB691" i="3" s="1"/>
  <c r="BJ692" i="3"/>
  <c r="BJ693" i="3"/>
  <c r="AB693" i="3" s="1"/>
  <c r="BJ694" i="3"/>
  <c r="AB694" i="3" s="1"/>
  <c r="BJ695" i="3"/>
  <c r="AB695" i="3" s="1"/>
  <c r="BJ696" i="3"/>
  <c r="BJ697" i="3"/>
  <c r="AB697" i="3" s="1"/>
  <c r="BJ698" i="3"/>
  <c r="AB698" i="3" s="1"/>
  <c r="BJ699" i="3"/>
  <c r="AB699" i="3" s="1"/>
  <c r="BJ700" i="3"/>
  <c r="BJ701" i="3"/>
  <c r="AB701" i="3" s="1"/>
  <c r="BJ702" i="3"/>
  <c r="AB702" i="3" s="1"/>
  <c r="BJ703" i="3"/>
  <c r="AB703" i="3" s="1"/>
  <c r="BJ704" i="3"/>
  <c r="BJ705" i="3"/>
  <c r="AB705" i="3" s="1"/>
  <c r="BJ706" i="3"/>
  <c r="AB706" i="3" s="1"/>
  <c r="BJ707" i="3"/>
  <c r="AB707" i="3" s="1"/>
  <c r="BJ708" i="3"/>
  <c r="BJ709" i="3"/>
  <c r="AB709" i="3" s="1"/>
  <c r="BJ710" i="3"/>
  <c r="AB710" i="3" s="1"/>
  <c r="BJ711" i="3"/>
  <c r="AB711" i="3" s="1"/>
  <c r="BJ712" i="3"/>
  <c r="BJ713" i="3"/>
  <c r="AB713" i="3" s="1"/>
  <c r="BJ714" i="3"/>
  <c r="AB714" i="3" s="1"/>
  <c r="BJ715" i="3"/>
  <c r="AB715" i="3" s="1"/>
  <c r="BJ716" i="3"/>
  <c r="BJ717" i="3"/>
  <c r="AB717" i="3" s="1"/>
  <c r="BJ718" i="3"/>
  <c r="AB718" i="3" s="1"/>
  <c r="BJ719" i="3"/>
  <c r="AB719" i="3" s="1"/>
  <c r="BJ720" i="3"/>
  <c r="BJ721" i="3"/>
  <c r="AB721" i="3" s="1"/>
  <c r="BJ722" i="3"/>
  <c r="AB722" i="3" s="1"/>
  <c r="BJ723" i="3"/>
  <c r="AB723" i="3" s="1"/>
  <c r="BJ724" i="3"/>
  <c r="BJ725" i="3"/>
  <c r="AB725" i="3" s="1"/>
  <c r="BJ726" i="3"/>
  <c r="AB726" i="3" s="1"/>
  <c r="BJ727" i="3"/>
  <c r="AB727" i="3" s="1"/>
  <c r="BJ728" i="3"/>
  <c r="BJ729" i="3"/>
  <c r="AB729" i="3" s="1"/>
  <c r="BJ730" i="3"/>
  <c r="AB730" i="3" s="1"/>
  <c r="BJ731" i="3"/>
  <c r="AB731" i="3" s="1"/>
  <c r="BJ732" i="3"/>
  <c r="BJ733" i="3"/>
  <c r="AB733" i="3" s="1"/>
  <c r="BJ734" i="3"/>
  <c r="AB734" i="3" s="1"/>
  <c r="BJ735" i="3"/>
  <c r="AB735" i="3" s="1"/>
  <c r="BJ736" i="3"/>
  <c r="BJ737" i="3"/>
  <c r="AB737" i="3" s="1"/>
  <c r="BJ738" i="3"/>
  <c r="AB738" i="3" s="1"/>
  <c r="BJ739" i="3"/>
  <c r="AB739" i="3" s="1"/>
  <c r="BJ740" i="3"/>
  <c r="BJ741" i="3"/>
  <c r="AB741" i="3" s="1"/>
  <c r="BJ742" i="3"/>
  <c r="AB742" i="3" s="1"/>
  <c r="BJ743" i="3"/>
  <c r="AB743" i="3" s="1"/>
  <c r="BJ744" i="3"/>
  <c r="BJ745" i="3"/>
  <c r="AB745" i="3" s="1"/>
  <c r="BJ746" i="3"/>
  <c r="AB746" i="3" s="1"/>
  <c r="BJ747" i="3"/>
  <c r="AB747" i="3" s="1"/>
  <c r="BJ748" i="3"/>
  <c r="BJ749" i="3"/>
  <c r="AB749" i="3" s="1"/>
  <c r="BJ750" i="3"/>
  <c r="AB750" i="3" s="1"/>
  <c r="BJ751" i="3"/>
  <c r="AB751" i="3" s="1"/>
  <c r="BJ752" i="3"/>
  <c r="BJ753" i="3"/>
  <c r="AB753" i="3" s="1"/>
  <c r="BJ754" i="3"/>
  <c r="AB754" i="3" s="1"/>
  <c r="BJ755" i="3"/>
  <c r="AB755" i="3" s="1"/>
  <c r="BJ756" i="3"/>
  <c r="BJ757" i="3"/>
  <c r="AB757" i="3" s="1"/>
  <c r="BJ758" i="3"/>
  <c r="AB758" i="3" s="1"/>
  <c r="BJ759" i="3"/>
  <c r="AB759" i="3" s="1"/>
  <c r="BJ760" i="3"/>
  <c r="BJ761" i="3"/>
  <c r="AB761" i="3" s="1"/>
  <c r="BJ762" i="3"/>
  <c r="AB762" i="3" s="1"/>
  <c r="BJ763" i="3"/>
  <c r="AB763" i="3" s="1"/>
  <c r="BJ764" i="3"/>
  <c r="BJ765" i="3"/>
  <c r="AB765" i="3" s="1"/>
  <c r="BJ766" i="3"/>
  <c r="AB766" i="3" s="1"/>
  <c r="BJ767" i="3"/>
  <c r="AB767" i="3" s="1"/>
  <c r="BJ768" i="3"/>
  <c r="BJ769" i="3"/>
  <c r="AB769" i="3" s="1"/>
  <c r="BJ770" i="3"/>
  <c r="AB770" i="3" s="1"/>
  <c r="BJ771" i="3"/>
  <c r="AB771" i="3" s="1"/>
  <c r="BJ772" i="3"/>
  <c r="BJ773" i="3"/>
  <c r="AB773" i="3" s="1"/>
  <c r="BJ774" i="3"/>
  <c r="AB774" i="3" s="1"/>
  <c r="BJ775" i="3"/>
  <c r="AB775" i="3" s="1"/>
  <c r="BJ776" i="3"/>
  <c r="BJ777" i="3"/>
  <c r="AB777" i="3" s="1"/>
  <c r="BJ778" i="3"/>
  <c r="AB778" i="3" s="1"/>
  <c r="BJ779" i="3"/>
  <c r="AB779" i="3" s="1"/>
  <c r="BJ780" i="3"/>
  <c r="BJ781" i="3"/>
  <c r="AB781" i="3" s="1"/>
  <c r="BJ782" i="3"/>
  <c r="AB782" i="3" s="1"/>
  <c r="BJ783" i="3"/>
  <c r="AB783" i="3" s="1"/>
  <c r="BJ784" i="3"/>
  <c r="BJ785" i="3"/>
  <c r="AB785" i="3" s="1"/>
  <c r="BJ786" i="3"/>
  <c r="AB786" i="3" s="1"/>
  <c r="BJ787" i="3"/>
  <c r="AB787" i="3" s="1"/>
  <c r="BJ788" i="3"/>
  <c r="BJ789" i="3"/>
  <c r="AB789" i="3" s="1"/>
  <c r="BJ790" i="3"/>
  <c r="AB790" i="3" s="1"/>
  <c r="BJ791" i="3"/>
  <c r="AB791" i="3" s="1"/>
  <c r="BJ792" i="3"/>
  <c r="BJ793" i="3"/>
  <c r="AB793" i="3" s="1"/>
  <c r="BJ794" i="3"/>
  <c r="AB794" i="3" s="1"/>
  <c r="BJ795" i="3"/>
  <c r="AB795" i="3" s="1"/>
  <c r="BJ796" i="3"/>
  <c r="BJ797" i="3"/>
  <c r="AB797" i="3" s="1"/>
  <c r="BJ798" i="3"/>
  <c r="AB798" i="3" s="1"/>
  <c r="BJ799" i="3"/>
  <c r="AB799" i="3" s="1"/>
  <c r="BJ800" i="3"/>
  <c r="BJ801" i="3"/>
  <c r="AB801" i="3" s="1"/>
  <c r="BJ802" i="3"/>
  <c r="AB802" i="3" s="1"/>
  <c r="BJ803" i="3"/>
  <c r="AB803" i="3" s="1"/>
  <c r="BJ804" i="3"/>
  <c r="BJ805" i="3"/>
  <c r="AB805" i="3" s="1"/>
  <c r="BJ806" i="3"/>
  <c r="AB806" i="3" s="1"/>
  <c r="BJ807" i="3"/>
  <c r="AB807" i="3" s="1"/>
  <c r="BJ808" i="3"/>
  <c r="BJ809" i="3"/>
  <c r="AB809" i="3" s="1"/>
  <c r="BJ810" i="3"/>
  <c r="AB810" i="3" s="1"/>
  <c r="BJ811" i="3"/>
  <c r="AB811" i="3" s="1"/>
  <c r="BJ812" i="3"/>
  <c r="BJ813" i="3"/>
  <c r="AB813" i="3" s="1"/>
  <c r="BJ814" i="3"/>
  <c r="AB814" i="3" s="1"/>
  <c r="BJ815" i="3"/>
  <c r="AB815" i="3" s="1"/>
  <c r="BJ816" i="3"/>
  <c r="BJ817" i="3"/>
  <c r="AB817" i="3" s="1"/>
  <c r="BJ818" i="3"/>
  <c r="AB818" i="3" s="1"/>
  <c r="BJ819" i="3"/>
  <c r="AB819" i="3" s="1"/>
  <c r="BJ820" i="3"/>
  <c r="BJ821" i="3"/>
  <c r="AB821" i="3" s="1"/>
  <c r="BJ822" i="3"/>
  <c r="AB822" i="3" s="1"/>
  <c r="BJ823" i="3"/>
  <c r="AB823" i="3" s="1"/>
  <c r="BJ824" i="3"/>
  <c r="BJ825" i="3"/>
  <c r="AB825" i="3" s="1"/>
  <c r="BJ826" i="3"/>
  <c r="AB826" i="3" s="1"/>
  <c r="BJ827" i="3"/>
  <c r="AB827" i="3" s="1"/>
  <c r="BJ828" i="3"/>
  <c r="BJ829" i="3"/>
  <c r="AB829" i="3" s="1"/>
  <c r="BJ830" i="3"/>
  <c r="AB830" i="3" s="1"/>
  <c r="BJ831" i="3"/>
  <c r="AB831" i="3" s="1"/>
  <c r="BJ832" i="3"/>
  <c r="BJ833" i="3"/>
  <c r="AB833" i="3" s="1"/>
  <c r="BJ834" i="3"/>
  <c r="AB834" i="3" s="1"/>
  <c r="BJ835" i="3"/>
  <c r="AB835" i="3" s="1"/>
  <c r="BJ836" i="3"/>
  <c r="BJ837" i="3"/>
  <c r="AB837" i="3" s="1"/>
  <c r="BJ838" i="3"/>
  <c r="AB838" i="3" s="1"/>
  <c r="BJ839" i="3"/>
  <c r="AB839" i="3" s="1"/>
  <c r="BJ840" i="3"/>
  <c r="BJ841" i="3"/>
  <c r="AB841" i="3" s="1"/>
  <c r="BJ842" i="3"/>
  <c r="AB842" i="3" s="1"/>
  <c r="BJ843" i="3"/>
  <c r="AB843" i="3" s="1"/>
  <c r="BJ844" i="3"/>
  <c r="BJ845" i="3"/>
  <c r="AB845" i="3" s="1"/>
  <c r="BJ846" i="3"/>
  <c r="AB846" i="3" s="1"/>
  <c r="BJ847" i="3"/>
  <c r="AB847" i="3" s="1"/>
  <c r="BJ848" i="3"/>
  <c r="BJ849" i="3"/>
  <c r="AB849" i="3" s="1"/>
  <c r="BJ850" i="3"/>
  <c r="AB850" i="3" s="1"/>
  <c r="BJ851" i="3"/>
  <c r="AB851" i="3" s="1"/>
  <c r="BJ852" i="3"/>
  <c r="BJ853" i="3"/>
  <c r="AB853" i="3" s="1"/>
  <c r="BJ854" i="3"/>
  <c r="AB854" i="3" s="1"/>
  <c r="BJ855" i="3"/>
  <c r="AB855" i="3" s="1"/>
  <c r="BJ856" i="3"/>
  <c r="BJ857" i="3"/>
  <c r="AB857" i="3" s="1"/>
  <c r="BJ858" i="3"/>
  <c r="AB858" i="3" s="1"/>
  <c r="BJ859" i="3"/>
  <c r="AB859" i="3" s="1"/>
  <c r="BJ860" i="3"/>
  <c r="BJ861" i="3"/>
  <c r="AB861" i="3" s="1"/>
  <c r="BJ862" i="3"/>
  <c r="AB862" i="3" s="1"/>
  <c r="BJ863" i="3"/>
  <c r="AB863" i="3" s="1"/>
  <c r="BJ864" i="3"/>
  <c r="BJ865" i="3"/>
  <c r="AB865" i="3" s="1"/>
  <c r="BJ866" i="3"/>
  <c r="AB866" i="3" s="1"/>
  <c r="BJ867" i="3"/>
  <c r="AB867" i="3" s="1"/>
  <c r="BJ868" i="3"/>
  <c r="BJ869" i="3"/>
  <c r="AB869" i="3" s="1"/>
  <c r="BJ870" i="3"/>
  <c r="AB870" i="3" s="1"/>
  <c r="BJ871" i="3"/>
  <c r="AB871" i="3" s="1"/>
  <c r="BJ872" i="3"/>
  <c r="BJ873" i="3"/>
  <c r="AB873" i="3" s="1"/>
  <c r="BJ874" i="3"/>
  <c r="AB874" i="3" s="1"/>
  <c r="BJ875" i="3"/>
  <c r="AB875" i="3" s="1"/>
  <c r="BJ876" i="3"/>
  <c r="BJ877" i="3"/>
  <c r="AB877" i="3" s="1"/>
  <c r="BJ878" i="3"/>
  <c r="AB878" i="3" s="1"/>
  <c r="BJ879" i="3"/>
  <c r="AB879" i="3" s="1"/>
  <c r="BJ880" i="3"/>
  <c r="BJ881" i="3"/>
  <c r="AB881" i="3" s="1"/>
  <c r="BJ882" i="3"/>
  <c r="AB882" i="3" s="1"/>
  <c r="BJ883" i="3"/>
  <c r="BJ884" i="3"/>
  <c r="BJ885" i="3"/>
  <c r="AB885" i="3" s="1"/>
  <c r="BJ886" i="3"/>
  <c r="AB886" i="3" s="1"/>
  <c r="BJ887" i="3"/>
  <c r="BJ888" i="3"/>
  <c r="BJ889" i="3"/>
  <c r="AB889" i="3" s="1"/>
  <c r="BJ890" i="3"/>
  <c r="AB890" i="3" s="1"/>
  <c r="BJ891" i="3"/>
  <c r="AB891" i="3" s="1"/>
  <c r="BJ892" i="3"/>
  <c r="BJ893" i="3"/>
  <c r="AB893" i="3" s="1"/>
  <c r="BJ894" i="3"/>
  <c r="AB894" i="3" s="1"/>
  <c r="BJ895" i="3"/>
  <c r="AB895" i="3" s="1"/>
  <c r="BJ896" i="3"/>
  <c r="BJ897" i="3"/>
  <c r="AB897" i="3" s="1"/>
  <c r="BJ898" i="3"/>
  <c r="AB898" i="3" s="1"/>
  <c r="BJ899" i="3"/>
  <c r="BJ900" i="3"/>
  <c r="BJ901" i="3"/>
  <c r="AB901" i="3" s="1"/>
  <c r="BJ902" i="3"/>
  <c r="AB902" i="3" s="1"/>
  <c r="BJ903" i="3"/>
  <c r="BJ904" i="3"/>
  <c r="BJ905" i="3"/>
  <c r="AB905" i="3" s="1"/>
  <c r="BJ906" i="3"/>
  <c r="AB906" i="3" s="1"/>
  <c r="BJ907" i="3"/>
  <c r="AB907" i="3" s="1"/>
  <c r="BJ908" i="3"/>
  <c r="BJ909" i="3"/>
  <c r="AB909" i="3" s="1"/>
  <c r="BJ910" i="3"/>
  <c r="AB910" i="3" s="1"/>
  <c r="BJ911" i="3"/>
  <c r="AB911" i="3" s="1"/>
  <c r="BJ912" i="3"/>
  <c r="BJ913" i="3"/>
  <c r="AB913" i="3" s="1"/>
  <c r="BJ914" i="3"/>
  <c r="AB914" i="3" s="1"/>
  <c r="BJ915" i="3"/>
  <c r="BJ916" i="3"/>
  <c r="BJ917" i="3"/>
  <c r="AB917" i="3" s="1"/>
  <c r="BJ918" i="3"/>
  <c r="AB918" i="3" s="1"/>
  <c r="BJ919" i="3"/>
  <c r="BJ920" i="3"/>
  <c r="BJ921" i="3"/>
  <c r="AB921" i="3" s="1"/>
  <c r="BJ922" i="3"/>
  <c r="AB922" i="3" s="1"/>
  <c r="BJ923" i="3"/>
  <c r="AB923" i="3" s="1"/>
  <c r="BJ924" i="3"/>
  <c r="BJ925" i="3"/>
  <c r="AB925" i="3" s="1"/>
  <c r="BJ926" i="3"/>
  <c r="AB926" i="3" s="1"/>
  <c r="BJ927" i="3"/>
  <c r="AB927" i="3" s="1"/>
  <c r="BJ928" i="3"/>
  <c r="BJ929" i="3"/>
  <c r="AB929" i="3" s="1"/>
  <c r="BJ930" i="3"/>
  <c r="AB930" i="3" s="1"/>
  <c r="BJ931" i="3"/>
  <c r="BJ932" i="3"/>
  <c r="BJ933" i="3"/>
  <c r="AB933" i="3" s="1"/>
  <c r="BJ934" i="3"/>
  <c r="AB934" i="3" s="1"/>
  <c r="BJ935" i="3"/>
  <c r="BJ936" i="3"/>
  <c r="BJ937" i="3"/>
  <c r="AB937" i="3" s="1"/>
  <c r="BJ938" i="3"/>
  <c r="AB938" i="3" s="1"/>
  <c r="BJ939" i="3"/>
  <c r="AB939" i="3" s="1"/>
  <c r="BJ940" i="3"/>
  <c r="BJ941" i="3"/>
  <c r="AB941" i="3" s="1"/>
  <c r="BJ942" i="3"/>
  <c r="AB942" i="3" s="1"/>
  <c r="BJ943" i="3"/>
  <c r="AB943" i="3" s="1"/>
  <c r="BJ944" i="3"/>
  <c r="BJ945" i="3"/>
  <c r="AB945" i="3" s="1"/>
  <c r="BJ946" i="3"/>
  <c r="AB946" i="3" s="1"/>
  <c r="BJ947" i="3"/>
  <c r="BJ948" i="3"/>
  <c r="BJ949" i="3"/>
  <c r="AB949" i="3" s="1"/>
  <c r="BJ950" i="3"/>
  <c r="AB950" i="3" s="1"/>
  <c r="BJ951" i="3"/>
  <c r="BJ952" i="3"/>
  <c r="BJ953" i="3"/>
  <c r="AB953" i="3" s="1"/>
  <c r="BJ954" i="3"/>
  <c r="AB954" i="3" s="1"/>
  <c r="BJ955" i="3"/>
  <c r="AB955" i="3" s="1"/>
  <c r="BJ956" i="3"/>
  <c r="BJ957" i="3"/>
  <c r="AB957" i="3" s="1"/>
  <c r="BJ958" i="3"/>
  <c r="AB958" i="3" s="1"/>
  <c r="BJ959" i="3"/>
  <c r="AB959" i="3" s="1"/>
  <c r="BJ960" i="3"/>
  <c r="BJ961" i="3"/>
  <c r="AB961" i="3" s="1"/>
  <c r="BJ962" i="3"/>
  <c r="AB962" i="3" s="1"/>
  <c r="BJ963" i="3"/>
  <c r="BJ964" i="3"/>
  <c r="BJ965" i="3"/>
  <c r="AB965" i="3" s="1"/>
  <c r="BJ966" i="3"/>
  <c r="AB966" i="3" s="1"/>
  <c r="BJ967" i="3"/>
  <c r="BJ968" i="3"/>
  <c r="BJ969" i="3"/>
  <c r="AB969" i="3" s="1"/>
  <c r="BJ970" i="3"/>
  <c r="AB970" i="3" s="1"/>
  <c r="BJ971" i="3"/>
  <c r="AB971" i="3" s="1"/>
  <c r="BJ972" i="3"/>
  <c r="BJ973" i="3"/>
  <c r="AB973" i="3" s="1"/>
  <c r="BJ974" i="3"/>
  <c r="AB974" i="3" s="1"/>
  <c r="BJ975" i="3"/>
  <c r="AB975" i="3" s="1"/>
  <c r="BJ976" i="3"/>
  <c r="BJ977" i="3"/>
  <c r="AB977" i="3" s="1"/>
  <c r="BJ978" i="3"/>
  <c r="AB978" i="3" s="1"/>
  <c r="BJ979" i="3"/>
  <c r="BJ980" i="3"/>
  <c r="BJ981" i="3"/>
  <c r="AB981" i="3" s="1"/>
  <c r="BJ982" i="3"/>
  <c r="AB982" i="3" s="1"/>
  <c r="BJ983" i="3"/>
  <c r="BJ984" i="3"/>
  <c r="BJ985" i="3"/>
  <c r="AB985" i="3" s="1"/>
  <c r="BJ986" i="3"/>
  <c r="AB986" i="3" s="1"/>
  <c r="BJ987" i="3"/>
  <c r="AB987" i="3" s="1"/>
  <c r="BJ988" i="3"/>
  <c r="BJ989" i="3"/>
  <c r="AB989" i="3" s="1"/>
  <c r="BJ990" i="3"/>
  <c r="AB990" i="3" s="1"/>
  <c r="BJ991" i="3"/>
  <c r="AB991" i="3" s="1"/>
  <c r="BJ992" i="3"/>
  <c r="BJ993" i="3"/>
  <c r="AB993" i="3" s="1"/>
  <c r="BJ994" i="3"/>
  <c r="AB994" i="3" s="1"/>
  <c r="BJ995" i="3"/>
  <c r="BJ996" i="3"/>
  <c r="BJ997" i="3"/>
  <c r="AB997" i="3" s="1"/>
  <c r="BJ998" i="3"/>
  <c r="AB998" i="3" s="1"/>
  <c r="BJ999" i="3"/>
  <c r="BJ1000" i="3"/>
  <c r="BJ1001" i="3"/>
  <c r="AB1001" i="3" s="1"/>
  <c r="BJ1002" i="3"/>
  <c r="AB1002" i="3" s="1"/>
  <c r="BJ1003" i="3"/>
  <c r="AB1003" i="3" s="1"/>
  <c r="BJ1004" i="3"/>
  <c r="BJ1005" i="3"/>
  <c r="AB1005" i="3" s="1"/>
  <c r="BJ1006" i="3"/>
  <c r="AB1006" i="3" s="1"/>
  <c r="BJ1007" i="3"/>
  <c r="AB1007" i="3" s="1"/>
  <c r="BJ1008" i="3"/>
  <c r="BJ1009" i="3"/>
  <c r="AB1009" i="3" s="1"/>
  <c r="BJ1010" i="3"/>
  <c r="AB1010" i="3" s="1"/>
  <c r="BJ1011" i="3"/>
  <c r="L10" i="18"/>
  <c r="M10" i="18"/>
  <c r="T10" i="18"/>
  <c r="O10" i="18" s="1"/>
  <c r="P10" i="18"/>
  <c r="G11" i="18"/>
  <c r="F11" i="18"/>
  <c r="L11" i="18"/>
  <c r="M11" i="18"/>
  <c r="P11" i="18"/>
  <c r="G12" i="18"/>
  <c r="L12" i="18"/>
  <c r="M12" i="18"/>
  <c r="P12" i="18"/>
  <c r="G13" i="18"/>
  <c r="F13" i="18"/>
  <c r="L13" i="18"/>
  <c r="M13" i="18"/>
  <c r="T13" i="18"/>
  <c r="O13" i="18" s="1"/>
  <c r="P13" i="18"/>
  <c r="L14" i="18"/>
  <c r="M14" i="18"/>
  <c r="P14" i="18"/>
  <c r="I14" i="18"/>
  <c r="H14" i="18"/>
  <c r="J14" i="18"/>
  <c r="G15" i="18"/>
  <c r="F15" i="18"/>
  <c r="L15" i="18"/>
  <c r="M15" i="18"/>
  <c r="T15" i="18"/>
  <c r="O15" i="18" s="1"/>
  <c r="P15" i="18"/>
  <c r="G16" i="18"/>
  <c r="F16" i="18"/>
  <c r="L16" i="18"/>
  <c r="M16" i="18"/>
  <c r="T16" i="18"/>
  <c r="O16" i="18" s="1"/>
  <c r="P16" i="18"/>
  <c r="G17" i="18"/>
  <c r="F17" i="18"/>
  <c r="L17" i="18"/>
  <c r="M17" i="18"/>
  <c r="T17" i="18"/>
  <c r="O17" i="18" s="1"/>
  <c r="P17" i="18"/>
  <c r="G18" i="18"/>
  <c r="L18" i="18"/>
  <c r="M18" i="18"/>
  <c r="T18" i="18"/>
  <c r="O18" i="18" s="1"/>
  <c r="P18" i="18"/>
  <c r="G19" i="18"/>
  <c r="F19" i="18"/>
  <c r="L19" i="18"/>
  <c r="M19" i="18"/>
  <c r="T19" i="18"/>
  <c r="O19" i="18" s="1"/>
  <c r="P19" i="18"/>
  <c r="G20" i="18"/>
  <c r="F20" i="18"/>
  <c r="L20" i="18"/>
  <c r="M20" i="18"/>
  <c r="T20" i="18"/>
  <c r="O20" i="18" s="1"/>
  <c r="P20" i="18"/>
  <c r="G21" i="18"/>
  <c r="F21" i="18"/>
  <c r="L21" i="18"/>
  <c r="M21" i="18"/>
  <c r="T21" i="18"/>
  <c r="O21" i="18" s="1"/>
  <c r="P21" i="18"/>
  <c r="G22" i="18"/>
  <c r="F22" i="18"/>
  <c r="L22" i="18"/>
  <c r="M22" i="18"/>
  <c r="T22" i="18"/>
  <c r="O22" i="18" s="1"/>
  <c r="P22" i="18"/>
  <c r="G23" i="18"/>
  <c r="F23" i="18"/>
  <c r="L23" i="18"/>
  <c r="M23" i="18"/>
  <c r="T23" i="18"/>
  <c r="O23" i="18" s="1"/>
  <c r="P23" i="18"/>
  <c r="G24" i="18"/>
  <c r="F24" i="18"/>
  <c r="L24" i="18"/>
  <c r="M24" i="18"/>
  <c r="T24" i="18"/>
  <c r="O24" i="18" s="1"/>
  <c r="P24" i="18"/>
  <c r="G25" i="18"/>
  <c r="F25" i="18"/>
  <c r="L25" i="18"/>
  <c r="M25" i="18"/>
  <c r="T25" i="18"/>
  <c r="O25" i="18" s="1"/>
  <c r="P25" i="18"/>
  <c r="G26" i="18"/>
  <c r="F26" i="18"/>
  <c r="L26" i="18"/>
  <c r="M26" i="18"/>
  <c r="T26" i="18"/>
  <c r="O26" i="18" s="1"/>
  <c r="P26" i="18"/>
  <c r="BN1011" i="3"/>
  <c r="BM1011" i="3"/>
  <c r="BN1010" i="3"/>
  <c r="BM1010" i="3"/>
  <c r="BN1009" i="3"/>
  <c r="BM1009" i="3"/>
  <c r="BN1008" i="3"/>
  <c r="BM1008" i="3"/>
  <c r="BN1007" i="3"/>
  <c r="BM1007" i="3"/>
  <c r="BN1006" i="3"/>
  <c r="BM1006" i="3"/>
  <c r="BN1005" i="3"/>
  <c r="BM1005" i="3"/>
  <c r="BN1004" i="3"/>
  <c r="BM1004" i="3"/>
  <c r="BN1003" i="3"/>
  <c r="BM1003" i="3"/>
  <c r="BN1002" i="3"/>
  <c r="BM1002" i="3"/>
  <c r="BN1001" i="3"/>
  <c r="E1001" i="3" s="1"/>
  <c r="BM1001" i="3"/>
  <c r="BN1000" i="3"/>
  <c r="BM1000" i="3"/>
  <c r="BN999" i="3"/>
  <c r="BM999" i="3"/>
  <c r="BN998" i="3"/>
  <c r="BM998" i="3"/>
  <c r="BN997" i="3"/>
  <c r="BM997" i="3"/>
  <c r="BN996" i="3"/>
  <c r="BM996" i="3"/>
  <c r="BN995" i="3"/>
  <c r="BM995" i="3"/>
  <c r="BN994" i="3"/>
  <c r="BM994" i="3"/>
  <c r="BN993" i="3"/>
  <c r="BM993" i="3"/>
  <c r="BN992" i="3"/>
  <c r="BM992" i="3"/>
  <c r="BN991" i="3"/>
  <c r="BM991" i="3"/>
  <c r="BN990" i="3"/>
  <c r="BM990" i="3"/>
  <c r="BN989" i="3"/>
  <c r="BM989" i="3"/>
  <c r="BN988" i="3"/>
  <c r="BM988" i="3"/>
  <c r="BN987" i="3"/>
  <c r="BM987" i="3"/>
  <c r="BN986" i="3"/>
  <c r="BM986" i="3"/>
  <c r="BN985" i="3"/>
  <c r="BM985" i="3"/>
  <c r="BN984" i="3"/>
  <c r="BM984" i="3"/>
  <c r="BN983" i="3"/>
  <c r="BM983" i="3"/>
  <c r="BN982" i="3"/>
  <c r="BM982" i="3"/>
  <c r="BN981" i="3"/>
  <c r="BM981" i="3"/>
  <c r="BN980" i="3"/>
  <c r="BM980" i="3"/>
  <c r="BN979" i="3"/>
  <c r="BM979" i="3"/>
  <c r="BN978" i="3"/>
  <c r="BM978" i="3"/>
  <c r="BN977" i="3"/>
  <c r="BM977" i="3"/>
  <c r="BN976" i="3"/>
  <c r="BM976" i="3"/>
  <c r="BN975" i="3"/>
  <c r="BM975" i="3"/>
  <c r="BN974" i="3"/>
  <c r="BM974" i="3"/>
  <c r="BN973" i="3"/>
  <c r="BM973" i="3"/>
  <c r="BN972" i="3"/>
  <c r="BM972" i="3"/>
  <c r="BN971" i="3"/>
  <c r="BM971" i="3"/>
  <c r="BN970" i="3"/>
  <c r="BM970" i="3"/>
  <c r="BN969" i="3"/>
  <c r="E969" i="3" s="1"/>
  <c r="BM969" i="3"/>
  <c r="BN968" i="3"/>
  <c r="BM968" i="3"/>
  <c r="BN967" i="3"/>
  <c r="BM967" i="3"/>
  <c r="BN966" i="3"/>
  <c r="BM966" i="3"/>
  <c r="BN965" i="3"/>
  <c r="BM965" i="3"/>
  <c r="BN964" i="3"/>
  <c r="BM964" i="3"/>
  <c r="BN963" i="3"/>
  <c r="BM963" i="3"/>
  <c r="BN962" i="3"/>
  <c r="BM962" i="3"/>
  <c r="BN961" i="3"/>
  <c r="BM961" i="3"/>
  <c r="BN960" i="3"/>
  <c r="BM960" i="3"/>
  <c r="BN959" i="3"/>
  <c r="BM959" i="3"/>
  <c r="BN958" i="3"/>
  <c r="BM958" i="3"/>
  <c r="BN957" i="3"/>
  <c r="BM957" i="3"/>
  <c r="BN956" i="3"/>
  <c r="BM956" i="3"/>
  <c r="BN955" i="3"/>
  <c r="BM955" i="3"/>
  <c r="BN954" i="3"/>
  <c r="BM954" i="3"/>
  <c r="BN953" i="3"/>
  <c r="BM953" i="3"/>
  <c r="BN952" i="3"/>
  <c r="BM952" i="3"/>
  <c r="BN951" i="3"/>
  <c r="BM951" i="3"/>
  <c r="BN950" i="3"/>
  <c r="BM950" i="3"/>
  <c r="BN949" i="3"/>
  <c r="BM949" i="3"/>
  <c r="BN948" i="3"/>
  <c r="BM948" i="3"/>
  <c r="BN947" i="3"/>
  <c r="BM947" i="3"/>
  <c r="BN946" i="3"/>
  <c r="BM946" i="3"/>
  <c r="BN945" i="3"/>
  <c r="BM945" i="3"/>
  <c r="BN944" i="3"/>
  <c r="BM944" i="3"/>
  <c r="BN943" i="3"/>
  <c r="BM943" i="3"/>
  <c r="BN942" i="3"/>
  <c r="BM942" i="3"/>
  <c r="BN941" i="3"/>
  <c r="BM941" i="3"/>
  <c r="BN940" i="3"/>
  <c r="BM940" i="3"/>
  <c r="BN939" i="3"/>
  <c r="BM939" i="3"/>
  <c r="BN938" i="3"/>
  <c r="BM938" i="3"/>
  <c r="BN937" i="3"/>
  <c r="BM937" i="3"/>
  <c r="BN936" i="3"/>
  <c r="BM936" i="3"/>
  <c r="BN935" i="3"/>
  <c r="BM935" i="3"/>
  <c r="BN934" i="3"/>
  <c r="BM934" i="3"/>
  <c r="BN933" i="3"/>
  <c r="BM933" i="3"/>
  <c r="BN932" i="3"/>
  <c r="BM932" i="3"/>
  <c r="BN931" i="3"/>
  <c r="BM931" i="3"/>
  <c r="BN930" i="3"/>
  <c r="BM930" i="3"/>
  <c r="BN929" i="3"/>
  <c r="BM929" i="3"/>
  <c r="BN928" i="3"/>
  <c r="BM928" i="3"/>
  <c r="BN927" i="3"/>
  <c r="BM927" i="3"/>
  <c r="BN926" i="3"/>
  <c r="BM926" i="3"/>
  <c r="BN925" i="3"/>
  <c r="BM925" i="3"/>
  <c r="BN924" i="3"/>
  <c r="BM924" i="3"/>
  <c r="BN923" i="3"/>
  <c r="BM923" i="3"/>
  <c r="BN922" i="3"/>
  <c r="BM922" i="3"/>
  <c r="BN921" i="3"/>
  <c r="BM921" i="3"/>
  <c r="BN920" i="3"/>
  <c r="BM920" i="3"/>
  <c r="BN919" i="3"/>
  <c r="BM919" i="3"/>
  <c r="BN918" i="3"/>
  <c r="BM918" i="3"/>
  <c r="BN917" i="3"/>
  <c r="BM917" i="3"/>
  <c r="BN916" i="3"/>
  <c r="BM916" i="3"/>
  <c r="BN915" i="3"/>
  <c r="BM915" i="3"/>
  <c r="BN914" i="3"/>
  <c r="BM914" i="3"/>
  <c r="BN913" i="3"/>
  <c r="BM913" i="3"/>
  <c r="BN912" i="3"/>
  <c r="BM912" i="3"/>
  <c r="BN911" i="3"/>
  <c r="BM911" i="3"/>
  <c r="BN910" i="3"/>
  <c r="BM910" i="3"/>
  <c r="BN909" i="3"/>
  <c r="BM909" i="3"/>
  <c r="BN908" i="3"/>
  <c r="BM908" i="3"/>
  <c r="BN907" i="3"/>
  <c r="BM907" i="3"/>
  <c r="BN906" i="3"/>
  <c r="BM906" i="3"/>
  <c r="BN905" i="3"/>
  <c r="BM905" i="3"/>
  <c r="BN904" i="3"/>
  <c r="BM904" i="3"/>
  <c r="BN903" i="3"/>
  <c r="BM903" i="3"/>
  <c r="BN902" i="3"/>
  <c r="BM902" i="3"/>
  <c r="BN901" i="3"/>
  <c r="BM901" i="3"/>
  <c r="BN900" i="3"/>
  <c r="BM900" i="3"/>
  <c r="BN899" i="3"/>
  <c r="BM899" i="3"/>
  <c r="BN898" i="3"/>
  <c r="BM898" i="3"/>
  <c r="BN897" i="3"/>
  <c r="BM897" i="3"/>
  <c r="BN896" i="3"/>
  <c r="BM896" i="3"/>
  <c r="BN895" i="3"/>
  <c r="BM895" i="3"/>
  <c r="BN894" i="3"/>
  <c r="BM894" i="3"/>
  <c r="BN893" i="3"/>
  <c r="BM893" i="3"/>
  <c r="BN892" i="3"/>
  <c r="BM892" i="3"/>
  <c r="BN891" i="3"/>
  <c r="BM891" i="3"/>
  <c r="BN890" i="3"/>
  <c r="BM890" i="3"/>
  <c r="BN889" i="3"/>
  <c r="BM889" i="3"/>
  <c r="BN888" i="3"/>
  <c r="BM888" i="3"/>
  <c r="BN887" i="3"/>
  <c r="BM887" i="3"/>
  <c r="BN886" i="3"/>
  <c r="BM886" i="3"/>
  <c r="BN885" i="3"/>
  <c r="BM885" i="3"/>
  <c r="BN884" i="3"/>
  <c r="BM884" i="3"/>
  <c r="BN883" i="3"/>
  <c r="BM883" i="3"/>
  <c r="BN882" i="3"/>
  <c r="BM882" i="3"/>
  <c r="BN881" i="3"/>
  <c r="BM881" i="3"/>
  <c r="BN880" i="3"/>
  <c r="BM880" i="3"/>
  <c r="BN879" i="3"/>
  <c r="BM879" i="3"/>
  <c r="BN878" i="3"/>
  <c r="BM878" i="3"/>
  <c r="BN877" i="3"/>
  <c r="BM877" i="3"/>
  <c r="BN876" i="3"/>
  <c r="BM876" i="3"/>
  <c r="BN875" i="3"/>
  <c r="BM875" i="3"/>
  <c r="BN874" i="3"/>
  <c r="BM874" i="3"/>
  <c r="BN873" i="3"/>
  <c r="BM873" i="3"/>
  <c r="BN872" i="3"/>
  <c r="BM872" i="3"/>
  <c r="BN871" i="3"/>
  <c r="BM871" i="3"/>
  <c r="BN870" i="3"/>
  <c r="BM870" i="3"/>
  <c r="BN869" i="3"/>
  <c r="BM869" i="3"/>
  <c r="BN868" i="3"/>
  <c r="BM868" i="3"/>
  <c r="BN867" i="3"/>
  <c r="BM867" i="3"/>
  <c r="BN866" i="3"/>
  <c r="BM866" i="3"/>
  <c r="BN865" i="3"/>
  <c r="BM865" i="3"/>
  <c r="BN864" i="3"/>
  <c r="BM864" i="3"/>
  <c r="BN863" i="3"/>
  <c r="BM863" i="3"/>
  <c r="BN862" i="3"/>
  <c r="BM862" i="3"/>
  <c r="BN861" i="3"/>
  <c r="BM861" i="3"/>
  <c r="BN860" i="3"/>
  <c r="BM860" i="3"/>
  <c r="BN859" i="3"/>
  <c r="BM859" i="3"/>
  <c r="BN858" i="3"/>
  <c r="BM858" i="3"/>
  <c r="BN857" i="3"/>
  <c r="BM857" i="3"/>
  <c r="BN856" i="3"/>
  <c r="BM856" i="3"/>
  <c r="BN855" i="3"/>
  <c r="BM855" i="3"/>
  <c r="BN854" i="3"/>
  <c r="BM854" i="3"/>
  <c r="BN853" i="3"/>
  <c r="BM853" i="3"/>
  <c r="BN852" i="3"/>
  <c r="BM852" i="3"/>
  <c r="BN851" i="3"/>
  <c r="BM851" i="3"/>
  <c r="BN850" i="3"/>
  <c r="BM850" i="3"/>
  <c r="BN849" i="3"/>
  <c r="BM849" i="3"/>
  <c r="BN848" i="3"/>
  <c r="BM848" i="3"/>
  <c r="BN847" i="3"/>
  <c r="BM847" i="3"/>
  <c r="BN846" i="3"/>
  <c r="BM846" i="3"/>
  <c r="BN845" i="3"/>
  <c r="BM845" i="3"/>
  <c r="BN844" i="3"/>
  <c r="BM844" i="3"/>
  <c r="BN843" i="3"/>
  <c r="BM843" i="3"/>
  <c r="BN842" i="3"/>
  <c r="BM842" i="3"/>
  <c r="BN841" i="3"/>
  <c r="BM841" i="3"/>
  <c r="BN840" i="3"/>
  <c r="BM840" i="3"/>
  <c r="BN839" i="3"/>
  <c r="BM839" i="3"/>
  <c r="BN838" i="3"/>
  <c r="BM838" i="3"/>
  <c r="BN837" i="3"/>
  <c r="BM837" i="3"/>
  <c r="BN836" i="3"/>
  <c r="BM836" i="3"/>
  <c r="BN835" i="3"/>
  <c r="BM835" i="3"/>
  <c r="BN834" i="3"/>
  <c r="BM834" i="3"/>
  <c r="BN833" i="3"/>
  <c r="BM833" i="3"/>
  <c r="BN832" i="3"/>
  <c r="BM832" i="3"/>
  <c r="BN831" i="3"/>
  <c r="BM831" i="3"/>
  <c r="BN830" i="3"/>
  <c r="BM830" i="3"/>
  <c r="BN829" i="3"/>
  <c r="BM829" i="3"/>
  <c r="BN828" i="3"/>
  <c r="BM828" i="3"/>
  <c r="BN827" i="3"/>
  <c r="BM827" i="3"/>
  <c r="BN826" i="3"/>
  <c r="BM826" i="3"/>
  <c r="BN825" i="3"/>
  <c r="BM825" i="3"/>
  <c r="BN824" i="3"/>
  <c r="BM824" i="3"/>
  <c r="BN823" i="3"/>
  <c r="BM823" i="3"/>
  <c r="BN822" i="3"/>
  <c r="BM822" i="3"/>
  <c r="BN821" i="3"/>
  <c r="BM821" i="3"/>
  <c r="BN820" i="3"/>
  <c r="BM820" i="3"/>
  <c r="BN819" i="3"/>
  <c r="BM819" i="3"/>
  <c r="BN818" i="3"/>
  <c r="BM818" i="3"/>
  <c r="BN817" i="3"/>
  <c r="BM817" i="3"/>
  <c r="BN816" i="3"/>
  <c r="BM816" i="3"/>
  <c r="BN815" i="3"/>
  <c r="BM815" i="3"/>
  <c r="BN814" i="3"/>
  <c r="BM814" i="3"/>
  <c r="BN813" i="3"/>
  <c r="BM813" i="3"/>
  <c r="BN812" i="3"/>
  <c r="BM812" i="3"/>
  <c r="BN811" i="3"/>
  <c r="BM811" i="3"/>
  <c r="BN810" i="3"/>
  <c r="BM810" i="3"/>
  <c r="BN809" i="3"/>
  <c r="BM809" i="3"/>
  <c r="BN808" i="3"/>
  <c r="BM808" i="3"/>
  <c r="BN807" i="3"/>
  <c r="BM807" i="3"/>
  <c r="BN806" i="3"/>
  <c r="BM806" i="3"/>
  <c r="BN805" i="3"/>
  <c r="BM805" i="3"/>
  <c r="BN804" i="3"/>
  <c r="BM804" i="3"/>
  <c r="BN803" i="3"/>
  <c r="BM803" i="3"/>
  <c r="BN802" i="3"/>
  <c r="BM802" i="3"/>
  <c r="BN801" i="3"/>
  <c r="BM801" i="3"/>
  <c r="BN800" i="3"/>
  <c r="BM800" i="3"/>
  <c r="BN799" i="3"/>
  <c r="BM799" i="3"/>
  <c r="BN798" i="3"/>
  <c r="BM798" i="3"/>
  <c r="BN797" i="3"/>
  <c r="BM797" i="3"/>
  <c r="BN796" i="3"/>
  <c r="BM796" i="3"/>
  <c r="BN795" i="3"/>
  <c r="BM795" i="3"/>
  <c r="BN794" i="3"/>
  <c r="BM794" i="3"/>
  <c r="BN793" i="3"/>
  <c r="BM793" i="3"/>
  <c r="BN792" i="3"/>
  <c r="BM792" i="3"/>
  <c r="BN791" i="3"/>
  <c r="BM791" i="3"/>
  <c r="BN790" i="3"/>
  <c r="BM790" i="3"/>
  <c r="BN789" i="3"/>
  <c r="BM789" i="3"/>
  <c r="BN788" i="3"/>
  <c r="BM788" i="3"/>
  <c r="BN787" i="3"/>
  <c r="BM787" i="3"/>
  <c r="BN786" i="3"/>
  <c r="BM786" i="3"/>
  <c r="BN785" i="3"/>
  <c r="BM785" i="3"/>
  <c r="BN784" i="3"/>
  <c r="BM784" i="3"/>
  <c r="BN783" i="3"/>
  <c r="BM783" i="3"/>
  <c r="BN782" i="3"/>
  <c r="BM782" i="3"/>
  <c r="BN781" i="3"/>
  <c r="BM781" i="3"/>
  <c r="BN780" i="3"/>
  <c r="BM780" i="3"/>
  <c r="BN779" i="3"/>
  <c r="BM779" i="3"/>
  <c r="BN778" i="3"/>
  <c r="BM778" i="3"/>
  <c r="BN777" i="3"/>
  <c r="BM777" i="3"/>
  <c r="BN776" i="3"/>
  <c r="BM776" i="3"/>
  <c r="BN775" i="3"/>
  <c r="BM775" i="3"/>
  <c r="BN774" i="3"/>
  <c r="BM774" i="3"/>
  <c r="BN773" i="3"/>
  <c r="BM773" i="3"/>
  <c r="BN772" i="3"/>
  <c r="BM772" i="3"/>
  <c r="BN771" i="3"/>
  <c r="BM771" i="3"/>
  <c r="BN770" i="3"/>
  <c r="BM770" i="3"/>
  <c r="BN769" i="3"/>
  <c r="BM769" i="3"/>
  <c r="BN768" i="3"/>
  <c r="BM768" i="3"/>
  <c r="BN767" i="3"/>
  <c r="BM767" i="3"/>
  <c r="BN766" i="3"/>
  <c r="BM766" i="3"/>
  <c r="BN765" i="3"/>
  <c r="BM765" i="3"/>
  <c r="BN764" i="3"/>
  <c r="BM764" i="3"/>
  <c r="BN763" i="3"/>
  <c r="BM763" i="3"/>
  <c r="BN762" i="3"/>
  <c r="BM762" i="3"/>
  <c r="BN761" i="3"/>
  <c r="BM761" i="3"/>
  <c r="BN760" i="3"/>
  <c r="BM760" i="3"/>
  <c r="BN759" i="3"/>
  <c r="BM759" i="3"/>
  <c r="BN758" i="3"/>
  <c r="BM758" i="3"/>
  <c r="BN757" i="3"/>
  <c r="BM757" i="3"/>
  <c r="BN756" i="3"/>
  <c r="BM756" i="3"/>
  <c r="BN755" i="3"/>
  <c r="BM755" i="3"/>
  <c r="BN754" i="3"/>
  <c r="BM754" i="3"/>
  <c r="BN753" i="3"/>
  <c r="BM753" i="3"/>
  <c r="BN752" i="3"/>
  <c r="BM752" i="3"/>
  <c r="BN751" i="3"/>
  <c r="BM751" i="3"/>
  <c r="BN750" i="3"/>
  <c r="BM750" i="3"/>
  <c r="BN749" i="3"/>
  <c r="BM749" i="3"/>
  <c r="BN748" i="3"/>
  <c r="BM748" i="3"/>
  <c r="BN747" i="3"/>
  <c r="BM747" i="3"/>
  <c r="BN746" i="3"/>
  <c r="BM746" i="3"/>
  <c r="BN745" i="3"/>
  <c r="BM745" i="3"/>
  <c r="BN744" i="3"/>
  <c r="BM744" i="3"/>
  <c r="BN743" i="3"/>
  <c r="BM743" i="3"/>
  <c r="BN742" i="3"/>
  <c r="BM742" i="3"/>
  <c r="BN741" i="3"/>
  <c r="BM741" i="3"/>
  <c r="BN740" i="3"/>
  <c r="BM740" i="3"/>
  <c r="BN739" i="3"/>
  <c r="BM739" i="3"/>
  <c r="BN738" i="3"/>
  <c r="BM738" i="3"/>
  <c r="BN737" i="3"/>
  <c r="BM737" i="3"/>
  <c r="BN736" i="3"/>
  <c r="BM736" i="3"/>
  <c r="BN735" i="3"/>
  <c r="BM735" i="3"/>
  <c r="BN734" i="3"/>
  <c r="BM734" i="3"/>
  <c r="BN733" i="3"/>
  <c r="BM733" i="3"/>
  <c r="BN732" i="3"/>
  <c r="BM732" i="3"/>
  <c r="BN731" i="3"/>
  <c r="BM731" i="3"/>
  <c r="BN730" i="3"/>
  <c r="BM730" i="3"/>
  <c r="BN729" i="3"/>
  <c r="BM729" i="3"/>
  <c r="BN728" i="3"/>
  <c r="BM728" i="3"/>
  <c r="BN727" i="3"/>
  <c r="BM727" i="3"/>
  <c r="BN726" i="3"/>
  <c r="BM726" i="3"/>
  <c r="BN725" i="3"/>
  <c r="BM725" i="3"/>
  <c r="BN724" i="3"/>
  <c r="BM724" i="3"/>
  <c r="BN723" i="3"/>
  <c r="BM723" i="3"/>
  <c r="BN722" i="3"/>
  <c r="BM722" i="3"/>
  <c r="BN721" i="3"/>
  <c r="BM721" i="3"/>
  <c r="BN720" i="3"/>
  <c r="BM720" i="3"/>
  <c r="BN719" i="3"/>
  <c r="BM719" i="3"/>
  <c r="BN718" i="3"/>
  <c r="BM718" i="3"/>
  <c r="BN717" i="3"/>
  <c r="BM717" i="3"/>
  <c r="BN716" i="3"/>
  <c r="BM716" i="3"/>
  <c r="BN715" i="3"/>
  <c r="BM715" i="3"/>
  <c r="BN714" i="3"/>
  <c r="BM714" i="3"/>
  <c r="BN713" i="3"/>
  <c r="BM713" i="3"/>
  <c r="BN712" i="3"/>
  <c r="BM712" i="3"/>
  <c r="BN711" i="3"/>
  <c r="BM711" i="3"/>
  <c r="BN710" i="3"/>
  <c r="BM710" i="3"/>
  <c r="BN709" i="3"/>
  <c r="BM709" i="3"/>
  <c r="BN708" i="3"/>
  <c r="BM708" i="3"/>
  <c r="BN707" i="3"/>
  <c r="BM707" i="3"/>
  <c r="BN706" i="3"/>
  <c r="BM706" i="3"/>
  <c r="BN705" i="3"/>
  <c r="BM705" i="3"/>
  <c r="BN704" i="3"/>
  <c r="BM704" i="3"/>
  <c r="BN703" i="3"/>
  <c r="BM703" i="3"/>
  <c r="BN702" i="3"/>
  <c r="BM702" i="3"/>
  <c r="BN701" i="3"/>
  <c r="BM701" i="3"/>
  <c r="BN700" i="3"/>
  <c r="BM700" i="3"/>
  <c r="BN699" i="3"/>
  <c r="BM699" i="3"/>
  <c r="BN698" i="3"/>
  <c r="BM698" i="3"/>
  <c r="BN697" i="3"/>
  <c r="BM697" i="3"/>
  <c r="BN696" i="3"/>
  <c r="BM696" i="3"/>
  <c r="BN695" i="3"/>
  <c r="BM695" i="3"/>
  <c r="BN694" i="3"/>
  <c r="BM694" i="3"/>
  <c r="BN693" i="3"/>
  <c r="BM693" i="3"/>
  <c r="BN692" i="3"/>
  <c r="BM692" i="3"/>
  <c r="BN691" i="3"/>
  <c r="BM691" i="3"/>
  <c r="BN690" i="3"/>
  <c r="BM690" i="3"/>
  <c r="BN689" i="3"/>
  <c r="BM689" i="3"/>
  <c r="BN688" i="3"/>
  <c r="BM688" i="3"/>
  <c r="BN687" i="3"/>
  <c r="BM687" i="3"/>
  <c r="BN686" i="3"/>
  <c r="BM686" i="3"/>
  <c r="BN685" i="3"/>
  <c r="BM685" i="3"/>
  <c r="BN684" i="3"/>
  <c r="BM684" i="3"/>
  <c r="BN683" i="3"/>
  <c r="BM683" i="3"/>
  <c r="BN682" i="3"/>
  <c r="BM682" i="3"/>
  <c r="BN681" i="3"/>
  <c r="BM681" i="3"/>
  <c r="BN680" i="3"/>
  <c r="BM680" i="3"/>
  <c r="BN679" i="3"/>
  <c r="BM679" i="3"/>
  <c r="BN678" i="3"/>
  <c r="BM678" i="3"/>
  <c r="BN677" i="3"/>
  <c r="BM677" i="3"/>
  <c r="BN676" i="3"/>
  <c r="BM676" i="3"/>
  <c r="BN675" i="3"/>
  <c r="BM675" i="3"/>
  <c r="BN674" i="3"/>
  <c r="BM674" i="3"/>
  <c r="BN673" i="3"/>
  <c r="BM673" i="3"/>
  <c r="BN672" i="3"/>
  <c r="BM672" i="3"/>
  <c r="BN671" i="3"/>
  <c r="BM671" i="3"/>
  <c r="BN670" i="3"/>
  <c r="BM670" i="3"/>
  <c r="BN669" i="3"/>
  <c r="BM669" i="3"/>
  <c r="BN668" i="3"/>
  <c r="BM668" i="3"/>
  <c r="BN667" i="3"/>
  <c r="BM667" i="3"/>
  <c r="BN666" i="3"/>
  <c r="BM666" i="3"/>
  <c r="BN665" i="3"/>
  <c r="BM665" i="3"/>
  <c r="BN664" i="3"/>
  <c r="BM664" i="3"/>
  <c r="BN663" i="3"/>
  <c r="BM663" i="3"/>
  <c r="BN662" i="3"/>
  <c r="BM662" i="3"/>
  <c r="BN661" i="3"/>
  <c r="BM661" i="3"/>
  <c r="BN660" i="3"/>
  <c r="BM660" i="3"/>
  <c r="BN659" i="3"/>
  <c r="BM659" i="3"/>
  <c r="BN658" i="3"/>
  <c r="BM658" i="3"/>
  <c r="BN657" i="3"/>
  <c r="BM657" i="3"/>
  <c r="BN656" i="3"/>
  <c r="BM656" i="3"/>
  <c r="BN655" i="3"/>
  <c r="BM655" i="3"/>
  <c r="BN654" i="3"/>
  <c r="BM654" i="3"/>
  <c r="BN653" i="3"/>
  <c r="BM653" i="3"/>
  <c r="BN652" i="3"/>
  <c r="BM652" i="3"/>
  <c r="BN651" i="3"/>
  <c r="BM651" i="3"/>
  <c r="BN650" i="3"/>
  <c r="BM650" i="3"/>
  <c r="BN649" i="3"/>
  <c r="BM649" i="3"/>
  <c r="BN648" i="3"/>
  <c r="BM648" i="3"/>
  <c r="BN647" i="3"/>
  <c r="BM647" i="3"/>
  <c r="BN646" i="3"/>
  <c r="BM646" i="3"/>
  <c r="BN645" i="3"/>
  <c r="BM645" i="3"/>
  <c r="BN644" i="3"/>
  <c r="BM644" i="3"/>
  <c r="BN643" i="3"/>
  <c r="BM643" i="3"/>
  <c r="BN642" i="3"/>
  <c r="BM642" i="3"/>
  <c r="BN641" i="3"/>
  <c r="E641" i="3" s="1"/>
  <c r="BM641" i="3"/>
  <c r="BN640" i="3"/>
  <c r="BM640" i="3"/>
  <c r="BN639" i="3"/>
  <c r="BM639" i="3"/>
  <c r="BN638" i="3"/>
  <c r="BM638" i="3"/>
  <c r="BN637" i="3"/>
  <c r="BM637" i="3"/>
  <c r="BN636" i="3"/>
  <c r="BM636" i="3"/>
  <c r="BN635" i="3"/>
  <c r="BM635" i="3"/>
  <c r="BN634" i="3"/>
  <c r="BM634" i="3"/>
  <c r="BN633" i="3"/>
  <c r="BM633" i="3"/>
  <c r="BN632" i="3"/>
  <c r="BM632" i="3"/>
  <c r="BN631" i="3"/>
  <c r="BM631" i="3"/>
  <c r="BN630" i="3"/>
  <c r="BM630" i="3"/>
  <c r="BN629" i="3"/>
  <c r="BM629" i="3"/>
  <c r="BN628" i="3"/>
  <c r="BM628" i="3"/>
  <c r="BN627" i="3"/>
  <c r="BM627" i="3"/>
  <c r="BN626" i="3"/>
  <c r="BM626" i="3"/>
  <c r="BN625" i="3"/>
  <c r="BM625" i="3"/>
  <c r="BN624" i="3"/>
  <c r="BM624" i="3"/>
  <c r="BN623" i="3"/>
  <c r="BM623" i="3"/>
  <c r="BN622" i="3"/>
  <c r="BM622" i="3"/>
  <c r="BN621" i="3"/>
  <c r="BM621" i="3"/>
  <c r="BN620" i="3"/>
  <c r="BM620" i="3"/>
  <c r="BN619" i="3"/>
  <c r="BM619" i="3"/>
  <c r="BN618" i="3"/>
  <c r="BM618" i="3"/>
  <c r="BN617" i="3"/>
  <c r="BM617" i="3"/>
  <c r="BN616" i="3"/>
  <c r="BM616" i="3"/>
  <c r="BN615" i="3"/>
  <c r="BM615" i="3"/>
  <c r="BN614" i="3"/>
  <c r="BM614" i="3"/>
  <c r="BN613" i="3"/>
  <c r="BM613" i="3"/>
  <c r="BN612" i="3"/>
  <c r="BM612" i="3"/>
  <c r="BN611" i="3"/>
  <c r="BM611" i="3"/>
  <c r="BN610" i="3"/>
  <c r="BM610" i="3"/>
  <c r="BN609" i="3"/>
  <c r="E609" i="3" s="1"/>
  <c r="BM609" i="3"/>
  <c r="BN608" i="3"/>
  <c r="BM608" i="3"/>
  <c r="BN607" i="3"/>
  <c r="BM607" i="3"/>
  <c r="BN606" i="3"/>
  <c r="BM606" i="3"/>
  <c r="BN605" i="3"/>
  <c r="BM605" i="3"/>
  <c r="BN604" i="3"/>
  <c r="BM604" i="3"/>
  <c r="BN603" i="3"/>
  <c r="BM603" i="3"/>
  <c r="BN602" i="3"/>
  <c r="BM602" i="3"/>
  <c r="BN601" i="3"/>
  <c r="BM601" i="3"/>
  <c r="BN600" i="3"/>
  <c r="BM600" i="3"/>
  <c r="BN599" i="3"/>
  <c r="BM599" i="3"/>
  <c r="BN598" i="3"/>
  <c r="BM598" i="3"/>
  <c r="BN597" i="3"/>
  <c r="BM597" i="3"/>
  <c r="BN596" i="3"/>
  <c r="BM596" i="3"/>
  <c r="BN595" i="3"/>
  <c r="BM595" i="3"/>
  <c r="BN594" i="3"/>
  <c r="BM594" i="3"/>
  <c r="BN593" i="3"/>
  <c r="BM593" i="3"/>
  <c r="BN592" i="3"/>
  <c r="BM592" i="3"/>
  <c r="BN591" i="3"/>
  <c r="BM591" i="3"/>
  <c r="BN590" i="3"/>
  <c r="BM590" i="3"/>
  <c r="BN589" i="3"/>
  <c r="BM589" i="3"/>
  <c r="BN588" i="3"/>
  <c r="BM588" i="3"/>
  <c r="BN587" i="3"/>
  <c r="BM587" i="3"/>
  <c r="BN586" i="3"/>
  <c r="BM586" i="3"/>
  <c r="BN585" i="3"/>
  <c r="BM585" i="3"/>
  <c r="BN584" i="3"/>
  <c r="BM584" i="3"/>
  <c r="BN583" i="3"/>
  <c r="BM583" i="3"/>
  <c r="BN582" i="3"/>
  <c r="BM582" i="3"/>
  <c r="BN581" i="3"/>
  <c r="BM581" i="3"/>
  <c r="BN580" i="3"/>
  <c r="BM580" i="3"/>
  <c r="BN579" i="3"/>
  <c r="BM579" i="3"/>
  <c r="BN578" i="3"/>
  <c r="BM578" i="3"/>
  <c r="BN577" i="3"/>
  <c r="BM577" i="3"/>
  <c r="BN576" i="3"/>
  <c r="BM576" i="3"/>
  <c r="BN575" i="3"/>
  <c r="BM575" i="3"/>
  <c r="BN574" i="3"/>
  <c r="BM574" i="3"/>
  <c r="BN573" i="3"/>
  <c r="BM573" i="3"/>
  <c r="BN572" i="3"/>
  <c r="BM572" i="3"/>
  <c r="BN571" i="3"/>
  <c r="BM571" i="3"/>
  <c r="BN570" i="3"/>
  <c r="BM570" i="3"/>
  <c r="BN569" i="3"/>
  <c r="BM569" i="3"/>
  <c r="BN568" i="3"/>
  <c r="BM568" i="3"/>
  <c r="BN567" i="3"/>
  <c r="BM567" i="3"/>
  <c r="BN566" i="3"/>
  <c r="BM566" i="3"/>
  <c r="BN565" i="3"/>
  <c r="BM565" i="3"/>
  <c r="BN564" i="3"/>
  <c r="BM564" i="3"/>
  <c r="BN563" i="3"/>
  <c r="BM563" i="3"/>
  <c r="BN562" i="3"/>
  <c r="BM562" i="3"/>
  <c r="BN561" i="3"/>
  <c r="BM561" i="3"/>
  <c r="BN560" i="3"/>
  <c r="BM560" i="3"/>
  <c r="BN559" i="3"/>
  <c r="BM559" i="3"/>
  <c r="BN558" i="3"/>
  <c r="BM558" i="3"/>
  <c r="BN557" i="3"/>
  <c r="BM557" i="3"/>
  <c r="BN556" i="3"/>
  <c r="BM556" i="3"/>
  <c r="BN555" i="3"/>
  <c r="BM555" i="3"/>
  <c r="BN554" i="3"/>
  <c r="BM554" i="3"/>
  <c r="BN553" i="3"/>
  <c r="BM553" i="3"/>
  <c r="BN552" i="3"/>
  <c r="BM552" i="3"/>
  <c r="BN551" i="3"/>
  <c r="BM551" i="3"/>
  <c r="BN550" i="3"/>
  <c r="BM550" i="3"/>
  <c r="BN549" i="3"/>
  <c r="BM549" i="3"/>
  <c r="BN548" i="3"/>
  <c r="BM548" i="3"/>
  <c r="BN547" i="3"/>
  <c r="BM547" i="3"/>
  <c r="BN546" i="3"/>
  <c r="BM546" i="3"/>
  <c r="BN545" i="3"/>
  <c r="E545" i="3" s="1"/>
  <c r="BM545" i="3"/>
  <c r="BN544" i="3"/>
  <c r="BM544" i="3"/>
  <c r="BN543" i="3"/>
  <c r="BM543" i="3"/>
  <c r="BN542" i="3"/>
  <c r="BM542" i="3"/>
  <c r="BN541" i="3"/>
  <c r="BM541" i="3"/>
  <c r="BN540" i="3"/>
  <c r="BM540" i="3"/>
  <c r="BN539" i="3"/>
  <c r="BM539" i="3"/>
  <c r="BN538" i="3"/>
  <c r="BM538" i="3"/>
  <c r="BN537" i="3"/>
  <c r="BM537" i="3"/>
  <c r="BN536" i="3"/>
  <c r="BM536" i="3"/>
  <c r="BN535" i="3"/>
  <c r="BM535" i="3"/>
  <c r="BN534" i="3"/>
  <c r="BM534" i="3"/>
  <c r="BN533" i="3"/>
  <c r="BM533" i="3"/>
  <c r="BN532" i="3"/>
  <c r="BM532" i="3"/>
  <c r="BN531" i="3"/>
  <c r="BM531" i="3"/>
  <c r="BN530" i="3"/>
  <c r="BM530" i="3"/>
  <c r="BN529" i="3"/>
  <c r="BM529" i="3"/>
  <c r="BN528" i="3"/>
  <c r="BM528" i="3"/>
  <c r="BN527" i="3"/>
  <c r="BM527" i="3"/>
  <c r="BN526" i="3"/>
  <c r="BM526" i="3"/>
  <c r="BN525" i="3"/>
  <c r="BM525" i="3"/>
  <c r="BN524" i="3"/>
  <c r="BM524" i="3"/>
  <c r="BN523" i="3"/>
  <c r="BM523" i="3"/>
  <c r="BN522" i="3"/>
  <c r="BM522" i="3"/>
  <c r="BN521" i="3"/>
  <c r="BM521" i="3"/>
  <c r="BN520" i="3"/>
  <c r="BM520" i="3"/>
  <c r="BN519" i="3"/>
  <c r="BM519" i="3"/>
  <c r="BN518" i="3"/>
  <c r="BM518" i="3"/>
  <c r="BN517" i="3"/>
  <c r="BM517" i="3"/>
  <c r="BN516" i="3"/>
  <c r="BM516" i="3"/>
  <c r="BN515" i="3"/>
  <c r="BM515" i="3"/>
  <c r="BN514" i="3"/>
  <c r="BM514" i="3"/>
  <c r="BN513" i="3"/>
  <c r="BM513" i="3"/>
  <c r="BN512" i="3"/>
  <c r="BM512" i="3"/>
  <c r="BN511" i="3"/>
  <c r="BM511" i="3"/>
  <c r="BN510" i="3"/>
  <c r="BM510" i="3"/>
  <c r="BN509" i="3"/>
  <c r="BM509" i="3"/>
  <c r="BN508" i="3"/>
  <c r="BM508" i="3"/>
  <c r="BN507" i="3"/>
  <c r="BM507" i="3"/>
  <c r="BN506" i="3"/>
  <c r="BM506" i="3"/>
  <c r="BN505" i="3"/>
  <c r="BM505" i="3"/>
  <c r="BN504" i="3"/>
  <c r="BM504" i="3"/>
  <c r="BN503" i="3"/>
  <c r="BM503" i="3"/>
  <c r="BN502" i="3"/>
  <c r="BM502" i="3"/>
  <c r="BN501" i="3"/>
  <c r="BM501" i="3"/>
  <c r="BN500" i="3"/>
  <c r="BM500" i="3"/>
  <c r="BN499" i="3"/>
  <c r="BM499" i="3"/>
  <c r="BN498" i="3"/>
  <c r="BM498" i="3"/>
  <c r="BN497" i="3"/>
  <c r="BM497" i="3"/>
  <c r="BN496" i="3"/>
  <c r="BM496" i="3"/>
  <c r="BN495" i="3"/>
  <c r="BM495" i="3"/>
  <c r="BN494" i="3"/>
  <c r="BM494" i="3"/>
  <c r="BN493" i="3"/>
  <c r="BM493" i="3"/>
  <c r="BN492" i="3"/>
  <c r="BM492" i="3"/>
  <c r="BN491" i="3"/>
  <c r="BM491" i="3"/>
  <c r="BN490" i="3"/>
  <c r="BM490" i="3"/>
  <c r="BN489" i="3"/>
  <c r="BM489" i="3"/>
  <c r="BN488" i="3"/>
  <c r="BM488" i="3"/>
  <c r="BN487" i="3"/>
  <c r="BM487" i="3"/>
  <c r="BN486" i="3"/>
  <c r="BM486" i="3"/>
  <c r="BN485" i="3"/>
  <c r="BM485" i="3"/>
  <c r="BN484" i="3"/>
  <c r="BM484" i="3"/>
  <c r="BN483" i="3"/>
  <c r="BM483" i="3"/>
  <c r="BN482" i="3"/>
  <c r="BM482" i="3"/>
  <c r="BN481" i="3"/>
  <c r="BM481" i="3"/>
  <c r="BN480" i="3"/>
  <c r="BM480" i="3"/>
  <c r="BN479" i="3"/>
  <c r="BM479" i="3"/>
  <c r="BN478" i="3"/>
  <c r="BM478" i="3"/>
  <c r="BN477" i="3"/>
  <c r="E477" i="3" s="1"/>
  <c r="BM477" i="3"/>
  <c r="BN476" i="3"/>
  <c r="BM476" i="3"/>
  <c r="BN475" i="3"/>
  <c r="BM475" i="3"/>
  <c r="BN474" i="3"/>
  <c r="BM474" i="3"/>
  <c r="BN473" i="3"/>
  <c r="BM473" i="3"/>
  <c r="BN472" i="3"/>
  <c r="BM472" i="3"/>
  <c r="BN471" i="3"/>
  <c r="BM471" i="3"/>
  <c r="BN470" i="3"/>
  <c r="BM470" i="3"/>
  <c r="BN469" i="3"/>
  <c r="BM469" i="3"/>
  <c r="BN468" i="3"/>
  <c r="BM468" i="3"/>
  <c r="BN467" i="3"/>
  <c r="BM467" i="3"/>
  <c r="BN466" i="3"/>
  <c r="BM466" i="3"/>
  <c r="BN465" i="3"/>
  <c r="BM465" i="3"/>
  <c r="BN464" i="3"/>
  <c r="BM464" i="3"/>
  <c r="BN463" i="3"/>
  <c r="BM463" i="3"/>
  <c r="BN462" i="3"/>
  <c r="BM462" i="3"/>
  <c r="BN461" i="3"/>
  <c r="BM461" i="3"/>
  <c r="BN460" i="3"/>
  <c r="BM460" i="3"/>
  <c r="BN459" i="3"/>
  <c r="BM459" i="3"/>
  <c r="BN458" i="3"/>
  <c r="BM458" i="3"/>
  <c r="BN457" i="3"/>
  <c r="BM457" i="3"/>
  <c r="BN456" i="3"/>
  <c r="BM456" i="3"/>
  <c r="BN455" i="3"/>
  <c r="BM455" i="3"/>
  <c r="BN454" i="3"/>
  <c r="BM454" i="3"/>
  <c r="BN453" i="3"/>
  <c r="BM453" i="3"/>
  <c r="BN452" i="3"/>
  <c r="BM452" i="3"/>
  <c r="BN451" i="3"/>
  <c r="BM451" i="3"/>
  <c r="BN450" i="3"/>
  <c r="BM450" i="3"/>
  <c r="BN449" i="3"/>
  <c r="BM449" i="3"/>
  <c r="BN448" i="3"/>
  <c r="BM448" i="3"/>
  <c r="BN447" i="3"/>
  <c r="BM447" i="3"/>
  <c r="BN446" i="3"/>
  <c r="BM446" i="3"/>
  <c r="BN445" i="3"/>
  <c r="E445" i="3" s="1"/>
  <c r="BM445" i="3"/>
  <c r="BN444" i="3"/>
  <c r="BM444" i="3"/>
  <c r="BN443" i="3"/>
  <c r="BM443" i="3"/>
  <c r="BN442" i="3"/>
  <c r="BM442" i="3"/>
  <c r="BN441" i="3"/>
  <c r="BM441" i="3"/>
  <c r="BN440" i="3"/>
  <c r="BM440" i="3"/>
  <c r="BN439" i="3"/>
  <c r="BM439" i="3"/>
  <c r="BN438" i="3"/>
  <c r="BM438" i="3"/>
  <c r="BN437" i="3"/>
  <c r="BM437" i="3"/>
  <c r="BN436" i="3"/>
  <c r="BM436" i="3"/>
  <c r="BN435" i="3"/>
  <c r="BM435" i="3"/>
  <c r="BN434" i="3"/>
  <c r="BM434" i="3"/>
  <c r="BN433" i="3"/>
  <c r="BM433" i="3"/>
  <c r="BN432" i="3"/>
  <c r="BM432" i="3"/>
  <c r="BN431" i="3"/>
  <c r="BM431" i="3"/>
  <c r="BN430" i="3"/>
  <c r="BM430" i="3"/>
  <c r="BN429" i="3"/>
  <c r="BM429" i="3"/>
  <c r="BN428" i="3"/>
  <c r="BM428" i="3"/>
  <c r="BN427" i="3"/>
  <c r="BM427" i="3"/>
  <c r="BN426" i="3"/>
  <c r="BM426" i="3"/>
  <c r="BN425" i="3"/>
  <c r="BM425" i="3"/>
  <c r="BN424" i="3"/>
  <c r="BM424" i="3"/>
  <c r="BN423" i="3"/>
  <c r="BM423" i="3"/>
  <c r="BN422" i="3"/>
  <c r="BM422" i="3"/>
  <c r="BN421" i="3"/>
  <c r="BM421" i="3"/>
  <c r="BN420" i="3"/>
  <c r="BM420" i="3"/>
  <c r="BN419" i="3"/>
  <c r="BM419" i="3"/>
  <c r="BN418" i="3"/>
  <c r="BM418" i="3"/>
  <c r="BN417" i="3"/>
  <c r="BM417" i="3"/>
  <c r="BN416" i="3"/>
  <c r="BM416" i="3"/>
  <c r="BN415" i="3"/>
  <c r="BM415" i="3"/>
  <c r="BN414" i="3"/>
  <c r="BM414" i="3"/>
  <c r="BN413" i="3"/>
  <c r="BM413" i="3"/>
  <c r="BN412" i="3"/>
  <c r="BM412" i="3"/>
  <c r="BN411" i="3"/>
  <c r="BM411" i="3"/>
  <c r="BN410" i="3"/>
  <c r="BM410" i="3"/>
  <c r="BN409" i="3"/>
  <c r="BM409" i="3"/>
  <c r="BN408" i="3"/>
  <c r="BM408" i="3"/>
  <c r="BN407" i="3"/>
  <c r="BM407" i="3"/>
  <c r="BN406" i="3"/>
  <c r="BM406" i="3"/>
  <c r="BN405" i="3"/>
  <c r="BM405" i="3"/>
  <c r="BN404" i="3"/>
  <c r="BM404" i="3"/>
  <c r="BN403" i="3"/>
  <c r="BM403" i="3"/>
  <c r="BN402" i="3"/>
  <c r="BM402" i="3"/>
  <c r="BN401" i="3"/>
  <c r="BM401" i="3"/>
  <c r="BN400" i="3"/>
  <c r="BM400" i="3"/>
  <c r="BN399" i="3"/>
  <c r="BM399" i="3"/>
  <c r="BN398" i="3"/>
  <c r="BM398" i="3"/>
  <c r="BN397" i="3"/>
  <c r="BM397" i="3"/>
  <c r="BN396" i="3"/>
  <c r="BM396" i="3"/>
  <c r="BN395" i="3"/>
  <c r="BM395" i="3"/>
  <c r="BN394" i="3"/>
  <c r="BM394" i="3"/>
  <c r="BN393" i="3"/>
  <c r="BM393" i="3"/>
  <c r="BN392" i="3"/>
  <c r="BM392" i="3"/>
  <c r="BN391" i="3"/>
  <c r="BM391" i="3"/>
  <c r="BN390" i="3"/>
  <c r="BM390" i="3"/>
  <c r="BN389" i="3"/>
  <c r="BM389" i="3"/>
  <c r="BN388" i="3"/>
  <c r="BM388" i="3"/>
  <c r="BN387" i="3"/>
  <c r="BM387" i="3"/>
  <c r="BN386" i="3"/>
  <c r="BM386" i="3"/>
  <c r="BN385" i="3"/>
  <c r="BM385" i="3"/>
  <c r="BN384" i="3"/>
  <c r="BM384" i="3"/>
  <c r="BN383" i="3"/>
  <c r="BM383" i="3"/>
  <c r="BN382" i="3"/>
  <c r="BM382" i="3"/>
  <c r="BN381" i="3"/>
  <c r="BM381" i="3"/>
  <c r="BN380" i="3"/>
  <c r="BM380" i="3"/>
  <c r="BN379" i="3"/>
  <c r="BM379" i="3"/>
  <c r="BN378" i="3"/>
  <c r="BM378" i="3"/>
  <c r="BN377" i="3"/>
  <c r="BM377" i="3"/>
  <c r="BN376" i="3"/>
  <c r="BM376" i="3"/>
  <c r="BN375" i="3"/>
  <c r="BM375" i="3"/>
  <c r="BN374" i="3"/>
  <c r="BM374" i="3"/>
  <c r="BN373" i="3"/>
  <c r="BM373" i="3"/>
  <c r="BN372" i="3"/>
  <c r="BM372" i="3"/>
  <c r="BN371" i="3"/>
  <c r="BM371" i="3"/>
  <c r="BN370" i="3"/>
  <c r="BM370" i="3"/>
  <c r="BN369" i="3"/>
  <c r="BM369" i="3"/>
  <c r="BN368" i="3"/>
  <c r="BM368" i="3"/>
  <c r="BN367" i="3"/>
  <c r="BM367" i="3"/>
  <c r="BN366" i="3"/>
  <c r="BM366" i="3"/>
  <c r="BN365" i="3"/>
  <c r="BM365" i="3"/>
  <c r="BN364" i="3"/>
  <c r="BM364" i="3"/>
  <c r="BN363" i="3"/>
  <c r="BM363" i="3"/>
  <c r="BN362" i="3"/>
  <c r="BM362" i="3"/>
  <c r="BN361" i="3"/>
  <c r="BM361" i="3"/>
  <c r="BN360" i="3"/>
  <c r="BM360" i="3"/>
  <c r="BN359" i="3"/>
  <c r="BM359" i="3"/>
  <c r="BN358" i="3"/>
  <c r="BM358" i="3"/>
  <c r="BN357" i="3"/>
  <c r="BM357" i="3"/>
  <c r="BN356" i="3"/>
  <c r="BM356" i="3"/>
  <c r="BN355" i="3"/>
  <c r="BM355" i="3"/>
  <c r="BN354" i="3"/>
  <c r="BM354" i="3"/>
  <c r="BN353" i="3"/>
  <c r="BM353" i="3"/>
  <c r="BN352" i="3"/>
  <c r="BM352" i="3"/>
  <c r="BN351" i="3"/>
  <c r="BM351" i="3"/>
  <c r="BN350" i="3"/>
  <c r="BM350" i="3"/>
  <c r="BN349" i="3"/>
  <c r="BM349" i="3"/>
  <c r="BN348" i="3"/>
  <c r="BM348" i="3"/>
  <c r="BN347" i="3"/>
  <c r="BM347" i="3"/>
  <c r="BN346" i="3"/>
  <c r="BM346" i="3"/>
  <c r="BN345" i="3"/>
  <c r="BM345" i="3"/>
  <c r="BN344" i="3"/>
  <c r="BM344" i="3"/>
  <c r="BN343" i="3"/>
  <c r="BM343" i="3"/>
  <c r="BN342" i="3"/>
  <c r="BM342" i="3"/>
  <c r="BN341" i="3"/>
  <c r="BM341" i="3"/>
  <c r="BN340" i="3"/>
  <c r="BM340" i="3"/>
  <c r="BN339" i="3"/>
  <c r="BM339" i="3"/>
  <c r="BN338" i="3"/>
  <c r="BM338" i="3"/>
  <c r="BN337" i="3"/>
  <c r="BM337" i="3"/>
  <c r="BN336" i="3"/>
  <c r="BM336" i="3"/>
  <c r="BN335" i="3"/>
  <c r="BM335" i="3"/>
  <c r="BN334" i="3"/>
  <c r="BM334" i="3"/>
  <c r="BN333" i="3"/>
  <c r="BM333" i="3"/>
  <c r="BN332" i="3"/>
  <c r="BM332" i="3"/>
  <c r="BN331" i="3"/>
  <c r="BM331" i="3"/>
  <c r="BN330" i="3"/>
  <c r="BM330" i="3"/>
  <c r="BN329" i="3"/>
  <c r="BM329" i="3"/>
  <c r="BN328" i="3"/>
  <c r="BM328" i="3"/>
  <c r="BN327" i="3"/>
  <c r="BM327" i="3"/>
  <c r="BN326" i="3"/>
  <c r="BM326" i="3"/>
  <c r="BN325" i="3"/>
  <c r="BM325" i="3"/>
  <c r="BN324" i="3"/>
  <c r="BM324" i="3"/>
  <c r="BN323" i="3"/>
  <c r="BM323" i="3"/>
  <c r="BN322" i="3"/>
  <c r="BM322" i="3"/>
  <c r="BN321" i="3"/>
  <c r="BM321" i="3"/>
  <c r="BN320" i="3"/>
  <c r="BM320" i="3"/>
  <c r="BN319" i="3"/>
  <c r="BM319" i="3"/>
  <c r="BN318" i="3"/>
  <c r="BM318" i="3"/>
  <c r="BN317" i="3"/>
  <c r="BM317" i="3"/>
  <c r="BN316" i="3"/>
  <c r="BM316" i="3"/>
  <c r="BN315" i="3"/>
  <c r="BM315" i="3"/>
  <c r="BN314" i="3"/>
  <c r="BM314" i="3"/>
  <c r="BN313" i="3"/>
  <c r="BM313" i="3"/>
  <c r="BN312" i="3"/>
  <c r="BM312" i="3"/>
  <c r="BN311" i="3"/>
  <c r="BM311" i="3"/>
  <c r="BN310" i="3"/>
  <c r="BM310" i="3"/>
  <c r="BN309" i="3"/>
  <c r="BM309" i="3"/>
  <c r="BN308" i="3"/>
  <c r="BM308" i="3"/>
  <c r="BN307" i="3"/>
  <c r="BM307" i="3"/>
  <c r="BN306" i="3"/>
  <c r="BM306" i="3"/>
  <c r="BN305" i="3"/>
  <c r="BM305" i="3"/>
  <c r="BN304" i="3"/>
  <c r="BM304" i="3"/>
  <c r="BN303" i="3"/>
  <c r="BM303" i="3"/>
  <c r="BN302" i="3"/>
  <c r="BM302" i="3"/>
  <c r="BN301" i="3"/>
  <c r="BM301" i="3"/>
  <c r="BN300" i="3"/>
  <c r="BM300" i="3"/>
  <c r="BN299" i="3"/>
  <c r="BM299" i="3"/>
  <c r="BN298" i="3"/>
  <c r="BM298" i="3"/>
  <c r="BN297" i="3"/>
  <c r="BM297" i="3"/>
  <c r="BN296" i="3"/>
  <c r="BM296" i="3"/>
  <c r="BN295" i="3"/>
  <c r="BM295" i="3"/>
  <c r="BN294" i="3"/>
  <c r="BM294" i="3"/>
  <c r="BN293" i="3"/>
  <c r="BM293" i="3"/>
  <c r="BN292" i="3"/>
  <c r="BM292" i="3"/>
  <c r="BN291" i="3"/>
  <c r="BM291" i="3"/>
  <c r="BN290" i="3"/>
  <c r="BM290" i="3"/>
  <c r="BN289" i="3"/>
  <c r="BM289" i="3"/>
  <c r="BN288" i="3"/>
  <c r="BM288" i="3"/>
  <c r="BN287" i="3"/>
  <c r="BM287" i="3"/>
  <c r="BN286" i="3"/>
  <c r="BM286" i="3"/>
  <c r="BN285" i="3"/>
  <c r="BM285" i="3"/>
  <c r="BN284" i="3"/>
  <c r="BM284" i="3"/>
  <c r="BN283" i="3"/>
  <c r="BM283" i="3"/>
  <c r="BN282" i="3"/>
  <c r="BM282" i="3"/>
  <c r="BN281" i="3"/>
  <c r="BM281" i="3"/>
  <c r="BN280" i="3"/>
  <c r="BM280" i="3"/>
  <c r="BN279" i="3"/>
  <c r="BM279" i="3"/>
  <c r="BN278" i="3"/>
  <c r="BM278" i="3"/>
  <c r="BN277" i="3"/>
  <c r="BM277" i="3"/>
  <c r="BN276" i="3"/>
  <c r="BM276" i="3"/>
  <c r="BN275" i="3"/>
  <c r="BM275" i="3"/>
  <c r="BN274" i="3"/>
  <c r="BM274" i="3"/>
  <c r="BN273" i="3"/>
  <c r="BM273" i="3"/>
  <c r="BN272" i="3"/>
  <c r="BM272" i="3"/>
  <c r="BN271" i="3"/>
  <c r="BM271" i="3"/>
  <c r="BN270" i="3"/>
  <c r="BM270" i="3"/>
  <c r="BN269" i="3"/>
  <c r="BM269" i="3"/>
  <c r="BN268" i="3"/>
  <c r="BM268" i="3"/>
  <c r="BN267" i="3"/>
  <c r="BM267" i="3"/>
  <c r="BN266" i="3"/>
  <c r="BM266" i="3"/>
  <c r="BN265" i="3"/>
  <c r="BM265" i="3"/>
  <c r="BN264" i="3"/>
  <c r="BM264" i="3"/>
  <c r="BN263" i="3"/>
  <c r="BM263" i="3"/>
  <c r="BN262" i="3"/>
  <c r="BM262" i="3"/>
  <c r="BN261" i="3"/>
  <c r="BM261" i="3"/>
  <c r="BN260" i="3"/>
  <c r="BM260" i="3"/>
  <c r="BN259" i="3"/>
  <c r="BM259" i="3"/>
  <c r="BN258" i="3"/>
  <c r="BM258" i="3"/>
  <c r="BN257" i="3"/>
  <c r="BM257" i="3"/>
  <c r="BN256" i="3"/>
  <c r="BM256" i="3"/>
  <c r="BN255" i="3"/>
  <c r="BM255" i="3"/>
  <c r="BN254" i="3"/>
  <c r="BM254" i="3"/>
  <c r="BN253" i="3"/>
  <c r="BM253" i="3"/>
  <c r="BN252" i="3"/>
  <c r="BM252" i="3"/>
  <c r="BN251" i="3"/>
  <c r="BM251" i="3"/>
  <c r="BN250" i="3"/>
  <c r="BM250" i="3"/>
  <c r="BN249" i="3"/>
  <c r="BM249" i="3"/>
  <c r="BN248" i="3"/>
  <c r="BM248" i="3"/>
  <c r="BN247" i="3"/>
  <c r="BM247" i="3"/>
  <c r="BN246" i="3"/>
  <c r="BM246" i="3"/>
  <c r="BN245" i="3"/>
  <c r="BM245" i="3"/>
  <c r="BN244" i="3"/>
  <c r="BM244" i="3"/>
  <c r="BN243" i="3"/>
  <c r="BM243" i="3"/>
  <c r="BN242" i="3"/>
  <c r="BM242" i="3"/>
  <c r="BN241" i="3"/>
  <c r="BM241" i="3"/>
  <c r="BN240" i="3"/>
  <c r="BM240" i="3"/>
  <c r="BN239" i="3"/>
  <c r="BM239" i="3"/>
  <c r="BN238" i="3"/>
  <c r="BM238" i="3"/>
  <c r="BN237" i="3"/>
  <c r="BM237" i="3"/>
  <c r="BN236" i="3"/>
  <c r="BM236" i="3"/>
  <c r="BN235" i="3"/>
  <c r="BM235" i="3"/>
  <c r="BN234" i="3"/>
  <c r="BM234" i="3"/>
  <c r="BN233" i="3"/>
  <c r="BM233" i="3"/>
  <c r="BN232" i="3"/>
  <c r="BM232" i="3"/>
  <c r="BN231" i="3"/>
  <c r="BM231" i="3"/>
  <c r="BN230" i="3"/>
  <c r="BM230" i="3"/>
  <c r="BN229" i="3"/>
  <c r="BM229" i="3"/>
  <c r="BN228" i="3"/>
  <c r="BM228" i="3"/>
  <c r="BN227" i="3"/>
  <c r="BM227" i="3"/>
  <c r="BN226" i="3"/>
  <c r="BM226" i="3"/>
  <c r="BN225" i="3"/>
  <c r="BM225" i="3"/>
  <c r="BN224" i="3"/>
  <c r="BM224" i="3"/>
  <c r="BN223" i="3"/>
  <c r="BM223" i="3"/>
  <c r="BN222" i="3"/>
  <c r="BM222" i="3"/>
  <c r="BN221" i="3"/>
  <c r="BM221" i="3"/>
  <c r="BN220" i="3"/>
  <c r="BM220" i="3"/>
  <c r="BN219" i="3"/>
  <c r="BM219" i="3"/>
  <c r="BN218" i="3"/>
  <c r="BM218" i="3"/>
  <c r="BN217" i="3"/>
  <c r="BM217" i="3"/>
  <c r="BN216" i="3"/>
  <c r="BM216" i="3"/>
  <c r="BN215" i="3"/>
  <c r="BM215" i="3"/>
  <c r="BN214" i="3"/>
  <c r="BM214" i="3"/>
  <c r="BN213" i="3"/>
  <c r="BM213" i="3"/>
  <c r="BN212" i="3"/>
  <c r="BM212" i="3"/>
  <c r="BN211" i="3"/>
  <c r="BM211" i="3"/>
  <c r="BN210" i="3"/>
  <c r="BM210" i="3"/>
  <c r="BN209" i="3"/>
  <c r="BM209" i="3"/>
  <c r="BN208" i="3"/>
  <c r="BM208" i="3"/>
  <c r="BN207" i="3"/>
  <c r="BM207" i="3"/>
  <c r="BN206" i="3"/>
  <c r="BM206" i="3"/>
  <c r="BN205" i="3"/>
  <c r="BM205" i="3"/>
  <c r="BN204" i="3"/>
  <c r="BM204" i="3"/>
  <c r="BN203" i="3"/>
  <c r="BM203" i="3"/>
  <c r="BN202" i="3"/>
  <c r="BM202" i="3"/>
  <c r="BN201" i="3"/>
  <c r="BM201" i="3"/>
  <c r="BN200" i="3"/>
  <c r="BM200" i="3"/>
  <c r="BN199" i="3"/>
  <c r="BM199" i="3"/>
  <c r="BN198" i="3"/>
  <c r="BM198" i="3"/>
  <c r="BN197" i="3"/>
  <c r="BM197" i="3"/>
  <c r="BN196" i="3"/>
  <c r="BM196" i="3"/>
  <c r="BN195" i="3"/>
  <c r="BM195" i="3"/>
  <c r="BN194" i="3"/>
  <c r="BM194" i="3"/>
  <c r="BN193" i="3"/>
  <c r="BM193" i="3"/>
  <c r="BN192" i="3"/>
  <c r="BM192" i="3"/>
  <c r="BN191" i="3"/>
  <c r="BM191" i="3"/>
  <c r="BN190" i="3"/>
  <c r="BM190" i="3"/>
  <c r="BN189" i="3"/>
  <c r="BM189" i="3"/>
  <c r="BN188" i="3"/>
  <c r="BM188" i="3"/>
  <c r="BN187" i="3"/>
  <c r="BM187" i="3"/>
  <c r="BN186" i="3"/>
  <c r="BM186" i="3"/>
  <c r="BN185" i="3"/>
  <c r="BM185" i="3"/>
  <c r="BN184" i="3"/>
  <c r="BM184" i="3"/>
  <c r="BN183" i="3"/>
  <c r="BM183" i="3"/>
  <c r="BN182" i="3"/>
  <c r="BM182" i="3"/>
  <c r="BN181" i="3"/>
  <c r="BM181" i="3"/>
  <c r="BN180" i="3"/>
  <c r="BM180" i="3"/>
  <c r="BN179" i="3"/>
  <c r="BM179" i="3"/>
  <c r="BN178" i="3"/>
  <c r="BM178" i="3"/>
  <c r="BN177" i="3"/>
  <c r="BM177" i="3"/>
  <c r="BN176" i="3"/>
  <c r="BM176" i="3"/>
  <c r="BN175" i="3"/>
  <c r="BM175" i="3"/>
  <c r="BN174" i="3"/>
  <c r="BM174" i="3"/>
  <c r="BN173" i="3"/>
  <c r="BM173" i="3"/>
  <c r="BN172" i="3"/>
  <c r="BM172" i="3"/>
  <c r="BN171" i="3"/>
  <c r="BM171" i="3"/>
  <c r="BN170" i="3"/>
  <c r="BM170" i="3"/>
  <c r="BN169" i="3"/>
  <c r="BM169" i="3"/>
  <c r="BN168" i="3"/>
  <c r="BM168" i="3"/>
  <c r="BN167" i="3"/>
  <c r="BM167" i="3"/>
  <c r="BN166" i="3"/>
  <c r="BM166" i="3"/>
  <c r="BN165" i="3"/>
  <c r="BM165" i="3"/>
  <c r="BN164" i="3"/>
  <c r="BM164" i="3"/>
  <c r="BN163" i="3"/>
  <c r="BM163" i="3"/>
  <c r="BN162" i="3"/>
  <c r="BM162" i="3"/>
  <c r="BN161" i="3"/>
  <c r="BM161" i="3"/>
  <c r="BN160" i="3"/>
  <c r="BM160" i="3"/>
  <c r="BN159" i="3"/>
  <c r="BM159" i="3"/>
  <c r="BN158" i="3"/>
  <c r="BM158" i="3"/>
  <c r="BN157" i="3"/>
  <c r="BM157" i="3"/>
  <c r="BN156" i="3"/>
  <c r="BM156" i="3"/>
  <c r="BN155" i="3"/>
  <c r="BM155" i="3"/>
  <c r="BN154" i="3"/>
  <c r="BM154" i="3"/>
  <c r="BN153" i="3"/>
  <c r="BM153" i="3"/>
  <c r="BN152" i="3"/>
  <c r="BM152" i="3"/>
  <c r="BN151" i="3"/>
  <c r="BM151" i="3"/>
  <c r="BN150" i="3"/>
  <c r="BM150" i="3"/>
  <c r="BN149" i="3"/>
  <c r="BM149" i="3"/>
  <c r="BN148" i="3"/>
  <c r="BM148" i="3"/>
  <c r="BN147" i="3"/>
  <c r="BM147" i="3"/>
  <c r="BN146" i="3"/>
  <c r="BM146" i="3"/>
  <c r="BN145" i="3"/>
  <c r="BM145" i="3"/>
  <c r="BN144" i="3"/>
  <c r="BM144" i="3"/>
  <c r="BN143" i="3"/>
  <c r="BM143" i="3"/>
  <c r="BN142" i="3"/>
  <c r="BM142" i="3"/>
  <c r="BN141" i="3"/>
  <c r="BM141" i="3"/>
  <c r="BN140" i="3"/>
  <c r="BM140" i="3"/>
  <c r="BN139" i="3"/>
  <c r="BM139" i="3"/>
  <c r="BN138" i="3"/>
  <c r="BM138" i="3"/>
  <c r="BN137" i="3"/>
  <c r="BM137" i="3"/>
  <c r="BN136" i="3"/>
  <c r="BM136" i="3"/>
  <c r="BN135" i="3"/>
  <c r="BM135" i="3"/>
  <c r="BN134" i="3"/>
  <c r="BM134" i="3"/>
  <c r="BN133" i="3"/>
  <c r="BM133" i="3"/>
  <c r="BN132" i="3"/>
  <c r="BM132" i="3"/>
  <c r="BN131" i="3"/>
  <c r="BM131" i="3"/>
  <c r="BN130" i="3"/>
  <c r="BM130" i="3"/>
  <c r="BN129" i="3"/>
  <c r="BM129" i="3"/>
  <c r="BN128" i="3"/>
  <c r="BM128" i="3"/>
  <c r="BN127" i="3"/>
  <c r="BM127" i="3"/>
  <c r="BN126" i="3"/>
  <c r="BM126" i="3"/>
  <c r="BN125" i="3"/>
  <c r="BM125" i="3"/>
  <c r="BN124" i="3"/>
  <c r="BM124" i="3"/>
  <c r="BN123" i="3"/>
  <c r="BM123" i="3"/>
  <c r="BN122" i="3"/>
  <c r="BM122" i="3"/>
  <c r="BN121" i="3"/>
  <c r="BM121" i="3"/>
  <c r="BN120" i="3"/>
  <c r="BM120" i="3"/>
  <c r="BN119" i="3"/>
  <c r="BM119" i="3"/>
  <c r="BN118" i="3"/>
  <c r="BM118" i="3"/>
  <c r="BN117" i="3"/>
  <c r="BM117" i="3"/>
  <c r="BN116" i="3"/>
  <c r="BM116" i="3"/>
  <c r="BN115" i="3"/>
  <c r="BM115" i="3"/>
  <c r="BN114" i="3"/>
  <c r="BM114" i="3"/>
  <c r="BN113" i="3"/>
  <c r="BM113" i="3"/>
  <c r="BN112" i="3"/>
  <c r="BM112" i="3"/>
  <c r="BN111" i="3"/>
  <c r="BM111" i="3"/>
  <c r="BN110" i="3"/>
  <c r="BM110" i="3"/>
  <c r="BN109" i="3"/>
  <c r="BM109" i="3"/>
  <c r="BN108" i="3"/>
  <c r="BM108" i="3"/>
  <c r="BN107" i="3"/>
  <c r="BM107" i="3"/>
  <c r="BN106" i="3"/>
  <c r="BM106" i="3"/>
  <c r="BN105" i="3"/>
  <c r="BM105" i="3"/>
  <c r="BN104" i="3"/>
  <c r="BM104" i="3"/>
  <c r="BN103" i="3"/>
  <c r="BM103" i="3"/>
  <c r="BN102" i="3"/>
  <c r="BM102" i="3"/>
  <c r="BN101" i="3"/>
  <c r="BM101" i="3"/>
  <c r="BN100" i="3"/>
  <c r="BM100" i="3"/>
  <c r="BN99" i="3"/>
  <c r="BM99" i="3"/>
  <c r="BN98" i="3"/>
  <c r="BM98" i="3"/>
  <c r="BN97" i="3"/>
  <c r="BM97" i="3"/>
  <c r="BN96" i="3"/>
  <c r="BM96" i="3"/>
  <c r="BN95" i="3"/>
  <c r="BM95" i="3"/>
  <c r="BN94" i="3"/>
  <c r="BM94" i="3"/>
  <c r="BN93" i="3"/>
  <c r="BM93" i="3"/>
  <c r="BN92" i="3"/>
  <c r="BM92" i="3"/>
  <c r="BN91" i="3"/>
  <c r="BM91" i="3"/>
  <c r="BN90" i="3"/>
  <c r="BM90" i="3"/>
  <c r="BN89" i="3"/>
  <c r="BM89" i="3"/>
  <c r="BN88" i="3"/>
  <c r="BM88" i="3"/>
  <c r="BN87" i="3"/>
  <c r="BM87" i="3"/>
  <c r="BN86" i="3"/>
  <c r="BM86" i="3"/>
  <c r="BN85" i="3"/>
  <c r="BM85" i="3"/>
  <c r="BN84" i="3"/>
  <c r="BM84" i="3"/>
  <c r="BN83" i="3"/>
  <c r="BM83" i="3"/>
  <c r="BN82" i="3"/>
  <c r="BM82" i="3"/>
  <c r="BN81" i="3"/>
  <c r="BM81" i="3"/>
  <c r="BN80" i="3"/>
  <c r="BM80" i="3"/>
  <c r="BN79" i="3"/>
  <c r="BM79" i="3"/>
  <c r="BN78" i="3"/>
  <c r="BM78" i="3"/>
  <c r="BN77" i="3"/>
  <c r="BM77" i="3"/>
  <c r="BN76" i="3"/>
  <c r="BM76" i="3"/>
  <c r="BN75" i="3"/>
  <c r="BM75" i="3"/>
  <c r="BN74" i="3"/>
  <c r="BM74" i="3"/>
  <c r="BN73" i="3"/>
  <c r="BM73" i="3"/>
  <c r="BN72" i="3"/>
  <c r="BM72" i="3"/>
  <c r="BN71" i="3"/>
  <c r="BM71" i="3"/>
  <c r="BN70" i="3"/>
  <c r="BM70" i="3"/>
  <c r="BN69" i="3"/>
  <c r="BM69" i="3"/>
  <c r="BN68" i="3"/>
  <c r="BM68" i="3"/>
  <c r="BN67" i="3"/>
  <c r="BM67" i="3"/>
  <c r="BN66" i="3"/>
  <c r="BM66" i="3"/>
  <c r="BN65" i="3"/>
  <c r="BM65" i="3"/>
  <c r="BN64" i="3"/>
  <c r="BM64" i="3"/>
  <c r="BN63" i="3"/>
  <c r="BM63" i="3"/>
  <c r="BN62" i="3"/>
  <c r="BM62" i="3"/>
  <c r="BN61" i="3"/>
  <c r="BM61" i="3"/>
  <c r="BN60" i="3"/>
  <c r="BM60" i="3"/>
  <c r="BN59" i="3"/>
  <c r="BM59" i="3"/>
  <c r="BN58" i="3"/>
  <c r="BM58" i="3"/>
  <c r="BN57" i="3"/>
  <c r="BM57" i="3"/>
  <c r="BN56" i="3"/>
  <c r="BM56" i="3"/>
  <c r="BN55" i="3"/>
  <c r="BM55" i="3"/>
  <c r="BN54" i="3"/>
  <c r="BM54" i="3"/>
  <c r="BN53" i="3"/>
  <c r="BM53" i="3"/>
  <c r="BN52" i="3"/>
  <c r="BM52" i="3"/>
  <c r="BN51" i="3"/>
  <c r="BM51" i="3"/>
  <c r="BN50" i="3"/>
  <c r="BM50" i="3"/>
  <c r="BN49" i="3"/>
  <c r="BM49" i="3"/>
  <c r="BN48" i="3"/>
  <c r="BM48" i="3"/>
  <c r="BN47" i="3"/>
  <c r="BM47" i="3"/>
  <c r="BN46" i="3"/>
  <c r="BM46" i="3"/>
  <c r="BN45" i="3"/>
  <c r="BM45" i="3"/>
  <c r="BN44" i="3"/>
  <c r="BM44" i="3"/>
  <c r="BN43" i="3"/>
  <c r="BM43" i="3"/>
  <c r="BN42" i="3"/>
  <c r="BM42" i="3"/>
  <c r="BN41" i="3"/>
  <c r="BM41" i="3"/>
  <c r="BN40" i="3"/>
  <c r="BM40" i="3"/>
  <c r="BN39" i="3"/>
  <c r="BM39" i="3"/>
  <c r="BN38" i="3"/>
  <c r="BM38" i="3"/>
  <c r="BN37" i="3"/>
  <c r="BM37" i="3"/>
  <c r="BN36" i="3"/>
  <c r="BM36" i="3"/>
  <c r="BN35" i="3"/>
  <c r="BM35" i="3"/>
  <c r="BN34" i="3"/>
  <c r="BM34" i="3"/>
  <c r="BN33" i="3"/>
  <c r="BM33" i="3"/>
  <c r="BN32" i="3"/>
  <c r="BM32" i="3"/>
  <c r="BN31" i="3"/>
  <c r="BM31" i="3"/>
  <c r="BN30" i="3"/>
  <c r="BM30" i="3"/>
  <c r="BN29" i="3"/>
  <c r="BM29" i="3"/>
  <c r="BN28" i="3"/>
  <c r="BM28" i="3"/>
  <c r="BN27" i="3"/>
  <c r="BM27" i="3"/>
  <c r="BN26" i="3"/>
  <c r="BM26" i="3"/>
  <c r="BN25" i="3"/>
  <c r="BM25" i="3"/>
  <c r="BN24" i="3"/>
  <c r="BM24" i="3"/>
  <c r="BN23" i="3"/>
  <c r="BM23" i="3"/>
  <c r="BN22" i="3"/>
  <c r="BM22" i="3"/>
  <c r="BN21" i="3"/>
  <c r="BM21" i="3"/>
  <c r="BN20" i="3"/>
  <c r="BM20" i="3"/>
  <c r="BN19" i="3"/>
  <c r="BM19" i="3"/>
  <c r="BM18" i="3"/>
  <c r="BM17" i="3"/>
  <c r="BL1010" i="3"/>
  <c r="BL1009" i="3"/>
  <c r="BL1006" i="3"/>
  <c r="BL1005" i="3"/>
  <c r="BL1002" i="3"/>
  <c r="BL1001" i="3"/>
  <c r="BL998" i="3"/>
  <c r="BL997" i="3"/>
  <c r="BL994" i="3"/>
  <c r="BL993" i="3"/>
  <c r="BL990" i="3"/>
  <c r="BL989" i="3"/>
  <c r="BL987" i="3"/>
  <c r="BL986" i="3"/>
  <c r="BL985" i="3"/>
  <c r="BL982" i="3"/>
  <c r="BL981" i="3"/>
  <c r="BL978" i="3"/>
  <c r="BL977" i="3"/>
  <c r="BL974" i="3"/>
  <c r="BL973" i="3"/>
  <c r="BL971" i="3"/>
  <c r="BL970" i="3"/>
  <c r="BL969" i="3"/>
  <c r="BL966" i="3"/>
  <c r="BL965" i="3"/>
  <c r="BL962" i="3"/>
  <c r="BL961" i="3"/>
  <c r="BL958" i="3"/>
  <c r="BL957" i="3"/>
  <c r="BL954" i="3"/>
  <c r="BL953" i="3"/>
  <c r="BL950" i="3"/>
  <c r="BL949" i="3"/>
  <c r="BL946" i="3"/>
  <c r="BL945" i="3"/>
  <c r="BL942" i="3"/>
  <c r="BL941" i="3"/>
  <c r="BL939" i="3"/>
  <c r="BL938" i="3"/>
  <c r="BL937" i="3"/>
  <c r="BL934" i="3"/>
  <c r="BL933" i="3"/>
  <c r="BL930" i="3"/>
  <c r="BL929" i="3"/>
  <c r="BL926" i="3"/>
  <c r="BL925" i="3"/>
  <c r="BL923" i="3"/>
  <c r="BL922" i="3"/>
  <c r="BL921" i="3"/>
  <c r="BL918" i="3"/>
  <c r="BL917" i="3"/>
  <c r="BL914" i="3"/>
  <c r="BL913" i="3"/>
  <c r="BL910" i="3"/>
  <c r="BL909" i="3"/>
  <c r="BL907" i="3"/>
  <c r="BL906" i="3"/>
  <c r="BL905" i="3"/>
  <c r="BL902" i="3"/>
  <c r="BL901" i="3"/>
  <c r="BL898" i="3"/>
  <c r="BL897" i="3"/>
  <c r="BL894" i="3"/>
  <c r="BL893" i="3"/>
  <c r="BL890" i="3"/>
  <c r="BL889" i="3"/>
  <c r="BL886" i="3"/>
  <c r="BL885" i="3"/>
  <c r="BL882" i="3"/>
  <c r="BL881" i="3"/>
  <c r="BL878" i="3"/>
  <c r="BL877" i="3"/>
  <c r="BL875" i="3"/>
  <c r="BL874" i="3"/>
  <c r="BL873" i="3"/>
  <c r="BL870" i="3"/>
  <c r="BL869" i="3"/>
  <c r="BL867" i="3"/>
  <c r="BL866" i="3"/>
  <c r="BL865" i="3"/>
  <c r="BL862" i="3"/>
  <c r="BL861" i="3"/>
  <c r="BL859" i="3"/>
  <c r="BL858" i="3"/>
  <c r="BL857" i="3"/>
  <c r="BL854" i="3"/>
  <c r="BL853" i="3"/>
  <c r="BL850" i="3"/>
  <c r="BL849" i="3"/>
  <c r="BL846" i="3"/>
  <c r="BL845" i="3"/>
  <c r="BL843" i="3"/>
  <c r="BL842" i="3"/>
  <c r="BL841" i="3"/>
  <c r="BL838" i="3"/>
  <c r="BL837" i="3"/>
  <c r="BL835" i="3"/>
  <c r="BL834" i="3"/>
  <c r="BL833" i="3"/>
  <c r="BL830" i="3"/>
  <c r="BL829" i="3"/>
  <c r="BL827" i="3"/>
  <c r="BL826" i="3"/>
  <c r="BL825" i="3"/>
  <c r="BL822" i="3"/>
  <c r="BL821" i="3"/>
  <c r="BL818" i="3"/>
  <c r="BL817" i="3"/>
  <c r="BL814" i="3"/>
  <c r="BL813" i="3"/>
  <c r="BL811" i="3"/>
  <c r="BL810" i="3"/>
  <c r="BL809" i="3"/>
  <c r="BL806" i="3"/>
  <c r="BL805" i="3"/>
  <c r="BL803" i="3"/>
  <c r="BL802" i="3"/>
  <c r="BL801" i="3"/>
  <c r="BL798" i="3"/>
  <c r="BL797" i="3"/>
  <c r="BL795" i="3"/>
  <c r="BL794" i="3"/>
  <c r="BL793" i="3"/>
  <c r="BL790" i="3"/>
  <c r="BL789" i="3"/>
  <c r="BL786" i="3"/>
  <c r="BL785" i="3"/>
  <c r="BL783" i="3"/>
  <c r="BL782" i="3"/>
  <c r="BL781" i="3"/>
  <c r="BL779" i="3"/>
  <c r="BL778" i="3"/>
  <c r="BL777" i="3"/>
  <c r="BL774" i="3"/>
  <c r="BL773" i="3"/>
  <c r="BL771" i="3"/>
  <c r="BL770" i="3"/>
  <c r="BL769" i="3"/>
  <c r="BL767" i="3"/>
  <c r="BL766" i="3"/>
  <c r="BL765" i="3"/>
  <c r="BL763" i="3"/>
  <c r="BL762" i="3"/>
  <c r="BL761" i="3"/>
  <c r="BL758" i="3"/>
  <c r="BL757" i="3"/>
  <c r="BL755" i="3"/>
  <c r="BL754" i="3"/>
  <c r="BL753" i="3"/>
  <c r="BL751" i="3"/>
  <c r="BL750" i="3"/>
  <c r="BL749" i="3"/>
  <c r="BL747" i="3"/>
  <c r="BL746" i="3"/>
  <c r="BL745" i="3"/>
  <c r="BL742" i="3"/>
  <c r="BL741" i="3"/>
  <c r="BL739" i="3"/>
  <c r="BL738" i="3"/>
  <c r="BL737" i="3"/>
  <c r="BL735" i="3"/>
  <c r="BL734" i="3"/>
  <c r="BL733" i="3"/>
  <c r="BL731" i="3"/>
  <c r="BL730" i="3"/>
  <c r="BL729" i="3"/>
  <c r="BL726" i="3"/>
  <c r="BL725" i="3"/>
  <c r="BL723" i="3"/>
  <c r="BL722" i="3"/>
  <c r="BL721" i="3"/>
  <c r="BL719" i="3"/>
  <c r="BL718" i="3"/>
  <c r="BL717" i="3"/>
  <c r="BL715" i="3"/>
  <c r="BL714" i="3"/>
  <c r="BL713" i="3"/>
  <c r="BL710" i="3"/>
  <c r="BL709" i="3"/>
  <c r="BL707" i="3"/>
  <c r="BL706" i="3"/>
  <c r="BL705" i="3"/>
  <c r="BL703" i="3"/>
  <c r="BL702" i="3"/>
  <c r="BL701" i="3"/>
  <c r="BL699" i="3"/>
  <c r="BL698" i="3"/>
  <c r="BL697" i="3"/>
  <c r="BL695" i="3"/>
  <c r="BL694" i="3"/>
  <c r="BL693" i="3"/>
  <c r="BL691" i="3"/>
  <c r="BL690" i="3"/>
  <c r="BL689" i="3"/>
  <c r="BL687" i="3"/>
  <c r="BL686" i="3"/>
  <c r="BL685" i="3"/>
  <c r="BL683" i="3"/>
  <c r="BL682" i="3"/>
  <c r="BL681" i="3"/>
  <c r="BL679" i="3"/>
  <c r="BL678" i="3"/>
  <c r="BL677" i="3"/>
  <c r="BL675" i="3"/>
  <c r="BL674" i="3"/>
  <c r="BL673" i="3"/>
  <c r="BL671" i="3"/>
  <c r="BL670" i="3"/>
  <c r="BL669" i="3"/>
  <c r="BL667" i="3"/>
  <c r="BL666" i="3"/>
  <c r="BL665" i="3"/>
  <c r="BL663" i="3"/>
  <c r="BL662" i="3"/>
  <c r="BL661" i="3"/>
  <c r="BL659" i="3"/>
  <c r="BL658" i="3"/>
  <c r="BL657" i="3"/>
  <c r="BL655" i="3"/>
  <c r="BL654" i="3"/>
  <c r="BL653" i="3"/>
  <c r="BL651" i="3"/>
  <c r="BL650" i="3"/>
  <c r="BL649" i="3"/>
  <c r="BL647" i="3"/>
  <c r="BL646" i="3"/>
  <c r="BL645" i="3"/>
  <c r="BL643" i="3"/>
  <c r="BL642" i="3"/>
  <c r="BL641" i="3"/>
  <c r="BL639" i="3"/>
  <c r="BL638" i="3"/>
  <c r="BL637" i="3"/>
  <c r="BL635" i="3"/>
  <c r="BL634" i="3"/>
  <c r="BL633" i="3"/>
  <c r="BL631" i="3"/>
  <c r="BL630" i="3"/>
  <c r="BL629" i="3"/>
  <c r="BL627" i="3"/>
  <c r="BL626" i="3"/>
  <c r="BL625" i="3"/>
  <c r="BL623" i="3"/>
  <c r="BL622" i="3"/>
  <c r="BL621" i="3"/>
  <c r="BL619" i="3"/>
  <c r="BL618" i="3"/>
  <c r="BL617" i="3"/>
  <c r="BL615" i="3"/>
  <c r="BL614" i="3"/>
  <c r="BL613" i="3"/>
  <c r="BL611" i="3"/>
  <c r="BL610" i="3"/>
  <c r="BL609" i="3"/>
  <c r="BL607" i="3"/>
  <c r="BL606" i="3"/>
  <c r="BL605" i="3"/>
  <c r="BL603" i="3"/>
  <c r="BL602" i="3"/>
  <c r="BL601" i="3"/>
  <c r="BL599" i="3"/>
  <c r="BL598" i="3"/>
  <c r="BL597" i="3"/>
  <c r="BL595" i="3"/>
  <c r="BL594" i="3"/>
  <c r="BL593" i="3"/>
  <c r="BL591" i="3"/>
  <c r="BL590" i="3"/>
  <c r="BL589" i="3"/>
  <c r="BL587" i="3"/>
  <c r="BL586" i="3"/>
  <c r="BL585" i="3"/>
  <c r="BL583" i="3"/>
  <c r="BL582" i="3"/>
  <c r="BL581" i="3"/>
  <c r="BL579" i="3"/>
  <c r="BL578" i="3"/>
  <c r="BL577" i="3"/>
  <c r="BL575" i="3"/>
  <c r="BL574" i="3"/>
  <c r="BL573" i="3"/>
  <c r="BL571" i="3"/>
  <c r="BL570" i="3"/>
  <c r="BL569" i="3"/>
  <c r="BL567" i="3"/>
  <c r="BL566" i="3"/>
  <c r="BL565" i="3"/>
  <c r="BL563" i="3"/>
  <c r="BL562" i="3"/>
  <c r="BL561" i="3"/>
  <c r="BL559" i="3"/>
  <c r="BL558" i="3"/>
  <c r="BL557" i="3"/>
  <c r="BL555" i="3"/>
  <c r="BL554" i="3"/>
  <c r="BL553" i="3"/>
  <c r="BL551" i="3"/>
  <c r="BL550" i="3"/>
  <c r="BL549" i="3"/>
  <c r="BL547" i="3"/>
  <c r="BL546" i="3"/>
  <c r="BL545" i="3"/>
  <c r="BL543" i="3"/>
  <c r="BL542" i="3"/>
  <c r="BL541" i="3"/>
  <c r="BL539" i="3"/>
  <c r="BL538" i="3"/>
  <c r="BL537" i="3"/>
  <c r="BL535" i="3"/>
  <c r="BL534" i="3"/>
  <c r="BL533" i="3"/>
  <c r="BL531" i="3"/>
  <c r="BL530" i="3"/>
  <c r="BL529" i="3"/>
  <c r="BL527" i="3"/>
  <c r="BL526" i="3"/>
  <c r="BL525" i="3"/>
  <c r="BL523" i="3"/>
  <c r="BL522" i="3"/>
  <c r="BL521" i="3"/>
  <c r="BL519" i="3"/>
  <c r="BL518" i="3"/>
  <c r="BL517" i="3"/>
  <c r="BL515" i="3"/>
  <c r="BL514" i="3"/>
  <c r="BL513" i="3"/>
  <c r="BL511" i="3"/>
  <c r="BL510" i="3"/>
  <c r="BL509" i="3"/>
  <c r="BL507" i="3"/>
  <c r="BL506" i="3"/>
  <c r="BL505" i="3"/>
  <c r="BL503" i="3"/>
  <c r="BL502" i="3"/>
  <c r="BL501" i="3"/>
  <c r="BL499" i="3"/>
  <c r="BL498" i="3"/>
  <c r="BL497" i="3"/>
  <c r="BL495" i="3"/>
  <c r="BL494" i="3"/>
  <c r="BL493" i="3"/>
  <c r="BL491" i="3"/>
  <c r="BL490" i="3"/>
  <c r="BL489" i="3"/>
  <c r="BL487" i="3"/>
  <c r="BL486" i="3"/>
  <c r="BL485" i="3"/>
  <c r="BL483" i="3"/>
  <c r="BL482" i="3"/>
  <c r="BL481" i="3"/>
  <c r="BL479" i="3"/>
  <c r="BL478" i="3"/>
  <c r="BL477" i="3"/>
  <c r="BL475" i="3"/>
  <c r="BL474" i="3"/>
  <c r="BL473" i="3"/>
  <c r="BL471" i="3"/>
  <c r="BL470" i="3"/>
  <c r="BL469" i="3"/>
  <c r="BL467" i="3"/>
  <c r="BL466" i="3"/>
  <c r="BL465" i="3"/>
  <c r="BL463" i="3"/>
  <c r="BL462" i="3"/>
  <c r="BL461" i="3"/>
  <c r="BL459" i="3"/>
  <c r="BL458" i="3"/>
  <c r="BL457" i="3"/>
  <c r="BL455" i="3"/>
  <c r="BL454" i="3"/>
  <c r="BL453" i="3"/>
  <c r="BL451" i="3"/>
  <c r="BL450" i="3"/>
  <c r="BL449" i="3"/>
  <c r="BL447" i="3"/>
  <c r="BL446" i="3"/>
  <c r="BL445" i="3"/>
  <c r="BL443" i="3"/>
  <c r="BL442" i="3"/>
  <c r="BL441" i="3"/>
  <c r="BL439" i="3"/>
  <c r="BL438" i="3"/>
  <c r="BL437" i="3"/>
  <c r="BL435" i="3"/>
  <c r="BL434" i="3"/>
  <c r="BL433" i="3"/>
  <c r="BL431" i="3"/>
  <c r="BL430" i="3"/>
  <c r="BL429" i="3"/>
  <c r="BL427" i="3"/>
  <c r="BL426" i="3"/>
  <c r="BL425" i="3"/>
  <c r="BL423" i="3"/>
  <c r="BL422" i="3"/>
  <c r="BL421" i="3"/>
  <c r="BL419" i="3"/>
  <c r="BL418" i="3"/>
  <c r="BL417" i="3"/>
  <c r="BL415" i="3"/>
  <c r="BL414" i="3"/>
  <c r="BL413" i="3"/>
  <c r="BL411" i="3"/>
  <c r="BL410" i="3"/>
  <c r="BL409" i="3"/>
  <c r="BL407" i="3"/>
  <c r="BL406" i="3"/>
  <c r="BL405" i="3"/>
  <c r="BL403" i="3"/>
  <c r="BL402" i="3"/>
  <c r="BL401" i="3"/>
  <c r="BL399" i="3"/>
  <c r="BL398" i="3"/>
  <c r="BL397" i="3"/>
  <c r="BL395" i="3"/>
  <c r="BL394" i="3"/>
  <c r="BL393" i="3"/>
  <c r="BL391" i="3"/>
  <c r="BL390" i="3"/>
  <c r="BL389" i="3"/>
  <c r="BL387" i="3"/>
  <c r="BL386" i="3"/>
  <c r="BL385" i="3"/>
  <c r="BL383" i="3"/>
  <c r="BL382" i="3"/>
  <c r="BL381" i="3"/>
  <c r="BL379" i="3"/>
  <c r="BL378" i="3"/>
  <c r="BL377" i="3"/>
  <c r="BL375" i="3"/>
  <c r="BL374" i="3"/>
  <c r="BL373" i="3"/>
  <c r="BL371" i="3"/>
  <c r="BL370" i="3"/>
  <c r="BL369" i="3"/>
  <c r="BL367" i="3"/>
  <c r="BL366" i="3"/>
  <c r="BL365" i="3"/>
  <c r="BL363" i="3"/>
  <c r="BL362" i="3"/>
  <c r="BL361" i="3"/>
  <c r="BL359" i="3"/>
  <c r="BL358" i="3"/>
  <c r="BL357" i="3"/>
  <c r="BL355" i="3"/>
  <c r="BL354" i="3"/>
  <c r="BL353" i="3"/>
  <c r="BL351" i="3"/>
  <c r="BL350" i="3"/>
  <c r="BL349" i="3"/>
  <c r="BL347" i="3"/>
  <c r="BL346" i="3"/>
  <c r="BL345" i="3"/>
  <c r="BL343" i="3"/>
  <c r="BL342" i="3"/>
  <c r="BL341" i="3"/>
  <c r="BL339" i="3"/>
  <c r="BL338" i="3"/>
  <c r="BL337" i="3"/>
  <c r="BL335" i="3"/>
  <c r="BL334" i="3"/>
  <c r="BL333" i="3"/>
  <c r="BL331" i="3"/>
  <c r="BL330" i="3"/>
  <c r="BL329" i="3"/>
  <c r="BL327" i="3"/>
  <c r="BL326" i="3"/>
  <c r="BL325" i="3"/>
  <c r="BL323" i="3"/>
  <c r="BL322" i="3"/>
  <c r="BL321" i="3"/>
  <c r="BL319" i="3"/>
  <c r="BL318" i="3"/>
  <c r="BL317" i="3"/>
  <c r="BL315" i="3"/>
  <c r="BL314" i="3"/>
  <c r="BL313" i="3"/>
  <c r="BL311" i="3"/>
  <c r="BL310" i="3"/>
  <c r="BL309" i="3"/>
  <c r="BL307" i="3"/>
  <c r="BL306" i="3"/>
  <c r="BL305" i="3"/>
  <c r="BL303" i="3"/>
  <c r="BL302" i="3"/>
  <c r="BL301" i="3"/>
  <c r="BL299" i="3"/>
  <c r="BL298" i="3"/>
  <c r="BL297" i="3"/>
  <c r="BL295" i="3"/>
  <c r="BL294" i="3"/>
  <c r="BL293" i="3"/>
  <c r="BL291" i="3"/>
  <c r="BL290" i="3"/>
  <c r="BL289" i="3"/>
  <c r="BL287" i="3"/>
  <c r="BL286" i="3"/>
  <c r="BL285" i="3"/>
  <c r="BL283" i="3"/>
  <c r="BL282" i="3"/>
  <c r="BL281" i="3"/>
  <c r="BL279" i="3"/>
  <c r="BL278" i="3"/>
  <c r="BL277" i="3"/>
  <c r="BL275" i="3"/>
  <c r="BL274" i="3"/>
  <c r="BL273" i="3"/>
  <c r="BL271" i="3"/>
  <c r="BL270" i="3"/>
  <c r="BL269" i="3"/>
  <c r="BL267" i="3"/>
  <c r="BL266" i="3"/>
  <c r="BL265" i="3"/>
  <c r="BL263" i="3"/>
  <c r="BL262" i="3"/>
  <c r="BL261" i="3"/>
  <c r="BL259" i="3"/>
  <c r="BL258" i="3"/>
  <c r="BL257" i="3"/>
  <c r="BL255" i="3"/>
  <c r="BL254" i="3"/>
  <c r="BL253" i="3"/>
  <c r="BL251" i="3"/>
  <c r="BL250" i="3"/>
  <c r="BL249" i="3"/>
  <c r="BL247" i="3"/>
  <c r="BL246" i="3"/>
  <c r="BL245" i="3"/>
  <c r="BL243" i="3"/>
  <c r="BL242" i="3"/>
  <c r="BL241" i="3"/>
  <c r="BL239" i="3"/>
  <c r="BL238" i="3"/>
  <c r="BL237" i="3"/>
  <c r="BL235" i="3"/>
  <c r="BL234" i="3"/>
  <c r="BL233" i="3"/>
  <c r="BL231" i="3"/>
  <c r="BL230" i="3"/>
  <c r="BL229" i="3"/>
  <c r="BL227" i="3"/>
  <c r="BL226" i="3"/>
  <c r="BL225" i="3"/>
  <c r="BL223" i="3"/>
  <c r="BL222" i="3"/>
  <c r="BL221" i="3"/>
  <c r="BL219" i="3"/>
  <c r="BL218" i="3"/>
  <c r="BL217" i="3"/>
  <c r="BL215" i="3"/>
  <c r="BL214" i="3"/>
  <c r="BL213" i="3"/>
  <c r="BL211" i="3"/>
  <c r="BL210" i="3"/>
  <c r="BL209" i="3"/>
  <c r="BL207" i="3"/>
  <c r="BL206" i="3"/>
  <c r="BL205" i="3"/>
  <c r="BL203" i="3"/>
  <c r="BL202" i="3"/>
  <c r="BL201" i="3"/>
  <c r="BL199" i="3"/>
  <c r="BL198" i="3"/>
  <c r="BL197" i="3"/>
  <c r="BL195" i="3"/>
  <c r="BL194" i="3"/>
  <c r="BL193" i="3"/>
  <c r="BL191" i="3"/>
  <c r="BL190" i="3"/>
  <c r="BL189" i="3"/>
  <c r="BL187" i="3"/>
  <c r="BL186" i="3"/>
  <c r="BL185" i="3"/>
  <c r="BL183" i="3"/>
  <c r="BL182" i="3"/>
  <c r="BL181" i="3"/>
  <c r="BL179" i="3"/>
  <c r="BL178" i="3"/>
  <c r="BL177" i="3"/>
  <c r="BL175" i="3"/>
  <c r="BL174" i="3"/>
  <c r="BL173" i="3"/>
  <c r="BL171" i="3"/>
  <c r="BL170" i="3"/>
  <c r="BL169" i="3"/>
  <c r="BL167" i="3"/>
  <c r="BL166" i="3"/>
  <c r="BL165" i="3"/>
  <c r="BL163" i="3"/>
  <c r="BL162" i="3"/>
  <c r="BL161" i="3"/>
  <c r="BL159" i="3"/>
  <c r="BL158" i="3"/>
  <c r="BL157" i="3"/>
  <c r="BL155" i="3"/>
  <c r="BL154" i="3"/>
  <c r="BL153" i="3"/>
  <c r="BL151" i="3"/>
  <c r="BL150" i="3"/>
  <c r="BL149" i="3"/>
  <c r="BL147" i="3"/>
  <c r="BL146" i="3"/>
  <c r="BL145" i="3"/>
  <c r="BL143" i="3"/>
  <c r="BL142" i="3"/>
  <c r="BL141" i="3"/>
  <c r="BL139" i="3"/>
  <c r="BL138" i="3"/>
  <c r="BL137" i="3"/>
  <c r="BL135" i="3"/>
  <c r="BL134" i="3"/>
  <c r="BL133" i="3"/>
  <c r="BL131" i="3"/>
  <c r="BL130" i="3"/>
  <c r="BL129" i="3"/>
  <c r="BL127" i="3"/>
  <c r="BL126" i="3"/>
  <c r="BL125" i="3"/>
  <c r="BL123" i="3"/>
  <c r="BL122" i="3"/>
  <c r="BL121" i="3"/>
  <c r="BL119" i="3"/>
  <c r="BL118" i="3"/>
  <c r="BL117" i="3"/>
  <c r="BL115" i="3"/>
  <c r="BL114" i="3"/>
  <c r="BL113" i="3"/>
  <c r="BL111" i="3"/>
  <c r="BL110" i="3"/>
  <c r="BL109" i="3"/>
  <c r="BL107" i="3"/>
  <c r="BL106" i="3"/>
  <c r="BL105" i="3"/>
  <c r="BL103" i="3"/>
  <c r="BL102" i="3"/>
  <c r="BL101" i="3"/>
  <c r="BL99" i="3"/>
  <c r="BL98" i="3"/>
  <c r="BL97" i="3"/>
  <c r="BL95" i="3"/>
  <c r="BL94" i="3"/>
  <c r="BL93" i="3"/>
  <c r="BL91" i="3"/>
  <c r="BL90" i="3"/>
  <c r="BL89" i="3"/>
  <c r="BL87" i="3"/>
  <c r="BL86" i="3"/>
  <c r="BL85" i="3"/>
  <c r="BL83" i="3"/>
  <c r="BL82" i="3"/>
  <c r="BL81" i="3"/>
  <c r="BL79" i="3"/>
  <c r="BL78" i="3"/>
  <c r="BL77" i="3"/>
  <c r="BL75" i="3"/>
  <c r="BL74" i="3"/>
  <c r="BL73" i="3"/>
  <c r="BL71" i="3"/>
  <c r="BL70" i="3"/>
  <c r="BL69" i="3"/>
  <c r="BL67" i="3"/>
  <c r="BL66" i="3"/>
  <c r="BL65" i="3"/>
  <c r="BL63" i="3"/>
  <c r="BL62" i="3"/>
  <c r="BL61" i="3"/>
  <c r="BL59" i="3"/>
  <c r="BL58" i="3"/>
  <c r="BL57" i="3"/>
  <c r="BL55" i="3"/>
  <c r="BL54" i="3"/>
  <c r="BL53" i="3"/>
  <c r="BL51" i="3"/>
  <c r="BL50" i="3"/>
  <c r="BL49" i="3"/>
  <c r="BL47" i="3"/>
  <c r="BL46" i="3"/>
  <c r="BL45" i="3"/>
  <c r="BL43" i="3"/>
  <c r="BL42" i="3"/>
  <c r="BL41" i="3"/>
  <c r="BL39" i="3"/>
  <c r="BL38" i="3"/>
  <c r="BL37" i="3"/>
  <c r="BL35" i="3"/>
  <c r="BL34" i="3"/>
  <c r="BL33" i="3"/>
  <c r="BL31" i="3"/>
  <c r="BL30" i="3"/>
  <c r="BL29" i="3"/>
  <c r="BL27" i="3"/>
  <c r="BL26" i="3"/>
  <c r="BL25" i="3"/>
  <c r="BL23" i="3"/>
  <c r="BL22" i="3"/>
  <c r="BL21" i="3"/>
  <c r="L3013" i="3"/>
  <c r="L9" i="18"/>
  <c r="M9" i="18"/>
  <c r="P9" i="18"/>
  <c r="H9" i="18"/>
  <c r="I9" i="18"/>
  <c r="H10" i="18"/>
  <c r="I10" i="18"/>
  <c r="H11" i="18"/>
  <c r="I11" i="18"/>
  <c r="J11" i="18"/>
  <c r="H12" i="18"/>
  <c r="I12" i="18"/>
  <c r="J12" i="18"/>
  <c r="H13" i="18"/>
  <c r="I13" i="18"/>
  <c r="J13" i="18"/>
  <c r="H15" i="18"/>
  <c r="I15" i="18"/>
  <c r="J15" i="18"/>
  <c r="H16" i="18"/>
  <c r="I16" i="18"/>
  <c r="J16" i="18"/>
  <c r="H17" i="18"/>
  <c r="I17" i="18"/>
  <c r="H18" i="18"/>
  <c r="I18" i="18"/>
  <c r="J18" i="18"/>
  <c r="H19" i="18"/>
  <c r="I19" i="18"/>
  <c r="J19" i="18"/>
  <c r="H20" i="18"/>
  <c r="I20" i="18"/>
  <c r="J20" i="18"/>
  <c r="H21" i="18"/>
  <c r="I21" i="18"/>
  <c r="J21" i="18"/>
  <c r="H22" i="18"/>
  <c r="I22" i="18"/>
  <c r="J22" i="18"/>
  <c r="H23" i="18"/>
  <c r="I23" i="18"/>
  <c r="J23" i="18"/>
  <c r="H24" i="18"/>
  <c r="I24" i="18"/>
  <c r="J24" i="18"/>
  <c r="H25" i="18"/>
  <c r="I25" i="18"/>
  <c r="J25" i="18"/>
  <c r="H26" i="18"/>
  <c r="I26" i="18"/>
  <c r="J26" i="18"/>
  <c r="BC15" i="3"/>
  <c r="T10" i="5"/>
  <c r="L1" i="18"/>
  <c r="K1" i="19"/>
  <c r="I1" i="18"/>
  <c r="H1" i="19"/>
  <c r="R16" i="5"/>
  <c r="R515" i="5"/>
  <c r="R514" i="5"/>
  <c r="R513" i="5"/>
  <c r="R512" i="5"/>
  <c r="R461" i="5"/>
  <c r="R460" i="5"/>
  <c r="R359" i="5"/>
  <c r="R358" i="5"/>
  <c r="R357" i="5"/>
  <c r="R256" i="5"/>
  <c r="R255" i="5"/>
  <c r="R254" i="5"/>
  <c r="R253" i="5"/>
  <c r="R252" i="5"/>
  <c r="R251" i="5"/>
  <c r="R250" i="5"/>
  <c r="R249" i="5"/>
  <c r="R248" i="5"/>
  <c r="R247" i="5"/>
  <c r="R246" i="5"/>
  <c r="R245" i="5"/>
  <c r="R244" i="5"/>
  <c r="R243" i="5"/>
  <c r="R242" i="5"/>
  <c r="R241" i="5"/>
  <c r="R240" i="5"/>
  <c r="R239" i="5"/>
  <c r="R238" i="5"/>
  <c r="R237" i="5"/>
  <c r="R236" i="5"/>
  <c r="R235" i="5"/>
  <c r="R234" i="5"/>
  <c r="R233" i="5"/>
  <c r="R232" i="5"/>
  <c r="R231" i="5"/>
  <c r="R230" i="5"/>
  <c r="R229" i="5"/>
  <c r="R228" i="5"/>
  <c r="R227" i="5"/>
  <c r="R226" i="5"/>
  <c r="R225" i="5"/>
  <c r="R224" i="5"/>
  <c r="R223" i="5"/>
  <c r="R222" i="5"/>
  <c r="R221" i="5"/>
  <c r="R220" i="5"/>
  <c r="R219" i="5"/>
  <c r="R218" i="5"/>
  <c r="R217" i="5"/>
  <c r="R216" i="5"/>
  <c r="R215" i="5"/>
  <c r="R214" i="5"/>
  <c r="R213" i="5"/>
  <c r="R212" i="5"/>
  <c r="R211" i="5"/>
  <c r="R210" i="5"/>
  <c r="R209" i="5"/>
  <c r="R208" i="5"/>
  <c r="R207" i="5"/>
  <c r="R206" i="5"/>
  <c r="R205" i="5"/>
  <c r="R204" i="5"/>
  <c r="R203" i="5"/>
  <c r="R202" i="5"/>
  <c r="R201" i="5"/>
  <c r="R200" i="5"/>
  <c r="R199" i="5"/>
  <c r="R198" i="5"/>
  <c r="R197" i="5"/>
  <c r="R196" i="5"/>
  <c r="R195" i="5"/>
  <c r="R194" i="5"/>
  <c r="R193" i="5"/>
  <c r="R192" i="5"/>
  <c r="R191" i="5"/>
  <c r="R190" i="5"/>
  <c r="R189" i="5"/>
  <c r="R188" i="5"/>
  <c r="R187" i="5"/>
  <c r="R186" i="5"/>
  <c r="R185" i="5"/>
  <c r="R184" i="5"/>
  <c r="R183" i="5"/>
  <c r="R182" i="5"/>
  <c r="R181" i="5"/>
  <c r="R180" i="5"/>
  <c r="R179" i="5"/>
  <c r="R178" i="5"/>
  <c r="R177" i="5"/>
  <c r="R176" i="5"/>
  <c r="R175" i="5"/>
  <c r="R174" i="5"/>
  <c r="R173" i="5"/>
  <c r="R172" i="5"/>
  <c r="R171" i="5"/>
  <c r="R170" i="5"/>
  <c r="R169" i="5"/>
  <c r="R168" i="5"/>
  <c r="R167" i="5"/>
  <c r="R166" i="5"/>
  <c r="R165" i="5"/>
  <c r="R164" i="5"/>
  <c r="R163" i="5"/>
  <c r="R162" i="5"/>
  <c r="R161" i="5"/>
  <c r="R160" i="5"/>
  <c r="R159" i="5"/>
  <c r="R158" i="5"/>
  <c r="R157" i="5"/>
  <c r="R156" i="5"/>
  <c r="R155" i="5"/>
  <c r="R154" i="5"/>
  <c r="R153" i="5"/>
  <c r="R152" i="5"/>
  <c r="R151" i="5"/>
  <c r="R150" i="5"/>
  <c r="R149" i="5"/>
  <c r="R148" i="5"/>
  <c r="R147" i="5"/>
  <c r="R146" i="5"/>
  <c r="R145" i="5"/>
  <c r="R144" i="5"/>
  <c r="R143" i="5"/>
  <c r="R142" i="5"/>
  <c r="R141" i="5"/>
  <c r="R140" i="5"/>
  <c r="R139" i="5"/>
  <c r="R138" i="5"/>
  <c r="R137" i="5"/>
  <c r="R136" i="5"/>
  <c r="R135" i="5"/>
  <c r="R134" i="5"/>
  <c r="R133" i="5"/>
  <c r="R132" i="5"/>
  <c r="R131" i="5"/>
  <c r="R130" i="5"/>
  <c r="R129" i="5"/>
  <c r="R128" i="5"/>
  <c r="R127" i="5"/>
  <c r="R126" i="5"/>
  <c r="R125" i="5"/>
  <c r="R124" i="5"/>
  <c r="R123" i="5"/>
  <c r="R122" i="5"/>
  <c r="R121" i="5"/>
  <c r="R120" i="5"/>
  <c r="R119" i="5"/>
  <c r="R118" i="5"/>
  <c r="R117" i="5"/>
  <c r="R116" i="5"/>
  <c r="R115" i="5"/>
  <c r="R114" i="5"/>
  <c r="R113" i="5"/>
  <c r="R112" i="5"/>
  <c r="R111" i="5"/>
  <c r="R110" i="5"/>
  <c r="R109" i="5"/>
  <c r="R108" i="5"/>
  <c r="R107" i="5"/>
  <c r="R106" i="5"/>
  <c r="R105" i="5"/>
  <c r="R104" i="5"/>
  <c r="R103" i="5"/>
  <c r="R102" i="5"/>
  <c r="R101" i="5"/>
  <c r="R100" i="5"/>
  <c r="R99" i="5"/>
  <c r="R98" i="5"/>
  <c r="R97" i="5"/>
  <c r="R96" i="5"/>
  <c r="R95" i="5"/>
  <c r="R94" i="5"/>
  <c r="R93" i="5"/>
  <c r="R92" i="5"/>
  <c r="R91" i="5"/>
  <c r="R90" i="5"/>
  <c r="R89" i="5"/>
  <c r="R88" i="5"/>
  <c r="R87" i="5"/>
  <c r="R86" i="5"/>
  <c r="R85" i="5"/>
  <c r="R84" i="5"/>
  <c r="R83" i="5"/>
  <c r="R82" i="5"/>
  <c r="R81" i="5"/>
  <c r="R80" i="5"/>
  <c r="R79" i="5"/>
  <c r="R78" i="5"/>
  <c r="R77" i="5"/>
  <c r="R76" i="5"/>
  <c r="R75" i="5"/>
  <c r="R74" i="5"/>
  <c r="R73" i="5"/>
  <c r="R72" i="5"/>
  <c r="R71" i="5"/>
  <c r="R70" i="5"/>
  <c r="R69" i="5"/>
  <c r="R68" i="5"/>
  <c r="R67" i="5"/>
  <c r="R66" i="5"/>
  <c r="R65" i="5"/>
  <c r="R64" i="5"/>
  <c r="R63" i="5"/>
  <c r="R62" i="5"/>
  <c r="R61" i="5"/>
  <c r="R60" i="5"/>
  <c r="R59" i="5"/>
  <c r="R58" i="5"/>
  <c r="R57" i="5"/>
  <c r="R56" i="5"/>
  <c r="R55" i="5"/>
  <c r="R54" i="5"/>
  <c r="R53" i="5"/>
  <c r="R52" i="5"/>
  <c r="R51" i="5"/>
  <c r="R50" i="5"/>
  <c r="R49" i="5"/>
  <c r="R48" i="5"/>
  <c r="R47" i="5"/>
  <c r="R46" i="5"/>
  <c r="R45" i="5"/>
  <c r="R44" i="5"/>
  <c r="R43" i="5"/>
  <c r="R42" i="5"/>
  <c r="R41" i="5"/>
  <c r="R40" i="5"/>
  <c r="R39" i="5"/>
  <c r="R38" i="5"/>
  <c r="R37" i="5"/>
  <c r="R36" i="5"/>
  <c r="R35" i="5"/>
  <c r="R34" i="5"/>
  <c r="R33" i="5"/>
  <c r="R32" i="5"/>
  <c r="R31" i="5"/>
  <c r="R30" i="5"/>
  <c r="R29" i="5"/>
  <c r="R28" i="5"/>
  <c r="R27" i="5"/>
  <c r="R26" i="5"/>
  <c r="R25" i="5"/>
  <c r="R24" i="5"/>
  <c r="R23" i="5"/>
  <c r="R22" i="5"/>
  <c r="R21" i="5"/>
  <c r="R20" i="5"/>
  <c r="R19" i="5"/>
  <c r="R18" i="5"/>
  <c r="R17" i="5"/>
  <c r="Q16" i="5"/>
  <c r="T11" i="5" s="1"/>
  <c r="Y16" i="5"/>
  <c r="J17" i="18" s="1"/>
  <c r="Z16" i="5"/>
  <c r="U17" i="18" s="1"/>
  <c r="U11" i="18"/>
  <c r="U12" i="18"/>
  <c r="U13" i="18"/>
  <c r="U14" i="18"/>
  <c r="U15" i="18"/>
  <c r="U16" i="18"/>
  <c r="U18" i="18"/>
  <c r="U19" i="18"/>
  <c r="U20" i="18"/>
  <c r="U21" i="18"/>
  <c r="U22" i="18"/>
  <c r="U23" i="18"/>
  <c r="U24" i="18"/>
  <c r="U25" i="18"/>
  <c r="U26" i="18"/>
  <c r="U10" i="18"/>
  <c r="Z515" i="5"/>
  <c r="Y515" i="5"/>
  <c r="Z514" i="5"/>
  <c r="Y514" i="5"/>
  <c r="Z513" i="5"/>
  <c r="Y513" i="5"/>
  <c r="Z512" i="5"/>
  <c r="Y512" i="5"/>
  <c r="Z461" i="5"/>
  <c r="Y461" i="5"/>
  <c r="Z460" i="5"/>
  <c r="Y460" i="5"/>
  <c r="Z359" i="5"/>
  <c r="Y359" i="5"/>
  <c r="Z358" i="5"/>
  <c r="Y358" i="5"/>
  <c r="Z357" i="5"/>
  <c r="Y357" i="5"/>
  <c r="Z256" i="5"/>
  <c r="Y256" i="5"/>
  <c r="Z255" i="5"/>
  <c r="Y255" i="5"/>
  <c r="Z254" i="5"/>
  <c r="Y254" i="5"/>
  <c r="Z253" i="5"/>
  <c r="Y253" i="5"/>
  <c r="Z252" i="5"/>
  <c r="Y252" i="5"/>
  <c r="Z251" i="5"/>
  <c r="Y251" i="5"/>
  <c r="Z250" i="5"/>
  <c r="Y250" i="5"/>
  <c r="Z249" i="5"/>
  <c r="Y249" i="5"/>
  <c r="Z248" i="5"/>
  <c r="Y248" i="5"/>
  <c r="Z247" i="5"/>
  <c r="Y247" i="5"/>
  <c r="Z246" i="5"/>
  <c r="Y246" i="5"/>
  <c r="Z245" i="5"/>
  <c r="Y245" i="5"/>
  <c r="Z244" i="5"/>
  <c r="Y244" i="5"/>
  <c r="Z243" i="5"/>
  <c r="Y243" i="5"/>
  <c r="Z242" i="5"/>
  <c r="Y242" i="5"/>
  <c r="Z241" i="5"/>
  <c r="Y241" i="5"/>
  <c r="Z240" i="5"/>
  <c r="Y240" i="5"/>
  <c r="Z239" i="5"/>
  <c r="Y239" i="5"/>
  <c r="Z238" i="5"/>
  <c r="Y238" i="5"/>
  <c r="Z237" i="5"/>
  <c r="Y237" i="5"/>
  <c r="Z236" i="5"/>
  <c r="Y236" i="5"/>
  <c r="Z235" i="5"/>
  <c r="Y235" i="5"/>
  <c r="Z234" i="5"/>
  <c r="Y234" i="5"/>
  <c r="Z233" i="5"/>
  <c r="Y233" i="5"/>
  <c r="Z232" i="5"/>
  <c r="Y232" i="5"/>
  <c r="Z231" i="5"/>
  <c r="Y231" i="5"/>
  <c r="Z230" i="5"/>
  <c r="Y230" i="5"/>
  <c r="Z229" i="5"/>
  <c r="Y229" i="5"/>
  <c r="Z228" i="5"/>
  <c r="Y228" i="5"/>
  <c r="Z227" i="5"/>
  <c r="Y227" i="5"/>
  <c r="Z226" i="5"/>
  <c r="Y226" i="5"/>
  <c r="Z225" i="5"/>
  <c r="Y225" i="5"/>
  <c r="Z224" i="5"/>
  <c r="Y224" i="5"/>
  <c r="Z223" i="5"/>
  <c r="Y223" i="5"/>
  <c r="Z222" i="5"/>
  <c r="Y222" i="5"/>
  <c r="Z221" i="5"/>
  <c r="Y221" i="5"/>
  <c r="Z220" i="5"/>
  <c r="Y220" i="5"/>
  <c r="Z219" i="5"/>
  <c r="Y219" i="5"/>
  <c r="Z218" i="5"/>
  <c r="Y218" i="5"/>
  <c r="Z217" i="5"/>
  <c r="Y217" i="5"/>
  <c r="Z216" i="5"/>
  <c r="Y216" i="5"/>
  <c r="Z215" i="5"/>
  <c r="Y215" i="5"/>
  <c r="Z214" i="5"/>
  <c r="Y214" i="5"/>
  <c r="Z213" i="5"/>
  <c r="Y213" i="5"/>
  <c r="Z212" i="5"/>
  <c r="Y212" i="5"/>
  <c r="Z211" i="5"/>
  <c r="Y211" i="5"/>
  <c r="Z210" i="5"/>
  <c r="Y210" i="5"/>
  <c r="Z209" i="5"/>
  <c r="Y209" i="5"/>
  <c r="Z208" i="5"/>
  <c r="Y208" i="5"/>
  <c r="Z207" i="5"/>
  <c r="Y207" i="5"/>
  <c r="Z206" i="5"/>
  <c r="Y206" i="5"/>
  <c r="Z205" i="5"/>
  <c r="Y205" i="5"/>
  <c r="Z204" i="5"/>
  <c r="Y204" i="5"/>
  <c r="Z203" i="5"/>
  <c r="Y203" i="5"/>
  <c r="Z202" i="5"/>
  <c r="Y202" i="5"/>
  <c r="Z201" i="5"/>
  <c r="Y201" i="5"/>
  <c r="Z200" i="5"/>
  <c r="Y200" i="5"/>
  <c r="Z199" i="5"/>
  <c r="Y199" i="5"/>
  <c r="Z198" i="5"/>
  <c r="Y198" i="5"/>
  <c r="Z197" i="5"/>
  <c r="Y197" i="5"/>
  <c r="Z196" i="5"/>
  <c r="Y196" i="5"/>
  <c r="Z195" i="5"/>
  <c r="Y195" i="5"/>
  <c r="Z194" i="5"/>
  <c r="Y194" i="5"/>
  <c r="Z193" i="5"/>
  <c r="Y193" i="5"/>
  <c r="Z192" i="5"/>
  <c r="Y192" i="5"/>
  <c r="Z191" i="5"/>
  <c r="Y191" i="5"/>
  <c r="Z190" i="5"/>
  <c r="Y190" i="5"/>
  <c r="Z189" i="5"/>
  <c r="Y189" i="5"/>
  <c r="Z188" i="5"/>
  <c r="Y188" i="5"/>
  <c r="Z187" i="5"/>
  <c r="Y187" i="5"/>
  <c r="Z186" i="5"/>
  <c r="Y186" i="5"/>
  <c r="Z185" i="5"/>
  <c r="Y185" i="5"/>
  <c r="Z184" i="5"/>
  <c r="Y184" i="5"/>
  <c r="Z183" i="5"/>
  <c r="Y183" i="5"/>
  <c r="Z182" i="5"/>
  <c r="Y182" i="5"/>
  <c r="Z181" i="5"/>
  <c r="Y181" i="5"/>
  <c r="Z180" i="5"/>
  <c r="Y180" i="5"/>
  <c r="Z179" i="5"/>
  <c r="Y179" i="5"/>
  <c r="Z178" i="5"/>
  <c r="Y178" i="5"/>
  <c r="Z177" i="5"/>
  <c r="Y177" i="5"/>
  <c r="Z176" i="5"/>
  <c r="Y176" i="5"/>
  <c r="Z175" i="5"/>
  <c r="Y175" i="5"/>
  <c r="Z174" i="5"/>
  <c r="Y174" i="5"/>
  <c r="Z173" i="5"/>
  <c r="Y173" i="5"/>
  <c r="Z172" i="5"/>
  <c r="Y172" i="5"/>
  <c r="Z171" i="5"/>
  <c r="Y171" i="5"/>
  <c r="Z170" i="5"/>
  <c r="Y170" i="5"/>
  <c r="Z169" i="5"/>
  <c r="Y169" i="5"/>
  <c r="Z168" i="5"/>
  <c r="Y168" i="5"/>
  <c r="Z167" i="5"/>
  <c r="Y167" i="5"/>
  <c r="Z166" i="5"/>
  <c r="Y166" i="5"/>
  <c r="Z165" i="5"/>
  <c r="Y165" i="5"/>
  <c r="Z164" i="5"/>
  <c r="Y164" i="5"/>
  <c r="Z163" i="5"/>
  <c r="Y163" i="5"/>
  <c r="Z162" i="5"/>
  <c r="Y162" i="5"/>
  <c r="Z161" i="5"/>
  <c r="Y161" i="5"/>
  <c r="Z160" i="5"/>
  <c r="Y160" i="5"/>
  <c r="Z159" i="5"/>
  <c r="Y159" i="5"/>
  <c r="Z158" i="5"/>
  <c r="Y158" i="5"/>
  <c r="Z157" i="5"/>
  <c r="Y157" i="5"/>
  <c r="Z156" i="5"/>
  <c r="Y156" i="5"/>
  <c r="Z155" i="5"/>
  <c r="Y155" i="5"/>
  <c r="Z154" i="5"/>
  <c r="Y154" i="5"/>
  <c r="Z153" i="5"/>
  <c r="Y153" i="5"/>
  <c r="Z152" i="5"/>
  <c r="Y152" i="5"/>
  <c r="Z151" i="5"/>
  <c r="Y151" i="5"/>
  <c r="Z150" i="5"/>
  <c r="Y150" i="5"/>
  <c r="Z149" i="5"/>
  <c r="Y149" i="5"/>
  <c r="Z148" i="5"/>
  <c r="Y148" i="5"/>
  <c r="Z147" i="5"/>
  <c r="Y147" i="5"/>
  <c r="Z146" i="5"/>
  <c r="Y146" i="5"/>
  <c r="Z145" i="5"/>
  <c r="Y145" i="5"/>
  <c r="Z144" i="5"/>
  <c r="Y144" i="5"/>
  <c r="Z143" i="5"/>
  <c r="Y143" i="5"/>
  <c r="Z142" i="5"/>
  <c r="Y142" i="5"/>
  <c r="Z141" i="5"/>
  <c r="Y141" i="5"/>
  <c r="Z140" i="5"/>
  <c r="Y140" i="5"/>
  <c r="Z139" i="5"/>
  <c r="Y139" i="5"/>
  <c r="Z138" i="5"/>
  <c r="Y138" i="5"/>
  <c r="Z137" i="5"/>
  <c r="Y137" i="5"/>
  <c r="Z136" i="5"/>
  <c r="Y136" i="5"/>
  <c r="Z135" i="5"/>
  <c r="Y135" i="5"/>
  <c r="Z134" i="5"/>
  <c r="Y134" i="5"/>
  <c r="Z133" i="5"/>
  <c r="Y133" i="5"/>
  <c r="Z132" i="5"/>
  <c r="Y132" i="5"/>
  <c r="Z131" i="5"/>
  <c r="Y131" i="5"/>
  <c r="Z130" i="5"/>
  <c r="Y130" i="5"/>
  <c r="Z129" i="5"/>
  <c r="Y129" i="5"/>
  <c r="Z128" i="5"/>
  <c r="Y128" i="5"/>
  <c r="Z127" i="5"/>
  <c r="Y127" i="5"/>
  <c r="Z126" i="5"/>
  <c r="Y126" i="5"/>
  <c r="Z125" i="5"/>
  <c r="Y125" i="5"/>
  <c r="Z124" i="5"/>
  <c r="Y124" i="5"/>
  <c r="Z123" i="5"/>
  <c r="Y123" i="5"/>
  <c r="Z122" i="5"/>
  <c r="Y122" i="5"/>
  <c r="Z121" i="5"/>
  <c r="Y121" i="5"/>
  <c r="Z120" i="5"/>
  <c r="Y120" i="5"/>
  <c r="Z119" i="5"/>
  <c r="Y119" i="5"/>
  <c r="Z118" i="5"/>
  <c r="Y118" i="5"/>
  <c r="Z117" i="5"/>
  <c r="Y117" i="5"/>
  <c r="Z116" i="5"/>
  <c r="Y116" i="5"/>
  <c r="Z115" i="5"/>
  <c r="Y115" i="5"/>
  <c r="Z114" i="5"/>
  <c r="Y114" i="5"/>
  <c r="Z113" i="5"/>
  <c r="Y113" i="5"/>
  <c r="Z112" i="5"/>
  <c r="Y112" i="5"/>
  <c r="Z111" i="5"/>
  <c r="Y111" i="5"/>
  <c r="Z110" i="5"/>
  <c r="Y110" i="5"/>
  <c r="Z109" i="5"/>
  <c r="Y109" i="5"/>
  <c r="Z108" i="5"/>
  <c r="Y108" i="5"/>
  <c r="Z107" i="5"/>
  <c r="Y107" i="5"/>
  <c r="Z106" i="5"/>
  <c r="Y106" i="5"/>
  <c r="Z105" i="5"/>
  <c r="Y105" i="5"/>
  <c r="Z104" i="5"/>
  <c r="Y104" i="5"/>
  <c r="Z103" i="5"/>
  <c r="Y103" i="5"/>
  <c r="Z102" i="5"/>
  <c r="Y102" i="5"/>
  <c r="Z101" i="5"/>
  <c r="Y101" i="5"/>
  <c r="Z100" i="5"/>
  <c r="Y100" i="5"/>
  <c r="Z99" i="5"/>
  <c r="Y99" i="5"/>
  <c r="Z98" i="5"/>
  <c r="Y98" i="5"/>
  <c r="Z97" i="5"/>
  <c r="Y97" i="5"/>
  <c r="Z96" i="5"/>
  <c r="Y96" i="5"/>
  <c r="Z95" i="5"/>
  <c r="Y95" i="5"/>
  <c r="Z94" i="5"/>
  <c r="Y94" i="5"/>
  <c r="Z93" i="5"/>
  <c r="Y93" i="5"/>
  <c r="Z92" i="5"/>
  <c r="Y92" i="5"/>
  <c r="Z91" i="5"/>
  <c r="Y91" i="5"/>
  <c r="Z90" i="5"/>
  <c r="Y90" i="5"/>
  <c r="Z89" i="5"/>
  <c r="Y89" i="5"/>
  <c r="Z88" i="5"/>
  <c r="Y88" i="5"/>
  <c r="Z87" i="5"/>
  <c r="Y87" i="5"/>
  <c r="Z86" i="5"/>
  <c r="Y86" i="5"/>
  <c r="Z85" i="5"/>
  <c r="Y85" i="5"/>
  <c r="Z84" i="5"/>
  <c r="Y84" i="5"/>
  <c r="Z83" i="5"/>
  <c r="Y83" i="5"/>
  <c r="Z82" i="5"/>
  <c r="Y82" i="5"/>
  <c r="Z81" i="5"/>
  <c r="Y81" i="5"/>
  <c r="Z80" i="5"/>
  <c r="Y80" i="5"/>
  <c r="Z79" i="5"/>
  <c r="Y79" i="5"/>
  <c r="Z78" i="5"/>
  <c r="Y78" i="5"/>
  <c r="Z77" i="5"/>
  <c r="Y77" i="5"/>
  <c r="Z76" i="5"/>
  <c r="Y76" i="5"/>
  <c r="Z75" i="5"/>
  <c r="Y75" i="5"/>
  <c r="Z74" i="5"/>
  <c r="Y74" i="5"/>
  <c r="Z73" i="5"/>
  <c r="Y73" i="5"/>
  <c r="Z72" i="5"/>
  <c r="Y72" i="5"/>
  <c r="Z71" i="5"/>
  <c r="Y71" i="5"/>
  <c r="Z70" i="5"/>
  <c r="Y70" i="5"/>
  <c r="Z69" i="5"/>
  <c r="Y69" i="5"/>
  <c r="Z68" i="5"/>
  <c r="Y68" i="5"/>
  <c r="Z67" i="5"/>
  <c r="Y67" i="5"/>
  <c r="Z66" i="5"/>
  <c r="Y66" i="5"/>
  <c r="Z65" i="5"/>
  <c r="Y65" i="5"/>
  <c r="Z64" i="5"/>
  <c r="Y64" i="5"/>
  <c r="Z63" i="5"/>
  <c r="Y63" i="5"/>
  <c r="Z62" i="5"/>
  <c r="Y62" i="5"/>
  <c r="Z61" i="5"/>
  <c r="Y61" i="5"/>
  <c r="Z60" i="5"/>
  <c r="Y60" i="5"/>
  <c r="Z59" i="5"/>
  <c r="Y59" i="5"/>
  <c r="Z58" i="5"/>
  <c r="Y58" i="5"/>
  <c r="Z57" i="5"/>
  <c r="Y57" i="5"/>
  <c r="Z56" i="5"/>
  <c r="Y56" i="5"/>
  <c r="Z55" i="5"/>
  <c r="Y55" i="5"/>
  <c r="Z54" i="5"/>
  <c r="Y54" i="5"/>
  <c r="Z53" i="5"/>
  <c r="Y53" i="5"/>
  <c r="Z52" i="5"/>
  <c r="Y52" i="5"/>
  <c r="Z51" i="5"/>
  <c r="Y51" i="5"/>
  <c r="Z50" i="5"/>
  <c r="Y50" i="5"/>
  <c r="Z49" i="5"/>
  <c r="Y49" i="5"/>
  <c r="Z48" i="5"/>
  <c r="Y48" i="5"/>
  <c r="Z47" i="5"/>
  <c r="Y47" i="5"/>
  <c r="Z46" i="5"/>
  <c r="Y46" i="5"/>
  <c r="Z45" i="5"/>
  <c r="Y45" i="5"/>
  <c r="Z44" i="5"/>
  <c r="Y44" i="5"/>
  <c r="Z43" i="5"/>
  <c r="Y43" i="5"/>
  <c r="Z42" i="5"/>
  <c r="Y42" i="5"/>
  <c r="Z41" i="5"/>
  <c r="Y41" i="5"/>
  <c r="Z40" i="5"/>
  <c r="Y40" i="5"/>
  <c r="Z39" i="5"/>
  <c r="Y39" i="5"/>
  <c r="Z38" i="5"/>
  <c r="Y38" i="5"/>
  <c r="Z37" i="5"/>
  <c r="Y37" i="5"/>
  <c r="Z36" i="5"/>
  <c r="Y36" i="5"/>
  <c r="Z35" i="5"/>
  <c r="Y35" i="5"/>
  <c r="Z34" i="5"/>
  <c r="Y34" i="5"/>
  <c r="Z33" i="5"/>
  <c r="Y33" i="5"/>
  <c r="Z32" i="5"/>
  <c r="Y32" i="5"/>
  <c r="Z31" i="5"/>
  <c r="Y31" i="5"/>
  <c r="Z30" i="5"/>
  <c r="Y30" i="5"/>
  <c r="Z29" i="5"/>
  <c r="Y29" i="5"/>
  <c r="Z28" i="5"/>
  <c r="Y28" i="5"/>
  <c r="Z27" i="5"/>
  <c r="Y27" i="5"/>
  <c r="Z26" i="5"/>
  <c r="Y26" i="5"/>
  <c r="Z25" i="5"/>
  <c r="Y25" i="5"/>
  <c r="Z24" i="5"/>
  <c r="Y24" i="5"/>
  <c r="Z23" i="5"/>
  <c r="Y23" i="5"/>
  <c r="Z22" i="5"/>
  <c r="Y22" i="5"/>
  <c r="Z21" i="5"/>
  <c r="Y21" i="5"/>
  <c r="Z20" i="5"/>
  <c r="Y20" i="5"/>
  <c r="Z19" i="5"/>
  <c r="Y19" i="5"/>
  <c r="Z18" i="5"/>
  <c r="Y18" i="5"/>
  <c r="Z17" i="5"/>
  <c r="Y17" i="5"/>
  <c r="AG1011" i="3"/>
  <c r="AG1010" i="3"/>
  <c r="AG1009" i="3"/>
  <c r="AG1008" i="3"/>
  <c r="AG1007" i="3"/>
  <c r="AG1006" i="3"/>
  <c r="AG1005" i="3"/>
  <c r="AG1004" i="3"/>
  <c r="AG1003" i="3"/>
  <c r="AG1002" i="3"/>
  <c r="AG1001" i="3"/>
  <c r="AG1000" i="3"/>
  <c r="AG999" i="3"/>
  <c r="AG998" i="3"/>
  <c r="AG997" i="3"/>
  <c r="AG996" i="3"/>
  <c r="AG995" i="3"/>
  <c r="AG994" i="3"/>
  <c r="AG993" i="3"/>
  <c r="AG992" i="3"/>
  <c r="AG991" i="3"/>
  <c r="AG990" i="3"/>
  <c r="AG989" i="3"/>
  <c r="AG988" i="3"/>
  <c r="AG987" i="3"/>
  <c r="AG986" i="3"/>
  <c r="AG985" i="3"/>
  <c r="AG984" i="3"/>
  <c r="AG983" i="3"/>
  <c r="AG982" i="3"/>
  <c r="AG981" i="3"/>
  <c r="AG980" i="3"/>
  <c r="AG979" i="3"/>
  <c r="AG978" i="3"/>
  <c r="AG977" i="3"/>
  <c r="AG976" i="3"/>
  <c r="AG975" i="3"/>
  <c r="AG974" i="3"/>
  <c r="AG973" i="3"/>
  <c r="AG972" i="3"/>
  <c r="AG971" i="3"/>
  <c r="AG970" i="3"/>
  <c r="AG969" i="3"/>
  <c r="AG968" i="3"/>
  <c r="AG967" i="3"/>
  <c r="AG966" i="3"/>
  <c r="AG965" i="3"/>
  <c r="AG964" i="3"/>
  <c r="AG963" i="3"/>
  <c r="AG962" i="3"/>
  <c r="AG961" i="3"/>
  <c r="AG960" i="3"/>
  <c r="AG959" i="3"/>
  <c r="AG958" i="3"/>
  <c r="AG957" i="3"/>
  <c r="AG956" i="3"/>
  <c r="AG955" i="3"/>
  <c r="AG954" i="3"/>
  <c r="AG953" i="3"/>
  <c r="AG952" i="3"/>
  <c r="AG951" i="3"/>
  <c r="AG950" i="3"/>
  <c r="AG949" i="3"/>
  <c r="AG948" i="3"/>
  <c r="AG947" i="3"/>
  <c r="AG946" i="3"/>
  <c r="AG945" i="3"/>
  <c r="AG944" i="3"/>
  <c r="AG943" i="3"/>
  <c r="AG942" i="3"/>
  <c r="AG941" i="3"/>
  <c r="AG940" i="3"/>
  <c r="AG939" i="3"/>
  <c r="AG938" i="3"/>
  <c r="AG937" i="3"/>
  <c r="AG936" i="3"/>
  <c r="AG935" i="3"/>
  <c r="AG934" i="3"/>
  <c r="AG933" i="3"/>
  <c r="AG932" i="3"/>
  <c r="AG931" i="3"/>
  <c r="AG930" i="3"/>
  <c r="AG929" i="3"/>
  <c r="AG928" i="3"/>
  <c r="AG927" i="3"/>
  <c r="AG926" i="3"/>
  <c r="AG925" i="3"/>
  <c r="AG924" i="3"/>
  <c r="AG923" i="3"/>
  <c r="AG922" i="3"/>
  <c r="AG921" i="3"/>
  <c r="AG920" i="3"/>
  <c r="AG919" i="3"/>
  <c r="AG918" i="3"/>
  <c r="AG917" i="3"/>
  <c r="AG916" i="3"/>
  <c r="AG915" i="3"/>
  <c r="AG914" i="3"/>
  <c r="AG913" i="3"/>
  <c r="AG912" i="3"/>
  <c r="AG911" i="3"/>
  <c r="AG910" i="3"/>
  <c r="AG909" i="3"/>
  <c r="AG908" i="3"/>
  <c r="AG907" i="3"/>
  <c r="AG906" i="3"/>
  <c r="AG905" i="3"/>
  <c r="AG904" i="3"/>
  <c r="AG903" i="3"/>
  <c r="AG902" i="3"/>
  <c r="AG901" i="3"/>
  <c r="AG900" i="3"/>
  <c r="AG899" i="3"/>
  <c r="AG898" i="3"/>
  <c r="AG897" i="3"/>
  <c r="AG896" i="3"/>
  <c r="AG895" i="3"/>
  <c r="AG894" i="3"/>
  <c r="AG893" i="3"/>
  <c r="AG892" i="3"/>
  <c r="AG891" i="3"/>
  <c r="AG890" i="3"/>
  <c r="AG889" i="3"/>
  <c r="AG888" i="3"/>
  <c r="AG887" i="3"/>
  <c r="AG886" i="3"/>
  <c r="AG885" i="3"/>
  <c r="AG884" i="3"/>
  <c r="AG883" i="3"/>
  <c r="AG882" i="3"/>
  <c r="AG881" i="3"/>
  <c r="AG880" i="3"/>
  <c r="AG879" i="3"/>
  <c r="AG878" i="3"/>
  <c r="AG877" i="3"/>
  <c r="AG876" i="3"/>
  <c r="AG875" i="3"/>
  <c r="AG874" i="3"/>
  <c r="AG873" i="3"/>
  <c r="AG872" i="3"/>
  <c r="AG871" i="3"/>
  <c r="AG870" i="3"/>
  <c r="AG869" i="3"/>
  <c r="AG868" i="3"/>
  <c r="AG867" i="3"/>
  <c r="AG866" i="3"/>
  <c r="AG865" i="3"/>
  <c r="AG864" i="3"/>
  <c r="AG863" i="3"/>
  <c r="AG862" i="3"/>
  <c r="AG861" i="3"/>
  <c r="AG860" i="3"/>
  <c r="AG859" i="3"/>
  <c r="AG858" i="3"/>
  <c r="AG857" i="3"/>
  <c r="AG856" i="3"/>
  <c r="AG855" i="3"/>
  <c r="AG854" i="3"/>
  <c r="AG853" i="3"/>
  <c r="AG852" i="3"/>
  <c r="AG851" i="3"/>
  <c r="AG850" i="3"/>
  <c r="AG849" i="3"/>
  <c r="AG848" i="3"/>
  <c r="AG847" i="3"/>
  <c r="AG846" i="3"/>
  <c r="AG845" i="3"/>
  <c r="AG844" i="3"/>
  <c r="AG843" i="3"/>
  <c r="AG842" i="3"/>
  <c r="AG841" i="3"/>
  <c r="AG840" i="3"/>
  <c r="AG839" i="3"/>
  <c r="AG838" i="3"/>
  <c r="AG837" i="3"/>
  <c r="AG836" i="3"/>
  <c r="AG835" i="3"/>
  <c r="AG834" i="3"/>
  <c r="AG833" i="3"/>
  <c r="AG832" i="3"/>
  <c r="AG831" i="3"/>
  <c r="AG830" i="3"/>
  <c r="AG829" i="3"/>
  <c r="AG828" i="3"/>
  <c r="AG827" i="3"/>
  <c r="AG826" i="3"/>
  <c r="AG825" i="3"/>
  <c r="AG824" i="3"/>
  <c r="AG823" i="3"/>
  <c r="AG822" i="3"/>
  <c r="AG821" i="3"/>
  <c r="AG820" i="3"/>
  <c r="AG819" i="3"/>
  <c r="AG818" i="3"/>
  <c r="AG817" i="3"/>
  <c r="AG816" i="3"/>
  <c r="AG815" i="3"/>
  <c r="AG814" i="3"/>
  <c r="AG813" i="3"/>
  <c r="AG812" i="3"/>
  <c r="AG811" i="3"/>
  <c r="AG810" i="3"/>
  <c r="AG809" i="3"/>
  <c r="AG808" i="3"/>
  <c r="AG807" i="3"/>
  <c r="AG806" i="3"/>
  <c r="AG805" i="3"/>
  <c r="AG804" i="3"/>
  <c r="AG803" i="3"/>
  <c r="AG802" i="3"/>
  <c r="AG801" i="3"/>
  <c r="AG800" i="3"/>
  <c r="AG799" i="3"/>
  <c r="AG798" i="3"/>
  <c r="AG797" i="3"/>
  <c r="AG796" i="3"/>
  <c r="AG795" i="3"/>
  <c r="AG794" i="3"/>
  <c r="AG793" i="3"/>
  <c r="AG792" i="3"/>
  <c r="AG791" i="3"/>
  <c r="AG790" i="3"/>
  <c r="AG789" i="3"/>
  <c r="AG788" i="3"/>
  <c r="AG787" i="3"/>
  <c r="AG786" i="3"/>
  <c r="AG785" i="3"/>
  <c r="AG784" i="3"/>
  <c r="AG783" i="3"/>
  <c r="AG782" i="3"/>
  <c r="AG781" i="3"/>
  <c r="AG780" i="3"/>
  <c r="AG779" i="3"/>
  <c r="AG778" i="3"/>
  <c r="AG777" i="3"/>
  <c r="AG776" i="3"/>
  <c r="AG775" i="3"/>
  <c r="AG774" i="3"/>
  <c r="AG773" i="3"/>
  <c r="AG772" i="3"/>
  <c r="AG771" i="3"/>
  <c r="AG770" i="3"/>
  <c r="AG769" i="3"/>
  <c r="AG768" i="3"/>
  <c r="AG767" i="3"/>
  <c r="AG766" i="3"/>
  <c r="AG765" i="3"/>
  <c r="AG764" i="3"/>
  <c r="AG763" i="3"/>
  <c r="AG762" i="3"/>
  <c r="AG761" i="3"/>
  <c r="AG760" i="3"/>
  <c r="AG759" i="3"/>
  <c r="AG758" i="3"/>
  <c r="AG757" i="3"/>
  <c r="AG756" i="3"/>
  <c r="AG755" i="3"/>
  <c r="AG754" i="3"/>
  <c r="AG753" i="3"/>
  <c r="AG752" i="3"/>
  <c r="AG751" i="3"/>
  <c r="AG750" i="3"/>
  <c r="AG749" i="3"/>
  <c r="AG748" i="3"/>
  <c r="AG747" i="3"/>
  <c r="AG746" i="3"/>
  <c r="AG745" i="3"/>
  <c r="AG744" i="3"/>
  <c r="AG743" i="3"/>
  <c r="AG742" i="3"/>
  <c r="AG741" i="3"/>
  <c r="AG740" i="3"/>
  <c r="AG739" i="3"/>
  <c r="AG738" i="3"/>
  <c r="AG737" i="3"/>
  <c r="AG736" i="3"/>
  <c r="AG735" i="3"/>
  <c r="AG734" i="3"/>
  <c r="AG733" i="3"/>
  <c r="AG732" i="3"/>
  <c r="AG731" i="3"/>
  <c r="AG730" i="3"/>
  <c r="AG729" i="3"/>
  <c r="AG728" i="3"/>
  <c r="AG727" i="3"/>
  <c r="AG726" i="3"/>
  <c r="AG725" i="3"/>
  <c r="AG724" i="3"/>
  <c r="AG723" i="3"/>
  <c r="AG722" i="3"/>
  <c r="AG721" i="3"/>
  <c r="AG720" i="3"/>
  <c r="AG719" i="3"/>
  <c r="AG718" i="3"/>
  <c r="AG717" i="3"/>
  <c r="AG716" i="3"/>
  <c r="AG715" i="3"/>
  <c r="AG714" i="3"/>
  <c r="AG713" i="3"/>
  <c r="AG712" i="3"/>
  <c r="AG711" i="3"/>
  <c r="AG710" i="3"/>
  <c r="AG709" i="3"/>
  <c r="AG708" i="3"/>
  <c r="AG707" i="3"/>
  <c r="AG706" i="3"/>
  <c r="AG705" i="3"/>
  <c r="AG704" i="3"/>
  <c r="AG703" i="3"/>
  <c r="AG702" i="3"/>
  <c r="AG701" i="3"/>
  <c r="AG700" i="3"/>
  <c r="AG699" i="3"/>
  <c r="AG698" i="3"/>
  <c r="AG697" i="3"/>
  <c r="AG696" i="3"/>
  <c r="AG695" i="3"/>
  <c r="AG694" i="3"/>
  <c r="AG693" i="3"/>
  <c r="AG692" i="3"/>
  <c r="AG691" i="3"/>
  <c r="AG690" i="3"/>
  <c r="AG689" i="3"/>
  <c r="AG688" i="3"/>
  <c r="AG687" i="3"/>
  <c r="AG686" i="3"/>
  <c r="AG685" i="3"/>
  <c r="AG684" i="3"/>
  <c r="AG683" i="3"/>
  <c r="AG682" i="3"/>
  <c r="AG681" i="3"/>
  <c r="AG680" i="3"/>
  <c r="AG679" i="3"/>
  <c r="AG678" i="3"/>
  <c r="AG677" i="3"/>
  <c r="AG676" i="3"/>
  <c r="AG675" i="3"/>
  <c r="AG674" i="3"/>
  <c r="AG673" i="3"/>
  <c r="AG672" i="3"/>
  <c r="AG671" i="3"/>
  <c r="AG670" i="3"/>
  <c r="AG669" i="3"/>
  <c r="AG668" i="3"/>
  <c r="AG667" i="3"/>
  <c r="AG666" i="3"/>
  <c r="AG665" i="3"/>
  <c r="AG664" i="3"/>
  <c r="AG663" i="3"/>
  <c r="AG662" i="3"/>
  <c r="AG661" i="3"/>
  <c r="AG660" i="3"/>
  <c r="AG659" i="3"/>
  <c r="AG658" i="3"/>
  <c r="AG657" i="3"/>
  <c r="AG656" i="3"/>
  <c r="AG655" i="3"/>
  <c r="AG654" i="3"/>
  <c r="AG653" i="3"/>
  <c r="AG652" i="3"/>
  <c r="AG651" i="3"/>
  <c r="AG650" i="3"/>
  <c r="AG649" i="3"/>
  <c r="AG648" i="3"/>
  <c r="AG647" i="3"/>
  <c r="AG646" i="3"/>
  <c r="AG645" i="3"/>
  <c r="AG644" i="3"/>
  <c r="AG643" i="3"/>
  <c r="AG642" i="3"/>
  <c r="AG641" i="3"/>
  <c r="AG640" i="3"/>
  <c r="AG639" i="3"/>
  <c r="AG638" i="3"/>
  <c r="AG637" i="3"/>
  <c r="AG636" i="3"/>
  <c r="AG635" i="3"/>
  <c r="AG634" i="3"/>
  <c r="AG633" i="3"/>
  <c r="AG632" i="3"/>
  <c r="AG631" i="3"/>
  <c r="AG630" i="3"/>
  <c r="AG629" i="3"/>
  <c r="AG628" i="3"/>
  <c r="AG627" i="3"/>
  <c r="AG626" i="3"/>
  <c r="AG625" i="3"/>
  <c r="AG624" i="3"/>
  <c r="AG623" i="3"/>
  <c r="AG622" i="3"/>
  <c r="AG621" i="3"/>
  <c r="AG620" i="3"/>
  <c r="AG619" i="3"/>
  <c r="AG618" i="3"/>
  <c r="AG617" i="3"/>
  <c r="AG616" i="3"/>
  <c r="AG615" i="3"/>
  <c r="AG614" i="3"/>
  <c r="AG613" i="3"/>
  <c r="AG612" i="3"/>
  <c r="AG611" i="3"/>
  <c r="AG610" i="3"/>
  <c r="AG609" i="3"/>
  <c r="AG608" i="3"/>
  <c r="AG607" i="3"/>
  <c r="AG606" i="3"/>
  <c r="AG605" i="3"/>
  <c r="AG604" i="3"/>
  <c r="AG603" i="3"/>
  <c r="AG602" i="3"/>
  <c r="AG601" i="3"/>
  <c r="AG600" i="3"/>
  <c r="AG599" i="3"/>
  <c r="AG598" i="3"/>
  <c r="AG597" i="3"/>
  <c r="AG596" i="3"/>
  <c r="AG595" i="3"/>
  <c r="AG594" i="3"/>
  <c r="AG593" i="3"/>
  <c r="AG592" i="3"/>
  <c r="AG591" i="3"/>
  <c r="AG590" i="3"/>
  <c r="AG589" i="3"/>
  <c r="AG588" i="3"/>
  <c r="AG587" i="3"/>
  <c r="AG586" i="3"/>
  <c r="AG585" i="3"/>
  <c r="AG584" i="3"/>
  <c r="AG583" i="3"/>
  <c r="AG582" i="3"/>
  <c r="AG581" i="3"/>
  <c r="AG580" i="3"/>
  <c r="AG579" i="3"/>
  <c r="AG578" i="3"/>
  <c r="AG577" i="3"/>
  <c r="AG576" i="3"/>
  <c r="AG575" i="3"/>
  <c r="AG574" i="3"/>
  <c r="AG573" i="3"/>
  <c r="AG572" i="3"/>
  <c r="AG571" i="3"/>
  <c r="AG570" i="3"/>
  <c r="AG569" i="3"/>
  <c r="AG568" i="3"/>
  <c r="AG567" i="3"/>
  <c r="AG566" i="3"/>
  <c r="AG565" i="3"/>
  <c r="AG564" i="3"/>
  <c r="AG563" i="3"/>
  <c r="AG562" i="3"/>
  <c r="AG561" i="3"/>
  <c r="AG560" i="3"/>
  <c r="AG559" i="3"/>
  <c r="AG558" i="3"/>
  <c r="AG557" i="3"/>
  <c r="AG556" i="3"/>
  <c r="AG555" i="3"/>
  <c r="AG554" i="3"/>
  <c r="AG553" i="3"/>
  <c r="AG552" i="3"/>
  <c r="AG551" i="3"/>
  <c r="AG550" i="3"/>
  <c r="AG549" i="3"/>
  <c r="AG548" i="3"/>
  <c r="AG547" i="3"/>
  <c r="AG546" i="3"/>
  <c r="AG545" i="3"/>
  <c r="AG544" i="3"/>
  <c r="AG543" i="3"/>
  <c r="AG542" i="3"/>
  <c r="AG541" i="3"/>
  <c r="AG540" i="3"/>
  <c r="AG539" i="3"/>
  <c r="AG538" i="3"/>
  <c r="AG537" i="3"/>
  <c r="AG536" i="3"/>
  <c r="AG535" i="3"/>
  <c r="AG534" i="3"/>
  <c r="AG533" i="3"/>
  <c r="AG532" i="3"/>
  <c r="AG531" i="3"/>
  <c r="AG530" i="3"/>
  <c r="AG529" i="3"/>
  <c r="AG528" i="3"/>
  <c r="AG527" i="3"/>
  <c r="AG526" i="3"/>
  <c r="AG525" i="3"/>
  <c r="AG524" i="3"/>
  <c r="AG523" i="3"/>
  <c r="AG522" i="3"/>
  <c r="AG521" i="3"/>
  <c r="AG520" i="3"/>
  <c r="AG519" i="3"/>
  <c r="AG518" i="3"/>
  <c r="AG517" i="3"/>
  <c r="AG516" i="3"/>
  <c r="AG515" i="3"/>
  <c r="AG514" i="3"/>
  <c r="AG513" i="3"/>
  <c r="AG512" i="3"/>
  <c r="AG511" i="3"/>
  <c r="AG510" i="3"/>
  <c r="AG509" i="3"/>
  <c r="AG508" i="3"/>
  <c r="AG507" i="3"/>
  <c r="AG506" i="3"/>
  <c r="AG505" i="3"/>
  <c r="AG504" i="3"/>
  <c r="AG503" i="3"/>
  <c r="AG502" i="3"/>
  <c r="AG501" i="3"/>
  <c r="AG500" i="3"/>
  <c r="AG499" i="3"/>
  <c r="AG498" i="3"/>
  <c r="AG497" i="3"/>
  <c r="AG496" i="3"/>
  <c r="AG495" i="3"/>
  <c r="AG494" i="3"/>
  <c r="AG493" i="3"/>
  <c r="AG492" i="3"/>
  <c r="AG491" i="3"/>
  <c r="AG490" i="3"/>
  <c r="AG489" i="3"/>
  <c r="AG488" i="3"/>
  <c r="AG487" i="3"/>
  <c r="AG486" i="3"/>
  <c r="AG485" i="3"/>
  <c r="AG484" i="3"/>
  <c r="AG483" i="3"/>
  <c r="AG482" i="3"/>
  <c r="AG481" i="3"/>
  <c r="AG480" i="3"/>
  <c r="AG479" i="3"/>
  <c r="AG478" i="3"/>
  <c r="AG477" i="3"/>
  <c r="AG476" i="3"/>
  <c r="AG475" i="3"/>
  <c r="AG474" i="3"/>
  <c r="AG473" i="3"/>
  <c r="AG472" i="3"/>
  <c r="AG471" i="3"/>
  <c r="AG470" i="3"/>
  <c r="AG469" i="3"/>
  <c r="AG468" i="3"/>
  <c r="AG467" i="3"/>
  <c r="AG466" i="3"/>
  <c r="AG465" i="3"/>
  <c r="AG464" i="3"/>
  <c r="AG463" i="3"/>
  <c r="AG462" i="3"/>
  <c r="AG461" i="3"/>
  <c r="AG460" i="3"/>
  <c r="AG459" i="3"/>
  <c r="AG458" i="3"/>
  <c r="AG457" i="3"/>
  <c r="AG456" i="3"/>
  <c r="AG455" i="3"/>
  <c r="AG454" i="3"/>
  <c r="AG453" i="3"/>
  <c r="AG452" i="3"/>
  <c r="AG451" i="3"/>
  <c r="AG450" i="3"/>
  <c r="AG449" i="3"/>
  <c r="AG448" i="3"/>
  <c r="AG447" i="3"/>
  <c r="AG446" i="3"/>
  <c r="AG445" i="3"/>
  <c r="AG444" i="3"/>
  <c r="AG443" i="3"/>
  <c r="AG442" i="3"/>
  <c r="AG441" i="3"/>
  <c r="AG440" i="3"/>
  <c r="AG439" i="3"/>
  <c r="AG438" i="3"/>
  <c r="AG437" i="3"/>
  <c r="AG436" i="3"/>
  <c r="AG435" i="3"/>
  <c r="AG434" i="3"/>
  <c r="AG433" i="3"/>
  <c r="AG432" i="3"/>
  <c r="AG431" i="3"/>
  <c r="AG430" i="3"/>
  <c r="AG429" i="3"/>
  <c r="AG428" i="3"/>
  <c r="AG427" i="3"/>
  <c r="AG426" i="3"/>
  <c r="AG425" i="3"/>
  <c r="AG424" i="3"/>
  <c r="AG423" i="3"/>
  <c r="AG422" i="3"/>
  <c r="AG421" i="3"/>
  <c r="AG420" i="3"/>
  <c r="AG419" i="3"/>
  <c r="AG418" i="3"/>
  <c r="AG417" i="3"/>
  <c r="AG416" i="3"/>
  <c r="AG415" i="3"/>
  <c r="AG414" i="3"/>
  <c r="AG413" i="3"/>
  <c r="AG412" i="3"/>
  <c r="AG411" i="3"/>
  <c r="AG410" i="3"/>
  <c r="AG409" i="3"/>
  <c r="AG408" i="3"/>
  <c r="AG407" i="3"/>
  <c r="AG406" i="3"/>
  <c r="AG405" i="3"/>
  <c r="AG404" i="3"/>
  <c r="AG403" i="3"/>
  <c r="AG402" i="3"/>
  <c r="AG401" i="3"/>
  <c r="AG400" i="3"/>
  <c r="AG399" i="3"/>
  <c r="AG398" i="3"/>
  <c r="AG397" i="3"/>
  <c r="AG396" i="3"/>
  <c r="AG395" i="3"/>
  <c r="AG394" i="3"/>
  <c r="AG393" i="3"/>
  <c r="AG392" i="3"/>
  <c r="AG391" i="3"/>
  <c r="AG390" i="3"/>
  <c r="AG389" i="3"/>
  <c r="AG388" i="3"/>
  <c r="AG387" i="3"/>
  <c r="AG386" i="3"/>
  <c r="AG385" i="3"/>
  <c r="AG384" i="3"/>
  <c r="AG383" i="3"/>
  <c r="AG382" i="3"/>
  <c r="AG381" i="3"/>
  <c r="AG380" i="3"/>
  <c r="AG379" i="3"/>
  <c r="AG378" i="3"/>
  <c r="AG377" i="3"/>
  <c r="AG376" i="3"/>
  <c r="AG375" i="3"/>
  <c r="AG374" i="3"/>
  <c r="AG373" i="3"/>
  <c r="AG372" i="3"/>
  <c r="AG371" i="3"/>
  <c r="AG370" i="3"/>
  <c r="AG369" i="3"/>
  <c r="AG368" i="3"/>
  <c r="AG367" i="3"/>
  <c r="AG366" i="3"/>
  <c r="AG365" i="3"/>
  <c r="AG364" i="3"/>
  <c r="AG363" i="3"/>
  <c r="AG362" i="3"/>
  <c r="AG361" i="3"/>
  <c r="AG360" i="3"/>
  <c r="AG359" i="3"/>
  <c r="AG358" i="3"/>
  <c r="AG357" i="3"/>
  <c r="AG356" i="3"/>
  <c r="AG355" i="3"/>
  <c r="AG354" i="3"/>
  <c r="AG353" i="3"/>
  <c r="AG352" i="3"/>
  <c r="AG351" i="3"/>
  <c r="AG350" i="3"/>
  <c r="AG349" i="3"/>
  <c r="AG348" i="3"/>
  <c r="AG347" i="3"/>
  <c r="AG346" i="3"/>
  <c r="AG345" i="3"/>
  <c r="AG344" i="3"/>
  <c r="AG343" i="3"/>
  <c r="AG342" i="3"/>
  <c r="AG341" i="3"/>
  <c r="AG340" i="3"/>
  <c r="AG339" i="3"/>
  <c r="AG338" i="3"/>
  <c r="AG337" i="3"/>
  <c r="AG336" i="3"/>
  <c r="AG335" i="3"/>
  <c r="AG334" i="3"/>
  <c r="AG333" i="3"/>
  <c r="AG332" i="3"/>
  <c r="AG331" i="3"/>
  <c r="AG330" i="3"/>
  <c r="AG329" i="3"/>
  <c r="AG328" i="3"/>
  <c r="AG327" i="3"/>
  <c r="AG326" i="3"/>
  <c r="AG325" i="3"/>
  <c r="AG324" i="3"/>
  <c r="AG323" i="3"/>
  <c r="AG322" i="3"/>
  <c r="AG321" i="3"/>
  <c r="AG320" i="3"/>
  <c r="AG319" i="3"/>
  <c r="AG318" i="3"/>
  <c r="AG317" i="3"/>
  <c r="AG316" i="3"/>
  <c r="AG315" i="3"/>
  <c r="AG314" i="3"/>
  <c r="AG313" i="3"/>
  <c r="AG312" i="3"/>
  <c r="AG311" i="3"/>
  <c r="AG310" i="3"/>
  <c r="AG309" i="3"/>
  <c r="AG308" i="3"/>
  <c r="AG307" i="3"/>
  <c r="AG306" i="3"/>
  <c r="AG305" i="3"/>
  <c r="AG304" i="3"/>
  <c r="AG303" i="3"/>
  <c r="AG302" i="3"/>
  <c r="AG301" i="3"/>
  <c r="AG300" i="3"/>
  <c r="AG299" i="3"/>
  <c r="AG298" i="3"/>
  <c r="AG297" i="3"/>
  <c r="AG296" i="3"/>
  <c r="AG295" i="3"/>
  <c r="AG294" i="3"/>
  <c r="AG293" i="3"/>
  <c r="AG292" i="3"/>
  <c r="AG291" i="3"/>
  <c r="AG290" i="3"/>
  <c r="AG289" i="3"/>
  <c r="AG288" i="3"/>
  <c r="AG287" i="3"/>
  <c r="AG286" i="3"/>
  <c r="AG285" i="3"/>
  <c r="AG284" i="3"/>
  <c r="AG283" i="3"/>
  <c r="AG282" i="3"/>
  <c r="AG281" i="3"/>
  <c r="AG280" i="3"/>
  <c r="AG279" i="3"/>
  <c r="AG278" i="3"/>
  <c r="AG277" i="3"/>
  <c r="AG276" i="3"/>
  <c r="AG275" i="3"/>
  <c r="AG274" i="3"/>
  <c r="AG273" i="3"/>
  <c r="AG272" i="3"/>
  <c r="AG271" i="3"/>
  <c r="AG270" i="3"/>
  <c r="AG269" i="3"/>
  <c r="AG268" i="3"/>
  <c r="AG267" i="3"/>
  <c r="AG266" i="3"/>
  <c r="AG265" i="3"/>
  <c r="AG264" i="3"/>
  <c r="AG263" i="3"/>
  <c r="AG262" i="3"/>
  <c r="AG261" i="3"/>
  <c r="AG260" i="3"/>
  <c r="AG259" i="3"/>
  <c r="AG258" i="3"/>
  <c r="AG257" i="3"/>
  <c r="AG256" i="3"/>
  <c r="AG255" i="3"/>
  <c r="AG254" i="3"/>
  <c r="AG253" i="3"/>
  <c r="AG252" i="3"/>
  <c r="AG251" i="3"/>
  <c r="AG250" i="3"/>
  <c r="AG249" i="3"/>
  <c r="AG248" i="3"/>
  <c r="AG247" i="3"/>
  <c r="AG246" i="3"/>
  <c r="AG245" i="3"/>
  <c r="AG244" i="3"/>
  <c r="AG243" i="3"/>
  <c r="AG242" i="3"/>
  <c r="AG241" i="3"/>
  <c r="AG240" i="3"/>
  <c r="AG239" i="3"/>
  <c r="AG238" i="3"/>
  <c r="AG237" i="3"/>
  <c r="AG236" i="3"/>
  <c r="AG235" i="3"/>
  <c r="AG234" i="3"/>
  <c r="AG233" i="3"/>
  <c r="AG232" i="3"/>
  <c r="AG231" i="3"/>
  <c r="AG230" i="3"/>
  <c r="AG229" i="3"/>
  <c r="AG228" i="3"/>
  <c r="AG227" i="3"/>
  <c r="AG226" i="3"/>
  <c r="AG225" i="3"/>
  <c r="AG224" i="3"/>
  <c r="AG223" i="3"/>
  <c r="AG222" i="3"/>
  <c r="AG221" i="3"/>
  <c r="AG220" i="3"/>
  <c r="AG219" i="3"/>
  <c r="AG218" i="3"/>
  <c r="AG217" i="3"/>
  <c r="AG216" i="3"/>
  <c r="AG215" i="3"/>
  <c r="AG214" i="3"/>
  <c r="AG213" i="3"/>
  <c r="AG212" i="3"/>
  <c r="AG211" i="3"/>
  <c r="AG210" i="3"/>
  <c r="AG209" i="3"/>
  <c r="AG208" i="3"/>
  <c r="AG207" i="3"/>
  <c r="AG206" i="3"/>
  <c r="AG205" i="3"/>
  <c r="AG204" i="3"/>
  <c r="AG203" i="3"/>
  <c r="AG202" i="3"/>
  <c r="AG201" i="3"/>
  <c r="AG200" i="3"/>
  <c r="AG199" i="3"/>
  <c r="AG198" i="3"/>
  <c r="AG197" i="3"/>
  <c r="AG196" i="3"/>
  <c r="AG195" i="3"/>
  <c r="AG194" i="3"/>
  <c r="AG193" i="3"/>
  <c r="AG192" i="3"/>
  <c r="AG191" i="3"/>
  <c r="AG190" i="3"/>
  <c r="AG189" i="3"/>
  <c r="AG188" i="3"/>
  <c r="AG187" i="3"/>
  <c r="AG186" i="3"/>
  <c r="AG185" i="3"/>
  <c r="AG184" i="3"/>
  <c r="AG183" i="3"/>
  <c r="AG182" i="3"/>
  <c r="AG181" i="3"/>
  <c r="AG180" i="3"/>
  <c r="AG179" i="3"/>
  <c r="AG178" i="3"/>
  <c r="AG177" i="3"/>
  <c r="AG176" i="3"/>
  <c r="AG175" i="3"/>
  <c r="AG174" i="3"/>
  <c r="AG173" i="3"/>
  <c r="AG172" i="3"/>
  <c r="AG171" i="3"/>
  <c r="AG170" i="3"/>
  <c r="AG169" i="3"/>
  <c r="AG168" i="3"/>
  <c r="AG167" i="3"/>
  <c r="AG166" i="3"/>
  <c r="AG165" i="3"/>
  <c r="AG164" i="3"/>
  <c r="AG163" i="3"/>
  <c r="AG162" i="3"/>
  <c r="AG161" i="3"/>
  <c r="AG160" i="3"/>
  <c r="AG159" i="3"/>
  <c r="AG158" i="3"/>
  <c r="AG157" i="3"/>
  <c r="AG156" i="3"/>
  <c r="AG155" i="3"/>
  <c r="AG154" i="3"/>
  <c r="AG153" i="3"/>
  <c r="AG152" i="3"/>
  <c r="AG151" i="3"/>
  <c r="AG150" i="3"/>
  <c r="AG149" i="3"/>
  <c r="AG148" i="3"/>
  <c r="AG147" i="3"/>
  <c r="AG146" i="3"/>
  <c r="AG145" i="3"/>
  <c r="AG144" i="3"/>
  <c r="AG143" i="3"/>
  <c r="AG142" i="3"/>
  <c r="AG141" i="3"/>
  <c r="AG140" i="3"/>
  <c r="AG139" i="3"/>
  <c r="AG138" i="3"/>
  <c r="AG137" i="3"/>
  <c r="AG136" i="3"/>
  <c r="AG135" i="3"/>
  <c r="AG134" i="3"/>
  <c r="AG133" i="3"/>
  <c r="AG132" i="3"/>
  <c r="AG131" i="3"/>
  <c r="AG130" i="3"/>
  <c r="AG129" i="3"/>
  <c r="AG128" i="3"/>
  <c r="AG127" i="3"/>
  <c r="AG126" i="3"/>
  <c r="AG125" i="3"/>
  <c r="AG124" i="3"/>
  <c r="AG123" i="3"/>
  <c r="AG122" i="3"/>
  <c r="AG121" i="3"/>
  <c r="AG120" i="3"/>
  <c r="AG119" i="3"/>
  <c r="AG118" i="3"/>
  <c r="AG117" i="3"/>
  <c r="AG116" i="3"/>
  <c r="AG115" i="3"/>
  <c r="AG114" i="3"/>
  <c r="AG113" i="3"/>
  <c r="AG112" i="3"/>
  <c r="AG111" i="3"/>
  <c r="AG110" i="3"/>
  <c r="AG109" i="3"/>
  <c r="AG108" i="3"/>
  <c r="AG107" i="3"/>
  <c r="AG106" i="3"/>
  <c r="AG105" i="3"/>
  <c r="AG104" i="3"/>
  <c r="AG103" i="3"/>
  <c r="AG102" i="3"/>
  <c r="AG101" i="3"/>
  <c r="AG100" i="3"/>
  <c r="AG99" i="3"/>
  <c r="AG98" i="3"/>
  <c r="AG97" i="3"/>
  <c r="AG96" i="3"/>
  <c r="AG95" i="3"/>
  <c r="AG94" i="3"/>
  <c r="AG93" i="3"/>
  <c r="AG92" i="3"/>
  <c r="AG91" i="3"/>
  <c r="AG90" i="3"/>
  <c r="AG89" i="3"/>
  <c r="AG88" i="3"/>
  <c r="AG87" i="3"/>
  <c r="AG86" i="3"/>
  <c r="AG85" i="3"/>
  <c r="AG84" i="3"/>
  <c r="AG83" i="3"/>
  <c r="AG82" i="3"/>
  <c r="AG81" i="3"/>
  <c r="AG80" i="3"/>
  <c r="AG79" i="3"/>
  <c r="AG78" i="3"/>
  <c r="AG77" i="3"/>
  <c r="AG76" i="3"/>
  <c r="AG75" i="3"/>
  <c r="AG74" i="3"/>
  <c r="AG73" i="3"/>
  <c r="AG72" i="3"/>
  <c r="AG71" i="3"/>
  <c r="AG70" i="3"/>
  <c r="AG69" i="3"/>
  <c r="AG68" i="3"/>
  <c r="AG67" i="3"/>
  <c r="AG66" i="3"/>
  <c r="AG65" i="3"/>
  <c r="AG64" i="3"/>
  <c r="AG63" i="3"/>
  <c r="AG62" i="3"/>
  <c r="AG61" i="3"/>
  <c r="AG60" i="3"/>
  <c r="AG59" i="3"/>
  <c r="AG58" i="3"/>
  <c r="AG57" i="3"/>
  <c r="AG56" i="3"/>
  <c r="AG55" i="3"/>
  <c r="AG54" i="3"/>
  <c r="AG53" i="3"/>
  <c r="AG52" i="3"/>
  <c r="AG51" i="3"/>
  <c r="AG50" i="3"/>
  <c r="AG49" i="3"/>
  <c r="AG48" i="3"/>
  <c r="AG47" i="3"/>
  <c r="AG46" i="3"/>
  <c r="AG45" i="3"/>
  <c r="AG44" i="3"/>
  <c r="AG43" i="3"/>
  <c r="AG42" i="3"/>
  <c r="AG41" i="3"/>
  <c r="AG40" i="3"/>
  <c r="AG39" i="3"/>
  <c r="AG38" i="3"/>
  <c r="AG37" i="3"/>
  <c r="AG36" i="3"/>
  <c r="AG35" i="3"/>
  <c r="AG34" i="3"/>
  <c r="AG33" i="3"/>
  <c r="AG32" i="3"/>
  <c r="AG31" i="3"/>
  <c r="AG30" i="3"/>
  <c r="AG29" i="3"/>
  <c r="AG28" i="3"/>
  <c r="AG27" i="3"/>
  <c r="AG26" i="3"/>
  <c r="AG25" i="3"/>
  <c r="AG24" i="3"/>
  <c r="AG23" i="3"/>
  <c r="AG22" i="3"/>
  <c r="AG21" i="3"/>
  <c r="AG20" i="3"/>
  <c r="AG19" i="3"/>
  <c r="AG18" i="3"/>
  <c r="BN18" i="3" s="1"/>
  <c r="AG17" i="3"/>
  <c r="BN17" i="3" s="1"/>
  <c r="AG16" i="3"/>
  <c r="BN16" i="3" s="1"/>
  <c r="AZ1011" i="3"/>
  <c r="AZ1010" i="3"/>
  <c r="AZ1009" i="3"/>
  <c r="AZ1008" i="3"/>
  <c r="AZ1007" i="3"/>
  <c r="AZ1006" i="3"/>
  <c r="AZ1005" i="3"/>
  <c r="AZ1004" i="3"/>
  <c r="AZ1003" i="3"/>
  <c r="AZ1002" i="3"/>
  <c r="AZ1001" i="3"/>
  <c r="AZ1000" i="3"/>
  <c r="AZ999" i="3"/>
  <c r="AZ998" i="3"/>
  <c r="AZ997" i="3"/>
  <c r="AZ996" i="3"/>
  <c r="AZ995" i="3"/>
  <c r="AZ994" i="3"/>
  <c r="AZ993" i="3"/>
  <c r="AZ992" i="3"/>
  <c r="AZ991" i="3"/>
  <c r="AZ990" i="3"/>
  <c r="AZ989" i="3"/>
  <c r="AZ988" i="3"/>
  <c r="AZ987" i="3"/>
  <c r="AZ986" i="3"/>
  <c r="AZ985" i="3"/>
  <c r="AZ984" i="3"/>
  <c r="AZ983" i="3"/>
  <c r="AZ982" i="3"/>
  <c r="AZ981" i="3"/>
  <c r="AZ980" i="3"/>
  <c r="AZ979" i="3"/>
  <c r="AZ978" i="3"/>
  <c r="AZ977" i="3"/>
  <c r="AZ976" i="3"/>
  <c r="AZ975" i="3"/>
  <c r="AZ974" i="3"/>
  <c r="AZ973" i="3"/>
  <c r="AZ972" i="3"/>
  <c r="AZ971" i="3"/>
  <c r="AZ970" i="3"/>
  <c r="AZ969" i="3"/>
  <c r="AZ968" i="3"/>
  <c r="AZ967" i="3"/>
  <c r="AZ966" i="3"/>
  <c r="AZ965" i="3"/>
  <c r="AZ964" i="3"/>
  <c r="AZ963" i="3"/>
  <c r="AZ962" i="3"/>
  <c r="AZ961" i="3"/>
  <c r="AZ960" i="3"/>
  <c r="AZ959" i="3"/>
  <c r="AZ958" i="3"/>
  <c r="AZ957" i="3"/>
  <c r="AZ956" i="3"/>
  <c r="AZ955" i="3"/>
  <c r="AZ954" i="3"/>
  <c r="AZ953" i="3"/>
  <c r="AZ952" i="3"/>
  <c r="AZ951" i="3"/>
  <c r="AZ950" i="3"/>
  <c r="AZ949" i="3"/>
  <c r="AZ948" i="3"/>
  <c r="AZ947" i="3"/>
  <c r="AZ946" i="3"/>
  <c r="AZ945" i="3"/>
  <c r="AZ944" i="3"/>
  <c r="AZ943" i="3"/>
  <c r="AZ942" i="3"/>
  <c r="AZ941" i="3"/>
  <c r="AZ940" i="3"/>
  <c r="AZ939" i="3"/>
  <c r="AZ938" i="3"/>
  <c r="AZ937" i="3"/>
  <c r="AZ936" i="3"/>
  <c r="AZ935" i="3"/>
  <c r="AZ934" i="3"/>
  <c r="AZ933" i="3"/>
  <c r="AZ932" i="3"/>
  <c r="AZ931" i="3"/>
  <c r="AZ930" i="3"/>
  <c r="AZ929" i="3"/>
  <c r="AZ928" i="3"/>
  <c r="AZ927" i="3"/>
  <c r="AZ926" i="3"/>
  <c r="AZ925" i="3"/>
  <c r="AZ924" i="3"/>
  <c r="AZ923" i="3"/>
  <c r="AZ922" i="3"/>
  <c r="AZ921" i="3"/>
  <c r="AZ920" i="3"/>
  <c r="AZ919" i="3"/>
  <c r="AZ918" i="3"/>
  <c r="AZ917" i="3"/>
  <c r="AZ916" i="3"/>
  <c r="AZ915" i="3"/>
  <c r="AZ914" i="3"/>
  <c r="AZ913" i="3"/>
  <c r="AZ912" i="3"/>
  <c r="AZ911" i="3"/>
  <c r="AZ910" i="3"/>
  <c r="AZ909" i="3"/>
  <c r="AZ908" i="3"/>
  <c r="AZ907" i="3"/>
  <c r="AZ906" i="3"/>
  <c r="AZ905" i="3"/>
  <c r="AZ904" i="3"/>
  <c r="AZ903" i="3"/>
  <c r="AZ902" i="3"/>
  <c r="AZ901" i="3"/>
  <c r="AZ900" i="3"/>
  <c r="AZ899" i="3"/>
  <c r="AZ898" i="3"/>
  <c r="AZ897" i="3"/>
  <c r="AZ896" i="3"/>
  <c r="AZ895" i="3"/>
  <c r="AZ894" i="3"/>
  <c r="AZ893" i="3"/>
  <c r="AZ892" i="3"/>
  <c r="AZ891" i="3"/>
  <c r="AZ890" i="3"/>
  <c r="AZ889" i="3"/>
  <c r="AZ888" i="3"/>
  <c r="AZ887" i="3"/>
  <c r="AZ886" i="3"/>
  <c r="AZ885" i="3"/>
  <c r="AZ884" i="3"/>
  <c r="AZ883" i="3"/>
  <c r="AZ882" i="3"/>
  <c r="AZ881" i="3"/>
  <c r="AZ880" i="3"/>
  <c r="AZ879" i="3"/>
  <c r="AZ878" i="3"/>
  <c r="AZ877" i="3"/>
  <c r="AZ876" i="3"/>
  <c r="AZ875" i="3"/>
  <c r="AZ874" i="3"/>
  <c r="AZ873" i="3"/>
  <c r="AZ872" i="3"/>
  <c r="AZ871" i="3"/>
  <c r="AZ870" i="3"/>
  <c r="AZ869" i="3"/>
  <c r="AZ868" i="3"/>
  <c r="AZ867" i="3"/>
  <c r="AZ866" i="3"/>
  <c r="AZ865" i="3"/>
  <c r="AZ864" i="3"/>
  <c r="AZ863" i="3"/>
  <c r="AZ862" i="3"/>
  <c r="AZ861" i="3"/>
  <c r="AZ860" i="3"/>
  <c r="AZ859" i="3"/>
  <c r="AZ858" i="3"/>
  <c r="AZ857" i="3"/>
  <c r="AZ856" i="3"/>
  <c r="AZ855" i="3"/>
  <c r="AZ854" i="3"/>
  <c r="AZ853" i="3"/>
  <c r="AZ852" i="3"/>
  <c r="AZ851" i="3"/>
  <c r="AZ850" i="3"/>
  <c r="AZ849" i="3"/>
  <c r="AZ848" i="3"/>
  <c r="AZ847" i="3"/>
  <c r="AZ846" i="3"/>
  <c r="AZ845" i="3"/>
  <c r="AZ844" i="3"/>
  <c r="AZ843" i="3"/>
  <c r="AZ842" i="3"/>
  <c r="AZ841" i="3"/>
  <c r="AZ840" i="3"/>
  <c r="AZ839" i="3"/>
  <c r="AZ838" i="3"/>
  <c r="AZ837" i="3"/>
  <c r="AZ836" i="3"/>
  <c r="AZ835" i="3"/>
  <c r="AZ834" i="3"/>
  <c r="AZ833" i="3"/>
  <c r="AZ832" i="3"/>
  <c r="AZ831" i="3"/>
  <c r="AZ830" i="3"/>
  <c r="AZ829" i="3"/>
  <c r="AZ828" i="3"/>
  <c r="AZ827" i="3"/>
  <c r="AZ826" i="3"/>
  <c r="AZ825" i="3"/>
  <c r="AZ824" i="3"/>
  <c r="AZ823" i="3"/>
  <c r="AZ822" i="3"/>
  <c r="AZ821" i="3"/>
  <c r="AZ820" i="3"/>
  <c r="AZ819" i="3"/>
  <c r="AZ818" i="3"/>
  <c r="AZ817" i="3"/>
  <c r="AZ816" i="3"/>
  <c r="AZ815" i="3"/>
  <c r="AZ814" i="3"/>
  <c r="AZ813" i="3"/>
  <c r="AZ812" i="3"/>
  <c r="AZ811" i="3"/>
  <c r="AZ810" i="3"/>
  <c r="AZ809" i="3"/>
  <c r="AZ808" i="3"/>
  <c r="AZ807" i="3"/>
  <c r="AZ806" i="3"/>
  <c r="AZ805" i="3"/>
  <c r="AZ804" i="3"/>
  <c r="AZ803" i="3"/>
  <c r="AZ802" i="3"/>
  <c r="AZ801" i="3"/>
  <c r="AZ800" i="3"/>
  <c r="AZ799" i="3"/>
  <c r="AZ798" i="3"/>
  <c r="AZ797" i="3"/>
  <c r="AZ796" i="3"/>
  <c r="AZ795" i="3"/>
  <c r="AZ794" i="3"/>
  <c r="AZ793" i="3"/>
  <c r="AZ792" i="3"/>
  <c r="AZ791" i="3"/>
  <c r="AZ790" i="3"/>
  <c r="AZ789" i="3"/>
  <c r="AZ788" i="3"/>
  <c r="AZ787" i="3"/>
  <c r="AZ786" i="3"/>
  <c r="AZ785" i="3"/>
  <c r="AZ784" i="3"/>
  <c r="AZ783" i="3"/>
  <c r="AZ782" i="3"/>
  <c r="AZ781" i="3"/>
  <c r="AZ780" i="3"/>
  <c r="AZ779" i="3"/>
  <c r="AZ778" i="3"/>
  <c r="AZ777" i="3"/>
  <c r="AZ776" i="3"/>
  <c r="AZ775" i="3"/>
  <c r="AZ774" i="3"/>
  <c r="AZ773" i="3"/>
  <c r="AZ772" i="3"/>
  <c r="AZ771" i="3"/>
  <c r="AZ770" i="3"/>
  <c r="AZ769" i="3"/>
  <c r="AZ768" i="3"/>
  <c r="AZ767" i="3"/>
  <c r="AZ766" i="3"/>
  <c r="AZ765" i="3"/>
  <c r="AZ764" i="3"/>
  <c r="AZ763" i="3"/>
  <c r="AZ762" i="3"/>
  <c r="AZ761" i="3"/>
  <c r="AZ760" i="3"/>
  <c r="AZ759" i="3"/>
  <c r="AZ758" i="3"/>
  <c r="AZ757" i="3"/>
  <c r="AZ756" i="3"/>
  <c r="AZ755" i="3"/>
  <c r="AZ754" i="3"/>
  <c r="AZ753" i="3"/>
  <c r="AZ752" i="3"/>
  <c r="AZ751" i="3"/>
  <c r="AZ750" i="3"/>
  <c r="AZ749" i="3"/>
  <c r="AZ748" i="3"/>
  <c r="AZ747" i="3"/>
  <c r="AZ746" i="3"/>
  <c r="AZ745" i="3"/>
  <c r="AZ744" i="3"/>
  <c r="AZ743" i="3"/>
  <c r="AZ742" i="3"/>
  <c r="AZ741" i="3"/>
  <c r="AZ740" i="3"/>
  <c r="AZ739" i="3"/>
  <c r="AZ738" i="3"/>
  <c r="AZ737" i="3"/>
  <c r="AZ736" i="3"/>
  <c r="AZ735" i="3"/>
  <c r="AZ734" i="3"/>
  <c r="AZ733" i="3"/>
  <c r="AZ732" i="3"/>
  <c r="AZ731" i="3"/>
  <c r="AZ730" i="3"/>
  <c r="AZ729" i="3"/>
  <c r="AZ728" i="3"/>
  <c r="AZ727" i="3"/>
  <c r="AZ726" i="3"/>
  <c r="AZ725" i="3"/>
  <c r="AZ724" i="3"/>
  <c r="AZ723" i="3"/>
  <c r="AZ722" i="3"/>
  <c r="AZ721" i="3"/>
  <c r="AZ720" i="3"/>
  <c r="AZ719" i="3"/>
  <c r="AZ718" i="3"/>
  <c r="AZ717" i="3"/>
  <c r="AZ716" i="3"/>
  <c r="AZ715" i="3"/>
  <c r="AZ714" i="3"/>
  <c r="AZ713" i="3"/>
  <c r="AZ712" i="3"/>
  <c r="AZ711" i="3"/>
  <c r="AZ710" i="3"/>
  <c r="AZ709" i="3"/>
  <c r="AZ708" i="3"/>
  <c r="AZ707" i="3"/>
  <c r="AZ706" i="3"/>
  <c r="AZ705" i="3"/>
  <c r="AZ704" i="3"/>
  <c r="AZ703" i="3"/>
  <c r="AZ702" i="3"/>
  <c r="AZ701" i="3"/>
  <c r="AZ700" i="3"/>
  <c r="AZ699" i="3"/>
  <c r="AZ698" i="3"/>
  <c r="AZ697" i="3"/>
  <c r="AZ696" i="3"/>
  <c r="AZ695" i="3"/>
  <c r="AZ694" i="3"/>
  <c r="AZ693" i="3"/>
  <c r="AZ692" i="3"/>
  <c r="AZ691" i="3"/>
  <c r="AZ690" i="3"/>
  <c r="AZ689" i="3"/>
  <c r="AZ688" i="3"/>
  <c r="AZ687" i="3"/>
  <c r="AZ686" i="3"/>
  <c r="AZ685" i="3"/>
  <c r="AZ684" i="3"/>
  <c r="AZ683" i="3"/>
  <c r="AZ682" i="3"/>
  <c r="AZ681" i="3"/>
  <c r="AZ680" i="3"/>
  <c r="AZ679" i="3"/>
  <c r="AZ678" i="3"/>
  <c r="AZ677" i="3"/>
  <c r="AZ676" i="3"/>
  <c r="AZ675" i="3"/>
  <c r="AZ674" i="3"/>
  <c r="AZ673" i="3"/>
  <c r="AZ672" i="3"/>
  <c r="AZ671" i="3"/>
  <c r="AZ670" i="3"/>
  <c r="AZ669" i="3"/>
  <c r="AZ668" i="3"/>
  <c r="AZ667" i="3"/>
  <c r="AZ666" i="3"/>
  <c r="AZ665" i="3"/>
  <c r="AZ664" i="3"/>
  <c r="AZ663" i="3"/>
  <c r="AZ662" i="3"/>
  <c r="AZ661" i="3"/>
  <c r="AZ660" i="3"/>
  <c r="AZ659" i="3"/>
  <c r="AZ658" i="3"/>
  <c r="AZ657" i="3"/>
  <c r="AZ656" i="3"/>
  <c r="AZ655" i="3"/>
  <c r="AZ654" i="3"/>
  <c r="AZ653" i="3"/>
  <c r="AZ652" i="3"/>
  <c r="AZ651" i="3"/>
  <c r="AZ650" i="3"/>
  <c r="AZ649" i="3"/>
  <c r="AZ648" i="3"/>
  <c r="AZ647" i="3"/>
  <c r="AZ646" i="3"/>
  <c r="AZ645" i="3"/>
  <c r="AZ644" i="3"/>
  <c r="AZ643" i="3"/>
  <c r="AZ642" i="3"/>
  <c r="AZ641" i="3"/>
  <c r="AZ640" i="3"/>
  <c r="AZ639" i="3"/>
  <c r="AZ638" i="3"/>
  <c r="AZ637" i="3"/>
  <c r="AZ636" i="3"/>
  <c r="AZ635" i="3"/>
  <c r="AZ634" i="3"/>
  <c r="AZ633" i="3"/>
  <c r="AZ632" i="3"/>
  <c r="AZ631" i="3"/>
  <c r="AZ630" i="3"/>
  <c r="AZ629" i="3"/>
  <c r="AZ628" i="3"/>
  <c r="AZ627" i="3"/>
  <c r="AZ626" i="3"/>
  <c r="AZ625" i="3"/>
  <c r="AZ624" i="3"/>
  <c r="AZ623" i="3"/>
  <c r="AZ622" i="3"/>
  <c r="AZ621" i="3"/>
  <c r="AZ620" i="3"/>
  <c r="AZ619" i="3"/>
  <c r="AZ618" i="3"/>
  <c r="AZ617" i="3"/>
  <c r="AZ616" i="3"/>
  <c r="AZ615" i="3"/>
  <c r="AZ614" i="3"/>
  <c r="AZ613" i="3"/>
  <c r="AZ612" i="3"/>
  <c r="AZ611" i="3"/>
  <c r="AZ610" i="3"/>
  <c r="AZ609" i="3"/>
  <c r="AZ608" i="3"/>
  <c r="AZ607" i="3"/>
  <c r="AZ606" i="3"/>
  <c r="AZ605" i="3"/>
  <c r="AZ604" i="3"/>
  <c r="AZ603" i="3"/>
  <c r="AZ602" i="3"/>
  <c r="AZ601" i="3"/>
  <c r="AZ600" i="3"/>
  <c r="AZ599" i="3"/>
  <c r="AZ598" i="3"/>
  <c r="AZ597" i="3"/>
  <c r="AZ596" i="3"/>
  <c r="AZ595" i="3"/>
  <c r="AZ594" i="3"/>
  <c r="AZ593" i="3"/>
  <c r="AZ592" i="3"/>
  <c r="AZ591" i="3"/>
  <c r="AZ590" i="3"/>
  <c r="AZ589" i="3"/>
  <c r="AZ588" i="3"/>
  <c r="AZ587" i="3"/>
  <c r="AZ586" i="3"/>
  <c r="AZ585" i="3"/>
  <c r="AZ584" i="3"/>
  <c r="AZ583" i="3"/>
  <c r="AZ582" i="3"/>
  <c r="AZ581" i="3"/>
  <c r="AZ580" i="3"/>
  <c r="AZ579" i="3"/>
  <c r="AZ578" i="3"/>
  <c r="AZ577" i="3"/>
  <c r="AZ576" i="3"/>
  <c r="AZ575" i="3"/>
  <c r="AZ574" i="3"/>
  <c r="AZ573" i="3"/>
  <c r="AZ572" i="3"/>
  <c r="AZ571" i="3"/>
  <c r="AZ570" i="3"/>
  <c r="AZ569" i="3"/>
  <c r="AZ568" i="3"/>
  <c r="AZ567" i="3"/>
  <c r="AZ566" i="3"/>
  <c r="AZ565" i="3"/>
  <c r="AZ564" i="3"/>
  <c r="AZ563" i="3"/>
  <c r="AZ562" i="3"/>
  <c r="AZ561" i="3"/>
  <c r="AZ560" i="3"/>
  <c r="AZ559" i="3"/>
  <c r="AZ558" i="3"/>
  <c r="AZ557" i="3"/>
  <c r="AZ556" i="3"/>
  <c r="AZ555" i="3"/>
  <c r="AZ554" i="3"/>
  <c r="AZ553" i="3"/>
  <c r="AZ552" i="3"/>
  <c r="AZ551" i="3"/>
  <c r="AZ550" i="3"/>
  <c r="AZ549" i="3"/>
  <c r="AZ548" i="3"/>
  <c r="AZ547" i="3"/>
  <c r="AZ546" i="3"/>
  <c r="AZ545" i="3"/>
  <c r="AZ544" i="3"/>
  <c r="AZ543" i="3"/>
  <c r="AZ542" i="3"/>
  <c r="AZ541" i="3"/>
  <c r="AZ540" i="3"/>
  <c r="AZ539" i="3"/>
  <c r="AZ538" i="3"/>
  <c r="AZ537" i="3"/>
  <c r="AZ536" i="3"/>
  <c r="AZ535" i="3"/>
  <c r="AZ534" i="3"/>
  <c r="AZ533" i="3"/>
  <c r="AZ532" i="3"/>
  <c r="AZ531" i="3"/>
  <c r="AZ530" i="3"/>
  <c r="AZ529" i="3"/>
  <c r="AZ528" i="3"/>
  <c r="AZ527" i="3"/>
  <c r="AZ526" i="3"/>
  <c r="AZ525" i="3"/>
  <c r="AZ524" i="3"/>
  <c r="AZ523" i="3"/>
  <c r="AZ522" i="3"/>
  <c r="AZ521" i="3"/>
  <c r="AZ520" i="3"/>
  <c r="AZ519" i="3"/>
  <c r="AZ518" i="3"/>
  <c r="AZ517" i="3"/>
  <c r="AZ516" i="3"/>
  <c r="AZ515" i="3"/>
  <c r="AZ514" i="3"/>
  <c r="AZ513" i="3"/>
  <c r="AZ512" i="3"/>
  <c r="AZ511" i="3"/>
  <c r="AZ510" i="3"/>
  <c r="AZ509" i="3"/>
  <c r="AZ508" i="3"/>
  <c r="AZ507" i="3"/>
  <c r="AZ506" i="3"/>
  <c r="AZ505" i="3"/>
  <c r="AZ504" i="3"/>
  <c r="AZ503" i="3"/>
  <c r="AZ502" i="3"/>
  <c r="AZ501" i="3"/>
  <c r="AZ500" i="3"/>
  <c r="AZ499" i="3"/>
  <c r="AZ498" i="3"/>
  <c r="AZ497" i="3"/>
  <c r="AZ496" i="3"/>
  <c r="AZ495" i="3"/>
  <c r="AZ494" i="3"/>
  <c r="AZ493" i="3"/>
  <c r="AZ492" i="3"/>
  <c r="AZ491" i="3"/>
  <c r="AZ490" i="3"/>
  <c r="AZ489" i="3"/>
  <c r="AZ488" i="3"/>
  <c r="AZ487" i="3"/>
  <c r="AZ486" i="3"/>
  <c r="AZ485" i="3"/>
  <c r="AZ484" i="3"/>
  <c r="AZ483" i="3"/>
  <c r="AZ482" i="3"/>
  <c r="AZ481" i="3"/>
  <c r="AZ480" i="3"/>
  <c r="AZ479" i="3"/>
  <c r="AZ478" i="3"/>
  <c r="AZ477" i="3"/>
  <c r="AZ476" i="3"/>
  <c r="AZ475" i="3"/>
  <c r="AZ474" i="3"/>
  <c r="AZ473" i="3"/>
  <c r="AZ472" i="3"/>
  <c r="AZ471" i="3"/>
  <c r="AZ470" i="3"/>
  <c r="AZ469" i="3"/>
  <c r="AZ468" i="3"/>
  <c r="AZ467" i="3"/>
  <c r="AZ466" i="3"/>
  <c r="AZ465" i="3"/>
  <c r="AZ464" i="3"/>
  <c r="AZ463" i="3"/>
  <c r="AZ462" i="3"/>
  <c r="AZ461" i="3"/>
  <c r="AZ460" i="3"/>
  <c r="AZ459" i="3"/>
  <c r="AZ458" i="3"/>
  <c r="AZ457" i="3"/>
  <c r="AZ456" i="3"/>
  <c r="AZ455" i="3"/>
  <c r="AZ454" i="3"/>
  <c r="AZ453" i="3"/>
  <c r="AZ452" i="3"/>
  <c r="AZ451" i="3"/>
  <c r="AZ450" i="3"/>
  <c r="AZ449" i="3"/>
  <c r="AZ448" i="3"/>
  <c r="AZ447" i="3"/>
  <c r="AZ446" i="3"/>
  <c r="AZ445" i="3"/>
  <c r="AZ444" i="3"/>
  <c r="AZ443" i="3"/>
  <c r="AZ442" i="3"/>
  <c r="AZ441" i="3"/>
  <c r="AZ440" i="3"/>
  <c r="AZ439" i="3"/>
  <c r="AZ438" i="3"/>
  <c r="AZ437" i="3"/>
  <c r="AZ436" i="3"/>
  <c r="AZ435" i="3"/>
  <c r="AZ434" i="3"/>
  <c r="AZ433" i="3"/>
  <c r="AZ432" i="3"/>
  <c r="AZ431" i="3"/>
  <c r="AZ430" i="3"/>
  <c r="AZ429" i="3"/>
  <c r="AZ428" i="3"/>
  <c r="AZ427" i="3"/>
  <c r="AZ426" i="3"/>
  <c r="AZ425" i="3"/>
  <c r="AZ424" i="3"/>
  <c r="AZ423" i="3"/>
  <c r="AZ422" i="3"/>
  <c r="AZ421" i="3"/>
  <c r="AZ420" i="3"/>
  <c r="AZ419" i="3"/>
  <c r="AZ418" i="3"/>
  <c r="AZ417" i="3"/>
  <c r="AZ416" i="3"/>
  <c r="AZ415" i="3"/>
  <c r="AZ414" i="3"/>
  <c r="AZ413" i="3"/>
  <c r="AZ412" i="3"/>
  <c r="AZ411" i="3"/>
  <c r="AZ410" i="3"/>
  <c r="AZ409" i="3"/>
  <c r="AZ408" i="3"/>
  <c r="AZ407" i="3"/>
  <c r="AZ406" i="3"/>
  <c r="AZ405" i="3"/>
  <c r="AZ404" i="3"/>
  <c r="AZ403" i="3"/>
  <c r="AZ402" i="3"/>
  <c r="AZ401" i="3"/>
  <c r="AZ400" i="3"/>
  <c r="AZ399" i="3"/>
  <c r="AZ398" i="3"/>
  <c r="AZ397" i="3"/>
  <c r="AZ396" i="3"/>
  <c r="AZ395" i="3"/>
  <c r="AZ394" i="3"/>
  <c r="AZ393" i="3"/>
  <c r="AZ392" i="3"/>
  <c r="AZ391" i="3"/>
  <c r="AZ390" i="3"/>
  <c r="AZ389" i="3"/>
  <c r="AZ388" i="3"/>
  <c r="AZ387" i="3"/>
  <c r="AZ386" i="3"/>
  <c r="AZ385" i="3"/>
  <c r="AZ384" i="3"/>
  <c r="AZ383" i="3"/>
  <c r="AZ382" i="3"/>
  <c r="AZ381" i="3"/>
  <c r="AZ380" i="3"/>
  <c r="AZ379" i="3"/>
  <c r="AZ378" i="3"/>
  <c r="AZ377" i="3"/>
  <c r="AZ376" i="3"/>
  <c r="AZ375" i="3"/>
  <c r="AZ374" i="3"/>
  <c r="AZ373" i="3"/>
  <c r="AZ372" i="3"/>
  <c r="AZ371" i="3"/>
  <c r="AZ370" i="3"/>
  <c r="AZ369" i="3"/>
  <c r="AZ368" i="3"/>
  <c r="AZ367" i="3"/>
  <c r="AZ366" i="3"/>
  <c r="AZ365" i="3"/>
  <c r="AZ364" i="3"/>
  <c r="AZ363" i="3"/>
  <c r="AZ362" i="3"/>
  <c r="AZ361" i="3"/>
  <c r="AZ360" i="3"/>
  <c r="AZ359" i="3"/>
  <c r="AZ358" i="3"/>
  <c r="AZ357" i="3"/>
  <c r="AZ356" i="3"/>
  <c r="AZ355" i="3"/>
  <c r="AZ354" i="3"/>
  <c r="AZ353" i="3"/>
  <c r="AZ352" i="3"/>
  <c r="AZ351" i="3"/>
  <c r="AZ350" i="3"/>
  <c r="AZ349" i="3"/>
  <c r="AZ348" i="3"/>
  <c r="AZ347" i="3"/>
  <c r="AZ346" i="3"/>
  <c r="AZ345" i="3"/>
  <c r="AZ344" i="3"/>
  <c r="AZ343" i="3"/>
  <c r="AZ342" i="3"/>
  <c r="AZ341" i="3"/>
  <c r="AZ340" i="3"/>
  <c r="AZ339" i="3"/>
  <c r="AZ338" i="3"/>
  <c r="AZ337" i="3"/>
  <c r="AZ336" i="3"/>
  <c r="AZ335" i="3"/>
  <c r="AZ334" i="3"/>
  <c r="AZ333" i="3"/>
  <c r="AZ332" i="3"/>
  <c r="AZ331" i="3"/>
  <c r="AZ330" i="3"/>
  <c r="AZ329" i="3"/>
  <c r="AZ328" i="3"/>
  <c r="AZ327" i="3"/>
  <c r="AZ326" i="3"/>
  <c r="AZ325" i="3"/>
  <c r="AZ324" i="3"/>
  <c r="AZ323" i="3"/>
  <c r="AZ322" i="3"/>
  <c r="AZ321" i="3"/>
  <c r="AZ320" i="3"/>
  <c r="AZ319" i="3"/>
  <c r="AZ318" i="3"/>
  <c r="AZ317" i="3"/>
  <c r="AZ316" i="3"/>
  <c r="AZ315" i="3"/>
  <c r="AZ314" i="3"/>
  <c r="AZ313" i="3"/>
  <c r="AZ312" i="3"/>
  <c r="AZ311" i="3"/>
  <c r="AZ310" i="3"/>
  <c r="AZ309" i="3"/>
  <c r="AZ308" i="3"/>
  <c r="AZ307" i="3"/>
  <c r="AZ306" i="3"/>
  <c r="AZ305" i="3"/>
  <c r="AZ304" i="3"/>
  <c r="AZ303" i="3"/>
  <c r="AZ302" i="3"/>
  <c r="AZ301" i="3"/>
  <c r="AZ300" i="3"/>
  <c r="AZ299" i="3"/>
  <c r="AZ298" i="3"/>
  <c r="AZ297" i="3"/>
  <c r="AZ296" i="3"/>
  <c r="AZ295" i="3"/>
  <c r="AZ294" i="3"/>
  <c r="AZ293" i="3"/>
  <c r="AZ292" i="3"/>
  <c r="AZ291" i="3"/>
  <c r="AZ290" i="3"/>
  <c r="AZ289" i="3"/>
  <c r="AZ288" i="3"/>
  <c r="AZ287" i="3"/>
  <c r="AZ286" i="3"/>
  <c r="AZ285" i="3"/>
  <c r="AZ284" i="3"/>
  <c r="AZ283" i="3"/>
  <c r="AZ282" i="3"/>
  <c r="AZ281" i="3"/>
  <c r="AZ280" i="3"/>
  <c r="AZ279" i="3"/>
  <c r="AZ278" i="3"/>
  <c r="AZ277" i="3"/>
  <c r="AZ276" i="3"/>
  <c r="AZ275" i="3"/>
  <c r="AZ274" i="3"/>
  <c r="AZ273" i="3"/>
  <c r="AZ272" i="3"/>
  <c r="AZ271" i="3"/>
  <c r="AZ270" i="3"/>
  <c r="AZ269" i="3"/>
  <c r="AZ268" i="3"/>
  <c r="AZ267" i="3"/>
  <c r="AZ266" i="3"/>
  <c r="AZ265" i="3"/>
  <c r="AZ264" i="3"/>
  <c r="AZ263" i="3"/>
  <c r="AZ262" i="3"/>
  <c r="AZ261" i="3"/>
  <c r="AZ260" i="3"/>
  <c r="AZ259" i="3"/>
  <c r="AZ258" i="3"/>
  <c r="AZ257" i="3"/>
  <c r="AZ256" i="3"/>
  <c r="AZ255" i="3"/>
  <c r="AZ254" i="3"/>
  <c r="AZ253" i="3"/>
  <c r="AZ252" i="3"/>
  <c r="AZ251" i="3"/>
  <c r="AZ250" i="3"/>
  <c r="AZ249" i="3"/>
  <c r="AZ248" i="3"/>
  <c r="AZ247" i="3"/>
  <c r="AZ246" i="3"/>
  <c r="AZ245" i="3"/>
  <c r="AZ244" i="3"/>
  <c r="AZ243" i="3"/>
  <c r="AZ242" i="3"/>
  <c r="AZ241" i="3"/>
  <c r="AZ240" i="3"/>
  <c r="AZ239" i="3"/>
  <c r="AZ238" i="3"/>
  <c r="AZ237" i="3"/>
  <c r="AZ236" i="3"/>
  <c r="AZ235" i="3"/>
  <c r="AZ234" i="3"/>
  <c r="AZ233" i="3"/>
  <c r="AZ232" i="3"/>
  <c r="AZ231" i="3"/>
  <c r="AZ230" i="3"/>
  <c r="AZ229" i="3"/>
  <c r="AZ228" i="3"/>
  <c r="AZ227" i="3"/>
  <c r="AZ226" i="3"/>
  <c r="AZ225" i="3"/>
  <c r="AZ224" i="3"/>
  <c r="AZ223" i="3"/>
  <c r="AZ222" i="3"/>
  <c r="AZ221" i="3"/>
  <c r="AZ220" i="3"/>
  <c r="AZ219" i="3"/>
  <c r="AZ218" i="3"/>
  <c r="AZ217" i="3"/>
  <c r="AZ216" i="3"/>
  <c r="AZ215" i="3"/>
  <c r="AZ214" i="3"/>
  <c r="AZ213" i="3"/>
  <c r="AZ212" i="3"/>
  <c r="AZ211" i="3"/>
  <c r="AZ210" i="3"/>
  <c r="AZ209" i="3"/>
  <c r="AZ208" i="3"/>
  <c r="AZ207" i="3"/>
  <c r="AZ206" i="3"/>
  <c r="AZ205" i="3"/>
  <c r="AZ204" i="3"/>
  <c r="AZ203" i="3"/>
  <c r="AZ202" i="3"/>
  <c r="AZ201" i="3"/>
  <c r="AZ200" i="3"/>
  <c r="AZ199" i="3"/>
  <c r="AZ198" i="3"/>
  <c r="AZ197" i="3"/>
  <c r="AZ196" i="3"/>
  <c r="AZ195" i="3"/>
  <c r="AZ194" i="3"/>
  <c r="AZ193" i="3"/>
  <c r="AZ192" i="3"/>
  <c r="AZ191" i="3"/>
  <c r="AZ190" i="3"/>
  <c r="AZ189" i="3"/>
  <c r="AZ188" i="3"/>
  <c r="AZ187" i="3"/>
  <c r="AZ186" i="3"/>
  <c r="AZ185" i="3"/>
  <c r="AZ184" i="3"/>
  <c r="AZ183" i="3"/>
  <c r="AZ182" i="3"/>
  <c r="AZ181" i="3"/>
  <c r="AZ180" i="3"/>
  <c r="AZ179" i="3"/>
  <c r="AZ178" i="3"/>
  <c r="AZ177" i="3"/>
  <c r="AZ176" i="3"/>
  <c r="AZ175" i="3"/>
  <c r="AZ174" i="3"/>
  <c r="AZ173" i="3"/>
  <c r="AZ172" i="3"/>
  <c r="AZ171" i="3"/>
  <c r="AZ170" i="3"/>
  <c r="AZ169" i="3"/>
  <c r="AZ168" i="3"/>
  <c r="AZ167" i="3"/>
  <c r="AZ166" i="3"/>
  <c r="AZ165" i="3"/>
  <c r="AZ164" i="3"/>
  <c r="AZ163" i="3"/>
  <c r="AZ162" i="3"/>
  <c r="AZ161" i="3"/>
  <c r="AZ160" i="3"/>
  <c r="AZ159" i="3"/>
  <c r="AZ158" i="3"/>
  <c r="AZ157" i="3"/>
  <c r="AZ156" i="3"/>
  <c r="AZ155" i="3"/>
  <c r="AZ154" i="3"/>
  <c r="AZ153" i="3"/>
  <c r="AZ152" i="3"/>
  <c r="AZ151" i="3"/>
  <c r="AZ150" i="3"/>
  <c r="AZ149" i="3"/>
  <c r="AZ148" i="3"/>
  <c r="AZ147" i="3"/>
  <c r="AZ146" i="3"/>
  <c r="AZ145" i="3"/>
  <c r="AZ144" i="3"/>
  <c r="AZ143" i="3"/>
  <c r="AZ142" i="3"/>
  <c r="AZ141" i="3"/>
  <c r="AZ140" i="3"/>
  <c r="AZ139" i="3"/>
  <c r="AZ138" i="3"/>
  <c r="AZ137" i="3"/>
  <c r="AZ136" i="3"/>
  <c r="AZ135" i="3"/>
  <c r="AZ134" i="3"/>
  <c r="AZ133" i="3"/>
  <c r="AZ132" i="3"/>
  <c r="AZ131" i="3"/>
  <c r="AZ130" i="3"/>
  <c r="AZ129" i="3"/>
  <c r="AZ128" i="3"/>
  <c r="AZ127" i="3"/>
  <c r="AZ126" i="3"/>
  <c r="AZ125" i="3"/>
  <c r="AZ124" i="3"/>
  <c r="AZ123" i="3"/>
  <c r="AZ122" i="3"/>
  <c r="AZ121" i="3"/>
  <c r="AZ120" i="3"/>
  <c r="AZ119" i="3"/>
  <c r="AZ118" i="3"/>
  <c r="AZ117" i="3"/>
  <c r="AZ116" i="3"/>
  <c r="AZ115" i="3"/>
  <c r="AZ114" i="3"/>
  <c r="AZ113" i="3"/>
  <c r="AZ112" i="3"/>
  <c r="AZ111" i="3"/>
  <c r="AZ110" i="3"/>
  <c r="AZ109" i="3"/>
  <c r="AZ108" i="3"/>
  <c r="AZ107" i="3"/>
  <c r="AZ106" i="3"/>
  <c r="AZ105" i="3"/>
  <c r="AZ104" i="3"/>
  <c r="AZ103" i="3"/>
  <c r="AZ102" i="3"/>
  <c r="AZ101" i="3"/>
  <c r="AZ100" i="3"/>
  <c r="AZ99" i="3"/>
  <c r="AZ98" i="3"/>
  <c r="AZ97" i="3"/>
  <c r="AZ96" i="3"/>
  <c r="AZ95" i="3"/>
  <c r="AZ94" i="3"/>
  <c r="AZ93" i="3"/>
  <c r="AZ92" i="3"/>
  <c r="AZ91" i="3"/>
  <c r="AZ90" i="3"/>
  <c r="AZ89" i="3"/>
  <c r="AZ88" i="3"/>
  <c r="AZ87" i="3"/>
  <c r="AZ86" i="3"/>
  <c r="AZ85" i="3"/>
  <c r="AZ84" i="3"/>
  <c r="AZ83" i="3"/>
  <c r="AZ82" i="3"/>
  <c r="AZ81" i="3"/>
  <c r="AZ80" i="3"/>
  <c r="AZ79" i="3"/>
  <c r="AZ78" i="3"/>
  <c r="AZ77" i="3"/>
  <c r="AZ76" i="3"/>
  <c r="AZ75" i="3"/>
  <c r="AZ74" i="3"/>
  <c r="AZ73" i="3"/>
  <c r="AZ72" i="3"/>
  <c r="AZ71" i="3"/>
  <c r="AZ70" i="3"/>
  <c r="AZ69" i="3"/>
  <c r="AZ68" i="3"/>
  <c r="AZ67" i="3"/>
  <c r="AZ66" i="3"/>
  <c r="AZ65" i="3"/>
  <c r="AZ64" i="3"/>
  <c r="AZ63" i="3"/>
  <c r="AZ62" i="3"/>
  <c r="AZ61" i="3"/>
  <c r="AZ60" i="3"/>
  <c r="AZ59" i="3"/>
  <c r="AZ58" i="3"/>
  <c r="AZ57" i="3"/>
  <c r="AZ56" i="3"/>
  <c r="AZ55" i="3"/>
  <c r="AZ54" i="3"/>
  <c r="AZ53" i="3"/>
  <c r="AZ52" i="3"/>
  <c r="AZ51" i="3"/>
  <c r="AZ50" i="3"/>
  <c r="AZ49" i="3"/>
  <c r="AZ48" i="3"/>
  <c r="AZ47" i="3"/>
  <c r="AZ46" i="3"/>
  <c r="AZ45" i="3"/>
  <c r="AZ44" i="3"/>
  <c r="AZ43" i="3"/>
  <c r="AZ42" i="3"/>
  <c r="AZ41" i="3"/>
  <c r="AZ40" i="3"/>
  <c r="AZ39" i="3"/>
  <c r="AZ38" i="3"/>
  <c r="AZ37" i="3"/>
  <c r="AZ36" i="3"/>
  <c r="AZ35" i="3"/>
  <c r="AZ34" i="3"/>
  <c r="AZ33" i="3"/>
  <c r="AZ32" i="3"/>
  <c r="AZ31" i="3"/>
  <c r="AZ30" i="3"/>
  <c r="AZ29" i="3"/>
  <c r="AZ28" i="3"/>
  <c r="AZ27" i="3"/>
  <c r="AZ26" i="3"/>
  <c r="AZ25" i="3"/>
  <c r="AZ24" i="3"/>
  <c r="AZ23" i="3"/>
  <c r="AZ22" i="3"/>
  <c r="AZ21" i="3"/>
  <c r="AZ20" i="3"/>
  <c r="AZ19" i="3"/>
  <c r="AZ18" i="3"/>
  <c r="AZ17" i="3"/>
  <c r="AZ16" i="3"/>
  <c r="J5" i="5"/>
  <c r="J8" i="5"/>
  <c r="G20" i="9"/>
  <c r="E25" i="10" s="1"/>
  <c r="F7" i="10"/>
  <c r="F8" i="10"/>
  <c r="F9" i="10"/>
  <c r="F10" i="10"/>
  <c r="F11" i="10"/>
  <c r="F12" i="10"/>
  <c r="F13" i="10"/>
  <c r="F14" i="10"/>
  <c r="F15" i="10"/>
  <c r="F16" i="10"/>
  <c r="F17" i="10"/>
  <c r="F18" i="10"/>
  <c r="F19" i="10"/>
  <c r="F20" i="10"/>
  <c r="F21" i="10"/>
  <c r="F22" i="10"/>
  <c r="F23" i="10"/>
  <c r="E7" i="10"/>
  <c r="E8" i="10"/>
  <c r="E9" i="10"/>
  <c r="E10" i="10"/>
  <c r="E11" i="10"/>
  <c r="E12" i="10"/>
  <c r="E13" i="10"/>
  <c r="E14" i="10"/>
  <c r="E15" i="10"/>
  <c r="E16" i="10"/>
  <c r="E17" i="10"/>
  <c r="E18" i="10"/>
  <c r="E19" i="10"/>
  <c r="E20" i="10"/>
  <c r="E21" i="10"/>
  <c r="E22" i="10"/>
  <c r="E23" i="10"/>
  <c r="D7" i="10"/>
  <c r="D8" i="10"/>
  <c r="D9" i="10"/>
  <c r="D10" i="10"/>
  <c r="D11" i="10"/>
  <c r="D12" i="10"/>
  <c r="D13" i="10"/>
  <c r="D14" i="10"/>
  <c r="D15" i="10"/>
  <c r="D16" i="10"/>
  <c r="D17" i="10"/>
  <c r="D18" i="10"/>
  <c r="D19" i="10"/>
  <c r="D20" i="10"/>
  <c r="D21" i="10"/>
  <c r="D22" i="10"/>
  <c r="D23" i="10"/>
  <c r="U3" i="8"/>
  <c r="T3" i="7"/>
  <c r="T4" i="5"/>
  <c r="U4" i="8"/>
  <c r="T4" i="7"/>
  <c r="T5" i="5"/>
  <c r="U5" i="8"/>
  <c r="T5" i="7"/>
  <c r="T6" i="5"/>
  <c r="U6" i="8"/>
  <c r="T6" i="7"/>
  <c r="T7" i="5"/>
  <c r="U7" i="8"/>
  <c r="T7" i="7"/>
  <c r="T8" i="5"/>
  <c r="U8" i="8"/>
  <c r="T8" i="7"/>
  <c r="T9" i="5"/>
  <c r="U9" i="8"/>
  <c r="T9" i="7"/>
  <c r="U10" i="8"/>
  <c r="T10" i="7"/>
  <c r="T12" i="5"/>
  <c r="U11" i="8"/>
  <c r="T11" i="7"/>
  <c r="T13" i="5"/>
  <c r="U12" i="8"/>
  <c r="T12" i="7"/>
  <c r="T14" i="5"/>
  <c r="U13" i="8"/>
  <c r="T13" i="7"/>
  <c r="T15" i="5"/>
  <c r="U14" i="8"/>
  <c r="T14" i="7"/>
  <c r="T16" i="5"/>
  <c r="U15" i="8"/>
  <c r="T15" i="7"/>
  <c r="T17" i="5"/>
  <c r="U16" i="8"/>
  <c r="T16" i="7"/>
  <c r="T18" i="5"/>
  <c r="U17" i="8"/>
  <c r="T17" i="7"/>
  <c r="T19" i="5"/>
  <c r="U18" i="8"/>
  <c r="T18" i="7"/>
  <c r="T20" i="5"/>
  <c r="U19" i="8"/>
  <c r="T19" i="7"/>
  <c r="H6" i="11"/>
  <c r="I18" i="11"/>
  <c r="M17" i="6"/>
  <c r="T14" i="18" s="1"/>
  <c r="O14" i="18" s="1"/>
  <c r="M18" i="6"/>
  <c r="M19" i="6"/>
  <c r="M20" i="6"/>
  <c r="M21" i="6"/>
  <c r="M22" i="6"/>
  <c r="M23" i="6"/>
  <c r="M24" i="6"/>
  <c r="M25" i="6"/>
  <c r="M26" i="6"/>
  <c r="M27" i="6"/>
  <c r="M28" i="6"/>
  <c r="M29" i="6"/>
  <c r="M30" i="6"/>
  <c r="M31" i="6"/>
  <c r="M32" i="6"/>
  <c r="M33" i="6"/>
  <c r="M34" i="6"/>
  <c r="M35" i="6"/>
  <c r="M36" i="6"/>
  <c r="M37" i="6"/>
  <c r="M38" i="6"/>
  <c r="M39" i="6"/>
  <c r="M40" i="6"/>
  <c r="M41" i="6"/>
  <c r="M42" i="6"/>
  <c r="M43" i="6"/>
  <c r="M44" i="6"/>
  <c r="M45" i="6"/>
  <c r="M46" i="6"/>
  <c r="M47" i="6"/>
  <c r="M48" i="6"/>
  <c r="M49" i="6"/>
  <c r="M50" i="6"/>
  <c r="M51" i="6"/>
  <c r="M52" i="6"/>
  <c r="M53" i="6"/>
  <c r="M54" i="6"/>
  <c r="M55" i="6"/>
  <c r="M56" i="6"/>
  <c r="M57" i="6"/>
  <c r="M58" i="6"/>
  <c r="M59" i="6"/>
  <c r="M60" i="6"/>
  <c r="M61" i="6"/>
  <c r="M62" i="6"/>
  <c r="M63" i="6"/>
  <c r="M64" i="6"/>
  <c r="M65" i="6"/>
  <c r="M66" i="6"/>
  <c r="M67" i="6"/>
  <c r="M68" i="6"/>
  <c r="M69" i="6"/>
  <c r="M70" i="6"/>
  <c r="M71" i="6"/>
  <c r="M72" i="6"/>
  <c r="M73" i="6"/>
  <c r="M74" i="6"/>
  <c r="M75" i="6"/>
  <c r="M76" i="6"/>
  <c r="M77" i="6"/>
  <c r="M78" i="6"/>
  <c r="M79" i="6"/>
  <c r="M80" i="6"/>
  <c r="M81" i="6"/>
  <c r="M82" i="6"/>
  <c r="M83" i="6"/>
  <c r="M84" i="6"/>
  <c r="M85" i="6"/>
  <c r="M86" i="6"/>
  <c r="M87" i="6"/>
  <c r="M88" i="6"/>
  <c r="M89" i="6"/>
  <c r="M90" i="6"/>
  <c r="M91" i="6"/>
  <c r="M92" i="6"/>
  <c r="M93" i="6"/>
  <c r="M94" i="6"/>
  <c r="M95" i="6"/>
  <c r="M96" i="6"/>
  <c r="M97" i="6"/>
  <c r="M98" i="6"/>
  <c r="M99" i="6"/>
  <c r="M100" i="6"/>
  <c r="M101" i="6"/>
  <c r="M102" i="6"/>
  <c r="M103" i="6"/>
  <c r="M104" i="6"/>
  <c r="M105" i="6"/>
  <c r="M106" i="6"/>
  <c r="M107" i="6"/>
  <c r="M108" i="6"/>
  <c r="M109" i="6"/>
  <c r="M110" i="6"/>
  <c r="M111" i="6"/>
  <c r="M112" i="6"/>
  <c r="M113" i="6"/>
  <c r="M114" i="6"/>
  <c r="M115" i="6"/>
  <c r="M116" i="6"/>
  <c r="M117" i="6"/>
  <c r="M118" i="6"/>
  <c r="M119" i="6"/>
  <c r="M120" i="6"/>
  <c r="M121" i="6"/>
  <c r="M122" i="6"/>
  <c r="M123" i="6"/>
  <c r="M124" i="6"/>
  <c r="M125" i="6"/>
  <c r="M126" i="6"/>
  <c r="M127" i="6"/>
  <c r="M128" i="6"/>
  <c r="M129" i="6"/>
  <c r="M130" i="6"/>
  <c r="M131" i="6"/>
  <c r="M132" i="6"/>
  <c r="M133" i="6"/>
  <c r="M134" i="6"/>
  <c r="M135" i="6"/>
  <c r="M136" i="6"/>
  <c r="M137" i="6"/>
  <c r="M138" i="6"/>
  <c r="M139" i="6"/>
  <c r="M140" i="6"/>
  <c r="M141" i="6"/>
  <c r="M142" i="6"/>
  <c r="M143" i="6"/>
  <c r="M144" i="6"/>
  <c r="M145" i="6"/>
  <c r="M146" i="6"/>
  <c r="M147" i="6"/>
  <c r="M148" i="6"/>
  <c r="M149" i="6"/>
  <c r="M150" i="6"/>
  <c r="M151" i="6"/>
  <c r="M152" i="6"/>
  <c r="M153" i="6"/>
  <c r="M154" i="6"/>
  <c r="M155" i="6"/>
  <c r="M156" i="6"/>
  <c r="M157" i="6"/>
  <c r="M158" i="6"/>
  <c r="M159" i="6"/>
  <c r="M160" i="6"/>
  <c r="M161" i="6"/>
  <c r="M162" i="6"/>
  <c r="M163" i="6"/>
  <c r="M164" i="6"/>
  <c r="M165" i="6"/>
  <c r="M166" i="6"/>
  <c r="M167" i="6"/>
  <c r="M168" i="6"/>
  <c r="M169" i="6"/>
  <c r="M170" i="6"/>
  <c r="M171" i="6"/>
  <c r="M172" i="6"/>
  <c r="M173" i="6"/>
  <c r="M174" i="6"/>
  <c r="M175" i="6"/>
  <c r="M176" i="6"/>
  <c r="M177" i="6"/>
  <c r="M178" i="6"/>
  <c r="M179" i="6"/>
  <c r="M180" i="6"/>
  <c r="M181" i="6"/>
  <c r="M182" i="6"/>
  <c r="M183" i="6"/>
  <c r="M184" i="6"/>
  <c r="M185" i="6"/>
  <c r="M186" i="6"/>
  <c r="M187" i="6"/>
  <c r="M188" i="6"/>
  <c r="M189" i="6"/>
  <c r="M190" i="6"/>
  <c r="M191" i="6"/>
  <c r="M192" i="6"/>
  <c r="M193" i="6"/>
  <c r="M194" i="6"/>
  <c r="M195" i="6"/>
  <c r="M196" i="6"/>
  <c r="M197" i="6"/>
  <c r="M198" i="6"/>
  <c r="M199" i="6"/>
  <c r="M200" i="6"/>
  <c r="M201" i="6"/>
  <c r="M202" i="6"/>
  <c r="M203" i="6"/>
  <c r="M204" i="6"/>
  <c r="M205" i="6"/>
  <c r="M206" i="6"/>
  <c r="M207" i="6"/>
  <c r="M208" i="6"/>
  <c r="M209" i="6"/>
  <c r="M210" i="6"/>
  <c r="M211" i="6"/>
  <c r="M212" i="6"/>
  <c r="M213" i="6"/>
  <c r="M214" i="6"/>
  <c r="M215" i="6"/>
  <c r="M216" i="6"/>
  <c r="M217" i="6"/>
  <c r="M218" i="6"/>
  <c r="M219" i="6"/>
  <c r="M220" i="6"/>
  <c r="M221" i="6"/>
  <c r="M222" i="6"/>
  <c r="M223" i="6"/>
  <c r="M224" i="6"/>
  <c r="M225" i="6"/>
  <c r="M226" i="6"/>
  <c r="M227" i="6"/>
  <c r="M228" i="6"/>
  <c r="M229" i="6"/>
  <c r="M230" i="6"/>
  <c r="M231" i="6"/>
  <c r="M232" i="6"/>
  <c r="M233" i="6"/>
  <c r="M234" i="6"/>
  <c r="M235" i="6"/>
  <c r="M236" i="6"/>
  <c r="M237" i="6"/>
  <c r="M238" i="6"/>
  <c r="M239" i="6"/>
  <c r="M240" i="6"/>
  <c r="M241" i="6"/>
  <c r="M242" i="6"/>
  <c r="M243" i="6"/>
  <c r="M244" i="6"/>
  <c r="M245" i="6"/>
  <c r="M246" i="6"/>
  <c r="M247" i="6"/>
  <c r="M248" i="6"/>
  <c r="M249" i="6"/>
  <c r="M250" i="6"/>
  <c r="M251" i="6"/>
  <c r="M252" i="6"/>
  <c r="M253" i="6"/>
  <c r="M254" i="6"/>
  <c r="M255" i="6"/>
  <c r="M256" i="6"/>
  <c r="M257" i="6"/>
  <c r="M258" i="6"/>
  <c r="M259" i="6"/>
  <c r="M260" i="6"/>
  <c r="M261" i="6"/>
  <c r="M262" i="6"/>
  <c r="G20" i="11"/>
  <c r="BF11" i="3"/>
  <c r="N14" i="7"/>
  <c r="N1013" i="7"/>
  <c r="N1012" i="7"/>
  <c r="N1011" i="7"/>
  <c r="N1010" i="7"/>
  <c r="N1009" i="7"/>
  <c r="N1008" i="7"/>
  <c r="N1007" i="7"/>
  <c r="N1006" i="7"/>
  <c r="N1005" i="7"/>
  <c r="N1004" i="7"/>
  <c r="N1003" i="7"/>
  <c r="N1002" i="7"/>
  <c r="N1001" i="7"/>
  <c r="N1000" i="7"/>
  <c r="N499" i="7"/>
  <c r="N498" i="7"/>
  <c r="N497" i="7"/>
  <c r="N496" i="7"/>
  <c r="N495" i="7"/>
  <c r="N494" i="7"/>
  <c r="N493" i="7"/>
  <c r="N492" i="7"/>
  <c r="N491" i="7"/>
  <c r="N490" i="7"/>
  <c r="N489" i="7"/>
  <c r="N488" i="7"/>
  <c r="N487" i="7"/>
  <c r="N486" i="7"/>
  <c r="N485" i="7"/>
  <c r="N484" i="7"/>
  <c r="N483" i="7"/>
  <c r="N482" i="7"/>
  <c r="N481" i="7"/>
  <c r="N480" i="7"/>
  <c r="N479" i="7"/>
  <c r="N478" i="7"/>
  <c r="N477" i="7"/>
  <c r="N476" i="7"/>
  <c r="N475" i="7"/>
  <c r="N474" i="7"/>
  <c r="N473" i="7"/>
  <c r="N472" i="7"/>
  <c r="N471" i="7"/>
  <c r="N470" i="7"/>
  <c r="N469" i="7"/>
  <c r="N468" i="7"/>
  <c r="N467" i="7"/>
  <c r="N466" i="7"/>
  <c r="N465" i="7"/>
  <c r="N464" i="7"/>
  <c r="N463" i="7"/>
  <c r="N462" i="7"/>
  <c r="N461" i="7"/>
  <c r="N460" i="7"/>
  <c r="N459" i="7"/>
  <c r="N458" i="7"/>
  <c r="N457" i="7"/>
  <c r="N456" i="7"/>
  <c r="N455" i="7"/>
  <c r="N454" i="7"/>
  <c r="N453" i="7"/>
  <c r="N452" i="7"/>
  <c r="N451" i="7"/>
  <c r="N450" i="7"/>
  <c r="N449" i="7"/>
  <c r="N448" i="7"/>
  <c r="N447" i="7"/>
  <c r="N446" i="7"/>
  <c r="N445" i="7"/>
  <c r="N444" i="7"/>
  <c r="N443" i="7"/>
  <c r="N442" i="7"/>
  <c r="N441" i="7"/>
  <c r="N440" i="7"/>
  <c r="N439" i="7"/>
  <c r="N438" i="7"/>
  <c r="N437" i="7"/>
  <c r="N436" i="7"/>
  <c r="N435" i="7"/>
  <c r="N434" i="7"/>
  <c r="N433" i="7"/>
  <c r="N432" i="7"/>
  <c r="N431" i="7"/>
  <c r="N430" i="7"/>
  <c r="N429" i="7"/>
  <c r="N428" i="7"/>
  <c r="N427" i="7"/>
  <c r="N426" i="7"/>
  <c r="N425" i="7"/>
  <c r="N424" i="7"/>
  <c r="N423" i="7"/>
  <c r="N422" i="7"/>
  <c r="N421" i="7"/>
  <c r="N420" i="7"/>
  <c r="N419" i="7"/>
  <c r="N418" i="7"/>
  <c r="N417" i="7"/>
  <c r="N416" i="7"/>
  <c r="N415" i="7"/>
  <c r="N414" i="7"/>
  <c r="N413" i="7"/>
  <c r="N412" i="7"/>
  <c r="N411" i="7"/>
  <c r="N410" i="7"/>
  <c r="N409" i="7"/>
  <c r="N408" i="7"/>
  <c r="N407" i="7"/>
  <c r="N406" i="7"/>
  <c r="N405" i="7"/>
  <c r="N404" i="7"/>
  <c r="N403" i="7"/>
  <c r="N402" i="7"/>
  <c r="N401" i="7"/>
  <c r="N400" i="7"/>
  <c r="N399" i="7"/>
  <c r="N398" i="7"/>
  <c r="N397" i="7"/>
  <c r="N396" i="7"/>
  <c r="N395" i="7"/>
  <c r="N394" i="7"/>
  <c r="N393" i="7"/>
  <c r="N392" i="7"/>
  <c r="N391" i="7"/>
  <c r="N390" i="7"/>
  <c r="N389" i="7"/>
  <c r="N388" i="7"/>
  <c r="N387" i="7"/>
  <c r="N386" i="7"/>
  <c r="N385" i="7"/>
  <c r="N384" i="7"/>
  <c r="N383" i="7"/>
  <c r="N382" i="7"/>
  <c r="N381" i="7"/>
  <c r="N380" i="7"/>
  <c r="N379" i="7"/>
  <c r="N378" i="7"/>
  <c r="N377" i="7"/>
  <c r="N376" i="7"/>
  <c r="N375" i="7"/>
  <c r="N374" i="7"/>
  <c r="N373" i="7"/>
  <c r="N372" i="7"/>
  <c r="N371" i="7"/>
  <c r="N370" i="7"/>
  <c r="N369" i="7"/>
  <c r="N368" i="7"/>
  <c r="N367" i="7"/>
  <c r="N366" i="7"/>
  <c r="N365" i="7"/>
  <c r="N364" i="7"/>
  <c r="N363" i="7"/>
  <c r="N362" i="7"/>
  <c r="N361" i="7"/>
  <c r="N360" i="7"/>
  <c r="N359" i="7"/>
  <c r="N358" i="7"/>
  <c r="N357" i="7"/>
  <c r="N356" i="7"/>
  <c r="N355" i="7"/>
  <c r="N354" i="7"/>
  <c r="N353" i="7"/>
  <c r="N352" i="7"/>
  <c r="N351" i="7"/>
  <c r="N350" i="7"/>
  <c r="N349" i="7"/>
  <c r="N348" i="7"/>
  <c r="N347" i="7"/>
  <c r="N346" i="7"/>
  <c r="N345" i="7"/>
  <c r="N344" i="7"/>
  <c r="N343" i="7"/>
  <c r="N342" i="7"/>
  <c r="N341" i="7"/>
  <c r="N340" i="7"/>
  <c r="N339" i="7"/>
  <c r="N338" i="7"/>
  <c r="N337" i="7"/>
  <c r="N336" i="7"/>
  <c r="N335" i="7"/>
  <c r="N334" i="7"/>
  <c r="N333" i="7"/>
  <c r="N332" i="7"/>
  <c r="N331" i="7"/>
  <c r="N330" i="7"/>
  <c r="N329" i="7"/>
  <c r="N328" i="7"/>
  <c r="N327" i="7"/>
  <c r="N326" i="7"/>
  <c r="N325" i="7"/>
  <c r="N324" i="7"/>
  <c r="N323" i="7"/>
  <c r="N322" i="7"/>
  <c r="N321" i="7"/>
  <c r="N320" i="7"/>
  <c r="N319" i="7"/>
  <c r="N318" i="7"/>
  <c r="N317" i="7"/>
  <c r="N316" i="7"/>
  <c r="N315" i="7"/>
  <c r="N314" i="7"/>
  <c r="N313" i="7"/>
  <c r="N312" i="7"/>
  <c r="N311" i="7"/>
  <c r="N310" i="7"/>
  <c r="N309" i="7"/>
  <c r="N308" i="7"/>
  <c r="N307" i="7"/>
  <c r="N306" i="7"/>
  <c r="N305" i="7"/>
  <c r="N304" i="7"/>
  <c r="N303" i="7"/>
  <c r="N302" i="7"/>
  <c r="N301" i="7"/>
  <c r="N300" i="7"/>
  <c r="N299" i="7"/>
  <c r="N298" i="7"/>
  <c r="N297" i="7"/>
  <c r="N296" i="7"/>
  <c r="N295" i="7"/>
  <c r="N294" i="7"/>
  <c r="N293" i="7"/>
  <c r="N292" i="7"/>
  <c r="N291" i="7"/>
  <c r="N290" i="7"/>
  <c r="N289" i="7"/>
  <c r="N288" i="7"/>
  <c r="N287" i="7"/>
  <c r="N286" i="7"/>
  <c r="N285" i="7"/>
  <c r="N284" i="7"/>
  <c r="N283" i="7"/>
  <c r="N282" i="7"/>
  <c r="N281" i="7"/>
  <c r="N280" i="7"/>
  <c r="N279" i="7"/>
  <c r="N278" i="7"/>
  <c r="N277" i="7"/>
  <c r="N276" i="7"/>
  <c r="N275" i="7"/>
  <c r="N274" i="7"/>
  <c r="N273" i="7"/>
  <c r="N272" i="7"/>
  <c r="N271" i="7"/>
  <c r="N270" i="7"/>
  <c r="N269" i="7"/>
  <c r="N268" i="7"/>
  <c r="N267" i="7"/>
  <c r="N266" i="7"/>
  <c r="N265" i="7"/>
  <c r="N264" i="7"/>
  <c r="N263" i="7"/>
  <c r="N262" i="7"/>
  <c r="N261" i="7"/>
  <c r="N260" i="7"/>
  <c r="N259" i="7"/>
  <c r="N258" i="7"/>
  <c r="N257" i="7"/>
  <c r="N256" i="7"/>
  <c r="N255" i="7"/>
  <c r="N254" i="7"/>
  <c r="N253" i="7"/>
  <c r="N252" i="7"/>
  <c r="N251" i="7"/>
  <c r="N250" i="7"/>
  <c r="N249" i="7"/>
  <c r="N248" i="7"/>
  <c r="N247" i="7"/>
  <c r="N246" i="7"/>
  <c r="N245" i="7"/>
  <c r="N244" i="7"/>
  <c r="N243" i="7"/>
  <c r="N242" i="7"/>
  <c r="N241" i="7"/>
  <c r="N240" i="7"/>
  <c r="N239" i="7"/>
  <c r="N238" i="7"/>
  <c r="N237" i="7"/>
  <c r="N236" i="7"/>
  <c r="N235" i="7"/>
  <c r="N234" i="7"/>
  <c r="N233" i="7"/>
  <c r="N232" i="7"/>
  <c r="N231" i="7"/>
  <c r="N230" i="7"/>
  <c r="N229" i="7"/>
  <c r="N228" i="7"/>
  <c r="N227" i="7"/>
  <c r="N226" i="7"/>
  <c r="N225" i="7"/>
  <c r="N224" i="7"/>
  <c r="N223" i="7"/>
  <c r="N222" i="7"/>
  <c r="N221" i="7"/>
  <c r="N220" i="7"/>
  <c r="N219" i="7"/>
  <c r="N218" i="7"/>
  <c r="N217" i="7"/>
  <c r="N216" i="7"/>
  <c r="N215" i="7"/>
  <c r="N214" i="7"/>
  <c r="N213" i="7"/>
  <c r="N212" i="7"/>
  <c r="N211" i="7"/>
  <c r="N210" i="7"/>
  <c r="N209" i="7"/>
  <c r="N208" i="7"/>
  <c r="N207" i="7"/>
  <c r="N206" i="7"/>
  <c r="N205" i="7"/>
  <c r="N204" i="7"/>
  <c r="N203" i="7"/>
  <c r="N202" i="7"/>
  <c r="N201" i="7"/>
  <c r="N200" i="7"/>
  <c r="N199" i="7"/>
  <c r="N198" i="7"/>
  <c r="N197" i="7"/>
  <c r="N196" i="7"/>
  <c r="N195" i="7"/>
  <c r="N194" i="7"/>
  <c r="N193" i="7"/>
  <c r="N192" i="7"/>
  <c r="N191" i="7"/>
  <c r="N190" i="7"/>
  <c r="N189" i="7"/>
  <c r="N188" i="7"/>
  <c r="N187" i="7"/>
  <c r="N186" i="7"/>
  <c r="N185" i="7"/>
  <c r="N184" i="7"/>
  <c r="N183" i="7"/>
  <c r="N182" i="7"/>
  <c r="N181" i="7"/>
  <c r="N180" i="7"/>
  <c r="N179" i="7"/>
  <c r="N178" i="7"/>
  <c r="N177" i="7"/>
  <c r="N176" i="7"/>
  <c r="N175" i="7"/>
  <c r="N174" i="7"/>
  <c r="N173" i="7"/>
  <c r="N172" i="7"/>
  <c r="N171" i="7"/>
  <c r="N170" i="7"/>
  <c r="N169" i="7"/>
  <c r="N168" i="7"/>
  <c r="N167" i="7"/>
  <c r="N166" i="7"/>
  <c r="N165" i="7"/>
  <c r="N164" i="7"/>
  <c r="N163" i="7"/>
  <c r="N162" i="7"/>
  <c r="N161" i="7"/>
  <c r="N160" i="7"/>
  <c r="N159" i="7"/>
  <c r="N158" i="7"/>
  <c r="N157" i="7"/>
  <c r="N156" i="7"/>
  <c r="N155" i="7"/>
  <c r="N154" i="7"/>
  <c r="N153" i="7"/>
  <c r="N152" i="7"/>
  <c r="N151" i="7"/>
  <c r="N150" i="7"/>
  <c r="N149" i="7"/>
  <c r="N148" i="7"/>
  <c r="N147" i="7"/>
  <c r="N146" i="7"/>
  <c r="N145" i="7"/>
  <c r="N144" i="7"/>
  <c r="N143" i="7"/>
  <c r="N142" i="7"/>
  <c r="N141" i="7"/>
  <c r="N140" i="7"/>
  <c r="N139" i="7"/>
  <c r="N138" i="7"/>
  <c r="N137" i="7"/>
  <c r="N136" i="7"/>
  <c r="N135" i="7"/>
  <c r="N134" i="7"/>
  <c r="N133" i="7"/>
  <c r="N132" i="7"/>
  <c r="N131" i="7"/>
  <c r="N130" i="7"/>
  <c r="N129" i="7"/>
  <c r="N128" i="7"/>
  <c r="N127" i="7"/>
  <c r="N126" i="7"/>
  <c r="N125" i="7"/>
  <c r="N124" i="7"/>
  <c r="N123" i="7"/>
  <c r="N122" i="7"/>
  <c r="N121" i="7"/>
  <c r="N120" i="7"/>
  <c r="N119" i="7"/>
  <c r="N118" i="7"/>
  <c r="N117" i="7"/>
  <c r="N116" i="7"/>
  <c r="N115" i="7"/>
  <c r="N114" i="7"/>
  <c r="N113" i="7"/>
  <c r="N112" i="7"/>
  <c r="N111" i="7"/>
  <c r="N110" i="7"/>
  <c r="N109" i="7"/>
  <c r="N108" i="7"/>
  <c r="N107" i="7"/>
  <c r="N106" i="7"/>
  <c r="N105" i="7"/>
  <c r="N104" i="7"/>
  <c r="N103" i="7"/>
  <c r="N102" i="7"/>
  <c r="N101" i="7"/>
  <c r="N100" i="7"/>
  <c r="N99" i="7"/>
  <c r="N98" i="7"/>
  <c r="N97" i="7"/>
  <c r="N96" i="7"/>
  <c r="N95" i="7"/>
  <c r="N94" i="7"/>
  <c r="N93" i="7"/>
  <c r="N92" i="7"/>
  <c r="N91" i="7"/>
  <c r="N90" i="7"/>
  <c r="N89" i="7"/>
  <c r="N88" i="7"/>
  <c r="N87" i="7"/>
  <c r="N86" i="7"/>
  <c r="N85" i="7"/>
  <c r="N84" i="7"/>
  <c r="N83" i="7"/>
  <c r="N82" i="7"/>
  <c r="N81" i="7"/>
  <c r="N80" i="7"/>
  <c r="N79" i="7"/>
  <c r="N78" i="7"/>
  <c r="N77" i="7"/>
  <c r="N76" i="7"/>
  <c r="N75" i="7"/>
  <c r="N74" i="7"/>
  <c r="N73" i="7"/>
  <c r="N72" i="7"/>
  <c r="N71" i="7"/>
  <c r="N70" i="7"/>
  <c r="N69" i="7"/>
  <c r="N68" i="7"/>
  <c r="N67" i="7"/>
  <c r="N66" i="7"/>
  <c r="N65" i="7"/>
  <c r="N64" i="7"/>
  <c r="N63" i="7"/>
  <c r="N62" i="7"/>
  <c r="N61" i="7"/>
  <c r="N60" i="7"/>
  <c r="N59" i="7"/>
  <c r="N58" i="7"/>
  <c r="N57" i="7"/>
  <c r="N56" i="7"/>
  <c r="N55" i="7"/>
  <c r="N54" i="7"/>
  <c r="N53" i="7"/>
  <c r="N52" i="7"/>
  <c r="N51" i="7"/>
  <c r="N50" i="7"/>
  <c r="N49" i="7"/>
  <c r="N48" i="7"/>
  <c r="N47" i="7"/>
  <c r="N46" i="7"/>
  <c r="N45" i="7"/>
  <c r="N44" i="7"/>
  <c r="N43" i="7"/>
  <c r="N42" i="7"/>
  <c r="N41" i="7"/>
  <c r="N40" i="7"/>
  <c r="N39" i="7"/>
  <c r="N38" i="7"/>
  <c r="N37" i="7"/>
  <c r="N36" i="7"/>
  <c r="N35" i="7"/>
  <c r="N34" i="7"/>
  <c r="N33" i="7"/>
  <c r="N32" i="7"/>
  <c r="N31" i="7"/>
  <c r="N30" i="7"/>
  <c r="N29" i="7"/>
  <c r="N28" i="7"/>
  <c r="N27" i="7"/>
  <c r="N26" i="7"/>
  <c r="N25" i="7"/>
  <c r="N24" i="7"/>
  <c r="N23" i="7"/>
  <c r="N22" i="7"/>
  <c r="N21" i="7"/>
  <c r="N20" i="7"/>
  <c r="N19" i="7"/>
  <c r="N18" i="7"/>
  <c r="N17" i="7"/>
  <c r="N16" i="7"/>
  <c r="N15" i="7"/>
  <c r="M1013" i="7"/>
  <c r="M1012" i="7"/>
  <c r="M1011" i="7"/>
  <c r="M1010" i="7"/>
  <c r="M1009" i="7"/>
  <c r="M1008" i="7"/>
  <c r="M1007" i="7"/>
  <c r="M1006" i="7"/>
  <c r="M1005" i="7"/>
  <c r="M1004" i="7"/>
  <c r="M1003" i="7"/>
  <c r="M1002" i="7"/>
  <c r="M1001" i="7"/>
  <c r="M1000" i="7"/>
  <c r="M499" i="7"/>
  <c r="M498" i="7"/>
  <c r="M497" i="7"/>
  <c r="M496" i="7"/>
  <c r="M495" i="7"/>
  <c r="M494" i="7"/>
  <c r="M493" i="7"/>
  <c r="M492" i="7"/>
  <c r="M491" i="7"/>
  <c r="M490" i="7"/>
  <c r="M489" i="7"/>
  <c r="M488" i="7"/>
  <c r="M487" i="7"/>
  <c r="M486" i="7"/>
  <c r="M485" i="7"/>
  <c r="M484" i="7"/>
  <c r="M483" i="7"/>
  <c r="M482" i="7"/>
  <c r="M481" i="7"/>
  <c r="M480" i="7"/>
  <c r="M479" i="7"/>
  <c r="M478" i="7"/>
  <c r="M477" i="7"/>
  <c r="M476" i="7"/>
  <c r="M475" i="7"/>
  <c r="M474" i="7"/>
  <c r="M473" i="7"/>
  <c r="M472" i="7"/>
  <c r="M471" i="7"/>
  <c r="M470" i="7"/>
  <c r="M469" i="7"/>
  <c r="M468" i="7"/>
  <c r="M467" i="7"/>
  <c r="M466" i="7"/>
  <c r="M465" i="7"/>
  <c r="M464" i="7"/>
  <c r="M463" i="7"/>
  <c r="M462" i="7"/>
  <c r="M461" i="7"/>
  <c r="M460" i="7"/>
  <c r="M459" i="7"/>
  <c r="M458" i="7"/>
  <c r="M457" i="7"/>
  <c r="M456" i="7"/>
  <c r="M455" i="7"/>
  <c r="M454" i="7"/>
  <c r="M453" i="7"/>
  <c r="M452" i="7"/>
  <c r="M451" i="7"/>
  <c r="M450" i="7"/>
  <c r="M449" i="7"/>
  <c r="M448" i="7"/>
  <c r="M447" i="7"/>
  <c r="M446" i="7"/>
  <c r="M445" i="7"/>
  <c r="M444" i="7"/>
  <c r="M443" i="7"/>
  <c r="M442" i="7"/>
  <c r="M441" i="7"/>
  <c r="M440" i="7"/>
  <c r="M439" i="7"/>
  <c r="M438" i="7"/>
  <c r="M437" i="7"/>
  <c r="M436" i="7"/>
  <c r="M435" i="7"/>
  <c r="M434" i="7"/>
  <c r="M433" i="7"/>
  <c r="M432" i="7"/>
  <c r="M431" i="7"/>
  <c r="M430" i="7"/>
  <c r="M429" i="7"/>
  <c r="M428" i="7"/>
  <c r="M427" i="7"/>
  <c r="M426" i="7"/>
  <c r="M425" i="7"/>
  <c r="M424" i="7"/>
  <c r="M423" i="7"/>
  <c r="M422" i="7"/>
  <c r="M421" i="7"/>
  <c r="M420" i="7"/>
  <c r="M419" i="7"/>
  <c r="M418" i="7"/>
  <c r="M417" i="7"/>
  <c r="M416" i="7"/>
  <c r="M415" i="7"/>
  <c r="M414" i="7"/>
  <c r="M413" i="7"/>
  <c r="M412" i="7"/>
  <c r="M411" i="7"/>
  <c r="M410" i="7"/>
  <c r="M409" i="7"/>
  <c r="M408" i="7"/>
  <c r="M407" i="7"/>
  <c r="M406" i="7"/>
  <c r="M405" i="7"/>
  <c r="M404" i="7"/>
  <c r="M403" i="7"/>
  <c r="M402" i="7"/>
  <c r="M401" i="7"/>
  <c r="M400" i="7"/>
  <c r="M399" i="7"/>
  <c r="M398" i="7"/>
  <c r="M397" i="7"/>
  <c r="M396" i="7"/>
  <c r="M395" i="7"/>
  <c r="M394" i="7"/>
  <c r="M393" i="7"/>
  <c r="M392" i="7"/>
  <c r="M391" i="7"/>
  <c r="M390" i="7"/>
  <c r="M389" i="7"/>
  <c r="M388" i="7"/>
  <c r="M387" i="7"/>
  <c r="M386" i="7"/>
  <c r="M385" i="7"/>
  <c r="M384" i="7"/>
  <c r="M383" i="7"/>
  <c r="M382" i="7"/>
  <c r="M381" i="7"/>
  <c r="M380" i="7"/>
  <c r="M379" i="7"/>
  <c r="M378" i="7"/>
  <c r="M377" i="7"/>
  <c r="M376" i="7"/>
  <c r="M375" i="7"/>
  <c r="M374" i="7"/>
  <c r="M373" i="7"/>
  <c r="M372" i="7"/>
  <c r="M371" i="7"/>
  <c r="M370" i="7"/>
  <c r="M369" i="7"/>
  <c r="M368" i="7"/>
  <c r="M367" i="7"/>
  <c r="M366" i="7"/>
  <c r="M365" i="7"/>
  <c r="M364" i="7"/>
  <c r="M363" i="7"/>
  <c r="M362" i="7"/>
  <c r="M361" i="7"/>
  <c r="M360" i="7"/>
  <c r="M359" i="7"/>
  <c r="M358" i="7"/>
  <c r="M357" i="7"/>
  <c r="M356" i="7"/>
  <c r="M355" i="7"/>
  <c r="M354" i="7"/>
  <c r="M353" i="7"/>
  <c r="M352" i="7"/>
  <c r="M351" i="7"/>
  <c r="M350" i="7"/>
  <c r="M349" i="7"/>
  <c r="M348" i="7"/>
  <c r="M347" i="7"/>
  <c r="M346" i="7"/>
  <c r="M345" i="7"/>
  <c r="M344" i="7"/>
  <c r="M343" i="7"/>
  <c r="M342" i="7"/>
  <c r="M341" i="7"/>
  <c r="M340" i="7"/>
  <c r="M339" i="7"/>
  <c r="M338" i="7"/>
  <c r="M337" i="7"/>
  <c r="M336" i="7"/>
  <c r="M335" i="7"/>
  <c r="M334" i="7"/>
  <c r="M333" i="7"/>
  <c r="M332" i="7"/>
  <c r="M331" i="7"/>
  <c r="M330" i="7"/>
  <c r="M329" i="7"/>
  <c r="M328" i="7"/>
  <c r="M327" i="7"/>
  <c r="M326" i="7"/>
  <c r="M325" i="7"/>
  <c r="M324" i="7"/>
  <c r="M323" i="7"/>
  <c r="M322" i="7"/>
  <c r="M321" i="7"/>
  <c r="M320" i="7"/>
  <c r="M319" i="7"/>
  <c r="M318" i="7"/>
  <c r="M317" i="7"/>
  <c r="M316" i="7"/>
  <c r="M315" i="7"/>
  <c r="M314" i="7"/>
  <c r="M313" i="7"/>
  <c r="M312" i="7"/>
  <c r="M311" i="7"/>
  <c r="M310" i="7"/>
  <c r="M309" i="7"/>
  <c r="M308" i="7"/>
  <c r="M307" i="7"/>
  <c r="M306" i="7"/>
  <c r="M305" i="7"/>
  <c r="M304" i="7"/>
  <c r="M303" i="7"/>
  <c r="M302" i="7"/>
  <c r="M301" i="7"/>
  <c r="M300" i="7"/>
  <c r="M299" i="7"/>
  <c r="M298" i="7"/>
  <c r="M297" i="7"/>
  <c r="M296" i="7"/>
  <c r="M295" i="7"/>
  <c r="M294" i="7"/>
  <c r="M293" i="7"/>
  <c r="M292" i="7"/>
  <c r="M291" i="7"/>
  <c r="M290" i="7"/>
  <c r="M289" i="7"/>
  <c r="M288" i="7"/>
  <c r="M287" i="7"/>
  <c r="M286" i="7"/>
  <c r="M285" i="7"/>
  <c r="M284" i="7"/>
  <c r="M283" i="7"/>
  <c r="M282" i="7"/>
  <c r="M281" i="7"/>
  <c r="M280" i="7"/>
  <c r="M279" i="7"/>
  <c r="M278" i="7"/>
  <c r="M277" i="7"/>
  <c r="M276" i="7"/>
  <c r="M275" i="7"/>
  <c r="M274" i="7"/>
  <c r="M273" i="7"/>
  <c r="M272" i="7"/>
  <c r="M271" i="7"/>
  <c r="M270" i="7"/>
  <c r="M269" i="7"/>
  <c r="M268" i="7"/>
  <c r="M267" i="7"/>
  <c r="M266" i="7"/>
  <c r="M265" i="7"/>
  <c r="M264" i="7"/>
  <c r="M263" i="7"/>
  <c r="M262" i="7"/>
  <c r="M261" i="7"/>
  <c r="M260" i="7"/>
  <c r="M259" i="7"/>
  <c r="M258" i="7"/>
  <c r="M257" i="7"/>
  <c r="M256" i="7"/>
  <c r="M255" i="7"/>
  <c r="M254" i="7"/>
  <c r="M253" i="7"/>
  <c r="M252" i="7"/>
  <c r="M251" i="7"/>
  <c r="M250" i="7"/>
  <c r="M249" i="7"/>
  <c r="M248" i="7"/>
  <c r="M247" i="7"/>
  <c r="M246" i="7"/>
  <c r="M245" i="7"/>
  <c r="M244" i="7"/>
  <c r="M243" i="7"/>
  <c r="M242" i="7"/>
  <c r="M241" i="7"/>
  <c r="M240" i="7"/>
  <c r="M239" i="7"/>
  <c r="M238" i="7"/>
  <c r="M237" i="7"/>
  <c r="M236" i="7"/>
  <c r="M235" i="7"/>
  <c r="M234" i="7"/>
  <c r="M233" i="7"/>
  <c r="M232" i="7"/>
  <c r="M231" i="7"/>
  <c r="M230" i="7"/>
  <c r="M229" i="7"/>
  <c r="M228" i="7"/>
  <c r="M227" i="7"/>
  <c r="M226" i="7"/>
  <c r="M225" i="7"/>
  <c r="M224" i="7"/>
  <c r="M223" i="7"/>
  <c r="M222" i="7"/>
  <c r="M221" i="7"/>
  <c r="M220" i="7"/>
  <c r="M219" i="7"/>
  <c r="M218" i="7"/>
  <c r="M217" i="7"/>
  <c r="M216" i="7"/>
  <c r="M215" i="7"/>
  <c r="M214" i="7"/>
  <c r="M213" i="7"/>
  <c r="M212" i="7"/>
  <c r="M211" i="7"/>
  <c r="M210" i="7"/>
  <c r="M209" i="7"/>
  <c r="M208" i="7"/>
  <c r="M207" i="7"/>
  <c r="M206" i="7"/>
  <c r="M205" i="7"/>
  <c r="M204" i="7"/>
  <c r="M203" i="7"/>
  <c r="M202" i="7"/>
  <c r="M201" i="7"/>
  <c r="M200" i="7"/>
  <c r="M199" i="7"/>
  <c r="M198" i="7"/>
  <c r="M197" i="7"/>
  <c r="M196" i="7"/>
  <c r="M195" i="7"/>
  <c r="M194" i="7"/>
  <c r="M193" i="7"/>
  <c r="M192" i="7"/>
  <c r="M191" i="7"/>
  <c r="M190" i="7"/>
  <c r="M189" i="7"/>
  <c r="M188" i="7"/>
  <c r="M187" i="7"/>
  <c r="M186" i="7"/>
  <c r="M185" i="7"/>
  <c r="M184" i="7"/>
  <c r="M183" i="7"/>
  <c r="M182" i="7"/>
  <c r="M181" i="7"/>
  <c r="M180" i="7"/>
  <c r="M179" i="7"/>
  <c r="M178" i="7"/>
  <c r="M177" i="7"/>
  <c r="M176" i="7"/>
  <c r="M175" i="7"/>
  <c r="M174" i="7"/>
  <c r="M173" i="7"/>
  <c r="M172" i="7"/>
  <c r="M171" i="7"/>
  <c r="M170" i="7"/>
  <c r="M169" i="7"/>
  <c r="M168" i="7"/>
  <c r="M167" i="7"/>
  <c r="M166" i="7"/>
  <c r="M165" i="7"/>
  <c r="M164" i="7"/>
  <c r="M163" i="7"/>
  <c r="M162" i="7"/>
  <c r="M161" i="7"/>
  <c r="M160" i="7"/>
  <c r="M159" i="7"/>
  <c r="M158" i="7"/>
  <c r="M157" i="7"/>
  <c r="M156" i="7"/>
  <c r="M155" i="7"/>
  <c r="M154" i="7"/>
  <c r="M153" i="7"/>
  <c r="M152" i="7"/>
  <c r="M151" i="7"/>
  <c r="M150" i="7"/>
  <c r="M149" i="7"/>
  <c r="M148" i="7"/>
  <c r="M147" i="7"/>
  <c r="M146" i="7"/>
  <c r="M145" i="7"/>
  <c r="M144" i="7"/>
  <c r="M143" i="7"/>
  <c r="M142" i="7"/>
  <c r="M141" i="7"/>
  <c r="M140" i="7"/>
  <c r="M139" i="7"/>
  <c r="M138" i="7"/>
  <c r="M137" i="7"/>
  <c r="M136" i="7"/>
  <c r="M135" i="7"/>
  <c r="M134" i="7"/>
  <c r="M133" i="7"/>
  <c r="M132" i="7"/>
  <c r="M131" i="7"/>
  <c r="M130" i="7"/>
  <c r="M129" i="7"/>
  <c r="M128" i="7"/>
  <c r="M127" i="7"/>
  <c r="M126" i="7"/>
  <c r="M125" i="7"/>
  <c r="M124" i="7"/>
  <c r="M123" i="7"/>
  <c r="M122" i="7"/>
  <c r="M121" i="7"/>
  <c r="M120" i="7"/>
  <c r="M119" i="7"/>
  <c r="M118" i="7"/>
  <c r="M117" i="7"/>
  <c r="M116" i="7"/>
  <c r="M115" i="7"/>
  <c r="M114" i="7"/>
  <c r="M113" i="7"/>
  <c r="M112" i="7"/>
  <c r="M111" i="7"/>
  <c r="M110" i="7"/>
  <c r="M109" i="7"/>
  <c r="M108" i="7"/>
  <c r="M107" i="7"/>
  <c r="M106" i="7"/>
  <c r="M105" i="7"/>
  <c r="M104" i="7"/>
  <c r="M103" i="7"/>
  <c r="M102" i="7"/>
  <c r="M101" i="7"/>
  <c r="M100" i="7"/>
  <c r="M99" i="7"/>
  <c r="M98" i="7"/>
  <c r="M97" i="7"/>
  <c r="M96" i="7"/>
  <c r="M95" i="7"/>
  <c r="M94" i="7"/>
  <c r="M93" i="7"/>
  <c r="M92" i="7"/>
  <c r="M91" i="7"/>
  <c r="M90" i="7"/>
  <c r="M89" i="7"/>
  <c r="M88" i="7"/>
  <c r="M87" i="7"/>
  <c r="M86" i="7"/>
  <c r="M85" i="7"/>
  <c r="M84" i="7"/>
  <c r="M83" i="7"/>
  <c r="M82" i="7"/>
  <c r="M81" i="7"/>
  <c r="M80" i="7"/>
  <c r="M79" i="7"/>
  <c r="M78" i="7"/>
  <c r="M77" i="7"/>
  <c r="M76" i="7"/>
  <c r="M75" i="7"/>
  <c r="M74" i="7"/>
  <c r="M73" i="7"/>
  <c r="M72" i="7"/>
  <c r="M71" i="7"/>
  <c r="M70" i="7"/>
  <c r="M69" i="7"/>
  <c r="M68" i="7"/>
  <c r="M67" i="7"/>
  <c r="M66" i="7"/>
  <c r="M65" i="7"/>
  <c r="M64" i="7"/>
  <c r="M63" i="7"/>
  <c r="M62" i="7"/>
  <c r="M61" i="7"/>
  <c r="M60" i="7"/>
  <c r="M59" i="7"/>
  <c r="M58" i="7"/>
  <c r="M57" i="7"/>
  <c r="M56" i="7"/>
  <c r="M55" i="7"/>
  <c r="M54" i="7"/>
  <c r="M53" i="7"/>
  <c r="M52" i="7"/>
  <c r="M51" i="7"/>
  <c r="M50" i="7"/>
  <c r="M49" i="7"/>
  <c r="M48" i="7"/>
  <c r="M47" i="7"/>
  <c r="M46" i="7"/>
  <c r="M45" i="7"/>
  <c r="M44" i="7"/>
  <c r="M43" i="7"/>
  <c r="M42" i="7"/>
  <c r="M41" i="7"/>
  <c r="M40" i="7"/>
  <c r="M39" i="7"/>
  <c r="M38" i="7"/>
  <c r="M37" i="7"/>
  <c r="M36" i="7"/>
  <c r="M35" i="7"/>
  <c r="M34" i="7"/>
  <c r="M33" i="7"/>
  <c r="M32" i="7"/>
  <c r="M31" i="7"/>
  <c r="M30" i="7"/>
  <c r="M29" i="7"/>
  <c r="M28" i="7"/>
  <c r="M27" i="7"/>
  <c r="M26" i="7"/>
  <c r="M25" i="7"/>
  <c r="M24" i="7"/>
  <c r="M23" i="7"/>
  <c r="M22" i="7"/>
  <c r="M21" i="7"/>
  <c r="M20" i="7"/>
  <c r="M19" i="7"/>
  <c r="M18" i="7"/>
  <c r="M17" i="7"/>
  <c r="M16" i="7"/>
  <c r="M15" i="7"/>
  <c r="M14" i="7"/>
  <c r="K28" i="7"/>
  <c r="K66" i="7"/>
  <c r="K130" i="7"/>
  <c r="K194" i="7"/>
  <c r="K258" i="7"/>
  <c r="K322" i="7"/>
  <c r="K386" i="7"/>
  <c r="K434" i="7"/>
  <c r="K478" i="7"/>
  <c r="K498" i="7"/>
  <c r="L178" i="7"/>
  <c r="L146" i="7"/>
  <c r="L50" i="7"/>
  <c r="L18" i="7"/>
  <c r="Q13" i="7"/>
  <c r="K515" i="5"/>
  <c r="K514" i="5"/>
  <c r="K513" i="5"/>
  <c r="K512" i="5"/>
  <c r="K461" i="5"/>
  <c r="K460" i="5"/>
  <c r="K359" i="5"/>
  <c r="K358" i="5"/>
  <c r="K357" i="5"/>
  <c r="K256" i="5"/>
  <c r="K255" i="5"/>
  <c r="K254" i="5"/>
  <c r="K253" i="5"/>
  <c r="K252" i="5"/>
  <c r="K251" i="5"/>
  <c r="K250" i="5"/>
  <c r="K249" i="5"/>
  <c r="K248" i="5"/>
  <c r="K247" i="5"/>
  <c r="K246" i="5"/>
  <c r="K245" i="5"/>
  <c r="K244" i="5"/>
  <c r="K243" i="5"/>
  <c r="K242" i="5"/>
  <c r="K241" i="5"/>
  <c r="K240" i="5"/>
  <c r="K239" i="5"/>
  <c r="K238" i="5"/>
  <c r="K237" i="5"/>
  <c r="K236" i="5"/>
  <c r="K235" i="5"/>
  <c r="K234" i="5"/>
  <c r="K233" i="5"/>
  <c r="K232" i="5"/>
  <c r="K231" i="5"/>
  <c r="K230" i="5"/>
  <c r="K229" i="5"/>
  <c r="K228" i="5"/>
  <c r="K227" i="5"/>
  <c r="K226" i="5"/>
  <c r="K225" i="5"/>
  <c r="K224" i="5"/>
  <c r="K223" i="5"/>
  <c r="K222" i="5"/>
  <c r="K221" i="5"/>
  <c r="K220" i="5"/>
  <c r="K219" i="5"/>
  <c r="K218" i="5"/>
  <c r="K217" i="5"/>
  <c r="K216" i="5"/>
  <c r="K215" i="5"/>
  <c r="K214" i="5"/>
  <c r="K213" i="5"/>
  <c r="K212" i="5"/>
  <c r="K211" i="5"/>
  <c r="K210" i="5"/>
  <c r="K209" i="5"/>
  <c r="K208" i="5"/>
  <c r="K207" i="5"/>
  <c r="K206" i="5"/>
  <c r="K205" i="5"/>
  <c r="K204" i="5"/>
  <c r="K203" i="5"/>
  <c r="K202" i="5"/>
  <c r="K201" i="5"/>
  <c r="K200" i="5"/>
  <c r="K199" i="5"/>
  <c r="K198" i="5"/>
  <c r="K197" i="5"/>
  <c r="K196" i="5"/>
  <c r="K195" i="5"/>
  <c r="K194" i="5"/>
  <c r="K193" i="5"/>
  <c r="K192" i="5"/>
  <c r="K191" i="5"/>
  <c r="K190" i="5"/>
  <c r="K189" i="5"/>
  <c r="K188" i="5"/>
  <c r="K187" i="5"/>
  <c r="K186" i="5"/>
  <c r="K185" i="5"/>
  <c r="K184" i="5"/>
  <c r="K183" i="5"/>
  <c r="K182" i="5"/>
  <c r="K181" i="5"/>
  <c r="K180" i="5"/>
  <c r="K179" i="5"/>
  <c r="K178" i="5"/>
  <c r="K177" i="5"/>
  <c r="K176" i="5"/>
  <c r="K175" i="5"/>
  <c r="K174" i="5"/>
  <c r="K173" i="5"/>
  <c r="K172" i="5"/>
  <c r="K171" i="5"/>
  <c r="K170" i="5"/>
  <c r="K169" i="5"/>
  <c r="K168" i="5"/>
  <c r="K167" i="5"/>
  <c r="K166" i="5"/>
  <c r="K165" i="5"/>
  <c r="K164" i="5"/>
  <c r="K163" i="5"/>
  <c r="K162" i="5"/>
  <c r="K161" i="5"/>
  <c r="K160" i="5"/>
  <c r="K159" i="5"/>
  <c r="K158" i="5"/>
  <c r="K157" i="5"/>
  <c r="K156" i="5"/>
  <c r="K155" i="5"/>
  <c r="K154" i="5"/>
  <c r="K153" i="5"/>
  <c r="K152" i="5"/>
  <c r="K151" i="5"/>
  <c r="K150" i="5"/>
  <c r="K149" i="5"/>
  <c r="K148" i="5"/>
  <c r="K147" i="5"/>
  <c r="K146" i="5"/>
  <c r="K145" i="5"/>
  <c r="K144" i="5"/>
  <c r="K143" i="5"/>
  <c r="K142" i="5"/>
  <c r="K141" i="5"/>
  <c r="K140" i="5"/>
  <c r="K139" i="5"/>
  <c r="K138" i="5"/>
  <c r="K137" i="5"/>
  <c r="K136" i="5"/>
  <c r="K135" i="5"/>
  <c r="K134" i="5"/>
  <c r="K133" i="5"/>
  <c r="K132" i="5"/>
  <c r="K131" i="5"/>
  <c r="K130" i="5"/>
  <c r="K129" i="5"/>
  <c r="K128" i="5"/>
  <c r="K127" i="5"/>
  <c r="K126" i="5"/>
  <c r="K125" i="5"/>
  <c r="K124" i="5"/>
  <c r="K123" i="5"/>
  <c r="K122" i="5"/>
  <c r="K121" i="5"/>
  <c r="K120" i="5"/>
  <c r="K119" i="5"/>
  <c r="K118" i="5"/>
  <c r="K117" i="5"/>
  <c r="K116" i="5"/>
  <c r="K115" i="5"/>
  <c r="K114" i="5"/>
  <c r="K113" i="5"/>
  <c r="K112" i="5"/>
  <c r="K111" i="5"/>
  <c r="K110" i="5"/>
  <c r="K109" i="5"/>
  <c r="K108" i="5"/>
  <c r="K107" i="5"/>
  <c r="K106" i="5"/>
  <c r="K105" i="5"/>
  <c r="K104" i="5"/>
  <c r="K103" i="5"/>
  <c r="K102" i="5"/>
  <c r="K101" i="5"/>
  <c r="K100" i="5"/>
  <c r="K99" i="5"/>
  <c r="K98" i="5"/>
  <c r="K97" i="5"/>
  <c r="K96" i="5"/>
  <c r="K95" i="5"/>
  <c r="K94" i="5"/>
  <c r="K93" i="5"/>
  <c r="K92" i="5"/>
  <c r="K91" i="5"/>
  <c r="K90" i="5"/>
  <c r="K89" i="5"/>
  <c r="K88" i="5"/>
  <c r="K87" i="5"/>
  <c r="K86" i="5"/>
  <c r="K85" i="5"/>
  <c r="K84" i="5"/>
  <c r="K83" i="5"/>
  <c r="K82" i="5"/>
  <c r="K81" i="5"/>
  <c r="K80" i="5"/>
  <c r="K79" i="5"/>
  <c r="K78" i="5"/>
  <c r="K77" i="5"/>
  <c r="K76" i="5"/>
  <c r="K75" i="5"/>
  <c r="K74" i="5"/>
  <c r="K73" i="5"/>
  <c r="K72" i="5"/>
  <c r="K71" i="5"/>
  <c r="K70" i="5"/>
  <c r="K69" i="5"/>
  <c r="K68" i="5"/>
  <c r="K67" i="5"/>
  <c r="K66" i="5"/>
  <c r="K65" i="5"/>
  <c r="K64" i="5"/>
  <c r="K63" i="5"/>
  <c r="K62" i="5"/>
  <c r="K61" i="5"/>
  <c r="K60" i="5"/>
  <c r="K59" i="5"/>
  <c r="K58" i="5"/>
  <c r="K57" i="5"/>
  <c r="K56" i="5"/>
  <c r="K55" i="5"/>
  <c r="K54" i="5"/>
  <c r="K53" i="5"/>
  <c r="K52" i="5"/>
  <c r="K51" i="5"/>
  <c r="K50" i="5"/>
  <c r="K49" i="5"/>
  <c r="K48" i="5"/>
  <c r="K47" i="5"/>
  <c r="K46" i="5"/>
  <c r="K45" i="5"/>
  <c r="K44" i="5"/>
  <c r="K43" i="5"/>
  <c r="K42" i="5"/>
  <c r="K41" i="5"/>
  <c r="K40" i="5"/>
  <c r="K39" i="5"/>
  <c r="K38" i="5"/>
  <c r="K37" i="5"/>
  <c r="K36" i="5"/>
  <c r="K35" i="5"/>
  <c r="K34" i="5"/>
  <c r="K33" i="5"/>
  <c r="K32" i="5"/>
  <c r="K31" i="5"/>
  <c r="K30" i="5"/>
  <c r="K29" i="5"/>
  <c r="K28" i="5"/>
  <c r="K27" i="5"/>
  <c r="K26" i="5"/>
  <c r="K25" i="5"/>
  <c r="K24" i="5"/>
  <c r="K23" i="5"/>
  <c r="K22" i="5"/>
  <c r="K21" i="5"/>
  <c r="K20" i="5"/>
  <c r="K19" i="5"/>
  <c r="K18" i="5"/>
  <c r="K17" i="5"/>
  <c r="Q515" i="5"/>
  <c r="Q514" i="5"/>
  <c r="Q513" i="5"/>
  <c r="Q512" i="5"/>
  <c r="Q461" i="5"/>
  <c r="Q460" i="5"/>
  <c r="Q359" i="5"/>
  <c r="Q358" i="5"/>
  <c r="Q357" i="5"/>
  <c r="Q256" i="5"/>
  <c r="Q255" i="5"/>
  <c r="Q254" i="5"/>
  <c r="Q253" i="5"/>
  <c r="Q252" i="5"/>
  <c r="Q251" i="5"/>
  <c r="Q250" i="5"/>
  <c r="Q249" i="5"/>
  <c r="Q248" i="5"/>
  <c r="Q247" i="5"/>
  <c r="Q246" i="5"/>
  <c r="Q245" i="5"/>
  <c r="Q244" i="5"/>
  <c r="Q243" i="5"/>
  <c r="Q242" i="5"/>
  <c r="Q241" i="5"/>
  <c r="Q240" i="5"/>
  <c r="Q239" i="5"/>
  <c r="Q238" i="5"/>
  <c r="Q237" i="5"/>
  <c r="Q236" i="5"/>
  <c r="Q235" i="5"/>
  <c r="Q234" i="5"/>
  <c r="Q233" i="5"/>
  <c r="Q232" i="5"/>
  <c r="Q231" i="5"/>
  <c r="Q230" i="5"/>
  <c r="Q229" i="5"/>
  <c r="Q228" i="5"/>
  <c r="Q227" i="5"/>
  <c r="Q226" i="5"/>
  <c r="Q225" i="5"/>
  <c r="Q224" i="5"/>
  <c r="Q223" i="5"/>
  <c r="Q222" i="5"/>
  <c r="Q221" i="5"/>
  <c r="Q220" i="5"/>
  <c r="Q219" i="5"/>
  <c r="Q218" i="5"/>
  <c r="Q217" i="5"/>
  <c r="Q216" i="5"/>
  <c r="Q215" i="5"/>
  <c r="Q214" i="5"/>
  <c r="Q213" i="5"/>
  <c r="Q212" i="5"/>
  <c r="Q211" i="5"/>
  <c r="Q210" i="5"/>
  <c r="Q209" i="5"/>
  <c r="Q208" i="5"/>
  <c r="Q207" i="5"/>
  <c r="Q206" i="5"/>
  <c r="Q205" i="5"/>
  <c r="Q204" i="5"/>
  <c r="Q203" i="5"/>
  <c r="Q202" i="5"/>
  <c r="Q201" i="5"/>
  <c r="Q200" i="5"/>
  <c r="Q199" i="5"/>
  <c r="Q198" i="5"/>
  <c r="Q197" i="5"/>
  <c r="Q196" i="5"/>
  <c r="Q195" i="5"/>
  <c r="Q194" i="5"/>
  <c r="Q193" i="5"/>
  <c r="Q192" i="5"/>
  <c r="Q191" i="5"/>
  <c r="Q190" i="5"/>
  <c r="Q189" i="5"/>
  <c r="Q188" i="5"/>
  <c r="Q187" i="5"/>
  <c r="Q186" i="5"/>
  <c r="Q185" i="5"/>
  <c r="Q184" i="5"/>
  <c r="Q183" i="5"/>
  <c r="Q182" i="5"/>
  <c r="Q181" i="5"/>
  <c r="Q180" i="5"/>
  <c r="Q179" i="5"/>
  <c r="Q178" i="5"/>
  <c r="Q177" i="5"/>
  <c r="Q176" i="5"/>
  <c r="Q175" i="5"/>
  <c r="Q174" i="5"/>
  <c r="Q173" i="5"/>
  <c r="Q172" i="5"/>
  <c r="Q171" i="5"/>
  <c r="Q170" i="5"/>
  <c r="Q169" i="5"/>
  <c r="Q168" i="5"/>
  <c r="Q167" i="5"/>
  <c r="Q166" i="5"/>
  <c r="Q165" i="5"/>
  <c r="Q164" i="5"/>
  <c r="Q163" i="5"/>
  <c r="Q162" i="5"/>
  <c r="Q161" i="5"/>
  <c r="Q160" i="5"/>
  <c r="Q159" i="5"/>
  <c r="Q158" i="5"/>
  <c r="Q157" i="5"/>
  <c r="Q156" i="5"/>
  <c r="Q155" i="5"/>
  <c r="Q154" i="5"/>
  <c r="Q153" i="5"/>
  <c r="Q152" i="5"/>
  <c r="Q151" i="5"/>
  <c r="Q150" i="5"/>
  <c r="Q149" i="5"/>
  <c r="Q148" i="5"/>
  <c r="Q147" i="5"/>
  <c r="Q146" i="5"/>
  <c r="Q145" i="5"/>
  <c r="Q144" i="5"/>
  <c r="Q143" i="5"/>
  <c r="Q142" i="5"/>
  <c r="Q141" i="5"/>
  <c r="Q140" i="5"/>
  <c r="Q139" i="5"/>
  <c r="Q138" i="5"/>
  <c r="Q137" i="5"/>
  <c r="Q136" i="5"/>
  <c r="Q135" i="5"/>
  <c r="Q134" i="5"/>
  <c r="Q133" i="5"/>
  <c r="Q132" i="5"/>
  <c r="Q131" i="5"/>
  <c r="Q130" i="5"/>
  <c r="Q129" i="5"/>
  <c r="Q128" i="5"/>
  <c r="Q127" i="5"/>
  <c r="Q126" i="5"/>
  <c r="Q125" i="5"/>
  <c r="Q124" i="5"/>
  <c r="Q123" i="5"/>
  <c r="Q122" i="5"/>
  <c r="Q121" i="5"/>
  <c r="Q120" i="5"/>
  <c r="Q119" i="5"/>
  <c r="Q118" i="5"/>
  <c r="Q117" i="5"/>
  <c r="Q116" i="5"/>
  <c r="Q115" i="5"/>
  <c r="Q114" i="5"/>
  <c r="Q113" i="5"/>
  <c r="Q112" i="5"/>
  <c r="Q111" i="5"/>
  <c r="Q110" i="5"/>
  <c r="Q109" i="5"/>
  <c r="Q108" i="5"/>
  <c r="Q107" i="5"/>
  <c r="Q106" i="5"/>
  <c r="Q105" i="5"/>
  <c r="Q104" i="5"/>
  <c r="Q103" i="5"/>
  <c r="Q102" i="5"/>
  <c r="Q101" i="5"/>
  <c r="Q100" i="5"/>
  <c r="Q99" i="5"/>
  <c r="Q98" i="5"/>
  <c r="Q97" i="5"/>
  <c r="Q96" i="5"/>
  <c r="Q95" i="5"/>
  <c r="Q94" i="5"/>
  <c r="Q93" i="5"/>
  <c r="Q92" i="5"/>
  <c r="Q91" i="5"/>
  <c r="Q90" i="5"/>
  <c r="Q89" i="5"/>
  <c r="Q88" i="5"/>
  <c r="Q87" i="5"/>
  <c r="Q86" i="5"/>
  <c r="Q85" i="5"/>
  <c r="Q84" i="5"/>
  <c r="Q83" i="5"/>
  <c r="Q82" i="5"/>
  <c r="Q81" i="5"/>
  <c r="Q80" i="5"/>
  <c r="Q79" i="5"/>
  <c r="Q78" i="5"/>
  <c r="Q77" i="5"/>
  <c r="Q76" i="5"/>
  <c r="Q75" i="5"/>
  <c r="Q74" i="5"/>
  <c r="Q73" i="5"/>
  <c r="Q72" i="5"/>
  <c r="Q71" i="5"/>
  <c r="Q70" i="5"/>
  <c r="Q69" i="5"/>
  <c r="Q68" i="5"/>
  <c r="Q67" i="5"/>
  <c r="Q66" i="5"/>
  <c r="Q65" i="5"/>
  <c r="Q64" i="5"/>
  <c r="Q63" i="5"/>
  <c r="Q62" i="5"/>
  <c r="Q61" i="5"/>
  <c r="Q60" i="5"/>
  <c r="Q59" i="5"/>
  <c r="Q58" i="5"/>
  <c r="Q57" i="5"/>
  <c r="Q56" i="5"/>
  <c r="Q55" i="5"/>
  <c r="Q54" i="5"/>
  <c r="Q53" i="5"/>
  <c r="Q52" i="5"/>
  <c r="Q51" i="5"/>
  <c r="Q50" i="5"/>
  <c r="Q49" i="5"/>
  <c r="Q48" i="5"/>
  <c r="Q47" i="5"/>
  <c r="Q46" i="5"/>
  <c r="Q45" i="5"/>
  <c r="Q44" i="5"/>
  <c r="Q43" i="5"/>
  <c r="Q42" i="5"/>
  <c r="Q41" i="5"/>
  <c r="Q40" i="5"/>
  <c r="Q39" i="5"/>
  <c r="Q38" i="5"/>
  <c r="Q37" i="5"/>
  <c r="Q36" i="5"/>
  <c r="Q35" i="5"/>
  <c r="Q34" i="5"/>
  <c r="Q33" i="5"/>
  <c r="Q32" i="5"/>
  <c r="Q31" i="5"/>
  <c r="Q30" i="5"/>
  <c r="Q29" i="5"/>
  <c r="Q28" i="5"/>
  <c r="Q27" i="5"/>
  <c r="Q26" i="5"/>
  <c r="Q25" i="5"/>
  <c r="Q24" i="5"/>
  <c r="Q23" i="5"/>
  <c r="Q22" i="5"/>
  <c r="Q21" i="5"/>
  <c r="Q20" i="5"/>
  <c r="Q19" i="5"/>
  <c r="Q18" i="5"/>
  <c r="Q17" i="5"/>
  <c r="G9" i="7"/>
  <c r="G1014" i="7" s="1"/>
  <c r="AU13" i="3"/>
  <c r="AU14" i="3"/>
  <c r="AU15" i="3"/>
  <c r="AD34" i="3"/>
  <c r="AU34" i="3" s="1"/>
  <c r="AD134" i="3"/>
  <c r="AU134" i="3" s="1"/>
  <c r="AD138" i="3"/>
  <c r="AU138" i="3" s="1"/>
  <c r="AD146" i="3"/>
  <c r="AU146" i="3" s="1"/>
  <c r="AD162" i="3"/>
  <c r="AU162" i="3" s="1"/>
  <c r="AD640" i="3"/>
  <c r="AU640" i="3" s="1"/>
  <c r="AD772" i="3"/>
  <c r="AU772" i="3" s="1"/>
  <c r="AT13" i="3"/>
  <c r="AT14" i="3"/>
  <c r="AT15" i="3"/>
  <c r="AT34" i="3"/>
  <c r="AT134" i="3"/>
  <c r="AT138" i="3"/>
  <c r="AT146" i="3"/>
  <c r="AT162" i="3"/>
  <c r="AT528" i="3"/>
  <c r="AT640" i="3"/>
  <c r="AT772" i="3"/>
  <c r="AT804" i="3"/>
  <c r="AS18" i="3"/>
  <c r="AS34" i="3"/>
  <c r="AS42" i="3"/>
  <c r="AS50" i="3"/>
  <c r="AS66" i="3"/>
  <c r="AS74" i="3"/>
  <c r="AS82" i="3"/>
  <c r="AS98" i="3"/>
  <c r="AS106" i="3"/>
  <c r="AS114" i="3"/>
  <c r="AS130" i="3"/>
  <c r="AS138" i="3"/>
  <c r="AS146" i="3"/>
  <c r="AS162" i="3"/>
  <c r="AS170" i="3"/>
  <c r="AS178" i="3"/>
  <c r="AS194" i="3"/>
  <c r="AS202" i="3"/>
  <c r="AS210" i="3"/>
  <c r="AS226" i="3"/>
  <c r="AS234" i="3"/>
  <c r="AS242" i="3"/>
  <c r="AS258" i="3"/>
  <c r="AS266" i="3"/>
  <c r="AS274" i="3"/>
  <c r="AS290" i="3"/>
  <c r="AS298" i="3"/>
  <c r="AS306" i="3"/>
  <c r="AS322" i="3"/>
  <c r="AS330" i="3"/>
  <c r="AS338" i="3"/>
  <c r="AS351" i="3"/>
  <c r="AS355" i="3"/>
  <c r="AS358" i="3"/>
  <c r="AS359" i="3"/>
  <c r="AS362" i="3"/>
  <c r="AS363" i="3"/>
  <c r="AS367" i="3"/>
  <c r="AS370" i="3"/>
  <c r="AS371" i="3"/>
  <c r="AS374" i="3"/>
  <c r="AS375" i="3"/>
  <c r="AS378" i="3"/>
  <c r="AS379" i="3"/>
  <c r="AS383" i="3"/>
  <c r="AS386" i="3"/>
  <c r="AS387" i="3"/>
  <c r="AS390" i="3"/>
  <c r="AS391" i="3"/>
  <c r="AS395" i="3"/>
  <c r="AS399" i="3"/>
  <c r="AS402" i="3"/>
  <c r="AS403" i="3"/>
  <c r="AS407" i="3"/>
  <c r="AS410" i="3"/>
  <c r="AS411" i="3"/>
  <c r="AS415" i="3"/>
  <c r="AS418" i="3"/>
  <c r="AS419" i="3"/>
  <c r="AS422" i="3"/>
  <c r="AS423" i="3"/>
  <c r="AS426" i="3"/>
  <c r="AS427" i="3"/>
  <c r="AS430" i="3"/>
  <c r="AS431" i="3"/>
  <c r="AS434" i="3"/>
  <c r="AS435" i="3"/>
  <c r="AS438" i="3"/>
  <c r="AS439" i="3"/>
  <c r="AS442" i="3"/>
  <c r="AS443" i="3"/>
  <c r="AS446" i="3"/>
  <c r="AS447" i="3"/>
  <c r="AS450" i="3"/>
  <c r="AS451" i="3"/>
  <c r="AS454" i="3"/>
  <c r="AS455" i="3"/>
  <c r="AS458" i="3"/>
  <c r="AS459" i="3"/>
  <c r="AS462" i="3"/>
  <c r="AS463" i="3"/>
  <c r="AS466" i="3"/>
  <c r="AS467" i="3"/>
  <c r="AS470" i="3"/>
  <c r="AS471" i="3"/>
  <c r="AS474" i="3"/>
  <c r="AS475" i="3"/>
  <c r="AS478" i="3"/>
  <c r="AS479" i="3"/>
  <c r="AS482" i="3"/>
  <c r="AS483" i="3"/>
  <c r="AS486" i="3"/>
  <c r="AS487" i="3"/>
  <c r="AS490" i="3"/>
  <c r="AS491" i="3"/>
  <c r="AS494" i="3"/>
  <c r="AS495" i="3"/>
  <c r="AS498" i="3"/>
  <c r="AS499" i="3"/>
  <c r="AS502" i="3"/>
  <c r="AS503" i="3"/>
  <c r="AS506" i="3"/>
  <c r="AS507" i="3"/>
  <c r="AS510" i="3"/>
  <c r="AS511" i="3"/>
  <c r="AS514" i="3"/>
  <c r="AS515" i="3"/>
  <c r="AS518" i="3"/>
  <c r="AS519" i="3"/>
  <c r="AS522" i="3"/>
  <c r="AS523" i="3"/>
  <c r="AS526" i="3"/>
  <c r="AS527" i="3"/>
  <c r="AS530" i="3"/>
  <c r="AS531" i="3"/>
  <c r="AS534" i="3"/>
  <c r="AS535" i="3"/>
  <c r="AS538" i="3"/>
  <c r="AS539" i="3"/>
  <c r="AS542" i="3"/>
  <c r="AS543" i="3"/>
  <c r="AS546" i="3"/>
  <c r="AS547" i="3"/>
  <c r="AS550" i="3"/>
  <c r="AS551" i="3"/>
  <c r="AS554" i="3"/>
  <c r="AS555" i="3"/>
  <c r="AS558" i="3"/>
  <c r="AS559" i="3"/>
  <c r="AS562" i="3"/>
  <c r="AS563" i="3"/>
  <c r="AS566" i="3"/>
  <c r="AS567" i="3"/>
  <c r="AS570" i="3"/>
  <c r="AS571" i="3"/>
  <c r="AS574" i="3"/>
  <c r="AS575" i="3"/>
  <c r="AS578" i="3"/>
  <c r="AS579" i="3"/>
  <c r="AS582" i="3"/>
  <c r="AS583" i="3"/>
  <c r="AS586" i="3"/>
  <c r="AS587" i="3"/>
  <c r="AS590" i="3"/>
  <c r="AS591" i="3"/>
  <c r="AS594" i="3"/>
  <c r="AS595" i="3"/>
  <c r="AS598" i="3"/>
  <c r="AS599" i="3"/>
  <c r="AS602" i="3"/>
  <c r="AS603" i="3"/>
  <c r="AS606" i="3"/>
  <c r="AS607" i="3"/>
  <c r="AS610" i="3"/>
  <c r="AS611" i="3"/>
  <c r="AS614" i="3"/>
  <c r="AS615" i="3"/>
  <c r="AS618" i="3"/>
  <c r="AS619" i="3"/>
  <c r="AS622" i="3"/>
  <c r="AS623" i="3"/>
  <c r="AS626" i="3"/>
  <c r="AS627" i="3"/>
  <c r="AS630" i="3"/>
  <c r="AS631" i="3"/>
  <c r="AS634" i="3"/>
  <c r="AS635" i="3"/>
  <c r="AS638" i="3"/>
  <c r="AS639" i="3"/>
  <c r="AS642" i="3"/>
  <c r="AS643" i="3"/>
  <c r="AS646" i="3"/>
  <c r="AS647" i="3"/>
  <c r="AS650" i="3"/>
  <c r="AS651" i="3"/>
  <c r="AS654" i="3"/>
  <c r="AS655" i="3"/>
  <c r="AS658" i="3"/>
  <c r="AS659" i="3"/>
  <c r="AS662" i="3"/>
  <c r="AS663" i="3"/>
  <c r="AS666" i="3"/>
  <c r="AS667" i="3"/>
  <c r="AS670" i="3"/>
  <c r="AS671" i="3"/>
  <c r="AS674" i="3"/>
  <c r="AS675" i="3"/>
  <c r="AS678" i="3"/>
  <c r="AS679" i="3"/>
  <c r="AS682" i="3"/>
  <c r="AS683" i="3"/>
  <c r="AS686" i="3"/>
  <c r="AS687" i="3"/>
  <c r="AS690" i="3"/>
  <c r="AS691" i="3"/>
  <c r="AS694" i="3"/>
  <c r="AS695" i="3"/>
  <c r="AS698" i="3"/>
  <c r="AS699" i="3"/>
  <c r="AS702" i="3"/>
  <c r="AS703" i="3"/>
  <c r="AS706" i="3"/>
  <c r="AS707" i="3"/>
  <c r="AS710" i="3"/>
  <c r="AS711" i="3"/>
  <c r="AS714" i="3"/>
  <c r="AS715" i="3"/>
  <c r="AS718" i="3"/>
  <c r="AS719" i="3"/>
  <c r="AS722" i="3"/>
  <c r="AS723" i="3"/>
  <c r="AS726" i="3"/>
  <c r="AS727" i="3"/>
  <c r="AS730" i="3"/>
  <c r="AS731" i="3"/>
  <c r="AS734" i="3"/>
  <c r="AS735" i="3"/>
  <c r="AS738" i="3"/>
  <c r="AS739" i="3"/>
  <c r="AS742" i="3"/>
  <c r="AS743" i="3"/>
  <c r="AS746" i="3"/>
  <c r="AS747" i="3"/>
  <c r="AS750" i="3"/>
  <c r="AS751" i="3"/>
  <c r="AS754" i="3"/>
  <c r="AS755" i="3"/>
  <c r="AS758" i="3"/>
  <c r="AS759" i="3"/>
  <c r="AS762" i="3"/>
  <c r="AS763" i="3"/>
  <c r="AS766" i="3"/>
  <c r="AS767" i="3"/>
  <c r="AS770" i="3"/>
  <c r="AS771" i="3"/>
  <c r="AS774" i="3"/>
  <c r="AS775" i="3"/>
  <c r="AS778" i="3"/>
  <c r="AS779" i="3"/>
  <c r="AS782" i="3"/>
  <c r="AS783" i="3"/>
  <c r="AS786" i="3"/>
  <c r="AS787" i="3"/>
  <c r="AS790" i="3"/>
  <c r="AS791" i="3"/>
  <c r="AS792" i="3"/>
  <c r="AS794" i="3"/>
  <c r="AS795" i="3"/>
  <c r="AS798" i="3"/>
  <c r="AS799" i="3"/>
  <c r="AS802" i="3"/>
  <c r="AS803" i="3"/>
  <c r="AS806" i="3"/>
  <c r="AS807" i="3"/>
  <c r="AS810" i="3"/>
  <c r="AS811" i="3"/>
  <c r="AS814" i="3"/>
  <c r="AS815" i="3"/>
  <c r="AS818" i="3"/>
  <c r="AS819" i="3"/>
  <c r="AS822" i="3"/>
  <c r="AS823" i="3"/>
  <c r="AS826" i="3"/>
  <c r="AS827" i="3"/>
  <c r="AS830" i="3"/>
  <c r="AS831" i="3"/>
  <c r="AS834" i="3"/>
  <c r="AS835" i="3"/>
  <c r="AS838" i="3"/>
  <c r="AS839" i="3"/>
  <c r="AS842" i="3"/>
  <c r="AS843" i="3"/>
  <c r="AS846" i="3"/>
  <c r="AS847" i="3"/>
  <c r="AS850" i="3"/>
  <c r="AS851" i="3"/>
  <c r="AS854" i="3"/>
  <c r="AS855" i="3"/>
  <c r="AS858" i="3"/>
  <c r="AS859" i="3"/>
  <c r="AS862" i="3"/>
  <c r="AS863" i="3"/>
  <c r="AS866" i="3"/>
  <c r="AS867" i="3"/>
  <c r="AS870" i="3"/>
  <c r="AS871" i="3"/>
  <c r="AS874" i="3"/>
  <c r="AS875" i="3"/>
  <c r="AS878" i="3"/>
  <c r="AS879" i="3"/>
  <c r="AS882" i="3"/>
  <c r="AS883" i="3"/>
  <c r="AS886" i="3"/>
  <c r="AS887" i="3"/>
  <c r="AS890" i="3"/>
  <c r="AS891" i="3"/>
  <c r="AS894" i="3"/>
  <c r="AS895" i="3"/>
  <c r="AS898" i="3"/>
  <c r="AS899" i="3"/>
  <c r="AS902" i="3"/>
  <c r="AS903" i="3"/>
  <c r="AS906" i="3"/>
  <c r="AS907" i="3"/>
  <c r="AS910" i="3"/>
  <c r="AS911" i="3"/>
  <c r="AS914" i="3"/>
  <c r="AS915" i="3"/>
  <c r="AS918" i="3"/>
  <c r="AS919" i="3"/>
  <c r="AS922" i="3"/>
  <c r="AS923" i="3"/>
  <c r="AS926" i="3"/>
  <c r="AS927" i="3"/>
  <c r="AS930" i="3"/>
  <c r="AS931" i="3"/>
  <c r="AS934" i="3"/>
  <c r="AS935" i="3"/>
  <c r="AS938" i="3"/>
  <c r="AS939" i="3"/>
  <c r="AS942" i="3"/>
  <c r="AS943" i="3"/>
  <c r="AS946" i="3"/>
  <c r="AS947" i="3"/>
  <c r="AS950" i="3"/>
  <c r="AS951" i="3"/>
  <c r="AS954" i="3"/>
  <c r="AS955" i="3"/>
  <c r="AS958" i="3"/>
  <c r="AS959" i="3"/>
  <c r="AS962" i="3"/>
  <c r="AS963" i="3"/>
  <c r="AS966" i="3"/>
  <c r="AS967" i="3"/>
  <c r="AS970" i="3"/>
  <c r="AS971" i="3"/>
  <c r="AS974" i="3"/>
  <c r="AS975" i="3"/>
  <c r="AS978" i="3"/>
  <c r="AS979" i="3"/>
  <c r="AS982" i="3"/>
  <c r="AS983" i="3"/>
  <c r="AS986" i="3"/>
  <c r="AS987" i="3"/>
  <c r="AS990" i="3"/>
  <c r="AS991" i="3"/>
  <c r="AS994" i="3"/>
  <c r="AS995" i="3"/>
  <c r="AS997" i="3"/>
  <c r="AS998" i="3"/>
  <c r="AS999" i="3"/>
  <c r="AS1002" i="3"/>
  <c r="AS1003" i="3"/>
  <c r="AS1006" i="3"/>
  <c r="AS1007" i="3"/>
  <c r="AS1010" i="3"/>
  <c r="AS1011" i="3"/>
  <c r="AR18" i="3"/>
  <c r="AR22" i="3"/>
  <c r="AR26" i="3"/>
  <c r="AR30" i="3"/>
  <c r="AR34" i="3"/>
  <c r="AR38" i="3"/>
  <c r="AR42" i="3"/>
  <c r="AR46" i="3"/>
  <c r="AR50" i="3"/>
  <c r="AR54" i="3"/>
  <c r="AR58" i="3"/>
  <c r="AR62" i="3"/>
  <c r="AR66" i="3"/>
  <c r="AR70" i="3"/>
  <c r="AR74" i="3"/>
  <c r="AR78" i="3"/>
  <c r="AR82" i="3"/>
  <c r="AR86" i="3"/>
  <c r="AR90" i="3"/>
  <c r="AR94" i="3"/>
  <c r="AR98" i="3"/>
  <c r="AR102" i="3"/>
  <c r="AR106" i="3"/>
  <c r="AR110" i="3"/>
  <c r="AR114" i="3"/>
  <c r="AR118" i="3"/>
  <c r="AR122" i="3"/>
  <c r="AR126" i="3"/>
  <c r="AR130" i="3"/>
  <c r="AR134" i="3"/>
  <c r="AR138" i="3"/>
  <c r="AR142" i="3"/>
  <c r="AR146" i="3"/>
  <c r="AR150" i="3"/>
  <c r="AR154" i="3"/>
  <c r="AR158" i="3"/>
  <c r="AR162" i="3"/>
  <c r="AR166" i="3"/>
  <c r="AR170" i="3"/>
  <c r="AR174" i="3"/>
  <c r="AR178" i="3"/>
  <c r="AR182" i="3"/>
  <c r="AR184" i="3"/>
  <c r="AR186" i="3"/>
  <c r="AR190" i="3"/>
  <c r="AR194" i="3"/>
  <c r="AR198" i="3"/>
  <c r="AR202" i="3"/>
  <c r="AR206" i="3"/>
  <c r="AR210" i="3"/>
  <c r="AR214" i="3"/>
  <c r="AR218" i="3"/>
  <c r="AR222" i="3"/>
  <c r="AR226" i="3"/>
  <c r="AR230" i="3"/>
  <c r="AR234" i="3"/>
  <c r="AR238" i="3"/>
  <c r="AR242" i="3"/>
  <c r="AR246" i="3"/>
  <c r="AR250" i="3"/>
  <c r="AR254" i="3"/>
  <c r="AR258" i="3"/>
  <c r="AR262" i="3"/>
  <c r="AR266" i="3"/>
  <c r="AR270" i="3"/>
  <c r="AR274" i="3"/>
  <c r="AR278" i="3"/>
  <c r="AR282" i="3"/>
  <c r="AR286" i="3"/>
  <c r="AR290" i="3"/>
  <c r="AR294" i="3"/>
  <c r="AR298" i="3"/>
  <c r="AR302" i="3"/>
  <c r="AR306" i="3"/>
  <c r="AR310" i="3"/>
  <c r="AR314" i="3"/>
  <c r="AR318" i="3"/>
  <c r="AR322" i="3"/>
  <c r="AR326" i="3"/>
  <c r="AR330" i="3"/>
  <c r="AR334" i="3"/>
  <c r="AR338" i="3"/>
  <c r="AR342" i="3"/>
  <c r="AR346" i="3"/>
  <c r="AR350" i="3"/>
  <c r="AR354" i="3"/>
  <c r="AR358" i="3"/>
  <c r="AR362" i="3"/>
  <c r="AR366" i="3"/>
  <c r="AR370" i="3"/>
  <c r="AR374" i="3"/>
  <c r="AR378" i="3"/>
  <c r="AR382" i="3"/>
  <c r="AR386" i="3"/>
  <c r="AR390" i="3"/>
  <c r="AR394" i="3"/>
  <c r="AR398" i="3"/>
  <c r="AR402" i="3"/>
  <c r="AR406" i="3"/>
  <c r="AR410" i="3"/>
  <c r="AR414" i="3"/>
  <c r="AR418" i="3"/>
  <c r="AR422" i="3"/>
  <c r="AR426" i="3"/>
  <c r="AR430" i="3"/>
  <c r="AR434" i="3"/>
  <c r="AR438" i="3"/>
  <c r="AR442" i="3"/>
  <c r="AR446" i="3"/>
  <c r="AR450" i="3"/>
  <c r="AR454" i="3"/>
  <c r="AR458" i="3"/>
  <c r="AR462" i="3"/>
  <c r="AR466" i="3"/>
  <c r="AR470" i="3"/>
  <c r="AR474" i="3"/>
  <c r="AR478" i="3"/>
  <c r="AR482" i="3"/>
  <c r="AR486" i="3"/>
  <c r="AR490" i="3"/>
  <c r="AR494" i="3"/>
  <c r="AR498" i="3"/>
  <c r="AR502" i="3"/>
  <c r="AR506" i="3"/>
  <c r="AR510" i="3"/>
  <c r="AR514" i="3"/>
  <c r="AR518" i="3"/>
  <c r="AR522" i="3"/>
  <c r="AR524" i="3"/>
  <c r="AR526" i="3"/>
  <c r="AR530" i="3"/>
  <c r="AR534" i="3"/>
  <c r="AR538" i="3"/>
  <c r="AR542" i="3"/>
  <c r="AR546" i="3"/>
  <c r="AR550" i="3"/>
  <c r="AR554" i="3"/>
  <c r="AR558" i="3"/>
  <c r="AR562" i="3"/>
  <c r="AR566" i="3"/>
  <c r="AR570" i="3"/>
  <c r="AR574" i="3"/>
  <c r="AR578" i="3"/>
  <c r="AR582" i="3"/>
  <c r="AR586" i="3"/>
  <c r="AR590" i="3"/>
  <c r="AR594" i="3"/>
  <c r="AR598" i="3"/>
  <c r="AR602" i="3"/>
  <c r="AR606" i="3"/>
  <c r="AR610" i="3"/>
  <c r="AR614" i="3"/>
  <c r="AR618" i="3"/>
  <c r="AR622" i="3"/>
  <c r="AR626" i="3"/>
  <c r="AR630" i="3"/>
  <c r="AR634" i="3"/>
  <c r="AR638" i="3"/>
  <c r="AR642" i="3"/>
  <c r="AR646" i="3"/>
  <c r="AR650" i="3"/>
  <c r="AR652" i="3"/>
  <c r="AR654" i="3"/>
  <c r="AR658" i="3"/>
  <c r="AR662" i="3"/>
  <c r="AR666" i="3"/>
  <c r="AR670" i="3"/>
  <c r="AR674" i="3"/>
  <c r="AR678" i="3"/>
  <c r="AR682" i="3"/>
  <c r="AR686" i="3"/>
  <c r="AR690" i="3"/>
  <c r="AR694" i="3"/>
  <c r="AR698" i="3"/>
  <c r="AR702" i="3"/>
  <c r="AR706" i="3"/>
  <c r="AR710" i="3"/>
  <c r="AR714" i="3"/>
  <c r="AR718" i="3"/>
  <c r="AR722" i="3"/>
  <c r="AR726" i="3"/>
  <c r="AR730" i="3"/>
  <c r="AR734" i="3"/>
  <c r="AR738" i="3"/>
  <c r="AR742" i="3"/>
  <c r="AR746" i="3"/>
  <c r="AR750" i="3"/>
  <c r="AR754" i="3"/>
  <c r="AR758" i="3"/>
  <c r="AR762" i="3"/>
  <c r="AR766" i="3"/>
  <c r="AR770" i="3"/>
  <c r="AR774" i="3"/>
  <c r="AR778" i="3"/>
  <c r="AR780" i="3"/>
  <c r="AR782" i="3"/>
  <c r="AR786" i="3"/>
  <c r="AR790" i="3"/>
  <c r="AR794" i="3"/>
  <c r="AR798" i="3"/>
  <c r="AR802" i="3"/>
  <c r="AR806" i="3"/>
  <c r="AR810" i="3"/>
  <c r="AR814" i="3"/>
  <c r="AR818" i="3"/>
  <c r="AR822" i="3"/>
  <c r="AR826" i="3"/>
  <c r="AR830" i="3"/>
  <c r="AR834" i="3"/>
  <c r="AR838" i="3"/>
  <c r="AR842" i="3"/>
  <c r="AR846" i="3"/>
  <c r="AR850" i="3"/>
  <c r="AR854" i="3"/>
  <c r="AR858" i="3"/>
  <c r="AR862" i="3"/>
  <c r="AR866" i="3"/>
  <c r="AR870" i="3"/>
  <c r="AR874" i="3"/>
  <c r="AR878" i="3"/>
  <c r="AR882" i="3"/>
  <c r="AR886" i="3"/>
  <c r="AR890" i="3"/>
  <c r="AR894" i="3"/>
  <c r="AR898" i="3"/>
  <c r="AR902" i="3"/>
  <c r="AR906" i="3"/>
  <c r="AR908" i="3"/>
  <c r="AR910" i="3"/>
  <c r="AR914" i="3"/>
  <c r="AR918" i="3"/>
  <c r="AR922" i="3"/>
  <c r="AR926" i="3"/>
  <c r="AR930" i="3"/>
  <c r="AR934" i="3"/>
  <c r="AR938" i="3"/>
  <c r="AR942" i="3"/>
  <c r="AR946" i="3"/>
  <c r="AR950" i="3"/>
  <c r="AR954" i="3"/>
  <c r="AR958" i="3"/>
  <c r="AR962" i="3"/>
  <c r="AR966" i="3"/>
  <c r="AR970" i="3"/>
  <c r="AR974" i="3"/>
  <c r="AR978" i="3"/>
  <c r="AR982" i="3"/>
  <c r="AR986" i="3"/>
  <c r="AR990" i="3"/>
  <c r="AR994" i="3"/>
  <c r="AR998" i="3"/>
  <c r="AR1002" i="3"/>
  <c r="AR1006" i="3"/>
  <c r="AR1010" i="3"/>
  <c r="AH16" i="3"/>
  <c r="AH18" i="3"/>
  <c r="AH20" i="3"/>
  <c r="AH21" i="3"/>
  <c r="AH22" i="3"/>
  <c r="AH23" i="3"/>
  <c r="AF23" i="3" s="1"/>
  <c r="AH24" i="3"/>
  <c r="AH25" i="3"/>
  <c r="AH26" i="3"/>
  <c r="AH27" i="3"/>
  <c r="AF27" i="3" s="1"/>
  <c r="AH28" i="3"/>
  <c r="AH29" i="3"/>
  <c r="AH30" i="3"/>
  <c r="AF30" i="3" s="1"/>
  <c r="AH31" i="3"/>
  <c r="AF31" i="3" s="1"/>
  <c r="AH32" i="3"/>
  <c r="AH33" i="3"/>
  <c r="AH34" i="3"/>
  <c r="AH35" i="3"/>
  <c r="AF35" i="3" s="1"/>
  <c r="AH36" i="3"/>
  <c r="AH37" i="3"/>
  <c r="AH38" i="3"/>
  <c r="AH39" i="3"/>
  <c r="AF39" i="3" s="1"/>
  <c r="AH40" i="3"/>
  <c r="AH41" i="3"/>
  <c r="AH42" i="3"/>
  <c r="AH43" i="3"/>
  <c r="AF43" i="3" s="1"/>
  <c r="AH44" i="3"/>
  <c r="AH45" i="3"/>
  <c r="AH46" i="3"/>
  <c r="AF46" i="3" s="1"/>
  <c r="AH47" i="3"/>
  <c r="AF47" i="3" s="1"/>
  <c r="AH48" i="3"/>
  <c r="AH49" i="3"/>
  <c r="AH50" i="3"/>
  <c r="AF50" i="3" s="1"/>
  <c r="AH51" i="3"/>
  <c r="AF51" i="3" s="1"/>
  <c r="AH52" i="3"/>
  <c r="AH53" i="3"/>
  <c r="AH54" i="3"/>
  <c r="AF54" i="3" s="1"/>
  <c r="AH55" i="3"/>
  <c r="AF55" i="3" s="1"/>
  <c r="AH56" i="3"/>
  <c r="AH57" i="3"/>
  <c r="AH58" i="3"/>
  <c r="AF58" i="3" s="1"/>
  <c r="AH59" i="3"/>
  <c r="AF59" i="3" s="1"/>
  <c r="AH60" i="3"/>
  <c r="AH61" i="3"/>
  <c r="AH62" i="3"/>
  <c r="AF62" i="3" s="1"/>
  <c r="AH63" i="3"/>
  <c r="AF63" i="3" s="1"/>
  <c r="AH64" i="3"/>
  <c r="AH65" i="3"/>
  <c r="AH66" i="3"/>
  <c r="AF66" i="3" s="1"/>
  <c r="AH67" i="3"/>
  <c r="AF67" i="3" s="1"/>
  <c r="AH68" i="3"/>
  <c r="AH69" i="3"/>
  <c r="AH70" i="3"/>
  <c r="AF70" i="3" s="1"/>
  <c r="AH71" i="3"/>
  <c r="AF71" i="3" s="1"/>
  <c r="AH72" i="3"/>
  <c r="AH73" i="3"/>
  <c r="AH74" i="3"/>
  <c r="AF74" i="3" s="1"/>
  <c r="AH75" i="3"/>
  <c r="AF75" i="3" s="1"/>
  <c r="AH76" i="3"/>
  <c r="AH77" i="3"/>
  <c r="AH78" i="3"/>
  <c r="AF78" i="3" s="1"/>
  <c r="AH79" i="3"/>
  <c r="AF79" i="3" s="1"/>
  <c r="AH80" i="3"/>
  <c r="AH81" i="3"/>
  <c r="AH82" i="3"/>
  <c r="AF82" i="3" s="1"/>
  <c r="AH83" i="3"/>
  <c r="AF83" i="3" s="1"/>
  <c r="AH84" i="3"/>
  <c r="AH85" i="3"/>
  <c r="AH86" i="3"/>
  <c r="AF86" i="3" s="1"/>
  <c r="AH87" i="3"/>
  <c r="AF87" i="3" s="1"/>
  <c r="AH88" i="3"/>
  <c r="AH89" i="3"/>
  <c r="AH90" i="3"/>
  <c r="AF90" i="3" s="1"/>
  <c r="AH91" i="3"/>
  <c r="AF91" i="3" s="1"/>
  <c r="AH92" i="3"/>
  <c r="AH93" i="3"/>
  <c r="AH94" i="3"/>
  <c r="AF94" i="3" s="1"/>
  <c r="AH95" i="3"/>
  <c r="AF95" i="3" s="1"/>
  <c r="AH96" i="3"/>
  <c r="AH97" i="3"/>
  <c r="AH98" i="3"/>
  <c r="AF98" i="3" s="1"/>
  <c r="AH99" i="3"/>
  <c r="AF99" i="3" s="1"/>
  <c r="AH100" i="3"/>
  <c r="AH101" i="3"/>
  <c r="AH102" i="3"/>
  <c r="AF102" i="3" s="1"/>
  <c r="AH103" i="3"/>
  <c r="AF103" i="3" s="1"/>
  <c r="AH104" i="3"/>
  <c r="AH105" i="3"/>
  <c r="AH106" i="3"/>
  <c r="AF106" i="3" s="1"/>
  <c r="AH107" i="3"/>
  <c r="AF107" i="3" s="1"/>
  <c r="AH108" i="3"/>
  <c r="AH109" i="3"/>
  <c r="AH110" i="3"/>
  <c r="AH111" i="3"/>
  <c r="AF111" i="3" s="1"/>
  <c r="AH112" i="3"/>
  <c r="AH113" i="3"/>
  <c r="AH114" i="3"/>
  <c r="AH115" i="3"/>
  <c r="AF115" i="3" s="1"/>
  <c r="AH116" i="3"/>
  <c r="AH117" i="3"/>
  <c r="AH118" i="3"/>
  <c r="AH119" i="3"/>
  <c r="AF119" i="3" s="1"/>
  <c r="AH120" i="3"/>
  <c r="AH121" i="3"/>
  <c r="AH122" i="3"/>
  <c r="AF122" i="3" s="1"/>
  <c r="AH123" i="3"/>
  <c r="AF123" i="3" s="1"/>
  <c r="AH124" i="3"/>
  <c r="AH125" i="3"/>
  <c r="AH126" i="3"/>
  <c r="AH127" i="3"/>
  <c r="AF127" i="3" s="1"/>
  <c r="AH128" i="3"/>
  <c r="AH129" i="3"/>
  <c r="AH130" i="3"/>
  <c r="AF130" i="3" s="1"/>
  <c r="AH131" i="3"/>
  <c r="AF131" i="3" s="1"/>
  <c r="AH132" i="3"/>
  <c r="AH133" i="3"/>
  <c r="AH134" i="3"/>
  <c r="AH135" i="3"/>
  <c r="AF135" i="3" s="1"/>
  <c r="AH136" i="3"/>
  <c r="AH137" i="3"/>
  <c r="AH138" i="3"/>
  <c r="AF138" i="3" s="1"/>
  <c r="AH139" i="3"/>
  <c r="AF139" i="3" s="1"/>
  <c r="AH140" i="3"/>
  <c r="AH141" i="3"/>
  <c r="AH142" i="3"/>
  <c r="AH143" i="3"/>
  <c r="AF143" i="3" s="1"/>
  <c r="AH144" i="3"/>
  <c r="AH145" i="3"/>
  <c r="AH146" i="3"/>
  <c r="AH147" i="3"/>
  <c r="AF147" i="3" s="1"/>
  <c r="AH148" i="3"/>
  <c r="AH149" i="3"/>
  <c r="AH150" i="3"/>
  <c r="AH151" i="3"/>
  <c r="AF151" i="3" s="1"/>
  <c r="AH152" i="3"/>
  <c r="AH153" i="3"/>
  <c r="AH154" i="3"/>
  <c r="AF154" i="3" s="1"/>
  <c r="AH155" i="3"/>
  <c r="AF155" i="3" s="1"/>
  <c r="AH156" i="3"/>
  <c r="AH157" i="3"/>
  <c r="AH158" i="3"/>
  <c r="AH159" i="3"/>
  <c r="AF159" i="3" s="1"/>
  <c r="AH160" i="3"/>
  <c r="AH161" i="3"/>
  <c r="AH162" i="3"/>
  <c r="AF162" i="3" s="1"/>
  <c r="AH163" i="3"/>
  <c r="AF163" i="3" s="1"/>
  <c r="AH164" i="3"/>
  <c r="AH165" i="3"/>
  <c r="AH166" i="3"/>
  <c r="AH167" i="3"/>
  <c r="AF167" i="3" s="1"/>
  <c r="AH168" i="3"/>
  <c r="AH169" i="3"/>
  <c r="AH170" i="3"/>
  <c r="AF170" i="3" s="1"/>
  <c r="AH171" i="3"/>
  <c r="AF171" i="3" s="1"/>
  <c r="AH172" i="3"/>
  <c r="AH173" i="3"/>
  <c r="AH174" i="3"/>
  <c r="AF174" i="3" s="1"/>
  <c r="AH175" i="3"/>
  <c r="AF175" i="3" s="1"/>
  <c r="AH176" i="3"/>
  <c r="AH177" i="3"/>
  <c r="AH178" i="3"/>
  <c r="AF178" i="3" s="1"/>
  <c r="AH179" i="3"/>
  <c r="AF179" i="3" s="1"/>
  <c r="AH180" i="3"/>
  <c r="AH181" i="3"/>
  <c r="AH182" i="3"/>
  <c r="AF182" i="3" s="1"/>
  <c r="AH183" i="3"/>
  <c r="AF183" i="3" s="1"/>
  <c r="AH184" i="3"/>
  <c r="AH185" i="3"/>
  <c r="AH186" i="3"/>
  <c r="AF186" i="3" s="1"/>
  <c r="AH187" i="3"/>
  <c r="AF187" i="3" s="1"/>
  <c r="AH188" i="3"/>
  <c r="AH189" i="3"/>
  <c r="AH190" i="3"/>
  <c r="AF190" i="3" s="1"/>
  <c r="AH191" i="3"/>
  <c r="AF191" i="3" s="1"/>
  <c r="AH192" i="3"/>
  <c r="AH193" i="3"/>
  <c r="AH194" i="3"/>
  <c r="AF194" i="3" s="1"/>
  <c r="AH195" i="3"/>
  <c r="AF195" i="3" s="1"/>
  <c r="AH196" i="3"/>
  <c r="AH197" i="3"/>
  <c r="AH198" i="3"/>
  <c r="AF198" i="3" s="1"/>
  <c r="AH199" i="3"/>
  <c r="AF199" i="3" s="1"/>
  <c r="AH200" i="3"/>
  <c r="AH201" i="3"/>
  <c r="AH202" i="3"/>
  <c r="AF202" i="3" s="1"/>
  <c r="AH203" i="3"/>
  <c r="AF203" i="3" s="1"/>
  <c r="AH204" i="3"/>
  <c r="AH205" i="3"/>
  <c r="AH206" i="3"/>
  <c r="AF206" i="3" s="1"/>
  <c r="AH207" i="3"/>
  <c r="AF207" i="3" s="1"/>
  <c r="AH208" i="3"/>
  <c r="AH209" i="3"/>
  <c r="AH210" i="3"/>
  <c r="AH211" i="3"/>
  <c r="AF211" i="3" s="1"/>
  <c r="AH212" i="3"/>
  <c r="AH213" i="3"/>
  <c r="AH214" i="3"/>
  <c r="AF214" i="3" s="1"/>
  <c r="AH215" i="3"/>
  <c r="AF215" i="3" s="1"/>
  <c r="AH216" i="3"/>
  <c r="AH217" i="3"/>
  <c r="AH218" i="3"/>
  <c r="AH219" i="3"/>
  <c r="AF219" i="3" s="1"/>
  <c r="AH220" i="3"/>
  <c r="AH221" i="3"/>
  <c r="AH222" i="3"/>
  <c r="AF222" i="3" s="1"/>
  <c r="AH223" i="3"/>
  <c r="AF223" i="3" s="1"/>
  <c r="AH224" i="3"/>
  <c r="AH225" i="3"/>
  <c r="AH226" i="3"/>
  <c r="AH227" i="3"/>
  <c r="AF227" i="3" s="1"/>
  <c r="AH228" i="3"/>
  <c r="AH229" i="3"/>
  <c r="AH230" i="3"/>
  <c r="AH231" i="3"/>
  <c r="AF231" i="3" s="1"/>
  <c r="AH232" i="3"/>
  <c r="AH233" i="3"/>
  <c r="AH234" i="3"/>
  <c r="AH235" i="3"/>
  <c r="AF235" i="3" s="1"/>
  <c r="AH236" i="3"/>
  <c r="AH237" i="3"/>
  <c r="AH238" i="3"/>
  <c r="AF238" i="3" s="1"/>
  <c r="AH239" i="3"/>
  <c r="AF239" i="3" s="1"/>
  <c r="AH240" i="3"/>
  <c r="AH241" i="3"/>
  <c r="AH242" i="3"/>
  <c r="AF242" i="3" s="1"/>
  <c r="AH243" i="3"/>
  <c r="AF243" i="3" s="1"/>
  <c r="AH244" i="3"/>
  <c r="AH245" i="3"/>
  <c r="AH246" i="3"/>
  <c r="AF246" i="3" s="1"/>
  <c r="AH247" i="3"/>
  <c r="AF247" i="3" s="1"/>
  <c r="AH248" i="3"/>
  <c r="AH249" i="3"/>
  <c r="AH250" i="3"/>
  <c r="AF250" i="3" s="1"/>
  <c r="AH251" i="3"/>
  <c r="AF251" i="3" s="1"/>
  <c r="AH252" i="3"/>
  <c r="AH253" i="3"/>
  <c r="AH254" i="3"/>
  <c r="AF254" i="3" s="1"/>
  <c r="AH255" i="3"/>
  <c r="AF255" i="3" s="1"/>
  <c r="AH256" i="3"/>
  <c r="AH257" i="3"/>
  <c r="AH258" i="3"/>
  <c r="AF258" i="3" s="1"/>
  <c r="AH259" i="3"/>
  <c r="AF259" i="3" s="1"/>
  <c r="AH260" i="3"/>
  <c r="AH261" i="3"/>
  <c r="AH262" i="3"/>
  <c r="AF262" i="3" s="1"/>
  <c r="AH263" i="3"/>
  <c r="AF263" i="3" s="1"/>
  <c r="AH264" i="3"/>
  <c r="AH265" i="3"/>
  <c r="AH266" i="3"/>
  <c r="AF266" i="3" s="1"/>
  <c r="AH267" i="3"/>
  <c r="AF267" i="3" s="1"/>
  <c r="AH268" i="3"/>
  <c r="AH269" i="3"/>
  <c r="AH270" i="3"/>
  <c r="AH271" i="3"/>
  <c r="AF271" i="3" s="1"/>
  <c r="AH272" i="3"/>
  <c r="AH273" i="3"/>
  <c r="AH274" i="3"/>
  <c r="AH275" i="3"/>
  <c r="AF275" i="3" s="1"/>
  <c r="AH276" i="3"/>
  <c r="AH277" i="3"/>
  <c r="AH278" i="3"/>
  <c r="AH279" i="3"/>
  <c r="AF279" i="3" s="1"/>
  <c r="AH280" i="3"/>
  <c r="AH281" i="3"/>
  <c r="AH282" i="3"/>
  <c r="AF282" i="3" s="1"/>
  <c r="AH283" i="3"/>
  <c r="AF283" i="3" s="1"/>
  <c r="AH284" i="3"/>
  <c r="AH285" i="3"/>
  <c r="AH286" i="3"/>
  <c r="AH287" i="3"/>
  <c r="AF287" i="3" s="1"/>
  <c r="AH288" i="3"/>
  <c r="AH289" i="3"/>
  <c r="AH290" i="3"/>
  <c r="AF290" i="3" s="1"/>
  <c r="AH291" i="3"/>
  <c r="AF291" i="3" s="1"/>
  <c r="AH292" i="3"/>
  <c r="AH293" i="3"/>
  <c r="AH294" i="3"/>
  <c r="AH295" i="3"/>
  <c r="AF295" i="3" s="1"/>
  <c r="AH296" i="3"/>
  <c r="AH297" i="3"/>
  <c r="AH298" i="3"/>
  <c r="AF298" i="3" s="1"/>
  <c r="AH299" i="3"/>
  <c r="AF299" i="3" s="1"/>
  <c r="AH300" i="3"/>
  <c r="AH301" i="3"/>
  <c r="AH302" i="3"/>
  <c r="AH303" i="3"/>
  <c r="AF303" i="3" s="1"/>
  <c r="AH304" i="3"/>
  <c r="AH305" i="3"/>
  <c r="AH306" i="3"/>
  <c r="AF306" i="3" s="1"/>
  <c r="AH307" i="3"/>
  <c r="AF307" i="3" s="1"/>
  <c r="AH308" i="3"/>
  <c r="AH309" i="3"/>
  <c r="AH310" i="3"/>
  <c r="AH311" i="3"/>
  <c r="AF311" i="3" s="1"/>
  <c r="AH312" i="3"/>
  <c r="AH313" i="3"/>
  <c r="AH314" i="3"/>
  <c r="AF314" i="3" s="1"/>
  <c r="AH315" i="3"/>
  <c r="AF315" i="3" s="1"/>
  <c r="AH316" i="3"/>
  <c r="AH317" i="3"/>
  <c r="AH318" i="3"/>
  <c r="AH319" i="3"/>
  <c r="AF319" i="3" s="1"/>
  <c r="AH320" i="3"/>
  <c r="AH321" i="3"/>
  <c r="AH322" i="3"/>
  <c r="AF322" i="3" s="1"/>
  <c r="AH323" i="3"/>
  <c r="AF323" i="3" s="1"/>
  <c r="AH324" i="3"/>
  <c r="AH325" i="3"/>
  <c r="AH326" i="3"/>
  <c r="AH327" i="3"/>
  <c r="AF327" i="3" s="1"/>
  <c r="AH328" i="3"/>
  <c r="AH329" i="3"/>
  <c r="AH330" i="3"/>
  <c r="AF330" i="3" s="1"/>
  <c r="AH331" i="3"/>
  <c r="AF331" i="3" s="1"/>
  <c r="AH332" i="3"/>
  <c r="AH333" i="3"/>
  <c r="AH334" i="3"/>
  <c r="AH335" i="3"/>
  <c r="AF335" i="3" s="1"/>
  <c r="AH336" i="3"/>
  <c r="AH337" i="3"/>
  <c r="AH338" i="3"/>
  <c r="AH339" i="3"/>
  <c r="AF339" i="3" s="1"/>
  <c r="AH340" i="3"/>
  <c r="AH341" i="3"/>
  <c r="AF341" i="3" s="1"/>
  <c r="AH342" i="3"/>
  <c r="AF342" i="3" s="1"/>
  <c r="AH343" i="3"/>
  <c r="AF343" i="3" s="1"/>
  <c r="AH344" i="3"/>
  <c r="AH345" i="3"/>
  <c r="AF345" i="3" s="1"/>
  <c r="AH346" i="3"/>
  <c r="AH347" i="3"/>
  <c r="AF347" i="3" s="1"/>
  <c r="AH348" i="3"/>
  <c r="AH349" i="3"/>
  <c r="AF349" i="3" s="1"/>
  <c r="AH350" i="3"/>
  <c r="AF350" i="3" s="1"/>
  <c r="AH351" i="3"/>
  <c r="AF351" i="3" s="1"/>
  <c r="AH352" i="3"/>
  <c r="AH353" i="3"/>
  <c r="AF353" i="3" s="1"/>
  <c r="AH354" i="3"/>
  <c r="AH355" i="3"/>
  <c r="AF355" i="3" s="1"/>
  <c r="AH356" i="3"/>
  <c r="AH357" i="3"/>
  <c r="AF357" i="3" s="1"/>
  <c r="AH358" i="3"/>
  <c r="AF358" i="3" s="1"/>
  <c r="AH359" i="3"/>
  <c r="AF359" i="3" s="1"/>
  <c r="AH360" i="3"/>
  <c r="AH361" i="3"/>
  <c r="AF361" i="3" s="1"/>
  <c r="AH362" i="3"/>
  <c r="AH363" i="3"/>
  <c r="AF363" i="3" s="1"/>
  <c r="AH364" i="3"/>
  <c r="AH365" i="3"/>
  <c r="AF365" i="3" s="1"/>
  <c r="AH366" i="3"/>
  <c r="AH367" i="3"/>
  <c r="AF367" i="3" s="1"/>
  <c r="AH368" i="3"/>
  <c r="AH369" i="3"/>
  <c r="AF369" i="3" s="1"/>
  <c r="AH370" i="3"/>
  <c r="AF370" i="3" s="1"/>
  <c r="AH371" i="3"/>
  <c r="AF371" i="3" s="1"/>
  <c r="AH372" i="3"/>
  <c r="AH373" i="3"/>
  <c r="AF373" i="3" s="1"/>
  <c r="AH374" i="3"/>
  <c r="AF374" i="3" s="1"/>
  <c r="AH375" i="3"/>
  <c r="AF375" i="3" s="1"/>
  <c r="AH376" i="3"/>
  <c r="AH377" i="3"/>
  <c r="AF377" i="3" s="1"/>
  <c r="AH378" i="3"/>
  <c r="AF378" i="3" s="1"/>
  <c r="AH379" i="3"/>
  <c r="AF379" i="3" s="1"/>
  <c r="AH380" i="3"/>
  <c r="AH381" i="3"/>
  <c r="AF381" i="3" s="1"/>
  <c r="AH382" i="3"/>
  <c r="AF382" i="3" s="1"/>
  <c r="AH383" i="3"/>
  <c r="AF383" i="3" s="1"/>
  <c r="AH384" i="3"/>
  <c r="AH385" i="3"/>
  <c r="AF385" i="3" s="1"/>
  <c r="AH386" i="3"/>
  <c r="AF386" i="3" s="1"/>
  <c r="AH387" i="3"/>
  <c r="AF387" i="3" s="1"/>
  <c r="AH388" i="3"/>
  <c r="AH389" i="3"/>
  <c r="AF389" i="3" s="1"/>
  <c r="AH390" i="3"/>
  <c r="AF390" i="3" s="1"/>
  <c r="AH391" i="3"/>
  <c r="AF391" i="3" s="1"/>
  <c r="AH392" i="3"/>
  <c r="AH393" i="3"/>
  <c r="AF393" i="3" s="1"/>
  <c r="AH394" i="3"/>
  <c r="AF394" i="3" s="1"/>
  <c r="AH395" i="3"/>
  <c r="AF395" i="3" s="1"/>
  <c r="AH396" i="3"/>
  <c r="AH397" i="3"/>
  <c r="AF397" i="3" s="1"/>
  <c r="AH398" i="3"/>
  <c r="AH399" i="3"/>
  <c r="AF399" i="3" s="1"/>
  <c r="AH400" i="3"/>
  <c r="AH401" i="3"/>
  <c r="AF401" i="3" s="1"/>
  <c r="AH402" i="3"/>
  <c r="AF402" i="3" s="1"/>
  <c r="AH403" i="3"/>
  <c r="AF403" i="3" s="1"/>
  <c r="AH404" i="3"/>
  <c r="AH405" i="3"/>
  <c r="AF405" i="3" s="1"/>
  <c r="AH406" i="3"/>
  <c r="AH407" i="3"/>
  <c r="AF407" i="3" s="1"/>
  <c r="AH408" i="3"/>
  <c r="AH409" i="3"/>
  <c r="AF409" i="3" s="1"/>
  <c r="AH410" i="3"/>
  <c r="AH411" i="3"/>
  <c r="AF411" i="3" s="1"/>
  <c r="AH412" i="3"/>
  <c r="AH413" i="3"/>
  <c r="AF413" i="3" s="1"/>
  <c r="AH414" i="3"/>
  <c r="AH415" i="3"/>
  <c r="AF415" i="3" s="1"/>
  <c r="AH416" i="3"/>
  <c r="AH417" i="3"/>
  <c r="AF417" i="3" s="1"/>
  <c r="AH418" i="3"/>
  <c r="AF418" i="3" s="1"/>
  <c r="AH419" i="3"/>
  <c r="AF419" i="3" s="1"/>
  <c r="AH420" i="3"/>
  <c r="AH421" i="3"/>
  <c r="AF421" i="3" s="1"/>
  <c r="AH422" i="3"/>
  <c r="AH423" i="3"/>
  <c r="AF423" i="3" s="1"/>
  <c r="AH424" i="3"/>
  <c r="AH425" i="3"/>
  <c r="AF425" i="3" s="1"/>
  <c r="AH426" i="3"/>
  <c r="AF426" i="3" s="1"/>
  <c r="AH427" i="3"/>
  <c r="AF427" i="3" s="1"/>
  <c r="AH428" i="3"/>
  <c r="AH429" i="3"/>
  <c r="AF429" i="3" s="1"/>
  <c r="AH430" i="3"/>
  <c r="AF430" i="3" s="1"/>
  <c r="AH431" i="3"/>
  <c r="AF431" i="3" s="1"/>
  <c r="AH432" i="3"/>
  <c r="AH433" i="3"/>
  <c r="AF433" i="3" s="1"/>
  <c r="AH434" i="3"/>
  <c r="AF434" i="3" s="1"/>
  <c r="AH435" i="3"/>
  <c r="AF435" i="3" s="1"/>
  <c r="AH436" i="3"/>
  <c r="AH437" i="3"/>
  <c r="AF437" i="3" s="1"/>
  <c r="AH438" i="3"/>
  <c r="AF438" i="3" s="1"/>
  <c r="AH439" i="3"/>
  <c r="AF439" i="3" s="1"/>
  <c r="AH440" i="3"/>
  <c r="AH441" i="3"/>
  <c r="AF441" i="3" s="1"/>
  <c r="AH442" i="3"/>
  <c r="AF442" i="3" s="1"/>
  <c r="AH443" i="3"/>
  <c r="AF443" i="3" s="1"/>
  <c r="AH444" i="3"/>
  <c r="AH445" i="3"/>
  <c r="AF445" i="3" s="1"/>
  <c r="AH446" i="3"/>
  <c r="AF446" i="3" s="1"/>
  <c r="AH447" i="3"/>
  <c r="AF447" i="3" s="1"/>
  <c r="AH448" i="3"/>
  <c r="AH449" i="3"/>
  <c r="AF449" i="3" s="1"/>
  <c r="AH450" i="3"/>
  <c r="AF450" i="3" s="1"/>
  <c r="AH451" i="3"/>
  <c r="AF451" i="3" s="1"/>
  <c r="AH452" i="3"/>
  <c r="AH453" i="3"/>
  <c r="AF453" i="3" s="1"/>
  <c r="AH454" i="3"/>
  <c r="AH455" i="3"/>
  <c r="AF455" i="3" s="1"/>
  <c r="AH456" i="3"/>
  <c r="AH457" i="3"/>
  <c r="AF457" i="3" s="1"/>
  <c r="AH458" i="3"/>
  <c r="AF458" i="3" s="1"/>
  <c r="AH459" i="3"/>
  <c r="AF459" i="3" s="1"/>
  <c r="AH460" i="3"/>
  <c r="AH461" i="3"/>
  <c r="AF461" i="3" s="1"/>
  <c r="AH462" i="3"/>
  <c r="AF462" i="3" s="1"/>
  <c r="AH463" i="3"/>
  <c r="AF463" i="3" s="1"/>
  <c r="AH464" i="3"/>
  <c r="AH465" i="3"/>
  <c r="AF465" i="3" s="1"/>
  <c r="AH466" i="3"/>
  <c r="AH467" i="3"/>
  <c r="AF467" i="3" s="1"/>
  <c r="AH468" i="3"/>
  <c r="AH469" i="3"/>
  <c r="AF469" i="3" s="1"/>
  <c r="AH470" i="3"/>
  <c r="AF470" i="3" s="1"/>
  <c r="AH471" i="3"/>
  <c r="AF471" i="3" s="1"/>
  <c r="AH472" i="3"/>
  <c r="AH473" i="3"/>
  <c r="AF473" i="3" s="1"/>
  <c r="AH474" i="3"/>
  <c r="AH475" i="3"/>
  <c r="AF475" i="3" s="1"/>
  <c r="AH476" i="3"/>
  <c r="AH477" i="3"/>
  <c r="AF477" i="3" s="1"/>
  <c r="AH478" i="3"/>
  <c r="AF478" i="3" s="1"/>
  <c r="AH479" i="3"/>
  <c r="AF479" i="3" s="1"/>
  <c r="AH480" i="3"/>
  <c r="AH481" i="3"/>
  <c r="AF481" i="3" s="1"/>
  <c r="AH482" i="3"/>
  <c r="AH483" i="3"/>
  <c r="AF483" i="3" s="1"/>
  <c r="AH484" i="3"/>
  <c r="AH485" i="3"/>
  <c r="AF485" i="3" s="1"/>
  <c r="AH486" i="3"/>
  <c r="AF486" i="3" s="1"/>
  <c r="AH487" i="3"/>
  <c r="AF487" i="3" s="1"/>
  <c r="AH488" i="3"/>
  <c r="AH489" i="3"/>
  <c r="AF489" i="3" s="1"/>
  <c r="AH490" i="3"/>
  <c r="AH491" i="3"/>
  <c r="AF491" i="3" s="1"/>
  <c r="AH492" i="3"/>
  <c r="AH493" i="3"/>
  <c r="AF493" i="3" s="1"/>
  <c r="AH494" i="3"/>
  <c r="AF494" i="3" s="1"/>
  <c r="AH495" i="3"/>
  <c r="AF495" i="3" s="1"/>
  <c r="AH496" i="3"/>
  <c r="AH497" i="3"/>
  <c r="AF497" i="3" s="1"/>
  <c r="AH498" i="3"/>
  <c r="AF498" i="3" s="1"/>
  <c r="AH499" i="3"/>
  <c r="AF499" i="3" s="1"/>
  <c r="AH500" i="3"/>
  <c r="AH501" i="3"/>
  <c r="AF501" i="3" s="1"/>
  <c r="AH502" i="3"/>
  <c r="AF502" i="3" s="1"/>
  <c r="AH503" i="3"/>
  <c r="AF503" i="3" s="1"/>
  <c r="AH504" i="3"/>
  <c r="AH505" i="3"/>
  <c r="AF505" i="3" s="1"/>
  <c r="AH506" i="3"/>
  <c r="AF506" i="3" s="1"/>
  <c r="AH507" i="3"/>
  <c r="AF507" i="3" s="1"/>
  <c r="AH508" i="3"/>
  <c r="AH509" i="3"/>
  <c r="AF509" i="3" s="1"/>
  <c r="AH510" i="3"/>
  <c r="AF510" i="3" s="1"/>
  <c r="AH511" i="3"/>
  <c r="AF511" i="3" s="1"/>
  <c r="AH512" i="3"/>
  <c r="AH513" i="3"/>
  <c r="AF513" i="3" s="1"/>
  <c r="AH514" i="3"/>
  <c r="AF514" i="3" s="1"/>
  <c r="AH515" i="3"/>
  <c r="AF515" i="3" s="1"/>
  <c r="AH516" i="3"/>
  <c r="AH517" i="3"/>
  <c r="AF517" i="3" s="1"/>
  <c r="AH518" i="3"/>
  <c r="AF518" i="3" s="1"/>
  <c r="AH519" i="3"/>
  <c r="AF519" i="3" s="1"/>
  <c r="AH520" i="3"/>
  <c r="AH521" i="3"/>
  <c r="AF521" i="3" s="1"/>
  <c r="AH522" i="3"/>
  <c r="AF522" i="3" s="1"/>
  <c r="AH523" i="3"/>
  <c r="AF523" i="3" s="1"/>
  <c r="AH524" i="3"/>
  <c r="AH525" i="3"/>
  <c r="AF525" i="3" s="1"/>
  <c r="AH526" i="3"/>
  <c r="AH527" i="3"/>
  <c r="AF527" i="3" s="1"/>
  <c r="AH528" i="3"/>
  <c r="AH529" i="3"/>
  <c r="AF529" i="3" s="1"/>
  <c r="AH530" i="3"/>
  <c r="AF530" i="3" s="1"/>
  <c r="AH531" i="3"/>
  <c r="AF531" i="3" s="1"/>
  <c r="AH532" i="3"/>
  <c r="AH533" i="3"/>
  <c r="AF533" i="3" s="1"/>
  <c r="AH534" i="3"/>
  <c r="AH535" i="3"/>
  <c r="AF535" i="3" s="1"/>
  <c r="AH536" i="3"/>
  <c r="AH537" i="3"/>
  <c r="AF537" i="3" s="1"/>
  <c r="AH538" i="3"/>
  <c r="AF538" i="3" s="1"/>
  <c r="AH539" i="3"/>
  <c r="AF539" i="3" s="1"/>
  <c r="AH540" i="3"/>
  <c r="AH541" i="3"/>
  <c r="AF541" i="3" s="1"/>
  <c r="AH542" i="3"/>
  <c r="AH543" i="3"/>
  <c r="AF543" i="3" s="1"/>
  <c r="AH544" i="3"/>
  <c r="AH545" i="3"/>
  <c r="AF545" i="3" s="1"/>
  <c r="AH546" i="3"/>
  <c r="AF546" i="3" s="1"/>
  <c r="AH547" i="3"/>
  <c r="AF547" i="3" s="1"/>
  <c r="AH548" i="3"/>
  <c r="AH549" i="3"/>
  <c r="AF549" i="3" s="1"/>
  <c r="AH550" i="3"/>
  <c r="AH551" i="3"/>
  <c r="AF551" i="3" s="1"/>
  <c r="AH552" i="3"/>
  <c r="AH553" i="3"/>
  <c r="AF553" i="3" s="1"/>
  <c r="AH554" i="3"/>
  <c r="AH555" i="3"/>
  <c r="AF555" i="3" s="1"/>
  <c r="AH556" i="3"/>
  <c r="AH557" i="3"/>
  <c r="AF557" i="3" s="1"/>
  <c r="AH558" i="3"/>
  <c r="AF558" i="3" s="1"/>
  <c r="AH559" i="3"/>
  <c r="AF559" i="3" s="1"/>
  <c r="AH560" i="3"/>
  <c r="AH561" i="3"/>
  <c r="AF561" i="3" s="1"/>
  <c r="AH562" i="3"/>
  <c r="AH563" i="3"/>
  <c r="AF563" i="3" s="1"/>
  <c r="AH564" i="3"/>
  <c r="AH565" i="3"/>
  <c r="AF565" i="3" s="1"/>
  <c r="AH566" i="3"/>
  <c r="AF566" i="3" s="1"/>
  <c r="AH567" i="3"/>
  <c r="AF567" i="3" s="1"/>
  <c r="AH568" i="3"/>
  <c r="AH569" i="3"/>
  <c r="AF569" i="3" s="1"/>
  <c r="AH570" i="3"/>
  <c r="AH571" i="3"/>
  <c r="AF571" i="3" s="1"/>
  <c r="AH572" i="3"/>
  <c r="AH573" i="3"/>
  <c r="AF573" i="3" s="1"/>
  <c r="AH574" i="3"/>
  <c r="AF574" i="3" s="1"/>
  <c r="AH575" i="3"/>
  <c r="AF575" i="3" s="1"/>
  <c r="AH576" i="3"/>
  <c r="AH577" i="3"/>
  <c r="AF577" i="3" s="1"/>
  <c r="AH578" i="3"/>
  <c r="AH579" i="3"/>
  <c r="AF579" i="3" s="1"/>
  <c r="AH580" i="3"/>
  <c r="AH581" i="3"/>
  <c r="AF581" i="3" s="1"/>
  <c r="AH582" i="3"/>
  <c r="AF582" i="3" s="1"/>
  <c r="AH583" i="3"/>
  <c r="AF583" i="3" s="1"/>
  <c r="AH584" i="3"/>
  <c r="AH585" i="3"/>
  <c r="AF585" i="3" s="1"/>
  <c r="AH586" i="3"/>
  <c r="AH587" i="3"/>
  <c r="AF587" i="3" s="1"/>
  <c r="AH588" i="3"/>
  <c r="AH589" i="3"/>
  <c r="AF589" i="3" s="1"/>
  <c r="AH590" i="3"/>
  <c r="AF590" i="3" s="1"/>
  <c r="AH591" i="3"/>
  <c r="AF591" i="3" s="1"/>
  <c r="AH592" i="3"/>
  <c r="AH593" i="3"/>
  <c r="AF593" i="3" s="1"/>
  <c r="AH594" i="3"/>
  <c r="AH595" i="3"/>
  <c r="AF595" i="3" s="1"/>
  <c r="AH596" i="3"/>
  <c r="AH597" i="3"/>
  <c r="AF597" i="3" s="1"/>
  <c r="AH598" i="3"/>
  <c r="AF598" i="3" s="1"/>
  <c r="AH599" i="3"/>
  <c r="AF599" i="3" s="1"/>
  <c r="AH600" i="3"/>
  <c r="AH601" i="3"/>
  <c r="AF601" i="3" s="1"/>
  <c r="AH602" i="3"/>
  <c r="AH603" i="3"/>
  <c r="AF603" i="3" s="1"/>
  <c r="AH604" i="3"/>
  <c r="AH605" i="3"/>
  <c r="AF605" i="3" s="1"/>
  <c r="AH606" i="3"/>
  <c r="AH607" i="3"/>
  <c r="AF607" i="3" s="1"/>
  <c r="AH608" i="3"/>
  <c r="AH609" i="3"/>
  <c r="AF609" i="3" s="1"/>
  <c r="AH610" i="3"/>
  <c r="AH611" i="3"/>
  <c r="AF611" i="3" s="1"/>
  <c r="AH612" i="3"/>
  <c r="AH613" i="3"/>
  <c r="AF613" i="3" s="1"/>
  <c r="AH614" i="3"/>
  <c r="AF614" i="3" s="1"/>
  <c r="AH615" i="3"/>
  <c r="AF615" i="3" s="1"/>
  <c r="AH616" i="3"/>
  <c r="AH617" i="3"/>
  <c r="AF617" i="3" s="1"/>
  <c r="AH618" i="3"/>
  <c r="AH619" i="3"/>
  <c r="AF619" i="3" s="1"/>
  <c r="AH620" i="3"/>
  <c r="AH621" i="3"/>
  <c r="AF621" i="3" s="1"/>
  <c r="AH622" i="3"/>
  <c r="AF622" i="3" s="1"/>
  <c r="AH623" i="3"/>
  <c r="AF623" i="3" s="1"/>
  <c r="AH624" i="3"/>
  <c r="AH625" i="3"/>
  <c r="AF625" i="3" s="1"/>
  <c r="AH626" i="3"/>
  <c r="AF626" i="3" s="1"/>
  <c r="AH627" i="3"/>
  <c r="AF627" i="3" s="1"/>
  <c r="AH628" i="3"/>
  <c r="AH629" i="3"/>
  <c r="AF629" i="3" s="1"/>
  <c r="AH630" i="3"/>
  <c r="AF630" i="3" s="1"/>
  <c r="AH631" i="3"/>
  <c r="AF631" i="3" s="1"/>
  <c r="AH632" i="3"/>
  <c r="AH633" i="3"/>
  <c r="AF633" i="3" s="1"/>
  <c r="AH634" i="3"/>
  <c r="AF634" i="3" s="1"/>
  <c r="AH635" i="3"/>
  <c r="AF635" i="3" s="1"/>
  <c r="AH636" i="3"/>
  <c r="AH637" i="3"/>
  <c r="AF637" i="3" s="1"/>
  <c r="AH638" i="3"/>
  <c r="AF638" i="3" s="1"/>
  <c r="AH639" i="3"/>
  <c r="AF639" i="3" s="1"/>
  <c r="AH640" i="3"/>
  <c r="AH641" i="3"/>
  <c r="AF641" i="3" s="1"/>
  <c r="AH642" i="3"/>
  <c r="AF642" i="3" s="1"/>
  <c r="AH643" i="3"/>
  <c r="AF643" i="3" s="1"/>
  <c r="AH644" i="3"/>
  <c r="AH645" i="3"/>
  <c r="AF645" i="3" s="1"/>
  <c r="AH646" i="3"/>
  <c r="AF646" i="3" s="1"/>
  <c r="AH647" i="3"/>
  <c r="AF647" i="3" s="1"/>
  <c r="AH648" i="3"/>
  <c r="AH649" i="3"/>
  <c r="AF649" i="3" s="1"/>
  <c r="AH650" i="3"/>
  <c r="AH651" i="3"/>
  <c r="AF651" i="3" s="1"/>
  <c r="AH652" i="3"/>
  <c r="AH653" i="3"/>
  <c r="AF653" i="3" s="1"/>
  <c r="AH654" i="3"/>
  <c r="AF654" i="3" s="1"/>
  <c r="AH655" i="3"/>
  <c r="AF655" i="3" s="1"/>
  <c r="AH656" i="3"/>
  <c r="AH657" i="3"/>
  <c r="AF657" i="3" s="1"/>
  <c r="AH658" i="3"/>
  <c r="AF658" i="3" s="1"/>
  <c r="AH659" i="3"/>
  <c r="AF659" i="3" s="1"/>
  <c r="AH660" i="3"/>
  <c r="AH661" i="3"/>
  <c r="AF661" i="3" s="1"/>
  <c r="AH662" i="3"/>
  <c r="AF662" i="3" s="1"/>
  <c r="AH663" i="3"/>
  <c r="AF663" i="3" s="1"/>
  <c r="AH664" i="3"/>
  <c r="AH665" i="3"/>
  <c r="AF665" i="3" s="1"/>
  <c r="AH666" i="3"/>
  <c r="AF666" i="3" s="1"/>
  <c r="AH667" i="3"/>
  <c r="AF667" i="3" s="1"/>
  <c r="AH668" i="3"/>
  <c r="AH669" i="3"/>
  <c r="AF669" i="3" s="1"/>
  <c r="AH670" i="3"/>
  <c r="AF670" i="3" s="1"/>
  <c r="AH671" i="3"/>
  <c r="AF671" i="3" s="1"/>
  <c r="AH672" i="3"/>
  <c r="AH673" i="3"/>
  <c r="AF673" i="3" s="1"/>
  <c r="AH674" i="3"/>
  <c r="AF674" i="3" s="1"/>
  <c r="AH675" i="3"/>
  <c r="AF675" i="3" s="1"/>
  <c r="AH676" i="3"/>
  <c r="AH677" i="3"/>
  <c r="AF677" i="3" s="1"/>
  <c r="AH678" i="3"/>
  <c r="AF678" i="3" s="1"/>
  <c r="AH679" i="3"/>
  <c r="AF679" i="3" s="1"/>
  <c r="AH680" i="3"/>
  <c r="AH681" i="3"/>
  <c r="AF681" i="3" s="1"/>
  <c r="AH682" i="3"/>
  <c r="AH683" i="3"/>
  <c r="AF683" i="3" s="1"/>
  <c r="AH684" i="3"/>
  <c r="AH685" i="3"/>
  <c r="AF685" i="3" s="1"/>
  <c r="AH686" i="3"/>
  <c r="AF686" i="3" s="1"/>
  <c r="AH687" i="3"/>
  <c r="AF687" i="3" s="1"/>
  <c r="AH688" i="3"/>
  <c r="AH689" i="3"/>
  <c r="AF689" i="3" s="1"/>
  <c r="AH690" i="3"/>
  <c r="AH691" i="3"/>
  <c r="AF691" i="3" s="1"/>
  <c r="AH692" i="3"/>
  <c r="AH693" i="3"/>
  <c r="AF693" i="3" s="1"/>
  <c r="AH694" i="3"/>
  <c r="AH695" i="3"/>
  <c r="AF695" i="3" s="1"/>
  <c r="AH696" i="3"/>
  <c r="AH697" i="3"/>
  <c r="AF697" i="3" s="1"/>
  <c r="AH698" i="3"/>
  <c r="AH699" i="3"/>
  <c r="AF699" i="3" s="1"/>
  <c r="AH700" i="3"/>
  <c r="AH701" i="3"/>
  <c r="AF701" i="3" s="1"/>
  <c r="AH702" i="3"/>
  <c r="AF702" i="3" s="1"/>
  <c r="AH703" i="3"/>
  <c r="AF703" i="3" s="1"/>
  <c r="AH704" i="3"/>
  <c r="AH705" i="3"/>
  <c r="AF705" i="3" s="1"/>
  <c r="AH706" i="3"/>
  <c r="AH707" i="3"/>
  <c r="AF707" i="3" s="1"/>
  <c r="AH708" i="3"/>
  <c r="AH709" i="3"/>
  <c r="AF709" i="3" s="1"/>
  <c r="AH710" i="3"/>
  <c r="AF710" i="3" s="1"/>
  <c r="AH711" i="3"/>
  <c r="AF711" i="3" s="1"/>
  <c r="AH712" i="3"/>
  <c r="AH713" i="3"/>
  <c r="AF713" i="3" s="1"/>
  <c r="AH714" i="3"/>
  <c r="AF714" i="3" s="1"/>
  <c r="AH715" i="3"/>
  <c r="AF715" i="3" s="1"/>
  <c r="AH716" i="3"/>
  <c r="AH717" i="3"/>
  <c r="AF717" i="3" s="1"/>
  <c r="AH718" i="3"/>
  <c r="AH719" i="3"/>
  <c r="AF719" i="3" s="1"/>
  <c r="AH720" i="3"/>
  <c r="AH721" i="3"/>
  <c r="AF721" i="3" s="1"/>
  <c r="AH722" i="3"/>
  <c r="AF722" i="3" s="1"/>
  <c r="AH723" i="3"/>
  <c r="AF723" i="3" s="1"/>
  <c r="AH724" i="3"/>
  <c r="AH725" i="3"/>
  <c r="AF725" i="3" s="1"/>
  <c r="AH726" i="3"/>
  <c r="AH727" i="3"/>
  <c r="AF727" i="3" s="1"/>
  <c r="AH728" i="3"/>
  <c r="AH729" i="3"/>
  <c r="AF729" i="3" s="1"/>
  <c r="AH730" i="3"/>
  <c r="AF730" i="3" s="1"/>
  <c r="AH731" i="3"/>
  <c r="AF731" i="3" s="1"/>
  <c r="AH732" i="3"/>
  <c r="AH733" i="3"/>
  <c r="AF733" i="3" s="1"/>
  <c r="AH734" i="3"/>
  <c r="AH735" i="3"/>
  <c r="AF735" i="3" s="1"/>
  <c r="AH736" i="3"/>
  <c r="AH737" i="3"/>
  <c r="AF737" i="3" s="1"/>
  <c r="AH738" i="3"/>
  <c r="AF738" i="3" s="1"/>
  <c r="AH739" i="3"/>
  <c r="AF739" i="3" s="1"/>
  <c r="AH740" i="3"/>
  <c r="AH741" i="3"/>
  <c r="AF741" i="3" s="1"/>
  <c r="AH742" i="3"/>
  <c r="AH743" i="3"/>
  <c r="AF743" i="3" s="1"/>
  <c r="AH744" i="3"/>
  <c r="AH745" i="3"/>
  <c r="AF745" i="3" s="1"/>
  <c r="AH746" i="3"/>
  <c r="AF746" i="3" s="1"/>
  <c r="AH747" i="3"/>
  <c r="AF747" i="3" s="1"/>
  <c r="AH748" i="3"/>
  <c r="AH749" i="3"/>
  <c r="AF749" i="3" s="1"/>
  <c r="AH750" i="3"/>
  <c r="AF750" i="3" s="1"/>
  <c r="AH751" i="3"/>
  <c r="AF751" i="3" s="1"/>
  <c r="AH752" i="3"/>
  <c r="AH753" i="3"/>
  <c r="AF753" i="3" s="1"/>
  <c r="AH754" i="3"/>
  <c r="AF754" i="3" s="1"/>
  <c r="AH755" i="3"/>
  <c r="AF755" i="3" s="1"/>
  <c r="AH756" i="3"/>
  <c r="AH757" i="3"/>
  <c r="AF757" i="3" s="1"/>
  <c r="AH758" i="3"/>
  <c r="AH759" i="3"/>
  <c r="AF759" i="3" s="1"/>
  <c r="AH760" i="3"/>
  <c r="AH761" i="3"/>
  <c r="AF761" i="3" s="1"/>
  <c r="AH762" i="3"/>
  <c r="AF762" i="3" s="1"/>
  <c r="AH763" i="3"/>
  <c r="AF763" i="3" s="1"/>
  <c r="AH764" i="3"/>
  <c r="AH765" i="3"/>
  <c r="AF765" i="3" s="1"/>
  <c r="AH766" i="3"/>
  <c r="AF766" i="3" s="1"/>
  <c r="AH767" i="3"/>
  <c r="AF767" i="3" s="1"/>
  <c r="AH768" i="3"/>
  <c r="AH769" i="3"/>
  <c r="AF769" i="3" s="1"/>
  <c r="AH770" i="3"/>
  <c r="AF770" i="3" s="1"/>
  <c r="AH771" i="3"/>
  <c r="AF771" i="3" s="1"/>
  <c r="AH772" i="3"/>
  <c r="AH773" i="3"/>
  <c r="AF773" i="3" s="1"/>
  <c r="AH774" i="3"/>
  <c r="AF774" i="3" s="1"/>
  <c r="AH775" i="3"/>
  <c r="AF775" i="3" s="1"/>
  <c r="AH776" i="3"/>
  <c r="AH777" i="3"/>
  <c r="AF777" i="3" s="1"/>
  <c r="AH778" i="3"/>
  <c r="AF778" i="3" s="1"/>
  <c r="AH779" i="3"/>
  <c r="AF779" i="3" s="1"/>
  <c r="AH780" i="3"/>
  <c r="AH781" i="3"/>
  <c r="AF781" i="3" s="1"/>
  <c r="AH782" i="3"/>
  <c r="AF782" i="3" s="1"/>
  <c r="AH783" i="3"/>
  <c r="AF783" i="3" s="1"/>
  <c r="AH784" i="3"/>
  <c r="AH785" i="3"/>
  <c r="AF785" i="3" s="1"/>
  <c r="AH786" i="3"/>
  <c r="AF786" i="3" s="1"/>
  <c r="AH787" i="3"/>
  <c r="AF787" i="3" s="1"/>
  <c r="AH788" i="3"/>
  <c r="AH789" i="3"/>
  <c r="AF789" i="3" s="1"/>
  <c r="AH790" i="3"/>
  <c r="AF790" i="3" s="1"/>
  <c r="AH791" i="3"/>
  <c r="AF791" i="3" s="1"/>
  <c r="AH792" i="3"/>
  <c r="AH793" i="3"/>
  <c r="AF793" i="3" s="1"/>
  <c r="AH794" i="3"/>
  <c r="AF794" i="3" s="1"/>
  <c r="AH795" i="3"/>
  <c r="AF795" i="3" s="1"/>
  <c r="AH796" i="3"/>
  <c r="AH797" i="3"/>
  <c r="AF797" i="3" s="1"/>
  <c r="AH798" i="3"/>
  <c r="AF798" i="3" s="1"/>
  <c r="AH799" i="3"/>
  <c r="AF799" i="3" s="1"/>
  <c r="AH800" i="3"/>
  <c r="AH801" i="3"/>
  <c r="AF801" i="3" s="1"/>
  <c r="AH802" i="3"/>
  <c r="AF802" i="3" s="1"/>
  <c r="AH803" i="3"/>
  <c r="AF803" i="3" s="1"/>
  <c r="AH804" i="3"/>
  <c r="AH805" i="3"/>
  <c r="AF805" i="3" s="1"/>
  <c r="AH806" i="3"/>
  <c r="AF806" i="3" s="1"/>
  <c r="AH807" i="3"/>
  <c r="AF807" i="3" s="1"/>
  <c r="AH808" i="3"/>
  <c r="AH809" i="3"/>
  <c r="AF809" i="3" s="1"/>
  <c r="AH810" i="3"/>
  <c r="AF810" i="3" s="1"/>
  <c r="AH811" i="3"/>
  <c r="AF811" i="3" s="1"/>
  <c r="AH812" i="3"/>
  <c r="AH813" i="3"/>
  <c r="AF813" i="3" s="1"/>
  <c r="AH814" i="3"/>
  <c r="AH815" i="3"/>
  <c r="AF815" i="3" s="1"/>
  <c r="AH816" i="3"/>
  <c r="AH817" i="3"/>
  <c r="AF817" i="3" s="1"/>
  <c r="AH818" i="3"/>
  <c r="AF818" i="3" s="1"/>
  <c r="AH819" i="3"/>
  <c r="AF819" i="3" s="1"/>
  <c r="AH820" i="3"/>
  <c r="AF820" i="3" s="1"/>
  <c r="AH821" i="3"/>
  <c r="AF821" i="3" s="1"/>
  <c r="AH822" i="3"/>
  <c r="AH823" i="3"/>
  <c r="AF823" i="3" s="1"/>
  <c r="AH824" i="3"/>
  <c r="AF824" i="3" s="1"/>
  <c r="AH825" i="3"/>
  <c r="AF825" i="3" s="1"/>
  <c r="AH826" i="3"/>
  <c r="AH827" i="3"/>
  <c r="AF827" i="3" s="1"/>
  <c r="AH828" i="3"/>
  <c r="AF828" i="3" s="1"/>
  <c r="AH829" i="3"/>
  <c r="AF829" i="3" s="1"/>
  <c r="AH830" i="3"/>
  <c r="AF830" i="3" s="1"/>
  <c r="AH831" i="3"/>
  <c r="AF831" i="3" s="1"/>
  <c r="AH832" i="3"/>
  <c r="AF832" i="3" s="1"/>
  <c r="AH833" i="3"/>
  <c r="AF833" i="3" s="1"/>
  <c r="AH834" i="3"/>
  <c r="AF834" i="3" s="1"/>
  <c r="AH835" i="3"/>
  <c r="AF835" i="3" s="1"/>
  <c r="AH836" i="3"/>
  <c r="AF836" i="3" s="1"/>
  <c r="AH837" i="3"/>
  <c r="AF837" i="3" s="1"/>
  <c r="AH838" i="3"/>
  <c r="AF838" i="3" s="1"/>
  <c r="AH839" i="3"/>
  <c r="AF839" i="3" s="1"/>
  <c r="AH840" i="3"/>
  <c r="AF840" i="3" s="1"/>
  <c r="AH841" i="3"/>
  <c r="AF841" i="3" s="1"/>
  <c r="AH842" i="3"/>
  <c r="AH843" i="3"/>
  <c r="AF843" i="3" s="1"/>
  <c r="AH844" i="3"/>
  <c r="AH845" i="3"/>
  <c r="AF845" i="3" s="1"/>
  <c r="AH846" i="3"/>
  <c r="AH847" i="3"/>
  <c r="AF847" i="3" s="1"/>
  <c r="AH848" i="3"/>
  <c r="AH849" i="3"/>
  <c r="AF849" i="3" s="1"/>
  <c r="AH850" i="3"/>
  <c r="AH851" i="3"/>
  <c r="AF851" i="3" s="1"/>
  <c r="AH852" i="3"/>
  <c r="AH853" i="3"/>
  <c r="AF853" i="3" s="1"/>
  <c r="AH854" i="3"/>
  <c r="AH855" i="3"/>
  <c r="AF855" i="3" s="1"/>
  <c r="AH856" i="3"/>
  <c r="AH857" i="3"/>
  <c r="AF857" i="3" s="1"/>
  <c r="AH858" i="3"/>
  <c r="AH859" i="3"/>
  <c r="AF859" i="3" s="1"/>
  <c r="AH860" i="3"/>
  <c r="AH861" i="3"/>
  <c r="AF861" i="3" s="1"/>
  <c r="AH862" i="3"/>
  <c r="AH863" i="3"/>
  <c r="AF863" i="3" s="1"/>
  <c r="AH864" i="3"/>
  <c r="AH865" i="3"/>
  <c r="AF865" i="3" s="1"/>
  <c r="AH866" i="3"/>
  <c r="AH867" i="3"/>
  <c r="AF867" i="3" s="1"/>
  <c r="AH868" i="3"/>
  <c r="AH869" i="3"/>
  <c r="AF869" i="3" s="1"/>
  <c r="AH870" i="3"/>
  <c r="AH871" i="3"/>
  <c r="AF871" i="3" s="1"/>
  <c r="AH872" i="3"/>
  <c r="AH873" i="3"/>
  <c r="AF873" i="3" s="1"/>
  <c r="AH874" i="3"/>
  <c r="AH875" i="3"/>
  <c r="AF875" i="3" s="1"/>
  <c r="AH876" i="3"/>
  <c r="AF876" i="3" s="1"/>
  <c r="AH877" i="3"/>
  <c r="AF877" i="3" s="1"/>
  <c r="AH878" i="3"/>
  <c r="AH879" i="3"/>
  <c r="AF879" i="3" s="1"/>
  <c r="AH880" i="3"/>
  <c r="AF880" i="3" s="1"/>
  <c r="AH881" i="3"/>
  <c r="AF881" i="3" s="1"/>
  <c r="AH882" i="3"/>
  <c r="AF882" i="3" s="1"/>
  <c r="AH883" i="3"/>
  <c r="AF883" i="3" s="1"/>
  <c r="AH884" i="3"/>
  <c r="AF884" i="3" s="1"/>
  <c r="AH885" i="3"/>
  <c r="AF885" i="3" s="1"/>
  <c r="AH886" i="3"/>
  <c r="AF886" i="3" s="1"/>
  <c r="AH887" i="3"/>
  <c r="AF887" i="3" s="1"/>
  <c r="AH888" i="3"/>
  <c r="AF888" i="3" s="1"/>
  <c r="AH889" i="3"/>
  <c r="AF889" i="3" s="1"/>
  <c r="AH890" i="3"/>
  <c r="AH891" i="3"/>
  <c r="AF891" i="3" s="1"/>
  <c r="AH892" i="3"/>
  <c r="AF892" i="3" s="1"/>
  <c r="AH893" i="3"/>
  <c r="AF893" i="3" s="1"/>
  <c r="AH894" i="3"/>
  <c r="AF894" i="3" s="1"/>
  <c r="AH895" i="3"/>
  <c r="AF895" i="3" s="1"/>
  <c r="AH896" i="3"/>
  <c r="AF896" i="3" s="1"/>
  <c r="AH897" i="3"/>
  <c r="AF897" i="3" s="1"/>
  <c r="AH898" i="3"/>
  <c r="AF898" i="3" s="1"/>
  <c r="AH899" i="3"/>
  <c r="AF899" i="3" s="1"/>
  <c r="AH900" i="3"/>
  <c r="AF900" i="3" s="1"/>
  <c r="AH901" i="3"/>
  <c r="AF901" i="3" s="1"/>
  <c r="AH902" i="3"/>
  <c r="AH903" i="3"/>
  <c r="AF903" i="3" s="1"/>
  <c r="AH904" i="3"/>
  <c r="AF904" i="3" s="1"/>
  <c r="AH905" i="3"/>
  <c r="AF905" i="3" s="1"/>
  <c r="AH906" i="3"/>
  <c r="AH907" i="3"/>
  <c r="AF907" i="3" s="1"/>
  <c r="AH908" i="3"/>
  <c r="AH909" i="3"/>
  <c r="AF909" i="3" s="1"/>
  <c r="AH910" i="3"/>
  <c r="AH911" i="3"/>
  <c r="AF911" i="3" s="1"/>
  <c r="AH912" i="3"/>
  <c r="AH913" i="3"/>
  <c r="AF913" i="3" s="1"/>
  <c r="AH914" i="3"/>
  <c r="AH915" i="3"/>
  <c r="AF915" i="3" s="1"/>
  <c r="AH916" i="3"/>
  <c r="AH917" i="3"/>
  <c r="AF917" i="3" s="1"/>
  <c r="AH918" i="3"/>
  <c r="AH919" i="3"/>
  <c r="AF919" i="3" s="1"/>
  <c r="AH920" i="3"/>
  <c r="AH921" i="3"/>
  <c r="AF921" i="3" s="1"/>
  <c r="AH922" i="3"/>
  <c r="AH923" i="3"/>
  <c r="AF923" i="3" s="1"/>
  <c r="AH924" i="3"/>
  <c r="AH925" i="3"/>
  <c r="AF925" i="3" s="1"/>
  <c r="AH926" i="3"/>
  <c r="AH927" i="3"/>
  <c r="AF927" i="3" s="1"/>
  <c r="AH928" i="3"/>
  <c r="AH929" i="3"/>
  <c r="AF929" i="3" s="1"/>
  <c r="AH930" i="3"/>
  <c r="AF930" i="3" s="1"/>
  <c r="AH931" i="3"/>
  <c r="AF931" i="3" s="1"/>
  <c r="AH932" i="3"/>
  <c r="AH933" i="3"/>
  <c r="AF933" i="3" s="1"/>
  <c r="AH934" i="3"/>
  <c r="AF934" i="3" s="1"/>
  <c r="AH935" i="3"/>
  <c r="AF935" i="3" s="1"/>
  <c r="AH936" i="3"/>
  <c r="AH937" i="3"/>
  <c r="AF937" i="3" s="1"/>
  <c r="AH938" i="3"/>
  <c r="AF938" i="3" s="1"/>
  <c r="AH939" i="3"/>
  <c r="AF939" i="3" s="1"/>
  <c r="AH940" i="3"/>
  <c r="AF940" i="3" s="1"/>
  <c r="AH941" i="3"/>
  <c r="AF941" i="3" s="1"/>
  <c r="AH942" i="3"/>
  <c r="AF942" i="3" s="1"/>
  <c r="AH943" i="3"/>
  <c r="AF943" i="3" s="1"/>
  <c r="AH944" i="3"/>
  <c r="AF944" i="3" s="1"/>
  <c r="AH945" i="3"/>
  <c r="AF945" i="3" s="1"/>
  <c r="AH946" i="3"/>
  <c r="AF946" i="3" s="1"/>
  <c r="AH947" i="3"/>
  <c r="AF947" i="3" s="1"/>
  <c r="AH948" i="3"/>
  <c r="AF948" i="3" s="1"/>
  <c r="AH949" i="3"/>
  <c r="AF949" i="3" s="1"/>
  <c r="AH950" i="3"/>
  <c r="AF950" i="3" s="1"/>
  <c r="AH951" i="3"/>
  <c r="AF951" i="3" s="1"/>
  <c r="AH952" i="3"/>
  <c r="AF952" i="3" s="1"/>
  <c r="AH953" i="3"/>
  <c r="AF953" i="3" s="1"/>
  <c r="AH954" i="3"/>
  <c r="AF954" i="3" s="1"/>
  <c r="AH955" i="3"/>
  <c r="AF955" i="3" s="1"/>
  <c r="AH956" i="3"/>
  <c r="AF956" i="3" s="1"/>
  <c r="AH957" i="3"/>
  <c r="AF957" i="3" s="1"/>
  <c r="AH958" i="3"/>
  <c r="AF958" i="3" s="1"/>
  <c r="AH959" i="3"/>
  <c r="AF959" i="3" s="1"/>
  <c r="AH960" i="3"/>
  <c r="AF960" i="3" s="1"/>
  <c r="AH961" i="3"/>
  <c r="AF961" i="3" s="1"/>
  <c r="AH962" i="3"/>
  <c r="AF962" i="3" s="1"/>
  <c r="AH963" i="3"/>
  <c r="AF963" i="3" s="1"/>
  <c r="AH964" i="3"/>
  <c r="AF964" i="3" s="1"/>
  <c r="AH965" i="3"/>
  <c r="AF965" i="3" s="1"/>
  <c r="AH966" i="3"/>
  <c r="AH967" i="3"/>
  <c r="AF967" i="3" s="1"/>
  <c r="AH968" i="3"/>
  <c r="AF968" i="3" s="1"/>
  <c r="AH969" i="3"/>
  <c r="AF969" i="3" s="1"/>
  <c r="AH970" i="3"/>
  <c r="AF970" i="3" s="1"/>
  <c r="AH971" i="3"/>
  <c r="AF971" i="3" s="1"/>
  <c r="AH972" i="3"/>
  <c r="AH973" i="3"/>
  <c r="AF973" i="3" s="1"/>
  <c r="AH974" i="3"/>
  <c r="AF974" i="3" s="1"/>
  <c r="AH975" i="3"/>
  <c r="AF975" i="3" s="1"/>
  <c r="AH976" i="3"/>
  <c r="AH977" i="3"/>
  <c r="AF977" i="3" s="1"/>
  <c r="AH978" i="3"/>
  <c r="AF978" i="3" s="1"/>
  <c r="AH979" i="3"/>
  <c r="AF979" i="3" s="1"/>
  <c r="AH980" i="3"/>
  <c r="AH981" i="3"/>
  <c r="AF981" i="3" s="1"/>
  <c r="AH982" i="3"/>
  <c r="AF982" i="3" s="1"/>
  <c r="AH983" i="3"/>
  <c r="AF983" i="3" s="1"/>
  <c r="AH984" i="3"/>
  <c r="AH985" i="3"/>
  <c r="AF985" i="3" s="1"/>
  <c r="AH986" i="3"/>
  <c r="AF986" i="3" s="1"/>
  <c r="AH987" i="3"/>
  <c r="AF987" i="3" s="1"/>
  <c r="AH988" i="3"/>
  <c r="AH989" i="3"/>
  <c r="AF989" i="3" s="1"/>
  <c r="AH990" i="3"/>
  <c r="AF990" i="3" s="1"/>
  <c r="AH991" i="3"/>
  <c r="AF991" i="3" s="1"/>
  <c r="AH992" i="3"/>
  <c r="AH993" i="3"/>
  <c r="AF993" i="3" s="1"/>
  <c r="AH994" i="3"/>
  <c r="AF994" i="3" s="1"/>
  <c r="AH995" i="3"/>
  <c r="AF995" i="3" s="1"/>
  <c r="AH996" i="3"/>
  <c r="AH997" i="3"/>
  <c r="AF997" i="3" s="1"/>
  <c r="AH998" i="3"/>
  <c r="AF998" i="3" s="1"/>
  <c r="AH999" i="3"/>
  <c r="AF999" i="3" s="1"/>
  <c r="AH1000" i="3"/>
  <c r="AH1001" i="3"/>
  <c r="AF1001" i="3" s="1"/>
  <c r="AH1002" i="3"/>
  <c r="AF1002" i="3" s="1"/>
  <c r="AH1003" i="3"/>
  <c r="AF1003" i="3" s="1"/>
  <c r="AH1004" i="3"/>
  <c r="AF1004" i="3" s="1"/>
  <c r="AH1005" i="3"/>
  <c r="AF1005" i="3" s="1"/>
  <c r="AH1006" i="3"/>
  <c r="AF1006" i="3" s="1"/>
  <c r="AH1007" i="3"/>
  <c r="AF1007" i="3" s="1"/>
  <c r="AH1008" i="3"/>
  <c r="AH1009" i="3"/>
  <c r="AF1009" i="3" s="1"/>
  <c r="AH1010" i="3"/>
  <c r="AF1010" i="3" s="1"/>
  <c r="AH1011" i="3"/>
  <c r="AX13" i="3"/>
  <c r="AH13" i="3" s="1"/>
  <c r="AX14" i="3"/>
  <c r="AH14" i="3" s="1"/>
  <c r="AX15" i="3"/>
  <c r="AH15" i="3" s="1"/>
  <c r="AG13" i="3"/>
  <c r="AG14" i="3"/>
  <c r="AG15" i="3"/>
  <c r="AF1011" i="3"/>
  <c r="G1011" i="3"/>
  <c r="AA1011" i="3" s="1"/>
  <c r="P18" i="8"/>
  <c r="P21" i="8"/>
  <c r="P25" i="8"/>
  <c r="P26" i="8"/>
  <c r="P29" i="8"/>
  <c r="P37" i="8"/>
  <c r="P41" i="8"/>
  <c r="P45" i="8"/>
  <c r="P46" i="8"/>
  <c r="P53" i="8"/>
  <c r="P54" i="8"/>
  <c r="P57" i="8"/>
  <c r="P61" i="8"/>
  <c r="P66" i="8"/>
  <c r="P69" i="8"/>
  <c r="P73" i="8"/>
  <c r="P77" i="8"/>
  <c r="P82" i="8"/>
  <c r="P85" i="8"/>
  <c r="P89" i="8"/>
  <c r="P90" i="8"/>
  <c r="P93" i="8"/>
  <c r="P101" i="8"/>
  <c r="P105" i="8"/>
  <c r="P109" i="8"/>
  <c r="P110" i="8"/>
  <c r="P117" i="8"/>
  <c r="P118" i="8"/>
  <c r="P121" i="8"/>
  <c r="P125" i="8"/>
  <c r="P130" i="8"/>
  <c r="P133" i="8"/>
  <c r="P137" i="8"/>
  <c r="P141" i="8"/>
  <c r="P146" i="8"/>
  <c r="P149" i="8"/>
  <c r="P153" i="8"/>
  <c r="P154" i="8"/>
  <c r="P157" i="8"/>
  <c r="P165" i="8"/>
  <c r="P169" i="8"/>
  <c r="P173" i="8"/>
  <c r="P174" i="8"/>
  <c r="P181" i="8"/>
  <c r="P182" i="8"/>
  <c r="P185" i="8"/>
  <c r="P189" i="8"/>
  <c r="P194" i="8"/>
  <c r="P197" i="8"/>
  <c r="P201" i="8"/>
  <c r="P205" i="8"/>
  <c r="P210" i="8"/>
  <c r="P213" i="8"/>
  <c r="P217" i="8"/>
  <c r="P218" i="8"/>
  <c r="P221" i="8"/>
  <c r="P229" i="8"/>
  <c r="P233" i="8"/>
  <c r="P237" i="8"/>
  <c r="P238" i="8"/>
  <c r="P445" i="8"/>
  <c r="P446" i="8"/>
  <c r="P449" i="8"/>
  <c r="P453" i="8"/>
  <c r="P508" i="8"/>
  <c r="P511" i="8"/>
  <c r="Q17" i="8"/>
  <c r="Q21" i="8"/>
  <c r="Q26" i="8"/>
  <c r="Q29" i="8"/>
  <c r="Q33" i="8"/>
  <c r="Q34" i="8"/>
  <c r="Q37" i="8"/>
  <c r="Q45" i="8"/>
  <c r="Q49" i="8"/>
  <c r="Q53" i="8"/>
  <c r="Q54" i="8"/>
  <c r="Q55" i="8"/>
  <c r="Q57" i="8"/>
  <c r="Q58" i="8"/>
  <c r="Q61" i="8"/>
  <c r="Q65" i="8"/>
  <c r="Q66" i="8"/>
  <c r="Q69" i="8"/>
  <c r="Q73" i="8"/>
  <c r="Q77" i="8"/>
  <c r="Q81" i="8"/>
  <c r="Q82" i="8"/>
  <c r="Q85" i="8"/>
  <c r="Q89" i="8"/>
  <c r="Q90" i="8"/>
  <c r="Q93" i="8"/>
  <c r="Q97" i="8"/>
  <c r="Q98" i="8"/>
  <c r="Q101" i="8"/>
  <c r="Q105" i="8"/>
  <c r="Q109" i="8"/>
  <c r="Q113" i="8"/>
  <c r="Q114" i="8"/>
  <c r="Q117" i="8"/>
  <c r="Q121" i="8"/>
  <c r="Q122" i="8"/>
  <c r="Q125" i="8"/>
  <c r="Q129" i="8"/>
  <c r="Q130" i="8"/>
  <c r="Q133" i="8"/>
  <c r="Q137" i="8"/>
  <c r="Q141" i="8"/>
  <c r="Q145" i="8"/>
  <c r="Q146" i="8"/>
  <c r="Q147" i="8"/>
  <c r="Q149" i="8"/>
  <c r="Q153" i="8"/>
  <c r="Q154" i="8"/>
  <c r="Q157" i="8"/>
  <c r="Q161" i="8"/>
  <c r="Q162" i="8"/>
  <c r="Q165" i="8"/>
  <c r="Q169" i="8"/>
  <c r="Q170" i="8"/>
  <c r="Q173" i="8"/>
  <c r="Q177" i="8"/>
  <c r="Q181" i="8"/>
  <c r="Q185" i="8"/>
  <c r="Q186" i="8"/>
  <c r="Q189" i="8"/>
  <c r="Q193" i="8"/>
  <c r="Q194" i="8"/>
  <c r="Q197" i="8"/>
  <c r="Q201" i="8"/>
  <c r="Q202" i="8"/>
  <c r="Q205" i="8"/>
  <c r="Q209" i="8"/>
  <c r="Q213" i="8"/>
  <c r="Q217" i="8"/>
  <c r="Q218" i="8"/>
  <c r="Q221" i="8"/>
  <c r="Q225" i="8"/>
  <c r="Q226" i="8"/>
  <c r="Q229" i="8"/>
  <c r="Q233" i="8"/>
  <c r="Q234" i="8"/>
  <c r="Q237" i="8"/>
  <c r="Q441" i="8"/>
  <c r="Q445" i="8"/>
  <c r="Q449" i="8"/>
  <c r="Q450" i="8"/>
  <c r="Q453" i="8"/>
  <c r="Q507" i="8"/>
  <c r="Q508" i="8"/>
  <c r="Q511" i="8"/>
  <c r="L262" i="7"/>
  <c r="L263" i="7"/>
  <c r="L266" i="7"/>
  <c r="L270" i="7"/>
  <c r="L271" i="7"/>
  <c r="L274" i="7"/>
  <c r="L278" i="7"/>
  <c r="L279" i="7"/>
  <c r="L282" i="7"/>
  <c r="L286" i="7"/>
  <c r="L287" i="7"/>
  <c r="L290" i="7"/>
  <c r="L294" i="7"/>
  <c r="L295" i="7"/>
  <c r="L298" i="7"/>
  <c r="L302" i="7"/>
  <c r="L303" i="7"/>
  <c r="L306" i="7"/>
  <c r="L310" i="7"/>
  <c r="L311" i="7"/>
  <c r="L314" i="7"/>
  <c r="L318" i="7"/>
  <c r="L319" i="7"/>
  <c r="L322" i="7"/>
  <c r="L326" i="7"/>
  <c r="L327" i="7"/>
  <c r="L330" i="7"/>
  <c r="L334" i="7"/>
  <c r="L335" i="7"/>
  <c r="L338" i="7"/>
  <c r="L342" i="7"/>
  <c r="L343" i="7"/>
  <c r="L346" i="7"/>
  <c r="L350" i="7"/>
  <c r="L351" i="7"/>
  <c r="L354" i="7"/>
  <c r="L358" i="7"/>
  <c r="L359" i="7"/>
  <c r="L362" i="7"/>
  <c r="L366" i="7"/>
  <c r="L367" i="7"/>
  <c r="L370" i="7"/>
  <c r="L374" i="7"/>
  <c r="L375" i="7"/>
  <c r="L378" i="7"/>
  <c r="L382" i="7"/>
  <c r="L383" i="7"/>
  <c r="L386" i="7"/>
  <c r="L390" i="7"/>
  <c r="L391" i="7"/>
  <c r="L394" i="7"/>
  <c r="L398" i="7"/>
  <c r="L399" i="7"/>
  <c r="L402" i="7"/>
  <c r="L406" i="7"/>
  <c r="L407" i="7"/>
  <c r="L410" i="7"/>
  <c r="L414" i="7"/>
  <c r="L415" i="7"/>
  <c r="L418" i="7"/>
  <c r="L422" i="7"/>
  <c r="L423" i="7"/>
  <c r="L426" i="7"/>
  <c r="L430" i="7"/>
  <c r="L431" i="7"/>
  <c r="L434" i="7"/>
  <c r="L438" i="7"/>
  <c r="L439" i="7"/>
  <c r="L442" i="7"/>
  <c r="L446" i="7"/>
  <c r="L447" i="7"/>
  <c r="L450" i="7"/>
  <c r="L454" i="7"/>
  <c r="L455" i="7"/>
  <c r="L458" i="7"/>
  <c r="L462" i="7"/>
  <c r="L463" i="7"/>
  <c r="L466" i="7"/>
  <c r="L470" i="7"/>
  <c r="L471" i="7"/>
  <c r="L474" i="7"/>
  <c r="L478" i="7"/>
  <c r="L479" i="7"/>
  <c r="L482" i="7"/>
  <c r="L486" i="7"/>
  <c r="L487" i="7"/>
  <c r="L490" i="7"/>
  <c r="L494" i="7"/>
  <c r="L495" i="7"/>
  <c r="L498" i="7"/>
  <c r="L1002" i="7"/>
  <c r="L1003" i="7"/>
  <c r="L1006" i="7"/>
  <c r="L1010" i="7"/>
  <c r="L1011" i="7"/>
  <c r="T17" i="6"/>
  <c r="T21" i="6"/>
  <c r="T22" i="6"/>
  <c r="T25" i="6"/>
  <c r="T29" i="6"/>
  <c r="T30" i="6"/>
  <c r="T31" i="6"/>
  <c r="T33" i="6"/>
  <c r="T34" i="6"/>
  <c r="T37" i="6"/>
  <c r="T41" i="6"/>
  <c r="T42" i="6"/>
  <c r="T45" i="6"/>
  <c r="T49" i="6"/>
  <c r="T50" i="6"/>
  <c r="T53" i="6"/>
  <c r="T57" i="6"/>
  <c r="T58" i="6"/>
  <c r="T61" i="6"/>
  <c r="T65" i="6"/>
  <c r="T66" i="6"/>
  <c r="T69" i="6"/>
  <c r="T73" i="6"/>
  <c r="T74" i="6"/>
  <c r="T77" i="6"/>
  <c r="T81" i="6"/>
  <c r="T82" i="6"/>
  <c r="T83" i="6"/>
  <c r="T85" i="6"/>
  <c r="T89" i="6"/>
  <c r="T90" i="6"/>
  <c r="T93" i="6"/>
  <c r="T97" i="6"/>
  <c r="T98" i="6"/>
  <c r="T101" i="6"/>
  <c r="T105" i="6"/>
  <c r="T106" i="6"/>
  <c r="T109" i="6"/>
  <c r="T113" i="6"/>
  <c r="T114" i="6"/>
  <c r="T117" i="6"/>
  <c r="T121" i="6"/>
  <c r="T122" i="6"/>
  <c r="T125" i="6"/>
  <c r="T129" i="6"/>
  <c r="T130" i="6"/>
  <c r="T133" i="6"/>
  <c r="T135" i="6"/>
  <c r="T137" i="6"/>
  <c r="T141" i="6"/>
  <c r="T142" i="6"/>
  <c r="T145" i="6"/>
  <c r="T149" i="6"/>
  <c r="T150" i="6"/>
  <c r="T153" i="6"/>
  <c r="T157" i="6"/>
  <c r="T158" i="6"/>
  <c r="T161" i="6"/>
  <c r="T165" i="6"/>
  <c r="T166" i="6"/>
  <c r="T169" i="6"/>
  <c r="T173" i="6"/>
  <c r="T174" i="6"/>
  <c r="T177" i="6"/>
  <c r="T181" i="6"/>
  <c r="T182" i="6"/>
  <c r="T185" i="6"/>
  <c r="T189" i="6"/>
  <c r="T190" i="6"/>
  <c r="T193" i="6"/>
  <c r="T197" i="6"/>
  <c r="T198" i="6"/>
  <c r="T201" i="6"/>
  <c r="T205" i="6"/>
  <c r="T206" i="6"/>
  <c r="T209" i="6"/>
  <c r="T213" i="6"/>
  <c r="T214" i="6"/>
  <c r="T217" i="6"/>
  <c r="T221" i="6"/>
  <c r="T222" i="6"/>
  <c r="T225" i="6"/>
  <c r="T229" i="6"/>
  <c r="T230" i="6"/>
  <c r="T233" i="6"/>
  <c r="T237" i="6"/>
  <c r="T238" i="6"/>
  <c r="T241" i="6"/>
  <c r="T245" i="6"/>
  <c r="T246" i="6"/>
  <c r="T249" i="6"/>
  <c r="T253" i="6"/>
  <c r="T254" i="6"/>
  <c r="T257" i="6"/>
  <c r="T261" i="6"/>
  <c r="T262" i="6"/>
  <c r="U261" i="6"/>
  <c r="U257" i="6"/>
  <c r="U253" i="6"/>
  <c r="U249" i="6"/>
  <c r="U245" i="6"/>
  <c r="U241" i="6"/>
  <c r="U237" i="6"/>
  <c r="U233" i="6"/>
  <c r="U229" i="6"/>
  <c r="U225" i="6"/>
  <c r="U221" i="6"/>
  <c r="U217" i="6"/>
  <c r="U213" i="6"/>
  <c r="U209" i="6"/>
  <c r="U205" i="6"/>
  <c r="U201" i="6"/>
  <c r="U197" i="6"/>
  <c r="U193" i="6"/>
  <c r="U189" i="6"/>
  <c r="U185" i="6"/>
  <c r="U181" i="6"/>
  <c r="U177" i="6"/>
  <c r="U173" i="6"/>
  <c r="U169" i="6"/>
  <c r="U165" i="6"/>
  <c r="U161" i="6"/>
  <c r="U157" i="6"/>
  <c r="U155" i="6"/>
  <c r="U153" i="6"/>
  <c r="U149" i="6"/>
  <c r="U145" i="6"/>
  <c r="U141" i="6"/>
  <c r="U137" i="6"/>
  <c r="U133" i="6"/>
  <c r="U129" i="6"/>
  <c r="U125" i="6"/>
  <c r="U121" i="6"/>
  <c r="U117" i="6"/>
  <c r="U113" i="6"/>
  <c r="U109" i="6"/>
  <c r="U105" i="6"/>
  <c r="U101" i="6"/>
  <c r="U97" i="6"/>
  <c r="U93" i="6"/>
  <c r="U89" i="6"/>
  <c r="U85" i="6"/>
  <c r="U81" i="6"/>
  <c r="U77" i="6"/>
  <c r="U73" i="6"/>
  <c r="U69" i="6"/>
  <c r="U65" i="6"/>
  <c r="U61" i="6"/>
  <c r="U57" i="6"/>
  <c r="U53" i="6"/>
  <c r="U49" i="6"/>
  <c r="U45" i="6"/>
  <c r="U41" i="6"/>
  <c r="U37" i="6"/>
  <c r="U33" i="6"/>
  <c r="U29" i="6"/>
  <c r="U27" i="6"/>
  <c r="U25" i="6"/>
  <c r="U21" i="6"/>
  <c r="U17" i="6"/>
  <c r="N16" i="5"/>
  <c r="N20" i="5"/>
  <c r="N24" i="5"/>
  <c r="N25" i="5"/>
  <c r="N28" i="5"/>
  <c r="N32" i="5"/>
  <c r="N33" i="5"/>
  <c r="N36" i="5"/>
  <c r="N40" i="5"/>
  <c r="N41" i="5"/>
  <c r="N44" i="5"/>
  <c r="N48" i="5"/>
  <c r="N49" i="5"/>
  <c r="N52" i="5"/>
  <c r="N56" i="5"/>
  <c r="N57" i="5"/>
  <c r="N60" i="5"/>
  <c r="N64" i="5"/>
  <c r="N65" i="5"/>
  <c r="N68" i="5"/>
  <c r="N72" i="5"/>
  <c r="N73" i="5"/>
  <c r="N74" i="5"/>
  <c r="N76" i="5"/>
  <c r="N77" i="5"/>
  <c r="N80" i="5"/>
  <c r="N84" i="5"/>
  <c r="N85" i="5"/>
  <c r="N88" i="5"/>
  <c r="N92" i="5"/>
  <c r="N93" i="5"/>
  <c r="N96" i="5"/>
  <c r="N100" i="5"/>
  <c r="N101" i="5"/>
  <c r="N104" i="5"/>
  <c r="N108" i="5"/>
  <c r="N109" i="5"/>
  <c r="N112" i="5"/>
  <c r="N116" i="5"/>
  <c r="N117" i="5"/>
  <c r="N120" i="5"/>
  <c r="N124" i="5"/>
  <c r="N125" i="5"/>
  <c r="N128" i="5"/>
  <c r="N132" i="5"/>
  <c r="N133" i="5"/>
  <c r="N136" i="5"/>
  <c r="N138" i="5"/>
  <c r="N140" i="5"/>
  <c r="N141" i="5"/>
  <c r="N144" i="5"/>
  <c r="N148" i="5"/>
  <c r="N149" i="5"/>
  <c r="N152" i="5"/>
  <c r="N156" i="5"/>
  <c r="N157" i="5"/>
  <c r="N160" i="5"/>
  <c r="N164" i="5"/>
  <c r="N165" i="5"/>
  <c r="N168" i="5"/>
  <c r="N172" i="5"/>
  <c r="N173" i="5"/>
  <c r="N176" i="5"/>
  <c r="N180" i="5"/>
  <c r="N181" i="5"/>
  <c r="N184" i="5"/>
  <c r="N185" i="5"/>
  <c r="N188" i="5"/>
  <c r="N189" i="5"/>
  <c r="N192" i="5"/>
  <c r="N193" i="5"/>
  <c r="N196" i="5"/>
  <c r="N197" i="5"/>
  <c r="N200" i="5"/>
  <c r="N201" i="5"/>
  <c r="N202" i="5"/>
  <c r="N204" i="5"/>
  <c r="N205" i="5"/>
  <c r="N208" i="5"/>
  <c r="N209" i="5"/>
  <c r="N212" i="5"/>
  <c r="N213" i="5"/>
  <c r="N216" i="5"/>
  <c r="N217" i="5"/>
  <c r="N220" i="5"/>
  <c r="N221" i="5"/>
  <c r="N224" i="5"/>
  <c r="N225" i="5"/>
  <c r="N228" i="5"/>
  <c r="N229" i="5"/>
  <c r="N232" i="5"/>
  <c r="N233" i="5"/>
  <c r="N234" i="5"/>
  <c r="N236" i="5"/>
  <c r="N237" i="5"/>
  <c r="N240" i="5"/>
  <c r="N241" i="5"/>
  <c r="N244" i="5"/>
  <c r="N245" i="5"/>
  <c r="N248" i="5"/>
  <c r="N249" i="5"/>
  <c r="N252" i="5"/>
  <c r="N253" i="5"/>
  <c r="N256" i="5"/>
  <c r="N357" i="5"/>
  <c r="N460" i="5"/>
  <c r="N461" i="5"/>
  <c r="N514" i="5"/>
  <c r="N515" i="5"/>
  <c r="O16" i="5"/>
  <c r="O20" i="5"/>
  <c r="O21" i="5"/>
  <c r="O24" i="5"/>
  <c r="O25" i="5"/>
  <c r="O28" i="5"/>
  <c r="O29" i="5"/>
  <c r="O32" i="5"/>
  <c r="O33" i="5"/>
  <c r="O36" i="5"/>
  <c r="O37" i="5"/>
  <c r="O40" i="5"/>
  <c r="O41" i="5"/>
  <c r="O42" i="5"/>
  <c r="O44" i="5"/>
  <c r="O45" i="5"/>
  <c r="O48" i="5"/>
  <c r="O49" i="5"/>
  <c r="O52" i="5"/>
  <c r="O53" i="5"/>
  <c r="O56" i="5"/>
  <c r="O57" i="5"/>
  <c r="O60" i="5"/>
  <c r="O61" i="5"/>
  <c r="O64" i="5"/>
  <c r="O65" i="5"/>
  <c r="O68" i="5"/>
  <c r="O69" i="5"/>
  <c r="O72" i="5"/>
  <c r="O73" i="5"/>
  <c r="O74" i="5"/>
  <c r="O76" i="5"/>
  <c r="O77" i="5"/>
  <c r="O80" i="5"/>
  <c r="O81" i="5"/>
  <c r="O84" i="5"/>
  <c r="O85" i="5"/>
  <c r="O88" i="5"/>
  <c r="O89" i="5"/>
  <c r="O92" i="5"/>
  <c r="O93" i="5"/>
  <c r="O96" i="5"/>
  <c r="O97" i="5"/>
  <c r="O100" i="5"/>
  <c r="O101" i="5"/>
  <c r="O104" i="5"/>
  <c r="O105" i="5"/>
  <c r="O106" i="5"/>
  <c r="O108" i="5"/>
  <c r="O109" i="5"/>
  <c r="O112" i="5"/>
  <c r="O113" i="5"/>
  <c r="O116" i="5"/>
  <c r="O117" i="5"/>
  <c r="O120" i="5"/>
  <c r="O121" i="5"/>
  <c r="O124" i="5"/>
  <c r="O125" i="5"/>
  <c r="O128" i="5"/>
  <c r="O129" i="5"/>
  <c r="O132" i="5"/>
  <c r="O133" i="5"/>
  <c r="O136" i="5"/>
  <c r="O137" i="5"/>
  <c r="O138" i="5"/>
  <c r="O140" i="5"/>
  <c r="O141" i="5"/>
  <c r="O144" i="5"/>
  <c r="O145" i="5"/>
  <c r="O148" i="5"/>
  <c r="O149" i="5"/>
  <c r="O152" i="5"/>
  <c r="O153" i="5"/>
  <c r="O156" i="5"/>
  <c r="O157" i="5"/>
  <c r="O160" i="5"/>
  <c r="O161" i="5"/>
  <c r="O164" i="5"/>
  <c r="O165" i="5"/>
  <c r="O168" i="5"/>
  <c r="O169" i="5"/>
  <c r="O170" i="5"/>
  <c r="O172" i="5"/>
  <c r="O173" i="5"/>
  <c r="O176" i="5"/>
  <c r="O177" i="5"/>
  <c r="O180" i="5"/>
  <c r="O181" i="5"/>
  <c r="O184" i="5"/>
  <c r="O185" i="5"/>
  <c r="O188" i="5"/>
  <c r="O189" i="5"/>
  <c r="O192" i="5"/>
  <c r="O193" i="5"/>
  <c r="O196" i="5"/>
  <c r="O197" i="5"/>
  <c r="O200" i="5"/>
  <c r="O201" i="5"/>
  <c r="O202" i="5"/>
  <c r="O204" i="5"/>
  <c r="O205" i="5"/>
  <c r="O208" i="5"/>
  <c r="O209" i="5"/>
  <c r="O212" i="5"/>
  <c r="O213" i="5"/>
  <c r="O216" i="5"/>
  <c r="O217" i="5"/>
  <c r="O220" i="5"/>
  <c r="O221" i="5"/>
  <c r="O224" i="5"/>
  <c r="O225" i="5"/>
  <c r="O228" i="5"/>
  <c r="O229" i="5"/>
  <c r="O232" i="5"/>
  <c r="O233" i="5"/>
  <c r="O234" i="5"/>
  <c r="O236" i="5"/>
  <c r="O237" i="5"/>
  <c r="O240" i="5"/>
  <c r="O241" i="5"/>
  <c r="O244" i="5"/>
  <c r="O245" i="5"/>
  <c r="O248" i="5"/>
  <c r="O249" i="5"/>
  <c r="O252" i="5"/>
  <c r="O253" i="5"/>
  <c r="O256" i="5"/>
  <c r="O357" i="5"/>
  <c r="O460" i="5"/>
  <c r="O461" i="5"/>
  <c r="O514" i="5"/>
  <c r="O515" i="5"/>
  <c r="L20" i="4"/>
  <c r="L22" i="4"/>
  <c r="L26" i="4"/>
  <c r="L28" i="4"/>
  <c r="L30" i="4"/>
  <c r="L34" i="4"/>
  <c r="L38" i="4"/>
  <c r="L42" i="4"/>
  <c r="L46" i="4"/>
  <c r="L50" i="4"/>
  <c r="L54" i="4"/>
  <c r="L58" i="4"/>
  <c r="L60" i="4"/>
  <c r="L62" i="4"/>
  <c r="L66" i="4"/>
  <c r="L70" i="4"/>
  <c r="L74" i="4"/>
  <c r="L78" i="4"/>
  <c r="L82" i="4"/>
  <c r="L86" i="4"/>
  <c r="L90" i="4"/>
  <c r="L92" i="4"/>
  <c r="L94" i="4"/>
  <c r="L98" i="4"/>
  <c r="L102" i="4"/>
  <c r="L106" i="4"/>
  <c r="L110" i="4"/>
  <c r="L114" i="4"/>
  <c r="L118" i="4"/>
  <c r="L122" i="4"/>
  <c r="L124" i="4"/>
  <c r="L126" i="4"/>
  <c r="L130" i="4"/>
  <c r="L134" i="4"/>
  <c r="L138" i="4"/>
  <c r="L142" i="4"/>
  <c r="L146" i="4"/>
  <c r="L150" i="4"/>
  <c r="L154" i="4"/>
  <c r="L156" i="4"/>
  <c r="L158" i="4"/>
  <c r="L162" i="4"/>
  <c r="L166" i="4"/>
  <c r="L170" i="4"/>
  <c r="L174" i="4"/>
  <c r="L178" i="4"/>
  <c r="L182" i="4"/>
  <c r="L186" i="4"/>
  <c r="L188" i="4"/>
  <c r="L190" i="4"/>
  <c r="L194" i="4"/>
  <c r="L198" i="4"/>
  <c r="L202" i="4"/>
  <c r="L206" i="4"/>
  <c r="L210" i="4"/>
  <c r="L264" i="4"/>
  <c r="L268" i="4"/>
  <c r="L270" i="4"/>
  <c r="L272" i="4"/>
  <c r="L276" i="4"/>
  <c r="L280" i="4"/>
  <c r="L284" i="4"/>
  <c r="L288" i="4"/>
  <c r="L292" i="4"/>
  <c r="L296" i="4"/>
  <c r="L300" i="4"/>
  <c r="L302" i="4"/>
  <c r="L304" i="4"/>
  <c r="L308" i="4"/>
  <c r="L312" i="4"/>
  <c r="L316" i="4"/>
  <c r="M22" i="4"/>
  <c r="M24" i="4"/>
  <c r="M26" i="4"/>
  <c r="M30" i="4"/>
  <c r="M34" i="4"/>
  <c r="M38" i="4"/>
  <c r="M42" i="4"/>
  <c r="M46" i="4"/>
  <c r="M50" i="4"/>
  <c r="M54" i="4"/>
  <c r="M56" i="4"/>
  <c r="M58" i="4"/>
  <c r="M62" i="4"/>
  <c r="M66" i="4"/>
  <c r="M70" i="4"/>
  <c r="M74" i="4"/>
  <c r="M78" i="4"/>
  <c r="M82" i="4"/>
  <c r="M86" i="4"/>
  <c r="M88" i="4"/>
  <c r="M90" i="4"/>
  <c r="M94" i="4"/>
  <c r="M98" i="4"/>
  <c r="M102" i="4"/>
  <c r="M106" i="4"/>
  <c r="M110" i="4"/>
  <c r="M114" i="4"/>
  <c r="M118" i="4"/>
  <c r="M120" i="4"/>
  <c r="M122" i="4"/>
  <c r="M126" i="4"/>
  <c r="M130" i="4"/>
  <c r="M134" i="4"/>
  <c r="M138" i="4"/>
  <c r="M142" i="4"/>
  <c r="M146" i="4"/>
  <c r="M150" i="4"/>
  <c r="M152" i="4"/>
  <c r="M154" i="4"/>
  <c r="M158" i="4"/>
  <c r="M162" i="4"/>
  <c r="M166" i="4"/>
  <c r="M170" i="4"/>
  <c r="M174" i="4"/>
  <c r="M178" i="4"/>
  <c r="M182" i="4"/>
  <c r="M184" i="4"/>
  <c r="M186" i="4"/>
  <c r="M190" i="4"/>
  <c r="M194" i="4"/>
  <c r="M198" i="4"/>
  <c r="M202" i="4"/>
  <c r="M206" i="4"/>
  <c r="M210" i="4"/>
  <c r="M264" i="4"/>
  <c r="M266" i="4"/>
  <c r="M268" i="4"/>
  <c r="M272" i="4"/>
  <c r="M276" i="4"/>
  <c r="M280" i="4"/>
  <c r="M284" i="4"/>
  <c r="M288" i="4"/>
  <c r="M292" i="4"/>
  <c r="M296" i="4"/>
  <c r="M298" i="4"/>
  <c r="M300" i="4"/>
  <c r="M304" i="4"/>
  <c r="M308" i="4"/>
  <c r="M312" i="4"/>
  <c r="M316" i="4"/>
  <c r="G16" i="4"/>
  <c r="E14" i="9" s="1"/>
  <c r="AY15" i="3"/>
  <c r="AY14" i="3"/>
  <c r="AY13" i="3"/>
  <c r="AD12" i="3"/>
  <c r="K262" i="6"/>
  <c r="K261" i="6"/>
  <c r="K260" i="6"/>
  <c r="K259" i="6"/>
  <c r="K258" i="6"/>
  <c r="K257" i="6"/>
  <c r="K256" i="6"/>
  <c r="K255" i="6"/>
  <c r="K254" i="6"/>
  <c r="K253" i="6"/>
  <c r="K252" i="6"/>
  <c r="K251" i="6"/>
  <c r="K250" i="6"/>
  <c r="K249" i="6"/>
  <c r="K248" i="6"/>
  <c r="K247" i="6"/>
  <c r="K246" i="6"/>
  <c r="K245" i="6"/>
  <c r="K244" i="6"/>
  <c r="K243" i="6"/>
  <c r="K242" i="6"/>
  <c r="K241" i="6"/>
  <c r="K240" i="6"/>
  <c r="K239" i="6"/>
  <c r="K238" i="6"/>
  <c r="K237" i="6"/>
  <c r="K236" i="6"/>
  <c r="K235" i="6"/>
  <c r="K234" i="6"/>
  <c r="K233" i="6"/>
  <c r="K232" i="6"/>
  <c r="K231" i="6"/>
  <c r="K230" i="6"/>
  <c r="K229" i="6"/>
  <c r="K228" i="6"/>
  <c r="K227" i="6"/>
  <c r="K226" i="6"/>
  <c r="K225" i="6"/>
  <c r="K224" i="6"/>
  <c r="K223" i="6"/>
  <c r="K222" i="6"/>
  <c r="K221" i="6"/>
  <c r="K220" i="6"/>
  <c r="K219" i="6"/>
  <c r="K218" i="6"/>
  <c r="K217" i="6"/>
  <c r="K216" i="6"/>
  <c r="K215" i="6"/>
  <c r="K214" i="6"/>
  <c r="K213" i="6"/>
  <c r="K212" i="6"/>
  <c r="K211" i="6"/>
  <c r="K210" i="6"/>
  <c r="K209" i="6"/>
  <c r="K208" i="6"/>
  <c r="K207" i="6"/>
  <c r="K206" i="6"/>
  <c r="K205" i="6"/>
  <c r="K204" i="6"/>
  <c r="K203" i="6"/>
  <c r="K202" i="6"/>
  <c r="K201" i="6"/>
  <c r="K200" i="6"/>
  <c r="K199" i="6"/>
  <c r="K198" i="6"/>
  <c r="K197" i="6"/>
  <c r="K196" i="6"/>
  <c r="K195" i="6"/>
  <c r="K194" i="6"/>
  <c r="K193" i="6"/>
  <c r="K192" i="6"/>
  <c r="K191" i="6"/>
  <c r="K190" i="6"/>
  <c r="K189" i="6"/>
  <c r="K188" i="6"/>
  <c r="K187" i="6"/>
  <c r="K186" i="6"/>
  <c r="K185" i="6"/>
  <c r="K184" i="6"/>
  <c r="K183" i="6"/>
  <c r="K182" i="6"/>
  <c r="K181" i="6"/>
  <c r="K180" i="6"/>
  <c r="K179" i="6"/>
  <c r="K178" i="6"/>
  <c r="K177" i="6"/>
  <c r="K176" i="6"/>
  <c r="K175" i="6"/>
  <c r="K174" i="6"/>
  <c r="K173" i="6"/>
  <c r="K172" i="6"/>
  <c r="K171" i="6"/>
  <c r="K170" i="6"/>
  <c r="K169" i="6"/>
  <c r="K168" i="6"/>
  <c r="K167" i="6"/>
  <c r="K166" i="6"/>
  <c r="K165" i="6"/>
  <c r="K164" i="6"/>
  <c r="K163" i="6"/>
  <c r="K162" i="6"/>
  <c r="K161" i="6"/>
  <c r="K160" i="6"/>
  <c r="K159" i="6"/>
  <c r="K158" i="6"/>
  <c r="K157" i="6"/>
  <c r="K156" i="6"/>
  <c r="K155" i="6"/>
  <c r="K154" i="6"/>
  <c r="K153" i="6"/>
  <c r="K152" i="6"/>
  <c r="K151" i="6"/>
  <c r="K150" i="6"/>
  <c r="K149" i="6"/>
  <c r="K148" i="6"/>
  <c r="K147" i="6"/>
  <c r="K146" i="6"/>
  <c r="K145" i="6"/>
  <c r="K144" i="6"/>
  <c r="K143" i="6"/>
  <c r="K142" i="6"/>
  <c r="K141" i="6"/>
  <c r="K140" i="6"/>
  <c r="K139" i="6"/>
  <c r="K138" i="6"/>
  <c r="K137" i="6"/>
  <c r="K136" i="6"/>
  <c r="K135" i="6"/>
  <c r="K134" i="6"/>
  <c r="K133" i="6"/>
  <c r="K132" i="6"/>
  <c r="K131" i="6"/>
  <c r="K130" i="6"/>
  <c r="K129" i="6"/>
  <c r="K128" i="6"/>
  <c r="K127" i="6"/>
  <c r="K126" i="6"/>
  <c r="K125" i="6"/>
  <c r="K124" i="6"/>
  <c r="K123" i="6"/>
  <c r="K122" i="6"/>
  <c r="K121" i="6"/>
  <c r="K120" i="6"/>
  <c r="K119" i="6"/>
  <c r="K118" i="6"/>
  <c r="K117" i="6"/>
  <c r="K116" i="6"/>
  <c r="K115" i="6"/>
  <c r="K114" i="6"/>
  <c r="K113" i="6"/>
  <c r="K112" i="6"/>
  <c r="K111" i="6"/>
  <c r="K110" i="6"/>
  <c r="K109" i="6"/>
  <c r="K108" i="6"/>
  <c r="K107" i="6"/>
  <c r="K106" i="6"/>
  <c r="K105" i="6"/>
  <c r="K104" i="6"/>
  <c r="K103" i="6"/>
  <c r="K102" i="6"/>
  <c r="K101" i="6"/>
  <c r="K100" i="6"/>
  <c r="K99" i="6"/>
  <c r="K98" i="6"/>
  <c r="K97" i="6"/>
  <c r="K96" i="6"/>
  <c r="K95" i="6"/>
  <c r="K94" i="6"/>
  <c r="K93" i="6"/>
  <c r="K92" i="6"/>
  <c r="K91" i="6"/>
  <c r="K90" i="6"/>
  <c r="K89" i="6"/>
  <c r="K88" i="6"/>
  <c r="K87" i="6"/>
  <c r="K86" i="6"/>
  <c r="K85" i="6"/>
  <c r="K84" i="6"/>
  <c r="K83" i="6"/>
  <c r="K82" i="6"/>
  <c r="K81" i="6"/>
  <c r="K80" i="6"/>
  <c r="K79" i="6"/>
  <c r="K78" i="6"/>
  <c r="K77" i="6"/>
  <c r="K76" i="6"/>
  <c r="K75" i="6"/>
  <c r="K74" i="6"/>
  <c r="K73" i="6"/>
  <c r="K72" i="6"/>
  <c r="K71" i="6"/>
  <c r="K70" i="6"/>
  <c r="K69" i="6"/>
  <c r="K68" i="6"/>
  <c r="K67" i="6"/>
  <c r="K66" i="6"/>
  <c r="K65" i="6"/>
  <c r="K64" i="6"/>
  <c r="K63" i="6"/>
  <c r="K62" i="6"/>
  <c r="K61" i="6"/>
  <c r="K60" i="6"/>
  <c r="K59" i="6"/>
  <c r="K58" i="6"/>
  <c r="K57" i="6"/>
  <c r="K56" i="6"/>
  <c r="K55" i="6"/>
  <c r="K54" i="6"/>
  <c r="K53" i="6"/>
  <c r="K52" i="6"/>
  <c r="K51" i="6"/>
  <c r="K50" i="6"/>
  <c r="K49" i="6"/>
  <c r="K48" i="6"/>
  <c r="K47" i="6"/>
  <c r="K46" i="6"/>
  <c r="K45" i="6"/>
  <c r="K44" i="6"/>
  <c r="K43" i="6"/>
  <c r="K42" i="6"/>
  <c r="K41" i="6"/>
  <c r="K40" i="6"/>
  <c r="K39" i="6"/>
  <c r="K38" i="6"/>
  <c r="K37" i="6"/>
  <c r="K36" i="6"/>
  <c r="K35" i="6"/>
  <c r="K34" i="6"/>
  <c r="K33" i="6"/>
  <c r="K32" i="6"/>
  <c r="K31" i="6"/>
  <c r="K30" i="6"/>
  <c r="K29" i="6"/>
  <c r="K28" i="6"/>
  <c r="K27" i="6"/>
  <c r="K26" i="6"/>
  <c r="K25" i="6"/>
  <c r="K24" i="6"/>
  <c r="K23" i="6"/>
  <c r="K22" i="6"/>
  <c r="K21" i="6"/>
  <c r="K20" i="6"/>
  <c r="K19" i="6"/>
  <c r="K18" i="6"/>
  <c r="K17" i="6"/>
  <c r="K16" i="6"/>
  <c r="K16" i="5"/>
  <c r="P15" i="6"/>
  <c r="M14" i="8"/>
  <c r="A1013" i="7"/>
  <c r="A1012" i="7"/>
  <c r="A1011" i="7"/>
  <c r="A1010" i="7"/>
  <c r="A1009" i="7"/>
  <c r="A1008" i="7"/>
  <c r="A1007" i="7"/>
  <c r="A1006" i="7"/>
  <c r="A1005" i="7"/>
  <c r="A1004" i="7"/>
  <c r="A1003" i="7"/>
  <c r="A1002" i="7"/>
  <c r="A1001" i="7"/>
  <c r="A1000" i="7"/>
  <c r="A499" i="7"/>
  <c r="A498" i="7"/>
  <c r="A497" i="7"/>
  <c r="A496" i="7"/>
  <c r="A495" i="7"/>
  <c r="A494" i="7"/>
  <c r="A493" i="7"/>
  <c r="A492" i="7"/>
  <c r="A491" i="7"/>
  <c r="A490" i="7"/>
  <c r="A489" i="7"/>
  <c r="A488" i="7"/>
  <c r="A487" i="7"/>
  <c r="A486" i="7"/>
  <c r="A485" i="7"/>
  <c r="A484" i="7"/>
  <c r="A483" i="7"/>
  <c r="A482" i="7"/>
  <c r="A481" i="7"/>
  <c r="A480" i="7"/>
  <c r="A479" i="7"/>
  <c r="A478" i="7"/>
  <c r="A477" i="7"/>
  <c r="A476" i="7"/>
  <c r="A475" i="7"/>
  <c r="A474" i="7"/>
  <c r="A473" i="7"/>
  <c r="A472" i="7"/>
  <c r="A471" i="7"/>
  <c r="A470" i="7"/>
  <c r="A469" i="7"/>
  <c r="A468" i="7"/>
  <c r="A467" i="7"/>
  <c r="A466" i="7"/>
  <c r="A465" i="7"/>
  <c r="A464" i="7"/>
  <c r="A463" i="7"/>
  <c r="A462" i="7"/>
  <c r="A461" i="7"/>
  <c r="A460" i="7"/>
  <c r="A459" i="7"/>
  <c r="A458" i="7"/>
  <c r="A457" i="7"/>
  <c r="A456" i="7"/>
  <c r="A455" i="7"/>
  <c r="A454" i="7"/>
  <c r="A453" i="7"/>
  <c r="A452" i="7"/>
  <c r="A451" i="7"/>
  <c r="A450" i="7"/>
  <c r="A449" i="7"/>
  <c r="A448" i="7"/>
  <c r="A447" i="7"/>
  <c r="A446" i="7"/>
  <c r="A445" i="7"/>
  <c r="A444" i="7"/>
  <c r="A443" i="7"/>
  <c r="A442" i="7"/>
  <c r="A441" i="7"/>
  <c r="A440" i="7"/>
  <c r="A439" i="7"/>
  <c r="A438" i="7"/>
  <c r="A437" i="7"/>
  <c r="A436" i="7"/>
  <c r="A435" i="7"/>
  <c r="A434" i="7"/>
  <c r="A433" i="7"/>
  <c r="A432" i="7"/>
  <c r="A431" i="7"/>
  <c r="A430" i="7"/>
  <c r="A429" i="7"/>
  <c r="A428" i="7"/>
  <c r="A427" i="7"/>
  <c r="A426" i="7"/>
  <c r="A425" i="7"/>
  <c r="A424" i="7"/>
  <c r="A423" i="7"/>
  <c r="A422" i="7"/>
  <c r="A421" i="7"/>
  <c r="A420" i="7"/>
  <c r="A419" i="7"/>
  <c r="A418" i="7"/>
  <c r="A417" i="7"/>
  <c r="A416" i="7"/>
  <c r="A415" i="7"/>
  <c r="A414" i="7"/>
  <c r="A413" i="7"/>
  <c r="A412" i="7"/>
  <c r="A411" i="7"/>
  <c r="A410" i="7"/>
  <c r="A409" i="7"/>
  <c r="A408" i="7"/>
  <c r="A407" i="7"/>
  <c r="A406" i="7"/>
  <c r="A405" i="7"/>
  <c r="A404" i="7"/>
  <c r="A403" i="7"/>
  <c r="A402" i="7"/>
  <c r="A401" i="7"/>
  <c r="A400" i="7"/>
  <c r="A399" i="7"/>
  <c r="A398" i="7"/>
  <c r="A397" i="7"/>
  <c r="A396" i="7"/>
  <c r="A395" i="7"/>
  <c r="A394" i="7"/>
  <c r="A393" i="7"/>
  <c r="A392" i="7"/>
  <c r="A391" i="7"/>
  <c r="A390" i="7"/>
  <c r="A389" i="7"/>
  <c r="A388" i="7"/>
  <c r="A387" i="7"/>
  <c r="A386" i="7"/>
  <c r="A385" i="7"/>
  <c r="A384" i="7"/>
  <c r="A383" i="7"/>
  <c r="A382" i="7"/>
  <c r="A381" i="7"/>
  <c r="A380" i="7"/>
  <c r="A379" i="7"/>
  <c r="A378" i="7"/>
  <c r="A377" i="7"/>
  <c r="A376" i="7"/>
  <c r="A375" i="7"/>
  <c r="A374" i="7"/>
  <c r="A373" i="7"/>
  <c r="A372" i="7"/>
  <c r="A371" i="7"/>
  <c r="A370" i="7"/>
  <c r="A369" i="7"/>
  <c r="A368" i="7"/>
  <c r="A367" i="7"/>
  <c r="A366" i="7"/>
  <c r="A365" i="7"/>
  <c r="A364" i="7"/>
  <c r="A363" i="7"/>
  <c r="A362" i="7"/>
  <c r="A361" i="7"/>
  <c r="A360" i="7"/>
  <c r="A359" i="7"/>
  <c r="A358" i="7"/>
  <c r="A357" i="7"/>
  <c r="A356" i="7"/>
  <c r="A355" i="7"/>
  <c r="A354" i="7"/>
  <c r="A353" i="7"/>
  <c r="A352" i="7"/>
  <c r="A351" i="7"/>
  <c r="A350" i="7"/>
  <c r="A349" i="7"/>
  <c r="A348" i="7"/>
  <c r="A347" i="7"/>
  <c r="A346" i="7"/>
  <c r="A345" i="7"/>
  <c r="A344" i="7"/>
  <c r="A343" i="7"/>
  <c r="A342" i="7"/>
  <c r="A341" i="7"/>
  <c r="A340" i="7"/>
  <c r="A339" i="7"/>
  <c r="A338" i="7"/>
  <c r="A337" i="7"/>
  <c r="A336" i="7"/>
  <c r="A335" i="7"/>
  <c r="A334" i="7"/>
  <c r="A333" i="7"/>
  <c r="A332" i="7"/>
  <c r="A331" i="7"/>
  <c r="A330" i="7"/>
  <c r="A329" i="7"/>
  <c r="A328" i="7"/>
  <c r="A327" i="7"/>
  <c r="A326" i="7"/>
  <c r="A325" i="7"/>
  <c r="A324" i="7"/>
  <c r="A323" i="7"/>
  <c r="A322" i="7"/>
  <c r="A321" i="7"/>
  <c r="A320" i="7"/>
  <c r="A319" i="7"/>
  <c r="A318" i="7"/>
  <c r="A317" i="7"/>
  <c r="A316" i="7"/>
  <c r="A315" i="7"/>
  <c r="A314" i="7"/>
  <c r="A313" i="7"/>
  <c r="A312" i="7"/>
  <c r="A311" i="7"/>
  <c r="A310" i="7"/>
  <c r="A309" i="7"/>
  <c r="A308" i="7"/>
  <c r="A307" i="7"/>
  <c r="A306" i="7"/>
  <c r="A305" i="7"/>
  <c r="A304" i="7"/>
  <c r="A303" i="7"/>
  <c r="A302" i="7"/>
  <c r="A301" i="7"/>
  <c r="A300" i="7"/>
  <c r="A299" i="7"/>
  <c r="A298" i="7"/>
  <c r="A297" i="7"/>
  <c r="A296" i="7"/>
  <c r="A295" i="7"/>
  <c r="A294" i="7"/>
  <c r="A293" i="7"/>
  <c r="A292" i="7"/>
  <c r="A291" i="7"/>
  <c r="A290" i="7"/>
  <c r="A289" i="7"/>
  <c r="A288" i="7"/>
  <c r="A287" i="7"/>
  <c r="A286" i="7"/>
  <c r="A285" i="7"/>
  <c r="A284" i="7"/>
  <c r="A283" i="7"/>
  <c r="A282" i="7"/>
  <c r="A281" i="7"/>
  <c r="A280" i="7"/>
  <c r="A279" i="7"/>
  <c r="A278" i="7"/>
  <c r="A277" i="7"/>
  <c r="A276" i="7"/>
  <c r="A275" i="7"/>
  <c r="A274" i="7"/>
  <c r="A273" i="7"/>
  <c r="A272" i="7"/>
  <c r="A271" i="7"/>
  <c r="A270" i="7"/>
  <c r="A269" i="7"/>
  <c r="A268" i="7"/>
  <c r="A267" i="7"/>
  <c r="A266" i="7"/>
  <c r="A265" i="7"/>
  <c r="A264" i="7"/>
  <c r="A263" i="7"/>
  <c r="A262" i="7"/>
  <c r="A261" i="7"/>
  <c r="A260" i="7"/>
  <c r="A259" i="7"/>
  <c r="A258" i="7"/>
  <c r="A257" i="7"/>
  <c r="A256" i="7"/>
  <c r="A255" i="7"/>
  <c r="A254" i="7"/>
  <c r="A253" i="7"/>
  <c r="A252" i="7"/>
  <c r="A251" i="7"/>
  <c r="A250" i="7"/>
  <c r="A249" i="7"/>
  <c r="A248" i="7"/>
  <c r="A247" i="7"/>
  <c r="A246" i="7"/>
  <c r="A245" i="7"/>
  <c r="A244" i="7"/>
  <c r="A243" i="7"/>
  <c r="A242" i="7"/>
  <c r="A241" i="7"/>
  <c r="A240" i="7"/>
  <c r="A239" i="7"/>
  <c r="A238" i="7"/>
  <c r="A237" i="7"/>
  <c r="A236" i="7"/>
  <c r="A235" i="7"/>
  <c r="A234" i="7"/>
  <c r="A233" i="7"/>
  <c r="A232" i="7"/>
  <c r="A231" i="7"/>
  <c r="A230" i="7"/>
  <c r="A229" i="7"/>
  <c r="A228" i="7"/>
  <c r="A227" i="7"/>
  <c r="A226" i="7"/>
  <c r="A225" i="7"/>
  <c r="A224" i="7"/>
  <c r="A223" i="7"/>
  <c r="A222" i="7"/>
  <c r="A221" i="7"/>
  <c r="A220" i="7"/>
  <c r="A219" i="7"/>
  <c r="A218" i="7"/>
  <c r="A217" i="7"/>
  <c r="A216" i="7"/>
  <c r="A215" i="7"/>
  <c r="A214" i="7"/>
  <c r="A213" i="7"/>
  <c r="A212" i="7"/>
  <c r="A211" i="7"/>
  <c r="A210" i="7"/>
  <c r="A209" i="7"/>
  <c r="A208" i="7"/>
  <c r="A207" i="7"/>
  <c r="A206" i="7"/>
  <c r="A205" i="7"/>
  <c r="A204" i="7"/>
  <c r="A203" i="7"/>
  <c r="A202" i="7"/>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6"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C3" i="10"/>
  <c r="C2" i="10"/>
  <c r="E1014" i="7"/>
  <c r="E766" i="6"/>
  <c r="E516" i="5"/>
  <c r="E520" i="4"/>
  <c r="G6" i="1"/>
  <c r="G4" i="1"/>
  <c r="D5" i="1"/>
  <c r="D1014" i="7"/>
  <c r="D766" i="6"/>
  <c r="D516" i="5"/>
  <c r="D520" i="4"/>
  <c r="D17" i="1"/>
  <c r="D15" i="1"/>
  <c r="D11" i="1"/>
  <c r="D9" i="1"/>
  <c r="D7" i="1"/>
  <c r="G1010" i="3"/>
  <c r="AA1010" i="3" s="1"/>
  <c r="G1009" i="3"/>
  <c r="AA1009" i="3" s="1"/>
  <c r="G1008" i="3"/>
  <c r="AA1008" i="3" s="1"/>
  <c r="G1007" i="3"/>
  <c r="AA1007" i="3" s="1"/>
  <c r="G1006" i="3"/>
  <c r="AA1006" i="3" s="1"/>
  <c r="G1005" i="3"/>
  <c r="AA1005" i="3" s="1"/>
  <c r="G1004" i="3"/>
  <c r="AA1004" i="3" s="1"/>
  <c r="G1003" i="3"/>
  <c r="AA1003" i="3" s="1"/>
  <c r="G1002" i="3"/>
  <c r="AA1002" i="3" s="1"/>
  <c r="G1001" i="3"/>
  <c r="AA1001" i="3" s="1"/>
  <c r="G1000" i="3"/>
  <c r="AA1000" i="3" s="1"/>
  <c r="G999" i="3"/>
  <c r="AA999" i="3" s="1"/>
  <c r="G998" i="3"/>
  <c r="AA998" i="3" s="1"/>
  <c r="G997" i="3"/>
  <c r="AA997" i="3" s="1"/>
  <c r="G996" i="3"/>
  <c r="AA996" i="3" s="1"/>
  <c r="G995" i="3"/>
  <c r="AA995" i="3" s="1"/>
  <c r="G994" i="3"/>
  <c r="AA994" i="3" s="1"/>
  <c r="G993" i="3"/>
  <c r="AA993" i="3" s="1"/>
  <c r="G992" i="3"/>
  <c r="AA992" i="3" s="1"/>
  <c r="G991" i="3"/>
  <c r="AA991" i="3" s="1"/>
  <c r="G990" i="3"/>
  <c r="AA990" i="3" s="1"/>
  <c r="G989" i="3"/>
  <c r="AA989" i="3" s="1"/>
  <c r="G988" i="3"/>
  <c r="AA988" i="3" s="1"/>
  <c r="G987" i="3"/>
  <c r="AA987" i="3" s="1"/>
  <c r="G986" i="3"/>
  <c r="AA986" i="3" s="1"/>
  <c r="G985" i="3"/>
  <c r="AA985" i="3" s="1"/>
  <c r="G984" i="3"/>
  <c r="AA984" i="3" s="1"/>
  <c r="G983" i="3"/>
  <c r="AA983" i="3" s="1"/>
  <c r="G982" i="3"/>
  <c r="AA982" i="3" s="1"/>
  <c r="G981" i="3"/>
  <c r="AA981" i="3" s="1"/>
  <c r="G980" i="3"/>
  <c r="AA980" i="3" s="1"/>
  <c r="G979" i="3"/>
  <c r="AA979" i="3" s="1"/>
  <c r="G978" i="3"/>
  <c r="AA978" i="3" s="1"/>
  <c r="G977" i="3"/>
  <c r="AA977" i="3" s="1"/>
  <c r="G976" i="3"/>
  <c r="AA976" i="3" s="1"/>
  <c r="G975" i="3"/>
  <c r="AA975" i="3" s="1"/>
  <c r="G974" i="3"/>
  <c r="AA974" i="3" s="1"/>
  <c r="G973" i="3"/>
  <c r="AA973" i="3" s="1"/>
  <c r="G972" i="3"/>
  <c r="AA972" i="3" s="1"/>
  <c r="G971" i="3"/>
  <c r="AA971" i="3" s="1"/>
  <c r="G970" i="3"/>
  <c r="G969" i="3"/>
  <c r="AA969" i="3" s="1"/>
  <c r="G968" i="3"/>
  <c r="AA968" i="3" s="1"/>
  <c r="G967" i="3"/>
  <c r="G966" i="3"/>
  <c r="AA966" i="3" s="1"/>
  <c r="G965" i="3"/>
  <c r="AA965" i="3" s="1"/>
  <c r="G964" i="3"/>
  <c r="AA964" i="3" s="1"/>
  <c r="G963" i="3"/>
  <c r="AA963" i="3" s="1"/>
  <c r="G962" i="3"/>
  <c r="AA962" i="3" s="1"/>
  <c r="G961" i="3"/>
  <c r="AA961" i="3" s="1"/>
  <c r="G960" i="3"/>
  <c r="AA960" i="3" s="1"/>
  <c r="G959" i="3"/>
  <c r="AA959" i="3" s="1"/>
  <c r="G958" i="3"/>
  <c r="AA958" i="3" s="1"/>
  <c r="G957" i="3"/>
  <c r="AA957" i="3" s="1"/>
  <c r="G956" i="3"/>
  <c r="AA956" i="3" s="1"/>
  <c r="G955" i="3"/>
  <c r="AA955" i="3" s="1"/>
  <c r="G954" i="3"/>
  <c r="AA954" i="3" s="1"/>
  <c r="G953" i="3"/>
  <c r="AA953" i="3" s="1"/>
  <c r="G952" i="3"/>
  <c r="AA952" i="3" s="1"/>
  <c r="G951" i="3"/>
  <c r="AA951" i="3" s="1"/>
  <c r="G950" i="3"/>
  <c r="AA950" i="3" s="1"/>
  <c r="G949" i="3"/>
  <c r="AA949" i="3" s="1"/>
  <c r="G948" i="3"/>
  <c r="AA948" i="3" s="1"/>
  <c r="G947" i="3"/>
  <c r="AA947" i="3" s="1"/>
  <c r="G946" i="3"/>
  <c r="AA946" i="3" s="1"/>
  <c r="G945" i="3"/>
  <c r="AA945" i="3" s="1"/>
  <c r="G944" i="3"/>
  <c r="AA944" i="3" s="1"/>
  <c r="G943" i="3"/>
  <c r="AA943" i="3" s="1"/>
  <c r="G942" i="3"/>
  <c r="AA942" i="3" s="1"/>
  <c r="G941" i="3"/>
  <c r="AA941" i="3" s="1"/>
  <c r="G940" i="3"/>
  <c r="AA940" i="3" s="1"/>
  <c r="G939" i="3"/>
  <c r="AA939" i="3" s="1"/>
  <c r="G938" i="3"/>
  <c r="AA938" i="3" s="1"/>
  <c r="G937" i="3"/>
  <c r="AA937" i="3" s="1"/>
  <c r="G936" i="3"/>
  <c r="AA936" i="3" s="1"/>
  <c r="G935" i="3"/>
  <c r="G934" i="3"/>
  <c r="AA934" i="3" s="1"/>
  <c r="G933" i="3"/>
  <c r="AA933" i="3" s="1"/>
  <c r="G932" i="3"/>
  <c r="AA932" i="3" s="1"/>
  <c r="G931" i="3"/>
  <c r="AA931" i="3" s="1"/>
  <c r="G930" i="3"/>
  <c r="AA930" i="3" s="1"/>
  <c r="G929" i="3"/>
  <c r="AA929" i="3" s="1"/>
  <c r="G928" i="3"/>
  <c r="AA928" i="3" s="1"/>
  <c r="G927" i="3"/>
  <c r="AA927" i="3" s="1"/>
  <c r="G926" i="3"/>
  <c r="AA926" i="3" s="1"/>
  <c r="G925" i="3"/>
  <c r="AA925" i="3" s="1"/>
  <c r="G924" i="3"/>
  <c r="AA924" i="3" s="1"/>
  <c r="G923" i="3"/>
  <c r="AA923" i="3" s="1"/>
  <c r="G922" i="3"/>
  <c r="AA922" i="3" s="1"/>
  <c r="G921" i="3"/>
  <c r="AA921" i="3" s="1"/>
  <c r="G920" i="3"/>
  <c r="AA920" i="3" s="1"/>
  <c r="G919" i="3"/>
  <c r="AA919" i="3" s="1"/>
  <c r="G918" i="3"/>
  <c r="AA918" i="3" s="1"/>
  <c r="G917" i="3"/>
  <c r="AA917" i="3" s="1"/>
  <c r="G916" i="3"/>
  <c r="AA916" i="3" s="1"/>
  <c r="G915" i="3"/>
  <c r="AA915" i="3" s="1"/>
  <c r="G914" i="3"/>
  <c r="AA914" i="3" s="1"/>
  <c r="G913" i="3"/>
  <c r="AA913" i="3" s="1"/>
  <c r="G912" i="3"/>
  <c r="AA912" i="3" s="1"/>
  <c r="G911" i="3"/>
  <c r="AA911" i="3" s="1"/>
  <c r="G910" i="3"/>
  <c r="AA910" i="3" s="1"/>
  <c r="G909" i="3"/>
  <c r="AA909" i="3" s="1"/>
  <c r="G908" i="3"/>
  <c r="AA908" i="3" s="1"/>
  <c r="G907" i="3"/>
  <c r="AA907" i="3" s="1"/>
  <c r="G906" i="3"/>
  <c r="G905" i="3"/>
  <c r="AA905" i="3" s="1"/>
  <c r="G904" i="3"/>
  <c r="AA904" i="3" s="1"/>
  <c r="G903" i="3"/>
  <c r="AA903" i="3" s="1"/>
  <c r="G902" i="3"/>
  <c r="AA902" i="3" s="1"/>
  <c r="G901" i="3"/>
  <c r="AA901" i="3" s="1"/>
  <c r="G900" i="3"/>
  <c r="AA900" i="3" s="1"/>
  <c r="G899" i="3"/>
  <c r="AA899" i="3" s="1"/>
  <c r="G898" i="3"/>
  <c r="AA898" i="3" s="1"/>
  <c r="G897" i="3"/>
  <c r="AA897" i="3" s="1"/>
  <c r="G896" i="3"/>
  <c r="AA896" i="3" s="1"/>
  <c r="G895" i="3"/>
  <c r="AA895" i="3" s="1"/>
  <c r="G894" i="3"/>
  <c r="AA894" i="3" s="1"/>
  <c r="G893" i="3"/>
  <c r="AA893" i="3" s="1"/>
  <c r="G892" i="3"/>
  <c r="AA892" i="3" s="1"/>
  <c r="G891" i="3"/>
  <c r="AA891" i="3" s="1"/>
  <c r="G890" i="3"/>
  <c r="AA890" i="3" s="1"/>
  <c r="G889" i="3"/>
  <c r="AA889" i="3" s="1"/>
  <c r="G888" i="3"/>
  <c r="AA888" i="3" s="1"/>
  <c r="G887" i="3"/>
  <c r="AA887" i="3" s="1"/>
  <c r="G886" i="3"/>
  <c r="AA886" i="3" s="1"/>
  <c r="G885" i="3"/>
  <c r="AA885" i="3" s="1"/>
  <c r="G884" i="3"/>
  <c r="AA884" i="3" s="1"/>
  <c r="G883" i="3"/>
  <c r="AA883" i="3" s="1"/>
  <c r="G882" i="3"/>
  <c r="AA882" i="3" s="1"/>
  <c r="G881" i="3"/>
  <c r="AA881" i="3" s="1"/>
  <c r="G880" i="3"/>
  <c r="AA880" i="3" s="1"/>
  <c r="G879" i="3"/>
  <c r="AA879" i="3" s="1"/>
  <c r="G878" i="3"/>
  <c r="AA878" i="3" s="1"/>
  <c r="G877" i="3"/>
  <c r="AA877" i="3" s="1"/>
  <c r="G876" i="3"/>
  <c r="AA876" i="3" s="1"/>
  <c r="G875" i="3"/>
  <c r="AA875" i="3" s="1"/>
  <c r="G874" i="3"/>
  <c r="AA874" i="3" s="1"/>
  <c r="G873" i="3"/>
  <c r="AA873" i="3" s="1"/>
  <c r="G872" i="3"/>
  <c r="AA872" i="3" s="1"/>
  <c r="G871" i="3"/>
  <c r="AA871" i="3" s="1"/>
  <c r="G870" i="3"/>
  <c r="AA870" i="3" s="1"/>
  <c r="G869" i="3"/>
  <c r="AA869" i="3" s="1"/>
  <c r="G868" i="3"/>
  <c r="AA868" i="3" s="1"/>
  <c r="G867" i="3"/>
  <c r="AA867" i="3" s="1"/>
  <c r="G866" i="3"/>
  <c r="AA866" i="3" s="1"/>
  <c r="G865" i="3"/>
  <c r="AA865" i="3" s="1"/>
  <c r="G864" i="3"/>
  <c r="AA864" i="3" s="1"/>
  <c r="G863" i="3"/>
  <c r="AA863" i="3" s="1"/>
  <c r="G862" i="3"/>
  <c r="AA862" i="3" s="1"/>
  <c r="G861" i="3"/>
  <c r="AA861" i="3" s="1"/>
  <c r="G860" i="3"/>
  <c r="AA860" i="3" s="1"/>
  <c r="G859" i="3"/>
  <c r="AA859" i="3" s="1"/>
  <c r="G858" i="3"/>
  <c r="AA858" i="3" s="1"/>
  <c r="G857" i="3"/>
  <c r="AA857" i="3" s="1"/>
  <c r="G856" i="3"/>
  <c r="AA856" i="3" s="1"/>
  <c r="G855" i="3"/>
  <c r="AA855" i="3" s="1"/>
  <c r="G854" i="3"/>
  <c r="AA854" i="3" s="1"/>
  <c r="G853" i="3"/>
  <c r="AA853" i="3" s="1"/>
  <c r="G852" i="3"/>
  <c r="AA852" i="3" s="1"/>
  <c r="G851" i="3"/>
  <c r="AA851" i="3" s="1"/>
  <c r="G850" i="3"/>
  <c r="AA850" i="3" s="1"/>
  <c r="G849" i="3"/>
  <c r="AA849" i="3" s="1"/>
  <c r="G848" i="3"/>
  <c r="AA848" i="3" s="1"/>
  <c r="G847" i="3"/>
  <c r="AA847" i="3" s="1"/>
  <c r="G846" i="3"/>
  <c r="AA846" i="3" s="1"/>
  <c r="G845" i="3"/>
  <c r="AA845" i="3" s="1"/>
  <c r="G844" i="3"/>
  <c r="AA844" i="3" s="1"/>
  <c r="G843" i="3"/>
  <c r="AA843" i="3" s="1"/>
  <c r="G842" i="3"/>
  <c r="G841" i="3"/>
  <c r="AA841" i="3" s="1"/>
  <c r="G840" i="3"/>
  <c r="AA840" i="3" s="1"/>
  <c r="G839" i="3"/>
  <c r="AA839" i="3" s="1"/>
  <c r="G838" i="3"/>
  <c r="AA838" i="3" s="1"/>
  <c r="G837" i="3"/>
  <c r="AA837" i="3" s="1"/>
  <c r="G836" i="3"/>
  <c r="AA836" i="3" s="1"/>
  <c r="G835" i="3"/>
  <c r="AA835" i="3" s="1"/>
  <c r="G834" i="3"/>
  <c r="AA834" i="3" s="1"/>
  <c r="G833" i="3"/>
  <c r="AA833" i="3" s="1"/>
  <c r="G832" i="3"/>
  <c r="AA832" i="3" s="1"/>
  <c r="G831" i="3"/>
  <c r="AA831" i="3" s="1"/>
  <c r="G830" i="3"/>
  <c r="AA830" i="3" s="1"/>
  <c r="G829" i="3"/>
  <c r="AA829" i="3" s="1"/>
  <c r="G828" i="3"/>
  <c r="AA828" i="3" s="1"/>
  <c r="G827" i="3"/>
  <c r="AA827" i="3" s="1"/>
  <c r="G826" i="3"/>
  <c r="AA826" i="3" s="1"/>
  <c r="G825" i="3"/>
  <c r="AA825" i="3" s="1"/>
  <c r="G824" i="3"/>
  <c r="AA824" i="3" s="1"/>
  <c r="G823" i="3"/>
  <c r="AA823" i="3" s="1"/>
  <c r="G822" i="3"/>
  <c r="AA822" i="3" s="1"/>
  <c r="G821" i="3"/>
  <c r="AA821" i="3" s="1"/>
  <c r="G820" i="3"/>
  <c r="AA820" i="3" s="1"/>
  <c r="G819" i="3"/>
  <c r="AA819" i="3" s="1"/>
  <c r="G818" i="3"/>
  <c r="AA818" i="3" s="1"/>
  <c r="G817" i="3"/>
  <c r="AA817" i="3" s="1"/>
  <c r="G816" i="3"/>
  <c r="AA816" i="3" s="1"/>
  <c r="G815" i="3"/>
  <c r="AA815" i="3" s="1"/>
  <c r="G814" i="3"/>
  <c r="AA814" i="3" s="1"/>
  <c r="G813" i="3"/>
  <c r="AA813" i="3" s="1"/>
  <c r="G812" i="3"/>
  <c r="AA812" i="3" s="1"/>
  <c r="G811" i="3"/>
  <c r="AA811" i="3" s="1"/>
  <c r="G810" i="3"/>
  <c r="AA810" i="3" s="1"/>
  <c r="G809" i="3"/>
  <c r="AA809" i="3" s="1"/>
  <c r="G808" i="3"/>
  <c r="AA808" i="3" s="1"/>
  <c r="G807" i="3"/>
  <c r="AA807" i="3" s="1"/>
  <c r="G806" i="3"/>
  <c r="AA806" i="3" s="1"/>
  <c r="G805" i="3"/>
  <c r="AA805" i="3" s="1"/>
  <c r="G804" i="3"/>
  <c r="AA804" i="3" s="1"/>
  <c r="G803" i="3"/>
  <c r="AA803" i="3" s="1"/>
  <c r="G802" i="3"/>
  <c r="AA802" i="3" s="1"/>
  <c r="G801" i="3"/>
  <c r="AA801" i="3" s="1"/>
  <c r="G800" i="3"/>
  <c r="AA800" i="3" s="1"/>
  <c r="G799" i="3"/>
  <c r="AA799" i="3" s="1"/>
  <c r="G798" i="3"/>
  <c r="AA798" i="3" s="1"/>
  <c r="G797" i="3"/>
  <c r="AA797" i="3" s="1"/>
  <c r="G796" i="3"/>
  <c r="AA796" i="3" s="1"/>
  <c r="G795" i="3"/>
  <c r="AA795" i="3" s="1"/>
  <c r="G794" i="3"/>
  <c r="AA794" i="3" s="1"/>
  <c r="G793" i="3"/>
  <c r="AA793" i="3" s="1"/>
  <c r="G792" i="3"/>
  <c r="AA792" i="3" s="1"/>
  <c r="G791" i="3"/>
  <c r="AA791" i="3" s="1"/>
  <c r="G790" i="3"/>
  <c r="AA790" i="3" s="1"/>
  <c r="G789" i="3"/>
  <c r="AA789" i="3" s="1"/>
  <c r="G788" i="3"/>
  <c r="AA788" i="3" s="1"/>
  <c r="G787" i="3"/>
  <c r="AA787" i="3" s="1"/>
  <c r="G786" i="3"/>
  <c r="AA786" i="3" s="1"/>
  <c r="G785" i="3"/>
  <c r="AA785" i="3" s="1"/>
  <c r="G784" i="3"/>
  <c r="AA784" i="3" s="1"/>
  <c r="G783" i="3"/>
  <c r="AA783" i="3" s="1"/>
  <c r="G782" i="3"/>
  <c r="AA782" i="3" s="1"/>
  <c r="G781" i="3"/>
  <c r="AA781" i="3" s="1"/>
  <c r="G780" i="3"/>
  <c r="AA780" i="3" s="1"/>
  <c r="G779" i="3"/>
  <c r="AA779" i="3" s="1"/>
  <c r="G778" i="3"/>
  <c r="G777" i="3"/>
  <c r="AA777" i="3" s="1"/>
  <c r="G776" i="3"/>
  <c r="AA776" i="3" s="1"/>
  <c r="G775" i="3"/>
  <c r="AA775" i="3" s="1"/>
  <c r="G774" i="3"/>
  <c r="AA774" i="3" s="1"/>
  <c r="G773" i="3"/>
  <c r="AA773" i="3" s="1"/>
  <c r="G772" i="3"/>
  <c r="AA772" i="3" s="1"/>
  <c r="G771" i="3"/>
  <c r="AA771" i="3" s="1"/>
  <c r="G770" i="3"/>
  <c r="AA770" i="3" s="1"/>
  <c r="G769" i="3"/>
  <c r="AA769" i="3" s="1"/>
  <c r="G768" i="3"/>
  <c r="AA768" i="3" s="1"/>
  <c r="G767" i="3"/>
  <c r="AA767" i="3" s="1"/>
  <c r="G766" i="3"/>
  <c r="AA766" i="3" s="1"/>
  <c r="G765" i="3"/>
  <c r="AA765" i="3" s="1"/>
  <c r="G764" i="3"/>
  <c r="AA764" i="3" s="1"/>
  <c r="G763" i="3"/>
  <c r="AA763" i="3" s="1"/>
  <c r="G762" i="3"/>
  <c r="AA762" i="3" s="1"/>
  <c r="G761" i="3"/>
  <c r="AA761" i="3" s="1"/>
  <c r="G760" i="3"/>
  <c r="AA760" i="3" s="1"/>
  <c r="G759" i="3"/>
  <c r="AA759" i="3" s="1"/>
  <c r="G758" i="3"/>
  <c r="AA758" i="3" s="1"/>
  <c r="G757" i="3"/>
  <c r="AA757" i="3" s="1"/>
  <c r="G756" i="3"/>
  <c r="AA756" i="3" s="1"/>
  <c r="G755" i="3"/>
  <c r="AA755" i="3" s="1"/>
  <c r="G754" i="3"/>
  <c r="AA754" i="3" s="1"/>
  <c r="G753" i="3"/>
  <c r="AA753" i="3" s="1"/>
  <c r="G752" i="3"/>
  <c r="AA752" i="3" s="1"/>
  <c r="G751" i="3"/>
  <c r="AA751" i="3" s="1"/>
  <c r="G750" i="3"/>
  <c r="AA750" i="3" s="1"/>
  <c r="G749" i="3"/>
  <c r="AA749" i="3" s="1"/>
  <c r="G748" i="3"/>
  <c r="AA748" i="3" s="1"/>
  <c r="G747" i="3"/>
  <c r="AA747" i="3" s="1"/>
  <c r="G746" i="3"/>
  <c r="AA746" i="3" s="1"/>
  <c r="G745" i="3"/>
  <c r="AA745" i="3" s="1"/>
  <c r="G744" i="3"/>
  <c r="AA744" i="3" s="1"/>
  <c r="G743" i="3"/>
  <c r="AA743" i="3" s="1"/>
  <c r="G742" i="3"/>
  <c r="AA742" i="3" s="1"/>
  <c r="G741" i="3"/>
  <c r="AA741" i="3" s="1"/>
  <c r="G740" i="3"/>
  <c r="AA740" i="3" s="1"/>
  <c r="G739" i="3"/>
  <c r="AA739" i="3" s="1"/>
  <c r="G738" i="3"/>
  <c r="AA738" i="3" s="1"/>
  <c r="G737" i="3"/>
  <c r="AA737" i="3" s="1"/>
  <c r="G736" i="3"/>
  <c r="AA736" i="3" s="1"/>
  <c r="G735" i="3"/>
  <c r="AA735" i="3" s="1"/>
  <c r="G734" i="3"/>
  <c r="AA734" i="3" s="1"/>
  <c r="G733" i="3"/>
  <c r="AA733" i="3" s="1"/>
  <c r="G732" i="3"/>
  <c r="AA732" i="3" s="1"/>
  <c r="G731" i="3"/>
  <c r="AA731" i="3" s="1"/>
  <c r="G730" i="3"/>
  <c r="AA730" i="3" s="1"/>
  <c r="G729" i="3"/>
  <c r="AA729" i="3" s="1"/>
  <c r="G728" i="3"/>
  <c r="AA728" i="3" s="1"/>
  <c r="G727" i="3"/>
  <c r="AA727" i="3" s="1"/>
  <c r="G726" i="3"/>
  <c r="AA726" i="3" s="1"/>
  <c r="G725" i="3"/>
  <c r="AA725" i="3" s="1"/>
  <c r="G724" i="3"/>
  <c r="AA724" i="3" s="1"/>
  <c r="G723" i="3"/>
  <c r="AA723" i="3" s="1"/>
  <c r="G722" i="3"/>
  <c r="AA722" i="3" s="1"/>
  <c r="G721" i="3"/>
  <c r="AA721" i="3" s="1"/>
  <c r="G720" i="3"/>
  <c r="AA720" i="3" s="1"/>
  <c r="G719" i="3"/>
  <c r="AA719" i="3" s="1"/>
  <c r="G718" i="3"/>
  <c r="AA718" i="3" s="1"/>
  <c r="G717" i="3"/>
  <c r="AA717" i="3" s="1"/>
  <c r="G716" i="3"/>
  <c r="AA716" i="3" s="1"/>
  <c r="G715" i="3"/>
  <c r="AA715" i="3" s="1"/>
  <c r="G714" i="3"/>
  <c r="G713" i="3"/>
  <c r="AA713" i="3" s="1"/>
  <c r="G712" i="3"/>
  <c r="AA712" i="3" s="1"/>
  <c r="G711" i="3"/>
  <c r="G710" i="3"/>
  <c r="AA710" i="3" s="1"/>
  <c r="G709" i="3"/>
  <c r="AA709" i="3" s="1"/>
  <c r="G708" i="3"/>
  <c r="AA708" i="3" s="1"/>
  <c r="G707" i="3"/>
  <c r="AA707" i="3" s="1"/>
  <c r="G706" i="3"/>
  <c r="AA706" i="3" s="1"/>
  <c r="G705" i="3"/>
  <c r="AA705" i="3" s="1"/>
  <c r="G704" i="3"/>
  <c r="AA704" i="3" s="1"/>
  <c r="G703" i="3"/>
  <c r="AA703" i="3" s="1"/>
  <c r="G702" i="3"/>
  <c r="AA702" i="3" s="1"/>
  <c r="G701" i="3"/>
  <c r="AA701" i="3" s="1"/>
  <c r="G700" i="3"/>
  <c r="AA700" i="3" s="1"/>
  <c r="G699" i="3"/>
  <c r="AA699" i="3" s="1"/>
  <c r="G698" i="3"/>
  <c r="AA698" i="3" s="1"/>
  <c r="G697" i="3"/>
  <c r="AA697" i="3" s="1"/>
  <c r="G696" i="3"/>
  <c r="AA696" i="3" s="1"/>
  <c r="G695" i="3"/>
  <c r="AA695" i="3" s="1"/>
  <c r="G694" i="3"/>
  <c r="AA694" i="3" s="1"/>
  <c r="G693" i="3"/>
  <c r="AA693" i="3" s="1"/>
  <c r="G692" i="3"/>
  <c r="AA692" i="3" s="1"/>
  <c r="G691" i="3"/>
  <c r="AA691" i="3" s="1"/>
  <c r="G690" i="3"/>
  <c r="AA690" i="3" s="1"/>
  <c r="G689" i="3"/>
  <c r="AA689" i="3" s="1"/>
  <c r="G688" i="3"/>
  <c r="AA688" i="3" s="1"/>
  <c r="G687" i="3"/>
  <c r="AA687" i="3" s="1"/>
  <c r="G686" i="3"/>
  <c r="AA686" i="3" s="1"/>
  <c r="G685" i="3"/>
  <c r="AA685" i="3" s="1"/>
  <c r="G684" i="3"/>
  <c r="AA684" i="3" s="1"/>
  <c r="G683" i="3"/>
  <c r="AA683" i="3" s="1"/>
  <c r="G682" i="3"/>
  <c r="AA682" i="3" s="1"/>
  <c r="G681" i="3"/>
  <c r="AA681" i="3" s="1"/>
  <c r="G680" i="3"/>
  <c r="AA680" i="3" s="1"/>
  <c r="G679" i="3"/>
  <c r="AA679" i="3" s="1"/>
  <c r="G678" i="3"/>
  <c r="AA678" i="3" s="1"/>
  <c r="G677" i="3"/>
  <c r="AA677" i="3" s="1"/>
  <c r="G676" i="3"/>
  <c r="AA676" i="3" s="1"/>
  <c r="G675" i="3"/>
  <c r="AA675" i="3" s="1"/>
  <c r="G674" i="3"/>
  <c r="AA674" i="3" s="1"/>
  <c r="G673" i="3"/>
  <c r="AA673" i="3" s="1"/>
  <c r="G672" i="3"/>
  <c r="AA672" i="3" s="1"/>
  <c r="G671" i="3"/>
  <c r="AA671" i="3" s="1"/>
  <c r="G670" i="3"/>
  <c r="AA670" i="3" s="1"/>
  <c r="G669" i="3"/>
  <c r="AA669" i="3" s="1"/>
  <c r="G668" i="3"/>
  <c r="AA668" i="3" s="1"/>
  <c r="G667" i="3"/>
  <c r="AA667" i="3" s="1"/>
  <c r="G666" i="3"/>
  <c r="AA666" i="3" s="1"/>
  <c r="G665" i="3"/>
  <c r="AA665" i="3" s="1"/>
  <c r="G664" i="3"/>
  <c r="AA664" i="3" s="1"/>
  <c r="G663" i="3"/>
  <c r="AA663" i="3" s="1"/>
  <c r="G662" i="3"/>
  <c r="AA662" i="3" s="1"/>
  <c r="G661" i="3"/>
  <c r="AA661" i="3" s="1"/>
  <c r="G660" i="3"/>
  <c r="AA660" i="3" s="1"/>
  <c r="G659" i="3"/>
  <c r="AA659" i="3" s="1"/>
  <c r="G658" i="3"/>
  <c r="AA658" i="3" s="1"/>
  <c r="G657" i="3"/>
  <c r="AA657" i="3" s="1"/>
  <c r="G656" i="3"/>
  <c r="AA656" i="3" s="1"/>
  <c r="G655" i="3"/>
  <c r="AA655" i="3" s="1"/>
  <c r="G654" i="3"/>
  <c r="AA654" i="3" s="1"/>
  <c r="G653" i="3"/>
  <c r="AA653" i="3" s="1"/>
  <c r="G652" i="3"/>
  <c r="AA652" i="3" s="1"/>
  <c r="G651" i="3"/>
  <c r="AA651" i="3" s="1"/>
  <c r="G650" i="3"/>
  <c r="G649" i="3"/>
  <c r="AA649" i="3" s="1"/>
  <c r="G648" i="3"/>
  <c r="AA648" i="3" s="1"/>
  <c r="G647" i="3"/>
  <c r="AA647" i="3" s="1"/>
  <c r="G646" i="3"/>
  <c r="AA646" i="3" s="1"/>
  <c r="G645" i="3"/>
  <c r="AA645" i="3" s="1"/>
  <c r="G644" i="3"/>
  <c r="AA644" i="3" s="1"/>
  <c r="G643" i="3"/>
  <c r="AA643" i="3" s="1"/>
  <c r="G642" i="3"/>
  <c r="AA642" i="3" s="1"/>
  <c r="G641" i="3"/>
  <c r="AA641" i="3" s="1"/>
  <c r="G640" i="3"/>
  <c r="AA640" i="3" s="1"/>
  <c r="G639" i="3"/>
  <c r="AA639" i="3" s="1"/>
  <c r="G638" i="3"/>
  <c r="AA638" i="3" s="1"/>
  <c r="G637" i="3"/>
  <c r="AA637" i="3" s="1"/>
  <c r="G636" i="3"/>
  <c r="AA636" i="3" s="1"/>
  <c r="G635" i="3"/>
  <c r="AA635" i="3" s="1"/>
  <c r="G634" i="3"/>
  <c r="AA634" i="3" s="1"/>
  <c r="G633" i="3"/>
  <c r="AA633" i="3" s="1"/>
  <c r="G632" i="3"/>
  <c r="AA632" i="3" s="1"/>
  <c r="G631" i="3"/>
  <c r="AA631" i="3" s="1"/>
  <c r="G630" i="3"/>
  <c r="AA630" i="3" s="1"/>
  <c r="G629" i="3"/>
  <c r="AA629" i="3" s="1"/>
  <c r="G628" i="3"/>
  <c r="AA628" i="3" s="1"/>
  <c r="G627" i="3"/>
  <c r="AA627" i="3" s="1"/>
  <c r="G626" i="3"/>
  <c r="AA626" i="3" s="1"/>
  <c r="G625" i="3"/>
  <c r="AA625" i="3" s="1"/>
  <c r="G624" i="3"/>
  <c r="AA624" i="3" s="1"/>
  <c r="G623" i="3"/>
  <c r="AA623" i="3" s="1"/>
  <c r="G622" i="3"/>
  <c r="AA622" i="3" s="1"/>
  <c r="G621" i="3"/>
  <c r="AA621" i="3" s="1"/>
  <c r="G620" i="3"/>
  <c r="AA620" i="3" s="1"/>
  <c r="G619" i="3"/>
  <c r="AA619" i="3" s="1"/>
  <c r="G618" i="3"/>
  <c r="AA618" i="3" s="1"/>
  <c r="G617" i="3"/>
  <c r="AA617" i="3" s="1"/>
  <c r="G616" i="3"/>
  <c r="AA616" i="3" s="1"/>
  <c r="G615" i="3"/>
  <c r="AA615" i="3" s="1"/>
  <c r="G614" i="3"/>
  <c r="AA614" i="3" s="1"/>
  <c r="G613" i="3"/>
  <c r="AA613" i="3" s="1"/>
  <c r="G612" i="3"/>
  <c r="AA612" i="3" s="1"/>
  <c r="G611" i="3"/>
  <c r="AA611" i="3" s="1"/>
  <c r="G610" i="3"/>
  <c r="AA610" i="3" s="1"/>
  <c r="G609" i="3"/>
  <c r="AA609" i="3" s="1"/>
  <c r="G608" i="3"/>
  <c r="AA608" i="3" s="1"/>
  <c r="G607" i="3"/>
  <c r="AA607" i="3" s="1"/>
  <c r="G606" i="3"/>
  <c r="AA606" i="3" s="1"/>
  <c r="G605" i="3"/>
  <c r="AA605" i="3" s="1"/>
  <c r="G604" i="3"/>
  <c r="AA604" i="3" s="1"/>
  <c r="G603" i="3"/>
  <c r="AA603" i="3" s="1"/>
  <c r="G602" i="3"/>
  <c r="AA602" i="3" s="1"/>
  <c r="G601" i="3"/>
  <c r="AA601" i="3" s="1"/>
  <c r="G600" i="3"/>
  <c r="AA600" i="3" s="1"/>
  <c r="G599" i="3"/>
  <c r="AA599" i="3" s="1"/>
  <c r="G598" i="3"/>
  <c r="AA598" i="3" s="1"/>
  <c r="G597" i="3"/>
  <c r="AA597" i="3" s="1"/>
  <c r="G596" i="3"/>
  <c r="AA596" i="3" s="1"/>
  <c r="G595" i="3"/>
  <c r="AA595" i="3" s="1"/>
  <c r="G594" i="3"/>
  <c r="AA594" i="3" s="1"/>
  <c r="G593" i="3"/>
  <c r="AA593" i="3" s="1"/>
  <c r="G592" i="3"/>
  <c r="AA592" i="3" s="1"/>
  <c r="G591" i="3"/>
  <c r="AA591" i="3" s="1"/>
  <c r="G590" i="3"/>
  <c r="AA590" i="3" s="1"/>
  <c r="G589" i="3"/>
  <c r="AA589" i="3" s="1"/>
  <c r="G588" i="3"/>
  <c r="AA588" i="3" s="1"/>
  <c r="G587" i="3"/>
  <c r="AA587" i="3" s="1"/>
  <c r="G586" i="3"/>
  <c r="AA586" i="3" s="1"/>
  <c r="G585" i="3"/>
  <c r="AA585" i="3" s="1"/>
  <c r="G584" i="3"/>
  <c r="AA584" i="3" s="1"/>
  <c r="G583" i="3"/>
  <c r="AA583" i="3" s="1"/>
  <c r="G582" i="3"/>
  <c r="AA582" i="3" s="1"/>
  <c r="G581" i="3"/>
  <c r="AA581" i="3" s="1"/>
  <c r="G580" i="3"/>
  <c r="AA580" i="3" s="1"/>
  <c r="G579" i="3"/>
  <c r="AA579" i="3" s="1"/>
  <c r="G578" i="3"/>
  <c r="AA578" i="3" s="1"/>
  <c r="G577" i="3"/>
  <c r="AA577" i="3" s="1"/>
  <c r="G576" i="3"/>
  <c r="AA576" i="3" s="1"/>
  <c r="G575" i="3"/>
  <c r="AA575" i="3" s="1"/>
  <c r="G574" i="3"/>
  <c r="AA574" i="3" s="1"/>
  <c r="G573" i="3"/>
  <c r="AA573" i="3" s="1"/>
  <c r="G572" i="3"/>
  <c r="AA572" i="3" s="1"/>
  <c r="G571" i="3"/>
  <c r="AA571" i="3" s="1"/>
  <c r="G570" i="3"/>
  <c r="AA570" i="3" s="1"/>
  <c r="G569" i="3"/>
  <c r="AA569" i="3" s="1"/>
  <c r="G568" i="3"/>
  <c r="AA568" i="3" s="1"/>
  <c r="G567" i="3"/>
  <c r="AA567" i="3" s="1"/>
  <c r="G566" i="3"/>
  <c r="AA566" i="3" s="1"/>
  <c r="G565" i="3"/>
  <c r="AA565" i="3" s="1"/>
  <c r="G564" i="3"/>
  <c r="AA564" i="3" s="1"/>
  <c r="G563" i="3"/>
  <c r="AA563" i="3" s="1"/>
  <c r="G562" i="3"/>
  <c r="AA562" i="3" s="1"/>
  <c r="G561" i="3"/>
  <c r="AA561" i="3" s="1"/>
  <c r="G560" i="3"/>
  <c r="AA560" i="3" s="1"/>
  <c r="G559" i="3"/>
  <c r="AA559" i="3" s="1"/>
  <c r="G558" i="3"/>
  <c r="AA558" i="3" s="1"/>
  <c r="G557" i="3"/>
  <c r="AA557" i="3" s="1"/>
  <c r="G556" i="3"/>
  <c r="AA556" i="3" s="1"/>
  <c r="G555" i="3"/>
  <c r="AA555" i="3" s="1"/>
  <c r="G554" i="3"/>
  <c r="AA554" i="3" s="1"/>
  <c r="G553" i="3"/>
  <c r="AA553" i="3" s="1"/>
  <c r="G552" i="3"/>
  <c r="AA552" i="3" s="1"/>
  <c r="G551" i="3"/>
  <c r="AA551" i="3" s="1"/>
  <c r="G550" i="3"/>
  <c r="AA550" i="3" s="1"/>
  <c r="G549" i="3"/>
  <c r="AA549" i="3" s="1"/>
  <c r="G548" i="3"/>
  <c r="AA548" i="3" s="1"/>
  <c r="G547" i="3"/>
  <c r="AA547" i="3" s="1"/>
  <c r="G546" i="3"/>
  <c r="AA546" i="3" s="1"/>
  <c r="G545" i="3"/>
  <c r="AA545" i="3" s="1"/>
  <c r="G544" i="3"/>
  <c r="AA544" i="3" s="1"/>
  <c r="G543" i="3"/>
  <c r="AA543" i="3" s="1"/>
  <c r="G542" i="3"/>
  <c r="AA542" i="3" s="1"/>
  <c r="G541" i="3"/>
  <c r="AA541" i="3" s="1"/>
  <c r="G540" i="3"/>
  <c r="AA540" i="3" s="1"/>
  <c r="G539" i="3"/>
  <c r="AA539" i="3" s="1"/>
  <c r="G538" i="3"/>
  <c r="AA538" i="3" s="1"/>
  <c r="G537" i="3"/>
  <c r="AA537" i="3" s="1"/>
  <c r="G536" i="3"/>
  <c r="AA536" i="3" s="1"/>
  <c r="G535" i="3"/>
  <c r="AA535" i="3" s="1"/>
  <c r="G534" i="3"/>
  <c r="AA534" i="3" s="1"/>
  <c r="G533" i="3"/>
  <c r="AA533" i="3" s="1"/>
  <c r="G532" i="3"/>
  <c r="AA532" i="3" s="1"/>
  <c r="G531" i="3"/>
  <c r="AA531" i="3" s="1"/>
  <c r="G530" i="3"/>
  <c r="AA530" i="3" s="1"/>
  <c r="G529" i="3"/>
  <c r="AA529" i="3" s="1"/>
  <c r="G528" i="3"/>
  <c r="AA528" i="3" s="1"/>
  <c r="G527" i="3"/>
  <c r="AA527" i="3" s="1"/>
  <c r="G526" i="3"/>
  <c r="AA526" i="3" s="1"/>
  <c r="G525" i="3"/>
  <c r="AA525" i="3" s="1"/>
  <c r="G524" i="3"/>
  <c r="AA524" i="3" s="1"/>
  <c r="G523" i="3"/>
  <c r="AA523" i="3" s="1"/>
  <c r="G522" i="3"/>
  <c r="AA522" i="3" s="1"/>
  <c r="G521" i="3"/>
  <c r="AA521" i="3" s="1"/>
  <c r="G520" i="3"/>
  <c r="AA520" i="3" s="1"/>
  <c r="G519" i="3"/>
  <c r="AA519" i="3" s="1"/>
  <c r="G518" i="3"/>
  <c r="AA518" i="3" s="1"/>
  <c r="G517" i="3"/>
  <c r="AA517" i="3" s="1"/>
  <c r="G516" i="3"/>
  <c r="AA516" i="3" s="1"/>
  <c r="G515" i="3"/>
  <c r="AA515" i="3" s="1"/>
  <c r="G514" i="3"/>
  <c r="AA514" i="3" s="1"/>
  <c r="G513" i="3"/>
  <c r="AA513" i="3" s="1"/>
  <c r="G512" i="3"/>
  <c r="AA512" i="3" s="1"/>
  <c r="G511" i="3"/>
  <c r="AA511" i="3" s="1"/>
  <c r="G510" i="3"/>
  <c r="AA510" i="3" s="1"/>
  <c r="G509" i="3"/>
  <c r="AA509" i="3" s="1"/>
  <c r="G508" i="3"/>
  <c r="AA508" i="3" s="1"/>
  <c r="G507" i="3"/>
  <c r="AA507" i="3" s="1"/>
  <c r="G506" i="3"/>
  <c r="AA506" i="3" s="1"/>
  <c r="G505" i="3"/>
  <c r="AA505" i="3" s="1"/>
  <c r="G504" i="3"/>
  <c r="AA504" i="3" s="1"/>
  <c r="G503" i="3"/>
  <c r="AA503" i="3" s="1"/>
  <c r="G502" i="3"/>
  <c r="AA502" i="3" s="1"/>
  <c r="G501" i="3"/>
  <c r="AA501" i="3" s="1"/>
  <c r="G500" i="3"/>
  <c r="AA500" i="3" s="1"/>
  <c r="G499" i="3"/>
  <c r="AA499" i="3" s="1"/>
  <c r="G498" i="3"/>
  <c r="AA498" i="3" s="1"/>
  <c r="G497" i="3"/>
  <c r="AA497" i="3" s="1"/>
  <c r="G496" i="3"/>
  <c r="AA496" i="3" s="1"/>
  <c r="G495" i="3"/>
  <c r="AA495" i="3" s="1"/>
  <c r="G494" i="3"/>
  <c r="AA494" i="3" s="1"/>
  <c r="G493" i="3"/>
  <c r="AA493" i="3" s="1"/>
  <c r="G492" i="3"/>
  <c r="AA492" i="3" s="1"/>
  <c r="G491" i="3"/>
  <c r="AA491" i="3" s="1"/>
  <c r="G490" i="3"/>
  <c r="AA490" i="3" s="1"/>
  <c r="G489" i="3"/>
  <c r="AA489" i="3" s="1"/>
  <c r="G488" i="3"/>
  <c r="AA488" i="3" s="1"/>
  <c r="G487" i="3"/>
  <c r="AA487" i="3" s="1"/>
  <c r="G486" i="3"/>
  <c r="AA486" i="3" s="1"/>
  <c r="G485" i="3"/>
  <c r="AA485" i="3" s="1"/>
  <c r="G484" i="3"/>
  <c r="AA484" i="3" s="1"/>
  <c r="G483" i="3"/>
  <c r="AA483" i="3" s="1"/>
  <c r="G482" i="3"/>
  <c r="AA482" i="3" s="1"/>
  <c r="G481" i="3"/>
  <c r="AA481" i="3" s="1"/>
  <c r="G480" i="3"/>
  <c r="AA480" i="3" s="1"/>
  <c r="G479" i="3"/>
  <c r="AA479" i="3" s="1"/>
  <c r="G478" i="3"/>
  <c r="AA478" i="3" s="1"/>
  <c r="G477" i="3"/>
  <c r="AA477" i="3" s="1"/>
  <c r="G476" i="3"/>
  <c r="AA476" i="3" s="1"/>
  <c r="G475" i="3"/>
  <c r="AA475" i="3" s="1"/>
  <c r="G474" i="3"/>
  <c r="AA474" i="3" s="1"/>
  <c r="G473" i="3"/>
  <c r="AA473" i="3" s="1"/>
  <c r="G472" i="3"/>
  <c r="AA472" i="3" s="1"/>
  <c r="G471" i="3"/>
  <c r="AA471" i="3" s="1"/>
  <c r="G470" i="3"/>
  <c r="AA470" i="3" s="1"/>
  <c r="G469" i="3"/>
  <c r="AA469" i="3" s="1"/>
  <c r="G468" i="3"/>
  <c r="AA468" i="3" s="1"/>
  <c r="G467" i="3"/>
  <c r="AA467" i="3" s="1"/>
  <c r="G466" i="3"/>
  <c r="AA466" i="3" s="1"/>
  <c r="G465" i="3"/>
  <c r="AA465" i="3" s="1"/>
  <c r="G464" i="3"/>
  <c r="AA464" i="3" s="1"/>
  <c r="G463" i="3"/>
  <c r="AA463" i="3" s="1"/>
  <c r="G462" i="3"/>
  <c r="AA462" i="3" s="1"/>
  <c r="G461" i="3"/>
  <c r="AA461" i="3" s="1"/>
  <c r="G460" i="3"/>
  <c r="AA460" i="3" s="1"/>
  <c r="G459" i="3"/>
  <c r="AA459" i="3" s="1"/>
  <c r="G458" i="3"/>
  <c r="AA458" i="3" s="1"/>
  <c r="G457" i="3"/>
  <c r="AA457" i="3" s="1"/>
  <c r="G456" i="3"/>
  <c r="AA456" i="3" s="1"/>
  <c r="G455" i="3"/>
  <c r="AA455" i="3" s="1"/>
  <c r="G454" i="3"/>
  <c r="AA454" i="3" s="1"/>
  <c r="G453" i="3"/>
  <c r="AA453" i="3" s="1"/>
  <c r="G452" i="3"/>
  <c r="AA452" i="3" s="1"/>
  <c r="G451" i="3"/>
  <c r="AA451" i="3" s="1"/>
  <c r="G450" i="3"/>
  <c r="AA450" i="3" s="1"/>
  <c r="G449" i="3"/>
  <c r="AA449" i="3" s="1"/>
  <c r="G448" i="3"/>
  <c r="AA448" i="3" s="1"/>
  <c r="G447" i="3"/>
  <c r="AA447" i="3" s="1"/>
  <c r="G446" i="3"/>
  <c r="AA446" i="3" s="1"/>
  <c r="G445" i="3"/>
  <c r="AA445" i="3" s="1"/>
  <c r="G444" i="3"/>
  <c r="AA444" i="3" s="1"/>
  <c r="G443" i="3"/>
  <c r="AA443" i="3" s="1"/>
  <c r="G442" i="3"/>
  <c r="AA442" i="3" s="1"/>
  <c r="G441" i="3"/>
  <c r="AA441" i="3" s="1"/>
  <c r="G440" i="3"/>
  <c r="AA440" i="3" s="1"/>
  <c r="G439" i="3"/>
  <c r="AA439" i="3" s="1"/>
  <c r="G438" i="3"/>
  <c r="AA438" i="3" s="1"/>
  <c r="G437" i="3"/>
  <c r="AA437" i="3" s="1"/>
  <c r="G436" i="3"/>
  <c r="AA436" i="3" s="1"/>
  <c r="G435" i="3"/>
  <c r="AA435" i="3" s="1"/>
  <c r="G434" i="3"/>
  <c r="AA434" i="3" s="1"/>
  <c r="G433" i="3"/>
  <c r="AA433" i="3" s="1"/>
  <c r="G432" i="3"/>
  <c r="AA432" i="3" s="1"/>
  <c r="G431" i="3"/>
  <c r="AA431" i="3" s="1"/>
  <c r="G430" i="3"/>
  <c r="AA430" i="3" s="1"/>
  <c r="G429" i="3"/>
  <c r="AA429" i="3" s="1"/>
  <c r="G428" i="3"/>
  <c r="AA428" i="3" s="1"/>
  <c r="G427" i="3"/>
  <c r="AA427" i="3" s="1"/>
  <c r="G426" i="3"/>
  <c r="AA426" i="3" s="1"/>
  <c r="G425" i="3"/>
  <c r="AA425" i="3" s="1"/>
  <c r="G424" i="3"/>
  <c r="AA424" i="3" s="1"/>
  <c r="G423" i="3"/>
  <c r="AA423" i="3" s="1"/>
  <c r="G422" i="3"/>
  <c r="AA422" i="3" s="1"/>
  <c r="G421" i="3"/>
  <c r="AA421" i="3" s="1"/>
  <c r="G420" i="3"/>
  <c r="AA420" i="3" s="1"/>
  <c r="G419" i="3"/>
  <c r="AA419" i="3" s="1"/>
  <c r="G418" i="3"/>
  <c r="AA418" i="3" s="1"/>
  <c r="G417" i="3"/>
  <c r="AA417" i="3" s="1"/>
  <c r="G416" i="3"/>
  <c r="AA416" i="3" s="1"/>
  <c r="G415" i="3"/>
  <c r="AA415" i="3" s="1"/>
  <c r="G414" i="3"/>
  <c r="AA414" i="3" s="1"/>
  <c r="G413" i="3"/>
  <c r="AA413" i="3" s="1"/>
  <c r="G412" i="3"/>
  <c r="AA412" i="3" s="1"/>
  <c r="G411" i="3"/>
  <c r="AA411" i="3" s="1"/>
  <c r="G410" i="3"/>
  <c r="AA410" i="3" s="1"/>
  <c r="G409" i="3"/>
  <c r="AA409" i="3" s="1"/>
  <c r="G408" i="3"/>
  <c r="AA408" i="3" s="1"/>
  <c r="G407" i="3"/>
  <c r="AA407" i="3" s="1"/>
  <c r="G406" i="3"/>
  <c r="AA406" i="3" s="1"/>
  <c r="G405" i="3"/>
  <c r="AA405" i="3" s="1"/>
  <c r="G404" i="3"/>
  <c r="AA404" i="3" s="1"/>
  <c r="G403" i="3"/>
  <c r="AA403" i="3" s="1"/>
  <c r="G402" i="3"/>
  <c r="AA402" i="3" s="1"/>
  <c r="G401" i="3"/>
  <c r="AA401" i="3" s="1"/>
  <c r="G400" i="3"/>
  <c r="AA400" i="3" s="1"/>
  <c r="G399" i="3"/>
  <c r="AA399" i="3" s="1"/>
  <c r="G398" i="3"/>
  <c r="AA398" i="3" s="1"/>
  <c r="G397" i="3"/>
  <c r="AA397" i="3" s="1"/>
  <c r="G396" i="3"/>
  <c r="AA396" i="3" s="1"/>
  <c r="G395" i="3"/>
  <c r="AA395" i="3" s="1"/>
  <c r="G394" i="3"/>
  <c r="AA394" i="3" s="1"/>
  <c r="G393" i="3"/>
  <c r="AA393" i="3" s="1"/>
  <c r="G392" i="3"/>
  <c r="AA392" i="3" s="1"/>
  <c r="G391" i="3"/>
  <c r="AA391" i="3" s="1"/>
  <c r="G390" i="3"/>
  <c r="AA390" i="3" s="1"/>
  <c r="G389" i="3"/>
  <c r="AA389" i="3" s="1"/>
  <c r="G388" i="3"/>
  <c r="AA388" i="3" s="1"/>
  <c r="G387" i="3"/>
  <c r="AA387" i="3" s="1"/>
  <c r="G386" i="3"/>
  <c r="AA386" i="3" s="1"/>
  <c r="G385" i="3"/>
  <c r="AA385" i="3" s="1"/>
  <c r="G384" i="3"/>
  <c r="AA384" i="3" s="1"/>
  <c r="G383" i="3"/>
  <c r="AA383" i="3" s="1"/>
  <c r="G382" i="3"/>
  <c r="AA382" i="3" s="1"/>
  <c r="G381" i="3"/>
  <c r="AA381" i="3" s="1"/>
  <c r="G380" i="3"/>
  <c r="AA380" i="3" s="1"/>
  <c r="G379" i="3"/>
  <c r="AA379" i="3" s="1"/>
  <c r="G378" i="3"/>
  <c r="AA378" i="3" s="1"/>
  <c r="G377" i="3"/>
  <c r="AA377" i="3" s="1"/>
  <c r="G376" i="3"/>
  <c r="AA376" i="3" s="1"/>
  <c r="G375" i="3"/>
  <c r="AA375" i="3" s="1"/>
  <c r="G374" i="3"/>
  <c r="AA374" i="3" s="1"/>
  <c r="G373" i="3"/>
  <c r="AA373" i="3" s="1"/>
  <c r="G372" i="3"/>
  <c r="AA372" i="3" s="1"/>
  <c r="G371" i="3"/>
  <c r="AA371" i="3" s="1"/>
  <c r="G370" i="3"/>
  <c r="AA370" i="3" s="1"/>
  <c r="G369" i="3"/>
  <c r="AA369" i="3" s="1"/>
  <c r="G368" i="3"/>
  <c r="AA368" i="3" s="1"/>
  <c r="G367" i="3"/>
  <c r="AA367" i="3" s="1"/>
  <c r="G366" i="3"/>
  <c r="AA366" i="3" s="1"/>
  <c r="G365" i="3"/>
  <c r="AA365" i="3" s="1"/>
  <c r="G364" i="3"/>
  <c r="AA364" i="3" s="1"/>
  <c r="G363" i="3"/>
  <c r="AA363" i="3" s="1"/>
  <c r="G362" i="3"/>
  <c r="AA362" i="3" s="1"/>
  <c r="G361" i="3"/>
  <c r="AA361" i="3" s="1"/>
  <c r="G360" i="3"/>
  <c r="AA360" i="3" s="1"/>
  <c r="G359" i="3"/>
  <c r="AA359" i="3" s="1"/>
  <c r="G358" i="3"/>
  <c r="AA358" i="3" s="1"/>
  <c r="G357" i="3"/>
  <c r="AA357" i="3" s="1"/>
  <c r="G356" i="3"/>
  <c r="AA356" i="3" s="1"/>
  <c r="G355" i="3"/>
  <c r="AA355" i="3" s="1"/>
  <c r="G354" i="3"/>
  <c r="AA354" i="3" s="1"/>
  <c r="G353" i="3"/>
  <c r="AA353" i="3" s="1"/>
  <c r="G352" i="3"/>
  <c r="AA352" i="3" s="1"/>
  <c r="G351" i="3"/>
  <c r="AA351" i="3" s="1"/>
  <c r="G350" i="3"/>
  <c r="AA350" i="3" s="1"/>
  <c r="G349" i="3"/>
  <c r="AA349" i="3" s="1"/>
  <c r="G348" i="3"/>
  <c r="AA348" i="3" s="1"/>
  <c r="G347" i="3"/>
  <c r="AA347" i="3" s="1"/>
  <c r="G346" i="3"/>
  <c r="AA346" i="3" s="1"/>
  <c r="G345" i="3"/>
  <c r="AA345" i="3" s="1"/>
  <c r="G344" i="3"/>
  <c r="AA344" i="3" s="1"/>
  <c r="G343" i="3"/>
  <c r="AA343" i="3" s="1"/>
  <c r="G342" i="3"/>
  <c r="AA342" i="3" s="1"/>
  <c r="G341" i="3"/>
  <c r="AA341" i="3" s="1"/>
  <c r="G340" i="3"/>
  <c r="AA340" i="3" s="1"/>
  <c r="G339" i="3"/>
  <c r="AA339" i="3" s="1"/>
  <c r="G338" i="3"/>
  <c r="AA338" i="3" s="1"/>
  <c r="G337" i="3"/>
  <c r="AA337" i="3" s="1"/>
  <c r="G336" i="3"/>
  <c r="AA336" i="3" s="1"/>
  <c r="G335" i="3"/>
  <c r="AA335" i="3" s="1"/>
  <c r="G334" i="3"/>
  <c r="AA334" i="3" s="1"/>
  <c r="G333" i="3"/>
  <c r="AA333" i="3" s="1"/>
  <c r="G332" i="3"/>
  <c r="AA332" i="3" s="1"/>
  <c r="G331" i="3"/>
  <c r="AA331" i="3" s="1"/>
  <c r="G330" i="3"/>
  <c r="AA330" i="3" s="1"/>
  <c r="G329" i="3"/>
  <c r="AA329" i="3" s="1"/>
  <c r="G328" i="3"/>
  <c r="AA328" i="3" s="1"/>
  <c r="G327" i="3"/>
  <c r="AA327" i="3" s="1"/>
  <c r="G326" i="3"/>
  <c r="AA326" i="3" s="1"/>
  <c r="G325" i="3"/>
  <c r="AA325" i="3" s="1"/>
  <c r="G324" i="3"/>
  <c r="AA324" i="3" s="1"/>
  <c r="G323" i="3"/>
  <c r="AA323" i="3" s="1"/>
  <c r="G322" i="3"/>
  <c r="AA322" i="3" s="1"/>
  <c r="G321" i="3"/>
  <c r="AA321" i="3" s="1"/>
  <c r="G320" i="3"/>
  <c r="AA320" i="3" s="1"/>
  <c r="G319" i="3"/>
  <c r="AA319" i="3" s="1"/>
  <c r="G318" i="3"/>
  <c r="AA318" i="3" s="1"/>
  <c r="G317" i="3"/>
  <c r="AA317" i="3" s="1"/>
  <c r="G316" i="3"/>
  <c r="AA316" i="3" s="1"/>
  <c r="G315" i="3"/>
  <c r="AA315" i="3" s="1"/>
  <c r="G314" i="3"/>
  <c r="AA314" i="3" s="1"/>
  <c r="G313" i="3"/>
  <c r="AA313" i="3" s="1"/>
  <c r="G312" i="3"/>
  <c r="AA312" i="3" s="1"/>
  <c r="G311" i="3"/>
  <c r="AA311" i="3" s="1"/>
  <c r="G310" i="3"/>
  <c r="AA310" i="3" s="1"/>
  <c r="G309" i="3"/>
  <c r="AA309" i="3" s="1"/>
  <c r="G308" i="3"/>
  <c r="AA308" i="3" s="1"/>
  <c r="G307" i="3"/>
  <c r="AA307" i="3" s="1"/>
  <c r="G306" i="3"/>
  <c r="AA306" i="3" s="1"/>
  <c r="G305" i="3"/>
  <c r="AA305" i="3" s="1"/>
  <c r="G304" i="3"/>
  <c r="AA304" i="3" s="1"/>
  <c r="G303" i="3"/>
  <c r="AA303" i="3" s="1"/>
  <c r="G302" i="3"/>
  <c r="AA302" i="3" s="1"/>
  <c r="G301" i="3"/>
  <c r="AA301" i="3" s="1"/>
  <c r="G300" i="3"/>
  <c r="AA300" i="3" s="1"/>
  <c r="G299" i="3"/>
  <c r="G298" i="3"/>
  <c r="AA298" i="3" s="1"/>
  <c r="G297" i="3"/>
  <c r="AA297" i="3" s="1"/>
  <c r="G296" i="3"/>
  <c r="AA296" i="3" s="1"/>
  <c r="G295" i="3"/>
  <c r="AA295" i="3" s="1"/>
  <c r="G294" i="3"/>
  <c r="AA294" i="3" s="1"/>
  <c r="G293" i="3"/>
  <c r="AA293" i="3" s="1"/>
  <c r="G292" i="3"/>
  <c r="AA292" i="3" s="1"/>
  <c r="G291" i="3"/>
  <c r="AA291" i="3" s="1"/>
  <c r="G290" i="3"/>
  <c r="AA290" i="3" s="1"/>
  <c r="G289" i="3"/>
  <c r="AA289" i="3" s="1"/>
  <c r="G288" i="3"/>
  <c r="AA288" i="3" s="1"/>
  <c r="G287" i="3"/>
  <c r="AA287" i="3" s="1"/>
  <c r="G286" i="3"/>
  <c r="AA286" i="3" s="1"/>
  <c r="G285" i="3"/>
  <c r="AA285" i="3" s="1"/>
  <c r="G284" i="3"/>
  <c r="AA284" i="3" s="1"/>
  <c r="G283" i="3"/>
  <c r="AA283" i="3" s="1"/>
  <c r="G282" i="3"/>
  <c r="AA282" i="3" s="1"/>
  <c r="G281" i="3"/>
  <c r="AA281" i="3" s="1"/>
  <c r="G280" i="3"/>
  <c r="AA280" i="3" s="1"/>
  <c r="G279" i="3"/>
  <c r="AA279" i="3" s="1"/>
  <c r="G278" i="3"/>
  <c r="AA278" i="3" s="1"/>
  <c r="G277" i="3"/>
  <c r="AA277" i="3" s="1"/>
  <c r="G276" i="3"/>
  <c r="AA276" i="3" s="1"/>
  <c r="G275" i="3"/>
  <c r="AA275" i="3" s="1"/>
  <c r="G274" i="3"/>
  <c r="AA274" i="3" s="1"/>
  <c r="G273" i="3"/>
  <c r="AA273" i="3" s="1"/>
  <c r="G272" i="3"/>
  <c r="AA272" i="3" s="1"/>
  <c r="G271" i="3"/>
  <c r="AA271" i="3" s="1"/>
  <c r="G270" i="3"/>
  <c r="AA270" i="3" s="1"/>
  <c r="G269" i="3"/>
  <c r="AA269" i="3" s="1"/>
  <c r="G268" i="3"/>
  <c r="AA268" i="3" s="1"/>
  <c r="G267" i="3"/>
  <c r="AA267" i="3" s="1"/>
  <c r="G266" i="3"/>
  <c r="AA266" i="3" s="1"/>
  <c r="G265" i="3"/>
  <c r="AA265" i="3" s="1"/>
  <c r="G264" i="3"/>
  <c r="AA264" i="3" s="1"/>
  <c r="G263" i="3"/>
  <c r="AA263" i="3" s="1"/>
  <c r="G262" i="3"/>
  <c r="AA262" i="3" s="1"/>
  <c r="G261" i="3"/>
  <c r="AA261" i="3" s="1"/>
  <c r="G260" i="3"/>
  <c r="AA260" i="3" s="1"/>
  <c r="G259" i="3"/>
  <c r="AA259" i="3" s="1"/>
  <c r="G258" i="3"/>
  <c r="AA258" i="3" s="1"/>
  <c r="G257" i="3"/>
  <c r="AA257" i="3" s="1"/>
  <c r="G256" i="3"/>
  <c r="AA256" i="3" s="1"/>
  <c r="G255" i="3"/>
  <c r="AA255" i="3" s="1"/>
  <c r="G254" i="3"/>
  <c r="AA254" i="3" s="1"/>
  <c r="G253" i="3"/>
  <c r="AA253" i="3" s="1"/>
  <c r="G252" i="3"/>
  <c r="AA252" i="3" s="1"/>
  <c r="G251" i="3"/>
  <c r="AA251" i="3" s="1"/>
  <c r="G250" i="3"/>
  <c r="AA250" i="3" s="1"/>
  <c r="G249" i="3"/>
  <c r="AA249" i="3" s="1"/>
  <c r="G248" i="3"/>
  <c r="AA248" i="3" s="1"/>
  <c r="G247" i="3"/>
  <c r="AA247" i="3" s="1"/>
  <c r="G246" i="3"/>
  <c r="AA246" i="3" s="1"/>
  <c r="G245" i="3"/>
  <c r="AA245" i="3" s="1"/>
  <c r="G244" i="3"/>
  <c r="AA244" i="3" s="1"/>
  <c r="G243" i="3"/>
  <c r="AA243" i="3" s="1"/>
  <c r="G242" i="3"/>
  <c r="AA242" i="3" s="1"/>
  <c r="G241" i="3"/>
  <c r="AA241" i="3" s="1"/>
  <c r="G240" i="3"/>
  <c r="AA240" i="3" s="1"/>
  <c r="G239" i="3"/>
  <c r="AA239" i="3" s="1"/>
  <c r="G238" i="3"/>
  <c r="AA238" i="3" s="1"/>
  <c r="G237" i="3"/>
  <c r="AA237" i="3" s="1"/>
  <c r="G236" i="3"/>
  <c r="AA236" i="3" s="1"/>
  <c r="G235" i="3"/>
  <c r="AA235" i="3" s="1"/>
  <c r="G234" i="3"/>
  <c r="AA234" i="3" s="1"/>
  <c r="G233" i="3"/>
  <c r="AA233" i="3" s="1"/>
  <c r="G232" i="3"/>
  <c r="AA232" i="3" s="1"/>
  <c r="G231" i="3"/>
  <c r="AA231" i="3" s="1"/>
  <c r="G230" i="3"/>
  <c r="AA230" i="3" s="1"/>
  <c r="G229" i="3"/>
  <c r="AA229" i="3" s="1"/>
  <c r="G228" i="3"/>
  <c r="AA228" i="3" s="1"/>
  <c r="G227" i="3"/>
  <c r="AA227" i="3" s="1"/>
  <c r="G226" i="3"/>
  <c r="AA226" i="3" s="1"/>
  <c r="G225" i="3"/>
  <c r="AA225" i="3" s="1"/>
  <c r="G224" i="3"/>
  <c r="AA224" i="3" s="1"/>
  <c r="G223" i="3"/>
  <c r="AA223" i="3" s="1"/>
  <c r="G222" i="3"/>
  <c r="AA222" i="3" s="1"/>
  <c r="G221" i="3"/>
  <c r="AA221" i="3" s="1"/>
  <c r="G220" i="3"/>
  <c r="AA220" i="3" s="1"/>
  <c r="G219" i="3"/>
  <c r="AA219" i="3" s="1"/>
  <c r="G218" i="3"/>
  <c r="AA218" i="3" s="1"/>
  <c r="G217" i="3"/>
  <c r="AA217" i="3" s="1"/>
  <c r="G216" i="3"/>
  <c r="AA216" i="3" s="1"/>
  <c r="G215" i="3"/>
  <c r="AA215" i="3" s="1"/>
  <c r="G214" i="3"/>
  <c r="AA214" i="3" s="1"/>
  <c r="G213" i="3"/>
  <c r="AA213" i="3" s="1"/>
  <c r="G212" i="3"/>
  <c r="AA212" i="3" s="1"/>
  <c r="G211" i="3"/>
  <c r="AA211" i="3" s="1"/>
  <c r="G210" i="3"/>
  <c r="AA210" i="3" s="1"/>
  <c r="G209" i="3"/>
  <c r="AA209" i="3" s="1"/>
  <c r="G208" i="3"/>
  <c r="AA208" i="3" s="1"/>
  <c r="G207" i="3"/>
  <c r="AA207" i="3" s="1"/>
  <c r="G206" i="3"/>
  <c r="AA206" i="3" s="1"/>
  <c r="G205" i="3"/>
  <c r="AA205" i="3" s="1"/>
  <c r="G204" i="3"/>
  <c r="AA204" i="3" s="1"/>
  <c r="G203" i="3"/>
  <c r="AA203" i="3" s="1"/>
  <c r="G202" i="3"/>
  <c r="AA202" i="3" s="1"/>
  <c r="G201" i="3"/>
  <c r="AA201" i="3" s="1"/>
  <c r="G200" i="3"/>
  <c r="AA200" i="3" s="1"/>
  <c r="G199" i="3"/>
  <c r="AA199" i="3" s="1"/>
  <c r="G198" i="3"/>
  <c r="AA198" i="3" s="1"/>
  <c r="G197" i="3"/>
  <c r="AA197" i="3" s="1"/>
  <c r="G196" i="3"/>
  <c r="AA196" i="3" s="1"/>
  <c r="G195" i="3"/>
  <c r="AA195" i="3" s="1"/>
  <c r="G194" i="3"/>
  <c r="AA194" i="3" s="1"/>
  <c r="G193" i="3"/>
  <c r="AA193" i="3" s="1"/>
  <c r="G192" i="3"/>
  <c r="AA192" i="3" s="1"/>
  <c r="G191" i="3"/>
  <c r="AA191" i="3" s="1"/>
  <c r="G190" i="3"/>
  <c r="AA190" i="3" s="1"/>
  <c r="G189" i="3"/>
  <c r="AA189" i="3" s="1"/>
  <c r="G188" i="3"/>
  <c r="AA188" i="3" s="1"/>
  <c r="G187" i="3"/>
  <c r="AA187" i="3" s="1"/>
  <c r="G186" i="3"/>
  <c r="AA186" i="3" s="1"/>
  <c r="G185" i="3"/>
  <c r="AA185" i="3" s="1"/>
  <c r="G184" i="3"/>
  <c r="AA184" i="3" s="1"/>
  <c r="G183" i="3"/>
  <c r="AA183" i="3" s="1"/>
  <c r="G182" i="3"/>
  <c r="AA182" i="3" s="1"/>
  <c r="G181" i="3"/>
  <c r="AA181" i="3" s="1"/>
  <c r="G180" i="3"/>
  <c r="AA180" i="3" s="1"/>
  <c r="G179" i="3"/>
  <c r="AA179" i="3" s="1"/>
  <c r="G178" i="3"/>
  <c r="AA178" i="3" s="1"/>
  <c r="G177" i="3"/>
  <c r="AA177" i="3" s="1"/>
  <c r="G176" i="3"/>
  <c r="AA176" i="3" s="1"/>
  <c r="G175" i="3"/>
  <c r="AA175" i="3" s="1"/>
  <c r="G174" i="3"/>
  <c r="AA174" i="3" s="1"/>
  <c r="G173" i="3"/>
  <c r="AA173" i="3" s="1"/>
  <c r="G172" i="3"/>
  <c r="AA172" i="3" s="1"/>
  <c r="G171" i="3"/>
  <c r="AA171" i="3" s="1"/>
  <c r="G170" i="3"/>
  <c r="AA170" i="3" s="1"/>
  <c r="G169" i="3"/>
  <c r="AA169" i="3" s="1"/>
  <c r="G168" i="3"/>
  <c r="AA168" i="3" s="1"/>
  <c r="G167" i="3"/>
  <c r="AA167" i="3" s="1"/>
  <c r="G166" i="3"/>
  <c r="AA166" i="3" s="1"/>
  <c r="G165" i="3"/>
  <c r="AA165" i="3" s="1"/>
  <c r="G164" i="3"/>
  <c r="AA164" i="3" s="1"/>
  <c r="G163" i="3"/>
  <c r="AA163" i="3" s="1"/>
  <c r="G162" i="3"/>
  <c r="AA162" i="3" s="1"/>
  <c r="G161" i="3"/>
  <c r="AA161" i="3" s="1"/>
  <c r="G160" i="3"/>
  <c r="AA160" i="3" s="1"/>
  <c r="G159" i="3"/>
  <c r="AA159" i="3" s="1"/>
  <c r="G158" i="3"/>
  <c r="AA158" i="3" s="1"/>
  <c r="G157" i="3"/>
  <c r="AA157" i="3" s="1"/>
  <c r="G156" i="3"/>
  <c r="AA156" i="3" s="1"/>
  <c r="G155" i="3"/>
  <c r="AA155" i="3" s="1"/>
  <c r="G154" i="3"/>
  <c r="AA154" i="3" s="1"/>
  <c r="G153" i="3"/>
  <c r="AA153" i="3" s="1"/>
  <c r="G152" i="3"/>
  <c r="AA152" i="3" s="1"/>
  <c r="G151" i="3"/>
  <c r="AA151" i="3" s="1"/>
  <c r="G150" i="3"/>
  <c r="AA150" i="3" s="1"/>
  <c r="G149" i="3"/>
  <c r="AA149" i="3" s="1"/>
  <c r="G148" i="3"/>
  <c r="AA148" i="3" s="1"/>
  <c r="G147" i="3"/>
  <c r="AA147" i="3" s="1"/>
  <c r="G146" i="3"/>
  <c r="AA146" i="3" s="1"/>
  <c r="G145" i="3"/>
  <c r="AA145" i="3" s="1"/>
  <c r="G144" i="3"/>
  <c r="AA144" i="3" s="1"/>
  <c r="G143" i="3"/>
  <c r="AA143" i="3" s="1"/>
  <c r="G142" i="3"/>
  <c r="AA142" i="3" s="1"/>
  <c r="G141" i="3"/>
  <c r="AA141" i="3" s="1"/>
  <c r="G140" i="3"/>
  <c r="AA140" i="3" s="1"/>
  <c r="G139" i="3"/>
  <c r="AA139" i="3" s="1"/>
  <c r="G138" i="3"/>
  <c r="AA138" i="3" s="1"/>
  <c r="G137" i="3"/>
  <c r="AA137" i="3" s="1"/>
  <c r="G136" i="3"/>
  <c r="AA136" i="3" s="1"/>
  <c r="G135" i="3"/>
  <c r="AA135" i="3" s="1"/>
  <c r="G134" i="3"/>
  <c r="AA134" i="3" s="1"/>
  <c r="G133" i="3"/>
  <c r="AA133" i="3" s="1"/>
  <c r="G132" i="3"/>
  <c r="AA132" i="3" s="1"/>
  <c r="G131" i="3"/>
  <c r="AA131" i="3" s="1"/>
  <c r="G130" i="3"/>
  <c r="AA130" i="3" s="1"/>
  <c r="G129" i="3"/>
  <c r="AA129" i="3" s="1"/>
  <c r="G128" i="3"/>
  <c r="AA128" i="3" s="1"/>
  <c r="G127" i="3"/>
  <c r="AA127" i="3" s="1"/>
  <c r="G126" i="3"/>
  <c r="AA126" i="3" s="1"/>
  <c r="G125" i="3"/>
  <c r="AA125" i="3" s="1"/>
  <c r="G124" i="3"/>
  <c r="AA124" i="3" s="1"/>
  <c r="G123" i="3"/>
  <c r="AA123" i="3" s="1"/>
  <c r="G122" i="3"/>
  <c r="AA122" i="3" s="1"/>
  <c r="G121" i="3"/>
  <c r="AA121" i="3" s="1"/>
  <c r="G120" i="3"/>
  <c r="AA120" i="3" s="1"/>
  <c r="G119" i="3"/>
  <c r="AA119" i="3" s="1"/>
  <c r="G118" i="3"/>
  <c r="AA118" i="3" s="1"/>
  <c r="G117" i="3"/>
  <c r="AA117" i="3" s="1"/>
  <c r="G116" i="3"/>
  <c r="AA116" i="3" s="1"/>
  <c r="G115" i="3"/>
  <c r="AA115" i="3" s="1"/>
  <c r="G114" i="3"/>
  <c r="AA114" i="3" s="1"/>
  <c r="G113" i="3"/>
  <c r="AA113" i="3" s="1"/>
  <c r="G112" i="3"/>
  <c r="AA112" i="3" s="1"/>
  <c r="G111" i="3"/>
  <c r="AA111" i="3" s="1"/>
  <c r="G110" i="3"/>
  <c r="AA110" i="3" s="1"/>
  <c r="G109" i="3"/>
  <c r="AA109" i="3" s="1"/>
  <c r="G108" i="3"/>
  <c r="AA108" i="3" s="1"/>
  <c r="G107" i="3"/>
  <c r="AA107" i="3" s="1"/>
  <c r="G106" i="3"/>
  <c r="AA106" i="3" s="1"/>
  <c r="G105" i="3"/>
  <c r="AA105" i="3" s="1"/>
  <c r="G104" i="3"/>
  <c r="AA104" i="3" s="1"/>
  <c r="G103" i="3"/>
  <c r="AA103" i="3" s="1"/>
  <c r="G102" i="3"/>
  <c r="AA102" i="3" s="1"/>
  <c r="G101" i="3"/>
  <c r="AA101" i="3" s="1"/>
  <c r="G100" i="3"/>
  <c r="AA100" i="3" s="1"/>
  <c r="G99" i="3"/>
  <c r="AA99" i="3" s="1"/>
  <c r="G98" i="3"/>
  <c r="AA98" i="3" s="1"/>
  <c r="G97" i="3"/>
  <c r="AA97" i="3" s="1"/>
  <c r="G96" i="3"/>
  <c r="AA96" i="3" s="1"/>
  <c r="G95" i="3"/>
  <c r="AA95" i="3" s="1"/>
  <c r="G94" i="3"/>
  <c r="AA94" i="3" s="1"/>
  <c r="G93" i="3"/>
  <c r="AA93" i="3" s="1"/>
  <c r="G92" i="3"/>
  <c r="AA92" i="3" s="1"/>
  <c r="G91" i="3"/>
  <c r="AA91" i="3" s="1"/>
  <c r="G90" i="3"/>
  <c r="AA90" i="3" s="1"/>
  <c r="G89" i="3"/>
  <c r="AA89" i="3" s="1"/>
  <c r="G88" i="3"/>
  <c r="AA88" i="3" s="1"/>
  <c r="G87" i="3"/>
  <c r="AA87" i="3" s="1"/>
  <c r="G86" i="3"/>
  <c r="AA86" i="3" s="1"/>
  <c r="G85" i="3"/>
  <c r="AA85" i="3" s="1"/>
  <c r="G84" i="3"/>
  <c r="AA84" i="3" s="1"/>
  <c r="G83" i="3"/>
  <c r="AA83" i="3" s="1"/>
  <c r="G82" i="3"/>
  <c r="AA82" i="3" s="1"/>
  <c r="G81" i="3"/>
  <c r="AA81" i="3" s="1"/>
  <c r="G80" i="3"/>
  <c r="AA80" i="3" s="1"/>
  <c r="G79" i="3"/>
  <c r="AA79" i="3" s="1"/>
  <c r="G78" i="3"/>
  <c r="AA78" i="3" s="1"/>
  <c r="G77" i="3"/>
  <c r="AA77" i="3" s="1"/>
  <c r="G76" i="3"/>
  <c r="AA76" i="3" s="1"/>
  <c r="G75" i="3"/>
  <c r="AA75" i="3" s="1"/>
  <c r="G74" i="3"/>
  <c r="AA74" i="3" s="1"/>
  <c r="G73" i="3"/>
  <c r="AA73" i="3" s="1"/>
  <c r="G72" i="3"/>
  <c r="AA72" i="3" s="1"/>
  <c r="G71" i="3"/>
  <c r="AA71" i="3" s="1"/>
  <c r="G70" i="3"/>
  <c r="AA70" i="3" s="1"/>
  <c r="G69" i="3"/>
  <c r="AA69" i="3" s="1"/>
  <c r="G68" i="3"/>
  <c r="AA68" i="3" s="1"/>
  <c r="G67" i="3"/>
  <c r="AA67" i="3" s="1"/>
  <c r="G66" i="3"/>
  <c r="AA66" i="3" s="1"/>
  <c r="G65" i="3"/>
  <c r="AA65" i="3" s="1"/>
  <c r="G64" i="3"/>
  <c r="AA64" i="3" s="1"/>
  <c r="G63" i="3"/>
  <c r="AA63" i="3" s="1"/>
  <c r="G62" i="3"/>
  <c r="AA62" i="3" s="1"/>
  <c r="G61" i="3"/>
  <c r="AA61" i="3" s="1"/>
  <c r="G60" i="3"/>
  <c r="AA60" i="3" s="1"/>
  <c r="G59" i="3"/>
  <c r="AA59" i="3" s="1"/>
  <c r="G58" i="3"/>
  <c r="AA58" i="3" s="1"/>
  <c r="G57" i="3"/>
  <c r="AA57" i="3" s="1"/>
  <c r="G56" i="3"/>
  <c r="AA56" i="3" s="1"/>
  <c r="G55" i="3"/>
  <c r="AA55" i="3" s="1"/>
  <c r="G54" i="3"/>
  <c r="AA54" i="3" s="1"/>
  <c r="G53" i="3"/>
  <c r="AA53" i="3" s="1"/>
  <c r="G52" i="3"/>
  <c r="AA52" i="3" s="1"/>
  <c r="G51" i="3"/>
  <c r="AA51" i="3" s="1"/>
  <c r="G50" i="3"/>
  <c r="AA50" i="3" s="1"/>
  <c r="G49" i="3"/>
  <c r="AA49" i="3" s="1"/>
  <c r="G48" i="3"/>
  <c r="AA48" i="3" s="1"/>
  <c r="G47" i="3"/>
  <c r="AA47" i="3" s="1"/>
  <c r="G46" i="3"/>
  <c r="AA46" i="3" s="1"/>
  <c r="G45" i="3"/>
  <c r="AA45" i="3" s="1"/>
  <c r="G44" i="3"/>
  <c r="AA44" i="3" s="1"/>
  <c r="G43" i="3"/>
  <c r="AA43" i="3" s="1"/>
  <c r="G42" i="3"/>
  <c r="AA42" i="3" s="1"/>
  <c r="G41" i="3"/>
  <c r="AA41" i="3" s="1"/>
  <c r="G40" i="3"/>
  <c r="AA40" i="3" s="1"/>
  <c r="G39" i="3"/>
  <c r="AA39" i="3" s="1"/>
  <c r="G38" i="3"/>
  <c r="AA38" i="3" s="1"/>
  <c r="G37" i="3"/>
  <c r="AA37" i="3" s="1"/>
  <c r="G36" i="3"/>
  <c r="AA36" i="3" s="1"/>
  <c r="G35" i="3"/>
  <c r="AA35" i="3" s="1"/>
  <c r="G34" i="3"/>
  <c r="AA34" i="3" s="1"/>
  <c r="G33" i="3"/>
  <c r="AA33" i="3" s="1"/>
  <c r="G32" i="3"/>
  <c r="AA32" i="3" s="1"/>
  <c r="G31" i="3"/>
  <c r="AA31" i="3" s="1"/>
  <c r="G30" i="3"/>
  <c r="AA30" i="3" s="1"/>
  <c r="G29" i="3"/>
  <c r="AA29" i="3" s="1"/>
  <c r="G28" i="3"/>
  <c r="AA28" i="3" s="1"/>
  <c r="G27" i="3"/>
  <c r="AA27" i="3" s="1"/>
  <c r="G26" i="3"/>
  <c r="AA26" i="3" s="1"/>
  <c r="G25" i="3"/>
  <c r="AA25" i="3" s="1"/>
  <c r="G24" i="3"/>
  <c r="AA24" i="3" s="1"/>
  <c r="G23" i="3"/>
  <c r="AA23" i="3" s="1"/>
  <c r="G22" i="3"/>
  <c r="AA22" i="3" s="1"/>
  <c r="G21" i="3"/>
  <c r="AA21" i="3" s="1"/>
  <c r="G20" i="3"/>
  <c r="AA20" i="3" s="1"/>
  <c r="G19" i="3"/>
  <c r="AA19" i="3" s="1"/>
  <c r="G18" i="3"/>
  <c r="AA18" i="3" s="1"/>
  <c r="G17" i="3"/>
  <c r="AA17" i="3" s="1"/>
  <c r="G16" i="3"/>
  <c r="AA16" i="3" s="1"/>
  <c r="G15" i="3"/>
  <c r="AA15" i="3" s="1"/>
  <c r="G14" i="3"/>
  <c r="AA14" i="3" s="1"/>
  <c r="AF1008" i="3"/>
  <c r="AF1000" i="3"/>
  <c r="AF996" i="3"/>
  <c r="AF992" i="3"/>
  <c r="AF988" i="3"/>
  <c r="AF984" i="3"/>
  <c r="AF980" i="3"/>
  <c r="AF976" i="3"/>
  <c r="AF972" i="3"/>
  <c r="AA970" i="3"/>
  <c r="AA967" i="3"/>
  <c r="AF966" i="3"/>
  <c r="AF936" i="3"/>
  <c r="AA935" i="3"/>
  <c r="AF932" i="3"/>
  <c r="AF928" i="3"/>
  <c r="AF924" i="3"/>
  <c r="AF920" i="3"/>
  <c r="AF916" i="3"/>
  <c r="AF912" i="3"/>
  <c r="AF908" i="3"/>
  <c r="AA906" i="3"/>
  <c r="AF902" i="3"/>
  <c r="AF878" i="3"/>
  <c r="AF872" i="3"/>
  <c r="AF868" i="3"/>
  <c r="AF864" i="3"/>
  <c r="AF860" i="3"/>
  <c r="AF856" i="3"/>
  <c r="AF852" i="3"/>
  <c r="AF848" i="3"/>
  <c r="AF844" i="3"/>
  <c r="AA842" i="3"/>
  <c r="AF822" i="3"/>
  <c r="AF816" i="3"/>
  <c r="AF812" i="3"/>
  <c r="AF808" i="3"/>
  <c r="AF804" i="3"/>
  <c r="AF800" i="3"/>
  <c r="AF796" i="3"/>
  <c r="AF792" i="3"/>
  <c r="AF788" i="3"/>
  <c r="AF784" i="3"/>
  <c r="AF780" i="3"/>
  <c r="AA778" i="3"/>
  <c r="AF776" i="3"/>
  <c r="AF772" i="3"/>
  <c r="AF768" i="3"/>
  <c r="AF764" i="3"/>
  <c r="AF760" i="3"/>
  <c r="AF758" i="3"/>
  <c r="AF756" i="3"/>
  <c r="AF752" i="3"/>
  <c r="AF748" i="3"/>
  <c r="AF744" i="3"/>
  <c r="AF740" i="3"/>
  <c r="AF736" i="3"/>
  <c r="AF732" i="3"/>
  <c r="AF728" i="3"/>
  <c r="AF724" i="3"/>
  <c r="AF720" i="3"/>
  <c r="AF716" i="3"/>
  <c r="AA714" i="3"/>
  <c r="AF712" i="3"/>
  <c r="AA711" i="3"/>
  <c r="AF708" i="3"/>
  <c r="AF704" i="3"/>
  <c r="AF700" i="3"/>
  <c r="AF696" i="3"/>
  <c r="AF694" i="3"/>
  <c r="AF692" i="3"/>
  <c r="AF688" i="3"/>
  <c r="AF684" i="3"/>
  <c r="AF680" i="3"/>
  <c r="AF676" i="3"/>
  <c r="AF672" i="3"/>
  <c r="AF668" i="3"/>
  <c r="AF664" i="3"/>
  <c r="AF660" i="3"/>
  <c r="AF656" i="3"/>
  <c r="AF652" i="3"/>
  <c r="AF650" i="3"/>
  <c r="AA650" i="3"/>
  <c r="AF648" i="3"/>
  <c r="AF644" i="3"/>
  <c r="AF640" i="3"/>
  <c r="AF636" i="3"/>
  <c r="AF632" i="3"/>
  <c r="AF628" i="3"/>
  <c r="AF624" i="3"/>
  <c r="AF620" i="3"/>
  <c r="AF616" i="3"/>
  <c r="AF612" i="3"/>
  <c r="AF608" i="3"/>
  <c r="AF606" i="3"/>
  <c r="AF604" i="3"/>
  <c r="AF600" i="3"/>
  <c r="AF596" i="3"/>
  <c r="AF592" i="3"/>
  <c r="AF588" i="3"/>
  <c r="AF586" i="3"/>
  <c r="AF584" i="3"/>
  <c r="AF580" i="3"/>
  <c r="AF578" i="3"/>
  <c r="AF576" i="3"/>
  <c r="AF572" i="3"/>
  <c r="AF570" i="3"/>
  <c r="AF568" i="3"/>
  <c r="AF564" i="3"/>
  <c r="AF562" i="3"/>
  <c r="AF560" i="3"/>
  <c r="AF556" i="3"/>
  <c r="AF554" i="3"/>
  <c r="AF552" i="3"/>
  <c r="AF548" i="3"/>
  <c r="AF544" i="3"/>
  <c r="AF540" i="3"/>
  <c r="AF536" i="3"/>
  <c r="AF532" i="3"/>
  <c r="AF528" i="3"/>
  <c r="AF524" i="3"/>
  <c r="AF520" i="3"/>
  <c r="AF516" i="3"/>
  <c r="AF512" i="3"/>
  <c r="AF508" i="3"/>
  <c r="AF504" i="3"/>
  <c r="AF500" i="3"/>
  <c r="AF496" i="3"/>
  <c r="AF492" i="3"/>
  <c r="AF488" i="3"/>
  <c r="AF484" i="3"/>
  <c r="AF480" i="3"/>
  <c r="AF476" i="3"/>
  <c r="AF472" i="3"/>
  <c r="AF468" i="3"/>
  <c r="AF464" i="3"/>
  <c r="AF460" i="3"/>
  <c r="AF456" i="3"/>
  <c r="AF454" i="3"/>
  <c r="AF452" i="3"/>
  <c r="AF448" i="3"/>
  <c r="AF444" i="3"/>
  <c r="AF440" i="3"/>
  <c r="AF436" i="3"/>
  <c r="AF432" i="3"/>
  <c r="AF428" i="3"/>
  <c r="AF424" i="3"/>
  <c r="AF420" i="3"/>
  <c r="AF416" i="3"/>
  <c r="AF412" i="3"/>
  <c r="AF410" i="3"/>
  <c r="AF408" i="3"/>
  <c r="AF404" i="3"/>
  <c r="AF400" i="3"/>
  <c r="AF396" i="3"/>
  <c r="AF392" i="3"/>
  <c r="AF388" i="3"/>
  <c r="AF384" i="3"/>
  <c r="AF380" i="3"/>
  <c r="AF376" i="3"/>
  <c r="AF372" i="3"/>
  <c r="AF368" i="3"/>
  <c r="AF366" i="3"/>
  <c r="AF364" i="3"/>
  <c r="AF360" i="3"/>
  <c r="AF356" i="3"/>
  <c r="AF352" i="3"/>
  <c r="AF348" i="3"/>
  <c r="AF344" i="3"/>
  <c r="AF340" i="3"/>
  <c r="AF336" i="3"/>
  <c r="AF334" i="3"/>
  <c r="AF332" i="3"/>
  <c r="AF328" i="3"/>
  <c r="AF326" i="3"/>
  <c r="AF324" i="3"/>
  <c r="AF320" i="3"/>
  <c r="AF318" i="3"/>
  <c r="AF316" i="3"/>
  <c r="AF312" i="3"/>
  <c r="AF310" i="3"/>
  <c r="AF308" i="3"/>
  <c r="AF304" i="3"/>
  <c r="AF302" i="3"/>
  <c r="AF300" i="3"/>
  <c r="AA299" i="3"/>
  <c r="AF296" i="3"/>
  <c r="AF292" i="3"/>
  <c r="AF288" i="3"/>
  <c r="AF284" i="3"/>
  <c r="AF280" i="3"/>
  <c r="AF276" i="3"/>
  <c r="AF274" i="3"/>
  <c r="AF272" i="3"/>
  <c r="AF268" i="3"/>
  <c r="AF264" i="3"/>
  <c r="AF260" i="3"/>
  <c r="AF256" i="3"/>
  <c r="AF252" i="3"/>
  <c r="AF248" i="3"/>
  <c r="AF244" i="3"/>
  <c r="AF240" i="3"/>
  <c r="AF236" i="3"/>
  <c r="AF232" i="3"/>
  <c r="AF230" i="3"/>
  <c r="AF228" i="3"/>
  <c r="AF224" i="3"/>
  <c r="AF220" i="3"/>
  <c r="AF216" i="3"/>
  <c r="AF212" i="3"/>
  <c r="AF208" i="3"/>
  <c r="AF204" i="3"/>
  <c r="AF200" i="3"/>
  <c r="AF196" i="3"/>
  <c r="AF192" i="3"/>
  <c r="AF188" i="3"/>
  <c r="AF184" i="3"/>
  <c r="AF180" i="3"/>
  <c r="AF176" i="3"/>
  <c r="AF172" i="3"/>
  <c r="AF168" i="3"/>
  <c r="AF164" i="3"/>
  <c r="AF160" i="3"/>
  <c r="AF156" i="3"/>
  <c r="AF152" i="3"/>
  <c r="AF148" i="3"/>
  <c r="AF146" i="3"/>
  <c r="AF144" i="3"/>
  <c r="AF140" i="3"/>
  <c r="AF136" i="3"/>
  <c r="AF132" i="3"/>
  <c r="AF128" i="3"/>
  <c r="AF124" i="3"/>
  <c r="AF120" i="3"/>
  <c r="AF116" i="3"/>
  <c r="AF114" i="3"/>
  <c r="AF112" i="3"/>
  <c r="AF108" i="3"/>
  <c r="AF104" i="3"/>
  <c r="AF100" i="3"/>
  <c r="AF96" i="3"/>
  <c r="AF92" i="3"/>
  <c r="AF88" i="3"/>
  <c r="AF84" i="3"/>
  <c r="AF80" i="3"/>
  <c r="AF76" i="3"/>
  <c r="AF72" i="3"/>
  <c r="AF68" i="3"/>
  <c r="AF64" i="3"/>
  <c r="AF60" i="3"/>
  <c r="AF56" i="3"/>
  <c r="AF52" i="3"/>
  <c r="AF48" i="3"/>
  <c r="AF44" i="3"/>
  <c r="AF40" i="3"/>
  <c r="AF38" i="3"/>
  <c r="AF36" i="3"/>
  <c r="AF32" i="3"/>
  <c r="AF28" i="3"/>
  <c r="AF24" i="3"/>
  <c r="A514" i="8"/>
  <c r="A513" i="8"/>
  <c r="A512" i="8"/>
  <c r="A511" i="8"/>
  <c r="A510" i="8"/>
  <c r="A509" i="8"/>
  <c r="A508" i="8"/>
  <c r="A507" i="8"/>
  <c r="A506" i="8"/>
  <c r="A505" i="8"/>
  <c r="A454" i="8"/>
  <c r="A453" i="8"/>
  <c r="A452" i="8"/>
  <c r="A451" i="8"/>
  <c r="A450" i="8"/>
  <c r="A449" i="8"/>
  <c r="A448" i="8"/>
  <c r="A447" i="8"/>
  <c r="A446" i="8"/>
  <c r="A445" i="8"/>
  <c r="A444" i="8"/>
  <c r="A443" i="8"/>
  <c r="A442" i="8"/>
  <c r="A441" i="8"/>
  <c r="A440" i="8"/>
  <c r="A439" i="8"/>
  <c r="A238" i="8"/>
  <c r="A237" i="8"/>
  <c r="A236" i="8"/>
  <c r="A235" i="8"/>
  <c r="A234" i="8"/>
  <c r="A233" i="8"/>
  <c r="A232" i="8"/>
  <c r="A231" i="8"/>
  <c r="A230" i="8"/>
  <c r="A229" i="8"/>
  <c r="A228" i="8"/>
  <c r="A227" i="8"/>
  <c r="A226" i="8"/>
  <c r="A225" i="8"/>
  <c r="A224" i="8"/>
  <c r="A223" i="8"/>
  <c r="A222" i="8"/>
  <c r="A221" i="8"/>
  <c r="A220" i="8"/>
  <c r="A219" i="8"/>
  <c r="A218" i="8"/>
  <c r="A217" i="8"/>
  <c r="A216" i="8"/>
  <c r="A215" i="8"/>
  <c r="A214" i="8"/>
  <c r="A213" i="8"/>
  <c r="A212" i="8"/>
  <c r="A211" i="8"/>
  <c r="A210" i="8"/>
  <c r="A209" i="8"/>
  <c r="A208" i="8"/>
  <c r="A207" i="8"/>
  <c r="A206" i="8"/>
  <c r="A205" i="8"/>
  <c r="A204" i="8"/>
  <c r="A203" i="8"/>
  <c r="A202" i="8"/>
  <c r="A201" i="8"/>
  <c r="A200" i="8"/>
  <c r="A199" i="8"/>
  <c r="A198" i="8"/>
  <c r="A197" i="8"/>
  <c r="A196" i="8"/>
  <c r="A195" i="8"/>
  <c r="A194" i="8"/>
  <c r="A193" i="8"/>
  <c r="A192" i="8"/>
  <c r="A191" i="8"/>
  <c r="A190" i="8"/>
  <c r="A189" i="8"/>
  <c r="A188" i="8"/>
  <c r="A187" i="8"/>
  <c r="A186" i="8"/>
  <c r="A185" i="8"/>
  <c r="A184" i="8"/>
  <c r="A183" i="8"/>
  <c r="A182" i="8"/>
  <c r="A181" i="8"/>
  <c r="A180" i="8"/>
  <c r="A179" i="8"/>
  <c r="A178" i="8"/>
  <c r="A177" i="8"/>
  <c r="A176" i="8"/>
  <c r="A175" i="8"/>
  <c r="A174" i="8"/>
  <c r="A173" i="8"/>
  <c r="A172" i="8"/>
  <c r="A171" i="8"/>
  <c r="A170" i="8"/>
  <c r="A169" i="8"/>
  <c r="A168" i="8"/>
  <c r="A167" i="8"/>
  <c r="A166" i="8"/>
  <c r="A165" i="8"/>
  <c r="A164" i="8"/>
  <c r="A163" i="8"/>
  <c r="A162" i="8"/>
  <c r="A161" i="8"/>
  <c r="A160" i="8"/>
  <c r="A159" i="8"/>
  <c r="A158" i="8"/>
  <c r="A157" i="8"/>
  <c r="A156" i="8"/>
  <c r="A155" i="8"/>
  <c r="A154" i="8"/>
  <c r="A153" i="8"/>
  <c r="A152" i="8"/>
  <c r="A151" i="8"/>
  <c r="A150" i="8"/>
  <c r="A149" i="8"/>
  <c r="A148" i="8"/>
  <c r="A147" i="8"/>
  <c r="A146" i="8"/>
  <c r="A145" i="8"/>
  <c r="A144" i="8"/>
  <c r="A143" i="8"/>
  <c r="A142" i="8"/>
  <c r="A141" i="8"/>
  <c r="A140" i="8"/>
  <c r="A139" i="8"/>
  <c r="A138" i="8"/>
  <c r="A137" i="8"/>
  <c r="A136" i="8"/>
  <c r="A135" i="8"/>
  <c r="A134" i="8"/>
  <c r="A133" i="8"/>
  <c r="A132" i="8"/>
  <c r="A131" i="8"/>
  <c r="A130" i="8"/>
  <c r="A129" i="8"/>
  <c r="A128" i="8"/>
  <c r="A127" i="8"/>
  <c r="A126" i="8"/>
  <c r="A125" i="8"/>
  <c r="A124" i="8"/>
  <c r="A123" i="8"/>
  <c r="A122" i="8"/>
  <c r="A121" i="8"/>
  <c r="A120" i="8"/>
  <c r="A119" i="8"/>
  <c r="A118" i="8"/>
  <c r="A117" i="8"/>
  <c r="A116" i="8"/>
  <c r="A115" i="8"/>
  <c r="A114" i="8"/>
  <c r="A113" i="8"/>
  <c r="A112" i="8"/>
  <c r="A111" i="8"/>
  <c r="A110" i="8"/>
  <c r="A109" i="8"/>
  <c r="A108" i="8"/>
  <c r="A107" i="8"/>
  <c r="A106" i="8"/>
  <c r="A105" i="8"/>
  <c r="A104" i="8"/>
  <c r="A103" i="8"/>
  <c r="A102" i="8"/>
  <c r="A101" i="8"/>
  <c r="A100" i="8"/>
  <c r="A99" i="8"/>
  <c r="A98" i="8"/>
  <c r="A97" i="8"/>
  <c r="A96" i="8"/>
  <c r="A95" i="8"/>
  <c r="A94" i="8"/>
  <c r="A93" i="8"/>
  <c r="A92" i="8"/>
  <c r="A91" i="8"/>
  <c r="A90" i="8"/>
  <c r="A89" i="8"/>
  <c r="A88" i="8"/>
  <c r="A87" i="8"/>
  <c r="A86" i="8"/>
  <c r="A85" i="8"/>
  <c r="A84" i="8"/>
  <c r="A83" i="8"/>
  <c r="A82" i="8"/>
  <c r="A81" i="8"/>
  <c r="A80" i="8"/>
  <c r="A79" i="8"/>
  <c r="A78" i="8"/>
  <c r="A77" i="8"/>
  <c r="A76" i="8"/>
  <c r="A75" i="8"/>
  <c r="A74" i="8"/>
  <c r="A73" i="8"/>
  <c r="A72" i="8"/>
  <c r="A71" i="8"/>
  <c r="A70" i="8"/>
  <c r="A69" i="8"/>
  <c r="A68" i="8"/>
  <c r="A67" i="8"/>
  <c r="A66" i="8"/>
  <c r="A65" i="8"/>
  <c r="A64" i="8"/>
  <c r="A63" i="8"/>
  <c r="A62" i="8"/>
  <c r="A61" i="8"/>
  <c r="A60" i="8"/>
  <c r="A59" i="8"/>
  <c r="A58" i="8"/>
  <c r="A57" i="8"/>
  <c r="A56" i="8"/>
  <c r="A55" i="8"/>
  <c r="A54" i="8"/>
  <c r="A53" i="8"/>
  <c r="A52" i="8"/>
  <c r="A51" i="8"/>
  <c r="A50" i="8"/>
  <c r="A49" i="8"/>
  <c r="A48" i="8"/>
  <c r="A47" i="8"/>
  <c r="A46" i="8"/>
  <c r="A45" i="8"/>
  <c r="A44" i="8"/>
  <c r="A43" i="8"/>
  <c r="A42" i="8"/>
  <c r="A41" i="8"/>
  <c r="A40" i="8"/>
  <c r="A39" i="8"/>
  <c r="A38" i="8"/>
  <c r="A37" i="8"/>
  <c r="A36" i="8"/>
  <c r="A35" i="8"/>
  <c r="A34" i="8"/>
  <c r="A33" i="8"/>
  <c r="A32" i="8"/>
  <c r="A31" i="8"/>
  <c r="A30" i="8"/>
  <c r="A29" i="8"/>
  <c r="A28" i="8"/>
  <c r="A27" i="8"/>
  <c r="A26" i="8"/>
  <c r="A25" i="8"/>
  <c r="A24" i="8"/>
  <c r="A23" i="8"/>
  <c r="A22" i="8"/>
  <c r="A21" i="8"/>
  <c r="A20" i="8"/>
  <c r="A19" i="8"/>
  <c r="A18" i="8"/>
  <c r="A17" i="8"/>
  <c r="A16" i="8"/>
  <c r="A262" i="6"/>
  <c r="A261" i="6"/>
  <c r="A260" i="6"/>
  <c r="A259" i="6"/>
  <c r="A258" i="6"/>
  <c r="A257" i="6"/>
  <c r="A256" i="6"/>
  <c r="A255" i="6"/>
  <c r="A254" i="6"/>
  <c r="A253" i="6"/>
  <c r="A252" i="6"/>
  <c r="A251" i="6"/>
  <c r="A250" i="6"/>
  <c r="A249" i="6"/>
  <c r="A248" i="6"/>
  <c r="A247" i="6"/>
  <c r="A246" i="6"/>
  <c r="A245" i="6"/>
  <c r="A244" i="6"/>
  <c r="A243" i="6"/>
  <c r="A242" i="6"/>
  <c r="A241" i="6"/>
  <c r="A240" i="6"/>
  <c r="A239" i="6"/>
  <c r="A238" i="6"/>
  <c r="A237" i="6"/>
  <c r="A236" i="6"/>
  <c r="A235" i="6"/>
  <c r="A234" i="6"/>
  <c r="A233" i="6"/>
  <c r="A232" i="6"/>
  <c r="A231" i="6"/>
  <c r="A230" i="6"/>
  <c r="A229" i="6"/>
  <c r="A228" i="6"/>
  <c r="A227" i="6"/>
  <c r="A226" i="6"/>
  <c r="A225" i="6"/>
  <c r="A224" i="6"/>
  <c r="A223" i="6"/>
  <c r="A222" i="6"/>
  <c r="A221" i="6"/>
  <c r="A220" i="6"/>
  <c r="A219" i="6"/>
  <c r="A218" i="6"/>
  <c r="A217" i="6"/>
  <c r="A216" i="6"/>
  <c r="A215" i="6"/>
  <c r="A214" i="6"/>
  <c r="A213" i="6"/>
  <c r="A212" i="6"/>
  <c r="A211" i="6"/>
  <c r="A210" i="6"/>
  <c r="A209" i="6"/>
  <c r="A208" i="6"/>
  <c r="A207" i="6"/>
  <c r="A206" i="6"/>
  <c r="A205" i="6"/>
  <c r="A204" i="6"/>
  <c r="A203" i="6"/>
  <c r="A202" i="6"/>
  <c r="A201" i="6"/>
  <c r="A200" i="6"/>
  <c r="A199" i="6"/>
  <c r="A198" i="6"/>
  <c r="A197" i="6"/>
  <c r="A196" i="6"/>
  <c r="A195" i="6"/>
  <c r="A194" i="6"/>
  <c r="A193" i="6"/>
  <c r="A192" i="6"/>
  <c r="A191" i="6"/>
  <c r="A190" i="6"/>
  <c r="A189" i="6"/>
  <c r="A188" i="6"/>
  <c r="A187" i="6"/>
  <c r="A186" i="6"/>
  <c r="A185" i="6"/>
  <c r="A184" i="6"/>
  <c r="A183" i="6"/>
  <c r="A182" i="6"/>
  <c r="A181" i="6"/>
  <c r="A180" i="6"/>
  <c r="A179" i="6"/>
  <c r="A178" i="6"/>
  <c r="A177" i="6"/>
  <c r="A176" i="6"/>
  <c r="A175" i="6"/>
  <c r="A174" i="6"/>
  <c r="A173" i="6"/>
  <c r="A172" i="6"/>
  <c r="A171" i="6"/>
  <c r="A170" i="6"/>
  <c r="A169" i="6"/>
  <c r="A168" i="6"/>
  <c r="A167" i="6"/>
  <c r="A166" i="6"/>
  <c r="A165" i="6"/>
  <c r="A164" i="6"/>
  <c r="A163" i="6"/>
  <c r="A162" i="6"/>
  <c r="A161" i="6"/>
  <c r="A160" i="6"/>
  <c r="A159" i="6"/>
  <c r="A158" i="6"/>
  <c r="A157" i="6"/>
  <c r="A156" i="6"/>
  <c r="A155" i="6"/>
  <c r="A154" i="6"/>
  <c r="A153" i="6"/>
  <c r="A152" i="6"/>
  <c r="A151" i="6"/>
  <c r="A150" i="6"/>
  <c r="A149" i="6"/>
  <c r="A148" i="6"/>
  <c r="A147" i="6"/>
  <c r="A146" i="6"/>
  <c r="A145" i="6"/>
  <c r="A144" i="6"/>
  <c r="A143" i="6"/>
  <c r="A142" i="6"/>
  <c r="A141" i="6"/>
  <c r="A140" i="6"/>
  <c r="A139" i="6"/>
  <c r="A138" i="6"/>
  <c r="A137" i="6"/>
  <c r="A136" i="6"/>
  <c r="A135" i="6"/>
  <c r="A134" i="6"/>
  <c r="A133" i="6"/>
  <c r="A132" i="6"/>
  <c r="A131" i="6"/>
  <c r="A130" i="6"/>
  <c r="A129" i="6"/>
  <c r="A128" i="6"/>
  <c r="A127" i="6"/>
  <c r="A126" i="6"/>
  <c r="A125" i="6"/>
  <c r="A124" i="6"/>
  <c r="A123" i="6"/>
  <c r="A122" i="6"/>
  <c r="A121" i="6"/>
  <c r="A120" i="6"/>
  <c r="A119" i="6"/>
  <c r="A118" i="6"/>
  <c r="A117" i="6"/>
  <c r="A116" i="6"/>
  <c r="A115" i="6"/>
  <c r="A114" i="6"/>
  <c r="A113" i="6"/>
  <c r="A112" i="6"/>
  <c r="A111" i="6"/>
  <c r="A110" i="6"/>
  <c r="A109" i="6"/>
  <c r="A108" i="6"/>
  <c r="A107" i="6"/>
  <c r="A106" i="6"/>
  <c r="A105" i="6"/>
  <c r="A104" i="6"/>
  <c r="A103" i="6"/>
  <c r="A102" i="6"/>
  <c r="A101" i="6"/>
  <c r="A100" i="6"/>
  <c r="A99" i="6"/>
  <c r="A98" i="6"/>
  <c r="A97" i="6"/>
  <c r="A96" i="6"/>
  <c r="A95" i="6"/>
  <c r="A94" i="6"/>
  <c r="A93" i="6"/>
  <c r="A92" i="6"/>
  <c r="A91" i="6"/>
  <c r="A90" i="6"/>
  <c r="A89" i="6"/>
  <c r="A88" i="6"/>
  <c r="A87" i="6"/>
  <c r="A86" i="6"/>
  <c r="A85" i="6"/>
  <c r="A84" i="6"/>
  <c r="A83" i="6"/>
  <c r="A82" i="6"/>
  <c r="A81" i="6"/>
  <c r="A80" i="6"/>
  <c r="A79" i="6"/>
  <c r="A78" i="6"/>
  <c r="A77" i="6"/>
  <c r="A76" i="6"/>
  <c r="A75" i="6"/>
  <c r="A74" i="6"/>
  <c r="A73" i="6"/>
  <c r="A72" i="6"/>
  <c r="A71" i="6"/>
  <c r="A70" i="6"/>
  <c r="A69" i="6"/>
  <c r="A68" i="6"/>
  <c r="A67" i="6"/>
  <c r="A66" i="6"/>
  <c r="A65" i="6"/>
  <c r="A64" i="6"/>
  <c r="A63" i="6"/>
  <c r="A62" i="6"/>
  <c r="A61" i="6"/>
  <c r="A60" i="6"/>
  <c r="A59" i="6"/>
  <c r="A58" i="6"/>
  <c r="A57" i="6"/>
  <c r="A56" i="6"/>
  <c r="A55" i="6"/>
  <c r="A54" i="6"/>
  <c r="A53" i="6"/>
  <c r="A52" i="6"/>
  <c r="A51" i="6"/>
  <c r="A50" i="6"/>
  <c r="A49" i="6"/>
  <c r="A48" i="6"/>
  <c r="A47" i="6"/>
  <c r="A46" i="6"/>
  <c r="A45" i="6"/>
  <c r="A44" i="6"/>
  <c r="A43" i="6"/>
  <c r="A42" i="6"/>
  <c r="A41" i="6"/>
  <c r="A40" i="6"/>
  <c r="A39" i="6"/>
  <c r="A38" i="6"/>
  <c r="A37" i="6"/>
  <c r="A36" i="6"/>
  <c r="A35" i="6"/>
  <c r="A34" i="6"/>
  <c r="A33" i="6"/>
  <c r="A32" i="6"/>
  <c r="A31" i="6"/>
  <c r="A30" i="6"/>
  <c r="A29" i="6"/>
  <c r="A28" i="6"/>
  <c r="A27" i="6"/>
  <c r="A26" i="6"/>
  <c r="A25" i="6"/>
  <c r="A24" i="6"/>
  <c r="A23" i="6"/>
  <c r="A22" i="6"/>
  <c r="A21" i="6"/>
  <c r="A20" i="6"/>
  <c r="A19" i="6"/>
  <c r="A18" i="6"/>
  <c r="A17" i="6"/>
  <c r="A515" i="5"/>
  <c r="A514" i="5"/>
  <c r="A513" i="5"/>
  <c r="A512" i="5"/>
  <c r="A461" i="5"/>
  <c r="A460" i="5"/>
  <c r="A359" i="5"/>
  <c r="A358" i="5"/>
  <c r="A357" i="5"/>
  <c r="A256" i="5"/>
  <c r="A255" i="5"/>
  <c r="A254" i="5"/>
  <c r="A253" i="5"/>
  <c r="A252" i="5"/>
  <c r="A251" i="5"/>
  <c r="A250" i="5"/>
  <c r="A249" i="5"/>
  <c r="A248" i="5"/>
  <c r="A247" i="5"/>
  <c r="A246" i="5"/>
  <c r="A245" i="5"/>
  <c r="A244" i="5"/>
  <c r="A243" i="5"/>
  <c r="A242" i="5"/>
  <c r="A241" i="5"/>
  <c r="A240" i="5"/>
  <c r="A239" i="5"/>
  <c r="A238" i="5"/>
  <c r="A237" i="5"/>
  <c r="A236" i="5"/>
  <c r="A235" i="5"/>
  <c r="A234" i="5"/>
  <c r="A233" i="5"/>
  <c r="A232" i="5"/>
  <c r="A231" i="5"/>
  <c r="A230" i="5"/>
  <c r="A229" i="5"/>
  <c r="A228" i="5"/>
  <c r="A227" i="5"/>
  <c r="A226" i="5"/>
  <c r="A225" i="5"/>
  <c r="A224" i="5"/>
  <c r="A223" i="5"/>
  <c r="A222" i="5"/>
  <c r="A221" i="5"/>
  <c r="A220" i="5"/>
  <c r="A219" i="5"/>
  <c r="A218" i="5"/>
  <c r="A217" i="5"/>
  <c r="A216" i="5"/>
  <c r="A215" i="5"/>
  <c r="A214" i="5"/>
  <c r="A213" i="5"/>
  <c r="A212" i="5"/>
  <c r="A211" i="5"/>
  <c r="A210" i="5"/>
  <c r="A209" i="5"/>
  <c r="A208" i="5"/>
  <c r="A207" i="5"/>
  <c r="A206" i="5"/>
  <c r="A205" i="5"/>
  <c r="A204" i="5"/>
  <c r="A203" i="5"/>
  <c r="A202" i="5"/>
  <c r="A201" i="5"/>
  <c r="A200" i="5"/>
  <c r="A199" i="5"/>
  <c r="A198" i="5"/>
  <c r="A197" i="5"/>
  <c r="A196" i="5"/>
  <c r="A195" i="5"/>
  <c r="A194" i="5"/>
  <c r="A193" i="5"/>
  <c r="A192" i="5"/>
  <c r="A191" i="5"/>
  <c r="A190" i="5"/>
  <c r="A189" i="5"/>
  <c r="A188" i="5"/>
  <c r="A187" i="5"/>
  <c r="A186" i="5"/>
  <c r="A185" i="5"/>
  <c r="A184" i="5"/>
  <c r="A183" i="5"/>
  <c r="A182" i="5"/>
  <c r="A181" i="5"/>
  <c r="A180" i="5"/>
  <c r="A179" i="5"/>
  <c r="A178" i="5"/>
  <c r="A177" i="5"/>
  <c r="A176" i="5"/>
  <c r="A175" i="5"/>
  <c r="A174" i="5"/>
  <c r="A173" i="5"/>
  <c r="A172" i="5"/>
  <c r="A171" i="5"/>
  <c r="A170" i="5"/>
  <c r="A169" i="5"/>
  <c r="A168" i="5"/>
  <c r="A167" i="5"/>
  <c r="A166" i="5"/>
  <c r="A165" i="5"/>
  <c r="A164" i="5"/>
  <c r="A163" i="5"/>
  <c r="A162" i="5"/>
  <c r="A161" i="5"/>
  <c r="A160" i="5"/>
  <c r="A159" i="5"/>
  <c r="A158" i="5"/>
  <c r="A157" i="5"/>
  <c r="A156" i="5"/>
  <c r="A155" i="5"/>
  <c r="A154" i="5"/>
  <c r="A153" i="5"/>
  <c r="A152" i="5"/>
  <c r="A151" i="5"/>
  <c r="A150" i="5"/>
  <c r="A149" i="5"/>
  <c r="A148" i="5"/>
  <c r="A147" i="5"/>
  <c r="A146" i="5"/>
  <c r="A145" i="5"/>
  <c r="A144" i="5"/>
  <c r="A143" i="5"/>
  <c r="A142" i="5"/>
  <c r="A141" i="5"/>
  <c r="A140" i="5"/>
  <c r="A139" i="5"/>
  <c r="A138" i="5"/>
  <c r="A137" i="5"/>
  <c r="A136" i="5"/>
  <c r="A135" i="5"/>
  <c r="A134" i="5"/>
  <c r="A133" i="5"/>
  <c r="A132" i="5"/>
  <c r="A131" i="5"/>
  <c r="A130" i="5"/>
  <c r="A129" i="5"/>
  <c r="A128" i="5"/>
  <c r="A127" i="5"/>
  <c r="A126" i="5"/>
  <c r="A125" i="5"/>
  <c r="A124" i="5"/>
  <c r="A123" i="5"/>
  <c r="A122" i="5"/>
  <c r="A121" i="5"/>
  <c r="A120" i="5"/>
  <c r="A119" i="5"/>
  <c r="A118" i="5"/>
  <c r="A117" i="5"/>
  <c r="A116" i="5"/>
  <c r="A115" i="5"/>
  <c r="A114" i="5"/>
  <c r="A113" i="5"/>
  <c r="A112" i="5"/>
  <c r="A111" i="5"/>
  <c r="A110" i="5"/>
  <c r="A109" i="5"/>
  <c r="A108" i="5"/>
  <c r="A107" i="5"/>
  <c r="A106" i="5"/>
  <c r="A105" i="5"/>
  <c r="A104" i="5"/>
  <c r="A103" i="5"/>
  <c r="A102" i="5"/>
  <c r="A101" i="5"/>
  <c r="A100" i="5"/>
  <c r="A99" i="5"/>
  <c r="A98" i="5"/>
  <c r="A97" i="5"/>
  <c r="A96" i="5"/>
  <c r="A95" i="5"/>
  <c r="A94" i="5"/>
  <c r="A93" i="5"/>
  <c r="A92" i="5"/>
  <c r="A91" i="5"/>
  <c r="A90" i="5"/>
  <c r="A89" i="5"/>
  <c r="A88" i="5"/>
  <c r="A87" i="5"/>
  <c r="A86" i="5"/>
  <c r="A85" i="5"/>
  <c r="A84" i="5"/>
  <c r="A83" i="5"/>
  <c r="A82" i="5"/>
  <c r="A81" i="5"/>
  <c r="A80" i="5"/>
  <c r="A79" i="5"/>
  <c r="A78" i="5"/>
  <c r="A77" i="5"/>
  <c r="A76" i="5"/>
  <c r="A75" i="5"/>
  <c r="A74" i="5"/>
  <c r="A73" i="5"/>
  <c r="A72" i="5"/>
  <c r="A71" i="5"/>
  <c r="A70" i="5"/>
  <c r="A69" i="5"/>
  <c r="A68" i="5"/>
  <c r="A67" i="5"/>
  <c r="A66" i="5"/>
  <c r="A65" i="5"/>
  <c r="A64" i="5"/>
  <c r="A63" i="5"/>
  <c r="A62" i="5"/>
  <c r="A61" i="5"/>
  <c r="A60" i="5"/>
  <c r="A59" i="5"/>
  <c r="A58" i="5"/>
  <c r="A57" i="5"/>
  <c r="A56" i="5"/>
  <c r="A55" i="5"/>
  <c r="A54" i="5"/>
  <c r="A53" i="5"/>
  <c r="A52" i="5"/>
  <c r="A51" i="5"/>
  <c r="A50" i="5"/>
  <c r="A49" i="5"/>
  <c r="A48" i="5"/>
  <c r="A47" i="5"/>
  <c r="A46" i="5"/>
  <c r="A45" i="5"/>
  <c r="A44" i="5"/>
  <c r="A43" i="5"/>
  <c r="A42" i="5"/>
  <c r="A41" i="5"/>
  <c r="A40" i="5"/>
  <c r="A39" i="5"/>
  <c r="A38" i="5"/>
  <c r="A37" i="5"/>
  <c r="A36" i="5"/>
  <c r="A35" i="5"/>
  <c r="A34" i="5"/>
  <c r="A33" i="5"/>
  <c r="A32" i="5"/>
  <c r="A31" i="5"/>
  <c r="A30" i="5"/>
  <c r="A29" i="5"/>
  <c r="A28" i="5"/>
  <c r="A27" i="5"/>
  <c r="A26" i="5"/>
  <c r="A25" i="5"/>
  <c r="A24" i="5"/>
  <c r="A23" i="5"/>
  <c r="A22" i="5"/>
  <c r="A21" i="5"/>
  <c r="A20" i="5"/>
  <c r="A19" i="5"/>
  <c r="A18" i="5"/>
  <c r="A17" i="5"/>
  <c r="A519" i="4"/>
  <c r="A318" i="4"/>
  <c r="A317" i="4"/>
  <c r="A316" i="4"/>
  <c r="A315" i="4"/>
  <c r="A314" i="4"/>
  <c r="A313" i="4"/>
  <c r="A312" i="4"/>
  <c r="A311" i="4"/>
  <c r="A310" i="4"/>
  <c r="A309" i="4"/>
  <c r="A308" i="4"/>
  <c r="A307" i="4"/>
  <c r="A306" i="4"/>
  <c r="A305" i="4"/>
  <c r="A304" i="4"/>
  <c r="A303" i="4"/>
  <c r="A302" i="4"/>
  <c r="A301" i="4"/>
  <c r="A300" i="4"/>
  <c r="A299" i="4"/>
  <c r="A298" i="4"/>
  <c r="A297" i="4"/>
  <c r="A296" i="4"/>
  <c r="A295" i="4"/>
  <c r="A294" i="4"/>
  <c r="A293" i="4"/>
  <c r="A292" i="4"/>
  <c r="A291" i="4"/>
  <c r="A290" i="4"/>
  <c r="A289" i="4"/>
  <c r="A288" i="4"/>
  <c r="A287" i="4"/>
  <c r="A286" i="4"/>
  <c r="A285" i="4"/>
  <c r="A284" i="4"/>
  <c r="A283" i="4"/>
  <c r="A282" i="4"/>
  <c r="A281" i="4"/>
  <c r="A280" i="4"/>
  <c r="A279" i="4"/>
  <c r="A278" i="4"/>
  <c r="A277" i="4"/>
  <c r="A276" i="4"/>
  <c r="A275" i="4"/>
  <c r="A274" i="4"/>
  <c r="A273" i="4"/>
  <c r="A272" i="4"/>
  <c r="A271" i="4"/>
  <c r="A270" i="4"/>
  <c r="A269" i="4"/>
  <c r="A268" i="4"/>
  <c r="A267" i="4"/>
  <c r="A266" i="4"/>
  <c r="A265" i="4"/>
  <c r="A264" i="4"/>
  <c r="A263" i="4"/>
  <c r="A262" i="4"/>
  <c r="A211" i="4"/>
  <c r="A210" i="4"/>
  <c r="A209" i="4"/>
  <c r="A208" i="4"/>
  <c r="A207" i="4"/>
  <c r="A206" i="4"/>
  <c r="A205" i="4"/>
  <c r="A204" i="4"/>
  <c r="A203" i="4"/>
  <c r="A202" i="4"/>
  <c r="A201" i="4"/>
  <c r="A200" i="4"/>
  <c r="A199" i="4"/>
  <c r="A198" i="4"/>
  <c r="A197" i="4"/>
  <c r="A196" i="4"/>
  <c r="A195" i="4"/>
  <c r="A194" i="4"/>
  <c r="A193" i="4"/>
  <c r="A192" i="4"/>
  <c r="A191" i="4"/>
  <c r="A190" i="4"/>
  <c r="A189" i="4"/>
  <c r="A188" i="4"/>
  <c r="A187" i="4"/>
  <c r="A186" i="4"/>
  <c r="A185" i="4"/>
  <c r="A184" i="4"/>
  <c r="A183" i="4"/>
  <c r="A182" i="4"/>
  <c r="A181" i="4"/>
  <c r="A180" i="4"/>
  <c r="A179" i="4"/>
  <c r="A178" i="4"/>
  <c r="A177" i="4"/>
  <c r="A176" i="4"/>
  <c r="A175" i="4"/>
  <c r="A174" i="4"/>
  <c r="A173" i="4"/>
  <c r="A172" i="4"/>
  <c r="A171" i="4"/>
  <c r="A170" i="4"/>
  <c r="A169" i="4"/>
  <c r="A168" i="4"/>
  <c r="A167" i="4"/>
  <c r="A166" i="4"/>
  <c r="A165" i="4"/>
  <c r="A164" i="4"/>
  <c r="A163" i="4"/>
  <c r="A162" i="4"/>
  <c r="A161" i="4"/>
  <c r="A160" i="4"/>
  <c r="A159" i="4"/>
  <c r="A158" i="4"/>
  <c r="A157" i="4"/>
  <c r="A156" i="4"/>
  <c r="A155" i="4"/>
  <c r="A154" i="4"/>
  <c r="A153" i="4"/>
  <c r="A152" i="4"/>
  <c r="A151" i="4"/>
  <c r="A150" i="4"/>
  <c r="A149" i="4"/>
  <c r="A148" i="4"/>
  <c r="A147" i="4"/>
  <c r="A146" i="4"/>
  <c r="A145" i="4"/>
  <c r="A144" i="4"/>
  <c r="A143" i="4"/>
  <c r="A142" i="4"/>
  <c r="A141" i="4"/>
  <c r="A140" i="4"/>
  <c r="A139" i="4"/>
  <c r="A138" i="4"/>
  <c r="A137" i="4"/>
  <c r="A136" i="4"/>
  <c r="A135" i="4"/>
  <c r="A134" i="4"/>
  <c r="A133" i="4"/>
  <c r="A132" i="4"/>
  <c r="A131" i="4"/>
  <c r="A130" i="4"/>
  <c r="A129" i="4"/>
  <c r="A128" i="4"/>
  <c r="A127" i="4"/>
  <c r="A126" i="4"/>
  <c r="A125" i="4"/>
  <c r="A124" i="4"/>
  <c r="A123" i="4"/>
  <c r="A122" i="4"/>
  <c r="A121" i="4"/>
  <c r="A120" i="4"/>
  <c r="A119" i="4"/>
  <c r="A118" i="4"/>
  <c r="A117" i="4"/>
  <c r="A116" i="4"/>
  <c r="A115" i="4"/>
  <c r="A114" i="4"/>
  <c r="A113" i="4"/>
  <c r="A112" i="4"/>
  <c r="A111" i="4"/>
  <c r="A110" i="4"/>
  <c r="A109" i="4"/>
  <c r="A108" i="4"/>
  <c r="A107" i="4"/>
  <c r="A106" i="4"/>
  <c r="A105" i="4"/>
  <c r="A104" i="4"/>
  <c r="A103" i="4"/>
  <c r="A102" i="4"/>
  <c r="A101" i="4"/>
  <c r="A100" i="4"/>
  <c r="A99" i="4"/>
  <c r="A98" i="4"/>
  <c r="A97" i="4"/>
  <c r="A96" i="4"/>
  <c r="A95" i="4"/>
  <c r="A94" i="4"/>
  <c r="A93" i="4"/>
  <c r="A92" i="4"/>
  <c r="A91" i="4"/>
  <c r="A90" i="4"/>
  <c r="A89" i="4"/>
  <c r="A88" i="4"/>
  <c r="A87" i="4"/>
  <c r="A86" i="4"/>
  <c r="A85" i="4"/>
  <c r="A84" i="4"/>
  <c r="A83" i="4"/>
  <c r="A82" i="4"/>
  <c r="A81" i="4"/>
  <c r="A80" i="4"/>
  <c r="A79" i="4"/>
  <c r="A78" i="4"/>
  <c r="A77" i="4"/>
  <c r="A76" i="4"/>
  <c r="A75" i="4"/>
  <c r="A74" i="4"/>
  <c r="A73" i="4"/>
  <c r="A72" i="4"/>
  <c r="A71" i="4"/>
  <c r="A70" i="4"/>
  <c r="A69" i="4"/>
  <c r="A68" i="4"/>
  <c r="A67" i="4"/>
  <c r="A66" i="4"/>
  <c r="A65" i="4"/>
  <c r="A64" i="4"/>
  <c r="A63" i="4"/>
  <c r="A62" i="4"/>
  <c r="A61" i="4"/>
  <c r="A60" i="4"/>
  <c r="A59" i="4"/>
  <c r="A58" i="4"/>
  <c r="A57" i="4"/>
  <c r="A56" i="4"/>
  <c r="A55" i="4"/>
  <c r="A54" i="4"/>
  <c r="A53" i="4"/>
  <c r="A52" i="4"/>
  <c r="A51" i="4"/>
  <c r="A50" i="4"/>
  <c r="A49" i="4"/>
  <c r="A48" i="4"/>
  <c r="A47" i="4"/>
  <c r="A46" i="4"/>
  <c r="A45" i="4"/>
  <c r="A44" i="4"/>
  <c r="A43" i="4"/>
  <c r="A42" i="4"/>
  <c r="A41" i="4"/>
  <c r="A40" i="4"/>
  <c r="A39" i="4"/>
  <c r="A38" i="4"/>
  <c r="A37" i="4"/>
  <c r="A36" i="4"/>
  <c r="A35" i="4"/>
  <c r="A34" i="4"/>
  <c r="A33" i="4"/>
  <c r="A32" i="4"/>
  <c r="A31" i="4"/>
  <c r="A30" i="4"/>
  <c r="A29" i="4"/>
  <c r="A28" i="4"/>
  <c r="A27" i="4"/>
  <c r="A26" i="4"/>
  <c r="A25" i="4"/>
  <c r="A24" i="4"/>
  <c r="A23" i="4"/>
  <c r="A22" i="4"/>
  <c r="A21" i="4"/>
  <c r="G13" i="3"/>
  <c r="AA13" i="3" s="1"/>
  <c r="A15" i="8"/>
  <c r="A16" i="6"/>
  <c r="A16" i="5"/>
  <c r="A20" i="4"/>
  <c r="F13" i="11"/>
  <c r="A14" i="7"/>
  <c r="G12" i="5"/>
  <c r="G516" i="5" s="1"/>
  <c r="H515" i="8"/>
  <c r="Q442" i="8" l="1"/>
  <c r="Q178" i="8"/>
  <c r="Q138" i="8"/>
  <c r="Q106" i="8"/>
  <c r="Q74" i="8"/>
  <c r="P454" i="8"/>
  <c r="P230" i="8"/>
  <c r="P190" i="8"/>
  <c r="P166" i="8"/>
  <c r="P126" i="8"/>
  <c r="P102" i="8"/>
  <c r="P62" i="8"/>
  <c r="P38" i="8"/>
  <c r="P22" i="8"/>
  <c r="Q22" i="8"/>
  <c r="P30" i="8"/>
  <c r="Q30" i="8"/>
  <c r="P42" i="8"/>
  <c r="Q42" i="8"/>
  <c r="P50" i="8"/>
  <c r="Q50" i="8"/>
  <c r="Q70" i="8"/>
  <c r="P70" i="8"/>
  <c r="Q78" i="8"/>
  <c r="P78" i="8"/>
  <c r="P86" i="8"/>
  <c r="Q86" i="8"/>
  <c r="P94" i="8"/>
  <c r="Q94" i="8"/>
  <c r="Q134" i="8"/>
  <c r="P134" i="8"/>
  <c r="Q142" i="8"/>
  <c r="P142" i="8"/>
  <c r="P150" i="8"/>
  <c r="Q150" i="8"/>
  <c r="P158" i="8"/>
  <c r="Q158" i="8"/>
  <c r="P198" i="8"/>
  <c r="Q198" i="8"/>
  <c r="P206" i="8"/>
  <c r="Q206" i="8"/>
  <c r="P214" i="8"/>
  <c r="Q214" i="8"/>
  <c r="P222" i="8"/>
  <c r="Q222" i="8"/>
  <c r="P512" i="8"/>
  <c r="Q512" i="8"/>
  <c r="K267" i="7"/>
  <c r="L267" i="7"/>
  <c r="K275" i="7"/>
  <c r="L275" i="7"/>
  <c r="K283" i="7"/>
  <c r="L283" i="7"/>
  <c r="K291" i="7"/>
  <c r="L291" i="7"/>
  <c r="K299" i="7"/>
  <c r="L299" i="7"/>
  <c r="K307" i="7"/>
  <c r="L307" i="7"/>
  <c r="K315" i="7"/>
  <c r="L315" i="7"/>
  <c r="K323" i="7"/>
  <c r="L323" i="7"/>
  <c r="K331" i="7"/>
  <c r="L331" i="7"/>
  <c r="K339" i="7"/>
  <c r="L339" i="7"/>
  <c r="K347" i="7"/>
  <c r="L347" i="7"/>
  <c r="K355" i="7"/>
  <c r="L355" i="7"/>
  <c r="K363" i="7"/>
  <c r="L363" i="7"/>
  <c r="K371" i="7"/>
  <c r="L371" i="7"/>
  <c r="K379" i="7"/>
  <c r="L379" i="7"/>
  <c r="K387" i="7"/>
  <c r="L387" i="7"/>
  <c r="K395" i="7"/>
  <c r="L395" i="7"/>
  <c r="K403" i="7"/>
  <c r="L403" i="7"/>
  <c r="K411" i="7"/>
  <c r="L411" i="7"/>
  <c r="K419" i="7"/>
  <c r="L419" i="7"/>
  <c r="K427" i="7"/>
  <c r="L427" i="7"/>
  <c r="K435" i="7"/>
  <c r="L435" i="7"/>
  <c r="K443" i="7"/>
  <c r="L443" i="7"/>
  <c r="K451" i="7"/>
  <c r="L451" i="7"/>
  <c r="K459" i="7"/>
  <c r="L459" i="7"/>
  <c r="K467" i="7"/>
  <c r="L467" i="7"/>
  <c r="K475" i="7"/>
  <c r="L475" i="7"/>
  <c r="K483" i="7"/>
  <c r="L483" i="7"/>
  <c r="K491" i="7"/>
  <c r="L491" i="7"/>
  <c r="K499" i="7"/>
  <c r="L499" i="7"/>
  <c r="K1007" i="7"/>
  <c r="L1007" i="7"/>
  <c r="U26" i="6"/>
  <c r="T26" i="6"/>
  <c r="U38" i="6"/>
  <c r="T38" i="6"/>
  <c r="U46" i="6"/>
  <c r="T46" i="6"/>
  <c r="U54" i="6"/>
  <c r="T54" i="6"/>
  <c r="U62" i="6"/>
  <c r="T62" i="6"/>
  <c r="U70" i="6"/>
  <c r="T70" i="6"/>
  <c r="U78" i="6"/>
  <c r="T78" i="6"/>
  <c r="U86" i="6"/>
  <c r="T86" i="6"/>
  <c r="U94" i="6"/>
  <c r="T94" i="6"/>
  <c r="U102" i="6"/>
  <c r="T102" i="6"/>
  <c r="U110" i="6"/>
  <c r="T110" i="6"/>
  <c r="U118" i="6"/>
  <c r="T118" i="6"/>
  <c r="U126" i="6"/>
  <c r="T126" i="6"/>
  <c r="U134" i="6"/>
  <c r="T134" i="6"/>
  <c r="U138" i="6"/>
  <c r="T138" i="6"/>
  <c r="U146" i="6"/>
  <c r="T146" i="6"/>
  <c r="U154" i="6"/>
  <c r="T154" i="6"/>
  <c r="U162" i="6"/>
  <c r="T162" i="6"/>
  <c r="U170" i="6"/>
  <c r="T170" i="6"/>
  <c r="U178" i="6"/>
  <c r="T178" i="6"/>
  <c r="U186" i="6"/>
  <c r="T186" i="6"/>
  <c r="U194" i="6"/>
  <c r="T194" i="6"/>
  <c r="U202" i="6"/>
  <c r="T202" i="6"/>
  <c r="U210" i="6"/>
  <c r="T210" i="6"/>
  <c r="U218" i="6"/>
  <c r="T218" i="6"/>
  <c r="U226" i="6"/>
  <c r="T226" i="6"/>
  <c r="U234" i="6"/>
  <c r="T234" i="6"/>
  <c r="U242" i="6"/>
  <c r="T242" i="6"/>
  <c r="U250" i="6"/>
  <c r="T250" i="6"/>
  <c r="U258" i="6"/>
  <c r="T258" i="6"/>
  <c r="AS1005" i="3"/>
  <c r="AS1009" i="3"/>
  <c r="AS1001" i="3"/>
  <c r="G9" i="18"/>
  <c r="P19" i="8"/>
  <c r="Q19" i="8"/>
  <c r="Q31" i="8"/>
  <c r="P31" i="8"/>
  <c r="P39" i="8"/>
  <c r="Q39" i="8"/>
  <c r="P43" i="8"/>
  <c r="Q43" i="8"/>
  <c r="P51" i="8"/>
  <c r="Q51" i="8"/>
  <c r="P75" i="8"/>
  <c r="Q75" i="8"/>
  <c r="P87" i="8"/>
  <c r="Q87" i="8"/>
  <c r="Q95" i="8"/>
  <c r="P95" i="8"/>
  <c r="P103" i="8"/>
  <c r="Q103" i="8"/>
  <c r="Q111" i="8"/>
  <c r="P111" i="8"/>
  <c r="P123" i="8"/>
  <c r="Q123" i="8"/>
  <c r="P139" i="8"/>
  <c r="Q139" i="8"/>
  <c r="P151" i="8"/>
  <c r="Q151" i="8"/>
  <c r="Q159" i="8"/>
  <c r="P159" i="8"/>
  <c r="Q163" i="8"/>
  <c r="P163" i="8"/>
  <c r="Q191" i="8"/>
  <c r="P191" i="8"/>
  <c r="P199" i="8"/>
  <c r="Q199" i="8"/>
  <c r="P207" i="8"/>
  <c r="Q207" i="8"/>
  <c r="P219" i="8"/>
  <c r="Q219" i="8"/>
  <c r="Q227" i="8"/>
  <c r="P227" i="8"/>
  <c r="P235" i="8"/>
  <c r="Q235" i="8"/>
  <c r="P443" i="8"/>
  <c r="Q443" i="8"/>
  <c r="L36" i="7"/>
  <c r="K36" i="7"/>
  <c r="K44" i="7"/>
  <c r="L44" i="7"/>
  <c r="K60" i="7"/>
  <c r="L60" i="7"/>
  <c r="L68" i="7"/>
  <c r="K68" i="7"/>
  <c r="K76" i="7"/>
  <c r="L76" i="7"/>
  <c r="L92" i="7"/>
  <c r="K92" i="7"/>
  <c r="L100" i="7"/>
  <c r="K100" i="7"/>
  <c r="K108" i="7"/>
  <c r="L108" i="7"/>
  <c r="K124" i="7"/>
  <c r="L124" i="7"/>
  <c r="L132" i="7"/>
  <c r="K132" i="7"/>
  <c r="K136" i="7"/>
  <c r="L136" i="7"/>
  <c r="K152" i="7"/>
  <c r="L152" i="7"/>
  <c r="L164" i="7"/>
  <c r="K164" i="7"/>
  <c r="L196" i="7"/>
  <c r="K196" i="7"/>
  <c r="K216" i="7"/>
  <c r="L216" i="7"/>
  <c r="L228" i="7"/>
  <c r="K228" i="7"/>
  <c r="L284" i="7"/>
  <c r="K284" i="7"/>
  <c r="K292" i="7"/>
  <c r="L292" i="7"/>
  <c r="K328" i="7"/>
  <c r="L328" i="7"/>
  <c r="K340" i="7"/>
  <c r="L340" i="7"/>
  <c r="L348" i="7"/>
  <c r="K348" i="7"/>
  <c r="K356" i="7"/>
  <c r="L356" i="7"/>
  <c r="K364" i="7"/>
  <c r="L364" i="7"/>
  <c r="K376" i="7"/>
  <c r="L376" i="7"/>
  <c r="K380" i="7"/>
  <c r="L380" i="7"/>
  <c r="K388" i="7"/>
  <c r="L388" i="7"/>
  <c r="K396" i="7"/>
  <c r="L396" i="7"/>
  <c r="K404" i="7"/>
  <c r="L404" i="7"/>
  <c r="K412" i="7"/>
  <c r="L412" i="7"/>
  <c r="K420" i="7"/>
  <c r="L420" i="7"/>
  <c r="K428" i="7"/>
  <c r="L428" i="7"/>
  <c r="K436" i="7"/>
  <c r="L436" i="7"/>
  <c r="K444" i="7"/>
  <c r="L444" i="7"/>
  <c r="K460" i="7"/>
  <c r="L460" i="7"/>
  <c r="K468" i="7"/>
  <c r="L468" i="7"/>
  <c r="K476" i="7"/>
  <c r="L476" i="7"/>
  <c r="K484" i="7"/>
  <c r="L484" i="7"/>
  <c r="K492" i="7"/>
  <c r="L492" i="7"/>
  <c r="K1000" i="7"/>
  <c r="L1000" i="7"/>
  <c r="K1008" i="7"/>
  <c r="L1008" i="7"/>
  <c r="O30" i="5"/>
  <c r="N30" i="5"/>
  <c r="O34" i="5"/>
  <c r="N34" i="5"/>
  <c r="O50" i="5"/>
  <c r="N50" i="5"/>
  <c r="O78" i="5"/>
  <c r="N78" i="5"/>
  <c r="O82" i="5"/>
  <c r="N82" i="5"/>
  <c r="O110" i="5"/>
  <c r="N110" i="5"/>
  <c r="O126" i="5"/>
  <c r="N126" i="5"/>
  <c r="O130" i="5"/>
  <c r="N130" i="5"/>
  <c r="O158" i="5"/>
  <c r="N158" i="5"/>
  <c r="O162" i="5"/>
  <c r="N162" i="5"/>
  <c r="O174" i="5"/>
  <c r="N174" i="5"/>
  <c r="O190" i="5"/>
  <c r="N190" i="5"/>
  <c r="O242" i="5"/>
  <c r="N242" i="5"/>
  <c r="U35" i="6"/>
  <c r="T35" i="6"/>
  <c r="T43" i="6"/>
  <c r="U43" i="6"/>
  <c r="T51" i="6"/>
  <c r="U51" i="6"/>
  <c r="U55" i="6"/>
  <c r="T55" i="6"/>
  <c r="U63" i="6"/>
  <c r="T63" i="6"/>
  <c r="T67" i="6"/>
  <c r="U67" i="6"/>
  <c r="T75" i="6"/>
  <c r="U75" i="6"/>
  <c r="U79" i="6"/>
  <c r="T79" i="6"/>
  <c r="U87" i="6"/>
  <c r="T87" i="6"/>
  <c r="U103" i="6"/>
  <c r="T103" i="6"/>
  <c r="U111" i="6"/>
  <c r="T111" i="6"/>
  <c r="T131" i="6"/>
  <c r="U131" i="6"/>
  <c r="T139" i="6"/>
  <c r="U139" i="6"/>
  <c r="U163" i="6"/>
  <c r="T163" i="6"/>
  <c r="U175" i="6"/>
  <c r="T175" i="6"/>
  <c r="U227" i="6"/>
  <c r="T227" i="6"/>
  <c r="U239" i="6"/>
  <c r="T239" i="6"/>
  <c r="T259" i="6"/>
  <c r="U259" i="6"/>
  <c r="AR20" i="3"/>
  <c r="AS20" i="3"/>
  <c r="AR28" i="3"/>
  <c r="AS28" i="3"/>
  <c r="AR36" i="3"/>
  <c r="AS36" i="3"/>
  <c r="AR44" i="3"/>
  <c r="AS44" i="3"/>
  <c r="AS64" i="3"/>
  <c r="AR64" i="3"/>
  <c r="AS72" i="3"/>
  <c r="AR72" i="3"/>
  <c r="AS92" i="3"/>
  <c r="AR92" i="3"/>
  <c r="AS100" i="3"/>
  <c r="AR100" i="3"/>
  <c r="AR108" i="3"/>
  <c r="AS108" i="3"/>
  <c r="AS128" i="3"/>
  <c r="AR128" i="3"/>
  <c r="AS136" i="3"/>
  <c r="AR136" i="3"/>
  <c r="AS144" i="3"/>
  <c r="AR144" i="3"/>
  <c r="AS152" i="3"/>
  <c r="AR152" i="3"/>
  <c r="AS160" i="3"/>
  <c r="AR160" i="3"/>
  <c r="AS168" i="3"/>
  <c r="AR168" i="3"/>
  <c r="AR176" i="3"/>
  <c r="AS176" i="3"/>
  <c r="AS180" i="3"/>
  <c r="AR180" i="3"/>
  <c r="AR188" i="3"/>
  <c r="AS188" i="3"/>
  <c r="AS196" i="3"/>
  <c r="AR196" i="3"/>
  <c r="AS200" i="3"/>
  <c r="AR200" i="3"/>
  <c r="AS208" i="3"/>
  <c r="AR208" i="3"/>
  <c r="AS216" i="3"/>
  <c r="AR216" i="3"/>
  <c r="AS224" i="3"/>
  <c r="AR224" i="3"/>
  <c r="AS232" i="3"/>
  <c r="AR232" i="3"/>
  <c r="AS240" i="3"/>
  <c r="AR240" i="3"/>
  <c r="AR244" i="3"/>
  <c r="AS244" i="3"/>
  <c r="AS252" i="3"/>
  <c r="AR252" i="3"/>
  <c r="AS260" i="3"/>
  <c r="AR260" i="3"/>
  <c r="AR268" i="3"/>
  <c r="AS268" i="3"/>
  <c r="AS276" i="3"/>
  <c r="AR276" i="3"/>
  <c r="AR284" i="3"/>
  <c r="AS284" i="3"/>
  <c r="AS296" i="3"/>
  <c r="AR296" i="3"/>
  <c r="AR304" i="3"/>
  <c r="AS304" i="3"/>
  <c r="AS308" i="3"/>
  <c r="AR308" i="3"/>
  <c r="AR316" i="3"/>
  <c r="AS316" i="3"/>
  <c r="AS324" i="3"/>
  <c r="AR324" i="3"/>
  <c r="AS332" i="3"/>
  <c r="AR332" i="3"/>
  <c r="AS336" i="3"/>
  <c r="AR336" i="3"/>
  <c r="AS344" i="3"/>
  <c r="AR344" i="3"/>
  <c r="AS352" i="3"/>
  <c r="AR352" i="3"/>
  <c r="AS360" i="3"/>
  <c r="AR360" i="3"/>
  <c r="AS368" i="3"/>
  <c r="AR368" i="3"/>
  <c r="AS372" i="3"/>
  <c r="AR372" i="3"/>
  <c r="AS380" i="3"/>
  <c r="AR380" i="3"/>
  <c r="AS400" i="3"/>
  <c r="AR400" i="3"/>
  <c r="AS408" i="3"/>
  <c r="AR408" i="3"/>
  <c r="AS416" i="3"/>
  <c r="AR416" i="3"/>
  <c r="AS436" i="3"/>
  <c r="AR436" i="3"/>
  <c r="AS444" i="3"/>
  <c r="AR444" i="3"/>
  <c r="AS452" i="3"/>
  <c r="AR452" i="3"/>
  <c r="AS456" i="3"/>
  <c r="AR456" i="3"/>
  <c r="AS476" i="3"/>
  <c r="AR476" i="3"/>
  <c r="AS484" i="3"/>
  <c r="AR484" i="3"/>
  <c r="AS488" i="3"/>
  <c r="AR488" i="3"/>
  <c r="AS496" i="3"/>
  <c r="AR496" i="3"/>
  <c r="AS504" i="3"/>
  <c r="AR504" i="3"/>
  <c r="AS512" i="3"/>
  <c r="AR512" i="3"/>
  <c r="AS532" i="3"/>
  <c r="AR532" i="3"/>
  <c r="AS540" i="3"/>
  <c r="AR540" i="3"/>
  <c r="AS548" i="3"/>
  <c r="AR548" i="3"/>
  <c r="AS552" i="3"/>
  <c r="AR552" i="3"/>
  <c r="AS560" i="3"/>
  <c r="AR560" i="3"/>
  <c r="AS568" i="3"/>
  <c r="AR568" i="3"/>
  <c r="AS576" i="3"/>
  <c r="AR576" i="3"/>
  <c r="AS596" i="3"/>
  <c r="AR596" i="3"/>
  <c r="AS604" i="3"/>
  <c r="AR604" i="3"/>
  <c r="AS612" i="3"/>
  <c r="AR612" i="3"/>
  <c r="AS616" i="3"/>
  <c r="AR616" i="3"/>
  <c r="AS624" i="3"/>
  <c r="AR624" i="3"/>
  <c r="AS632" i="3"/>
  <c r="AR632" i="3"/>
  <c r="AS640" i="3"/>
  <c r="AR640" i="3"/>
  <c r="AS660" i="3"/>
  <c r="AR660" i="3"/>
  <c r="AS668" i="3"/>
  <c r="AR668" i="3"/>
  <c r="AS676" i="3"/>
  <c r="AR676" i="3"/>
  <c r="AS680" i="3"/>
  <c r="AR680" i="3"/>
  <c r="AS688" i="3"/>
  <c r="AR688" i="3"/>
  <c r="AR696" i="3"/>
  <c r="AS696" i="3"/>
  <c r="AS704" i="3"/>
  <c r="AR704" i="3"/>
  <c r="AS724" i="3"/>
  <c r="AR724" i="3"/>
  <c r="AS732" i="3"/>
  <c r="AR732" i="3"/>
  <c r="AS740" i="3"/>
  <c r="AR740" i="3"/>
  <c r="AS744" i="3"/>
  <c r="AR744" i="3"/>
  <c r="AS752" i="3"/>
  <c r="AR752" i="3"/>
  <c r="AR760" i="3"/>
  <c r="AS760" i="3"/>
  <c r="AS768" i="3"/>
  <c r="AR768" i="3"/>
  <c r="AS800" i="3"/>
  <c r="AR800" i="3"/>
  <c r="AS820" i="3"/>
  <c r="AR820" i="3"/>
  <c r="AS828" i="3"/>
  <c r="AR828" i="3"/>
  <c r="AS836" i="3"/>
  <c r="AR836" i="3"/>
  <c r="AS840" i="3"/>
  <c r="AR840" i="3"/>
  <c r="AS848" i="3"/>
  <c r="AR848" i="3"/>
  <c r="AR856" i="3"/>
  <c r="AS856" i="3"/>
  <c r="AS864" i="3"/>
  <c r="AR864" i="3"/>
  <c r="AS884" i="3"/>
  <c r="AR884" i="3"/>
  <c r="AS892" i="3"/>
  <c r="AR892" i="3"/>
  <c r="AS900" i="3"/>
  <c r="AR900" i="3"/>
  <c r="AS904" i="3"/>
  <c r="AR904" i="3"/>
  <c r="AS912" i="3"/>
  <c r="AR912" i="3"/>
  <c r="AS924" i="3"/>
  <c r="AR924" i="3"/>
  <c r="AS932" i="3"/>
  <c r="AR932" i="3"/>
  <c r="AS936" i="3"/>
  <c r="AR936" i="3"/>
  <c r="AS944" i="3"/>
  <c r="AR944" i="3"/>
  <c r="AS948" i="3"/>
  <c r="AR948" i="3"/>
  <c r="AR952" i="3"/>
  <c r="AS952" i="3"/>
  <c r="AS956" i="3"/>
  <c r="AR956" i="3"/>
  <c r="AS960" i="3"/>
  <c r="AR960" i="3"/>
  <c r="AS964" i="3"/>
  <c r="AR964" i="3"/>
  <c r="AS976" i="3"/>
  <c r="AR976" i="3"/>
  <c r="AS980" i="3"/>
  <c r="AR980" i="3"/>
  <c r="AR984" i="3"/>
  <c r="AS984" i="3"/>
  <c r="AS988" i="3"/>
  <c r="AR988" i="3"/>
  <c r="AS992" i="3"/>
  <c r="AR992" i="3"/>
  <c r="AS996" i="3"/>
  <c r="AR996" i="3"/>
  <c r="AS1000" i="3"/>
  <c r="AR1000" i="3"/>
  <c r="AS1008" i="3"/>
  <c r="AR1008" i="3"/>
  <c r="M306" i="4"/>
  <c r="M274" i="4"/>
  <c r="M192" i="4"/>
  <c r="M160" i="4"/>
  <c r="M128" i="4"/>
  <c r="M96" i="4"/>
  <c r="M64" i="4"/>
  <c r="M32" i="4"/>
  <c r="L310" i="4"/>
  <c r="L278" i="4"/>
  <c r="L196" i="4"/>
  <c r="L164" i="4"/>
  <c r="L132" i="4"/>
  <c r="L100" i="4"/>
  <c r="L68" i="4"/>
  <c r="L36" i="4"/>
  <c r="O246" i="5"/>
  <c r="O214" i="5"/>
  <c r="O182" i="5"/>
  <c r="O150" i="5"/>
  <c r="O118" i="5"/>
  <c r="O86" i="5"/>
  <c r="O54" i="5"/>
  <c r="O22" i="5"/>
  <c r="N238" i="5"/>
  <c r="N206" i="5"/>
  <c r="N186" i="5"/>
  <c r="N122" i="5"/>
  <c r="N58" i="5"/>
  <c r="U59" i="6"/>
  <c r="U187" i="6"/>
  <c r="T199" i="6"/>
  <c r="T147" i="6"/>
  <c r="T95" i="6"/>
  <c r="L440" i="7"/>
  <c r="L272" i="7"/>
  <c r="Q183" i="8"/>
  <c r="Q67" i="8"/>
  <c r="AR1004" i="3"/>
  <c r="AR876" i="3"/>
  <c r="AR748" i="3"/>
  <c r="AR620" i="3"/>
  <c r="AR492" i="3"/>
  <c r="AR376" i="3"/>
  <c r="AR120" i="3"/>
  <c r="AS340" i="3"/>
  <c r="P27" i="8"/>
  <c r="Q27" i="8"/>
  <c r="P83" i="8"/>
  <c r="Q83" i="8"/>
  <c r="P119" i="8"/>
  <c r="Q119" i="8"/>
  <c r="P167" i="8"/>
  <c r="Q167" i="8"/>
  <c r="P187" i="8"/>
  <c r="Q187" i="8"/>
  <c r="P215" i="8"/>
  <c r="Q215" i="8"/>
  <c r="P451" i="8"/>
  <c r="Q451" i="8"/>
  <c r="K24" i="7"/>
  <c r="L24" i="7"/>
  <c r="K56" i="7"/>
  <c r="L56" i="7"/>
  <c r="K72" i="7"/>
  <c r="L72" i="7"/>
  <c r="K88" i="7"/>
  <c r="L88" i="7"/>
  <c r="K104" i="7"/>
  <c r="L104" i="7"/>
  <c r="K120" i="7"/>
  <c r="L120" i="7"/>
  <c r="K140" i="7"/>
  <c r="L140" i="7"/>
  <c r="K156" i="7"/>
  <c r="L156" i="7"/>
  <c r="K172" i="7"/>
  <c r="L172" i="7"/>
  <c r="L188" i="7"/>
  <c r="K188" i="7"/>
  <c r="K204" i="7"/>
  <c r="L204" i="7"/>
  <c r="L220" i="7"/>
  <c r="K220" i="7"/>
  <c r="K232" i="7"/>
  <c r="L232" i="7"/>
  <c r="K248" i="7"/>
  <c r="L248" i="7"/>
  <c r="K264" i="7"/>
  <c r="L264" i="7"/>
  <c r="K280" i="7"/>
  <c r="L280" i="7"/>
  <c r="K304" i="7"/>
  <c r="L304" i="7"/>
  <c r="K332" i="7"/>
  <c r="L332" i="7"/>
  <c r="K368" i="7"/>
  <c r="L368" i="7"/>
  <c r="K424" i="7"/>
  <c r="L424" i="7"/>
  <c r="K496" i="7"/>
  <c r="L496" i="7"/>
  <c r="O62" i="5"/>
  <c r="N62" i="5"/>
  <c r="U247" i="6"/>
  <c r="T247" i="6"/>
  <c r="M282" i="4"/>
  <c r="M200" i="4"/>
  <c r="M168" i="4"/>
  <c r="M72" i="4"/>
  <c r="L286" i="4"/>
  <c r="L140" i="4"/>
  <c r="L44" i="4"/>
  <c r="O250" i="5"/>
  <c r="O154" i="5"/>
  <c r="O90" i="5"/>
  <c r="N218" i="5"/>
  <c r="T211" i="6"/>
  <c r="L1004" i="7"/>
  <c r="L452" i="7"/>
  <c r="L400" i="7"/>
  <c r="L308" i="7"/>
  <c r="Q195" i="8"/>
  <c r="P135" i="8"/>
  <c r="P47" i="8"/>
  <c r="AR972" i="3"/>
  <c r="AR844" i="3"/>
  <c r="AR716" i="3"/>
  <c r="AR588" i="3"/>
  <c r="AR460" i="3"/>
  <c r="AR312" i="3"/>
  <c r="AR56" i="3"/>
  <c r="AS392" i="3"/>
  <c r="AS212" i="3"/>
  <c r="L40" i="7"/>
  <c r="L200" i="7"/>
  <c r="Q23" i="8"/>
  <c r="P23" i="8"/>
  <c r="Q35" i="8"/>
  <c r="P35" i="8"/>
  <c r="P59" i="8"/>
  <c r="Q59" i="8"/>
  <c r="Q63" i="8"/>
  <c r="P63" i="8"/>
  <c r="P71" i="8"/>
  <c r="Q71" i="8"/>
  <c r="P79" i="8"/>
  <c r="Q79" i="8"/>
  <c r="P91" i="8"/>
  <c r="Q91" i="8"/>
  <c r="Q99" i="8"/>
  <c r="P99" i="8"/>
  <c r="P107" i="8"/>
  <c r="Q107" i="8"/>
  <c r="P115" i="8"/>
  <c r="Q115" i="8"/>
  <c r="Q127" i="8"/>
  <c r="P127" i="8"/>
  <c r="P131" i="8"/>
  <c r="Q131" i="8"/>
  <c r="P143" i="8"/>
  <c r="Q143" i="8"/>
  <c r="P155" i="8"/>
  <c r="Q155" i="8"/>
  <c r="P171" i="8"/>
  <c r="Q171" i="8"/>
  <c r="P179" i="8"/>
  <c r="Q179" i="8"/>
  <c r="P203" i="8"/>
  <c r="Q203" i="8"/>
  <c r="P211" i="8"/>
  <c r="Q211" i="8"/>
  <c r="Q223" i="8"/>
  <c r="P223" i="8"/>
  <c r="P231" i="8"/>
  <c r="Q231" i="8"/>
  <c r="Q439" i="8"/>
  <c r="P439" i="8"/>
  <c r="P447" i="8"/>
  <c r="Q447" i="8"/>
  <c r="Q505" i="8"/>
  <c r="P505" i="8"/>
  <c r="P509" i="8"/>
  <c r="Q509" i="8"/>
  <c r="K168" i="7"/>
  <c r="L168" i="7"/>
  <c r="K184" i="7"/>
  <c r="L184" i="7"/>
  <c r="K236" i="7"/>
  <c r="L236" i="7"/>
  <c r="L252" i="7"/>
  <c r="K252" i="7"/>
  <c r="L260" i="7"/>
  <c r="K260" i="7"/>
  <c r="K268" i="7"/>
  <c r="L268" i="7"/>
  <c r="K276" i="7"/>
  <c r="L276" i="7"/>
  <c r="K288" i="7"/>
  <c r="L288" i="7"/>
  <c r="K296" i="7"/>
  <c r="L296" i="7"/>
  <c r="K300" i="7"/>
  <c r="L300" i="7"/>
  <c r="K312" i="7"/>
  <c r="L312" i="7"/>
  <c r="K316" i="7"/>
  <c r="L316" i="7"/>
  <c r="K324" i="7"/>
  <c r="L324" i="7"/>
  <c r="K336" i="7"/>
  <c r="L336" i="7"/>
  <c r="K344" i="7"/>
  <c r="L344" i="7"/>
  <c r="K352" i="7"/>
  <c r="L352" i="7"/>
  <c r="K360" i="7"/>
  <c r="L360" i="7"/>
  <c r="K372" i="7"/>
  <c r="L372" i="7"/>
  <c r="K384" i="7"/>
  <c r="L384" i="7"/>
  <c r="K392" i="7"/>
  <c r="L392" i="7"/>
  <c r="K408" i="7"/>
  <c r="L408" i="7"/>
  <c r="K416" i="7"/>
  <c r="L416" i="7"/>
  <c r="K432" i="7"/>
  <c r="L432" i="7"/>
  <c r="K448" i="7"/>
  <c r="L448" i="7"/>
  <c r="K456" i="7"/>
  <c r="L456" i="7"/>
  <c r="K472" i="7"/>
  <c r="L472" i="7"/>
  <c r="K480" i="7"/>
  <c r="L480" i="7"/>
  <c r="K488" i="7"/>
  <c r="L488" i="7"/>
  <c r="K1012" i="7"/>
  <c r="L1012" i="7"/>
  <c r="O18" i="5"/>
  <c r="N18" i="5"/>
  <c r="O46" i="5"/>
  <c r="N46" i="5"/>
  <c r="O66" i="5"/>
  <c r="N66" i="5"/>
  <c r="O94" i="5"/>
  <c r="N94" i="5"/>
  <c r="O98" i="5"/>
  <c r="N98" i="5"/>
  <c r="O114" i="5"/>
  <c r="N114" i="5"/>
  <c r="O142" i="5"/>
  <c r="N142" i="5"/>
  <c r="O146" i="5"/>
  <c r="N146" i="5"/>
  <c r="O178" i="5"/>
  <c r="N178" i="5"/>
  <c r="O194" i="5"/>
  <c r="N194" i="5"/>
  <c r="O210" i="5"/>
  <c r="N210" i="5"/>
  <c r="O226" i="5"/>
  <c r="N226" i="5"/>
  <c r="O358" i="5"/>
  <c r="N358" i="5"/>
  <c r="U23" i="6"/>
  <c r="T23" i="6"/>
  <c r="U39" i="6"/>
  <c r="T39" i="6"/>
  <c r="U47" i="6"/>
  <c r="T47" i="6"/>
  <c r="U99" i="6"/>
  <c r="T99" i="6"/>
  <c r="T107" i="6"/>
  <c r="U107" i="6"/>
  <c r="T115" i="6"/>
  <c r="U115" i="6"/>
  <c r="U119" i="6"/>
  <c r="T119" i="6"/>
  <c r="U127" i="6"/>
  <c r="T127" i="6"/>
  <c r="U143" i="6"/>
  <c r="T143" i="6"/>
  <c r="U151" i="6"/>
  <c r="T151" i="6"/>
  <c r="U167" i="6"/>
  <c r="T167" i="6"/>
  <c r="T171" i="6"/>
  <c r="U171" i="6"/>
  <c r="T179" i="6"/>
  <c r="U179" i="6"/>
  <c r="U183" i="6"/>
  <c r="T183" i="6"/>
  <c r="U191" i="6"/>
  <c r="T191" i="6"/>
  <c r="T195" i="6"/>
  <c r="U195" i="6"/>
  <c r="T203" i="6"/>
  <c r="U203" i="6"/>
  <c r="U207" i="6"/>
  <c r="T207" i="6"/>
  <c r="U215" i="6"/>
  <c r="T215" i="6"/>
  <c r="U231" i="6"/>
  <c r="T231" i="6"/>
  <c r="T235" i="6"/>
  <c r="U235" i="6"/>
  <c r="T243" i="6"/>
  <c r="U243" i="6"/>
  <c r="U255" i="6"/>
  <c r="T255" i="6"/>
  <c r="AS24" i="3"/>
  <c r="AR24" i="3"/>
  <c r="AS32" i="3"/>
  <c r="AR32" i="3"/>
  <c r="AS40" i="3"/>
  <c r="AR40" i="3"/>
  <c r="AR48" i="3"/>
  <c r="AS48" i="3"/>
  <c r="AS52" i="3"/>
  <c r="AR52" i="3"/>
  <c r="AR60" i="3"/>
  <c r="AS60" i="3"/>
  <c r="AS68" i="3"/>
  <c r="AR68" i="3"/>
  <c r="AS76" i="3"/>
  <c r="AR76" i="3"/>
  <c r="AS80" i="3"/>
  <c r="AR80" i="3"/>
  <c r="AS88" i="3"/>
  <c r="AR88" i="3"/>
  <c r="AS96" i="3"/>
  <c r="AR96" i="3"/>
  <c r="AS104" i="3"/>
  <c r="AR104" i="3"/>
  <c r="AS112" i="3"/>
  <c r="AR112" i="3"/>
  <c r="AR116" i="3"/>
  <c r="AS116" i="3"/>
  <c r="AS124" i="3"/>
  <c r="AR124" i="3"/>
  <c r="AS132" i="3"/>
  <c r="AR132" i="3"/>
  <c r="AR140" i="3"/>
  <c r="AS140" i="3"/>
  <c r="AS148" i="3"/>
  <c r="AR148" i="3"/>
  <c r="AR156" i="3"/>
  <c r="AS156" i="3"/>
  <c r="AS164" i="3"/>
  <c r="AR164" i="3"/>
  <c r="AS172" i="3"/>
  <c r="AR172" i="3"/>
  <c r="AS192" i="3"/>
  <c r="AR192" i="3"/>
  <c r="AS204" i="3"/>
  <c r="AR204" i="3"/>
  <c r="AS220" i="3"/>
  <c r="AR220" i="3"/>
  <c r="AS228" i="3"/>
  <c r="AR228" i="3"/>
  <c r="AR236" i="3"/>
  <c r="AS236" i="3"/>
  <c r="AS256" i="3"/>
  <c r="AR256" i="3"/>
  <c r="AS264" i="3"/>
  <c r="AR264" i="3"/>
  <c r="AS272" i="3"/>
  <c r="AR272" i="3"/>
  <c r="AS280" i="3"/>
  <c r="AR280" i="3"/>
  <c r="AS288" i="3"/>
  <c r="AR288" i="3"/>
  <c r="AS292" i="3"/>
  <c r="AR292" i="3"/>
  <c r="AS300" i="3"/>
  <c r="AR300" i="3"/>
  <c r="AS320" i="3"/>
  <c r="AR320" i="3"/>
  <c r="AS328" i="3"/>
  <c r="AR328" i="3"/>
  <c r="AS348" i="3"/>
  <c r="AR348" i="3"/>
  <c r="AS356" i="3"/>
  <c r="AR356" i="3"/>
  <c r="AR364" i="3"/>
  <c r="AS364" i="3"/>
  <c r="AS384" i="3"/>
  <c r="AR384" i="3"/>
  <c r="AS388" i="3"/>
  <c r="AR388" i="3"/>
  <c r="AS396" i="3"/>
  <c r="AR396" i="3"/>
  <c r="AS404" i="3"/>
  <c r="AR404" i="3"/>
  <c r="AR412" i="3"/>
  <c r="AS412" i="3"/>
  <c r="AR420" i="3"/>
  <c r="AS420" i="3"/>
  <c r="AS424" i="3"/>
  <c r="AR424" i="3"/>
  <c r="AS432" i="3"/>
  <c r="AR432" i="3"/>
  <c r="AS440" i="3"/>
  <c r="AR440" i="3"/>
  <c r="AS448" i="3"/>
  <c r="AR448" i="3"/>
  <c r="AS464" i="3"/>
  <c r="AR464" i="3"/>
  <c r="AS472" i="3"/>
  <c r="AR472" i="3"/>
  <c r="AS480" i="3"/>
  <c r="AR480" i="3"/>
  <c r="AS500" i="3"/>
  <c r="AR500" i="3"/>
  <c r="AS508" i="3"/>
  <c r="AR508" i="3"/>
  <c r="AS516" i="3"/>
  <c r="AR516" i="3"/>
  <c r="AS520" i="3"/>
  <c r="AR520" i="3"/>
  <c r="AS528" i="3"/>
  <c r="AR528" i="3"/>
  <c r="AS536" i="3"/>
  <c r="AR536" i="3"/>
  <c r="AS544" i="3"/>
  <c r="AR544" i="3"/>
  <c r="AS564" i="3"/>
  <c r="AR564" i="3"/>
  <c r="AS572" i="3"/>
  <c r="AR572" i="3"/>
  <c r="AS580" i="3"/>
  <c r="AR580" i="3"/>
  <c r="AS584" i="3"/>
  <c r="AR584" i="3"/>
  <c r="AS592" i="3"/>
  <c r="AR592" i="3"/>
  <c r="AS600" i="3"/>
  <c r="AR600" i="3"/>
  <c r="AS608" i="3"/>
  <c r="AR608" i="3"/>
  <c r="AS628" i="3"/>
  <c r="AR628" i="3"/>
  <c r="AS636" i="3"/>
  <c r="AR636" i="3"/>
  <c r="AS644" i="3"/>
  <c r="AR644" i="3"/>
  <c r="AS648" i="3"/>
  <c r="AR648" i="3"/>
  <c r="AS656" i="3"/>
  <c r="AR656" i="3"/>
  <c r="AS664" i="3"/>
  <c r="AR664" i="3"/>
  <c r="AS672" i="3"/>
  <c r="AR672" i="3"/>
  <c r="AS692" i="3"/>
  <c r="AR692" i="3"/>
  <c r="AS700" i="3"/>
  <c r="AR700" i="3"/>
  <c r="AS708" i="3"/>
  <c r="AR708" i="3"/>
  <c r="AS712" i="3"/>
  <c r="AR712" i="3"/>
  <c r="AS720" i="3"/>
  <c r="AR720" i="3"/>
  <c r="AR728" i="3"/>
  <c r="AS728" i="3"/>
  <c r="AS736" i="3"/>
  <c r="AR736" i="3"/>
  <c r="AS756" i="3"/>
  <c r="AR756" i="3"/>
  <c r="AS764" i="3"/>
  <c r="AR764" i="3"/>
  <c r="AS772" i="3"/>
  <c r="AR772" i="3"/>
  <c r="AS776" i="3"/>
  <c r="AR776" i="3"/>
  <c r="AS784" i="3"/>
  <c r="AR784" i="3"/>
  <c r="AS788" i="3"/>
  <c r="AR788" i="3"/>
  <c r="AS796" i="3"/>
  <c r="AR796" i="3"/>
  <c r="AS804" i="3"/>
  <c r="AR804" i="3"/>
  <c r="AS808" i="3"/>
  <c r="AR808" i="3"/>
  <c r="AS816" i="3"/>
  <c r="AR816" i="3"/>
  <c r="AR824" i="3"/>
  <c r="AS824" i="3"/>
  <c r="AS832" i="3"/>
  <c r="AR832" i="3"/>
  <c r="AS852" i="3"/>
  <c r="AR852" i="3"/>
  <c r="AS860" i="3"/>
  <c r="AR860" i="3"/>
  <c r="AS868" i="3"/>
  <c r="AR868" i="3"/>
  <c r="AS872" i="3"/>
  <c r="AR872" i="3"/>
  <c r="AS880" i="3"/>
  <c r="AR880" i="3"/>
  <c r="AR888" i="3"/>
  <c r="AS888" i="3"/>
  <c r="AS896" i="3"/>
  <c r="AR896" i="3"/>
  <c r="AS916" i="3"/>
  <c r="AR916" i="3"/>
  <c r="AS928" i="3"/>
  <c r="AR928" i="3"/>
  <c r="AS968" i="3"/>
  <c r="AR968" i="3"/>
  <c r="M314" i="4"/>
  <c r="M136" i="4"/>
  <c r="M104" i="4"/>
  <c r="M40" i="4"/>
  <c r="L204" i="4"/>
  <c r="L172" i="4"/>
  <c r="L108" i="4"/>
  <c r="L76" i="4"/>
  <c r="O26" i="5"/>
  <c r="U91" i="6"/>
  <c r="U219" i="6"/>
  <c r="T159" i="6"/>
  <c r="M290" i="4"/>
  <c r="M208" i="4"/>
  <c r="M176" i="4"/>
  <c r="M144" i="4"/>
  <c r="M112" i="4"/>
  <c r="M80" i="4"/>
  <c r="M48" i="4"/>
  <c r="L294" i="4"/>
  <c r="L262" i="4"/>
  <c r="L180" i="4"/>
  <c r="L148" i="4"/>
  <c r="L116" i="4"/>
  <c r="L84" i="4"/>
  <c r="L52" i="4"/>
  <c r="L318" i="4"/>
  <c r="O512" i="5"/>
  <c r="O230" i="5"/>
  <c r="O198" i="5"/>
  <c r="O166" i="5"/>
  <c r="O134" i="5"/>
  <c r="O102" i="5"/>
  <c r="O70" i="5"/>
  <c r="O38" i="5"/>
  <c r="N254" i="5"/>
  <c r="N222" i="5"/>
  <c r="U123" i="6"/>
  <c r="U251" i="6"/>
  <c r="T223" i="6"/>
  <c r="T71" i="6"/>
  <c r="T19" i="6"/>
  <c r="L464" i="7"/>
  <c r="L320" i="7"/>
  <c r="P513" i="8"/>
  <c r="P175" i="8"/>
  <c r="AR940" i="3"/>
  <c r="AR812" i="3"/>
  <c r="AR684" i="3"/>
  <c r="AR556" i="3"/>
  <c r="AR428" i="3"/>
  <c r="AR248" i="3"/>
  <c r="AS920" i="3"/>
  <c r="AS468" i="3"/>
  <c r="AS84" i="3"/>
  <c r="AF20" i="3"/>
  <c r="BL18" i="3"/>
  <c r="AF22" i="3"/>
  <c r="F18" i="18"/>
  <c r="E18" i="18" s="1"/>
  <c r="K18" i="18" s="1"/>
  <c r="AB3" i="3"/>
  <c r="AB3013" i="3" s="1"/>
  <c r="G14" i="18"/>
  <c r="BC12" i="3"/>
  <c r="BC3" i="3"/>
  <c r="C16" i="9"/>
  <c r="E16" i="9" s="1"/>
  <c r="X3013" i="3"/>
  <c r="G25" i="9"/>
  <c r="M3013" i="3"/>
  <c r="E1012" i="3"/>
  <c r="BL17" i="3"/>
  <c r="AD262" i="3"/>
  <c r="AU262" i="3" s="1"/>
  <c r="AT262" i="3"/>
  <c r="AC948" i="3"/>
  <c r="AC940" i="3"/>
  <c r="AC936" i="3"/>
  <c r="AC934" i="3"/>
  <c r="AC836" i="3"/>
  <c r="AC820" i="3"/>
  <c r="AC812" i="3"/>
  <c r="AC808" i="3"/>
  <c r="AC806" i="3"/>
  <c r="AC430" i="3"/>
  <c r="AC414" i="3"/>
  <c r="AC406" i="3"/>
  <c r="AC402" i="3"/>
  <c r="AC400" i="3"/>
  <c r="AC294" i="3"/>
  <c r="AC278" i="3"/>
  <c r="AC270" i="3"/>
  <c r="AC266" i="3"/>
  <c r="AC264" i="3"/>
  <c r="E461" i="3"/>
  <c r="E469" i="3"/>
  <c r="E473" i="3"/>
  <c r="E475" i="3"/>
  <c r="AC130" i="3"/>
  <c r="AF337" i="3"/>
  <c r="AF333" i="3"/>
  <c r="AF329" i="3"/>
  <c r="AF325" i="3"/>
  <c r="AF321" i="3"/>
  <c r="AF317" i="3"/>
  <c r="AF313" i="3"/>
  <c r="AF309" i="3"/>
  <c r="AF305" i="3"/>
  <c r="AF301" i="3"/>
  <c r="AF297" i="3"/>
  <c r="AF293" i="3"/>
  <c r="AF289" i="3"/>
  <c r="AF285" i="3"/>
  <c r="AF281" i="3"/>
  <c r="AF277" i="3"/>
  <c r="AF273" i="3"/>
  <c r="AF269" i="3"/>
  <c r="AF265" i="3"/>
  <c r="AF261" i="3"/>
  <c r="AF257" i="3"/>
  <c r="AF253" i="3"/>
  <c r="AF249" i="3"/>
  <c r="AF245" i="3"/>
  <c r="AF241" i="3"/>
  <c r="AF237" i="3"/>
  <c r="AF233" i="3"/>
  <c r="AF229" i="3"/>
  <c r="AF225" i="3"/>
  <c r="AF221" i="3"/>
  <c r="AF217" i="3"/>
  <c r="AF213" i="3"/>
  <c r="AF209" i="3"/>
  <c r="AF205" i="3"/>
  <c r="AF201" i="3"/>
  <c r="AF197" i="3"/>
  <c r="AF193" i="3"/>
  <c r="AF189" i="3"/>
  <c r="AF185" i="3"/>
  <c r="AF181" i="3"/>
  <c r="AF177" i="3"/>
  <c r="AF173" i="3"/>
  <c r="AF169" i="3"/>
  <c r="AF165" i="3"/>
  <c r="AF161" i="3"/>
  <c r="AF157" i="3"/>
  <c r="AF153" i="3"/>
  <c r="AF149" i="3"/>
  <c r="AF145" i="3"/>
  <c r="AF141" i="3"/>
  <c r="AF137" i="3"/>
  <c r="AF133" i="3"/>
  <c r="AF129" i="3"/>
  <c r="AF125" i="3"/>
  <c r="AF121" i="3"/>
  <c r="AF117" i="3"/>
  <c r="AF113" i="3"/>
  <c r="AF109" i="3"/>
  <c r="AF105" i="3"/>
  <c r="BL787" i="3"/>
  <c r="BL819" i="3"/>
  <c r="BL851" i="3"/>
  <c r="BL891" i="3"/>
  <c r="BL955" i="3"/>
  <c r="AC964" i="3"/>
  <c r="AC932" i="3"/>
  <c r="AC900" i="3"/>
  <c r="AC688" i="3"/>
  <c r="AC680" i="3"/>
  <c r="AC676" i="3"/>
  <c r="AC674" i="3"/>
  <c r="AC576" i="3"/>
  <c r="AC560" i="3"/>
  <c r="AC552" i="3"/>
  <c r="AC548" i="3"/>
  <c r="AC546" i="3"/>
  <c r="AC544" i="3"/>
  <c r="AC536" i="3"/>
  <c r="AC532" i="3"/>
  <c r="AC530" i="3"/>
  <c r="AF101" i="3"/>
  <c r="AF97" i="3"/>
  <c r="AF93" i="3"/>
  <c r="AF89" i="3"/>
  <c r="AF85" i="3"/>
  <c r="AF81" i="3"/>
  <c r="AF77" i="3"/>
  <c r="AF73" i="3"/>
  <c r="AF69" i="3"/>
  <c r="AF65" i="3"/>
  <c r="AF61" i="3"/>
  <c r="AF57" i="3"/>
  <c r="AF53" i="3"/>
  <c r="AF49" i="3"/>
  <c r="AF45" i="3"/>
  <c r="AF41" i="3"/>
  <c r="AF37" i="3"/>
  <c r="AF33" i="3"/>
  <c r="AF29" i="3"/>
  <c r="AF25" i="3"/>
  <c r="AF21" i="3"/>
  <c r="AF26" i="3"/>
  <c r="AF34" i="3"/>
  <c r="AF42" i="3"/>
  <c r="AF110" i="3"/>
  <c r="AF118" i="3"/>
  <c r="AF126" i="3"/>
  <c r="AF134" i="3"/>
  <c r="AF142" i="3"/>
  <c r="AF150" i="3"/>
  <c r="AF158" i="3"/>
  <c r="AF166" i="3"/>
  <c r="AF210" i="3"/>
  <c r="AF218" i="3"/>
  <c r="AF226" i="3"/>
  <c r="AF234" i="3"/>
  <c r="AF270" i="3"/>
  <c r="AF278" i="3"/>
  <c r="AF286" i="3"/>
  <c r="AF294" i="3"/>
  <c r="AF338" i="3"/>
  <c r="AF346" i="3"/>
  <c r="AF354" i="3"/>
  <c r="AF362" i="3"/>
  <c r="AF398" i="3"/>
  <c r="AF406" i="3"/>
  <c r="AF414" i="3"/>
  <c r="AF422" i="3"/>
  <c r="AF466" i="3"/>
  <c r="AF474" i="3"/>
  <c r="AF482" i="3"/>
  <c r="AF490" i="3"/>
  <c r="AF526" i="3"/>
  <c r="AF534" i="3"/>
  <c r="AF542" i="3"/>
  <c r="AF550" i="3"/>
  <c r="AF594" i="3"/>
  <c r="AF602" i="3"/>
  <c r="AF610" i="3"/>
  <c r="AF618" i="3"/>
  <c r="AF682" i="3"/>
  <c r="AF690" i="3"/>
  <c r="AF698" i="3"/>
  <c r="AF706" i="3"/>
  <c r="AF718" i="3"/>
  <c r="AF726" i="3"/>
  <c r="AF734" i="3"/>
  <c r="AF742" i="3"/>
  <c r="AC494" i="3"/>
  <c r="AC398" i="3"/>
  <c r="AC358" i="3"/>
  <c r="AC132" i="3"/>
  <c r="BL1003" i="3"/>
  <c r="E45" i="3"/>
  <c r="E77" i="3"/>
  <c r="E173" i="3"/>
  <c r="E205" i="3"/>
  <c r="E269" i="3"/>
  <c r="AC226" i="3"/>
  <c r="AC98" i="3"/>
  <c r="P56" i="8"/>
  <c r="Q56" i="8"/>
  <c r="P64" i="8"/>
  <c r="Q64" i="8"/>
  <c r="P68" i="8"/>
  <c r="Q68" i="8"/>
  <c r="P76" i="8"/>
  <c r="Q76" i="8"/>
  <c r="P84" i="8"/>
  <c r="Q84" i="8"/>
  <c r="P92" i="8"/>
  <c r="Q92" i="8"/>
  <c r="P100" i="8"/>
  <c r="Q100" i="8"/>
  <c r="P108" i="8"/>
  <c r="Q108" i="8"/>
  <c r="P116" i="8"/>
  <c r="Q116" i="8"/>
  <c r="P124" i="8"/>
  <c r="Q124" i="8"/>
  <c r="P132" i="8"/>
  <c r="Q132" i="8"/>
  <c r="P140" i="8"/>
  <c r="Q140" i="8"/>
  <c r="P148" i="8"/>
  <c r="Q148" i="8"/>
  <c r="P156" i="8"/>
  <c r="Q156" i="8"/>
  <c r="P164" i="8"/>
  <c r="Q164" i="8"/>
  <c r="P172" i="8"/>
  <c r="Q172" i="8"/>
  <c r="P180" i="8"/>
  <c r="Q180" i="8"/>
  <c r="P188" i="8"/>
  <c r="Q188" i="8"/>
  <c r="P196" i="8"/>
  <c r="Q196" i="8"/>
  <c r="P204" i="8"/>
  <c r="Q204" i="8"/>
  <c r="P208" i="8"/>
  <c r="Q208" i="8"/>
  <c r="P216" i="8"/>
  <c r="Q216" i="8"/>
  <c r="P224" i="8"/>
  <c r="Q224" i="8"/>
  <c r="P232" i="8"/>
  <c r="Q232" i="8"/>
  <c r="P440" i="8"/>
  <c r="Q440" i="8"/>
  <c r="P444" i="8"/>
  <c r="Q444" i="8"/>
  <c r="P452" i="8"/>
  <c r="Q452" i="8"/>
  <c r="P510" i="8"/>
  <c r="Q510" i="8"/>
  <c r="K269" i="7"/>
  <c r="L269" i="7"/>
  <c r="K277" i="7"/>
  <c r="L277" i="7"/>
  <c r="K281" i="7"/>
  <c r="L281" i="7"/>
  <c r="K289" i="7"/>
  <c r="L289" i="7"/>
  <c r="K293" i="7"/>
  <c r="L293" i="7"/>
  <c r="K297" i="7"/>
  <c r="L297" i="7"/>
  <c r="K301" i="7"/>
  <c r="L301" i="7"/>
  <c r="K309" i="7"/>
  <c r="L309" i="7"/>
  <c r="K317" i="7"/>
  <c r="L317" i="7"/>
  <c r="K325" i="7"/>
  <c r="L325" i="7"/>
  <c r="K333" i="7"/>
  <c r="L333" i="7"/>
  <c r="K341" i="7"/>
  <c r="L341" i="7"/>
  <c r="K349" i="7"/>
  <c r="L349" i="7"/>
  <c r="K357" i="7"/>
  <c r="L357" i="7"/>
  <c r="K365" i="7"/>
  <c r="L365" i="7"/>
  <c r="K373" i="7"/>
  <c r="L373" i="7"/>
  <c r="K377" i="7"/>
  <c r="L377" i="7"/>
  <c r="K385" i="7"/>
  <c r="L385" i="7"/>
  <c r="K393" i="7"/>
  <c r="L393" i="7"/>
  <c r="K401" i="7"/>
  <c r="L401" i="7"/>
  <c r="K405" i="7"/>
  <c r="L405" i="7"/>
  <c r="K413" i="7"/>
  <c r="L413" i="7"/>
  <c r="K421" i="7"/>
  <c r="L421" i="7"/>
  <c r="K429" i="7"/>
  <c r="L429" i="7"/>
  <c r="K437" i="7"/>
  <c r="L437" i="7"/>
  <c r="K445" i="7"/>
  <c r="L445" i="7"/>
  <c r="K453" i="7"/>
  <c r="L453" i="7"/>
  <c r="K461" i="7"/>
  <c r="L461" i="7"/>
  <c r="K469" i="7"/>
  <c r="L469" i="7"/>
  <c r="K481" i="7"/>
  <c r="L481" i="7"/>
  <c r="K489" i="7"/>
  <c r="L489" i="7"/>
  <c r="K497" i="7"/>
  <c r="L497" i="7"/>
  <c r="K1005" i="7"/>
  <c r="L1005" i="7"/>
  <c r="K1013" i="7"/>
  <c r="L1013" i="7"/>
  <c r="U24" i="6"/>
  <c r="T24" i="6"/>
  <c r="U32" i="6"/>
  <c r="T32" i="6"/>
  <c r="U36" i="6"/>
  <c r="T36" i="6"/>
  <c r="U44" i="6"/>
  <c r="T44" i="6"/>
  <c r="U52" i="6"/>
  <c r="T52" i="6"/>
  <c r="U60" i="6"/>
  <c r="T60" i="6"/>
  <c r="U68" i="6"/>
  <c r="T68" i="6"/>
  <c r="U76" i="6"/>
  <c r="T76" i="6"/>
  <c r="U88" i="6"/>
  <c r="T88" i="6"/>
  <c r="U100" i="6"/>
  <c r="T100" i="6"/>
  <c r="U104" i="6"/>
  <c r="T104" i="6"/>
  <c r="U112" i="6"/>
  <c r="T112" i="6"/>
  <c r="U124" i="6"/>
  <c r="T124" i="6"/>
  <c r="U132" i="6"/>
  <c r="T132" i="6"/>
  <c r="U140" i="6"/>
  <c r="T140" i="6"/>
  <c r="U148" i="6"/>
  <c r="T148" i="6"/>
  <c r="U156" i="6"/>
  <c r="T156" i="6"/>
  <c r="U164" i="6"/>
  <c r="T164" i="6"/>
  <c r="U172" i="6"/>
  <c r="T172" i="6"/>
  <c r="U180" i="6"/>
  <c r="T180" i="6"/>
  <c r="U184" i="6"/>
  <c r="T184" i="6"/>
  <c r="U192" i="6"/>
  <c r="T192" i="6"/>
  <c r="U204" i="6"/>
  <c r="T204" i="6"/>
  <c r="U208" i="6"/>
  <c r="T208" i="6"/>
  <c r="U216" i="6"/>
  <c r="T216" i="6"/>
  <c r="U224" i="6"/>
  <c r="T224" i="6"/>
  <c r="U232" i="6"/>
  <c r="T232" i="6"/>
  <c r="AR661" i="3"/>
  <c r="AS661" i="3"/>
  <c r="AR669" i="3"/>
  <c r="AS669" i="3"/>
  <c r="AR677" i="3"/>
  <c r="AS677" i="3"/>
  <c r="AR685" i="3"/>
  <c r="AS685" i="3"/>
  <c r="AR693" i="3"/>
  <c r="AS693" i="3"/>
  <c r="AR701" i="3"/>
  <c r="AS701" i="3"/>
  <c r="AR713" i="3"/>
  <c r="AS713" i="3"/>
  <c r="AR721" i="3"/>
  <c r="AS721" i="3"/>
  <c r="AR729" i="3"/>
  <c r="AS729" i="3"/>
  <c r="AR737" i="3"/>
  <c r="AS737" i="3"/>
  <c r="AR745" i="3"/>
  <c r="AS745" i="3"/>
  <c r="AR753" i="3"/>
  <c r="AS753" i="3"/>
  <c r="AR761" i="3"/>
  <c r="AS761" i="3"/>
  <c r="AR769" i="3"/>
  <c r="AS769" i="3"/>
  <c r="AR777" i="3"/>
  <c r="AS777" i="3"/>
  <c r="AR785" i="3"/>
  <c r="AS785" i="3"/>
  <c r="AR793" i="3"/>
  <c r="AS793" i="3"/>
  <c r="AR801" i="3"/>
  <c r="AS801" i="3"/>
  <c r="AR809" i="3"/>
  <c r="AS809" i="3"/>
  <c r="AR817" i="3"/>
  <c r="AS817" i="3"/>
  <c r="AR829" i="3"/>
  <c r="AS829" i="3"/>
  <c r="AR837" i="3"/>
  <c r="AS837" i="3"/>
  <c r="AR845" i="3"/>
  <c r="AS845" i="3"/>
  <c r="AR857" i="3"/>
  <c r="AS857" i="3"/>
  <c r="AR865" i="3"/>
  <c r="AS865" i="3"/>
  <c r="AR873" i="3"/>
  <c r="AS873" i="3"/>
  <c r="AR877" i="3"/>
  <c r="AS877" i="3"/>
  <c r="AR885" i="3"/>
  <c r="AS885" i="3"/>
  <c r="AR893" i="3"/>
  <c r="AS893" i="3"/>
  <c r="AR901" i="3"/>
  <c r="AS901" i="3"/>
  <c r="AR909" i="3"/>
  <c r="AS909" i="3"/>
  <c r="AR921" i="3"/>
  <c r="AS921" i="3"/>
  <c r="AR929" i="3"/>
  <c r="AS929" i="3"/>
  <c r="AR937" i="3"/>
  <c r="AS937" i="3"/>
  <c r="AR945" i="3"/>
  <c r="AS945" i="3"/>
  <c r="AR953" i="3"/>
  <c r="AS953" i="3"/>
  <c r="AR961" i="3"/>
  <c r="AS961" i="3"/>
  <c r="AR969" i="3"/>
  <c r="AS969" i="3"/>
  <c r="AR977" i="3"/>
  <c r="AS977" i="3"/>
  <c r="AR989" i="3"/>
  <c r="AS989" i="3"/>
  <c r="T260" i="6"/>
  <c r="T256" i="6"/>
  <c r="T252" i="6"/>
  <c r="T248" i="6"/>
  <c r="T244" i="6"/>
  <c r="T240" i="6"/>
  <c r="T236" i="6"/>
  <c r="P60" i="8"/>
  <c r="Q60" i="8"/>
  <c r="P72" i="8"/>
  <c r="Q72" i="8"/>
  <c r="P80" i="8"/>
  <c r="Q80" i="8"/>
  <c r="P88" i="8"/>
  <c r="Q88" i="8"/>
  <c r="P96" i="8"/>
  <c r="Q96" i="8"/>
  <c r="P104" i="8"/>
  <c r="Q104" i="8"/>
  <c r="P112" i="8"/>
  <c r="Q112" i="8"/>
  <c r="P120" i="8"/>
  <c r="Q120" i="8"/>
  <c r="P128" i="8"/>
  <c r="Q128" i="8"/>
  <c r="P136" i="8"/>
  <c r="Q136" i="8"/>
  <c r="P144" i="8"/>
  <c r="Q144" i="8"/>
  <c r="P152" i="8"/>
  <c r="Q152" i="8"/>
  <c r="P160" i="8"/>
  <c r="Q160" i="8"/>
  <c r="P168" i="8"/>
  <c r="Q168" i="8"/>
  <c r="P176" i="8"/>
  <c r="Q176" i="8"/>
  <c r="P184" i="8"/>
  <c r="Q184" i="8"/>
  <c r="P192" i="8"/>
  <c r="Q192" i="8"/>
  <c r="P200" i="8"/>
  <c r="Q200" i="8"/>
  <c r="P212" i="8"/>
  <c r="Q212" i="8"/>
  <c r="P220" i="8"/>
  <c r="Q220" i="8"/>
  <c r="P228" i="8"/>
  <c r="Q228" i="8"/>
  <c r="P236" i="8"/>
  <c r="Q236" i="8"/>
  <c r="P448" i="8"/>
  <c r="Q448" i="8"/>
  <c r="P506" i="8"/>
  <c r="Q506" i="8"/>
  <c r="P514" i="8"/>
  <c r="Q514" i="8"/>
  <c r="K265" i="7"/>
  <c r="L265" i="7"/>
  <c r="K273" i="7"/>
  <c r="L273" i="7"/>
  <c r="K285" i="7"/>
  <c r="L285" i="7"/>
  <c r="K305" i="7"/>
  <c r="L305" i="7"/>
  <c r="K313" i="7"/>
  <c r="L313" i="7"/>
  <c r="K321" i="7"/>
  <c r="L321" i="7"/>
  <c r="K329" i="7"/>
  <c r="L329" i="7"/>
  <c r="K337" i="7"/>
  <c r="L337" i="7"/>
  <c r="K345" i="7"/>
  <c r="L345" i="7"/>
  <c r="K353" i="7"/>
  <c r="L353" i="7"/>
  <c r="K361" i="7"/>
  <c r="L361" i="7"/>
  <c r="K369" i="7"/>
  <c r="L369" i="7"/>
  <c r="K381" i="7"/>
  <c r="L381" i="7"/>
  <c r="K389" i="7"/>
  <c r="L389" i="7"/>
  <c r="K397" i="7"/>
  <c r="L397" i="7"/>
  <c r="K409" i="7"/>
  <c r="L409" i="7"/>
  <c r="K417" i="7"/>
  <c r="L417" i="7"/>
  <c r="K425" i="7"/>
  <c r="L425" i="7"/>
  <c r="K433" i="7"/>
  <c r="L433" i="7"/>
  <c r="K441" i="7"/>
  <c r="L441" i="7"/>
  <c r="K449" i="7"/>
  <c r="L449" i="7"/>
  <c r="K457" i="7"/>
  <c r="L457" i="7"/>
  <c r="K465" i="7"/>
  <c r="L465" i="7"/>
  <c r="K473" i="7"/>
  <c r="L473" i="7"/>
  <c r="K477" i="7"/>
  <c r="L477" i="7"/>
  <c r="K485" i="7"/>
  <c r="L485" i="7"/>
  <c r="K493" i="7"/>
  <c r="L493" i="7"/>
  <c r="K1001" i="7"/>
  <c r="L1001" i="7"/>
  <c r="K1009" i="7"/>
  <c r="L1009" i="7"/>
  <c r="U28" i="6"/>
  <c r="T28" i="6"/>
  <c r="U40" i="6"/>
  <c r="T40" i="6"/>
  <c r="U48" i="6"/>
  <c r="T48" i="6"/>
  <c r="U56" i="6"/>
  <c r="T56" i="6"/>
  <c r="U64" i="6"/>
  <c r="T64" i="6"/>
  <c r="U72" i="6"/>
  <c r="T72" i="6"/>
  <c r="U80" i="6"/>
  <c r="T80" i="6"/>
  <c r="U84" i="6"/>
  <c r="T84" i="6"/>
  <c r="U92" i="6"/>
  <c r="T92" i="6"/>
  <c r="U96" i="6"/>
  <c r="T96" i="6"/>
  <c r="U108" i="6"/>
  <c r="T108" i="6"/>
  <c r="U116" i="6"/>
  <c r="T116" i="6"/>
  <c r="U120" i="6"/>
  <c r="T120" i="6"/>
  <c r="U128" i="6"/>
  <c r="T128" i="6"/>
  <c r="U136" i="6"/>
  <c r="T136" i="6"/>
  <c r="U144" i="6"/>
  <c r="T144" i="6"/>
  <c r="U152" i="6"/>
  <c r="T152" i="6"/>
  <c r="U160" i="6"/>
  <c r="T160" i="6"/>
  <c r="U168" i="6"/>
  <c r="T168" i="6"/>
  <c r="U176" i="6"/>
  <c r="T176" i="6"/>
  <c r="U188" i="6"/>
  <c r="T188" i="6"/>
  <c r="U196" i="6"/>
  <c r="T196" i="6"/>
  <c r="U200" i="6"/>
  <c r="T200" i="6"/>
  <c r="U212" i="6"/>
  <c r="T212" i="6"/>
  <c r="U220" i="6"/>
  <c r="T220" i="6"/>
  <c r="U228" i="6"/>
  <c r="T228" i="6"/>
  <c r="AR657" i="3"/>
  <c r="AS657" i="3"/>
  <c r="AR665" i="3"/>
  <c r="AS665" i="3"/>
  <c r="AR673" i="3"/>
  <c r="AS673" i="3"/>
  <c r="AR681" i="3"/>
  <c r="AS681" i="3"/>
  <c r="AR689" i="3"/>
  <c r="AS689" i="3"/>
  <c r="AR697" i="3"/>
  <c r="AS697" i="3"/>
  <c r="AR705" i="3"/>
  <c r="AS705" i="3"/>
  <c r="AR709" i="3"/>
  <c r="AS709" i="3"/>
  <c r="AR717" i="3"/>
  <c r="AS717" i="3"/>
  <c r="AR725" i="3"/>
  <c r="AS725" i="3"/>
  <c r="AR733" i="3"/>
  <c r="AS733" i="3"/>
  <c r="AR741" i="3"/>
  <c r="AS741" i="3"/>
  <c r="AR749" i="3"/>
  <c r="AS749" i="3"/>
  <c r="AR757" i="3"/>
  <c r="AS757" i="3"/>
  <c r="AR765" i="3"/>
  <c r="AS765" i="3"/>
  <c r="AR773" i="3"/>
  <c r="AS773" i="3"/>
  <c r="AR781" i="3"/>
  <c r="AS781" i="3"/>
  <c r="AR789" i="3"/>
  <c r="AS789" i="3"/>
  <c r="AR797" i="3"/>
  <c r="AS797" i="3"/>
  <c r="AR805" i="3"/>
  <c r="AS805" i="3"/>
  <c r="AR813" i="3"/>
  <c r="AS813" i="3"/>
  <c r="AR821" i="3"/>
  <c r="AS821" i="3"/>
  <c r="AR825" i="3"/>
  <c r="AS825" i="3"/>
  <c r="AR833" i="3"/>
  <c r="AS833" i="3"/>
  <c r="AR841" i="3"/>
  <c r="AS841" i="3"/>
  <c r="AR849" i="3"/>
  <c r="AS849" i="3"/>
  <c r="AR853" i="3"/>
  <c r="AS853" i="3"/>
  <c r="AR861" i="3"/>
  <c r="AS861" i="3"/>
  <c r="AR869" i="3"/>
  <c r="AS869" i="3"/>
  <c r="AR881" i="3"/>
  <c r="AS881" i="3"/>
  <c r="AR889" i="3"/>
  <c r="AS889" i="3"/>
  <c r="AR897" i="3"/>
  <c r="AS897" i="3"/>
  <c r="AR905" i="3"/>
  <c r="AS905" i="3"/>
  <c r="AR913" i="3"/>
  <c r="AS913" i="3"/>
  <c r="AR917" i="3"/>
  <c r="AS917" i="3"/>
  <c r="AR925" i="3"/>
  <c r="AS925" i="3"/>
  <c r="AR933" i="3"/>
  <c r="AS933" i="3"/>
  <c r="AR941" i="3"/>
  <c r="AS941" i="3"/>
  <c r="AR949" i="3"/>
  <c r="AS949" i="3"/>
  <c r="AR957" i="3"/>
  <c r="AS957" i="3"/>
  <c r="AR965" i="3"/>
  <c r="AS965" i="3"/>
  <c r="AR973" i="3"/>
  <c r="AS973" i="3"/>
  <c r="AR981" i="3"/>
  <c r="AS981" i="3"/>
  <c r="AR985" i="3"/>
  <c r="AS985" i="3"/>
  <c r="AR993" i="3"/>
  <c r="AS993" i="3"/>
  <c r="AF19" i="3"/>
  <c r="F10" i="18"/>
  <c r="E10" i="18" s="1"/>
  <c r="K10" i="18" s="1"/>
  <c r="AF17" i="3"/>
  <c r="F14" i="18"/>
  <c r="T11" i="18"/>
  <c r="O11" i="18" s="1"/>
  <c r="T3" i="5"/>
  <c r="J10" i="18"/>
  <c r="AF16" i="3"/>
  <c r="E26" i="10"/>
  <c r="H22" i="10" s="1"/>
  <c r="AF18" i="3"/>
  <c r="E937" i="3"/>
  <c r="E953" i="3"/>
  <c r="E961" i="3"/>
  <c r="E965" i="3"/>
  <c r="E967" i="3"/>
  <c r="BL19" i="3"/>
  <c r="F25" i="10"/>
  <c r="E26" i="9"/>
  <c r="F26" i="10"/>
  <c r="T12" i="18"/>
  <c r="O12" i="18" s="1"/>
  <c r="D26" i="10"/>
  <c r="E61" i="3"/>
  <c r="E141" i="3"/>
  <c r="E157" i="3"/>
  <c r="E165" i="3"/>
  <c r="E169" i="3"/>
  <c r="E171" i="3"/>
  <c r="E429" i="3"/>
  <c r="E437" i="3"/>
  <c r="E441" i="3"/>
  <c r="E443" i="3"/>
  <c r="E508" i="3"/>
  <c r="E544" i="3"/>
  <c r="E608" i="3"/>
  <c r="E680" i="3"/>
  <c r="E76" i="3"/>
  <c r="E140" i="3"/>
  <c r="E236" i="3"/>
  <c r="E268" i="3"/>
  <c r="E332" i="3"/>
  <c r="E412" i="3"/>
  <c r="E529" i="3"/>
  <c r="E537" i="3"/>
  <c r="E729" i="3"/>
  <c r="E737" i="3"/>
  <c r="E741" i="3"/>
  <c r="E743" i="3"/>
  <c r="E841" i="3"/>
  <c r="E857" i="3"/>
  <c r="E865" i="3"/>
  <c r="E869" i="3"/>
  <c r="E871" i="3"/>
  <c r="E25" i="9"/>
  <c r="O17" i="5"/>
  <c r="K22" i="7"/>
  <c r="L22" i="7"/>
  <c r="K26" i="7"/>
  <c r="L26" i="7"/>
  <c r="L30" i="7"/>
  <c r="K30" i="7"/>
  <c r="K34" i="7"/>
  <c r="L34" i="7"/>
  <c r="L42" i="7"/>
  <c r="K42" i="7"/>
  <c r="K46" i="7"/>
  <c r="L46" i="7"/>
  <c r="K58" i="7"/>
  <c r="L58" i="7"/>
  <c r="K62" i="7"/>
  <c r="L62" i="7"/>
  <c r="K70" i="7"/>
  <c r="L70" i="7"/>
  <c r="K74" i="7"/>
  <c r="L74" i="7"/>
  <c r="K86" i="7"/>
  <c r="L86" i="7"/>
  <c r="K90" i="7"/>
  <c r="L90" i="7"/>
  <c r="L94" i="7"/>
  <c r="K94" i="7"/>
  <c r="K98" i="7"/>
  <c r="L98" i="7"/>
  <c r="L106" i="7"/>
  <c r="K106" i="7"/>
  <c r="K110" i="7"/>
  <c r="L110" i="7"/>
  <c r="K122" i="7"/>
  <c r="L122" i="7"/>
  <c r="K126" i="7"/>
  <c r="L126" i="7"/>
  <c r="K134" i="7"/>
  <c r="L134" i="7"/>
  <c r="K138" i="7"/>
  <c r="L138" i="7"/>
  <c r="K150" i="7"/>
  <c r="L150" i="7"/>
  <c r="K154" i="7"/>
  <c r="L154" i="7"/>
  <c r="L158" i="7"/>
  <c r="K158" i="7"/>
  <c r="K162" i="7"/>
  <c r="L162" i="7"/>
  <c r="L170" i="7"/>
  <c r="K170" i="7"/>
  <c r="K174" i="7"/>
  <c r="L174" i="7"/>
  <c r="K186" i="7"/>
  <c r="L186" i="7"/>
  <c r="K190" i="7"/>
  <c r="L190" i="7"/>
  <c r="K198" i="7"/>
  <c r="L198" i="7"/>
  <c r="K202" i="7"/>
  <c r="L202" i="7"/>
  <c r="K214" i="7"/>
  <c r="L214" i="7"/>
  <c r="K218" i="7"/>
  <c r="L218" i="7"/>
  <c r="L222" i="7"/>
  <c r="K222" i="7"/>
  <c r="K226" i="7"/>
  <c r="L226" i="7"/>
  <c r="L234" i="7"/>
  <c r="K234" i="7"/>
  <c r="K238" i="7"/>
  <c r="L238" i="7"/>
  <c r="K250" i="7"/>
  <c r="L250" i="7"/>
  <c r="K254" i="7"/>
  <c r="L254" i="7"/>
  <c r="L82" i="7"/>
  <c r="L210" i="7"/>
  <c r="K246" i="7"/>
  <c r="K206" i="7"/>
  <c r="K182" i="7"/>
  <c r="K142" i="7"/>
  <c r="K118" i="7"/>
  <c r="K78" i="7"/>
  <c r="K54" i="7"/>
  <c r="K14" i="7"/>
  <c r="L114" i="7"/>
  <c r="L242" i="7"/>
  <c r="K230" i="7"/>
  <c r="K166" i="7"/>
  <c r="K102" i="7"/>
  <c r="K38" i="7"/>
  <c r="G21" i="11"/>
  <c r="AS16" i="3"/>
  <c r="K189" i="7"/>
  <c r="L189" i="7"/>
  <c r="K209" i="7"/>
  <c r="L209" i="7"/>
  <c r="AR353" i="3"/>
  <c r="AS353" i="3"/>
  <c r="AR361" i="3"/>
  <c r="AS361" i="3"/>
  <c r="AR369" i="3"/>
  <c r="AS369" i="3"/>
  <c r="AR377" i="3"/>
  <c r="AS377" i="3"/>
  <c r="AR385" i="3"/>
  <c r="AS385" i="3"/>
  <c r="AR393" i="3"/>
  <c r="AS393" i="3"/>
  <c r="AR405" i="3"/>
  <c r="AS405" i="3"/>
  <c r="AR417" i="3"/>
  <c r="AS417" i="3"/>
  <c r="AR425" i="3"/>
  <c r="AS425" i="3"/>
  <c r="AR437" i="3"/>
  <c r="AS437" i="3"/>
  <c r="AR445" i="3"/>
  <c r="AS445" i="3"/>
  <c r="AR453" i="3"/>
  <c r="AS453" i="3"/>
  <c r="AR465" i="3"/>
  <c r="AS465" i="3"/>
  <c r="AR473" i="3"/>
  <c r="AS473" i="3"/>
  <c r="AR481" i="3"/>
  <c r="AS481" i="3"/>
  <c r="AR489" i="3"/>
  <c r="AS489" i="3"/>
  <c r="AR497" i="3"/>
  <c r="AS497" i="3"/>
  <c r="AR505" i="3"/>
  <c r="AS505" i="3"/>
  <c r="AR513" i="3"/>
  <c r="AS513" i="3"/>
  <c r="AR521" i="3"/>
  <c r="AS521" i="3"/>
  <c r="AR529" i="3"/>
  <c r="AS529" i="3"/>
  <c r="AR541" i="3"/>
  <c r="AS541" i="3"/>
  <c r="AR549" i="3"/>
  <c r="AS549" i="3"/>
  <c r="AR557" i="3"/>
  <c r="AS557" i="3"/>
  <c r="AR565" i="3"/>
  <c r="AS565" i="3"/>
  <c r="AR573" i="3"/>
  <c r="AS573" i="3"/>
  <c r="AR581" i="3"/>
  <c r="AS581" i="3"/>
  <c r="AR589" i="3"/>
  <c r="AS589" i="3"/>
  <c r="AR597" i="3"/>
  <c r="AS597" i="3"/>
  <c r="AR605" i="3"/>
  <c r="AS605" i="3"/>
  <c r="AR613" i="3"/>
  <c r="AS613" i="3"/>
  <c r="AR621" i="3"/>
  <c r="AS621" i="3"/>
  <c r="AR629" i="3"/>
  <c r="AS629" i="3"/>
  <c r="AR645" i="3"/>
  <c r="AS645" i="3"/>
  <c r="L519" i="4"/>
  <c r="O513" i="5"/>
  <c r="O359" i="5"/>
  <c r="O255" i="5"/>
  <c r="O251" i="5"/>
  <c r="O247" i="5"/>
  <c r="O243" i="5"/>
  <c r="O239" i="5"/>
  <c r="O235" i="5"/>
  <c r="O231" i="5"/>
  <c r="O227" i="5"/>
  <c r="O223" i="5"/>
  <c r="O219" i="5"/>
  <c r="O215" i="5"/>
  <c r="O211" i="5"/>
  <c r="O207" i="5"/>
  <c r="O203" i="5"/>
  <c r="O199" i="5"/>
  <c r="O195" i="5"/>
  <c r="O191" i="5"/>
  <c r="O187" i="5"/>
  <c r="O183" i="5"/>
  <c r="O179" i="5"/>
  <c r="O175" i="5"/>
  <c r="O171" i="5"/>
  <c r="O167" i="5"/>
  <c r="O163" i="5"/>
  <c r="O159" i="5"/>
  <c r="O155" i="5"/>
  <c r="O151" i="5"/>
  <c r="O147" i="5"/>
  <c r="O143" i="5"/>
  <c r="O139" i="5"/>
  <c r="O135" i="5"/>
  <c r="O131" i="5"/>
  <c r="O127" i="5"/>
  <c r="O123" i="5"/>
  <c r="O119" i="5"/>
  <c r="O115" i="5"/>
  <c r="O111" i="5"/>
  <c r="O107" i="5"/>
  <c r="O103" i="5"/>
  <c r="O99" i="5"/>
  <c r="O95" i="5"/>
  <c r="O91" i="5"/>
  <c r="O87" i="5"/>
  <c r="O83" i="5"/>
  <c r="O79" i="5"/>
  <c r="O75" i="5"/>
  <c r="O71" i="5"/>
  <c r="O67" i="5"/>
  <c r="O63" i="5"/>
  <c r="O59" i="5"/>
  <c r="O55" i="5"/>
  <c r="O51" i="5"/>
  <c r="O47" i="5"/>
  <c r="O43" i="5"/>
  <c r="O39" i="5"/>
  <c r="O35" i="5"/>
  <c r="O31" i="5"/>
  <c r="O27" i="5"/>
  <c r="O23" i="5"/>
  <c r="O19" i="5"/>
  <c r="P20" i="8"/>
  <c r="Q20" i="8"/>
  <c r="P24" i="8"/>
  <c r="Q24" i="8"/>
  <c r="P28" i="8"/>
  <c r="Q28" i="8"/>
  <c r="P32" i="8"/>
  <c r="Q32" i="8"/>
  <c r="P36" i="8"/>
  <c r="Q36" i="8"/>
  <c r="P40" i="8"/>
  <c r="Q40" i="8"/>
  <c r="P44" i="8"/>
  <c r="Q44" i="8"/>
  <c r="P52" i="8"/>
  <c r="Q52" i="8"/>
  <c r="L17" i="7"/>
  <c r="K21" i="7"/>
  <c r="L21" i="7"/>
  <c r="K25" i="7"/>
  <c r="L25" i="7"/>
  <c r="K29" i="7"/>
  <c r="L29" i="7"/>
  <c r="K33" i="7"/>
  <c r="L33" i="7"/>
  <c r="K37" i="7"/>
  <c r="L37" i="7"/>
  <c r="K41" i="7"/>
  <c r="L41" i="7"/>
  <c r="K45" i="7"/>
  <c r="L45" i="7"/>
  <c r="K49" i="7"/>
  <c r="L49" i="7"/>
  <c r="K53" i="7"/>
  <c r="L53" i="7"/>
  <c r="K57" i="7"/>
  <c r="L57" i="7"/>
  <c r="K61" i="7"/>
  <c r="L61" i="7"/>
  <c r="K65" i="7"/>
  <c r="L65" i="7"/>
  <c r="K69" i="7"/>
  <c r="L69" i="7"/>
  <c r="K73" i="7"/>
  <c r="L73" i="7"/>
  <c r="K77" i="7"/>
  <c r="L77" i="7"/>
  <c r="K81" i="7"/>
  <c r="L81" i="7"/>
  <c r="K85" i="7"/>
  <c r="L85" i="7"/>
  <c r="K89" i="7"/>
  <c r="L89" i="7"/>
  <c r="K93" i="7"/>
  <c r="L93" i="7"/>
  <c r="K97" i="7"/>
  <c r="L97" i="7"/>
  <c r="K101" i="7"/>
  <c r="L101" i="7"/>
  <c r="K105" i="7"/>
  <c r="L105" i="7"/>
  <c r="K109" i="7"/>
  <c r="L109" i="7"/>
  <c r="K113" i="7"/>
  <c r="L113" i="7"/>
  <c r="K117" i="7"/>
  <c r="L117" i="7"/>
  <c r="K121" i="7"/>
  <c r="L121" i="7"/>
  <c r="K125" i="7"/>
  <c r="L125" i="7"/>
  <c r="K129" i="7"/>
  <c r="L129" i="7"/>
  <c r="K133" i="7"/>
  <c r="L133" i="7"/>
  <c r="K137" i="7"/>
  <c r="L137" i="7"/>
  <c r="K141" i="7"/>
  <c r="L141" i="7"/>
  <c r="K145" i="7"/>
  <c r="L145" i="7"/>
  <c r="K153" i="7"/>
  <c r="L153" i="7"/>
  <c r="K157" i="7"/>
  <c r="L157" i="7"/>
  <c r="K161" i="7"/>
  <c r="L161" i="7"/>
  <c r="K165" i="7"/>
  <c r="L165" i="7"/>
  <c r="K169" i="7"/>
  <c r="L169" i="7"/>
  <c r="K173" i="7"/>
  <c r="L173" i="7"/>
  <c r="K177" i="7"/>
  <c r="L177" i="7"/>
  <c r="K181" i="7"/>
  <c r="L181" i="7"/>
  <c r="K185" i="7"/>
  <c r="L185" i="7"/>
  <c r="K193" i="7"/>
  <c r="L193" i="7"/>
  <c r="K197" i="7"/>
  <c r="L197" i="7"/>
  <c r="K201" i="7"/>
  <c r="L201" i="7"/>
  <c r="K205" i="7"/>
  <c r="L205" i="7"/>
  <c r="K213" i="7"/>
  <c r="L213" i="7"/>
  <c r="K217" i="7"/>
  <c r="L217" i="7"/>
  <c r="K221" i="7"/>
  <c r="L221" i="7"/>
  <c r="K225" i="7"/>
  <c r="L225" i="7"/>
  <c r="K229" i="7"/>
  <c r="L229" i="7"/>
  <c r="K233" i="7"/>
  <c r="L233" i="7"/>
  <c r="K237" i="7"/>
  <c r="L237" i="7"/>
  <c r="K241" i="7"/>
  <c r="L241" i="7"/>
  <c r="K245" i="7"/>
  <c r="L245" i="7"/>
  <c r="K249" i="7"/>
  <c r="L249" i="7"/>
  <c r="K253" i="7"/>
  <c r="L253" i="7"/>
  <c r="K257" i="7"/>
  <c r="L257" i="7"/>
  <c r="K261" i="7"/>
  <c r="L261" i="7"/>
  <c r="AR357" i="3"/>
  <c r="AS357" i="3"/>
  <c r="AR365" i="3"/>
  <c r="AS365" i="3"/>
  <c r="AR373" i="3"/>
  <c r="AS373" i="3"/>
  <c r="AR381" i="3"/>
  <c r="AS381" i="3"/>
  <c r="AR389" i="3"/>
  <c r="AS389" i="3"/>
  <c r="AR397" i="3"/>
  <c r="AS397" i="3"/>
  <c r="AR401" i="3"/>
  <c r="AS401" i="3"/>
  <c r="AR409" i="3"/>
  <c r="AS409" i="3"/>
  <c r="AR413" i="3"/>
  <c r="AS413" i="3"/>
  <c r="AR421" i="3"/>
  <c r="AS421" i="3"/>
  <c r="AR429" i="3"/>
  <c r="AS429" i="3"/>
  <c r="AR433" i="3"/>
  <c r="AS433" i="3"/>
  <c r="AR441" i="3"/>
  <c r="AS441" i="3"/>
  <c r="AR449" i="3"/>
  <c r="AS449" i="3"/>
  <c r="AR457" i="3"/>
  <c r="AS457" i="3"/>
  <c r="AR461" i="3"/>
  <c r="AS461" i="3"/>
  <c r="AR469" i="3"/>
  <c r="AS469" i="3"/>
  <c r="AR477" i="3"/>
  <c r="AS477" i="3"/>
  <c r="AR485" i="3"/>
  <c r="AS485" i="3"/>
  <c r="AR493" i="3"/>
  <c r="AS493" i="3"/>
  <c r="AR501" i="3"/>
  <c r="AS501" i="3"/>
  <c r="AR509" i="3"/>
  <c r="AS509" i="3"/>
  <c r="AR517" i="3"/>
  <c r="AS517" i="3"/>
  <c r="AR525" i="3"/>
  <c r="AS525" i="3"/>
  <c r="AR533" i="3"/>
  <c r="AS533" i="3"/>
  <c r="AR537" i="3"/>
  <c r="AS537" i="3"/>
  <c r="AR545" i="3"/>
  <c r="AS545" i="3"/>
  <c r="AR553" i="3"/>
  <c r="AS553" i="3"/>
  <c r="AR561" i="3"/>
  <c r="AS561" i="3"/>
  <c r="AR569" i="3"/>
  <c r="AS569" i="3"/>
  <c r="AR577" i="3"/>
  <c r="AS577" i="3"/>
  <c r="AR585" i="3"/>
  <c r="AS585" i="3"/>
  <c r="AR593" i="3"/>
  <c r="AS593" i="3"/>
  <c r="AR601" i="3"/>
  <c r="AS601" i="3"/>
  <c r="AR609" i="3"/>
  <c r="AS609" i="3"/>
  <c r="AR617" i="3"/>
  <c r="AS617" i="3"/>
  <c r="AR625" i="3"/>
  <c r="AS625" i="3"/>
  <c r="AR633" i="3"/>
  <c r="AS633" i="3"/>
  <c r="AR637" i="3"/>
  <c r="AS637" i="3"/>
  <c r="AR641" i="3"/>
  <c r="AS641" i="3"/>
  <c r="AR649" i="3"/>
  <c r="AS649" i="3"/>
  <c r="AR653" i="3"/>
  <c r="AS653" i="3"/>
  <c r="P48" i="8"/>
  <c r="Q48" i="8"/>
  <c r="K149" i="7"/>
  <c r="L149" i="7"/>
  <c r="N19" i="5"/>
  <c r="AD708" i="3"/>
  <c r="AU708" i="3" s="1"/>
  <c r="AT708" i="3"/>
  <c r="AD672" i="3"/>
  <c r="AU672" i="3" s="1"/>
  <c r="AT672" i="3"/>
  <c r="AD430" i="3"/>
  <c r="AU430" i="3" s="1"/>
  <c r="AT430" i="3"/>
  <c r="AT294" i="3"/>
  <c r="AD294" i="3"/>
  <c r="AU294" i="3" s="1"/>
  <c r="AF926" i="3"/>
  <c r="AF922" i="3"/>
  <c r="AF918" i="3"/>
  <c r="AF914" i="3"/>
  <c r="AF910" i="3"/>
  <c r="AF906" i="3"/>
  <c r="AF890" i="3"/>
  <c r="AF874" i="3"/>
  <c r="AF870" i="3"/>
  <c r="AF866" i="3"/>
  <c r="AF862" i="3"/>
  <c r="AF858" i="3"/>
  <c r="AF854" i="3"/>
  <c r="AF850" i="3"/>
  <c r="AF846" i="3"/>
  <c r="AF842" i="3"/>
  <c r="AF826" i="3"/>
  <c r="AF814" i="3"/>
  <c r="BL711" i="3"/>
  <c r="BL727" i="3"/>
  <c r="BL743" i="3"/>
  <c r="BL759" i="3"/>
  <c r="BL775" i="3"/>
  <c r="BL791" i="3"/>
  <c r="BL807" i="3"/>
  <c r="BL823" i="3"/>
  <c r="BL839" i="3"/>
  <c r="BL855" i="3"/>
  <c r="BL871" i="3"/>
  <c r="BL895" i="3"/>
  <c r="BL927" i="3"/>
  <c r="BL959" i="3"/>
  <c r="BL991" i="3"/>
  <c r="E333" i="3"/>
  <c r="E381" i="3"/>
  <c r="E413" i="3"/>
  <c r="AB1011" i="3"/>
  <c r="BL1011" i="3"/>
  <c r="AB999" i="3"/>
  <c r="BL999" i="3"/>
  <c r="AB995" i="3"/>
  <c r="BL995" i="3"/>
  <c r="AB983" i="3"/>
  <c r="BL983" i="3"/>
  <c r="AB979" i="3"/>
  <c r="BL979" i="3"/>
  <c r="AB967" i="3"/>
  <c r="BL967" i="3"/>
  <c r="AB963" i="3"/>
  <c r="BL963" i="3"/>
  <c r="AB951" i="3"/>
  <c r="BL951" i="3"/>
  <c r="AB947" i="3"/>
  <c r="BL947" i="3"/>
  <c r="AB935" i="3"/>
  <c r="BL935" i="3"/>
  <c r="AB931" i="3"/>
  <c r="BL931" i="3"/>
  <c r="AB919" i="3"/>
  <c r="BL919" i="3"/>
  <c r="AB915" i="3"/>
  <c r="BL915" i="3"/>
  <c r="AB903" i="3"/>
  <c r="BL903" i="3"/>
  <c r="AB899" i="3"/>
  <c r="BL899" i="3"/>
  <c r="AB887" i="3"/>
  <c r="BL887" i="3"/>
  <c r="AB883" i="3"/>
  <c r="BL883" i="3"/>
  <c r="BL799" i="3"/>
  <c r="BL815" i="3"/>
  <c r="BL831" i="3"/>
  <c r="BL847" i="3"/>
  <c r="BL863" i="3"/>
  <c r="BL879" i="3"/>
  <c r="BL911" i="3"/>
  <c r="BL943" i="3"/>
  <c r="BL975" i="3"/>
  <c r="BL1007" i="3"/>
  <c r="E713" i="3"/>
  <c r="E745" i="3"/>
  <c r="E777" i="3"/>
  <c r="E109" i="3"/>
  <c r="E189" i="3"/>
  <c r="E197" i="3"/>
  <c r="E201" i="3"/>
  <c r="E203" i="3"/>
  <c r="E253" i="3"/>
  <c r="E261" i="3"/>
  <c r="E265" i="3"/>
  <c r="E267" i="3"/>
  <c r="E301" i="3"/>
  <c r="E317" i="3"/>
  <c r="E325" i="3"/>
  <c r="E329" i="3"/>
  <c r="E331" i="3"/>
  <c r="E577" i="3"/>
  <c r="E593" i="3"/>
  <c r="E601" i="3"/>
  <c r="E605" i="3"/>
  <c r="E607" i="3"/>
  <c r="E681" i="3"/>
  <c r="E697" i="3"/>
  <c r="E705" i="3"/>
  <c r="E709" i="3"/>
  <c r="E711" i="3"/>
  <c r="E904" i="3"/>
  <c r="E936" i="3"/>
  <c r="AC997" i="3"/>
  <c r="AC965" i="3"/>
  <c r="AC916" i="3"/>
  <c r="AC908" i="3"/>
  <c r="AC852" i="3"/>
  <c r="AC844" i="3"/>
  <c r="AC840" i="3"/>
  <c r="AC838" i="3"/>
  <c r="AC773" i="3"/>
  <c r="AC741" i="3"/>
  <c r="AC709" i="3"/>
  <c r="AC656" i="3"/>
  <c r="AC648" i="3"/>
  <c r="AC644" i="3"/>
  <c r="AC642" i="3"/>
  <c r="AC592" i="3"/>
  <c r="AC584" i="3"/>
  <c r="AC580" i="3"/>
  <c r="AC578" i="3"/>
  <c r="AC495" i="3"/>
  <c r="AC463" i="3"/>
  <c r="AC431" i="3"/>
  <c r="AC382" i="3"/>
  <c r="AC374" i="3"/>
  <c r="AC370" i="3"/>
  <c r="AC368" i="3"/>
  <c r="AC366" i="3"/>
  <c r="AC362" i="3"/>
  <c r="AC360" i="3"/>
  <c r="AC310" i="3"/>
  <c r="AC302" i="3"/>
  <c r="AC298" i="3"/>
  <c r="AC296" i="3"/>
  <c r="AC227" i="3"/>
  <c r="AC195" i="3"/>
  <c r="AC163" i="3"/>
  <c r="AC114" i="3"/>
  <c r="AC106" i="3"/>
  <c r="AC102" i="3"/>
  <c r="AC100" i="3"/>
  <c r="AC50" i="3"/>
  <c r="AC42" i="3"/>
  <c r="AC38" i="3"/>
  <c r="AC36" i="3"/>
  <c r="E809" i="3"/>
  <c r="E825" i="3"/>
  <c r="E833" i="3"/>
  <c r="E837" i="3"/>
  <c r="E839" i="3"/>
  <c r="AC980" i="3"/>
  <c r="AC972" i="3"/>
  <c r="AC968" i="3"/>
  <c r="AC966" i="3"/>
  <c r="AC901" i="3"/>
  <c r="AC869" i="3"/>
  <c r="AC837" i="3"/>
  <c r="AC788" i="3"/>
  <c r="AC780" i="3"/>
  <c r="AC776" i="3"/>
  <c r="AC774" i="3"/>
  <c r="AC724" i="3"/>
  <c r="AC716" i="3"/>
  <c r="AC712" i="3"/>
  <c r="AC710" i="3"/>
  <c r="AC641" i="3"/>
  <c r="AC609" i="3"/>
  <c r="AC577" i="3"/>
  <c r="AC510" i="3"/>
  <c r="AC502" i="3"/>
  <c r="AC498" i="3"/>
  <c r="AC496" i="3"/>
  <c r="AC446" i="3"/>
  <c r="AC438" i="3"/>
  <c r="AC434" i="3"/>
  <c r="AC432" i="3"/>
  <c r="AC367" i="3"/>
  <c r="AC359" i="3"/>
  <c r="AC327" i="3"/>
  <c r="AC295" i="3"/>
  <c r="AC242" i="3"/>
  <c r="AC234" i="3"/>
  <c r="AC230" i="3"/>
  <c r="AC228" i="3"/>
  <c r="AC178" i="3"/>
  <c r="AC170" i="3"/>
  <c r="AC166" i="3"/>
  <c r="AC164" i="3"/>
  <c r="AC99" i="3"/>
  <c r="AC67" i="3"/>
  <c r="AC35" i="3"/>
  <c r="E69" i="3"/>
  <c r="E73" i="3"/>
  <c r="E75" i="3"/>
  <c r="E541" i="3"/>
  <c r="E543" i="3"/>
  <c r="E776" i="3"/>
  <c r="E808" i="3"/>
  <c r="E873" i="3"/>
  <c r="E905" i="3"/>
  <c r="E985" i="3"/>
  <c r="E993" i="3"/>
  <c r="E997" i="3"/>
  <c r="E999" i="3"/>
  <c r="K13" i="19"/>
  <c r="L20" i="7"/>
  <c r="L52" i="7"/>
  <c r="L84" i="7"/>
  <c r="L116" i="7"/>
  <c r="L148" i="7"/>
  <c r="L180" i="7"/>
  <c r="L212" i="7"/>
  <c r="L244" i="7"/>
  <c r="L16" i="7"/>
  <c r="L32" i="7"/>
  <c r="L48" i="7"/>
  <c r="L64" i="7"/>
  <c r="L80" i="7"/>
  <c r="L96" i="7"/>
  <c r="L112" i="7"/>
  <c r="L128" i="7"/>
  <c r="L144" i="7"/>
  <c r="L160" i="7"/>
  <c r="L176" i="7"/>
  <c r="L192" i="7"/>
  <c r="L208" i="7"/>
  <c r="L224" i="7"/>
  <c r="L240" i="7"/>
  <c r="L256" i="7"/>
  <c r="V14" i="19"/>
  <c r="K16" i="7"/>
  <c r="Q9" i="19"/>
  <c r="I11" i="19"/>
  <c r="L15" i="7"/>
  <c r="L19" i="7"/>
  <c r="L23" i="7"/>
  <c r="L27" i="7"/>
  <c r="L31" i="7"/>
  <c r="L35" i="7"/>
  <c r="L39" i="7"/>
  <c r="L43" i="7"/>
  <c r="L47" i="7"/>
  <c r="L51" i="7"/>
  <c r="L55" i="7"/>
  <c r="L59" i="7"/>
  <c r="L63" i="7"/>
  <c r="L67" i="7"/>
  <c r="L71" i="7"/>
  <c r="L75" i="7"/>
  <c r="L79" i="7"/>
  <c r="L83" i="7"/>
  <c r="L87" i="7"/>
  <c r="L91" i="7"/>
  <c r="L95" i="7"/>
  <c r="L99" i="7"/>
  <c r="L103" i="7"/>
  <c r="L107" i="7"/>
  <c r="L111" i="7"/>
  <c r="L115" i="7"/>
  <c r="L119" i="7"/>
  <c r="L123" i="7"/>
  <c r="L127" i="7"/>
  <c r="L131" i="7"/>
  <c r="L135" i="7"/>
  <c r="L139" i="7"/>
  <c r="L143" i="7"/>
  <c r="L147" i="7"/>
  <c r="L151" i="7"/>
  <c r="L155" i="7"/>
  <c r="L159" i="7"/>
  <c r="L163" i="7"/>
  <c r="L167" i="7"/>
  <c r="L171" i="7"/>
  <c r="L175" i="7"/>
  <c r="L179" i="7"/>
  <c r="L183" i="7"/>
  <c r="L187" i="7"/>
  <c r="L191" i="7"/>
  <c r="L195" i="7"/>
  <c r="L199" i="7"/>
  <c r="L203" i="7"/>
  <c r="L207" i="7"/>
  <c r="L211" i="7"/>
  <c r="L215" i="7"/>
  <c r="L219" i="7"/>
  <c r="L223" i="7"/>
  <c r="L227" i="7"/>
  <c r="L231" i="7"/>
  <c r="L235" i="7"/>
  <c r="L239" i="7"/>
  <c r="L243" i="7"/>
  <c r="L247" i="7"/>
  <c r="L251" i="7"/>
  <c r="L255" i="7"/>
  <c r="L259" i="7"/>
  <c r="J16" i="19"/>
  <c r="Q15" i="8"/>
  <c r="P15" i="8"/>
  <c r="AB1008" i="3"/>
  <c r="BL1008" i="3"/>
  <c r="AB1004" i="3"/>
  <c r="BL1004" i="3"/>
  <c r="AB1000" i="3"/>
  <c r="BL1000" i="3"/>
  <c r="AB996" i="3"/>
  <c r="BL996" i="3"/>
  <c r="AB992" i="3"/>
  <c r="BL992" i="3"/>
  <c r="AB988" i="3"/>
  <c r="BL988" i="3"/>
  <c r="AB984" i="3"/>
  <c r="BL984" i="3"/>
  <c r="AB980" i="3"/>
  <c r="BL980" i="3"/>
  <c r="AB976" i="3"/>
  <c r="BL976" i="3"/>
  <c r="AB972" i="3"/>
  <c r="BL972" i="3"/>
  <c r="AB968" i="3"/>
  <c r="BL968" i="3"/>
  <c r="AB964" i="3"/>
  <c r="BL964" i="3"/>
  <c r="AB960" i="3"/>
  <c r="BL960" i="3"/>
  <c r="AB956" i="3"/>
  <c r="BL956" i="3"/>
  <c r="AB952" i="3"/>
  <c r="BL952" i="3"/>
  <c r="AB948" i="3"/>
  <c r="BL948" i="3"/>
  <c r="AB944" i="3"/>
  <c r="BL944" i="3"/>
  <c r="AB940" i="3"/>
  <c r="BL940" i="3"/>
  <c r="AB936" i="3"/>
  <c r="BL936" i="3"/>
  <c r="AB932" i="3"/>
  <c r="BL932" i="3"/>
  <c r="AB928" i="3"/>
  <c r="BL928" i="3"/>
  <c r="AB924" i="3"/>
  <c r="BL924" i="3"/>
  <c r="AB920" i="3"/>
  <c r="BL920" i="3"/>
  <c r="AB916" i="3"/>
  <c r="BL916" i="3"/>
  <c r="AB912" i="3"/>
  <c r="BL912" i="3"/>
  <c r="AB908" i="3"/>
  <c r="BL908" i="3"/>
  <c r="AB904" i="3"/>
  <c r="BL904" i="3"/>
  <c r="AB900" i="3"/>
  <c r="BL900" i="3"/>
  <c r="AB896" i="3"/>
  <c r="BL896" i="3"/>
  <c r="AB892" i="3"/>
  <c r="BL892" i="3"/>
  <c r="AB888" i="3"/>
  <c r="BL888" i="3"/>
  <c r="AB884" i="3"/>
  <c r="BL884" i="3"/>
  <c r="AB880" i="3"/>
  <c r="BL880" i="3"/>
  <c r="AB876" i="3"/>
  <c r="BL876" i="3"/>
  <c r="AB872" i="3"/>
  <c r="BL872" i="3"/>
  <c r="AB868" i="3"/>
  <c r="BL868" i="3"/>
  <c r="AB864" i="3"/>
  <c r="BL864" i="3"/>
  <c r="AB860" i="3"/>
  <c r="BL860" i="3"/>
  <c r="AB856" i="3"/>
  <c r="BL856" i="3"/>
  <c r="AB852" i="3"/>
  <c r="BL852" i="3"/>
  <c r="AB848" i="3"/>
  <c r="BL848" i="3"/>
  <c r="AB844" i="3"/>
  <c r="BL844" i="3"/>
  <c r="AB840" i="3"/>
  <c r="BL840" i="3"/>
  <c r="AB836" i="3"/>
  <c r="BL836" i="3"/>
  <c r="AB832" i="3"/>
  <c r="BL832" i="3"/>
  <c r="AB828" i="3"/>
  <c r="BL828" i="3"/>
  <c r="AB824" i="3"/>
  <c r="BL824" i="3"/>
  <c r="AB820" i="3"/>
  <c r="BL820" i="3"/>
  <c r="AB816" i="3"/>
  <c r="BL816" i="3"/>
  <c r="AB812" i="3"/>
  <c r="BL812" i="3"/>
  <c r="AB808" i="3"/>
  <c r="BL808" i="3"/>
  <c r="AB804" i="3"/>
  <c r="BL804" i="3"/>
  <c r="AB800" i="3"/>
  <c r="BL800" i="3"/>
  <c r="AB796" i="3"/>
  <c r="BL796" i="3"/>
  <c r="AB792" i="3"/>
  <c r="BL792" i="3"/>
  <c r="AB788" i="3"/>
  <c r="BL788" i="3"/>
  <c r="AB784" i="3"/>
  <c r="BL784" i="3"/>
  <c r="AB780" i="3"/>
  <c r="BL780" i="3"/>
  <c r="AB776" i="3"/>
  <c r="BL776" i="3"/>
  <c r="AB772" i="3"/>
  <c r="BL772" i="3"/>
  <c r="AB768" i="3"/>
  <c r="BL768" i="3"/>
  <c r="AB764" i="3"/>
  <c r="BL764" i="3"/>
  <c r="AB760" i="3"/>
  <c r="BL760" i="3"/>
  <c r="AB756" i="3"/>
  <c r="BL756" i="3"/>
  <c r="AB752" i="3"/>
  <c r="BL752" i="3"/>
  <c r="AB748" i="3"/>
  <c r="BL748" i="3"/>
  <c r="AB744" i="3"/>
  <c r="BL744" i="3"/>
  <c r="AB740" i="3"/>
  <c r="BL740" i="3"/>
  <c r="AB736" i="3"/>
  <c r="BL736" i="3"/>
  <c r="AB732" i="3"/>
  <c r="BL732" i="3"/>
  <c r="AB728" i="3"/>
  <c r="BL728" i="3"/>
  <c r="AB724" i="3"/>
  <c r="BL724" i="3"/>
  <c r="AB720" i="3"/>
  <c r="BL720" i="3"/>
  <c r="AB716" i="3"/>
  <c r="BL716" i="3"/>
  <c r="AB712" i="3"/>
  <c r="BL712" i="3"/>
  <c r="AB708" i="3"/>
  <c r="BL708" i="3"/>
  <c r="AB704" i="3"/>
  <c r="BL704" i="3"/>
  <c r="AB700" i="3"/>
  <c r="BL700" i="3"/>
  <c r="AB696" i="3"/>
  <c r="BL696" i="3"/>
  <c r="AB692" i="3"/>
  <c r="BL692" i="3"/>
  <c r="AB688" i="3"/>
  <c r="BL688" i="3"/>
  <c r="AB684" i="3"/>
  <c r="BL684" i="3"/>
  <c r="AB680" i="3"/>
  <c r="BL680" i="3"/>
  <c r="AB676" i="3"/>
  <c r="BL676" i="3"/>
  <c r="AB672" i="3"/>
  <c r="BL672" i="3"/>
  <c r="AB668" i="3"/>
  <c r="BL668" i="3"/>
  <c r="AB664" i="3"/>
  <c r="BL664" i="3"/>
  <c r="AB660" i="3"/>
  <c r="BL660" i="3"/>
  <c r="AB656" i="3"/>
  <c r="BL656" i="3"/>
  <c r="AB652" i="3"/>
  <c r="BL652" i="3"/>
  <c r="AB648" i="3"/>
  <c r="BL648" i="3"/>
  <c r="AB644" i="3"/>
  <c r="BL644" i="3"/>
  <c r="AB640" i="3"/>
  <c r="BL640" i="3"/>
  <c r="AB636" i="3"/>
  <c r="BL636" i="3"/>
  <c r="AB632" i="3"/>
  <c r="BL632" i="3"/>
  <c r="AB628" i="3"/>
  <c r="BL628" i="3"/>
  <c r="AB624" i="3"/>
  <c r="BL624" i="3"/>
  <c r="AB620" i="3"/>
  <c r="BL620" i="3"/>
  <c r="AB616" i="3"/>
  <c r="BL616" i="3"/>
  <c r="AB612" i="3"/>
  <c r="BL612" i="3"/>
  <c r="AB608" i="3"/>
  <c r="BL608" i="3"/>
  <c r="AB604" i="3"/>
  <c r="BL604" i="3"/>
  <c r="AB600" i="3"/>
  <c r="BL600" i="3"/>
  <c r="AB596" i="3"/>
  <c r="BL596" i="3"/>
  <c r="AB592" i="3"/>
  <c r="BL592" i="3"/>
  <c r="AB588" i="3"/>
  <c r="BL588" i="3"/>
  <c r="AB584" i="3"/>
  <c r="BL584" i="3"/>
  <c r="AB580" i="3"/>
  <c r="BL580" i="3"/>
  <c r="AB576" i="3"/>
  <c r="BL576" i="3"/>
  <c r="AB572" i="3"/>
  <c r="BL572" i="3"/>
  <c r="AB568" i="3"/>
  <c r="BL568" i="3"/>
  <c r="AB564" i="3"/>
  <c r="BL564" i="3"/>
  <c r="AB560" i="3"/>
  <c r="BL560" i="3"/>
  <c r="AB556" i="3"/>
  <c r="BL556" i="3"/>
  <c r="AB552" i="3"/>
  <c r="BL552" i="3"/>
  <c r="AB548" i="3"/>
  <c r="BL548" i="3"/>
  <c r="AB544" i="3"/>
  <c r="BL544" i="3"/>
  <c r="AB540" i="3"/>
  <c r="BL540" i="3"/>
  <c r="AB536" i="3"/>
  <c r="BL536" i="3"/>
  <c r="AB532" i="3"/>
  <c r="BL532" i="3"/>
  <c r="AB528" i="3"/>
  <c r="BL528" i="3"/>
  <c r="AB524" i="3"/>
  <c r="BL524" i="3"/>
  <c r="AB520" i="3"/>
  <c r="BL520" i="3"/>
  <c r="AB516" i="3"/>
  <c r="BL516" i="3"/>
  <c r="AB512" i="3"/>
  <c r="BL512" i="3"/>
  <c r="AB508" i="3"/>
  <c r="BL508" i="3"/>
  <c r="AB504" i="3"/>
  <c r="BL504" i="3"/>
  <c r="AB500" i="3"/>
  <c r="BL500" i="3"/>
  <c r="AB496" i="3"/>
  <c r="BL496" i="3"/>
  <c r="AB492" i="3"/>
  <c r="BL492" i="3"/>
  <c r="AB488" i="3"/>
  <c r="BL488" i="3"/>
  <c r="AB484" i="3"/>
  <c r="BL484" i="3"/>
  <c r="AB480" i="3"/>
  <c r="BL480" i="3"/>
  <c r="AB476" i="3"/>
  <c r="BL476" i="3"/>
  <c r="AB472" i="3"/>
  <c r="BL472" i="3"/>
  <c r="AB468" i="3"/>
  <c r="BL468" i="3"/>
  <c r="AB464" i="3"/>
  <c r="BL464" i="3"/>
  <c r="AB460" i="3"/>
  <c r="BL460" i="3"/>
  <c r="AB456" i="3"/>
  <c r="BL456" i="3"/>
  <c r="AB452" i="3"/>
  <c r="BL452" i="3"/>
  <c r="AB448" i="3"/>
  <c r="BL448" i="3"/>
  <c r="AB444" i="3"/>
  <c r="BL444" i="3"/>
  <c r="AB440" i="3"/>
  <c r="BL440" i="3"/>
  <c r="AB436" i="3"/>
  <c r="BL436" i="3"/>
  <c r="AB432" i="3"/>
  <c r="BL432" i="3"/>
  <c r="AB428" i="3"/>
  <c r="BL428" i="3"/>
  <c r="AB424" i="3"/>
  <c r="BL424" i="3"/>
  <c r="AB420" i="3"/>
  <c r="BL420" i="3"/>
  <c r="AB416" i="3"/>
  <c r="BL416" i="3"/>
  <c r="AB412" i="3"/>
  <c r="BL412" i="3"/>
  <c r="AB408" i="3"/>
  <c r="BL408" i="3"/>
  <c r="AB404" i="3"/>
  <c r="BL404" i="3"/>
  <c r="AB400" i="3"/>
  <c r="BL400" i="3"/>
  <c r="AB396" i="3"/>
  <c r="BL396" i="3"/>
  <c r="AB392" i="3"/>
  <c r="BL392" i="3"/>
  <c r="J12" i="19"/>
  <c r="K17" i="7"/>
  <c r="I15" i="19"/>
  <c r="K9" i="19"/>
  <c r="BL16" i="3"/>
  <c r="BM16" i="3" s="1"/>
  <c r="BL20" i="3"/>
  <c r="BL24" i="3"/>
  <c r="BL28" i="3"/>
  <c r="BL32" i="3"/>
  <c r="BL36" i="3"/>
  <c r="BL40" i="3"/>
  <c r="BL44" i="3"/>
  <c r="BL48" i="3"/>
  <c r="BL52" i="3"/>
  <c r="BL56" i="3"/>
  <c r="BL60" i="3"/>
  <c r="BL64" i="3"/>
  <c r="BL68" i="3"/>
  <c r="BL72" i="3"/>
  <c r="BL76" i="3"/>
  <c r="BL80" i="3"/>
  <c r="BL84" i="3"/>
  <c r="BL88" i="3"/>
  <c r="BL92" i="3"/>
  <c r="BL96" i="3"/>
  <c r="BL100" i="3"/>
  <c r="BL104" i="3"/>
  <c r="BL108" i="3"/>
  <c r="BL112" i="3"/>
  <c r="BL116" i="3"/>
  <c r="BL120" i="3"/>
  <c r="BL124" i="3"/>
  <c r="BL128" i="3"/>
  <c r="BL132" i="3"/>
  <c r="BL136" i="3"/>
  <c r="BL140" i="3"/>
  <c r="BL144" i="3"/>
  <c r="BL148" i="3"/>
  <c r="BL152" i="3"/>
  <c r="BL156" i="3"/>
  <c r="BL160" i="3"/>
  <c r="BL164" i="3"/>
  <c r="BL168" i="3"/>
  <c r="BL172" i="3"/>
  <c r="BL176" i="3"/>
  <c r="BL180" i="3"/>
  <c r="BL184" i="3"/>
  <c r="BL188" i="3"/>
  <c r="BL192" i="3"/>
  <c r="BL196" i="3"/>
  <c r="BL200" i="3"/>
  <c r="BL204" i="3"/>
  <c r="BL208" i="3"/>
  <c r="BL212" i="3"/>
  <c r="BL216" i="3"/>
  <c r="BL220" i="3"/>
  <c r="BL224" i="3"/>
  <c r="BL228" i="3"/>
  <c r="BL232" i="3"/>
  <c r="BL236" i="3"/>
  <c r="BL240" i="3"/>
  <c r="BL244" i="3"/>
  <c r="BL248" i="3"/>
  <c r="BL252" i="3"/>
  <c r="BL256" i="3"/>
  <c r="BL260" i="3"/>
  <c r="BL264" i="3"/>
  <c r="BL268" i="3"/>
  <c r="BL272" i="3"/>
  <c r="BL276" i="3"/>
  <c r="BL280" i="3"/>
  <c r="BL284" i="3"/>
  <c r="BL288" i="3"/>
  <c r="BL292" i="3"/>
  <c r="BL296" i="3"/>
  <c r="BL300" i="3"/>
  <c r="BL304" i="3"/>
  <c r="BL308" i="3"/>
  <c r="BL312" i="3"/>
  <c r="BL316" i="3"/>
  <c r="BL320" i="3"/>
  <c r="BL324" i="3"/>
  <c r="BL328" i="3"/>
  <c r="BL332" i="3"/>
  <c r="BL336" i="3"/>
  <c r="BL340" i="3"/>
  <c r="BL344" i="3"/>
  <c r="BL348" i="3"/>
  <c r="BL352" i="3"/>
  <c r="BL356" i="3"/>
  <c r="BL360" i="3"/>
  <c r="BL364" i="3"/>
  <c r="BL368" i="3"/>
  <c r="BL372" i="3"/>
  <c r="BL376" i="3"/>
  <c r="BL380" i="3"/>
  <c r="BL384" i="3"/>
  <c r="BL388" i="3"/>
  <c r="U20" i="6"/>
  <c r="E29" i="3"/>
  <c r="E37" i="3"/>
  <c r="E41" i="3"/>
  <c r="E43" i="3"/>
  <c r="E108" i="3"/>
  <c r="E397" i="3"/>
  <c r="E405" i="3"/>
  <c r="E409" i="3"/>
  <c r="E411" i="3"/>
  <c r="E476" i="3"/>
  <c r="E509" i="3"/>
  <c r="E561" i="3"/>
  <c r="E569" i="3"/>
  <c r="E573" i="3"/>
  <c r="E575" i="3"/>
  <c r="E640" i="3"/>
  <c r="E44" i="3"/>
  <c r="E93" i="3"/>
  <c r="E101" i="3"/>
  <c r="E105" i="3"/>
  <c r="E107" i="3"/>
  <c r="E125" i="3"/>
  <c r="E133" i="3"/>
  <c r="E137" i="3"/>
  <c r="E139" i="3"/>
  <c r="E204" i="3"/>
  <c r="E237" i="3"/>
  <c r="E285" i="3"/>
  <c r="E293" i="3"/>
  <c r="E297" i="3"/>
  <c r="E299" i="3"/>
  <c r="E364" i="3"/>
  <c r="E380" i="3"/>
  <c r="E665" i="3"/>
  <c r="E673" i="3"/>
  <c r="E677" i="3"/>
  <c r="E679" i="3"/>
  <c r="E744" i="3"/>
  <c r="AC868" i="3"/>
  <c r="AC608" i="3"/>
  <c r="AC326" i="3"/>
  <c r="AC66" i="3"/>
  <c r="E172" i="3"/>
  <c r="E221" i="3"/>
  <c r="E229" i="3"/>
  <c r="E233" i="3"/>
  <c r="E235" i="3"/>
  <c r="E300" i="3"/>
  <c r="E349" i="3"/>
  <c r="E357" i="3"/>
  <c r="E361" i="3"/>
  <c r="E363" i="3"/>
  <c r="E365" i="3"/>
  <c r="E373" i="3"/>
  <c r="E377" i="3"/>
  <c r="E379" i="3"/>
  <c r="E444" i="3"/>
  <c r="E493" i="3"/>
  <c r="E501" i="3"/>
  <c r="E505" i="3"/>
  <c r="E507" i="3"/>
  <c r="E576" i="3"/>
  <c r="E625" i="3"/>
  <c r="E633" i="3"/>
  <c r="E637" i="3"/>
  <c r="E639" i="3"/>
  <c r="E712" i="3"/>
  <c r="E761" i="3"/>
  <c r="E769" i="3"/>
  <c r="E773" i="3"/>
  <c r="E775" i="3"/>
  <c r="E840" i="3"/>
  <c r="E889" i="3"/>
  <c r="E897" i="3"/>
  <c r="E901" i="3"/>
  <c r="E903" i="3"/>
  <c r="E968" i="3"/>
  <c r="E793" i="3"/>
  <c r="E801" i="3"/>
  <c r="E805" i="3"/>
  <c r="E807" i="3"/>
  <c r="E872" i="3"/>
  <c r="E921" i="3"/>
  <c r="E929" i="3"/>
  <c r="E933" i="3"/>
  <c r="E935" i="3"/>
  <c r="E1000" i="3"/>
  <c r="AC996" i="3"/>
  <c r="AC740" i="3"/>
  <c r="AC462" i="3"/>
  <c r="AC194" i="3"/>
  <c r="AC904" i="3"/>
  <c r="AC902" i="3"/>
  <c r="AC1010" i="3"/>
  <c r="AC1004" i="3"/>
  <c r="AC1000" i="3"/>
  <c r="AC998" i="3"/>
  <c r="AC933" i="3"/>
  <c r="AC884" i="3"/>
  <c r="AC876" i="3"/>
  <c r="AC872" i="3"/>
  <c r="AC870" i="3"/>
  <c r="AC805" i="3"/>
  <c r="AC756" i="3"/>
  <c r="AC748" i="3"/>
  <c r="AC744" i="3"/>
  <c r="AC742" i="3"/>
  <c r="AC673" i="3"/>
  <c r="AC624" i="3"/>
  <c r="AC616" i="3"/>
  <c r="AC612" i="3"/>
  <c r="AC610" i="3"/>
  <c r="AC529" i="3"/>
  <c r="AC478" i="3"/>
  <c r="AC470" i="3"/>
  <c r="AC466" i="3"/>
  <c r="AC464" i="3"/>
  <c r="AC399" i="3"/>
  <c r="AC342" i="3"/>
  <c r="AC334" i="3"/>
  <c r="AC330" i="3"/>
  <c r="AC328" i="3"/>
  <c r="AC263" i="3"/>
  <c r="AC210" i="3"/>
  <c r="AC202" i="3"/>
  <c r="AC198" i="3"/>
  <c r="AC196" i="3"/>
  <c r="AC131" i="3"/>
  <c r="AC82" i="3"/>
  <c r="AC74" i="3"/>
  <c r="AC70" i="3"/>
  <c r="AC68" i="3"/>
  <c r="AC17" i="3"/>
  <c r="AG3" i="3"/>
  <c r="E21" i="3"/>
  <c r="E25" i="3"/>
  <c r="E27" i="3"/>
  <c r="E28" i="3"/>
  <c r="E53" i="3"/>
  <c r="E57" i="3"/>
  <c r="E59" i="3"/>
  <c r="E60" i="3"/>
  <c r="E85" i="3"/>
  <c r="E89" i="3"/>
  <c r="E91" i="3"/>
  <c r="E92" i="3"/>
  <c r="E117" i="3"/>
  <c r="E121" i="3"/>
  <c r="E123" i="3"/>
  <c r="E124" i="3"/>
  <c r="E149" i="3"/>
  <c r="E153" i="3"/>
  <c r="E155" i="3"/>
  <c r="E156" i="3"/>
  <c r="E181" i="3"/>
  <c r="E185" i="3"/>
  <c r="E187" i="3"/>
  <c r="E188" i="3"/>
  <c r="E213" i="3"/>
  <c r="E217" i="3"/>
  <c r="E219" i="3"/>
  <c r="E220" i="3"/>
  <c r="E245" i="3"/>
  <c r="E249" i="3"/>
  <c r="E251" i="3"/>
  <c r="E252" i="3"/>
  <c r="E277" i="3"/>
  <c r="E281" i="3"/>
  <c r="E283" i="3"/>
  <c r="E284" i="3"/>
  <c r="E309" i="3"/>
  <c r="E313" i="3"/>
  <c r="E315" i="3"/>
  <c r="E316" i="3"/>
  <c r="E341" i="3"/>
  <c r="E345" i="3"/>
  <c r="E347" i="3"/>
  <c r="E348" i="3"/>
  <c r="E389" i="3"/>
  <c r="E393" i="3"/>
  <c r="E395" i="3"/>
  <c r="E396" i="3"/>
  <c r="E421" i="3"/>
  <c r="E425" i="3"/>
  <c r="E427" i="3"/>
  <c r="E428" i="3"/>
  <c r="E453" i="3"/>
  <c r="E457" i="3"/>
  <c r="E459" i="3"/>
  <c r="E460" i="3"/>
  <c r="E485" i="3"/>
  <c r="E489" i="3"/>
  <c r="E491" i="3"/>
  <c r="E492" i="3"/>
  <c r="E521" i="3"/>
  <c r="E525" i="3"/>
  <c r="E527" i="3"/>
  <c r="E528" i="3"/>
  <c r="E553" i="3"/>
  <c r="E557" i="3"/>
  <c r="E559" i="3"/>
  <c r="E560" i="3"/>
  <c r="E585" i="3"/>
  <c r="E589" i="3"/>
  <c r="E591" i="3"/>
  <c r="E592" i="3"/>
  <c r="E617" i="3"/>
  <c r="E621" i="3"/>
  <c r="E623" i="3"/>
  <c r="E624" i="3"/>
  <c r="E649" i="3"/>
  <c r="E657" i="3"/>
  <c r="E661" i="3"/>
  <c r="E663" i="3"/>
  <c r="E664" i="3"/>
  <c r="E689" i="3"/>
  <c r="E693" i="3"/>
  <c r="E695" i="3"/>
  <c r="E696" i="3"/>
  <c r="E721" i="3"/>
  <c r="E725" i="3"/>
  <c r="E727" i="3"/>
  <c r="E728" i="3"/>
  <c r="E753" i="3"/>
  <c r="E757" i="3"/>
  <c r="E759" i="3"/>
  <c r="E760" i="3"/>
  <c r="E785" i="3"/>
  <c r="E789" i="3"/>
  <c r="E791" i="3"/>
  <c r="E792" i="3"/>
  <c r="E817" i="3"/>
  <c r="E821" i="3"/>
  <c r="E823" i="3"/>
  <c r="E824" i="3"/>
  <c r="E849" i="3"/>
  <c r="E853" i="3"/>
  <c r="E855" i="3"/>
  <c r="E856" i="3"/>
  <c r="E881" i="3"/>
  <c r="E885" i="3"/>
  <c r="E887" i="3"/>
  <c r="E888" i="3"/>
  <c r="E913" i="3"/>
  <c r="E917" i="3"/>
  <c r="E919" i="3"/>
  <c r="E920" i="3"/>
  <c r="E945" i="3"/>
  <c r="E949" i="3"/>
  <c r="E951" i="3"/>
  <c r="E952" i="3"/>
  <c r="E977" i="3"/>
  <c r="E981" i="3"/>
  <c r="E983" i="3"/>
  <c r="E984" i="3"/>
  <c r="E1007" i="3"/>
  <c r="E1011" i="3"/>
  <c r="AC988" i="3"/>
  <c r="AC984" i="3"/>
  <c r="AC982" i="3"/>
  <c r="AC981" i="3"/>
  <c r="AC956" i="3"/>
  <c r="AC952" i="3"/>
  <c r="AC950" i="3"/>
  <c r="AC949" i="3"/>
  <c r="AC924" i="3"/>
  <c r="AC920" i="3"/>
  <c r="AC918" i="3"/>
  <c r="AC917" i="3"/>
  <c r="AC892" i="3"/>
  <c r="AC888" i="3"/>
  <c r="AC886" i="3"/>
  <c r="AC885" i="3"/>
  <c r="AC860" i="3"/>
  <c r="AC856" i="3"/>
  <c r="AC854" i="3"/>
  <c r="AC853" i="3"/>
  <c r="AC828" i="3"/>
  <c r="AC824" i="3"/>
  <c r="AC822" i="3"/>
  <c r="AC821" i="3"/>
  <c r="AC796" i="3"/>
  <c r="AC792" i="3"/>
  <c r="AC790" i="3"/>
  <c r="AC789" i="3"/>
  <c r="AC764" i="3"/>
  <c r="AC760" i="3"/>
  <c r="AC758" i="3"/>
  <c r="AC757" i="3"/>
  <c r="AC732" i="3"/>
  <c r="AC728" i="3"/>
  <c r="AC726" i="3"/>
  <c r="AC725" i="3"/>
  <c r="AC696" i="3"/>
  <c r="AC692" i="3"/>
  <c r="AC690" i="3"/>
  <c r="AC689" i="3"/>
  <c r="AC664" i="3"/>
  <c r="AC660" i="3"/>
  <c r="AC658" i="3"/>
  <c r="AC657" i="3"/>
  <c r="AC632" i="3"/>
  <c r="AC628" i="3"/>
  <c r="AC626" i="3"/>
  <c r="AC625" i="3"/>
  <c r="AC600" i="3"/>
  <c r="AC596" i="3"/>
  <c r="AC594" i="3"/>
  <c r="AC593" i="3"/>
  <c r="AC568" i="3"/>
  <c r="AC564" i="3"/>
  <c r="AC562" i="3"/>
  <c r="AC561" i="3"/>
  <c r="AC545" i="3"/>
  <c r="AC518" i="3"/>
  <c r="AC514" i="3"/>
  <c r="AC512" i="3"/>
  <c r="AC511" i="3"/>
  <c r="AC486" i="3"/>
  <c r="AC482" i="3"/>
  <c r="AC480" i="3"/>
  <c r="AC479" i="3"/>
  <c r="AC454" i="3"/>
  <c r="AC450" i="3"/>
  <c r="AC448" i="3"/>
  <c r="AC447" i="3"/>
  <c r="AC422" i="3"/>
  <c r="AC418" i="3"/>
  <c r="AC416" i="3"/>
  <c r="AC415" i="3"/>
  <c r="AC390" i="3"/>
  <c r="AC386" i="3"/>
  <c r="AC384" i="3"/>
  <c r="AC383" i="3"/>
  <c r="AC350" i="3"/>
  <c r="AC346" i="3"/>
  <c r="AC344" i="3"/>
  <c r="AC343" i="3"/>
  <c r="AC318" i="3"/>
  <c r="AC314" i="3"/>
  <c r="AC312" i="3"/>
  <c r="AC311" i="3"/>
  <c r="AC286" i="3"/>
  <c r="AC282" i="3"/>
  <c r="AC280" i="3"/>
  <c r="AC279" i="3"/>
  <c r="AC254" i="3"/>
  <c r="AC250" i="3"/>
  <c r="AC248" i="3"/>
  <c r="AC247" i="3"/>
  <c r="AC246" i="3"/>
  <c r="AC244" i="3"/>
  <c r="AC243" i="3"/>
  <c r="AC218" i="3"/>
  <c r="AC214" i="3"/>
  <c r="AC212" i="3"/>
  <c r="AC211" i="3"/>
  <c r="AC186" i="3"/>
  <c r="AC182" i="3"/>
  <c r="AC180" i="3"/>
  <c r="AC179" i="3"/>
  <c r="AC154" i="3"/>
  <c r="AC150" i="3"/>
  <c r="AC148" i="3"/>
  <c r="AC147" i="3"/>
  <c r="AC122" i="3"/>
  <c r="AC118" i="3"/>
  <c r="AC116" i="3"/>
  <c r="AC115" i="3"/>
  <c r="AC90" i="3"/>
  <c r="AC86" i="3"/>
  <c r="AC84" i="3"/>
  <c r="AC83" i="3"/>
  <c r="AC58" i="3"/>
  <c r="AC54" i="3"/>
  <c r="AC52" i="3"/>
  <c r="AC51" i="3"/>
  <c r="AC25" i="3"/>
  <c r="AC21" i="3"/>
  <c r="AC19" i="3"/>
  <c r="AC18" i="3"/>
  <c r="AF14" i="3"/>
  <c r="AF15" i="3"/>
  <c r="E17" i="3"/>
  <c r="E19" i="3"/>
  <c r="E20" i="3"/>
  <c r="E33" i="3"/>
  <c r="E35" i="3"/>
  <c r="E36" i="3"/>
  <c r="E49" i="3"/>
  <c r="E51" i="3"/>
  <c r="E52" i="3"/>
  <c r="E65" i="3"/>
  <c r="E67" i="3"/>
  <c r="E68" i="3"/>
  <c r="E81" i="3"/>
  <c r="E83" i="3"/>
  <c r="E84" i="3"/>
  <c r="E97" i="3"/>
  <c r="E99" i="3"/>
  <c r="E100" i="3"/>
  <c r="E113" i="3"/>
  <c r="E115" i="3"/>
  <c r="E116" i="3"/>
  <c r="E129" i="3"/>
  <c r="E131" i="3"/>
  <c r="E132" i="3"/>
  <c r="E145" i="3"/>
  <c r="E147" i="3"/>
  <c r="E148" i="3"/>
  <c r="E161" i="3"/>
  <c r="E163" i="3"/>
  <c r="E164" i="3"/>
  <c r="E177" i="3"/>
  <c r="E179" i="3"/>
  <c r="E180" i="3"/>
  <c r="E193" i="3"/>
  <c r="E195" i="3"/>
  <c r="E196" i="3"/>
  <c r="E209" i="3"/>
  <c r="E211" i="3"/>
  <c r="E212" i="3"/>
  <c r="E225" i="3"/>
  <c r="E227" i="3"/>
  <c r="E228" i="3"/>
  <c r="E241" i="3"/>
  <c r="E243" i="3"/>
  <c r="E244" i="3"/>
  <c r="E257" i="3"/>
  <c r="E259" i="3"/>
  <c r="E260" i="3"/>
  <c r="E273" i="3"/>
  <c r="E275" i="3"/>
  <c r="E276" i="3"/>
  <c r="E289" i="3"/>
  <c r="E291" i="3"/>
  <c r="E292" i="3"/>
  <c r="E305" i="3"/>
  <c r="E307" i="3"/>
  <c r="E308" i="3"/>
  <c r="E321" i="3"/>
  <c r="E323" i="3"/>
  <c r="E324" i="3"/>
  <c r="E337" i="3"/>
  <c r="E339" i="3"/>
  <c r="E340" i="3"/>
  <c r="E353" i="3"/>
  <c r="E355" i="3"/>
  <c r="E356" i="3"/>
  <c r="E369" i="3"/>
  <c r="E371" i="3"/>
  <c r="E372" i="3"/>
  <c r="E385" i="3"/>
  <c r="E387" i="3"/>
  <c r="E388" i="3"/>
  <c r="E401" i="3"/>
  <c r="E403" i="3"/>
  <c r="E404" i="3"/>
  <c r="E417" i="3"/>
  <c r="E419" i="3"/>
  <c r="E420" i="3"/>
  <c r="E433" i="3"/>
  <c r="E435" i="3"/>
  <c r="E436" i="3"/>
  <c r="E449" i="3"/>
  <c r="E451" i="3"/>
  <c r="E452" i="3"/>
  <c r="E465" i="3"/>
  <c r="E467" i="3"/>
  <c r="E468" i="3"/>
  <c r="E481" i="3"/>
  <c r="E483" i="3"/>
  <c r="E484" i="3"/>
  <c r="E497" i="3"/>
  <c r="E499" i="3"/>
  <c r="E500" i="3"/>
  <c r="E513" i="3"/>
  <c r="E515" i="3"/>
  <c r="E516" i="3"/>
  <c r="E517" i="3"/>
  <c r="E519" i="3"/>
  <c r="E520" i="3"/>
  <c r="E533" i="3"/>
  <c r="E535" i="3"/>
  <c r="E536" i="3"/>
  <c r="E549" i="3"/>
  <c r="E551" i="3"/>
  <c r="E552" i="3"/>
  <c r="E565" i="3"/>
  <c r="E567" i="3"/>
  <c r="E568" i="3"/>
  <c r="E581" i="3"/>
  <c r="E583" i="3"/>
  <c r="E584" i="3"/>
  <c r="E597" i="3"/>
  <c r="E599" i="3"/>
  <c r="E600" i="3"/>
  <c r="E613" i="3"/>
  <c r="E615" i="3"/>
  <c r="E616" i="3"/>
  <c r="E629" i="3"/>
  <c r="E631" i="3"/>
  <c r="E632" i="3"/>
  <c r="E645" i="3"/>
  <c r="E647" i="3"/>
  <c r="E648" i="3"/>
  <c r="E653" i="3"/>
  <c r="E655" i="3"/>
  <c r="E656" i="3"/>
  <c r="E669" i="3"/>
  <c r="E671" i="3"/>
  <c r="E672" i="3"/>
  <c r="E685" i="3"/>
  <c r="E687" i="3"/>
  <c r="E688" i="3"/>
  <c r="E701" i="3"/>
  <c r="E703" i="3"/>
  <c r="E704" i="3"/>
  <c r="E717" i="3"/>
  <c r="E719" i="3"/>
  <c r="E720" i="3"/>
  <c r="E733" i="3"/>
  <c r="E735" i="3"/>
  <c r="E736" i="3"/>
  <c r="E749" i="3"/>
  <c r="E751" i="3"/>
  <c r="E752" i="3"/>
  <c r="E765" i="3"/>
  <c r="E767" i="3"/>
  <c r="E768" i="3"/>
  <c r="E781" i="3"/>
  <c r="E783" i="3"/>
  <c r="E784" i="3"/>
  <c r="E797" i="3"/>
  <c r="E799" i="3"/>
  <c r="E800" i="3"/>
  <c r="E813" i="3"/>
  <c r="E815" i="3"/>
  <c r="E816" i="3"/>
  <c r="E829" i="3"/>
  <c r="E831" i="3"/>
  <c r="E832" i="3"/>
  <c r="E845" i="3"/>
  <c r="E847" i="3"/>
  <c r="E848" i="3"/>
  <c r="E861" i="3"/>
  <c r="E863" i="3"/>
  <c r="E864" i="3"/>
  <c r="E877" i="3"/>
  <c r="E879" i="3"/>
  <c r="E880" i="3"/>
  <c r="E893" i="3"/>
  <c r="E895" i="3"/>
  <c r="E896" i="3"/>
  <c r="E909" i="3"/>
  <c r="E911" i="3"/>
  <c r="E912" i="3"/>
  <c r="E925" i="3"/>
  <c r="E927" i="3"/>
  <c r="E928" i="3"/>
  <c r="E941" i="3"/>
  <c r="E943" i="3"/>
  <c r="E944" i="3"/>
  <c r="E957" i="3"/>
  <c r="E959" i="3"/>
  <c r="E960" i="3"/>
  <c r="E973" i="3"/>
  <c r="E975" i="3"/>
  <c r="E976" i="3"/>
  <c r="E989" i="3"/>
  <c r="E991" i="3"/>
  <c r="E992" i="3"/>
  <c r="E1005" i="3"/>
  <c r="AC1006" i="3"/>
  <c r="AC1005" i="3"/>
  <c r="AC992" i="3"/>
  <c r="AC990" i="3"/>
  <c r="AC989" i="3"/>
  <c r="AC976" i="3"/>
  <c r="AC974" i="3"/>
  <c r="AC973" i="3"/>
  <c r="AC960" i="3"/>
  <c r="AC958" i="3"/>
  <c r="AC957" i="3"/>
  <c r="AC944" i="3"/>
  <c r="AC942" i="3"/>
  <c r="AC941" i="3"/>
  <c r="AC928" i="3"/>
  <c r="AC926" i="3"/>
  <c r="AC925" i="3"/>
  <c r="AC912" i="3"/>
  <c r="AC910" i="3"/>
  <c r="AC909" i="3"/>
  <c r="AC896" i="3"/>
  <c r="AC894" i="3"/>
  <c r="AC893" i="3"/>
  <c r="AC880" i="3"/>
  <c r="AC878" i="3"/>
  <c r="AC877" i="3"/>
  <c r="AC864" i="3"/>
  <c r="AC862" i="3"/>
  <c r="AC861" i="3"/>
  <c r="AC848" i="3"/>
  <c r="AC846" i="3"/>
  <c r="AC845" i="3"/>
  <c r="AC832" i="3"/>
  <c r="AC830" i="3"/>
  <c r="AC829" i="3"/>
  <c r="AC816" i="3"/>
  <c r="AC814" i="3"/>
  <c r="AC813" i="3"/>
  <c r="AC800" i="3"/>
  <c r="AC798" i="3"/>
  <c r="AC797" i="3"/>
  <c r="AC784" i="3"/>
  <c r="AC782" i="3"/>
  <c r="AC781" i="3"/>
  <c r="AC768" i="3"/>
  <c r="AC766" i="3"/>
  <c r="AC765" i="3"/>
  <c r="AC752" i="3"/>
  <c r="AC750" i="3"/>
  <c r="AC749" i="3"/>
  <c r="AC736" i="3"/>
  <c r="AC734" i="3"/>
  <c r="AC733" i="3"/>
  <c r="AC720" i="3"/>
  <c r="AC718" i="3"/>
  <c r="AC717" i="3"/>
  <c r="AC704" i="3"/>
  <c r="AC702" i="3"/>
  <c r="AC701" i="3"/>
  <c r="AC700" i="3"/>
  <c r="AC698" i="3"/>
  <c r="AC697" i="3"/>
  <c r="AC684" i="3"/>
  <c r="AC682" i="3"/>
  <c r="AC681" i="3"/>
  <c r="AC668" i="3"/>
  <c r="AC666" i="3"/>
  <c r="AC665" i="3"/>
  <c r="AC652" i="3"/>
  <c r="AC650" i="3"/>
  <c r="AC649" i="3"/>
  <c r="AC636" i="3"/>
  <c r="AC634" i="3"/>
  <c r="AC633" i="3"/>
  <c r="AC620" i="3"/>
  <c r="AC618" i="3"/>
  <c r="AC617" i="3"/>
  <c r="AC604" i="3"/>
  <c r="AC602" i="3"/>
  <c r="AC601" i="3"/>
  <c r="AC588" i="3"/>
  <c r="AC586" i="3"/>
  <c r="AC585" i="3"/>
  <c r="AC572" i="3"/>
  <c r="AC570" i="3"/>
  <c r="AC569" i="3"/>
  <c r="AC556" i="3"/>
  <c r="AC554" i="3"/>
  <c r="AC553" i="3"/>
  <c r="AC540" i="3"/>
  <c r="AC538" i="3"/>
  <c r="AC537" i="3"/>
  <c r="AC522" i="3"/>
  <c r="AC520" i="3"/>
  <c r="AC519" i="3"/>
  <c r="AC506" i="3"/>
  <c r="AC504" i="3"/>
  <c r="AC503" i="3"/>
  <c r="AC490" i="3"/>
  <c r="AC488" i="3"/>
  <c r="AC487" i="3"/>
  <c r="AC474" i="3"/>
  <c r="AC472" i="3"/>
  <c r="AC471" i="3"/>
  <c r="AC458" i="3"/>
  <c r="AC456" i="3"/>
  <c r="AC455" i="3"/>
  <c r="AC442" i="3"/>
  <c r="AC440" i="3"/>
  <c r="AC439" i="3"/>
  <c r="AC426" i="3"/>
  <c r="AC424" i="3"/>
  <c r="AC423" i="3"/>
  <c r="AC410" i="3"/>
  <c r="AC408" i="3"/>
  <c r="AC407" i="3"/>
  <c r="AC394" i="3"/>
  <c r="AC392" i="3"/>
  <c r="AC391" i="3"/>
  <c r="AC378" i="3"/>
  <c r="AC376" i="3"/>
  <c r="AC375" i="3"/>
  <c r="AC354" i="3"/>
  <c r="AC352" i="3"/>
  <c r="AC351" i="3"/>
  <c r="AC338" i="3"/>
  <c r="AC336" i="3"/>
  <c r="AC335" i="3"/>
  <c r="AC322" i="3"/>
  <c r="AC320" i="3"/>
  <c r="AC319" i="3"/>
  <c r="AC306" i="3"/>
  <c r="AC304" i="3"/>
  <c r="AC303" i="3"/>
  <c r="AC290" i="3"/>
  <c r="AC288" i="3"/>
  <c r="AC287" i="3"/>
  <c r="AC274" i="3"/>
  <c r="AC272" i="3"/>
  <c r="AC271" i="3"/>
  <c r="AC258" i="3"/>
  <c r="AC256" i="3"/>
  <c r="AC255" i="3"/>
  <c r="AC238" i="3"/>
  <c r="AC236" i="3"/>
  <c r="AC235" i="3"/>
  <c r="AC222" i="3"/>
  <c r="AC220" i="3"/>
  <c r="AC219" i="3"/>
  <c r="AC206" i="3"/>
  <c r="AC204" i="3"/>
  <c r="AC203" i="3"/>
  <c r="AC190" i="3"/>
  <c r="AC188" i="3"/>
  <c r="AC187" i="3"/>
  <c r="AC174" i="3"/>
  <c r="AC172" i="3"/>
  <c r="AC171" i="3"/>
  <c r="AC158" i="3"/>
  <c r="AC156" i="3"/>
  <c r="AC155" i="3"/>
  <c r="AC142" i="3"/>
  <c r="AC140" i="3"/>
  <c r="AC139" i="3"/>
  <c r="AC126" i="3"/>
  <c r="AC124" i="3"/>
  <c r="AC123" i="3"/>
  <c r="AC110" i="3"/>
  <c r="AC108" i="3"/>
  <c r="AC107" i="3"/>
  <c r="AC94" i="3"/>
  <c r="AC92" i="3"/>
  <c r="AC91" i="3"/>
  <c r="AC78" i="3"/>
  <c r="AC76" i="3"/>
  <c r="AC75" i="3"/>
  <c r="AC62" i="3"/>
  <c r="AC60" i="3"/>
  <c r="AC59" i="3"/>
  <c r="AC46" i="3"/>
  <c r="AC44" i="3"/>
  <c r="AC43" i="3"/>
  <c r="AC30" i="3"/>
  <c r="AC27" i="3"/>
  <c r="AC26" i="3"/>
  <c r="E16" i="3"/>
  <c r="E23" i="3"/>
  <c r="E24" i="3"/>
  <c r="E31" i="3"/>
  <c r="E32" i="3"/>
  <c r="E39" i="3"/>
  <c r="E40" i="3"/>
  <c r="E47" i="3"/>
  <c r="E48" i="3"/>
  <c r="E55" i="3"/>
  <c r="E56" i="3"/>
  <c r="E63" i="3"/>
  <c r="E64" i="3"/>
  <c r="E71" i="3"/>
  <c r="E72" i="3"/>
  <c r="E79" i="3"/>
  <c r="E80" i="3"/>
  <c r="E87" i="3"/>
  <c r="E88" i="3"/>
  <c r="E95" i="3"/>
  <c r="E96" i="3"/>
  <c r="E103" i="3"/>
  <c r="E104" i="3"/>
  <c r="E111" i="3"/>
  <c r="E112" i="3"/>
  <c r="E119" i="3"/>
  <c r="E120" i="3"/>
  <c r="E127" i="3"/>
  <c r="E128" i="3"/>
  <c r="E135" i="3"/>
  <c r="E136" i="3"/>
  <c r="E143" i="3"/>
  <c r="E144" i="3"/>
  <c r="E151" i="3"/>
  <c r="E152" i="3"/>
  <c r="E159" i="3"/>
  <c r="E160" i="3"/>
  <c r="E167" i="3"/>
  <c r="E168" i="3"/>
  <c r="E175" i="3"/>
  <c r="E176" i="3"/>
  <c r="E183" i="3"/>
  <c r="E184" i="3"/>
  <c r="E191" i="3"/>
  <c r="E192" i="3"/>
  <c r="E199" i="3"/>
  <c r="E200" i="3"/>
  <c r="E207" i="3"/>
  <c r="E208" i="3"/>
  <c r="E215" i="3"/>
  <c r="E216" i="3"/>
  <c r="E223" i="3"/>
  <c r="E224" i="3"/>
  <c r="E231" i="3"/>
  <c r="E232" i="3"/>
  <c r="E239" i="3"/>
  <c r="E240" i="3"/>
  <c r="E247" i="3"/>
  <c r="E248" i="3"/>
  <c r="E255" i="3"/>
  <c r="E256" i="3"/>
  <c r="E263" i="3"/>
  <c r="E264" i="3"/>
  <c r="E271" i="3"/>
  <c r="E272" i="3"/>
  <c r="E279" i="3"/>
  <c r="E280" i="3"/>
  <c r="E287" i="3"/>
  <c r="E288" i="3"/>
  <c r="E295" i="3"/>
  <c r="E296" i="3"/>
  <c r="E303" i="3"/>
  <c r="E304" i="3"/>
  <c r="E311" i="3"/>
  <c r="E312" i="3"/>
  <c r="E319" i="3"/>
  <c r="E320" i="3"/>
  <c r="E327" i="3"/>
  <c r="E328" i="3"/>
  <c r="E335" i="3"/>
  <c r="E336" i="3"/>
  <c r="E343" i="3"/>
  <c r="E344" i="3"/>
  <c r="E351" i="3"/>
  <c r="E352" i="3"/>
  <c r="E359" i="3"/>
  <c r="E360" i="3"/>
  <c r="E367" i="3"/>
  <c r="E368" i="3"/>
  <c r="E375" i="3"/>
  <c r="E376" i="3"/>
  <c r="E383" i="3"/>
  <c r="E384" i="3"/>
  <c r="E391" i="3"/>
  <c r="E392" i="3"/>
  <c r="E399" i="3"/>
  <c r="E400" i="3"/>
  <c r="E407" i="3"/>
  <c r="E408" i="3"/>
  <c r="E415" i="3"/>
  <c r="E416" i="3"/>
  <c r="E423" i="3"/>
  <c r="E424" i="3"/>
  <c r="E431" i="3"/>
  <c r="E432" i="3"/>
  <c r="E439" i="3"/>
  <c r="E440" i="3"/>
  <c r="E447" i="3"/>
  <c r="E448" i="3"/>
  <c r="E455" i="3"/>
  <c r="E456" i="3"/>
  <c r="E463" i="3"/>
  <c r="E464" i="3"/>
  <c r="E471" i="3"/>
  <c r="E472" i="3"/>
  <c r="E479" i="3"/>
  <c r="E480" i="3"/>
  <c r="E487" i="3"/>
  <c r="E488" i="3"/>
  <c r="E495" i="3"/>
  <c r="E496" i="3"/>
  <c r="E503" i="3"/>
  <c r="E504" i="3"/>
  <c r="E511" i="3"/>
  <c r="E512" i="3"/>
  <c r="E523" i="3"/>
  <c r="E524" i="3"/>
  <c r="E531" i="3"/>
  <c r="E532" i="3"/>
  <c r="E539" i="3"/>
  <c r="E540" i="3"/>
  <c r="E547" i="3"/>
  <c r="E548" i="3"/>
  <c r="E555" i="3"/>
  <c r="E556" i="3"/>
  <c r="E563" i="3"/>
  <c r="E564" i="3"/>
  <c r="E571" i="3"/>
  <c r="E572" i="3"/>
  <c r="E579" i="3"/>
  <c r="E580" i="3"/>
  <c r="E587" i="3"/>
  <c r="E588" i="3"/>
  <c r="E595" i="3"/>
  <c r="E596" i="3"/>
  <c r="E603" i="3"/>
  <c r="E604" i="3"/>
  <c r="E611" i="3"/>
  <c r="E612" i="3"/>
  <c r="E619" i="3"/>
  <c r="E620" i="3"/>
  <c r="E627" i="3"/>
  <c r="E628" i="3"/>
  <c r="E635" i="3"/>
  <c r="E636" i="3"/>
  <c r="E643" i="3"/>
  <c r="E644" i="3"/>
  <c r="E651" i="3"/>
  <c r="E652" i="3"/>
  <c r="E659" i="3"/>
  <c r="E660" i="3"/>
  <c r="E667" i="3"/>
  <c r="E668" i="3"/>
  <c r="E675" i="3"/>
  <c r="E676" i="3"/>
  <c r="E683" i="3"/>
  <c r="E684" i="3"/>
  <c r="E691" i="3"/>
  <c r="E692" i="3"/>
  <c r="E699" i="3"/>
  <c r="E700" i="3"/>
  <c r="E707" i="3"/>
  <c r="E708" i="3"/>
  <c r="E715" i="3"/>
  <c r="E716" i="3"/>
  <c r="E723" i="3"/>
  <c r="E724" i="3"/>
  <c r="E731" i="3"/>
  <c r="E732" i="3"/>
  <c r="E739" i="3"/>
  <c r="E740" i="3"/>
  <c r="E747" i="3"/>
  <c r="E748" i="3"/>
  <c r="E755" i="3"/>
  <c r="E756" i="3"/>
  <c r="E763" i="3"/>
  <c r="E764" i="3"/>
  <c r="E771" i="3"/>
  <c r="E772" i="3"/>
  <c r="E779" i="3"/>
  <c r="E780" i="3"/>
  <c r="E787" i="3"/>
  <c r="E788" i="3"/>
  <c r="E795" i="3"/>
  <c r="E796" i="3"/>
  <c r="E803" i="3"/>
  <c r="E804" i="3"/>
  <c r="E811" i="3"/>
  <c r="E812" i="3"/>
  <c r="E819" i="3"/>
  <c r="E820" i="3"/>
  <c r="E827" i="3"/>
  <c r="E828" i="3"/>
  <c r="E835" i="3"/>
  <c r="E836" i="3"/>
  <c r="E843" i="3"/>
  <c r="E844" i="3"/>
  <c r="E851" i="3"/>
  <c r="E852" i="3"/>
  <c r="E859" i="3"/>
  <c r="E860" i="3"/>
  <c r="E867" i="3"/>
  <c r="E868" i="3"/>
  <c r="E875" i="3"/>
  <c r="E876" i="3"/>
  <c r="E883" i="3"/>
  <c r="E884" i="3"/>
  <c r="E891" i="3"/>
  <c r="E892" i="3"/>
  <c r="E899" i="3"/>
  <c r="E900" i="3"/>
  <c r="E907" i="3"/>
  <c r="E908" i="3"/>
  <c r="E915" i="3"/>
  <c r="E916" i="3"/>
  <c r="E923" i="3"/>
  <c r="E924" i="3"/>
  <c r="E931" i="3"/>
  <c r="E932" i="3"/>
  <c r="E939" i="3"/>
  <c r="E940" i="3"/>
  <c r="E947" i="3"/>
  <c r="E948" i="3"/>
  <c r="E955" i="3"/>
  <c r="E956" i="3"/>
  <c r="E963" i="3"/>
  <c r="E964" i="3"/>
  <c r="E971" i="3"/>
  <c r="E972" i="3"/>
  <c r="E979" i="3"/>
  <c r="E980" i="3"/>
  <c r="E987" i="3"/>
  <c r="E988" i="3"/>
  <c r="E995" i="3"/>
  <c r="E996" i="3"/>
  <c r="E1003" i="3"/>
  <c r="E1004" i="3"/>
  <c r="E1009" i="3"/>
  <c r="E1010" i="3"/>
  <c r="AC1011" i="3"/>
  <c r="AC1008" i="3"/>
  <c r="AC1007" i="3"/>
  <c r="AC1002" i="3"/>
  <c r="AC1001" i="3"/>
  <c r="AC994" i="3"/>
  <c r="AC993" i="3"/>
  <c r="AC986" i="3"/>
  <c r="AC985" i="3"/>
  <c r="AC978" i="3"/>
  <c r="AC977" i="3"/>
  <c r="AC970" i="3"/>
  <c r="AC969" i="3"/>
  <c r="AC962" i="3"/>
  <c r="AC961" i="3"/>
  <c r="AC954" i="3"/>
  <c r="AC953" i="3"/>
  <c r="AC946" i="3"/>
  <c r="AC945" i="3"/>
  <c r="AC938" i="3"/>
  <c r="AC937" i="3"/>
  <c r="AC930" i="3"/>
  <c r="AC929" i="3"/>
  <c r="AC922" i="3"/>
  <c r="AC921" i="3"/>
  <c r="AC914" i="3"/>
  <c r="AC913" i="3"/>
  <c r="AC906" i="3"/>
  <c r="AC905" i="3"/>
  <c r="AC898" i="3"/>
  <c r="AC897" i="3"/>
  <c r="AC890" i="3"/>
  <c r="AC889" i="3"/>
  <c r="AC882" i="3"/>
  <c r="AC881" i="3"/>
  <c r="AC874" i="3"/>
  <c r="AC873" i="3"/>
  <c r="AC866" i="3"/>
  <c r="AC865" i="3"/>
  <c r="AC858" i="3"/>
  <c r="AC857" i="3"/>
  <c r="AC850" i="3"/>
  <c r="AC849" i="3"/>
  <c r="AC842" i="3"/>
  <c r="AC841" i="3"/>
  <c r="AC834" i="3"/>
  <c r="AC833" i="3"/>
  <c r="AC826" i="3"/>
  <c r="AC825" i="3"/>
  <c r="AC818" i="3"/>
  <c r="AC817" i="3"/>
  <c r="AC810" i="3"/>
  <c r="AC809" i="3"/>
  <c r="AC802" i="3"/>
  <c r="AC801" i="3"/>
  <c r="AC794" i="3"/>
  <c r="AC793" i="3"/>
  <c r="AC786" i="3"/>
  <c r="AC785" i="3"/>
  <c r="AC778" i="3"/>
  <c r="AC777" i="3"/>
  <c r="AC770" i="3"/>
  <c r="AC769" i="3"/>
  <c r="AC762" i="3"/>
  <c r="AC761" i="3"/>
  <c r="AC754" i="3"/>
  <c r="AC753" i="3"/>
  <c r="AC746" i="3"/>
  <c r="AC745" i="3"/>
  <c r="AC738" i="3"/>
  <c r="AC737" i="3"/>
  <c r="AC730" i="3"/>
  <c r="AC729" i="3"/>
  <c r="AC722" i="3"/>
  <c r="AC721" i="3"/>
  <c r="AC714" i="3"/>
  <c r="AC713" i="3"/>
  <c r="AC706" i="3"/>
  <c r="AC705" i="3"/>
  <c r="AC694" i="3"/>
  <c r="AC693" i="3"/>
  <c r="AC686" i="3"/>
  <c r="AC685" i="3"/>
  <c r="AC678" i="3"/>
  <c r="AC677" i="3"/>
  <c r="AC670" i="3"/>
  <c r="AC669" i="3"/>
  <c r="AC662" i="3"/>
  <c r="AC661" i="3"/>
  <c r="AC654" i="3"/>
  <c r="AC653" i="3"/>
  <c r="AC646" i="3"/>
  <c r="AC645" i="3"/>
  <c r="AC638" i="3"/>
  <c r="AC637" i="3"/>
  <c r="AC630" i="3"/>
  <c r="AC629" i="3"/>
  <c r="AC622" i="3"/>
  <c r="AC621" i="3"/>
  <c r="AC614" i="3"/>
  <c r="AC613" i="3"/>
  <c r="AC606" i="3"/>
  <c r="AC605" i="3"/>
  <c r="AC598" i="3"/>
  <c r="AC597" i="3"/>
  <c r="AC590" i="3"/>
  <c r="AC589" i="3"/>
  <c r="AC582" i="3"/>
  <c r="AC581" i="3"/>
  <c r="AC574" i="3"/>
  <c r="AC573" i="3"/>
  <c r="AC566" i="3"/>
  <c r="AC565" i="3"/>
  <c r="AC558" i="3"/>
  <c r="AC557" i="3"/>
  <c r="AC550" i="3"/>
  <c r="AC549" i="3"/>
  <c r="AC542" i="3"/>
  <c r="AC541" i="3"/>
  <c r="AC534" i="3"/>
  <c r="AC533" i="3"/>
  <c r="AC526" i="3"/>
  <c r="AC524" i="3"/>
  <c r="AC523" i="3"/>
  <c r="AC516" i="3"/>
  <c r="AC515" i="3"/>
  <c r="AC508" i="3"/>
  <c r="AC507" i="3"/>
  <c r="AC500" i="3"/>
  <c r="AC499" i="3"/>
  <c r="AC492" i="3"/>
  <c r="AC491" i="3"/>
  <c r="AC484" i="3"/>
  <c r="AC483" i="3"/>
  <c r="AC476" i="3"/>
  <c r="AC475" i="3"/>
  <c r="AC468" i="3"/>
  <c r="AC467" i="3"/>
  <c r="AC460" i="3"/>
  <c r="AC459" i="3"/>
  <c r="AC452" i="3"/>
  <c r="AC451" i="3"/>
  <c r="AC444" i="3"/>
  <c r="AC443" i="3"/>
  <c r="AC436" i="3"/>
  <c r="AC435" i="3"/>
  <c r="AC428" i="3"/>
  <c r="AC427" i="3"/>
  <c r="AC420" i="3"/>
  <c r="AC419" i="3"/>
  <c r="AC412" i="3"/>
  <c r="AC411" i="3"/>
  <c r="AC404" i="3"/>
  <c r="AC403" i="3"/>
  <c r="AC396" i="3"/>
  <c r="AC395" i="3"/>
  <c r="AC388" i="3"/>
  <c r="AC387" i="3"/>
  <c r="AC380" i="3"/>
  <c r="AC379" i="3"/>
  <c r="AC372" i="3"/>
  <c r="AC371" i="3"/>
  <c r="AC364" i="3"/>
  <c r="AC363" i="3"/>
  <c r="AC356" i="3"/>
  <c r="AC355" i="3"/>
  <c r="AC348" i="3"/>
  <c r="AC347" i="3"/>
  <c r="AC340" i="3"/>
  <c r="AC339" i="3"/>
  <c r="AC332" i="3"/>
  <c r="AC331" i="3"/>
  <c r="AC324" i="3"/>
  <c r="AC323" i="3"/>
  <c r="AC316" i="3"/>
  <c r="AC315" i="3"/>
  <c r="AC308" i="3"/>
  <c r="AC307" i="3"/>
  <c r="AC300" i="3"/>
  <c r="AC299" i="3"/>
  <c r="AC292" i="3"/>
  <c r="AC291" i="3"/>
  <c r="AC284" i="3"/>
  <c r="AC283" i="3"/>
  <c r="AC276" i="3"/>
  <c r="AC275" i="3"/>
  <c r="AC268" i="3"/>
  <c r="AC267" i="3"/>
  <c r="AC260" i="3"/>
  <c r="AC259" i="3"/>
  <c r="AC252" i="3"/>
  <c r="AC251" i="3"/>
  <c r="AC240" i="3"/>
  <c r="AC239" i="3"/>
  <c r="AC232" i="3"/>
  <c r="AC231" i="3"/>
  <c r="AC224" i="3"/>
  <c r="AC223" i="3"/>
  <c r="AC216" i="3"/>
  <c r="AC215" i="3"/>
  <c r="AC208" i="3"/>
  <c r="AC207" i="3"/>
  <c r="AC200" i="3"/>
  <c r="AC199" i="3"/>
  <c r="AC192" i="3"/>
  <c r="AC191" i="3"/>
  <c r="AC184" i="3"/>
  <c r="AC183" i="3"/>
  <c r="AC176" i="3"/>
  <c r="AC175" i="3"/>
  <c r="AC168" i="3"/>
  <c r="AC167" i="3"/>
  <c r="AC160" i="3"/>
  <c r="AC159" i="3"/>
  <c r="AC152" i="3"/>
  <c r="AC151" i="3"/>
  <c r="AC144" i="3"/>
  <c r="AC143" i="3"/>
  <c r="AC136" i="3"/>
  <c r="AC135" i="3"/>
  <c r="AC128" i="3"/>
  <c r="AC127" i="3"/>
  <c r="AC120" i="3"/>
  <c r="AC119" i="3"/>
  <c r="AC112" i="3"/>
  <c r="AC111" i="3"/>
  <c r="AC104" i="3"/>
  <c r="AC103" i="3"/>
  <c r="AC96" i="3"/>
  <c r="AC95" i="3"/>
  <c r="AC88" i="3"/>
  <c r="AC87" i="3"/>
  <c r="AC80" i="3"/>
  <c r="AC79" i="3"/>
  <c r="AC72" i="3"/>
  <c r="AC71" i="3"/>
  <c r="AC64" i="3"/>
  <c r="AC63" i="3"/>
  <c r="AC56" i="3"/>
  <c r="AC55" i="3"/>
  <c r="AC48" i="3"/>
  <c r="AC47" i="3"/>
  <c r="AC40" i="3"/>
  <c r="AC39" i="3"/>
  <c r="AC32" i="3"/>
  <c r="AC31" i="3"/>
  <c r="AC23" i="3"/>
  <c r="AC22" i="3"/>
  <c r="J11" i="19"/>
  <c r="J13" i="19"/>
  <c r="J15" i="19"/>
  <c r="J9" i="19"/>
  <c r="I10" i="19"/>
  <c r="I12" i="19"/>
  <c r="I14" i="19"/>
  <c r="I16" i="19"/>
  <c r="K15" i="7"/>
  <c r="K10" i="19"/>
  <c r="K12" i="19"/>
  <c r="K14" i="19"/>
  <c r="K16" i="19"/>
  <c r="V11" i="19"/>
  <c r="V13" i="19"/>
  <c r="V15" i="19"/>
  <c r="V16" i="19"/>
  <c r="V10" i="19"/>
  <c r="Q10" i="19"/>
  <c r="Q11" i="19"/>
  <c r="Q12" i="19"/>
  <c r="Q13" i="19"/>
  <c r="Q14" i="19"/>
  <c r="Q15" i="19"/>
  <c r="Q16" i="19"/>
  <c r="U11" i="19"/>
  <c r="P11" i="19" s="1"/>
  <c r="U13" i="19"/>
  <c r="P13" i="19" s="1"/>
  <c r="U15" i="19"/>
  <c r="P15" i="19" s="1"/>
  <c r="U12" i="19"/>
  <c r="P12" i="19" s="1"/>
  <c r="U10" i="19"/>
  <c r="P10" i="19" s="1"/>
  <c r="U16" i="19"/>
  <c r="P16" i="19" s="1"/>
  <c r="G10" i="19"/>
  <c r="N10" i="19"/>
  <c r="G11" i="19"/>
  <c r="N11" i="19"/>
  <c r="G12" i="19"/>
  <c r="N12" i="19"/>
  <c r="G13" i="19"/>
  <c r="N13" i="19"/>
  <c r="G14" i="19"/>
  <c r="N14" i="19"/>
  <c r="G15" i="19"/>
  <c r="N15" i="19"/>
  <c r="M10" i="19"/>
  <c r="H11" i="19"/>
  <c r="M12" i="19"/>
  <c r="O12" i="19" s="1"/>
  <c r="H13" i="19"/>
  <c r="M14" i="19"/>
  <c r="H15" i="19"/>
  <c r="G16" i="19"/>
  <c r="N16" i="19"/>
  <c r="H10" i="19"/>
  <c r="M11" i="19"/>
  <c r="H14" i="19"/>
  <c r="M15" i="19"/>
  <c r="M16" i="19"/>
  <c r="M13" i="19"/>
  <c r="H16" i="19"/>
  <c r="H12" i="19"/>
  <c r="G9" i="19"/>
  <c r="H9" i="19"/>
  <c r="N9" i="19"/>
  <c r="AS17" i="3"/>
  <c r="M317" i="4"/>
  <c r="M315" i="4"/>
  <c r="M313" i="4"/>
  <c r="M311" i="4"/>
  <c r="M309" i="4"/>
  <c r="M307" i="4"/>
  <c r="M305" i="4"/>
  <c r="M303" i="4"/>
  <c r="M301" i="4"/>
  <c r="M299" i="4"/>
  <c r="M297" i="4"/>
  <c r="M295" i="4"/>
  <c r="M293" i="4"/>
  <c r="M291" i="4"/>
  <c r="M289" i="4"/>
  <c r="M287" i="4"/>
  <c r="M285" i="4"/>
  <c r="M283" i="4"/>
  <c r="M281" i="4"/>
  <c r="M279" i="4"/>
  <c r="M277" i="4"/>
  <c r="M275" i="4"/>
  <c r="M273" i="4"/>
  <c r="M271" i="4"/>
  <c r="M269" i="4"/>
  <c r="M267" i="4"/>
  <c r="M265" i="4"/>
  <c r="M263" i="4"/>
  <c r="M211" i="4"/>
  <c r="M209" i="4"/>
  <c r="M207" i="4"/>
  <c r="M205" i="4"/>
  <c r="M203" i="4"/>
  <c r="M201" i="4"/>
  <c r="M199" i="4"/>
  <c r="M197" i="4"/>
  <c r="M195" i="4"/>
  <c r="M193" i="4"/>
  <c r="M191" i="4"/>
  <c r="M189" i="4"/>
  <c r="M187" i="4"/>
  <c r="M185" i="4"/>
  <c r="M183" i="4"/>
  <c r="M181" i="4"/>
  <c r="M179" i="4"/>
  <c r="M177" i="4"/>
  <c r="M175" i="4"/>
  <c r="M173" i="4"/>
  <c r="M171" i="4"/>
  <c r="M169" i="4"/>
  <c r="M167" i="4"/>
  <c r="M165" i="4"/>
  <c r="M163" i="4"/>
  <c r="M161" i="4"/>
  <c r="M159" i="4"/>
  <c r="M157" i="4"/>
  <c r="M155" i="4"/>
  <c r="M153" i="4"/>
  <c r="M151" i="4"/>
  <c r="M149" i="4"/>
  <c r="M147" i="4"/>
  <c r="M145" i="4"/>
  <c r="M143" i="4"/>
  <c r="M141" i="4"/>
  <c r="M139" i="4"/>
  <c r="M137" i="4"/>
  <c r="M135" i="4"/>
  <c r="M133" i="4"/>
  <c r="M131" i="4"/>
  <c r="M129" i="4"/>
  <c r="M127" i="4"/>
  <c r="M125" i="4"/>
  <c r="M123" i="4"/>
  <c r="M121" i="4"/>
  <c r="M119" i="4"/>
  <c r="M117" i="4"/>
  <c r="M115" i="4"/>
  <c r="M113" i="4"/>
  <c r="M111" i="4"/>
  <c r="M109" i="4"/>
  <c r="M107" i="4"/>
  <c r="M105" i="4"/>
  <c r="M103" i="4"/>
  <c r="M101" i="4"/>
  <c r="M99" i="4"/>
  <c r="M97" i="4"/>
  <c r="M95" i="4"/>
  <c r="M93" i="4"/>
  <c r="M91" i="4"/>
  <c r="M89" i="4"/>
  <c r="M87" i="4"/>
  <c r="M85" i="4"/>
  <c r="M83" i="4"/>
  <c r="M81" i="4"/>
  <c r="M79" i="4"/>
  <c r="M77" i="4"/>
  <c r="M75" i="4"/>
  <c r="M73" i="4"/>
  <c r="M71" i="4"/>
  <c r="M69" i="4"/>
  <c r="M67" i="4"/>
  <c r="M65" i="4"/>
  <c r="M63" i="4"/>
  <c r="M61" i="4"/>
  <c r="M59" i="4"/>
  <c r="M57" i="4"/>
  <c r="M55" i="4"/>
  <c r="M53" i="4"/>
  <c r="M51" i="4"/>
  <c r="M49" i="4"/>
  <c r="M47" i="4"/>
  <c r="M45" i="4"/>
  <c r="M43" i="4"/>
  <c r="M41" i="4"/>
  <c r="M39" i="4"/>
  <c r="M37" i="4"/>
  <c r="M35" i="4"/>
  <c r="M33" i="4"/>
  <c r="M31" i="4"/>
  <c r="M29" i="4"/>
  <c r="M27" i="4"/>
  <c r="M25" i="4"/>
  <c r="M23" i="4"/>
  <c r="M21" i="4"/>
  <c r="L21" i="4"/>
  <c r="U18" i="6"/>
  <c r="Q16" i="8"/>
  <c r="P16" i="8"/>
  <c r="AR349" i="3"/>
  <c r="AR347" i="3"/>
  <c r="AR345" i="3"/>
  <c r="AR343" i="3"/>
  <c r="AR341" i="3"/>
  <c r="AR339" i="3"/>
  <c r="AR337" i="3"/>
  <c r="AR335" i="3"/>
  <c r="AR333" i="3"/>
  <c r="AR331" i="3"/>
  <c r="AR329" i="3"/>
  <c r="AR327" i="3"/>
  <c r="AR325" i="3"/>
  <c r="AR323" i="3"/>
  <c r="AR321" i="3"/>
  <c r="AR319" i="3"/>
  <c r="AR317" i="3"/>
  <c r="AR315" i="3"/>
  <c r="AR313" i="3"/>
  <c r="AR311" i="3"/>
  <c r="AR309" i="3"/>
  <c r="AR307" i="3"/>
  <c r="AR305" i="3"/>
  <c r="AR303" i="3"/>
  <c r="AR301" i="3"/>
  <c r="AR299" i="3"/>
  <c r="AR297" i="3"/>
  <c r="AR295" i="3"/>
  <c r="AR293" i="3"/>
  <c r="AR291" i="3"/>
  <c r="AR289" i="3"/>
  <c r="AR287" i="3"/>
  <c r="AR285" i="3"/>
  <c r="AR283" i="3"/>
  <c r="AR281" i="3"/>
  <c r="AR279" i="3"/>
  <c r="AR277" i="3"/>
  <c r="AR275" i="3"/>
  <c r="AR273" i="3"/>
  <c r="AR271" i="3"/>
  <c r="AR269" i="3"/>
  <c r="AR267" i="3"/>
  <c r="AR265" i="3"/>
  <c r="AR263" i="3"/>
  <c r="AR261" i="3"/>
  <c r="AR259" i="3"/>
  <c r="AR257" i="3"/>
  <c r="AR255" i="3"/>
  <c r="AR253" i="3"/>
  <c r="AR251" i="3"/>
  <c r="AR249" i="3"/>
  <c r="AR247" i="3"/>
  <c r="AR245" i="3"/>
  <c r="AR243" i="3"/>
  <c r="AR241" i="3"/>
  <c r="AR239" i="3"/>
  <c r="AR237" i="3"/>
  <c r="AR235" i="3"/>
  <c r="AR233" i="3"/>
  <c r="AR231" i="3"/>
  <c r="AR229" i="3"/>
  <c r="AR227" i="3"/>
  <c r="AR225" i="3"/>
  <c r="AR223" i="3"/>
  <c r="AR221" i="3"/>
  <c r="AR219" i="3"/>
  <c r="AR217" i="3"/>
  <c r="AR215" i="3"/>
  <c r="AR213" i="3"/>
  <c r="AR211" i="3"/>
  <c r="AR209" i="3"/>
  <c r="AR207" i="3"/>
  <c r="AR205" i="3"/>
  <c r="AR203" i="3"/>
  <c r="AR201" i="3"/>
  <c r="AR199" i="3"/>
  <c r="AR197" i="3"/>
  <c r="AR195" i="3"/>
  <c r="AR193" i="3"/>
  <c r="AR191" i="3"/>
  <c r="AR189" i="3"/>
  <c r="AR187" i="3"/>
  <c r="AR185" i="3"/>
  <c r="AR183" i="3"/>
  <c r="AR181" i="3"/>
  <c r="AR179" i="3"/>
  <c r="AR177" i="3"/>
  <c r="AR175" i="3"/>
  <c r="AR173" i="3"/>
  <c r="AR171" i="3"/>
  <c r="AR169" i="3"/>
  <c r="AR167" i="3"/>
  <c r="AR165" i="3"/>
  <c r="AR163" i="3"/>
  <c r="AR161" i="3"/>
  <c r="AR159" i="3"/>
  <c r="AR157" i="3"/>
  <c r="AR155" i="3"/>
  <c r="AR153" i="3"/>
  <c r="AR151" i="3"/>
  <c r="AR149" i="3"/>
  <c r="AR147" i="3"/>
  <c r="AR145" i="3"/>
  <c r="AR143" i="3"/>
  <c r="AR141" i="3"/>
  <c r="AR139" i="3"/>
  <c r="AR137" i="3"/>
  <c r="AR135" i="3"/>
  <c r="AR133" i="3"/>
  <c r="AR131" i="3"/>
  <c r="AR129" i="3"/>
  <c r="AR127" i="3"/>
  <c r="AR125" i="3"/>
  <c r="AR123" i="3"/>
  <c r="AR121" i="3"/>
  <c r="AR119" i="3"/>
  <c r="AR117" i="3"/>
  <c r="AR115" i="3"/>
  <c r="AR113" i="3"/>
  <c r="AR111" i="3"/>
  <c r="AR109" i="3"/>
  <c r="AR107" i="3"/>
  <c r="AR105" i="3"/>
  <c r="AR103" i="3"/>
  <c r="AR101" i="3"/>
  <c r="AR99" i="3"/>
  <c r="AR97" i="3"/>
  <c r="AR95" i="3"/>
  <c r="AR93" i="3"/>
  <c r="AR91" i="3"/>
  <c r="AR89" i="3"/>
  <c r="AR87" i="3"/>
  <c r="AR85" i="3"/>
  <c r="AR83" i="3"/>
  <c r="AR81" i="3"/>
  <c r="AR79" i="3"/>
  <c r="AR77" i="3"/>
  <c r="AR75" i="3"/>
  <c r="AR73" i="3"/>
  <c r="AR71" i="3"/>
  <c r="AR69" i="3"/>
  <c r="AR67" i="3"/>
  <c r="AR65" i="3"/>
  <c r="AR63" i="3"/>
  <c r="AR61" i="3"/>
  <c r="AR59" i="3"/>
  <c r="AR57" i="3"/>
  <c r="AR55" i="3"/>
  <c r="AR53" i="3"/>
  <c r="AR51" i="3"/>
  <c r="AR49" i="3"/>
  <c r="AR47" i="3"/>
  <c r="AR45" i="3"/>
  <c r="AR43" i="3"/>
  <c r="AR41" i="3"/>
  <c r="AR39" i="3"/>
  <c r="AR37" i="3"/>
  <c r="AR35" i="3"/>
  <c r="AR33" i="3"/>
  <c r="AR31" i="3"/>
  <c r="AR29" i="3"/>
  <c r="AR27" i="3"/>
  <c r="AR25" i="3"/>
  <c r="AR23" i="3"/>
  <c r="AR21" i="3"/>
  <c r="AR19" i="3"/>
  <c r="AR17" i="3"/>
  <c r="I9" i="19"/>
  <c r="V12" i="19"/>
  <c r="K15" i="19"/>
  <c r="J14" i="19"/>
  <c r="I13" i="19"/>
  <c r="K11" i="19"/>
  <c r="J10" i="19"/>
  <c r="M9" i="19"/>
  <c r="U14" i="19"/>
  <c r="P14" i="19" s="1"/>
  <c r="F15" i="3"/>
  <c r="AS15" i="3" s="1"/>
  <c r="AZ15" i="3"/>
  <c r="R12" i="5"/>
  <c r="G520" i="4"/>
  <c r="M11" i="6"/>
  <c r="M766" i="6" s="1"/>
  <c r="P500" i="7"/>
  <c r="Q500" i="7" s="1"/>
  <c r="P502" i="7"/>
  <c r="Q502" i="7" s="1"/>
  <c r="P504" i="7"/>
  <c r="Q504" i="7" s="1"/>
  <c r="P506" i="7"/>
  <c r="Q506" i="7" s="1"/>
  <c r="P508" i="7"/>
  <c r="Q508" i="7" s="1"/>
  <c r="P510" i="7"/>
  <c r="Q510" i="7" s="1"/>
  <c r="P512" i="7"/>
  <c r="Q512" i="7" s="1"/>
  <c r="P514" i="7"/>
  <c r="Q514" i="7" s="1"/>
  <c r="P516" i="7"/>
  <c r="Q516" i="7" s="1"/>
  <c r="P518" i="7"/>
  <c r="Q518" i="7" s="1"/>
  <c r="P520" i="7"/>
  <c r="Q520" i="7" s="1"/>
  <c r="P522" i="7"/>
  <c r="Q522" i="7" s="1"/>
  <c r="P524" i="7"/>
  <c r="Q524" i="7" s="1"/>
  <c r="P526" i="7"/>
  <c r="Q526" i="7" s="1"/>
  <c r="P528" i="7"/>
  <c r="Q528" i="7" s="1"/>
  <c r="P530" i="7"/>
  <c r="Q530" i="7" s="1"/>
  <c r="P532" i="7"/>
  <c r="Q532" i="7" s="1"/>
  <c r="P534" i="7"/>
  <c r="Q534" i="7" s="1"/>
  <c r="P536" i="7"/>
  <c r="Q536" i="7" s="1"/>
  <c r="P538" i="7"/>
  <c r="Q538" i="7" s="1"/>
  <c r="P540" i="7"/>
  <c r="Q540" i="7" s="1"/>
  <c r="P542" i="7"/>
  <c r="Q542" i="7" s="1"/>
  <c r="P544" i="7"/>
  <c r="Q544" i="7" s="1"/>
  <c r="P546" i="7"/>
  <c r="Q546" i="7" s="1"/>
  <c r="P548" i="7"/>
  <c r="Q548" i="7" s="1"/>
  <c r="P550" i="7"/>
  <c r="Q550" i="7" s="1"/>
  <c r="P552" i="7"/>
  <c r="Q552" i="7" s="1"/>
  <c r="P554" i="7"/>
  <c r="Q554" i="7" s="1"/>
  <c r="P556" i="7"/>
  <c r="Q556" i="7" s="1"/>
  <c r="P558" i="7"/>
  <c r="Q558" i="7" s="1"/>
  <c r="P560" i="7"/>
  <c r="Q560" i="7" s="1"/>
  <c r="P562" i="7"/>
  <c r="Q562" i="7" s="1"/>
  <c r="P564" i="7"/>
  <c r="Q564" i="7" s="1"/>
  <c r="P566" i="7"/>
  <c r="Q566" i="7" s="1"/>
  <c r="P568" i="7"/>
  <c r="Q568" i="7" s="1"/>
  <c r="P570" i="7"/>
  <c r="Q570" i="7" s="1"/>
  <c r="P572" i="7"/>
  <c r="Q572" i="7" s="1"/>
  <c r="P574" i="7"/>
  <c r="Q574" i="7" s="1"/>
  <c r="P576" i="7"/>
  <c r="Q576" i="7" s="1"/>
  <c r="P578" i="7"/>
  <c r="Q578" i="7" s="1"/>
  <c r="P580" i="7"/>
  <c r="Q580" i="7" s="1"/>
  <c r="P582" i="7"/>
  <c r="Q582" i="7" s="1"/>
  <c r="P584" i="7"/>
  <c r="Q584" i="7" s="1"/>
  <c r="P586" i="7"/>
  <c r="Q586" i="7" s="1"/>
  <c r="P588" i="7"/>
  <c r="Q588" i="7" s="1"/>
  <c r="P590" i="7"/>
  <c r="Q590" i="7" s="1"/>
  <c r="P592" i="7"/>
  <c r="Q592" i="7" s="1"/>
  <c r="P594" i="7"/>
  <c r="Q594" i="7" s="1"/>
  <c r="P596" i="7"/>
  <c r="Q596" i="7" s="1"/>
  <c r="P598" i="7"/>
  <c r="Q598" i="7" s="1"/>
  <c r="P600" i="7"/>
  <c r="Q600" i="7" s="1"/>
  <c r="P602" i="7"/>
  <c r="Q602" i="7" s="1"/>
  <c r="P604" i="7"/>
  <c r="Q604" i="7" s="1"/>
  <c r="P606" i="7"/>
  <c r="Q606" i="7" s="1"/>
  <c r="P608" i="7"/>
  <c r="Q608" i="7" s="1"/>
  <c r="P610" i="7"/>
  <c r="Q610" i="7" s="1"/>
  <c r="P612" i="7"/>
  <c r="Q612" i="7" s="1"/>
  <c r="P614" i="7"/>
  <c r="Q614" i="7" s="1"/>
  <c r="P616" i="7"/>
  <c r="Q616" i="7" s="1"/>
  <c r="P618" i="7"/>
  <c r="Q618" i="7" s="1"/>
  <c r="P620" i="7"/>
  <c r="Q620" i="7" s="1"/>
  <c r="P622" i="7"/>
  <c r="Q622" i="7" s="1"/>
  <c r="P624" i="7"/>
  <c r="Q624" i="7" s="1"/>
  <c r="P626" i="7"/>
  <c r="Q626" i="7" s="1"/>
  <c r="P628" i="7"/>
  <c r="Q628" i="7" s="1"/>
  <c r="P630" i="7"/>
  <c r="Q630" i="7" s="1"/>
  <c r="P632" i="7"/>
  <c r="Q632" i="7" s="1"/>
  <c r="P634" i="7"/>
  <c r="Q634" i="7" s="1"/>
  <c r="P636" i="7"/>
  <c r="Q636" i="7" s="1"/>
  <c r="P638" i="7"/>
  <c r="Q638" i="7" s="1"/>
  <c r="P640" i="7"/>
  <c r="Q640" i="7" s="1"/>
  <c r="P642" i="7"/>
  <c r="Q642" i="7" s="1"/>
  <c r="P644" i="7"/>
  <c r="Q644" i="7" s="1"/>
  <c r="P646" i="7"/>
  <c r="Q646" i="7" s="1"/>
  <c r="P648" i="7"/>
  <c r="Q648" i="7" s="1"/>
  <c r="P650" i="7"/>
  <c r="Q650" i="7" s="1"/>
  <c r="P652" i="7"/>
  <c r="Q652" i="7" s="1"/>
  <c r="P654" i="7"/>
  <c r="Q654" i="7" s="1"/>
  <c r="P656" i="7"/>
  <c r="Q656" i="7" s="1"/>
  <c r="P658" i="7"/>
  <c r="Q658" i="7" s="1"/>
  <c r="P660" i="7"/>
  <c r="Q660" i="7" s="1"/>
  <c r="P662" i="7"/>
  <c r="Q662" i="7" s="1"/>
  <c r="P664" i="7"/>
  <c r="Q664" i="7" s="1"/>
  <c r="P666" i="7"/>
  <c r="Q666" i="7" s="1"/>
  <c r="P668" i="7"/>
  <c r="Q668" i="7" s="1"/>
  <c r="P670" i="7"/>
  <c r="Q670" i="7" s="1"/>
  <c r="P672" i="7"/>
  <c r="Q672" i="7" s="1"/>
  <c r="P674" i="7"/>
  <c r="Q674" i="7" s="1"/>
  <c r="P676" i="7"/>
  <c r="Q676" i="7" s="1"/>
  <c r="P678" i="7"/>
  <c r="Q678" i="7" s="1"/>
  <c r="P680" i="7"/>
  <c r="Q680" i="7" s="1"/>
  <c r="P682" i="7"/>
  <c r="Q682" i="7" s="1"/>
  <c r="P684" i="7"/>
  <c r="Q684" i="7" s="1"/>
  <c r="P686" i="7"/>
  <c r="Q686" i="7" s="1"/>
  <c r="P688" i="7"/>
  <c r="Q688" i="7" s="1"/>
  <c r="P690" i="7"/>
  <c r="Q690" i="7" s="1"/>
  <c r="P692" i="7"/>
  <c r="Q692" i="7" s="1"/>
  <c r="P694" i="7"/>
  <c r="Q694" i="7" s="1"/>
  <c r="P696" i="7"/>
  <c r="Q696" i="7" s="1"/>
  <c r="P698" i="7"/>
  <c r="Q698" i="7" s="1"/>
  <c r="P700" i="7"/>
  <c r="Q700" i="7" s="1"/>
  <c r="P702" i="7"/>
  <c r="Q702" i="7" s="1"/>
  <c r="P704" i="7"/>
  <c r="Q704" i="7" s="1"/>
  <c r="P706" i="7"/>
  <c r="Q706" i="7" s="1"/>
  <c r="P708" i="7"/>
  <c r="Q708" i="7" s="1"/>
  <c r="P710" i="7"/>
  <c r="Q710" i="7" s="1"/>
  <c r="P712" i="7"/>
  <c r="Q712" i="7" s="1"/>
  <c r="P964" i="7"/>
  <c r="Q964" i="7" s="1"/>
  <c r="P966" i="7"/>
  <c r="Q966" i="7" s="1"/>
  <c r="P968" i="7"/>
  <c r="Q968" i="7" s="1"/>
  <c r="P970" i="7"/>
  <c r="Q970" i="7" s="1"/>
  <c r="P972" i="7"/>
  <c r="Q972" i="7" s="1"/>
  <c r="P974" i="7"/>
  <c r="Q974" i="7" s="1"/>
  <c r="P976" i="7"/>
  <c r="Q976" i="7" s="1"/>
  <c r="P978" i="7"/>
  <c r="Q978" i="7" s="1"/>
  <c r="P980" i="7"/>
  <c r="Q980" i="7" s="1"/>
  <c r="P982" i="7"/>
  <c r="Q982" i="7" s="1"/>
  <c r="P984" i="7"/>
  <c r="Q984" i="7" s="1"/>
  <c r="P986" i="7"/>
  <c r="Q986" i="7" s="1"/>
  <c r="P988" i="7"/>
  <c r="Q988" i="7" s="1"/>
  <c r="P990" i="7"/>
  <c r="Q990" i="7" s="1"/>
  <c r="P992" i="7"/>
  <c r="Q992" i="7" s="1"/>
  <c r="P994" i="7"/>
  <c r="Q994" i="7" s="1"/>
  <c r="P996" i="7"/>
  <c r="Q996" i="7" s="1"/>
  <c r="P998" i="7"/>
  <c r="Q998" i="7" s="1"/>
  <c r="J9" i="18"/>
  <c r="J27" i="18" s="1"/>
  <c r="E18" i="3"/>
  <c r="E22" i="3"/>
  <c r="E26" i="3"/>
  <c r="E30" i="3"/>
  <c r="E34" i="3"/>
  <c r="E38" i="3"/>
  <c r="E42" i="3"/>
  <c r="E46" i="3"/>
  <c r="E50" i="3"/>
  <c r="E54" i="3"/>
  <c r="E58" i="3"/>
  <c r="E62" i="3"/>
  <c r="E66" i="3"/>
  <c r="E70" i="3"/>
  <c r="E74" i="3"/>
  <c r="E78" i="3"/>
  <c r="E82" i="3"/>
  <c r="E86" i="3"/>
  <c r="E90" i="3"/>
  <c r="E94" i="3"/>
  <c r="E98" i="3"/>
  <c r="E102" i="3"/>
  <c r="E106" i="3"/>
  <c r="E110" i="3"/>
  <c r="E114" i="3"/>
  <c r="E118" i="3"/>
  <c r="E122" i="3"/>
  <c r="E126" i="3"/>
  <c r="E130" i="3"/>
  <c r="E134" i="3"/>
  <c r="E138" i="3"/>
  <c r="E142" i="3"/>
  <c r="E146" i="3"/>
  <c r="E150" i="3"/>
  <c r="E154" i="3"/>
  <c r="E158" i="3"/>
  <c r="E162" i="3"/>
  <c r="E166" i="3"/>
  <c r="E170" i="3"/>
  <c r="E174" i="3"/>
  <c r="E178" i="3"/>
  <c r="E182" i="3"/>
  <c r="E186" i="3"/>
  <c r="E190" i="3"/>
  <c r="E194" i="3"/>
  <c r="E198" i="3"/>
  <c r="E202" i="3"/>
  <c r="E206" i="3"/>
  <c r="E210" i="3"/>
  <c r="E214" i="3"/>
  <c r="E218" i="3"/>
  <c r="E222" i="3"/>
  <c r="E226" i="3"/>
  <c r="E230" i="3"/>
  <c r="E234" i="3"/>
  <c r="E238" i="3"/>
  <c r="E242" i="3"/>
  <c r="E246" i="3"/>
  <c r="E250" i="3"/>
  <c r="E254" i="3"/>
  <c r="E258" i="3"/>
  <c r="E262" i="3"/>
  <c r="E266" i="3"/>
  <c r="E270" i="3"/>
  <c r="E274" i="3"/>
  <c r="E278" i="3"/>
  <c r="E282" i="3"/>
  <c r="E286" i="3"/>
  <c r="E290" i="3"/>
  <c r="E294" i="3"/>
  <c r="E298" i="3"/>
  <c r="E302" i="3"/>
  <c r="E306" i="3"/>
  <c r="E310" i="3"/>
  <c r="E314" i="3"/>
  <c r="E318" i="3"/>
  <c r="E322" i="3"/>
  <c r="E326" i="3"/>
  <c r="E330" i="3"/>
  <c r="E334" i="3"/>
  <c r="E338" i="3"/>
  <c r="E342" i="3"/>
  <c r="E346" i="3"/>
  <c r="E350" i="3"/>
  <c r="E354" i="3"/>
  <c r="E358" i="3"/>
  <c r="E362" i="3"/>
  <c r="E366" i="3"/>
  <c r="E370" i="3"/>
  <c r="E374" i="3"/>
  <c r="E378" i="3"/>
  <c r="E382" i="3"/>
  <c r="E386" i="3"/>
  <c r="E390" i="3"/>
  <c r="E394" i="3"/>
  <c r="E398" i="3"/>
  <c r="E402" i="3"/>
  <c r="E406" i="3"/>
  <c r="E410" i="3"/>
  <c r="E414" i="3"/>
  <c r="E418" i="3"/>
  <c r="E422" i="3"/>
  <c r="E426" i="3"/>
  <c r="E430" i="3"/>
  <c r="E434" i="3"/>
  <c r="E438" i="3"/>
  <c r="E442" i="3"/>
  <c r="E446" i="3"/>
  <c r="E450" i="3"/>
  <c r="E454" i="3"/>
  <c r="E458" i="3"/>
  <c r="E462" i="3"/>
  <c r="E466" i="3"/>
  <c r="E470" i="3"/>
  <c r="E474" i="3"/>
  <c r="E478" i="3"/>
  <c r="E482" i="3"/>
  <c r="E486" i="3"/>
  <c r="E490" i="3"/>
  <c r="E494" i="3"/>
  <c r="E498" i="3"/>
  <c r="E502" i="3"/>
  <c r="E506" i="3"/>
  <c r="E510" i="3"/>
  <c r="E514" i="3"/>
  <c r="E518" i="3"/>
  <c r="E522" i="3"/>
  <c r="E526" i="3"/>
  <c r="E530" i="3"/>
  <c r="E534" i="3"/>
  <c r="E538" i="3"/>
  <c r="E542" i="3"/>
  <c r="E546" i="3"/>
  <c r="E550" i="3"/>
  <c r="E554" i="3"/>
  <c r="E558" i="3"/>
  <c r="E562" i="3"/>
  <c r="E566" i="3"/>
  <c r="E570" i="3"/>
  <c r="E574" i="3"/>
  <c r="E578" i="3"/>
  <c r="E582" i="3"/>
  <c r="E586" i="3"/>
  <c r="E590" i="3"/>
  <c r="E594" i="3"/>
  <c r="E598" i="3"/>
  <c r="E602" i="3"/>
  <c r="E606" i="3"/>
  <c r="E610" i="3"/>
  <c r="E614" i="3"/>
  <c r="E618" i="3"/>
  <c r="E622" i="3"/>
  <c r="E626" i="3"/>
  <c r="E630" i="3"/>
  <c r="E634" i="3"/>
  <c r="E638" i="3"/>
  <c r="E642" i="3"/>
  <c r="E646" i="3"/>
  <c r="E650" i="3"/>
  <c r="E654" i="3"/>
  <c r="E658" i="3"/>
  <c r="E662" i="3"/>
  <c r="E666" i="3"/>
  <c r="E670" i="3"/>
  <c r="E674" i="3"/>
  <c r="E678" i="3"/>
  <c r="E682" i="3"/>
  <c r="E686" i="3"/>
  <c r="E690" i="3"/>
  <c r="E694" i="3"/>
  <c r="E698" i="3"/>
  <c r="E702" i="3"/>
  <c r="E706" i="3"/>
  <c r="E710" i="3"/>
  <c r="E714" i="3"/>
  <c r="E718" i="3"/>
  <c r="E722" i="3"/>
  <c r="E726" i="3"/>
  <c r="E730" i="3"/>
  <c r="E734" i="3"/>
  <c r="E738" i="3"/>
  <c r="E742" i="3"/>
  <c r="E746" i="3"/>
  <c r="E750" i="3"/>
  <c r="E754" i="3"/>
  <c r="E758" i="3"/>
  <c r="E762" i="3"/>
  <c r="E766" i="3"/>
  <c r="E770" i="3"/>
  <c r="E774" i="3"/>
  <c r="E778" i="3"/>
  <c r="E782" i="3"/>
  <c r="E786" i="3"/>
  <c r="E790" i="3"/>
  <c r="E794" i="3"/>
  <c r="E798" i="3"/>
  <c r="E802" i="3"/>
  <c r="E806" i="3"/>
  <c r="E810" i="3"/>
  <c r="E814" i="3"/>
  <c r="E818" i="3"/>
  <c r="E822" i="3"/>
  <c r="E826" i="3"/>
  <c r="E830" i="3"/>
  <c r="E834" i="3"/>
  <c r="E838" i="3"/>
  <c r="E842" i="3"/>
  <c r="E846" i="3"/>
  <c r="E850" i="3"/>
  <c r="E854" i="3"/>
  <c r="E858" i="3"/>
  <c r="E862" i="3"/>
  <c r="E866" i="3"/>
  <c r="E870" i="3"/>
  <c r="E874" i="3"/>
  <c r="E878" i="3"/>
  <c r="E882" i="3"/>
  <c r="E886" i="3"/>
  <c r="E890" i="3"/>
  <c r="E894" i="3"/>
  <c r="E898" i="3"/>
  <c r="E902" i="3"/>
  <c r="E906" i="3"/>
  <c r="E910" i="3"/>
  <c r="E914" i="3"/>
  <c r="E918" i="3"/>
  <c r="E922" i="3"/>
  <c r="E926" i="3"/>
  <c r="E930" i="3"/>
  <c r="E934" i="3"/>
  <c r="E938" i="3"/>
  <c r="E942" i="3"/>
  <c r="E946" i="3"/>
  <c r="E950" i="3"/>
  <c r="E954" i="3"/>
  <c r="E958" i="3"/>
  <c r="E962" i="3"/>
  <c r="E966" i="3"/>
  <c r="E970" i="3"/>
  <c r="E974" i="3"/>
  <c r="E978" i="3"/>
  <c r="E982" i="3"/>
  <c r="E986" i="3"/>
  <c r="E990" i="3"/>
  <c r="E994" i="3"/>
  <c r="E998" i="3"/>
  <c r="E1002" i="3"/>
  <c r="E1006" i="3"/>
  <c r="E1008" i="3"/>
  <c r="AC1009" i="3"/>
  <c r="AC1003" i="3"/>
  <c r="AC999" i="3"/>
  <c r="AC995" i="3"/>
  <c r="AC991" i="3"/>
  <c r="AC987" i="3"/>
  <c r="AC983" i="3"/>
  <c r="AC979" i="3"/>
  <c r="AC975" i="3"/>
  <c r="AC971" i="3"/>
  <c r="AC967" i="3"/>
  <c r="AC963" i="3"/>
  <c r="AC959" i="3"/>
  <c r="AC955" i="3"/>
  <c r="AC951" i="3"/>
  <c r="AC947" i="3"/>
  <c r="AC943" i="3"/>
  <c r="AC939" i="3"/>
  <c r="AC935" i="3"/>
  <c r="AC931" i="3"/>
  <c r="AC927" i="3"/>
  <c r="AC923" i="3"/>
  <c r="AC919" i="3"/>
  <c r="AC915" i="3"/>
  <c r="AC911" i="3"/>
  <c r="AC907" i="3"/>
  <c r="AC903" i="3"/>
  <c r="AC899" i="3"/>
  <c r="AC895" i="3"/>
  <c r="AC891" i="3"/>
  <c r="AC887" i="3"/>
  <c r="AC883" i="3"/>
  <c r="AC879" i="3"/>
  <c r="AC875" i="3"/>
  <c r="AC871" i="3"/>
  <c r="AC867" i="3"/>
  <c r="AC863" i="3"/>
  <c r="AC859" i="3"/>
  <c r="AC855" i="3"/>
  <c r="AC851" i="3"/>
  <c r="AC847" i="3"/>
  <c r="AC843" i="3"/>
  <c r="AC839" i="3"/>
  <c r="AC835" i="3"/>
  <c r="AC831" i="3"/>
  <c r="AC827" i="3"/>
  <c r="AC823" i="3"/>
  <c r="AC819" i="3"/>
  <c r="AC815" i="3"/>
  <c r="AC811" i="3"/>
  <c r="AC807" i="3"/>
  <c r="AC803" i="3"/>
  <c r="AC799" i="3"/>
  <c r="AC795" i="3"/>
  <c r="AC791" i="3"/>
  <c r="AC787" i="3"/>
  <c r="AC783" i="3"/>
  <c r="AC779" i="3"/>
  <c r="AC775" i="3"/>
  <c r="AC771" i="3"/>
  <c r="AC767" i="3"/>
  <c r="AC763" i="3"/>
  <c r="AC759" i="3"/>
  <c r="AC755" i="3"/>
  <c r="AC751" i="3"/>
  <c r="AC747" i="3"/>
  <c r="AC743" i="3"/>
  <c r="AC739" i="3"/>
  <c r="AC735" i="3"/>
  <c r="AC731" i="3"/>
  <c r="AC727" i="3"/>
  <c r="AC723" i="3"/>
  <c r="AC719" i="3"/>
  <c r="AC715" i="3"/>
  <c r="AC711" i="3"/>
  <c r="AC707" i="3"/>
  <c r="AC703" i="3"/>
  <c r="AC699" i="3"/>
  <c r="AC695" i="3"/>
  <c r="AC691" i="3"/>
  <c r="AC687" i="3"/>
  <c r="AC683" i="3"/>
  <c r="AC679" i="3"/>
  <c r="AC675" i="3"/>
  <c r="AC671" i="3"/>
  <c r="AC667" i="3"/>
  <c r="AC663" i="3"/>
  <c r="AC659" i="3"/>
  <c r="AC655" i="3"/>
  <c r="AC651" i="3"/>
  <c r="AC647" i="3"/>
  <c r="AC643" i="3"/>
  <c r="AC639" i="3"/>
  <c r="AC635" i="3"/>
  <c r="AC631" i="3"/>
  <c r="AC627" i="3"/>
  <c r="AC623" i="3"/>
  <c r="AC619" i="3"/>
  <c r="AC615" i="3"/>
  <c r="AC611" i="3"/>
  <c r="AC607" i="3"/>
  <c r="AC603" i="3"/>
  <c r="AC599" i="3"/>
  <c r="AC595" i="3"/>
  <c r="AC591" i="3"/>
  <c r="AC587" i="3"/>
  <c r="AC583" i="3"/>
  <c r="AC579" i="3"/>
  <c r="AC575" i="3"/>
  <c r="AC571" i="3"/>
  <c r="AC567" i="3"/>
  <c r="AC563" i="3"/>
  <c r="AC559" i="3"/>
  <c r="AC555" i="3"/>
  <c r="AC551" i="3"/>
  <c r="AC547" i="3"/>
  <c r="AC543" i="3"/>
  <c r="AC539" i="3"/>
  <c r="AC535" i="3"/>
  <c r="AC531" i="3"/>
  <c r="AC527" i="3"/>
  <c r="V604" i="7"/>
  <c r="V608" i="7"/>
  <c r="V612" i="7"/>
  <c r="V616" i="7"/>
  <c r="V620" i="7"/>
  <c r="V624" i="7"/>
  <c r="V628" i="7"/>
  <c r="V632" i="7"/>
  <c r="V636" i="7"/>
  <c r="V640" i="7"/>
  <c r="V644" i="7"/>
  <c r="V648" i="7"/>
  <c r="V652" i="7"/>
  <c r="V656" i="7"/>
  <c r="V660" i="7"/>
  <c r="V664" i="7"/>
  <c r="V668" i="7"/>
  <c r="V672" i="7"/>
  <c r="V676" i="7"/>
  <c r="V680" i="7"/>
  <c r="V684" i="7"/>
  <c r="V688" i="7"/>
  <c r="AC525" i="3"/>
  <c r="AC521" i="3"/>
  <c r="AC517" i="3"/>
  <c r="AC513" i="3"/>
  <c r="AC509" i="3"/>
  <c r="AC505" i="3"/>
  <c r="AC501" i="3"/>
  <c r="AC497" i="3"/>
  <c r="AC493" i="3"/>
  <c r="AC489" i="3"/>
  <c r="AC485" i="3"/>
  <c r="AC481" i="3"/>
  <c r="AC477" i="3"/>
  <c r="AC473" i="3"/>
  <c r="AC469" i="3"/>
  <c r="AC465" i="3"/>
  <c r="AC461" i="3"/>
  <c r="AC457" i="3"/>
  <c r="AC453" i="3"/>
  <c r="AC449" i="3"/>
  <c r="AC445" i="3"/>
  <c r="AC441" i="3"/>
  <c r="AC437" i="3"/>
  <c r="AC433" i="3"/>
  <c r="AC429" i="3"/>
  <c r="AC425" i="3"/>
  <c r="AC421" i="3"/>
  <c r="AC417" i="3"/>
  <c r="AC413" i="3"/>
  <c r="AC409" i="3"/>
  <c r="AC405" i="3"/>
  <c r="AC401" i="3"/>
  <c r="AC397" i="3"/>
  <c r="AC393" i="3"/>
  <c r="AC389" i="3"/>
  <c r="AC385" i="3"/>
  <c r="AC381" i="3"/>
  <c r="AC377" i="3"/>
  <c r="AC373" i="3"/>
  <c r="AC369" i="3"/>
  <c r="AC365" i="3"/>
  <c r="AC361" i="3"/>
  <c r="AC357" i="3"/>
  <c r="AC353" i="3"/>
  <c r="AC349" i="3"/>
  <c r="AC345" i="3"/>
  <c r="AC341" i="3"/>
  <c r="AC337" i="3"/>
  <c r="AC333" i="3"/>
  <c r="AC329" i="3"/>
  <c r="AC325" i="3"/>
  <c r="AC321" i="3"/>
  <c r="AC317" i="3"/>
  <c r="AC313" i="3"/>
  <c r="AC309" i="3"/>
  <c r="AC305" i="3"/>
  <c r="AC301" i="3"/>
  <c r="AC297" i="3"/>
  <c r="AC293" i="3"/>
  <c r="AC289" i="3"/>
  <c r="AC285" i="3"/>
  <c r="AC281" i="3"/>
  <c r="AC277" i="3"/>
  <c r="AC273" i="3"/>
  <c r="AC269" i="3"/>
  <c r="AC265" i="3"/>
  <c r="AC261" i="3"/>
  <c r="AC257" i="3"/>
  <c r="AC253" i="3"/>
  <c r="AC249" i="3"/>
  <c r="AC245" i="3"/>
  <c r="AC241" i="3"/>
  <c r="AC237" i="3"/>
  <c r="AC233" i="3"/>
  <c r="AC229" i="3"/>
  <c r="AC225" i="3"/>
  <c r="AC221" i="3"/>
  <c r="AC217" i="3"/>
  <c r="AC213" i="3"/>
  <c r="AC209" i="3"/>
  <c r="AC205" i="3"/>
  <c r="AC201" i="3"/>
  <c r="AC197" i="3"/>
  <c r="AC193" i="3"/>
  <c r="AC189" i="3"/>
  <c r="AC185" i="3"/>
  <c r="AC181" i="3"/>
  <c r="AC177" i="3"/>
  <c r="AC173" i="3"/>
  <c r="AC169" i="3"/>
  <c r="AC165" i="3"/>
  <c r="AC161" i="3"/>
  <c r="AC157" i="3"/>
  <c r="AC153" i="3"/>
  <c r="AC149" i="3"/>
  <c r="AC145" i="3"/>
  <c r="AC141" i="3"/>
  <c r="AC137" i="3"/>
  <c r="AC133" i="3"/>
  <c r="AC129" i="3"/>
  <c r="AC125" i="3"/>
  <c r="AC121" i="3"/>
  <c r="AC117" i="3"/>
  <c r="AC113" i="3"/>
  <c r="AC109" i="3"/>
  <c r="AC105" i="3"/>
  <c r="AC101" i="3"/>
  <c r="AC97" i="3"/>
  <c r="AC93" i="3"/>
  <c r="AC89" i="3"/>
  <c r="AC85" i="3"/>
  <c r="AC81" i="3"/>
  <c r="AC77" i="3"/>
  <c r="AC73" i="3"/>
  <c r="AC69" i="3"/>
  <c r="AC65" i="3"/>
  <c r="AC61" i="3"/>
  <c r="AC57" i="3"/>
  <c r="AC53" i="3"/>
  <c r="AC49" i="3"/>
  <c r="AC45" i="3"/>
  <c r="AC41" i="3"/>
  <c r="AC37" i="3"/>
  <c r="AC33" i="3"/>
  <c r="AC29" i="3"/>
  <c r="AC28" i="3"/>
  <c r="AC24" i="3"/>
  <c r="AC20" i="3"/>
  <c r="AC16" i="3"/>
  <c r="V500" i="7"/>
  <c r="V502" i="7"/>
  <c r="V504" i="7"/>
  <c r="V506" i="7"/>
  <c r="V508" i="7"/>
  <c r="V510" i="7"/>
  <c r="V512" i="7"/>
  <c r="V514" i="7"/>
  <c r="V516" i="7"/>
  <c r="V518" i="7"/>
  <c r="V520" i="7"/>
  <c r="V522" i="7"/>
  <c r="V524" i="7"/>
  <c r="V526" i="7"/>
  <c r="V528" i="7"/>
  <c r="V530" i="7"/>
  <c r="V532" i="7"/>
  <c r="V534" i="7"/>
  <c r="V536" i="7"/>
  <c r="V538" i="7"/>
  <c r="V540" i="7"/>
  <c r="V542" i="7"/>
  <c r="V544" i="7"/>
  <c r="V546" i="7"/>
  <c r="V548" i="7"/>
  <c r="V550" i="7"/>
  <c r="V552" i="7"/>
  <c r="V554" i="7"/>
  <c r="V556" i="7"/>
  <c r="V558" i="7"/>
  <c r="V560" i="7"/>
  <c r="V562" i="7"/>
  <c r="V564" i="7"/>
  <c r="V566" i="7"/>
  <c r="V568" i="7"/>
  <c r="V570" i="7"/>
  <c r="V572" i="7"/>
  <c r="V574" i="7"/>
  <c r="V576" i="7"/>
  <c r="V578" i="7"/>
  <c r="V580" i="7"/>
  <c r="V582" i="7"/>
  <c r="V584" i="7"/>
  <c r="V586" i="7"/>
  <c r="V588" i="7"/>
  <c r="V590" i="7"/>
  <c r="V592" i="7"/>
  <c r="V594" i="7"/>
  <c r="V596" i="7"/>
  <c r="V598" i="7"/>
  <c r="V600" i="7"/>
  <c r="V602" i="7"/>
  <c r="V606" i="7"/>
  <c r="V610" i="7"/>
  <c r="V614" i="7"/>
  <c r="V618" i="7"/>
  <c r="V622" i="7"/>
  <c r="V626" i="7"/>
  <c r="V630" i="7"/>
  <c r="V634" i="7"/>
  <c r="V638" i="7"/>
  <c r="V642" i="7"/>
  <c r="V646" i="7"/>
  <c r="V650" i="7"/>
  <c r="V654" i="7"/>
  <c r="V658" i="7"/>
  <c r="V662" i="7"/>
  <c r="V666" i="7"/>
  <c r="V670" i="7"/>
  <c r="V674" i="7"/>
  <c r="V678" i="7"/>
  <c r="V682" i="7"/>
  <c r="V686" i="7"/>
  <c r="V690" i="7"/>
  <c r="L713" i="7"/>
  <c r="K714" i="7"/>
  <c r="L715" i="7"/>
  <c r="K716" i="7"/>
  <c r="L717" i="7"/>
  <c r="K718" i="7"/>
  <c r="L719" i="7"/>
  <c r="K720" i="7"/>
  <c r="L721" i="7"/>
  <c r="K722" i="7"/>
  <c r="L723" i="7"/>
  <c r="K724" i="7"/>
  <c r="L725" i="7"/>
  <c r="K726" i="7"/>
  <c r="L727" i="7"/>
  <c r="K728" i="7"/>
  <c r="L729" i="7"/>
  <c r="K730" i="7"/>
  <c r="L731" i="7"/>
  <c r="K732" i="7"/>
  <c r="L733" i="7"/>
  <c r="K734" i="7"/>
  <c r="L735" i="7"/>
  <c r="K736" i="7"/>
  <c r="L737" i="7"/>
  <c r="K738" i="7"/>
  <c r="L739" i="7"/>
  <c r="K740" i="7"/>
  <c r="L741" i="7"/>
  <c r="K742" i="7"/>
  <c r="L743" i="7"/>
  <c r="K744" i="7"/>
  <c r="L745" i="7"/>
  <c r="K746" i="7"/>
  <c r="L747" i="7"/>
  <c r="K748" i="7"/>
  <c r="L749" i="7"/>
  <c r="K750" i="7"/>
  <c r="L751" i="7"/>
  <c r="K752" i="7"/>
  <c r="L753" i="7"/>
  <c r="K754" i="7"/>
  <c r="L755" i="7"/>
  <c r="K756" i="7"/>
  <c r="L757" i="7"/>
  <c r="K758" i="7"/>
  <c r="L759" i="7"/>
  <c r="K760" i="7"/>
  <c r="L761" i="7"/>
  <c r="K762" i="7"/>
  <c r="L763" i="7"/>
  <c r="K764" i="7"/>
  <c r="L765" i="7"/>
  <c r="K766" i="7"/>
  <c r="L767" i="7"/>
  <c r="K768" i="7"/>
  <c r="L769" i="7"/>
  <c r="K770" i="7"/>
  <c r="L771" i="7"/>
  <c r="K772" i="7"/>
  <c r="L773" i="7"/>
  <c r="K774" i="7"/>
  <c r="L775" i="7"/>
  <c r="K776" i="7"/>
  <c r="L777" i="7"/>
  <c r="K778" i="7"/>
  <c r="L779" i="7"/>
  <c r="K780" i="7"/>
  <c r="L781" i="7"/>
  <c r="K782" i="7"/>
  <c r="L783" i="7"/>
  <c r="K784" i="7"/>
  <c r="L785" i="7"/>
  <c r="K786" i="7"/>
  <c r="L787" i="7"/>
  <c r="K788" i="7"/>
  <c r="L789" i="7"/>
  <c r="K790" i="7"/>
  <c r="L791" i="7"/>
  <c r="K792" i="7"/>
  <c r="L793" i="7"/>
  <c r="K794" i="7"/>
  <c r="L795" i="7"/>
  <c r="K796" i="7"/>
  <c r="L797" i="7"/>
  <c r="K798" i="7"/>
  <c r="L799" i="7"/>
  <c r="K800" i="7"/>
  <c r="L801" i="7"/>
  <c r="K802" i="7"/>
  <c r="L803" i="7"/>
  <c r="K804" i="7"/>
  <c r="L805" i="7"/>
  <c r="K806" i="7"/>
  <c r="L807" i="7"/>
  <c r="K808" i="7"/>
  <c r="L809" i="7"/>
  <c r="K810" i="7"/>
  <c r="L811" i="7"/>
  <c r="K812" i="7"/>
  <c r="L813" i="7"/>
  <c r="K814" i="7"/>
  <c r="L815" i="7"/>
  <c r="K816" i="7"/>
  <c r="L817" i="7"/>
  <c r="K818" i="7"/>
  <c r="L819" i="7"/>
  <c r="K820" i="7"/>
  <c r="L821" i="7"/>
  <c r="K822" i="7"/>
  <c r="L823" i="7"/>
  <c r="K824" i="7"/>
  <c r="L825" i="7"/>
  <c r="K826" i="7"/>
  <c r="L827" i="7"/>
  <c r="K828" i="7"/>
  <c r="L829" i="7"/>
  <c r="K830" i="7"/>
  <c r="L831" i="7"/>
  <c r="K832" i="7"/>
  <c r="L833" i="7"/>
  <c r="K834" i="7"/>
  <c r="L835" i="7"/>
  <c r="K836" i="7"/>
  <c r="L837" i="7"/>
  <c r="K838" i="7"/>
  <c r="L839" i="7"/>
  <c r="K840" i="7"/>
  <c r="L841" i="7"/>
  <c r="K842" i="7"/>
  <c r="L843" i="7"/>
  <c r="K844" i="7"/>
  <c r="L845" i="7"/>
  <c r="K846" i="7"/>
  <c r="L847" i="7"/>
  <c r="K848" i="7"/>
  <c r="L849" i="7"/>
  <c r="K850" i="7"/>
  <c r="L851" i="7"/>
  <c r="K852" i="7"/>
  <c r="L853" i="7"/>
  <c r="K854" i="7"/>
  <c r="L855" i="7"/>
  <c r="K856" i="7"/>
  <c r="L857" i="7"/>
  <c r="K858" i="7"/>
  <c r="L859" i="7"/>
  <c r="K860" i="7"/>
  <c r="L861" i="7"/>
  <c r="K862" i="7"/>
  <c r="L863" i="7"/>
  <c r="K864" i="7"/>
  <c r="L865" i="7"/>
  <c r="K866" i="7"/>
  <c r="L867" i="7"/>
  <c r="K868" i="7"/>
  <c r="L869" i="7"/>
  <c r="K870" i="7"/>
  <c r="L871" i="7"/>
  <c r="K872" i="7"/>
  <c r="L873" i="7"/>
  <c r="K874" i="7"/>
  <c r="L875" i="7"/>
  <c r="K876" i="7"/>
  <c r="L877" i="7"/>
  <c r="K878" i="7"/>
  <c r="L879" i="7"/>
  <c r="K880" i="7"/>
  <c r="L881" i="7"/>
  <c r="K882" i="7"/>
  <c r="L883" i="7"/>
  <c r="K884" i="7"/>
  <c r="L885" i="7"/>
  <c r="K886" i="7"/>
  <c r="L887" i="7"/>
  <c r="K888" i="7"/>
  <c r="L889" i="7"/>
  <c r="K890" i="7"/>
  <c r="L891" i="7"/>
  <c r="K892" i="7"/>
  <c r="L893" i="7"/>
  <c r="K894" i="7"/>
  <c r="L895" i="7"/>
  <c r="K896" i="7"/>
  <c r="L897" i="7"/>
  <c r="K898" i="7"/>
  <c r="L899" i="7"/>
  <c r="K900" i="7"/>
  <c r="L901" i="7"/>
  <c r="K902" i="7"/>
  <c r="L903" i="7"/>
  <c r="K904" i="7"/>
  <c r="L905" i="7"/>
  <c r="K906" i="7"/>
  <c r="L907" i="7"/>
  <c r="K908" i="7"/>
  <c r="L909" i="7"/>
  <c r="K910" i="7"/>
  <c r="L911" i="7"/>
  <c r="K912" i="7"/>
  <c r="L913" i="7"/>
  <c r="K914" i="7"/>
  <c r="L915" i="7"/>
  <c r="K916" i="7"/>
  <c r="L917" i="7"/>
  <c r="K918" i="7"/>
  <c r="L919" i="7"/>
  <c r="K920" i="7"/>
  <c r="L921" i="7"/>
  <c r="K922" i="7"/>
  <c r="L923" i="7"/>
  <c r="K924" i="7"/>
  <c r="L925" i="7"/>
  <c r="K926" i="7"/>
  <c r="L927" i="7"/>
  <c r="K928" i="7"/>
  <c r="L929" i="7"/>
  <c r="K930" i="7"/>
  <c r="L931" i="7"/>
  <c r="K932" i="7"/>
  <c r="L933" i="7"/>
  <c r="K934" i="7"/>
  <c r="L935" i="7"/>
  <c r="K936" i="7"/>
  <c r="L937" i="7"/>
  <c r="K938" i="7"/>
  <c r="L939" i="7"/>
  <c r="K940" i="7"/>
  <c r="L941" i="7"/>
  <c r="K942" i="7"/>
  <c r="L943" i="7"/>
  <c r="K944" i="7"/>
  <c r="L945" i="7"/>
  <c r="K946" i="7"/>
  <c r="L947" i="7"/>
  <c r="K948" i="7"/>
  <c r="L949" i="7"/>
  <c r="K950" i="7"/>
  <c r="L951" i="7"/>
  <c r="K952" i="7"/>
  <c r="L953" i="7"/>
  <c r="K954" i="7"/>
  <c r="L955" i="7"/>
  <c r="K956" i="7"/>
  <c r="L957" i="7"/>
  <c r="K958" i="7"/>
  <c r="L959" i="7"/>
  <c r="K960" i="7"/>
  <c r="L961" i="7"/>
  <c r="K962" i="7"/>
  <c r="P713" i="7"/>
  <c r="Q713" i="7" s="1"/>
  <c r="P715" i="7"/>
  <c r="Q715" i="7" s="1"/>
  <c r="P717" i="7"/>
  <c r="Q717" i="7" s="1"/>
  <c r="P719" i="7"/>
  <c r="Q719" i="7" s="1"/>
  <c r="P721" i="7"/>
  <c r="Q721" i="7" s="1"/>
  <c r="P723" i="7"/>
  <c r="Q723" i="7" s="1"/>
  <c r="P725" i="7"/>
  <c r="Q725" i="7" s="1"/>
  <c r="P727" i="7"/>
  <c r="Q727" i="7" s="1"/>
  <c r="P729" i="7"/>
  <c r="Q729" i="7" s="1"/>
  <c r="P731" i="7"/>
  <c r="Q731" i="7" s="1"/>
  <c r="P733" i="7"/>
  <c r="Q733" i="7" s="1"/>
  <c r="P735" i="7"/>
  <c r="Q735" i="7" s="1"/>
  <c r="P737" i="7"/>
  <c r="Q737" i="7" s="1"/>
  <c r="P739" i="7"/>
  <c r="Q739" i="7" s="1"/>
  <c r="P741" i="7"/>
  <c r="Q741" i="7" s="1"/>
  <c r="P743" i="7"/>
  <c r="Q743" i="7" s="1"/>
  <c r="P745" i="7"/>
  <c r="Q745" i="7" s="1"/>
  <c r="P747" i="7"/>
  <c r="Q747" i="7" s="1"/>
  <c r="P749" i="7"/>
  <c r="Q749" i="7" s="1"/>
  <c r="P751" i="7"/>
  <c r="Q751" i="7" s="1"/>
  <c r="P753" i="7"/>
  <c r="Q753" i="7" s="1"/>
  <c r="P755" i="7"/>
  <c r="Q755" i="7" s="1"/>
  <c r="P757" i="7"/>
  <c r="Q757" i="7" s="1"/>
  <c r="P759" i="7"/>
  <c r="Q759" i="7" s="1"/>
  <c r="P761" i="7"/>
  <c r="Q761" i="7" s="1"/>
  <c r="P763" i="7"/>
  <c r="Q763" i="7" s="1"/>
  <c r="P765" i="7"/>
  <c r="Q765" i="7" s="1"/>
  <c r="P767" i="7"/>
  <c r="Q767" i="7" s="1"/>
  <c r="P769" i="7"/>
  <c r="Q769" i="7" s="1"/>
  <c r="P771" i="7"/>
  <c r="Q771" i="7" s="1"/>
  <c r="P773" i="7"/>
  <c r="Q773" i="7" s="1"/>
  <c r="P775" i="7"/>
  <c r="Q775" i="7" s="1"/>
  <c r="P777" i="7"/>
  <c r="Q777" i="7" s="1"/>
  <c r="P779" i="7"/>
  <c r="Q779" i="7" s="1"/>
  <c r="P781" i="7"/>
  <c r="Q781" i="7" s="1"/>
  <c r="P783" i="7"/>
  <c r="Q783" i="7" s="1"/>
  <c r="P785" i="7"/>
  <c r="Q785" i="7" s="1"/>
  <c r="P787" i="7"/>
  <c r="Q787" i="7" s="1"/>
  <c r="P789" i="7"/>
  <c r="Q789" i="7" s="1"/>
  <c r="P791" i="7"/>
  <c r="Q791" i="7" s="1"/>
  <c r="P793" i="7"/>
  <c r="Q793" i="7" s="1"/>
  <c r="P795" i="7"/>
  <c r="Q795" i="7" s="1"/>
  <c r="P797" i="7"/>
  <c r="Q797" i="7" s="1"/>
  <c r="P799" i="7"/>
  <c r="Q799" i="7" s="1"/>
  <c r="P801" i="7"/>
  <c r="Q801" i="7" s="1"/>
  <c r="P803" i="7"/>
  <c r="Q803" i="7" s="1"/>
  <c r="P805" i="7"/>
  <c r="Q805" i="7" s="1"/>
  <c r="P807" i="7"/>
  <c r="Q807" i="7" s="1"/>
  <c r="P809" i="7"/>
  <c r="Q809" i="7" s="1"/>
  <c r="P811" i="7"/>
  <c r="Q811" i="7" s="1"/>
  <c r="P813" i="7"/>
  <c r="Q813" i="7" s="1"/>
  <c r="P815" i="7"/>
  <c r="Q815" i="7" s="1"/>
  <c r="P817" i="7"/>
  <c r="Q817" i="7" s="1"/>
  <c r="P819" i="7"/>
  <c r="Q819" i="7" s="1"/>
  <c r="P821" i="7"/>
  <c r="Q821" i="7" s="1"/>
  <c r="P823" i="7"/>
  <c r="Q823" i="7" s="1"/>
  <c r="P825" i="7"/>
  <c r="Q825" i="7" s="1"/>
  <c r="P827" i="7"/>
  <c r="Q827" i="7" s="1"/>
  <c r="P829" i="7"/>
  <c r="Q829" i="7" s="1"/>
  <c r="P831" i="7"/>
  <c r="Q831" i="7" s="1"/>
  <c r="P833" i="7"/>
  <c r="Q833" i="7" s="1"/>
  <c r="P835" i="7"/>
  <c r="Q835" i="7" s="1"/>
  <c r="P837" i="7"/>
  <c r="Q837" i="7" s="1"/>
  <c r="P839" i="7"/>
  <c r="Q839" i="7" s="1"/>
  <c r="P841" i="7"/>
  <c r="Q841" i="7" s="1"/>
  <c r="P843" i="7"/>
  <c r="Q843" i="7" s="1"/>
  <c r="P845" i="7"/>
  <c r="Q845" i="7" s="1"/>
  <c r="P847" i="7"/>
  <c r="Q847" i="7" s="1"/>
  <c r="P849" i="7"/>
  <c r="Q849" i="7" s="1"/>
  <c r="P851" i="7"/>
  <c r="Q851" i="7" s="1"/>
  <c r="P853" i="7"/>
  <c r="Q853" i="7" s="1"/>
  <c r="P855" i="7"/>
  <c r="Q855" i="7" s="1"/>
  <c r="P857" i="7"/>
  <c r="Q857" i="7" s="1"/>
  <c r="P859" i="7"/>
  <c r="Q859" i="7" s="1"/>
  <c r="P861" i="7"/>
  <c r="Q861" i="7" s="1"/>
  <c r="P863" i="7"/>
  <c r="Q863" i="7" s="1"/>
  <c r="P865" i="7"/>
  <c r="Q865" i="7" s="1"/>
  <c r="P867" i="7"/>
  <c r="Q867" i="7" s="1"/>
  <c r="P869" i="7"/>
  <c r="Q869" i="7" s="1"/>
  <c r="P871" i="7"/>
  <c r="Q871" i="7" s="1"/>
  <c r="P873" i="7"/>
  <c r="Q873" i="7" s="1"/>
  <c r="P875" i="7"/>
  <c r="Q875" i="7" s="1"/>
  <c r="P877" i="7"/>
  <c r="Q877" i="7" s="1"/>
  <c r="P879" i="7"/>
  <c r="Q879" i="7" s="1"/>
  <c r="P881" i="7"/>
  <c r="Q881" i="7" s="1"/>
  <c r="P883" i="7"/>
  <c r="Q883" i="7" s="1"/>
  <c r="P885" i="7"/>
  <c r="Q885" i="7" s="1"/>
  <c r="P887" i="7"/>
  <c r="Q887" i="7" s="1"/>
  <c r="P889" i="7"/>
  <c r="Q889" i="7" s="1"/>
  <c r="P891" i="7"/>
  <c r="Q891" i="7" s="1"/>
  <c r="P893" i="7"/>
  <c r="Q893" i="7" s="1"/>
  <c r="P895" i="7"/>
  <c r="Q895" i="7" s="1"/>
  <c r="P897" i="7"/>
  <c r="Q897" i="7" s="1"/>
  <c r="P899" i="7"/>
  <c r="Q899" i="7" s="1"/>
  <c r="P901" i="7"/>
  <c r="Q901" i="7" s="1"/>
  <c r="P903" i="7"/>
  <c r="Q903" i="7" s="1"/>
  <c r="P905" i="7"/>
  <c r="Q905" i="7" s="1"/>
  <c r="P907" i="7"/>
  <c r="Q907" i="7" s="1"/>
  <c r="P909" i="7"/>
  <c r="Q909" i="7" s="1"/>
  <c r="P911" i="7"/>
  <c r="Q911" i="7" s="1"/>
  <c r="P913" i="7"/>
  <c r="Q913" i="7" s="1"/>
  <c r="P915" i="7"/>
  <c r="Q915" i="7" s="1"/>
  <c r="P917" i="7"/>
  <c r="Q917" i="7" s="1"/>
  <c r="P919" i="7"/>
  <c r="Q919" i="7" s="1"/>
  <c r="P921" i="7"/>
  <c r="Q921" i="7" s="1"/>
  <c r="P923" i="7"/>
  <c r="Q923" i="7" s="1"/>
  <c r="P925" i="7"/>
  <c r="Q925" i="7" s="1"/>
  <c r="P927" i="7"/>
  <c r="Q927" i="7" s="1"/>
  <c r="P929" i="7"/>
  <c r="Q929" i="7" s="1"/>
  <c r="P931" i="7"/>
  <c r="Q931" i="7" s="1"/>
  <c r="P933" i="7"/>
  <c r="Q933" i="7" s="1"/>
  <c r="P935" i="7"/>
  <c r="Q935" i="7" s="1"/>
  <c r="P937" i="7"/>
  <c r="Q937" i="7" s="1"/>
  <c r="P939" i="7"/>
  <c r="Q939" i="7" s="1"/>
  <c r="P941" i="7"/>
  <c r="Q941" i="7" s="1"/>
  <c r="P943" i="7"/>
  <c r="Q943" i="7" s="1"/>
  <c r="P945" i="7"/>
  <c r="Q945" i="7" s="1"/>
  <c r="P947" i="7"/>
  <c r="Q947" i="7" s="1"/>
  <c r="P949" i="7"/>
  <c r="Q949" i="7" s="1"/>
  <c r="P951" i="7"/>
  <c r="Q951" i="7" s="1"/>
  <c r="P953" i="7"/>
  <c r="Q953" i="7" s="1"/>
  <c r="P955" i="7"/>
  <c r="Q955" i="7" s="1"/>
  <c r="P957" i="7"/>
  <c r="Q957" i="7" s="1"/>
  <c r="P959" i="7"/>
  <c r="Q959" i="7" s="1"/>
  <c r="P961" i="7"/>
  <c r="Q961" i="7" s="1"/>
  <c r="K500" i="7"/>
  <c r="L501" i="7"/>
  <c r="P501" i="7"/>
  <c r="Q501" i="7" s="1"/>
  <c r="K502" i="7"/>
  <c r="L503" i="7"/>
  <c r="P503" i="7"/>
  <c r="Q503" i="7" s="1"/>
  <c r="K504" i="7"/>
  <c r="L505" i="7"/>
  <c r="P505" i="7"/>
  <c r="Q505" i="7" s="1"/>
  <c r="K506" i="7"/>
  <c r="L507" i="7"/>
  <c r="P507" i="7"/>
  <c r="Q507" i="7" s="1"/>
  <c r="K508" i="7"/>
  <c r="L509" i="7"/>
  <c r="P509" i="7"/>
  <c r="Q509" i="7" s="1"/>
  <c r="K510" i="7"/>
  <c r="L511" i="7"/>
  <c r="P511" i="7"/>
  <c r="Q511" i="7" s="1"/>
  <c r="K512" i="7"/>
  <c r="L513" i="7"/>
  <c r="P513" i="7"/>
  <c r="Q513" i="7" s="1"/>
  <c r="K514" i="7"/>
  <c r="L515" i="7"/>
  <c r="P515" i="7"/>
  <c r="Q515" i="7" s="1"/>
  <c r="K516" i="7"/>
  <c r="L517" i="7"/>
  <c r="P517" i="7"/>
  <c r="Q517" i="7" s="1"/>
  <c r="K518" i="7"/>
  <c r="L519" i="7"/>
  <c r="P519" i="7"/>
  <c r="Q519" i="7" s="1"/>
  <c r="K520" i="7"/>
  <c r="L521" i="7"/>
  <c r="P521" i="7"/>
  <c r="Q521" i="7" s="1"/>
  <c r="K522" i="7"/>
  <c r="L523" i="7"/>
  <c r="P523" i="7"/>
  <c r="Q523" i="7" s="1"/>
  <c r="K524" i="7"/>
  <c r="L525" i="7"/>
  <c r="P525" i="7"/>
  <c r="Q525" i="7" s="1"/>
  <c r="K526" i="7"/>
  <c r="L527" i="7"/>
  <c r="P527" i="7"/>
  <c r="Q527" i="7" s="1"/>
  <c r="K528" i="7"/>
  <c r="L529" i="7"/>
  <c r="P529" i="7"/>
  <c r="Q529" i="7" s="1"/>
  <c r="K530" i="7"/>
  <c r="L531" i="7"/>
  <c r="P531" i="7"/>
  <c r="Q531" i="7" s="1"/>
  <c r="K532" i="7"/>
  <c r="L533" i="7"/>
  <c r="P533" i="7"/>
  <c r="Q533" i="7" s="1"/>
  <c r="K534" i="7"/>
  <c r="L535" i="7"/>
  <c r="P535" i="7"/>
  <c r="Q535" i="7" s="1"/>
  <c r="K536" i="7"/>
  <c r="L537" i="7"/>
  <c r="P537" i="7"/>
  <c r="Q537" i="7" s="1"/>
  <c r="K538" i="7"/>
  <c r="L539" i="7"/>
  <c r="P539" i="7"/>
  <c r="Q539" i="7" s="1"/>
  <c r="K540" i="7"/>
  <c r="L541" i="7"/>
  <c r="P541" i="7"/>
  <c r="Q541" i="7" s="1"/>
  <c r="K542" i="7"/>
  <c r="L543" i="7"/>
  <c r="P543" i="7"/>
  <c r="Q543" i="7" s="1"/>
  <c r="K544" i="7"/>
  <c r="L545" i="7"/>
  <c r="P545" i="7"/>
  <c r="Q545" i="7" s="1"/>
  <c r="K546" i="7"/>
  <c r="L547" i="7"/>
  <c r="P547" i="7"/>
  <c r="Q547" i="7" s="1"/>
  <c r="K548" i="7"/>
  <c r="L549" i="7"/>
  <c r="P549" i="7"/>
  <c r="Q549" i="7" s="1"/>
  <c r="K550" i="7"/>
  <c r="L551" i="7"/>
  <c r="P551" i="7"/>
  <c r="Q551" i="7" s="1"/>
  <c r="K552" i="7"/>
  <c r="L553" i="7"/>
  <c r="P553" i="7"/>
  <c r="Q553" i="7" s="1"/>
  <c r="K554" i="7"/>
  <c r="L555" i="7"/>
  <c r="P555" i="7"/>
  <c r="Q555" i="7" s="1"/>
  <c r="K556" i="7"/>
  <c r="L557" i="7"/>
  <c r="P557" i="7"/>
  <c r="Q557" i="7" s="1"/>
  <c r="K558" i="7"/>
  <c r="L559" i="7"/>
  <c r="P559" i="7"/>
  <c r="Q559" i="7" s="1"/>
  <c r="K560" i="7"/>
  <c r="L561" i="7"/>
  <c r="P561" i="7"/>
  <c r="Q561" i="7" s="1"/>
  <c r="K562" i="7"/>
  <c r="L563" i="7"/>
  <c r="P563" i="7"/>
  <c r="Q563" i="7" s="1"/>
  <c r="K564" i="7"/>
  <c r="L565" i="7"/>
  <c r="P565" i="7"/>
  <c r="Q565" i="7" s="1"/>
  <c r="K566" i="7"/>
  <c r="L567" i="7"/>
  <c r="P567" i="7"/>
  <c r="Q567" i="7" s="1"/>
  <c r="K568" i="7"/>
  <c r="L569" i="7"/>
  <c r="P569" i="7"/>
  <c r="Q569" i="7" s="1"/>
  <c r="K570" i="7"/>
  <c r="L571" i="7"/>
  <c r="P571" i="7"/>
  <c r="Q571" i="7" s="1"/>
  <c r="K572" i="7"/>
  <c r="L573" i="7"/>
  <c r="P573" i="7"/>
  <c r="Q573" i="7" s="1"/>
  <c r="K574" i="7"/>
  <c r="L575" i="7"/>
  <c r="P575" i="7"/>
  <c r="Q575" i="7" s="1"/>
  <c r="K576" i="7"/>
  <c r="L577" i="7"/>
  <c r="P577" i="7"/>
  <c r="Q577" i="7" s="1"/>
  <c r="K578" i="7"/>
  <c r="L579" i="7"/>
  <c r="P579" i="7"/>
  <c r="Q579" i="7" s="1"/>
  <c r="K580" i="7"/>
  <c r="L581" i="7"/>
  <c r="P581" i="7"/>
  <c r="Q581" i="7" s="1"/>
  <c r="K582" i="7"/>
  <c r="L583" i="7"/>
  <c r="P583" i="7"/>
  <c r="Q583" i="7" s="1"/>
  <c r="K584" i="7"/>
  <c r="L585" i="7"/>
  <c r="P585" i="7"/>
  <c r="Q585" i="7" s="1"/>
  <c r="K586" i="7"/>
  <c r="L587" i="7"/>
  <c r="P587" i="7"/>
  <c r="Q587" i="7" s="1"/>
  <c r="K588" i="7"/>
  <c r="L589" i="7"/>
  <c r="P589" i="7"/>
  <c r="Q589" i="7" s="1"/>
  <c r="K590" i="7"/>
  <c r="L591" i="7"/>
  <c r="P591" i="7"/>
  <c r="Q591" i="7" s="1"/>
  <c r="K592" i="7"/>
  <c r="L593" i="7"/>
  <c r="P593" i="7"/>
  <c r="Q593" i="7" s="1"/>
  <c r="K594" i="7"/>
  <c r="L595" i="7"/>
  <c r="P595" i="7"/>
  <c r="Q595" i="7" s="1"/>
  <c r="K596" i="7"/>
  <c r="L597" i="7"/>
  <c r="P597" i="7"/>
  <c r="Q597" i="7" s="1"/>
  <c r="K598" i="7"/>
  <c r="L599" i="7"/>
  <c r="P599" i="7"/>
  <c r="Q599" i="7" s="1"/>
  <c r="K600" i="7"/>
  <c r="K601" i="7"/>
  <c r="L602" i="7"/>
  <c r="K603" i="7"/>
  <c r="L604" i="7"/>
  <c r="K605" i="7"/>
  <c r="L606" i="7"/>
  <c r="K607" i="7"/>
  <c r="L608" i="7"/>
  <c r="K609" i="7"/>
  <c r="L610" i="7"/>
  <c r="K611" i="7"/>
  <c r="L612" i="7"/>
  <c r="K613" i="7"/>
  <c r="L614" i="7"/>
  <c r="K615" i="7"/>
  <c r="L616" i="7"/>
  <c r="K617" i="7"/>
  <c r="L618" i="7"/>
  <c r="K619" i="7"/>
  <c r="L620" i="7"/>
  <c r="K621" i="7"/>
  <c r="L622" i="7"/>
  <c r="K623" i="7"/>
  <c r="L624" i="7"/>
  <c r="K625" i="7"/>
  <c r="L626" i="7"/>
  <c r="K627" i="7"/>
  <c r="L628" i="7"/>
  <c r="K629" i="7"/>
  <c r="L630" i="7"/>
  <c r="K631" i="7"/>
  <c r="L632" i="7"/>
  <c r="K633" i="7"/>
  <c r="L634" i="7"/>
  <c r="K635" i="7"/>
  <c r="L636" i="7"/>
  <c r="K637" i="7"/>
  <c r="L638" i="7"/>
  <c r="K639" i="7"/>
  <c r="L640" i="7"/>
  <c r="K641" i="7"/>
  <c r="L642" i="7"/>
  <c r="K643" i="7"/>
  <c r="L644" i="7"/>
  <c r="K645" i="7"/>
  <c r="L646" i="7"/>
  <c r="K647" i="7"/>
  <c r="L648" i="7"/>
  <c r="K649" i="7"/>
  <c r="L650" i="7"/>
  <c r="K651" i="7"/>
  <c r="L652" i="7"/>
  <c r="K653" i="7"/>
  <c r="L654" i="7"/>
  <c r="K655" i="7"/>
  <c r="L656" i="7"/>
  <c r="K657" i="7"/>
  <c r="L658" i="7"/>
  <c r="K659" i="7"/>
  <c r="L660" i="7"/>
  <c r="K661" i="7"/>
  <c r="L662" i="7"/>
  <c r="K663" i="7"/>
  <c r="L664" i="7"/>
  <c r="K665" i="7"/>
  <c r="L666" i="7"/>
  <c r="K667" i="7"/>
  <c r="L668" i="7"/>
  <c r="K669" i="7"/>
  <c r="L670" i="7"/>
  <c r="K671" i="7"/>
  <c r="L672" i="7"/>
  <c r="K673" i="7"/>
  <c r="L674" i="7"/>
  <c r="K675" i="7"/>
  <c r="L676" i="7"/>
  <c r="K677" i="7"/>
  <c r="L678" i="7"/>
  <c r="K679" i="7"/>
  <c r="L680" i="7"/>
  <c r="K681" i="7"/>
  <c r="L682" i="7"/>
  <c r="K683" i="7"/>
  <c r="L684" i="7"/>
  <c r="K685" i="7"/>
  <c r="L686" i="7"/>
  <c r="K687" i="7"/>
  <c r="L688" i="7"/>
  <c r="K689" i="7"/>
  <c r="L690" i="7"/>
  <c r="K691" i="7"/>
  <c r="P601" i="7"/>
  <c r="Q601" i="7" s="1"/>
  <c r="P603" i="7"/>
  <c r="Q603" i="7" s="1"/>
  <c r="P605" i="7"/>
  <c r="Q605" i="7" s="1"/>
  <c r="P607" i="7"/>
  <c r="Q607" i="7" s="1"/>
  <c r="P609" i="7"/>
  <c r="Q609" i="7" s="1"/>
  <c r="P611" i="7"/>
  <c r="Q611" i="7" s="1"/>
  <c r="P613" i="7"/>
  <c r="Q613" i="7" s="1"/>
  <c r="P615" i="7"/>
  <c r="Q615" i="7" s="1"/>
  <c r="P617" i="7"/>
  <c r="Q617" i="7" s="1"/>
  <c r="P619" i="7"/>
  <c r="Q619" i="7" s="1"/>
  <c r="P621" i="7"/>
  <c r="Q621" i="7" s="1"/>
  <c r="P623" i="7"/>
  <c r="Q623" i="7" s="1"/>
  <c r="P625" i="7"/>
  <c r="Q625" i="7" s="1"/>
  <c r="P627" i="7"/>
  <c r="Q627" i="7" s="1"/>
  <c r="P629" i="7"/>
  <c r="Q629" i="7" s="1"/>
  <c r="P631" i="7"/>
  <c r="Q631" i="7" s="1"/>
  <c r="P633" i="7"/>
  <c r="Q633" i="7" s="1"/>
  <c r="P635" i="7"/>
  <c r="Q635" i="7" s="1"/>
  <c r="P637" i="7"/>
  <c r="Q637" i="7" s="1"/>
  <c r="P639" i="7"/>
  <c r="Q639" i="7" s="1"/>
  <c r="P641" i="7"/>
  <c r="Q641" i="7" s="1"/>
  <c r="P643" i="7"/>
  <c r="Q643" i="7" s="1"/>
  <c r="P645" i="7"/>
  <c r="Q645" i="7" s="1"/>
  <c r="P647" i="7"/>
  <c r="Q647" i="7" s="1"/>
  <c r="P649" i="7"/>
  <c r="Q649" i="7" s="1"/>
  <c r="P651" i="7"/>
  <c r="Q651" i="7" s="1"/>
  <c r="P653" i="7"/>
  <c r="Q653" i="7" s="1"/>
  <c r="P655" i="7"/>
  <c r="Q655" i="7" s="1"/>
  <c r="P657" i="7"/>
  <c r="Q657" i="7" s="1"/>
  <c r="P659" i="7"/>
  <c r="Q659" i="7" s="1"/>
  <c r="P661" i="7"/>
  <c r="Q661" i="7" s="1"/>
  <c r="P663" i="7"/>
  <c r="Q663" i="7" s="1"/>
  <c r="P665" i="7"/>
  <c r="Q665" i="7" s="1"/>
  <c r="P667" i="7"/>
  <c r="Q667" i="7" s="1"/>
  <c r="P669" i="7"/>
  <c r="Q669" i="7" s="1"/>
  <c r="P671" i="7"/>
  <c r="Q671" i="7" s="1"/>
  <c r="P673" i="7"/>
  <c r="Q673" i="7" s="1"/>
  <c r="P675" i="7"/>
  <c r="Q675" i="7" s="1"/>
  <c r="P677" i="7"/>
  <c r="Q677" i="7" s="1"/>
  <c r="P679" i="7"/>
  <c r="Q679" i="7" s="1"/>
  <c r="P681" i="7"/>
  <c r="Q681" i="7" s="1"/>
  <c r="P683" i="7"/>
  <c r="Q683" i="7" s="1"/>
  <c r="P685" i="7"/>
  <c r="Q685" i="7" s="1"/>
  <c r="P687" i="7"/>
  <c r="Q687" i="7" s="1"/>
  <c r="P689" i="7"/>
  <c r="Q689" i="7" s="1"/>
  <c r="P691" i="7"/>
  <c r="Q691" i="7" s="1"/>
  <c r="P714" i="7"/>
  <c r="Q714" i="7" s="1"/>
  <c r="P716" i="7"/>
  <c r="Q716" i="7" s="1"/>
  <c r="P718" i="7"/>
  <c r="Q718" i="7" s="1"/>
  <c r="P720" i="7"/>
  <c r="Q720" i="7" s="1"/>
  <c r="P722" i="7"/>
  <c r="Q722" i="7" s="1"/>
  <c r="P724" i="7"/>
  <c r="Q724" i="7" s="1"/>
  <c r="P726" i="7"/>
  <c r="Q726" i="7" s="1"/>
  <c r="P728" i="7"/>
  <c r="Q728" i="7" s="1"/>
  <c r="P730" i="7"/>
  <c r="Q730" i="7" s="1"/>
  <c r="P732" i="7"/>
  <c r="Q732" i="7" s="1"/>
  <c r="P734" i="7"/>
  <c r="Q734" i="7" s="1"/>
  <c r="P736" i="7"/>
  <c r="Q736" i="7" s="1"/>
  <c r="P738" i="7"/>
  <c r="Q738" i="7" s="1"/>
  <c r="P740" i="7"/>
  <c r="Q740" i="7" s="1"/>
  <c r="P742" i="7"/>
  <c r="Q742" i="7" s="1"/>
  <c r="P744" i="7"/>
  <c r="Q744" i="7" s="1"/>
  <c r="P746" i="7"/>
  <c r="Q746" i="7" s="1"/>
  <c r="P748" i="7"/>
  <c r="Q748" i="7" s="1"/>
  <c r="P750" i="7"/>
  <c r="Q750" i="7" s="1"/>
  <c r="P752" i="7"/>
  <c r="Q752" i="7" s="1"/>
  <c r="P754" i="7"/>
  <c r="Q754" i="7" s="1"/>
  <c r="P756" i="7"/>
  <c r="Q756" i="7" s="1"/>
  <c r="P758" i="7"/>
  <c r="Q758" i="7" s="1"/>
  <c r="P760" i="7"/>
  <c r="Q760" i="7" s="1"/>
  <c r="P762" i="7"/>
  <c r="Q762" i="7" s="1"/>
  <c r="P764" i="7"/>
  <c r="Q764" i="7" s="1"/>
  <c r="P766" i="7"/>
  <c r="Q766" i="7" s="1"/>
  <c r="P768" i="7"/>
  <c r="Q768" i="7" s="1"/>
  <c r="P770" i="7"/>
  <c r="Q770" i="7" s="1"/>
  <c r="P772" i="7"/>
  <c r="Q772" i="7" s="1"/>
  <c r="P774" i="7"/>
  <c r="Q774" i="7" s="1"/>
  <c r="P776" i="7"/>
  <c r="Q776" i="7" s="1"/>
  <c r="P778" i="7"/>
  <c r="Q778" i="7" s="1"/>
  <c r="P780" i="7"/>
  <c r="Q780" i="7" s="1"/>
  <c r="P782" i="7"/>
  <c r="Q782" i="7" s="1"/>
  <c r="P784" i="7"/>
  <c r="Q784" i="7" s="1"/>
  <c r="P786" i="7"/>
  <c r="Q786" i="7" s="1"/>
  <c r="P788" i="7"/>
  <c r="Q788" i="7" s="1"/>
  <c r="P790" i="7"/>
  <c r="Q790" i="7" s="1"/>
  <c r="P792" i="7"/>
  <c r="Q792" i="7" s="1"/>
  <c r="P794" i="7"/>
  <c r="Q794" i="7" s="1"/>
  <c r="P796" i="7"/>
  <c r="Q796" i="7" s="1"/>
  <c r="P798" i="7"/>
  <c r="Q798" i="7" s="1"/>
  <c r="P800" i="7"/>
  <c r="Q800" i="7" s="1"/>
  <c r="P802" i="7"/>
  <c r="Q802" i="7" s="1"/>
  <c r="P804" i="7"/>
  <c r="Q804" i="7" s="1"/>
  <c r="P806" i="7"/>
  <c r="Q806" i="7" s="1"/>
  <c r="P808" i="7"/>
  <c r="Q808" i="7" s="1"/>
  <c r="P810" i="7"/>
  <c r="Q810" i="7" s="1"/>
  <c r="P812" i="7"/>
  <c r="Q812" i="7" s="1"/>
  <c r="P814" i="7"/>
  <c r="Q814" i="7" s="1"/>
  <c r="P816" i="7"/>
  <c r="Q816" i="7" s="1"/>
  <c r="P818" i="7"/>
  <c r="Q818" i="7" s="1"/>
  <c r="P820" i="7"/>
  <c r="Q820" i="7" s="1"/>
  <c r="P822" i="7"/>
  <c r="Q822" i="7" s="1"/>
  <c r="P824" i="7"/>
  <c r="Q824" i="7" s="1"/>
  <c r="P826" i="7"/>
  <c r="Q826" i="7" s="1"/>
  <c r="P828" i="7"/>
  <c r="Q828" i="7" s="1"/>
  <c r="P830" i="7"/>
  <c r="Q830" i="7" s="1"/>
  <c r="P832" i="7"/>
  <c r="Q832" i="7" s="1"/>
  <c r="P834" i="7"/>
  <c r="Q834" i="7" s="1"/>
  <c r="P836" i="7"/>
  <c r="Q836" i="7" s="1"/>
  <c r="P838" i="7"/>
  <c r="Q838" i="7" s="1"/>
  <c r="P840" i="7"/>
  <c r="Q840" i="7" s="1"/>
  <c r="P842" i="7"/>
  <c r="Q842" i="7" s="1"/>
  <c r="P844" i="7"/>
  <c r="Q844" i="7" s="1"/>
  <c r="P846" i="7"/>
  <c r="Q846" i="7" s="1"/>
  <c r="P848" i="7"/>
  <c r="Q848" i="7" s="1"/>
  <c r="P850" i="7"/>
  <c r="Q850" i="7" s="1"/>
  <c r="P852" i="7"/>
  <c r="Q852" i="7" s="1"/>
  <c r="P854" i="7"/>
  <c r="Q854" i="7" s="1"/>
  <c r="P856" i="7"/>
  <c r="Q856" i="7" s="1"/>
  <c r="P858" i="7"/>
  <c r="Q858" i="7" s="1"/>
  <c r="P860" i="7"/>
  <c r="Q860" i="7" s="1"/>
  <c r="P862" i="7"/>
  <c r="Q862" i="7" s="1"/>
  <c r="P864" i="7"/>
  <c r="Q864" i="7" s="1"/>
  <c r="P866" i="7"/>
  <c r="Q866" i="7" s="1"/>
  <c r="P868" i="7"/>
  <c r="Q868" i="7" s="1"/>
  <c r="P870" i="7"/>
  <c r="Q870" i="7" s="1"/>
  <c r="P872" i="7"/>
  <c r="Q872" i="7" s="1"/>
  <c r="P874" i="7"/>
  <c r="Q874" i="7" s="1"/>
  <c r="P876" i="7"/>
  <c r="Q876" i="7" s="1"/>
  <c r="P878" i="7"/>
  <c r="Q878" i="7" s="1"/>
  <c r="P880" i="7"/>
  <c r="Q880" i="7" s="1"/>
  <c r="P882" i="7"/>
  <c r="Q882" i="7" s="1"/>
  <c r="P884" i="7"/>
  <c r="Q884" i="7" s="1"/>
  <c r="P886" i="7"/>
  <c r="Q886" i="7" s="1"/>
  <c r="P888" i="7"/>
  <c r="Q888" i="7" s="1"/>
  <c r="P890" i="7"/>
  <c r="Q890" i="7" s="1"/>
  <c r="P892" i="7"/>
  <c r="Q892" i="7" s="1"/>
  <c r="P894" i="7"/>
  <c r="Q894" i="7" s="1"/>
  <c r="P896" i="7"/>
  <c r="Q896" i="7" s="1"/>
  <c r="P898" i="7"/>
  <c r="Q898" i="7" s="1"/>
  <c r="P900" i="7"/>
  <c r="Q900" i="7" s="1"/>
  <c r="P902" i="7"/>
  <c r="Q902" i="7" s="1"/>
  <c r="P904" i="7"/>
  <c r="Q904" i="7" s="1"/>
  <c r="P906" i="7"/>
  <c r="Q906" i="7" s="1"/>
  <c r="P908" i="7"/>
  <c r="Q908" i="7" s="1"/>
  <c r="P910" i="7"/>
  <c r="Q910" i="7" s="1"/>
  <c r="P912" i="7"/>
  <c r="Q912" i="7" s="1"/>
  <c r="P914" i="7"/>
  <c r="Q914" i="7" s="1"/>
  <c r="P916" i="7"/>
  <c r="Q916" i="7" s="1"/>
  <c r="P918" i="7"/>
  <c r="Q918" i="7" s="1"/>
  <c r="P920" i="7"/>
  <c r="Q920" i="7" s="1"/>
  <c r="P922" i="7"/>
  <c r="Q922" i="7" s="1"/>
  <c r="P924" i="7"/>
  <c r="Q924" i="7" s="1"/>
  <c r="P926" i="7"/>
  <c r="Q926" i="7" s="1"/>
  <c r="P928" i="7"/>
  <c r="Q928" i="7" s="1"/>
  <c r="P930" i="7"/>
  <c r="Q930" i="7" s="1"/>
  <c r="P932" i="7"/>
  <c r="Q932" i="7" s="1"/>
  <c r="P934" i="7"/>
  <c r="Q934" i="7" s="1"/>
  <c r="P936" i="7"/>
  <c r="Q936" i="7" s="1"/>
  <c r="P938" i="7"/>
  <c r="Q938" i="7" s="1"/>
  <c r="P940" i="7"/>
  <c r="Q940" i="7" s="1"/>
  <c r="P942" i="7"/>
  <c r="Q942" i="7" s="1"/>
  <c r="P944" i="7"/>
  <c r="Q944" i="7" s="1"/>
  <c r="P946" i="7"/>
  <c r="Q946" i="7" s="1"/>
  <c r="P948" i="7"/>
  <c r="Q948" i="7" s="1"/>
  <c r="P950" i="7"/>
  <c r="Q950" i="7" s="1"/>
  <c r="P952" i="7"/>
  <c r="Q952" i="7" s="1"/>
  <c r="P954" i="7"/>
  <c r="Q954" i="7" s="1"/>
  <c r="P956" i="7"/>
  <c r="Q956" i="7" s="1"/>
  <c r="P958" i="7"/>
  <c r="Q958" i="7" s="1"/>
  <c r="P960" i="7"/>
  <c r="Q960" i="7" s="1"/>
  <c r="P962" i="7"/>
  <c r="Q962" i="7" s="1"/>
  <c r="L692" i="7"/>
  <c r="K693" i="7"/>
  <c r="L694" i="7"/>
  <c r="K695" i="7"/>
  <c r="L696" i="7"/>
  <c r="K697" i="7"/>
  <c r="L698" i="7"/>
  <c r="K699" i="7"/>
  <c r="L700" i="7"/>
  <c r="K701" i="7"/>
  <c r="L702" i="7"/>
  <c r="K703" i="7"/>
  <c r="L704" i="7"/>
  <c r="K705" i="7"/>
  <c r="L706" i="7"/>
  <c r="K707" i="7"/>
  <c r="L708" i="7"/>
  <c r="K709" i="7"/>
  <c r="L710" i="7"/>
  <c r="K711" i="7"/>
  <c r="L712" i="7"/>
  <c r="K963" i="7"/>
  <c r="L964" i="7"/>
  <c r="K965" i="7"/>
  <c r="L966" i="7"/>
  <c r="K967" i="7"/>
  <c r="L968" i="7"/>
  <c r="K969" i="7"/>
  <c r="L970" i="7"/>
  <c r="K971" i="7"/>
  <c r="L972" i="7"/>
  <c r="K973" i="7"/>
  <c r="L974" i="7"/>
  <c r="K975" i="7"/>
  <c r="L976" i="7"/>
  <c r="K977" i="7"/>
  <c r="L978" i="7"/>
  <c r="K979" i="7"/>
  <c r="L980" i="7"/>
  <c r="K981" i="7"/>
  <c r="L982" i="7"/>
  <c r="K983" i="7"/>
  <c r="L984" i="7"/>
  <c r="K985" i="7"/>
  <c r="L986" i="7"/>
  <c r="K987" i="7"/>
  <c r="L988" i="7"/>
  <c r="K989" i="7"/>
  <c r="L990" i="7"/>
  <c r="K991" i="7"/>
  <c r="L992" i="7"/>
  <c r="K993" i="7"/>
  <c r="L994" i="7"/>
  <c r="K995" i="7"/>
  <c r="L996" i="7"/>
  <c r="K997" i="7"/>
  <c r="L998" i="7"/>
  <c r="K999" i="7"/>
  <c r="P693" i="7"/>
  <c r="Q693" i="7" s="1"/>
  <c r="P695" i="7"/>
  <c r="Q695" i="7" s="1"/>
  <c r="P697" i="7"/>
  <c r="Q697" i="7" s="1"/>
  <c r="P699" i="7"/>
  <c r="Q699" i="7" s="1"/>
  <c r="P701" i="7"/>
  <c r="Q701" i="7" s="1"/>
  <c r="P703" i="7"/>
  <c r="Q703" i="7" s="1"/>
  <c r="P705" i="7"/>
  <c r="Q705" i="7" s="1"/>
  <c r="P707" i="7"/>
  <c r="Q707" i="7" s="1"/>
  <c r="P709" i="7"/>
  <c r="Q709" i="7" s="1"/>
  <c r="P711" i="7"/>
  <c r="Q711" i="7" s="1"/>
  <c r="P963" i="7"/>
  <c r="Q963" i="7" s="1"/>
  <c r="P965" i="7"/>
  <c r="Q965" i="7" s="1"/>
  <c r="P967" i="7"/>
  <c r="Q967" i="7" s="1"/>
  <c r="P969" i="7"/>
  <c r="Q969" i="7" s="1"/>
  <c r="P971" i="7"/>
  <c r="Q971" i="7" s="1"/>
  <c r="P973" i="7"/>
  <c r="Q973" i="7" s="1"/>
  <c r="P975" i="7"/>
  <c r="Q975" i="7" s="1"/>
  <c r="P977" i="7"/>
  <c r="Q977" i="7" s="1"/>
  <c r="P979" i="7"/>
  <c r="Q979" i="7" s="1"/>
  <c r="P981" i="7"/>
  <c r="Q981" i="7" s="1"/>
  <c r="P983" i="7"/>
  <c r="Q983" i="7" s="1"/>
  <c r="P985" i="7"/>
  <c r="Q985" i="7" s="1"/>
  <c r="P987" i="7"/>
  <c r="Q987" i="7" s="1"/>
  <c r="P989" i="7"/>
  <c r="Q989" i="7" s="1"/>
  <c r="P991" i="7"/>
  <c r="Q991" i="7" s="1"/>
  <c r="P993" i="7"/>
  <c r="Q993" i="7" s="1"/>
  <c r="P995" i="7"/>
  <c r="Q995" i="7" s="1"/>
  <c r="P997" i="7"/>
  <c r="Q997" i="7" s="1"/>
  <c r="P999" i="7"/>
  <c r="Q999" i="7" s="1"/>
  <c r="V692" i="7"/>
  <c r="V694" i="7"/>
  <c r="V696" i="7"/>
  <c r="V698" i="7"/>
  <c r="V700" i="7"/>
  <c r="V702" i="7"/>
  <c r="V704" i="7"/>
  <c r="V706" i="7"/>
  <c r="V708" i="7"/>
  <c r="V710" i="7"/>
  <c r="V712" i="7"/>
  <c r="V964" i="7"/>
  <c r="V966" i="7"/>
  <c r="V968" i="7"/>
  <c r="V970" i="7"/>
  <c r="V972" i="7"/>
  <c r="V974" i="7"/>
  <c r="V976" i="7"/>
  <c r="V978" i="7"/>
  <c r="V980" i="7"/>
  <c r="V982" i="7"/>
  <c r="V984" i="7"/>
  <c r="V986" i="7"/>
  <c r="V988" i="7"/>
  <c r="V990" i="7"/>
  <c r="V992" i="7"/>
  <c r="V994" i="7"/>
  <c r="V996" i="7"/>
  <c r="V998" i="7"/>
  <c r="C22" i="10"/>
  <c r="C20" i="10"/>
  <c r="C18" i="10"/>
  <c r="C16" i="10"/>
  <c r="C14" i="10"/>
  <c r="C12" i="10"/>
  <c r="C10" i="10"/>
  <c r="C8" i="10"/>
  <c r="H27" i="18"/>
  <c r="I17" i="9"/>
  <c r="P27" i="18"/>
  <c r="N20" i="18"/>
  <c r="Q20" i="18" s="1"/>
  <c r="N9" i="18"/>
  <c r="E13" i="18"/>
  <c r="K13" i="18" s="1"/>
  <c r="N12" i="18"/>
  <c r="Q12" i="18" s="1"/>
  <c r="E11" i="18"/>
  <c r="K11" i="18" s="1"/>
  <c r="N10" i="18"/>
  <c r="Q10" i="18" s="1"/>
  <c r="F24" i="10"/>
  <c r="L27" i="18"/>
  <c r="E23" i="18"/>
  <c r="K23" i="18" s="1"/>
  <c r="E21" i="18"/>
  <c r="K21" i="18" s="1"/>
  <c r="N16" i="18"/>
  <c r="Q16" i="18" s="1"/>
  <c r="N26" i="18"/>
  <c r="Q26" i="18" s="1"/>
  <c r="E25" i="18"/>
  <c r="K25" i="18" s="1"/>
  <c r="N24" i="18"/>
  <c r="Q24" i="18" s="1"/>
  <c r="E24" i="18"/>
  <c r="K24" i="18" s="1"/>
  <c r="N23" i="18"/>
  <c r="Q23" i="18" s="1"/>
  <c r="E17" i="18"/>
  <c r="K17" i="18" s="1"/>
  <c r="N14" i="18"/>
  <c r="Q14" i="18" s="1"/>
  <c r="N13" i="18"/>
  <c r="Q13" i="18" s="1"/>
  <c r="I27" i="18"/>
  <c r="G27" i="18"/>
  <c r="M27" i="18"/>
  <c r="N22" i="18"/>
  <c r="Q22" i="18" s="1"/>
  <c r="E22" i="18"/>
  <c r="K22" i="18" s="1"/>
  <c r="N21" i="18"/>
  <c r="Q21" i="18" s="1"/>
  <c r="E19" i="18"/>
  <c r="K19" i="18" s="1"/>
  <c r="N18" i="18"/>
  <c r="Q18" i="18" s="1"/>
  <c r="N17" i="18"/>
  <c r="Q17" i="18" s="1"/>
  <c r="E15" i="18"/>
  <c r="K15" i="18" s="1"/>
  <c r="C17" i="9"/>
  <c r="BE1011" i="3"/>
  <c r="BF1011" i="3" s="1"/>
  <c r="BE1009" i="3"/>
  <c r="BF1009" i="3" s="1"/>
  <c r="BE1007" i="3"/>
  <c r="BF1007" i="3" s="1"/>
  <c r="BE1005" i="3"/>
  <c r="BF1005" i="3" s="1"/>
  <c r="BE1003" i="3"/>
  <c r="BF1003" i="3" s="1"/>
  <c r="BE1001" i="3"/>
  <c r="BF1001" i="3" s="1"/>
  <c r="BE999" i="3"/>
  <c r="BF999" i="3" s="1"/>
  <c r="BE997" i="3"/>
  <c r="BF997" i="3" s="1"/>
  <c r="BE995" i="3"/>
  <c r="BF995" i="3" s="1"/>
  <c r="BE993" i="3"/>
  <c r="BF993" i="3" s="1"/>
  <c r="BE991" i="3"/>
  <c r="BF991" i="3" s="1"/>
  <c r="BE989" i="3"/>
  <c r="BF989" i="3" s="1"/>
  <c r="BE987" i="3"/>
  <c r="BF987" i="3" s="1"/>
  <c r="BE985" i="3"/>
  <c r="BF985" i="3" s="1"/>
  <c r="BE983" i="3"/>
  <c r="BF983" i="3" s="1"/>
  <c r="BE981" i="3"/>
  <c r="BF981" i="3" s="1"/>
  <c r="BE979" i="3"/>
  <c r="BF979" i="3" s="1"/>
  <c r="BE977" i="3"/>
  <c r="BF977" i="3" s="1"/>
  <c r="BE975" i="3"/>
  <c r="BF975" i="3" s="1"/>
  <c r="BE973" i="3"/>
  <c r="BF973" i="3" s="1"/>
  <c r="BE971" i="3"/>
  <c r="BF971" i="3" s="1"/>
  <c r="BE969" i="3"/>
  <c r="BF969" i="3" s="1"/>
  <c r="BE967" i="3"/>
  <c r="BF967" i="3" s="1"/>
  <c r="BE965" i="3"/>
  <c r="BF965" i="3" s="1"/>
  <c r="BE963" i="3"/>
  <c r="BF963" i="3" s="1"/>
  <c r="BE961" i="3"/>
  <c r="BF961" i="3" s="1"/>
  <c r="BE959" i="3"/>
  <c r="BF959" i="3" s="1"/>
  <c r="BE957" i="3"/>
  <c r="BF957" i="3" s="1"/>
  <c r="BE955" i="3"/>
  <c r="BF955" i="3" s="1"/>
  <c r="BE953" i="3"/>
  <c r="BF953" i="3" s="1"/>
  <c r="BE951" i="3"/>
  <c r="BF951" i="3" s="1"/>
  <c r="BE949" i="3"/>
  <c r="BF949" i="3" s="1"/>
  <c r="BE947" i="3"/>
  <c r="BF947" i="3" s="1"/>
  <c r="BE945" i="3"/>
  <c r="BF945" i="3" s="1"/>
  <c r="BE943" i="3"/>
  <c r="BF943" i="3" s="1"/>
  <c r="BE941" i="3"/>
  <c r="BF941" i="3" s="1"/>
  <c r="BE939" i="3"/>
  <c r="BF939" i="3" s="1"/>
  <c r="BE937" i="3"/>
  <c r="BF937" i="3" s="1"/>
  <c r="BE935" i="3"/>
  <c r="BF935" i="3" s="1"/>
  <c r="BE933" i="3"/>
  <c r="BF933" i="3" s="1"/>
  <c r="BE931" i="3"/>
  <c r="BF931" i="3" s="1"/>
  <c r="BE929" i="3"/>
  <c r="BF929" i="3" s="1"/>
  <c r="BE927" i="3"/>
  <c r="BF927" i="3" s="1"/>
  <c r="BE925" i="3"/>
  <c r="BF925" i="3" s="1"/>
  <c r="BE923" i="3"/>
  <c r="BF923" i="3" s="1"/>
  <c r="BE921" i="3"/>
  <c r="BF921" i="3" s="1"/>
  <c r="BE919" i="3"/>
  <c r="BF919" i="3" s="1"/>
  <c r="BE917" i="3"/>
  <c r="BF917" i="3" s="1"/>
  <c r="BE915" i="3"/>
  <c r="BF915" i="3" s="1"/>
  <c r="BE913" i="3"/>
  <c r="BF913" i="3" s="1"/>
  <c r="BE911" i="3"/>
  <c r="BF911" i="3" s="1"/>
  <c r="BE909" i="3"/>
  <c r="BF909" i="3" s="1"/>
  <c r="BE907" i="3"/>
  <c r="BF907" i="3" s="1"/>
  <c r="BE905" i="3"/>
  <c r="BF905" i="3" s="1"/>
  <c r="BE903" i="3"/>
  <c r="BF903" i="3" s="1"/>
  <c r="BE901" i="3"/>
  <c r="BF901" i="3" s="1"/>
  <c r="BE899" i="3"/>
  <c r="BF899" i="3" s="1"/>
  <c r="BE897" i="3"/>
  <c r="BF897" i="3" s="1"/>
  <c r="BE895" i="3"/>
  <c r="BF895" i="3" s="1"/>
  <c r="BE893" i="3"/>
  <c r="BF893" i="3" s="1"/>
  <c r="BE891" i="3"/>
  <c r="BF891" i="3" s="1"/>
  <c r="BE889" i="3"/>
  <c r="BF889" i="3" s="1"/>
  <c r="BE887" i="3"/>
  <c r="BF887" i="3" s="1"/>
  <c r="BE885" i="3"/>
  <c r="BF885" i="3" s="1"/>
  <c r="BE883" i="3"/>
  <c r="BF883" i="3" s="1"/>
  <c r="BE881" i="3"/>
  <c r="BF881" i="3" s="1"/>
  <c r="BE879" i="3"/>
  <c r="BF879" i="3" s="1"/>
  <c r="BE877" i="3"/>
  <c r="BF877" i="3" s="1"/>
  <c r="BE875" i="3"/>
  <c r="BF875" i="3" s="1"/>
  <c r="BE873" i="3"/>
  <c r="BF873" i="3" s="1"/>
  <c r="BE871" i="3"/>
  <c r="BF871" i="3" s="1"/>
  <c r="BE869" i="3"/>
  <c r="BF869" i="3" s="1"/>
  <c r="BE867" i="3"/>
  <c r="BF867" i="3" s="1"/>
  <c r="BE865" i="3"/>
  <c r="BF865" i="3" s="1"/>
  <c r="BE863" i="3"/>
  <c r="BF863" i="3" s="1"/>
  <c r="BE861" i="3"/>
  <c r="BF861" i="3" s="1"/>
  <c r="BE859" i="3"/>
  <c r="BF859" i="3" s="1"/>
  <c r="BE857" i="3"/>
  <c r="BF857" i="3" s="1"/>
  <c r="BE855" i="3"/>
  <c r="BF855" i="3" s="1"/>
  <c r="BE853" i="3"/>
  <c r="BF853" i="3" s="1"/>
  <c r="BE851" i="3"/>
  <c r="BF851" i="3" s="1"/>
  <c r="BE849" i="3"/>
  <c r="BF849" i="3" s="1"/>
  <c r="BE847" i="3"/>
  <c r="BF847" i="3" s="1"/>
  <c r="BE845" i="3"/>
  <c r="BF845" i="3" s="1"/>
  <c r="BE843" i="3"/>
  <c r="BF843" i="3" s="1"/>
  <c r="BE841" i="3"/>
  <c r="BF841" i="3" s="1"/>
  <c r="BE839" i="3"/>
  <c r="BF839" i="3" s="1"/>
  <c r="BE837" i="3"/>
  <c r="BF837" i="3" s="1"/>
  <c r="BE835" i="3"/>
  <c r="BF835" i="3" s="1"/>
  <c r="BE833" i="3"/>
  <c r="BF833" i="3" s="1"/>
  <c r="BE831" i="3"/>
  <c r="BF831" i="3" s="1"/>
  <c r="BE829" i="3"/>
  <c r="BF829" i="3" s="1"/>
  <c r="BE827" i="3"/>
  <c r="BF827" i="3" s="1"/>
  <c r="BE825" i="3"/>
  <c r="BF825" i="3" s="1"/>
  <c r="BE823" i="3"/>
  <c r="BF823" i="3" s="1"/>
  <c r="BE821" i="3"/>
  <c r="BF821" i="3" s="1"/>
  <c r="BE819" i="3"/>
  <c r="BF819" i="3" s="1"/>
  <c r="BE817" i="3"/>
  <c r="BF817" i="3" s="1"/>
  <c r="BE815" i="3"/>
  <c r="BF815" i="3" s="1"/>
  <c r="BE813" i="3"/>
  <c r="BF813" i="3" s="1"/>
  <c r="BE811" i="3"/>
  <c r="BF811" i="3" s="1"/>
  <c r="BE809" i="3"/>
  <c r="BF809" i="3" s="1"/>
  <c r="BE807" i="3"/>
  <c r="BF807" i="3" s="1"/>
  <c r="BE805" i="3"/>
  <c r="BF805" i="3" s="1"/>
  <c r="BE803" i="3"/>
  <c r="BF803" i="3" s="1"/>
  <c r="BE801" i="3"/>
  <c r="BF801" i="3" s="1"/>
  <c r="BE799" i="3"/>
  <c r="BF799" i="3" s="1"/>
  <c r="BE797" i="3"/>
  <c r="BF797" i="3" s="1"/>
  <c r="BE795" i="3"/>
  <c r="BF795" i="3" s="1"/>
  <c r="BE793" i="3"/>
  <c r="BF793" i="3" s="1"/>
  <c r="BE791" i="3"/>
  <c r="BF791" i="3" s="1"/>
  <c r="BE789" i="3"/>
  <c r="BF789" i="3" s="1"/>
  <c r="BE787" i="3"/>
  <c r="BF787" i="3" s="1"/>
  <c r="BE785" i="3"/>
  <c r="BF785" i="3" s="1"/>
  <c r="BE783" i="3"/>
  <c r="BF783" i="3" s="1"/>
  <c r="BE781" i="3"/>
  <c r="BF781" i="3" s="1"/>
  <c r="BE779" i="3"/>
  <c r="BF779" i="3" s="1"/>
  <c r="BE777" i="3"/>
  <c r="BF777" i="3" s="1"/>
  <c r="BE775" i="3"/>
  <c r="BF775" i="3" s="1"/>
  <c r="BE773" i="3"/>
  <c r="BF773" i="3" s="1"/>
  <c r="BE771" i="3"/>
  <c r="BF771" i="3" s="1"/>
  <c r="BE769" i="3"/>
  <c r="BF769" i="3" s="1"/>
  <c r="BE767" i="3"/>
  <c r="BF767" i="3" s="1"/>
  <c r="BE765" i="3"/>
  <c r="BF765" i="3" s="1"/>
  <c r="BE763" i="3"/>
  <c r="BF763" i="3" s="1"/>
  <c r="BE761" i="3"/>
  <c r="BF761" i="3" s="1"/>
  <c r="BE759" i="3"/>
  <c r="BF759" i="3" s="1"/>
  <c r="BE757" i="3"/>
  <c r="BF757" i="3" s="1"/>
  <c r="BE755" i="3"/>
  <c r="BF755" i="3" s="1"/>
  <c r="BE753" i="3"/>
  <c r="BF753" i="3" s="1"/>
  <c r="BE751" i="3"/>
  <c r="BF751" i="3" s="1"/>
  <c r="BE749" i="3"/>
  <c r="BF749" i="3" s="1"/>
  <c r="BE747" i="3"/>
  <c r="BF747" i="3" s="1"/>
  <c r="BE745" i="3"/>
  <c r="BF745" i="3" s="1"/>
  <c r="BE743" i="3"/>
  <c r="BF743" i="3" s="1"/>
  <c r="BE741" i="3"/>
  <c r="BF741" i="3" s="1"/>
  <c r="BE739" i="3"/>
  <c r="BF739" i="3" s="1"/>
  <c r="BE737" i="3"/>
  <c r="BF737" i="3" s="1"/>
  <c r="BE735" i="3"/>
  <c r="BF735" i="3" s="1"/>
  <c r="BE733" i="3"/>
  <c r="BF733" i="3" s="1"/>
  <c r="BE731" i="3"/>
  <c r="BF731" i="3" s="1"/>
  <c r="BE729" i="3"/>
  <c r="BF729" i="3" s="1"/>
  <c r="BE727" i="3"/>
  <c r="BF727" i="3" s="1"/>
  <c r="BE725" i="3"/>
  <c r="BF725" i="3" s="1"/>
  <c r="BE723" i="3"/>
  <c r="BF723" i="3" s="1"/>
  <c r="BE721" i="3"/>
  <c r="BF721" i="3" s="1"/>
  <c r="BE719" i="3"/>
  <c r="BF719" i="3" s="1"/>
  <c r="BE717" i="3"/>
  <c r="BF717" i="3" s="1"/>
  <c r="BE715" i="3"/>
  <c r="BF715" i="3" s="1"/>
  <c r="BE713" i="3"/>
  <c r="BF713" i="3" s="1"/>
  <c r="BE711" i="3"/>
  <c r="BF711" i="3" s="1"/>
  <c r="BE709" i="3"/>
  <c r="BF709" i="3" s="1"/>
  <c r="BE707" i="3"/>
  <c r="BF707" i="3" s="1"/>
  <c r="BE705" i="3"/>
  <c r="BF705" i="3" s="1"/>
  <c r="BE703" i="3"/>
  <c r="BF703" i="3" s="1"/>
  <c r="BE701" i="3"/>
  <c r="BF701" i="3" s="1"/>
  <c r="BE699" i="3"/>
  <c r="BF699" i="3" s="1"/>
  <c r="BE697" i="3"/>
  <c r="BF697" i="3" s="1"/>
  <c r="BE695" i="3"/>
  <c r="BF695" i="3" s="1"/>
  <c r="BE693" i="3"/>
  <c r="BF693" i="3" s="1"/>
  <c r="BE691" i="3"/>
  <c r="BF691" i="3" s="1"/>
  <c r="BE689" i="3"/>
  <c r="BF689" i="3" s="1"/>
  <c r="BE687" i="3"/>
  <c r="BF687" i="3" s="1"/>
  <c r="BE685" i="3"/>
  <c r="BF685" i="3" s="1"/>
  <c r="BE683" i="3"/>
  <c r="BF683" i="3" s="1"/>
  <c r="BE681" i="3"/>
  <c r="BF681" i="3" s="1"/>
  <c r="BE679" i="3"/>
  <c r="BF679" i="3" s="1"/>
  <c r="BE677" i="3"/>
  <c r="BF677" i="3" s="1"/>
  <c r="BE675" i="3"/>
  <c r="BF675" i="3" s="1"/>
  <c r="BE673" i="3"/>
  <c r="BF673" i="3" s="1"/>
  <c r="BE671" i="3"/>
  <c r="BF671" i="3" s="1"/>
  <c r="BE669" i="3"/>
  <c r="BF669" i="3" s="1"/>
  <c r="BE667" i="3"/>
  <c r="BF667" i="3" s="1"/>
  <c r="BE665" i="3"/>
  <c r="BF665" i="3" s="1"/>
  <c r="BE663" i="3"/>
  <c r="BF663" i="3" s="1"/>
  <c r="BE661" i="3"/>
  <c r="BF661" i="3" s="1"/>
  <c r="BE659" i="3"/>
  <c r="BF659" i="3" s="1"/>
  <c r="BE657" i="3"/>
  <c r="BF657" i="3" s="1"/>
  <c r="BE655" i="3"/>
  <c r="BF655" i="3" s="1"/>
  <c r="BE653" i="3"/>
  <c r="BF653" i="3" s="1"/>
  <c r="BE651" i="3"/>
  <c r="BF651" i="3" s="1"/>
  <c r="BE649" i="3"/>
  <c r="BF649" i="3" s="1"/>
  <c r="BE647" i="3"/>
  <c r="BF647" i="3" s="1"/>
  <c r="BE645" i="3"/>
  <c r="BF645" i="3" s="1"/>
  <c r="BE643" i="3"/>
  <c r="BF643" i="3" s="1"/>
  <c r="BE641" i="3"/>
  <c r="BF641" i="3" s="1"/>
  <c r="BE639" i="3"/>
  <c r="BF639" i="3" s="1"/>
  <c r="BE637" i="3"/>
  <c r="BF637" i="3" s="1"/>
  <c r="BE635" i="3"/>
  <c r="BF635" i="3" s="1"/>
  <c r="BE633" i="3"/>
  <c r="BF633" i="3" s="1"/>
  <c r="BE631" i="3"/>
  <c r="BF631" i="3" s="1"/>
  <c r="BE629" i="3"/>
  <c r="BF629" i="3" s="1"/>
  <c r="BE627" i="3"/>
  <c r="BF627" i="3" s="1"/>
  <c r="BE625" i="3"/>
  <c r="BF625" i="3" s="1"/>
  <c r="BE623" i="3"/>
  <c r="BF623" i="3" s="1"/>
  <c r="BE621" i="3"/>
  <c r="BF621" i="3" s="1"/>
  <c r="BE619" i="3"/>
  <c r="BF619" i="3" s="1"/>
  <c r="BE617" i="3"/>
  <c r="BF617" i="3" s="1"/>
  <c r="BE615" i="3"/>
  <c r="BF615" i="3" s="1"/>
  <c r="BE613" i="3"/>
  <c r="BF613" i="3" s="1"/>
  <c r="BE611" i="3"/>
  <c r="BF611" i="3" s="1"/>
  <c r="BE609" i="3"/>
  <c r="BF609" i="3" s="1"/>
  <c r="BE607" i="3"/>
  <c r="BF607" i="3" s="1"/>
  <c r="BE605" i="3"/>
  <c r="BF605" i="3" s="1"/>
  <c r="BE603" i="3"/>
  <c r="BF603" i="3" s="1"/>
  <c r="BE601" i="3"/>
  <c r="BF601" i="3" s="1"/>
  <c r="BE599" i="3"/>
  <c r="BF599" i="3" s="1"/>
  <c r="BE597" i="3"/>
  <c r="BF597" i="3" s="1"/>
  <c r="BE595" i="3"/>
  <c r="BF595" i="3" s="1"/>
  <c r="BE593" i="3"/>
  <c r="BF593" i="3" s="1"/>
  <c r="BE591" i="3"/>
  <c r="BF591" i="3" s="1"/>
  <c r="BE589" i="3"/>
  <c r="BF589" i="3" s="1"/>
  <c r="BE587" i="3"/>
  <c r="BF587" i="3" s="1"/>
  <c r="BE585" i="3"/>
  <c r="BF585" i="3" s="1"/>
  <c r="BE583" i="3"/>
  <c r="BF583" i="3" s="1"/>
  <c r="BE581" i="3"/>
  <c r="BF581" i="3" s="1"/>
  <c r="BE579" i="3"/>
  <c r="BF579" i="3" s="1"/>
  <c r="BE577" i="3"/>
  <c r="BF577" i="3" s="1"/>
  <c r="BE575" i="3"/>
  <c r="BF575" i="3" s="1"/>
  <c r="BE573" i="3"/>
  <c r="BF573" i="3" s="1"/>
  <c r="BE571" i="3"/>
  <c r="BF571" i="3" s="1"/>
  <c r="BE569" i="3"/>
  <c r="BF569" i="3" s="1"/>
  <c r="BE567" i="3"/>
  <c r="BF567" i="3" s="1"/>
  <c r="BE565" i="3"/>
  <c r="BF565" i="3" s="1"/>
  <c r="BE563" i="3"/>
  <c r="BF563" i="3" s="1"/>
  <c r="BE561" i="3"/>
  <c r="BF561" i="3" s="1"/>
  <c r="BE559" i="3"/>
  <c r="BF559" i="3" s="1"/>
  <c r="BE557" i="3"/>
  <c r="BF557" i="3" s="1"/>
  <c r="BE555" i="3"/>
  <c r="BF555" i="3" s="1"/>
  <c r="BE553" i="3"/>
  <c r="BF553" i="3" s="1"/>
  <c r="BE551" i="3"/>
  <c r="BF551" i="3" s="1"/>
  <c r="BE549" i="3"/>
  <c r="BF549" i="3" s="1"/>
  <c r="BE547" i="3"/>
  <c r="BF547" i="3" s="1"/>
  <c r="BE545" i="3"/>
  <c r="BF545" i="3" s="1"/>
  <c r="BE543" i="3"/>
  <c r="BF543" i="3" s="1"/>
  <c r="BE541" i="3"/>
  <c r="BF541" i="3" s="1"/>
  <c r="BE539" i="3"/>
  <c r="BF539" i="3" s="1"/>
  <c r="BE537" i="3"/>
  <c r="BF537" i="3" s="1"/>
  <c r="BE535" i="3"/>
  <c r="BF535" i="3" s="1"/>
  <c r="BE533" i="3"/>
  <c r="BF533" i="3" s="1"/>
  <c r="BE531" i="3"/>
  <c r="BF531" i="3" s="1"/>
  <c r="BE529" i="3"/>
  <c r="BF529" i="3" s="1"/>
  <c r="BE527" i="3"/>
  <c r="BF527" i="3" s="1"/>
  <c r="BE525" i="3"/>
  <c r="BF525" i="3" s="1"/>
  <c r="BE523" i="3"/>
  <c r="BF523" i="3" s="1"/>
  <c r="BE521" i="3"/>
  <c r="BF521" i="3" s="1"/>
  <c r="BE519" i="3"/>
  <c r="BF519" i="3" s="1"/>
  <c r="BE517" i="3"/>
  <c r="BF517" i="3" s="1"/>
  <c r="BE515" i="3"/>
  <c r="BF515" i="3" s="1"/>
  <c r="BE513" i="3"/>
  <c r="BF513" i="3" s="1"/>
  <c r="BE511" i="3"/>
  <c r="BF511" i="3" s="1"/>
  <c r="BE509" i="3"/>
  <c r="BF509" i="3" s="1"/>
  <c r="BE507" i="3"/>
  <c r="BF507" i="3" s="1"/>
  <c r="BE505" i="3"/>
  <c r="BF505" i="3" s="1"/>
  <c r="BE503" i="3"/>
  <c r="BF503" i="3" s="1"/>
  <c r="BE501" i="3"/>
  <c r="BF501" i="3" s="1"/>
  <c r="BE499" i="3"/>
  <c r="BF499" i="3" s="1"/>
  <c r="BE497" i="3"/>
  <c r="BF497" i="3" s="1"/>
  <c r="BE495" i="3"/>
  <c r="BF495" i="3" s="1"/>
  <c r="BE493" i="3"/>
  <c r="BF493" i="3" s="1"/>
  <c r="BE491" i="3"/>
  <c r="BF491" i="3" s="1"/>
  <c r="BE489" i="3"/>
  <c r="BF489" i="3" s="1"/>
  <c r="BE487" i="3"/>
  <c r="BF487" i="3" s="1"/>
  <c r="BE485" i="3"/>
  <c r="BF485" i="3" s="1"/>
  <c r="BE483" i="3"/>
  <c r="BF483" i="3" s="1"/>
  <c r="BE481" i="3"/>
  <c r="BF481" i="3" s="1"/>
  <c r="BE479" i="3"/>
  <c r="BF479" i="3" s="1"/>
  <c r="BE477" i="3"/>
  <c r="BF477" i="3" s="1"/>
  <c r="BE475" i="3"/>
  <c r="BF475" i="3" s="1"/>
  <c r="BE473" i="3"/>
  <c r="BF473" i="3" s="1"/>
  <c r="BE471" i="3"/>
  <c r="BF471" i="3" s="1"/>
  <c r="BE469" i="3"/>
  <c r="BF469" i="3" s="1"/>
  <c r="BE467" i="3"/>
  <c r="BF467" i="3" s="1"/>
  <c r="BE465" i="3"/>
  <c r="BF465" i="3" s="1"/>
  <c r="BE463" i="3"/>
  <c r="BF463" i="3" s="1"/>
  <c r="BE461" i="3"/>
  <c r="BF461" i="3" s="1"/>
  <c r="BE459" i="3"/>
  <c r="BF459" i="3" s="1"/>
  <c r="BE457" i="3"/>
  <c r="BF457" i="3" s="1"/>
  <c r="BE455" i="3"/>
  <c r="BF455" i="3" s="1"/>
  <c r="BE453" i="3"/>
  <c r="BF453" i="3" s="1"/>
  <c r="BE451" i="3"/>
  <c r="BF451" i="3" s="1"/>
  <c r="BE449" i="3"/>
  <c r="BF449" i="3" s="1"/>
  <c r="BE447" i="3"/>
  <c r="BF447" i="3" s="1"/>
  <c r="BE445" i="3"/>
  <c r="BF445" i="3" s="1"/>
  <c r="BE443" i="3"/>
  <c r="BF443" i="3" s="1"/>
  <c r="BE441" i="3"/>
  <c r="BF441" i="3" s="1"/>
  <c r="BE439" i="3"/>
  <c r="BF439" i="3" s="1"/>
  <c r="BE437" i="3"/>
  <c r="BF437" i="3" s="1"/>
  <c r="BE435" i="3"/>
  <c r="BF435" i="3" s="1"/>
  <c r="BE433" i="3"/>
  <c r="BF433" i="3" s="1"/>
  <c r="BE431" i="3"/>
  <c r="BF431" i="3" s="1"/>
  <c r="BE429" i="3"/>
  <c r="BF429" i="3" s="1"/>
  <c r="BE427" i="3"/>
  <c r="BF427" i="3" s="1"/>
  <c r="BE425" i="3"/>
  <c r="BF425" i="3" s="1"/>
  <c r="BE423" i="3"/>
  <c r="BF423" i="3" s="1"/>
  <c r="BE421" i="3"/>
  <c r="BF421" i="3" s="1"/>
  <c r="BE419" i="3"/>
  <c r="BF419" i="3" s="1"/>
  <c r="BE417" i="3"/>
  <c r="BF417" i="3" s="1"/>
  <c r="BE415" i="3"/>
  <c r="BF415" i="3" s="1"/>
  <c r="BE413" i="3"/>
  <c r="BF413" i="3" s="1"/>
  <c r="BE411" i="3"/>
  <c r="BF411" i="3" s="1"/>
  <c r="BE409" i="3"/>
  <c r="BF409" i="3" s="1"/>
  <c r="BE407" i="3"/>
  <c r="BF407" i="3" s="1"/>
  <c r="BE405" i="3"/>
  <c r="BF405" i="3" s="1"/>
  <c r="BE403" i="3"/>
  <c r="BF403" i="3" s="1"/>
  <c r="BE401" i="3"/>
  <c r="BF401" i="3" s="1"/>
  <c r="BE399" i="3"/>
  <c r="BF399" i="3" s="1"/>
  <c r="BE397" i="3"/>
  <c r="BF397" i="3" s="1"/>
  <c r="BE395" i="3"/>
  <c r="BF395" i="3" s="1"/>
  <c r="BE393" i="3"/>
  <c r="BF393" i="3" s="1"/>
  <c r="BE391" i="3"/>
  <c r="BF391" i="3" s="1"/>
  <c r="BE389" i="3"/>
  <c r="BF389" i="3" s="1"/>
  <c r="BE387" i="3"/>
  <c r="BF387" i="3" s="1"/>
  <c r="BE385" i="3"/>
  <c r="BF385" i="3" s="1"/>
  <c r="BE383" i="3"/>
  <c r="BF383" i="3" s="1"/>
  <c r="BE381" i="3"/>
  <c r="BF381" i="3" s="1"/>
  <c r="BE379" i="3"/>
  <c r="BF379" i="3" s="1"/>
  <c r="BE377" i="3"/>
  <c r="BF377" i="3" s="1"/>
  <c r="BE375" i="3"/>
  <c r="BF375" i="3" s="1"/>
  <c r="BE373" i="3"/>
  <c r="BF373" i="3" s="1"/>
  <c r="BE371" i="3"/>
  <c r="BF371" i="3" s="1"/>
  <c r="BE369" i="3"/>
  <c r="BF369" i="3" s="1"/>
  <c r="BE367" i="3"/>
  <c r="BF367" i="3" s="1"/>
  <c r="BE365" i="3"/>
  <c r="BF365" i="3" s="1"/>
  <c r="BE363" i="3"/>
  <c r="BF363" i="3" s="1"/>
  <c r="BE361" i="3"/>
  <c r="BF361" i="3" s="1"/>
  <c r="BE359" i="3"/>
  <c r="BF359" i="3" s="1"/>
  <c r="BE357" i="3"/>
  <c r="BF357" i="3" s="1"/>
  <c r="BE355" i="3"/>
  <c r="BF355" i="3" s="1"/>
  <c r="BE353" i="3"/>
  <c r="BF353" i="3" s="1"/>
  <c r="BE351" i="3"/>
  <c r="BF351" i="3" s="1"/>
  <c r="BE349" i="3"/>
  <c r="BF349" i="3" s="1"/>
  <c r="BE347" i="3"/>
  <c r="BF347" i="3" s="1"/>
  <c r="BE345" i="3"/>
  <c r="BF345" i="3" s="1"/>
  <c r="BE343" i="3"/>
  <c r="BF343" i="3" s="1"/>
  <c r="BE341" i="3"/>
  <c r="BF341" i="3" s="1"/>
  <c r="BE339" i="3"/>
  <c r="BF339" i="3" s="1"/>
  <c r="BE337" i="3"/>
  <c r="BF337" i="3" s="1"/>
  <c r="BE335" i="3"/>
  <c r="BF335" i="3" s="1"/>
  <c r="BE333" i="3"/>
  <c r="BF333" i="3" s="1"/>
  <c r="BE331" i="3"/>
  <c r="BF331" i="3" s="1"/>
  <c r="BE329" i="3"/>
  <c r="BF329" i="3" s="1"/>
  <c r="BE327" i="3"/>
  <c r="BF327" i="3" s="1"/>
  <c r="BE325" i="3"/>
  <c r="BF325" i="3" s="1"/>
  <c r="BE323" i="3"/>
  <c r="BF323" i="3" s="1"/>
  <c r="BE321" i="3"/>
  <c r="BF321" i="3" s="1"/>
  <c r="BE319" i="3"/>
  <c r="BF319" i="3" s="1"/>
  <c r="BE317" i="3"/>
  <c r="BF317" i="3" s="1"/>
  <c r="BE315" i="3"/>
  <c r="BF315" i="3" s="1"/>
  <c r="BE313" i="3"/>
  <c r="BF313" i="3" s="1"/>
  <c r="BE311" i="3"/>
  <c r="BF311" i="3" s="1"/>
  <c r="BE309" i="3"/>
  <c r="BF309" i="3" s="1"/>
  <c r="BE307" i="3"/>
  <c r="BF307" i="3" s="1"/>
  <c r="BE305" i="3"/>
  <c r="BF305" i="3" s="1"/>
  <c r="BE303" i="3"/>
  <c r="BF303" i="3" s="1"/>
  <c r="BE301" i="3"/>
  <c r="BF301" i="3" s="1"/>
  <c r="BE299" i="3"/>
  <c r="BF299" i="3" s="1"/>
  <c r="BE297" i="3"/>
  <c r="BF297" i="3" s="1"/>
  <c r="BE295" i="3"/>
  <c r="BF295" i="3" s="1"/>
  <c r="BE293" i="3"/>
  <c r="BF293" i="3" s="1"/>
  <c r="BE291" i="3"/>
  <c r="BF291" i="3" s="1"/>
  <c r="BE289" i="3"/>
  <c r="BF289" i="3" s="1"/>
  <c r="BE287" i="3"/>
  <c r="BF287" i="3" s="1"/>
  <c r="BE285" i="3"/>
  <c r="BF285" i="3" s="1"/>
  <c r="BE283" i="3"/>
  <c r="BF283" i="3" s="1"/>
  <c r="BE281" i="3"/>
  <c r="BF281" i="3" s="1"/>
  <c r="BE279" i="3"/>
  <c r="BF279" i="3" s="1"/>
  <c r="BE277" i="3"/>
  <c r="BF277" i="3" s="1"/>
  <c r="BE275" i="3"/>
  <c r="BF275" i="3" s="1"/>
  <c r="BE273" i="3"/>
  <c r="BF273" i="3" s="1"/>
  <c r="BE271" i="3"/>
  <c r="BF271" i="3" s="1"/>
  <c r="BE269" i="3"/>
  <c r="BF269" i="3" s="1"/>
  <c r="BE267" i="3"/>
  <c r="BF267" i="3" s="1"/>
  <c r="BE265" i="3"/>
  <c r="BF265" i="3" s="1"/>
  <c r="BE263" i="3"/>
  <c r="BF263" i="3" s="1"/>
  <c r="BE261" i="3"/>
  <c r="BF261" i="3" s="1"/>
  <c r="BE259" i="3"/>
  <c r="BF259" i="3" s="1"/>
  <c r="BE257" i="3"/>
  <c r="BF257" i="3" s="1"/>
  <c r="BE255" i="3"/>
  <c r="BF255" i="3" s="1"/>
  <c r="BE253" i="3"/>
  <c r="BF253" i="3" s="1"/>
  <c r="BE251" i="3"/>
  <c r="BF251" i="3" s="1"/>
  <c r="BE249" i="3"/>
  <c r="BF249" i="3" s="1"/>
  <c r="BE247" i="3"/>
  <c r="BF247" i="3" s="1"/>
  <c r="BE245" i="3"/>
  <c r="BF245" i="3" s="1"/>
  <c r="BE243" i="3"/>
  <c r="BF243" i="3" s="1"/>
  <c r="BE241" i="3"/>
  <c r="BF241" i="3" s="1"/>
  <c r="BE239" i="3"/>
  <c r="BF239" i="3" s="1"/>
  <c r="BE237" i="3"/>
  <c r="BF237" i="3" s="1"/>
  <c r="BE235" i="3"/>
  <c r="BF235" i="3" s="1"/>
  <c r="BE233" i="3"/>
  <c r="BF233" i="3" s="1"/>
  <c r="BE231" i="3"/>
  <c r="BF231" i="3" s="1"/>
  <c r="BE229" i="3"/>
  <c r="BF229" i="3" s="1"/>
  <c r="BE227" i="3"/>
  <c r="BF227" i="3" s="1"/>
  <c r="BE225" i="3"/>
  <c r="BF225" i="3" s="1"/>
  <c r="BE223" i="3"/>
  <c r="BF223" i="3" s="1"/>
  <c r="BE221" i="3"/>
  <c r="BF221" i="3" s="1"/>
  <c r="BE219" i="3"/>
  <c r="BF219" i="3" s="1"/>
  <c r="BE217" i="3"/>
  <c r="BF217" i="3" s="1"/>
  <c r="BE215" i="3"/>
  <c r="BF215" i="3" s="1"/>
  <c r="BE213" i="3"/>
  <c r="BF213" i="3" s="1"/>
  <c r="BE211" i="3"/>
  <c r="BF211" i="3" s="1"/>
  <c r="BE209" i="3"/>
  <c r="BF209" i="3" s="1"/>
  <c r="BE207" i="3"/>
  <c r="BF207" i="3" s="1"/>
  <c r="BE205" i="3"/>
  <c r="BF205" i="3" s="1"/>
  <c r="BE203" i="3"/>
  <c r="BF203" i="3" s="1"/>
  <c r="BE201" i="3"/>
  <c r="BF201" i="3" s="1"/>
  <c r="BE199" i="3"/>
  <c r="BF199" i="3" s="1"/>
  <c r="BE197" i="3"/>
  <c r="BF197" i="3" s="1"/>
  <c r="BE195" i="3"/>
  <c r="BF195" i="3" s="1"/>
  <c r="BE193" i="3"/>
  <c r="BF193" i="3" s="1"/>
  <c r="BE191" i="3"/>
  <c r="BF191" i="3" s="1"/>
  <c r="BE189" i="3"/>
  <c r="BF189" i="3" s="1"/>
  <c r="BE187" i="3"/>
  <c r="BF187" i="3" s="1"/>
  <c r="BE185" i="3"/>
  <c r="BF185" i="3" s="1"/>
  <c r="BE183" i="3"/>
  <c r="BF183" i="3" s="1"/>
  <c r="BE181" i="3"/>
  <c r="BF181" i="3" s="1"/>
  <c r="BE179" i="3"/>
  <c r="BF179" i="3" s="1"/>
  <c r="BE177" i="3"/>
  <c r="BF177" i="3" s="1"/>
  <c r="BE175" i="3"/>
  <c r="BF175" i="3" s="1"/>
  <c r="BE173" i="3"/>
  <c r="BF173" i="3" s="1"/>
  <c r="BE171" i="3"/>
  <c r="BF171" i="3" s="1"/>
  <c r="BE169" i="3"/>
  <c r="BF169" i="3" s="1"/>
  <c r="BE167" i="3"/>
  <c r="BF167" i="3" s="1"/>
  <c r="BE165" i="3"/>
  <c r="BF165" i="3" s="1"/>
  <c r="BE163" i="3"/>
  <c r="BF163" i="3" s="1"/>
  <c r="BE161" i="3"/>
  <c r="BF161" i="3" s="1"/>
  <c r="BE159" i="3"/>
  <c r="BF159" i="3" s="1"/>
  <c r="BE157" i="3"/>
  <c r="BF157" i="3" s="1"/>
  <c r="BE155" i="3"/>
  <c r="BF155" i="3" s="1"/>
  <c r="BE153" i="3"/>
  <c r="BF153" i="3" s="1"/>
  <c r="BE151" i="3"/>
  <c r="BF151" i="3" s="1"/>
  <c r="BE149" i="3"/>
  <c r="BF149" i="3" s="1"/>
  <c r="BE147" i="3"/>
  <c r="BF147" i="3" s="1"/>
  <c r="BE145" i="3"/>
  <c r="BF145" i="3" s="1"/>
  <c r="BE143" i="3"/>
  <c r="BF143" i="3" s="1"/>
  <c r="BE141" i="3"/>
  <c r="BF141" i="3" s="1"/>
  <c r="BE139" i="3"/>
  <c r="BF139" i="3" s="1"/>
  <c r="BE137" i="3"/>
  <c r="BF137" i="3" s="1"/>
  <c r="BE135" i="3"/>
  <c r="BF135" i="3" s="1"/>
  <c r="BE133" i="3"/>
  <c r="BF133" i="3" s="1"/>
  <c r="BE131" i="3"/>
  <c r="BF131" i="3" s="1"/>
  <c r="BE129" i="3"/>
  <c r="BF129" i="3" s="1"/>
  <c r="BE127" i="3"/>
  <c r="BF127" i="3" s="1"/>
  <c r="BE125" i="3"/>
  <c r="BF125" i="3" s="1"/>
  <c r="BE123" i="3"/>
  <c r="BF123" i="3" s="1"/>
  <c r="BE121" i="3"/>
  <c r="BF121" i="3" s="1"/>
  <c r="BE119" i="3"/>
  <c r="BF119" i="3" s="1"/>
  <c r="BE117" i="3"/>
  <c r="BF117" i="3" s="1"/>
  <c r="BE115" i="3"/>
  <c r="BF115" i="3" s="1"/>
  <c r="BE113" i="3"/>
  <c r="BF113" i="3" s="1"/>
  <c r="BE111" i="3"/>
  <c r="BF111" i="3" s="1"/>
  <c r="BE109" i="3"/>
  <c r="BF109" i="3" s="1"/>
  <c r="BE107" i="3"/>
  <c r="BF107" i="3" s="1"/>
  <c r="BE105" i="3"/>
  <c r="BF105" i="3" s="1"/>
  <c r="BE103" i="3"/>
  <c r="BF103" i="3" s="1"/>
  <c r="BE101" i="3"/>
  <c r="BF101" i="3" s="1"/>
  <c r="BE99" i="3"/>
  <c r="BF99" i="3" s="1"/>
  <c r="BE97" i="3"/>
  <c r="BF97" i="3" s="1"/>
  <c r="BE95" i="3"/>
  <c r="BF95" i="3" s="1"/>
  <c r="BE93" i="3"/>
  <c r="BF93" i="3" s="1"/>
  <c r="BE91" i="3"/>
  <c r="BF91" i="3" s="1"/>
  <c r="BE89" i="3"/>
  <c r="BF89" i="3" s="1"/>
  <c r="BE87" i="3"/>
  <c r="BF87" i="3" s="1"/>
  <c r="BE85" i="3"/>
  <c r="BF85" i="3" s="1"/>
  <c r="BE83" i="3"/>
  <c r="BF83" i="3" s="1"/>
  <c r="BE81" i="3"/>
  <c r="BF81" i="3" s="1"/>
  <c r="BE79" i="3"/>
  <c r="BF79" i="3" s="1"/>
  <c r="BE77" i="3"/>
  <c r="BF77" i="3" s="1"/>
  <c r="BE75" i="3"/>
  <c r="BF75" i="3" s="1"/>
  <c r="BE73" i="3"/>
  <c r="BF73" i="3" s="1"/>
  <c r="BE71" i="3"/>
  <c r="BF71" i="3" s="1"/>
  <c r="BE69" i="3"/>
  <c r="BF69" i="3" s="1"/>
  <c r="BE67" i="3"/>
  <c r="BF67" i="3" s="1"/>
  <c r="BE65" i="3"/>
  <c r="BF65" i="3" s="1"/>
  <c r="BE63" i="3"/>
  <c r="BF63" i="3" s="1"/>
  <c r="BE61" i="3"/>
  <c r="BF61" i="3" s="1"/>
  <c r="BE59" i="3"/>
  <c r="BF59" i="3" s="1"/>
  <c r="BE57" i="3"/>
  <c r="BF57" i="3" s="1"/>
  <c r="BE55" i="3"/>
  <c r="BF55" i="3" s="1"/>
  <c r="BE53" i="3"/>
  <c r="BF53" i="3" s="1"/>
  <c r="BE51" i="3"/>
  <c r="BF51" i="3" s="1"/>
  <c r="BE49" i="3"/>
  <c r="BF49" i="3" s="1"/>
  <c r="BE47" i="3"/>
  <c r="BF47" i="3" s="1"/>
  <c r="BE45" i="3"/>
  <c r="BF45" i="3" s="1"/>
  <c r="BE43" i="3"/>
  <c r="BF43" i="3" s="1"/>
  <c r="BE41" i="3"/>
  <c r="BF41" i="3" s="1"/>
  <c r="BE39" i="3"/>
  <c r="BF39" i="3" s="1"/>
  <c r="BE37" i="3"/>
  <c r="BF37" i="3" s="1"/>
  <c r="BE35" i="3"/>
  <c r="BF35" i="3" s="1"/>
  <c r="BE33" i="3"/>
  <c r="BF33" i="3" s="1"/>
  <c r="BE31" i="3"/>
  <c r="BF31" i="3" s="1"/>
  <c r="BE29" i="3"/>
  <c r="BF29" i="3" s="1"/>
  <c r="BE27" i="3"/>
  <c r="BF27" i="3" s="1"/>
  <c r="BE25" i="3"/>
  <c r="BF25" i="3" s="1"/>
  <c r="BE23" i="3"/>
  <c r="BF23" i="3" s="1"/>
  <c r="BE21" i="3"/>
  <c r="BF21" i="3" s="1"/>
  <c r="BE19" i="3"/>
  <c r="BF19" i="3" s="1"/>
  <c r="BE17" i="3"/>
  <c r="BE1010" i="3"/>
  <c r="BF1010" i="3" s="1"/>
  <c r="BE1008" i="3"/>
  <c r="BF1008" i="3" s="1"/>
  <c r="BE1006" i="3"/>
  <c r="BF1006" i="3" s="1"/>
  <c r="BE1004" i="3"/>
  <c r="BF1004" i="3" s="1"/>
  <c r="BE1002" i="3"/>
  <c r="BF1002" i="3" s="1"/>
  <c r="BE1000" i="3"/>
  <c r="BF1000" i="3" s="1"/>
  <c r="BE998" i="3"/>
  <c r="BF998" i="3" s="1"/>
  <c r="BE996" i="3"/>
  <c r="BF996" i="3" s="1"/>
  <c r="BE994" i="3"/>
  <c r="BF994" i="3" s="1"/>
  <c r="BE992" i="3"/>
  <c r="BF992" i="3" s="1"/>
  <c r="BE990" i="3"/>
  <c r="BF990" i="3" s="1"/>
  <c r="BE988" i="3"/>
  <c r="BF988" i="3" s="1"/>
  <c r="BE986" i="3"/>
  <c r="BF986" i="3" s="1"/>
  <c r="BE984" i="3"/>
  <c r="BF984" i="3" s="1"/>
  <c r="BE982" i="3"/>
  <c r="BF982" i="3" s="1"/>
  <c r="BE980" i="3"/>
  <c r="BF980" i="3" s="1"/>
  <c r="BE978" i="3"/>
  <c r="BF978" i="3" s="1"/>
  <c r="BE976" i="3"/>
  <c r="BF976" i="3" s="1"/>
  <c r="BE974" i="3"/>
  <c r="BF974" i="3" s="1"/>
  <c r="BE972" i="3"/>
  <c r="BF972" i="3" s="1"/>
  <c r="BE970" i="3"/>
  <c r="BF970" i="3" s="1"/>
  <c r="BE968" i="3"/>
  <c r="BF968" i="3" s="1"/>
  <c r="BE966" i="3"/>
  <c r="BF966" i="3" s="1"/>
  <c r="BE964" i="3"/>
  <c r="BF964" i="3" s="1"/>
  <c r="BE962" i="3"/>
  <c r="BF962" i="3" s="1"/>
  <c r="BE960" i="3"/>
  <c r="BF960" i="3" s="1"/>
  <c r="BE958" i="3"/>
  <c r="BF958" i="3" s="1"/>
  <c r="BE956" i="3"/>
  <c r="BF956" i="3" s="1"/>
  <c r="BE954" i="3"/>
  <c r="BF954" i="3" s="1"/>
  <c r="BE952" i="3"/>
  <c r="BF952" i="3" s="1"/>
  <c r="BE950" i="3"/>
  <c r="BF950" i="3" s="1"/>
  <c r="BE948" i="3"/>
  <c r="BF948" i="3" s="1"/>
  <c r="BE946" i="3"/>
  <c r="BF946" i="3" s="1"/>
  <c r="BE944" i="3"/>
  <c r="BF944" i="3" s="1"/>
  <c r="BE942" i="3"/>
  <c r="BF942" i="3" s="1"/>
  <c r="BE940" i="3"/>
  <c r="BF940" i="3" s="1"/>
  <c r="BE938" i="3"/>
  <c r="BF938" i="3" s="1"/>
  <c r="BE936" i="3"/>
  <c r="BF936" i="3" s="1"/>
  <c r="BE934" i="3"/>
  <c r="BF934" i="3" s="1"/>
  <c r="BE932" i="3"/>
  <c r="BF932" i="3" s="1"/>
  <c r="BE930" i="3"/>
  <c r="BF930" i="3" s="1"/>
  <c r="BE928" i="3"/>
  <c r="BF928" i="3" s="1"/>
  <c r="BE926" i="3"/>
  <c r="BF926" i="3" s="1"/>
  <c r="BE924" i="3"/>
  <c r="BF924" i="3" s="1"/>
  <c r="BE922" i="3"/>
  <c r="BF922" i="3" s="1"/>
  <c r="BE920" i="3"/>
  <c r="BF920" i="3" s="1"/>
  <c r="BE918" i="3"/>
  <c r="BF918" i="3" s="1"/>
  <c r="BE916" i="3"/>
  <c r="BF916" i="3" s="1"/>
  <c r="BE914" i="3"/>
  <c r="BF914" i="3" s="1"/>
  <c r="BE912" i="3"/>
  <c r="BF912" i="3" s="1"/>
  <c r="BE910" i="3"/>
  <c r="BF910" i="3" s="1"/>
  <c r="BE908" i="3"/>
  <c r="BF908" i="3" s="1"/>
  <c r="BE906" i="3"/>
  <c r="BF906" i="3" s="1"/>
  <c r="BE904" i="3"/>
  <c r="BF904" i="3" s="1"/>
  <c r="BE902" i="3"/>
  <c r="BF902" i="3" s="1"/>
  <c r="BE900" i="3"/>
  <c r="BF900" i="3" s="1"/>
  <c r="BE898" i="3"/>
  <c r="BF898" i="3" s="1"/>
  <c r="BE896" i="3"/>
  <c r="BF896" i="3" s="1"/>
  <c r="BE894" i="3"/>
  <c r="BF894" i="3" s="1"/>
  <c r="BE892" i="3"/>
  <c r="BF892" i="3" s="1"/>
  <c r="BE890" i="3"/>
  <c r="BF890" i="3" s="1"/>
  <c r="BE888" i="3"/>
  <c r="BF888" i="3" s="1"/>
  <c r="BE886" i="3"/>
  <c r="BF886" i="3" s="1"/>
  <c r="BE884" i="3"/>
  <c r="BF884" i="3" s="1"/>
  <c r="BE882" i="3"/>
  <c r="BF882" i="3" s="1"/>
  <c r="BE880" i="3"/>
  <c r="BF880" i="3" s="1"/>
  <c r="BE878" i="3"/>
  <c r="BF878" i="3" s="1"/>
  <c r="BE876" i="3"/>
  <c r="BF876" i="3" s="1"/>
  <c r="BE874" i="3"/>
  <c r="BF874" i="3" s="1"/>
  <c r="BE872" i="3"/>
  <c r="BF872" i="3" s="1"/>
  <c r="BE870" i="3"/>
  <c r="BF870" i="3" s="1"/>
  <c r="BE868" i="3"/>
  <c r="BF868" i="3" s="1"/>
  <c r="BE866" i="3"/>
  <c r="BF866" i="3" s="1"/>
  <c r="BE864" i="3"/>
  <c r="BF864" i="3" s="1"/>
  <c r="BE862" i="3"/>
  <c r="BF862" i="3" s="1"/>
  <c r="BE860" i="3"/>
  <c r="BF860" i="3" s="1"/>
  <c r="BE858" i="3"/>
  <c r="BF858" i="3" s="1"/>
  <c r="BE856" i="3"/>
  <c r="BF856" i="3" s="1"/>
  <c r="BE854" i="3"/>
  <c r="BF854" i="3" s="1"/>
  <c r="BE852" i="3"/>
  <c r="BF852" i="3" s="1"/>
  <c r="BE850" i="3"/>
  <c r="BF850" i="3" s="1"/>
  <c r="BE848" i="3"/>
  <c r="BF848" i="3" s="1"/>
  <c r="BE846" i="3"/>
  <c r="BF846" i="3" s="1"/>
  <c r="BE844" i="3"/>
  <c r="BF844" i="3" s="1"/>
  <c r="BE842" i="3"/>
  <c r="BF842" i="3" s="1"/>
  <c r="BE840" i="3"/>
  <c r="BF840" i="3" s="1"/>
  <c r="BE838" i="3"/>
  <c r="BF838" i="3" s="1"/>
  <c r="BE836" i="3"/>
  <c r="BF836" i="3" s="1"/>
  <c r="BE834" i="3"/>
  <c r="BF834" i="3" s="1"/>
  <c r="BE832" i="3"/>
  <c r="BF832" i="3" s="1"/>
  <c r="BE830" i="3"/>
  <c r="BF830" i="3" s="1"/>
  <c r="BE828" i="3"/>
  <c r="BF828" i="3" s="1"/>
  <c r="BE826" i="3"/>
  <c r="BF826" i="3" s="1"/>
  <c r="BE824" i="3"/>
  <c r="BF824" i="3" s="1"/>
  <c r="BE822" i="3"/>
  <c r="BF822" i="3" s="1"/>
  <c r="BE820" i="3"/>
  <c r="BF820" i="3" s="1"/>
  <c r="BE818" i="3"/>
  <c r="BF818" i="3" s="1"/>
  <c r="BE816" i="3"/>
  <c r="BF816" i="3" s="1"/>
  <c r="BE814" i="3"/>
  <c r="BF814" i="3" s="1"/>
  <c r="BE812" i="3"/>
  <c r="BF812" i="3" s="1"/>
  <c r="BE810" i="3"/>
  <c r="BF810" i="3" s="1"/>
  <c r="BE808" i="3"/>
  <c r="BF808" i="3" s="1"/>
  <c r="BE806" i="3"/>
  <c r="BF806" i="3" s="1"/>
  <c r="BE804" i="3"/>
  <c r="BF804" i="3" s="1"/>
  <c r="BE802" i="3"/>
  <c r="BF802" i="3" s="1"/>
  <c r="BE800" i="3"/>
  <c r="BF800" i="3" s="1"/>
  <c r="BE798" i="3"/>
  <c r="BF798" i="3" s="1"/>
  <c r="BE796" i="3"/>
  <c r="BF796" i="3" s="1"/>
  <c r="BE794" i="3"/>
  <c r="BF794" i="3" s="1"/>
  <c r="BE792" i="3"/>
  <c r="BF792" i="3" s="1"/>
  <c r="BE790" i="3"/>
  <c r="BF790" i="3" s="1"/>
  <c r="BE788" i="3"/>
  <c r="BF788" i="3" s="1"/>
  <c r="BE786" i="3"/>
  <c r="BF786" i="3" s="1"/>
  <c r="BE784" i="3"/>
  <c r="BF784" i="3" s="1"/>
  <c r="BE782" i="3"/>
  <c r="BF782" i="3" s="1"/>
  <c r="BE780" i="3"/>
  <c r="BF780" i="3" s="1"/>
  <c r="BE778" i="3"/>
  <c r="BF778" i="3" s="1"/>
  <c r="BE776" i="3"/>
  <c r="BF776" i="3" s="1"/>
  <c r="BE774" i="3"/>
  <c r="BF774" i="3" s="1"/>
  <c r="BE772" i="3"/>
  <c r="BF772" i="3" s="1"/>
  <c r="BE770" i="3"/>
  <c r="BF770" i="3" s="1"/>
  <c r="BE768" i="3"/>
  <c r="BF768" i="3" s="1"/>
  <c r="BE766" i="3"/>
  <c r="BF766" i="3" s="1"/>
  <c r="BE764" i="3"/>
  <c r="BF764" i="3" s="1"/>
  <c r="BE762" i="3"/>
  <c r="BF762" i="3" s="1"/>
  <c r="BE760" i="3"/>
  <c r="BF760" i="3" s="1"/>
  <c r="BE758" i="3"/>
  <c r="BF758" i="3" s="1"/>
  <c r="BE756" i="3"/>
  <c r="BF756" i="3" s="1"/>
  <c r="BE754" i="3"/>
  <c r="BF754" i="3" s="1"/>
  <c r="BE752" i="3"/>
  <c r="BF752" i="3" s="1"/>
  <c r="BE750" i="3"/>
  <c r="BF750" i="3" s="1"/>
  <c r="BE748" i="3"/>
  <c r="BF748" i="3" s="1"/>
  <c r="BE746" i="3"/>
  <c r="BF746" i="3" s="1"/>
  <c r="BE744" i="3"/>
  <c r="BF744" i="3" s="1"/>
  <c r="BE742" i="3"/>
  <c r="BF742" i="3" s="1"/>
  <c r="BE740" i="3"/>
  <c r="BF740" i="3" s="1"/>
  <c r="BE738" i="3"/>
  <c r="BF738" i="3" s="1"/>
  <c r="BE736" i="3"/>
  <c r="BF736" i="3" s="1"/>
  <c r="BE734" i="3"/>
  <c r="BF734" i="3" s="1"/>
  <c r="BE732" i="3"/>
  <c r="BF732" i="3" s="1"/>
  <c r="BE730" i="3"/>
  <c r="BF730" i="3" s="1"/>
  <c r="BE728" i="3"/>
  <c r="BF728" i="3" s="1"/>
  <c r="BE726" i="3"/>
  <c r="BF726" i="3" s="1"/>
  <c r="BE724" i="3"/>
  <c r="BF724" i="3" s="1"/>
  <c r="BE722" i="3"/>
  <c r="BF722" i="3" s="1"/>
  <c r="BE720" i="3"/>
  <c r="BF720" i="3" s="1"/>
  <c r="BE718" i="3"/>
  <c r="BF718" i="3" s="1"/>
  <c r="BE716" i="3"/>
  <c r="BF716" i="3" s="1"/>
  <c r="BE714" i="3"/>
  <c r="BF714" i="3" s="1"/>
  <c r="BE712" i="3"/>
  <c r="BF712" i="3" s="1"/>
  <c r="BE710" i="3"/>
  <c r="BF710" i="3" s="1"/>
  <c r="BE708" i="3"/>
  <c r="BF708" i="3" s="1"/>
  <c r="BE706" i="3"/>
  <c r="BF706" i="3" s="1"/>
  <c r="BE704" i="3"/>
  <c r="BF704" i="3" s="1"/>
  <c r="BE702" i="3"/>
  <c r="BF702" i="3" s="1"/>
  <c r="BE700" i="3"/>
  <c r="BF700" i="3" s="1"/>
  <c r="BE698" i="3"/>
  <c r="BF698" i="3" s="1"/>
  <c r="BE696" i="3"/>
  <c r="BF696" i="3" s="1"/>
  <c r="BE694" i="3"/>
  <c r="BF694" i="3" s="1"/>
  <c r="BE692" i="3"/>
  <c r="BF692" i="3" s="1"/>
  <c r="BE690" i="3"/>
  <c r="BF690" i="3" s="1"/>
  <c r="BE688" i="3"/>
  <c r="BF688" i="3" s="1"/>
  <c r="BE686" i="3"/>
  <c r="BF686" i="3" s="1"/>
  <c r="BE684" i="3"/>
  <c r="BF684" i="3" s="1"/>
  <c r="BE682" i="3"/>
  <c r="BF682" i="3" s="1"/>
  <c r="BE680" i="3"/>
  <c r="BF680" i="3" s="1"/>
  <c r="BE678" i="3"/>
  <c r="BF678" i="3" s="1"/>
  <c r="BE676" i="3"/>
  <c r="BF676" i="3" s="1"/>
  <c r="BE674" i="3"/>
  <c r="BF674" i="3" s="1"/>
  <c r="BE672" i="3"/>
  <c r="BF672" i="3" s="1"/>
  <c r="BE670" i="3"/>
  <c r="BF670" i="3" s="1"/>
  <c r="BE668" i="3"/>
  <c r="BF668" i="3" s="1"/>
  <c r="BE666" i="3"/>
  <c r="BF666" i="3" s="1"/>
  <c r="BE664" i="3"/>
  <c r="BF664" i="3" s="1"/>
  <c r="BE662" i="3"/>
  <c r="BF662" i="3" s="1"/>
  <c r="BE660" i="3"/>
  <c r="BF660" i="3" s="1"/>
  <c r="BE658" i="3"/>
  <c r="BF658" i="3" s="1"/>
  <c r="BE656" i="3"/>
  <c r="BF656" i="3" s="1"/>
  <c r="BE654" i="3"/>
  <c r="BF654" i="3" s="1"/>
  <c r="BE652" i="3"/>
  <c r="BF652" i="3" s="1"/>
  <c r="BE650" i="3"/>
  <c r="BF650" i="3" s="1"/>
  <c r="BE648" i="3"/>
  <c r="BF648" i="3" s="1"/>
  <c r="BE646" i="3"/>
  <c r="BF646" i="3" s="1"/>
  <c r="BE644" i="3"/>
  <c r="BF644" i="3" s="1"/>
  <c r="BE642" i="3"/>
  <c r="BF642" i="3" s="1"/>
  <c r="BE640" i="3"/>
  <c r="BF640" i="3" s="1"/>
  <c r="BE638" i="3"/>
  <c r="BF638" i="3" s="1"/>
  <c r="BE636" i="3"/>
  <c r="BF636" i="3" s="1"/>
  <c r="BE634" i="3"/>
  <c r="BF634" i="3" s="1"/>
  <c r="BE632" i="3"/>
  <c r="BF632" i="3" s="1"/>
  <c r="BE630" i="3"/>
  <c r="BF630" i="3" s="1"/>
  <c r="BE628" i="3"/>
  <c r="BF628" i="3" s="1"/>
  <c r="BE626" i="3"/>
  <c r="BF626" i="3" s="1"/>
  <c r="BE624" i="3"/>
  <c r="BF624" i="3" s="1"/>
  <c r="BE622" i="3"/>
  <c r="BF622" i="3" s="1"/>
  <c r="BE620" i="3"/>
  <c r="BF620" i="3" s="1"/>
  <c r="BE618" i="3"/>
  <c r="BF618" i="3" s="1"/>
  <c r="BE616" i="3"/>
  <c r="BF616" i="3" s="1"/>
  <c r="BE614" i="3"/>
  <c r="BF614" i="3" s="1"/>
  <c r="BE612" i="3"/>
  <c r="BF612" i="3" s="1"/>
  <c r="BE610" i="3"/>
  <c r="BF610" i="3" s="1"/>
  <c r="BE608" i="3"/>
  <c r="BF608" i="3" s="1"/>
  <c r="BE606" i="3"/>
  <c r="BF606" i="3" s="1"/>
  <c r="BE604" i="3"/>
  <c r="BF604" i="3" s="1"/>
  <c r="BE602" i="3"/>
  <c r="BF602" i="3" s="1"/>
  <c r="BE600" i="3"/>
  <c r="BF600" i="3" s="1"/>
  <c r="BE598" i="3"/>
  <c r="BF598" i="3" s="1"/>
  <c r="BE596" i="3"/>
  <c r="BF596" i="3" s="1"/>
  <c r="BE594" i="3"/>
  <c r="BF594" i="3" s="1"/>
  <c r="BE592" i="3"/>
  <c r="BF592" i="3" s="1"/>
  <c r="BE590" i="3"/>
  <c r="BF590" i="3" s="1"/>
  <c r="BE588" i="3"/>
  <c r="BF588" i="3" s="1"/>
  <c r="BE586" i="3"/>
  <c r="BF586" i="3" s="1"/>
  <c r="BE584" i="3"/>
  <c r="BF584" i="3" s="1"/>
  <c r="BE582" i="3"/>
  <c r="BF582" i="3" s="1"/>
  <c r="BE580" i="3"/>
  <c r="BF580" i="3" s="1"/>
  <c r="BE578" i="3"/>
  <c r="BF578" i="3" s="1"/>
  <c r="BE576" i="3"/>
  <c r="BF576" i="3" s="1"/>
  <c r="BE574" i="3"/>
  <c r="BF574" i="3" s="1"/>
  <c r="BE572" i="3"/>
  <c r="BF572" i="3" s="1"/>
  <c r="BE570" i="3"/>
  <c r="BF570" i="3" s="1"/>
  <c r="BE568" i="3"/>
  <c r="BF568" i="3" s="1"/>
  <c r="BE566" i="3"/>
  <c r="BF566" i="3" s="1"/>
  <c r="BE564" i="3"/>
  <c r="BF564" i="3" s="1"/>
  <c r="BE562" i="3"/>
  <c r="BF562" i="3" s="1"/>
  <c r="BE560" i="3"/>
  <c r="BF560" i="3" s="1"/>
  <c r="BE558" i="3"/>
  <c r="BF558" i="3" s="1"/>
  <c r="BE556" i="3"/>
  <c r="BF556" i="3" s="1"/>
  <c r="BE554" i="3"/>
  <c r="BF554" i="3" s="1"/>
  <c r="BE552" i="3"/>
  <c r="BF552" i="3" s="1"/>
  <c r="BE550" i="3"/>
  <c r="BF550" i="3" s="1"/>
  <c r="BE548" i="3"/>
  <c r="BF548" i="3" s="1"/>
  <c r="BE546" i="3"/>
  <c r="BF546" i="3" s="1"/>
  <c r="BE544" i="3"/>
  <c r="BF544" i="3" s="1"/>
  <c r="BE542" i="3"/>
  <c r="BF542" i="3" s="1"/>
  <c r="BE540" i="3"/>
  <c r="BF540" i="3" s="1"/>
  <c r="BE538" i="3"/>
  <c r="BF538" i="3" s="1"/>
  <c r="BE536" i="3"/>
  <c r="BF536" i="3" s="1"/>
  <c r="BE534" i="3"/>
  <c r="BF534" i="3" s="1"/>
  <c r="BE532" i="3"/>
  <c r="BF532" i="3" s="1"/>
  <c r="BE530" i="3"/>
  <c r="BF530" i="3" s="1"/>
  <c r="BE528" i="3"/>
  <c r="BF528" i="3" s="1"/>
  <c r="BE526" i="3"/>
  <c r="BF526" i="3" s="1"/>
  <c r="BE524" i="3"/>
  <c r="BF524" i="3" s="1"/>
  <c r="BE522" i="3"/>
  <c r="BF522" i="3" s="1"/>
  <c r="BE520" i="3"/>
  <c r="BF520" i="3" s="1"/>
  <c r="BE518" i="3"/>
  <c r="BF518" i="3" s="1"/>
  <c r="BE516" i="3"/>
  <c r="BF516" i="3" s="1"/>
  <c r="BE514" i="3"/>
  <c r="BF514" i="3" s="1"/>
  <c r="BE512" i="3"/>
  <c r="BF512" i="3" s="1"/>
  <c r="BE510" i="3"/>
  <c r="BF510" i="3" s="1"/>
  <c r="BE508" i="3"/>
  <c r="BF508" i="3" s="1"/>
  <c r="BE506" i="3"/>
  <c r="BF506" i="3" s="1"/>
  <c r="BE504" i="3"/>
  <c r="BF504" i="3" s="1"/>
  <c r="BE502" i="3"/>
  <c r="BF502" i="3" s="1"/>
  <c r="BE500" i="3"/>
  <c r="BF500" i="3" s="1"/>
  <c r="BE498" i="3"/>
  <c r="BF498" i="3" s="1"/>
  <c r="BE496" i="3"/>
  <c r="BF496" i="3" s="1"/>
  <c r="BE494" i="3"/>
  <c r="BF494" i="3" s="1"/>
  <c r="BE492" i="3"/>
  <c r="BF492" i="3" s="1"/>
  <c r="BE490" i="3"/>
  <c r="BF490" i="3" s="1"/>
  <c r="BE488" i="3"/>
  <c r="BF488" i="3" s="1"/>
  <c r="BE486" i="3"/>
  <c r="BF486" i="3" s="1"/>
  <c r="BE484" i="3"/>
  <c r="BF484" i="3" s="1"/>
  <c r="BE482" i="3"/>
  <c r="BF482" i="3" s="1"/>
  <c r="BE480" i="3"/>
  <c r="BF480" i="3" s="1"/>
  <c r="BE478" i="3"/>
  <c r="BF478" i="3" s="1"/>
  <c r="BE476" i="3"/>
  <c r="BF476" i="3" s="1"/>
  <c r="BE474" i="3"/>
  <c r="BF474" i="3" s="1"/>
  <c r="BE472" i="3"/>
  <c r="BF472" i="3" s="1"/>
  <c r="BE470" i="3"/>
  <c r="BF470" i="3" s="1"/>
  <c r="BE468" i="3"/>
  <c r="BF468" i="3" s="1"/>
  <c r="BE466" i="3"/>
  <c r="BF466" i="3" s="1"/>
  <c r="BE464" i="3"/>
  <c r="BF464" i="3" s="1"/>
  <c r="BE462" i="3"/>
  <c r="BF462" i="3" s="1"/>
  <c r="BE460" i="3"/>
  <c r="BF460" i="3" s="1"/>
  <c r="BE458" i="3"/>
  <c r="BF458" i="3" s="1"/>
  <c r="BE456" i="3"/>
  <c r="BF456" i="3" s="1"/>
  <c r="BE454" i="3"/>
  <c r="BF454" i="3" s="1"/>
  <c r="BE452" i="3"/>
  <c r="BF452" i="3" s="1"/>
  <c r="BE450" i="3"/>
  <c r="BF450" i="3" s="1"/>
  <c r="BE448" i="3"/>
  <c r="BF448" i="3" s="1"/>
  <c r="BE446" i="3"/>
  <c r="BF446" i="3" s="1"/>
  <c r="BE444" i="3"/>
  <c r="BF444" i="3" s="1"/>
  <c r="BE442" i="3"/>
  <c r="BF442" i="3" s="1"/>
  <c r="BE440" i="3"/>
  <c r="BF440" i="3" s="1"/>
  <c r="BE438" i="3"/>
  <c r="BF438" i="3" s="1"/>
  <c r="BE436" i="3"/>
  <c r="BF436" i="3" s="1"/>
  <c r="BE434" i="3"/>
  <c r="BF434" i="3" s="1"/>
  <c r="BE432" i="3"/>
  <c r="BF432" i="3" s="1"/>
  <c r="BE430" i="3"/>
  <c r="BF430" i="3" s="1"/>
  <c r="BE428" i="3"/>
  <c r="BF428" i="3" s="1"/>
  <c r="BE426" i="3"/>
  <c r="BF426" i="3" s="1"/>
  <c r="BE424" i="3"/>
  <c r="BF424" i="3" s="1"/>
  <c r="BE422" i="3"/>
  <c r="BF422" i="3" s="1"/>
  <c r="BE420" i="3"/>
  <c r="BF420" i="3" s="1"/>
  <c r="BE418" i="3"/>
  <c r="BF418" i="3" s="1"/>
  <c r="BE416" i="3"/>
  <c r="BF416" i="3" s="1"/>
  <c r="BE414" i="3"/>
  <c r="BF414" i="3" s="1"/>
  <c r="BE412" i="3"/>
  <c r="BF412" i="3" s="1"/>
  <c r="BE410" i="3"/>
  <c r="BF410" i="3" s="1"/>
  <c r="BE408" i="3"/>
  <c r="BF408" i="3" s="1"/>
  <c r="BE406" i="3"/>
  <c r="BF406" i="3" s="1"/>
  <c r="BE404" i="3"/>
  <c r="BF404" i="3" s="1"/>
  <c r="BE402" i="3"/>
  <c r="BF402" i="3" s="1"/>
  <c r="BE400" i="3"/>
  <c r="BF400" i="3" s="1"/>
  <c r="BE398" i="3"/>
  <c r="BF398" i="3" s="1"/>
  <c r="BE396" i="3"/>
  <c r="BF396" i="3" s="1"/>
  <c r="BE394" i="3"/>
  <c r="BF394" i="3" s="1"/>
  <c r="BE392" i="3"/>
  <c r="BF392" i="3" s="1"/>
  <c r="BE390" i="3"/>
  <c r="BF390" i="3" s="1"/>
  <c r="BE388" i="3"/>
  <c r="BF388" i="3" s="1"/>
  <c r="BE386" i="3"/>
  <c r="BF386" i="3" s="1"/>
  <c r="BE384" i="3"/>
  <c r="BF384" i="3" s="1"/>
  <c r="BE382" i="3"/>
  <c r="BF382" i="3" s="1"/>
  <c r="BE380" i="3"/>
  <c r="BF380" i="3" s="1"/>
  <c r="BE378" i="3"/>
  <c r="BF378" i="3" s="1"/>
  <c r="BE376" i="3"/>
  <c r="BF376" i="3" s="1"/>
  <c r="BE374" i="3"/>
  <c r="BF374" i="3" s="1"/>
  <c r="BE372" i="3"/>
  <c r="BF372" i="3" s="1"/>
  <c r="BE370" i="3"/>
  <c r="BF370" i="3" s="1"/>
  <c r="BE368" i="3"/>
  <c r="BF368" i="3" s="1"/>
  <c r="BE366" i="3"/>
  <c r="BF366" i="3" s="1"/>
  <c r="BE364" i="3"/>
  <c r="BF364" i="3" s="1"/>
  <c r="BE362" i="3"/>
  <c r="BF362" i="3" s="1"/>
  <c r="BE360" i="3"/>
  <c r="BF360" i="3" s="1"/>
  <c r="BE358" i="3"/>
  <c r="BF358" i="3" s="1"/>
  <c r="BE356" i="3"/>
  <c r="BF356" i="3" s="1"/>
  <c r="BE354" i="3"/>
  <c r="BF354" i="3" s="1"/>
  <c r="BE352" i="3"/>
  <c r="BF352" i="3" s="1"/>
  <c r="BE350" i="3"/>
  <c r="BF350" i="3" s="1"/>
  <c r="BE348" i="3"/>
  <c r="BF348" i="3" s="1"/>
  <c r="BE346" i="3"/>
  <c r="BF346" i="3" s="1"/>
  <c r="BE344" i="3"/>
  <c r="BF344" i="3" s="1"/>
  <c r="BE342" i="3"/>
  <c r="BF342" i="3" s="1"/>
  <c r="BE340" i="3"/>
  <c r="BF340" i="3" s="1"/>
  <c r="BE338" i="3"/>
  <c r="BF338" i="3" s="1"/>
  <c r="BE336" i="3"/>
  <c r="BF336" i="3" s="1"/>
  <c r="BE334" i="3"/>
  <c r="BF334" i="3" s="1"/>
  <c r="BE332" i="3"/>
  <c r="BF332" i="3" s="1"/>
  <c r="BE330" i="3"/>
  <c r="BF330" i="3" s="1"/>
  <c r="BE328" i="3"/>
  <c r="BF328" i="3" s="1"/>
  <c r="BE326" i="3"/>
  <c r="BF326" i="3" s="1"/>
  <c r="BE324" i="3"/>
  <c r="BF324" i="3" s="1"/>
  <c r="BE322" i="3"/>
  <c r="BF322" i="3" s="1"/>
  <c r="BE320" i="3"/>
  <c r="BF320" i="3" s="1"/>
  <c r="BE318" i="3"/>
  <c r="BF318" i="3" s="1"/>
  <c r="BE316" i="3"/>
  <c r="BF316" i="3" s="1"/>
  <c r="BE314" i="3"/>
  <c r="BF314" i="3" s="1"/>
  <c r="BE312" i="3"/>
  <c r="BF312" i="3" s="1"/>
  <c r="BE310" i="3"/>
  <c r="BF310" i="3" s="1"/>
  <c r="BE308" i="3"/>
  <c r="BF308" i="3" s="1"/>
  <c r="BE306" i="3"/>
  <c r="BF306" i="3" s="1"/>
  <c r="BE304" i="3"/>
  <c r="BF304" i="3" s="1"/>
  <c r="BE302" i="3"/>
  <c r="BF302" i="3" s="1"/>
  <c r="BE300" i="3"/>
  <c r="BF300" i="3" s="1"/>
  <c r="BE298" i="3"/>
  <c r="BF298" i="3" s="1"/>
  <c r="BE296" i="3"/>
  <c r="BF296" i="3" s="1"/>
  <c r="BE294" i="3"/>
  <c r="BF294" i="3" s="1"/>
  <c r="BE292" i="3"/>
  <c r="BF292" i="3" s="1"/>
  <c r="BE290" i="3"/>
  <c r="BF290" i="3" s="1"/>
  <c r="BE288" i="3"/>
  <c r="BF288" i="3" s="1"/>
  <c r="BE286" i="3"/>
  <c r="BF286" i="3" s="1"/>
  <c r="BE284" i="3"/>
  <c r="BF284" i="3" s="1"/>
  <c r="BE282" i="3"/>
  <c r="BF282" i="3" s="1"/>
  <c r="BE280" i="3"/>
  <c r="BF280" i="3" s="1"/>
  <c r="BE278" i="3"/>
  <c r="BF278" i="3" s="1"/>
  <c r="BE276" i="3"/>
  <c r="BF276" i="3" s="1"/>
  <c r="BE274" i="3"/>
  <c r="BF274" i="3" s="1"/>
  <c r="BE272" i="3"/>
  <c r="BF272" i="3" s="1"/>
  <c r="BE270" i="3"/>
  <c r="BF270" i="3" s="1"/>
  <c r="BE268" i="3"/>
  <c r="BF268" i="3" s="1"/>
  <c r="BE266" i="3"/>
  <c r="BF266" i="3" s="1"/>
  <c r="BE264" i="3"/>
  <c r="BF264" i="3" s="1"/>
  <c r="BE262" i="3"/>
  <c r="BF262" i="3" s="1"/>
  <c r="BE260" i="3"/>
  <c r="BF260" i="3" s="1"/>
  <c r="BE258" i="3"/>
  <c r="BF258" i="3" s="1"/>
  <c r="BE256" i="3"/>
  <c r="BF256" i="3" s="1"/>
  <c r="BE254" i="3"/>
  <c r="BF254" i="3" s="1"/>
  <c r="BE252" i="3"/>
  <c r="BF252" i="3" s="1"/>
  <c r="BE250" i="3"/>
  <c r="BF250" i="3" s="1"/>
  <c r="BE248" i="3"/>
  <c r="BF248" i="3" s="1"/>
  <c r="BE246" i="3"/>
  <c r="BF246" i="3" s="1"/>
  <c r="BE244" i="3"/>
  <c r="BF244" i="3" s="1"/>
  <c r="BE242" i="3"/>
  <c r="BF242" i="3" s="1"/>
  <c r="BE240" i="3"/>
  <c r="BF240" i="3" s="1"/>
  <c r="BE238" i="3"/>
  <c r="BF238" i="3" s="1"/>
  <c r="BE236" i="3"/>
  <c r="BF236" i="3" s="1"/>
  <c r="BE234" i="3"/>
  <c r="BF234" i="3" s="1"/>
  <c r="BE232" i="3"/>
  <c r="BF232" i="3" s="1"/>
  <c r="BE230" i="3"/>
  <c r="BF230" i="3" s="1"/>
  <c r="BE228" i="3"/>
  <c r="BF228" i="3" s="1"/>
  <c r="BE226" i="3"/>
  <c r="BF226" i="3" s="1"/>
  <c r="BE224" i="3"/>
  <c r="BF224" i="3" s="1"/>
  <c r="BE222" i="3"/>
  <c r="BF222" i="3" s="1"/>
  <c r="BE220" i="3"/>
  <c r="BF220" i="3" s="1"/>
  <c r="BE218" i="3"/>
  <c r="BF218" i="3" s="1"/>
  <c r="BE216" i="3"/>
  <c r="BF216" i="3" s="1"/>
  <c r="BE214" i="3"/>
  <c r="BF214" i="3" s="1"/>
  <c r="BE212" i="3"/>
  <c r="BF212" i="3" s="1"/>
  <c r="BE210" i="3"/>
  <c r="BF210" i="3" s="1"/>
  <c r="BE208" i="3"/>
  <c r="BF208" i="3" s="1"/>
  <c r="BE206" i="3"/>
  <c r="BF206" i="3" s="1"/>
  <c r="BE204" i="3"/>
  <c r="BF204" i="3" s="1"/>
  <c r="BE202" i="3"/>
  <c r="BF202" i="3" s="1"/>
  <c r="BE200" i="3"/>
  <c r="BF200" i="3" s="1"/>
  <c r="BE198" i="3"/>
  <c r="BF198" i="3" s="1"/>
  <c r="BE196" i="3"/>
  <c r="BF196" i="3" s="1"/>
  <c r="BE194" i="3"/>
  <c r="BF194" i="3" s="1"/>
  <c r="BE192" i="3"/>
  <c r="BF192" i="3" s="1"/>
  <c r="BE190" i="3"/>
  <c r="BF190" i="3" s="1"/>
  <c r="BE188" i="3"/>
  <c r="BF188" i="3" s="1"/>
  <c r="BE186" i="3"/>
  <c r="BF186" i="3" s="1"/>
  <c r="BE184" i="3"/>
  <c r="BF184" i="3" s="1"/>
  <c r="BE182" i="3"/>
  <c r="BF182" i="3" s="1"/>
  <c r="BE180" i="3"/>
  <c r="BF180" i="3" s="1"/>
  <c r="BE178" i="3"/>
  <c r="BF178" i="3" s="1"/>
  <c r="BE176" i="3"/>
  <c r="BF176" i="3" s="1"/>
  <c r="BE174" i="3"/>
  <c r="BF174" i="3" s="1"/>
  <c r="BE172" i="3"/>
  <c r="BF172" i="3" s="1"/>
  <c r="BE170" i="3"/>
  <c r="BF170" i="3" s="1"/>
  <c r="BE168" i="3"/>
  <c r="BF168" i="3" s="1"/>
  <c r="BE166" i="3"/>
  <c r="BF166" i="3" s="1"/>
  <c r="BE164" i="3"/>
  <c r="BF164" i="3" s="1"/>
  <c r="BE162" i="3"/>
  <c r="BF162" i="3" s="1"/>
  <c r="BE160" i="3"/>
  <c r="BF160" i="3" s="1"/>
  <c r="BE158" i="3"/>
  <c r="BF158" i="3" s="1"/>
  <c r="BE156" i="3"/>
  <c r="BF156" i="3" s="1"/>
  <c r="BE154" i="3"/>
  <c r="BF154" i="3" s="1"/>
  <c r="BE152" i="3"/>
  <c r="BF152" i="3" s="1"/>
  <c r="BE150" i="3"/>
  <c r="BF150" i="3" s="1"/>
  <c r="BE148" i="3"/>
  <c r="BF148" i="3" s="1"/>
  <c r="BE146" i="3"/>
  <c r="BF146" i="3" s="1"/>
  <c r="BE144" i="3"/>
  <c r="BF144" i="3" s="1"/>
  <c r="BE142" i="3"/>
  <c r="BF142" i="3" s="1"/>
  <c r="BE140" i="3"/>
  <c r="BF140" i="3" s="1"/>
  <c r="BE138" i="3"/>
  <c r="BF138" i="3" s="1"/>
  <c r="BE136" i="3"/>
  <c r="BF136" i="3" s="1"/>
  <c r="BE134" i="3"/>
  <c r="BF134" i="3" s="1"/>
  <c r="BE132" i="3"/>
  <c r="BF132" i="3" s="1"/>
  <c r="BE130" i="3"/>
  <c r="BF130" i="3" s="1"/>
  <c r="BE128" i="3"/>
  <c r="BF128" i="3" s="1"/>
  <c r="BE126" i="3"/>
  <c r="BF126" i="3" s="1"/>
  <c r="BE124" i="3"/>
  <c r="BF124" i="3" s="1"/>
  <c r="BE122" i="3"/>
  <c r="BF122" i="3" s="1"/>
  <c r="BE120" i="3"/>
  <c r="BF120" i="3" s="1"/>
  <c r="BE118" i="3"/>
  <c r="BF118" i="3" s="1"/>
  <c r="BE116" i="3"/>
  <c r="BF116" i="3" s="1"/>
  <c r="BE114" i="3"/>
  <c r="BF114" i="3" s="1"/>
  <c r="BE112" i="3"/>
  <c r="BF112" i="3" s="1"/>
  <c r="BE110" i="3"/>
  <c r="BF110" i="3" s="1"/>
  <c r="BE108" i="3"/>
  <c r="BF108" i="3" s="1"/>
  <c r="BE106" i="3"/>
  <c r="BF106" i="3" s="1"/>
  <c r="BE104" i="3"/>
  <c r="BF104" i="3" s="1"/>
  <c r="BE102" i="3"/>
  <c r="BF102" i="3" s="1"/>
  <c r="BE100" i="3"/>
  <c r="BF100" i="3" s="1"/>
  <c r="BE98" i="3"/>
  <c r="BF98" i="3" s="1"/>
  <c r="BE96" i="3"/>
  <c r="BF96" i="3" s="1"/>
  <c r="BE94" i="3"/>
  <c r="BF94" i="3" s="1"/>
  <c r="BE92" i="3"/>
  <c r="BF92" i="3" s="1"/>
  <c r="BE90" i="3"/>
  <c r="BF90" i="3" s="1"/>
  <c r="BE88" i="3"/>
  <c r="BF88" i="3" s="1"/>
  <c r="BE86" i="3"/>
  <c r="BF86" i="3" s="1"/>
  <c r="BE84" i="3"/>
  <c r="BF84" i="3" s="1"/>
  <c r="BE82" i="3"/>
  <c r="BF82" i="3" s="1"/>
  <c r="BE80" i="3"/>
  <c r="BF80" i="3" s="1"/>
  <c r="BE78" i="3"/>
  <c r="BF78" i="3" s="1"/>
  <c r="BE76" i="3"/>
  <c r="BF76" i="3" s="1"/>
  <c r="BE74" i="3"/>
  <c r="BF74" i="3" s="1"/>
  <c r="BE72" i="3"/>
  <c r="BF72" i="3" s="1"/>
  <c r="BE70" i="3"/>
  <c r="BF70" i="3" s="1"/>
  <c r="BE68" i="3"/>
  <c r="BF68" i="3" s="1"/>
  <c r="BE66" i="3"/>
  <c r="BF66" i="3" s="1"/>
  <c r="BE64" i="3"/>
  <c r="BF64" i="3" s="1"/>
  <c r="BE62" i="3"/>
  <c r="BF62" i="3" s="1"/>
  <c r="BE60" i="3"/>
  <c r="BF60" i="3" s="1"/>
  <c r="BE58" i="3"/>
  <c r="BF58" i="3" s="1"/>
  <c r="BE56" i="3"/>
  <c r="BF56" i="3" s="1"/>
  <c r="BE54" i="3"/>
  <c r="BF54" i="3" s="1"/>
  <c r="BE52" i="3"/>
  <c r="BF52" i="3" s="1"/>
  <c r="BE50" i="3"/>
  <c r="BF50" i="3" s="1"/>
  <c r="BE48" i="3"/>
  <c r="BF48" i="3" s="1"/>
  <c r="BE46" i="3"/>
  <c r="BF46" i="3" s="1"/>
  <c r="BE44" i="3"/>
  <c r="BF44" i="3" s="1"/>
  <c r="BE42" i="3"/>
  <c r="BF42" i="3" s="1"/>
  <c r="BE40" i="3"/>
  <c r="BF40" i="3" s="1"/>
  <c r="BE38" i="3"/>
  <c r="BF38" i="3" s="1"/>
  <c r="BE36" i="3"/>
  <c r="BF36" i="3" s="1"/>
  <c r="BE34" i="3"/>
  <c r="BF34" i="3" s="1"/>
  <c r="BE32" i="3"/>
  <c r="BF32" i="3" s="1"/>
  <c r="BE30" i="3"/>
  <c r="BF30" i="3" s="1"/>
  <c r="BE28" i="3"/>
  <c r="BF28" i="3" s="1"/>
  <c r="BE26" i="3"/>
  <c r="BF26" i="3" s="1"/>
  <c r="BE24" i="3"/>
  <c r="BF24" i="3" s="1"/>
  <c r="BE22" i="3"/>
  <c r="BF22" i="3" s="1"/>
  <c r="BE20" i="3"/>
  <c r="BF20" i="3" s="1"/>
  <c r="BE18" i="3"/>
  <c r="L16" i="4"/>
  <c r="E17" i="4" s="1"/>
  <c r="O10" i="8"/>
  <c r="K20" i="11" s="1"/>
  <c r="N12" i="5"/>
  <c r="E13" i="5" s="1"/>
  <c r="D24" i="10"/>
  <c r="E26" i="18"/>
  <c r="K26" i="18" s="1"/>
  <c r="N25" i="18"/>
  <c r="Q25" i="18" s="1"/>
  <c r="E20" i="18"/>
  <c r="N19" i="18"/>
  <c r="Q19" i="18" s="1"/>
  <c r="E16" i="18"/>
  <c r="N15" i="18"/>
  <c r="Q15" i="18" s="1"/>
  <c r="E12" i="18"/>
  <c r="N11" i="18"/>
  <c r="M10" i="8"/>
  <c r="M515" i="8" s="1"/>
  <c r="AH3" i="3"/>
  <c r="AF13" i="3"/>
  <c r="C8" i="9"/>
  <c r="J14" i="3"/>
  <c r="P16" i="7"/>
  <c r="Q16" i="7" s="1"/>
  <c r="V16" i="7"/>
  <c r="P18" i="7"/>
  <c r="Q18" i="7" s="1"/>
  <c r="V18" i="7"/>
  <c r="P20" i="7"/>
  <c r="Q20" i="7" s="1"/>
  <c r="V20" i="7"/>
  <c r="P22" i="7"/>
  <c r="Q22" i="7" s="1"/>
  <c r="V22" i="7"/>
  <c r="P24" i="7"/>
  <c r="Q24" i="7" s="1"/>
  <c r="V24" i="7"/>
  <c r="P26" i="7"/>
  <c r="Q26" i="7" s="1"/>
  <c r="V26" i="7"/>
  <c r="P28" i="7"/>
  <c r="Q28" i="7" s="1"/>
  <c r="V28" i="7"/>
  <c r="P30" i="7"/>
  <c r="Q30" i="7" s="1"/>
  <c r="V30" i="7"/>
  <c r="P32" i="7"/>
  <c r="Q32" i="7" s="1"/>
  <c r="V32" i="7"/>
  <c r="P34" i="7"/>
  <c r="Q34" i="7" s="1"/>
  <c r="V34" i="7"/>
  <c r="P36" i="7"/>
  <c r="Q36" i="7" s="1"/>
  <c r="V36" i="7"/>
  <c r="P38" i="7"/>
  <c r="Q38" i="7" s="1"/>
  <c r="V38" i="7"/>
  <c r="P40" i="7"/>
  <c r="Q40" i="7" s="1"/>
  <c r="V40" i="7"/>
  <c r="P42" i="7"/>
  <c r="Q42" i="7" s="1"/>
  <c r="V42" i="7"/>
  <c r="P44" i="7"/>
  <c r="Q44" i="7" s="1"/>
  <c r="V44" i="7"/>
  <c r="P46" i="7"/>
  <c r="Q46" i="7" s="1"/>
  <c r="V46" i="7"/>
  <c r="P48" i="7"/>
  <c r="Q48" i="7" s="1"/>
  <c r="V48" i="7"/>
  <c r="P50" i="7"/>
  <c r="Q50" i="7" s="1"/>
  <c r="V50" i="7"/>
  <c r="P52" i="7"/>
  <c r="Q52" i="7" s="1"/>
  <c r="V52" i="7"/>
  <c r="P54" i="7"/>
  <c r="Q54" i="7" s="1"/>
  <c r="V54" i="7"/>
  <c r="P56" i="7"/>
  <c r="Q56" i="7" s="1"/>
  <c r="V56" i="7"/>
  <c r="P58" i="7"/>
  <c r="Q58" i="7" s="1"/>
  <c r="V58" i="7"/>
  <c r="P60" i="7"/>
  <c r="Q60" i="7" s="1"/>
  <c r="V60" i="7"/>
  <c r="P62" i="7"/>
  <c r="Q62" i="7" s="1"/>
  <c r="V62" i="7"/>
  <c r="P64" i="7"/>
  <c r="Q64" i="7" s="1"/>
  <c r="V64" i="7"/>
  <c r="P66" i="7"/>
  <c r="Q66" i="7" s="1"/>
  <c r="V66" i="7"/>
  <c r="P68" i="7"/>
  <c r="Q68" i="7" s="1"/>
  <c r="V68" i="7"/>
  <c r="P70" i="7"/>
  <c r="Q70" i="7" s="1"/>
  <c r="V70" i="7"/>
  <c r="P72" i="7"/>
  <c r="Q72" i="7" s="1"/>
  <c r="V72" i="7"/>
  <c r="P74" i="7"/>
  <c r="Q74" i="7" s="1"/>
  <c r="V74" i="7"/>
  <c r="P76" i="7"/>
  <c r="Q76" i="7" s="1"/>
  <c r="V76" i="7"/>
  <c r="P78" i="7"/>
  <c r="Q78" i="7" s="1"/>
  <c r="V78" i="7"/>
  <c r="P80" i="7"/>
  <c r="Q80" i="7" s="1"/>
  <c r="V80" i="7"/>
  <c r="P82" i="7"/>
  <c r="Q82" i="7" s="1"/>
  <c r="V82" i="7"/>
  <c r="P84" i="7"/>
  <c r="Q84" i="7" s="1"/>
  <c r="V84" i="7"/>
  <c r="P86" i="7"/>
  <c r="Q86" i="7" s="1"/>
  <c r="V86" i="7"/>
  <c r="P88" i="7"/>
  <c r="Q88" i="7" s="1"/>
  <c r="V88" i="7"/>
  <c r="P90" i="7"/>
  <c r="Q90" i="7" s="1"/>
  <c r="V90" i="7"/>
  <c r="P92" i="7"/>
  <c r="Q92" i="7" s="1"/>
  <c r="V92" i="7"/>
  <c r="P94" i="7"/>
  <c r="Q94" i="7" s="1"/>
  <c r="V94" i="7"/>
  <c r="P96" i="7"/>
  <c r="Q96" i="7" s="1"/>
  <c r="V96" i="7"/>
  <c r="P98" i="7"/>
  <c r="Q98" i="7" s="1"/>
  <c r="V98" i="7"/>
  <c r="P100" i="7"/>
  <c r="Q100" i="7" s="1"/>
  <c r="V100" i="7"/>
  <c r="P102" i="7"/>
  <c r="Q102" i="7" s="1"/>
  <c r="V102" i="7"/>
  <c r="P104" i="7"/>
  <c r="Q104" i="7" s="1"/>
  <c r="V104" i="7"/>
  <c r="P106" i="7"/>
  <c r="Q106" i="7" s="1"/>
  <c r="V106" i="7"/>
  <c r="P108" i="7"/>
  <c r="Q108" i="7" s="1"/>
  <c r="V108" i="7"/>
  <c r="P110" i="7"/>
  <c r="Q110" i="7" s="1"/>
  <c r="V110" i="7"/>
  <c r="P112" i="7"/>
  <c r="Q112" i="7" s="1"/>
  <c r="V112" i="7"/>
  <c r="P114" i="7"/>
  <c r="Q114" i="7" s="1"/>
  <c r="V114" i="7"/>
  <c r="P116" i="7"/>
  <c r="Q116" i="7" s="1"/>
  <c r="V116" i="7"/>
  <c r="P118" i="7"/>
  <c r="Q118" i="7" s="1"/>
  <c r="V118" i="7"/>
  <c r="P120" i="7"/>
  <c r="Q120" i="7" s="1"/>
  <c r="V120" i="7"/>
  <c r="P122" i="7"/>
  <c r="Q122" i="7" s="1"/>
  <c r="V122" i="7"/>
  <c r="P124" i="7"/>
  <c r="Q124" i="7" s="1"/>
  <c r="V124" i="7"/>
  <c r="P126" i="7"/>
  <c r="Q126" i="7" s="1"/>
  <c r="V126" i="7"/>
  <c r="P128" i="7"/>
  <c r="Q128" i="7" s="1"/>
  <c r="V128" i="7"/>
  <c r="P130" i="7"/>
  <c r="Q130" i="7" s="1"/>
  <c r="V130" i="7"/>
  <c r="P132" i="7"/>
  <c r="Q132" i="7" s="1"/>
  <c r="V132" i="7"/>
  <c r="P134" i="7"/>
  <c r="Q134" i="7" s="1"/>
  <c r="V134" i="7"/>
  <c r="P136" i="7"/>
  <c r="Q136" i="7" s="1"/>
  <c r="V136" i="7"/>
  <c r="P138" i="7"/>
  <c r="Q138" i="7" s="1"/>
  <c r="V138" i="7"/>
  <c r="P140" i="7"/>
  <c r="Q140" i="7" s="1"/>
  <c r="V140" i="7"/>
  <c r="P142" i="7"/>
  <c r="Q142" i="7" s="1"/>
  <c r="V142" i="7"/>
  <c r="P144" i="7"/>
  <c r="Q144" i="7" s="1"/>
  <c r="V144" i="7"/>
  <c r="P146" i="7"/>
  <c r="Q146" i="7" s="1"/>
  <c r="V146" i="7"/>
  <c r="P148" i="7"/>
  <c r="Q148" i="7" s="1"/>
  <c r="V148" i="7"/>
  <c r="P150" i="7"/>
  <c r="Q150" i="7" s="1"/>
  <c r="V150" i="7"/>
  <c r="P152" i="7"/>
  <c r="Q152" i="7" s="1"/>
  <c r="V152" i="7"/>
  <c r="P154" i="7"/>
  <c r="Q154" i="7" s="1"/>
  <c r="V154" i="7"/>
  <c r="P156" i="7"/>
  <c r="Q156" i="7" s="1"/>
  <c r="V156" i="7"/>
  <c r="P158" i="7"/>
  <c r="Q158" i="7" s="1"/>
  <c r="V158" i="7"/>
  <c r="P160" i="7"/>
  <c r="Q160" i="7" s="1"/>
  <c r="V160" i="7"/>
  <c r="P162" i="7"/>
  <c r="Q162" i="7" s="1"/>
  <c r="V162" i="7"/>
  <c r="P164" i="7"/>
  <c r="Q164" i="7" s="1"/>
  <c r="V164" i="7"/>
  <c r="P166" i="7"/>
  <c r="Q166" i="7" s="1"/>
  <c r="V166" i="7"/>
  <c r="P168" i="7"/>
  <c r="Q168" i="7" s="1"/>
  <c r="V168" i="7"/>
  <c r="P170" i="7"/>
  <c r="Q170" i="7" s="1"/>
  <c r="V170" i="7"/>
  <c r="P172" i="7"/>
  <c r="Q172" i="7" s="1"/>
  <c r="V172" i="7"/>
  <c r="P174" i="7"/>
  <c r="Q174" i="7" s="1"/>
  <c r="V174" i="7"/>
  <c r="P176" i="7"/>
  <c r="Q176" i="7" s="1"/>
  <c r="V176" i="7"/>
  <c r="P178" i="7"/>
  <c r="Q178" i="7" s="1"/>
  <c r="V178" i="7"/>
  <c r="P180" i="7"/>
  <c r="Q180" i="7" s="1"/>
  <c r="V180" i="7"/>
  <c r="P182" i="7"/>
  <c r="Q182" i="7" s="1"/>
  <c r="V182" i="7"/>
  <c r="P184" i="7"/>
  <c r="Q184" i="7" s="1"/>
  <c r="V184" i="7"/>
  <c r="P186" i="7"/>
  <c r="Q186" i="7" s="1"/>
  <c r="V186" i="7"/>
  <c r="P188" i="7"/>
  <c r="Q188" i="7" s="1"/>
  <c r="V188" i="7"/>
  <c r="P190" i="7"/>
  <c r="Q190" i="7" s="1"/>
  <c r="V190" i="7"/>
  <c r="P192" i="7"/>
  <c r="Q192" i="7" s="1"/>
  <c r="V192" i="7"/>
  <c r="P194" i="7"/>
  <c r="Q194" i="7" s="1"/>
  <c r="V194" i="7"/>
  <c r="P196" i="7"/>
  <c r="Q196" i="7" s="1"/>
  <c r="V196" i="7"/>
  <c r="P198" i="7"/>
  <c r="Q198" i="7" s="1"/>
  <c r="V198" i="7"/>
  <c r="P200" i="7"/>
  <c r="Q200" i="7" s="1"/>
  <c r="V200" i="7"/>
  <c r="P202" i="7"/>
  <c r="Q202" i="7" s="1"/>
  <c r="V202" i="7"/>
  <c r="P204" i="7"/>
  <c r="Q204" i="7" s="1"/>
  <c r="V204" i="7"/>
  <c r="P206" i="7"/>
  <c r="Q206" i="7" s="1"/>
  <c r="V206" i="7"/>
  <c r="P208" i="7"/>
  <c r="Q208" i="7" s="1"/>
  <c r="V208" i="7"/>
  <c r="P210" i="7"/>
  <c r="Q210" i="7" s="1"/>
  <c r="V210" i="7"/>
  <c r="P212" i="7"/>
  <c r="Q212" i="7" s="1"/>
  <c r="V212" i="7"/>
  <c r="P214" i="7"/>
  <c r="Q214" i="7" s="1"/>
  <c r="V214" i="7"/>
  <c r="P216" i="7"/>
  <c r="Q216" i="7" s="1"/>
  <c r="V216" i="7"/>
  <c r="P218" i="7"/>
  <c r="Q218" i="7" s="1"/>
  <c r="V218" i="7"/>
  <c r="P220" i="7"/>
  <c r="Q220" i="7" s="1"/>
  <c r="V220" i="7"/>
  <c r="P222" i="7"/>
  <c r="Q222" i="7" s="1"/>
  <c r="V222" i="7"/>
  <c r="P224" i="7"/>
  <c r="Q224" i="7" s="1"/>
  <c r="V224" i="7"/>
  <c r="P226" i="7"/>
  <c r="Q226" i="7" s="1"/>
  <c r="V226" i="7"/>
  <c r="P228" i="7"/>
  <c r="Q228" i="7" s="1"/>
  <c r="V228" i="7"/>
  <c r="P230" i="7"/>
  <c r="Q230" i="7" s="1"/>
  <c r="V230" i="7"/>
  <c r="P232" i="7"/>
  <c r="Q232" i="7" s="1"/>
  <c r="V232" i="7"/>
  <c r="P234" i="7"/>
  <c r="Q234" i="7" s="1"/>
  <c r="V234" i="7"/>
  <c r="P236" i="7"/>
  <c r="Q236" i="7" s="1"/>
  <c r="V236" i="7"/>
  <c r="P238" i="7"/>
  <c r="Q238" i="7" s="1"/>
  <c r="V238" i="7"/>
  <c r="P240" i="7"/>
  <c r="Q240" i="7" s="1"/>
  <c r="V240" i="7"/>
  <c r="P242" i="7"/>
  <c r="Q242" i="7" s="1"/>
  <c r="V242" i="7"/>
  <c r="P244" i="7"/>
  <c r="Q244" i="7" s="1"/>
  <c r="V244" i="7"/>
  <c r="P246" i="7"/>
  <c r="Q246" i="7" s="1"/>
  <c r="V246" i="7"/>
  <c r="P248" i="7"/>
  <c r="Q248" i="7" s="1"/>
  <c r="V248" i="7"/>
  <c r="P250" i="7"/>
  <c r="Q250" i="7" s="1"/>
  <c r="V250" i="7"/>
  <c r="P252" i="7"/>
  <c r="Q252" i="7" s="1"/>
  <c r="V252" i="7"/>
  <c r="P254" i="7"/>
  <c r="Q254" i="7" s="1"/>
  <c r="V254" i="7"/>
  <c r="P256" i="7"/>
  <c r="Q256" i="7" s="1"/>
  <c r="V256" i="7"/>
  <c r="P258" i="7"/>
  <c r="Q258" i="7" s="1"/>
  <c r="V258" i="7"/>
  <c r="P260" i="7"/>
  <c r="Q260" i="7" s="1"/>
  <c r="V260" i="7"/>
  <c r="P262" i="7"/>
  <c r="Q262" i="7" s="1"/>
  <c r="V262" i="7"/>
  <c r="P264" i="7"/>
  <c r="Q264" i="7" s="1"/>
  <c r="V264" i="7"/>
  <c r="P266" i="7"/>
  <c r="Q266" i="7" s="1"/>
  <c r="V266" i="7"/>
  <c r="P268" i="7"/>
  <c r="Q268" i="7" s="1"/>
  <c r="V268" i="7"/>
  <c r="P270" i="7"/>
  <c r="Q270" i="7" s="1"/>
  <c r="V270" i="7"/>
  <c r="P272" i="7"/>
  <c r="Q272" i="7" s="1"/>
  <c r="V272" i="7"/>
  <c r="P274" i="7"/>
  <c r="Q274" i="7" s="1"/>
  <c r="V274" i="7"/>
  <c r="P276" i="7"/>
  <c r="Q276" i="7" s="1"/>
  <c r="V276" i="7"/>
  <c r="P278" i="7"/>
  <c r="Q278" i="7" s="1"/>
  <c r="V278" i="7"/>
  <c r="P280" i="7"/>
  <c r="Q280" i="7" s="1"/>
  <c r="V280" i="7"/>
  <c r="P282" i="7"/>
  <c r="Q282" i="7" s="1"/>
  <c r="V282" i="7"/>
  <c r="P284" i="7"/>
  <c r="Q284" i="7" s="1"/>
  <c r="V284" i="7"/>
  <c r="P286" i="7"/>
  <c r="Q286" i="7" s="1"/>
  <c r="V286" i="7"/>
  <c r="P288" i="7"/>
  <c r="Q288" i="7" s="1"/>
  <c r="V288" i="7"/>
  <c r="P290" i="7"/>
  <c r="Q290" i="7" s="1"/>
  <c r="V290" i="7"/>
  <c r="P292" i="7"/>
  <c r="Q292" i="7" s="1"/>
  <c r="V292" i="7"/>
  <c r="P294" i="7"/>
  <c r="Q294" i="7" s="1"/>
  <c r="V294" i="7"/>
  <c r="P296" i="7"/>
  <c r="Q296" i="7" s="1"/>
  <c r="V296" i="7"/>
  <c r="P298" i="7"/>
  <c r="Q298" i="7" s="1"/>
  <c r="V298" i="7"/>
  <c r="P300" i="7"/>
  <c r="Q300" i="7" s="1"/>
  <c r="V300" i="7"/>
  <c r="P302" i="7"/>
  <c r="Q302" i="7" s="1"/>
  <c r="V302" i="7"/>
  <c r="P304" i="7"/>
  <c r="Q304" i="7" s="1"/>
  <c r="V304" i="7"/>
  <c r="P306" i="7"/>
  <c r="Q306" i="7" s="1"/>
  <c r="V306" i="7"/>
  <c r="P308" i="7"/>
  <c r="Q308" i="7" s="1"/>
  <c r="V308" i="7"/>
  <c r="P310" i="7"/>
  <c r="Q310" i="7" s="1"/>
  <c r="V310" i="7"/>
  <c r="P312" i="7"/>
  <c r="Q312" i="7" s="1"/>
  <c r="V312" i="7"/>
  <c r="P314" i="7"/>
  <c r="Q314" i="7" s="1"/>
  <c r="V314" i="7"/>
  <c r="P316" i="7"/>
  <c r="Q316" i="7" s="1"/>
  <c r="V316" i="7"/>
  <c r="P318" i="7"/>
  <c r="Q318" i="7" s="1"/>
  <c r="V318" i="7"/>
  <c r="P320" i="7"/>
  <c r="Q320" i="7" s="1"/>
  <c r="V320" i="7"/>
  <c r="P322" i="7"/>
  <c r="Q322" i="7" s="1"/>
  <c r="V322" i="7"/>
  <c r="P324" i="7"/>
  <c r="Q324" i="7" s="1"/>
  <c r="V324" i="7"/>
  <c r="P326" i="7"/>
  <c r="Q326" i="7" s="1"/>
  <c r="V326" i="7"/>
  <c r="P328" i="7"/>
  <c r="Q328" i="7" s="1"/>
  <c r="V328" i="7"/>
  <c r="P330" i="7"/>
  <c r="Q330" i="7" s="1"/>
  <c r="V330" i="7"/>
  <c r="P332" i="7"/>
  <c r="Q332" i="7" s="1"/>
  <c r="V332" i="7"/>
  <c r="P334" i="7"/>
  <c r="Q334" i="7" s="1"/>
  <c r="V334" i="7"/>
  <c r="P336" i="7"/>
  <c r="Q336" i="7" s="1"/>
  <c r="V336" i="7"/>
  <c r="P338" i="7"/>
  <c r="Q338" i="7" s="1"/>
  <c r="V338" i="7"/>
  <c r="P340" i="7"/>
  <c r="Q340" i="7" s="1"/>
  <c r="V340" i="7"/>
  <c r="P342" i="7"/>
  <c r="Q342" i="7" s="1"/>
  <c r="V342" i="7"/>
  <c r="P344" i="7"/>
  <c r="Q344" i="7" s="1"/>
  <c r="V344" i="7"/>
  <c r="P346" i="7"/>
  <c r="Q346" i="7" s="1"/>
  <c r="V346" i="7"/>
  <c r="P348" i="7"/>
  <c r="Q348" i="7" s="1"/>
  <c r="V348" i="7"/>
  <c r="P350" i="7"/>
  <c r="Q350" i="7" s="1"/>
  <c r="V350" i="7"/>
  <c r="P352" i="7"/>
  <c r="Q352" i="7" s="1"/>
  <c r="V352" i="7"/>
  <c r="P354" i="7"/>
  <c r="Q354" i="7" s="1"/>
  <c r="V354" i="7"/>
  <c r="P356" i="7"/>
  <c r="Q356" i="7" s="1"/>
  <c r="V356" i="7"/>
  <c r="P358" i="7"/>
  <c r="Q358" i="7" s="1"/>
  <c r="V358" i="7"/>
  <c r="P360" i="7"/>
  <c r="Q360" i="7" s="1"/>
  <c r="V360" i="7"/>
  <c r="P362" i="7"/>
  <c r="Q362" i="7" s="1"/>
  <c r="V362" i="7"/>
  <c r="P364" i="7"/>
  <c r="Q364" i="7" s="1"/>
  <c r="V364" i="7"/>
  <c r="P366" i="7"/>
  <c r="Q366" i="7" s="1"/>
  <c r="V366" i="7"/>
  <c r="P368" i="7"/>
  <c r="Q368" i="7" s="1"/>
  <c r="V368" i="7"/>
  <c r="P370" i="7"/>
  <c r="Q370" i="7" s="1"/>
  <c r="V370" i="7"/>
  <c r="P372" i="7"/>
  <c r="Q372" i="7" s="1"/>
  <c r="V372" i="7"/>
  <c r="P374" i="7"/>
  <c r="Q374" i="7" s="1"/>
  <c r="V374" i="7"/>
  <c r="P376" i="7"/>
  <c r="Q376" i="7" s="1"/>
  <c r="V376" i="7"/>
  <c r="P378" i="7"/>
  <c r="Q378" i="7" s="1"/>
  <c r="V378" i="7"/>
  <c r="P380" i="7"/>
  <c r="Q380" i="7" s="1"/>
  <c r="V380" i="7"/>
  <c r="P382" i="7"/>
  <c r="Q382" i="7" s="1"/>
  <c r="V382" i="7"/>
  <c r="P384" i="7"/>
  <c r="Q384" i="7" s="1"/>
  <c r="V384" i="7"/>
  <c r="P386" i="7"/>
  <c r="Q386" i="7" s="1"/>
  <c r="V386" i="7"/>
  <c r="O261" i="6"/>
  <c r="P261" i="6" s="1"/>
  <c r="S261" i="6"/>
  <c r="O259" i="6"/>
  <c r="P259" i="6" s="1"/>
  <c r="S259" i="6"/>
  <c r="O257" i="6"/>
  <c r="P257" i="6" s="1"/>
  <c r="S257" i="6"/>
  <c r="O255" i="6"/>
  <c r="P255" i="6" s="1"/>
  <c r="S255" i="6"/>
  <c r="O253" i="6"/>
  <c r="P253" i="6" s="1"/>
  <c r="S253" i="6"/>
  <c r="O251" i="6"/>
  <c r="P251" i="6" s="1"/>
  <c r="S251" i="6"/>
  <c r="O249" i="6"/>
  <c r="P249" i="6" s="1"/>
  <c r="S249" i="6"/>
  <c r="O247" i="6"/>
  <c r="P247" i="6" s="1"/>
  <c r="S247" i="6"/>
  <c r="O245" i="6"/>
  <c r="P245" i="6" s="1"/>
  <c r="S245" i="6"/>
  <c r="O243" i="6"/>
  <c r="P243" i="6" s="1"/>
  <c r="S243" i="6"/>
  <c r="O241" i="6"/>
  <c r="P241" i="6" s="1"/>
  <c r="S241" i="6"/>
  <c r="O239" i="6"/>
  <c r="P239" i="6" s="1"/>
  <c r="S239" i="6"/>
  <c r="O237" i="6"/>
  <c r="P237" i="6" s="1"/>
  <c r="S237" i="6"/>
  <c r="O235" i="6"/>
  <c r="P235" i="6" s="1"/>
  <c r="S235" i="6"/>
  <c r="O233" i="6"/>
  <c r="P233" i="6" s="1"/>
  <c r="S233" i="6"/>
  <c r="O231" i="6"/>
  <c r="P231" i="6" s="1"/>
  <c r="S231" i="6"/>
  <c r="O229" i="6"/>
  <c r="P229" i="6" s="1"/>
  <c r="S229" i="6"/>
  <c r="O227" i="6"/>
  <c r="P227" i="6" s="1"/>
  <c r="S227" i="6"/>
  <c r="O225" i="6"/>
  <c r="P225" i="6" s="1"/>
  <c r="S225" i="6"/>
  <c r="O223" i="6"/>
  <c r="P223" i="6" s="1"/>
  <c r="S223" i="6"/>
  <c r="O221" i="6"/>
  <c r="P221" i="6" s="1"/>
  <c r="S221" i="6"/>
  <c r="O219" i="6"/>
  <c r="P219" i="6" s="1"/>
  <c r="S219" i="6"/>
  <c r="O217" i="6"/>
  <c r="P217" i="6" s="1"/>
  <c r="S217" i="6"/>
  <c r="O215" i="6"/>
  <c r="P215" i="6" s="1"/>
  <c r="S215" i="6"/>
  <c r="O213" i="6"/>
  <c r="P213" i="6" s="1"/>
  <c r="S213" i="6"/>
  <c r="O211" i="6"/>
  <c r="P211" i="6" s="1"/>
  <c r="S211" i="6"/>
  <c r="O209" i="6"/>
  <c r="P209" i="6" s="1"/>
  <c r="S209" i="6"/>
  <c r="O207" i="6"/>
  <c r="P207" i="6" s="1"/>
  <c r="S207" i="6"/>
  <c r="O205" i="6"/>
  <c r="P205" i="6" s="1"/>
  <c r="S205" i="6"/>
  <c r="O203" i="6"/>
  <c r="P203" i="6" s="1"/>
  <c r="S203" i="6"/>
  <c r="O201" i="6"/>
  <c r="P201" i="6" s="1"/>
  <c r="S201" i="6"/>
  <c r="O199" i="6"/>
  <c r="P199" i="6" s="1"/>
  <c r="S199" i="6"/>
  <c r="O197" i="6"/>
  <c r="P197" i="6" s="1"/>
  <c r="S197" i="6"/>
  <c r="O195" i="6"/>
  <c r="P195" i="6" s="1"/>
  <c r="S195" i="6"/>
  <c r="O193" i="6"/>
  <c r="P193" i="6" s="1"/>
  <c r="S193" i="6"/>
  <c r="O191" i="6"/>
  <c r="P191" i="6" s="1"/>
  <c r="S191" i="6"/>
  <c r="O189" i="6"/>
  <c r="P189" i="6" s="1"/>
  <c r="S189" i="6"/>
  <c r="O187" i="6"/>
  <c r="P187" i="6" s="1"/>
  <c r="S187" i="6"/>
  <c r="O185" i="6"/>
  <c r="P185" i="6" s="1"/>
  <c r="S185" i="6"/>
  <c r="O183" i="6"/>
  <c r="P183" i="6" s="1"/>
  <c r="S183" i="6"/>
  <c r="O181" i="6"/>
  <c r="P181" i="6" s="1"/>
  <c r="S181" i="6"/>
  <c r="O179" i="6"/>
  <c r="P179" i="6" s="1"/>
  <c r="S179" i="6"/>
  <c r="O177" i="6"/>
  <c r="P177" i="6" s="1"/>
  <c r="S177" i="6"/>
  <c r="O175" i="6"/>
  <c r="P175" i="6" s="1"/>
  <c r="S175" i="6"/>
  <c r="O173" i="6"/>
  <c r="P173" i="6" s="1"/>
  <c r="S173" i="6"/>
  <c r="O171" i="6"/>
  <c r="P171" i="6" s="1"/>
  <c r="S171" i="6"/>
  <c r="O169" i="6"/>
  <c r="P169" i="6" s="1"/>
  <c r="S169" i="6"/>
  <c r="O167" i="6"/>
  <c r="P167" i="6" s="1"/>
  <c r="S167" i="6"/>
  <c r="O165" i="6"/>
  <c r="P165" i="6" s="1"/>
  <c r="S165" i="6"/>
  <c r="O163" i="6"/>
  <c r="P163" i="6" s="1"/>
  <c r="S163" i="6"/>
  <c r="O161" i="6"/>
  <c r="P161" i="6" s="1"/>
  <c r="S161" i="6"/>
  <c r="O159" i="6"/>
  <c r="P159" i="6" s="1"/>
  <c r="S159" i="6"/>
  <c r="O157" i="6"/>
  <c r="P157" i="6" s="1"/>
  <c r="S157" i="6"/>
  <c r="O155" i="6"/>
  <c r="P155" i="6" s="1"/>
  <c r="S155" i="6"/>
  <c r="O153" i="6"/>
  <c r="P153" i="6" s="1"/>
  <c r="S153" i="6"/>
  <c r="O151" i="6"/>
  <c r="P151" i="6" s="1"/>
  <c r="S151" i="6"/>
  <c r="O149" i="6"/>
  <c r="P149" i="6" s="1"/>
  <c r="S149" i="6"/>
  <c r="O147" i="6"/>
  <c r="P147" i="6" s="1"/>
  <c r="S147" i="6"/>
  <c r="O145" i="6"/>
  <c r="P145" i="6" s="1"/>
  <c r="S145" i="6"/>
  <c r="O143" i="6"/>
  <c r="P143" i="6" s="1"/>
  <c r="S143" i="6"/>
  <c r="O141" i="6"/>
  <c r="P141" i="6" s="1"/>
  <c r="S141" i="6"/>
  <c r="O139" i="6"/>
  <c r="P139" i="6" s="1"/>
  <c r="S139" i="6"/>
  <c r="O137" i="6"/>
  <c r="P137" i="6" s="1"/>
  <c r="S137" i="6"/>
  <c r="O135" i="6"/>
  <c r="P135" i="6" s="1"/>
  <c r="S135" i="6"/>
  <c r="O133" i="6"/>
  <c r="P133" i="6" s="1"/>
  <c r="S133" i="6"/>
  <c r="O131" i="6"/>
  <c r="P131" i="6" s="1"/>
  <c r="S131" i="6"/>
  <c r="O129" i="6"/>
  <c r="P129" i="6" s="1"/>
  <c r="S129" i="6"/>
  <c r="O127" i="6"/>
  <c r="P127" i="6" s="1"/>
  <c r="S127" i="6"/>
  <c r="O125" i="6"/>
  <c r="P125" i="6" s="1"/>
  <c r="S125" i="6"/>
  <c r="O123" i="6"/>
  <c r="P123" i="6" s="1"/>
  <c r="S123" i="6"/>
  <c r="O121" i="6"/>
  <c r="P121" i="6" s="1"/>
  <c r="S121" i="6"/>
  <c r="O119" i="6"/>
  <c r="P119" i="6" s="1"/>
  <c r="S119" i="6"/>
  <c r="O117" i="6"/>
  <c r="P117" i="6" s="1"/>
  <c r="S117" i="6"/>
  <c r="O115" i="6"/>
  <c r="P115" i="6" s="1"/>
  <c r="S115" i="6"/>
  <c r="O113" i="6"/>
  <c r="P113" i="6" s="1"/>
  <c r="S113" i="6"/>
  <c r="O111" i="6"/>
  <c r="P111" i="6" s="1"/>
  <c r="S111" i="6"/>
  <c r="O109" i="6"/>
  <c r="P109" i="6" s="1"/>
  <c r="S109" i="6"/>
  <c r="O107" i="6"/>
  <c r="P107" i="6" s="1"/>
  <c r="S107" i="6"/>
  <c r="O105" i="6"/>
  <c r="P105" i="6" s="1"/>
  <c r="S105" i="6"/>
  <c r="O103" i="6"/>
  <c r="P103" i="6" s="1"/>
  <c r="S103" i="6"/>
  <c r="O101" i="6"/>
  <c r="P101" i="6" s="1"/>
  <c r="S101" i="6"/>
  <c r="O99" i="6"/>
  <c r="P99" i="6" s="1"/>
  <c r="S99" i="6"/>
  <c r="O97" i="6"/>
  <c r="P97" i="6" s="1"/>
  <c r="S97" i="6"/>
  <c r="O95" i="6"/>
  <c r="P95" i="6" s="1"/>
  <c r="S95" i="6"/>
  <c r="O93" i="6"/>
  <c r="P93" i="6" s="1"/>
  <c r="S93" i="6"/>
  <c r="O91" i="6"/>
  <c r="P91" i="6" s="1"/>
  <c r="S91" i="6"/>
  <c r="O89" i="6"/>
  <c r="P89" i="6" s="1"/>
  <c r="S89" i="6"/>
  <c r="O87" i="6"/>
  <c r="P87" i="6" s="1"/>
  <c r="S87" i="6"/>
  <c r="O85" i="6"/>
  <c r="P85" i="6" s="1"/>
  <c r="S85" i="6"/>
  <c r="O83" i="6"/>
  <c r="P83" i="6" s="1"/>
  <c r="S83" i="6"/>
  <c r="O81" i="6"/>
  <c r="P81" i="6" s="1"/>
  <c r="S81" i="6"/>
  <c r="O79" i="6"/>
  <c r="P79" i="6" s="1"/>
  <c r="S79" i="6"/>
  <c r="O77" i="6"/>
  <c r="P77" i="6" s="1"/>
  <c r="S77" i="6"/>
  <c r="O75" i="6"/>
  <c r="P75" i="6" s="1"/>
  <c r="S75" i="6"/>
  <c r="O73" i="6"/>
  <c r="P73" i="6" s="1"/>
  <c r="S73" i="6"/>
  <c r="O71" i="6"/>
  <c r="P71" i="6" s="1"/>
  <c r="S71" i="6"/>
  <c r="O69" i="6"/>
  <c r="P69" i="6" s="1"/>
  <c r="S69" i="6"/>
  <c r="O67" i="6"/>
  <c r="P67" i="6" s="1"/>
  <c r="S67" i="6"/>
  <c r="O65" i="6"/>
  <c r="P65" i="6" s="1"/>
  <c r="S65" i="6"/>
  <c r="O63" i="6"/>
  <c r="P63" i="6" s="1"/>
  <c r="S63" i="6"/>
  <c r="O61" i="6"/>
  <c r="P61" i="6" s="1"/>
  <c r="S61" i="6"/>
  <c r="O59" i="6"/>
  <c r="P59" i="6" s="1"/>
  <c r="S59" i="6"/>
  <c r="O57" i="6"/>
  <c r="P57" i="6" s="1"/>
  <c r="S57" i="6"/>
  <c r="O55" i="6"/>
  <c r="P55" i="6" s="1"/>
  <c r="S55" i="6"/>
  <c r="O53" i="6"/>
  <c r="P53" i="6" s="1"/>
  <c r="S53" i="6"/>
  <c r="O51" i="6"/>
  <c r="P51" i="6" s="1"/>
  <c r="S51" i="6"/>
  <c r="O49" i="6"/>
  <c r="P49" i="6" s="1"/>
  <c r="S49" i="6"/>
  <c r="O47" i="6"/>
  <c r="P47" i="6" s="1"/>
  <c r="S47" i="6"/>
  <c r="O45" i="6"/>
  <c r="P45" i="6" s="1"/>
  <c r="S45" i="6"/>
  <c r="O43" i="6"/>
  <c r="P43" i="6" s="1"/>
  <c r="S43" i="6"/>
  <c r="O41" i="6"/>
  <c r="P41" i="6" s="1"/>
  <c r="S41" i="6"/>
  <c r="O39" i="6"/>
  <c r="P39" i="6" s="1"/>
  <c r="S39" i="6"/>
  <c r="O37" i="6"/>
  <c r="P37" i="6" s="1"/>
  <c r="S37" i="6"/>
  <c r="O35" i="6"/>
  <c r="P35" i="6" s="1"/>
  <c r="S35" i="6"/>
  <c r="O33" i="6"/>
  <c r="P33" i="6" s="1"/>
  <c r="S33" i="6"/>
  <c r="O31" i="6"/>
  <c r="P31" i="6" s="1"/>
  <c r="S31" i="6"/>
  <c r="O29" i="6"/>
  <c r="P29" i="6" s="1"/>
  <c r="S29" i="6"/>
  <c r="O27" i="6"/>
  <c r="P27" i="6" s="1"/>
  <c r="S27" i="6"/>
  <c r="O25" i="6"/>
  <c r="P25" i="6" s="1"/>
  <c r="S25" i="6"/>
  <c r="O23" i="6"/>
  <c r="P23" i="6" s="1"/>
  <c r="S23" i="6"/>
  <c r="O21" i="6"/>
  <c r="P21" i="6" s="1"/>
  <c r="S21" i="6"/>
  <c r="O19" i="6"/>
  <c r="P19" i="6" s="1"/>
  <c r="S19" i="6"/>
  <c r="O17" i="6"/>
  <c r="S17" i="6" s="1"/>
  <c r="U9" i="19"/>
  <c r="T9" i="18"/>
  <c r="C15" i="9"/>
  <c r="J13" i="3"/>
  <c r="C23" i="10"/>
  <c r="C19" i="10"/>
  <c r="C15" i="10"/>
  <c r="C11" i="10"/>
  <c r="C7" i="10"/>
  <c r="E24" i="10"/>
  <c r="P15" i="7"/>
  <c r="Q15" i="7" s="1"/>
  <c r="V15" i="7"/>
  <c r="P17" i="7"/>
  <c r="Q17" i="7" s="1"/>
  <c r="V17" i="7"/>
  <c r="P19" i="7"/>
  <c r="Q19" i="7" s="1"/>
  <c r="V19" i="7"/>
  <c r="P21" i="7"/>
  <c r="Q21" i="7" s="1"/>
  <c r="V21" i="7"/>
  <c r="P23" i="7"/>
  <c r="Q23" i="7" s="1"/>
  <c r="V23" i="7"/>
  <c r="P25" i="7"/>
  <c r="Q25" i="7" s="1"/>
  <c r="V25" i="7"/>
  <c r="P27" i="7"/>
  <c r="Q27" i="7" s="1"/>
  <c r="V27" i="7"/>
  <c r="P29" i="7"/>
  <c r="Q29" i="7" s="1"/>
  <c r="V29" i="7"/>
  <c r="P31" i="7"/>
  <c r="Q31" i="7" s="1"/>
  <c r="V31" i="7"/>
  <c r="P33" i="7"/>
  <c r="Q33" i="7" s="1"/>
  <c r="V33" i="7"/>
  <c r="P35" i="7"/>
  <c r="Q35" i="7" s="1"/>
  <c r="V35" i="7"/>
  <c r="P37" i="7"/>
  <c r="Q37" i="7" s="1"/>
  <c r="V37" i="7"/>
  <c r="P39" i="7"/>
  <c r="Q39" i="7" s="1"/>
  <c r="V39" i="7"/>
  <c r="P41" i="7"/>
  <c r="Q41" i="7" s="1"/>
  <c r="V41" i="7"/>
  <c r="P43" i="7"/>
  <c r="Q43" i="7" s="1"/>
  <c r="V43" i="7"/>
  <c r="P45" i="7"/>
  <c r="Q45" i="7" s="1"/>
  <c r="V45" i="7"/>
  <c r="P47" i="7"/>
  <c r="Q47" i="7" s="1"/>
  <c r="V47" i="7"/>
  <c r="P49" i="7"/>
  <c r="Q49" i="7" s="1"/>
  <c r="V49" i="7"/>
  <c r="P51" i="7"/>
  <c r="Q51" i="7" s="1"/>
  <c r="V51" i="7"/>
  <c r="P53" i="7"/>
  <c r="Q53" i="7" s="1"/>
  <c r="V53" i="7"/>
  <c r="P55" i="7"/>
  <c r="Q55" i="7" s="1"/>
  <c r="V55" i="7"/>
  <c r="P57" i="7"/>
  <c r="Q57" i="7" s="1"/>
  <c r="V57" i="7"/>
  <c r="P59" i="7"/>
  <c r="Q59" i="7" s="1"/>
  <c r="V59" i="7"/>
  <c r="P61" i="7"/>
  <c r="Q61" i="7" s="1"/>
  <c r="V61" i="7"/>
  <c r="P63" i="7"/>
  <c r="Q63" i="7" s="1"/>
  <c r="V63" i="7"/>
  <c r="P65" i="7"/>
  <c r="Q65" i="7" s="1"/>
  <c r="V65" i="7"/>
  <c r="P67" i="7"/>
  <c r="Q67" i="7" s="1"/>
  <c r="V67" i="7"/>
  <c r="P69" i="7"/>
  <c r="Q69" i="7" s="1"/>
  <c r="V69" i="7"/>
  <c r="P71" i="7"/>
  <c r="Q71" i="7" s="1"/>
  <c r="V71" i="7"/>
  <c r="P73" i="7"/>
  <c r="Q73" i="7" s="1"/>
  <c r="V73" i="7"/>
  <c r="P75" i="7"/>
  <c r="Q75" i="7" s="1"/>
  <c r="V75" i="7"/>
  <c r="P77" i="7"/>
  <c r="Q77" i="7" s="1"/>
  <c r="V77" i="7"/>
  <c r="P79" i="7"/>
  <c r="Q79" i="7" s="1"/>
  <c r="V79" i="7"/>
  <c r="P81" i="7"/>
  <c r="Q81" i="7" s="1"/>
  <c r="V81" i="7"/>
  <c r="P83" i="7"/>
  <c r="Q83" i="7" s="1"/>
  <c r="V83" i="7"/>
  <c r="P85" i="7"/>
  <c r="Q85" i="7" s="1"/>
  <c r="V85" i="7"/>
  <c r="P87" i="7"/>
  <c r="Q87" i="7" s="1"/>
  <c r="V87" i="7"/>
  <c r="P89" i="7"/>
  <c r="Q89" i="7" s="1"/>
  <c r="V89" i="7"/>
  <c r="P91" i="7"/>
  <c r="Q91" i="7" s="1"/>
  <c r="V91" i="7"/>
  <c r="P93" i="7"/>
  <c r="Q93" i="7" s="1"/>
  <c r="V93" i="7"/>
  <c r="P95" i="7"/>
  <c r="Q95" i="7" s="1"/>
  <c r="V95" i="7"/>
  <c r="P97" i="7"/>
  <c r="Q97" i="7" s="1"/>
  <c r="V97" i="7"/>
  <c r="P99" i="7"/>
  <c r="Q99" i="7" s="1"/>
  <c r="V99" i="7"/>
  <c r="P101" i="7"/>
  <c r="Q101" i="7" s="1"/>
  <c r="V101" i="7"/>
  <c r="P103" i="7"/>
  <c r="Q103" i="7" s="1"/>
  <c r="V103" i="7"/>
  <c r="P105" i="7"/>
  <c r="Q105" i="7" s="1"/>
  <c r="V105" i="7"/>
  <c r="P107" i="7"/>
  <c r="Q107" i="7" s="1"/>
  <c r="V107" i="7"/>
  <c r="P109" i="7"/>
  <c r="Q109" i="7" s="1"/>
  <c r="V109" i="7"/>
  <c r="P111" i="7"/>
  <c r="Q111" i="7" s="1"/>
  <c r="V111" i="7"/>
  <c r="P113" i="7"/>
  <c r="Q113" i="7" s="1"/>
  <c r="V113" i="7"/>
  <c r="P115" i="7"/>
  <c r="Q115" i="7" s="1"/>
  <c r="V115" i="7"/>
  <c r="P117" i="7"/>
  <c r="Q117" i="7" s="1"/>
  <c r="V117" i="7"/>
  <c r="P119" i="7"/>
  <c r="Q119" i="7" s="1"/>
  <c r="V119" i="7"/>
  <c r="P121" i="7"/>
  <c r="Q121" i="7" s="1"/>
  <c r="V121" i="7"/>
  <c r="P123" i="7"/>
  <c r="Q123" i="7" s="1"/>
  <c r="V123" i="7"/>
  <c r="P125" i="7"/>
  <c r="Q125" i="7" s="1"/>
  <c r="V125" i="7"/>
  <c r="P127" i="7"/>
  <c r="Q127" i="7" s="1"/>
  <c r="V127" i="7"/>
  <c r="P129" i="7"/>
  <c r="Q129" i="7" s="1"/>
  <c r="V129" i="7"/>
  <c r="P131" i="7"/>
  <c r="Q131" i="7" s="1"/>
  <c r="V131" i="7"/>
  <c r="P133" i="7"/>
  <c r="Q133" i="7" s="1"/>
  <c r="V133" i="7"/>
  <c r="P135" i="7"/>
  <c r="Q135" i="7" s="1"/>
  <c r="V135" i="7"/>
  <c r="P137" i="7"/>
  <c r="Q137" i="7" s="1"/>
  <c r="V137" i="7"/>
  <c r="P139" i="7"/>
  <c r="Q139" i="7" s="1"/>
  <c r="V139" i="7"/>
  <c r="P141" i="7"/>
  <c r="Q141" i="7" s="1"/>
  <c r="V141" i="7"/>
  <c r="P143" i="7"/>
  <c r="Q143" i="7" s="1"/>
  <c r="V143" i="7"/>
  <c r="P145" i="7"/>
  <c r="Q145" i="7" s="1"/>
  <c r="V145" i="7"/>
  <c r="P147" i="7"/>
  <c r="Q147" i="7" s="1"/>
  <c r="V147" i="7"/>
  <c r="P149" i="7"/>
  <c r="Q149" i="7" s="1"/>
  <c r="V149" i="7"/>
  <c r="P151" i="7"/>
  <c r="Q151" i="7" s="1"/>
  <c r="V151" i="7"/>
  <c r="P153" i="7"/>
  <c r="Q153" i="7" s="1"/>
  <c r="V153" i="7"/>
  <c r="P155" i="7"/>
  <c r="Q155" i="7" s="1"/>
  <c r="V155" i="7"/>
  <c r="P157" i="7"/>
  <c r="Q157" i="7" s="1"/>
  <c r="V157" i="7"/>
  <c r="P159" i="7"/>
  <c r="Q159" i="7" s="1"/>
  <c r="V159" i="7"/>
  <c r="P161" i="7"/>
  <c r="Q161" i="7" s="1"/>
  <c r="V161" i="7"/>
  <c r="P163" i="7"/>
  <c r="Q163" i="7" s="1"/>
  <c r="V163" i="7"/>
  <c r="P165" i="7"/>
  <c r="Q165" i="7" s="1"/>
  <c r="V165" i="7"/>
  <c r="P167" i="7"/>
  <c r="Q167" i="7" s="1"/>
  <c r="V167" i="7"/>
  <c r="P169" i="7"/>
  <c r="Q169" i="7" s="1"/>
  <c r="V169" i="7"/>
  <c r="P171" i="7"/>
  <c r="Q171" i="7" s="1"/>
  <c r="V171" i="7"/>
  <c r="P173" i="7"/>
  <c r="Q173" i="7" s="1"/>
  <c r="V173" i="7"/>
  <c r="P175" i="7"/>
  <c r="Q175" i="7" s="1"/>
  <c r="V175" i="7"/>
  <c r="P177" i="7"/>
  <c r="Q177" i="7" s="1"/>
  <c r="V177" i="7"/>
  <c r="P179" i="7"/>
  <c r="Q179" i="7" s="1"/>
  <c r="V179" i="7"/>
  <c r="P181" i="7"/>
  <c r="Q181" i="7" s="1"/>
  <c r="V181" i="7"/>
  <c r="P183" i="7"/>
  <c r="Q183" i="7" s="1"/>
  <c r="V183" i="7"/>
  <c r="P185" i="7"/>
  <c r="Q185" i="7" s="1"/>
  <c r="V185" i="7"/>
  <c r="P187" i="7"/>
  <c r="Q187" i="7" s="1"/>
  <c r="V187" i="7"/>
  <c r="P189" i="7"/>
  <c r="Q189" i="7" s="1"/>
  <c r="V189" i="7"/>
  <c r="P191" i="7"/>
  <c r="Q191" i="7" s="1"/>
  <c r="V191" i="7"/>
  <c r="P193" i="7"/>
  <c r="Q193" i="7" s="1"/>
  <c r="V193" i="7"/>
  <c r="P195" i="7"/>
  <c r="Q195" i="7" s="1"/>
  <c r="V195" i="7"/>
  <c r="P197" i="7"/>
  <c r="Q197" i="7" s="1"/>
  <c r="V197" i="7"/>
  <c r="P199" i="7"/>
  <c r="Q199" i="7" s="1"/>
  <c r="V199" i="7"/>
  <c r="P201" i="7"/>
  <c r="Q201" i="7" s="1"/>
  <c r="V201" i="7"/>
  <c r="P203" i="7"/>
  <c r="Q203" i="7" s="1"/>
  <c r="V203" i="7"/>
  <c r="P205" i="7"/>
  <c r="Q205" i="7" s="1"/>
  <c r="V205" i="7"/>
  <c r="P207" i="7"/>
  <c r="Q207" i="7" s="1"/>
  <c r="V207" i="7"/>
  <c r="P209" i="7"/>
  <c r="Q209" i="7" s="1"/>
  <c r="V209" i="7"/>
  <c r="P211" i="7"/>
  <c r="Q211" i="7" s="1"/>
  <c r="V211" i="7"/>
  <c r="P213" i="7"/>
  <c r="Q213" i="7" s="1"/>
  <c r="V213" i="7"/>
  <c r="P215" i="7"/>
  <c r="Q215" i="7" s="1"/>
  <c r="V215" i="7"/>
  <c r="P217" i="7"/>
  <c r="Q217" i="7" s="1"/>
  <c r="V217" i="7"/>
  <c r="P219" i="7"/>
  <c r="Q219" i="7" s="1"/>
  <c r="V219" i="7"/>
  <c r="P221" i="7"/>
  <c r="Q221" i="7" s="1"/>
  <c r="V221" i="7"/>
  <c r="P223" i="7"/>
  <c r="Q223" i="7" s="1"/>
  <c r="V223" i="7"/>
  <c r="P225" i="7"/>
  <c r="Q225" i="7" s="1"/>
  <c r="V225" i="7"/>
  <c r="P227" i="7"/>
  <c r="Q227" i="7" s="1"/>
  <c r="V227" i="7"/>
  <c r="P229" i="7"/>
  <c r="Q229" i="7" s="1"/>
  <c r="V229" i="7"/>
  <c r="P231" i="7"/>
  <c r="Q231" i="7" s="1"/>
  <c r="V231" i="7"/>
  <c r="P233" i="7"/>
  <c r="Q233" i="7" s="1"/>
  <c r="V233" i="7"/>
  <c r="P235" i="7"/>
  <c r="Q235" i="7" s="1"/>
  <c r="V235" i="7"/>
  <c r="P237" i="7"/>
  <c r="Q237" i="7" s="1"/>
  <c r="V237" i="7"/>
  <c r="P239" i="7"/>
  <c r="Q239" i="7" s="1"/>
  <c r="V239" i="7"/>
  <c r="P241" i="7"/>
  <c r="Q241" i="7" s="1"/>
  <c r="V241" i="7"/>
  <c r="P243" i="7"/>
  <c r="Q243" i="7" s="1"/>
  <c r="V243" i="7"/>
  <c r="P245" i="7"/>
  <c r="Q245" i="7" s="1"/>
  <c r="V245" i="7"/>
  <c r="P247" i="7"/>
  <c r="Q247" i="7" s="1"/>
  <c r="V247" i="7"/>
  <c r="P249" i="7"/>
  <c r="Q249" i="7" s="1"/>
  <c r="V249" i="7"/>
  <c r="P251" i="7"/>
  <c r="Q251" i="7" s="1"/>
  <c r="V251" i="7"/>
  <c r="P253" i="7"/>
  <c r="Q253" i="7" s="1"/>
  <c r="V253" i="7"/>
  <c r="P255" i="7"/>
  <c r="Q255" i="7" s="1"/>
  <c r="V255" i="7"/>
  <c r="P257" i="7"/>
  <c r="Q257" i="7" s="1"/>
  <c r="V257" i="7"/>
  <c r="P259" i="7"/>
  <c r="Q259" i="7" s="1"/>
  <c r="V259" i="7"/>
  <c r="P261" i="7"/>
  <c r="Q261" i="7" s="1"/>
  <c r="V261" i="7"/>
  <c r="P263" i="7"/>
  <c r="Q263" i="7" s="1"/>
  <c r="V263" i="7"/>
  <c r="P265" i="7"/>
  <c r="Q265" i="7" s="1"/>
  <c r="V265" i="7"/>
  <c r="P267" i="7"/>
  <c r="Q267" i="7" s="1"/>
  <c r="V267" i="7"/>
  <c r="P269" i="7"/>
  <c r="Q269" i="7" s="1"/>
  <c r="V269" i="7"/>
  <c r="P271" i="7"/>
  <c r="Q271" i="7" s="1"/>
  <c r="V271" i="7"/>
  <c r="P273" i="7"/>
  <c r="Q273" i="7" s="1"/>
  <c r="V273" i="7"/>
  <c r="P275" i="7"/>
  <c r="Q275" i="7" s="1"/>
  <c r="V275" i="7"/>
  <c r="P277" i="7"/>
  <c r="Q277" i="7" s="1"/>
  <c r="V277" i="7"/>
  <c r="P279" i="7"/>
  <c r="Q279" i="7" s="1"/>
  <c r="V279" i="7"/>
  <c r="P281" i="7"/>
  <c r="Q281" i="7" s="1"/>
  <c r="V281" i="7"/>
  <c r="P283" i="7"/>
  <c r="Q283" i="7" s="1"/>
  <c r="V283" i="7"/>
  <c r="P285" i="7"/>
  <c r="Q285" i="7" s="1"/>
  <c r="V285" i="7"/>
  <c r="P287" i="7"/>
  <c r="Q287" i="7" s="1"/>
  <c r="V287" i="7"/>
  <c r="P289" i="7"/>
  <c r="Q289" i="7" s="1"/>
  <c r="V289" i="7"/>
  <c r="P291" i="7"/>
  <c r="Q291" i="7" s="1"/>
  <c r="V291" i="7"/>
  <c r="P293" i="7"/>
  <c r="Q293" i="7" s="1"/>
  <c r="V293" i="7"/>
  <c r="P295" i="7"/>
  <c r="Q295" i="7" s="1"/>
  <c r="V295" i="7"/>
  <c r="P297" i="7"/>
  <c r="Q297" i="7" s="1"/>
  <c r="V297" i="7"/>
  <c r="P299" i="7"/>
  <c r="Q299" i="7" s="1"/>
  <c r="V299" i="7"/>
  <c r="P301" i="7"/>
  <c r="Q301" i="7" s="1"/>
  <c r="V301" i="7"/>
  <c r="P303" i="7"/>
  <c r="Q303" i="7" s="1"/>
  <c r="V303" i="7"/>
  <c r="P305" i="7"/>
  <c r="Q305" i="7" s="1"/>
  <c r="V305" i="7"/>
  <c r="P307" i="7"/>
  <c r="Q307" i="7" s="1"/>
  <c r="V307" i="7"/>
  <c r="P309" i="7"/>
  <c r="Q309" i="7" s="1"/>
  <c r="V309" i="7"/>
  <c r="P311" i="7"/>
  <c r="Q311" i="7" s="1"/>
  <c r="V311" i="7"/>
  <c r="P313" i="7"/>
  <c r="Q313" i="7" s="1"/>
  <c r="V313" i="7"/>
  <c r="P315" i="7"/>
  <c r="Q315" i="7" s="1"/>
  <c r="V315" i="7"/>
  <c r="P317" i="7"/>
  <c r="Q317" i="7" s="1"/>
  <c r="V317" i="7"/>
  <c r="P319" i="7"/>
  <c r="Q319" i="7" s="1"/>
  <c r="V319" i="7"/>
  <c r="P321" i="7"/>
  <c r="Q321" i="7" s="1"/>
  <c r="V321" i="7"/>
  <c r="P323" i="7"/>
  <c r="Q323" i="7" s="1"/>
  <c r="V323" i="7"/>
  <c r="P325" i="7"/>
  <c r="Q325" i="7" s="1"/>
  <c r="V325" i="7"/>
  <c r="P327" i="7"/>
  <c r="Q327" i="7" s="1"/>
  <c r="V327" i="7"/>
  <c r="P329" i="7"/>
  <c r="Q329" i="7" s="1"/>
  <c r="V329" i="7"/>
  <c r="P331" i="7"/>
  <c r="Q331" i="7" s="1"/>
  <c r="V331" i="7"/>
  <c r="P333" i="7"/>
  <c r="Q333" i="7" s="1"/>
  <c r="V333" i="7"/>
  <c r="P335" i="7"/>
  <c r="Q335" i="7" s="1"/>
  <c r="V335" i="7"/>
  <c r="P337" i="7"/>
  <c r="Q337" i="7" s="1"/>
  <c r="V337" i="7"/>
  <c r="P339" i="7"/>
  <c r="Q339" i="7" s="1"/>
  <c r="V339" i="7"/>
  <c r="P341" i="7"/>
  <c r="Q341" i="7" s="1"/>
  <c r="V341" i="7"/>
  <c r="P343" i="7"/>
  <c r="Q343" i="7" s="1"/>
  <c r="V343" i="7"/>
  <c r="P345" i="7"/>
  <c r="Q345" i="7" s="1"/>
  <c r="V345" i="7"/>
  <c r="P347" i="7"/>
  <c r="Q347" i="7" s="1"/>
  <c r="V347" i="7"/>
  <c r="P349" i="7"/>
  <c r="Q349" i="7" s="1"/>
  <c r="V349" i="7"/>
  <c r="P351" i="7"/>
  <c r="Q351" i="7" s="1"/>
  <c r="V351" i="7"/>
  <c r="P353" i="7"/>
  <c r="Q353" i="7" s="1"/>
  <c r="V353" i="7"/>
  <c r="P355" i="7"/>
  <c r="Q355" i="7" s="1"/>
  <c r="V355" i="7"/>
  <c r="P357" i="7"/>
  <c r="Q357" i="7" s="1"/>
  <c r="V357" i="7"/>
  <c r="P359" i="7"/>
  <c r="Q359" i="7" s="1"/>
  <c r="V359" i="7"/>
  <c r="P361" i="7"/>
  <c r="Q361" i="7" s="1"/>
  <c r="V361" i="7"/>
  <c r="P363" i="7"/>
  <c r="Q363" i="7" s="1"/>
  <c r="V363" i="7"/>
  <c r="P365" i="7"/>
  <c r="Q365" i="7" s="1"/>
  <c r="V365" i="7"/>
  <c r="P367" i="7"/>
  <c r="Q367" i="7" s="1"/>
  <c r="V367" i="7"/>
  <c r="P369" i="7"/>
  <c r="Q369" i="7" s="1"/>
  <c r="V369" i="7"/>
  <c r="P371" i="7"/>
  <c r="Q371" i="7" s="1"/>
  <c r="V371" i="7"/>
  <c r="P373" i="7"/>
  <c r="Q373" i="7" s="1"/>
  <c r="V373" i="7"/>
  <c r="P375" i="7"/>
  <c r="Q375" i="7" s="1"/>
  <c r="V375" i="7"/>
  <c r="P377" i="7"/>
  <c r="Q377" i="7" s="1"/>
  <c r="V377" i="7"/>
  <c r="P379" i="7"/>
  <c r="Q379" i="7" s="1"/>
  <c r="V379" i="7"/>
  <c r="P381" i="7"/>
  <c r="Q381" i="7" s="1"/>
  <c r="V381" i="7"/>
  <c r="P383" i="7"/>
  <c r="Q383" i="7" s="1"/>
  <c r="V383" i="7"/>
  <c r="P385" i="7"/>
  <c r="Q385" i="7" s="1"/>
  <c r="V385" i="7"/>
  <c r="P387" i="7"/>
  <c r="Q387" i="7" s="1"/>
  <c r="V387" i="7"/>
  <c r="P389" i="7"/>
  <c r="Q389" i="7" s="1"/>
  <c r="V389" i="7"/>
  <c r="P391" i="7"/>
  <c r="Q391" i="7" s="1"/>
  <c r="V391" i="7"/>
  <c r="P393" i="7"/>
  <c r="Q393" i="7" s="1"/>
  <c r="V393" i="7"/>
  <c r="P395" i="7"/>
  <c r="Q395" i="7" s="1"/>
  <c r="V395" i="7"/>
  <c r="P397" i="7"/>
  <c r="Q397" i="7" s="1"/>
  <c r="V397" i="7"/>
  <c r="P399" i="7"/>
  <c r="Q399" i="7" s="1"/>
  <c r="V399" i="7"/>
  <c r="P401" i="7"/>
  <c r="Q401" i="7" s="1"/>
  <c r="V401" i="7"/>
  <c r="P403" i="7"/>
  <c r="Q403" i="7" s="1"/>
  <c r="V403" i="7"/>
  <c r="P405" i="7"/>
  <c r="Q405" i="7" s="1"/>
  <c r="V405" i="7"/>
  <c r="P407" i="7"/>
  <c r="Q407" i="7" s="1"/>
  <c r="V407" i="7"/>
  <c r="P409" i="7"/>
  <c r="Q409" i="7" s="1"/>
  <c r="V409" i="7"/>
  <c r="P411" i="7"/>
  <c r="Q411" i="7" s="1"/>
  <c r="V411" i="7"/>
  <c r="P413" i="7"/>
  <c r="Q413" i="7" s="1"/>
  <c r="V413" i="7"/>
  <c r="P415" i="7"/>
  <c r="Q415" i="7" s="1"/>
  <c r="V415" i="7"/>
  <c r="P417" i="7"/>
  <c r="Q417" i="7" s="1"/>
  <c r="V417" i="7"/>
  <c r="P419" i="7"/>
  <c r="Q419" i="7" s="1"/>
  <c r="V419" i="7"/>
  <c r="P421" i="7"/>
  <c r="Q421" i="7" s="1"/>
  <c r="V421" i="7"/>
  <c r="P423" i="7"/>
  <c r="Q423" i="7" s="1"/>
  <c r="V423" i="7"/>
  <c r="P425" i="7"/>
  <c r="Q425" i="7" s="1"/>
  <c r="V425" i="7"/>
  <c r="P427" i="7"/>
  <c r="Q427" i="7" s="1"/>
  <c r="V427" i="7"/>
  <c r="P429" i="7"/>
  <c r="Q429" i="7" s="1"/>
  <c r="V429" i="7"/>
  <c r="P431" i="7"/>
  <c r="Q431" i="7" s="1"/>
  <c r="V431" i="7"/>
  <c r="P433" i="7"/>
  <c r="Q433" i="7" s="1"/>
  <c r="V433" i="7"/>
  <c r="P435" i="7"/>
  <c r="Q435" i="7" s="1"/>
  <c r="V435" i="7"/>
  <c r="P437" i="7"/>
  <c r="Q437" i="7" s="1"/>
  <c r="V437" i="7"/>
  <c r="P439" i="7"/>
  <c r="Q439" i="7" s="1"/>
  <c r="V439" i="7"/>
  <c r="P441" i="7"/>
  <c r="Q441" i="7" s="1"/>
  <c r="V441" i="7"/>
  <c r="P443" i="7"/>
  <c r="Q443" i="7" s="1"/>
  <c r="V443" i="7"/>
  <c r="P445" i="7"/>
  <c r="Q445" i="7" s="1"/>
  <c r="V445" i="7"/>
  <c r="P447" i="7"/>
  <c r="Q447" i="7" s="1"/>
  <c r="V447" i="7"/>
  <c r="P449" i="7"/>
  <c r="Q449" i="7" s="1"/>
  <c r="V449" i="7"/>
  <c r="P451" i="7"/>
  <c r="Q451" i="7" s="1"/>
  <c r="V451" i="7"/>
  <c r="P453" i="7"/>
  <c r="Q453" i="7" s="1"/>
  <c r="V453" i="7"/>
  <c r="P455" i="7"/>
  <c r="Q455" i="7" s="1"/>
  <c r="V455" i="7"/>
  <c r="P457" i="7"/>
  <c r="Q457" i="7" s="1"/>
  <c r="V457" i="7"/>
  <c r="P459" i="7"/>
  <c r="Q459" i="7" s="1"/>
  <c r="V459" i="7"/>
  <c r="P461" i="7"/>
  <c r="Q461" i="7" s="1"/>
  <c r="V461" i="7"/>
  <c r="P463" i="7"/>
  <c r="Q463" i="7" s="1"/>
  <c r="V463" i="7"/>
  <c r="P465" i="7"/>
  <c r="Q465" i="7" s="1"/>
  <c r="V465" i="7"/>
  <c r="P467" i="7"/>
  <c r="Q467" i="7" s="1"/>
  <c r="V467" i="7"/>
  <c r="P469" i="7"/>
  <c r="Q469" i="7" s="1"/>
  <c r="V469" i="7"/>
  <c r="P471" i="7"/>
  <c r="Q471" i="7" s="1"/>
  <c r="V471" i="7"/>
  <c r="P473" i="7"/>
  <c r="Q473" i="7" s="1"/>
  <c r="V473" i="7"/>
  <c r="P475" i="7"/>
  <c r="Q475" i="7" s="1"/>
  <c r="V475" i="7"/>
  <c r="P477" i="7"/>
  <c r="Q477" i="7" s="1"/>
  <c r="V477" i="7"/>
  <c r="P479" i="7"/>
  <c r="Q479" i="7" s="1"/>
  <c r="V479" i="7"/>
  <c r="P481" i="7"/>
  <c r="Q481" i="7" s="1"/>
  <c r="V481" i="7"/>
  <c r="P483" i="7"/>
  <c r="Q483" i="7" s="1"/>
  <c r="V483" i="7"/>
  <c r="P485" i="7"/>
  <c r="Q485" i="7" s="1"/>
  <c r="V485" i="7"/>
  <c r="P487" i="7"/>
  <c r="Q487" i="7" s="1"/>
  <c r="V487" i="7"/>
  <c r="P489" i="7"/>
  <c r="Q489" i="7" s="1"/>
  <c r="V489" i="7"/>
  <c r="P491" i="7"/>
  <c r="Q491" i="7" s="1"/>
  <c r="V491" i="7"/>
  <c r="P493" i="7"/>
  <c r="Q493" i="7" s="1"/>
  <c r="V493" i="7"/>
  <c r="P495" i="7"/>
  <c r="Q495" i="7" s="1"/>
  <c r="V495" i="7"/>
  <c r="P497" i="7"/>
  <c r="Q497" i="7" s="1"/>
  <c r="V497" i="7"/>
  <c r="P499" i="7"/>
  <c r="Q499" i="7" s="1"/>
  <c r="V499" i="7"/>
  <c r="P1001" i="7"/>
  <c r="Q1001" i="7" s="1"/>
  <c r="V1001" i="7"/>
  <c r="P1003" i="7"/>
  <c r="Q1003" i="7" s="1"/>
  <c r="V1003" i="7"/>
  <c r="P1005" i="7"/>
  <c r="Q1005" i="7" s="1"/>
  <c r="V1005" i="7"/>
  <c r="P1007" i="7"/>
  <c r="Q1007" i="7" s="1"/>
  <c r="V1007" i="7"/>
  <c r="P1009" i="7"/>
  <c r="Q1009" i="7" s="1"/>
  <c r="V1009" i="7"/>
  <c r="P1011" i="7"/>
  <c r="Q1011" i="7" s="1"/>
  <c r="V1011" i="7"/>
  <c r="P1013" i="7"/>
  <c r="Q1013" i="7" s="1"/>
  <c r="V1013" i="7"/>
  <c r="P14" i="7"/>
  <c r="V14" i="7"/>
  <c r="N9" i="7"/>
  <c r="G16" i="6"/>
  <c r="K15" i="9"/>
  <c r="V9" i="19"/>
  <c r="U9" i="18"/>
  <c r="U27" i="18" s="1"/>
  <c r="C21" i="10"/>
  <c r="C17" i="10"/>
  <c r="C13" i="10"/>
  <c r="C9" i="10"/>
  <c r="P388" i="7"/>
  <c r="Q388" i="7" s="1"/>
  <c r="V388" i="7"/>
  <c r="P390" i="7"/>
  <c r="Q390" i="7" s="1"/>
  <c r="V390" i="7"/>
  <c r="P392" i="7"/>
  <c r="Q392" i="7" s="1"/>
  <c r="V392" i="7"/>
  <c r="P394" i="7"/>
  <c r="Q394" i="7" s="1"/>
  <c r="V394" i="7"/>
  <c r="P396" i="7"/>
  <c r="Q396" i="7" s="1"/>
  <c r="V396" i="7"/>
  <c r="P398" i="7"/>
  <c r="Q398" i="7" s="1"/>
  <c r="V398" i="7"/>
  <c r="P400" i="7"/>
  <c r="Q400" i="7" s="1"/>
  <c r="V400" i="7"/>
  <c r="P402" i="7"/>
  <c r="Q402" i="7" s="1"/>
  <c r="V402" i="7"/>
  <c r="P404" i="7"/>
  <c r="Q404" i="7" s="1"/>
  <c r="V404" i="7"/>
  <c r="P406" i="7"/>
  <c r="Q406" i="7" s="1"/>
  <c r="V406" i="7"/>
  <c r="P408" i="7"/>
  <c r="Q408" i="7" s="1"/>
  <c r="V408" i="7"/>
  <c r="P410" i="7"/>
  <c r="Q410" i="7" s="1"/>
  <c r="V410" i="7"/>
  <c r="P412" i="7"/>
  <c r="Q412" i="7" s="1"/>
  <c r="V412" i="7"/>
  <c r="P414" i="7"/>
  <c r="Q414" i="7" s="1"/>
  <c r="V414" i="7"/>
  <c r="P416" i="7"/>
  <c r="Q416" i="7" s="1"/>
  <c r="V416" i="7"/>
  <c r="P418" i="7"/>
  <c r="Q418" i="7" s="1"/>
  <c r="V418" i="7"/>
  <c r="P420" i="7"/>
  <c r="Q420" i="7" s="1"/>
  <c r="V420" i="7"/>
  <c r="P422" i="7"/>
  <c r="Q422" i="7" s="1"/>
  <c r="V422" i="7"/>
  <c r="P424" i="7"/>
  <c r="Q424" i="7" s="1"/>
  <c r="V424" i="7"/>
  <c r="P426" i="7"/>
  <c r="Q426" i="7" s="1"/>
  <c r="V426" i="7"/>
  <c r="P428" i="7"/>
  <c r="Q428" i="7" s="1"/>
  <c r="V428" i="7"/>
  <c r="P430" i="7"/>
  <c r="Q430" i="7" s="1"/>
  <c r="V430" i="7"/>
  <c r="P432" i="7"/>
  <c r="Q432" i="7" s="1"/>
  <c r="V432" i="7"/>
  <c r="P434" i="7"/>
  <c r="Q434" i="7" s="1"/>
  <c r="V434" i="7"/>
  <c r="P436" i="7"/>
  <c r="Q436" i="7" s="1"/>
  <c r="V436" i="7"/>
  <c r="P438" i="7"/>
  <c r="Q438" i="7" s="1"/>
  <c r="V438" i="7"/>
  <c r="P440" i="7"/>
  <c r="Q440" i="7" s="1"/>
  <c r="V440" i="7"/>
  <c r="P442" i="7"/>
  <c r="Q442" i="7" s="1"/>
  <c r="V442" i="7"/>
  <c r="P444" i="7"/>
  <c r="Q444" i="7" s="1"/>
  <c r="V444" i="7"/>
  <c r="P446" i="7"/>
  <c r="Q446" i="7" s="1"/>
  <c r="V446" i="7"/>
  <c r="P448" i="7"/>
  <c r="Q448" i="7" s="1"/>
  <c r="V448" i="7"/>
  <c r="P450" i="7"/>
  <c r="Q450" i="7" s="1"/>
  <c r="V450" i="7"/>
  <c r="P452" i="7"/>
  <c r="Q452" i="7" s="1"/>
  <c r="V452" i="7"/>
  <c r="P454" i="7"/>
  <c r="Q454" i="7" s="1"/>
  <c r="V454" i="7"/>
  <c r="P456" i="7"/>
  <c r="Q456" i="7" s="1"/>
  <c r="V456" i="7"/>
  <c r="P458" i="7"/>
  <c r="Q458" i="7" s="1"/>
  <c r="V458" i="7"/>
  <c r="P460" i="7"/>
  <c r="Q460" i="7" s="1"/>
  <c r="V460" i="7"/>
  <c r="P462" i="7"/>
  <c r="Q462" i="7" s="1"/>
  <c r="V462" i="7"/>
  <c r="P464" i="7"/>
  <c r="Q464" i="7" s="1"/>
  <c r="V464" i="7"/>
  <c r="P466" i="7"/>
  <c r="Q466" i="7" s="1"/>
  <c r="V466" i="7"/>
  <c r="P468" i="7"/>
  <c r="Q468" i="7" s="1"/>
  <c r="V468" i="7"/>
  <c r="P470" i="7"/>
  <c r="Q470" i="7" s="1"/>
  <c r="V470" i="7"/>
  <c r="P472" i="7"/>
  <c r="Q472" i="7" s="1"/>
  <c r="V472" i="7"/>
  <c r="P474" i="7"/>
  <c r="Q474" i="7" s="1"/>
  <c r="V474" i="7"/>
  <c r="P476" i="7"/>
  <c r="Q476" i="7" s="1"/>
  <c r="V476" i="7"/>
  <c r="P478" i="7"/>
  <c r="Q478" i="7" s="1"/>
  <c r="V478" i="7"/>
  <c r="P480" i="7"/>
  <c r="Q480" i="7" s="1"/>
  <c r="V480" i="7"/>
  <c r="P482" i="7"/>
  <c r="Q482" i="7" s="1"/>
  <c r="V482" i="7"/>
  <c r="P484" i="7"/>
  <c r="Q484" i="7" s="1"/>
  <c r="V484" i="7"/>
  <c r="P486" i="7"/>
  <c r="Q486" i="7" s="1"/>
  <c r="V486" i="7"/>
  <c r="P488" i="7"/>
  <c r="Q488" i="7" s="1"/>
  <c r="V488" i="7"/>
  <c r="P490" i="7"/>
  <c r="Q490" i="7" s="1"/>
  <c r="V490" i="7"/>
  <c r="P492" i="7"/>
  <c r="Q492" i="7" s="1"/>
  <c r="V492" i="7"/>
  <c r="P494" i="7"/>
  <c r="Q494" i="7" s="1"/>
  <c r="V494" i="7"/>
  <c r="P496" i="7"/>
  <c r="Q496" i="7" s="1"/>
  <c r="V496" i="7"/>
  <c r="P498" i="7"/>
  <c r="Q498" i="7" s="1"/>
  <c r="V498" i="7"/>
  <c r="P1000" i="7"/>
  <c r="Q1000" i="7" s="1"/>
  <c r="V1000" i="7"/>
  <c r="P1002" i="7"/>
  <c r="Q1002" i="7" s="1"/>
  <c r="V1002" i="7"/>
  <c r="P1004" i="7"/>
  <c r="Q1004" i="7" s="1"/>
  <c r="V1004" i="7"/>
  <c r="P1006" i="7"/>
  <c r="Q1006" i="7" s="1"/>
  <c r="V1006" i="7"/>
  <c r="P1008" i="7"/>
  <c r="Q1008" i="7" s="1"/>
  <c r="V1008" i="7"/>
  <c r="P1010" i="7"/>
  <c r="Q1010" i="7" s="1"/>
  <c r="V1010" i="7"/>
  <c r="P1012" i="7"/>
  <c r="Q1012" i="7" s="1"/>
  <c r="V1012" i="7"/>
  <c r="O262" i="6"/>
  <c r="P262" i="6" s="1"/>
  <c r="S262" i="6"/>
  <c r="O260" i="6"/>
  <c r="P260" i="6" s="1"/>
  <c r="S260" i="6"/>
  <c r="O258" i="6"/>
  <c r="P258" i="6" s="1"/>
  <c r="S258" i="6"/>
  <c r="O256" i="6"/>
  <c r="P256" i="6" s="1"/>
  <c r="S256" i="6"/>
  <c r="O254" i="6"/>
  <c r="P254" i="6" s="1"/>
  <c r="S254" i="6"/>
  <c r="O252" i="6"/>
  <c r="P252" i="6" s="1"/>
  <c r="S252" i="6"/>
  <c r="O250" i="6"/>
  <c r="P250" i="6" s="1"/>
  <c r="S250" i="6"/>
  <c r="O248" i="6"/>
  <c r="P248" i="6" s="1"/>
  <c r="S248" i="6"/>
  <c r="O246" i="6"/>
  <c r="P246" i="6" s="1"/>
  <c r="S246" i="6"/>
  <c r="O244" i="6"/>
  <c r="P244" i="6" s="1"/>
  <c r="S244" i="6"/>
  <c r="O242" i="6"/>
  <c r="P242" i="6" s="1"/>
  <c r="S242" i="6"/>
  <c r="O240" i="6"/>
  <c r="P240" i="6" s="1"/>
  <c r="S240" i="6"/>
  <c r="O238" i="6"/>
  <c r="P238" i="6" s="1"/>
  <c r="S238" i="6"/>
  <c r="O236" i="6"/>
  <c r="P236" i="6" s="1"/>
  <c r="S236" i="6"/>
  <c r="O234" i="6"/>
  <c r="P234" i="6" s="1"/>
  <c r="S234" i="6"/>
  <c r="O232" i="6"/>
  <c r="P232" i="6" s="1"/>
  <c r="S232" i="6"/>
  <c r="O230" i="6"/>
  <c r="P230" i="6" s="1"/>
  <c r="S230" i="6"/>
  <c r="O228" i="6"/>
  <c r="P228" i="6" s="1"/>
  <c r="S228" i="6"/>
  <c r="O226" i="6"/>
  <c r="P226" i="6" s="1"/>
  <c r="S226" i="6"/>
  <c r="O224" i="6"/>
  <c r="P224" i="6" s="1"/>
  <c r="S224" i="6"/>
  <c r="O222" i="6"/>
  <c r="P222" i="6" s="1"/>
  <c r="S222" i="6"/>
  <c r="O220" i="6"/>
  <c r="P220" i="6" s="1"/>
  <c r="S220" i="6"/>
  <c r="O218" i="6"/>
  <c r="P218" i="6" s="1"/>
  <c r="S218" i="6"/>
  <c r="O216" i="6"/>
  <c r="P216" i="6" s="1"/>
  <c r="S216" i="6"/>
  <c r="O214" i="6"/>
  <c r="P214" i="6" s="1"/>
  <c r="S214" i="6"/>
  <c r="O212" i="6"/>
  <c r="P212" i="6" s="1"/>
  <c r="S212" i="6"/>
  <c r="O210" i="6"/>
  <c r="P210" i="6" s="1"/>
  <c r="S210" i="6"/>
  <c r="O208" i="6"/>
  <c r="P208" i="6" s="1"/>
  <c r="S208" i="6"/>
  <c r="O206" i="6"/>
  <c r="P206" i="6" s="1"/>
  <c r="S206" i="6"/>
  <c r="O204" i="6"/>
  <c r="P204" i="6" s="1"/>
  <c r="S204" i="6"/>
  <c r="O202" i="6"/>
  <c r="P202" i="6" s="1"/>
  <c r="S202" i="6"/>
  <c r="O200" i="6"/>
  <c r="P200" i="6" s="1"/>
  <c r="S200" i="6"/>
  <c r="O198" i="6"/>
  <c r="P198" i="6" s="1"/>
  <c r="S198" i="6"/>
  <c r="O196" i="6"/>
  <c r="P196" i="6" s="1"/>
  <c r="S196" i="6"/>
  <c r="O194" i="6"/>
  <c r="P194" i="6" s="1"/>
  <c r="S194" i="6"/>
  <c r="O192" i="6"/>
  <c r="P192" i="6" s="1"/>
  <c r="S192" i="6"/>
  <c r="O190" i="6"/>
  <c r="P190" i="6" s="1"/>
  <c r="S190" i="6"/>
  <c r="O188" i="6"/>
  <c r="P188" i="6" s="1"/>
  <c r="S188" i="6"/>
  <c r="O186" i="6"/>
  <c r="P186" i="6" s="1"/>
  <c r="S186" i="6"/>
  <c r="O184" i="6"/>
  <c r="P184" i="6" s="1"/>
  <c r="S184" i="6"/>
  <c r="O182" i="6"/>
  <c r="P182" i="6" s="1"/>
  <c r="S182" i="6"/>
  <c r="O180" i="6"/>
  <c r="P180" i="6" s="1"/>
  <c r="S180" i="6"/>
  <c r="O178" i="6"/>
  <c r="P178" i="6" s="1"/>
  <c r="S178" i="6"/>
  <c r="O176" i="6"/>
  <c r="P176" i="6" s="1"/>
  <c r="S176" i="6"/>
  <c r="O174" i="6"/>
  <c r="P174" i="6" s="1"/>
  <c r="S174" i="6"/>
  <c r="O172" i="6"/>
  <c r="P172" i="6" s="1"/>
  <c r="S172" i="6"/>
  <c r="O170" i="6"/>
  <c r="P170" i="6" s="1"/>
  <c r="S170" i="6"/>
  <c r="O168" i="6"/>
  <c r="P168" i="6" s="1"/>
  <c r="S168" i="6"/>
  <c r="O166" i="6"/>
  <c r="P166" i="6" s="1"/>
  <c r="S166" i="6"/>
  <c r="O164" i="6"/>
  <c r="P164" i="6" s="1"/>
  <c r="S164" i="6"/>
  <c r="O162" i="6"/>
  <c r="P162" i="6" s="1"/>
  <c r="S162" i="6"/>
  <c r="O160" i="6"/>
  <c r="P160" i="6" s="1"/>
  <c r="S160" i="6"/>
  <c r="O158" i="6"/>
  <c r="P158" i="6" s="1"/>
  <c r="S158" i="6"/>
  <c r="O156" i="6"/>
  <c r="P156" i="6" s="1"/>
  <c r="S156" i="6"/>
  <c r="O154" i="6"/>
  <c r="P154" i="6" s="1"/>
  <c r="S154" i="6"/>
  <c r="O152" i="6"/>
  <c r="P152" i="6" s="1"/>
  <c r="S152" i="6"/>
  <c r="O150" i="6"/>
  <c r="P150" i="6" s="1"/>
  <c r="S150" i="6"/>
  <c r="O148" i="6"/>
  <c r="P148" i="6" s="1"/>
  <c r="S148" i="6"/>
  <c r="O146" i="6"/>
  <c r="P146" i="6" s="1"/>
  <c r="S146" i="6"/>
  <c r="O144" i="6"/>
  <c r="P144" i="6" s="1"/>
  <c r="S144" i="6"/>
  <c r="O142" i="6"/>
  <c r="P142" i="6" s="1"/>
  <c r="S142" i="6"/>
  <c r="O140" i="6"/>
  <c r="P140" i="6" s="1"/>
  <c r="S140" i="6"/>
  <c r="O138" i="6"/>
  <c r="P138" i="6" s="1"/>
  <c r="S138" i="6"/>
  <c r="O136" i="6"/>
  <c r="P136" i="6" s="1"/>
  <c r="S136" i="6"/>
  <c r="O134" i="6"/>
  <c r="P134" i="6" s="1"/>
  <c r="S134" i="6"/>
  <c r="O132" i="6"/>
  <c r="P132" i="6" s="1"/>
  <c r="S132" i="6"/>
  <c r="O130" i="6"/>
  <c r="P130" i="6" s="1"/>
  <c r="S130" i="6"/>
  <c r="O128" i="6"/>
  <c r="P128" i="6" s="1"/>
  <c r="S128" i="6"/>
  <c r="O126" i="6"/>
  <c r="P126" i="6" s="1"/>
  <c r="S126" i="6"/>
  <c r="O124" i="6"/>
  <c r="P124" i="6" s="1"/>
  <c r="S124" i="6"/>
  <c r="O122" i="6"/>
  <c r="P122" i="6" s="1"/>
  <c r="S122" i="6"/>
  <c r="O120" i="6"/>
  <c r="P120" i="6" s="1"/>
  <c r="S120" i="6"/>
  <c r="O118" i="6"/>
  <c r="P118" i="6" s="1"/>
  <c r="S118" i="6"/>
  <c r="O116" i="6"/>
  <c r="P116" i="6" s="1"/>
  <c r="S116" i="6"/>
  <c r="O114" i="6"/>
  <c r="P114" i="6" s="1"/>
  <c r="S114" i="6"/>
  <c r="O112" i="6"/>
  <c r="P112" i="6" s="1"/>
  <c r="S112" i="6"/>
  <c r="O110" i="6"/>
  <c r="P110" i="6" s="1"/>
  <c r="S110" i="6"/>
  <c r="O108" i="6"/>
  <c r="P108" i="6" s="1"/>
  <c r="S108" i="6"/>
  <c r="O106" i="6"/>
  <c r="P106" i="6" s="1"/>
  <c r="S106" i="6"/>
  <c r="O104" i="6"/>
  <c r="P104" i="6" s="1"/>
  <c r="S104" i="6"/>
  <c r="O102" i="6"/>
  <c r="P102" i="6" s="1"/>
  <c r="S102" i="6"/>
  <c r="O100" i="6"/>
  <c r="P100" i="6" s="1"/>
  <c r="S100" i="6"/>
  <c r="O98" i="6"/>
  <c r="P98" i="6" s="1"/>
  <c r="S98" i="6"/>
  <c r="O96" i="6"/>
  <c r="P96" i="6" s="1"/>
  <c r="S96" i="6"/>
  <c r="O94" i="6"/>
  <c r="P94" i="6" s="1"/>
  <c r="S94" i="6"/>
  <c r="O92" i="6"/>
  <c r="P92" i="6" s="1"/>
  <c r="S92" i="6"/>
  <c r="O90" i="6"/>
  <c r="P90" i="6" s="1"/>
  <c r="S90" i="6"/>
  <c r="O88" i="6"/>
  <c r="P88" i="6" s="1"/>
  <c r="S88" i="6"/>
  <c r="O86" i="6"/>
  <c r="P86" i="6" s="1"/>
  <c r="S86" i="6"/>
  <c r="O84" i="6"/>
  <c r="P84" i="6" s="1"/>
  <c r="S84" i="6"/>
  <c r="O82" i="6"/>
  <c r="P82" i="6" s="1"/>
  <c r="S82" i="6"/>
  <c r="O80" i="6"/>
  <c r="P80" i="6" s="1"/>
  <c r="S80" i="6"/>
  <c r="O78" i="6"/>
  <c r="P78" i="6" s="1"/>
  <c r="S78" i="6"/>
  <c r="O76" i="6"/>
  <c r="P76" i="6" s="1"/>
  <c r="S76" i="6"/>
  <c r="O74" i="6"/>
  <c r="P74" i="6" s="1"/>
  <c r="S74" i="6"/>
  <c r="O72" i="6"/>
  <c r="P72" i="6" s="1"/>
  <c r="S72" i="6"/>
  <c r="O70" i="6"/>
  <c r="P70" i="6" s="1"/>
  <c r="S70" i="6"/>
  <c r="O68" i="6"/>
  <c r="P68" i="6" s="1"/>
  <c r="S68" i="6"/>
  <c r="O66" i="6"/>
  <c r="P66" i="6" s="1"/>
  <c r="S66" i="6"/>
  <c r="O64" i="6"/>
  <c r="P64" i="6" s="1"/>
  <c r="S64" i="6"/>
  <c r="O62" i="6"/>
  <c r="P62" i="6" s="1"/>
  <c r="S62" i="6"/>
  <c r="O60" i="6"/>
  <c r="P60" i="6" s="1"/>
  <c r="S60" i="6"/>
  <c r="O58" i="6"/>
  <c r="P58" i="6" s="1"/>
  <c r="S58" i="6"/>
  <c r="O56" i="6"/>
  <c r="P56" i="6" s="1"/>
  <c r="S56" i="6"/>
  <c r="O54" i="6"/>
  <c r="P54" i="6" s="1"/>
  <c r="S54" i="6"/>
  <c r="O52" i="6"/>
  <c r="P52" i="6" s="1"/>
  <c r="S52" i="6"/>
  <c r="O50" i="6"/>
  <c r="P50" i="6" s="1"/>
  <c r="S50" i="6"/>
  <c r="O48" i="6"/>
  <c r="P48" i="6" s="1"/>
  <c r="S48" i="6"/>
  <c r="O46" i="6"/>
  <c r="P46" i="6" s="1"/>
  <c r="S46" i="6"/>
  <c r="O44" i="6"/>
  <c r="P44" i="6" s="1"/>
  <c r="S44" i="6"/>
  <c r="O42" i="6"/>
  <c r="P42" i="6" s="1"/>
  <c r="S42" i="6"/>
  <c r="O40" i="6"/>
  <c r="P40" i="6" s="1"/>
  <c r="S40" i="6"/>
  <c r="O38" i="6"/>
  <c r="P38" i="6" s="1"/>
  <c r="S38" i="6"/>
  <c r="O36" i="6"/>
  <c r="P36" i="6" s="1"/>
  <c r="S36" i="6"/>
  <c r="O34" i="6"/>
  <c r="P34" i="6" s="1"/>
  <c r="S34" i="6"/>
  <c r="O32" i="6"/>
  <c r="P32" i="6" s="1"/>
  <c r="S32" i="6"/>
  <c r="O30" i="6"/>
  <c r="P30" i="6" s="1"/>
  <c r="S30" i="6"/>
  <c r="O28" i="6"/>
  <c r="P28" i="6" s="1"/>
  <c r="S28" i="6"/>
  <c r="O26" i="6"/>
  <c r="P26" i="6" s="1"/>
  <c r="S26" i="6"/>
  <c r="O24" i="6"/>
  <c r="P24" i="6" s="1"/>
  <c r="S24" i="6"/>
  <c r="O22" i="6"/>
  <c r="P22" i="6" s="1"/>
  <c r="S22" i="6"/>
  <c r="O20" i="6"/>
  <c r="P20" i="6" s="1"/>
  <c r="S20" i="6"/>
  <c r="O18" i="6"/>
  <c r="P18" i="6" s="1"/>
  <c r="S18" i="6"/>
  <c r="C32" i="9"/>
  <c r="C9" i="9"/>
  <c r="BE16" i="3"/>
  <c r="L10" i="8"/>
  <c r="E6" i="20" s="1"/>
  <c r="E14" i="18" l="1"/>
  <c r="K14" i="18" s="1"/>
  <c r="AR3" i="3"/>
  <c r="BB16" i="3"/>
  <c r="BE12" i="3"/>
  <c r="E4" i="20" s="1"/>
  <c r="AC3" i="3"/>
  <c r="AS3" i="3"/>
  <c r="AT266" i="3"/>
  <c r="AD266" i="3"/>
  <c r="AU266" i="3" s="1"/>
  <c r="AD400" i="3"/>
  <c r="AU400" i="3" s="1"/>
  <c r="AT400" i="3"/>
  <c r="AT820" i="3"/>
  <c r="AD820" i="3"/>
  <c r="AU820" i="3" s="1"/>
  <c r="AT940" i="3"/>
  <c r="AD940" i="3"/>
  <c r="AU940" i="3" s="1"/>
  <c r="AD270" i="3"/>
  <c r="AU270" i="3" s="1"/>
  <c r="AT270" i="3"/>
  <c r="AT402" i="3"/>
  <c r="AD402" i="3"/>
  <c r="AU402" i="3" s="1"/>
  <c r="AD806" i="3"/>
  <c r="AU806" i="3" s="1"/>
  <c r="AT806" i="3"/>
  <c r="AD836" i="3"/>
  <c r="AU836" i="3" s="1"/>
  <c r="AT836" i="3"/>
  <c r="AD948" i="3"/>
  <c r="AU948" i="3" s="1"/>
  <c r="AT948" i="3"/>
  <c r="AD130" i="3"/>
  <c r="AU130" i="3" s="1"/>
  <c r="AT130" i="3"/>
  <c r="AD278" i="3"/>
  <c r="AU278" i="3" s="1"/>
  <c r="AT278" i="3"/>
  <c r="AD406" i="3"/>
  <c r="AU406" i="3" s="1"/>
  <c r="AT406" i="3"/>
  <c r="AT808" i="3"/>
  <c r="AD808" i="3"/>
  <c r="AU808" i="3" s="1"/>
  <c r="AT934" i="3"/>
  <c r="AD934" i="3"/>
  <c r="AU934" i="3" s="1"/>
  <c r="AD264" i="3"/>
  <c r="AU264" i="3" s="1"/>
  <c r="AT264" i="3"/>
  <c r="AD414" i="3"/>
  <c r="AU414" i="3" s="1"/>
  <c r="AT414" i="3"/>
  <c r="AT812" i="3"/>
  <c r="AD812" i="3"/>
  <c r="AU812" i="3" s="1"/>
  <c r="AT936" i="3"/>
  <c r="AD936" i="3"/>
  <c r="AU936" i="3" s="1"/>
  <c r="AD98" i="3"/>
  <c r="AU98" i="3" s="1"/>
  <c r="AT98" i="3"/>
  <c r="AT132" i="3"/>
  <c r="AD132" i="3"/>
  <c r="AU132" i="3" s="1"/>
  <c r="AT530" i="3"/>
  <c r="AD530" i="3"/>
  <c r="AU530" i="3" s="1"/>
  <c r="AT546" i="3"/>
  <c r="AD546" i="3"/>
  <c r="AU546" i="3" s="1"/>
  <c r="AT576" i="3"/>
  <c r="AD576" i="3"/>
  <c r="AU576" i="3" s="1"/>
  <c r="AT688" i="3"/>
  <c r="AD688" i="3"/>
  <c r="AU688" i="3" s="1"/>
  <c r="AD226" i="3"/>
  <c r="AU226" i="3" s="1"/>
  <c r="AT226" i="3"/>
  <c r="AT358" i="3"/>
  <c r="AD358" i="3"/>
  <c r="AU358" i="3" s="1"/>
  <c r="AT532" i="3"/>
  <c r="AD532" i="3"/>
  <c r="AU532" i="3" s="1"/>
  <c r="AT548" i="3"/>
  <c r="AD548" i="3"/>
  <c r="AU548" i="3" s="1"/>
  <c r="AD674" i="3"/>
  <c r="AU674" i="3" s="1"/>
  <c r="AT674" i="3"/>
  <c r="AT900" i="3"/>
  <c r="AD900" i="3"/>
  <c r="AU900" i="3" s="1"/>
  <c r="AT398" i="3"/>
  <c r="AD398" i="3"/>
  <c r="AU398" i="3" s="1"/>
  <c r="AD536" i="3"/>
  <c r="AU536" i="3" s="1"/>
  <c r="AT536" i="3"/>
  <c r="AD552" i="3"/>
  <c r="AU552" i="3" s="1"/>
  <c r="AT552" i="3"/>
  <c r="AD676" i="3"/>
  <c r="AU676" i="3" s="1"/>
  <c r="AT676" i="3"/>
  <c r="AD932" i="3"/>
  <c r="AU932" i="3" s="1"/>
  <c r="AT932" i="3"/>
  <c r="AD494" i="3"/>
  <c r="AU494" i="3" s="1"/>
  <c r="AT494" i="3"/>
  <c r="AD544" i="3"/>
  <c r="AU544" i="3" s="1"/>
  <c r="AT544" i="3"/>
  <c r="AD560" i="3"/>
  <c r="AU560" i="3" s="1"/>
  <c r="AT560" i="3"/>
  <c r="AT680" i="3"/>
  <c r="AD680" i="3"/>
  <c r="AU680" i="3" s="1"/>
  <c r="AD964" i="3"/>
  <c r="AU964" i="3" s="1"/>
  <c r="AT964" i="3"/>
  <c r="M16" i="4"/>
  <c r="O12" i="5"/>
  <c r="W218" i="19"/>
  <c r="W242" i="19"/>
  <c r="BF18" i="3"/>
  <c r="BB18" i="3"/>
  <c r="H23" i="10"/>
  <c r="BB19" i="3"/>
  <c r="R8" i="3"/>
  <c r="F13" i="19"/>
  <c r="L13" i="19" s="1"/>
  <c r="D9" i="11"/>
  <c r="BF17" i="3"/>
  <c r="BB17" i="3"/>
  <c r="W72" i="19"/>
  <c r="W109" i="19"/>
  <c r="W184" i="19"/>
  <c r="P10" i="8"/>
  <c r="F12" i="8" s="1"/>
  <c r="W327" i="19"/>
  <c r="W326" i="19"/>
  <c r="W152" i="19"/>
  <c r="F16" i="19"/>
  <c r="L16" i="19" s="1"/>
  <c r="O14" i="19"/>
  <c r="R14" i="19" s="1"/>
  <c r="O10" i="19"/>
  <c r="R10" i="19" s="1"/>
  <c r="O13" i="19"/>
  <c r="R13" i="19" s="1"/>
  <c r="W281" i="19"/>
  <c r="AT164" i="3"/>
  <c r="AD164" i="3"/>
  <c r="AU164" i="3" s="1"/>
  <c r="AD228" i="3"/>
  <c r="AU228" i="3" s="1"/>
  <c r="AT228" i="3"/>
  <c r="AD295" i="3"/>
  <c r="AU295" i="3" s="1"/>
  <c r="AT295" i="3"/>
  <c r="AT432" i="3"/>
  <c r="AD432" i="3"/>
  <c r="AU432" i="3" s="1"/>
  <c r="AD496" i="3"/>
  <c r="AU496" i="3" s="1"/>
  <c r="AT496" i="3"/>
  <c r="AD577" i="3"/>
  <c r="AU577" i="3" s="1"/>
  <c r="AT577" i="3"/>
  <c r="AD712" i="3"/>
  <c r="AU712" i="3" s="1"/>
  <c r="AT712" i="3"/>
  <c r="AT776" i="3"/>
  <c r="AD776" i="3"/>
  <c r="AU776" i="3" s="1"/>
  <c r="AD869" i="3"/>
  <c r="AU869" i="3" s="1"/>
  <c r="AT869" i="3"/>
  <c r="AT972" i="3"/>
  <c r="AD972" i="3"/>
  <c r="AU972" i="3" s="1"/>
  <c r="AT38" i="3"/>
  <c r="AD38" i="3"/>
  <c r="AU38" i="3" s="1"/>
  <c r="AD102" i="3"/>
  <c r="AU102" i="3" s="1"/>
  <c r="AT102" i="3"/>
  <c r="AT195" i="3"/>
  <c r="AD195" i="3"/>
  <c r="AU195" i="3" s="1"/>
  <c r="AT302" i="3"/>
  <c r="AD302" i="3"/>
  <c r="AU302" i="3" s="1"/>
  <c r="AD366" i="3"/>
  <c r="AU366" i="3" s="1"/>
  <c r="AT366" i="3"/>
  <c r="AT382" i="3"/>
  <c r="AD382" i="3"/>
  <c r="AU382" i="3" s="1"/>
  <c r="AD578" i="3"/>
  <c r="AU578" i="3" s="1"/>
  <c r="AT578" i="3"/>
  <c r="AD642" i="3"/>
  <c r="AU642" i="3" s="1"/>
  <c r="AT642" i="3"/>
  <c r="AD709" i="3"/>
  <c r="AU709" i="3" s="1"/>
  <c r="AT709" i="3"/>
  <c r="AD840" i="3"/>
  <c r="AU840" i="3" s="1"/>
  <c r="AT840" i="3"/>
  <c r="AD916" i="3"/>
  <c r="AU916" i="3" s="1"/>
  <c r="AT916" i="3"/>
  <c r="F9" i="18"/>
  <c r="AD35" i="3"/>
  <c r="AU35" i="3" s="1"/>
  <c r="AT35" i="3"/>
  <c r="AT166" i="3"/>
  <c r="AD166" i="3"/>
  <c r="AU166" i="3" s="1"/>
  <c r="AT230" i="3"/>
  <c r="AD230" i="3"/>
  <c r="AU230" i="3" s="1"/>
  <c r="AD327" i="3"/>
  <c r="AU327" i="3" s="1"/>
  <c r="AT327" i="3"/>
  <c r="AT434" i="3"/>
  <c r="AD434" i="3"/>
  <c r="AU434" i="3" s="1"/>
  <c r="AT498" i="3"/>
  <c r="AD498" i="3"/>
  <c r="AU498" i="3" s="1"/>
  <c r="AD609" i="3"/>
  <c r="AU609" i="3" s="1"/>
  <c r="AT609" i="3"/>
  <c r="AD716" i="3"/>
  <c r="AU716" i="3" s="1"/>
  <c r="AT716" i="3"/>
  <c r="AD780" i="3"/>
  <c r="AU780" i="3" s="1"/>
  <c r="AT780" i="3"/>
  <c r="AT901" i="3"/>
  <c r="AD901" i="3"/>
  <c r="AU901" i="3" s="1"/>
  <c r="AD980" i="3"/>
  <c r="AU980" i="3" s="1"/>
  <c r="AT980" i="3"/>
  <c r="AT42" i="3"/>
  <c r="AD42" i="3"/>
  <c r="AU42" i="3" s="1"/>
  <c r="AT106" i="3"/>
  <c r="AD106" i="3"/>
  <c r="AU106" i="3" s="1"/>
  <c r="AD227" i="3"/>
  <c r="AU227" i="3" s="1"/>
  <c r="AT227" i="3"/>
  <c r="AT310" i="3"/>
  <c r="AD310" i="3"/>
  <c r="AU310" i="3" s="1"/>
  <c r="AT368" i="3"/>
  <c r="AD368" i="3"/>
  <c r="AU368" i="3" s="1"/>
  <c r="AD431" i="3"/>
  <c r="AU431" i="3" s="1"/>
  <c r="AT431" i="3"/>
  <c r="AT580" i="3"/>
  <c r="AD580" i="3"/>
  <c r="AU580" i="3" s="1"/>
  <c r="AD644" i="3"/>
  <c r="AU644" i="3" s="1"/>
  <c r="AT644" i="3"/>
  <c r="AT741" i="3"/>
  <c r="AD741" i="3"/>
  <c r="AU741" i="3" s="1"/>
  <c r="AT844" i="3"/>
  <c r="AD844" i="3"/>
  <c r="AU844" i="3" s="1"/>
  <c r="AD965" i="3"/>
  <c r="AU965" i="3" s="1"/>
  <c r="AT965" i="3"/>
  <c r="G521" i="19"/>
  <c r="AD67" i="3"/>
  <c r="AU67" i="3" s="1"/>
  <c r="AT67" i="3"/>
  <c r="AD170" i="3"/>
  <c r="AU170" i="3" s="1"/>
  <c r="AT170" i="3"/>
  <c r="AT234" i="3"/>
  <c r="AD234" i="3"/>
  <c r="AU234" i="3" s="1"/>
  <c r="AT359" i="3"/>
  <c r="AD359" i="3"/>
  <c r="AU359" i="3" s="1"/>
  <c r="AD438" i="3"/>
  <c r="AU438" i="3" s="1"/>
  <c r="AT438" i="3"/>
  <c r="AT502" i="3"/>
  <c r="AD502" i="3"/>
  <c r="AU502" i="3" s="1"/>
  <c r="AT641" i="3"/>
  <c r="AD641" i="3"/>
  <c r="AU641" i="3" s="1"/>
  <c r="AT724" i="3"/>
  <c r="AD724" i="3"/>
  <c r="AU724" i="3" s="1"/>
  <c r="AD788" i="3"/>
  <c r="AU788" i="3" s="1"/>
  <c r="AT788" i="3"/>
  <c r="AD966" i="3"/>
  <c r="AU966" i="3" s="1"/>
  <c r="AT966" i="3"/>
  <c r="AD50" i="3"/>
  <c r="AU50" i="3" s="1"/>
  <c r="AT50" i="3"/>
  <c r="AT114" i="3"/>
  <c r="AD114" i="3"/>
  <c r="AU114" i="3" s="1"/>
  <c r="AD296" i="3"/>
  <c r="AU296" i="3" s="1"/>
  <c r="AT296" i="3"/>
  <c r="AD360" i="3"/>
  <c r="AU360" i="3" s="1"/>
  <c r="AT360" i="3"/>
  <c r="AD370" i="3"/>
  <c r="AU370" i="3" s="1"/>
  <c r="AT370" i="3"/>
  <c r="AT463" i="3"/>
  <c r="AD463" i="3"/>
  <c r="AU463" i="3" s="1"/>
  <c r="AT584" i="3"/>
  <c r="AD584" i="3"/>
  <c r="AU584" i="3" s="1"/>
  <c r="AT648" i="3"/>
  <c r="AD648" i="3"/>
  <c r="AU648" i="3" s="1"/>
  <c r="AD773" i="3"/>
  <c r="AU773" i="3" s="1"/>
  <c r="AT773" i="3"/>
  <c r="AT852" i="3"/>
  <c r="AD852" i="3"/>
  <c r="AU852" i="3" s="1"/>
  <c r="AD997" i="3"/>
  <c r="AU997" i="3" s="1"/>
  <c r="AT997" i="3"/>
  <c r="AT99" i="3"/>
  <c r="AD99" i="3"/>
  <c r="AU99" i="3" s="1"/>
  <c r="AD178" i="3"/>
  <c r="AU178" i="3" s="1"/>
  <c r="AT178" i="3"/>
  <c r="AD242" i="3"/>
  <c r="AU242" i="3" s="1"/>
  <c r="AT242" i="3"/>
  <c r="AT367" i="3"/>
  <c r="AD367" i="3"/>
  <c r="AU367" i="3" s="1"/>
  <c r="AD446" i="3"/>
  <c r="AU446" i="3" s="1"/>
  <c r="AT446" i="3"/>
  <c r="AD510" i="3"/>
  <c r="AU510" i="3" s="1"/>
  <c r="AT510" i="3"/>
  <c r="AT710" i="3"/>
  <c r="AD710" i="3"/>
  <c r="AU710" i="3" s="1"/>
  <c r="AD774" i="3"/>
  <c r="AU774" i="3" s="1"/>
  <c r="AT774" i="3"/>
  <c r="AD837" i="3"/>
  <c r="AU837" i="3" s="1"/>
  <c r="AT837" i="3"/>
  <c r="AD968" i="3"/>
  <c r="AU968" i="3" s="1"/>
  <c r="AT968" i="3"/>
  <c r="AD36" i="3"/>
  <c r="AU36" i="3" s="1"/>
  <c r="AT36" i="3"/>
  <c r="AD100" i="3"/>
  <c r="AU100" i="3" s="1"/>
  <c r="AT100" i="3"/>
  <c r="AD163" i="3"/>
  <c r="AU163" i="3" s="1"/>
  <c r="AT163" i="3"/>
  <c r="AD298" i="3"/>
  <c r="AU298" i="3" s="1"/>
  <c r="AT298" i="3"/>
  <c r="AD362" i="3"/>
  <c r="AU362" i="3" s="1"/>
  <c r="AT362" i="3"/>
  <c r="AD374" i="3"/>
  <c r="AU374" i="3" s="1"/>
  <c r="AT374" i="3"/>
  <c r="AD495" i="3"/>
  <c r="AU495" i="3" s="1"/>
  <c r="AT495" i="3"/>
  <c r="AD592" i="3"/>
  <c r="AU592" i="3" s="1"/>
  <c r="AT592" i="3"/>
  <c r="AT656" i="3"/>
  <c r="AD656" i="3"/>
  <c r="AU656" i="3" s="1"/>
  <c r="AD838" i="3"/>
  <c r="AU838" i="3" s="1"/>
  <c r="AT838" i="3"/>
  <c r="AD908" i="3"/>
  <c r="AU908" i="3" s="1"/>
  <c r="AT908" i="3"/>
  <c r="O11" i="19"/>
  <c r="R11" i="19" s="1"/>
  <c r="W212" i="19"/>
  <c r="O15" i="19"/>
  <c r="R15" i="19" s="1"/>
  <c r="O9" i="19"/>
  <c r="W354" i="19"/>
  <c r="O16" i="19"/>
  <c r="R16" i="19" s="1"/>
  <c r="D25" i="18"/>
  <c r="R25" i="18" s="1"/>
  <c r="W413" i="19"/>
  <c r="W179" i="19"/>
  <c r="W191" i="19"/>
  <c r="F15" i="19"/>
  <c r="L15" i="19" s="1"/>
  <c r="F11" i="19"/>
  <c r="Q10" i="8"/>
  <c r="AR15" i="3"/>
  <c r="D21" i="18"/>
  <c r="V21" i="18" s="1"/>
  <c r="D15" i="18"/>
  <c r="R15" i="18" s="1"/>
  <c r="D19" i="18"/>
  <c r="R19" i="18" s="1"/>
  <c r="W331" i="19"/>
  <c r="W248" i="19"/>
  <c r="W274" i="19"/>
  <c r="F14" i="19"/>
  <c r="L14" i="19" s="1"/>
  <c r="F12" i="19"/>
  <c r="L12" i="19" s="1"/>
  <c r="F10" i="19"/>
  <c r="L10" i="19" s="1"/>
  <c r="W368" i="19"/>
  <c r="W309" i="19"/>
  <c r="W345" i="19"/>
  <c r="W323" i="19"/>
  <c r="AD17" i="3"/>
  <c r="AU17" i="3" s="1"/>
  <c r="AT17" i="3"/>
  <c r="AD82" i="3"/>
  <c r="AU82" i="3" s="1"/>
  <c r="AT82" i="3"/>
  <c r="AD202" i="3"/>
  <c r="AU202" i="3" s="1"/>
  <c r="AT202" i="3"/>
  <c r="AD330" i="3"/>
  <c r="AU330" i="3" s="1"/>
  <c r="AT330" i="3"/>
  <c r="AD464" i="3"/>
  <c r="AU464" i="3" s="1"/>
  <c r="AT464" i="3"/>
  <c r="AD529" i="3"/>
  <c r="AU529" i="3" s="1"/>
  <c r="AT529" i="3"/>
  <c r="AD624" i="3"/>
  <c r="AU624" i="3" s="1"/>
  <c r="AT624" i="3"/>
  <c r="AD748" i="3"/>
  <c r="AU748" i="3" s="1"/>
  <c r="AT748" i="3"/>
  <c r="AD872" i="3"/>
  <c r="AU872" i="3" s="1"/>
  <c r="AT872" i="3"/>
  <c r="AD998" i="3"/>
  <c r="AU998" i="3" s="1"/>
  <c r="AT998" i="3"/>
  <c r="AD902" i="3"/>
  <c r="AU902" i="3" s="1"/>
  <c r="AT902" i="3"/>
  <c r="AD740" i="3"/>
  <c r="AU740" i="3" s="1"/>
  <c r="AT740" i="3"/>
  <c r="AD326" i="3"/>
  <c r="AU326" i="3" s="1"/>
  <c r="AT326" i="3"/>
  <c r="AD68" i="3"/>
  <c r="AU68" i="3" s="1"/>
  <c r="AT68" i="3"/>
  <c r="AD131" i="3"/>
  <c r="AU131" i="3" s="1"/>
  <c r="AT131" i="3"/>
  <c r="AD210" i="3"/>
  <c r="AU210" i="3" s="1"/>
  <c r="AT210" i="3"/>
  <c r="AD334" i="3"/>
  <c r="AU334" i="3" s="1"/>
  <c r="AT334" i="3"/>
  <c r="AD466" i="3"/>
  <c r="AU466" i="3" s="1"/>
  <c r="AT466" i="3"/>
  <c r="AD610" i="3"/>
  <c r="AU610" i="3" s="1"/>
  <c r="AT610" i="3"/>
  <c r="AD673" i="3"/>
  <c r="AU673" i="3" s="1"/>
  <c r="AT673" i="3"/>
  <c r="AD756" i="3"/>
  <c r="AU756" i="3" s="1"/>
  <c r="AT756" i="3"/>
  <c r="AD876" i="3"/>
  <c r="AU876" i="3" s="1"/>
  <c r="AT876" i="3"/>
  <c r="AD1000" i="3"/>
  <c r="AU1000" i="3" s="1"/>
  <c r="AT1000" i="3"/>
  <c r="AD904" i="3"/>
  <c r="AU904" i="3" s="1"/>
  <c r="AT904" i="3"/>
  <c r="AD996" i="3"/>
  <c r="AU996" i="3" s="1"/>
  <c r="AT996" i="3"/>
  <c r="AD608" i="3"/>
  <c r="AU608" i="3" s="1"/>
  <c r="AT608" i="3"/>
  <c r="D13" i="18"/>
  <c r="V13" i="18" s="1"/>
  <c r="D23" i="18"/>
  <c r="R23" i="18" s="1"/>
  <c r="AD70" i="3"/>
  <c r="AU70" i="3" s="1"/>
  <c r="AT70" i="3"/>
  <c r="AD196" i="3"/>
  <c r="AU196" i="3" s="1"/>
  <c r="AT196" i="3"/>
  <c r="AD263" i="3"/>
  <c r="AU263" i="3" s="1"/>
  <c r="AT263" i="3"/>
  <c r="AD342" i="3"/>
  <c r="AU342" i="3" s="1"/>
  <c r="AT342" i="3"/>
  <c r="AD470" i="3"/>
  <c r="AU470" i="3" s="1"/>
  <c r="AT470" i="3"/>
  <c r="AD612" i="3"/>
  <c r="AU612" i="3" s="1"/>
  <c r="AT612" i="3"/>
  <c r="AD742" i="3"/>
  <c r="AU742" i="3" s="1"/>
  <c r="AT742" i="3"/>
  <c r="AD805" i="3"/>
  <c r="AU805" i="3" s="1"/>
  <c r="AT805" i="3"/>
  <c r="AD884" i="3"/>
  <c r="AU884" i="3" s="1"/>
  <c r="AT884" i="3"/>
  <c r="AD1004" i="3"/>
  <c r="AU1004" i="3" s="1"/>
  <c r="AT1004" i="3"/>
  <c r="AD194" i="3"/>
  <c r="AU194" i="3" s="1"/>
  <c r="AT194" i="3"/>
  <c r="AD868" i="3"/>
  <c r="AU868" i="3" s="1"/>
  <c r="AT868" i="3"/>
  <c r="D24" i="18"/>
  <c r="V24" i="18" s="1"/>
  <c r="C24" i="18" s="1"/>
  <c r="AD74" i="3"/>
  <c r="AU74" i="3" s="1"/>
  <c r="AT74" i="3"/>
  <c r="AD198" i="3"/>
  <c r="AU198" i="3" s="1"/>
  <c r="AT198" i="3"/>
  <c r="AD328" i="3"/>
  <c r="AU328" i="3" s="1"/>
  <c r="AT328" i="3"/>
  <c r="AD399" i="3"/>
  <c r="AU399" i="3" s="1"/>
  <c r="AT399" i="3"/>
  <c r="AD478" i="3"/>
  <c r="AU478" i="3" s="1"/>
  <c r="AT478" i="3"/>
  <c r="AD616" i="3"/>
  <c r="AU616" i="3" s="1"/>
  <c r="AT616" i="3"/>
  <c r="AD744" i="3"/>
  <c r="AU744" i="3" s="1"/>
  <c r="AT744" i="3"/>
  <c r="AD870" i="3"/>
  <c r="AU870" i="3" s="1"/>
  <c r="AT870" i="3"/>
  <c r="AD933" i="3"/>
  <c r="AU933" i="3" s="1"/>
  <c r="AT933" i="3"/>
  <c r="AD1010" i="3"/>
  <c r="AU1010" i="3" s="1"/>
  <c r="AT1010" i="3"/>
  <c r="AD462" i="3"/>
  <c r="AU462" i="3" s="1"/>
  <c r="AT462" i="3"/>
  <c r="AD66" i="3"/>
  <c r="AU66" i="3" s="1"/>
  <c r="AT66" i="3"/>
  <c r="F9" i="19"/>
  <c r="L9" i="19" s="1"/>
  <c r="AD18" i="3"/>
  <c r="AU18" i="3" s="1"/>
  <c r="AT18" i="3"/>
  <c r="AD21" i="3"/>
  <c r="AU21" i="3" s="1"/>
  <c r="AT21" i="3"/>
  <c r="AD51" i="3"/>
  <c r="AU51" i="3" s="1"/>
  <c r="AT51" i="3"/>
  <c r="AD54" i="3"/>
  <c r="AU54" i="3" s="1"/>
  <c r="AT54" i="3"/>
  <c r="AD83" i="3"/>
  <c r="AU83" i="3" s="1"/>
  <c r="AT83" i="3"/>
  <c r="AD86" i="3"/>
  <c r="AU86" i="3" s="1"/>
  <c r="AT86" i="3"/>
  <c r="AD115" i="3"/>
  <c r="AU115" i="3" s="1"/>
  <c r="AT115" i="3"/>
  <c r="AD118" i="3"/>
  <c r="AU118" i="3" s="1"/>
  <c r="AT118" i="3"/>
  <c r="AD147" i="3"/>
  <c r="AU147" i="3" s="1"/>
  <c r="AT147" i="3"/>
  <c r="AD150" i="3"/>
  <c r="AU150" i="3" s="1"/>
  <c r="AT150" i="3"/>
  <c r="AD179" i="3"/>
  <c r="AU179" i="3" s="1"/>
  <c r="AT179" i="3"/>
  <c r="AD182" i="3"/>
  <c r="AU182" i="3" s="1"/>
  <c r="AT182" i="3"/>
  <c r="AD211" i="3"/>
  <c r="AU211" i="3" s="1"/>
  <c r="AT211" i="3"/>
  <c r="AD214" i="3"/>
  <c r="AU214" i="3" s="1"/>
  <c r="AT214" i="3"/>
  <c r="AD243" i="3"/>
  <c r="AU243" i="3" s="1"/>
  <c r="AT243" i="3"/>
  <c r="AD246" i="3"/>
  <c r="AU246" i="3" s="1"/>
  <c r="AT246" i="3"/>
  <c r="AD248" i="3"/>
  <c r="AU248" i="3" s="1"/>
  <c r="AT248" i="3"/>
  <c r="AD254" i="3"/>
  <c r="AU254" i="3" s="1"/>
  <c r="AT254" i="3"/>
  <c r="AD280" i="3"/>
  <c r="AU280" i="3" s="1"/>
  <c r="AT280" i="3"/>
  <c r="AD286" i="3"/>
  <c r="AU286" i="3" s="1"/>
  <c r="AT286" i="3"/>
  <c r="AD312" i="3"/>
  <c r="AU312" i="3" s="1"/>
  <c r="AT312" i="3"/>
  <c r="AD318" i="3"/>
  <c r="AU318" i="3" s="1"/>
  <c r="AT318" i="3"/>
  <c r="AD344" i="3"/>
  <c r="AU344" i="3" s="1"/>
  <c r="AT344" i="3"/>
  <c r="AD350" i="3"/>
  <c r="AU350" i="3" s="1"/>
  <c r="AT350" i="3"/>
  <c r="AD384" i="3"/>
  <c r="AU384" i="3" s="1"/>
  <c r="AT384" i="3"/>
  <c r="AD390" i="3"/>
  <c r="AU390" i="3" s="1"/>
  <c r="AT390" i="3"/>
  <c r="AD416" i="3"/>
  <c r="AU416" i="3" s="1"/>
  <c r="AT416" i="3"/>
  <c r="AD422" i="3"/>
  <c r="AU422" i="3" s="1"/>
  <c r="AT422" i="3"/>
  <c r="AD448" i="3"/>
  <c r="AU448" i="3" s="1"/>
  <c r="AT448" i="3"/>
  <c r="AD454" i="3"/>
  <c r="AU454" i="3" s="1"/>
  <c r="AT454" i="3"/>
  <c r="AD480" i="3"/>
  <c r="AU480" i="3" s="1"/>
  <c r="AT480" i="3"/>
  <c r="AD486" i="3"/>
  <c r="AU486" i="3" s="1"/>
  <c r="AT486" i="3"/>
  <c r="AD512" i="3"/>
  <c r="AU512" i="3" s="1"/>
  <c r="AT512" i="3"/>
  <c r="AD518" i="3"/>
  <c r="AU518" i="3" s="1"/>
  <c r="AT518" i="3"/>
  <c r="AD561" i="3"/>
  <c r="AU561" i="3" s="1"/>
  <c r="AT561" i="3"/>
  <c r="AD564" i="3"/>
  <c r="AU564" i="3" s="1"/>
  <c r="AT564" i="3"/>
  <c r="AD593" i="3"/>
  <c r="AU593" i="3" s="1"/>
  <c r="AT593" i="3"/>
  <c r="AD596" i="3"/>
  <c r="AU596" i="3" s="1"/>
  <c r="AT596" i="3"/>
  <c r="AD625" i="3"/>
  <c r="AU625" i="3" s="1"/>
  <c r="AT625" i="3"/>
  <c r="AD628" i="3"/>
  <c r="AU628" i="3" s="1"/>
  <c r="AT628" i="3"/>
  <c r="AD657" i="3"/>
  <c r="AU657" i="3" s="1"/>
  <c r="AT657" i="3"/>
  <c r="AD660" i="3"/>
  <c r="AU660" i="3" s="1"/>
  <c r="AT660" i="3"/>
  <c r="AD689" i="3"/>
  <c r="AU689" i="3" s="1"/>
  <c r="AT689" i="3"/>
  <c r="AD692" i="3"/>
  <c r="AU692" i="3" s="1"/>
  <c r="AT692" i="3"/>
  <c r="AD725" i="3"/>
  <c r="AU725" i="3" s="1"/>
  <c r="AT725" i="3"/>
  <c r="AD728" i="3"/>
  <c r="AU728" i="3" s="1"/>
  <c r="AT728" i="3"/>
  <c r="AD757" i="3"/>
  <c r="AU757" i="3" s="1"/>
  <c r="AT757" i="3"/>
  <c r="AD760" i="3"/>
  <c r="AU760" i="3" s="1"/>
  <c r="AT760" i="3"/>
  <c r="AD789" i="3"/>
  <c r="AU789" i="3" s="1"/>
  <c r="AT789" i="3"/>
  <c r="AD792" i="3"/>
  <c r="AU792" i="3" s="1"/>
  <c r="AT792" i="3"/>
  <c r="AD821" i="3"/>
  <c r="AU821" i="3" s="1"/>
  <c r="AT821" i="3"/>
  <c r="AD824" i="3"/>
  <c r="AU824" i="3" s="1"/>
  <c r="AT824" i="3"/>
  <c r="AD853" i="3"/>
  <c r="AU853" i="3" s="1"/>
  <c r="AT853" i="3"/>
  <c r="AD856" i="3"/>
  <c r="AU856" i="3" s="1"/>
  <c r="AT856" i="3"/>
  <c r="AD885" i="3"/>
  <c r="AU885" i="3" s="1"/>
  <c r="AT885" i="3"/>
  <c r="AD888" i="3"/>
  <c r="AU888" i="3" s="1"/>
  <c r="AT888" i="3"/>
  <c r="AD917" i="3"/>
  <c r="AU917" i="3" s="1"/>
  <c r="AT917" i="3"/>
  <c r="AD920" i="3"/>
  <c r="AU920" i="3" s="1"/>
  <c r="AT920" i="3"/>
  <c r="AD949" i="3"/>
  <c r="AU949" i="3" s="1"/>
  <c r="AT949" i="3"/>
  <c r="AD952" i="3"/>
  <c r="AU952" i="3" s="1"/>
  <c r="AT952" i="3"/>
  <c r="AD981" i="3"/>
  <c r="AU981" i="3" s="1"/>
  <c r="AT981" i="3"/>
  <c r="AD984" i="3"/>
  <c r="AU984" i="3" s="1"/>
  <c r="AT984" i="3"/>
  <c r="D10" i="18"/>
  <c r="V10" i="18" s="1"/>
  <c r="AD19" i="3"/>
  <c r="AU19" i="3" s="1"/>
  <c r="AT19" i="3"/>
  <c r="AD25" i="3"/>
  <c r="AU25" i="3" s="1"/>
  <c r="AT25" i="3"/>
  <c r="AD52" i="3"/>
  <c r="AU52" i="3" s="1"/>
  <c r="AT52" i="3"/>
  <c r="AD58" i="3"/>
  <c r="AU58" i="3" s="1"/>
  <c r="AT58" i="3"/>
  <c r="AD84" i="3"/>
  <c r="AU84" i="3" s="1"/>
  <c r="AT84" i="3"/>
  <c r="AD90" i="3"/>
  <c r="AU90" i="3" s="1"/>
  <c r="AT90" i="3"/>
  <c r="AD116" i="3"/>
  <c r="AU116" i="3" s="1"/>
  <c r="AT116" i="3"/>
  <c r="AD122" i="3"/>
  <c r="AU122" i="3" s="1"/>
  <c r="AT122" i="3"/>
  <c r="AD148" i="3"/>
  <c r="AU148" i="3" s="1"/>
  <c r="AT148" i="3"/>
  <c r="AD154" i="3"/>
  <c r="AU154" i="3" s="1"/>
  <c r="AT154" i="3"/>
  <c r="AD180" i="3"/>
  <c r="AU180" i="3" s="1"/>
  <c r="AT180" i="3"/>
  <c r="AD186" i="3"/>
  <c r="AU186" i="3" s="1"/>
  <c r="AT186" i="3"/>
  <c r="AD212" i="3"/>
  <c r="AU212" i="3" s="1"/>
  <c r="AT212" i="3"/>
  <c r="AD218" i="3"/>
  <c r="AU218" i="3" s="1"/>
  <c r="AT218" i="3"/>
  <c r="AD244" i="3"/>
  <c r="AU244" i="3" s="1"/>
  <c r="AT244" i="3"/>
  <c r="AD247" i="3"/>
  <c r="AU247" i="3" s="1"/>
  <c r="AT247" i="3"/>
  <c r="AD250" i="3"/>
  <c r="AU250" i="3" s="1"/>
  <c r="AT250" i="3"/>
  <c r="AD279" i="3"/>
  <c r="AU279" i="3" s="1"/>
  <c r="AT279" i="3"/>
  <c r="AD282" i="3"/>
  <c r="AU282" i="3" s="1"/>
  <c r="AT282" i="3"/>
  <c r="AD311" i="3"/>
  <c r="AU311" i="3" s="1"/>
  <c r="AT311" i="3"/>
  <c r="AD314" i="3"/>
  <c r="AU314" i="3" s="1"/>
  <c r="AT314" i="3"/>
  <c r="AD343" i="3"/>
  <c r="AU343" i="3" s="1"/>
  <c r="AT343" i="3"/>
  <c r="AD346" i="3"/>
  <c r="AU346" i="3" s="1"/>
  <c r="AT346" i="3"/>
  <c r="AD383" i="3"/>
  <c r="AU383" i="3" s="1"/>
  <c r="AT383" i="3"/>
  <c r="AD386" i="3"/>
  <c r="AU386" i="3" s="1"/>
  <c r="AT386" i="3"/>
  <c r="AD415" i="3"/>
  <c r="AU415" i="3" s="1"/>
  <c r="AT415" i="3"/>
  <c r="AD418" i="3"/>
  <c r="AU418" i="3" s="1"/>
  <c r="AT418" i="3"/>
  <c r="AD447" i="3"/>
  <c r="AU447" i="3" s="1"/>
  <c r="AT447" i="3"/>
  <c r="AD450" i="3"/>
  <c r="AU450" i="3" s="1"/>
  <c r="AT450" i="3"/>
  <c r="AD479" i="3"/>
  <c r="AU479" i="3" s="1"/>
  <c r="AT479" i="3"/>
  <c r="AD482" i="3"/>
  <c r="AU482" i="3" s="1"/>
  <c r="AT482" i="3"/>
  <c r="AD511" i="3"/>
  <c r="AU511" i="3" s="1"/>
  <c r="AT511" i="3"/>
  <c r="AD514" i="3"/>
  <c r="AU514" i="3" s="1"/>
  <c r="AT514" i="3"/>
  <c r="AD545" i="3"/>
  <c r="AU545" i="3" s="1"/>
  <c r="AT545" i="3"/>
  <c r="AD562" i="3"/>
  <c r="AU562" i="3" s="1"/>
  <c r="AT562" i="3"/>
  <c r="AD568" i="3"/>
  <c r="AU568" i="3" s="1"/>
  <c r="AT568" i="3"/>
  <c r="AD594" i="3"/>
  <c r="AU594" i="3" s="1"/>
  <c r="AT594" i="3"/>
  <c r="AD600" i="3"/>
  <c r="AU600" i="3" s="1"/>
  <c r="AT600" i="3"/>
  <c r="AD626" i="3"/>
  <c r="AU626" i="3" s="1"/>
  <c r="AT626" i="3"/>
  <c r="AD632" i="3"/>
  <c r="AU632" i="3" s="1"/>
  <c r="AT632" i="3"/>
  <c r="AD658" i="3"/>
  <c r="AU658" i="3" s="1"/>
  <c r="AT658" i="3"/>
  <c r="AD664" i="3"/>
  <c r="AU664" i="3" s="1"/>
  <c r="AT664" i="3"/>
  <c r="AD690" i="3"/>
  <c r="AU690" i="3" s="1"/>
  <c r="AT690" i="3"/>
  <c r="AD696" i="3"/>
  <c r="AU696" i="3" s="1"/>
  <c r="AT696" i="3"/>
  <c r="AD726" i="3"/>
  <c r="AU726" i="3" s="1"/>
  <c r="AT726" i="3"/>
  <c r="AD732" i="3"/>
  <c r="AU732" i="3" s="1"/>
  <c r="AT732" i="3"/>
  <c r="AD758" i="3"/>
  <c r="AU758" i="3" s="1"/>
  <c r="AT758" i="3"/>
  <c r="AD764" i="3"/>
  <c r="AU764" i="3" s="1"/>
  <c r="AT764" i="3"/>
  <c r="AD790" i="3"/>
  <c r="AU790" i="3" s="1"/>
  <c r="AT790" i="3"/>
  <c r="AD796" i="3"/>
  <c r="AU796" i="3" s="1"/>
  <c r="AT796" i="3"/>
  <c r="AD822" i="3"/>
  <c r="AU822" i="3" s="1"/>
  <c r="AT822" i="3"/>
  <c r="AD828" i="3"/>
  <c r="AU828" i="3" s="1"/>
  <c r="AT828" i="3"/>
  <c r="AD854" i="3"/>
  <c r="AU854" i="3" s="1"/>
  <c r="AT854" i="3"/>
  <c r="AD860" i="3"/>
  <c r="AU860" i="3" s="1"/>
  <c r="AT860" i="3"/>
  <c r="AD886" i="3"/>
  <c r="AU886" i="3" s="1"/>
  <c r="AT886" i="3"/>
  <c r="AD892" i="3"/>
  <c r="AU892" i="3" s="1"/>
  <c r="AT892" i="3"/>
  <c r="AD918" i="3"/>
  <c r="AU918" i="3" s="1"/>
  <c r="AT918" i="3"/>
  <c r="AD924" i="3"/>
  <c r="AU924" i="3" s="1"/>
  <c r="AT924" i="3"/>
  <c r="AD950" i="3"/>
  <c r="AU950" i="3" s="1"/>
  <c r="AT950" i="3"/>
  <c r="AD956" i="3"/>
  <c r="AU956" i="3" s="1"/>
  <c r="AT956" i="3"/>
  <c r="AD982" i="3"/>
  <c r="AU982" i="3" s="1"/>
  <c r="AT982" i="3"/>
  <c r="AD988" i="3"/>
  <c r="AU988" i="3" s="1"/>
  <c r="AT988" i="3"/>
  <c r="D17" i="18"/>
  <c r="R17" i="18" s="1"/>
  <c r="D18" i="18"/>
  <c r="R18" i="18" s="1"/>
  <c r="D22" i="18"/>
  <c r="R22" i="18" s="1"/>
  <c r="D14" i="18"/>
  <c r="V14" i="18" s="1"/>
  <c r="AD26" i="3"/>
  <c r="AU26" i="3" s="1"/>
  <c r="AT26" i="3"/>
  <c r="AD30" i="3"/>
  <c r="AU30" i="3" s="1"/>
  <c r="AT30" i="3"/>
  <c r="AD44" i="3"/>
  <c r="AU44" i="3" s="1"/>
  <c r="AT44" i="3"/>
  <c r="AD59" i="3"/>
  <c r="AU59" i="3" s="1"/>
  <c r="AT59" i="3"/>
  <c r="AD62" i="3"/>
  <c r="AU62" i="3" s="1"/>
  <c r="AT62" i="3"/>
  <c r="AD76" i="3"/>
  <c r="AU76" i="3" s="1"/>
  <c r="AT76" i="3"/>
  <c r="AD91" i="3"/>
  <c r="AU91" i="3" s="1"/>
  <c r="AT91" i="3"/>
  <c r="AD94" i="3"/>
  <c r="AU94" i="3" s="1"/>
  <c r="AT94" i="3"/>
  <c r="AD108" i="3"/>
  <c r="AU108" i="3" s="1"/>
  <c r="AT108" i="3"/>
  <c r="AD123" i="3"/>
  <c r="AU123" i="3" s="1"/>
  <c r="AT123" i="3"/>
  <c r="AD126" i="3"/>
  <c r="AU126" i="3" s="1"/>
  <c r="AT126" i="3"/>
  <c r="AD140" i="3"/>
  <c r="AU140" i="3" s="1"/>
  <c r="AT140" i="3"/>
  <c r="AD155" i="3"/>
  <c r="AU155" i="3" s="1"/>
  <c r="AT155" i="3"/>
  <c r="AD158" i="3"/>
  <c r="AU158" i="3" s="1"/>
  <c r="AT158" i="3"/>
  <c r="AD172" i="3"/>
  <c r="AU172" i="3" s="1"/>
  <c r="AT172" i="3"/>
  <c r="AD187" i="3"/>
  <c r="AU187" i="3" s="1"/>
  <c r="AT187" i="3"/>
  <c r="AD190" i="3"/>
  <c r="AU190" i="3" s="1"/>
  <c r="AT190" i="3"/>
  <c r="AD204" i="3"/>
  <c r="AU204" i="3" s="1"/>
  <c r="AT204" i="3"/>
  <c r="AD219" i="3"/>
  <c r="AU219" i="3" s="1"/>
  <c r="AT219" i="3"/>
  <c r="AD222" i="3"/>
  <c r="AU222" i="3" s="1"/>
  <c r="AT222" i="3"/>
  <c r="AD236" i="3"/>
  <c r="AU236" i="3" s="1"/>
  <c r="AT236" i="3"/>
  <c r="AD255" i="3"/>
  <c r="AU255" i="3" s="1"/>
  <c r="AT255" i="3"/>
  <c r="AD258" i="3"/>
  <c r="AU258" i="3" s="1"/>
  <c r="AT258" i="3"/>
  <c r="AD272" i="3"/>
  <c r="AU272" i="3" s="1"/>
  <c r="AT272" i="3"/>
  <c r="AD287" i="3"/>
  <c r="AU287" i="3" s="1"/>
  <c r="AT287" i="3"/>
  <c r="AD290" i="3"/>
  <c r="AU290" i="3" s="1"/>
  <c r="AT290" i="3"/>
  <c r="AD304" i="3"/>
  <c r="AU304" i="3" s="1"/>
  <c r="AT304" i="3"/>
  <c r="AD319" i="3"/>
  <c r="AU319" i="3" s="1"/>
  <c r="AT319" i="3"/>
  <c r="AD322" i="3"/>
  <c r="AU322" i="3" s="1"/>
  <c r="AT322" i="3"/>
  <c r="AD336" i="3"/>
  <c r="AU336" i="3" s="1"/>
  <c r="AT336" i="3"/>
  <c r="AD351" i="3"/>
  <c r="AU351" i="3" s="1"/>
  <c r="AT351" i="3"/>
  <c r="AD354" i="3"/>
  <c r="AU354" i="3" s="1"/>
  <c r="AT354" i="3"/>
  <c r="AD376" i="3"/>
  <c r="AU376" i="3" s="1"/>
  <c r="AT376" i="3"/>
  <c r="AD391" i="3"/>
  <c r="AU391" i="3" s="1"/>
  <c r="AT391" i="3"/>
  <c r="AD394" i="3"/>
  <c r="AU394" i="3" s="1"/>
  <c r="AT394" i="3"/>
  <c r="AD408" i="3"/>
  <c r="AU408" i="3" s="1"/>
  <c r="AT408" i="3"/>
  <c r="AD423" i="3"/>
  <c r="AU423" i="3" s="1"/>
  <c r="AT423" i="3"/>
  <c r="AD426" i="3"/>
  <c r="AU426" i="3" s="1"/>
  <c r="AT426" i="3"/>
  <c r="AD440" i="3"/>
  <c r="AU440" i="3" s="1"/>
  <c r="AT440" i="3"/>
  <c r="AD455" i="3"/>
  <c r="AU455" i="3" s="1"/>
  <c r="AT455" i="3"/>
  <c r="AD458" i="3"/>
  <c r="AU458" i="3" s="1"/>
  <c r="AT458" i="3"/>
  <c r="AD472" i="3"/>
  <c r="AU472" i="3" s="1"/>
  <c r="AT472" i="3"/>
  <c r="AD487" i="3"/>
  <c r="AU487" i="3" s="1"/>
  <c r="AT487" i="3"/>
  <c r="AD490" i="3"/>
  <c r="AU490" i="3" s="1"/>
  <c r="AT490" i="3"/>
  <c r="AD504" i="3"/>
  <c r="AU504" i="3" s="1"/>
  <c r="AT504" i="3"/>
  <c r="AD519" i="3"/>
  <c r="AU519" i="3" s="1"/>
  <c r="AT519" i="3"/>
  <c r="AD522" i="3"/>
  <c r="AU522" i="3" s="1"/>
  <c r="AT522" i="3"/>
  <c r="AD538" i="3"/>
  <c r="AU538" i="3" s="1"/>
  <c r="AT538" i="3"/>
  <c r="AD553" i="3"/>
  <c r="AU553" i="3" s="1"/>
  <c r="AT553" i="3"/>
  <c r="AD556" i="3"/>
  <c r="AU556" i="3" s="1"/>
  <c r="AT556" i="3"/>
  <c r="AD570" i="3"/>
  <c r="AU570" i="3" s="1"/>
  <c r="AT570" i="3"/>
  <c r="AD585" i="3"/>
  <c r="AU585" i="3" s="1"/>
  <c r="AT585" i="3"/>
  <c r="AD588" i="3"/>
  <c r="AU588" i="3" s="1"/>
  <c r="AT588" i="3"/>
  <c r="AD602" i="3"/>
  <c r="AU602" i="3" s="1"/>
  <c r="AT602" i="3"/>
  <c r="AD617" i="3"/>
  <c r="AU617" i="3" s="1"/>
  <c r="AT617" i="3"/>
  <c r="AD620" i="3"/>
  <c r="AU620" i="3" s="1"/>
  <c r="AT620" i="3"/>
  <c r="AD634" i="3"/>
  <c r="AU634" i="3" s="1"/>
  <c r="AT634" i="3"/>
  <c r="AD649" i="3"/>
  <c r="AU649" i="3" s="1"/>
  <c r="AT649" i="3"/>
  <c r="AD652" i="3"/>
  <c r="AU652" i="3" s="1"/>
  <c r="AT652" i="3"/>
  <c r="AD666" i="3"/>
  <c r="AU666" i="3" s="1"/>
  <c r="AT666" i="3"/>
  <c r="AD681" i="3"/>
  <c r="AU681" i="3" s="1"/>
  <c r="AT681" i="3"/>
  <c r="AD684" i="3"/>
  <c r="AU684" i="3" s="1"/>
  <c r="AT684" i="3"/>
  <c r="AD698" i="3"/>
  <c r="AU698" i="3" s="1"/>
  <c r="AT698" i="3"/>
  <c r="AD701" i="3"/>
  <c r="AU701" i="3" s="1"/>
  <c r="AT701" i="3"/>
  <c r="AD704" i="3"/>
  <c r="AU704" i="3" s="1"/>
  <c r="AT704" i="3"/>
  <c r="AD718" i="3"/>
  <c r="AU718" i="3" s="1"/>
  <c r="AT718" i="3"/>
  <c r="AD733" i="3"/>
  <c r="AU733" i="3" s="1"/>
  <c r="AT733" i="3"/>
  <c r="AD736" i="3"/>
  <c r="AU736" i="3" s="1"/>
  <c r="AT736" i="3"/>
  <c r="AD750" i="3"/>
  <c r="AU750" i="3" s="1"/>
  <c r="AT750" i="3"/>
  <c r="AD765" i="3"/>
  <c r="AU765" i="3" s="1"/>
  <c r="AT765" i="3"/>
  <c r="AD768" i="3"/>
  <c r="AU768" i="3" s="1"/>
  <c r="AT768" i="3"/>
  <c r="AD782" i="3"/>
  <c r="AU782" i="3" s="1"/>
  <c r="AT782" i="3"/>
  <c r="AD797" i="3"/>
  <c r="AU797" i="3" s="1"/>
  <c r="AT797" i="3"/>
  <c r="AD800" i="3"/>
  <c r="AU800" i="3" s="1"/>
  <c r="AT800" i="3"/>
  <c r="AD814" i="3"/>
  <c r="AU814" i="3" s="1"/>
  <c r="AT814" i="3"/>
  <c r="AD829" i="3"/>
  <c r="AU829" i="3" s="1"/>
  <c r="AT829" i="3"/>
  <c r="AD832" i="3"/>
  <c r="AU832" i="3" s="1"/>
  <c r="AT832" i="3"/>
  <c r="AD846" i="3"/>
  <c r="AU846" i="3" s="1"/>
  <c r="AT846" i="3"/>
  <c r="AD861" i="3"/>
  <c r="AU861" i="3" s="1"/>
  <c r="AT861" i="3"/>
  <c r="AD864" i="3"/>
  <c r="AU864" i="3" s="1"/>
  <c r="AT864" i="3"/>
  <c r="AD878" i="3"/>
  <c r="AU878" i="3" s="1"/>
  <c r="AT878" i="3"/>
  <c r="AD893" i="3"/>
  <c r="AU893" i="3" s="1"/>
  <c r="AT893" i="3"/>
  <c r="AD896" i="3"/>
  <c r="AU896" i="3" s="1"/>
  <c r="AT896" i="3"/>
  <c r="AD910" i="3"/>
  <c r="AU910" i="3" s="1"/>
  <c r="AT910" i="3"/>
  <c r="AD925" i="3"/>
  <c r="AU925" i="3" s="1"/>
  <c r="AT925" i="3"/>
  <c r="AD928" i="3"/>
  <c r="AU928" i="3" s="1"/>
  <c r="AT928" i="3"/>
  <c r="AD942" i="3"/>
  <c r="AU942" i="3" s="1"/>
  <c r="AT942" i="3"/>
  <c r="AD957" i="3"/>
  <c r="AU957" i="3" s="1"/>
  <c r="AT957" i="3"/>
  <c r="AD960" i="3"/>
  <c r="AU960" i="3" s="1"/>
  <c r="AT960" i="3"/>
  <c r="AD974" i="3"/>
  <c r="AU974" i="3" s="1"/>
  <c r="AT974" i="3"/>
  <c r="AD989" i="3"/>
  <c r="AU989" i="3" s="1"/>
  <c r="AT989" i="3"/>
  <c r="AD992" i="3"/>
  <c r="AU992" i="3" s="1"/>
  <c r="AT992" i="3"/>
  <c r="AD1006" i="3"/>
  <c r="AU1006" i="3" s="1"/>
  <c r="AT1006" i="3"/>
  <c r="AD27" i="3"/>
  <c r="AU27" i="3" s="1"/>
  <c r="AT27" i="3"/>
  <c r="AD43" i="3"/>
  <c r="AU43" i="3" s="1"/>
  <c r="AT43" i="3"/>
  <c r="AD46" i="3"/>
  <c r="AU46" i="3" s="1"/>
  <c r="AT46" i="3"/>
  <c r="AD60" i="3"/>
  <c r="AU60" i="3" s="1"/>
  <c r="AT60" i="3"/>
  <c r="AD75" i="3"/>
  <c r="AU75" i="3" s="1"/>
  <c r="AT75" i="3"/>
  <c r="AD78" i="3"/>
  <c r="AU78" i="3" s="1"/>
  <c r="AT78" i="3"/>
  <c r="AD92" i="3"/>
  <c r="AU92" i="3" s="1"/>
  <c r="AT92" i="3"/>
  <c r="AD107" i="3"/>
  <c r="AU107" i="3" s="1"/>
  <c r="AT107" i="3"/>
  <c r="AD110" i="3"/>
  <c r="AU110" i="3" s="1"/>
  <c r="AT110" i="3"/>
  <c r="AD124" i="3"/>
  <c r="AU124" i="3" s="1"/>
  <c r="AT124" i="3"/>
  <c r="AD139" i="3"/>
  <c r="AU139" i="3" s="1"/>
  <c r="AT139" i="3"/>
  <c r="AD142" i="3"/>
  <c r="AU142" i="3" s="1"/>
  <c r="AT142" i="3"/>
  <c r="AD156" i="3"/>
  <c r="AU156" i="3" s="1"/>
  <c r="AT156" i="3"/>
  <c r="AD171" i="3"/>
  <c r="AU171" i="3" s="1"/>
  <c r="AT171" i="3"/>
  <c r="AD174" i="3"/>
  <c r="AU174" i="3" s="1"/>
  <c r="AT174" i="3"/>
  <c r="AD188" i="3"/>
  <c r="AU188" i="3" s="1"/>
  <c r="AT188" i="3"/>
  <c r="AD203" i="3"/>
  <c r="AU203" i="3" s="1"/>
  <c r="AT203" i="3"/>
  <c r="AD206" i="3"/>
  <c r="AU206" i="3" s="1"/>
  <c r="AT206" i="3"/>
  <c r="AD220" i="3"/>
  <c r="AU220" i="3" s="1"/>
  <c r="AT220" i="3"/>
  <c r="AD235" i="3"/>
  <c r="AU235" i="3" s="1"/>
  <c r="AT235" i="3"/>
  <c r="AD238" i="3"/>
  <c r="AU238" i="3" s="1"/>
  <c r="AT238" i="3"/>
  <c r="AD256" i="3"/>
  <c r="AU256" i="3" s="1"/>
  <c r="AT256" i="3"/>
  <c r="AD271" i="3"/>
  <c r="AU271" i="3" s="1"/>
  <c r="AT271" i="3"/>
  <c r="AD274" i="3"/>
  <c r="AU274" i="3" s="1"/>
  <c r="AT274" i="3"/>
  <c r="AD288" i="3"/>
  <c r="AU288" i="3" s="1"/>
  <c r="AT288" i="3"/>
  <c r="AD303" i="3"/>
  <c r="AU303" i="3" s="1"/>
  <c r="AT303" i="3"/>
  <c r="AD306" i="3"/>
  <c r="AU306" i="3" s="1"/>
  <c r="AT306" i="3"/>
  <c r="AD320" i="3"/>
  <c r="AU320" i="3" s="1"/>
  <c r="AT320" i="3"/>
  <c r="AD335" i="3"/>
  <c r="AU335" i="3" s="1"/>
  <c r="AT335" i="3"/>
  <c r="AD338" i="3"/>
  <c r="AU338" i="3" s="1"/>
  <c r="AT338" i="3"/>
  <c r="AD352" i="3"/>
  <c r="AU352" i="3" s="1"/>
  <c r="AT352" i="3"/>
  <c r="AD375" i="3"/>
  <c r="AU375" i="3" s="1"/>
  <c r="AT375" i="3"/>
  <c r="AD378" i="3"/>
  <c r="AU378" i="3" s="1"/>
  <c r="AT378" i="3"/>
  <c r="AD392" i="3"/>
  <c r="AU392" i="3" s="1"/>
  <c r="AT392" i="3"/>
  <c r="AD407" i="3"/>
  <c r="AU407" i="3" s="1"/>
  <c r="AT407" i="3"/>
  <c r="AD410" i="3"/>
  <c r="AU410" i="3" s="1"/>
  <c r="AT410" i="3"/>
  <c r="AD424" i="3"/>
  <c r="AU424" i="3" s="1"/>
  <c r="AT424" i="3"/>
  <c r="AD439" i="3"/>
  <c r="AU439" i="3" s="1"/>
  <c r="AT439" i="3"/>
  <c r="AD442" i="3"/>
  <c r="AU442" i="3" s="1"/>
  <c r="AT442" i="3"/>
  <c r="AD456" i="3"/>
  <c r="AU456" i="3" s="1"/>
  <c r="AT456" i="3"/>
  <c r="AD471" i="3"/>
  <c r="AU471" i="3" s="1"/>
  <c r="AT471" i="3"/>
  <c r="AD474" i="3"/>
  <c r="AU474" i="3" s="1"/>
  <c r="AT474" i="3"/>
  <c r="AD488" i="3"/>
  <c r="AU488" i="3" s="1"/>
  <c r="AT488" i="3"/>
  <c r="AD503" i="3"/>
  <c r="AU503" i="3" s="1"/>
  <c r="AT503" i="3"/>
  <c r="AD506" i="3"/>
  <c r="AU506" i="3" s="1"/>
  <c r="AT506" i="3"/>
  <c r="AD520" i="3"/>
  <c r="AU520" i="3" s="1"/>
  <c r="AT520" i="3"/>
  <c r="AD537" i="3"/>
  <c r="AU537" i="3" s="1"/>
  <c r="AT537" i="3"/>
  <c r="AD540" i="3"/>
  <c r="AU540" i="3" s="1"/>
  <c r="AT540" i="3"/>
  <c r="AD554" i="3"/>
  <c r="AU554" i="3" s="1"/>
  <c r="AT554" i="3"/>
  <c r="AD569" i="3"/>
  <c r="AU569" i="3" s="1"/>
  <c r="AT569" i="3"/>
  <c r="AD572" i="3"/>
  <c r="AU572" i="3" s="1"/>
  <c r="AT572" i="3"/>
  <c r="AD586" i="3"/>
  <c r="AU586" i="3" s="1"/>
  <c r="AT586" i="3"/>
  <c r="AD601" i="3"/>
  <c r="AU601" i="3" s="1"/>
  <c r="AT601" i="3"/>
  <c r="AD604" i="3"/>
  <c r="AU604" i="3" s="1"/>
  <c r="AT604" i="3"/>
  <c r="AD618" i="3"/>
  <c r="AU618" i="3" s="1"/>
  <c r="AT618" i="3"/>
  <c r="AD633" i="3"/>
  <c r="AU633" i="3" s="1"/>
  <c r="AT633" i="3"/>
  <c r="AD636" i="3"/>
  <c r="AU636" i="3" s="1"/>
  <c r="AT636" i="3"/>
  <c r="AD650" i="3"/>
  <c r="AU650" i="3" s="1"/>
  <c r="AT650" i="3"/>
  <c r="AD665" i="3"/>
  <c r="AU665" i="3" s="1"/>
  <c r="AT665" i="3"/>
  <c r="AD668" i="3"/>
  <c r="AU668" i="3" s="1"/>
  <c r="AT668" i="3"/>
  <c r="AD682" i="3"/>
  <c r="AU682" i="3" s="1"/>
  <c r="AT682" i="3"/>
  <c r="AD697" i="3"/>
  <c r="AU697" i="3" s="1"/>
  <c r="AT697" i="3"/>
  <c r="AD700" i="3"/>
  <c r="AU700" i="3" s="1"/>
  <c r="AT700" i="3"/>
  <c r="AD702" i="3"/>
  <c r="AU702" i="3" s="1"/>
  <c r="AT702" i="3"/>
  <c r="AD717" i="3"/>
  <c r="AU717" i="3" s="1"/>
  <c r="AT717" i="3"/>
  <c r="AD720" i="3"/>
  <c r="AU720" i="3" s="1"/>
  <c r="AT720" i="3"/>
  <c r="AD734" i="3"/>
  <c r="AU734" i="3" s="1"/>
  <c r="AT734" i="3"/>
  <c r="AD749" i="3"/>
  <c r="AU749" i="3" s="1"/>
  <c r="AT749" i="3"/>
  <c r="AD752" i="3"/>
  <c r="AU752" i="3" s="1"/>
  <c r="AT752" i="3"/>
  <c r="AD766" i="3"/>
  <c r="AU766" i="3" s="1"/>
  <c r="AT766" i="3"/>
  <c r="AD781" i="3"/>
  <c r="AU781" i="3" s="1"/>
  <c r="AT781" i="3"/>
  <c r="AD784" i="3"/>
  <c r="AU784" i="3" s="1"/>
  <c r="AT784" i="3"/>
  <c r="AD798" i="3"/>
  <c r="AU798" i="3" s="1"/>
  <c r="AT798" i="3"/>
  <c r="AD813" i="3"/>
  <c r="AU813" i="3" s="1"/>
  <c r="AT813" i="3"/>
  <c r="AD816" i="3"/>
  <c r="AU816" i="3" s="1"/>
  <c r="AT816" i="3"/>
  <c r="AD830" i="3"/>
  <c r="AU830" i="3" s="1"/>
  <c r="AT830" i="3"/>
  <c r="AD845" i="3"/>
  <c r="AU845" i="3" s="1"/>
  <c r="AT845" i="3"/>
  <c r="AD848" i="3"/>
  <c r="AU848" i="3" s="1"/>
  <c r="AT848" i="3"/>
  <c r="AD862" i="3"/>
  <c r="AU862" i="3" s="1"/>
  <c r="AT862" i="3"/>
  <c r="AD877" i="3"/>
  <c r="AU877" i="3" s="1"/>
  <c r="AT877" i="3"/>
  <c r="AD880" i="3"/>
  <c r="AU880" i="3" s="1"/>
  <c r="AT880" i="3"/>
  <c r="AD894" i="3"/>
  <c r="AU894" i="3" s="1"/>
  <c r="AT894" i="3"/>
  <c r="AD909" i="3"/>
  <c r="AU909" i="3" s="1"/>
  <c r="AT909" i="3"/>
  <c r="AD912" i="3"/>
  <c r="AU912" i="3" s="1"/>
  <c r="AT912" i="3"/>
  <c r="AD926" i="3"/>
  <c r="AU926" i="3" s="1"/>
  <c r="AT926" i="3"/>
  <c r="AD941" i="3"/>
  <c r="AU941" i="3" s="1"/>
  <c r="AT941" i="3"/>
  <c r="AD944" i="3"/>
  <c r="AU944" i="3" s="1"/>
  <c r="AT944" i="3"/>
  <c r="AD958" i="3"/>
  <c r="AU958" i="3" s="1"/>
  <c r="AT958" i="3"/>
  <c r="AD973" i="3"/>
  <c r="AU973" i="3" s="1"/>
  <c r="AT973" i="3"/>
  <c r="AD976" i="3"/>
  <c r="AU976" i="3" s="1"/>
  <c r="AT976" i="3"/>
  <c r="AD990" i="3"/>
  <c r="AU990" i="3" s="1"/>
  <c r="AT990" i="3"/>
  <c r="AD1005" i="3"/>
  <c r="AU1005" i="3" s="1"/>
  <c r="AT1005" i="3"/>
  <c r="D26" i="18"/>
  <c r="V26" i="18" s="1"/>
  <c r="AD23" i="3"/>
  <c r="AU23" i="3" s="1"/>
  <c r="AT23" i="3"/>
  <c r="AD32" i="3"/>
  <c r="AU32" i="3" s="1"/>
  <c r="AT32" i="3"/>
  <c r="AD40" i="3"/>
  <c r="AU40" i="3" s="1"/>
  <c r="AT40" i="3"/>
  <c r="AD48" i="3"/>
  <c r="AU48" i="3" s="1"/>
  <c r="AT48" i="3"/>
  <c r="AD56" i="3"/>
  <c r="AU56" i="3" s="1"/>
  <c r="AT56" i="3"/>
  <c r="AD64" i="3"/>
  <c r="AU64" i="3" s="1"/>
  <c r="AT64" i="3"/>
  <c r="AD72" i="3"/>
  <c r="AU72" i="3" s="1"/>
  <c r="AT72" i="3"/>
  <c r="AD80" i="3"/>
  <c r="AU80" i="3" s="1"/>
  <c r="AT80" i="3"/>
  <c r="AD88" i="3"/>
  <c r="AU88" i="3" s="1"/>
  <c r="AT88" i="3"/>
  <c r="AD96" i="3"/>
  <c r="AU96" i="3" s="1"/>
  <c r="AT96" i="3"/>
  <c r="AD104" i="3"/>
  <c r="AU104" i="3" s="1"/>
  <c r="AT104" i="3"/>
  <c r="AD112" i="3"/>
  <c r="AU112" i="3" s="1"/>
  <c r="AT112" i="3"/>
  <c r="AD120" i="3"/>
  <c r="AU120" i="3" s="1"/>
  <c r="AT120" i="3"/>
  <c r="AD128" i="3"/>
  <c r="AU128" i="3" s="1"/>
  <c r="AT128" i="3"/>
  <c r="AD136" i="3"/>
  <c r="AU136" i="3" s="1"/>
  <c r="AT136" i="3"/>
  <c r="AD144" i="3"/>
  <c r="AU144" i="3" s="1"/>
  <c r="AT144" i="3"/>
  <c r="AD152" i="3"/>
  <c r="AU152" i="3" s="1"/>
  <c r="AT152" i="3"/>
  <c r="AD160" i="3"/>
  <c r="AU160" i="3" s="1"/>
  <c r="AT160" i="3"/>
  <c r="AD168" i="3"/>
  <c r="AU168" i="3" s="1"/>
  <c r="AT168" i="3"/>
  <c r="AD176" i="3"/>
  <c r="AU176" i="3" s="1"/>
  <c r="AT176" i="3"/>
  <c r="AD184" i="3"/>
  <c r="AU184" i="3" s="1"/>
  <c r="AT184" i="3"/>
  <c r="AD192" i="3"/>
  <c r="AU192" i="3" s="1"/>
  <c r="AT192" i="3"/>
  <c r="AD200" i="3"/>
  <c r="AU200" i="3" s="1"/>
  <c r="AT200" i="3"/>
  <c r="AD208" i="3"/>
  <c r="AU208" i="3" s="1"/>
  <c r="AT208" i="3"/>
  <c r="AD216" i="3"/>
  <c r="AU216" i="3" s="1"/>
  <c r="AT216" i="3"/>
  <c r="AD224" i="3"/>
  <c r="AU224" i="3" s="1"/>
  <c r="AT224" i="3"/>
  <c r="AD232" i="3"/>
  <c r="AU232" i="3" s="1"/>
  <c r="AT232" i="3"/>
  <c r="AD240" i="3"/>
  <c r="AU240" i="3" s="1"/>
  <c r="AT240" i="3"/>
  <c r="AD252" i="3"/>
  <c r="AU252" i="3" s="1"/>
  <c r="AT252" i="3"/>
  <c r="AD260" i="3"/>
  <c r="AU260" i="3" s="1"/>
  <c r="AT260" i="3"/>
  <c r="AD268" i="3"/>
  <c r="AU268" i="3" s="1"/>
  <c r="AT268" i="3"/>
  <c r="AD276" i="3"/>
  <c r="AU276" i="3" s="1"/>
  <c r="AT276" i="3"/>
  <c r="AD284" i="3"/>
  <c r="AU284" i="3" s="1"/>
  <c r="AT284" i="3"/>
  <c r="AD292" i="3"/>
  <c r="AU292" i="3" s="1"/>
  <c r="AT292" i="3"/>
  <c r="AD300" i="3"/>
  <c r="AU300" i="3" s="1"/>
  <c r="AT300" i="3"/>
  <c r="AD308" i="3"/>
  <c r="AU308" i="3" s="1"/>
  <c r="AT308" i="3"/>
  <c r="AD316" i="3"/>
  <c r="AU316" i="3" s="1"/>
  <c r="AT316" i="3"/>
  <c r="AD324" i="3"/>
  <c r="AU324" i="3" s="1"/>
  <c r="AT324" i="3"/>
  <c r="AD332" i="3"/>
  <c r="AU332" i="3" s="1"/>
  <c r="AT332" i="3"/>
  <c r="AD340" i="3"/>
  <c r="AU340" i="3" s="1"/>
  <c r="AT340" i="3"/>
  <c r="AD348" i="3"/>
  <c r="AU348" i="3" s="1"/>
  <c r="AT348" i="3"/>
  <c r="AD356" i="3"/>
  <c r="AU356" i="3" s="1"/>
  <c r="AT356" i="3"/>
  <c r="AD364" i="3"/>
  <c r="AU364" i="3" s="1"/>
  <c r="AT364" i="3"/>
  <c r="AD372" i="3"/>
  <c r="AU372" i="3" s="1"/>
  <c r="AT372" i="3"/>
  <c r="AD380" i="3"/>
  <c r="AU380" i="3" s="1"/>
  <c r="AT380" i="3"/>
  <c r="AD388" i="3"/>
  <c r="AU388" i="3" s="1"/>
  <c r="AT388" i="3"/>
  <c r="AD396" i="3"/>
  <c r="AU396" i="3" s="1"/>
  <c r="AT396" i="3"/>
  <c r="AD404" i="3"/>
  <c r="AU404" i="3" s="1"/>
  <c r="AT404" i="3"/>
  <c r="AD412" i="3"/>
  <c r="AU412" i="3" s="1"/>
  <c r="AT412" i="3"/>
  <c r="AD420" i="3"/>
  <c r="AU420" i="3" s="1"/>
  <c r="AT420" i="3"/>
  <c r="AD428" i="3"/>
  <c r="AU428" i="3" s="1"/>
  <c r="AT428" i="3"/>
  <c r="AD436" i="3"/>
  <c r="AU436" i="3" s="1"/>
  <c r="AT436" i="3"/>
  <c r="AD444" i="3"/>
  <c r="AU444" i="3" s="1"/>
  <c r="AT444" i="3"/>
  <c r="AD452" i="3"/>
  <c r="AU452" i="3" s="1"/>
  <c r="AT452" i="3"/>
  <c r="AD460" i="3"/>
  <c r="AU460" i="3" s="1"/>
  <c r="AT460" i="3"/>
  <c r="AD468" i="3"/>
  <c r="AU468" i="3" s="1"/>
  <c r="AT468" i="3"/>
  <c r="AD476" i="3"/>
  <c r="AU476" i="3" s="1"/>
  <c r="AT476" i="3"/>
  <c r="AD484" i="3"/>
  <c r="AU484" i="3" s="1"/>
  <c r="AT484" i="3"/>
  <c r="AD492" i="3"/>
  <c r="AU492" i="3" s="1"/>
  <c r="AT492" i="3"/>
  <c r="AD500" i="3"/>
  <c r="AU500" i="3" s="1"/>
  <c r="AT500" i="3"/>
  <c r="AD508" i="3"/>
  <c r="AU508" i="3" s="1"/>
  <c r="AT508" i="3"/>
  <c r="AD516" i="3"/>
  <c r="AU516" i="3" s="1"/>
  <c r="AT516" i="3"/>
  <c r="AD524" i="3"/>
  <c r="AU524" i="3" s="1"/>
  <c r="AT524" i="3"/>
  <c r="AD533" i="3"/>
  <c r="AU533" i="3" s="1"/>
  <c r="AT533" i="3"/>
  <c r="AD541" i="3"/>
  <c r="AU541" i="3" s="1"/>
  <c r="AT541" i="3"/>
  <c r="AD549" i="3"/>
  <c r="AU549" i="3" s="1"/>
  <c r="AT549" i="3"/>
  <c r="AD557" i="3"/>
  <c r="AU557" i="3" s="1"/>
  <c r="AT557" i="3"/>
  <c r="AD565" i="3"/>
  <c r="AU565" i="3" s="1"/>
  <c r="AT565" i="3"/>
  <c r="AD573" i="3"/>
  <c r="AU573" i="3" s="1"/>
  <c r="AT573" i="3"/>
  <c r="AD581" i="3"/>
  <c r="AU581" i="3" s="1"/>
  <c r="AT581" i="3"/>
  <c r="AD589" i="3"/>
  <c r="AU589" i="3" s="1"/>
  <c r="AT589" i="3"/>
  <c r="AD597" i="3"/>
  <c r="AU597" i="3" s="1"/>
  <c r="AT597" i="3"/>
  <c r="AD605" i="3"/>
  <c r="AU605" i="3" s="1"/>
  <c r="AT605" i="3"/>
  <c r="AD613" i="3"/>
  <c r="AU613" i="3" s="1"/>
  <c r="AT613" i="3"/>
  <c r="AD621" i="3"/>
  <c r="AU621" i="3" s="1"/>
  <c r="AT621" i="3"/>
  <c r="AD629" i="3"/>
  <c r="AU629" i="3" s="1"/>
  <c r="AT629" i="3"/>
  <c r="AD637" i="3"/>
  <c r="AU637" i="3" s="1"/>
  <c r="AT637" i="3"/>
  <c r="AD645" i="3"/>
  <c r="AU645" i="3" s="1"/>
  <c r="AT645" i="3"/>
  <c r="AD653" i="3"/>
  <c r="AU653" i="3" s="1"/>
  <c r="AT653" i="3"/>
  <c r="AD661" i="3"/>
  <c r="AU661" i="3" s="1"/>
  <c r="AT661" i="3"/>
  <c r="AD669" i="3"/>
  <c r="AU669" i="3" s="1"/>
  <c r="AT669" i="3"/>
  <c r="AD677" i="3"/>
  <c r="AU677" i="3" s="1"/>
  <c r="AT677" i="3"/>
  <c r="AD685" i="3"/>
  <c r="AU685" i="3" s="1"/>
  <c r="AT685" i="3"/>
  <c r="AD693" i="3"/>
  <c r="AU693" i="3" s="1"/>
  <c r="AT693" i="3"/>
  <c r="AD705" i="3"/>
  <c r="AU705" i="3" s="1"/>
  <c r="AT705" i="3"/>
  <c r="AD713" i="3"/>
  <c r="AU713" i="3" s="1"/>
  <c r="AT713" i="3"/>
  <c r="AD721" i="3"/>
  <c r="AU721" i="3" s="1"/>
  <c r="AT721" i="3"/>
  <c r="AD729" i="3"/>
  <c r="AU729" i="3" s="1"/>
  <c r="AT729" i="3"/>
  <c r="AD737" i="3"/>
  <c r="AU737" i="3" s="1"/>
  <c r="AT737" i="3"/>
  <c r="AD745" i="3"/>
  <c r="AU745" i="3" s="1"/>
  <c r="AT745" i="3"/>
  <c r="AD753" i="3"/>
  <c r="AU753" i="3" s="1"/>
  <c r="AT753" i="3"/>
  <c r="AD761" i="3"/>
  <c r="AU761" i="3" s="1"/>
  <c r="AT761" i="3"/>
  <c r="AD769" i="3"/>
  <c r="AU769" i="3" s="1"/>
  <c r="AT769" i="3"/>
  <c r="AD777" i="3"/>
  <c r="AU777" i="3" s="1"/>
  <c r="AT777" i="3"/>
  <c r="AD785" i="3"/>
  <c r="AU785" i="3" s="1"/>
  <c r="AT785" i="3"/>
  <c r="AD793" i="3"/>
  <c r="AU793" i="3" s="1"/>
  <c r="AT793" i="3"/>
  <c r="AD801" i="3"/>
  <c r="AU801" i="3" s="1"/>
  <c r="AT801" i="3"/>
  <c r="AD809" i="3"/>
  <c r="AU809" i="3" s="1"/>
  <c r="AT809" i="3"/>
  <c r="AD817" i="3"/>
  <c r="AU817" i="3" s="1"/>
  <c r="AT817" i="3"/>
  <c r="AD825" i="3"/>
  <c r="AU825" i="3" s="1"/>
  <c r="AT825" i="3"/>
  <c r="AD833" i="3"/>
  <c r="AU833" i="3" s="1"/>
  <c r="AT833" i="3"/>
  <c r="AD841" i="3"/>
  <c r="AU841" i="3" s="1"/>
  <c r="AT841" i="3"/>
  <c r="AD849" i="3"/>
  <c r="AU849" i="3" s="1"/>
  <c r="AT849" i="3"/>
  <c r="AD857" i="3"/>
  <c r="AU857" i="3" s="1"/>
  <c r="AT857" i="3"/>
  <c r="AD865" i="3"/>
  <c r="AU865" i="3" s="1"/>
  <c r="AT865" i="3"/>
  <c r="AD873" i="3"/>
  <c r="AU873" i="3" s="1"/>
  <c r="AT873" i="3"/>
  <c r="AD881" i="3"/>
  <c r="AU881" i="3" s="1"/>
  <c r="AT881" i="3"/>
  <c r="AD889" i="3"/>
  <c r="AU889" i="3" s="1"/>
  <c r="AT889" i="3"/>
  <c r="AD897" i="3"/>
  <c r="AU897" i="3" s="1"/>
  <c r="AT897" i="3"/>
  <c r="AD905" i="3"/>
  <c r="AU905" i="3" s="1"/>
  <c r="AT905" i="3"/>
  <c r="AD913" i="3"/>
  <c r="AU913" i="3" s="1"/>
  <c r="AT913" i="3"/>
  <c r="AD921" i="3"/>
  <c r="AU921" i="3" s="1"/>
  <c r="AT921" i="3"/>
  <c r="AD929" i="3"/>
  <c r="AU929" i="3" s="1"/>
  <c r="AT929" i="3"/>
  <c r="AD937" i="3"/>
  <c r="AU937" i="3" s="1"/>
  <c r="AT937" i="3"/>
  <c r="AD945" i="3"/>
  <c r="AU945" i="3" s="1"/>
  <c r="AT945" i="3"/>
  <c r="AD953" i="3"/>
  <c r="AU953" i="3" s="1"/>
  <c r="AT953" i="3"/>
  <c r="AD961" i="3"/>
  <c r="AU961" i="3" s="1"/>
  <c r="AT961" i="3"/>
  <c r="AD969" i="3"/>
  <c r="AU969" i="3" s="1"/>
  <c r="AT969" i="3"/>
  <c r="AD977" i="3"/>
  <c r="AU977" i="3" s="1"/>
  <c r="AT977" i="3"/>
  <c r="AD985" i="3"/>
  <c r="AU985" i="3" s="1"/>
  <c r="AT985" i="3"/>
  <c r="AD993" i="3"/>
  <c r="AU993" i="3" s="1"/>
  <c r="AT993" i="3"/>
  <c r="AD1001" i="3"/>
  <c r="AU1001" i="3" s="1"/>
  <c r="AT1001" i="3"/>
  <c r="AD1007" i="3"/>
  <c r="AU1007" i="3" s="1"/>
  <c r="AT1007" i="3"/>
  <c r="AD22" i="3"/>
  <c r="AU22" i="3" s="1"/>
  <c r="AT22" i="3"/>
  <c r="AD31" i="3"/>
  <c r="AU31" i="3" s="1"/>
  <c r="AT31" i="3"/>
  <c r="AD39" i="3"/>
  <c r="AU39" i="3" s="1"/>
  <c r="AT39" i="3"/>
  <c r="AD47" i="3"/>
  <c r="AU47" i="3" s="1"/>
  <c r="AT47" i="3"/>
  <c r="AD55" i="3"/>
  <c r="AU55" i="3" s="1"/>
  <c r="AT55" i="3"/>
  <c r="AD63" i="3"/>
  <c r="AU63" i="3" s="1"/>
  <c r="AT63" i="3"/>
  <c r="AD71" i="3"/>
  <c r="AU71" i="3" s="1"/>
  <c r="AT71" i="3"/>
  <c r="AD79" i="3"/>
  <c r="AU79" i="3" s="1"/>
  <c r="AT79" i="3"/>
  <c r="AD87" i="3"/>
  <c r="AU87" i="3" s="1"/>
  <c r="AT87" i="3"/>
  <c r="AD95" i="3"/>
  <c r="AU95" i="3" s="1"/>
  <c r="AT95" i="3"/>
  <c r="AD103" i="3"/>
  <c r="AU103" i="3" s="1"/>
  <c r="AT103" i="3"/>
  <c r="AD111" i="3"/>
  <c r="AU111" i="3" s="1"/>
  <c r="AT111" i="3"/>
  <c r="AD119" i="3"/>
  <c r="AU119" i="3" s="1"/>
  <c r="AT119" i="3"/>
  <c r="AD127" i="3"/>
  <c r="AU127" i="3" s="1"/>
  <c r="AT127" i="3"/>
  <c r="AD135" i="3"/>
  <c r="AU135" i="3" s="1"/>
  <c r="AT135" i="3"/>
  <c r="AD143" i="3"/>
  <c r="AU143" i="3" s="1"/>
  <c r="AT143" i="3"/>
  <c r="AD151" i="3"/>
  <c r="AU151" i="3" s="1"/>
  <c r="AT151" i="3"/>
  <c r="AD159" i="3"/>
  <c r="AU159" i="3" s="1"/>
  <c r="AT159" i="3"/>
  <c r="AD167" i="3"/>
  <c r="AU167" i="3" s="1"/>
  <c r="AT167" i="3"/>
  <c r="AD175" i="3"/>
  <c r="AU175" i="3" s="1"/>
  <c r="AT175" i="3"/>
  <c r="AD183" i="3"/>
  <c r="AU183" i="3" s="1"/>
  <c r="AT183" i="3"/>
  <c r="AD191" i="3"/>
  <c r="AU191" i="3" s="1"/>
  <c r="AT191" i="3"/>
  <c r="AD199" i="3"/>
  <c r="AU199" i="3" s="1"/>
  <c r="AT199" i="3"/>
  <c r="AD207" i="3"/>
  <c r="AU207" i="3" s="1"/>
  <c r="AT207" i="3"/>
  <c r="AD215" i="3"/>
  <c r="AU215" i="3" s="1"/>
  <c r="AT215" i="3"/>
  <c r="AD223" i="3"/>
  <c r="AU223" i="3" s="1"/>
  <c r="AT223" i="3"/>
  <c r="AD231" i="3"/>
  <c r="AU231" i="3" s="1"/>
  <c r="AT231" i="3"/>
  <c r="AD239" i="3"/>
  <c r="AU239" i="3" s="1"/>
  <c r="AT239" i="3"/>
  <c r="AD251" i="3"/>
  <c r="AU251" i="3" s="1"/>
  <c r="AT251" i="3"/>
  <c r="AD259" i="3"/>
  <c r="AU259" i="3" s="1"/>
  <c r="AT259" i="3"/>
  <c r="AD267" i="3"/>
  <c r="AU267" i="3" s="1"/>
  <c r="AT267" i="3"/>
  <c r="AD275" i="3"/>
  <c r="AU275" i="3" s="1"/>
  <c r="AT275" i="3"/>
  <c r="AD283" i="3"/>
  <c r="AU283" i="3" s="1"/>
  <c r="AT283" i="3"/>
  <c r="AD291" i="3"/>
  <c r="AU291" i="3" s="1"/>
  <c r="AT291" i="3"/>
  <c r="AD299" i="3"/>
  <c r="AU299" i="3" s="1"/>
  <c r="AT299" i="3"/>
  <c r="AD307" i="3"/>
  <c r="AU307" i="3" s="1"/>
  <c r="AT307" i="3"/>
  <c r="AD315" i="3"/>
  <c r="AU315" i="3" s="1"/>
  <c r="AT315" i="3"/>
  <c r="AD323" i="3"/>
  <c r="AU323" i="3" s="1"/>
  <c r="AT323" i="3"/>
  <c r="AD331" i="3"/>
  <c r="AU331" i="3" s="1"/>
  <c r="AT331" i="3"/>
  <c r="AD339" i="3"/>
  <c r="AU339" i="3" s="1"/>
  <c r="AT339" i="3"/>
  <c r="AD347" i="3"/>
  <c r="AU347" i="3" s="1"/>
  <c r="AT347" i="3"/>
  <c r="AD355" i="3"/>
  <c r="AU355" i="3" s="1"/>
  <c r="AT355" i="3"/>
  <c r="AD363" i="3"/>
  <c r="AU363" i="3" s="1"/>
  <c r="AT363" i="3"/>
  <c r="AD371" i="3"/>
  <c r="AU371" i="3" s="1"/>
  <c r="AT371" i="3"/>
  <c r="AD379" i="3"/>
  <c r="AU379" i="3" s="1"/>
  <c r="AT379" i="3"/>
  <c r="AD387" i="3"/>
  <c r="AU387" i="3" s="1"/>
  <c r="AT387" i="3"/>
  <c r="AD395" i="3"/>
  <c r="AU395" i="3" s="1"/>
  <c r="AT395" i="3"/>
  <c r="AD403" i="3"/>
  <c r="AU403" i="3" s="1"/>
  <c r="AT403" i="3"/>
  <c r="AD411" i="3"/>
  <c r="AU411" i="3" s="1"/>
  <c r="AT411" i="3"/>
  <c r="AD419" i="3"/>
  <c r="AU419" i="3" s="1"/>
  <c r="AT419" i="3"/>
  <c r="AD427" i="3"/>
  <c r="AU427" i="3" s="1"/>
  <c r="AT427" i="3"/>
  <c r="AD435" i="3"/>
  <c r="AU435" i="3" s="1"/>
  <c r="AT435" i="3"/>
  <c r="AD443" i="3"/>
  <c r="AU443" i="3" s="1"/>
  <c r="AT443" i="3"/>
  <c r="AD451" i="3"/>
  <c r="AU451" i="3" s="1"/>
  <c r="AT451" i="3"/>
  <c r="AD459" i="3"/>
  <c r="AU459" i="3" s="1"/>
  <c r="AT459" i="3"/>
  <c r="AD467" i="3"/>
  <c r="AU467" i="3" s="1"/>
  <c r="AT467" i="3"/>
  <c r="AD475" i="3"/>
  <c r="AU475" i="3" s="1"/>
  <c r="AT475" i="3"/>
  <c r="AD483" i="3"/>
  <c r="AU483" i="3" s="1"/>
  <c r="AT483" i="3"/>
  <c r="AD491" i="3"/>
  <c r="AU491" i="3" s="1"/>
  <c r="AT491" i="3"/>
  <c r="AD499" i="3"/>
  <c r="AU499" i="3" s="1"/>
  <c r="AT499" i="3"/>
  <c r="AD507" i="3"/>
  <c r="AU507" i="3" s="1"/>
  <c r="AT507" i="3"/>
  <c r="AD515" i="3"/>
  <c r="AU515" i="3" s="1"/>
  <c r="AT515" i="3"/>
  <c r="AD523" i="3"/>
  <c r="AU523" i="3" s="1"/>
  <c r="AT523" i="3"/>
  <c r="AD526" i="3"/>
  <c r="AU526" i="3" s="1"/>
  <c r="AT526" i="3"/>
  <c r="AD534" i="3"/>
  <c r="AU534" i="3" s="1"/>
  <c r="AT534" i="3"/>
  <c r="AD542" i="3"/>
  <c r="AU542" i="3" s="1"/>
  <c r="AT542" i="3"/>
  <c r="AD550" i="3"/>
  <c r="AU550" i="3" s="1"/>
  <c r="AT550" i="3"/>
  <c r="AD558" i="3"/>
  <c r="AU558" i="3" s="1"/>
  <c r="AT558" i="3"/>
  <c r="AD566" i="3"/>
  <c r="AU566" i="3" s="1"/>
  <c r="AT566" i="3"/>
  <c r="AD574" i="3"/>
  <c r="AU574" i="3" s="1"/>
  <c r="AT574" i="3"/>
  <c r="AD582" i="3"/>
  <c r="AU582" i="3" s="1"/>
  <c r="AT582" i="3"/>
  <c r="AD590" i="3"/>
  <c r="AU590" i="3" s="1"/>
  <c r="AT590" i="3"/>
  <c r="AD598" i="3"/>
  <c r="AU598" i="3" s="1"/>
  <c r="AT598" i="3"/>
  <c r="AD606" i="3"/>
  <c r="AU606" i="3" s="1"/>
  <c r="AT606" i="3"/>
  <c r="AD614" i="3"/>
  <c r="AU614" i="3" s="1"/>
  <c r="AT614" i="3"/>
  <c r="AD622" i="3"/>
  <c r="AU622" i="3" s="1"/>
  <c r="AT622" i="3"/>
  <c r="AD630" i="3"/>
  <c r="AU630" i="3" s="1"/>
  <c r="AT630" i="3"/>
  <c r="AD638" i="3"/>
  <c r="AU638" i="3" s="1"/>
  <c r="AT638" i="3"/>
  <c r="AD646" i="3"/>
  <c r="AU646" i="3" s="1"/>
  <c r="AT646" i="3"/>
  <c r="AD654" i="3"/>
  <c r="AU654" i="3" s="1"/>
  <c r="AT654" i="3"/>
  <c r="AD662" i="3"/>
  <c r="AU662" i="3" s="1"/>
  <c r="AT662" i="3"/>
  <c r="AD670" i="3"/>
  <c r="AU670" i="3" s="1"/>
  <c r="AT670" i="3"/>
  <c r="AD678" i="3"/>
  <c r="AU678" i="3" s="1"/>
  <c r="AT678" i="3"/>
  <c r="AD686" i="3"/>
  <c r="AU686" i="3" s="1"/>
  <c r="AT686" i="3"/>
  <c r="AD694" i="3"/>
  <c r="AU694" i="3" s="1"/>
  <c r="AT694" i="3"/>
  <c r="AT706" i="3"/>
  <c r="AD706" i="3"/>
  <c r="AU706" i="3" s="1"/>
  <c r="AT714" i="3"/>
  <c r="AD714" i="3"/>
  <c r="AU714" i="3" s="1"/>
  <c r="AT722" i="3"/>
  <c r="AD722" i="3"/>
  <c r="AU722" i="3" s="1"/>
  <c r="AT730" i="3"/>
  <c r="AD730" i="3"/>
  <c r="AU730" i="3" s="1"/>
  <c r="AT738" i="3"/>
  <c r="AD738" i="3"/>
  <c r="AU738" i="3" s="1"/>
  <c r="AT746" i="3"/>
  <c r="AD746" i="3"/>
  <c r="AU746" i="3" s="1"/>
  <c r="AT754" i="3"/>
  <c r="AD754" i="3"/>
  <c r="AU754" i="3" s="1"/>
  <c r="AT762" i="3"/>
  <c r="AD762" i="3"/>
  <c r="AU762" i="3" s="1"/>
  <c r="AT770" i="3"/>
  <c r="AD770" i="3"/>
  <c r="AU770" i="3" s="1"/>
  <c r="AT778" i="3"/>
  <c r="AD778" i="3"/>
  <c r="AU778" i="3" s="1"/>
  <c r="AT786" i="3"/>
  <c r="AD786" i="3"/>
  <c r="AU786" i="3" s="1"/>
  <c r="AD794" i="3"/>
  <c r="AU794" i="3" s="1"/>
  <c r="AT794" i="3"/>
  <c r="AD802" i="3"/>
  <c r="AU802" i="3" s="1"/>
  <c r="AT802" i="3"/>
  <c r="AD810" i="3"/>
  <c r="AU810" i="3" s="1"/>
  <c r="AT810" i="3"/>
  <c r="AD818" i="3"/>
  <c r="AU818" i="3" s="1"/>
  <c r="AT818" i="3"/>
  <c r="AD826" i="3"/>
  <c r="AU826" i="3" s="1"/>
  <c r="AT826" i="3"/>
  <c r="AD834" i="3"/>
  <c r="AU834" i="3" s="1"/>
  <c r="AT834" i="3"/>
  <c r="AD842" i="3"/>
  <c r="AU842" i="3" s="1"/>
  <c r="AT842" i="3"/>
  <c r="AD850" i="3"/>
  <c r="AU850" i="3" s="1"/>
  <c r="AT850" i="3"/>
  <c r="AD858" i="3"/>
  <c r="AU858" i="3" s="1"/>
  <c r="AT858" i="3"/>
  <c r="AD866" i="3"/>
  <c r="AU866" i="3" s="1"/>
  <c r="AT866" i="3"/>
  <c r="AD874" i="3"/>
  <c r="AU874" i="3" s="1"/>
  <c r="AT874" i="3"/>
  <c r="AD882" i="3"/>
  <c r="AU882" i="3" s="1"/>
  <c r="AT882" i="3"/>
  <c r="AD890" i="3"/>
  <c r="AU890" i="3" s="1"/>
  <c r="AT890" i="3"/>
  <c r="AD898" i="3"/>
  <c r="AU898" i="3" s="1"/>
  <c r="AT898" i="3"/>
  <c r="AD906" i="3"/>
  <c r="AU906" i="3" s="1"/>
  <c r="AT906" i="3"/>
  <c r="AD914" i="3"/>
  <c r="AU914" i="3" s="1"/>
  <c r="AT914" i="3"/>
  <c r="AD922" i="3"/>
  <c r="AU922" i="3" s="1"/>
  <c r="AT922" i="3"/>
  <c r="AD930" i="3"/>
  <c r="AU930" i="3" s="1"/>
  <c r="AT930" i="3"/>
  <c r="AD938" i="3"/>
  <c r="AU938" i="3" s="1"/>
  <c r="AT938" i="3"/>
  <c r="AD946" i="3"/>
  <c r="AU946" i="3" s="1"/>
  <c r="AT946" i="3"/>
  <c r="AD954" i="3"/>
  <c r="AU954" i="3" s="1"/>
  <c r="AT954" i="3"/>
  <c r="AD962" i="3"/>
  <c r="AU962" i="3" s="1"/>
  <c r="AT962" i="3"/>
  <c r="AD970" i="3"/>
  <c r="AU970" i="3" s="1"/>
  <c r="AT970" i="3"/>
  <c r="AD978" i="3"/>
  <c r="AU978" i="3" s="1"/>
  <c r="AT978" i="3"/>
  <c r="AD986" i="3"/>
  <c r="AU986" i="3" s="1"/>
  <c r="AT986" i="3"/>
  <c r="AD994" i="3"/>
  <c r="AU994" i="3" s="1"/>
  <c r="AT994" i="3"/>
  <c r="AD1002" i="3"/>
  <c r="AU1002" i="3" s="1"/>
  <c r="AT1002" i="3"/>
  <c r="AD1008" i="3"/>
  <c r="AU1008" i="3" s="1"/>
  <c r="AT1008" i="3"/>
  <c r="AD1011" i="3"/>
  <c r="AU1011" i="3" s="1"/>
  <c r="AT1011" i="3"/>
  <c r="C3" i="3"/>
  <c r="K9" i="7"/>
  <c r="E11" i="7" s="1"/>
  <c r="L9" i="7"/>
  <c r="J521" i="19"/>
  <c r="Q521" i="19"/>
  <c r="M521" i="19"/>
  <c r="AD16" i="3"/>
  <c r="AU16" i="3" s="1"/>
  <c r="AT16" i="3"/>
  <c r="AD24" i="3"/>
  <c r="AU24" i="3" s="1"/>
  <c r="AT24" i="3"/>
  <c r="AD29" i="3"/>
  <c r="AU29" i="3" s="1"/>
  <c r="AT29" i="3"/>
  <c r="AD37" i="3"/>
  <c r="AU37" i="3" s="1"/>
  <c r="AT37" i="3"/>
  <c r="AD45" i="3"/>
  <c r="AU45" i="3" s="1"/>
  <c r="AT45" i="3"/>
  <c r="AD53" i="3"/>
  <c r="AU53" i="3" s="1"/>
  <c r="AT53" i="3"/>
  <c r="AD61" i="3"/>
  <c r="AU61" i="3" s="1"/>
  <c r="AT61" i="3"/>
  <c r="AD69" i="3"/>
  <c r="AU69" i="3" s="1"/>
  <c r="AT69" i="3"/>
  <c r="AD77" i="3"/>
  <c r="AU77" i="3" s="1"/>
  <c r="AT77" i="3"/>
  <c r="AD85" i="3"/>
  <c r="AU85" i="3" s="1"/>
  <c r="AT85" i="3"/>
  <c r="AD93" i="3"/>
  <c r="AU93" i="3" s="1"/>
  <c r="AT93" i="3"/>
  <c r="AD101" i="3"/>
  <c r="AU101" i="3" s="1"/>
  <c r="AT101" i="3"/>
  <c r="AD109" i="3"/>
  <c r="AU109" i="3" s="1"/>
  <c r="AT109" i="3"/>
  <c r="AD117" i="3"/>
  <c r="AU117" i="3" s="1"/>
  <c r="AT117" i="3"/>
  <c r="AD125" i="3"/>
  <c r="AU125" i="3" s="1"/>
  <c r="AT125" i="3"/>
  <c r="AD133" i="3"/>
  <c r="AU133" i="3" s="1"/>
  <c r="AT133" i="3"/>
  <c r="AD141" i="3"/>
  <c r="AU141" i="3" s="1"/>
  <c r="AT141" i="3"/>
  <c r="AD149" i="3"/>
  <c r="AU149" i="3" s="1"/>
  <c r="AT149" i="3"/>
  <c r="AD157" i="3"/>
  <c r="AU157" i="3" s="1"/>
  <c r="AT157" i="3"/>
  <c r="AD165" i="3"/>
  <c r="AU165" i="3" s="1"/>
  <c r="AT165" i="3"/>
  <c r="AD173" i="3"/>
  <c r="AU173" i="3" s="1"/>
  <c r="AT173" i="3"/>
  <c r="AD181" i="3"/>
  <c r="AU181" i="3" s="1"/>
  <c r="AT181" i="3"/>
  <c r="AD189" i="3"/>
  <c r="AU189" i="3" s="1"/>
  <c r="AT189" i="3"/>
  <c r="AD197" i="3"/>
  <c r="AU197" i="3" s="1"/>
  <c r="AT197" i="3"/>
  <c r="AD205" i="3"/>
  <c r="AU205" i="3" s="1"/>
  <c r="AT205" i="3"/>
  <c r="AD213" i="3"/>
  <c r="AU213" i="3" s="1"/>
  <c r="AT213" i="3"/>
  <c r="AD221" i="3"/>
  <c r="AU221" i="3" s="1"/>
  <c r="AT221" i="3"/>
  <c r="AD229" i="3"/>
  <c r="AU229" i="3" s="1"/>
  <c r="AT229" i="3"/>
  <c r="AD237" i="3"/>
  <c r="AU237" i="3" s="1"/>
  <c r="AT237" i="3"/>
  <c r="AD245" i="3"/>
  <c r="AU245" i="3" s="1"/>
  <c r="AT245" i="3"/>
  <c r="AD253" i="3"/>
  <c r="AU253" i="3" s="1"/>
  <c r="AT253" i="3"/>
  <c r="AD261" i="3"/>
  <c r="AU261" i="3" s="1"/>
  <c r="AT261" i="3"/>
  <c r="AD269" i="3"/>
  <c r="AU269" i="3" s="1"/>
  <c r="AT269" i="3"/>
  <c r="AD277" i="3"/>
  <c r="AU277" i="3" s="1"/>
  <c r="AT277" i="3"/>
  <c r="AD285" i="3"/>
  <c r="AU285" i="3" s="1"/>
  <c r="AT285" i="3"/>
  <c r="AD293" i="3"/>
  <c r="AU293" i="3" s="1"/>
  <c r="AT293" i="3"/>
  <c r="AD301" i="3"/>
  <c r="AU301" i="3" s="1"/>
  <c r="AT301" i="3"/>
  <c r="AD309" i="3"/>
  <c r="AU309" i="3" s="1"/>
  <c r="AT309" i="3"/>
  <c r="AD317" i="3"/>
  <c r="AU317" i="3" s="1"/>
  <c r="AT317" i="3"/>
  <c r="AD325" i="3"/>
  <c r="AU325" i="3" s="1"/>
  <c r="AT325" i="3"/>
  <c r="AD333" i="3"/>
  <c r="AU333" i="3" s="1"/>
  <c r="AT333" i="3"/>
  <c r="AD341" i="3"/>
  <c r="AU341" i="3" s="1"/>
  <c r="AT341" i="3"/>
  <c r="AD349" i="3"/>
  <c r="AU349" i="3" s="1"/>
  <c r="AT349" i="3"/>
  <c r="AD357" i="3"/>
  <c r="AU357" i="3" s="1"/>
  <c r="AT357" i="3"/>
  <c r="AD365" i="3"/>
  <c r="AU365" i="3" s="1"/>
  <c r="AT365" i="3"/>
  <c r="AD373" i="3"/>
  <c r="AU373" i="3" s="1"/>
  <c r="AT373" i="3"/>
  <c r="AD381" i="3"/>
  <c r="AU381" i="3" s="1"/>
  <c r="AT381" i="3"/>
  <c r="AD389" i="3"/>
  <c r="AU389" i="3" s="1"/>
  <c r="AT389" i="3"/>
  <c r="AD397" i="3"/>
  <c r="AU397" i="3" s="1"/>
  <c r="AT397" i="3"/>
  <c r="AD405" i="3"/>
  <c r="AU405" i="3" s="1"/>
  <c r="AT405" i="3"/>
  <c r="AD413" i="3"/>
  <c r="AU413" i="3" s="1"/>
  <c r="AT413" i="3"/>
  <c r="AD421" i="3"/>
  <c r="AU421" i="3" s="1"/>
  <c r="AT421" i="3"/>
  <c r="AD429" i="3"/>
  <c r="AU429" i="3" s="1"/>
  <c r="AT429" i="3"/>
  <c r="AD437" i="3"/>
  <c r="AU437" i="3" s="1"/>
  <c r="AT437" i="3"/>
  <c r="AD445" i="3"/>
  <c r="AU445" i="3" s="1"/>
  <c r="AT445" i="3"/>
  <c r="AD453" i="3"/>
  <c r="AU453" i="3" s="1"/>
  <c r="AT453" i="3"/>
  <c r="AD461" i="3"/>
  <c r="AU461" i="3" s="1"/>
  <c r="AT461" i="3"/>
  <c r="AD469" i="3"/>
  <c r="AU469" i="3" s="1"/>
  <c r="AT469" i="3"/>
  <c r="AD477" i="3"/>
  <c r="AU477" i="3" s="1"/>
  <c r="AT477" i="3"/>
  <c r="AD485" i="3"/>
  <c r="AU485" i="3" s="1"/>
  <c r="AT485" i="3"/>
  <c r="AD493" i="3"/>
  <c r="AU493" i="3" s="1"/>
  <c r="AT493" i="3"/>
  <c r="AD501" i="3"/>
  <c r="AU501" i="3" s="1"/>
  <c r="AT501" i="3"/>
  <c r="AD509" i="3"/>
  <c r="AU509" i="3" s="1"/>
  <c r="AT509" i="3"/>
  <c r="AD517" i="3"/>
  <c r="AU517" i="3" s="1"/>
  <c r="AT517" i="3"/>
  <c r="AD525" i="3"/>
  <c r="AU525" i="3" s="1"/>
  <c r="AT525" i="3"/>
  <c r="AD531" i="3"/>
  <c r="AU531" i="3" s="1"/>
  <c r="AT531" i="3"/>
  <c r="AD539" i="3"/>
  <c r="AU539" i="3" s="1"/>
  <c r="AT539" i="3"/>
  <c r="AD547" i="3"/>
  <c r="AU547" i="3" s="1"/>
  <c r="AT547" i="3"/>
  <c r="AD555" i="3"/>
  <c r="AU555" i="3" s="1"/>
  <c r="AT555" i="3"/>
  <c r="AD563" i="3"/>
  <c r="AU563" i="3" s="1"/>
  <c r="AT563" i="3"/>
  <c r="AD571" i="3"/>
  <c r="AU571" i="3" s="1"/>
  <c r="AT571" i="3"/>
  <c r="AD579" i="3"/>
  <c r="AU579" i="3" s="1"/>
  <c r="AT579" i="3"/>
  <c r="AD587" i="3"/>
  <c r="AU587" i="3" s="1"/>
  <c r="AT587" i="3"/>
  <c r="AD595" i="3"/>
  <c r="AU595" i="3" s="1"/>
  <c r="AT595" i="3"/>
  <c r="AD603" i="3"/>
  <c r="AU603" i="3" s="1"/>
  <c r="AT603" i="3"/>
  <c r="AD611" i="3"/>
  <c r="AU611" i="3" s="1"/>
  <c r="AT611" i="3"/>
  <c r="AD619" i="3"/>
  <c r="AU619" i="3" s="1"/>
  <c r="AT619" i="3"/>
  <c r="AD627" i="3"/>
  <c r="AU627" i="3" s="1"/>
  <c r="AT627" i="3"/>
  <c r="AD635" i="3"/>
  <c r="AU635" i="3" s="1"/>
  <c r="AT635" i="3"/>
  <c r="AD643" i="3"/>
  <c r="AU643" i="3" s="1"/>
  <c r="AT643" i="3"/>
  <c r="AD651" i="3"/>
  <c r="AU651" i="3" s="1"/>
  <c r="AT651" i="3"/>
  <c r="AD659" i="3"/>
  <c r="AU659" i="3" s="1"/>
  <c r="AT659" i="3"/>
  <c r="AD667" i="3"/>
  <c r="AU667" i="3" s="1"/>
  <c r="AT667" i="3"/>
  <c r="AD675" i="3"/>
  <c r="AU675" i="3" s="1"/>
  <c r="AT675" i="3"/>
  <c r="AD683" i="3"/>
  <c r="AU683" i="3" s="1"/>
  <c r="AT683" i="3"/>
  <c r="AD691" i="3"/>
  <c r="AU691" i="3" s="1"/>
  <c r="AT691" i="3"/>
  <c r="AD699" i="3"/>
  <c r="AU699" i="3" s="1"/>
  <c r="AT699" i="3"/>
  <c r="AD707" i="3"/>
  <c r="AU707" i="3" s="1"/>
  <c r="AT707" i="3"/>
  <c r="AD715" i="3"/>
  <c r="AU715" i="3" s="1"/>
  <c r="AT715" i="3"/>
  <c r="AD723" i="3"/>
  <c r="AU723" i="3" s="1"/>
  <c r="AT723" i="3"/>
  <c r="AD731" i="3"/>
  <c r="AU731" i="3" s="1"/>
  <c r="AT731" i="3"/>
  <c r="AD739" i="3"/>
  <c r="AU739" i="3" s="1"/>
  <c r="AT739" i="3"/>
  <c r="AD747" i="3"/>
  <c r="AU747" i="3" s="1"/>
  <c r="AT747" i="3"/>
  <c r="AD755" i="3"/>
  <c r="AU755" i="3" s="1"/>
  <c r="AT755" i="3"/>
  <c r="AD763" i="3"/>
  <c r="AU763" i="3" s="1"/>
  <c r="AT763" i="3"/>
  <c r="AD771" i="3"/>
  <c r="AU771" i="3" s="1"/>
  <c r="AT771" i="3"/>
  <c r="AD779" i="3"/>
  <c r="AU779" i="3" s="1"/>
  <c r="AT779" i="3"/>
  <c r="AD787" i="3"/>
  <c r="AU787" i="3" s="1"/>
  <c r="AT787" i="3"/>
  <c r="AD795" i="3"/>
  <c r="AU795" i="3" s="1"/>
  <c r="AT795" i="3"/>
  <c r="AD803" i="3"/>
  <c r="AU803" i="3" s="1"/>
  <c r="AT803" i="3"/>
  <c r="AD811" i="3"/>
  <c r="AU811" i="3" s="1"/>
  <c r="AT811" i="3"/>
  <c r="AD819" i="3"/>
  <c r="AU819" i="3" s="1"/>
  <c r="AT819" i="3"/>
  <c r="AD827" i="3"/>
  <c r="AU827" i="3" s="1"/>
  <c r="AT827" i="3"/>
  <c r="AD835" i="3"/>
  <c r="AU835" i="3" s="1"/>
  <c r="AT835" i="3"/>
  <c r="AD843" i="3"/>
  <c r="AU843" i="3" s="1"/>
  <c r="AT843" i="3"/>
  <c r="AD851" i="3"/>
  <c r="AU851" i="3" s="1"/>
  <c r="AT851" i="3"/>
  <c r="AD859" i="3"/>
  <c r="AU859" i="3" s="1"/>
  <c r="AT859" i="3"/>
  <c r="AD867" i="3"/>
  <c r="AU867" i="3" s="1"/>
  <c r="AT867" i="3"/>
  <c r="AD875" i="3"/>
  <c r="AU875" i="3" s="1"/>
  <c r="AT875" i="3"/>
  <c r="AD883" i="3"/>
  <c r="AU883" i="3" s="1"/>
  <c r="AT883" i="3"/>
  <c r="AD891" i="3"/>
  <c r="AU891" i="3" s="1"/>
  <c r="AT891" i="3"/>
  <c r="AD899" i="3"/>
  <c r="AU899" i="3" s="1"/>
  <c r="AT899" i="3"/>
  <c r="AD907" i="3"/>
  <c r="AU907" i="3" s="1"/>
  <c r="AT907" i="3"/>
  <c r="AD915" i="3"/>
  <c r="AU915" i="3" s="1"/>
  <c r="AT915" i="3"/>
  <c r="AD923" i="3"/>
  <c r="AU923" i="3" s="1"/>
  <c r="AT923" i="3"/>
  <c r="AD931" i="3"/>
  <c r="AU931" i="3" s="1"/>
  <c r="AT931" i="3"/>
  <c r="AD939" i="3"/>
  <c r="AU939" i="3" s="1"/>
  <c r="AT939" i="3"/>
  <c r="AD947" i="3"/>
  <c r="AU947" i="3" s="1"/>
  <c r="AT947" i="3"/>
  <c r="AD955" i="3"/>
  <c r="AU955" i="3" s="1"/>
  <c r="AT955" i="3"/>
  <c r="AD963" i="3"/>
  <c r="AU963" i="3" s="1"/>
  <c r="AT963" i="3"/>
  <c r="AD971" i="3"/>
  <c r="AU971" i="3" s="1"/>
  <c r="AT971" i="3"/>
  <c r="AD979" i="3"/>
  <c r="AU979" i="3" s="1"/>
  <c r="AT979" i="3"/>
  <c r="AD987" i="3"/>
  <c r="AU987" i="3" s="1"/>
  <c r="AT987" i="3"/>
  <c r="AD995" i="3"/>
  <c r="AU995" i="3" s="1"/>
  <c r="AT995" i="3"/>
  <c r="AD1003" i="3"/>
  <c r="AU1003" i="3" s="1"/>
  <c r="AT1003" i="3"/>
  <c r="AD1009" i="3"/>
  <c r="AU1009" i="3" s="1"/>
  <c r="AT1009" i="3"/>
  <c r="AD20" i="3"/>
  <c r="AU20" i="3" s="1"/>
  <c r="AT20" i="3"/>
  <c r="AD28" i="3"/>
  <c r="AU28" i="3" s="1"/>
  <c r="AT28" i="3"/>
  <c r="AD33" i="3"/>
  <c r="AU33" i="3" s="1"/>
  <c r="AT33" i="3"/>
  <c r="AD41" i="3"/>
  <c r="AU41" i="3" s="1"/>
  <c r="AT41" i="3"/>
  <c r="AD49" i="3"/>
  <c r="AU49" i="3" s="1"/>
  <c r="AT49" i="3"/>
  <c r="AD57" i="3"/>
  <c r="AU57" i="3" s="1"/>
  <c r="AT57" i="3"/>
  <c r="AD65" i="3"/>
  <c r="AU65" i="3" s="1"/>
  <c r="AT65" i="3"/>
  <c r="AD73" i="3"/>
  <c r="AU73" i="3" s="1"/>
  <c r="AT73" i="3"/>
  <c r="AD81" i="3"/>
  <c r="AU81" i="3" s="1"/>
  <c r="AT81" i="3"/>
  <c r="AD89" i="3"/>
  <c r="AU89" i="3" s="1"/>
  <c r="AT89" i="3"/>
  <c r="AD97" i="3"/>
  <c r="AU97" i="3" s="1"/>
  <c r="AT97" i="3"/>
  <c r="AD105" i="3"/>
  <c r="AU105" i="3" s="1"/>
  <c r="AT105" i="3"/>
  <c r="AD113" i="3"/>
  <c r="AU113" i="3" s="1"/>
  <c r="AT113" i="3"/>
  <c r="AD121" i="3"/>
  <c r="AU121" i="3" s="1"/>
  <c r="AT121" i="3"/>
  <c r="AD129" i="3"/>
  <c r="AU129" i="3" s="1"/>
  <c r="AT129" i="3"/>
  <c r="AD137" i="3"/>
  <c r="AU137" i="3" s="1"/>
  <c r="AT137" i="3"/>
  <c r="AD145" i="3"/>
  <c r="AU145" i="3" s="1"/>
  <c r="AT145" i="3"/>
  <c r="AD153" i="3"/>
  <c r="AU153" i="3" s="1"/>
  <c r="AT153" i="3"/>
  <c r="AD161" i="3"/>
  <c r="AU161" i="3" s="1"/>
  <c r="AT161" i="3"/>
  <c r="AD169" i="3"/>
  <c r="AU169" i="3" s="1"/>
  <c r="AT169" i="3"/>
  <c r="AD177" i="3"/>
  <c r="AU177" i="3" s="1"/>
  <c r="AT177" i="3"/>
  <c r="AD185" i="3"/>
  <c r="AU185" i="3" s="1"/>
  <c r="AT185" i="3"/>
  <c r="AD193" i="3"/>
  <c r="AU193" i="3" s="1"/>
  <c r="AT193" i="3"/>
  <c r="AD201" i="3"/>
  <c r="AU201" i="3" s="1"/>
  <c r="AT201" i="3"/>
  <c r="AD209" i="3"/>
  <c r="AU209" i="3" s="1"/>
  <c r="AT209" i="3"/>
  <c r="AD217" i="3"/>
  <c r="AU217" i="3" s="1"/>
  <c r="AT217" i="3"/>
  <c r="AD225" i="3"/>
  <c r="AU225" i="3" s="1"/>
  <c r="AT225" i="3"/>
  <c r="AD233" i="3"/>
  <c r="AU233" i="3" s="1"/>
  <c r="AT233" i="3"/>
  <c r="AD241" i="3"/>
  <c r="AU241" i="3" s="1"/>
  <c r="AT241" i="3"/>
  <c r="AD249" i="3"/>
  <c r="AU249" i="3" s="1"/>
  <c r="AT249" i="3"/>
  <c r="AD257" i="3"/>
  <c r="AU257" i="3" s="1"/>
  <c r="AT257" i="3"/>
  <c r="AD265" i="3"/>
  <c r="AU265" i="3" s="1"/>
  <c r="AT265" i="3"/>
  <c r="AD273" i="3"/>
  <c r="AU273" i="3" s="1"/>
  <c r="AT273" i="3"/>
  <c r="AD281" i="3"/>
  <c r="AU281" i="3" s="1"/>
  <c r="AT281" i="3"/>
  <c r="AD289" i="3"/>
  <c r="AU289" i="3" s="1"/>
  <c r="AT289" i="3"/>
  <c r="AD297" i="3"/>
  <c r="AU297" i="3" s="1"/>
  <c r="AT297" i="3"/>
  <c r="AD305" i="3"/>
  <c r="AU305" i="3" s="1"/>
  <c r="AT305" i="3"/>
  <c r="AD313" i="3"/>
  <c r="AU313" i="3" s="1"/>
  <c r="AT313" i="3"/>
  <c r="AD321" i="3"/>
  <c r="AU321" i="3" s="1"/>
  <c r="AT321" i="3"/>
  <c r="AD329" i="3"/>
  <c r="AU329" i="3" s="1"/>
  <c r="AT329" i="3"/>
  <c r="AD337" i="3"/>
  <c r="AU337" i="3" s="1"/>
  <c r="AT337" i="3"/>
  <c r="AD345" i="3"/>
  <c r="AU345" i="3" s="1"/>
  <c r="AT345" i="3"/>
  <c r="AD353" i="3"/>
  <c r="AU353" i="3" s="1"/>
  <c r="AT353" i="3"/>
  <c r="AD361" i="3"/>
  <c r="AU361" i="3" s="1"/>
  <c r="AT361" i="3"/>
  <c r="AD369" i="3"/>
  <c r="AU369" i="3" s="1"/>
  <c r="AT369" i="3"/>
  <c r="AD377" i="3"/>
  <c r="AU377" i="3" s="1"/>
  <c r="AT377" i="3"/>
  <c r="AD385" i="3"/>
  <c r="AU385" i="3" s="1"/>
  <c r="AT385" i="3"/>
  <c r="AD393" i="3"/>
  <c r="AU393" i="3" s="1"/>
  <c r="AT393" i="3"/>
  <c r="AD401" i="3"/>
  <c r="AU401" i="3" s="1"/>
  <c r="AT401" i="3"/>
  <c r="AD409" i="3"/>
  <c r="AU409" i="3" s="1"/>
  <c r="AT409" i="3"/>
  <c r="AD417" i="3"/>
  <c r="AU417" i="3" s="1"/>
  <c r="AT417" i="3"/>
  <c r="AD425" i="3"/>
  <c r="AU425" i="3" s="1"/>
  <c r="AT425" i="3"/>
  <c r="AD433" i="3"/>
  <c r="AU433" i="3" s="1"/>
  <c r="AT433" i="3"/>
  <c r="AD441" i="3"/>
  <c r="AU441" i="3" s="1"/>
  <c r="AT441" i="3"/>
  <c r="AD449" i="3"/>
  <c r="AU449" i="3" s="1"/>
  <c r="AT449" i="3"/>
  <c r="AD457" i="3"/>
  <c r="AU457" i="3" s="1"/>
  <c r="AT457" i="3"/>
  <c r="AD465" i="3"/>
  <c r="AU465" i="3" s="1"/>
  <c r="AT465" i="3"/>
  <c r="AD473" i="3"/>
  <c r="AU473" i="3" s="1"/>
  <c r="AT473" i="3"/>
  <c r="AD481" i="3"/>
  <c r="AU481" i="3" s="1"/>
  <c r="AT481" i="3"/>
  <c r="AD489" i="3"/>
  <c r="AU489" i="3" s="1"/>
  <c r="AT489" i="3"/>
  <c r="AD497" i="3"/>
  <c r="AU497" i="3" s="1"/>
  <c r="AT497" i="3"/>
  <c r="AD505" i="3"/>
  <c r="AU505" i="3" s="1"/>
  <c r="AT505" i="3"/>
  <c r="AD513" i="3"/>
  <c r="AU513" i="3" s="1"/>
  <c r="AT513" i="3"/>
  <c r="AD521" i="3"/>
  <c r="AU521" i="3" s="1"/>
  <c r="AT521" i="3"/>
  <c r="AD527" i="3"/>
  <c r="AU527" i="3" s="1"/>
  <c r="AT527" i="3"/>
  <c r="AD535" i="3"/>
  <c r="AU535" i="3" s="1"/>
  <c r="AT535" i="3"/>
  <c r="AD543" i="3"/>
  <c r="AU543" i="3" s="1"/>
  <c r="AT543" i="3"/>
  <c r="AD551" i="3"/>
  <c r="AU551" i="3" s="1"/>
  <c r="AT551" i="3"/>
  <c r="AD559" i="3"/>
  <c r="AU559" i="3" s="1"/>
  <c r="AT559" i="3"/>
  <c r="AD567" i="3"/>
  <c r="AU567" i="3" s="1"/>
  <c r="AT567" i="3"/>
  <c r="AD575" i="3"/>
  <c r="AU575" i="3" s="1"/>
  <c r="AT575" i="3"/>
  <c r="AD583" i="3"/>
  <c r="AU583" i="3" s="1"/>
  <c r="AT583" i="3"/>
  <c r="AD591" i="3"/>
  <c r="AU591" i="3" s="1"/>
  <c r="AT591" i="3"/>
  <c r="AD599" i="3"/>
  <c r="AU599" i="3" s="1"/>
  <c r="AT599" i="3"/>
  <c r="AD607" i="3"/>
  <c r="AU607" i="3" s="1"/>
  <c r="AT607" i="3"/>
  <c r="AD615" i="3"/>
  <c r="AU615" i="3" s="1"/>
  <c r="AT615" i="3"/>
  <c r="AD623" i="3"/>
  <c r="AU623" i="3" s="1"/>
  <c r="AT623" i="3"/>
  <c r="AD631" i="3"/>
  <c r="AU631" i="3" s="1"/>
  <c r="AT631" i="3"/>
  <c r="AD639" i="3"/>
  <c r="AU639" i="3" s="1"/>
  <c r="AT639" i="3"/>
  <c r="AD647" i="3"/>
  <c r="AU647" i="3" s="1"/>
  <c r="AT647" i="3"/>
  <c r="AD655" i="3"/>
  <c r="AU655" i="3" s="1"/>
  <c r="AT655" i="3"/>
  <c r="AD663" i="3"/>
  <c r="AU663" i="3" s="1"/>
  <c r="AT663" i="3"/>
  <c r="AD671" i="3"/>
  <c r="AU671" i="3" s="1"/>
  <c r="AT671" i="3"/>
  <c r="AD679" i="3"/>
  <c r="AU679" i="3" s="1"/>
  <c r="AT679" i="3"/>
  <c r="AD687" i="3"/>
  <c r="AU687" i="3" s="1"/>
  <c r="AT687" i="3"/>
  <c r="AD695" i="3"/>
  <c r="AU695" i="3" s="1"/>
  <c r="AT695" i="3"/>
  <c r="AD703" i="3"/>
  <c r="AU703" i="3" s="1"/>
  <c r="AT703" i="3"/>
  <c r="AD711" i="3"/>
  <c r="AU711" i="3" s="1"/>
  <c r="AT711" i="3"/>
  <c r="AD719" i="3"/>
  <c r="AU719" i="3" s="1"/>
  <c r="AT719" i="3"/>
  <c r="AD727" i="3"/>
  <c r="AU727" i="3" s="1"/>
  <c r="AT727" i="3"/>
  <c r="AD735" i="3"/>
  <c r="AU735" i="3" s="1"/>
  <c r="AT735" i="3"/>
  <c r="AD743" i="3"/>
  <c r="AU743" i="3" s="1"/>
  <c r="AT743" i="3"/>
  <c r="AD751" i="3"/>
  <c r="AU751" i="3" s="1"/>
  <c r="AT751" i="3"/>
  <c r="AD759" i="3"/>
  <c r="AU759" i="3" s="1"/>
  <c r="AT759" i="3"/>
  <c r="AD767" i="3"/>
  <c r="AU767" i="3" s="1"/>
  <c r="AT767" i="3"/>
  <c r="AD775" i="3"/>
  <c r="AU775" i="3" s="1"/>
  <c r="AT775" i="3"/>
  <c r="AD783" i="3"/>
  <c r="AU783" i="3" s="1"/>
  <c r="AT783" i="3"/>
  <c r="AD791" i="3"/>
  <c r="AU791" i="3" s="1"/>
  <c r="AT791" i="3"/>
  <c r="AD799" i="3"/>
  <c r="AU799" i="3" s="1"/>
  <c r="AT799" i="3"/>
  <c r="AD807" i="3"/>
  <c r="AU807" i="3" s="1"/>
  <c r="AT807" i="3"/>
  <c r="AD815" i="3"/>
  <c r="AU815" i="3" s="1"/>
  <c r="AT815" i="3"/>
  <c r="AD823" i="3"/>
  <c r="AU823" i="3" s="1"/>
  <c r="AT823" i="3"/>
  <c r="AD831" i="3"/>
  <c r="AU831" i="3" s="1"/>
  <c r="AT831" i="3"/>
  <c r="AD839" i="3"/>
  <c r="AU839" i="3" s="1"/>
  <c r="AT839" i="3"/>
  <c r="AD847" i="3"/>
  <c r="AU847" i="3" s="1"/>
  <c r="AT847" i="3"/>
  <c r="AD855" i="3"/>
  <c r="AU855" i="3" s="1"/>
  <c r="AT855" i="3"/>
  <c r="AD863" i="3"/>
  <c r="AU863" i="3" s="1"/>
  <c r="AT863" i="3"/>
  <c r="AD871" i="3"/>
  <c r="AU871" i="3" s="1"/>
  <c r="AT871" i="3"/>
  <c r="AD879" i="3"/>
  <c r="AU879" i="3" s="1"/>
  <c r="AT879" i="3"/>
  <c r="AD887" i="3"/>
  <c r="AU887" i="3" s="1"/>
  <c r="AT887" i="3"/>
  <c r="AD895" i="3"/>
  <c r="AU895" i="3" s="1"/>
  <c r="AT895" i="3"/>
  <c r="AD903" i="3"/>
  <c r="AU903" i="3" s="1"/>
  <c r="AT903" i="3"/>
  <c r="AD911" i="3"/>
  <c r="AU911" i="3" s="1"/>
  <c r="AT911" i="3"/>
  <c r="AD919" i="3"/>
  <c r="AU919" i="3" s="1"/>
  <c r="AT919" i="3"/>
  <c r="AD927" i="3"/>
  <c r="AU927" i="3" s="1"/>
  <c r="AT927" i="3"/>
  <c r="AD935" i="3"/>
  <c r="AU935" i="3" s="1"/>
  <c r="AT935" i="3"/>
  <c r="AD943" i="3"/>
  <c r="AU943" i="3" s="1"/>
  <c r="AT943" i="3"/>
  <c r="AD951" i="3"/>
  <c r="AU951" i="3" s="1"/>
  <c r="AT951" i="3"/>
  <c r="AD959" i="3"/>
  <c r="AU959" i="3" s="1"/>
  <c r="AT959" i="3"/>
  <c r="AD967" i="3"/>
  <c r="AU967" i="3" s="1"/>
  <c r="AT967" i="3"/>
  <c r="AD975" i="3"/>
  <c r="AU975" i="3" s="1"/>
  <c r="AT975" i="3"/>
  <c r="AD983" i="3"/>
  <c r="AU983" i="3" s="1"/>
  <c r="AT983" i="3"/>
  <c r="AD991" i="3"/>
  <c r="AU991" i="3" s="1"/>
  <c r="AT991" i="3"/>
  <c r="AD999" i="3"/>
  <c r="AU999" i="3" s="1"/>
  <c r="AT999" i="3"/>
  <c r="R12" i="19"/>
  <c r="N27" i="18"/>
  <c r="Q11" i="18"/>
  <c r="D11" i="18" s="1"/>
  <c r="V11" i="18" s="1"/>
  <c r="N521" i="19"/>
  <c r="D12" i="18"/>
  <c r="K12" i="18"/>
  <c r="D16" i="18"/>
  <c r="K16" i="18"/>
  <c r="D20" i="18"/>
  <c r="K20" i="18"/>
  <c r="K521" i="19"/>
  <c r="I521" i="19"/>
  <c r="BF16" i="3"/>
  <c r="H521" i="19"/>
  <c r="C31" i="9"/>
  <c r="BC14" i="3"/>
  <c r="G22" i="11"/>
  <c r="N1014" i="7"/>
  <c r="P9" i="7"/>
  <c r="Q14" i="7"/>
  <c r="Q9" i="7" s="1"/>
  <c r="Q1014" i="7" s="1"/>
  <c r="AZ13" i="3"/>
  <c r="F13" i="3"/>
  <c r="O9" i="18"/>
  <c r="Q9" i="18" s="1"/>
  <c r="T27" i="18"/>
  <c r="P9" i="19"/>
  <c r="U521" i="19"/>
  <c r="O11" i="6"/>
  <c r="P17" i="6"/>
  <c r="P11" i="6" s="1"/>
  <c r="P766" i="6" s="1"/>
  <c r="AZ14" i="3"/>
  <c r="F14" i="3"/>
  <c r="C24" i="10"/>
  <c r="S11" i="6"/>
  <c r="H20" i="11"/>
  <c r="I20" i="11" s="1"/>
  <c r="BE15" i="3"/>
  <c r="BF15" i="3" s="1"/>
  <c r="L515" i="8"/>
  <c r="K3" i="8"/>
  <c r="G11" i="6"/>
  <c r="I10" i="6"/>
  <c r="K10" i="9" s="1"/>
  <c r="B16" i="6"/>
  <c r="V521" i="19"/>
  <c r="V9" i="7"/>
  <c r="K22" i="11" s="1"/>
  <c r="D274" i="19" l="1"/>
  <c r="T274" i="19"/>
  <c r="D413" i="19"/>
  <c r="T413" i="19"/>
  <c r="T323" i="19"/>
  <c r="D323" i="19"/>
  <c r="T248" i="19"/>
  <c r="D248" i="19"/>
  <c r="T152" i="19"/>
  <c r="D152" i="19"/>
  <c r="T184" i="19"/>
  <c r="D184" i="19"/>
  <c r="D242" i="19"/>
  <c r="T242" i="19"/>
  <c r="T309" i="19"/>
  <c r="D309" i="19"/>
  <c r="T179" i="19"/>
  <c r="D179" i="19"/>
  <c r="T354" i="19"/>
  <c r="D354" i="19"/>
  <c r="T327" i="19"/>
  <c r="D327" i="19"/>
  <c r="T72" i="19"/>
  <c r="D72" i="19"/>
  <c r="T368" i="19"/>
  <c r="D368" i="19"/>
  <c r="T281" i="19"/>
  <c r="D281" i="19"/>
  <c r="T345" i="19"/>
  <c r="D345" i="19"/>
  <c r="T331" i="19"/>
  <c r="D331" i="19"/>
  <c r="T191" i="19"/>
  <c r="D191" i="19"/>
  <c r="D212" i="19"/>
  <c r="T212" i="19"/>
  <c r="T326" i="19"/>
  <c r="D326" i="19"/>
  <c r="T109" i="19"/>
  <c r="D109" i="19"/>
  <c r="D218" i="19"/>
  <c r="T218" i="19"/>
  <c r="AT3" i="3"/>
  <c r="AU3" i="3"/>
  <c r="BB3" i="3"/>
  <c r="K21" i="11" s="1"/>
  <c r="AC3013" i="3"/>
  <c r="AD3013" i="3"/>
  <c r="I31" i="11"/>
  <c r="J3013" i="3"/>
  <c r="W439" i="19"/>
  <c r="W344" i="19"/>
  <c r="W95" i="19"/>
  <c r="W262" i="19"/>
  <c r="W263" i="19"/>
  <c r="W55" i="19"/>
  <c r="W183" i="19"/>
  <c r="V25" i="18"/>
  <c r="W25" i="18" s="1"/>
  <c r="W176" i="19"/>
  <c r="W165" i="19"/>
  <c r="W170" i="19"/>
  <c r="W32" i="19"/>
  <c r="W69" i="19"/>
  <c r="W223" i="19"/>
  <c r="W145" i="19"/>
  <c r="W56" i="19"/>
  <c r="W227" i="19"/>
  <c r="W28" i="19"/>
  <c r="W349" i="19"/>
  <c r="W36" i="19"/>
  <c r="W112" i="19"/>
  <c r="W158" i="19"/>
  <c r="W280" i="19"/>
  <c r="E13" i="19"/>
  <c r="S13" i="19" s="1"/>
  <c r="W297" i="19"/>
  <c r="W198" i="19"/>
  <c r="W115" i="19"/>
  <c r="I13" i="11"/>
  <c r="E3" i="20" s="1"/>
  <c r="H10" i="11"/>
  <c r="AD3" i="3"/>
  <c r="W146" i="19"/>
  <c r="W225" i="19"/>
  <c r="W77" i="19"/>
  <c r="R9" i="19"/>
  <c r="A9" i="19"/>
  <c r="W196" i="19"/>
  <c r="W65" i="19"/>
  <c r="W298" i="19"/>
  <c r="W96" i="19"/>
  <c r="V23" i="18"/>
  <c r="X23" i="18" s="1"/>
  <c r="W277" i="19"/>
  <c r="W159" i="19"/>
  <c r="W182" i="19"/>
  <c r="W143" i="19"/>
  <c r="W82" i="19"/>
  <c r="W136" i="19"/>
  <c r="W339" i="19"/>
  <c r="W359" i="19"/>
  <c r="W38" i="19"/>
  <c r="W237" i="19"/>
  <c r="W51" i="19"/>
  <c r="W68" i="19"/>
  <c r="W264" i="19"/>
  <c r="W149" i="19"/>
  <c r="W92" i="19"/>
  <c r="W168" i="19"/>
  <c r="W131" i="19"/>
  <c r="W220" i="19"/>
  <c r="E16" i="19"/>
  <c r="W16" i="19" s="1"/>
  <c r="T16" i="19" s="1"/>
  <c r="W124" i="19"/>
  <c r="W116" i="19"/>
  <c r="W83" i="19"/>
  <c r="W246" i="19"/>
  <c r="W266" i="19"/>
  <c r="W306" i="19"/>
  <c r="W276" i="19"/>
  <c r="W169" i="19"/>
  <c r="W71" i="19"/>
  <c r="W63" i="19"/>
  <c r="W120" i="19"/>
  <c r="W66" i="19"/>
  <c r="W341" i="19"/>
  <c r="W273" i="19"/>
  <c r="W87" i="19"/>
  <c r="W240" i="19"/>
  <c r="W100" i="19"/>
  <c r="W332" i="19"/>
  <c r="W251" i="19"/>
  <c r="W329" i="19"/>
  <c r="W283" i="19"/>
  <c r="W171" i="19"/>
  <c r="W239" i="19"/>
  <c r="W88" i="19"/>
  <c r="W245" i="19"/>
  <c r="W365" i="19"/>
  <c r="W261" i="19"/>
  <c r="W319" i="19"/>
  <c r="W203" i="19"/>
  <c r="W352" i="19"/>
  <c r="W193" i="19"/>
  <c r="W249" i="19"/>
  <c r="W371" i="19"/>
  <c r="W316" i="19"/>
  <c r="W94" i="19"/>
  <c r="W17" i="19"/>
  <c r="W98" i="19"/>
  <c r="R21" i="18"/>
  <c r="W301" i="19"/>
  <c r="E15" i="19"/>
  <c r="W15" i="19" s="1"/>
  <c r="Y15" i="19" s="1"/>
  <c r="E11" i="19"/>
  <c r="W11" i="19" s="1"/>
  <c r="W127" i="19"/>
  <c r="W367" i="19"/>
  <c r="W318" i="19"/>
  <c r="W111" i="19"/>
  <c r="W374" i="19"/>
  <c r="W197" i="19"/>
  <c r="W265" i="19"/>
  <c r="W25" i="19"/>
  <c r="W299" i="19"/>
  <c r="W312" i="19"/>
  <c r="L11" i="19"/>
  <c r="W452" i="19"/>
  <c r="W420" i="19"/>
  <c r="W106" i="19"/>
  <c r="W355" i="19"/>
  <c r="R14" i="18"/>
  <c r="W81" i="19"/>
  <c r="V15" i="18"/>
  <c r="S15" i="18" s="1"/>
  <c r="R26" i="18"/>
  <c r="V22" i="18"/>
  <c r="S22" i="18" s="1"/>
  <c r="W206" i="19"/>
  <c r="W310" i="19"/>
  <c r="W207" i="19"/>
  <c r="F27" i="18"/>
  <c r="E9" i="18"/>
  <c r="W181" i="19"/>
  <c r="W85" i="19"/>
  <c r="W219" i="19"/>
  <c r="W162" i="19"/>
  <c r="W62" i="19"/>
  <c r="W342" i="19"/>
  <c r="W338" i="19"/>
  <c r="W59" i="19"/>
  <c r="W122" i="19"/>
  <c r="W93" i="19"/>
  <c r="W335" i="19"/>
  <c r="W37" i="19"/>
  <c r="W125" i="19"/>
  <c r="W20" i="19"/>
  <c r="W321" i="19"/>
  <c r="W133" i="19"/>
  <c r="W278" i="19"/>
  <c r="W313" i="19"/>
  <c r="W322" i="19"/>
  <c r="W138" i="19"/>
  <c r="W350" i="19"/>
  <c r="W520" i="19"/>
  <c r="W418" i="19"/>
  <c r="W48" i="19"/>
  <c r="W286" i="19"/>
  <c r="W426" i="19"/>
  <c r="W292" i="19"/>
  <c r="W275" i="19"/>
  <c r="W89" i="19"/>
  <c r="W363" i="19"/>
  <c r="R10" i="18"/>
  <c r="W123" i="19"/>
  <c r="W104" i="19"/>
  <c r="W333" i="19"/>
  <c r="W370" i="19"/>
  <c r="V19" i="18"/>
  <c r="S19" i="18" s="1"/>
  <c r="W73" i="19"/>
  <c r="W375" i="19"/>
  <c r="W107" i="19"/>
  <c r="V17" i="18"/>
  <c r="S17" i="18" s="1"/>
  <c r="W388" i="19"/>
  <c r="W364" i="19"/>
  <c r="R13" i="18"/>
  <c r="W52" i="19"/>
  <c r="W34" i="19"/>
  <c r="W150" i="19"/>
  <c r="W384" i="19"/>
  <c r="W289" i="19"/>
  <c r="W334" i="19"/>
  <c r="W330" i="19"/>
  <c r="W398" i="19"/>
  <c r="W45" i="19"/>
  <c r="W164" i="19"/>
  <c r="W49" i="19"/>
  <c r="W380" i="19"/>
  <c r="R24" i="18"/>
  <c r="W139" i="19"/>
  <c r="W54" i="19"/>
  <c r="W271" i="19"/>
  <c r="W156" i="19"/>
  <c r="W230" i="19"/>
  <c r="W23" i="19"/>
  <c r="E10" i="19"/>
  <c r="W10" i="19" s="1"/>
  <c r="Z10" i="19" s="1"/>
  <c r="W378" i="19"/>
  <c r="W163" i="19"/>
  <c r="W282" i="19"/>
  <c r="W79" i="19"/>
  <c r="V18" i="18"/>
  <c r="S18" i="18" s="1"/>
  <c r="W448" i="19"/>
  <c r="W210" i="19"/>
  <c r="W216" i="19"/>
  <c r="W26" i="19"/>
  <c r="W204" i="19"/>
  <c r="E12" i="19"/>
  <c r="W12" i="19" s="1"/>
  <c r="T12" i="19" s="1"/>
  <c r="W397" i="19"/>
  <c r="W423" i="19"/>
  <c r="W369" i="19"/>
  <c r="W305" i="19"/>
  <c r="W366" i="19"/>
  <c r="W291" i="19"/>
  <c r="W270" i="19"/>
  <c r="W356" i="19"/>
  <c r="W211" i="19"/>
  <c r="W258" i="19"/>
  <c r="W234" i="19"/>
  <c r="W74" i="19"/>
  <c r="W314" i="19"/>
  <c r="W233" i="19"/>
  <c r="W64" i="19"/>
  <c r="W161" i="19"/>
  <c r="E14" i="19"/>
  <c r="W14" i="19" s="1"/>
  <c r="Z14" i="19" s="1"/>
  <c r="W226" i="19"/>
  <c r="W393" i="19"/>
  <c r="W105" i="19"/>
  <c r="W295" i="19"/>
  <c r="W241" i="19"/>
  <c r="W449" i="19"/>
  <c r="W21" i="19"/>
  <c r="W447" i="19"/>
  <c r="W403" i="19"/>
  <c r="W185" i="19"/>
  <c r="W432" i="19"/>
  <c r="W445" i="19"/>
  <c r="W402" i="19"/>
  <c r="W406" i="19"/>
  <c r="W430" i="19"/>
  <c r="W440" i="19"/>
  <c r="W450" i="19"/>
  <c r="W427" i="19"/>
  <c r="R11" i="18"/>
  <c r="H31" i="11"/>
  <c r="H35" i="11"/>
  <c r="W394" i="19"/>
  <c r="W199" i="19"/>
  <c r="W267" i="19"/>
  <c r="W254" i="19"/>
  <c r="W453" i="19"/>
  <c r="W414" i="19"/>
  <c r="W407" i="19"/>
  <c r="W409" i="19"/>
  <c r="W389" i="19"/>
  <c r="X413" i="19"/>
  <c r="Z413" i="19"/>
  <c r="Y413" i="19"/>
  <c r="W377" i="19"/>
  <c r="L22" i="20"/>
  <c r="L20" i="20" s="1"/>
  <c r="E5" i="20"/>
  <c r="W132" i="19"/>
  <c r="W134" i="19"/>
  <c r="W126" i="19"/>
  <c r="W118" i="19"/>
  <c r="Y331" i="19"/>
  <c r="X331" i="19"/>
  <c r="Z331" i="19"/>
  <c r="Y323" i="19"/>
  <c r="X323" i="19"/>
  <c r="Z323" i="19"/>
  <c r="Y309" i="19"/>
  <c r="X309" i="19"/>
  <c r="Z309" i="19"/>
  <c r="Z248" i="19"/>
  <c r="Y248" i="19"/>
  <c r="X248" i="19"/>
  <c r="Z242" i="19"/>
  <c r="Y242" i="19"/>
  <c r="X242" i="19"/>
  <c r="Z218" i="19"/>
  <c r="Y218" i="19"/>
  <c r="X218" i="19"/>
  <c r="Z72" i="19"/>
  <c r="Y72" i="19"/>
  <c r="X72" i="19"/>
  <c r="O521" i="19"/>
  <c r="Y24" i="18"/>
  <c r="S24" i="18"/>
  <c r="W24" i="18"/>
  <c r="X24" i="18"/>
  <c r="V20" i="18"/>
  <c r="R20" i="18"/>
  <c r="V16" i="18"/>
  <c r="R16" i="18"/>
  <c r="V12" i="18"/>
  <c r="R12" i="18"/>
  <c r="Y281" i="19"/>
  <c r="X281" i="19"/>
  <c r="Z281" i="19"/>
  <c r="Y191" i="19"/>
  <c r="X191" i="19"/>
  <c r="Z191" i="19"/>
  <c r="Y179" i="19"/>
  <c r="X179" i="19"/>
  <c r="Z179" i="19"/>
  <c r="Y327" i="19"/>
  <c r="X327" i="19"/>
  <c r="Z327" i="19"/>
  <c r="Z262" i="19"/>
  <c r="Z184" i="19"/>
  <c r="Y184" i="19"/>
  <c r="X184" i="19"/>
  <c r="Y109" i="19"/>
  <c r="Z109" i="19"/>
  <c r="X109" i="19"/>
  <c r="H19" i="11"/>
  <c r="O766" i="6"/>
  <c r="M5" i="6"/>
  <c r="O27" i="18"/>
  <c r="T16" i="6"/>
  <c r="T11" i="6" s="1"/>
  <c r="E13" i="6" s="1"/>
  <c r="U16" i="6"/>
  <c r="I8" i="6"/>
  <c r="G766" i="6"/>
  <c r="X13" i="18"/>
  <c r="Y13" i="18"/>
  <c r="W13" i="18"/>
  <c r="S13" i="18"/>
  <c r="C13" i="18"/>
  <c r="Y345" i="19"/>
  <c r="X345" i="19"/>
  <c r="Z345" i="19"/>
  <c r="X274" i="19"/>
  <c r="Y274" i="19"/>
  <c r="Z274" i="19"/>
  <c r="K19" i="11"/>
  <c r="AR14" i="3"/>
  <c r="AS14" i="3"/>
  <c r="AS13" i="3"/>
  <c r="AR13" i="3"/>
  <c r="C18" i="9"/>
  <c r="C24" i="9"/>
  <c r="C26" i="10"/>
  <c r="H26" i="10" s="1"/>
  <c r="H22" i="11"/>
  <c r="I22" i="11" s="1"/>
  <c r="BE14" i="3"/>
  <c r="BE3" i="3" s="1"/>
  <c r="J4" i="7"/>
  <c r="P1014" i="7"/>
  <c r="Z354" i="19"/>
  <c r="X354" i="19"/>
  <c r="Y354" i="19"/>
  <c r="X14" i="18"/>
  <c r="W14" i="18"/>
  <c r="S14" i="18"/>
  <c r="Y14" i="18"/>
  <c r="C14" i="18"/>
  <c r="W11" i="18"/>
  <c r="Y11" i="18"/>
  <c r="X11" i="18"/>
  <c r="S11" i="18"/>
  <c r="C11" i="18"/>
  <c r="X326" i="19"/>
  <c r="Y326" i="19"/>
  <c r="Z326" i="19"/>
  <c r="X26" i="18"/>
  <c r="W26" i="18"/>
  <c r="S26" i="18"/>
  <c r="Y26" i="18"/>
  <c r="C26" i="18"/>
  <c r="P521" i="19"/>
  <c r="Y21" i="18"/>
  <c r="X21" i="18"/>
  <c r="W21" i="18"/>
  <c r="S21" i="18"/>
  <c r="C21" i="18"/>
  <c r="X10" i="18"/>
  <c r="W10" i="18"/>
  <c r="S10" i="18"/>
  <c r="Y10" i="18"/>
  <c r="C10" i="18"/>
  <c r="X344" i="19"/>
  <c r="X212" i="19"/>
  <c r="Y212" i="19"/>
  <c r="Z212" i="19"/>
  <c r="X152" i="19"/>
  <c r="Y152" i="19"/>
  <c r="Z152" i="19"/>
  <c r="Y368" i="19"/>
  <c r="Z368" i="19"/>
  <c r="X368" i="19"/>
  <c r="H21" i="11"/>
  <c r="I21" i="11" s="1"/>
  <c r="BF12" i="3"/>
  <c r="Y85" i="19" l="1"/>
  <c r="T85" i="19"/>
  <c r="D85" i="19"/>
  <c r="T265" i="19"/>
  <c r="D265" i="19"/>
  <c r="T17" i="19"/>
  <c r="D17" i="19"/>
  <c r="Z319" i="19"/>
  <c r="T319" i="19"/>
  <c r="D319" i="19"/>
  <c r="T240" i="19"/>
  <c r="D240" i="19"/>
  <c r="X169" i="19"/>
  <c r="T169" i="19"/>
  <c r="D169" i="19"/>
  <c r="X92" i="19"/>
  <c r="T92" i="19"/>
  <c r="D92" i="19"/>
  <c r="T182" i="19"/>
  <c r="D182" i="19"/>
  <c r="Z146" i="19"/>
  <c r="T146" i="19"/>
  <c r="D146" i="19"/>
  <c r="T280" i="19"/>
  <c r="D280" i="19"/>
  <c r="X145" i="19"/>
  <c r="T145" i="19"/>
  <c r="D145" i="19"/>
  <c r="Z95" i="19"/>
  <c r="T95" i="19"/>
  <c r="D95" i="19"/>
  <c r="D134" i="19"/>
  <c r="T134" i="19"/>
  <c r="T389" i="19"/>
  <c r="D389" i="19"/>
  <c r="T394" i="19"/>
  <c r="D394" i="19"/>
  <c r="T185" i="19"/>
  <c r="D185" i="19"/>
  <c r="T393" i="19"/>
  <c r="D393" i="19"/>
  <c r="Y270" i="19"/>
  <c r="T270" i="19"/>
  <c r="D270" i="19"/>
  <c r="D204" i="19"/>
  <c r="T204" i="19"/>
  <c r="T163" i="19"/>
  <c r="D163" i="19"/>
  <c r="T164" i="19"/>
  <c r="D164" i="19"/>
  <c r="Z34" i="19"/>
  <c r="T34" i="19"/>
  <c r="D34" i="19"/>
  <c r="T73" i="19"/>
  <c r="D73" i="19"/>
  <c r="Z286" i="19"/>
  <c r="T286" i="19"/>
  <c r="D286" i="19"/>
  <c r="X125" i="19"/>
  <c r="T125" i="19"/>
  <c r="D125" i="19"/>
  <c r="T62" i="19"/>
  <c r="D62" i="19"/>
  <c r="T310" i="19"/>
  <c r="D310" i="19"/>
  <c r="T197" i="19"/>
  <c r="D197" i="19"/>
  <c r="X301" i="19"/>
  <c r="T301" i="19"/>
  <c r="D301" i="19"/>
  <c r="T193" i="19"/>
  <c r="D193" i="19"/>
  <c r="X251" i="19"/>
  <c r="T251" i="19"/>
  <c r="D251" i="19"/>
  <c r="Z120" i="19"/>
  <c r="T120" i="19"/>
  <c r="D120" i="19"/>
  <c r="Y276" i="19"/>
  <c r="T276" i="19"/>
  <c r="D276" i="19"/>
  <c r="T83" i="19"/>
  <c r="D83" i="19"/>
  <c r="T149" i="19"/>
  <c r="D149" i="19"/>
  <c r="T237" i="19"/>
  <c r="D237" i="19"/>
  <c r="Z136" i="19"/>
  <c r="T136" i="19"/>
  <c r="D136" i="19"/>
  <c r="T159" i="19"/>
  <c r="D159" i="19"/>
  <c r="T298" i="19"/>
  <c r="D298" i="19"/>
  <c r="T198" i="19"/>
  <c r="D198" i="19"/>
  <c r="Z158" i="19"/>
  <c r="D158" i="19"/>
  <c r="T158" i="19"/>
  <c r="X28" i="19"/>
  <c r="T28" i="19"/>
  <c r="D28" i="19"/>
  <c r="T223" i="19"/>
  <c r="D223" i="19"/>
  <c r="Z165" i="19"/>
  <c r="T165" i="19"/>
  <c r="D165" i="19"/>
  <c r="T55" i="19"/>
  <c r="D55" i="19"/>
  <c r="T344" i="19"/>
  <c r="D344" i="19"/>
  <c r="Z132" i="19"/>
  <c r="T132" i="19"/>
  <c r="D132" i="19"/>
  <c r="Z403" i="19"/>
  <c r="T403" i="19"/>
  <c r="D403" i="19"/>
  <c r="D258" i="19"/>
  <c r="T258" i="19"/>
  <c r="T423" i="19"/>
  <c r="D423" i="19"/>
  <c r="T378" i="19"/>
  <c r="D378" i="19"/>
  <c r="D45" i="19"/>
  <c r="T45" i="19"/>
  <c r="Y289" i="19"/>
  <c r="T289" i="19"/>
  <c r="D289" i="19"/>
  <c r="Z52" i="19"/>
  <c r="T52" i="19"/>
  <c r="D52" i="19"/>
  <c r="T123" i="19"/>
  <c r="D123" i="19"/>
  <c r="T275" i="19"/>
  <c r="D275" i="19"/>
  <c r="Y48" i="19"/>
  <c r="T48" i="19"/>
  <c r="D48" i="19"/>
  <c r="T138" i="19"/>
  <c r="D138" i="19"/>
  <c r="Z133" i="19"/>
  <c r="T133" i="19"/>
  <c r="D133" i="19"/>
  <c r="T37" i="19"/>
  <c r="D37" i="19"/>
  <c r="Z59" i="19"/>
  <c r="T59" i="19"/>
  <c r="D59" i="19"/>
  <c r="Y162" i="19"/>
  <c r="T162" i="19"/>
  <c r="D162" i="19"/>
  <c r="T206" i="19"/>
  <c r="D206" i="19"/>
  <c r="X81" i="19"/>
  <c r="T81" i="19"/>
  <c r="D81" i="19"/>
  <c r="Z420" i="19"/>
  <c r="T420" i="19"/>
  <c r="D420" i="19"/>
  <c r="T299" i="19"/>
  <c r="D299" i="19"/>
  <c r="T374" i="19"/>
  <c r="D374" i="19"/>
  <c r="Z127" i="19"/>
  <c r="T127" i="19"/>
  <c r="D127" i="19"/>
  <c r="X316" i="19"/>
  <c r="T316" i="19"/>
  <c r="D316" i="19"/>
  <c r="T352" i="19"/>
  <c r="D352" i="19"/>
  <c r="X365" i="19"/>
  <c r="D365" i="19"/>
  <c r="T365" i="19"/>
  <c r="T171" i="19"/>
  <c r="D171" i="19"/>
  <c r="T332" i="19"/>
  <c r="D332" i="19"/>
  <c r="T273" i="19"/>
  <c r="D273" i="19"/>
  <c r="T63" i="19"/>
  <c r="D63" i="19"/>
  <c r="X306" i="19"/>
  <c r="T306" i="19"/>
  <c r="D306" i="19"/>
  <c r="Z116" i="19"/>
  <c r="T116" i="19"/>
  <c r="D116" i="19"/>
  <c r="Z131" i="19"/>
  <c r="T131" i="19"/>
  <c r="D131" i="19"/>
  <c r="T264" i="19"/>
  <c r="D264" i="19"/>
  <c r="T38" i="19"/>
  <c r="D38" i="19"/>
  <c r="T82" i="19"/>
  <c r="D82" i="19"/>
  <c r="T277" i="19"/>
  <c r="D277" i="19"/>
  <c r="T65" i="19"/>
  <c r="D65" i="19"/>
  <c r="T77" i="19"/>
  <c r="D77" i="19"/>
  <c r="T297" i="19"/>
  <c r="D297" i="19"/>
  <c r="Z112" i="19"/>
  <c r="T112" i="19"/>
  <c r="D112" i="19"/>
  <c r="Y227" i="19"/>
  <c r="T227" i="19"/>
  <c r="D227" i="19"/>
  <c r="T69" i="19"/>
  <c r="D69" i="19"/>
  <c r="X176" i="19"/>
  <c r="T176" i="19"/>
  <c r="D176" i="19"/>
  <c r="T263" i="19"/>
  <c r="D263" i="19"/>
  <c r="X439" i="19"/>
  <c r="T439" i="19"/>
  <c r="D439" i="19"/>
  <c r="D126" i="19"/>
  <c r="T126" i="19"/>
  <c r="T414" i="19"/>
  <c r="D414" i="19"/>
  <c r="T199" i="19"/>
  <c r="D199" i="19"/>
  <c r="T430" i="19"/>
  <c r="D430" i="19"/>
  <c r="T432" i="19"/>
  <c r="D432" i="19"/>
  <c r="D21" i="19"/>
  <c r="T21" i="19"/>
  <c r="T105" i="19"/>
  <c r="D105" i="19"/>
  <c r="T161" i="19"/>
  <c r="D161" i="19"/>
  <c r="T74" i="19"/>
  <c r="D74" i="19"/>
  <c r="Z356" i="19"/>
  <c r="T356" i="19"/>
  <c r="D356" i="19"/>
  <c r="T305" i="19"/>
  <c r="D305" i="19"/>
  <c r="T210" i="19"/>
  <c r="D210" i="19"/>
  <c r="D282" i="19"/>
  <c r="T282" i="19"/>
  <c r="T23" i="19"/>
  <c r="D23" i="19"/>
  <c r="T54" i="19"/>
  <c r="D54" i="19"/>
  <c r="T49" i="19"/>
  <c r="D49" i="19"/>
  <c r="X330" i="19"/>
  <c r="T330" i="19"/>
  <c r="D330" i="19"/>
  <c r="D150" i="19"/>
  <c r="T150" i="19"/>
  <c r="T364" i="19"/>
  <c r="D364" i="19"/>
  <c r="T375" i="19"/>
  <c r="D375" i="19"/>
  <c r="T333" i="19"/>
  <c r="D333" i="19"/>
  <c r="D363" i="19"/>
  <c r="T363" i="19"/>
  <c r="Z426" i="19"/>
  <c r="T426" i="19"/>
  <c r="D426" i="19"/>
  <c r="Y520" i="19"/>
  <c r="T520" i="19"/>
  <c r="D520" i="19"/>
  <c r="X313" i="19"/>
  <c r="T313" i="19"/>
  <c r="D313" i="19"/>
  <c r="D20" i="19"/>
  <c r="T20" i="19"/>
  <c r="T93" i="19"/>
  <c r="D93" i="19"/>
  <c r="Y342" i="19"/>
  <c r="T342" i="19"/>
  <c r="D342" i="19"/>
  <c r="T207" i="19"/>
  <c r="D207" i="19"/>
  <c r="T355" i="19"/>
  <c r="D355" i="19"/>
  <c r="Z318" i="19"/>
  <c r="T318" i="19"/>
  <c r="D318" i="19"/>
  <c r="T249" i="19"/>
  <c r="D249" i="19"/>
  <c r="T88" i="19"/>
  <c r="D88" i="19"/>
  <c r="D329" i="19"/>
  <c r="T329" i="19"/>
  <c r="T66" i="19"/>
  <c r="D66" i="19"/>
  <c r="T246" i="19"/>
  <c r="D246" i="19"/>
  <c r="T51" i="19"/>
  <c r="D51" i="19"/>
  <c r="T339" i="19"/>
  <c r="D339" i="19"/>
  <c r="T96" i="19"/>
  <c r="D96" i="19"/>
  <c r="T115" i="19"/>
  <c r="D115" i="19"/>
  <c r="T349" i="19"/>
  <c r="D349" i="19"/>
  <c r="T170" i="19"/>
  <c r="D170" i="19"/>
  <c r="T183" i="19"/>
  <c r="D183" i="19"/>
  <c r="T377" i="19"/>
  <c r="D377" i="19"/>
  <c r="T453" i="19"/>
  <c r="D453" i="19"/>
  <c r="T427" i="19"/>
  <c r="D427" i="19"/>
  <c r="Y406" i="19"/>
  <c r="T406" i="19"/>
  <c r="D406" i="19"/>
  <c r="T449" i="19"/>
  <c r="D449" i="19"/>
  <c r="Z64" i="19"/>
  <c r="T64" i="19"/>
  <c r="D64" i="19"/>
  <c r="Y234" i="19"/>
  <c r="D234" i="19"/>
  <c r="T234" i="19"/>
  <c r="T369" i="19"/>
  <c r="D369" i="19"/>
  <c r="T448" i="19"/>
  <c r="D448" i="19"/>
  <c r="T230" i="19"/>
  <c r="D230" i="19"/>
  <c r="T139" i="19"/>
  <c r="D139" i="19"/>
  <c r="Z334" i="19"/>
  <c r="T334" i="19"/>
  <c r="D334" i="19"/>
  <c r="T388" i="19"/>
  <c r="D388" i="19"/>
  <c r="Y104" i="19"/>
  <c r="T104" i="19"/>
  <c r="D104" i="19"/>
  <c r="T89" i="19"/>
  <c r="D89" i="19"/>
  <c r="Z350" i="19"/>
  <c r="T350" i="19"/>
  <c r="D350" i="19"/>
  <c r="T278" i="19"/>
  <c r="D278" i="19"/>
  <c r="T122" i="19"/>
  <c r="D122" i="19"/>
  <c r="Y181" i="19"/>
  <c r="T181" i="19"/>
  <c r="D181" i="19"/>
  <c r="Y106" i="19"/>
  <c r="D106" i="19"/>
  <c r="T106" i="19"/>
  <c r="Y312" i="19"/>
  <c r="T312" i="19"/>
  <c r="D312" i="19"/>
  <c r="D367" i="19"/>
  <c r="T367" i="19"/>
  <c r="X94" i="19"/>
  <c r="T94" i="19"/>
  <c r="D94" i="19"/>
  <c r="T261" i="19"/>
  <c r="D261" i="19"/>
  <c r="Y239" i="19"/>
  <c r="T239" i="19"/>
  <c r="D239" i="19"/>
  <c r="T87" i="19"/>
  <c r="D87" i="19"/>
  <c r="D220" i="19"/>
  <c r="T220" i="19"/>
  <c r="Z344" i="19"/>
  <c r="T409" i="19"/>
  <c r="D409" i="19"/>
  <c r="Z254" i="19"/>
  <c r="T254" i="19"/>
  <c r="D254" i="19"/>
  <c r="T450" i="19"/>
  <c r="D450" i="19"/>
  <c r="X402" i="19"/>
  <c r="T402" i="19"/>
  <c r="D402" i="19"/>
  <c r="T241" i="19"/>
  <c r="D241" i="19"/>
  <c r="T226" i="19"/>
  <c r="D226" i="19"/>
  <c r="T233" i="19"/>
  <c r="D233" i="19"/>
  <c r="T291" i="19"/>
  <c r="D291" i="19"/>
  <c r="X26" i="19"/>
  <c r="T26" i="19"/>
  <c r="D26" i="19"/>
  <c r="T156" i="19"/>
  <c r="D156" i="19"/>
  <c r="Y344" i="19"/>
  <c r="D118" i="19"/>
  <c r="T118" i="19"/>
  <c r="T407" i="19"/>
  <c r="D407" i="19"/>
  <c r="T267" i="19"/>
  <c r="D267" i="19"/>
  <c r="Z440" i="19"/>
  <c r="T440" i="19"/>
  <c r="D440" i="19"/>
  <c r="D445" i="19"/>
  <c r="T445" i="19"/>
  <c r="D447" i="19"/>
  <c r="T447" i="19"/>
  <c r="T295" i="19"/>
  <c r="D295" i="19"/>
  <c r="X314" i="19"/>
  <c r="T314" i="19"/>
  <c r="D314" i="19"/>
  <c r="T211" i="19"/>
  <c r="D211" i="19"/>
  <c r="T366" i="19"/>
  <c r="D366" i="19"/>
  <c r="T397" i="19"/>
  <c r="D397" i="19"/>
  <c r="T216" i="19"/>
  <c r="D216" i="19"/>
  <c r="X79" i="19"/>
  <c r="T79" i="19"/>
  <c r="D79" i="19"/>
  <c r="Y271" i="19"/>
  <c r="T271" i="19"/>
  <c r="D271" i="19"/>
  <c r="T380" i="19"/>
  <c r="D380" i="19"/>
  <c r="T398" i="19"/>
  <c r="D398" i="19"/>
  <c r="D384" i="19"/>
  <c r="T384" i="19"/>
  <c r="Y107" i="19"/>
  <c r="D107" i="19"/>
  <c r="T107" i="19"/>
  <c r="T370" i="19"/>
  <c r="D370" i="19"/>
  <c r="T292" i="19"/>
  <c r="D292" i="19"/>
  <c r="Z418" i="19"/>
  <c r="T418" i="19"/>
  <c r="D418" i="19"/>
  <c r="Y322" i="19"/>
  <c r="T322" i="19"/>
  <c r="D322" i="19"/>
  <c r="T321" i="19"/>
  <c r="D321" i="19"/>
  <c r="T335" i="19"/>
  <c r="D335" i="19"/>
  <c r="Y338" i="19"/>
  <c r="T338" i="19"/>
  <c r="D338" i="19"/>
  <c r="T219" i="19"/>
  <c r="D219" i="19"/>
  <c r="T452" i="19"/>
  <c r="D452" i="19"/>
  <c r="X25" i="19"/>
  <c r="D25" i="19"/>
  <c r="T25" i="19"/>
  <c r="T111" i="19"/>
  <c r="D111" i="19"/>
  <c r="Z98" i="19"/>
  <c r="T98" i="19"/>
  <c r="D98" i="19"/>
  <c r="T371" i="19"/>
  <c r="D371" i="19"/>
  <c r="T203" i="19"/>
  <c r="D203" i="19"/>
  <c r="X245" i="19"/>
  <c r="T245" i="19"/>
  <c r="D245" i="19"/>
  <c r="Y283" i="19"/>
  <c r="T283" i="19"/>
  <c r="D283" i="19"/>
  <c r="Z100" i="19"/>
  <c r="T100" i="19"/>
  <c r="D100" i="19"/>
  <c r="X341" i="19"/>
  <c r="T341" i="19"/>
  <c r="D341" i="19"/>
  <c r="T71" i="19"/>
  <c r="D71" i="19"/>
  <c r="D266" i="19"/>
  <c r="T266" i="19"/>
  <c r="Z124" i="19"/>
  <c r="T124" i="19"/>
  <c r="D124" i="19"/>
  <c r="Z168" i="19"/>
  <c r="T168" i="19"/>
  <c r="D168" i="19"/>
  <c r="Z68" i="19"/>
  <c r="T68" i="19"/>
  <c r="D68" i="19"/>
  <c r="Y359" i="19"/>
  <c r="T359" i="19"/>
  <c r="D359" i="19"/>
  <c r="Z143" i="19"/>
  <c r="T143" i="19"/>
  <c r="D143" i="19"/>
  <c r="D196" i="19"/>
  <c r="T196" i="19"/>
  <c r="Y225" i="19"/>
  <c r="T225" i="19"/>
  <c r="D225" i="19"/>
  <c r="Y36" i="19"/>
  <c r="T36" i="19"/>
  <c r="D36" i="19"/>
  <c r="T56" i="19"/>
  <c r="D56" i="19"/>
  <c r="Z32" i="19"/>
  <c r="T32" i="19"/>
  <c r="D32" i="19"/>
  <c r="Y262" i="19"/>
  <c r="T262" i="19"/>
  <c r="D262" i="19"/>
  <c r="Y439" i="19"/>
  <c r="W67" i="19"/>
  <c r="W33" i="19"/>
  <c r="W456" i="19"/>
  <c r="Z439" i="19"/>
  <c r="K45" i="11"/>
  <c r="K23" i="11"/>
  <c r="X262" i="19"/>
  <c r="W151" i="19"/>
  <c r="X55" i="19"/>
  <c r="Y95" i="19"/>
  <c r="X95" i="19"/>
  <c r="Z55" i="19"/>
  <c r="Y55" i="19"/>
  <c r="W518" i="19"/>
  <c r="Z176" i="19"/>
  <c r="W174" i="19"/>
  <c r="E7" i="20"/>
  <c r="S10" i="20" s="1"/>
  <c r="W78" i="19"/>
  <c r="W244" i="19"/>
  <c r="W84" i="19"/>
  <c r="I35" i="11"/>
  <c r="I34" i="11"/>
  <c r="Y196" i="19"/>
  <c r="X25" i="18"/>
  <c r="C25" i="18"/>
  <c r="S25" i="18"/>
  <c r="W187" i="19"/>
  <c r="Y25" i="18"/>
  <c r="Y158" i="19"/>
  <c r="Y176" i="19"/>
  <c r="Y96" i="19"/>
  <c r="X158" i="19"/>
  <c r="Z77" i="19"/>
  <c r="W250" i="19"/>
  <c r="Y165" i="19"/>
  <c r="Z339" i="19"/>
  <c r="W252" i="19"/>
  <c r="W172" i="19"/>
  <c r="Y38" i="19"/>
  <c r="W135" i="19"/>
  <c r="Z149" i="19"/>
  <c r="W391" i="19"/>
  <c r="W186" i="19"/>
  <c r="W114" i="19"/>
  <c r="W173" i="19"/>
  <c r="W358" i="19"/>
  <c r="Y145" i="19"/>
  <c r="X165" i="19"/>
  <c r="Y298" i="19"/>
  <c r="X115" i="19"/>
  <c r="W228" i="19"/>
  <c r="Y115" i="19"/>
  <c r="W343" i="19"/>
  <c r="Z115" i="19"/>
  <c r="W351" i="19"/>
  <c r="Y193" i="19"/>
  <c r="Y23" i="18"/>
  <c r="Y365" i="19"/>
  <c r="Z227" i="19"/>
  <c r="W141" i="19"/>
  <c r="W13" i="19"/>
  <c r="T13" i="19" s="1"/>
  <c r="Z239" i="19"/>
  <c r="Z145" i="19"/>
  <c r="W221" i="19"/>
  <c r="Z365" i="19"/>
  <c r="X82" i="19"/>
  <c r="W144" i="19"/>
  <c r="W259" i="19"/>
  <c r="W102" i="19"/>
  <c r="Z36" i="19"/>
  <c r="X149" i="19"/>
  <c r="X246" i="19"/>
  <c r="Z246" i="19"/>
  <c r="X339" i="19"/>
  <c r="W243" i="19"/>
  <c r="W30" i="19"/>
  <c r="W257" i="19"/>
  <c r="Z196" i="19"/>
  <c r="W76" i="19"/>
  <c r="W315" i="19"/>
  <c r="W86" i="19"/>
  <c r="W40" i="19"/>
  <c r="X196" i="19"/>
  <c r="X36" i="19"/>
  <c r="Z38" i="19"/>
  <c r="Y149" i="19"/>
  <c r="Y246" i="19"/>
  <c r="W113" i="19"/>
  <c r="X38" i="19"/>
  <c r="Y339" i="19"/>
  <c r="W317" i="19"/>
  <c r="W383" i="19"/>
  <c r="W75" i="19"/>
  <c r="W200" i="19"/>
  <c r="W336" i="19"/>
  <c r="Y98" i="19"/>
  <c r="Z203" i="19"/>
  <c r="S23" i="18"/>
  <c r="Y82" i="19"/>
  <c r="X159" i="19"/>
  <c r="Y203" i="19"/>
  <c r="W195" i="19"/>
  <c r="W300" i="19"/>
  <c r="W155" i="19"/>
  <c r="W23" i="18"/>
  <c r="Z82" i="19"/>
  <c r="X98" i="19"/>
  <c r="X227" i="19"/>
  <c r="X239" i="19"/>
  <c r="X193" i="19"/>
  <c r="Y159" i="19"/>
  <c r="W80" i="19"/>
  <c r="W108" i="19"/>
  <c r="C23" i="18"/>
  <c r="Z193" i="19"/>
  <c r="Z159" i="19"/>
  <c r="X203" i="19"/>
  <c r="W213" i="19"/>
  <c r="X77" i="19"/>
  <c r="W147" i="19"/>
  <c r="W253" i="19"/>
  <c r="Y77" i="19"/>
  <c r="W285" i="19"/>
  <c r="W142" i="19"/>
  <c r="W129" i="19"/>
  <c r="X225" i="19"/>
  <c r="Z225" i="19"/>
  <c r="W284" i="19"/>
  <c r="W434" i="19"/>
  <c r="X276" i="19"/>
  <c r="F521" i="19"/>
  <c r="X298" i="19"/>
  <c r="W232" i="19"/>
  <c r="Z298" i="19"/>
  <c r="X104" i="19"/>
  <c r="W290" i="19"/>
  <c r="W22" i="19"/>
  <c r="Y275" i="19"/>
  <c r="Z71" i="19"/>
  <c r="Z237" i="19"/>
  <c r="W110" i="19"/>
  <c r="W255" i="19"/>
  <c r="Y143" i="19"/>
  <c r="X96" i="19"/>
  <c r="Z96" i="19"/>
  <c r="Y100" i="19"/>
  <c r="X143" i="19"/>
  <c r="Z276" i="19"/>
  <c r="Y18" i="18"/>
  <c r="W247" i="19"/>
  <c r="X66" i="19"/>
  <c r="Y71" i="19"/>
  <c r="W229" i="19"/>
  <c r="Y237" i="19"/>
  <c r="W238" i="19"/>
  <c r="Z66" i="19"/>
  <c r="X237" i="19"/>
  <c r="W194" i="19"/>
  <c r="W360" i="19"/>
  <c r="Y341" i="19"/>
  <c r="W347" i="19"/>
  <c r="W70" i="19"/>
  <c r="Y249" i="19"/>
  <c r="W268" i="19"/>
  <c r="W346" i="19"/>
  <c r="Z316" i="19"/>
  <c r="W128" i="19"/>
  <c r="W167" i="19"/>
  <c r="W201" i="19"/>
  <c r="Y169" i="19"/>
  <c r="Z245" i="19"/>
  <c r="Z169" i="19"/>
  <c r="S16" i="19"/>
  <c r="W235" i="19"/>
  <c r="Y319" i="19"/>
  <c r="W269" i="19"/>
  <c r="W180" i="19"/>
  <c r="Y66" i="19"/>
  <c r="X71" i="19"/>
  <c r="X273" i="19"/>
  <c r="X100" i="19"/>
  <c r="Z341" i="19"/>
  <c r="W29" i="19"/>
  <c r="W137" i="19"/>
  <c r="W379" i="19"/>
  <c r="W294" i="19"/>
  <c r="W293" i="19"/>
  <c r="W208" i="19"/>
  <c r="Y251" i="19"/>
  <c r="X18" i="18"/>
  <c r="D15" i="19"/>
  <c r="Y88" i="19"/>
  <c r="W18" i="18"/>
  <c r="Z329" i="19"/>
  <c r="Z251" i="19"/>
  <c r="Z273" i="19"/>
  <c r="Y273" i="19"/>
  <c r="X15" i="18"/>
  <c r="Z94" i="19"/>
  <c r="W46" i="19"/>
  <c r="W90" i="19"/>
  <c r="X329" i="19"/>
  <c r="Z249" i="19"/>
  <c r="X88" i="19"/>
  <c r="Z88" i="19"/>
  <c r="Y329" i="19"/>
  <c r="Y94" i="19"/>
  <c r="X249" i="19"/>
  <c r="C15" i="18"/>
  <c r="X261" i="19"/>
  <c r="Y15" i="18"/>
  <c r="W15" i="18"/>
  <c r="X283" i="19"/>
  <c r="X371" i="19"/>
  <c r="X352" i="19"/>
  <c r="X17" i="19"/>
  <c r="Z261" i="19"/>
  <c r="X171" i="19"/>
  <c r="Z371" i="19"/>
  <c r="X319" i="19"/>
  <c r="Y171" i="19"/>
  <c r="Y261" i="19"/>
  <c r="W42" i="19"/>
  <c r="W202" i="19"/>
  <c r="W119" i="19"/>
  <c r="Y316" i="19"/>
  <c r="W60" i="19"/>
  <c r="Y371" i="19"/>
  <c r="Y352" i="19"/>
  <c r="Z352" i="19"/>
  <c r="X370" i="19"/>
  <c r="W57" i="19"/>
  <c r="Y245" i="19"/>
  <c r="Z283" i="19"/>
  <c r="Y17" i="19"/>
  <c r="Z28" i="19"/>
  <c r="W209" i="19"/>
  <c r="W188" i="19"/>
  <c r="Z17" i="19"/>
  <c r="Z171" i="19"/>
  <c r="W519" i="19"/>
  <c r="W53" i="19"/>
  <c r="W178" i="19"/>
  <c r="C18" i="18"/>
  <c r="Z26" i="19"/>
  <c r="C19" i="18"/>
  <c r="Y19" i="18"/>
  <c r="W19" i="18"/>
  <c r="X19" i="18"/>
  <c r="Y156" i="19"/>
  <c r="Y163" i="19"/>
  <c r="W22" i="18"/>
  <c r="C22" i="18"/>
  <c r="X22" i="18"/>
  <c r="Y22" i="18"/>
  <c r="W17" i="18"/>
  <c r="X162" i="19"/>
  <c r="X111" i="19"/>
  <c r="Z15" i="19"/>
  <c r="X106" i="19"/>
  <c r="S11" i="19"/>
  <c r="X181" i="19"/>
  <c r="Y32" i="19"/>
  <c r="Z162" i="19"/>
  <c r="Z106" i="19"/>
  <c r="X23" i="19"/>
  <c r="X62" i="19"/>
  <c r="Z62" i="19"/>
  <c r="Y111" i="19"/>
  <c r="Y133" i="19"/>
  <c r="X59" i="19"/>
  <c r="X15" i="19"/>
  <c r="Z181" i="19"/>
  <c r="Z335" i="19"/>
  <c r="W35" i="19"/>
  <c r="X312" i="19"/>
  <c r="Y367" i="19"/>
  <c r="Z367" i="19"/>
  <c r="W50" i="19"/>
  <c r="Z312" i="19"/>
  <c r="X32" i="19"/>
  <c r="Y23" i="19"/>
  <c r="Y62" i="19"/>
  <c r="Z163" i="19"/>
  <c r="Z111" i="19"/>
  <c r="X133" i="19"/>
  <c r="Y59" i="19"/>
  <c r="T15" i="19"/>
  <c r="X335" i="19"/>
  <c r="W58" i="19"/>
  <c r="X367" i="19"/>
  <c r="Z23" i="19"/>
  <c r="Z73" i="19"/>
  <c r="X163" i="19"/>
  <c r="Y335" i="19"/>
  <c r="W61" i="19"/>
  <c r="W47" i="19"/>
  <c r="W160" i="19"/>
  <c r="S15" i="19"/>
  <c r="X156" i="19"/>
  <c r="W39" i="19"/>
  <c r="Y26" i="19"/>
  <c r="Z156" i="19"/>
  <c r="X49" i="19"/>
  <c r="W140" i="19"/>
  <c r="W337" i="19"/>
  <c r="W101" i="19"/>
  <c r="W362" i="19"/>
  <c r="X342" i="19"/>
  <c r="Z321" i="19"/>
  <c r="Y299" i="19"/>
  <c r="X197" i="19"/>
  <c r="X265" i="19"/>
  <c r="Z342" i="19"/>
  <c r="X322" i="19"/>
  <c r="X321" i="19"/>
  <c r="Z197" i="19"/>
  <c r="Z265" i="19"/>
  <c r="Z322" i="19"/>
  <c r="Z330" i="19"/>
  <c r="Y321" i="19"/>
  <c r="Y197" i="19"/>
  <c r="Z299" i="19"/>
  <c r="Y265" i="19"/>
  <c r="X299" i="19"/>
  <c r="W18" i="19"/>
  <c r="W103" i="19"/>
  <c r="W372" i="19"/>
  <c r="W130" i="19"/>
  <c r="X89" i="19"/>
  <c r="Y81" i="19"/>
  <c r="W175" i="19"/>
  <c r="W91" i="19"/>
  <c r="W44" i="19"/>
  <c r="X318" i="19"/>
  <c r="Z338" i="19"/>
  <c r="W320" i="19"/>
  <c r="Y93" i="19"/>
  <c r="X37" i="19"/>
  <c r="S12" i="19"/>
  <c r="W177" i="19"/>
  <c r="W43" i="19"/>
  <c r="W154" i="19"/>
  <c r="X127" i="19"/>
  <c r="Y127" i="19"/>
  <c r="W215" i="19"/>
  <c r="Y318" i="19"/>
  <c r="Y92" i="19"/>
  <c r="X338" i="19"/>
  <c r="X34" i="19"/>
  <c r="Z89" i="19"/>
  <c r="Z93" i="19"/>
  <c r="Z25" i="19"/>
  <c r="Z37" i="19"/>
  <c r="X234" i="19"/>
  <c r="X270" i="19"/>
  <c r="X93" i="19"/>
  <c r="Y25" i="19"/>
  <c r="Y37" i="19"/>
  <c r="Z81" i="19"/>
  <c r="Z234" i="19"/>
  <c r="Z92" i="19"/>
  <c r="Y89" i="19"/>
  <c r="Y123" i="19"/>
  <c r="Y332" i="19"/>
  <c r="Y420" i="19"/>
  <c r="X420" i="19"/>
  <c r="X359" i="19"/>
  <c r="X332" i="19"/>
  <c r="Z359" i="19"/>
  <c r="Y313" i="19"/>
  <c r="Z332" i="19"/>
  <c r="X85" i="19"/>
  <c r="Z271" i="19"/>
  <c r="W222" i="19"/>
  <c r="W288" i="19"/>
  <c r="W399" i="19"/>
  <c r="Z297" i="19"/>
  <c r="Z314" i="19"/>
  <c r="Y282" i="19"/>
  <c r="X388" i="19"/>
  <c r="Z125" i="19"/>
  <c r="Z85" i="19"/>
  <c r="W148" i="19"/>
  <c r="W214" i="19"/>
  <c r="X17" i="18"/>
  <c r="C17" i="18"/>
  <c r="Y17" i="18"/>
  <c r="K9" i="18"/>
  <c r="K27" i="18" s="1"/>
  <c r="E27" i="18"/>
  <c r="X282" i="19"/>
  <c r="Y286" i="19"/>
  <c r="Z388" i="19"/>
  <c r="Z79" i="19"/>
  <c r="W454" i="19"/>
  <c r="W231" i="19"/>
  <c r="W303" i="19"/>
  <c r="Y388" i="19"/>
  <c r="X350" i="19"/>
  <c r="Y125" i="19"/>
  <c r="X185" i="19"/>
  <c r="Z313" i="19"/>
  <c r="W395" i="19"/>
  <c r="W444" i="19"/>
  <c r="W205" i="19"/>
  <c r="W311" i="19"/>
  <c r="Z282" i="19"/>
  <c r="X286" i="19"/>
  <c r="Y350" i="19"/>
  <c r="Y185" i="19"/>
  <c r="W304" i="19"/>
  <c r="Y68" i="19"/>
  <c r="Z289" i="19"/>
  <c r="Z275" i="19"/>
  <c r="X275" i="19"/>
  <c r="S10" i="19"/>
  <c r="W166" i="19"/>
  <c r="Y52" i="19"/>
  <c r="Z104" i="19"/>
  <c r="Y330" i="19"/>
  <c r="Z370" i="19"/>
  <c r="Y34" i="19"/>
  <c r="X73" i="19"/>
  <c r="X297" i="19"/>
  <c r="Z49" i="19"/>
  <c r="W287" i="19"/>
  <c r="Y49" i="19"/>
  <c r="X271" i="19"/>
  <c r="W396" i="19"/>
  <c r="Z306" i="19"/>
  <c r="X52" i="19"/>
  <c r="Y370" i="19"/>
  <c r="Y28" i="19"/>
  <c r="Y73" i="19"/>
  <c r="Y297" i="19"/>
  <c r="W425" i="19"/>
  <c r="X333" i="19"/>
  <c r="X380" i="19"/>
  <c r="Z270" i="19"/>
  <c r="Z107" i="19"/>
  <c r="Z123" i="19"/>
  <c r="W417" i="19"/>
  <c r="W446" i="19"/>
  <c r="X107" i="19"/>
  <c r="W307" i="19"/>
  <c r="X123" i="19"/>
  <c r="Y301" i="19"/>
  <c r="Y240" i="19"/>
  <c r="W236" i="19"/>
  <c r="Z292" i="19"/>
  <c r="Z349" i="19"/>
  <c r="W279" i="19"/>
  <c r="W302" i="19"/>
  <c r="W296" i="19"/>
  <c r="X292" i="19"/>
  <c r="X289" i="19"/>
  <c r="X64" i="19"/>
  <c r="Y79" i="19"/>
  <c r="Y349" i="19"/>
  <c r="Z233" i="19"/>
  <c r="Y292" i="19"/>
  <c r="W424" i="19"/>
  <c r="Z380" i="19"/>
  <c r="Z48" i="19"/>
  <c r="X204" i="19"/>
  <c r="Z204" i="19"/>
  <c r="Z56" i="19"/>
  <c r="X230" i="19"/>
  <c r="Z230" i="19"/>
  <c r="Z240" i="19"/>
  <c r="W31" i="19"/>
  <c r="W428" i="19"/>
  <c r="W117" i="19"/>
  <c r="Y380" i="19"/>
  <c r="X356" i="19"/>
  <c r="X334" i="19"/>
  <c r="X48" i="19"/>
  <c r="Y204" i="19"/>
  <c r="Y230" i="19"/>
  <c r="Y334" i="19"/>
  <c r="Y356" i="19"/>
  <c r="X131" i="19"/>
  <c r="X240" i="19"/>
  <c r="Z378" i="19"/>
  <c r="X426" i="19"/>
  <c r="W422" i="19"/>
  <c r="W121" i="19"/>
  <c r="Y426" i="19"/>
  <c r="W421" i="19"/>
  <c r="Z185" i="19"/>
  <c r="W189" i="19"/>
  <c r="Z295" i="19"/>
  <c r="Y295" i="19"/>
  <c r="X295" i="19"/>
  <c r="X349" i="19"/>
  <c r="W97" i="19"/>
  <c r="W272" i="19"/>
  <c r="W325" i="19"/>
  <c r="W324" i="19"/>
  <c r="C20" i="9"/>
  <c r="C25" i="10" s="1"/>
  <c r="H20" i="10" s="1"/>
  <c r="E20" i="9"/>
  <c r="W217" i="19"/>
  <c r="W385" i="19"/>
  <c r="W192" i="19"/>
  <c r="W308" i="19"/>
  <c r="W27" i="19"/>
  <c r="W348" i="19"/>
  <c r="Z333" i="19"/>
  <c r="Y56" i="19"/>
  <c r="X74" i="19"/>
  <c r="Y333" i="19"/>
  <c r="Y131" i="19"/>
  <c r="Y378" i="19"/>
  <c r="Y151" i="19"/>
  <c r="X378" i="19"/>
  <c r="Z151" i="19"/>
  <c r="Y314" i="19"/>
  <c r="X21" i="19"/>
  <c r="Y74" i="19"/>
  <c r="X151" i="19"/>
  <c r="W431" i="19"/>
  <c r="Z67" i="19"/>
  <c r="Z430" i="19"/>
  <c r="W451" i="19"/>
  <c r="X68" i="19"/>
  <c r="X56" i="19"/>
  <c r="Z74" i="19"/>
  <c r="S14" i="19"/>
  <c r="Y241" i="19"/>
  <c r="X241" i="19"/>
  <c r="Z241" i="19"/>
  <c r="W99" i="19"/>
  <c r="Y306" i="19"/>
  <c r="Z21" i="19"/>
  <c r="X233" i="19"/>
  <c r="Y64" i="19"/>
  <c r="W353" i="19"/>
  <c r="W41" i="19"/>
  <c r="W328" i="19"/>
  <c r="Y21" i="19"/>
  <c r="Z301" i="19"/>
  <c r="W256" i="19"/>
  <c r="Y233" i="19"/>
  <c r="W373" i="19"/>
  <c r="W24" i="19"/>
  <c r="W157" i="19"/>
  <c r="W260" i="19"/>
  <c r="W190" i="19"/>
  <c r="W404" i="19"/>
  <c r="X432" i="19"/>
  <c r="Z432" i="19"/>
  <c r="Y432" i="19"/>
  <c r="Y430" i="19"/>
  <c r="W357" i="19"/>
  <c r="Y402" i="19"/>
  <c r="X430" i="19"/>
  <c r="W433" i="19"/>
  <c r="W340" i="19"/>
  <c r="W224" i="19"/>
  <c r="W381" i="19"/>
  <c r="W437" i="19"/>
  <c r="W435" i="19"/>
  <c r="Z445" i="19"/>
  <c r="Y445" i="19"/>
  <c r="X445" i="19"/>
  <c r="X449" i="19"/>
  <c r="Z449" i="19"/>
  <c r="Y449" i="19"/>
  <c r="W442" i="19"/>
  <c r="W443" i="19"/>
  <c r="X447" i="19"/>
  <c r="Z447" i="19"/>
  <c r="Y447" i="19"/>
  <c r="Y448" i="19"/>
  <c r="X448" i="19"/>
  <c r="Z448" i="19"/>
  <c r="W441" i="19"/>
  <c r="Z291" i="19"/>
  <c r="X440" i="19"/>
  <c r="Y199" i="19"/>
  <c r="Y440" i="19"/>
  <c r="Z450" i="19"/>
  <c r="Y450" i="19"/>
  <c r="X267" i="19"/>
  <c r="W429" i="19"/>
  <c r="W438" i="19"/>
  <c r="Z427" i="19"/>
  <c r="Y427" i="19"/>
  <c r="Z83" i="19"/>
  <c r="Z267" i="19"/>
  <c r="X427" i="19"/>
  <c r="X450" i="19"/>
  <c r="W436" i="19"/>
  <c r="W392" i="19"/>
  <c r="X254" i="19"/>
  <c r="Z258" i="19"/>
  <c r="X403" i="19"/>
  <c r="X414" i="19"/>
  <c r="X83" i="19"/>
  <c r="Y83" i="19"/>
  <c r="Z199" i="19"/>
  <c r="X199" i="19"/>
  <c r="Y267" i="19"/>
  <c r="X291" i="19"/>
  <c r="Y291" i="19"/>
  <c r="Y423" i="19"/>
  <c r="Y258" i="19"/>
  <c r="X406" i="19"/>
  <c r="Z406" i="19"/>
  <c r="Y254" i="19"/>
  <c r="X258" i="19"/>
  <c r="Z423" i="19"/>
  <c r="Z402" i="19"/>
  <c r="X384" i="19"/>
  <c r="Y384" i="19"/>
  <c r="Z384" i="19"/>
  <c r="X418" i="19"/>
  <c r="X423" i="19"/>
  <c r="Y403" i="19"/>
  <c r="X456" i="19"/>
  <c r="Z456" i="19"/>
  <c r="Y456" i="19"/>
  <c r="Z453" i="19"/>
  <c r="Y453" i="19"/>
  <c r="X453" i="19"/>
  <c r="W382" i="19"/>
  <c r="Y414" i="19"/>
  <c r="W455" i="19"/>
  <c r="Z414" i="19"/>
  <c r="W361" i="19"/>
  <c r="X407" i="19"/>
  <c r="Z407" i="19"/>
  <c r="Y407" i="19"/>
  <c r="Y418" i="19"/>
  <c r="X409" i="19"/>
  <c r="Z409" i="19"/>
  <c r="Y409" i="19"/>
  <c r="W412" i="19"/>
  <c r="W419" i="19"/>
  <c r="W415" i="19"/>
  <c r="W416" i="19"/>
  <c r="W410" i="19"/>
  <c r="W400" i="19"/>
  <c r="W411" i="19"/>
  <c r="W408" i="19"/>
  <c r="W405" i="19"/>
  <c r="W401" i="19"/>
  <c r="X136" i="19"/>
  <c r="W390" i="19"/>
  <c r="X389" i="19"/>
  <c r="Z389" i="19"/>
  <c r="Y389" i="19"/>
  <c r="Z398" i="19"/>
  <c r="Y398" i="19"/>
  <c r="X398" i="19"/>
  <c r="Z394" i="19"/>
  <c r="Y394" i="19"/>
  <c r="X394" i="19"/>
  <c r="X393" i="19"/>
  <c r="Z393" i="19"/>
  <c r="Y393" i="19"/>
  <c r="Z397" i="19"/>
  <c r="Y397" i="19"/>
  <c r="X397" i="19"/>
  <c r="Z12" i="19"/>
  <c r="L423" i="20"/>
  <c r="S7" i="20"/>
  <c r="L19" i="20"/>
  <c r="Y10" i="19"/>
  <c r="D16" i="19"/>
  <c r="Z138" i="19"/>
  <c r="X170" i="19"/>
  <c r="X12" i="19"/>
  <c r="T14" i="19"/>
  <c r="X146" i="19"/>
  <c r="Y168" i="19"/>
  <c r="Z170" i="19"/>
  <c r="X520" i="19"/>
  <c r="T10" i="19"/>
  <c r="D12" i="19"/>
  <c r="Y14" i="19"/>
  <c r="X16" i="19"/>
  <c r="Z16" i="19"/>
  <c r="Y138" i="19"/>
  <c r="X182" i="19"/>
  <c r="Z182" i="19"/>
  <c r="Z20" i="19"/>
  <c r="Y20" i="19"/>
  <c r="Y112" i="19"/>
  <c r="Y116" i="19"/>
  <c r="Y120" i="19"/>
  <c r="X122" i="19"/>
  <c r="Z122" i="19"/>
  <c r="X118" i="19"/>
  <c r="Z118" i="19"/>
  <c r="Y124" i="19"/>
  <c r="X126" i="19"/>
  <c r="Z126" i="19"/>
  <c r="Y132" i="19"/>
  <c r="X134" i="19"/>
  <c r="Z134" i="19"/>
  <c r="Z520" i="19"/>
  <c r="X10" i="19"/>
  <c r="D10" i="19"/>
  <c r="Y12" i="19"/>
  <c r="X14" i="19"/>
  <c r="D14" i="19"/>
  <c r="Y16" i="19"/>
  <c r="Y136" i="19"/>
  <c r="X138" i="19"/>
  <c r="Y146" i="19"/>
  <c r="X168" i="19"/>
  <c r="Y170" i="19"/>
  <c r="Y182" i="19"/>
  <c r="X20" i="19"/>
  <c r="X112" i="19"/>
  <c r="X116" i="19"/>
  <c r="Y118" i="19"/>
  <c r="X120" i="19"/>
  <c r="Y122" i="19"/>
  <c r="X124" i="19"/>
  <c r="Y126" i="19"/>
  <c r="X132" i="19"/>
  <c r="Y134" i="19"/>
  <c r="Z364" i="19"/>
  <c r="Y364" i="19"/>
  <c r="X364" i="19"/>
  <c r="W387" i="19"/>
  <c r="Y11" i="19"/>
  <c r="T11" i="19"/>
  <c r="X11" i="19"/>
  <c r="Z11" i="19"/>
  <c r="D11" i="19"/>
  <c r="R3" i="3"/>
  <c r="Y12" i="18"/>
  <c r="S12" i="18"/>
  <c r="C12" i="18"/>
  <c r="W12" i="18"/>
  <c r="X12" i="18"/>
  <c r="Y16" i="18"/>
  <c r="S16" i="18"/>
  <c r="C16" i="18"/>
  <c r="W16" i="18"/>
  <c r="X16" i="18"/>
  <c r="Y20" i="18"/>
  <c r="S20" i="18"/>
  <c r="C20" i="18"/>
  <c r="W20" i="18"/>
  <c r="X20" i="18"/>
  <c r="Y263" i="19"/>
  <c r="Z263" i="19"/>
  <c r="X263" i="19"/>
  <c r="Y223" i="19"/>
  <c r="Z223" i="19"/>
  <c r="X223" i="19"/>
  <c r="Y161" i="19"/>
  <c r="X161" i="19"/>
  <c r="Z161" i="19"/>
  <c r="Y139" i="19"/>
  <c r="Z139" i="19"/>
  <c r="X139" i="19"/>
  <c r="Y105" i="19"/>
  <c r="X105" i="19"/>
  <c r="Z105" i="19"/>
  <c r="Y87" i="19"/>
  <c r="Z87" i="19"/>
  <c r="X87" i="19"/>
  <c r="Y65" i="19"/>
  <c r="X65" i="19"/>
  <c r="Z65" i="19"/>
  <c r="Y45" i="19"/>
  <c r="X45" i="19"/>
  <c r="Z45" i="19"/>
  <c r="Q27" i="18"/>
  <c r="D9" i="18"/>
  <c r="I19" i="11"/>
  <c r="I23" i="11" s="1"/>
  <c r="I26" i="11" s="1"/>
  <c r="I45" i="11" s="1"/>
  <c r="H23" i="11"/>
  <c r="W386" i="19"/>
  <c r="L521" i="19"/>
  <c r="R521" i="19"/>
  <c r="E9" i="19"/>
  <c r="Y355" i="19"/>
  <c r="Z355" i="19"/>
  <c r="X355" i="19"/>
  <c r="Y366" i="19"/>
  <c r="Z366" i="19"/>
  <c r="X366" i="19"/>
  <c r="Y377" i="19"/>
  <c r="Z377" i="19"/>
  <c r="X377" i="19"/>
  <c r="W376" i="19"/>
  <c r="Y305" i="19"/>
  <c r="X305" i="19"/>
  <c r="Z305" i="19"/>
  <c r="Y277" i="19"/>
  <c r="X277" i="19"/>
  <c r="Z277" i="19"/>
  <c r="Y219" i="19"/>
  <c r="Z219" i="19"/>
  <c r="X219" i="19"/>
  <c r="Y211" i="19"/>
  <c r="Z211" i="19"/>
  <c r="X211" i="19"/>
  <c r="Y207" i="19"/>
  <c r="Z207" i="19"/>
  <c r="X207" i="19"/>
  <c r="Y183" i="19"/>
  <c r="Z183" i="19"/>
  <c r="X183" i="19"/>
  <c r="Y69" i="19"/>
  <c r="X69" i="19"/>
  <c r="Z69" i="19"/>
  <c r="Y63" i="19"/>
  <c r="Z63" i="19"/>
  <c r="X63" i="19"/>
  <c r="Y51" i="19"/>
  <c r="Z51" i="19"/>
  <c r="X51" i="19"/>
  <c r="Z369" i="19"/>
  <c r="X369" i="19"/>
  <c r="Y369" i="19"/>
  <c r="X310" i="19"/>
  <c r="Y310" i="19"/>
  <c r="Z310" i="19"/>
  <c r="X278" i="19"/>
  <c r="Y278" i="19"/>
  <c r="Z278" i="19"/>
  <c r="X266" i="19"/>
  <c r="Y266" i="19"/>
  <c r="Z266" i="19"/>
  <c r="X226" i="19"/>
  <c r="Y226" i="19"/>
  <c r="Z226" i="19"/>
  <c r="X216" i="19"/>
  <c r="Y216" i="19"/>
  <c r="Z216" i="19"/>
  <c r="X198" i="19"/>
  <c r="Y198" i="19"/>
  <c r="Z198" i="19"/>
  <c r="X164" i="19"/>
  <c r="Y164" i="19"/>
  <c r="Z164" i="19"/>
  <c r="Y452" i="19"/>
  <c r="Z452" i="19"/>
  <c r="X452" i="19"/>
  <c r="Y374" i="19"/>
  <c r="Z374" i="19"/>
  <c r="X374" i="19"/>
  <c r="BF14" i="3"/>
  <c r="W19" i="19"/>
  <c r="Z363" i="19"/>
  <c r="X363" i="19"/>
  <c r="Y363" i="19"/>
  <c r="Z375" i="19"/>
  <c r="X375" i="19"/>
  <c r="Y375" i="19"/>
  <c r="X280" i="19"/>
  <c r="Y280" i="19"/>
  <c r="Z280" i="19"/>
  <c r="X264" i="19"/>
  <c r="Y264" i="19"/>
  <c r="Z264" i="19"/>
  <c r="X220" i="19"/>
  <c r="Y220" i="19"/>
  <c r="Z220" i="19"/>
  <c r="X210" i="19"/>
  <c r="Y210" i="19"/>
  <c r="Z210" i="19"/>
  <c r="X206" i="19"/>
  <c r="Y206" i="19"/>
  <c r="Z206" i="19"/>
  <c r="X150" i="19"/>
  <c r="Y150" i="19"/>
  <c r="Z150" i="19"/>
  <c r="X54" i="19"/>
  <c r="Y54" i="19"/>
  <c r="Z54" i="19"/>
  <c r="I13" i="9"/>
  <c r="I29" i="9"/>
  <c r="A33" i="9"/>
  <c r="G19" i="11"/>
  <c r="G23" i="11" s="1"/>
  <c r="H9" i="3"/>
  <c r="Y361" i="19" l="1"/>
  <c r="D361" i="19"/>
  <c r="T361" i="19"/>
  <c r="T340" i="19"/>
  <c r="D340" i="19"/>
  <c r="T424" i="19"/>
  <c r="D424" i="19"/>
  <c r="T287" i="19"/>
  <c r="D287" i="19"/>
  <c r="T311" i="19"/>
  <c r="D311" i="19"/>
  <c r="T44" i="19"/>
  <c r="D44" i="19"/>
  <c r="T337" i="19"/>
  <c r="D337" i="19"/>
  <c r="Y58" i="19"/>
  <c r="T58" i="19"/>
  <c r="D58" i="19"/>
  <c r="Z294" i="19"/>
  <c r="T294" i="19"/>
  <c r="D294" i="19"/>
  <c r="X235" i="19"/>
  <c r="T235" i="19"/>
  <c r="D235" i="19"/>
  <c r="Z70" i="19"/>
  <c r="T70" i="19"/>
  <c r="D70" i="19"/>
  <c r="X391" i="19"/>
  <c r="T391" i="19"/>
  <c r="D391" i="19"/>
  <c r="Z250" i="19"/>
  <c r="D250" i="19"/>
  <c r="T250" i="19"/>
  <c r="Z78" i="19"/>
  <c r="T78" i="19"/>
  <c r="D78" i="19"/>
  <c r="Z518" i="19"/>
  <c r="T518" i="19"/>
  <c r="D518" i="19"/>
  <c r="T33" i="19"/>
  <c r="D33" i="19"/>
  <c r="T410" i="19"/>
  <c r="D410" i="19"/>
  <c r="X382" i="19"/>
  <c r="T382" i="19"/>
  <c r="D382" i="19"/>
  <c r="Z392" i="19"/>
  <c r="T392" i="19"/>
  <c r="D392" i="19"/>
  <c r="T443" i="19"/>
  <c r="D443" i="19"/>
  <c r="T357" i="19"/>
  <c r="D357" i="19"/>
  <c r="T256" i="19"/>
  <c r="D256" i="19"/>
  <c r="Z217" i="19"/>
  <c r="T217" i="19"/>
  <c r="D217" i="19"/>
  <c r="T422" i="19"/>
  <c r="D422" i="19"/>
  <c r="D296" i="19"/>
  <c r="T296" i="19"/>
  <c r="Y417" i="19"/>
  <c r="D417" i="19"/>
  <c r="T417" i="19"/>
  <c r="X43" i="19"/>
  <c r="T43" i="19"/>
  <c r="D43" i="19"/>
  <c r="X160" i="19"/>
  <c r="T160" i="19"/>
  <c r="D160" i="19"/>
  <c r="X188" i="19"/>
  <c r="D188" i="19"/>
  <c r="T188" i="19"/>
  <c r="X194" i="19"/>
  <c r="T194" i="19"/>
  <c r="D194" i="19"/>
  <c r="T247" i="19"/>
  <c r="D247" i="19"/>
  <c r="Z255" i="19"/>
  <c r="T255" i="19"/>
  <c r="D255" i="19"/>
  <c r="Y213" i="19"/>
  <c r="T213" i="19"/>
  <c r="D213" i="19"/>
  <c r="X195" i="19"/>
  <c r="T195" i="19"/>
  <c r="D195" i="19"/>
  <c r="T200" i="19"/>
  <c r="D200" i="19"/>
  <c r="D40" i="19"/>
  <c r="T40" i="19"/>
  <c r="T358" i="19"/>
  <c r="D358" i="19"/>
  <c r="Z172" i="19"/>
  <c r="D172" i="19"/>
  <c r="T172" i="19"/>
  <c r="T390" i="19"/>
  <c r="D390" i="19"/>
  <c r="T408" i="19"/>
  <c r="D408" i="19"/>
  <c r="T442" i="19"/>
  <c r="D442" i="19"/>
  <c r="Z404" i="19"/>
  <c r="T404" i="19"/>
  <c r="D404" i="19"/>
  <c r="Z353" i="19"/>
  <c r="T353" i="19"/>
  <c r="D353" i="19"/>
  <c r="T431" i="19"/>
  <c r="D431" i="19"/>
  <c r="T272" i="19"/>
  <c r="D272" i="19"/>
  <c r="X421" i="19"/>
  <c r="T421" i="19"/>
  <c r="D421" i="19"/>
  <c r="T117" i="19"/>
  <c r="D117" i="19"/>
  <c r="D302" i="19"/>
  <c r="T302" i="19"/>
  <c r="Z236" i="19"/>
  <c r="T236" i="19"/>
  <c r="D236" i="19"/>
  <c r="X307" i="19"/>
  <c r="T307" i="19"/>
  <c r="D307" i="19"/>
  <c r="T396" i="19"/>
  <c r="D396" i="19"/>
  <c r="D166" i="19"/>
  <c r="T166" i="19"/>
  <c r="T205" i="19"/>
  <c r="D205" i="19"/>
  <c r="T303" i="19"/>
  <c r="D303" i="19"/>
  <c r="Z214" i="19"/>
  <c r="T214" i="19"/>
  <c r="D214" i="19"/>
  <c r="X399" i="19"/>
  <c r="T399" i="19"/>
  <c r="D399" i="19"/>
  <c r="T177" i="19"/>
  <c r="D177" i="19"/>
  <c r="Z320" i="19"/>
  <c r="D320" i="19"/>
  <c r="T320" i="19"/>
  <c r="Z91" i="19"/>
  <c r="T91" i="19"/>
  <c r="D91" i="19"/>
  <c r="T130" i="19"/>
  <c r="D130" i="19"/>
  <c r="Z140" i="19"/>
  <c r="T140" i="19"/>
  <c r="D140" i="19"/>
  <c r="Y39" i="19"/>
  <c r="T39" i="19"/>
  <c r="D39" i="19"/>
  <c r="T47" i="19"/>
  <c r="D47" i="19"/>
  <c r="Y519" i="19"/>
  <c r="T519" i="19"/>
  <c r="D519" i="19"/>
  <c r="Z209" i="19"/>
  <c r="T209" i="19"/>
  <c r="D209" i="19"/>
  <c r="X119" i="19"/>
  <c r="T119" i="19"/>
  <c r="D119" i="19"/>
  <c r="Y90" i="19"/>
  <c r="T90" i="19"/>
  <c r="D90" i="19"/>
  <c r="Y379" i="19"/>
  <c r="T379" i="19"/>
  <c r="D379" i="19"/>
  <c r="Z180" i="19"/>
  <c r="D180" i="19"/>
  <c r="T180" i="19"/>
  <c r="T201" i="19"/>
  <c r="D201" i="19"/>
  <c r="T346" i="19"/>
  <c r="D346" i="19"/>
  <c r="X347" i="19"/>
  <c r="T347" i="19"/>
  <c r="D347" i="19"/>
  <c r="T229" i="19"/>
  <c r="D229" i="19"/>
  <c r="D110" i="19"/>
  <c r="T110" i="19"/>
  <c r="Y22" i="19"/>
  <c r="T22" i="19"/>
  <c r="D22" i="19"/>
  <c r="T232" i="19"/>
  <c r="D232" i="19"/>
  <c r="T434" i="19"/>
  <c r="D434" i="19"/>
  <c r="T129" i="19"/>
  <c r="D129" i="19"/>
  <c r="Y253" i="19"/>
  <c r="T253" i="19"/>
  <c r="D253" i="19"/>
  <c r="T108" i="19"/>
  <c r="D108" i="19"/>
  <c r="T75" i="19"/>
  <c r="D75" i="19"/>
  <c r="Y86" i="19"/>
  <c r="T86" i="19"/>
  <c r="D86" i="19"/>
  <c r="X257" i="19"/>
  <c r="T257" i="19"/>
  <c r="D257" i="19"/>
  <c r="Y102" i="19"/>
  <c r="D102" i="19"/>
  <c r="T102" i="19"/>
  <c r="T343" i="19"/>
  <c r="D343" i="19"/>
  <c r="T173" i="19"/>
  <c r="D173" i="19"/>
  <c r="Y252" i="19"/>
  <c r="T252" i="19"/>
  <c r="D252" i="19"/>
  <c r="T67" i="19"/>
  <c r="D67" i="19"/>
  <c r="T19" i="19"/>
  <c r="D19" i="19"/>
  <c r="T386" i="19"/>
  <c r="D386" i="19"/>
  <c r="T405" i="19"/>
  <c r="D405" i="19"/>
  <c r="T438" i="19"/>
  <c r="D438" i="19"/>
  <c r="T157" i="19"/>
  <c r="D157" i="19"/>
  <c r="T27" i="19"/>
  <c r="D27" i="19"/>
  <c r="X215" i="19"/>
  <c r="T215" i="19"/>
  <c r="D215" i="19"/>
  <c r="Z18" i="19"/>
  <c r="T18" i="19"/>
  <c r="D18" i="19"/>
  <c r="X53" i="19"/>
  <c r="T53" i="19"/>
  <c r="D53" i="19"/>
  <c r="T416" i="19"/>
  <c r="D416" i="19"/>
  <c r="T436" i="19"/>
  <c r="D436" i="19"/>
  <c r="D429" i="19"/>
  <c r="T429" i="19"/>
  <c r="D441" i="19"/>
  <c r="T441" i="19"/>
  <c r="X437" i="19"/>
  <c r="D437" i="19"/>
  <c r="T437" i="19"/>
  <c r="Z433" i="19"/>
  <c r="D433" i="19"/>
  <c r="T433" i="19"/>
  <c r="D24" i="19"/>
  <c r="T24" i="19"/>
  <c r="T308" i="19"/>
  <c r="D308" i="19"/>
  <c r="T387" i="19"/>
  <c r="D387" i="19"/>
  <c r="T411" i="19"/>
  <c r="D411" i="19"/>
  <c r="T415" i="19"/>
  <c r="D415" i="19"/>
  <c r="T455" i="19"/>
  <c r="D455" i="19"/>
  <c r="T381" i="19"/>
  <c r="D381" i="19"/>
  <c r="T190" i="19"/>
  <c r="D190" i="19"/>
  <c r="T373" i="19"/>
  <c r="D373" i="19"/>
  <c r="T99" i="19"/>
  <c r="D99" i="19"/>
  <c r="X451" i="19"/>
  <c r="T451" i="19"/>
  <c r="D451" i="19"/>
  <c r="T192" i="19"/>
  <c r="D192" i="19"/>
  <c r="T97" i="19"/>
  <c r="D97" i="19"/>
  <c r="Z428" i="19"/>
  <c r="T428" i="19"/>
  <c r="D428" i="19"/>
  <c r="T279" i="19"/>
  <c r="D279" i="19"/>
  <c r="Y425" i="19"/>
  <c r="T425" i="19"/>
  <c r="D425" i="19"/>
  <c r="X444" i="19"/>
  <c r="T444" i="19"/>
  <c r="D444" i="19"/>
  <c r="T231" i="19"/>
  <c r="D231" i="19"/>
  <c r="T148" i="19"/>
  <c r="D148" i="19"/>
  <c r="T288" i="19"/>
  <c r="D288" i="19"/>
  <c r="T175" i="19"/>
  <c r="D175" i="19"/>
  <c r="Y372" i="19"/>
  <c r="T372" i="19"/>
  <c r="D372" i="19"/>
  <c r="Z362" i="19"/>
  <c r="T362" i="19"/>
  <c r="D362" i="19"/>
  <c r="T61" i="19"/>
  <c r="D61" i="19"/>
  <c r="T57" i="19"/>
  <c r="D57" i="19"/>
  <c r="Y202" i="19"/>
  <c r="T202" i="19"/>
  <c r="D202" i="19"/>
  <c r="Z46" i="19"/>
  <c r="T46" i="19"/>
  <c r="D46" i="19"/>
  <c r="T208" i="19"/>
  <c r="D208" i="19"/>
  <c r="Z137" i="19"/>
  <c r="T137" i="19"/>
  <c r="D137" i="19"/>
  <c r="T269" i="19"/>
  <c r="D269" i="19"/>
  <c r="T167" i="19"/>
  <c r="D167" i="19"/>
  <c r="Z268" i="19"/>
  <c r="T268" i="19"/>
  <c r="D268" i="19"/>
  <c r="Z290" i="19"/>
  <c r="D290" i="19"/>
  <c r="T290" i="19"/>
  <c r="Z284" i="19"/>
  <c r="T284" i="19"/>
  <c r="D284" i="19"/>
  <c r="Z142" i="19"/>
  <c r="D142" i="19"/>
  <c r="T142" i="19"/>
  <c r="T147" i="19"/>
  <c r="D147" i="19"/>
  <c r="Z80" i="19"/>
  <c r="T80" i="19"/>
  <c r="D80" i="19"/>
  <c r="T155" i="19"/>
  <c r="D155" i="19"/>
  <c r="X383" i="19"/>
  <c r="T383" i="19"/>
  <c r="D383" i="19"/>
  <c r="Y113" i="19"/>
  <c r="T113" i="19"/>
  <c r="D113" i="19"/>
  <c r="T315" i="19"/>
  <c r="D315" i="19"/>
  <c r="X30" i="19"/>
  <c r="T30" i="19"/>
  <c r="D30" i="19"/>
  <c r="T259" i="19"/>
  <c r="D259" i="19"/>
  <c r="Z221" i="19"/>
  <c r="T221" i="19"/>
  <c r="D221" i="19"/>
  <c r="T141" i="19"/>
  <c r="D141" i="19"/>
  <c r="T114" i="19"/>
  <c r="D114" i="19"/>
  <c r="Y135" i="19"/>
  <c r="T135" i="19"/>
  <c r="D135" i="19"/>
  <c r="T84" i="19"/>
  <c r="D84" i="19"/>
  <c r="X174" i="19"/>
  <c r="T174" i="19"/>
  <c r="D174" i="19"/>
  <c r="T151" i="19"/>
  <c r="D151" i="19"/>
  <c r="T412" i="19"/>
  <c r="D412" i="19"/>
  <c r="T435" i="19"/>
  <c r="D435" i="19"/>
  <c r="D41" i="19"/>
  <c r="T41" i="19"/>
  <c r="D325" i="19"/>
  <c r="T325" i="19"/>
  <c r="T376" i="19"/>
  <c r="D376" i="19"/>
  <c r="T401" i="19"/>
  <c r="D401" i="19"/>
  <c r="D400" i="19"/>
  <c r="T400" i="19"/>
  <c r="T419" i="19"/>
  <c r="D419" i="19"/>
  <c r="T224" i="19"/>
  <c r="D224" i="19"/>
  <c r="T260" i="19"/>
  <c r="D260" i="19"/>
  <c r="T328" i="19"/>
  <c r="D328" i="19"/>
  <c r="T348" i="19"/>
  <c r="D348" i="19"/>
  <c r="T385" i="19"/>
  <c r="D385" i="19"/>
  <c r="D324" i="19"/>
  <c r="T324" i="19"/>
  <c r="T189" i="19"/>
  <c r="D189" i="19"/>
  <c r="T121" i="19"/>
  <c r="D121" i="19"/>
  <c r="T31" i="19"/>
  <c r="D31" i="19"/>
  <c r="X446" i="19"/>
  <c r="T446" i="19"/>
  <c r="D446" i="19"/>
  <c r="T304" i="19"/>
  <c r="D304" i="19"/>
  <c r="T395" i="19"/>
  <c r="D395" i="19"/>
  <c r="X454" i="19"/>
  <c r="T454" i="19"/>
  <c r="D454" i="19"/>
  <c r="D222" i="19"/>
  <c r="T222" i="19"/>
  <c r="T154" i="19"/>
  <c r="D154" i="19"/>
  <c r="Y103" i="19"/>
  <c r="T103" i="19"/>
  <c r="D103" i="19"/>
  <c r="T101" i="19"/>
  <c r="D101" i="19"/>
  <c r="X50" i="19"/>
  <c r="T50" i="19"/>
  <c r="D50" i="19"/>
  <c r="T35" i="19"/>
  <c r="D35" i="19"/>
  <c r="T178" i="19"/>
  <c r="D178" i="19"/>
  <c r="Z60" i="19"/>
  <c r="T60" i="19"/>
  <c r="D60" i="19"/>
  <c r="T42" i="19"/>
  <c r="D42" i="19"/>
  <c r="Z293" i="19"/>
  <c r="T293" i="19"/>
  <c r="D293" i="19"/>
  <c r="D29" i="19"/>
  <c r="T29" i="19"/>
  <c r="Z128" i="19"/>
  <c r="T128" i="19"/>
  <c r="D128" i="19"/>
  <c r="D360" i="19"/>
  <c r="T360" i="19"/>
  <c r="Z238" i="19"/>
  <c r="T238" i="19"/>
  <c r="D238" i="19"/>
  <c r="Y285" i="19"/>
  <c r="T285" i="19"/>
  <c r="D285" i="19"/>
  <c r="Y300" i="19"/>
  <c r="T300" i="19"/>
  <c r="D300" i="19"/>
  <c r="T336" i="19"/>
  <c r="D336" i="19"/>
  <c r="T317" i="19"/>
  <c r="D317" i="19"/>
  <c r="Z76" i="19"/>
  <c r="T76" i="19"/>
  <c r="D76" i="19"/>
  <c r="Y243" i="19"/>
  <c r="T243" i="19"/>
  <c r="D243" i="19"/>
  <c r="T144" i="19"/>
  <c r="D144" i="19"/>
  <c r="X351" i="19"/>
  <c r="T351" i="19"/>
  <c r="D351" i="19"/>
  <c r="T228" i="19"/>
  <c r="D228" i="19"/>
  <c r="Y186" i="19"/>
  <c r="T186" i="19"/>
  <c r="D186" i="19"/>
  <c r="T187" i="19"/>
  <c r="D187" i="19"/>
  <c r="Z244" i="19"/>
  <c r="T244" i="19"/>
  <c r="D244" i="19"/>
  <c r="T456" i="19"/>
  <c r="D456" i="19"/>
  <c r="X67" i="19"/>
  <c r="X33" i="19"/>
  <c r="Y33" i="19"/>
  <c r="Z33" i="19"/>
  <c r="Y67" i="19"/>
  <c r="X244" i="19"/>
  <c r="Y244" i="19"/>
  <c r="Z174" i="19"/>
  <c r="S8" i="20"/>
  <c r="S9" i="20" s="1"/>
  <c r="D18" i="20" s="1"/>
  <c r="X518" i="19"/>
  <c r="Y518" i="19"/>
  <c r="Y174" i="19"/>
  <c r="Z84" i="19"/>
  <c r="Y84" i="19"/>
  <c r="X84" i="19"/>
  <c r="Y78" i="19"/>
  <c r="X78" i="19"/>
  <c r="X114" i="19"/>
  <c r="X187" i="19"/>
  <c r="Y187" i="19"/>
  <c r="Y195" i="19"/>
  <c r="Y250" i="19"/>
  <c r="Z252" i="19"/>
  <c r="X250" i="19"/>
  <c r="X13" i="19"/>
  <c r="Z300" i="19"/>
  <c r="Y358" i="19"/>
  <c r="Y114" i="19"/>
  <c r="Z114" i="19"/>
  <c r="X252" i="19"/>
  <c r="Z187" i="19"/>
  <c r="D13" i="19"/>
  <c r="Y13" i="19"/>
  <c r="Z195" i="19"/>
  <c r="Y144" i="19"/>
  <c r="Z22" i="19"/>
  <c r="X135" i="19"/>
  <c r="X22" i="19"/>
  <c r="Z135" i="19"/>
  <c r="Z13" i="19"/>
  <c r="X129" i="19"/>
  <c r="Z113" i="19"/>
  <c r="X358" i="19"/>
  <c r="Z358" i="19"/>
  <c r="Y351" i="19"/>
  <c r="Z391" i="19"/>
  <c r="Z343" i="19"/>
  <c r="X360" i="19"/>
  <c r="X172" i="19"/>
  <c r="Y172" i="19"/>
  <c r="Y257" i="19"/>
  <c r="Y391" i="19"/>
  <c r="Z383" i="19"/>
  <c r="Y173" i="19"/>
  <c r="X186" i="19"/>
  <c r="Z173" i="19"/>
  <c r="Y228" i="19"/>
  <c r="Z228" i="19"/>
  <c r="X173" i="19"/>
  <c r="X228" i="19"/>
  <c r="X336" i="19"/>
  <c r="Z186" i="19"/>
  <c r="Y268" i="19"/>
  <c r="Z147" i="19"/>
  <c r="Y284" i="19"/>
  <c r="Z141" i="19"/>
  <c r="X343" i="19"/>
  <c r="Y155" i="19"/>
  <c r="Z351" i="19"/>
  <c r="X110" i="19"/>
  <c r="Y343" i="19"/>
  <c r="X70" i="19"/>
  <c r="X221" i="19"/>
  <c r="Z102" i="19"/>
  <c r="X75" i="19"/>
  <c r="Y221" i="19"/>
  <c r="X102" i="19"/>
  <c r="Y315" i="19"/>
  <c r="X285" i="19"/>
  <c r="Z285" i="19"/>
  <c r="X268" i="19"/>
  <c r="Y76" i="19"/>
  <c r="Y229" i="19"/>
  <c r="X300" i="19"/>
  <c r="Z30" i="19"/>
  <c r="Y147" i="19"/>
  <c r="Y317" i="19"/>
  <c r="X317" i="19"/>
  <c r="W153" i="19"/>
  <c r="Z108" i="19"/>
  <c r="Y108" i="19"/>
  <c r="X180" i="19"/>
  <c r="X147" i="19"/>
  <c r="X76" i="19"/>
  <c r="X284" i="19"/>
  <c r="Y30" i="19"/>
  <c r="Z317" i="19"/>
  <c r="X108" i="19"/>
  <c r="Y110" i="19"/>
  <c r="Z259" i="19"/>
  <c r="X259" i="19"/>
  <c r="Y259" i="19"/>
  <c r="Y383" i="19"/>
  <c r="Y40" i="19"/>
  <c r="Z40" i="19"/>
  <c r="Z360" i="19"/>
  <c r="X141" i="19"/>
  <c r="Z253" i="19"/>
  <c r="Y141" i="19"/>
  <c r="X253" i="19"/>
  <c r="Z257" i="19"/>
  <c r="X40" i="19"/>
  <c r="Z155" i="19"/>
  <c r="Y208" i="19"/>
  <c r="Y360" i="19"/>
  <c r="Z110" i="19"/>
  <c r="X155" i="19"/>
  <c r="Y200" i="19"/>
  <c r="X86" i="19"/>
  <c r="Y129" i="19"/>
  <c r="X200" i="19"/>
  <c r="X144" i="19"/>
  <c r="Z144" i="19"/>
  <c r="Z129" i="19"/>
  <c r="X113" i="19"/>
  <c r="Z86" i="19"/>
  <c r="Z200" i="19"/>
  <c r="X243" i="19"/>
  <c r="Z315" i="19"/>
  <c r="Y142" i="19"/>
  <c r="Z243" i="19"/>
  <c r="Z336" i="19"/>
  <c r="Y336" i="19"/>
  <c r="X315" i="19"/>
  <c r="Z75" i="19"/>
  <c r="X434" i="19"/>
  <c r="Y75" i="19"/>
  <c r="Y290" i="19"/>
  <c r="Z434" i="19"/>
  <c r="Y434" i="19"/>
  <c r="X80" i="19"/>
  <c r="Y80" i="19"/>
  <c r="X142" i="19"/>
  <c r="Z213" i="19"/>
  <c r="X290" i="19"/>
  <c r="X213" i="19"/>
  <c r="X247" i="19"/>
  <c r="Y255" i="19"/>
  <c r="X238" i="19"/>
  <c r="Y238" i="19"/>
  <c r="X255" i="19"/>
  <c r="Y194" i="19"/>
  <c r="Z232" i="19"/>
  <c r="X232" i="19"/>
  <c r="Z194" i="19"/>
  <c r="Y232" i="19"/>
  <c r="X293" i="19"/>
  <c r="Y180" i="19"/>
  <c r="Y269" i="19"/>
  <c r="X269" i="19"/>
  <c r="X209" i="19"/>
  <c r="Z269" i="19"/>
  <c r="Z247" i="19"/>
  <c r="Y247" i="19"/>
  <c r="Y70" i="19"/>
  <c r="Y293" i="19"/>
  <c r="X167" i="19"/>
  <c r="Z167" i="19"/>
  <c r="X229" i="19"/>
  <c r="Y167" i="19"/>
  <c r="Z229" i="19"/>
  <c r="Y137" i="19"/>
  <c r="X137" i="19"/>
  <c r="Y347" i="19"/>
  <c r="Z347" i="19"/>
  <c r="Y346" i="19"/>
  <c r="Y235" i="19"/>
  <c r="Y178" i="19"/>
  <c r="Y201" i="19"/>
  <c r="X208" i="19"/>
  <c r="Z235" i="19"/>
  <c r="Y46" i="19"/>
  <c r="Z208" i="19"/>
  <c r="Z201" i="19"/>
  <c r="X46" i="19"/>
  <c r="X201" i="19"/>
  <c r="Y294" i="19"/>
  <c r="Z346" i="19"/>
  <c r="Y128" i="19"/>
  <c r="X346" i="19"/>
  <c r="X128" i="19"/>
  <c r="Y29" i="19"/>
  <c r="Z50" i="19"/>
  <c r="Y209" i="19"/>
  <c r="Z519" i="19"/>
  <c r="Z202" i="19"/>
  <c r="X519" i="19"/>
  <c r="X379" i="19"/>
  <c r="Z379" i="19"/>
  <c r="X294" i="19"/>
  <c r="X29" i="19"/>
  <c r="Z90" i="19"/>
  <c r="X90" i="19"/>
  <c r="Z29" i="19"/>
  <c r="Z337" i="19"/>
  <c r="X175" i="19"/>
  <c r="X202" i="19"/>
  <c r="Z57" i="19"/>
  <c r="Y188" i="19"/>
  <c r="Z119" i="19"/>
  <c r="Y119" i="19"/>
  <c r="Y61" i="19"/>
  <c r="Z53" i="19"/>
  <c r="X57" i="19"/>
  <c r="Z188" i="19"/>
  <c r="Y57" i="19"/>
  <c r="Y53" i="19"/>
  <c r="Z42" i="19"/>
  <c r="X178" i="19"/>
  <c r="X60" i="19"/>
  <c r="Z178" i="19"/>
  <c r="Y42" i="19"/>
  <c r="Y60" i="19"/>
  <c r="X42" i="19"/>
  <c r="Z35" i="19"/>
  <c r="X35" i="19"/>
  <c r="Y362" i="19"/>
  <c r="A24" i="9"/>
  <c r="Y140" i="19"/>
  <c r="Z44" i="19"/>
  <c r="X362" i="19"/>
  <c r="Y50" i="19"/>
  <c r="X140" i="19"/>
  <c r="Y130" i="19"/>
  <c r="X130" i="19"/>
  <c r="Y35" i="19"/>
  <c r="Z47" i="19"/>
  <c r="X47" i="19"/>
  <c r="Y160" i="19"/>
  <c r="X148" i="19"/>
  <c r="Z58" i="19"/>
  <c r="X58" i="19"/>
  <c r="Z215" i="19"/>
  <c r="X61" i="19"/>
  <c r="Z61" i="19"/>
  <c r="Y205" i="19"/>
  <c r="X39" i="19"/>
  <c r="Y222" i="19"/>
  <c r="Z39" i="19"/>
  <c r="Y101" i="19"/>
  <c r="Y337" i="19"/>
  <c r="Y47" i="19"/>
  <c r="X337" i="19"/>
  <c r="Z160" i="19"/>
  <c r="X101" i="19"/>
  <c r="Z101" i="19"/>
  <c r="Z175" i="19"/>
  <c r="X103" i="19"/>
  <c r="Z103" i="19"/>
  <c r="X18" i="19"/>
  <c r="X177" i="19"/>
  <c r="Y175" i="19"/>
  <c r="Y18" i="19"/>
  <c r="Y177" i="19"/>
  <c r="Z177" i="19"/>
  <c r="X372" i="19"/>
  <c r="Z130" i="19"/>
  <c r="Z43" i="19"/>
  <c r="Y44" i="19"/>
  <c r="Z372" i="19"/>
  <c r="X44" i="19"/>
  <c r="Y215" i="19"/>
  <c r="Z395" i="19"/>
  <c r="X320" i="19"/>
  <c r="Y320" i="19"/>
  <c r="X91" i="19"/>
  <c r="Y154" i="19"/>
  <c r="Z154" i="19"/>
  <c r="X154" i="19"/>
  <c r="Y91" i="19"/>
  <c r="Y454" i="19"/>
  <c r="Y43" i="19"/>
  <c r="Z396" i="19"/>
  <c r="X222" i="19"/>
  <c r="X396" i="19"/>
  <c r="Z454" i="19"/>
  <c r="Z31" i="19"/>
  <c r="Y396" i="19"/>
  <c r="X214" i="19"/>
  <c r="Y214" i="19"/>
  <c r="X166" i="19"/>
  <c r="Y446" i="19"/>
  <c r="Y166" i="19"/>
  <c r="Z399" i="19"/>
  <c r="X395" i="19"/>
  <c r="Y395" i="19"/>
  <c r="X424" i="19"/>
  <c r="Z424" i="19"/>
  <c r="Y399" i="19"/>
  <c r="Y424" i="19"/>
  <c r="Z148" i="19"/>
  <c r="X425" i="19"/>
  <c r="Z444" i="19"/>
  <c r="Y231" i="19"/>
  <c r="Y148" i="19"/>
  <c r="Z425" i="19"/>
  <c r="Y444" i="19"/>
  <c r="X231" i="19"/>
  <c r="Z288" i="19"/>
  <c r="Y288" i="19"/>
  <c r="X288" i="19"/>
  <c r="Z222" i="19"/>
  <c r="X287" i="19"/>
  <c r="Z431" i="19"/>
  <c r="Z307" i="19"/>
  <c r="Z231" i="19"/>
  <c r="Y307" i="19"/>
  <c r="Z287" i="19"/>
  <c r="X205" i="19"/>
  <c r="Z205" i="19"/>
  <c r="X311" i="19"/>
  <c r="Y311" i="19"/>
  <c r="Z311" i="19"/>
  <c r="Z303" i="19"/>
  <c r="X303" i="19"/>
  <c r="Y303" i="19"/>
  <c r="Y31" i="19"/>
  <c r="Z446" i="19"/>
  <c r="Y287" i="19"/>
  <c r="Z166" i="19"/>
  <c r="X304" i="19"/>
  <c r="Z304" i="19"/>
  <c r="Y304" i="19"/>
  <c r="Z417" i="19"/>
  <c r="Y279" i="19"/>
  <c r="X31" i="19"/>
  <c r="X417" i="19"/>
  <c r="X279" i="19"/>
  <c r="Z279" i="19"/>
  <c r="Y392" i="19"/>
  <c r="X121" i="19"/>
  <c r="Y121" i="19"/>
  <c r="Y217" i="19"/>
  <c r="X385" i="19"/>
  <c r="Y236" i="19"/>
  <c r="Y97" i="19"/>
  <c r="X236" i="19"/>
  <c r="Y302" i="19"/>
  <c r="Z302" i="19"/>
  <c r="X302" i="19"/>
  <c r="Y296" i="19"/>
  <c r="Z296" i="19"/>
  <c r="X296" i="19"/>
  <c r="Z421" i="19"/>
  <c r="Y421" i="19"/>
  <c r="Y428" i="19"/>
  <c r="X422" i="19"/>
  <c r="X428" i="19"/>
  <c r="X117" i="19"/>
  <c r="Y117" i="19"/>
  <c r="Z117" i="19"/>
  <c r="Z189" i="19"/>
  <c r="X189" i="19"/>
  <c r="Y189" i="19"/>
  <c r="Y422" i="19"/>
  <c r="Z422" i="19"/>
  <c r="Z121" i="19"/>
  <c r="Y272" i="19"/>
  <c r="Z272" i="19"/>
  <c r="X272" i="19"/>
  <c r="X217" i="19"/>
  <c r="Z324" i="19"/>
  <c r="Y324" i="19"/>
  <c r="X324" i="19"/>
  <c r="X353" i="19"/>
  <c r="A25" i="9"/>
  <c r="D25" i="10"/>
  <c r="H21" i="10" s="1"/>
  <c r="Z325" i="19"/>
  <c r="Y325" i="19"/>
  <c r="X325" i="19"/>
  <c r="X97" i="19"/>
  <c r="Z97" i="19"/>
  <c r="Y431" i="19"/>
  <c r="X431" i="19"/>
  <c r="Z385" i="19"/>
  <c r="Y385" i="19"/>
  <c r="Y404" i="19"/>
  <c r="X404" i="19"/>
  <c r="X433" i="19"/>
  <c r="X27" i="19"/>
  <c r="Z27" i="19"/>
  <c r="Y27" i="19"/>
  <c r="Z308" i="19"/>
  <c r="X308" i="19"/>
  <c r="Y308" i="19"/>
  <c r="Z348" i="19"/>
  <c r="X348" i="19"/>
  <c r="Y348" i="19"/>
  <c r="Y433" i="19"/>
  <c r="Z192" i="19"/>
  <c r="X192" i="19"/>
  <c r="Y192" i="19"/>
  <c r="Z451" i="19"/>
  <c r="Y451" i="19"/>
  <c r="Y353" i="19"/>
  <c r="X373" i="19"/>
  <c r="Z373" i="19"/>
  <c r="Y373" i="19"/>
  <c r="Y41" i="19"/>
  <c r="X41" i="19"/>
  <c r="Z41" i="19"/>
  <c r="Z328" i="19"/>
  <c r="X328" i="19"/>
  <c r="Y328" i="19"/>
  <c r="Y99" i="19"/>
  <c r="Z99" i="19"/>
  <c r="X99" i="19"/>
  <c r="Y256" i="19"/>
  <c r="Z256" i="19"/>
  <c r="X256" i="19"/>
  <c r="X190" i="19"/>
  <c r="Y190" i="19"/>
  <c r="Z190" i="19"/>
  <c r="Y157" i="19"/>
  <c r="X157" i="19"/>
  <c r="Z157" i="19"/>
  <c r="Z260" i="19"/>
  <c r="Y260" i="19"/>
  <c r="X260" i="19"/>
  <c r="X24" i="19"/>
  <c r="Y24" i="19"/>
  <c r="Z24" i="19"/>
  <c r="Z437" i="19"/>
  <c r="Y357" i="19"/>
  <c r="Z357" i="19"/>
  <c r="X357" i="19"/>
  <c r="Y437" i="19"/>
  <c r="X340" i="19"/>
  <c r="Z340" i="19"/>
  <c r="Y340" i="19"/>
  <c r="Y224" i="19"/>
  <c r="Z224" i="19"/>
  <c r="X224" i="19"/>
  <c r="Y381" i="19"/>
  <c r="Z381" i="19"/>
  <c r="X381" i="19"/>
  <c r="Z435" i="19"/>
  <c r="X435" i="19"/>
  <c r="Y435" i="19"/>
  <c r="Z443" i="19"/>
  <c r="Y443" i="19"/>
  <c r="X443" i="19"/>
  <c r="X442" i="19"/>
  <c r="Y442" i="19"/>
  <c r="Z442" i="19"/>
  <c r="Z441" i="19"/>
  <c r="Y441" i="19"/>
  <c r="X441" i="19"/>
  <c r="X392" i="19"/>
  <c r="Z429" i="19"/>
  <c r="X429" i="19"/>
  <c r="Y429" i="19"/>
  <c r="X438" i="19"/>
  <c r="Z438" i="19"/>
  <c r="Y438" i="19"/>
  <c r="Y436" i="19"/>
  <c r="X436" i="19"/>
  <c r="Z436" i="19"/>
  <c r="Y382" i="19"/>
  <c r="Z382" i="19"/>
  <c r="Z361" i="19"/>
  <c r="X361" i="19"/>
  <c r="Y455" i="19"/>
  <c r="X455" i="19"/>
  <c r="Z455" i="19"/>
  <c r="X401" i="19"/>
  <c r="Z401" i="19"/>
  <c r="Y401" i="19"/>
  <c r="Y408" i="19"/>
  <c r="Z408" i="19"/>
  <c r="X408" i="19"/>
  <c r="X411" i="19"/>
  <c r="Z411" i="19"/>
  <c r="Y411" i="19"/>
  <c r="Y400" i="19"/>
  <c r="X400" i="19"/>
  <c r="Z400" i="19"/>
  <c r="Z410" i="19"/>
  <c r="X410" i="19"/>
  <c r="Y410" i="19"/>
  <c r="X416" i="19"/>
  <c r="Z416" i="19"/>
  <c r="Y416" i="19"/>
  <c r="Y415" i="19"/>
  <c r="X415" i="19"/>
  <c r="Z415" i="19"/>
  <c r="X412" i="19"/>
  <c r="Z412" i="19"/>
  <c r="Y412" i="19"/>
  <c r="Z405" i="19"/>
  <c r="Y405" i="19"/>
  <c r="X405" i="19"/>
  <c r="X419" i="19"/>
  <c r="Z419" i="19"/>
  <c r="Y419" i="19"/>
  <c r="Y390" i="19"/>
  <c r="X390" i="19"/>
  <c r="Z390" i="19"/>
  <c r="T10" i="20"/>
  <c r="U10" i="20" s="1"/>
  <c r="Y7" i="18"/>
  <c r="Y6" i="18" s="1"/>
  <c r="C43" i="18" s="1"/>
  <c r="W7" i="18"/>
  <c r="W6" i="18" s="1"/>
  <c r="E35" i="18" s="1"/>
  <c r="X7" i="18"/>
  <c r="X6" i="18" s="1"/>
  <c r="C40" i="18" s="1"/>
  <c r="Z387" i="19"/>
  <c r="Y387" i="19"/>
  <c r="X387" i="19"/>
  <c r="Z376" i="19"/>
  <c r="X376" i="19"/>
  <c r="Y376" i="19"/>
  <c r="Z386" i="19"/>
  <c r="X386" i="19"/>
  <c r="Y386" i="19"/>
  <c r="Y19" i="19"/>
  <c r="Z19" i="19"/>
  <c r="X19" i="19"/>
  <c r="BF3" i="3"/>
  <c r="S9" i="19"/>
  <c r="E521" i="19"/>
  <c r="W521" i="19" s="1"/>
  <c r="D27" i="18"/>
  <c r="V27" i="18" s="1"/>
  <c r="R9" i="18"/>
  <c r="A9" i="18"/>
  <c r="T153" i="19" l="1"/>
  <c r="D153" i="19"/>
  <c r="D17" i="20"/>
  <c r="E18" i="20"/>
  <c r="L18" i="20"/>
  <c r="F17" i="20"/>
  <c r="F18" i="20"/>
  <c r="C17" i="20"/>
  <c r="E17" i="20"/>
  <c r="Z153" i="19"/>
  <c r="Z7" i="19" s="1"/>
  <c r="Z6" i="19" s="1"/>
  <c r="F538" i="19" s="1"/>
  <c r="Y153" i="19"/>
  <c r="Y7" i="19" s="1"/>
  <c r="Y6" i="19" s="1"/>
  <c r="F536" i="19" s="1"/>
  <c r="X153" i="19"/>
  <c r="X7" i="19" s="1"/>
  <c r="X6" i="19" s="1"/>
  <c r="F530" i="19" s="1"/>
  <c r="K18" i="20"/>
  <c r="N18" i="20"/>
  <c r="E43" i="18"/>
  <c r="S11" i="20"/>
  <c r="S12" i="20" s="1"/>
  <c r="D43" i="18"/>
  <c r="E36" i="18"/>
  <c r="E34" i="18"/>
  <c r="C32" i="18"/>
  <c r="E33" i="18"/>
  <c r="E39" i="18"/>
  <c r="E32" i="18"/>
  <c r="E38" i="18"/>
  <c r="D32" i="18"/>
  <c r="E37" i="18"/>
  <c r="C31" i="18"/>
  <c r="E41" i="18"/>
  <c r="E42" i="18"/>
  <c r="D526" i="19"/>
  <c r="E40" i="18"/>
  <c r="D40" i="18"/>
  <c r="S9" i="18"/>
  <c r="R7" i="18"/>
  <c r="R27" i="18"/>
  <c r="S7" i="19"/>
  <c r="T9" i="19"/>
  <c r="F528" i="19" l="1"/>
  <c r="F529" i="19"/>
  <c r="F527" i="19"/>
  <c r="F534" i="19"/>
  <c r="F533" i="19"/>
  <c r="E527" i="19"/>
  <c r="F532" i="19"/>
  <c r="D527" i="19"/>
  <c r="F531" i="19"/>
  <c r="E538" i="19"/>
  <c r="F537" i="19"/>
  <c r="F535" i="19"/>
  <c r="E535" i="19"/>
  <c r="D535" i="19"/>
  <c r="D538" i="19"/>
  <c r="T7" i="19"/>
  <c r="S6" i="19" s="1"/>
  <c r="T521" i="19"/>
  <c r="A4" i="19"/>
  <c r="A3" i="19"/>
  <c r="S7" i="18"/>
  <c r="R6" i="18" s="1"/>
  <c r="S27" i="18"/>
  <c r="C4" i="18"/>
  <c r="C5" i="18"/>
  <c r="C6" i="18"/>
  <c r="C7" i="18"/>
  <c r="C3"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5" authorId="0" shapeId="0" xr:uid="{00000000-0006-0000-0000-000001000000}">
      <text>
        <r>
          <rPr>
            <sz val="8"/>
            <color indexed="81"/>
            <rFont val="Tahoma"/>
            <family val="2"/>
          </rPr>
          <t>Type the 9-digit ID 
found on the first line 
of the mailing label on your Grape Crush Packet.</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R4" authorId="0" shapeId="0" xr:uid="{00000000-0006-0000-0B00-000001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 ref="R60" authorId="0" shapeId="0" xr:uid="{00000000-0006-0000-0B00-000002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 ref="R110" authorId="0" shapeId="0" xr:uid="{00000000-0006-0000-0B00-000003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 ref="R160" authorId="0" shapeId="0" xr:uid="{00000000-0006-0000-0B00-000004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 ref="R220" authorId="0" shapeId="0" xr:uid="{00000000-0006-0000-0B00-000005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 ref="R260" authorId="0" shapeId="0" xr:uid="{00000000-0006-0000-0B00-000006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 ref="R320" authorId="0" shapeId="0" xr:uid="{00000000-0006-0000-0B00-000007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22" authorId="0" shapeId="0" xr:uid="{00000000-0006-0000-0D00-00000A000000}">
      <text>
        <r>
          <rPr>
            <sz val="8"/>
            <color indexed="81"/>
            <rFont val="Tahoma"/>
            <family val="2"/>
          </rPr>
          <t>Grapes you crushed for other processors.</t>
        </r>
      </text>
    </comment>
    <comment ref="G22" authorId="0" shapeId="0" xr:uid="{00000000-0006-0000-0D00-00000B000000}">
      <text>
        <r>
          <rPr>
            <b/>
            <sz val="8"/>
            <color indexed="81"/>
            <rFont val="Tahoma"/>
            <family val="2"/>
          </rPr>
          <t>Question 3:</t>
        </r>
        <r>
          <rPr>
            <sz val="8"/>
            <color indexed="81"/>
            <rFont val="Tahoma"/>
            <family val="2"/>
          </rPr>
          <t xml:space="preserve">
OPTIONAL--Total tonnage of grapes you crushed for other processors which you indicate that you wish to pay the Pierce's Disease assessment.</t>
        </r>
      </text>
    </comment>
    <comment ref="H22" authorId="0" shapeId="0" xr:uid="{00000000-0006-0000-0D00-00000C000000}">
      <text>
        <r>
          <rPr>
            <sz val="8"/>
            <color indexed="81"/>
            <rFont val="Tahoma"/>
            <family val="2"/>
          </rPr>
          <t>See the Question 3 worksheet for the details of calculating this value.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4" authorId="0" shapeId="0" xr:uid="{00000000-0006-0000-0E00-000001000000}">
      <text>
        <r>
          <rPr>
            <b/>
            <sz val="8"/>
            <color indexed="81"/>
            <rFont val="Tahoma"/>
            <family val="2"/>
          </rPr>
          <t xml:space="preserve">About Zero Values and Assessment Calculations:
</t>
        </r>
        <r>
          <rPr>
            <sz val="8"/>
            <color indexed="81"/>
            <rFont val="Tahoma"/>
            <family val="2"/>
          </rPr>
          <t>When the Table 10 value is zero, use the first successful method below:
a.  Use the lowest district value for that variety.
b.  If all district values are zero for that variety or the variety does not appear in Table 10, then use the following value for the type of grape:
2020 State Total for Rasin Grapes:  $250.58
2020 State Total for Table Grapes:  $159.73
2020 State Total for White Wine Grapes:  $554.16
2020 State Total for Red Wine Grapes:  $1022.06</t>
        </r>
      </text>
    </comment>
    <comment ref="S10" authorId="0" shapeId="0" xr:uid="{00000000-0006-0000-0E00-000002000000}">
      <text>
        <r>
          <rPr>
            <b/>
            <sz val="8"/>
            <color indexed="81"/>
            <rFont val="Tahoma"/>
            <family val="2"/>
          </rPr>
          <t xml:space="preserve">About Zero Values and Assessment Calculations:
</t>
        </r>
        <r>
          <rPr>
            <sz val="8"/>
            <color indexed="81"/>
            <rFont val="Tahoma"/>
            <family val="2"/>
          </rPr>
          <t xml:space="preserve">When the Table 10 value is zero, use the first successful method below:
a.  Use the lowest district value for that variety.
b.  If all district values are zero for that variety or the variety does not appear in Table 10, then use the following value for the type of grape:
2020 State Total for Rasin Grapes:  $250.58
2020 State Total for Table Grapes:  $159.73
2020 State Total for White Wine Grapes:  $554.16
2020 State Total for Red Wine Grapes:  $1022.06
</t>
        </r>
      </text>
    </comment>
    <comment ref="B11" authorId="0" shapeId="0" xr:uid="{00000000-0006-0000-0E00-000003000000}">
      <text>
        <r>
          <rPr>
            <b/>
            <sz val="8"/>
            <color indexed="81"/>
            <rFont val="Tahoma"/>
            <family val="2"/>
          </rPr>
          <t xml:space="preserve">About Zero Values and Assessment Calculations:
</t>
        </r>
        <r>
          <rPr>
            <sz val="8"/>
            <color indexed="81"/>
            <rFont val="Tahoma"/>
            <family val="2"/>
          </rPr>
          <t>When the Table 10 value is zero, use the first successful method below:
a.  Use the lowest district value for that variety.
b.  If all district values are zero for that variety or the variety does not appear in Table 10, then use the following value for the type of grape:
2020 State Total for Rasin Grapes:  $250.58
2020 State Total for Table Grapes:  $159.73
2020 State Total for White Wine Grapes:  $554.16
2020 State Total for Red Wine Grapes:  $1022.06</t>
        </r>
      </text>
    </comment>
    <comment ref="B27" authorId="0" shapeId="0" xr:uid="{00000000-0006-0000-0E00-000005000000}">
      <text>
        <r>
          <rPr>
            <b/>
            <sz val="8"/>
            <color indexed="81"/>
            <rFont val="Tahoma"/>
            <family val="2"/>
          </rPr>
          <t>About Zero Values and Assessment Calculations:</t>
        </r>
        <r>
          <rPr>
            <sz val="8"/>
            <color indexed="81"/>
            <rFont val="Tahoma"/>
            <family val="2"/>
          </rPr>
          <t xml:space="preserve">
When the Table 10 value is zero, use the first successful method below:
a.  Use the lowest district value for that variety.
b.  If all district values are zero for that variety or the variety does not appear in Table 10, then use the following value for the type of grape:
2020 State Total for Rasin Grapes:  $250.58
2020 State Total for Table Grapes:  $159.73
2020 State Total for White Wine Grapes:  $554.16
2020 State Total for Red Wine Grapes:  $1022.06</t>
        </r>
      </text>
    </comment>
    <comment ref="S74" authorId="0" shapeId="0" xr:uid="{00000000-0006-0000-0E00-000006000000}">
      <text>
        <r>
          <rPr>
            <b/>
            <sz val="8"/>
            <color indexed="81"/>
            <rFont val="Tahoma"/>
            <family val="2"/>
          </rPr>
          <t xml:space="preserve">About Zero Values and Assessment Calculations:
</t>
        </r>
        <r>
          <rPr>
            <sz val="8"/>
            <color indexed="81"/>
            <rFont val="Tahoma"/>
            <family val="2"/>
          </rPr>
          <t>When the Table 10 value is zero, use the first successful method below:
a.  Use the lowest district value for that variety.
b.  If all district values are zero for that variety or the variety does not appear in Table 10, then use the following value for the type of grape:
2020 State Total for Rasin Grapes:  $250.58
2020 State Total for Table Grapes:  $159.73
2020 State Total for White Wine Grapes:  $554.16
2020 State Total for Red Wine Grapes:  $1022.06</t>
        </r>
      </text>
    </comment>
    <comment ref="B75" authorId="0" shapeId="0" xr:uid="{00000000-0006-0000-0E00-000007000000}">
      <text>
        <r>
          <rPr>
            <b/>
            <sz val="8"/>
            <color indexed="81"/>
            <rFont val="Tahoma"/>
            <family val="2"/>
          </rPr>
          <t xml:space="preserve">About Zero Values and Assessment Calculations:
</t>
        </r>
        <r>
          <rPr>
            <sz val="8"/>
            <color indexed="81"/>
            <rFont val="Tahoma"/>
            <family val="2"/>
          </rPr>
          <t>When the Table 10 value is zero, use the first successful method below:
a.  Use the lowest district value for that variety.
b.  If all district values are zero for that variety or the variety does not appear in Table 10, then use the following value for the type of grape:
2020 State Total for Rasin Grapes:  $250.58
2020 State Total for Table Grapes:  $159.73
2020 State Total for White Wine Grapes:  $554.16
2020 State Total for Red Wine Grapes:  $1022.06</t>
        </r>
      </text>
    </comment>
    <comment ref="S136" authorId="0" shapeId="0" xr:uid="{00000000-0006-0000-0E00-000008000000}">
      <text>
        <r>
          <rPr>
            <b/>
            <sz val="8"/>
            <color indexed="81"/>
            <rFont val="Tahoma"/>
            <family val="2"/>
          </rPr>
          <t>About Zero Values and Assessment Calculations:</t>
        </r>
        <r>
          <rPr>
            <sz val="8"/>
            <color indexed="81"/>
            <rFont val="Tahoma"/>
            <family val="2"/>
          </rPr>
          <t xml:space="preserve">
When the Table 10 value is zero, use the first successful method below:
a.  Use the lowest district value for that variety.
b.  If all district values are zero for that variety or the variety does not appear in Table 10, then use the following value for the type of grape:
2020 State Total for Rasin Grapes:  $250.58
2020 State Total for Table Grapes:  $159.73
2020 State Total for White Wine Grapes:  $554.16
2020 State Total for Red Wine Grapes:  $1022.06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92" authorId="0" shapeId="0" xr:uid="{00000000-0006-0000-0100-000001000000}">
      <text>
        <r>
          <rPr>
            <sz val="8"/>
            <color indexed="81"/>
            <rFont val="Tahoma"/>
            <family val="2"/>
          </rPr>
          <t xml:space="preserve">
Example of a popup comment box.</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520" authorId="0" shapeId="0" xr:uid="{00000000-0006-0000-0200-000006000000}">
      <text>
        <r>
          <rPr>
            <sz val="8"/>
            <color indexed="81"/>
            <rFont val="Tahoma"/>
            <family val="2"/>
          </rPr>
          <t>Total tons of resold grapes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516" authorId="0" shapeId="0" xr:uid="{00000000-0006-0000-0300-000007000000}">
      <text>
        <r>
          <rPr>
            <sz val="8"/>
            <color indexed="81"/>
            <rFont val="Tahoma"/>
            <family val="2"/>
          </rPr>
          <t>Totals tons of repurchased grapes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M4" authorId="0" shapeId="0" xr:uid="{00000000-0006-0000-0400-000001000000}">
      <text>
        <r>
          <rPr>
            <b/>
            <sz val="8"/>
            <color indexed="81"/>
            <rFont val="Tahoma"/>
            <family val="2"/>
          </rPr>
          <t>Pierce's Disease Assessment</t>
        </r>
        <r>
          <rPr>
            <sz val="8"/>
            <color indexed="81"/>
            <rFont val="Tahoma"/>
            <family val="2"/>
          </rPr>
          <t xml:space="preserve">
Question 2 Subtotal.
Grapes grown by your operation and crushed by some other operation are assessed as grapes not purchased per Pierce's Disease Assessment instructions.  This subtotal will automatically be entered into the "Assessment Totals" worksheet for you.  (Question 2 calculation details are at the right here in Question 2 worksheet.)</t>
        </r>
      </text>
    </comment>
    <comment ref="M11" authorId="0" shapeId="0" xr:uid="{00000000-0006-0000-0400-000006000000}">
      <text>
        <r>
          <rPr>
            <sz val="8"/>
            <color indexed="81"/>
            <rFont val="Tahoma"/>
            <family val="2"/>
          </rPr>
          <t>Total tons of grapes grown by you that were crushed by another winery for you.</t>
        </r>
      </text>
    </comment>
    <comment ref="O11" authorId="0" shapeId="0" xr:uid="{00000000-0006-0000-0400-000007000000}">
      <text>
        <r>
          <rPr>
            <sz val="8"/>
            <color indexed="81"/>
            <rFont val="Tahoma"/>
            <family val="2"/>
          </rPr>
          <t>Question 2 Subtotal:
 value of grapes not purchased.</t>
        </r>
      </text>
    </comment>
    <comment ref="P11" authorId="0" shapeId="0" xr:uid="{00000000-0006-0000-0400-000008000000}">
      <text>
        <r>
          <rPr>
            <sz val="8"/>
            <color indexed="81"/>
            <rFont val="Tahoma"/>
            <family val="2"/>
          </rPr>
          <t>Question 2 Subtotal:
Pierce's Disease Assessment 1B
for grapes not purchased.</t>
        </r>
      </text>
    </comment>
    <comment ref="J12" authorId="0" shapeId="0" xr:uid="{00000000-0006-0000-0400-00000B000000}">
      <text>
        <r>
          <rPr>
            <b/>
            <sz val="8"/>
            <color indexed="81"/>
            <rFont val="Tahoma"/>
            <family val="2"/>
          </rPr>
          <t>REPURCHASED:</t>
        </r>
        <r>
          <rPr>
            <sz val="8"/>
            <color indexed="81"/>
            <rFont val="Tahoma"/>
            <family val="2"/>
          </rPr>
          <t xml:space="preserve">
Grapes repurchased (Question 1C)  from someone other than the original grower and then crushed for you by another processor are subtotaled and automatically entered onto line 1 here.  You do not have to retype any information about these grapes here in Question 2.  They have are aready listed in Question 1C. </t>
        </r>
      </text>
    </comment>
    <comment ref="E16" authorId="0" shapeId="0" xr:uid="{00000000-0006-0000-0400-00000F000000}">
      <text>
        <r>
          <rPr>
            <b/>
            <sz val="8"/>
            <color indexed="81"/>
            <rFont val="Tahoma"/>
            <family val="2"/>
          </rPr>
          <t xml:space="preserve">
REPURCHASED:</t>
        </r>
        <r>
          <rPr>
            <sz val="8"/>
            <color indexed="81"/>
            <rFont val="Tahoma"/>
            <family val="2"/>
          </rPr>
          <t xml:space="preserve">
Grapes repurchased (Question 1C)  from someone other than the original grower and then crushed for you by another processor are subtotaled and automatically entered onto line 1 here.
Since they are aready listed in Question 1C, you do not have to retype any information about these grapes here in Question 2.    BUT please indicate who crushed them for you back in Question 1C (at the far right of that worksheet).</t>
        </r>
      </text>
    </comment>
    <comment ref="G766" authorId="0" shapeId="0" xr:uid="{00000000-0006-0000-0400-000011000000}">
      <text>
        <r>
          <rPr>
            <sz val="8"/>
            <color indexed="81"/>
            <rFont val="Tahoma"/>
            <family val="2"/>
          </rPr>
          <t>Total tons of grapes crushed by others for you.</t>
        </r>
      </text>
    </comment>
    <comment ref="M766" authorId="0" shapeId="0" xr:uid="{00000000-0006-0000-0400-000012000000}">
      <text>
        <r>
          <rPr>
            <sz val="8"/>
            <color indexed="81"/>
            <rFont val="Tahoma"/>
            <family val="2"/>
          </rPr>
          <t>Total tons of grapes grown by you that were crushed by another winery for you.</t>
        </r>
      </text>
    </comment>
    <comment ref="O766" authorId="0" shapeId="0" xr:uid="{00000000-0006-0000-0400-000013000000}">
      <text>
        <r>
          <rPr>
            <sz val="8"/>
            <color indexed="81"/>
            <rFont val="Tahoma"/>
            <family val="2"/>
          </rPr>
          <t>Question 2 Subtotal:
 value of grapes not purchased.</t>
        </r>
      </text>
    </comment>
    <comment ref="P766" authorId="0" shapeId="0" xr:uid="{00000000-0006-0000-0400-000014000000}">
      <text>
        <r>
          <rPr>
            <sz val="8"/>
            <color indexed="81"/>
            <rFont val="Tahoma"/>
            <family val="2"/>
          </rPr>
          <t>Question 2 Subtotal:
Pierce's Disease Assessment 1B
for grapes not purchased.</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J2" authorId="0" shapeId="0" xr:uid="{00000000-0006-0000-0500-000001000000}">
      <text>
        <r>
          <rPr>
            <b/>
            <sz val="8"/>
            <color indexed="81"/>
            <rFont val="Tahoma"/>
            <family val="2"/>
          </rPr>
          <t>OPTIONAL: Pierce's Disease Assessment</t>
        </r>
        <r>
          <rPr>
            <sz val="8"/>
            <color indexed="81"/>
            <rFont val="Tahoma"/>
            <family val="2"/>
          </rPr>
          <t xml:space="preserve">
Question 3 Subtotal for grapes which you indicate you wish to pay the Pierce's Disease Assessment.
Usually you would not pay the Pierce's Disease assessment for grapes you crush for other processors.
Some wineries do pay this assessment for other processors even though they are not required to by law.
If you choose to use this option, this subtotal will automatically be entered into the "Assessment Totals" worksheet for you.  (Question 3 calculation details are at the right here in Question 3 worksheet.)</t>
        </r>
      </text>
    </comment>
    <comment ref="J8" authorId="0" shapeId="0" xr:uid="{00000000-0006-0000-0500-000002000000}">
      <text>
        <r>
          <rPr>
            <sz val="8"/>
            <color indexed="81"/>
            <rFont val="Tahoma"/>
            <family val="2"/>
          </rPr>
          <t xml:space="preserve">Usually you would not pay the Pierce's Disease assessment for grapes you crush for other processors.
Some wineries do pay this assessment for other processors even though they are not required to by law.
If you have paid the assessment for the grapes you crushed for another winery, put a 1 in this column on the line for these grapes; else, leave it blank.  Indicate line-by-line.
Doing this will increase you assessment.
</t>
        </r>
      </text>
    </comment>
    <comment ref="N9" authorId="0" shapeId="0" xr:uid="{00000000-0006-0000-0500-000004000000}">
      <text>
        <r>
          <rPr>
            <sz val="8"/>
            <color indexed="81"/>
            <rFont val="Tahoma"/>
            <family val="2"/>
          </rPr>
          <t xml:space="preserve">Total tons of grapes that you crushed for other processors for which you have paid the Pierce's Disease assessment.
</t>
        </r>
      </text>
    </comment>
    <comment ref="P9" authorId="0" shapeId="0" xr:uid="{00000000-0006-0000-0500-000005000000}">
      <text>
        <r>
          <rPr>
            <sz val="8"/>
            <color indexed="81"/>
            <rFont val="Tahoma"/>
            <family val="2"/>
          </rPr>
          <t>Question 3 Subtotal:
 value of grapes not purchased.</t>
        </r>
      </text>
    </comment>
    <comment ref="Q9" authorId="0" shapeId="0" xr:uid="{00000000-0006-0000-0500-000006000000}">
      <text>
        <r>
          <rPr>
            <sz val="8"/>
            <color indexed="81"/>
            <rFont val="Tahoma"/>
            <family val="2"/>
          </rPr>
          <t>Question 3 Subtotal:
Pierce's Disease Assessment 1B
for grapes not purchased.</t>
        </r>
      </text>
    </comment>
    <comment ref="G1014" authorId="0" shapeId="0" xr:uid="{00000000-0006-0000-0500-00000B000000}">
      <text>
        <r>
          <rPr>
            <sz val="8"/>
            <color indexed="81"/>
            <rFont val="Tahoma"/>
            <family val="2"/>
          </rPr>
          <t>Total tons of grapes that you crushed for other operations who have purchased grapes.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4" authorId="0" shapeId="0" xr:uid="{00000000-0006-0000-0700-00000F000000}">
      <text>
        <r>
          <rPr>
            <sz val="8"/>
            <color indexed="81"/>
            <rFont val="Tahoma"/>
            <family val="2"/>
          </rPr>
          <t>Required For Pierce's Disease Assessment:
Enter a 1 into this column for grapes which you grew and also crushed at your facility; else, leave the cell blank.  
Keep the grapes which you grew and also crushed at your facility on separate lines from other grapes which you purchase and or crush.
Indicate line-by-line.</t>
        </r>
      </text>
    </comment>
    <comment ref="M9" authorId="0" shapeId="0" xr:uid="{46F2C023-96B2-4D80-BCBD-64D7F3EF072D}">
      <text>
        <r>
          <rPr>
            <b/>
            <sz val="11"/>
            <color indexed="81"/>
            <rFont val="Tahoma"/>
            <family val="2"/>
          </rPr>
          <t xml:space="preserve">A "Non-Related Purchase" is any purchase where there is less than 5% common ownership between the buyer and the seller.  
</t>
        </r>
        <r>
          <rPr>
            <sz val="11"/>
            <color indexed="81"/>
            <rFont val="Tahoma"/>
            <family val="2"/>
          </rPr>
          <t>If your purchase was non-related, enter your purchased tonnage into both columns 5 AND 6 of the Datapage. 
If your purchase was related (&gt;5% common ownership between buyer and seller OR a long term lease situation), enter your purchased tonnage into column 5 of the Datapage and enter ZERO in column 6.</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4" authorId="0" shapeId="0" xr:uid="{00000000-0006-0000-0900-000001000000}">
      <text>
        <r>
          <rPr>
            <sz val="8"/>
            <color indexed="81"/>
            <rFont val="Tahoma"/>
            <family val="2"/>
          </rPr>
          <t>District totals for tons crushed at your facility.
Sum by District of:
Data Page, Section I, Column 3.
Question 3, Over the Scale Tons
Question 4, Over the Scale Tons
Question 1C, Over the Scale Tons (Crushed by You)</t>
        </r>
      </text>
    </comment>
    <comment ref="D4" authorId="0" shapeId="0" xr:uid="{00000000-0006-0000-0900-000002000000}">
      <text>
        <r>
          <rPr>
            <sz val="8"/>
            <color indexed="81"/>
            <rFont val="Tahoma"/>
            <family val="2"/>
          </rPr>
          <t>District totals for all purchased tons.
(from Data Page, Section II, Column 5 only)</t>
        </r>
      </text>
    </comment>
    <comment ref="E4" authorId="0" shapeId="0" xr:uid="{00000000-0006-0000-0900-000003000000}">
      <text>
        <r>
          <rPr>
            <sz val="8"/>
            <color indexed="81"/>
            <rFont val="Tahoma"/>
            <family val="2"/>
          </rPr>
          <t>District totals for Non-related purchased tons.
(from Data Page, Section II, Column 6 only)</t>
        </r>
      </text>
    </comment>
    <comment ref="F4" authorId="0" shapeId="0" xr:uid="{00000000-0006-0000-0900-000004000000}">
      <text>
        <r>
          <rPr>
            <sz val="8"/>
            <color indexed="81"/>
            <rFont val="Tahoma"/>
            <family val="2"/>
          </rPr>
          <t>District totals for tons purchased for distilling materials.
(from Data Page, Section III, Column 17 only)</t>
        </r>
      </text>
    </comment>
    <comment ref="C25" authorId="0" shapeId="0" xr:uid="{00000000-0006-0000-0900-000005000000}">
      <text>
        <r>
          <rPr>
            <sz val="8"/>
            <color indexed="81"/>
            <rFont val="Tahoma"/>
            <family val="2"/>
          </rPr>
          <t>Section A., Line 10, Tons Crushed.</t>
        </r>
      </text>
    </comment>
    <comment ref="D25" authorId="0" shapeId="0" xr:uid="{00000000-0006-0000-0900-000006000000}">
      <text>
        <r>
          <rPr>
            <sz val="8"/>
            <color indexed="81"/>
            <rFont val="Tahoma"/>
            <family val="2"/>
          </rPr>
          <t>Calculated from
Section A., Line 10, All Purchased Tons
Does not include the tons purchased for distilling materials.</t>
        </r>
      </text>
    </comment>
    <comment ref="E25" authorId="0" shapeId="0" xr:uid="{00000000-0006-0000-0900-000007000000}">
      <text>
        <r>
          <rPr>
            <sz val="8"/>
            <color indexed="81"/>
            <rFont val="Tahoma"/>
            <family val="2"/>
          </rPr>
          <t>Section A., Line 10, Non-related Purchased Tons.</t>
        </r>
      </text>
    </comment>
    <comment ref="F25" authorId="0" shapeId="0" xr:uid="{00000000-0006-0000-0900-000008000000}">
      <text>
        <r>
          <rPr>
            <sz val="8"/>
            <color indexed="81"/>
            <rFont val="Tahoma"/>
            <family val="2"/>
          </rPr>
          <t>Calculated from
Section A., Line 10, All Purchased Tons.
Just the tonnage purchased for distilling materials.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4" authorId="0" shapeId="0" xr:uid="{00000000-0006-0000-0A00-000001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List>
</comments>
</file>

<file path=xl/sharedStrings.xml><?xml version="1.0" encoding="utf-8"?>
<sst xmlns="http://schemas.openxmlformats.org/spreadsheetml/2006/main" count="3405" uniqueCount="1546">
  <si>
    <t>from another</t>
  </si>
  <si>
    <t>from Growers</t>
  </si>
  <si>
    <t>Processors</t>
  </si>
  <si>
    <t xml:space="preserve"> Your Facility</t>
  </si>
  <si>
    <t>Processor.</t>
  </si>
  <si>
    <t>then crushed</t>
  </si>
  <si>
    <t>Indicator</t>
  </si>
  <si>
    <t>(DataPage)</t>
  </si>
  <si>
    <t>(Question 3)</t>
  </si>
  <si>
    <t>(Question 4)</t>
  </si>
  <si>
    <t>(Question 1C)</t>
  </si>
  <si>
    <t>(for wine, …)</t>
  </si>
  <si>
    <t>(distilling)</t>
  </si>
  <si>
    <t>(Question 2)</t>
  </si>
  <si>
    <t>(Question 1B)</t>
  </si>
  <si>
    <t>(Question 1c)</t>
  </si>
  <si>
    <t>A.</t>
  </si>
  <si>
    <t>B.</t>
  </si>
  <si>
    <t>Varieties</t>
  </si>
  <si>
    <t>VarCode</t>
  </si>
  <si>
    <t>error indicators</t>
  </si>
  <si>
    <t>comment</t>
  </si>
  <si>
    <t>indicator</t>
  </si>
  <si>
    <t>Balance of Crushed and Purchased Tonnage by District</t>
  </si>
  <si>
    <t>Balance of Crushed and Purchased Tonnage by Variety.</t>
  </si>
  <si>
    <t>Districts</t>
  </si>
  <si>
    <t>Balance Districts</t>
  </si>
  <si>
    <t>Balance Varieties</t>
  </si>
  <si>
    <t>TOTAL</t>
  </si>
  <si>
    <t>Equal</t>
  </si>
  <si>
    <t>(Should</t>
  </si>
  <si>
    <t>Zero)</t>
  </si>
  <si>
    <t>at your firm.</t>
  </si>
  <si>
    <t>12) Go to the Assessment Totals worksheet and look for errors.  (This page is automatically filled in for you.)</t>
  </si>
  <si>
    <t>Check your workbook subtotals by district.</t>
  </si>
  <si>
    <t>Check your workbook subtotals by variety.</t>
  </si>
  <si>
    <t>(Grown by &amp; Crushed at</t>
  </si>
  <si>
    <t>Definitions of California Grape Pricing Districts.</t>
  </si>
  <si>
    <t>Following these guidelines will preserve this workbook's features and formulas.</t>
  </si>
  <si>
    <t>If you need to delete entries, highlight the information you want to erase and press the delete key.</t>
  </si>
  <si>
    <t>VINTAGE RED</t>
  </si>
  <si>
    <t>BLANC SEEDLESS</t>
  </si>
  <si>
    <t>GRAPE KING</t>
  </si>
  <si>
    <t>LUISCO</t>
  </si>
  <si>
    <t>NICOLO</t>
  </si>
  <si>
    <t>SWEET BETH</t>
  </si>
  <si>
    <t>SWEET CELEBRATION</t>
  </si>
  <si>
    <t>GAMAY NOIR AU JUS BLANC</t>
  </si>
  <si>
    <t>ST LAURENT</t>
  </si>
  <si>
    <t>KADARKA</t>
  </si>
  <si>
    <t>PICPOUL BLANC</t>
  </si>
  <si>
    <t>Never click on "Cut" or press Ctrl-X.</t>
  </si>
  <si>
    <t>3)  A popup menu will appear.  Click on  "Paste Special"  within this popup.</t>
  </si>
  <si>
    <t>4)  A small window will appear titled  "Paste Special."  Within this window, select the "Values" item</t>
  </si>
  <si>
    <t>1)  Completely fill out the Introduction worksheet.  Read this section and the Notes section below.  Read the top</t>
  </si>
  <si>
    <t>2)  Fill out worksheets for Questions 1 through 4 completely first.  This will save you time on the Data Page.</t>
  </si>
  <si>
    <t>If you are systematic, it makes filling out this workbook much easier.  Try to keep grapes of differing histories</t>
  </si>
  <si>
    <t>The worksheets in this workbook are protected to prevent accidental damage to the formulas.</t>
  </si>
  <si>
    <t>have just typed will not be accepted.  The workbook will not allow you to insert or to delete lines neither</t>
  </si>
  <si>
    <t>the red error shading may not go away no matter what value you type--see cutting, copying and pasting below.)</t>
  </si>
  <si>
    <t>If your workbook becomes damaged from cutting or improper pasting, you may not be able to clear the red error</t>
  </si>
  <si>
    <t>The best thing to do is to start over with a new empty workbook.  You can retrieve your data from the damaged</t>
  </si>
  <si>
    <t>workbook and paste it into the fresh undamaged workbook, but you must use the "Paste Special" method.</t>
  </si>
  <si>
    <t>Damaged Workbook?</t>
  </si>
  <si>
    <t>messages by simply typing in the correct value for the cell.  Also you may see cell contents like #VALUE or #REF!.</t>
  </si>
  <si>
    <t>VALDEPENAS</t>
  </si>
  <si>
    <t>VALDIGUIE</t>
  </si>
  <si>
    <t>VENNENTINO</t>
  </si>
  <si>
    <t>VERDELHO</t>
  </si>
  <si>
    <t>VERNACCIA</t>
  </si>
  <si>
    <t>VIDAL</t>
  </si>
  <si>
    <t>VIOGNIER</t>
  </si>
  <si>
    <t>WHITE CONCORD</t>
  </si>
  <si>
    <t>WHITE MALAGA</t>
  </si>
  <si>
    <t>ZINFANDEL</t>
  </si>
  <si>
    <t>Data Page</t>
  </si>
  <si>
    <t>Worksheet Tab Name.</t>
  </si>
  <si>
    <t>Contents of this Workbook</t>
  </si>
  <si>
    <t>Contents</t>
  </si>
  <si>
    <t>Question 1c.</t>
  </si>
  <si>
    <t>Question 2.</t>
  </si>
  <si>
    <t>Question 3.</t>
  </si>
  <si>
    <t>Question 4.</t>
  </si>
  <si>
    <t>Section A.</t>
  </si>
  <si>
    <t>Section B.</t>
  </si>
  <si>
    <t>General Information: RESELL</t>
  </si>
  <si>
    <t>General Information: REPURCHASE</t>
  </si>
  <si>
    <t>Grape Crush and Purchase Inquiry Summary: Section A.</t>
  </si>
  <si>
    <t>Grape Crush and Purchase Inquiry Summary: Section B.</t>
  </si>
  <si>
    <t xml:space="preserve">Variety </t>
  </si>
  <si>
    <t>District</t>
  </si>
  <si>
    <t>Grown</t>
  </si>
  <si>
    <t>Where</t>
  </si>
  <si>
    <t>Use</t>
  </si>
  <si>
    <t>Office</t>
  </si>
  <si>
    <t>Brix</t>
  </si>
  <si>
    <t>All</t>
  </si>
  <si>
    <t>Purchased</t>
  </si>
  <si>
    <t>Non-Related</t>
  </si>
  <si>
    <t>Plus and Minus</t>
  </si>
  <si>
    <t>Base Price</t>
  </si>
  <si>
    <t>Per Ton</t>
  </si>
  <si>
    <t>Acceptable</t>
  </si>
  <si>
    <t>Brix Limits</t>
  </si>
  <si>
    <t>Base</t>
  </si>
  <si>
    <t>Question 1, 1a, 1b.</t>
  </si>
  <si>
    <t>If Yes:</t>
  </si>
  <si>
    <t>YES</t>
  </si>
  <si>
    <t>NO</t>
  </si>
  <si>
    <t>Variety</t>
  </si>
  <si>
    <t>Tons</t>
  </si>
  <si>
    <t>Crushed</t>
  </si>
  <si>
    <t>GRAPE CRUSH AND PURCHASE SUMMARY</t>
  </si>
  <si>
    <t>SECTION A.</t>
  </si>
  <si>
    <t>1.</t>
  </si>
  <si>
    <t>2.</t>
  </si>
  <si>
    <t>Non-related</t>
  </si>
  <si>
    <t>Grown by</t>
  </si>
  <si>
    <t>Your</t>
  </si>
  <si>
    <t>Firm</t>
  </si>
  <si>
    <t xml:space="preserve">    c. Grown by your firm.</t>
  </si>
  <si>
    <t>3a.</t>
  </si>
  <si>
    <t>3b.</t>
  </si>
  <si>
    <t>3c.</t>
  </si>
  <si>
    <t>4.</t>
  </si>
  <si>
    <t>5.</t>
  </si>
  <si>
    <t>6.</t>
  </si>
  <si>
    <t>7.</t>
  </si>
  <si>
    <t>8.</t>
  </si>
  <si>
    <t>9.</t>
  </si>
  <si>
    <t>10.</t>
  </si>
  <si>
    <t>11.</t>
  </si>
  <si>
    <t>NOTE:</t>
  </si>
  <si>
    <t>SECTION B.</t>
  </si>
  <si>
    <t>District 1</t>
  </si>
  <si>
    <t>District 2</t>
  </si>
  <si>
    <t>District 3</t>
  </si>
  <si>
    <t>District 4</t>
  </si>
  <si>
    <t>District 5</t>
  </si>
  <si>
    <t>District 6</t>
  </si>
  <si>
    <t>District 7</t>
  </si>
  <si>
    <t>District 8</t>
  </si>
  <si>
    <t>District 9</t>
  </si>
  <si>
    <t>District 10</t>
  </si>
  <si>
    <t>District 11</t>
  </si>
  <si>
    <t>District 12</t>
  </si>
  <si>
    <t>District 13</t>
  </si>
  <si>
    <t>District 14</t>
  </si>
  <si>
    <t>District 15</t>
  </si>
  <si>
    <t>District 16</t>
  </si>
  <si>
    <t>District 17</t>
  </si>
  <si>
    <t>Data Page Totals</t>
  </si>
  <si>
    <t>Grand Total Tons Sec. B</t>
  </si>
  <si>
    <t>Grand Total Tons Sec. A</t>
  </si>
  <si>
    <t>A.  Purchased Grapes:</t>
  </si>
  <si>
    <t>Total Value</t>
  </si>
  <si>
    <t>other than</t>
  </si>
  <si>
    <t>(tons)</t>
  </si>
  <si>
    <t>B. Grapes Not Purchased</t>
  </si>
  <si>
    <t>A. Over 100 Tons Received:</t>
  </si>
  <si>
    <t>B. 100 Tons or Less Received:</t>
  </si>
  <si>
    <t>Assessment Subtotal</t>
  </si>
  <si>
    <t>Assessment Totals</t>
  </si>
  <si>
    <t>Table 10.</t>
  </si>
  <si>
    <t>Description of Worksheet.</t>
  </si>
  <si>
    <t>Assessment Report Totals.</t>
  </si>
  <si>
    <t>Value</t>
  </si>
  <si>
    <t>Calculated Values</t>
  </si>
  <si>
    <t>Tonnage</t>
  </si>
  <si>
    <t>1=YES; else leave blank.</t>
  </si>
  <si>
    <t>Special Notes</t>
  </si>
  <si>
    <t>GROWN</t>
  </si>
  <si>
    <t>PURCHASED</t>
  </si>
  <si>
    <t>REPURCHASED</t>
  </si>
  <si>
    <t>Dist 1</t>
  </si>
  <si>
    <t>Dist 2</t>
  </si>
  <si>
    <t>Dist 3</t>
  </si>
  <si>
    <t>Dist 4</t>
  </si>
  <si>
    <t>Dist 5</t>
  </si>
  <si>
    <t>Dist 6</t>
  </si>
  <si>
    <t>Dist 7</t>
  </si>
  <si>
    <t>Dist 8</t>
  </si>
  <si>
    <t>Dist 9</t>
  </si>
  <si>
    <t>Dist 10</t>
  </si>
  <si>
    <t>Dist 11</t>
  </si>
  <si>
    <t>Dist 12</t>
  </si>
  <si>
    <t>MOG crushed</t>
  </si>
  <si>
    <t>and subtracted</t>
  </si>
  <si>
    <t>Dist 13</t>
  </si>
  <si>
    <t>Dist 14</t>
  </si>
  <si>
    <t>Dist 15</t>
  </si>
  <si>
    <t>Dist 16</t>
  </si>
  <si>
    <t>Dist 17</t>
  </si>
  <si>
    <t>Fiesta</t>
  </si>
  <si>
    <t>Thompson Seedless</t>
  </si>
  <si>
    <t>Total Raisin</t>
  </si>
  <si>
    <t>TABLE GRAPES:</t>
  </si>
  <si>
    <t>WINE GRAPES (WHITE):</t>
  </si>
  <si>
    <t>WINE GRAPES (RED):</t>
  </si>
  <si>
    <t>Total Wine</t>
  </si>
  <si>
    <t>Total All Varieties</t>
  </si>
  <si>
    <t>Totals from Data Page for comparison.</t>
  </si>
  <si>
    <t>Purchased for Distilling</t>
  </si>
  <si>
    <t>ASSESSMENTS, REPORT #1</t>
  </si>
  <si>
    <t>PIERCE'S DISEASE, GRAPE CRUSH, AND GRAPE ACREAGE</t>
  </si>
  <si>
    <t>TABLE 10:</t>
  </si>
  <si>
    <t>WEIGHTED AVERAGE GROWERS RETURNS PER TON DELIVERED BASIS NON-RELATED PURCHASE</t>
  </si>
  <si>
    <t>from purchased</t>
  </si>
  <si>
    <t>tonnage.</t>
  </si>
  <si>
    <t>FOR WINE, CONCENTRATE, JUICE, VINEGAR AND BEVERAGE BRANDY BY CALIFORNIA PROCESSORS</t>
  </si>
  <si>
    <t xml:space="preserve">(See ASSESSMENTS, REPORT #1 form for instructions </t>
  </si>
  <si>
    <t>on Pierce's Disease assessment calculations.)</t>
  </si>
  <si>
    <t>Data Page: Identification, Sections I, II and III.</t>
  </si>
  <si>
    <t>RAISIN GRAPES:</t>
  </si>
  <si>
    <t>Grape Varieties Listed Alphabetically</t>
  </si>
  <si>
    <t>Grape</t>
  </si>
  <si>
    <t>Comment</t>
  </si>
  <si>
    <t>officecode</t>
  </si>
  <si>
    <t>010-367</t>
  </si>
  <si>
    <t>Table</t>
  </si>
  <si>
    <t>016-226</t>
  </si>
  <si>
    <t>119-300</t>
  </si>
  <si>
    <t>164-020</t>
  </si>
  <si>
    <t>Wine-Red</t>
  </si>
  <si>
    <t>Wine-White</t>
  </si>
  <si>
    <t>Raisin</t>
  </si>
  <si>
    <t>Grape Variety</t>
  </si>
  <si>
    <t>(Material</t>
  </si>
  <si>
    <t>grapes.)</t>
  </si>
  <si>
    <t>Variety of grape and processing codes.</t>
  </si>
  <si>
    <t>For</t>
  </si>
  <si>
    <t>Have you or will you receive any grapes</t>
  </si>
  <si>
    <t>(person to contact</t>
  </si>
  <si>
    <t>for questions)</t>
  </si>
  <si>
    <t>If Yes</t>
  </si>
  <si>
    <t>If No</t>
  </si>
  <si>
    <t>Yes</t>
  </si>
  <si>
    <t>No</t>
  </si>
  <si>
    <t>650 Capitol Mall, Suite 6-100</t>
  </si>
  <si>
    <t>you must complete and return this report.</t>
  </si>
  <si>
    <t>Introduction</t>
  </si>
  <si>
    <t>Operation information and screening questions.</t>
  </si>
  <si>
    <t>Grape Crush and Purchase Inquiry Excel Workbook, Contents.</t>
  </si>
  <si>
    <t>OF THE CALIFORNIA DEPARTMENT OF FOOD AND AGRICULTURE</t>
  </si>
  <si>
    <r>
      <t xml:space="preserve">General Information: Grapes </t>
    </r>
    <r>
      <rPr>
        <b/>
        <sz val="12"/>
        <rFont val="Arial"/>
        <family val="2"/>
      </rPr>
      <t>crushed for you</t>
    </r>
    <r>
      <rPr>
        <sz val="12"/>
        <rFont val="Arial"/>
        <family val="2"/>
      </rPr>
      <t xml:space="preserve"> by other processors.</t>
    </r>
  </si>
  <si>
    <r>
      <t xml:space="preserve">General Information: Grapes </t>
    </r>
    <r>
      <rPr>
        <b/>
        <sz val="12"/>
        <rFont val="Arial"/>
        <family val="2"/>
      </rPr>
      <t>crushed by you</t>
    </r>
    <r>
      <rPr>
        <sz val="12"/>
        <rFont val="Arial"/>
        <family val="2"/>
      </rPr>
      <t xml:space="preserve"> for other processors.</t>
    </r>
  </si>
  <si>
    <r>
      <t xml:space="preserve">General Information: Grapes you crushed </t>
    </r>
    <r>
      <rPr>
        <b/>
        <sz val="12"/>
        <rFont val="Arial"/>
        <family val="2"/>
      </rPr>
      <t>for growers.</t>
    </r>
  </si>
  <si>
    <t>Previous</t>
  </si>
  <si>
    <t>Assessment</t>
  </si>
  <si>
    <t>(FromTable 10)</t>
  </si>
  <si>
    <t>Year's Grower</t>
  </si>
  <si>
    <t>Return Value</t>
  </si>
  <si>
    <t>Grapes not purchased for Pierce's Disease Assessment.</t>
  </si>
  <si>
    <t>Grown by your firrm and crushed by your firm.</t>
  </si>
  <si>
    <t>ABUNDANCE</t>
  </si>
  <si>
    <t>AGLIANICO</t>
  </si>
  <si>
    <t>ALBARINO</t>
  </si>
  <si>
    <t>this is included in OTHER WHITE WINE</t>
  </si>
  <si>
    <t>ALEATICO</t>
  </si>
  <si>
    <t>ALICANTE</t>
  </si>
  <si>
    <t>ALICANTE-GANZIN</t>
  </si>
  <si>
    <t>ALIGOTE</t>
  </si>
  <si>
    <t>ALMERIA</t>
  </si>
  <si>
    <t>ALMISSION</t>
  </si>
  <si>
    <t>ALVARELHAO</t>
  </si>
  <si>
    <t>AMBER</t>
  </si>
  <si>
    <t>AMERICA</t>
  </si>
  <si>
    <t>AMERICAN ROSE</t>
  </si>
  <si>
    <t>ARAMON</t>
  </si>
  <si>
    <t>ARNEIS</t>
  </si>
  <si>
    <t>AUSTRALIAN SHIRAZ</t>
  </si>
  <si>
    <t>AUTUMN ROYAL</t>
  </si>
  <si>
    <t>AUTUMN SEEDLESS</t>
  </si>
  <si>
    <t>BARBERA</t>
  </si>
  <si>
    <t>BASTARDO</t>
  </si>
  <si>
    <t>BECLAN</t>
  </si>
  <si>
    <t>BERENDA RED</t>
  </si>
  <si>
    <t>BICANE</t>
  </si>
  <si>
    <t>BIG RED</t>
  </si>
  <si>
    <t>BLACK BEAUTY</t>
  </si>
  <si>
    <t>BLACK EMERALD</t>
  </si>
  <si>
    <t>BLACK HAMBURG</t>
  </si>
  <si>
    <t>BLACK IMPERIAL BRAND</t>
  </si>
  <si>
    <t>BLACK MALVASIA</t>
  </si>
  <si>
    <t>BLACK MALVOISIE</t>
  </si>
  <si>
    <t>BLACK MOROCCO</t>
  </si>
  <si>
    <t>BLACK MUSCAT</t>
  </si>
  <si>
    <t>BLACK PEARL</t>
  </si>
  <si>
    <t>BLACK SEEDLESS</t>
  </si>
  <si>
    <t>BLACKROSE</t>
  </si>
  <si>
    <t>BLAUFRAENKISCH</t>
  </si>
  <si>
    <t>BLAVE ELBE</t>
  </si>
  <si>
    <t>BLUE PORTUGUES</t>
  </si>
  <si>
    <t>BLUSH SEEDLESS</t>
  </si>
  <si>
    <t>CABERNET FRANC</t>
  </si>
  <si>
    <t>CABERNET SAUVIGNON</t>
  </si>
  <si>
    <t>CALABRESE</t>
  </si>
  <si>
    <t>CALMERIA</t>
  </si>
  <si>
    <t>CALZIN</t>
  </si>
  <si>
    <t>CANAIOLO NERO</t>
  </si>
  <si>
    <t>CANNER</t>
  </si>
  <si>
    <t>CARDINAL</t>
  </si>
  <si>
    <t>CARIGNANE</t>
  </si>
  <si>
    <t>CARMENIERE</t>
  </si>
  <si>
    <t>CARMINE</t>
  </si>
  <si>
    <t>CARNELIAN</t>
  </si>
  <si>
    <t>CATARRATTO</t>
  </si>
  <si>
    <t>CENTENNIAL SEEDLESS</t>
  </si>
  <si>
    <t>CENTURIAN</t>
  </si>
  <si>
    <t>CHARBONO</t>
  </si>
  <si>
    <t>CHASSELAS DORE</t>
  </si>
  <si>
    <t>CHENIN BLANC</t>
  </si>
  <si>
    <t>CHILEAN</t>
  </si>
  <si>
    <t>CHRISTMAS ROSE</t>
  </si>
  <si>
    <t>COACHELLA JOE</t>
  </si>
  <si>
    <t>CONCORD</t>
  </si>
  <si>
    <t>CORNICHON</t>
  </si>
  <si>
    <t>CORRIN SEEDLESS</t>
  </si>
  <si>
    <t>CORTESE</t>
  </si>
  <si>
    <t>COUNOISE</t>
  </si>
  <si>
    <t>CRIMSON SEEDLESS</t>
  </si>
  <si>
    <t>CRIOLLA</t>
  </si>
  <si>
    <t>this is included in OTHER RED WINE</t>
  </si>
  <si>
    <t>CRISPY</t>
  </si>
  <si>
    <t>DAWN SEEDLESS</t>
  </si>
  <si>
    <t>DE CHAUNAC</t>
  </si>
  <si>
    <t>DIAMOND MUSCAT</t>
  </si>
  <si>
    <t>DOLCETTO</t>
  </si>
  <si>
    <t>DORNFELDER</t>
  </si>
  <si>
    <t>DOVINE</t>
  </si>
  <si>
    <t>DURIF</t>
  </si>
  <si>
    <t>EARLY BURGUNDY</t>
  </si>
  <si>
    <t>EARLY MUSCAT</t>
  </si>
  <si>
    <t>EARLY SWEET</t>
  </si>
  <si>
    <t>EMERALD RIESLING</t>
  </si>
  <si>
    <t>EMPERATRIZ</t>
  </si>
  <si>
    <t>EMPEROR</t>
  </si>
  <si>
    <t>EMPEROR SEEDLESS</t>
  </si>
  <si>
    <t>EMPRESS</t>
  </si>
  <si>
    <t>ERIN FEIZER</t>
  </si>
  <si>
    <t>EXOTIC</t>
  </si>
  <si>
    <t>FANTASY SEEDLESS</t>
  </si>
  <si>
    <t>FEHER SZAGOS</t>
  </si>
  <si>
    <t>FIANO</t>
  </si>
  <si>
    <t>FIESTA</t>
  </si>
  <si>
    <t>M.O.G</t>
  </si>
  <si>
    <t>1 in this column.</t>
  </si>
  <si>
    <t>FLAME TOKAY</t>
  </si>
  <si>
    <t>FLAMING RED</t>
  </si>
  <si>
    <t>FLORA</t>
  </si>
  <si>
    <t>FOCH</t>
  </si>
  <si>
    <t>FOLLE BLANCHE</t>
  </si>
  <si>
    <t>FREISA</t>
  </si>
  <si>
    <t>FRENCH COLOMBARD</t>
  </si>
  <si>
    <t>FRENCH SYRAH</t>
  </si>
  <si>
    <t>GALAXY</t>
  </si>
  <si>
    <t>GAMAY</t>
  </si>
  <si>
    <t>GAR LATE</t>
  </si>
  <si>
    <t>GAR MUSCAT</t>
  </si>
  <si>
    <t>GEWURZTRAMINER</t>
  </si>
  <si>
    <t>GOLD</t>
  </si>
  <si>
    <t>GOLDEN CHASSELAS</t>
  </si>
  <si>
    <t>GOLDEN MUSCAT</t>
  </si>
  <si>
    <t>GRACIANO</t>
  </si>
  <si>
    <t>GRAND NOIR</t>
  </si>
  <si>
    <t>GRECO</t>
  </si>
  <si>
    <t>GREEN HUNGARIAN</t>
  </si>
  <si>
    <t>GRENACHE BLANC</t>
  </si>
  <si>
    <t>GRENACHE NOIR</t>
  </si>
  <si>
    <t>GRIGNOLINO</t>
  </si>
  <si>
    <t>GROS COLMAN</t>
  </si>
  <si>
    <t>GROS VERDOT</t>
  </si>
  <si>
    <t>GUTEDEL</t>
  </si>
  <si>
    <t>HELENA</t>
  </si>
  <si>
    <t>HUNGARIAN MILLENIUM</t>
  </si>
  <si>
    <t>IMPERIAL CARDINAL</t>
  </si>
  <si>
    <t>INZOLIA</t>
  </si>
  <si>
    <t>JADE SEEDLESS</t>
  </si>
  <si>
    <t>JOHANNISBERG RIESLING</t>
  </si>
  <si>
    <t>JOLLY</t>
  </si>
  <si>
    <t>JULY MUSCAT</t>
  </si>
  <si>
    <t>KERNER</t>
  </si>
  <si>
    <t>KING RUBY</t>
  </si>
  <si>
    <t>KLEINBERGER</t>
  </si>
  <si>
    <t>KYOHO</t>
  </si>
  <si>
    <t>LADY FINGER</t>
  </si>
  <si>
    <t>LAGREIN</t>
  </si>
  <si>
    <t>LAMBRUSCO</t>
  </si>
  <si>
    <t>LATE SEEDLESS</t>
  </si>
  <si>
    <t>LENOIR</t>
  </si>
  <si>
    <t>MALBEC</t>
  </si>
  <si>
    <t>MARSANNE</t>
  </si>
  <si>
    <t>MELISSA</t>
  </si>
  <si>
    <t>MELON</t>
  </si>
  <si>
    <t>MERLOT</t>
  </si>
  <si>
    <t>MIDNIGHT SEEDLESS</t>
  </si>
  <si>
    <t>MILLARD ET DE GRASSET</t>
  </si>
  <si>
    <t>MISSION</t>
  </si>
  <si>
    <t>MONBADON</t>
  </si>
  <si>
    <t>MONDEUSE</t>
  </si>
  <si>
    <t>MONTEPULCIANO</t>
  </si>
  <si>
    <t>MONTONICO</t>
  </si>
  <si>
    <t>MOURVEDRE</t>
  </si>
  <si>
    <t>MUSCADELLE</t>
  </si>
  <si>
    <t>MUSCAT ALBARDIENS</t>
  </si>
  <si>
    <t>MUSCAT BLANC A PETITS GRAINS</t>
  </si>
  <si>
    <t>MUSCAT CANELLI</t>
  </si>
  <si>
    <t>MUSCAT FLAME</t>
  </si>
  <si>
    <t>MUSCAT ITALIA</t>
  </si>
  <si>
    <t>MUSCAT OF ALEXANDRIA</t>
  </si>
  <si>
    <t>MUSCAT ORANGE</t>
  </si>
  <si>
    <t>MUSCAT YELLOW</t>
  </si>
  <si>
    <t>MUSCHEL BLANC</t>
  </si>
  <si>
    <t>NEBBIOLO</t>
  </si>
  <si>
    <t>NEGROAMARO</t>
  </si>
  <si>
    <t>NIABELL</t>
  </si>
  <si>
    <t>OTHER RAISIN</t>
  </si>
  <si>
    <t>OTHER RED WINE</t>
  </si>
  <si>
    <t>OTHER TABLE</t>
  </si>
  <si>
    <t>OTHER WHITE WINE</t>
  </si>
  <si>
    <t>PANTALARIA</t>
  </si>
  <si>
    <t>PEARL OF CASABA</t>
  </si>
  <si>
    <t>PEDRO XIMENES</t>
  </si>
  <si>
    <t>PEDRO ZUMBON</t>
  </si>
  <si>
    <t>PERELLI 101</t>
  </si>
  <si>
    <t>PERLETTE</t>
  </si>
  <si>
    <t>PETIT BOUSCHET</t>
  </si>
  <si>
    <t>PETIT VERDOT</t>
  </si>
  <si>
    <t>PETITE SIRAH</t>
  </si>
  <si>
    <t>PEVERELLA</t>
  </si>
  <si>
    <t>PFEFFER CABERNET</t>
  </si>
  <si>
    <t>PINK THOMPSON SEEDLESS</t>
  </si>
  <si>
    <t>PINOT BLANC</t>
  </si>
  <si>
    <t>PINOT CHARDONNAY</t>
  </si>
  <si>
    <t>PINOT GRIGIO</t>
  </si>
  <si>
    <t>PINOT MEUNIER</t>
  </si>
  <si>
    <t>PINOT NOIR</t>
  </si>
  <si>
    <t>PINOT ST. GEORGE</t>
  </si>
  <si>
    <t>PINOTAGE</t>
  </si>
  <si>
    <t>PRIMA BLACK SEEDLESS</t>
  </si>
  <si>
    <t>PRIMITIVO</t>
  </si>
  <si>
    <t>QUEEN</t>
  </si>
  <si>
    <t>REBOLLA</t>
  </si>
  <si>
    <t>RED DIAMOND</t>
  </si>
  <si>
    <t>RED FLAME</t>
  </si>
  <si>
    <t>RED MALAGA</t>
  </si>
  <si>
    <t>RED ROSE</t>
  </si>
  <si>
    <t>RED VELTLINER</t>
  </si>
  <si>
    <t>REGAL SEEDLESS</t>
  </si>
  <si>
    <t>RIBIER</t>
  </si>
  <si>
    <t>RICHARDS BLACK</t>
  </si>
  <si>
    <t>RIESLING</t>
  </si>
  <si>
    <t>RISH BABA</t>
  </si>
  <si>
    <t>RKATSITELI</t>
  </si>
  <si>
    <t>ROSE ITO</t>
  </si>
  <si>
    <t>ROSE OF PERU</t>
  </si>
  <si>
    <t>ROSSINI</t>
  </si>
  <si>
    <t>ROUGE</t>
  </si>
  <si>
    <t>ROUSSANNE</t>
  </si>
  <si>
    <t>ROYAL BLACK SEEDLESS</t>
  </si>
  <si>
    <t>ROYAL EBONY</t>
  </si>
  <si>
    <t>ROYALTY</t>
  </si>
  <si>
    <t>RUBY CABERNET</t>
  </si>
  <si>
    <t>RUBY IMPERIAL</t>
  </si>
  <si>
    <t>RUBY ROYAL</t>
  </si>
  <si>
    <t>SALVADOR</t>
  </si>
  <si>
    <t>SANGIOVETO</t>
  </si>
  <si>
    <t>SAUVIGNON BLANC</t>
  </si>
  <si>
    <t>SAUVIGNON MUSQUE</t>
  </si>
  <si>
    <t>SCARLET</t>
  </si>
  <si>
    <t>SCHEUREBE</t>
  </si>
  <si>
    <t>SELMA PETE</t>
  </si>
  <si>
    <t>SEMILLON</t>
  </si>
  <si>
    <t>SHIRAZ</t>
  </si>
  <si>
    <t>SIERRA BLANC</t>
  </si>
  <si>
    <t>SOUZAO</t>
  </si>
  <si>
    <t>ST MACAIRE</t>
  </si>
  <si>
    <t>SULTANA</t>
  </si>
  <si>
    <t>SUMMER MUSCAT</t>
  </si>
  <si>
    <t>SUMMER ROYAL</t>
  </si>
  <si>
    <t>SWEET SCARLET</t>
  </si>
  <si>
    <t>SYLVANER</t>
  </si>
  <si>
    <t>SYMPHONY</t>
  </si>
  <si>
    <t>SYRAH NOIR</t>
  </si>
  <si>
    <t>TANNAT</t>
  </si>
  <si>
    <t>TEROLDEGO</t>
  </si>
  <si>
    <t>TERRET NOIR</t>
  </si>
  <si>
    <t>THOMCORD</t>
  </si>
  <si>
    <t>THOMPSON SEEDLESS</t>
  </si>
  <si>
    <t>THORNSBURGS ROBIN</t>
  </si>
  <si>
    <t>TINTA BARROCA</t>
  </si>
  <si>
    <t>TINTA CAO</t>
  </si>
  <si>
    <t>TINTA MADEIRA</t>
  </si>
  <si>
    <t>TINTA RORIZ</t>
  </si>
  <si>
    <t>TINTORIA</t>
  </si>
  <si>
    <t>TOCAI FRIULANO</t>
  </si>
  <si>
    <t>TOURIGA</t>
  </si>
  <si>
    <t>TOURIGA FRANCESCA</t>
  </si>
  <si>
    <t>TREBBIANO</t>
  </si>
  <si>
    <t>TROUSSEAU GRIS</t>
  </si>
  <si>
    <t>TUDOR</t>
  </si>
  <si>
    <t>UGNI BLANC</t>
  </si>
  <si>
    <t>MIXED RAISIN</t>
  </si>
  <si>
    <t>use OTHER RAISIN</t>
  </si>
  <si>
    <t>MIXED RED</t>
  </si>
  <si>
    <t>MIXED TABLE</t>
  </si>
  <si>
    <t>use OTHER TABLE</t>
  </si>
  <si>
    <t>MIXED WHITE</t>
  </si>
  <si>
    <t>PETIT SIRAH</t>
  </si>
  <si>
    <t>use PETITE SIRAH</t>
  </si>
  <si>
    <t>PETITE BOUSCHET</t>
  </si>
  <si>
    <t>use PETIT BOUSCHET</t>
  </si>
  <si>
    <t>PETITE VERDOT</t>
  </si>
  <si>
    <t>use PETIT VERDOT</t>
  </si>
  <si>
    <t>Other Table</t>
  </si>
  <si>
    <t>col3</t>
  </si>
  <si>
    <t>col5</t>
  </si>
  <si>
    <t>col6</t>
  </si>
  <si>
    <t>col17</t>
  </si>
  <si>
    <t>BEAUTY SEEDLESS</t>
  </si>
  <si>
    <t>BLACK CORINTH</t>
  </si>
  <si>
    <t>BLACK PRINCE</t>
  </si>
  <si>
    <t>BURGER</t>
  </si>
  <si>
    <t>CHARDONNAY</t>
  </si>
  <si>
    <t>CINSAUT</t>
  </si>
  <si>
    <t>EMERALD SEEDLESS</t>
  </si>
  <si>
    <t>FLAME SEEDLESS</t>
  </si>
  <si>
    <t>GAMAY (NAPA)</t>
  </si>
  <si>
    <t>GRAY RIESLING</t>
  </si>
  <si>
    <t>GRENACHE</t>
  </si>
  <si>
    <t>ITALIA</t>
  </si>
  <si>
    <t>Comments:</t>
  </si>
  <si>
    <t>MALAGA</t>
  </si>
  <si>
    <t>MALVASIA BIANCA</t>
  </si>
  <si>
    <t>MARECHAL FOCH</t>
  </si>
  <si>
    <t>MATARO</t>
  </si>
  <si>
    <t>MEUNIER</t>
  </si>
  <si>
    <t>MOSCATO GAILLO</t>
  </si>
  <si>
    <t>MUSCAT BLANC</t>
  </si>
  <si>
    <t>MUSCAT HAMBURG</t>
  </si>
  <si>
    <t>NEGRETTE</t>
  </si>
  <si>
    <t>NERO D'AVOLA</t>
  </si>
  <si>
    <t>OLIVETTE BLANCHE</t>
  </si>
  <si>
    <t>PALOMINO</t>
  </si>
  <si>
    <t>PINOT GRIS</t>
  </si>
  <si>
    <t>PORTUGIESER BLAUER</t>
  </si>
  <si>
    <t>PRINCESS</t>
  </si>
  <si>
    <t>RED CRIMSON</t>
  </si>
  <si>
    <t>RED GLOBE</t>
  </si>
  <si>
    <t>REFOSCO</t>
  </si>
  <si>
    <t>RIBOLLA GIALLA</t>
  </si>
  <si>
    <t>RUBIRED</t>
  </si>
  <si>
    <t>RUBY SEEDLESS</t>
  </si>
  <si>
    <t>SANGIOVESE</t>
  </si>
  <si>
    <t>SAUVIGNON VERT</t>
  </si>
  <si>
    <t>ST. EMILION</t>
  </si>
  <si>
    <t>SUGRAONE</t>
  </si>
  <si>
    <t>SYRAH</t>
  </si>
  <si>
    <t>TEMPRANILLO</t>
  </si>
  <si>
    <t>TOURIGA NACIONAL</t>
  </si>
  <si>
    <t>TROUSSEAU</t>
  </si>
  <si>
    <t>WHITE RIESLING</t>
  </si>
  <si>
    <t>this is an alias for ALICANTE BOUSCHET</t>
  </si>
  <si>
    <t>this is an alias for TROUSSEAU</t>
  </si>
  <si>
    <t>this is an alias for BEAUTY SEEDLESS</t>
  </si>
  <si>
    <t>this is an alias for CINSAUT</t>
  </si>
  <si>
    <t>this is an alias for MUSCAT HAMBURG</t>
  </si>
  <si>
    <t>this is an alias for EMERALD SEEDLESS</t>
  </si>
  <si>
    <t>this is an alias for SANGIOVESE</t>
  </si>
  <si>
    <t>this is an alias for NERO D'AVOLA</t>
  </si>
  <si>
    <t>this is an alias for MARECHAL FOCH</t>
  </si>
  <si>
    <t>this is an alias for SYRAH</t>
  </si>
  <si>
    <t>this is an alias for GAMAY (NAPA)</t>
  </si>
  <si>
    <t>this is an alias for PALOMINO</t>
  </si>
  <si>
    <t>this is an alias for GRENACHE</t>
  </si>
  <si>
    <t>this is an alias for WHITE RIESLING</t>
  </si>
  <si>
    <t>this is an alias for RUBY SEEDLESS</t>
  </si>
  <si>
    <t>this is an alias for OLIVETTE BLANCHE</t>
  </si>
  <si>
    <t>type of error indicators</t>
  </si>
  <si>
    <t>this is an alias for PRINCESS</t>
  </si>
  <si>
    <t>this is an alias for BURGER</t>
  </si>
  <si>
    <t>this is an alias for REFOSCO</t>
  </si>
  <si>
    <t>this is an alias for SAUVIGNON VERT</t>
  </si>
  <si>
    <t>this is an alias for MUSCAT BLANC</t>
  </si>
  <si>
    <t>this is an alias for ITALIA</t>
  </si>
  <si>
    <t>this is an alias for MOSCATO GAILLO</t>
  </si>
  <si>
    <t>this is an alias for CHARDONNAY</t>
  </si>
  <si>
    <t>this is an alias for PINOT GRIS</t>
  </si>
  <si>
    <t>this is an alias for MEUNIER</t>
  </si>
  <si>
    <t>this is an alias for NEGRETTE</t>
  </si>
  <si>
    <t>this is an alias for RIBOLLA GIALLA</t>
  </si>
  <si>
    <t>this is an alias for FLAME SEEDLESS</t>
  </si>
  <si>
    <t>this is an alias for RED GLOBE</t>
  </si>
  <si>
    <t>this is an alias for BLACK PRINCE</t>
  </si>
  <si>
    <t>this is an alias for TEMPRANILLO</t>
  </si>
  <si>
    <t>this is an alias for RUBIRED</t>
  </si>
  <si>
    <t>this is an alias for TOURIGA NACIONAL</t>
  </si>
  <si>
    <t>this is an alias for ST. EMILION</t>
  </si>
  <si>
    <t>this is an alias for GRAY RIESLING</t>
  </si>
  <si>
    <t>this is an alias for MALAGA</t>
  </si>
  <si>
    <t>this is an alias for BLACK CORINTH</t>
  </si>
  <si>
    <t>ALICANTE BOUSCHET</t>
  </si>
  <si>
    <t>3.</t>
  </si>
  <si>
    <t>Repurchased from</t>
  </si>
  <si>
    <t>One Processor and</t>
  </si>
  <si>
    <t>Crushed by</t>
  </si>
  <si>
    <t>Another</t>
  </si>
  <si>
    <t>Note: Assessment calculations are not reliable in a damaged workbook!</t>
  </si>
  <si>
    <t>(The number above</t>
  </si>
  <si>
    <t>and the number below</t>
  </si>
  <si>
    <t>should be equal).</t>
  </si>
  <si>
    <t>Grown by your firm and crushed by another firm.</t>
  </si>
  <si>
    <t>CARMENERE</t>
  </si>
  <si>
    <t>use CARMENERE</t>
  </si>
  <si>
    <t>GLENDORA</t>
  </si>
  <si>
    <t>PELOURSIN</t>
  </si>
  <si>
    <t>TINTA FRANCISCA</t>
  </si>
  <si>
    <t>WILD VINE MISC</t>
  </si>
  <si>
    <t>White Riesling</t>
  </si>
  <si>
    <t>to both questions 1 and 2,</t>
  </si>
  <si>
    <t xml:space="preserve">please complete and return the "Certification of No Grape Purchasing or </t>
  </si>
  <si>
    <t xml:space="preserve"> REPORT MUST BE IN THE OFFICE OF THE SECRETARY</t>
  </si>
  <si>
    <t>Copying cells is always okay.</t>
  </si>
  <si>
    <t>RALLI SEEDLESS</t>
  </si>
  <si>
    <t>MARROO SEEDLESS</t>
  </si>
  <si>
    <t>SAGRANTINO</t>
  </si>
  <si>
    <t>TORRONTES</t>
  </si>
  <si>
    <t>CHARDONNAY MUSQUE</t>
  </si>
  <si>
    <t>LEMBERGER</t>
  </si>
  <si>
    <t>this is an alias for BLAUFRAENKISCH</t>
  </si>
  <si>
    <t>this is an alias for CRIMSON SEEDLESS</t>
  </si>
  <si>
    <t>Never cut--it can damage this workbook.</t>
  </si>
  <si>
    <t>Never do a simple paste--it can damage this workbook.</t>
  </si>
  <si>
    <t>TRIPLETT BLANC</t>
  </si>
  <si>
    <t>If you need your own protection for sharing this file, please read below.</t>
  </si>
  <si>
    <t>COMMENTS</t>
  </si>
  <si>
    <t>Pierce's Disease</t>
  </si>
  <si>
    <t>Assessed</t>
  </si>
  <si>
    <t>(Grown by you)</t>
  </si>
  <si>
    <t>(Grower return value times</t>
  </si>
  <si>
    <t>Assessed Tonnage.)</t>
  </si>
  <si>
    <t>Value of</t>
  </si>
  <si>
    <t>Your Grapes</t>
  </si>
  <si>
    <t>Value of your grapes times</t>
  </si>
  <si>
    <t>Pierce's Disease Assessment Calculations</t>
  </si>
  <si>
    <t>Subtotal from Question 2 for Assessment 1B.</t>
  </si>
  <si>
    <t>Grapes</t>
  </si>
  <si>
    <t>Vermentino</t>
  </si>
  <si>
    <t>Value of grapes times</t>
  </si>
  <si>
    <t>Value times</t>
  </si>
  <si>
    <t>Subtotal from Question 4 for Assessment 1B.</t>
  </si>
  <si>
    <t>Indicator 3</t>
  </si>
  <si>
    <t>Indicator 4</t>
  </si>
  <si>
    <t>Indicator 5</t>
  </si>
  <si>
    <t>Indcator 6</t>
  </si>
  <si>
    <t>Indicator 1</t>
  </si>
  <si>
    <t>Indicator 2</t>
  </si>
  <si>
    <t>Section II</t>
  </si>
  <si>
    <t>Section III</t>
  </si>
  <si>
    <t>plus</t>
  </si>
  <si>
    <t>Distilling Materials</t>
  </si>
  <si>
    <t>A DISTRICT NUMBER is missing on Data Page.</t>
  </si>
  <si>
    <t>Section A and Data Page crushed tons are not equal.</t>
  </si>
  <si>
    <t>Section A and Data Page all purchased tons are not equal.</t>
  </si>
  <si>
    <t>Section A and Data Page non-related purchased tons are not equal.</t>
  </si>
  <si>
    <t>Section A and Data Page all purchased tons are not equal (Distilling).</t>
  </si>
  <si>
    <t>Column #5 times Column #16</t>
  </si>
  <si>
    <t>Column #17 times Column #19</t>
  </si>
  <si>
    <t>Q1bIndicator2</t>
  </si>
  <si>
    <t>Q1bIndicator</t>
  </si>
  <si>
    <t>Every line you enter in this workbook needs a variety name, district number, tonnage and</t>
  </si>
  <si>
    <t>General Notes:</t>
  </si>
  <si>
    <t>About Zero Values?</t>
  </si>
  <si>
    <t>CASTLEROCK RED</t>
  </si>
  <si>
    <t>Rounding Difference?  Section A and Data Page Crushed Tons.</t>
  </si>
  <si>
    <t>Rounding Difference?  Section A and Data Page All Purchased Tons.</t>
  </si>
  <si>
    <t>Rounding Difference?  Section A and Data Page Non-related Purchased Tons.</t>
  </si>
  <si>
    <t>Rounding Difference?  Section A and Data Page All Purchased Tons (Distilling).</t>
  </si>
  <si>
    <t xml:space="preserve">entered into these three questions does not need to be re-entered onto the Data Page.  This is different than in </t>
  </si>
  <si>
    <t xml:space="preserve">5)  If grapes you purchased from growers were crushed by another processor, enter the purchase information </t>
  </si>
  <si>
    <t>8)  Go to Section A and fill in the white cells as needed to balance and check your workbook totals.  Note any</t>
  </si>
  <si>
    <t>Strategy for filling out this form:</t>
  </si>
  <si>
    <t>portion of each work sheet before filling in your data.</t>
  </si>
  <si>
    <t>separate.  Do not average grapes with differing histories together.  This makes it difficult for us and you to</t>
  </si>
  <si>
    <t>are in red cells.  Suspiciously large or small values are green.</t>
  </si>
  <si>
    <t>grapes that you crushed for yourself, it would make it difficult to isolate and examine these resold grapes later</t>
  </si>
  <si>
    <t>when trying to resolve, say, an error in your assessment calculations.</t>
  </si>
  <si>
    <t>Please read the instructions for the Grape Crush and Purchase Inquiry.</t>
  </si>
  <si>
    <t>Paste instructions:</t>
  </si>
  <si>
    <t>1)  Copy what you wish to paste.</t>
  </si>
  <si>
    <t>2)  Right-click your mouse in the cell where you wish to paste what you just copied.</t>
  </si>
  <si>
    <t xml:space="preserve">     and then click the OK button.</t>
  </si>
  <si>
    <t>Done. Never click on the usual "Paste" or press Ctrl-V.  Always use "Paste Special."</t>
  </si>
  <si>
    <t>Alias Variety Name</t>
  </si>
  <si>
    <t>Sometimes a cell will turn red like this.  This indicates that there is an error caused by a missing or</t>
  </si>
  <si>
    <t>Sometimes a cell will turn green like this.  This indicates that there is a suspicious cell value.</t>
  </si>
  <si>
    <t>Please spell the variety names as they are spelled here in the Varieties worksheet.  Doing so will allow your</t>
  </si>
  <si>
    <t>Pierce's Disease Assessment to calculate; otherwise, it will be in error or simply will not calculate.</t>
  </si>
  <si>
    <t>Be careful with the cut and past features--they can damage this workbook if not used as described here.</t>
  </si>
  <si>
    <t xml:space="preserve">You may type your data within the white boxes on these worksheets.  (The white areas outside of the colored </t>
  </si>
  <si>
    <t>worksheets are protected.)  If you type in any other cell or box, a warning will display stating that what you</t>
  </si>
  <si>
    <t>Published Variety Name</t>
  </si>
  <si>
    <t>will it allow you to add or remove sheets.  If more lines are needed, please download a larger workbook.</t>
  </si>
  <si>
    <t>Below are some general guidelines in the use of the cut, copy, and paste features for this workbook.</t>
  </si>
  <si>
    <t>Are you paying the</t>
  </si>
  <si>
    <t>for these grapes?</t>
  </si>
  <si>
    <t>OPTIONAL: Pierce's Disease Assessment Calculations</t>
  </si>
  <si>
    <t>Subtotal from Question 3 for Assessment 1B.</t>
  </si>
  <si>
    <t>(Paid for by you)</t>
  </si>
  <si>
    <t>OPTIONAL:</t>
  </si>
  <si>
    <t>OPTIONAL: Crushed by your firm for processors (from Q #3).</t>
  </si>
  <si>
    <t>Crushed by your firm for growers who did not purchase (all Q #4).</t>
  </si>
  <si>
    <t>OPTIONAL: Question 3 Subtotal.</t>
  </si>
  <si>
    <t>Answer questions 1 and 2.</t>
  </si>
  <si>
    <t>Note any error messages and correct the problem.</t>
  </si>
  <si>
    <t>Note any errors and correct the problem.  If there are errors in red, your assessment may not calculate correctly.</t>
  </si>
  <si>
    <t>9)  Go to Section B and check the district totals.  (This page is automatically filled in for you.)</t>
  </si>
  <si>
    <t>10)  Go to Balance Districts and check the district subtotals.  (This page is automatically filled in for you.)</t>
  </si>
  <si>
    <t>11)  Go to Balance Varieties and check the variety subtotals.  (This page is automatically filled in for you.)</t>
  </si>
  <si>
    <t>Subtotal Quesion 1C</t>
  </si>
  <si>
    <t>Subtotal Question 3</t>
  </si>
  <si>
    <t>Subtotal Question 4</t>
  </si>
  <si>
    <t xml:space="preserve">Repurchases--Question 1C. </t>
  </si>
  <si>
    <t xml:space="preserve">Crushed for Processors--Question 3. </t>
  </si>
  <si>
    <t>Crushed for Growers--Question 4.</t>
  </si>
  <si>
    <t>Amount Due</t>
  </si>
  <si>
    <t xml:space="preserve">weighted average degrees brix. </t>
  </si>
  <si>
    <t>per dollar of value.</t>
  </si>
  <si>
    <t>per $1,000 of value.</t>
  </si>
  <si>
    <t>6)  Fill in BOTH Data Page Sections I and II for grapes you purchased from the original grower</t>
  </si>
  <si>
    <t>and also crushed at your facility.</t>
  </si>
  <si>
    <t>Check that you have typed the number in the cell correctly.  Enter tonnages to the tenth--prices to the cent.</t>
  </si>
  <si>
    <t>Call or email if you need any help.  1-800-851-1127</t>
  </si>
  <si>
    <t xml:space="preserve">4)  If you have resold grapes (Question 1B), enter the purchase information for these grapes only into Section II </t>
  </si>
  <si>
    <t>your facility, enter</t>
  </si>
  <si>
    <t>1 = YES</t>
  </si>
  <si>
    <t>(seller not</t>
  </si>
  <si>
    <t>original grower)</t>
  </si>
  <si>
    <t>Repurchases--Question 1C.</t>
  </si>
  <si>
    <t>VENUS</t>
  </si>
  <si>
    <t>GOLDEN GLOBE</t>
  </si>
  <si>
    <t>ARINARNOA</t>
  </si>
  <si>
    <t>SEGALIN</t>
  </si>
  <si>
    <t>Tons Crushed</t>
  </si>
  <si>
    <t>Assessment:</t>
  </si>
  <si>
    <t>Total Tons Received</t>
  </si>
  <si>
    <t>Total Value  X</t>
  </si>
  <si>
    <t>Indicator 7</t>
  </si>
  <si>
    <t>1A. Purchased Grapes:</t>
  </si>
  <si>
    <t>an invalid worksheet cell value.  When finished you should see no red cells.  (Note: If the worksheet is damaged,</t>
  </si>
  <si>
    <t xml:space="preserve">   Crushed by </t>
  </si>
  <si>
    <t>Balance:</t>
  </si>
  <si>
    <t>Tons Crushed At Your Facility</t>
  </si>
  <si>
    <t>Tons Purchased by Your Firm from Growers</t>
  </si>
  <si>
    <t xml:space="preserve">    Another Processor</t>
  </si>
  <si>
    <t>A minus B</t>
  </si>
  <si>
    <t>Your Firm</t>
  </si>
  <si>
    <t>For Other</t>
  </si>
  <si>
    <t>Repurchased</t>
  </si>
  <si>
    <t>ARRA</t>
  </si>
  <si>
    <t>AUTUMN KING</t>
  </si>
  <si>
    <t>BACCHUS</t>
  </si>
  <si>
    <t>BLANC DE BOIS</t>
  </si>
  <si>
    <t>CILIEGIOLO</t>
  </si>
  <si>
    <t>COLORINO</t>
  </si>
  <si>
    <t>CORVINA</t>
  </si>
  <si>
    <t>DREIREBE</t>
  </si>
  <si>
    <t>EDELWEISS</t>
  </si>
  <si>
    <t>FER SERVADOU</t>
  </si>
  <si>
    <t>GRUNER VELTLINER</t>
  </si>
  <si>
    <t>MARQUIS</t>
  </si>
  <si>
    <t>MIDNIGHT BEAUTY</t>
  </si>
  <si>
    <t>NEGRITA BLACK</t>
  </si>
  <si>
    <t>NIAGARA</t>
  </si>
  <si>
    <t>POMMARD</t>
  </si>
  <si>
    <t>ROYAL HOLIDAY</t>
  </si>
  <si>
    <t>SCARLET ROYAL</t>
  </si>
  <si>
    <t>SWEET SUNSHINE</t>
  </si>
  <si>
    <t>TINTA NEGRA MOLE</t>
  </si>
  <si>
    <t>this is an alias for VERMENTINO</t>
  </si>
  <si>
    <t>VERMENTINO</t>
  </si>
  <si>
    <t>ZWEIGELT</t>
  </si>
  <si>
    <t>All Tons</t>
  </si>
  <si>
    <t>Resold to</t>
  </si>
  <si>
    <t>Recalculated:</t>
  </si>
  <si>
    <t xml:space="preserve">Grapes </t>
  </si>
  <si>
    <t>Grew</t>
  </si>
  <si>
    <t>Prossessors</t>
  </si>
  <si>
    <t>Growers</t>
  </si>
  <si>
    <t>from</t>
  </si>
  <si>
    <t>Crushed At</t>
  </si>
  <si>
    <t>Section II.</t>
  </si>
  <si>
    <t>Section III.</t>
  </si>
  <si>
    <t>Purchased and</t>
  </si>
  <si>
    <t>TIMCO</t>
  </si>
  <si>
    <t>the paper version and applies to the EXCEL workbook version of the Grape Crush Inquiry form only.</t>
  </si>
  <si>
    <t>Protected Workbooks.</t>
  </si>
  <si>
    <t>Example subject line for email containing workbook:  ACME Winery Grape Crush.  Part 1.</t>
  </si>
  <si>
    <t>Example subject line for email containing password:  ACME Winery Grape Crush.  Part 2.</t>
  </si>
  <si>
    <t>If you enable either the "Password to Open" or "Password to Modify" features, please provide the</t>
  </si>
  <si>
    <t>password you have used on this workbook.  If you use a password, you may send the password</t>
  </si>
  <si>
    <t>in a separate, second, email making it very clear that the two emails go together.  Thank you.</t>
  </si>
  <si>
    <t>Here is an example of how to make it clear in the subject line of the two emails.  Put your winery name in the</t>
  </si>
  <si>
    <t>subject line and keep the subject lines identical on both emails except for indicating part 1 and part 2.</t>
  </si>
  <si>
    <t xml:space="preserve"> The small red triangle like the one to the left here is an embedded comment.  Put your mouse arrow over it to display.</t>
  </si>
  <si>
    <t>Table of contents and instructions for this workbook.</t>
  </si>
  <si>
    <t xml:space="preserve">Both reports are available on-line at 12:00 PST on their release date at </t>
  </si>
  <si>
    <t>Grower</t>
  </si>
  <si>
    <t>#</t>
  </si>
  <si>
    <t>Purchased Grapes</t>
  </si>
  <si>
    <t>Grapes your firm purchased from growers.</t>
  </si>
  <si>
    <t>Grapes NOT Purchased</t>
  </si>
  <si>
    <t>Grapes grown by your firm and then crushed by your firm.</t>
  </si>
  <si>
    <t>Grapes grown by your firm and then custom crushed  for you by other processors.</t>
  </si>
  <si>
    <t>Growers' grapes your firm has custom crushed.</t>
  </si>
  <si>
    <t>Total</t>
  </si>
  <si>
    <t>Total Pierce's Disease assessment paid by your firm for growers.</t>
  </si>
  <si>
    <t>Grower's Operation Name</t>
  </si>
  <si>
    <t>Grower's First and Middle Names</t>
  </si>
  <si>
    <t>Grower's LAST Name</t>
  </si>
  <si>
    <t>Operation Federal EIN (optional)</t>
  </si>
  <si>
    <t>Operation Street Address</t>
  </si>
  <si>
    <t>City</t>
  </si>
  <si>
    <t>State</t>
  </si>
  <si>
    <t>ZIP Code</t>
  </si>
  <si>
    <t>Phone Number</t>
  </si>
  <si>
    <t>Assessment Paid for Grower (Entered by Hand. Method 1.)</t>
  </si>
  <si>
    <t>to either question 1 or 2,</t>
  </si>
  <si>
    <t>(If you fill out Questions 1 through 4 correctly, you only need to focus on the grapes you purchased from the</t>
  </si>
  <si>
    <t>original grower and the grapes you grew yourself and then crushed at your firm.)</t>
  </si>
  <si>
    <t>error messages and correct the problem.</t>
  </si>
  <si>
    <t>resolve any issues later.  For example, if you do something like averaging your resold grapes in with your purchased</t>
  </si>
  <si>
    <t>Grower List</t>
  </si>
  <si>
    <t>Grower Name, address and Pierce's Disease Assessment you paid.</t>
  </si>
  <si>
    <t>Method 1:  By grower enter the requested grower information on each line and the assessment paid for the grower into</t>
  </si>
  <si>
    <t xml:space="preserve">column L making sure that column L sums to the total Pierce's Disease assessment paid for growers at the top of </t>
  </si>
  <si>
    <t>the Grower List worksheet.  In this method you do all of your own arithmetic.</t>
  </si>
  <si>
    <t>Method 2: The second method will sum the assessment for each grower for you. As in method 1 enter the requested</t>
  </si>
  <si>
    <t>grower information, next note the Grower Number in column B of the Grower List worksheet for that grower, and then</t>
  </si>
  <si>
    <t>go back and enter this number into the Grower Number column with in the Data Page worksheet for purchases you made</t>
  </si>
  <si>
    <t>Page purchases are identified with a grower number from the Grower List, then column N of the Grower List worksheet</t>
  </si>
  <si>
    <t>will sum to the total Pierce's Disease assessment paid to growers.  Use which ever method is easier for you.</t>
  </si>
  <si>
    <t>See the Grower List workseet as well as the PDF workbook instructions for more information.  (This grower information is</t>
  </si>
  <si>
    <t>If you are using Method 2 to enter information into the Grower List worksheet, you will need to keep your purchases in the</t>
  </si>
  <si>
    <t>Data Page and your custom crushing in Question 4 separated by grower--do not combine grapes from more than one</t>
  </si>
  <si>
    <t>grower into one row of data.</t>
  </si>
  <si>
    <t>$ Which is bigger: Hand entered or Auto sum</t>
  </si>
  <si>
    <t>$ Difference of bigger and total PD assessment</t>
  </si>
  <si>
    <t>$ Absoloute difference</t>
  </si>
  <si>
    <t>$ Allowed difference: Minimum of t10 and u10</t>
  </si>
  <si>
    <t>Indicator: When zero it is OK. Set to 1 if absolute difference is greater than the allowed difference.</t>
  </si>
  <si>
    <t>$ Take 1% of PD assessment</t>
  </si>
  <si>
    <t>Evavulate List Completion: Assessment sums to withing allowed limit that ranges from the Minimum to Maximum $ below.</t>
  </si>
  <si>
    <t xml:space="preserve">Set t10 to $Min if 1% less than $Min.  Set u10 to $Max if 1% greater than $Max. </t>
  </si>
  <si>
    <t xml:space="preserve"> $ minimum</t>
  </si>
  <si>
    <t xml:space="preserve"> $ maximum</t>
  </si>
  <si>
    <t>Evavulate List Completion:  calculations</t>
  </si>
  <si>
    <t>Grwr_chk</t>
  </si>
  <si>
    <t>ZANTE CURRANT</t>
  </si>
  <si>
    <t>Grwr_adiff</t>
  </si>
  <si>
    <t>hide grower info if not a referendum year</t>
  </si>
  <si>
    <t>KRISSY</t>
  </si>
  <si>
    <t>PRISTINE</t>
  </si>
  <si>
    <t>SHEEGENE 21</t>
  </si>
  <si>
    <t>SWEET SAPPHIRE</t>
  </si>
  <si>
    <t>MOON DROP</t>
  </si>
  <si>
    <t>COTTON CANDY</t>
  </si>
  <si>
    <t>MARQUETTE</t>
  </si>
  <si>
    <t>VESPOLINA</t>
  </si>
  <si>
    <t>PETIT MANSENG</t>
  </si>
  <si>
    <t>FALAGHINA GRECO</t>
  </si>
  <si>
    <t>LA CRESCENT</t>
  </si>
  <si>
    <t>FRONTENAC GRIS</t>
  </si>
  <si>
    <t>When you download this file please also download two additional files.</t>
  </si>
  <si>
    <t>3)  Next, start with the Data Page.  Questions 1C, 3 and 4 data are subtotaled into the Data Page.  Information</t>
  </si>
  <si>
    <t>used to prepair for a Pierce's Disease Referendum in 2020 per Section 6047.21 of the Food and Agriculture Code.)</t>
  </si>
  <si>
    <t>hide grower info if not a referendum year. Next time is 2019/20</t>
  </si>
  <si>
    <t>MAGENTA</t>
  </si>
  <si>
    <t>GREAT GREEN</t>
  </si>
  <si>
    <t>ALLISON</t>
  </si>
  <si>
    <t>GREEN ENVY</t>
  </si>
  <si>
    <t>SUGAR CRUNCH</t>
  </si>
  <si>
    <t>RED ROCKET</t>
  </si>
  <si>
    <t>SUMMER CRUNCH</t>
  </si>
  <si>
    <t>BIG GREEN</t>
  </si>
  <si>
    <t>RED MALABU</t>
  </si>
  <si>
    <t>VALLEY PEARL</t>
  </si>
  <si>
    <t>AUTUMN CRISP</t>
  </si>
  <si>
    <t>MORNING RED</t>
  </si>
  <si>
    <t>RASPBERRY LEMONADE</t>
  </si>
  <si>
    <t>SWEET GLOBE</t>
  </si>
  <si>
    <t>RED ROVER</t>
  </si>
  <si>
    <t>BLACK FANTASY</t>
  </si>
  <si>
    <t>JACKS SALUTE</t>
  </si>
  <si>
    <t>SWEET JUBILEE</t>
  </si>
  <si>
    <t>INTERLAKEN</t>
  </si>
  <si>
    <t>NORTON/CYNTHIANA</t>
  </si>
  <si>
    <t>TINTA AMARELA</t>
  </si>
  <si>
    <t>ALVARINHO</t>
  </si>
  <si>
    <t>MONASTRELL</t>
  </si>
  <si>
    <t>CLAIRETTE BLANCHE</t>
  </si>
  <si>
    <t>CODA DI VOLPE</t>
  </si>
  <si>
    <t>PECORINO</t>
  </si>
  <si>
    <t>GARNACHA BLANCA</t>
  </si>
  <si>
    <t>VERDEJO</t>
  </si>
  <si>
    <t>TRAMINETTE</t>
  </si>
  <si>
    <t>Other Raisin</t>
  </si>
  <si>
    <t>(Including grapes produced by this firm.)</t>
  </si>
  <si>
    <t>1.  Pierce's Disease Assessment</t>
  </si>
  <si>
    <t>2. Grape Crush and Grape Acreage Assessments</t>
  </si>
  <si>
    <t>3. Do you want the Final Grape Crush Report mailed to you?</t>
  </si>
  <si>
    <t>BLACK IVORY</t>
  </si>
  <si>
    <t>ESTEEM</t>
  </si>
  <si>
    <t>REGENT</t>
  </si>
  <si>
    <t>SAUVIGNON GRIS</t>
  </si>
  <si>
    <t xml:space="preserve">This workbook is created Microsoft Office Excel 2013 in a Windows environment.  </t>
  </si>
  <si>
    <t>Using software other than Microsoft Excel with this workbook,  using an operating system other than Windows,</t>
  </si>
  <si>
    <t>or using old, pre-2013, versions of Excel can all alter the formatting, formula behavior, and overall reliability of this</t>
  </si>
  <si>
    <t>workbook's caluclations.  Even a damaged workbook can serve as a container to hold your grape crush inquiry data.</t>
  </si>
  <si>
    <t>The issue is that when damaged the assessment calcualtions are not accurate.  If your workbook becomes</t>
  </si>
  <si>
    <t>damaged and you cannot repair it yourself, you may still return your workbook filled with all of your data and request</t>
  </si>
  <si>
    <t>that we send you a repaired workbook which has the correct assessment fee calculations for your review.</t>
  </si>
  <si>
    <t>CANDY SNAPS</t>
  </si>
  <si>
    <t>DELICIOUS RED</t>
  </si>
  <si>
    <t>SHEEGENE 18</t>
  </si>
  <si>
    <t>FUNNY FINGERS</t>
  </si>
  <si>
    <t>SWEET SURRENDER</t>
  </si>
  <si>
    <t>KELLY</t>
  </si>
  <si>
    <t>SCHIOPPETTINO</t>
  </si>
  <si>
    <t>MENCIA</t>
  </si>
  <si>
    <t>BOURBOULENC</t>
  </si>
  <si>
    <t>SCUPPERNONG</t>
  </si>
  <si>
    <t>VERDICCHIO</t>
  </si>
  <si>
    <t>this is an alias for MOURVEDRE</t>
  </si>
  <si>
    <t>use OTHER WHITE</t>
  </si>
  <si>
    <t>RIBOLLA NERA</t>
  </si>
  <si>
    <t>this is an alias for SCHIOPPETTINO</t>
  </si>
  <si>
    <t>Notes:</t>
  </si>
  <si>
    <t>IVORY SEEDLESS</t>
  </si>
  <si>
    <t>SHEEGENE 12</t>
  </si>
  <si>
    <t>SHEEGENE 13</t>
  </si>
  <si>
    <t>SHEEGENE 2</t>
  </si>
  <si>
    <t>CANDY HEARTS</t>
  </si>
  <si>
    <t>CABERNET DORSA</t>
  </si>
  <si>
    <t>VACCARESE</t>
  </si>
  <si>
    <t>ARINTO</t>
  </si>
  <si>
    <t>GRENACHE GRIS</t>
  </si>
  <si>
    <t>this is an alias for GRENACHE BLANC</t>
  </si>
  <si>
    <t>GARNACHA GRIS</t>
  </si>
  <si>
    <t>this is an alias for GRENACHE GRIS</t>
  </si>
  <si>
    <t>MUSCAT BLANC A PETIT</t>
  </si>
  <si>
    <t>PORTUGIESER BLAUE</t>
  </si>
  <si>
    <t>this is an alias for PORTUGIESER BLAUE</t>
  </si>
  <si>
    <t>JOHANNISBERG RIESLIN</t>
  </si>
  <si>
    <t>use OTHER RED WINE</t>
  </si>
  <si>
    <t>Number of copies of the FINAL report requested</t>
  </si>
  <si>
    <t>www.nass.usda.gov/ca</t>
  </si>
  <si>
    <t>of the Data Page worksheet.  This is the original purchase from grower information.  On these lines enter nothing into Section I.</t>
  </si>
  <si>
    <t>for these grapes only into Section II of the Data Page worksheet.  On these lines enter nothing into Section I.</t>
  </si>
  <si>
    <t>7)  Fill in only Data Page Section I for the grapes you grew and also crushed at your facility.  On these lines enter nothing</t>
  </si>
  <si>
    <t>into Section II.  For these grapes you must enter a 1 into Data Page column C for your assessment to calculate correctly.</t>
  </si>
  <si>
    <t>you wish to purchase, if any.</t>
  </si>
  <si>
    <t>14) In Section 5 of the Assessment Totals worksheet you may indicate if you will receive any late crush tonnage.</t>
  </si>
  <si>
    <t xml:space="preserve">13) In Section 3 of the Assessment Totals worksheet you may enter the number of Final Grape Crush publications </t>
  </si>
  <si>
    <t>15) In Section 4 of the Assessment Totals worksheet you will see the total assessment and fees due calculated for you.</t>
  </si>
  <si>
    <t xml:space="preserve">16) Go back through each worksheet in this workbook and look for errors.  Errors and omissions  </t>
  </si>
  <si>
    <t>17) If you purchased grapes from the original grower or custom crushed for growers, go to the Grower List worksheet</t>
  </si>
  <si>
    <t>and fill in the grower's operation name, grower name, address, phone, and Pierce's Disease assessment paid by you</t>
  </si>
  <si>
    <t>There are two ways to go about entering data into the Grower List worksheet.</t>
  </si>
  <si>
    <t>on behalf of each grower.  When you are done each grower should have its own row within the Grower List worksheet.</t>
  </si>
  <si>
    <t>from this grower and into Question 4 worksheet for your custom crushing for this grower.  If all Question 4 lines and Data</t>
  </si>
  <si>
    <t>Make your check payable to CDFA, Grape Crush.</t>
  </si>
  <si>
    <t>grapecrush@cdfa.ca.gov</t>
  </si>
  <si>
    <t>www.cdfa.ca.gov/mkt/grapecrush</t>
  </si>
  <si>
    <t>2)  The Certification Document (PDF) which you will mail back to us with your assessment check.</t>
  </si>
  <si>
    <t>1)  A copy of the Workbook Instructions (PDF) for your reference.</t>
  </si>
  <si>
    <t>2019 State Total</t>
  </si>
  <si>
    <t>x $25.00 per copy =</t>
  </si>
  <si>
    <t>PRIETO PICUDO</t>
  </si>
  <si>
    <t>MUSCARDIN</t>
  </si>
  <si>
    <t>FROM THE 2020 CROP BY TYPE, VARIETY AND REPORTING DISTRICT WHERE GROWN, WITH COMPARISON.</t>
  </si>
  <si>
    <t>SUGRA-22</t>
  </si>
  <si>
    <t>MONUKKA</t>
  </si>
  <si>
    <t>SCHIAVA GROSSA</t>
  </si>
  <si>
    <t>SABLE SEEDLESS</t>
  </si>
  <si>
    <t>SCARLOTTA SEEDLESS</t>
  </si>
  <si>
    <t>CANADICE</t>
  </si>
  <si>
    <t>SUGRA-15</t>
  </si>
  <si>
    <t>SUGRA-5</t>
  </si>
  <si>
    <t>HOLIDAY</t>
  </si>
  <si>
    <t>HIMROD SEEDLESS</t>
  </si>
  <si>
    <t>SUGRA-51</t>
  </si>
  <si>
    <t>IVORY</t>
  </si>
  <si>
    <t>SONERA SEEDLESS</t>
  </si>
  <si>
    <t>SARAH ANNE</t>
  </si>
  <si>
    <t>ADORA SEEDLESS</t>
  </si>
  <si>
    <t>ARRA MYSTIC STAR</t>
  </si>
  <si>
    <t>ARRA PASSION PUNCH</t>
  </si>
  <si>
    <t>ARRA SUGAR DROP</t>
  </si>
  <si>
    <t>ARRA MYSTIC DREAM</t>
  </si>
  <si>
    <t>ARRA SWEETIES</t>
  </si>
  <si>
    <t>ARRA PASSION FIRE</t>
  </si>
  <si>
    <t>HONEY POP</t>
  </si>
  <si>
    <t>SUGRA-52</t>
  </si>
  <si>
    <t>SUGRA-53</t>
  </si>
  <si>
    <t>TIMPSON</t>
  </si>
  <si>
    <t>STELLA BELLA</t>
  </si>
  <si>
    <t>SWEET CARNIVAL</t>
  </si>
  <si>
    <t>CANDY DREAMS</t>
  </si>
  <si>
    <t>SPARKLE</t>
  </si>
  <si>
    <t>MILANO</t>
  </si>
  <si>
    <t>SUGRA-55</t>
  </si>
  <si>
    <t>SUGRA-54</t>
  </si>
  <si>
    <t>SUGRA-49</t>
  </si>
  <si>
    <t>SUGRA-41</t>
  </si>
  <si>
    <t>SUGRA-48</t>
  </si>
  <si>
    <t>CANDY CRUNCH</t>
  </si>
  <si>
    <t>SOPHIA SEEDLESS</t>
  </si>
  <si>
    <t>COACHELLA SEEDLESS</t>
  </si>
  <si>
    <t>KOSHU</t>
  </si>
  <si>
    <t>AMBULO BLANC</t>
  </si>
  <si>
    <t>CAMINANTE BLANC</t>
  </si>
  <si>
    <t>Arra</t>
  </si>
  <si>
    <t>Autumn King</t>
  </si>
  <si>
    <t>Blanc Seedless</t>
  </si>
  <si>
    <t>Crimson Seedless</t>
  </si>
  <si>
    <t>Flame Seedless</t>
  </si>
  <si>
    <t>Ivory</t>
  </si>
  <si>
    <t>Princess</t>
  </si>
  <si>
    <t>Red Globe</t>
  </si>
  <si>
    <t>Ruby Seedless</t>
  </si>
  <si>
    <t>Scarlet Royal</t>
  </si>
  <si>
    <t>Sugraone</t>
  </si>
  <si>
    <t>Summer Royal</t>
  </si>
  <si>
    <t>Sweet Sunshine</t>
  </si>
  <si>
    <t>Total Table</t>
  </si>
  <si>
    <t>Albarino</t>
  </si>
  <si>
    <t>Arneis</t>
  </si>
  <si>
    <t>Burger</t>
  </si>
  <si>
    <t>Chardonnay</t>
  </si>
  <si>
    <t>Chenin Blanc</t>
  </si>
  <si>
    <t>Cortese</t>
  </si>
  <si>
    <t>Fiano</t>
  </si>
  <si>
    <t>Flora</t>
  </si>
  <si>
    <t>French Colombard</t>
  </si>
  <si>
    <t>Gewurztraminer</t>
  </si>
  <si>
    <t>Gray Riesling</t>
  </si>
  <si>
    <t>Grenache Blanc</t>
  </si>
  <si>
    <t>Grenache Gris</t>
  </si>
  <si>
    <t>Gruner Veltliner</t>
  </si>
  <si>
    <t>Malvasia Bianca</t>
  </si>
  <si>
    <t>Marsanne</t>
  </si>
  <si>
    <t>Melon</t>
  </si>
  <si>
    <t>Moscato Gaillo</t>
  </si>
  <si>
    <t>Muscat Blanc</t>
  </si>
  <si>
    <t>Muscat Orange</t>
  </si>
  <si>
    <t>Muscat of Alexandria</t>
  </si>
  <si>
    <t>Palomino</t>
  </si>
  <si>
    <t>Pecorino</t>
  </si>
  <si>
    <t>Picpoul Blanc</t>
  </si>
  <si>
    <t>Pinot Blanc</t>
  </si>
  <si>
    <t>Pinot Gris</t>
  </si>
  <si>
    <t>Ribolla Gialla</t>
  </si>
  <si>
    <t>Roussanne</t>
  </si>
  <si>
    <t>Sauvignon Blanc</t>
  </si>
  <si>
    <t>Sauvignon Gris</t>
  </si>
  <si>
    <t>Sauvignon Musque</t>
  </si>
  <si>
    <t>Sauvignon Vert</t>
  </si>
  <si>
    <t>Semillon</t>
  </si>
  <si>
    <t>St. Emilion</t>
  </si>
  <si>
    <t>Sylvaner</t>
  </si>
  <si>
    <t>Symphony</t>
  </si>
  <si>
    <t>Tocai Friulano</t>
  </si>
  <si>
    <t>Torrontes</t>
  </si>
  <si>
    <t>Triplett Blanc</t>
  </si>
  <si>
    <t>Verdejo</t>
  </si>
  <si>
    <t>Verdelho</t>
  </si>
  <si>
    <t>Vernaccia</t>
  </si>
  <si>
    <t>Viognier</t>
  </si>
  <si>
    <t>Other White Wine</t>
  </si>
  <si>
    <t>Total White</t>
  </si>
  <si>
    <t>2020 State Total</t>
  </si>
  <si>
    <t>Aglianico</t>
  </si>
  <si>
    <t>Aleatico</t>
  </si>
  <si>
    <t>Alicante Bouschet</t>
  </si>
  <si>
    <t>Alvarinho</t>
  </si>
  <si>
    <t>Barbera</t>
  </si>
  <si>
    <t>Blaufraenkisch</t>
  </si>
  <si>
    <t>Cabernet Franc</t>
  </si>
  <si>
    <t>Cabernet Sauvignon</t>
  </si>
  <si>
    <t>Carignane</t>
  </si>
  <si>
    <t>Carmenere</t>
  </si>
  <si>
    <t>Centurian</t>
  </si>
  <si>
    <t>Charbono</t>
  </si>
  <si>
    <t>Ciliegiolo</t>
  </si>
  <si>
    <t>Cinsaut</t>
  </si>
  <si>
    <t>Counoise</t>
  </si>
  <si>
    <t>Dolcetto</t>
  </si>
  <si>
    <t>Dornfelder</t>
  </si>
  <si>
    <t>Durif</t>
  </si>
  <si>
    <t>Freisa</t>
  </si>
  <si>
    <t>Gamay (Napa)</t>
  </si>
  <si>
    <t>Gamay Noir Au Jus Blanc</t>
  </si>
  <si>
    <t>Graciano</t>
  </si>
  <si>
    <t>Grenache</t>
  </si>
  <si>
    <t>Grignolino</t>
  </si>
  <si>
    <t>Lagrein</t>
  </si>
  <si>
    <t>Malbec</t>
  </si>
  <si>
    <t>Merlot</t>
  </si>
  <si>
    <t>Meunier</t>
  </si>
  <si>
    <t>Mission</t>
  </si>
  <si>
    <t>Monastrell</t>
  </si>
  <si>
    <t>Montepulciano</t>
  </si>
  <si>
    <t>Mourvedre</t>
  </si>
  <si>
    <t>Muscat Hamburg</t>
  </si>
  <si>
    <t>Nebbiolo</t>
  </si>
  <si>
    <t>Negrette</t>
  </si>
  <si>
    <t>Negroamaro</t>
  </si>
  <si>
    <t>Nero D'Avola</t>
  </si>
  <si>
    <t>Petit Verdot</t>
  </si>
  <si>
    <t>Petite Sirah</t>
  </si>
  <si>
    <t>Pinot Noir</t>
  </si>
  <si>
    <t>Pinotage</t>
  </si>
  <si>
    <t>Primitivo</t>
  </si>
  <si>
    <t>Refosco</t>
  </si>
  <si>
    <t>Royalty</t>
  </si>
  <si>
    <t>Rubired</t>
  </si>
  <si>
    <t>Ruby Cabernet</t>
  </si>
  <si>
    <t>Sagrantino</t>
  </si>
  <si>
    <t>Sangiovese</t>
  </si>
  <si>
    <t>Souzao</t>
  </si>
  <si>
    <t>St Laurent</t>
  </si>
  <si>
    <t>Syrah</t>
  </si>
  <si>
    <t>Tannat</t>
  </si>
  <si>
    <t>Tempranillo</t>
  </si>
  <si>
    <t>Teroldego</t>
  </si>
  <si>
    <t>Tinta Cao</t>
  </si>
  <si>
    <t>Tinta Madeira</t>
  </si>
  <si>
    <t>Touriga Nacional</t>
  </si>
  <si>
    <t>Trousseau</t>
  </si>
  <si>
    <t>Zinfandel</t>
  </si>
  <si>
    <t>Other Red Wine</t>
  </si>
  <si>
    <t>Total Red</t>
  </si>
  <si>
    <t>PINOT DIJON</t>
  </si>
  <si>
    <t>PINOT POM 4</t>
  </si>
  <si>
    <t>SUGRA-12</t>
  </si>
  <si>
    <t>SUGRA-13</t>
  </si>
  <si>
    <t>SUGRA-14</t>
  </si>
  <si>
    <t>SUGRA-18</t>
  </si>
  <si>
    <t>TIMEO AGLIANICO</t>
  </si>
  <si>
    <t>Table 10 of the 2020 Errata to the Final Grape Crush Report.</t>
  </si>
  <si>
    <t>What operation did you sell these grapes to?</t>
  </si>
  <si>
    <t>Purchased &amp;</t>
  </si>
  <si>
    <t>Who did you repurchase these grapes from?</t>
  </si>
  <si>
    <t>Custom crushor's name</t>
  </si>
  <si>
    <t>Name of Crush Client</t>
  </si>
  <si>
    <t>(WINERY OR PROCESOR)</t>
  </si>
  <si>
    <t>(VINEYARD OR GROWER)</t>
  </si>
  <si>
    <t>(DO NOT re-enter any of these grapes into the Data Page.)</t>
  </si>
  <si>
    <t>(Include local</t>
  </si>
  <si>
    <t>hauling)</t>
  </si>
  <si>
    <t>Max</t>
  </si>
  <si>
    <t>Min</t>
  </si>
  <si>
    <t>Brix Adjustment Factors</t>
  </si>
  <si>
    <t>Per Degree Brix Per Ton</t>
  </si>
  <si>
    <t>Please explain!</t>
  </si>
  <si>
    <t>Price Per Ton</t>
  </si>
  <si>
    <t>Premiums</t>
  </si>
  <si>
    <t>&amp; Penalties</t>
  </si>
  <si>
    <t>Including</t>
  </si>
  <si>
    <t>Phone:</t>
  </si>
  <si>
    <t>916-738-6569</t>
  </si>
  <si>
    <t>Email:</t>
  </si>
  <si>
    <r>
      <t xml:space="preserve">If Yes: Report the purchases in </t>
    </r>
    <r>
      <rPr>
        <b/>
        <sz val="10"/>
        <color theme="9" tint="-0.249977111117893"/>
        <rFont val="Arial"/>
        <family val="2"/>
      </rPr>
      <t>Section II</t>
    </r>
    <r>
      <rPr>
        <b/>
        <sz val="10"/>
        <rFont val="Arial"/>
        <family val="2"/>
      </rPr>
      <t xml:space="preserve"> on the Data Page.</t>
    </r>
  </si>
  <si>
    <r>
      <t xml:space="preserve">(b)  Report the original purchases (amount you paid to the grower) in </t>
    </r>
    <r>
      <rPr>
        <b/>
        <sz val="10"/>
        <color theme="9" tint="-0.249977111117893"/>
        <rFont val="Arial"/>
        <family val="2"/>
      </rPr>
      <t xml:space="preserve">Section II </t>
    </r>
    <r>
      <rPr>
        <b/>
        <sz val="10"/>
        <rFont val="Arial"/>
        <family val="2"/>
      </rPr>
      <t>on the Data Page</t>
    </r>
  </si>
  <si>
    <t>If you PURCHASED these</t>
  </si>
  <si>
    <t>If you GREW these grapes,</t>
  </si>
  <si>
    <t>leave it blank.</t>
  </si>
  <si>
    <t>b.  Did you PURCHASE &amp; RESELL any grapes? (Exclude sale of juice or wine)….</t>
  </si>
  <si>
    <t>a.  Did you PURCHASE any grapes directly from growers?  ………………............</t>
  </si>
  <si>
    <r>
      <t xml:space="preserve">(b) If tons were purchased, include these tons on the Data Page in </t>
    </r>
    <r>
      <rPr>
        <b/>
        <sz val="10"/>
        <color theme="9" tint="-0.249977111117893"/>
        <rFont val="Arial"/>
        <family val="2"/>
      </rPr>
      <t>Section II</t>
    </r>
    <r>
      <rPr>
        <b/>
        <sz val="10"/>
        <rFont val="Arial"/>
        <family val="2"/>
      </rPr>
      <t>,</t>
    </r>
  </si>
  <si>
    <t>SECTION I</t>
  </si>
  <si>
    <t>SECTION III</t>
  </si>
  <si>
    <t xml:space="preserve">    a. Purchased by your firm for wine, concentrate, etc. (Section II)</t>
  </si>
  <si>
    <r>
      <t xml:space="preserve">YES </t>
    </r>
    <r>
      <rPr>
        <sz val="10"/>
        <color rgb="FFFF0000"/>
        <rFont val="Arial"/>
        <family val="2"/>
      </rPr>
      <t>(Uncommon)</t>
    </r>
  </si>
  <si>
    <t xml:space="preserve">If purchased, </t>
  </si>
  <si>
    <t>If you grew the</t>
  </si>
  <si>
    <t>grapes and then</t>
  </si>
  <si>
    <t>crushed them at</t>
  </si>
  <si>
    <t>GROWN GRAPES:</t>
  </si>
  <si>
    <t xml:space="preserve">   Grapes Crushed</t>
  </si>
  <si>
    <t>Including Premiums</t>
  </si>
  <si>
    <t>This workbook is the "EZ" version!</t>
  </si>
  <si>
    <t>1) Did you purchase any grapes from someone who was NOT the original grower?</t>
  </si>
  <si>
    <t>2) Did you purchase and then resell any grapes?</t>
  </si>
  <si>
    <t>3) Did you crush grapes for someone else?</t>
  </si>
  <si>
    <t>If you answered "NO" to ALL of those questions, you can use the "EZ" version (this workbook)!</t>
  </si>
  <si>
    <t>GRAPE INFORMATION</t>
  </si>
  <si>
    <t>Click here for variety name list!</t>
  </si>
  <si>
    <t>Click for map!</t>
  </si>
  <si>
    <t>Where Grown</t>
  </si>
  <si>
    <t>CODE</t>
  </si>
  <si>
    <t>(This is uncommon)</t>
  </si>
  <si>
    <t>Otherwise,</t>
  </si>
  <si>
    <t>If you crushed them, leave blank.</t>
  </si>
  <si>
    <t>Who crushed these grapes?</t>
  </si>
  <si>
    <t>Name of Custom Crushor</t>
  </si>
  <si>
    <t>(If Applicable)</t>
  </si>
  <si>
    <t>Tonnage of Repurchased Grapes</t>
  </si>
  <si>
    <t>Crushed by You:</t>
  </si>
  <si>
    <t>Crushed by Another For You:</t>
  </si>
  <si>
    <t>1 c.  Did you REPURCHASE grapes from a seller who was not the original grower? …...............</t>
  </si>
  <si>
    <t>Then Resold</t>
  </si>
  <si>
    <t>(DO NOT enter REPURCHASED grapes on this page. Enter all info about repurchases in Q1c.)</t>
  </si>
  <si>
    <t>Grapes Crushed By You For Another Winery/Processor</t>
  </si>
  <si>
    <t>Grapes Crushed By You For Another Vineyard/Grower</t>
  </si>
  <si>
    <t>By You</t>
  </si>
  <si>
    <t>Purchase Information</t>
  </si>
  <si>
    <t>SECTION II</t>
  </si>
  <si>
    <t xml:space="preserve">Grapes Purchased From Growers As </t>
  </si>
  <si>
    <t>Distilling Material Other Than Beverage Brandy</t>
  </si>
  <si>
    <t>Total Value ….................................................................................</t>
  </si>
  <si>
    <t>C. Pierce's Disease Total Assessment …..............................................................................</t>
  </si>
  <si>
    <t>Make your check payable to "CDFA Grape Crush"</t>
  </si>
  <si>
    <t>Grape Crush and Grape Acreage Assessments …...............................</t>
  </si>
  <si>
    <t>Subtotals from worksheets:</t>
  </si>
  <si>
    <t>Data Page Subtotal …....................................</t>
  </si>
  <si>
    <t>Question 4 Subtotal …....................................</t>
  </si>
  <si>
    <t>Question 2 Subtotal …....................................</t>
  </si>
  <si>
    <t>) …...........................................................</t>
  </si>
  <si>
    <t>Your Answer:</t>
  </si>
  <si>
    <t>General Information - Question 1, 1a, 1b.</t>
  </si>
  <si>
    <t>Grapes Purchased &amp; Resold</t>
  </si>
  <si>
    <t>General Information - Question 1c.</t>
  </si>
  <si>
    <t>Grapes Repurchased</t>
  </si>
  <si>
    <t>General Information - Question 2.</t>
  </si>
  <si>
    <t>General Information - Question 3.</t>
  </si>
  <si>
    <t>Grapes Crushed FOR Another Winery</t>
  </si>
  <si>
    <t>General Information - Question 4.</t>
  </si>
  <si>
    <t>Grapes Crushed FOR A Grower</t>
  </si>
  <si>
    <t>put a 1 in column J and enter the crushor's name in column V.</t>
  </si>
  <si>
    <t>DO NOT re-enter any of these grapes Question 2 or the Data Page.</t>
  </si>
  <si>
    <t>(a)  Please list provide the requested information below.</t>
  </si>
  <si>
    <t xml:space="preserve">(b)  If repurchased tons were crushed for you by another processor, </t>
  </si>
  <si>
    <t>Grapes Crushed BY Another For You</t>
  </si>
  <si>
    <t>Grapes Crushed By Another For You</t>
  </si>
  <si>
    <t>3.  Did you crush grapes for any clients who themselves</t>
  </si>
  <si>
    <t>If yes, please provide the requested information below.</t>
  </si>
  <si>
    <t>If Yes:  (a) Please provide the requested information below, AND</t>
  </si>
  <si>
    <r>
      <t xml:space="preserve">(a)  Please provide the requested information </t>
    </r>
    <r>
      <rPr>
        <b/>
        <u/>
        <sz val="10"/>
        <rFont val="Arial"/>
        <family val="2"/>
      </rPr>
      <t>below</t>
    </r>
    <r>
      <rPr>
        <b/>
        <sz val="10"/>
        <rFont val="Arial"/>
        <family val="2"/>
      </rPr>
      <t>, AND</t>
    </r>
  </si>
  <si>
    <r>
      <t xml:space="preserve">    b. Purchased by your firm for </t>
    </r>
    <r>
      <rPr>
        <b/>
        <sz val="8"/>
        <rFont val="Arial"/>
        <family val="2"/>
      </rPr>
      <t>distilling materials</t>
    </r>
    <r>
      <rPr>
        <sz val="8"/>
        <rFont val="Arial"/>
        <family val="2"/>
      </rPr>
      <t xml:space="preserve">, (Section III)   </t>
    </r>
    <r>
      <rPr>
        <sz val="8"/>
        <color rgb="FFFF0000"/>
        <rFont val="Arial"/>
        <family val="2"/>
      </rPr>
      <t>UNCOMMON</t>
    </r>
  </si>
  <si>
    <r>
      <t xml:space="preserve">11. CONCENTRATE.  Of the GRAND TOTAL TONS, what was the tonnage purchased and crushed for </t>
    </r>
    <r>
      <rPr>
        <b/>
        <sz val="8"/>
        <rFont val="Arial"/>
        <family val="2"/>
      </rPr>
      <t xml:space="preserve">CONCENTRATE </t>
    </r>
    <r>
      <rPr>
        <sz val="8"/>
        <rFont val="Arial"/>
        <family val="2"/>
      </rPr>
      <t xml:space="preserve">PRODUCTION. </t>
    </r>
    <r>
      <rPr>
        <sz val="8"/>
        <color rgb="FFFF0000"/>
        <rFont val="Arial"/>
        <family val="2"/>
      </rPr>
      <t>UNCOMMON</t>
    </r>
  </si>
  <si>
    <t>Assessment Subtotal   (Total Value X</t>
  </si>
  <si>
    <t>(Crush and Acreage assessment is $0.00 when</t>
  </si>
  <si>
    <t xml:space="preserve"> tons received is 100 or less.) ….........................................................</t>
  </si>
  <si>
    <t>(Amount due = box 1C + box 2A + box 3) ….............................................</t>
  </si>
  <si>
    <t>x</t>
  </si>
  <si>
    <t>If you answered "YES" to ANY of those questions, you need to use the regular version of the workbook.</t>
  </si>
  <si>
    <t>Please answer these questions:</t>
  </si>
  <si>
    <r>
      <t xml:space="preserve">If Yes:  Continue to </t>
    </r>
    <r>
      <rPr>
        <b/>
        <sz val="10"/>
        <rFont val="Arial"/>
        <family val="2"/>
      </rPr>
      <t>a</t>
    </r>
    <r>
      <rPr>
        <sz val="10"/>
        <rFont val="Arial"/>
        <family val="2"/>
      </rPr>
      <t xml:space="preserve"> &amp; </t>
    </r>
    <r>
      <rPr>
        <b/>
        <sz val="10"/>
        <rFont val="Arial"/>
        <family val="2"/>
      </rPr>
      <t>b</t>
    </r>
    <r>
      <rPr>
        <sz val="10"/>
        <rFont val="Arial"/>
        <family val="2"/>
      </rPr>
      <t xml:space="preserve"> below.        If No:  Proceed to 'Question 2' tab.  …..</t>
    </r>
  </si>
  <si>
    <t>M.O.G.</t>
  </si>
  <si>
    <t xml:space="preserve">If MOG is in crushed </t>
  </si>
  <si>
    <t xml:space="preserve">tons and deducted </t>
  </si>
  <si>
    <t xml:space="preserve">from pruchased tonnage, </t>
  </si>
  <si>
    <t>enter 1 in this column.</t>
  </si>
  <si>
    <t>on M.O.G.</t>
  </si>
  <si>
    <t>Subtotal from Data Page for Assessment 1B:   Grapes not purchased.</t>
  </si>
  <si>
    <t>If you have questions, please contact us:</t>
  </si>
  <si>
    <t>Submit your report and payment:</t>
  </si>
  <si>
    <t>Email (excel workbook):</t>
  </si>
  <si>
    <t>Mailing address (checks, blue excel certification page):</t>
  </si>
  <si>
    <t>ATTN: Grape Crush</t>
  </si>
  <si>
    <t>John Moss Federal Building</t>
  </si>
  <si>
    <t>Sacramento, CA  95814</t>
  </si>
  <si>
    <t>You can view the publications on the USDA NASS website.</t>
  </si>
  <si>
    <t>Source of this workbook:</t>
  </si>
  <si>
    <t>Publication information:</t>
  </si>
  <si>
    <t>If another crushed for you, enter "1".</t>
  </si>
  <si>
    <t>grapes, enter a "1".</t>
  </si>
  <si>
    <t>INSTRUCTIONS: Fill out each white cell, if applicable.</t>
  </si>
  <si>
    <t>The yellow cells will update automatically.</t>
  </si>
  <si>
    <t>3. Total Grape Assessment</t>
  </si>
  <si>
    <t>4. Late Crush Tons Received:</t>
  </si>
  <si>
    <t xml:space="preserve">VALDIGUIE </t>
  </si>
  <si>
    <t>NOT UPDATED Published Grape Variety Names With An Alias or Other Name</t>
  </si>
  <si>
    <t>EXPLANATION OF “RELATED PURCHASE”</t>
  </si>
  <si>
    <t>A purchase is RELATED if any of the following are true:</t>
  </si>
  <si>
    <t>(a) The grower and/or affiliate owned (directly or indirectly) at least 5 percent of the indicia of ownership or voting authority of the winery/processor.</t>
  </si>
  <si>
    <t>(b) The winery and/or affiliate owned (directly or indirectly) at least 5 percent of the indicia of ownership or voting authority of the grower.</t>
  </si>
  <si>
    <t>(c) The winery and/or affiliate provided long term financing to the grower in exchange for rights or options to purchase a significant portion of the grower's harvest.</t>
  </si>
  <si>
    <r>
      <t>(1)</t>
    </r>
    <r>
      <rPr>
        <sz val="7"/>
        <rFont val="Times New Roman"/>
        <family val="1"/>
      </rPr>
      <t xml:space="preserve">  </t>
    </r>
    <r>
      <rPr>
        <sz val="12"/>
        <rFont val="Arial"/>
        <family val="2"/>
      </rPr>
      <t>Winery X is a cooperative owned by multiple growers. William owns Vineyard A. William also has 5% ownership of Winery X. If Winery X buys grapes from Vineyard A, this is a RELATED purchase.</t>
    </r>
  </si>
  <si>
    <r>
      <t>(2)</t>
    </r>
    <r>
      <rPr>
        <sz val="7"/>
        <rFont val="Times New Roman"/>
        <family val="1"/>
      </rPr>
      <t xml:space="preserve">  </t>
    </r>
    <r>
      <rPr>
        <sz val="12"/>
        <rFont val="Arial"/>
        <family val="2"/>
      </rPr>
      <t>Winery Y is owned by James and Kelly. Kelly also owns 10% of Vineyard B. If Winery Y purchases grapes from Vineyard B, this is a RELATED purchase.</t>
    </r>
  </si>
  <si>
    <r>
      <t>(3)</t>
    </r>
    <r>
      <rPr>
        <sz val="7"/>
        <rFont val="Times New Roman"/>
        <family val="1"/>
      </rPr>
      <t xml:space="preserve">  </t>
    </r>
    <r>
      <rPr>
        <sz val="12"/>
        <rFont val="Arial"/>
        <family val="2"/>
      </rPr>
      <t>Winery Y is owned by James and Kelly. James provided long-term financing to Vineyard C and has the right to buy grapes produced by Vineyard C. If Winery Y purchases grapes from Vineyard C, this is a RELATED purchase.</t>
    </r>
  </si>
  <si>
    <t xml:space="preserve">The complete legal definitions are provided on page 3 of the paper workbook. </t>
  </si>
  <si>
    <t>A pdf of the paper version can be downloaded here:</t>
  </si>
  <si>
    <t>cdfa.ca.gov/mkt/grapecrush</t>
  </si>
  <si>
    <t>Click for info!</t>
  </si>
  <si>
    <t>INSTRUCTIONS: All yellow cells are updated automatically.</t>
  </si>
  <si>
    <t>(From Table 10)</t>
  </si>
  <si>
    <t>times Tons)</t>
  </si>
  <si>
    <t>(Grower Return Value</t>
  </si>
  <si>
    <t>your firm AND Q4)</t>
  </si>
  <si>
    <t>Assessed Tonnage)</t>
  </si>
  <si>
    <t>Total Tons  X  $0.14</t>
  </si>
  <si>
    <t>You can download the regular workbook at cdfa.ca.gov/mkt/grapecrush</t>
  </si>
  <si>
    <t>SUGRAFIFTYTWO</t>
  </si>
  <si>
    <t>SUGRASIXTY</t>
  </si>
  <si>
    <t>Winery Notes</t>
  </si>
  <si>
    <t>Add notes here</t>
  </si>
  <si>
    <t>for your own</t>
  </si>
  <si>
    <t>reference</t>
  </si>
  <si>
    <t>Extended mog WB</t>
  </si>
  <si>
    <t>The Preliminary Grape Crush Report is released February 10, 2023 and the Final Grape Crush Report on March 10, 2023.</t>
  </si>
  <si>
    <t>Do not combine purchased and grown grapes on the same row.</t>
  </si>
  <si>
    <r>
      <t xml:space="preserve">The total assessment due is highlighted </t>
    </r>
    <r>
      <rPr>
        <i/>
        <sz val="10"/>
        <color rgb="FF00CC00"/>
        <rFont val="Arial"/>
        <family val="2"/>
      </rPr>
      <t>green</t>
    </r>
    <r>
      <rPr>
        <i/>
        <sz val="10"/>
        <rFont val="Arial"/>
        <family val="2"/>
      </rPr>
      <t xml:space="preserve"> below.</t>
    </r>
  </si>
  <si>
    <t>Thompson Seedless *</t>
  </si>
  <si>
    <t>Other Table 1/</t>
  </si>
  <si>
    <t>Other Red Wine 1/</t>
  </si>
  <si>
    <t>Touriga Nacional *</t>
  </si>
  <si>
    <t>Valdiguie *</t>
  </si>
  <si>
    <t>Pinot Noir *</t>
  </si>
  <si>
    <t>Refosco *</t>
  </si>
  <si>
    <t>Rubired *</t>
  </si>
  <si>
    <t>Cinsaut *</t>
  </si>
  <si>
    <t>Negrette *</t>
  </si>
  <si>
    <t>Trousseau *</t>
  </si>
  <si>
    <t>Blaufraenkisch *</t>
  </si>
  <si>
    <t>Nero D'avola *</t>
  </si>
  <si>
    <t>Other White Wine 1/</t>
  </si>
  <si>
    <t>Sauvignon Blanc *</t>
  </si>
  <si>
    <t>Muscat Of Alexandria</t>
  </si>
  <si>
    <t>Grenache Blanc *</t>
  </si>
  <si>
    <t>Ribolla Gialla *</t>
  </si>
  <si>
    <t>Albarino *</t>
  </si>
  <si>
    <t>Vermentino *</t>
  </si>
  <si>
    <t>Grenache Gris *</t>
  </si>
  <si>
    <t>ASB-GC-003-MOG</t>
  </si>
  <si>
    <r>
      <rPr>
        <sz val="12"/>
        <rFont val="Arial"/>
        <family val="2"/>
      </rPr>
      <t xml:space="preserve">State of California
California Department of Food and Agriculture
Agricultural Statistics Branch
</t>
    </r>
    <r>
      <rPr>
        <b/>
        <i/>
        <sz val="14"/>
        <rFont val="Arial"/>
        <family val="2"/>
      </rPr>
      <t xml:space="preserve">
Grape Crush and Purchase Inquiry Excel Workbook, Introduction</t>
    </r>
  </si>
  <si>
    <t>IMPORTANT!</t>
  </si>
  <si>
    <t>This year, we need additional information about the growers you purchase from or crush for.
After you have filled out your information in the "Introduction" tab, you need to fill out grower info in the pink "Grower List" tab.
This is a mandatory part of the 2024 Grape Crush &amp; Purchase Inquiry.
This additional information is required every 5 years and was last collected in 2019.</t>
  </si>
  <si>
    <t xml:space="preserve">Pierce's Disease Assessment Paid by You for the 2024 Crop Year </t>
  </si>
  <si>
    <t>This additional information is required every 5 years and was last collected in 2019.</t>
  </si>
  <si>
    <t>1.  The list below is for recording grower contact information.</t>
  </si>
  <si>
    <t>2.  If you grew grapes, please put your contact information in the first row of the table below.</t>
  </si>
  <si>
    <t>3.  You must list all growers that you purchased grapes from (Data Page) or growers you custom crushed for (Question 4).</t>
  </si>
  <si>
    <t>4.  After all growers are reported below, use the Grower Numbers in Column B to complete Column B of the Data Page and Column D of Question 4.</t>
  </si>
  <si>
    <t>5.  This workbook will automatically calculate the assessment once you enter the Grower Number in the green column of Question 4 and the Data Page.</t>
  </si>
  <si>
    <t>Grower Number</t>
  </si>
  <si>
    <r>
      <t xml:space="preserve">but do NOT enter these tons in </t>
    </r>
    <r>
      <rPr>
        <b/>
        <sz val="10"/>
        <color rgb="FFCC00CC"/>
        <rFont val="Arial"/>
        <family val="2"/>
      </rPr>
      <t>Section I</t>
    </r>
    <r>
      <rPr>
        <b/>
        <sz val="10"/>
        <rFont val="Arial"/>
        <family val="2"/>
      </rPr>
      <t xml:space="preserve"> on the Data Page.</t>
    </r>
  </si>
  <si>
    <t>Number</t>
  </si>
  <si>
    <t>Examples of a RELATED purchase (Enter tonnage in Column L and a zero in Column M):</t>
  </si>
  <si>
    <t>TABLE</t>
  </si>
  <si>
    <t>WINE-RED</t>
  </si>
  <si>
    <t>WINE-WHITE</t>
  </si>
  <si>
    <t>This is an alias for ALICANTE BOUSCHET</t>
  </si>
  <si>
    <t>This is an alias for OTHER WHITE WINE</t>
  </si>
  <si>
    <t>This is an alias for ALLISON</t>
  </si>
  <si>
    <t>This is an alias for ALBARINO</t>
  </si>
  <si>
    <t>ASSYRTIKO</t>
  </si>
  <si>
    <t>This is an alias for TROUSSEAU</t>
  </si>
  <si>
    <t>This is an alias for GREAT GREEN</t>
  </si>
  <si>
    <t>This is an alias for BEAUTY SEEDLESS</t>
  </si>
  <si>
    <t>RAISIN</t>
  </si>
  <si>
    <t>This is an alias for FANTASY SEEDLESS</t>
  </si>
  <si>
    <t>This is an alias for CINSAUT</t>
  </si>
  <si>
    <t>This is an alias for MUSCAT HAMBURG</t>
  </si>
  <si>
    <t>This is an alias for SCHIAVA GROSSA</t>
  </si>
  <si>
    <t>This is an alias for EMERALD SEEDLESS</t>
  </si>
  <si>
    <t>This is an alias for PORTUGIESER BLAUER</t>
  </si>
  <si>
    <t>CABERNET PFEFFER</t>
  </si>
  <si>
    <t>This is an alias for PFEFFER CABERNET</t>
  </si>
  <si>
    <t>This is an alias for NERO D'AVOLA</t>
  </si>
  <si>
    <t>This is an alias for CHARDONNAY</t>
  </si>
  <si>
    <t>CHERRY CRUSH</t>
  </si>
  <si>
    <t>This is an alias for LAMBRUSCO</t>
  </si>
  <si>
    <t>This is an alias for OTHER RED WINE</t>
  </si>
  <si>
    <t>DO NOT USE - SAVE FOR PRIMITIV</t>
  </si>
  <si>
    <t>This is an alias for MARECHAL FOCH</t>
  </si>
  <si>
    <t>This is an alias for SYRAH</t>
  </si>
  <si>
    <t>FRIULANO</t>
  </si>
  <si>
    <t>This is an alias for VALDIGUIE</t>
  </si>
  <si>
    <t>This is an alias for GRENACHE BLANC</t>
  </si>
  <si>
    <t>This is an alias for GRENACHE GRIS</t>
  </si>
  <si>
    <t>This is an alias for PALOMINO</t>
  </si>
  <si>
    <t>This is an alias for GRENACHE</t>
  </si>
  <si>
    <t>HULA POP</t>
  </si>
  <si>
    <t>INTEND TO PLANT</t>
  </si>
  <si>
    <t>This is an alias for IVORY</t>
  </si>
  <si>
    <t>This is an alias for WHITE RIESLING</t>
  </si>
  <si>
    <t>This is an alias for RUBY SEEDLESS</t>
  </si>
  <si>
    <t>LACRIMA</t>
  </si>
  <si>
    <t>This is an alias for OLIVETTE BLANCHE</t>
  </si>
  <si>
    <t>This is an alias for BLAUFRAENKISCH</t>
  </si>
  <si>
    <t>LOUREIRO</t>
  </si>
  <si>
    <t>MARSELAN</t>
  </si>
  <si>
    <t>This is an alias for MOURVEDRE</t>
  </si>
  <si>
    <t>This is an alias for PRINCESS</t>
  </si>
  <si>
    <t>This is an alias for BURGER</t>
  </si>
  <si>
    <t>This is an alias for REFOSCO</t>
  </si>
  <si>
    <t>This is an alias for SAUVIGNON VERT</t>
  </si>
  <si>
    <t>This is an alias for MUSCAT BLANC</t>
  </si>
  <si>
    <t>This is an alias for ITALIA</t>
  </si>
  <si>
    <t>MUSCAT OTTONEL</t>
  </si>
  <si>
    <t>This is an alias for MOSCATO GAILLO</t>
  </si>
  <si>
    <t>PACKINGHOUSE CULLS</t>
  </si>
  <si>
    <t>PASEANTE NOIR</t>
  </si>
  <si>
    <t>This is an alias for PINOT NOIR</t>
  </si>
  <si>
    <t>This is an alias for PINOT GRIS</t>
  </si>
  <si>
    <t>This is an alias for MEUNIER</t>
  </si>
  <si>
    <t>This is an alias for NEGRETTE</t>
  </si>
  <si>
    <t>This is an alias for BLANC SEEDLESS</t>
  </si>
  <si>
    <t>This is an alias for RIBOLLA GIALLA</t>
  </si>
  <si>
    <t>This is an alias for CRIMSON SEEDLESS</t>
  </si>
  <si>
    <t>This is an alias for FLAME SEEDLESS</t>
  </si>
  <si>
    <t>RED SUPERIOR SEEDLESS</t>
  </si>
  <si>
    <t>This is an alias for SCHIOPPETTINO</t>
  </si>
  <si>
    <t>RONDINELLA</t>
  </si>
  <si>
    <t>This is an alias for RED GLOBE</t>
  </si>
  <si>
    <t>This is an alias for MISSION</t>
  </si>
  <si>
    <t>This is an alias for SANGIOVESE</t>
  </si>
  <si>
    <t>This is an alias for SAUVIGNON BLANC</t>
  </si>
  <si>
    <t>SAVAGNIN</t>
  </si>
  <si>
    <t>This is an alias for KRISSY</t>
  </si>
  <si>
    <t>This is an alias for TIMCO</t>
  </si>
  <si>
    <t>This is an alias for KELLY</t>
  </si>
  <si>
    <t>This is an alias for TIMPSON</t>
  </si>
  <si>
    <t>This is an alias for COACHELLA SEEDLESS</t>
  </si>
  <si>
    <t>This is an alias for MIDNIGHT BEAUTY</t>
  </si>
  <si>
    <t>This is an alias for RED SUPERIOR SEEDLESS</t>
  </si>
  <si>
    <t>This is an alias for SOPHIA SEEDLESS</t>
  </si>
  <si>
    <t>This is an alias for THOMPSON SEEDLESS</t>
  </si>
  <si>
    <t>SUPERIOR SEEDLESS BRAND</t>
  </si>
  <si>
    <t>This is an alias for SUGRAONE</t>
  </si>
  <si>
    <t>This is an alias for TEMPRANILLO</t>
  </si>
  <si>
    <t>This is an alias for RUBIRED</t>
  </si>
  <si>
    <t>This is an alias for TOURIGA NACIONAL</t>
  </si>
  <si>
    <t>TRAMINER</t>
  </si>
  <si>
    <t>This is an alias for SAVAGNIN</t>
  </si>
  <si>
    <t>This is an alias for ST. EMILION</t>
  </si>
  <si>
    <t>This is an alias for GRAY RIESLING</t>
  </si>
  <si>
    <t>This is an alias for VERMENTINO</t>
  </si>
  <si>
    <t>This is an alias for NIAGARA</t>
  </si>
  <si>
    <t>This is an alias for MALAGA</t>
  </si>
  <si>
    <t>This is an alias for BLACK CORINTH</t>
  </si>
  <si>
    <t>BLACK CORINTH  *</t>
  </si>
  <si>
    <t>BEAUTY SEEDLESS  *</t>
  </si>
  <si>
    <t>SCHIAVA GROSSA *</t>
  </si>
  <si>
    <t>ITALIA *</t>
  </si>
  <si>
    <t>MALAGA  *</t>
  </si>
  <si>
    <t>OLIVETTE BLANCHE *</t>
  </si>
  <si>
    <t>MIDNIGHT BEAUTY *</t>
  </si>
  <si>
    <t>Scarlet</t>
  </si>
  <si>
    <t>NIAGARA *</t>
  </si>
  <si>
    <t>BLANC SEEDLESS *</t>
  </si>
  <si>
    <t>Luisco</t>
  </si>
  <si>
    <t>Red Globe *</t>
  </si>
  <si>
    <t>RUBY SEEDLESS  *</t>
  </si>
  <si>
    <t>EMERALD SEEDLESS *</t>
  </si>
  <si>
    <t>FANTASY SEEDLESS *</t>
  </si>
  <si>
    <t>CRIMSON SEEDLESS *</t>
  </si>
  <si>
    <t>PRINCESS *</t>
  </si>
  <si>
    <t>ALLISON *</t>
  </si>
  <si>
    <t>KELLY *</t>
  </si>
  <si>
    <t>TIMCO *</t>
  </si>
  <si>
    <t>TIMPSON *</t>
  </si>
  <si>
    <t>SOPHIA SEEDLESS *</t>
  </si>
  <si>
    <t>RED SUPERIOR SEEDLESS *</t>
  </si>
  <si>
    <t>COACHELLA SEEDLESS *</t>
  </si>
  <si>
    <t>Alicante Bouschet *</t>
  </si>
  <si>
    <t>Grenache *</t>
  </si>
  <si>
    <t>Mourvedre *</t>
  </si>
  <si>
    <t>Meunier *</t>
  </si>
  <si>
    <t>Mission *</t>
  </si>
  <si>
    <t>Muscat Hamburg *</t>
  </si>
  <si>
    <t>MARECHAL FOCH  *</t>
  </si>
  <si>
    <t>Sangiovese *</t>
  </si>
  <si>
    <t>Syrah *</t>
  </si>
  <si>
    <t>PFEFFER CABERNET *</t>
  </si>
  <si>
    <t>LAMBRUSCO *</t>
  </si>
  <si>
    <t>Tempranillo *</t>
  </si>
  <si>
    <t>PORTUGIESER BLAUER  *</t>
  </si>
  <si>
    <t>Burger *</t>
  </si>
  <si>
    <t>Chardonnay *</t>
  </si>
  <si>
    <t>Gray Riesling *</t>
  </si>
  <si>
    <t>Muscat Blanc *</t>
  </si>
  <si>
    <t>Palomino *</t>
  </si>
  <si>
    <t>St. Emilion *</t>
  </si>
  <si>
    <t>SAVAGNIN *</t>
  </si>
  <si>
    <t>Sauvignon Vert *</t>
  </si>
  <si>
    <t>White Riesling *</t>
  </si>
  <si>
    <t>Pinot Gris *</t>
  </si>
  <si>
    <t>1. Did you crush (at your facility) any grapes in 2025? ………….………….....</t>
  </si>
  <si>
    <t>2025 Crop Year</t>
  </si>
  <si>
    <t>2. Did you purchase any grapes directly from growers in 2025? ……………</t>
  </si>
  <si>
    <t>Crushing in 2025" (yellow) form.  (If you do not have this form, you can download the pdf from cdfa.ca.gov/mkt/grapecrush)</t>
  </si>
  <si>
    <t>1. Did your winery purchase grapes in 2025?</t>
  </si>
  <si>
    <t>2.  Did you have any grapes custom crushed for you by another winery in 2025?………..........</t>
  </si>
  <si>
    <t xml:space="preserve">  PURCHASED and/or PROCESSED any grapes in 2025?  ………………....</t>
  </si>
  <si>
    <t>4.  Did you crush grapes for clients who GREW ALL their grapes in 2025? ….......</t>
  </si>
  <si>
    <t>for crushing after December 15, 2025? …...........................................</t>
  </si>
  <si>
    <t>Flame Tokay 4/</t>
  </si>
  <si>
    <t>Flame Seedless *</t>
  </si>
  <si>
    <t>SUGRAONE  *</t>
  </si>
  <si>
    <t>IVORY *</t>
  </si>
  <si>
    <t>GREAT GREEN *</t>
  </si>
  <si>
    <t>KRISSY *</t>
  </si>
  <si>
    <t>St Macaire</t>
  </si>
  <si>
    <t>Mencia</t>
  </si>
  <si>
    <t>Marselan 3/</t>
  </si>
  <si>
    <t>ERRANTE NOIR</t>
  </si>
  <si>
    <t>BRACHETTO</t>
  </si>
  <si>
    <t>MOSCATO GAILLO *</t>
  </si>
  <si>
    <t>Falaghina Greco</t>
  </si>
  <si>
    <t>Clairette Blanche</t>
  </si>
  <si>
    <t>Assyrtiko 2/</t>
  </si>
  <si>
    <t>ALBILLO MAYOR</t>
  </si>
  <si>
    <t>ARVINE</t>
  </si>
  <si>
    <t>BACO BLANC</t>
  </si>
  <si>
    <t>ERBALUCE</t>
  </si>
  <si>
    <t>MACABEU</t>
  </si>
  <si>
    <t>MONTILS</t>
  </si>
  <si>
    <t>MOSCHOFILERO</t>
  </si>
  <si>
    <t>PARELLADA</t>
  </si>
  <si>
    <t>PICARDAN</t>
  </si>
  <si>
    <t>VIDIANO</t>
  </si>
  <si>
    <t>updated 11/13/2025 by AR</t>
  </si>
  <si>
    <t>PETITE ARVINE</t>
  </si>
  <si>
    <t>This is an alias for ARVINE</t>
  </si>
  <si>
    <t>PICPOUL</t>
  </si>
  <si>
    <t>This is an alias for PICPOUL BLANC</t>
  </si>
  <si>
    <t>NOT UPDATED</t>
  </si>
  <si>
    <t>The Preliminary Grape Crush Report is released on Mar 15, 2026.</t>
  </si>
  <si>
    <t>The Final Grape Crush Report is released on Apr 30, 2026.</t>
  </si>
  <si>
    <t>Rev. 11/2025</t>
  </si>
  <si>
    <t>BY JANUARY 31, 2026</t>
  </si>
  <si>
    <t xml:space="preserve">1.  Total tons you crushed for clients who PURCHASED and/or PROCESSED grapes in 2025.    (Question 3 tab of this workbook) </t>
  </si>
  <si>
    <t>2.  Total tons crushed for clients who GREW all their grapes in 2025.  (Question 4 tab of this workbook)</t>
  </si>
  <si>
    <t>3.  Total tons that were crushed for you by other processors “(Question 2 tab of this workbook),  but were:</t>
  </si>
  <si>
    <t>4.  Total tons purchased from growers and then resold to someone else (Question 1b tab of this workbook).</t>
  </si>
  <si>
    <t>5.  Total tons crushed by your firm that were repurchased from someone OTHER than the original grower (Question 1c tab of this workbook).</t>
  </si>
  <si>
    <t>6.  Total tons crushed by your firm that were purchased as distilling materials (DataPage tab, Column X).  Enter this tonnage in both columns.</t>
  </si>
  <si>
    <t>7.  Total tons crushed by your firm (DataPage tab, Column J) that were grown by your firm.  (Cooperatives report total membership tons crushed.)</t>
  </si>
  <si>
    <t>8.  Total tons crushed by your firm (DataPage tab, Column J)  that were purchased from growers (DataPage tab, Column L).  Exclude purchases for distilling material that were listed on line 6.</t>
  </si>
  <si>
    <t>9.  Total Non-Related purchased tons crushed by your firm that were purchased from growers (DataPage tab, Column M).  Exclude distilling materials that were listed on line 6.</t>
  </si>
  <si>
    <t>10.  GRAND TOTAL TONS:  Sum lines 1 through 9. Totals should agree with calculated totals below in Rows 24-26.</t>
  </si>
  <si>
    <t>Subtotal…................................................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</si>
</sst>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0.0"/>
    <numFmt numFmtId="165" formatCode="0.0"/>
    <numFmt numFmtId="166" formatCode="&quot;$&quot;#,##0.00"/>
    <numFmt numFmtId="167" formatCode="0;\-0;;@"/>
    <numFmt numFmtId="168" formatCode="&quot;$&quot;#,##0.00;\-0.00;;@"/>
    <numFmt numFmtId="169" formatCode="#,##0.0;0.0;;@"/>
    <numFmt numFmtId="170" formatCode="&quot;$&quot;###,##0.000;\-0.000;;@"/>
    <numFmt numFmtId="171" formatCode="&quot;$&quot;#,##0.0000"/>
    <numFmt numFmtId="172" formatCode="&quot;$&quot;###,##0.0000;\-0.0000;;@"/>
    <numFmt numFmtId="173" formatCode="#,###,##0.0;\-#,###,##0.0;;@"/>
    <numFmt numFmtId="174" formatCode="#,###,##0.0;\-0.0;;@"/>
    <numFmt numFmtId="175" formatCode="#,###,##0.0;\-#,###,##0.0"/>
    <numFmt numFmtId="176" formatCode="&quot;$&quot;#,##0.00000"/>
    <numFmt numFmtId="177" formatCode="&quot;$&quot;#,###,##0.00;\-0.00"/>
    <numFmt numFmtId="178" formatCode="0."/>
    <numFmt numFmtId="179" formatCode="&quot;$&quot;#,###,##0.00;\-0.00;;@"/>
    <numFmt numFmtId="180" formatCode="#,##0."/>
  </numFmts>
  <fonts count="58" x14ac:knownFonts="1">
    <font>
      <sz val="10"/>
      <name val="Arial"/>
    </font>
    <font>
      <sz val="10"/>
      <name val="Arial"/>
      <family val="2"/>
    </font>
    <font>
      <b/>
      <sz val="12"/>
      <name val="Arial"/>
      <family val="2"/>
    </font>
    <font>
      <b/>
      <i/>
      <sz val="14"/>
      <name val="Arial"/>
      <family val="2"/>
    </font>
    <font>
      <b/>
      <sz val="10"/>
      <name val="Arial"/>
      <family val="2"/>
    </font>
    <font>
      <b/>
      <i/>
      <sz val="8"/>
      <name val="Arial"/>
      <family val="2"/>
    </font>
    <font>
      <sz val="8"/>
      <name val="Arial"/>
      <family val="2"/>
    </font>
    <font>
      <b/>
      <sz val="8"/>
      <name val="Arial"/>
      <family val="2"/>
    </font>
    <font>
      <sz val="10"/>
      <name val="Arial"/>
      <family val="2"/>
    </font>
    <font>
      <i/>
      <sz val="8"/>
      <name val="Arial"/>
      <family val="2"/>
    </font>
    <font>
      <b/>
      <i/>
      <sz val="12"/>
      <name val="Arial"/>
      <family val="2"/>
    </font>
    <font>
      <b/>
      <sz val="14"/>
      <name val="Arial"/>
      <family val="2"/>
    </font>
    <font>
      <sz val="12"/>
      <name val="Arial"/>
      <family val="2"/>
    </font>
    <font>
      <u/>
      <sz val="10"/>
      <name val="Arial"/>
      <family val="2"/>
    </font>
    <font>
      <i/>
      <u/>
      <sz val="12"/>
      <name val="Arial"/>
      <family val="2"/>
    </font>
    <font>
      <sz val="8"/>
      <name val="Arial"/>
      <family val="2"/>
    </font>
    <font>
      <sz val="12"/>
      <name val="Arial"/>
      <family val="2"/>
    </font>
    <font>
      <sz val="8"/>
      <color indexed="81"/>
      <name val="Tahoma"/>
      <family val="2"/>
    </font>
    <font>
      <i/>
      <sz val="8"/>
      <color indexed="55"/>
      <name val="Arial"/>
      <family val="2"/>
    </font>
    <font>
      <b/>
      <sz val="10"/>
      <color indexed="10"/>
      <name val="Arial"/>
      <family val="2"/>
    </font>
    <font>
      <sz val="8"/>
      <color indexed="55"/>
      <name val="Arial"/>
      <family val="2"/>
    </font>
    <font>
      <b/>
      <sz val="10"/>
      <color indexed="12"/>
      <name val="Arial"/>
      <family val="2"/>
    </font>
    <font>
      <b/>
      <sz val="8"/>
      <color indexed="81"/>
      <name val="Tahoma"/>
      <family val="2"/>
    </font>
    <font>
      <b/>
      <sz val="8"/>
      <color indexed="8"/>
      <name val="Arial"/>
      <family val="2"/>
    </font>
    <font>
      <b/>
      <sz val="10"/>
      <color indexed="8"/>
      <name val="Arial"/>
      <family val="2"/>
    </font>
    <font>
      <b/>
      <sz val="10"/>
      <name val="Arial"/>
      <family val="2"/>
    </font>
    <font>
      <sz val="10"/>
      <name val="Arial"/>
      <family val="2"/>
    </font>
    <font>
      <b/>
      <i/>
      <sz val="10"/>
      <name val="Arial"/>
      <family val="2"/>
    </font>
    <font>
      <b/>
      <sz val="9"/>
      <name val="Arial"/>
      <family val="2"/>
    </font>
    <font>
      <sz val="9"/>
      <name val="Arial"/>
      <family val="2"/>
    </font>
    <font>
      <u/>
      <sz val="10"/>
      <color indexed="12"/>
      <name val="Arial"/>
      <family val="2"/>
    </font>
    <font>
      <i/>
      <sz val="10"/>
      <name val="Arial"/>
      <family val="2"/>
    </font>
    <font>
      <sz val="8"/>
      <color indexed="22"/>
      <name val="Arial"/>
      <family val="2"/>
    </font>
    <font>
      <sz val="10"/>
      <color indexed="55"/>
      <name val="Arial"/>
      <family val="2"/>
    </font>
    <font>
      <i/>
      <sz val="9"/>
      <name val="Arial"/>
      <family val="2"/>
    </font>
    <font>
      <sz val="10"/>
      <color theme="0"/>
      <name val="Arial"/>
      <family val="2"/>
    </font>
    <font>
      <sz val="8"/>
      <color rgb="FFFF0000"/>
      <name val="Arial"/>
      <family val="2"/>
    </font>
    <font>
      <sz val="10"/>
      <color rgb="FFFF0000"/>
      <name val="Arial"/>
      <family val="2"/>
    </font>
    <font>
      <b/>
      <sz val="10"/>
      <color theme="9" tint="-0.249977111117893"/>
      <name val="Arial"/>
      <family val="2"/>
    </font>
    <font>
      <b/>
      <u/>
      <sz val="10"/>
      <name val="Arial"/>
      <family val="2"/>
    </font>
    <font>
      <b/>
      <sz val="16"/>
      <name val="Arial"/>
      <family val="2"/>
    </font>
    <font>
      <u/>
      <sz val="8"/>
      <color indexed="12"/>
      <name val="Arial"/>
      <family val="2"/>
    </font>
    <font>
      <sz val="11"/>
      <color indexed="81"/>
      <name val="Tahoma"/>
      <family val="2"/>
    </font>
    <font>
      <b/>
      <sz val="11"/>
      <color indexed="81"/>
      <name val="Tahoma"/>
      <family val="2"/>
    </font>
    <font>
      <sz val="10"/>
      <color theme="9" tint="0.59999389629810485"/>
      <name val="Arial"/>
      <family val="2"/>
    </font>
    <font>
      <b/>
      <sz val="10"/>
      <color rgb="FFC00000"/>
      <name val="Arial"/>
      <family val="2"/>
    </font>
    <font>
      <b/>
      <u/>
      <sz val="12"/>
      <name val="Arial"/>
      <family val="2"/>
    </font>
    <font>
      <sz val="7"/>
      <name val="Times New Roman"/>
      <family val="1"/>
    </font>
    <font>
      <u/>
      <sz val="12"/>
      <color indexed="12"/>
      <name val="Arial"/>
      <family val="2"/>
    </font>
    <font>
      <b/>
      <sz val="10"/>
      <color rgb="FFA40000"/>
      <name val="Arial"/>
      <family val="2"/>
    </font>
    <font>
      <sz val="10"/>
      <color rgb="FFA40000"/>
      <name val="Arial"/>
      <family val="2"/>
    </font>
    <font>
      <sz val="8"/>
      <color rgb="FFA40000"/>
      <name val="Arial"/>
      <family val="2"/>
    </font>
    <font>
      <i/>
      <sz val="10"/>
      <color rgb="FF00CC00"/>
      <name val="Arial"/>
      <family val="2"/>
    </font>
    <font>
      <sz val="14"/>
      <name val="Arial"/>
      <family val="2"/>
    </font>
    <font>
      <i/>
      <sz val="12"/>
      <name val="Arial"/>
      <family val="2"/>
    </font>
    <font>
      <b/>
      <sz val="10"/>
      <color rgb="FFCC00CC"/>
      <name val="Arial"/>
      <family val="2"/>
    </font>
    <font>
      <b/>
      <i/>
      <sz val="11"/>
      <name val="Arial"/>
      <family val="2"/>
    </font>
    <font>
      <i/>
      <sz val="8"/>
      <color rgb="FFCCCCFF"/>
      <name val="Arial"/>
      <family val="2"/>
    </font>
  </fonts>
  <fills count="36">
    <fill>
      <patternFill patternType="none"/>
    </fill>
    <fill>
      <patternFill patternType="gray125"/>
    </fill>
    <fill>
      <patternFill patternType="solid">
        <fgColor indexed="9"/>
        <bgColor indexed="64"/>
      </patternFill>
    </fill>
    <fill>
      <patternFill patternType="solid">
        <fgColor indexed="31"/>
        <bgColor indexed="64"/>
      </patternFill>
    </fill>
    <fill>
      <patternFill patternType="solid">
        <fgColor indexed="26"/>
        <bgColor indexed="64"/>
      </patternFill>
    </fill>
    <fill>
      <patternFill patternType="solid">
        <fgColor indexed="27"/>
        <bgColor indexed="64"/>
      </patternFill>
    </fill>
    <fill>
      <patternFill patternType="solid">
        <fgColor indexed="41"/>
        <bgColor indexed="64"/>
      </patternFill>
    </fill>
    <fill>
      <patternFill patternType="solid">
        <fgColor indexed="43"/>
        <bgColor indexed="64"/>
      </patternFill>
    </fill>
    <fill>
      <patternFill patternType="solid">
        <fgColor indexed="22"/>
        <bgColor indexed="64"/>
      </patternFill>
    </fill>
    <fill>
      <patternFill patternType="solid">
        <fgColor indexed="10"/>
        <bgColor indexed="64"/>
      </patternFill>
    </fill>
    <fill>
      <patternFill patternType="solid">
        <fgColor indexed="29"/>
        <bgColor indexed="64"/>
      </patternFill>
    </fill>
    <fill>
      <patternFill patternType="lightUp">
        <bgColor indexed="41"/>
      </patternFill>
    </fill>
    <fill>
      <patternFill patternType="lightUp">
        <bgColor indexed="27"/>
      </patternFill>
    </fill>
    <fill>
      <patternFill patternType="solid">
        <fgColor indexed="42"/>
        <bgColor indexed="64"/>
      </patternFill>
    </fill>
    <fill>
      <patternFill patternType="solid">
        <fgColor indexed="44"/>
        <bgColor indexed="64"/>
      </patternFill>
    </fill>
    <fill>
      <patternFill patternType="solid">
        <fgColor indexed="40"/>
        <bgColor indexed="64"/>
      </patternFill>
    </fill>
    <fill>
      <patternFill patternType="solid">
        <fgColor theme="0"/>
        <bgColor indexed="64"/>
      </patternFill>
    </fill>
    <fill>
      <patternFill patternType="lightUp">
        <bgColor indexed="31"/>
      </patternFill>
    </fill>
    <fill>
      <patternFill patternType="solid">
        <fgColor rgb="FFFFFF00"/>
        <bgColor indexed="64"/>
      </patternFill>
    </fill>
    <fill>
      <patternFill patternType="solid">
        <fgColor rgb="FFCCFFFF"/>
        <bgColor indexed="64"/>
      </patternFill>
    </fill>
    <fill>
      <patternFill patternType="solid">
        <fgColor rgb="FFFFFFFF"/>
        <bgColor indexed="64"/>
      </patternFill>
    </fill>
    <fill>
      <patternFill patternType="solid">
        <fgColor rgb="FFCCFFCC"/>
        <bgColor indexed="64"/>
      </patternFill>
    </fill>
    <fill>
      <patternFill patternType="solid">
        <fgColor theme="9" tint="0.59999389629810485"/>
        <bgColor indexed="64"/>
      </patternFill>
    </fill>
    <fill>
      <patternFill patternType="lightUp">
        <bgColor theme="9" tint="0.59999389629810485"/>
      </patternFill>
    </fill>
    <fill>
      <patternFill patternType="solid">
        <fgColor rgb="FFFFCCFF"/>
        <bgColor indexed="64"/>
      </patternFill>
    </fill>
    <fill>
      <patternFill patternType="solid">
        <fgColor theme="0" tint="-0.14999847407452621"/>
        <bgColor indexed="64"/>
      </patternFill>
    </fill>
    <fill>
      <patternFill patternType="lightUp">
        <bgColor theme="0" tint="-0.14999847407452621"/>
      </patternFill>
    </fill>
    <fill>
      <patternFill patternType="solid">
        <fgColor rgb="FFFF99FF"/>
        <bgColor indexed="64"/>
      </patternFill>
    </fill>
    <fill>
      <patternFill patternType="solid">
        <fgColor rgb="FFFFFF99"/>
        <bgColor indexed="64"/>
      </patternFill>
    </fill>
    <fill>
      <patternFill patternType="solid">
        <fgColor rgb="FF99FF99"/>
        <bgColor indexed="64"/>
      </patternFill>
    </fill>
    <fill>
      <patternFill patternType="solid">
        <fgColor rgb="FFFFFFCC"/>
        <bgColor indexed="64"/>
      </patternFill>
    </fill>
    <fill>
      <patternFill patternType="solid">
        <fgColor rgb="FFCCCCFF"/>
        <bgColor indexed="64"/>
      </patternFill>
    </fill>
    <fill>
      <patternFill patternType="solid">
        <fgColor rgb="FF66CCFF"/>
        <bgColor indexed="64"/>
      </patternFill>
    </fill>
    <fill>
      <patternFill patternType="lightUp">
        <bgColor rgb="FFCCFFCC"/>
      </patternFill>
    </fill>
    <fill>
      <patternFill patternType="lightUp">
        <bgColor rgb="FFFFCCFF"/>
      </patternFill>
    </fill>
    <fill>
      <patternFill patternType="solid">
        <fgColor rgb="FFFCD4E8"/>
        <bgColor indexed="64"/>
      </patternFill>
    </fill>
  </fills>
  <borders count="135">
    <border>
      <left/>
      <right/>
      <top/>
      <bottom/>
      <diagonal/>
    </border>
    <border>
      <left style="thin">
        <color indexed="64"/>
      </left>
      <right style="thin">
        <color indexed="64"/>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double">
        <color indexed="64"/>
      </bottom>
      <diagonal/>
    </border>
    <border>
      <left style="thin">
        <color indexed="64"/>
      </left>
      <right/>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top style="double">
        <color indexed="64"/>
      </top>
      <bottom style="thin">
        <color indexed="64"/>
      </bottom>
      <diagonal/>
    </border>
    <border>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double">
        <color indexed="64"/>
      </left>
      <right style="medium">
        <color indexed="64"/>
      </right>
      <top/>
      <bottom style="thin">
        <color indexed="64"/>
      </bottom>
      <diagonal/>
    </border>
    <border>
      <left style="double">
        <color indexed="64"/>
      </left>
      <right style="medium">
        <color indexed="64"/>
      </right>
      <top style="thin">
        <color indexed="64"/>
      </top>
      <bottom style="thin">
        <color indexed="64"/>
      </bottom>
      <diagonal/>
    </border>
    <border>
      <left style="thin">
        <color indexed="64"/>
      </left>
      <right/>
      <top style="double">
        <color indexed="64"/>
      </top>
      <bottom style="thin">
        <color indexed="64"/>
      </bottom>
      <diagonal/>
    </border>
    <border>
      <left style="thin">
        <color indexed="64"/>
      </left>
      <right style="thin">
        <color indexed="64"/>
      </right>
      <top style="thin">
        <color indexed="64"/>
      </top>
      <bottom/>
      <diagonal/>
    </border>
    <border>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diagonal/>
    </border>
    <border>
      <left style="thin">
        <color indexed="64"/>
      </left>
      <right style="double">
        <color indexed="64"/>
      </right>
      <top/>
      <bottom/>
      <diagonal/>
    </border>
    <border>
      <left style="thin">
        <color indexed="64"/>
      </left>
      <right style="double">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double">
        <color indexed="64"/>
      </top>
      <bottom/>
      <diagonal/>
    </border>
    <border>
      <left/>
      <right style="double">
        <color indexed="64"/>
      </right>
      <top/>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style="double">
        <color indexed="64"/>
      </top>
      <bottom/>
      <diagonal/>
    </border>
    <border>
      <left/>
      <right style="double">
        <color indexed="64"/>
      </right>
      <top style="double">
        <color indexed="64"/>
      </top>
      <bottom style="thin">
        <color indexed="64"/>
      </bottom>
      <diagonal/>
    </border>
    <border>
      <left style="double">
        <color indexed="64"/>
      </left>
      <right/>
      <top/>
      <bottom/>
      <diagonal/>
    </border>
    <border>
      <left style="double">
        <color indexed="64"/>
      </left>
      <right/>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bottom style="medium">
        <color indexed="64"/>
      </bottom>
      <diagonal/>
    </border>
    <border>
      <left style="thick">
        <color indexed="64"/>
      </left>
      <right style="thin">
        <color indexed="64"/>
      </right>
      <top style="thin">
        <color indexed="64"/>
      </top>
      <bottom style="thin">
        <color indexed="64"/>
      </bottom>
      <diagonal/>
    </border>
    <border>
      <left/>
      <right style="double">
        <color indexed="64"/>
      </right>
      <top style="thin">
        <color indexed="64"/>
      </top>
      <bottom style="thin">
        <color indexed="64"/>
      </bottom>
      <diagonal/>
    </border>
    <border>
      <left style="thick">
        <color indexed="64"/>
      </left>
      <right style="thin">
        <color indexed="64"/>
      </right>
      <top style="thin">
        <color indexed="64"/>
      </top>
      <bottom style="double">
        <color indexed="64"/>
      </bottom>
      <diagonal/>
    </border>
    <border>
      <left style="thick">
        <color indexed="64"/>
      </left>
      <right/>
      <top/>
      <bottom/>
      <diagonal/>
    </border>
    <border>
      <left/>
      <right style="thick">
        <color indexed="64"/>
      </right>
      <top/>
      <bottom/>
      <diagonal/>
    </border>
    <border>
      <left style="thick">
        <color indexed="64"/>
      </left>
      <right/>
      <top/>
      <bottom style="thin">
        <color indexed="64"/>
      </bottom>
      <diagonal/>
    </border>
    <border>
      <left style="thick">
        <color indexed="64"/>
      </left>
      <right style="thin">
        <color indexed="64"/>
      </right>
      <top style="thin">
        <color indexed="64"/>
      </top>
      <bottom/>
      <diagonal/>
    </border>
    <border>
      <left style="thick">
        <color indexed="64"/>
      </left>
      <right style="thin">
        <color indexed="64"/>
      </right>
      <top/>
      <bottom/>
      <diagonal/>
    </border>
    <border>
      <left/>
      <right style="thick">
        <color indexed="64"/>
      </right>
      <top/>
      <bottom style="thin">
        <color indexed="64"/>
      </bottom>
      <diagonal/>
    </border>
    <border>
      <left/>
      <right style="double">
        <color indexed="64"/>
      </right>
      <top/>
      <bottom style="thin">
        <color indexed="64"/>
      </bottom>
      <diagonal/>
    </border>
    <border>
      <left/>
      <right/>
      <top style="double">
        <color indexed="64"/>
      </top>
      <bottom/>
      <diagonal/>
    </border>
    <border>
      <left/>
      <right style="double">
        <color indexed="64"/>
      </right>
      <top style="double">
        <color indexed="64"/>
      </top>
      <bottom/>
      <diagonal/>
    </border>
    <border>
      <left/>
      <right style="thin">
        <color indexed="64"/>
      </right>
      <top style="thin">
        <color indexed="64"/>
      </top>
      <bottom style="double">
        <color indexed="64"/>
      </bottom>
      <diagonal/>
    </border>
    <border>
      <left style="medium">
        <color indexed="64"/>
      </left>
      <right style="thin">
        <color indexed="64"/>
      </right>
      <top/>
      <bottom/>
      <diagonal/>
    </border>
    <border>
      <left style="double">
        <color indexed="64"/>
      </left>
      <right style="double">
        <color indexed="64"/>
      </right>
      <top style="double">
        <color indexed="64"/>
      </top>
      <bottom style="double">
        <color indexed="64"/>
      </bottom>
      <diagonal/>
    </border>
    <border>
      <left style="medium">
        <color indexed="64"/>
      </left>
      <right style="thin">
        <color indexed="64"/>
      </right>
      <top/>
      <bottom style="thin">
        <color indexed="64"/>
      </bottom>
      <diagonal/>
    </border>
    <border>
      <left/>
      <right style="double">
        <color indexed="64"/>
      </right>
      <top style="thin">
        <color indexed="64"/>
      </top>
      <bottom/>
      <diagonal/>
    </border>
    <border>
      <left/>
      <right style="double">
        <color indexed="64"/>
      </right>
      <top/>
      <bottom style="double">
        <color indexed="64"/>
      </bottom>
      <diagonal/>
    </border>
    <border>
      <left style="double">
        <color indexed="64"/>
      </left>
      <right style="double">
        <color indexed="64"/>
      </right>
      <top/>
      <bottom style="double">
        <color indexed="64"/>
      </bottom>
      <diagonal/>
    </border>
    <border>
      <left style="double">
        <color indexed="64"/>
      </left>
      <right style="double">
        <color indexed="64"/>
      </right>
      <top/>
      <bottom/>
      <diagonal/>
    </border>
    <border>
      <left style="double">
        <color indexed="64"/>
      </left>
      <right style="medium">
        <color indexed="64"/>
      </right>
      <top style="medium">
        <color indexed="64"/>
      </top>
      <bottom/>
      <diagonal/>
    </border>
    <border>
      <left style="double">
        <color indexed="64"/>
      </left>
      <right style="medium">
        <color indexed="64"/>
      </right>
      <top/>
      <bottom/>
      <diagonal/>
    </border>
    <border>
      <left style="double">
        <color indexed="64"/>
      </left>
      <right style="thin">
        <color indexed="64"/>
      </right>
      <top/>
      <bottom/>
      <diagonal/>
    </border>
    <border>
      <left style="double">
        <color indexed="64"/>
      </left>
      <right style="thin">
        <color indexed="64"/>
      </right>
      <top style="double">
        <color indexed="64"/>
      </top>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bottom style="double">
        <color indexed="64"/>
      </bottom>
      <diagonal/>
    </border>
    <border>
      <left style="thin">
        <color indexed="64"/>
      </left>
      <right style="thin">
        <color indexed="64"/>
      </right>
      <top style="double">
        <color indexed="64"/>
      </top>
      <bottom style="thin">
        <color indexed="64"/>
      </bottom>
      <diagonal/>
    </border>
    <border>
      <left style="double">
        <color indexed="64"/>
      </left>
      <right style="medium">
        <color indexed="64"/>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double">
        <color indexed="64"/>
      </right>
      <top style="double">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bottom style="double">
        <color indexed="64"/>
      </bottom>
      <diagonal/>
    </border>
    <border>
      <left style="thin">
        <color indexed="64"/>
      </left>
      <right style="double">
        <color indexed="64"/>
      </right>
      <top style="thin">
        <color indexed="64"/>
      </top>
      <bottom/>
      <diagonal/>
    </border>
    <border>
      <left style="double">
        <color indexed="64"/>
      </left>
      <right style="double">
        <color indexed="64"/>
      </right>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double">
        <color indexed="64"/>
      </top>
      <bottom style="double">
        <color indexed="64"/>
      </bottom>
      <diagonal/>
    </border>
    <border>
      <left style="medium">
        <color indexed="64"/>
      </left>
      <right style="thin">
        <color indexed="64"/>
      </right>
      <top style="double">
        <color indexed="64"/>
      </top>
      <bottom/>
      <diagonal/>
    </border>
    <border>
      <left style="medium">
        <color indexed="64"/>
      </left>
      <right style="thin">
        <color indexed="64"/>
      </right>
      <top style="double">
        <color indexed="64"/>
      </top>
      <bottom style="double">
        <color indexed="64"/>
      </bottom>
      <diagonal/>
    </border>
    <border>
      <left/>
      <right/>
      <top style="double">
        <color indexed="64"/>
      </top>
      <bottom style="double">
        <color indexed="64"/>
      </bottom>
      <diagonal/>
    </border>
    <border>
      <left style="medium">
        <color indexed="64"/>
      </left>
      <right style="double">
        <color indexed="64"/>
      </right>
      <top style="double">
        <color indexed="64"/>
      </top>
      <bottom/>
      <diagonal/>
    </border>
    <border>
      <left style="medium">
        <color indexed="64"/>
      </left>
      <right style="double">
        <color indexed="64"/>
      </right>
      <top/>
      <bottom/>
      <diagonal/>
    </border>
    <border>
      <left style="medium">
        <color indexed="64"/>
      </left>
      <right style="double">
        <color indexed="64"/>
      </right>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double">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ck">
        <color indexed="64"/>
      </right>
      <top style="thin">
        <color indexed="64"/>
      </top>
      <bottom style="thin">
        <color indexed="64"/>
      </bottom>
      <diagonal/>
    </border>
    <border>
      <left/>
      <right style="double">
        <color indexed="64"/>
      </right>
      <top style="thin">
        <color indexed="64"/>
      </top>
      <bottom style="double">
        <color indexed="64"/>
      </bottom>
      <diagonal/>
    </border>
    <border>
      <left style="thin">
        <color indexed="64"/>
      </left>
      <right style="thick">
        <color indexed="64"/>
      </right>
      <top/>
      <bottom/>
      <diagonal/>
    </border>
    <border>
      <left style="thin">
        <color indexed="64"/>
      </left>
      <right style="thick">
        <color indexed="64"/>
      </right>
      <top/>
      <bottom style="thin">
        <color indexed="64"/>
      </bottom>
      <diagonal/>
    </border>
    <border>
      <left/>
      <right/>
      <top style="medium">
        <color indexed="64"/>
      </top>
      <bottom/>
      <diagonal/>
    </border>
    <border>
      <left/>
      <right style="thin">
        <color indexed="64"/>
      </right>
      <top style="medium">
        <color indexed="64"/>
      </top>
      <bottom/>
      <diagonal/>
    </border>
    <border>
      <left style="medium">
        <color indexed="64"/>
      </left>
      <right/>
      <top style="double">
        <color indexed="64"/>
      </top>
      <bottom/>
      <diagonal/>
    </border>
    <border>
      <left style="medium">
        <color indexed="64"/>
      </left>
      <right/>
      <top/>
      <bottom/>
      <diagonal/>
    </border>
    <border>
      <left style="medium">
        <color indexed="64"/>
      </left>
      <right/>
      <top/>
      <bottom style="double">
        <color indexed="64"/>
      </bottom>
      <diagonal/>
    </border>
    <border>
      <left style="thin">
        <color indexed="64"/>
      </left>
      <right style="thin">
        <color indexed="64"/>
      </right>
      <top/>
      <bottom style="double">
        <color indexed="64"/>
      </bottom>
      <diagonal/>
    </border>
    <border>
      <left style="thin">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right style="double">
        <color indexed="64"/>
      </right>
      <top style="double">
        <color indexed="64"/>
      </top>
      <bottom style="double">
        <color indexed="64"/>
      </bottom>
      <diagonal/>
    </border>
    <border>
      <left style="double">
        <color indexed="64"/>
      </left>
      <right style="thin">
        <color indexed="64"/>
      </right>
      <top/>
      <bottom style="medium">
        <color indexed="64"/>
      </bottom>
      <diagonal/>
    </border>
    <border>
      <left style="thin">
        <color indexed="64"/>
      </left>
      <right style="double">
        <color indexed="64"/>
      </right>
      <top/>
      <bottom style="double">
        <color indexed="64"/>
      </bottom>
      <diagonal/>
    </border>
    <border>
      <left style="thin">
        <color indexed="64"/>
      </left>
      <right style="medium">
        <color indexed="64"/>
      </right>
      <top style="double">
        <color indexed="64"/>
      </top>
      <bottom/>
      <diagonal/>
    </border>
    <border>
      <left style="thin">
        <color indexed="64"/>
      </left>
      <right style="medium">
        <color indexed="64"/>
      </right>
      <top/>
      <bottom style="double">
        <color indexed="64"/>
      </bottom>
      <diagonal/>
    </border>
    <border>
      <left style="thin">
        <color indexed="64"/>
      </left>
      <right/>
      <top style="thick">
        <color indexed="64"/>
      </top>
      <bottom/>
      <diagonal/>
    </border>
    <border>
      <left/>
      <right/>
      <top style="thick">
        <color indexed="64"/>
      </top>
      <bottom/>
      <diagonal/>
    </border>
    <border>
      <left/>
      <right style="thin">
        <color indexed="64"/>
      </right>
      <top style="thick">
        <color indexed="64"/>
      </top>
      <bottom/>
      <diagonal/>
    </border>
    <border>
      <left style="thick">
        <color indexed="64"/>
      </left>
      <right style="thin">
        <color indexed="64"/>
      </right>
      <top/>
      <bottom style="thin">
        <color indexed="64"/>
      </bottom>
      <diagonal/>
    </border>
    <border>
      <left style="thin">
        <color indexed="64"/>
      </left>
      <right style="thick">
        <color indexed="64"/>
      </right>
      <top style="thin">
        <color indexed="64"/>
      </top>
      <bottom style="double">
        <color indexed="64"/>
      </bottom>
      <diagonal/>
    </border>
    <border>
      <left style="double">
        <color indexed="64"/>
      </left>
      <right style="medium">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ck">
        <color indexed="64"/>
      </left>
      <right style="thin">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style="double">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2">
    <xf numFmtId="0" fontId="0" fillId="0" borderId="0"/>
    <xf numFmtId="0" fontId="30" fillId="0" borderId="0" applyNumberFormat="0" applyFill="0" applyBorder="0" applyAlignment="0" applyProtection="0">
      <alignment vertical="top"/>
      <protection locked="0"/>
    </xf>
  </cellStyleXfs>
  <cellXfs count="1011">
    <xf numFmtId="0" fontId="0" fillId="0" borderId="0" xfId="0"/>
    <xf numFmtId="0" fontId="0" fillId="2" borderId="1" xfId="0" applyFill="1" applyBorder="1" applyProtection="1">
      <protection locked="0"/>
    </xf>
    <xf numFmtId="0" fontId="0" fillId="2" borderId="2" xfId="0" applyFill="1" applyBorder="1" applyProtection="1">
      <protection locked="0"/>
    </xf>
    <xf numFmtId="0" fontId="0" fillId="2" borderId="3" xfId="0" applyFill="1" applyBorder="1" applyProtection="1">
      <protection locked="0"/>
    </xf>
    <xf numFmtId="1" fontId="0" fillId="2" borderId="3" xfId="0" applyNumberFormat="1" applyFill="1" applyBorder="1" applyProtection="1">
      <protection locked="0"/>
    </xf>
    <xf numFmtId="0" fontId="2" fillId="3" borderId="4" xfId="0" applyFont="1" applyFill="1" applyBorder="1"/>
    <xf numFmtId="0" fontId="0" fillId="3" borderId="5" xfId="0" applyFill="1" applyBorder="1"/>
    <xf numFmtId="0" fontId="0" fillId="3" borderId="6" xfId="0" applyFill="1" applyBorder="1"/>
    <xf numFmtId="0" fontId="0" fillId="3" borderId="0" xfId="0" applyFill="1"/>
    <xf numFmtId="0" fontId="0" fillId="3" borderId="8" xfId="0" applyFill="1" applyBorder="1"/>
    <xf numFmtId="0" fontId="9" fillId="3" borderId="0" xfId="0" applyFont="1" applyFill="1"/>
    <xf numFmtId="0" fontId="0" fillId="3" borderId="7" xfId="0" applyFill="1" applyBorder="1"/>
    <xf numFmtId="0" fontId="0" fillId="3" borderId="9" xfId="0" applyFill="1" applyBorder="1"/>
    <xf numFmtId="0" fontId="0" fillId="3" borderId="10" xfId="0" applyFill="1" applyBorder="1"/>
    <xf numFmtId="0" fontId="7" fillId="3" borderId="5" xfId="0" applyFont="1" applyFill="1" applyBorder="1"/>
    <xf numFmtId="0" fontId="8" fillId="3" borderId="0" xfId="0" applyFont="1" applyFill="1"/>
    <xf numFmtId="0" fontId="4" fillId="3" borderId="0" xfId="0" applyFont="1" applyFill="1"/>
    <xf numFmtId="0" fontId="0" fillId="3" borderId="11" xfId="0" applyFill="1" applyBorder="1"/>
    <xf numFmtId="0" fontId="9" fillId="3" borderId="7" xfId="0" applyFont="1" applyFill="1" applyBorder="1"/>
    <xf numFmtId="0" fontId="7" fillId="3" borderId="0" xfId="0" applyFont="1" applyFill="1"/>
    <xf numFmtId="0" fontId="2" fillId="3" borderId="5" xfId="0" applyFont="1" applyFill="1" applyBorder="1"/>
    <xf numFmtId="0" fontId="2" fillId="3" borderId="7" xfId="0" applyFont="1" applyFill="1" applyBorder="1"/>
    <xf numFmtId="0" fontId="2" fillId="3" borderId="0" xfId="0" applyFont="1" applyFill="1"/>
    <xf numFmtId="0" fontId="0" fillId="3" borderId="12" xfId="0" applyFill="1" applyBorder="1"/>
    <xf numFmtId="0" fontId="5" fillId="3" borderId="5" xfId="0" applyFont="1" applyFill="1" applyBorder="1"/>
    <xf numFmtId="0" fontId="5" fillId="3" borderId="0" xfId="0" applyFont="1" applyFill="1"/>
    <xf numFmtId="0" fontId="7" fillId="3" borderId="0" xfId="0" applyFont="1" applyFill="1" applyAlignment="1">
      <alignment horizontal="right"/>
    </xf>
    <xf numFmtId="4" fontId="6" fillId="4" borderId="10" xfId="0" applyNumberFormat="1" applyFont="1" applyFill="1" applyBorder="1"/>
    <xf numFmtId="4" fontId="6" fillId="4" borderId="13" xfId="0" applyNumberFormat="1" applyFont="1" applyFill="1" applyBorder="1"/>
    <xf numFmtId="4" fontId="6" fillId="4" borderId="8" xfId="0" applyNumberFormat="1" applyFont="1" applyFill="1" applyBorder="1"/>
    <xf numFmtId="4" fontId="6" fillId="4" borderId="14" xfId="0" applyNumberFormat="1" applyFont="1" applyFill="1" applyBorder="1"/>
    <xf numFmtId="4" fontId="6" fillId="4" borderId="15" xfId="0" applyNumberFormat="1" applyFont="1" applyFill="1" applyBorder="1"/>
    <xf numFmtId="4" fontId="6" fillId="4" borderId="3" xfId="0" applyNumberFormat="1" applyFont="1" applyFill="1" applyBorder="1"/>
    <xf numFmtId="0" fontId="4" fillId="4" borderId="8" xfId="0" applyFont="1" applyFill="1" applyBorder="1"/>
    <xf numFmtId="0" fontId="4" fillId="4" borderId="14" xfId="0" applyFont="1" applyFill="1" applyBorder="1"/>
    <xf numFmtId="0" fontId="0" fillId="3" borderId="16" xfId="0" applyFill="1" applyBorder="1"/>
    <xf numFmtId="0" fontId="0" fillId="3" borderId="4" xfId="0" applyFill="1" applyBorder="1"/>
    <xf numFmtId="0" fontId="0" fillId="3" borderId="17" xfId="0" applyFill="1" applyBorder="1"/>
    <xf numFmtId="0" fontId="0" fillId="4" borderId="3" xfId="0" applyFill="1" applyBorder="1"/>
    <xf numFmtId="0" fontId="0" fillId="4" borderId="13" xfId="0" applyFill="1" applyBorder="1"/>
    <xf numFmtId="0" fontId="0" fillId="2" borderId="0" xfId="0" applyFill="1"/>
    <xf numFmtId="0" fontId="0" fillId="5" borderId="0" xfId="0" applyFill="1"/>
    <xf numFmtId="0" fontId="0" fillId="5" borderId="17" xfId="0" applyFill="1" applyBorder="1"/>
    <xf numFmtId="0" fontId="6" fillId="5" borderId="20" xfId="0" applyFont="1" applyFill="1" applyBorder="1"/>
    <xf numFmtId="0" fontId="6" fillId="5" borderId="21" xfId="0" applyFont="1" applyFill="1" applyBorder="1"/>
    <xf numFmtId="0" fontId="0" fillId="3" borderId="22" xfId="0" applyFill="1" applyBorder="1"/>
    <xf numFmtId="0" fontId="0" fillId="5" borderId="3" xfId="0" applyFill="1" applyBorder="1" applyAlignment="1">
      <alignment horizontal="center"/>
    </xf>
    <xf numFmtId="0" fontId="6" fillId="5" borderId="23" xfId="0" applyFont="1" applyFill="1" applyBorder="1" applyAlignment="1">
      <alignment horizontal="center"/>
    </xf>
    <xf numFmtId="0" fontId="6" fillId="5" borderId="14" xfId="0" applyFont="1" applyFill="1" applyBorder="1" applyAlignment="1">
      <alignment horizontal="center"/>
    </xf>
    <xf numFmtId="0" fontId="9" fillId="5" borderId="14" xfId="0" applyFont="1" applyFill="1" applyBorder="1" applyAlignment="1">
      <alignment horizontal="center"/>
    </xf>
    <xf numFmtId="164" fontId="0" fillId="2" borderId="3" xfId="0" applyNumberFormat="1" applyFill="1" applyBorder="1" applyProtection="1">
      <protection locked="0"/>
    </xf>
    <xf numFmtId="0" fontId="9" fillId="5" borderId="13" xfId="0" applyFont="1" applyFill="1" applyBorder="1" applyAlignment="1">
      <alignment horizontal="center"/>
    </xf>
    <xf numFmtId="0" fontId="6" fillId="5" borderId="24" xfId="0" applyFont="1" applyFill="1" applyBorder="1" applyAlignment="1">
      <alignment horizontal="center"/>
    </xf>
    <xf numFmtId="0" fontId="6" fillId="5" borderId="25" xfId="0" applyFont="1" applyFill="1" applyBorder="1" applyAlignment="1">
      <alignment horizontal="center"/>
    </xf>
    <xf numFmtId="0" fontId="6" fillId="5" borderId="26" xfId="0" applyFont="1" applyFill="1" applyBorder="1" applyAlignment="1">
      <alignment horizontal="center"/>
    </xf>
    <xf numFmtId="0" fontId="6" fillId="5" borderId="8" xfId="0" applyFont="1" applyFill="1" applyBorder="1" applyAlignment="1">
      <alignment horizontal="center"/>
    </xf>
    <xf numFmtId="0" fontId="6" fillId="5" borderId="27" xfId="0" applyFont="1" applyFill="1" applyBorder="1" applyAlignment="1">
      <alignment horizontal="center"/>
    </xf>
    <xf numFmtId="0" fontId="6" fillId="5" borderId="10" xfId="0" applyFont="1" applyFill="1" applyBorder="1" applyAlignment="1">
      <alignment horizontal="center"/>
    </xf>
    <xf numFmtId="0" fontId="6" fillId="5" borderId="28" xfId="0" applyFont="1" applyFill="1" applyBorder="1" applyAlignment="1">
      <alignment horizontal="center"/>
    </xf>
    <xf numFmtId="164" fontId="4" fillId="2" borderId="10" xfId="0" applyNumberFormat="1" applyFont="1" applyFill="1" applyBorder="1" applyProtection="1">
      <protection locked="0"/>
    </xf>
    <xf numFmtId="0" fontId="0" fillId="5" borderId="29" xfId="0" applyFill="1" applyBorder="1"/>
    <xf numFmtId="0" fontId="0" fillId="5" borderId="30" xfId="0" applyFill="1" applyBorder="1"/>
    <xf numFmtId="0" fontId="6" fillId="5" borderId="31" xfId="0" applyFont="1" applyFill="1" applyBorder="1"/>
    <xf numFmtId="0" fontId="6" fillId="5" borderId="0" xfId="0" applyFont="1" applyFill="1"/>
    <xf numFmtId="0" fontId="6" fillId="5" borderId="32" xfId="0" applyFont="1" applyFill="1" applyBorder="1" applyAlignment="1">
      <alignment horizontal="center"/>
    </xf>
    <xf numFmtId="0" fontId="6" fillId="5" borderId="17" xfId="0" applyFont="1" applyFill="1" applyBorder="1"/>
    <xf numFmtId="0" fontId="6" fillId="5" borderId="8" xfId="0" applyFont="1" applyFill="1" applyBorder="1"/>
    <xf numFmtId="0" fontId="6" fillId="5" borderId="10" xfId="0" applyFont="1" applyFill="1" applyBorder="1"/>
    <xf numFmtId="0" fontId="6" fillId="5" borderId="15" xfId="0" applyFont="1" applyFill="1" applyBorder="1"/>
    <xf numFmtId="0" fontId="6" fillId="5" borderId="11" xfId="0" applyFont="1" applyFill="1" applyBorder="1"/>
    <xf numFmtId="165" fontId="0" fillId="2" borderId="33" xfId="0" applyNumberFormat="1" applyFill="1" applyBorder="1" applyProtection="1">
      <protection locked="0"/>
    </xf>
    <xf numFmtId="1" fontId="0" fillId="2" borderId="34" xfId="0" applyNumberFormat="1" applyFill="1" applyBorder="1" applyProtection="1">
      <protection locked="0"/>
    </xf>
    <xf numFmtId="164" fontId="0" fillId="2" borderId="34" xfId="0" applyNumberFormat="1" applyFill="1" applyBorder="1" applyProtection="1">
      <protection locked="0"/>
    </xf>
    <xf numFmtId="165" fontId="0" fillId="2" borderId="35" xfId="0" applyNumberFormat="1" applyFill="1" applyBorder="1" applyProtection="1">
      <protection locked="0"/>
    </xf>
    <xf numFmtId="0" fontId="0" fillId="5" borderId="36" xfId="0" applyFill="1" applyBorder="1"/>
    <xf numFmtId="0" fontId="6" fillId="5" borderId="16" xfId="0" applyFont="1" applyFill="1" applyBorder="1" applyAlignment="1">
      <alignment horizontal="center"/>
    </xf>
    <xf numFmtId="0" fontId="6" fillId="5" borderId="37" xfId="0" applyFont="1" applyFill="1" applyBorder="1" applyAlignment="1">
      <alignment horizontal="center"/>
    </xf>
    <xf numFmtId="0" fontId="0" fillId="5" borderId="38" xfId="0" applyFill="1" applyBorder="1"/>
    <xf numFmtId="0" fontId="0" fillId="5" borderId="39" xfId="0" applyFill="1" applyBorder="1"/>
    <xf numFmtId="0" fontId="6" fillId="5" borderId="13" xfId="0" applyFont="1" applyFill="1" applyBorder="1" applyAlignment="1">
      <alignment horizontal="center"/>
    </xf>
    <xf numFmtId="0" fontId="0" fillId="5" borderId="40" xfId="0" applyFill="1" applyBorder="1" applyAlignment="1">
      <alignment horizontal="center"/>
    </xf>
    <xf numFmtId="0" fontId="0" fillId="5" borderId="41" xfId="0" applyFill="1" applyBorder="1" applyAlignment="1">
      <alignment horizontal="center"/>
    </xf>
    <xf numFmtId="0" fontId="0" fillId="5" borderId="42" xfId="0" applyFill="1" applyBorder="1" applyAlignment="1">
      <alignment horizontal="center"/>
    </xf>
    <xf numFmtId="0" fontId="0" fillId="5" borderId="43" xfId="0" applyFill="1" applyBorder="1" applyAlignment="1">
      <alignment horizontal="center"/>
    </xf>
    <xf numFmtId="0" fontId="6" fillId="5" borderId="44" xfId="0" applyFont="1" applyFill="1" applyBorder="1" applyAlignment="1">
      <alignment horizontal="center"/>
    </xf>
    <xf numFmtId="0" fontId="7" fillId="5" borderId="44" xfId="0" applyFont="1" applyFill="1" applyBorder="1" applyAlignment="1">
      <alignment horizontal="center"/>
    </xf>
    <xf numFmtId="0" fontId="0" fillId="2" borderId="15" xfId="0" applyFill="1" applyBorder="1" applyProtection="1">
      <protection locked="0"/>
    </xf>
    <xf numFmtId="165" fontId="0" fillId="2" borderId="3" xfId="0" applyNumberFormat="1" applyFill="1" applyBorder="1" applyProtection="1">
      <protection locked="0"/>
    </xf>
    <xf numFmtId="165" fontId="0" fillId="2" borderId="34" xfId="0" applyNumberFormat="1" applyFill="1" applyBorder="1" applyProtection="1">
      <protection locked="0"/>
    </xf>
    <xf numFmtId="0" fontId="0" fillId="3" borderId="38" xfId="0" applyFill="1" applyBorder="1"/>
    <xf numFmtId="0" fontId="6" fillId="5" borderId="13" xfId="0" applyFont="1" applyFill="1" applyBorder="1" applyAlignment="1">
      <alignment horizontal="left"/>
    </xf>
    <xf numFmtId="0" fontId="7" fillId="5" borderId="34" xfId="0" applyFont="1" applyFill="1" applyBorder="1" applyAlignment="1">
      <alignment horizontal="center"/>
    </xf>
    <xf numFmtId="0" fontId="0" fillId="5" borderId="23" xfId="0" applyFill="1" applyBorder="1"/>
    <xf numFmtId="0" fontId="7" fillId="3" borderId="38" xfId="0" applyFont="1" applyFill="1" applyBorder="1"/>
    <xf numFmtId="0" fontId="0" fillId="3" borderId="32" xfId="0" applyFill="1" applyBorder="1"/>
    <xf numFmtId="164" fontId="0" fillId="2" borderId="0" xfId="0" applyNumberFormat="1" applyFill="1"/>
    <xf numFmtId="0" fontId="0" fillId="2" borderId="3" xfId="0" applyFill="1" applyBorder="1" applyAlignment="1" applyProtection="1">
      <alignment horizontal="left"/>
      <protection locked="0"/>
    </xf>
    <xf numFmtId="164" fontId="0" fillId="2" borderId="45" xfId="0" applyNumberFormat="1" applyFill="1" applyBorder="1" applyProtection="1">
      <protection locked="0"/>
    </xf>
    <xf numFmtId="0" fontId="6" fillId="2" borderId="3" xfId="0" applyFont="1" applyFill="1" applyBorder="1" applyProtection="1">
      <protection locked="0"/>
    </xf>
    <xf numFmtId="166" fontId="0" fillId="2" borderId="30" xfId="0" applyNumberFormat="1" applyFill="1" applyBorder="1" applyProtection="1">
      <protection locked="0"/>
    </xf>
    <xf numFmtId="166" fontId="0" fillId="2" borderId="46" xfId="0" applyNumberFormat="1" applyFill="1" applyBorder="1" applyProtection="1">
      <protection locked="0"/>
    </xf>
    <xf numFmtId="164" fontId="0" fillId="2" borderId="47" xfId="0" applyNumberFormat="1" applyFill="1" applyBorder="1" applyProtection="1">
      <protection locked="0"/>
    </xf>
    <xf numFmtId="0" fontId="6" fillId="2" borderId="34" xfId="0" applyFont="1" applyFill="1" applyBorder="1" applyProtection="1">
      <protection locked="0"/>
    </xf>
    <xf numFmtId="0" fontId="6" fillId="5" borderId="6" xfId="0" applyFont="1" applyFill="1" applyBorder="1" applyAlignment="1">
      <alignment horizontal="center"/>
    </xf>
    <xf numFmtId="0" fontId="7" fillId="5" borderId="7" xfId="0" applyFont="1" applyFill="1" applyBorder="1"/>
    <xf numFmtId="168" fontId="0" fillId="5" borderId="13" xfId="0" applyNumberFormat="1" applyFill="1" applyBorder="1" applyProtection="1">
      <protection hidden="1"/>
    </xf>
    <xf numFmtId="0" fontId="0" fillId="3" borderId="0" xfId="0" applyFill="1" applyProtection="1">
      <protection hidden="1"/>
    </xf>
    <xf numFmtId="164" fontId="4" fillId="3" borderId="0" xfId="0" applyNumberFormat="1" applyFont="1" applyFill="1" applyProtection="1">
      <protection hidden="1"/>
    </xf>
    <xf numFmtId="166" fontId="4" fillId="3" borderId="0" xfId="0" applyNumberFormat="1" applyFont="1" applyFill="1" applyProtection="1">
      <protection hidden="1"/>
    </xf>
    <xf numFmtId="0" fontId="0" fillId="5" borderId="54" xfId="0" applyFill="1" applyBorder="1"/>
    <xf numFmtId="0" fontId="0" fillId="6" borderId="55" xfId="0" applyFill="1" applyBorder="1"/>
    <xf numFmtId="0" fontId="4" fillId="3" borderId="5" xfId="0" applyFont="1" applyFill="1" applyBorder="1"/>
    <xf numFmtId="0" fontId="0" fillId="3" borderId="0" xfId="0" applyFill="1" applyAlignment="1">
      <alignment horizontal="center"/>
    </xf>
    <xf numFmtId="0" fontId="13" fillId="3" borderId="0" xfId="0" applyFont="1" applyFill="1"/>
    <xf numFmtId="49" fontId="6" fillId="2" borderId="10" xfId="0" applyNumberFormat="1" applyFont="1" applyFill="1" applyBorder="1" applyProtection="1">
      <protection locked="0"/>
    </xf>
    <xf numFmtId="49" fontId="6" fillId="2" borderId="57" xfId="0" applyNumberFormat="1" applyFont="1" applyFill="1" applyBorder="1" applyProtection="1">
      <protection locked="0"/>
    </xf>
    <xf numFmtId="49" fontId="0" fillId="2" borderId="3" xfId="0" applyNumberFormat="1" applyFill="1" applyBorder="1" applyProtection="1">
      <protection locked="0"/>
    </xf>
    <xf numFmtId="49" fontId="0" fillId="2" borderId="34" xfId="0" applyNumberFormat="1" applyFill="1" applyBorder="1" applyProtection="1">
      <protection locked="0"/>
    </xf>
    <xf numFmtId="164" fontId="4" fillId="7" borderId="59" xfId="0" applyNumberFormat="1" applyFont="1" applyFill="1" applyBorder="1" applyProtection="1">
      <protection hidden="1"/>
    </xf>
    <xf numFmtId="166" fontId="4" fillId="7" borderId="59" xfId="0" applyNumberFormat="1" applyFont="1" applyFill="1" applyBorder="1" applyProtection="1">
      <protection hidden="1"/>
    </xf>
    <xf numFmtId="164" fontId="0" fillId="7" borderId="59" xfId="0" applyNumberFormat="1" applyFill="1" applyBorder="1" applyProtection="1">
      <protection hidden="1"/>
    </xf>
    <xf numFmtId="164" fontId="4" fillId="7" borderId="15" xfId="0" applyNumberFormat="1" applyFont="1" applyFill="1" applyBorder="1" applyProtection="1">
      <protection hidden="1"/>
    </xf>
    <xf numFmtId="164" fontId="4" fillId="7" borderId="10" xfId="0" applyNumberFormat="1" applyFont="1" applyFill="1" applyBorder="1" applyProtection="1">
      <protection hidden="1"/>
    </xf>
    <xf numFmtId="166" fontId="0" fillId="7" borderId="3" xfId="0" applyNumberFormat="1" applyFill="1" applyBorder="1" applyProtection="1">
      <protection hidden="1"/>
    </xf>
    <xf numFmtId="164" fontId="0" fillId="7" borderId="13" xfId="0" applyNumberFormat="1" applyFill="1" applyBorder="1" applyProtection="1">
      <protection hidden="1"/>
    </xf>
    <xf numFmtId="164" fontId="0" fillId="7" borderId="3" xfId="0" applyNumberFormat="1" applyFill="1" applyBorder="1" applyProtection="1">
      <protection hidden="1"/>
    </xf>
    <xf numFmtId="166" fontId="0" fillId="7" borderId="59" xfId="0" applyNumberFormat="1" applyFill="1" applyBorder="1" applyProtection="1">
      <protection hidden="1"/>
    </xf>
    <xf numFmtId="49" fontId="0" fillId="2" borderId="15" xfId="0" applyNumberFormat="1" applyFill="1" applyBorder="1" applyProtection="1">
      <protection locked="0"/>
    </xf>
    <xf numFmtId="0" fontId="0" fillId="5" borderId="23" xfId="0" applyFill="1" applyBorder="1" applyProtection="1">
      <protection hidden="1"/>
    </xf>
    <xf numFmtId="0" fontId="4" fillId="5" borderId="0" xfId="0" applyFont="1" applyFill="1" applyAlignment="1">
      <alignment horizontal="center"/>
    </xf>
    <xf numFmtId="167" fontId="0" fillId="5" borderId="6" xfId="0" applyNumberFormat="1" applyFill="1" applyBorder="1" applyAlignment="1" applyProtection="1">
      <alignment horizontal="center"/>
      <protection hidden="1"/>
    </xf>
    <xf numFmtId="167" fontId="0" fillId="5" borderId="23" xfId="0" applyNumberFormat="1" applyFill="1" applyBorder="1" applyAlignment="1" applyProtection="1">
      <alignment horizontal="center"/>
      <protection hidden="1"/>
    </xf>
    <xf numFmtId="0" fontId="0" fillId="6" borderId="23" xfId="0" applyFill="1" applyBorder="1" applyProtection="1">
      <protection hidden="1"/>
    </xf>
    <xf numFmtId="0" fontId="0" fillId="5" borderId="14" xfId="0" applyFill="1" applyBorder="1" applyAlignment="1">
      <alignment horizontal="center"/>
    </xf>
    <xf numFmtId="0" fontId="15" fillId="3" borderId="9" xfId="0" applyFont="1" applyFill="1" applyBorder="1" applyAlignment="1">
      <alignment horizontal="right"/>
    </xf>
    <xf numFmtId="0" fontId="15" fillId="3" borderId="17" xfId="0" applyFont="1" applyFill="1" applyBorder="1"/>
    <xf numFmtId="0" fontId="4" fillId="4" borderId="27" xfId="0" applyFont="1" applyFill="1" applyBorder="1"/>
    <xf numFmtId="4" fontId="6" fillId="4" borderId="28" xfId="0" applyNumberFormat="1" applyFont="1" applyFill="1" applyBorder="1"/>
    <xf numFmtId="4" fontId="6" fillId="4" borderId="33" xfId="0" applyNumberFormat="1" applyFont="1" applyFill="1" applyBorder="1"/>
    <xf numFmtId="4" fontId="6" fillId="4" borderId="27" xfId="0" applyNumberFormat="1" applyFont="1" applyFill="1" applyBorder="1"/>
    <xf numFmtId="0" fontId="0" fillId="2" borderId="0" xfId="0" applyFill="1" applyAlignment="1">
      <alignment horizontal="right"/>
    </xf>
    <xf numFmtId="0" fontId="0" fillId="8" borderId="29" xfId="0" applyFill="1" applyBorder="1"/>
    <xf numFmtId="0" fontId="0" fillId="8" borderId="30" xfId="0" applyFill="1" applyBorder="1"/>
    <xf numFmtId="0" fontId="0" fillId="8" borderId="5" xfId="0" applyFill="1" applyBorder="1"/>
    <xf numFmtId="0" fontId="0" fillId="8" borderId="6" xfId="0" applyFill="1" applyBorder="1"/>
    <xf numFmtId="0" fontId="0" fillId="8" borderId="9" xfId="0" applyFill="1" applyBorder="1"/>
    <xf numFmtId="0" fontId="0" fillId="8" borderId="17" xfId="0" applyFill="1" applyBorder="1"/>
    <xf numFmtId="0" fontId="0" fillId="8" borderId="0" xfId="0" applyFill="1"/>
    <xf numFmtId="0" fontId="0" fillId="8" borderId="8" xfId="0" applyFill="1" applyBorder="1"/>
    <xf numFmtId="0" fontId="0" fillId="8" borderId="4" xfId="0" applyFill="1" applyBorder="1"/>
    <xf numFmtId="0" fontId="0" fillId="8" borderId="7" xfId="0" applyFill="1" applyBorder="1"/>
    <xf numFmtId="0" fontId="0" fillId="8" borderId="10" xfId="0" applyFill="1" applyBorder="1"/>
    <xf numFmtId="164" fontId="0" fillId="5" borderId="15" xfId="0" applyNumberFormat="1" applyFill="1" applyBorder="1" applyProtection="1">
      <protection hidden="1"/>
    </xf>
    <xf numFmtId="164" fontId="4" fillId="7" borderId="30" xfId="0" applyNumberFormat="1" applyFont="1" applyFill="1" applyBorder="1" applyProtection="1">
      <protection hidden="1"/>
    </xf>
    <xf numFmtId="0" fontId="0" fillId="5" borderId="4" xfId="0" applyFill="1" applyBorder="1"/>
    <xf numFmtId="0" fontId="0" fillId="5" borderId="7" xfId="0" applyFill="1" applyBorder="1"/>
    <xf numFmtId="0" fontId="0" fillId="5" borderId="9" xfId="0" applyFill="1" applyBorder="1"/>
    <xf numFmtId="164" fontId="4" fillId="7" borderId="32" xfId="0" applyNumberFormat="1" applyFont="1" applyFill="1" applyBorder="1"/>
    <xf numFmtId="0" fontId="0" fillId="5" borderId="32" xfId="0" applyFill="1" applyBorder="1"/>
    <xf numFmtId="164" fontId="4" fillId="7" borderId="61" xfId="0" applyNumberFormat="1" applyFont="1" applyFill="1" applyBorder="1"/>
    <xf numFmtId="0" fontId="0" fillId="5" borderId="61" xfId="0" applyFill="1" applyBorder="1"/>
    <xf numFmtId="0" fontId="0" fillId="5" borderId="12" xfId="0" applyFill="1" applyBorder="1"/>
    <xf numFmtId="0" fontId="0" fillId="5" borderId="62" xfId="0" applyFill="1" applyBorder="1"/>
    <xf numFmtId="164" fontId="0" fillId="5" borderId="30" xfId="0" applyNumberFormat="1" applyFill="1" applyBorder="1" applyProtection="1">
      <protection hidden="1"/>
    </xf>
    <xf numFmtId="0" fontId="0" fillId="3" borderId="30" xfId="0" applyFill="1" applyBorder="1"/>
    <xf numFmtId="164" fontId="4" fillId="7" borderId="63" xfId="0" applyNumberFormat="1" applyFont="1" applyFill="1" applyBorder="1" applyProtection="1">
      <protection hidden="1"/>
    </xf>
    <xf numFmtId="0" fontId="8" fillId="3" borderId="64" xfId="0" applyFont="1" applyFill="1" applyBorder="1"/>
    <xf numFmtId="0" fontId="8" fillId="3" borderId="38" xfId="0" applyFont="1" applyFill="1" applyBorder="1"/>
    <xf numFmtId="0" fontId="7" fillId="3" borderId="32" xfId="0" applyFont="1" applyFill="1" applyBorder="1"/>
    <xf numFmtId="167" fontId="0" fillId="5" borderId="57" xfId="0" applyNumberFormat="1" applyFill="1" applyBorder="1" applyAlignment="1" applyProtection="1">
      <alignment horizontal="center"/>
      <protection hidden="1"/>
    </xf>
    <xf numFmtId="0" fontId="0" fillId="5" borderId="34" xfId="0" applyFill="1" applyBorder="1" applyProtection="1">
      <protection hidden="1"/>
    </xf>
    <xf numFmtId="0" fontId="7" fillId="5" borderId="65" xfId="0" applyFont="1" applyFill="1" applyBorder="1"/>
    <xf numFmtId="0" fontId="7" fillId="5" borderId="66" xfId="0" applyFont="1" applyFill="1" applyBorder="1"/>
    <xf numFmtId="0" fontId="18" fillId="3" borderId="67" xfId="0" applyFont="1" applyFill="1" applyBorder="1"/>
    <xf numFmtId="170" fontId="0" fillId="5" borderId="3" xfId="0" applyNumberFormat="1" applyFill="1" applyBorder="1" applyProtection="1">
      <protection hidden="1"/>
    </xf>
    <xf numFmtId="0" fontId="9" fillId="3" borderId="5" xfId="0" applyFont="1" applyFill="1" applyBorder="1" applyAlignment="1" applyProtection="1">
      <alignment horizontal="left"/>
      <protection hidden="1"/>
    </xf>
    <xf numFmtId="0" fontId="9" fillId="3" borderId="0" xfId="0" applyFont="1" applyFill="1" applyProtection="1">
      <protection hidden="1"/>
    </xf>
    <xf numFmtId="0" fontId="9" fillId="3" borderId="7" xfId="0" applyFont="1" applyFill="1" applyBorder="1" applyProtection="1">
      <protection hidden="1"/>
    </xf>
    <xf numFmtId="0" fontId="6" fillId="3" borderId="0" xfId="0" applyFont="1" applyFill="1" applyProtection="1">
      <protection hidden="1"/>
    </xf>
    <xf numFmtId="0" fontId="6" fillId="5" borderId="68" xfId="0" applyFont="1" applyFill="1" applyBorder="1" applyProtection="1">
      <protection hidden="1"/>
    </xf>
    <xf numFmtId="0" fontId="6" fillId="5" borderId="67" xfId="0" applyFont="1" applyFill="1" applyBorder="1" applyProtection="1">
      <protection hidden="1"/>
    </xf>
    <xf numFmtId="0" fontId="6" fillId="5" borderId="69" xfId="0" applyFont="1" applyFill="1" applyBorder="1" applyAlignment="1" applyProtection="1">
      <alignment wrapText="1"/>
      <protection hidden="1"/>
    </xf>
    <xf numFmtId="0" fontId="6" fillId="5" borderId="70" xfId="0" applyFont="1" applyFill="1" applyBorder="1" applyAlignment="1" applyProtection="1">
      <alignment wrapText="1"/>
      <protection hidden="1"/>
    </xf>
    <xf numFmtId="0" fontId="6" fillId="5" borderId="67" xfId="0" applyFont="1" applyFill="1" applyBorder="1" applyAlignment="1" applyProtection="1">
      <alignment wrapText="1"/>
      <protection hidden="1"/>
    </xf>
    <xf numFmtId="0" fontId="6" fillId="5" borderId="70" xfId="0" applyFont="1" applyFill="1" applyBorder="1" applyProtection="1">
      <protection hidden="1"/>
    </xf>
    <xf numFmtId="0" fontId="6" fillId="5" borderId="71" xfId="0" applyFont="1" applyFill="1" applyBorder="1" applyAlignment="1" applyProtection="1">
      <alignment wrapText="1"/>
      <protection hidden="1"/>
    </xf>
    <xf numFmtId="0" fontId="7" fillId="8" borderId="3" xfId="0" applyFont="1" applyFill="1" applyBorder="1" applyAlignment="1" applyProtection="1">
      <alignment wrapText="1"/>
      <protection hidden="1"/>
    </xf>
    <xf numFmtId="0" fontId="7" fillId="8" borderId="3" xfId="0" applyFont="1" applyFill="1" applyBorder="1" applyAlignment="1" applyProtection="1">
      <alignment horizontal="right" wrapText="1"/>
      <protection hidden="1"/>
    </xf>
    <xf numFmtId="0" fontId="0" fillId="3" borderId="4" xfId="0" applyFill="1" applyBorder="1" applyProtection="1">
      <protection hidden="1"/>
    </xf>
    <xf numFmtId="0" fontId="15" fillId="8" borderId="3" xfId="0" applyFont="1" applyFill="1" applyBorder="1" applyProtection="1">
      <protection hidden="1"/>
    </xf>
    <xf numFmtId="0" fontId="15" fillId="8" borderId="3" xfId="0" applyFont="1" applyFill="1" applyBorder="1" applyAlignment="1" applyProtection="1">
      <alignment horizontal="right"/>
      <protection hidden="1"/>
    </xf>
    <xf numFmtId="0" fontId="15" fillId="8" borderId="23" xfId="0" applyFont="1" applyFill="1" applyBorder="1" applyAlignment="1" applyProtection="1">
      <alignment horizontal="right"/>
      <protection hidden="1"/>
    </xf>
    <xf numFmtId="164" fontId="4" fillId="7" borderId="72" xfId="0" applyNumberFormat="1" applyFont="1" applyFill="1" applyBorder="1" applyProtection="1">
      <protection hidden="1"/>
    </xf>
    <xf numFmtId="0" fontId="2" fillId="3" borderId="4" xfId="0" applyFont="1" applyFill="1" applyBorder="1" applyProtection="1">
      <protection hidden="1"/>
    </xf>
    <xf numFmtId="0" fontId="0" fillId="3" borderId="5" xfId="0" applyFill="1" applyBorder="1" applyProtection="1">
      <protection hidden="1"/>
    </xf>
    <xf numFmtId="0" fontId="4" fillId="3" borderId="7" xfId="0" applyFont="1" applyFill="1" applyBorder="1" applyProtection="1">
      <protection hidden="1"/>
    </xf>
    <xf numFmtId="0" fontId="7" fillId="3" borderId="0" xfId="0" applyFont="1" applyFill="1" applyProtection="1">
      <protection hidden="1"/>
    </xf>
    <xf numFmtId="0" fontId="6" fillId="5" borderId="24" xfId="0" applyFont="1" applyFill="1" applyBorder="1" applyAlignment="1" applyProtection="1">
      <alignment horizontal="center"/>
      <protection hidden="1"/>
    </xf>
    <xf numFmtId="0" fontId="6" fillId="5" borderId="55" xfId="0" applyFont="1" applyFill="1" applyBorder="1" applyAlignment="1" applyProtection="1">
      <alignment horizontal="center"/>
      <protection hidden="1"/>
    </xf>
    <xf numFmtId="0" fontId="15" fillId="5" borderId="31" xfId="0" applyFont="1" applyFill="1" applyBorder="1" applyProtection="1">
      <protection hidden="1"/>
    </xf>
    <xf numFmtId="0" fontId="15" fillId="5" borderId="56" xfId="0" applyFont="1" applyFill="1" applyBorder="1" applyAlignment="1" applyProtection="1">
      <alignment horizontal="center"/>
      <protection hidden="1"/>
    </xf>
    <xf numFmtId="0" fontId="6" fillId="5" borderId="8" xfId="0" applyFont="1" applyFill="1" applyBorder="1" applyAlignment="1" applyProtection="1">
      <alignment horizontal="center"/>
      <protection hidden="1"/>
    </xf>
    <xf numFmtId="0" fontId="6" fillId="5" borderId="0" xfId="0" applyFont="1" applyFill="1" applyAlignment="1" applyProtection="1">
      <alignment horizontal="center"/>
      <protection hidden="1"/>
    </xf>
    <xf numFmtId="0" fontId="15" fillId="5" borderId="7" xfId="0" applyFont="1" applyFill="1" applyBorder="1" applyProtection="1">
      <protection hidden="1"/>
    </xf>
    <xf numFmtId="0" fontId="15" fillId="5" borderId="32" xfId="0" applyFont="1" applyFill="1" applyBorder="1" applyAlignment="1" applyProtection="1">
      <alignment horizontal="center"/>
      <protection hidden="1"/>
    </xf>
    <xf numFmtId="0" fontId="6" fillId="5" borderId="3" xfId="0" quotePrefix="1" applyFont="1" applyFill="1" applyBorder="1" applyAlignment="1" applyProtection="1">
      <alignment wrapText="1"/>
      <protection hidden="1"/>
    </xf>
    <xf numFmtId="0" fontId="6" fillId="5" borderId="13" xfId="0" quotePrefix="1" applyFont="1" applyFill="1" applyBorder="1" applyAlignment="1" applyProtection="1">
      <alignment wrapText="1"/>
      <protection hidden="1"/>
    </xf>
    <xf numFmtId="0" fontId="6" fillId="5" borderId="0" xfId="0" applyFont="1" applyFill="1" applyAlignment="1" applyProtection="1">
      <alignment wrapText="1"/>
      <protection hidden="1"/>
    </xf>
    <xf numFmtId="0" fontId="6" fillId="5" borderId="0" xfId="0" applyFont="1" applyFill="1" applyProtection="1">
      <protection hidden="1"/>
    </xf>
    <xf numFmtId="0" fontId="6" fillId="5" borderId="9" xfId="0" applyFont="1" applyFill="1" applyBorder="1" applyAlignment="1" applyProtection="1">
      <alignment wrapText="1"/>
      <protection hidden="1"/>
    </xf>
    <xf numFmtId="0" fontId="6" fillId="5" borderId="29" xfId="0" applyFont="1" applyFill="1" applyBorder="1" applyAlignment="1" applyProtection="1">
      <alignment wrapText="1"/>
      <protection hidden="1"/>
    </xf>
    <xf numFmtId="0" fontId="6" fillId="5" borderId="34" xfId="0" quotePrefix="1" applyFont="1" applyFill="1" applyBorder="1" applyAlignment="1" applyProtection="1">
      <alignment wrapText="1"/>
      <protection hidden="1"/>
    </xf>
    <xf numFmtId="0" fontId="6" fillId="5" borderId="3" xfId="0" applyFont="1" applyFill="1" applyBorder="1" applyProtection="1">
      <protection hidden="1"/>
    </xf>
    <xf numFmtId="0" fontId="6" fillId="5" borderId="13" xfId="0" applyFont="1" applyFill="1" applyBorder="1" applyProtection="1">
      <protection hidden="1"/>
    </xf>
    <xf numFmtId="0" fontId="6" fillId="5" borderId="3" xfId="0" quotePrefix="1" applyFont="1" applyFill="1" applyBorder="1" applyProtection="1">
      <protection hidden="1"/>
    </xf>
    <xf numFmtId="0" fontId="6" fillId="5" borderId="30" xfId="0" applyFont="1" applyFill="1" applyBorder="1" applyProtection="1">
      <protection hidden="1"/>
    </xf>
    <xf numFmtId="0" fontId="6" fillId="5" borderId="34" xfId="0" quotePrefix="1" applyFont="1" applyFill="1" applyBorder="1" applyProtection="1">
      <protection hidden="1"/>
    </xf>
    <xf numFmtId="0" fontId="6" fillId="5" borderId="17" xfId="0" applyFont="1" applyFill="1" applyBorder="1" applyProtection="1">
      <protection hidden="1"/>
    </xf>
    <xf numFmtId="0" fontId="15" fillId="5" borderId="13" xfId="0" quotePrefix="1" applyFont="1" applyFill="1" applyBorder="1" applyProtection="1">
      <protection hidden="1"/>
    </xf>
    <xf numFmtId="0" fontId="0" fillId="5" borderId="4" xfId="0" applyFill="1" applyBorder="1" applyProtection="1">
      <protection hidden="1"/>
    </xf>
    <xf numFmtId="0" fontId="0" fillId="5" borderId="7" xfId="0" applyFill="1" applyBorder="1" applyProtection="1">
      <protection hidden="1"/>
    </xf>
    <xf numFmtId="0" fontId="0" fillId="5" borderId="9" xfId="0" applyFill="1" applyBorder="1" applyProtection="1">
      <protection hidden="1"/>
    </xf>
    <xf numFmtId="0" fontId="15" fillId="5" borderId="23" xfId="0" quotePrefix="1" applyFont="1" applyFill="1" applyBorder="1" applyProtection="1">
      <protection hidden="1"/>
    </xf>
    <xf numFmtId="164" fontId="6" fillId="5" borderId="61" xfId="0" applyNumberFormat="1" applyFont="1" applyFill="1" applyBorder="1" applyAlignment="1" applyProtection="1">
      <alignment horizontal="center"/>
      <protection hidden="1"/>
    </xf>
    <xf numFmtId="0" fontId="6" fillId="5" borderId="32" xfId="0" applyFont="1" applyFill="1" applyBorder="1" applyAlignment="1" applyProtection="1">
      <alignment horizontal="center"/>
      <protection hidden="1"/>
    </xf>
    <xf numFmtId="164" fontId="6" fillId="5" borderId="32" xfId="0" applyNumberFormat="1" applyFont="1" applyFill="1" applyBorder="1" applyAlignment="1" applyProtection="1">
      <alignment horizontal="center"/>
      <protection hidden="1"/>
    </xf>
    <xf numFmtId="0" fontId="6" fillId="5" borderId="54" xfId="0" applyFont="1" applyFill="1" applyBorder="1" applyAlignment="1" applyProtection="1">
      <alignment horizontal="center" wrapText="1"/>
      <protection hidden="1"/>
    </xf>
    <xf numFmtId="164" fontId="9" fillId="5" borderId="8" xfId="0" applyNumberFormat="1" applyFont="1" applyFill="1" applyBorder="1" applyProtection="1">
      <protection hidden="1"/>
    </xf>
    <xf numFmtId="0" fontId="0" fillId="2" borderId="0" xfId="0" applyFill="1" applyProtection="1">
      <protection hidden="1"/>
    </xf>
    <xf numFmtId="0" fontId="3" fillId="3" borderId="5" xfId="0" applyFont="1" applyFill="1" applyBorder="1" applyProtection="1">
      <protection hidden="1"/>
    </xf>
    <xf numFmtId="0" fontId="0" fillId="3" borderId="6" xfId="0" applyFill="1" applyBorder="1" applyProtection="1">
      <protection hidden="1"/>
    </xf>
    <xf numFmtId="0" fontId="0" fillId="3" borderId="7" xfId="0" applyFill="1" applyBorder="1" applyProtection="1">
      <protection hidden="1"/>
    </xf>
    <xf numFmtId="0" fontId="10" fillId="3" borderId="0" xfId="0" applyFont="1" applyFill="1" applyProtection="1">
      <protection hidden="1"/>
    </xf>
    <xf numFmtId="0" fontId="12" fillId="3" borderId="0" xfId="0" applyFont="1" applyFill="1" applyProtection="1">
      <protection hidden="1"/>
    </xf>
    <xf numFmtId="0" fontId="0" fillId="3" borderId="8" xfId="0" applyFill="1" applyBorder="1" applyProtection="1">
      <protection hidden="1"/>
    </xf>
    <xf numFmtId="0" fontId="14" fillId="3" borderId="0" xfId="0" applyFont="1" applyFill="1" applyProtection="1">
      <protection hidden="1"/>
    </xf>
    <xf numFmtId="0" fontId="0" fillId="3" borderId="9" xfId="0" applyFill="1" applyBorder="1" applyProtection="1">
      <protection hidden="1"/>
    </xf>
    <xf numFmtId="0" fontId="0" fillId="3" borderId="17" xfId="0" applyFill="1" applyBorder="1" applyProtection="1">
      <protection hidden="1"/>
    </xf>
    <xf numFmtId="0" fontId="0" fillId="3" borderId="10" xfId="0" applyFill="1" applyBorder="1" applyProtection="1">
      <protection hidden="1"/>
    </xf>
    <xf numFmtId="0" fontId="6" fillId="3" borderId="7" xfId="0" applyFont="1" applyFill="1" applyBorder="1" applyAlignment="1">
      <alignment horizontal="center"/>
    </xf>
    <xf numFmtId="0" fontId="2" fillId="3" borderId="5" xfId="0" applyFont="1" applyFill="1" applyBorder="1" applyProtection="1">
      <protection hidden="1"/>
    </xf>
    <xf numFmtId="49" fontId="20" fillId="2" borderId="0" xfId="0" applyNumberFormat="1" applyFont="1" applyFill="1" applyProtection="1">
      <protection hidden="1"/>
    </xf>
    <xf numFmtId="0" fontId="4" fillId="3" borderId="0" xfId="0" applyFont="1" applyFill="1" applyProtection="1">
      <protection hidden="1"/>
    </xf>
    <xf numFmtId="49" fontId="0" fillId="2" borderId="0" xfId="0" applyNumberFormat="1" applyFill="1" applyProtection="1">
      <protection hidden="1"/>
    </xf>
    <xf numFmtId="0" fontId="0" fillId="3" borderId="11" xfId="0" applyFill="1" applyBorder="1" applyProtection="1">
      <protection hidden="1"/>
    </xf>
    <xf numFmtId="0" fontId="0" fillId="3" borderId="16" xfId="0" applyFill="1" applyBorder="1" applyProtection="1">
      <protection hidden="1"/>
    </xf>
    <xf numFmtId="0" fontId="6" fillId="3" borderId="5" xfId="0" applyFont="1" applyFill="1" applyBorder="1" applyProtection="1">
      <protection hidden="1"/>
    </xf>
    <xf numFmtId="0" fontId="4" fillId="5" borderId="73" xfId="0" applyFont="1" applyFill="1" applyBorder="1" applyProtection="1">
      <protection hidden="1"/>
    </xf>
    <xf numFmtId="0" fontId="4" fillId="5" borderId="74" xfId="0" applyFont="1" applyFill="1" applyBorder="1" applyProtection="1">
      <protection hidden="1"/>
    </xf>
    <xf numFmtId="0" fontId="4" fillId="5" borderId="75" xfId="0" applyFont="1" applyFill="1" applyBorder="1" applyProtection="1">
      <protection hidden="1"/>
    </xf>
    <xf numFmtId="0" fontId="7" fillId="5" borderId="75" xfId="0" applyFont="1" applyFill="1" applyBorder="1" applyProtection="1">
      <protection hidden="1"/>
    </xf>
    <xf numFmtId="0" fontId="7" fillId="5" borderId="76" xfId="0" applyFont="1" applyFill="1" applyBorder="1" applyProtection="1">
      <protection hidden="1"/>
    </xf>
    <xf numFmtId="0" fontId="10" fillId="3" borderId="4" xfId="0" applyFont="1" applyFill="1" applyBorder="1" applyProtection="1">
      <protection hidden="1"/>
    </xf>
    <xf numFmtId="0" fontId="2" fillId="3" borderId="3" xfId="0" applyFont="1" applyFill="1" applyBorder="1" applyAlignment="1" applyProtection="1">
      <alignment horizontal="center"/>
      <protection hidden="1"/>
    </xf>
    <xf numFmtId="0" fontId="2" fillId="3" borderId="78" xfId="0" applyFont="1" applyFill="1" applyBorder="1" applyAlignment="1" applyProtection="1">
      <alignment horizontal="center"/>
      <protection hidden="1"/>
    </xf>
    <xf numFmtId="164" fontId="21" fillId="2" borderId="79" xfId="0" applyNumberFormat="1" applyFont="1" applyFill="1" applyBorder="1" applyProtection="1">
      <protection locked="0"/>
    </xf>
    <xf numFmtId="0" fontId="0" fillId="5" borderId="25" xfId="0" applyFill="1" applyBorder="1" applyAlignment="1">
      <alignment horizontal="center"/>
    </xf>
    <xf numFmtId="0" fontId="0" fillId="5" borderId="26" xfId="0" applyFill="1" applyBorder="1" applyAlignment="1">
      <alignment horizontal="center"/>
    </xf>
    <xf numFmtId="0" fontId="0" fillId="5" borderId="67" xfId="0" applyFill="1" applyBorder="1" applyAlignment="1">
      <alignment horizontal="center"/>
    </xf>
    <xf numFmtId="0" fontId="0" fillId="5" borderId="27" xfId="0" applyFill="1" applyBorder="1" applyAlignment="1">
      <alignment horizontal="center"/>
    </xf>
    <xf numFmtId="0" fontId="9" fillId="5" borderId="27" xfId="0" applyFont="1" applyFill="1" applyBorder="1" applyAlignment="1">
      <alignment horizontal="center"/>
    </xf>
    <xf numFmtId="0" fontId="9" fillId="5" borderId="70" xfId="0" applyFont="1" applyFill="1" applyBorder="1" applyAlignment="1">
      <alignment horizontal="center"/>
    </xf>
    <xf numFmtId="168" fontId="0" fillId="5" borderId="70" xfId="0" applyNumberFormat="1" applyFill="1" applyBorder="1" applyProtection="1">
      <protection hidden="1"/>
    </xf>
    <xf numFmtId="0" fontId="18" fillId="3" borderId="0" xfId="0" applyFont="1" applyFill="1" applyProtection="1">
      <protection hidden="1"/>
    </xf>
    <xf numFmtId="164" fontId="0" fillId="5" borderId="70" xfId="0" applyNumberFormat="1" applyFill="1" applyBorder="1" applyProtection="1">
      <protection hidden="1"/>
    </xf>
    <xf numFmtId="0" fontId="4" fillId="5" borderId="36" xfId="0" applyFont="1" applyFill="1" applyBorder="1"/>
    <xf numFmtId="0" fontId="0" fillId="5" borderId="55" xfId="0" applyFill="1" applyBorder="1"/>
    <xf numFmtId="0" fontId="4" fillId="5" borderId="38" xfId="0" applyFont="1" applyFill="1" applyBorder="1"/>
    <xf numFmtId="0" fontId="0" fillId="5" borderId="56" xfId="0" applyFill="1" applyBorder="1"/>
    <xf numFmtId="164" fontId="8" fillId="7" borderId="59" xfId="0" applyNumberFormat="1" applyFont="1" applyFill="1" applyBorder="1" applyProtection="1">
      <protection hidden="1"/>
    </xf>
    <xf numFmtId="1" fontId="24" fillId="9" borderId="3" xfId="0" applyNumberFormat="1" applyFont="1" applyFill="1" applyBorder="1" applyProtection="1">
      <protection locked="0"/>
    </xf>
    <xf numFmtId="1" fontId="23" fillId="9" borderId="7" xfId="0" applyNumberFormat="1" applyFont="1" applyFill="1" applyBorder="1"/>
    <xf numFmtId="1" fontId="24" fillId="9" borderId="33" xfId="0" applyNumberFormat="1" applyFont="1" applyFill="1" applyBorder="1" applyProtection="1">
      <protection locked="0"/>
    </xf>
    <xf numFmtId="0" fontId="7" fillId="5" borderId="8" xfId="0" applyFont="1" applyFill="1" applyBorder="1"/>
    <xf numFmtId="0" fontId="7" fillId="5" borderId="24" xfId="0" applyFont="1" applyFill="1" applyBorder="1"/>
    <xf numFmtId="0" fontId="0" fillId="6" borderId="56" xfId="0" applyFill="1" applyBorder="1"/>
    <xf numFmtId="0" fontId="0" fillId="6" borderId="11" xfId="0" applyFill="1" applyBorder="1"/>
    <xf numFmtId="0" fontId="0" fillId="6" borderId="62" xfId="0" applyFill="1" applyBorder="1"/>
    <xf numFmtId="0" fontId="0" fillId="6" borderId="81" xfId="0" applyFill="1" applyBorder="1"/>
    <xf numFmtId="166" fontId="0" fillId="2" borderId="0" xfId="0" applyNumberFormat="1" applyFill="1"/>
    <xf numFmtId="0" fontId="6" fillId="5" borderId="54" xfId="0" applyFont="1" applyFill="1" applyBorder="1" applyAlignment="1">
      <alignment horizontal="center"/>
    </xf>
    <xf numFmtId="0" fontId="6" fillId="5" borderId="36" xfId="0" applyFont="1" applyFill="1" applyBorder="1" applyProtection="1">
      <protection hidden="1"/>
    </xf>
    <xf numFmtId="0" fontId="6" fillId="5" borderId="38" xfId="0" applyFont="1" applyFill="1" applyBorder="1" applyProtection="1">
      <protection hidden="1"/>
    </xf>
    <xf numFmtId="0" fontId="6" fillId="5" borderId="39" xfId="0" applyFont="1" applyFill="1" applyBorder="1" applyProtection="1">
      <protection hidden="1"/>
    </xf>
    <xf numFmtId="0" fontId="0" fillId="5" borderId="82" xfId="0" applyFill="1" applyBorder="1" applyProtection="1">
      <protection hidden="1"/>
    </xf>
    <xf numFmtId="0" fontId="0" fillId="5" borderId="83" xfId="0" applyFill="1" applyBorder="1" applyProtection="1">
      <protection hidden="1"/>
    </xf>
    <xf numFmtId="0" fontId="0" fillId="5" borderId="84" xfId="0" applyFill="1" applyBorder="1" applyAlignment="1" applyProtection="1">
      <alignment horizontal="center" wrapText="1"/>
      <protection hidden="1"/>
    </xf>
    <xf numFmtId="0" fontId="0" fillId="5" borderId="84" xfId="0" quotePrefix="1" applyFill="1" applyBorder="1" applyAlignment="1" applyProtection="1">
      <alignment horizontal="center" wrapText="1"/>
      <protection hidden="1"/>
    </xf>
    <xf numFmtId="0" fontId="6" fillId="5" borderId="36" xfId="0" applyFont="1" applyFill="1" applyBorder="1" applyAlignment="1" applyProtection="1">
      <alignment horizontal="center"/>
      <protection hidden="1"/>
    </xf>
    <xf numFmtId="0" fontId="6" fillId="5" borderId="38" xfId="0" applyFont="1" applyFill="1" applyBorder="1" applyAlignment="1" applyProtection="1">
      <alignment horizontal="center"/>
      <protection hidden="1"/>
    </xf>
    <xf numFmtId="0" fontId="6" fillId="5" borderId="39" xfId="0" applyFont="1" applyFill="1" applyBorder="1" applyAlignment="1" applyProtection="1">
      <alignment horizontal="center"/>
      <protection hidden="1"/>
    </xf>
    <xf numFmtId="169" fontId="0" fillId="7" borderId="82" xfId="0" applyNumberFormat="1" applyFill="1" applyBorder="1" applyProtection="1">
      <protection hidden="1"/>
    </xf>
    <xf numFmtId="164" fontId="4" fillId="7" borderId="84" xfId="0" applyNumberFormat="1" applyFont="1" applyFill="1" applyBorder="1" applyProtection="1">
      <protection hidden="1"/>
    </xf>
    <xf numFmtId="0" fontId="6" fillId="5" borderId="85" xfId="0" applyFont="1" applyFill="1" applyBorder="1" applyAlignment="1" applyProtection="1">
      <alignment horizontal="center"/>
      <protection hidden="1"/>
    </xf>
    <xf numFmtId="0" fontId="6" fillId="5" borderId="58" xfId="0" applyFont="1" applyFill="1" applyBorder="1" applyAlignment="1" applyProtection="1">
      <alignment horizontal="center"/>
      <protection hidden="1"/>
    </xf>
    <xf numFmtId="0" fontId="6" fillId="5" borderId="60" xfId="0" applyFont="1" applyFill="1" applyBorder="1" applyAlignment="1" applyProtection="1">
      <alignment horizontal="center"/>
      <protection hidden="1"/>
    </xf>
    <xf numFmtId="169" fontId="0" fillId="7" borderId="77" xfId="0" applyNumberFormat="1" applyFill="1" applyBorder="1" applyProtection="1">
      <protection hidden="1"/>
    </xf>
    <xf numFmtId="164" fontId="4" fillId="7" borderId="86" xfId="0" applyNumberFormat="1" applyFont="1" applyFill="1" applyBorder="1" applyProtection="1">
      <protection hidden="1"/>
    </xf>
    <xf numFmtId="0" fontId="6" fillId="5" borderId="31" xfId="0" applyFont="1" applyFill="1" applyBorder="1" applyAlignment="1" applyProtection="1">
      <alignment horizontal="center"/>
      <protection hidden="1"/>
    </xf>
    <xf numFmtId="0" fontId="6" fillId="5" borderId="7" xfId="0" applyFont="1" applyFill="1" applyBorder="1" applyAlignment="1" applyProtection="1">
      <alignment horizontal="center"/>
      <protection hidden="1"/>
    </xf>
    <xf numFmtId="0" fontId="6" fillId="5" borderId="9" xfId="0" applyFont="1" applyFill="1" applyBorder="1" applyAlignment="1" applyProtection="1">
      <alignment horizontal="center"/>
      <protection hidden="1"/>
    </xf>
    <xf numFmtId="169" fontId="0" fillId="7" borderId="29" xfId="0" applyNumberFormat="1" applyFill="1" applyBorder="1" applyProtection="1">
      <protection hidden="1"/>
    </xf>
    <xf numFmtId="164" fontId="4" fillId="7" borderId="31" xfId="0" applyNumberFormat="1" applyFont="1" applyFill="1" applyBorder="1" applyProtection="1">
      <protection hidden="1"/>
    </xf>
    <xf numFmtId="164" fontId="4" fillId="7" borderId="55" xfId="0" applyNumberFormat="1" applyFont="1" applyFill="1" applyBorder="1" applyProtection="1">
      <protection hidden="1"/>
    </xf>
    <xf numFmtId="164" fontId="4" fillId="7" borderId="87" xfId="0" applyNumberFormat="1" applyFont="1" applyFill="1" applyBorder="1" applyProtection="1">
      <protection hidden="1"/>
    </xf>
    <xf numFmtId="0" fontId="6" fillId="5" borderId="88" xfId="0" applyFont="1" applyFill="1" applyBorder="1" applyAlignment="1" applyProtection="1">
      <alignment horizontal="center"/>
      <protection hidden="1"/>
    </xf>
    <xf numFmtId="0" fontId="6" fillId="5" borderId="89" xfId="0" applyFont="1" applyFill="1" applyBorder="1" applyAlignment="1" applyProtection="1">
      <alignment horizontal="center"/>
      <protection hidden="1"/>
    </xf>
    <xf numFmtId="0" fontId="6" fillId="5" borderId="90" xfId="0" applyFont="1" applyFill="1" applyBorder="1" applyAlignment="1" applyProtection="1">
      <alignment horizontal="center"/>
      <protection hidden="1"/>
    </xf>
    <xf numFmtId="169" fontId="0" fillId="7" borderId="91" xfId="0" applyNumberFormat="1" applyFill="1" applyBorder="1" applyProtection="1">
      <protection hidden="1"/>
    </xf>
    <xf numFmtId="164" fontId="4" fillId="7" borderId="92" xfId="0" applyNumberFormat="1" applyFont="1" applyFill="1" applyBorder="1" applyProtection="1">
      <protection hidden="1"/>
    </xf>
    <xf numFmtId="0" fontId="19" fillId="2" borderId="0" xfId="0" applyFont="1" applyFill="1" applyProtection="1">
      <protection hidden="1"/>
    </xf>
    <xf numFmtId="0" fontId="1" fillId="2" borderId="0" xfId="0" applyFont="1" applyFill="1" applyProtection="1">
      <protection hidden="1"/>
    </xf>
    <xf numFmtId="0" fontId="16" fillId="2" borderId="0" xfId="0" applyFont="1" applyFill="1" applyProtection="1">
      <protection hidden="1"/>
    </xf>
    <xf numFmtId="167" fontId="0" fillId="5" borderId="34" xfId="0" applyNumberFormat="1" applyFill="1" applyBorder="1" applyAlignment="1" applyProtection="1">
      <alignment horizontal="center"/>
      <protection hidden="1"/>
    </xf>
    <xf numFmtId="0" fontId="9" fillId="5" borderId="8" xfId="0" applyFont="1" applyFill="1" applyBorder="1" applyAlignment="1">
      <alignment horizontal="center"/>
    </xf>
    <xf numFmtId="0" fontId="25" fillId="3" borderId="93" xfId="0" applyFont="1" applyFill="1" applyBorder="1" applyProtection="1">
      <protection hidden="1"/>
    </xf>
    <xf numFmtId="0" fontId="25" fillId="3" borderId="94" xfId="0" applyFont="1" applyFill="1" applyBorder="1" applyProtection="1">
      <protection hidden="1"/>
    </xf>
    <xf numFmtId="0" fontId="0" fillId="3" borderId="57" xfId="0" applyFill="1" applyBorder="1" applyProtection="1">
      <protection hidden="1"/>
    </xf>
    <xf numFmtId="4" fontId="6" fillId="4" borderId="60" xfId="0" applyNumberFormat="1" applyFont="1" applyFill="1" applyBorder="1"/>
    <xf numFmtId="1" fontId="24" fillId="9" borderId="15" xfId="0" applyNumberFormat="1" applyFont="1" applyFill="1" applyBorder="1" applyProtection="1">
      <protection locked="0"/>
    </xf>
    <xf numFmtId="1" fontId="24" fillId="9" borderId="57" xfId="0" applyNumberFormat="1" applyFont="1" applyFill="1" applyBorder="1" applyProtection="1">
      <protection locked="0"/>
    </xf>
    <xf numFmtId="1" fontId="0" fillId="2" borderId="29" xfId="0" applyNumberFormat="1" applyFill="1" applyBorder="1" applyProtection="1">
      <protection locked="0"/>
    </xf>
    <xf numFmtId="164" fontId="0" fillId="2" borderId="15" xfId="0" applyNumberFormat="1" applyFill="1" applyBorder="1" applyProtection="1">
      <protection locked="0"/>
    </xf>
    <xf numFmtId="165" fontId="0" fillId="2" borderId="95" xfId="0" applyNumberFormat="1" applyFill="1" applyBorder="1" applyProtection="1">
      <protection locked="0"/>
    </xf>
    <xf numFmtId="166" fontId="0" fillId="2" borderId="15" xfId="0" applyNumberFormat="1" applyFill="1" applyBorder="1" applyProtection="1">
      <protection locked="0"/>
    </xf>
    <xf numFmtId="166" fontId="0" fillId="2" borderId="96" xfId="0" applyNumberFormat="1" applyFill="1" applyBorder="1" applyProtection="1">
      <protection locked="0"/>
    </xf>
    <xf numFmtId="49" fontId="0" fillId="2" borderId="57" xfId="0" applyNumberFormat="1" applyFill="1" applyBorder="1" applyProtection="1">
      <protection locked="0"/>
    </xf>
    <xf numFmtId="166" fontId="0" fillId="2" borderId="57" xfId="0" applyNumberFormat="1" applyFill="1" applyBorder="1" applyProtection="1">
      <protection locked="0"/>
    </xf>
    <xf numFmtId="166" fontId="0" fillId="2" borderId="94" xfId="0" applyNumberFormat="1" applyFill="1" applyBorder="1" applyProtection="1">
      <protection locked="0"/>
    </xf>
    <xf numFmtId="0" fontId="0" fillId="5" borderId="5" xfId="0" applyFill="1" applyBorder="1" applyProtection="1">
      <protection hidden="1"/>
    </xf>
    <xf numFmtId="0" fontId="0" fillId="5" borderId="6" xfId="0" applyFill="1" applyBorder="1" applyProtection="1">
      <protection hidden="1"/>
    </xf>
    <xf numFmtId="0" fontId="2" fillId="5" borderId="0" xfId="0" applyFont="1" applyFill="1" applyProtection="1">
      <protection hidden="1"/>
    </xf>
    <xf numFmtId="0" fontId="0" fillId="5" borderId="0" xfId="0" applyFill="1" applyProtection="1">
      <protection hidden="1"/>
    </xf>
    <xf numFmtId="0" fontId="0" fillId="5" borderId="8" xfId="0" applyFill="1" applyBorder="1" applyProtection="1">
      <protection hidden="1"/>
    </xf>
    <xf numFmtId="0" fontId="16" fillId="5" borderId="0" xfId="0" applyFont="1" applyFill="1" applyProtection="1">
      <protection hidden="1"/>
    </xf>
    <xf numFmtId="0" fontId="10" fillId="5" borderId="0" xfId="0" applyFont="1" applyFill="1" applyProtection="1">
      <protection hidden="1"/>
    </xf>
    <xf numFmtId="0" fontId="12" fillId="5" borderId="17" xfId="0" applyFont="1" applyFill="1" applyBorder="1" applyProtection="1">
      <protection hidden="1"/>
    </xf>
    <xf numFmtId="0" fontId="0" fillId="5" borderId="17" xfId="0" applyFill="1" applyBorder="1" applyProtection="1">
      <protection hidden="1"/>
    </xf>
    <xf numFmtId="0" fontId="0" fillId="5" borderId="10" xfId="0" applyFill="1" applyBorder="1" applyProtection="1">
      <protection hidden="1"/>
    </xf>
    <xf numFmtId="0" fontId="23" fillId="10" borderId="0" xfId="0" applyFont="1" applyFill="1"/>
    <xf numFmtId="0" fontId="24" fillId="10" borderId="0" xfId="0" applyFont="1" applyFill="1"/>
    <xf numFmtId="0" fontId="0" fillId="5" borderId="34" xfId="0" applyFill="1" applyBorder="1"/>
    <xf numFmtId="167" fontId="0" fillId="5" borderId="3" xfId="0" applyNumberFormat="1" applyFill="1" applyBorder="1" applyAlignment="1" applyProtection="1">
      <alignment horizontal="center"/>
      <protection hidden="1"/>
    </xf>
    <xf numFmtId="0" fontId="0" fillId="5" borderId="3" xfId="0" applyFill="1" applyBorder="1"/>
    <xf numFmtId="0" fontId="0" fillId="6" borderId="34" xfId="0" applyFill="1" applyBorder="1" applyProtection="1">
      <protection hidden="1"/>
    </xf>
    <xf numFmtId="166" fontId="0" fillId="3" borderId="0" xfId="0" applyNumberFormat="1" applyFill="1"/>
    <xf numFmtId="1" fontId="0" fillId="11" borderId="97" xfId="0" applyNumberFormat="1" applyFill="1" applyBorder="1" applyProtection="1">
      <protection hidden="1"/>
    </xf>
    <xf numFmtId="1" fontId="0" fillId="11" borderId="98" xfId="0" applyNumberFormat="1" applyFill="1" applyBorder="1" applyProtection="1">
      <protection hidden="1"/>
    </xf>
    <xf numFmtId="49" fontId="15" fillId="7" borderId="15" xfId="0" applyNumberFormat="1" applyFont="1" applyFill="1" applyBorder="1" applyProtection="1">
      <protection hidden="1"/>
    </xf>
    <xf numFmtId="170" fontId="0" fillId="12" borderId="8" xfId="0" applyNumberFormat="1" applyFill="1" applyBorder="1" applyProtection="1">
      <protection hidden="1"/>
    </xf>
    <xf numFmtId="170" fontId="0" fillId="12" borderId="10" xfId="0" applyNumberFormat="1" applyFill="1" applyBorder="1" applyProtection="1">
      <protection hidden="1"/>
    </xf>
    <xf numFmtId="0" fontId="12" fillId="3" borderId="17" xfId="0" applyFont="1" applyFill="1" applyBorder="1" applyProtection="1">
      <protection hidden="1"/>
    </xf>
    <xf numFmtId="0" fontId="0" fillId="7" borderId="7" xfId="0" applyFill="1" applyBorder="1" applyProtection="1">
      <protection hidden="1"/>
    </xf>
    <xf numFmtId="0" fontId="10" fillId="7" borderId="0" xfId="0" applyFont="1" applyFill="1" applyProtection="1">
      <protection hidden="1"/>
    </xf>
    <xf numFmtId="0" fontId="12" fillId="7" borderId="0" xfId="0" applyFont="1" applyFill="1" applyProtection="1">
      <protection hidden="1"/>
    </xf>
    <xf numFmtId="0" fontId="0" fillId="7" borderId="8" xfId="0" applyFill="1" applyBorder="1" applyProtection="1">
      <protection hidden="1"/>
    </xf>
    <xf numFmtId="0" fontId="1" fillId="7" borderId="7" xfId="0" applyFont="1" applyFill="1" applyBorder="1" applyProtection="1">
      <protection hidden="1"/>
    </xf>
    <xf numFmtId="0" fontId="1" fillId="7" borderId="0" xfId="0" applyFont="1" applyFill="1" applyProtection="1">
      <protection hidden="1"/>
    </xf>
    <xf numFmtId="0" fontId="1" fillId="7" borderId="8" xfId="0" applyFont="1" applyFill="1" applyBorder="1" applyProtection="1">
      <protection hidden="1"/>
    </xf>
    <xf numFmtId="0" fontId="1" fillId="7" borderId="9" xfId="0" applyFont="1" applyFill="1" applyBorder="1" applyProtection="1">
      <protection hidden="1"/>
    </xf>
    <xf numFmtId="0" fontId="1" fillId="7" borderId="17" xfId="0" applyFont="1" applyFill="1" applyBorder="1" applyProtection="1">
      <protection hidden="1"/>
    </xf>
    <xf numFmtId="0" fontId="1" fillId="7" borderId="10" xfId="0" applyFont="1" applyFill="1" applyBorder="1" applyProtection="1">
      <protection hidden="1"/>
    </xf>
    <xf numFmtId="0" fontId="1" fillId="5" borderId="7" xfId="0" applyFont="1" applyFill="1" applyBorder="1" applyProtection="1">
      <protection hidden="1"/>
    </xf>
    <xf numFmtId="0" fontId="1" fillId="5" borderId="0" xfId="0" applyFont="1" applyFill="1" applyProtection="1">
      <protection hidden="1"/>
    </xf>
    <xf numFmtId="0" fontId="1" fillId="5" borderId="8" xfId="0" applyFont="1" applyFill="1" applyBorder="1" applyProtection="1">
      <protection hidden="1"/>
    </xf>
    <xf numFmtId="0" fontId="26" fillId="5" borderId="7" xfId="0" applyFont="1" applyFill="1" applyBorder="1" applyProtection="1">
      <protection hidden="1"/>
    </xf>
    <xf numFmtId="0" fontId="26" fillId="5" borderId="8" xfId="0" applyFont="1" applyFill="1" applyBorder="1" applyProtection="1">
      <protection hidden="1"/>
    </xf>
    <xf numFmtId="0" fontId="25" fillId="10" borderId="29" xfId="0" applyFont="1" applyFill="1" applyBorder="1" applyProtection="1">
      <protection hidden="1"/>
    </xf>
    <xf numFmtId="0" fontId="25" fillId="10" borderId="15" xfId="0" applyFont="1" applyFill="1" applyBorder="1" applyProtection="1">
      <protection hidden="1"/>
    </xf>
    <xf numFmtId="0" fontId="4" fillId="13" borderId="29" xfId="0" applyFont="1" applyFill="1" applyBorder="1" applyProtection="1">
      <protection hidden="1"/>
    </xf>
    <xf numFmtId="0" fontId="1" fillId="13" borderId="15" xfId="0" applyFont="1" applyFill="1" applyBorder="1" applyProtection="1">
      <protection hidden="1"/>
    </xf>
    <xf numFmtId="0" fontId="0" fillId="3" borderId="99" xfId="0" applyFill="1" applyBorder="1"/>
    <xf numFmtId="0" fontId="0" fillId="3" borderId="100" xfId="0" applyFill="1" applyBorder="1"/>
    <xf numFmtId="0" fontId="7" fillId="5" borderId="23" xfId="0" applyFont="1" applyFill="1" applyBorder="1" applyAlignment="1">
      <alignment horizontal="center"/>
    </xf>
    <xf numFmtId="0" fontId="0" fillId="2" borderId="99" xfId="0" applyFill="1" applyBorder="1"/>
    <xf numFmtId="1" fontId="23" fillId="9" borderId="0" xfId="0" applyNumberFormat="1" applyFont="1" applyFill="1"/>
    <xf numFmtId="0" fontId="0" fillId="2" borderId="17" xfId="0" applyFill="1" applyBorder="1"/>
    <xf numFmtId="0" fontId="0" fillId="12" borderId="27" xfId="0" applyFill="1" applyBorder="1"/>
    <xf numFmtId="0" fontId="0" fillId="12" borderId="28" xfId="0" applyFill="1" applyBorder="1"/>
    <xf numFmtId="49" fontId="0" fillId="2" borderId="69" xfId="0" applyNumberFormat="1" applyFill="1" applyBorder="1" applyAlignment="1" applyProtection="1">
      <alignment horizontal="left"/>
      <protection locked="0"/>
    </xf>
    <xf numFmtId="49" fontId="0" fillId="2" borderId="41" xfId="0" applyNumberFormat="1" applyFill="1" applyBorder="1" applyAlignment="1" applyProtection="1">
      <alignment horizontal="left"/>
      <protection locked="0"/>
    </xf>
    <xf numFmtId="164" fontId="4" fillId="2" borderId="29" xfId="0" applyNumberFormat="1" applyFont="1" applyFill="1" applyBorder="1" applyProtection="1">
      <protection locked="0"/>
    </xf>
    <xf numFmtId="164" fontId="4" fillId="2" borderId="9" xfId="0" applyNumberFormat="1" applyFont="1" applyFill="1" applyBorder="1" applyProtection="1">
      <protection locked="0"/>
    </xf>
    <xf numFmtId="164" fontId="4" fillId="2" borderId="30" xfId="0" applyNumberFormat="1" applyFont="1" applyFill="1" applyBorder="1" applyProtection="1">
      <protection locked="0"/>
    </xf>
    <xf numFmtId="164" fontId="21" fillId="2" borderId="11" xfId="0" applyNumberFormat="1" applyFont="1" applyFill="1" applyBorder="1" applyProtection="1">
      <protection locked="0"/>
    </xf>
    <xf numFmtId="0" fontId="6" fillId="5" borderId="101" xfId="0" applyFont="1" applyFill="1" applyBorder="1" applyAlignment="1" applyProtection="1">
      <alignment horizontal="center"/>
      <protection hidden="1"/>
    </xf>
    <xf numFmtId="0" fontId="6" fillId="5" borderId="102" xfId="0" applyFont="1" applyFill="1" applyBorder="1" applyAlignment="1" applyProtection="1">
      <alignment horizontal="center"/>
      <protection hidden="1"/>
    </xf>
    <xf numFmtId="0" fontId="6" fillId="5" borderId="102" xfId="0" applyFont="1" applyFill="1" applyBorder="1"/>
    <xf numFmtId="0" fontId="6" fillId="5" borderId="77" xfId="0" applyFont="1" applyFill="1" applyBorder="1"/>
    <xf numFmtId="0" fontId="6" fillId="5" borderId="77" xfId="0" quotePrefix="1" applyFont="1" applyFill="1" applyBorder="1" applyAlignment="1" applyProtection="1">
      <alignment wrapText="1"/>
      <protection hidden="1"/>
    </xf>
    <xf numFmtId="0" fontId="6" fillId="5" borderId="103" xfId="0" applyFont="1" applyFill="1" applyBorder="1"/>
    <xf numFmtId="170" fontId="0" fillId="12" borderId="5" xfId="0" applyNumberFormat="1" applyFill="1" applyBorder="1" applyProtection="1">
      <protection hidden="1"/>
    </xf>
    <xf numFmtId="170" fontId="0" fillId="12" borderId="0" xfId="0" applyNumberFormat="1" applyFill="1" applyProtection="1">
      <protection hidden="1"/>
    </xf>
    <xf numFmtId="170" fontId="0" fillId="12" borderId="17" xfId="0" applyNumberFormat="1" applyFill="1" applyBorder="1" applyProtection="1">
      <protection hidden="1"/>
    </xf>
    <xf numFmtId="0" fontId="0" fillId="5" borderId="5" xfId="0" applyFill="1" applyBorder="1"/>
    <xf numFmtId="0" fontId="7" fillId="5" borderId="0" xfId="0" applyFont="1" applyFill="1"/>
    <xf numFmtId="170" fontId="0" fillId="12" borderId="4" xfId="0" applyNumberFormat="1" applyFill="1" applyBorder="1" applyProtection="1">
      <protection hidden="1"/>
    </xf>
    <xf numFmtId="164" fontId="0" fillId="5" borderId="13" xfId="0" applyNumberFormat="1" applyFill="1" applyBorder="1" applyProtection="1">
      <protection hidden="1"/>
    </xf>
    <xf numFmtId="0" fontId="15" fillId="5" borderId="23" xfId="0" applyFont="1" applyFill="1" applyBorder="1" applyAlignment="1">
      <alignment horizontal="center"/>
    </xf>
    <xf numFmtId="0" fontId="15" fillId="5" borderId="14" xfId="0" applyFont="1" applyFill="1" applyBorder="1" applyAlignment="1">
      <alignment horizontal="center"/>
    </xf>
    <xf numFmtId="0" fontId="7" fillId="5" borderId="10" xfId="0" applyFont="1" applyFill="1" applyBorder="1" applyAlignment="1">
      <alignment horizontal="center"/>
    </xf>
    <xf numFmtId="49" fontId="15" fillId="7" borderId="69" xfId="0" applyNumberFormat="1" applyFont="1" applyFill="1" applyBorder="1" applyAlignment="1" applyProtection="1">
      <alignment horizontal="left"/>
      <protection hidden="1"/>
    </xf>
    <xf numFmtId="164" fontId="15" fillId="7" borderId="45" xfId="0" applyNumberFormat="1" applyFont="1" applyFill="1" applyBorder="1" applyProtection="1">
      <protection hidden="1"/>
    </xf>
    <xf numFmtId="164" fontId="0" fillId="7" borderId="72" xfId="0" applyNumberFormat="1" applyFill="1" applyBorder="1" applyProtection="1">
      <protection hidden="1"/>
    </xf>
    <xf numFmtId="166" fontId="0" fillId="7" borderId="72" xfId="0" applyNumberFormat="1" applyFill="1" applyBorder="1" applyProtection="1">
      <protection hidden="1"/>
    </xf>
    <xf numFmtId="168" fontId="15" fillId="7" borderId="14" xfId="0" applyNumberFormat="1" applyFont="1" applyFill="1" applyBorder="1" applyProtection="1">
      <protection hidden="1"/>
    </xf>
    <xf numFmtId="164" fontId="15" fillId="7" borderId="3" xfId="0" applyNumberFormat="1" applyFont="1" applyFill="1" applyBorder="1"/>
    <xf numFmtId="172" fontId="0" fillId="5" borderId="33" xfId="0" applyNumberFormat="1" applyFill="1" applyBorder="1" applyProtection="1">
      <protection hidden="1"/>
    </xf>
    <xf numFmtId="0" fontId="7" fillId="5" borderId="104" xfId="0" applyFont="1" applyFill="1" applyBorder="1" applyAlignment="1">
      <alignment horizontal="center"/>
    </xf>
    <xf numFmtId="0" fontId="6" fillId="5" borderId="67" xfId="0" applyFont="1" applyFill="1" applyBorder="1" applyAlignment="1">
      <alignment horizontal="center"/>
    </xf>
    <xf numFmtId="0" fontId="6" fillId="5" borderId="109" xfId="0" applyFont="1" applyFill="1" applyBorder="1" applyAlignment="1">
      <alignment horizontal="center"/>
    </xf>
    <xf numFmtId="1" fontId="24" fillId="9" borderId="69" xfId="0" applyNumberFormat="1" applyFont="1" applyFill="1" applyBorder="1" applyProtection="1">
      <protection locked="0"/>
    </xf>
    <xf numFmtId="49" fontId="0" fillId="2" borderId="33" xfId="0" applyNumberFormat="1" applyFill="1" applyBorder="1" applyProtection="1">
      <protection locked="0"/>
    </xf>
    <xf numFmtId="1" fontId="24" fillId="9" borderId="41" xfId="0" applyNumberFormat="1" applyFont="1" applyFill="1" applyBorder="1" applyProtection="1">
      <protection locked="0"/>
    </xf>
    <xf numFmtId="1" fontId="23" fillId="9" borderId="12" xfId="0" applyNumberFormat="1" applyFont="1" applyFill="1" applyBorder="1"/>
    <xf numFmtId="0" fontId="0" fillId="2" borderId="11" xfId="0" applyFill="1" applyBorder="1"/>
    <xf numFmtId="0" fontId="6" fillId="5" borderId="7" xfId="0" applyFont="1" applyFill="1" applyBorder="1" applyAlignment="1">
      <alignment horizontal="center"/>
    </xf>
    <xf numFmtId="1" fontId="23" fillId="9" borderId="4" xfId="0" applyNumberFormat="1" applyFont="1" applyFill="1" applyBorder="1"/>
    <xf numFmtId="1" fontId="23" fillId="9" borderId="6" xfId="0" applyNumberFormat="1" applyFont="1" applyFill="1" applyBorder="1"/>
    <xf numFmtId="1" fontId="23" fillId="9" borderId="8" xfId="0" applyNumberFormat="1" applyFont="1" applyFill="1" applyBorder="1"/>
    <xf numFmtId="1" fontId="23" fillId="9" borderId="79" xfId="0" applyNumberFormat="1" applyFont="1" applyFill="1" applyBorder="1"/>
    <xf numFmtId="0" fontId="0" fillId="5" borderId="16" xfId="0" applyFill="1" applyBorder="1"/>
    <xf numFmtId="164" fontId="0" fillId="5" borderId="16" xfId="0" applyNumberFormat="1" applyFill="1" applyBorder="1"/>
    <xf numFmtId="0" fontId="15" fillId="5" borderId="0" xfId="0" applyFont="1" applyFill="1" applyAlignment="1">
      <alignment horizontal="center"/>
    </xf>
    <xf numFmtId="49" fontId="0" fillId="2" borderId="80" xfId="0" applyNumberFormat="1" applyFill="1" applyBorder="1" applyProtection="1">
      <protection locked="0"/>
    </xf>
    <xf numFmtId="0" fontId="0" fillId="3" borderId="55" xfId="0" applyFill="1" applyBorder="1"/>
    <xf numFmtId="1" fontId="24" fillId="8" borderId="80" xfId="0" applyNumberFormat="1" applyFont="1" applyFill="1" applyBorder="1"/>
    <xf numFmtId="1" fontId="24" fillId="8" borderId="27" xfId="0" applyNumberFormat="1" applyFont="1" applyFill="1" applyBorder="1"/>
    <xf numFmtId="1" fontId="24" fillId="8" borderId="110" xfId="0" applyNumberFormat="1" applyFont="1" applyFill="1" applyBorder="1"/>
    <xf numFmtId="1" fontId="24" fillId="9" borderId="33" xfId="0" applyNumberFormat="1" applyFont="1" applyFill="1" applyBorder="1" applyProtection="1">
      <protection hidden="1"/>
    </xf>
    <xf numFmtId="0" fontId="7" fillId="5" borderId="56" xfId="0" applyFont="1" applyFill="1" applyBorder="1" applyAlignment="1">
      <alignment horizontal="center"/>
    </xf>
    <xf numFmtId="0" fontId="0" fillId="12" borderId="30" xfId="0" applyFill="1" applyBorder="1" applyProtection="1">
      <protection hidden="1"/>
    </xf>
    <xf numFmtId="49" fontId="0" fillId="12" borderId="30" xfId="0" applyNumberFormat="1" applyFill="1" applyBorder="1" applyProtection="1">
      <protection hidden="1"/>
    </xf>
    <xf numFmtId="1" fontId="0" fillId="12" borderId="30" xfId="0" applyNumberFormat="1" applyFill="1" applyBorder="1" applyProtection="1">
      <protection hidden="1"/>
    </xf>
    <xf numFmtId="49" fontId="15" fillId="7" borderId="3" xfId="0" applyNumberFormat="1" applyFont="1" applyFill="1" applyBorder="1" applyProtection="1">
      <protection hidden="1"/>
    </xf>
    <xf numFmtId="165" fontId="0" fillId="12" borderId="29" xfId="0" applyNumberFormat="1" applyFill="1" applyBorder="1" applyProtection="1">
      <protection hidden="1"/>
    </xf>
    <xf numFmtId="164" fontId="15" fillId="7" borderId="3" xfId="0" applyNumberFormat="1" applyFont="1" applyFill="1" applyBorder="1" applyProtection="1">
      <protection hidden="1"/>
    </xf>
    <xf numFmtId="164" fontId="0" fillId="12" borderId="82" xfId="0" applyNumberFormat="1" applyFill="1" applyBorder="1" applyProtection="1">
      <protection hidden="1"/>
    </xf>
    <xf numFmtId="168" fontId="0" fillId="12" borderId="30" xfId="0" applyNumberFormat="1" applyFill="1" applyBorder="1" applyProtection="1">
      <protection hidden="1"/>
    </xf>
    <xf numFmtId="172" fontId="0" fillId="12" borderId="46" xfId="0" applyNumberFormat="1" applyFill="1" applyBorder="1" applyProtection="1">
      <protection hidden="1"/>
    </xf>
    <xf numFmtId="0" fontId="7" fillId="3" borderId="0" xfId="0" applyFont="1" applyFill="1" applyAlignment="1">
      <alignment horizontal="left"/>
    </xf>
    <xf numFmtId="0" fontId="7" fillId="3" borderId="38" xfId="0" applyFont="1" applyFill="1" applyBorder="1" applyAlignment="1">
      <alignment horizontal="left"/>
    </xf>
    <xf numFmtId="167" fontId="0" fillId="6" borderId="69" xfId="0" applyNumberFormat="1" applyFill="1" applyBorder="1" applyAlignment="1" applyProtection="1">
      <alignment horizontal="center"/>
      <protection hidden="1"/>
    </xf>
    <xf numFmtId="0" fontId="0" fillId="2" borderId="5" xfId="0" applyFill="1" applyBorder="1" applyProtection="1">
      <protection hidden="1"/>
    </xf>
    <xf numFmtId="0" fontId="2" fillId="3" borderId="0" xfId="0" applyFont="1" applyFill="1" applyAlignment="1" applyProtection="1">
      <alignment horizontal="center"/>
      <protection hidden="1"/>
    </xf>
    <xf numFmtId="0" fontId="0" fillId="3" borderId="30" xfId="0" applyFill="1" applyBorder="1" applyProtection="1">
      <protection hidden="1"/>
    </xf>
    <xf numFmtId="0" fontId="0" fillId="3" borderId="15" xfId="0" applyFill="1" applyBorder="1" applyProtection="1">
      <protection hidden="1"/>
    </xf>
    <xf numFmtId="0" fontId="28" fillId="3" borderId="4" xfId="0" applyFont="1" applyFill="1" applyBorder="1" applyAlignment="1" applyProtection="1">
      <alignment horizontal="left"/>
      <protection hidden="1"/>
    </xf>
    <xf numFmtId="0" fontId="4" fillId="3" borderId="4" xfId="0" applyFont="1" applyFill="1" applyBorder="1" applyProtection="1">
      <protection hidden="1"/>
    </xf>
    <xf numFmtId="0" fontId="4" fillId="3" borderId="6" xfId="0" applyFont="1" applyFill="1" applyBorder="1" applyAlignment="1" applyProtection="1">
      <alignment horizontal="left"/>
      <protection hidden="1"/>
    </xf>
    <xf numFmtId="0" fontId="4" fillId="3" borderId="29" xfId="0" applyFont="1" applyFill="1" applyBorder="1" applyAlignment="1" applyProtection="1">
      <alignment horizontal="left"/>
      <protection hidden="1"/>
    </xf>
    <xf numFmtId="0" fontId="28" fillId="3" borderId="30" xfId="0" applyFont="1" applyFill="1" applyBorder="1" applyAlignment="1" applyProtection="1">
      <alignment horizontal="left"/>
      <protection hidden="1"/>
    </xf>
    <xf numFmtId="0" fontId="4" fillId="3" borderId="29" xfId="0" applyFont="1" applyFill="1" applyBorder="1" applyProtection="1">
      <protection hidden="1"/>
    </xf>
    <xf numFmtId="0" fontId="0" fillId="3" borderId="30" xfId="0" applyFill="1" applyBorder="1" applyAlignment="1" applyProtection="1">
      <alignment horizontal="center"/>
      <protection hidden="1"/>
    </xf>
    <xf numFmtId="0" fontId="28" fillId="3" borderId="30" xfId="0" applyFont="1" applyFill="1" applyBorder="1" applyAlignment="1" applyProtection="1">
      <alignment horizontal="center"/>
      <protection hidden="1"/>
    </xf>
    <xf numFmtId="0" fontId="4" fillId="3" borderId="15" xfId="0" applyFont="1" applyFill="1" applyBorder="1" applyAlignment="1" applyProtection="1">
      <alignment horizontal="center"/>
      <protection hidden="1"/>
    </xf>
    <xf numFmtId="0" fontId="28" fillId="3" borderId="9" xfId="0" applyFont="1" applyFill="1" applyBorder="1" applyAlignment="1" applyProtection="1">
      <alignment horizontal="left"/>
      <protection hidden="1"/>
    </xf>
    <xf numFmtId="0" fontId="0" fillId="2" borderId="0" xfId="0" applyFill="1" applyAlignment="1" applyProtection="1">
      <alignment horizontal="center"/>
      <protection hidden="1"/>
    </xf>
    <xf numFmtId="0" fontId="4" fillId="3" borderId="8" xfId="0" applyFont="1" applyFill="1" applyBorder="1" applyAlignment="1" applyProtection="1">
      <alignment horizontal="left"/>
      <protection hidden="1"/>
    </xf>
    <xf numFmtId="0" fontId="6" fillId="5" borderId="14" xfId="0" applyFont="1" applyFill="1" applyBorder="1" applyAlignment="1" applyProtection="1">
      <alignment horizontal="center"/>
      <protection hidden="1"/>
    </xf>
    <xf numFmtId="0" fontId="15" fillId="3" borderId="23" xfId="0" applyFont="1" applyFill="1" applyBorder="1" applyAlignment="1" applyProtection="1">
      <alignment horizontal="center"/>
      <protection hidden="1"/>
    </xf>
    <xf numFmtId="0" fontId="15" fillId="3" borderId="6" xfId="0" applyFont="1" applyFill="1" applyBorder="1" applyAlignment="1" applyProtection="1">
      <alignment horizontal="center"/>
      <protection hidden="1"/>
    </xf>
    <xf numFmtId="0" fontId="15" fillId="3" borderId="14" xfId="0" applyFont="1" applyFill="1" applyBorder="1" applyAlignment="1" applyProtection="1">
      <alignment horizontal="center"/>
      <protection hidden="1"/>
    </xf>
    <xf numFmtId="0" fontId="15" fillId="5" borderId="14" xfId="0" applyFont="1" applyFill="1" applyBorder="1" applyAlignment="1" applyProtection="1">
      <alignment horizontal="center"/>
      <protection hidden="1"/>
    </xf>
    <xf numFmtId="0" fontId="15" fillId="2" borderId="0" xfId="0" applyFont="1" applyFill="1" applyProtection="1">
      <protection hidden="1"/>
    </xf>
    <xf numFmtId="0" fontId="15" fillId="3" borderId="7" xfId="0" applyFont="1" applyFill="1" applyBorder="1" applyProtection="1">
      <protection hidden="1"/>
    </xf>
    <xf numFmtId="0" fontId="15" fillId="3" borderId="8" xfId="0" applyFont="1" applyFill="1" applyBorder="1" applyProtection="1">
      <protection hidden="1"/>
    </xf>
    <xf numFmtId="0" fontId="15" fillId="3" borderId="8" xfId="0" applyFont="1" applyFill="1" applyBorder="1" applyAlignment="1" applyProtection="1">
      <alignment horizontal="center"/>
      <protection hidden="1"/>
    </xf>
    <xf numFmtId="0" fontId="4" fillId="3" borderId="7" xfId="0" applyFont="1" applyFill="1" applyBorder="1" applyAlignment="1" applyProtection="1">
      <alignment horizontal="center"/>
      <protection hidden="1"/>
    </xf>
    <xf numFmtId="0" fontId="15" fillId="3" borderId="7" xfId="0" applyFont="1" applyFill="1" applyBorder="1" applyAlignment="1" applyProtection="1">
      <alignment horizontal="center"/>
      <protection hidden="1"/>
    </xf>
    <xf numFmtId="0" fontId="15" fillId="2" borderId="0" xfId="0" applyFont="1" applyFill="1" applyAlignment="1" applyProtection="1">
      <alignment horizontal="center"/>
      <protection hidden="1"/>
    </xf>
    <xf numFmtId="0" fontId="4" fillId="5" borderId="14" xfId="0" applyFont="1" applyFill="1" applyBorder="1" applyAlignment="1" applyProtection="1">
      <alignment horizontal="center"/>
      <protection hidden="1"/>
    </xf>
    <xf numFmtId="0" fontId="15" fillId="2" borderId="17" xfId="0" applyFont="1" applyFill="1" applyBorder="1" applyProtection="1">
      <protection hidden="1"/>
    </xf>
    <xf numFmtId="173" fontId="15" fillId="3" borderId="9" xfId="0" applyNumberFormat="1" applyFont="1" applyFill="1" applyBorder="1" applyProtection="1">
      <protection hidden="1"/>
    </xf>
    <xf numFmtId="173" fontId="15" fillId="3" borderId="10" xfId="0" applyNumberFormat="1" applyFont="1" applyFill="1" applyBorder="1" applyProtection="1">
      <protection hidden="1"/>
    </xf>
    <xf numFmtId="174" fontId="15" fillId="5" borderId="13" xfId="0" applyNumberFormat="1" applyFont="1" applyFill="1" applyBorder="1" applyProtection="1">
      <protection hidden="1"/>
    </xf>
    <xf numFmtId="174" fontId="15" fillId="3" borderId="13" xfId="0" applyNumberFormat="1" applyFont="1" applyFill="1" applyBorder="1" applyProtection="1">
      <protection hidden="1"/>
    </xf>
    <xf numFmtId="174" fontId="15" fillId="3" borderId="10" xfId="0" applyNumberFormat="1" applyFont="1" applyFill="1" applyBorder="1" applyProtection="1">
      <protection hidden="1"/>
    </xf>
    <xf numFmtId="173" fontId="15" fillId="5" borderId="13" xfId="0" applyNumberFormat="1" applyFont="1" applyFill="1" applyBorder="1" applyProtection="1">
      <protection hidden="1"/>
    </xf>
    <xf numFmtId="173" fontId="15" fillId="4" borderId="7" xfId="0" applyNumberFormat="1" applyFont="1" applyFill="1" applyBorder="1" applyProtection="1">
      <protection hidden="1"/>
    </xf>
    <xf numFmtId="173" fontId="15" fillId="4" borderId="8" xfId="0" applyNumberFormat="1" applyFont="1" applyFill="1" applyBorder="1" applyProtection="1">
      <protection hidden="1"/>
    </xf>
    <xf numFmtId="174" fontId="15" fillId="4" borderId="7" xfId="0" applyNumberFormat="1" applyFont="1" applyFill="1" applyBorder="1" applyProtection="1">
      <protection hidden="1"/>
    </xf>
    <xf numFmtId="174" fontId="15" fillId="4" borderId="0" xfId="0" applyNumberFormat="1" applyFont="1" applyFill="1" applyProtection="1">
      <protection hidden="1"/>
    </xf>
    <xf numFmtId="174" fontId="15" fillId="4" borderId="8" xfId="0" applyNumberFormat="1" applyFont="1" applyFill="1" applyBorder="1" applyProtection="1">
      <protection hidden="1"/>
    </xf>
    <xf numFmtId="0" fontId="11" fillId="3" borderId="7" xfId="0" applyFont="1" applyFill="1" applyBorder="1" applyProtection="1">
      <protection hidden="1"/>
    </xf>
    <xf numFmtId="0" fontId="29" fillId="2" borderId="0" xfId="0" applyFont="1" applyFill="1"/>
    <xf numFmtId="1" fontId="15" fillId="3" borderId="9" xfId="0" applyNumberFormat="1" applyFont="1" applyFill="1" applyBorder="1" applyAlignment="1" applyProtection="1">
      <alignment horizontal="center"/>
      <protection hidden="1"/>
    </xf>
    <xf numFmtId="0" fontId="0" fillId="2" borderId="17" xfId="0" applyFill="1" applyBorder="1" applyProtection="1">
      <protection hidden="1"/>
    </xf>
    <xf numFmtId="173" fontId="15" fillId="3" borderId="5" xfId="0" applyNumberFormat="1" applyFont="1" applyFill="1" applyBorder="1" applyProtection="1">
      <protection hidden="1"/>
    </xf>
    <xf numFmtId="174" fontId="15" fillId="3" borderId="5" xfId="0" applyNumberFormat="1" applyFont="1" applyFill="1" applyBorder="1" applyProtection="1">
      <protection hidden="1"/>
    </xf>
    <xf numFmtId="0" fontId="15" fillId="3" borderId="4" xfId="0" applyFont="1" applyFill="1" applyBorder="1" applyAlignment="1" applyProtection="1">
      <alignment horizontal="center"/>
      <protection hidden="1"/>
    </xf>
    <xf numFmtId="0" fontId="6" fillId="3" borderId="8" xfId="0" applyFont="1" applyFill="1" applyBorder="1" applyAlignment="1" applyProtection="1">
      <alignment horizontal="center"/>
      <protection hidden="1"/>
    </xf>
    <xf numFmtId="0" fontId="9" fillId="3" borderId="5" xfId="0" applyFont="1" applyFill="1" applyBorder="1" applyProtection="1">
      <protection hidden="1"/>
    </xf>
    <xf numFmtId="168" fontId="0" fillId="7" borderId="3" xfId="0" applyNumberFormat="1" applyFill="1" applyBorder="1" applyProtection="1">
      <protection hidden="1"/>
    </xf>
    <xf numFmtId="168" fontId="0" fillId="7" borderId="13" xfId="0" applyNumberFormat="1" applyFill="1" applyBorder="1" applyProtection="1">
      <protection hidden="1"/>
    </xf>
    <xf numFmtId="164" fontId="8" fillId="7" borderId="3" xfId="0" applyNumberFormat="1" applyFont="1" applyFill="1" applyBorder="1" applyProtection="1">
      <protection hidden="1"/>
    </xf>
    <xf numFmtId="166" fontId="8" fillId="7" borderId="3" xfId="0" applyNumberFormat="1" applyFont="1" applyFill="1" applyBorder="1" applyProtection="1">
      <protection hidden="1"/>
    </xf>
    <xf numFmtId="170" fontId="0" fillId="12" borderId="23" xfId="0" applyNumberFormat="1" applyFill="1" applyBorder="1" applyProtection="1">
      <protection hidden="1"/>
    </xf>
    <xf numFmtId="175" fontId="15" fillId="3" borderId="5" xfId="0" applyNumberFormat="1" applyFont="1" applyFill="1" applyBorder="1" applyProtection="1">
      <protection hidden="1"/>
    </xf>
    <xf numFmtId="0" fontId="0" fillId="2" borderId="6" xfId="0" applyFill="1" applyBorder="1" applyProtection="1">
      <protection hidden="1"/>
    </xf>
    <xf numFmtId="0" fontId="0" fillId="2" borderId="8" xfId="0" applyFill="1" applyBorder="1" applyProtection="1">
      <protection hidden="1"/>
    </xf>
    <xf numFmtId="0" fontId="2" fillId="3" borderId="7" xfId="0" applyFont="1" applyFill="1" applyBorder="1" applyAlignment="1" applyProtection="1">
      <alignment horizontal="center"/>
      <protection hidden="1"/>
    </xf>
    <xf numFmtId="0" fontId="15" fillId="2" borderId="8" xfId="0" applyFont="1" applyFill="1" applyBorder="1" applyProtection="1">
      <protection hidden="1"/>
    </xf>
    <xf numFmtId="0" fontId="15" fillId="2" borderId="8" xfId="0" applyFont="1" applyFill="1" applyBorder="1" applyAlignment="1" applyProtection="1">
      <alignment horizontal="center"/>
      <protection hidden="1"/>
    </xf>
    <xf numFmtId="0" fontId="15" fillId="3" borderId="9" xfId="0" applyFont="1" applyFill="1" applyBorder="1" applyProtection="1">
      <protection hidden="1"/>
    </xf>
    <xf numFmtId="0" fontId="0" fillId="2" borderId="5" xfId="0" applyFill="1" applyBorder="1"/>
    <xf numFmtId="0" fontId="0" fillId="5" borderId="13" xfId="0" applyFill="1" applyBorder="1"/>
    <xf numFmtId="0" fontId="0" fillId="5" borderId="14" xfId="0" applyFill="1" applyBorder="1"/>
    <xf numFmtId="0" fontId="0" fillId="4" borderId="23" xfId="0" applyFill="1" applyBorder="1"/>
    <xf numFmtId="0" fontId="0" fillId="4" borderId="14" xfId="0" applyFill="1" applyBorder="1"/>
    <xf numFmtId="0" fontId="0" fillId="8" borderId="23" xfId="0" applyFill="1" applyBorder="1"/>
    <xf numFmtId="0" fontId="0" fillId="8" borderId="13" xfId="0" applyFill="1" applyBorder="1"/>
    <xf numFmtId="0" fontId="0" fillId="8" borderId="3" xfId="0" applyFill="1" applyBorder="1"/>
    <xf numFmtId="0" fontId="0" fillId="8" borderId="14" xfId="0" applyFill="1" applyBorder="1"/>
    <xf numFmtId="0" fontId="0" fillId="2" borderId="0" xfId="0" applyFill="1" applyAlignment="1" applyProtection="1">
      <alignment horizontal="left"/>
      <protection hidden="1"/>
    </xf>
    <xf numFmtId="0" fontId="2" fillId="4" borderId="4" xfId="0" applyFont="1" applyFill="1" applyBorder="1" applyProtection="1">
      <protection hidden="1"/>
    </xf>
    <xf numFmtId="0" fontId="0" fillId="4" borderId="5" xfId="0" applyFill="1" applyBorder="1" applyProtection="1">
      <protection hidden="1"/>
    </xf>
    <xf numFmtId="0" fontId="0" fillId="4" borderId="6" xfId="0" applyFill="1" applyBorder="1" applyProtection="1">
      <protection hidden="1"/>
    </xf>
    <xf numFmtId="0" fontId="4" fillId="4" borderId="29" xfId="0" applyFont="1" applyFill="1" applyBorder="1" applyProtection="1">
      <protection hidden="1"/>
    </xf>
    <xf numFmtId="0" fontId="0" fillId="4" borderId="30" xfId="0" applyFill="1" applyBorder="1" applyProtection="1">
      <protection hidden="1"/>
    </xf>
    <xf numFmtId="0" fontId="0" fillId="4" borderId="15" xfId="0" applyFill="1" applyBorder="1" applyProtection="1">
      <protection hidden="1"/>
    </xf>
    <xf numFmtId="0" fontId="0" fillId="4" borderId="4" xfId="0" applyFill="1" applyBorder="1" applyAlignment="1" applyProtection="1">
      <alignment horizontal="right"/>
      <protection hidden="1"/>
    </xf>
    <xf numFmtId="0" fontId="0" fillId="4" borderId="5" xfId="0" applyFill="1" applyBorder="1" applyAlignment="1" applyProtection="1">
      <alignment horizontal="center"/>
      <protection hidden="1"/>
    </xf>
    <xf numFmtId="0" fontId="0" fillId="4" borderId="5" xfId="0" applyFill="1" applyBorder="1" applyAlignment="1" applyProtection="1">
      <alignment horizontal="left"/>
      <protection hidden="1"/>
    </xf>
    <xf numFmtId="0" fontId="0" fillId="4" borderId="6" xfId="0" applyFill="1" applyBorder="1" applyAlignment="1" applyProtection="1">
      <alignment horizontal="left"/>
      <protection hidden="1"/>
    </xf>
    <xf numFmtId="0" fontId="0" fillId="4" borderId="7" xfId="0" applyFill="1" applyBorder="1" applyAlignment="1" applyProtection="1">
      <alignment horizontal="right"/>
      <protection hidden="1"/>
    </xf>
    <xf numFmtId="0" fontId="0" fillId="4" borderId="0" xfId="0" applyFill="1" applyAlignment="1" applyProtection="1">
      <alignment horizontal="center"/>
      <protection hidden="1"/>
    </xf>
    <xf numFmtId="0" fontId="0" fillId="4" borderId="0" xfId="0" applyFill="1" applyAlignment="1" applyProtection="1">
      <alignment horizontal="left"/>
      <protection hidden="1"/>
    </xf>
    <xf numFmtId="0" fontId="0" fillId="4" borderId="8" xfId="0" applyFill="1" applyBorder="1" applyAlignment="1" applyProtection="1">
      <alignment horizontal="left"/>
      <protection hidden="1"/>
    </xf>
    <xf numFmtId="0" fontId="0" fillId="4" borderId="9" xfId="0" applyFill="1" applyBorder="1" applyAlignment="1" applyProtection="1">
      <alignment horizontal="right"/>
      <protection hidden="1"/>
    </xf>
    <xf numFmtId="0" fontId="0" fillId="4" borderId="17" xfId="0" applyFill="1" applyBorder="1" applyAlignment="1" applyProtection="1">
      <alignment horizontal="center"/>
      <protection hidden="1"/>
    </xf>
    <xf numFmtId="0" fontId="0" fillId="4" borderId="17" xfId="0" applyFill="1" applyBorder="1" applyAlignment="1" applyProtection="1">
      <alignment horizontal="left"/>
      <protection hidden="1"/>
    </xf>
    <xf numFmtId="0" fontId="0" fillId="4" borderId="10" xfId="0" applyFill="1" applyBorder="1" applyAlignment="1" applyProtection="1">
      <alignment horizontal="left"/>
      <protection hidden="1"/>
    </xf>
    <xf numFmtId="0" fontId="0" fillId="4" borderId="9" xfId="0" applyFill="1" applyBorder="1" applyProtection="1">
      <protection hidden="1"/>
    </xf>
    <xf numFmtId="0" fontId="0" fillId="4" borderId="17" xfId="0" applyFill="1" applyBorder="1" applyProtection="1">
      <protection hidden="1"/>
    </xf>
    <xf numFmtId="0" fontId="0" fillId="4" borderId="10" xfId="0" applyFill="1" applyBorder="1" applyProtection="1">
      <protection hidden="1"/>
    </xf>
    <xf numFmtId="164" fontId="4" fillId="7" borderId="108" xfId="0" applyNumberFormat="1" applyFont="1" applyFill="1" applyBorder="1" applyProtection="1">
      <protection hidden="1"/>
    </xf>
    <xf numFmtId="0" fontId="6" fillId="5" borderId="61" xfId="0" applyFont="1" applyFill="1" applyBorder="1" applyAlignment="1">
      <alignment horizontal="center"/>
    </xf>
    <xf numFmtId="0" fontId="4" fillId="3" borderId="30" xfId="0" applyFont="1" applyFill="1" applyBorder="1" applyAlignment="1" applyProtection="1">
      <alignment horizontal="left"/>
      <protection hidden="1"/>
    </xf>
    <xf numFmtId="0" fontId="7" fillId="5" borderId="55" xfId="0" applyFont="1" applyFill="1" applyBorder="1"/>
    <xf numFmtId="0" fontId="7" fillId="5" borderId="0" xfId="0" applyFont="1" applyFill="1" applyAlignment="1">
      <alignment horizontal="center"/>
    </xf>
    <xf numFmtId="0" fontId="7" fillId="5" borderId="17" xfId="0" applyFont="1" applyFill="1" applyBorder="1" applyAlignment="1">
      <alignment horizontal="center"/>
    </xf>
    <xf numFmtId="168" fontId="0" fillId="12" borderId="0" xfId="0" applyNumberFormat="1" applyFill="1" applyProtection="1">
      <protection hidden="1"/>
    </xf>
    <xf numFmtId="168" fontId="0" fillId="12" borderId="17" xfId="0" applyNumberFormat="1" applyFill="1" applyBorder="1" applyProtection="1">
      <protection hidden="1"/>
    </xf>
    <xf numFmtId="168" fontId="0" fillId="5" borderId="10" xfId="0" applyNumberFormat="1" applyFill="1" applyBorder="1" applyProtection="1">
      <protection hidden="1"/>
    </xf>
    <xf numFmtId="0" fontId="6" fillId="5" borderId="111" xfId="0" applyFont="1" applyFill="1" applyBorder="1" applyAlignment="1">
      <alignment horizontal="center"/>
    </xf>
    <xf numFmtId="0" fontId="6" fillId="5" borderId="18" xfId="0" applyFont="1" applyFill="1" applyBorder="1" applyAlignment="1">
      <alignment horizontal="center"/>
    </xf>
    <xf numFmtId="168" fontId="0" fillId="12" borderId="18" xfId="0" applyNumberFormat="1" applyFill="1" applyBorder="1" applyProtection="1">
      <protection hidden="1"/>
    </xf>
    <xf numFmtId="168" fontId="0" fillId="12" borderId="19" xfId="0" applyNumberFormat="1" applyFill="1" applyBorder="1" applyProtection="1">
      <protection hidden="1"/>
    </xf>
    <xf numFmtId="164" fontId="0" fillId="5" borderId="19" xfId="0" applyNumberFormat="1" applyFill="1" applyBorder="1" applyProtection="1">
      <protection hidden="1"/>
    </xf>
    <xf numFmtId="164" fontId="0" fillId="5" borderId="112" xfId="0" applyNumberFormat="1" applyFill="1" applyBorder="1" applyProtection="1">
      <protection hidden="1"/>
    </xf>
    <xf numFmtId="0" fontId="0" fillId="5" borderId="18" xfId="0" applyFill="1" applyBorder="1" applyAlignment="1">
      <alignment horizontal="center"/>
    </xf>
    <xf numFmtId="0" fontId="0" fillId="3" borderId="114" xfId="0" applyFill="1" applyBorder="1"/>
    <xf numFmtId="0" fontId="30" fillId="3" borderId="0" xfId="1" applyFill="1" applyBorder="1" applyAlignment="1" applyProtection="1"/>
    <xf numFmtId="0" fontId="30" fillId="7" borderId="0" xfId="1" applyFill="1" applyBorder="1" applyAlignment="1" applyProtection="1">
      <protection hidden="1"/>
    </xf>
    <xf numFmtId="0" fontId="0" fillId="12" borderId="32" xfId="0" applyFill="1" applyBorder="1"/>
    <xf numFmtId="0" fontId="0" fillId="12" borderId="54" xfId="0" applyFill="1" applyBorder="1"/>
    <xf numFmtId="0" fontId="4" fillId="14" borderId="116" xfId="0" applyFont="1" applyFill="1" applyBorder="1" applyAlignment="1">
      <alignment horizontal="center"/>
    </xf>
    <xf numFmtId="1" fontId="24" fillId="9" borderId="35" xfId="0" applyNumberFormat="1" applyFont="1" applyFill="1" applyBorder="1" applyProtection="1">
      <protection locked="0"/>
    </xf>
    <xf numFmtId="165" fontId="0" fillId="2" borderId="117" xfId="0" applyNumberFormat="1" applyFill="1" applyBorder="1" applyProtection="1">
      <protection locked="0"/>
    </xf>
    <xf numFmtId="164" fontId="0" fillId="2" borderId="57" xfId="0" applyNumberFormat="1" applyFill="1" applyBorder="1" applyProtection="1">
      <protection locked="0"/>
    </xf>
    <xf numFmtId="0" fontId="2" fillId="15" borderId="0" xfId="0" applyFont="1" applyFill="1" applyProtection="1">
      <protection hidden="1"/>
    </xf>
    <xf numFmtId="0" fontId="4" fillId="15" borderId="0" xfId="0" applyFont="1" applyFill="1" applyProtection="1">
      <protection hidden="1"/>
    </xf>
    <xf numFmtId="0" fontId="1" fillId="15" borderId="0" xfId="0" applyFont="1" applyFill="1" applyProtection="1">
      <protection hidden="1"/>
    </xf>
    <xf numFmtId="0" fontId="26" fillId="15" borderId="0" xfId="0" applyFont="1" applyFill="1" applyProtection="1">
      <protection hidden="1"/>
    </xf>
    <xf numFmtId="0" fontId="19" fillId="15" borderId="0" xfId="0" applyFont="1" applyFill="1" applyProtection="1">
      <protection hidden="1"/>
    </xf>
    <xf numFmtId="0" fontId="27" fillId="15" borderId="0" xfId="0" applyFont="1" applyFill="1" applyProtection="1">
      <protection hidden="1"/>
    </xf>
    <xf numFmtId="0" fontId="7" fillId="5" borderId="118" xfId="0" applyFont="1" applyFill="1" applyBorder="1"/>
    <xf numFmtId="4" fontId="6" fillId="4" borderId="86" xfId="0" applyNumberFormat="1" applyFont="1" applyFill="1" applyBorder="1"/>
    <xf numFmtId="4" fontId="6" fillId="4" borderId="119" xfId="0" applyNumberFormat="1" applyFont="1" applyFill="1" applyBorder="1"/>
    <xf numFmtId="4" fontId="6" fillId="4" borderId="120" xfId="0" applyNumberFormat="1" applyFont="1" applyFill="1" applyBorder="1"/>
    <xf numFmtId="1" fontId="0" fillId="2" borderId="117" xfId="0" applyNumberFormat="1" applyFill="1" applyBorder="1" applyProtection="1">
      <protection locked="0"/>
    </xf>
    <xf numFmtId="168" fontId="0" fillId="5" borderId="41" xfId="0" applyNumberFormat="1" applyFill="1" applyBorder="1" applyProtection="1">
      <protection hidden="1"/>
    </xf>
    <xf numFmtId="168" fontId="0" fillId="5" borderId="34" xfId="0" applyNumberFormat="1" applyFill="1" applyBorder="1" applyProtection="1">
      <protection hidden="1"/>
    </xf>
    <xf numFmtId="176" fontId="9" fillId="5" borderId="28" xfId="0" applyNumberFormat="1" applyFont="1" applyFill="1" applyBorder="1" applyAlignment="1">
      <alignment horizontal="center"/>
    </xf>
    <xf numFmtId="0" fontId="30" fillId="5" borderId="0" xfId="1" applyFill="1" applyBorder="1" applyAlignment="1" applyProtection="1">
      <protection hidden="1"/>
    </xf>
    <xf numFmtId="0" fontId="0" fillId="7" borderId="0" xfId="0" applyFill="1" applyProtection="1">
      <protection hidden="1"/>
    </xf>
    <xf numFmtId="0" fontId="6" fillId="3" borderId="0" xfId="0" applyFont="1" applyFill="1" applyAlignment="1">
      <alignment horizontal="center"/>
    </xf>
    <xf numFmtId="0" fontId="0" fillId="16" borderId="0" xfId="0" applyFill="1"/>
    <xf numFmtId="0" fontId="0" fillId="13" borderId="4" xfId="0" applyFill="1" applyBorder="1"/>
    <xf numFmtId="0" fontId="0" fillId="13" borderId="5" xfId="0" applyFill="1" applyBorder="1"/>
    <xf numFmtId="0" fontId="0" fillId="13" borderId="6" xfId="0" applyFill="1" applyBorder="1"/>
    <xf numFmtId="0" fontId="0" fillId="13" borderId="7" xfId="0" applyFill="1" applyBorder="1"/>
    <xf numFmtId="0" fontId="0" fillId="13" borderId="0" xfId="0" applyFill="1"/>
    <xf numFmtId="0" fontId="31" fillId="13" borderId="0" xfId="0" applyFont="1" applyFill="1" applyAlignment="1">
      <alignment vertical="center"/>
    </xf>
    <xf numFmtId="0" fontId="0" fillId="13" borderId="8" xfId="0" applyFill="1" applyBorder="1"/>
    <xf numFmtId="0" fontId="4" fillId="13" borderId="0" xfId="0" applyFont="1" applyFill="1"/>
    <xf numFmtId="0" fontId="4" fillId="3" borderId="3" xfId="0" applyFont="1" applyFill="1" applyBorder="1" applyAlignment="1">
      <alignment horizontal="center" vertical="center"/>
    </xf>
    <xf numFmtId="177" fontId="8" fillId="7" borderId="3" xfId="0" applyNumberFormat="1" applyFont="1" applyFill="1" applyBorder="1" applyAlignment="1" applyProtection="1">
      <alignment horizontal="right" vertical="center" indent="1"/>
      <protection hidden="1"/>
    </xf>
    <xf numFmtId="0" fontId="8" fillId="13" borderId="29" xfId="0" applyFont="1" applyFill="1" applyBorder="1" applyAlignment="1">
      <alignment vertical="center"/>
    </xf>
    <xf numFmtId="0" fontId="8" fillId="13" borderId="30" xfId="0" applyFont="1" applyFill="1" applyBorder="1" applyAlignment="1">
      <alignment vertical="center"/>
    </xf>
    <xf numFmtId="0" fontId="0" fillId="13" borderId="15" xfId="0" applyFill="1" applyBorder="1"/>
    <xf numFmtId="0" fontId="8" fillId="13" borderId="0" xfId="0" applyFont="1" applyFill="1"/>
    <xf numFmtId="0" fontId="8" fillId="13" borderId="7" xfId="0" applyFont="1" applyFill="1" applyBorder="1" applyAlignment="1">
      <alignment vertical="center"/>
    </xf>
    <xf numFmtId="0" fontId="0" fillId="13" borderId="108" xfId="0" applyFill="1" applyBorder="1"/>
    <xf numFmtId="178" fontId="0" fillId="13" borderId="0" xfId="0" applyNumberFormat="1" applyFill="1"/>
    <xf numFmtId="0" fontId="0" fillId="13" borderId="0" xfId="0" applyFill="1" applyAlignment="1">
      <alignment horizontal="center"/>
    </xf>
    <xf numFmtId="0" fontId="8" fillId="13" borderId="0" xfId="0" applyFont="1" applyFill="1" applyAlignment="1">
      <alignment horizontal="right"/>
    </xf>
    <xf numFmtId="179" fontId="0" fillId="13" borderId="0" xfId="0" applyNumberFormat="1" applyFill="1"/>
    <xf numFmtId="0" fontId="32" fillId="13" borderId="0" xfId="0" applyFont="1" applyFill="1"/>
    <xf numFmtId="0" fontId="0" fillId="13" borderId="0" xfId="0" applyFill="1" applyAlignment="1">
      <alignment horizontal="right"/>
    </xf>
    <xf numFmtId="0" fontId="2" fillId="13" borderId="0" xfId="0" applyFont="1" applyFill="1"/>
    <xf numFmtId="0" fontId="34" fillId="13" borderId="0" xfId="0" applyFont="1" applyFill="1"/>
    <xf numFmtId="0" fontId="31" fillId="13" borderId="0" xfId="0" applyFont="1" applyFill="1"/>
    <xf numFmtId="177" fontId="4" fillId="7" borderId="59" xfId="0" applyNumberFormat="1" applyFont="1" applyFill="1" applyBorder="1"/>
    <xf numFmtId="0" fontId="6" fillId="3" borderId="3" xfId="0" applyFont="1" applyFill="1" applyBorder="1" applyAlignment="1">
      <alignment horizontal="center" vertical="center" wrapText="1"/>
    </xf>
    <xf numFmtId="0" fontId="6" fillId="3" borderId="3" xfId="0" applyFont="1" applyFill="1" applyBorder="1" applyAlignment="1" applyProtection="1">
      <alignment horizontal="center" vertical="center" wrapText="1"/>
      <protection hidden="1"/>
    </xf>
    <xf numFmtId="0" fontId="6" fillId="3" borderId="29" xfId="0" applyFont="1" applyFill="1" applyBorder="1" applyAlignment="1" applyProtection="1">
      <alignment horizontal="center" vertical="center" wrapText="1"/>
      <protection hidden="1"/>
    </xf>
    <xf numFmtId="0" fontId="6" fillId="3" borderId="15" xfId="0" applyFont="1" applyFill="1" applyBorder="1" applyAlignment="1" applyProtection="1">
      <alignment horizontal="center" vertical="center" wrapText="1"/>
      <protection hidden="1"/>
    </xf>
    <xf numFmtId="0" fontId="6" fillId="3" borderId="30" xfId="0" applyFont="1" applyFill="1" applyBorder="1" applyAlignment="1" applyProtection="1">
      <alignment horizontal="center" vertical="center" wrapText="1"/>
      <protection hidden="1"/>
    </xf>
    <xf numFmtId="0" fontId="6" fillId="3" borderId="13" xfId="0" applyFont="1" applyFill="1" applyBorder="1" applyAlignment="1" applyProtection="1">
      <alignment horizontal="center" vertical="center" wrapText="1"/>
      <protection hidden="1"/>
    </xf>
    <xf numFmtId="0" fontId="6" fillId="13" borderId="0" xfId="0" applyFont="1" applyFill="1" applyAlignment="1">
      <alignment horizontal="center" vertical="center" wrapText="1"/>
    </xf>
    <xf numFmtId="180" fontId="0" fillId="17" borderId="3" xfId="0" applyNumberFormat="1" applyFill="1" applyBorder="1" applyAlignment="1">
      <alignment vertical="center"/>
    </xf>
    <xf numFmtId="0" fontId="8" fillId="7" borderId="3" xfId="0" applyFont="1" applyFill="1" applyBorder="1" applyAlignment="1" applyProtection="1">
      <alignment vertical="center" wrapText="1"/>
      <protection hidden="1"/>
    </xf>
    <xf numFmtId="0" fontId="0" fillId="2" borderId="3" xfId="0" applyFill="1" applyBorder="1" applyAlignment="1" applyProtection="1">
      <alignment wrapText="1"/>
      <protection locked="0"/>
    </xf>
    <xf numFmtId="177" fontId="8" fillId="7" borderId="13" xfId="0" applyNumberFormat="1" applyFont="1" applyFill="1" applyBorder="1" applyProtection="1">
      <protection hidden="1"/>
    </xf>
    <xf numFmtId="180" fontId="0" fillId="3" borderId="3" xfId="0" applyNumberFormat="1" applyFill="1" applyBorder="1" applyAlignment="1">
      <alignment vertical="center"/>
    </xf>
    <xf numFmtId="0" fontId="8" fillId="2" borderId="3" xfId="0" applyFont="1" applyFill="1" applyBorder="1" applyAlignment="1" applyProtection="1">
      <alignment vertical="center" wrapText="1"/>
      <protection locked="0"/>
    </xf>
    <xf numFmtId="179" fontId="0" fillId="2" borderId="3" xfId="0" applyNumberFormat="1" applyFill="1" applyBorder="1" applyProtection="1">
      <protection locked="0"/>
    </xf>
    <xf numFmtId="0" fontId="0" fillId="13" borderId="9" xfId="0" applyFill="1" applyBorder="1"/>
    <xf numFmtId="0" fontId="0" fillId="13" borderId="17" xfId="0" applyFill="1" applyBorder="1"/>
    <xf numFmtId="0" fontId="0" fillId="13" borderId="10" xfId="0" applyFill="1" applyBorder="1"/>
    <xf numFmtId="0" fontId="0" fillId="18" borderId="0" xfId="0" applyFill="1"/>
    <xf numFmtId="0" fontId="0" fillId="19" borderId="0" xfId="0" applyFill="1"/>
    <xf numFmtId="0" fontId="0" fillId="19" borderId="0" xfId="0" applyFill="1" applyProtection="1">
      <protection hidden="1"/>
    </xf>
    <xf numFmtId="0" fontId="8" fillId="2" borderId="0" xfId="0" applyFont="1" applyFill="1"/>
    <xf numFmtId="0" fontId="8" fillId="2" borderId="0" xfId="0" applyFont="1" applyFill="1" applyProtection="1">
      <protection hidden="1"/>
    </xf>
    <xf numFmtId="0" fontId="8" fillId="16" borderId="0" xfId="0" applyFont="1" applyFill="1"/>
    <xf numFmtId="0" fontId="0" fillId="20" borderId="3" xfId="0" applyFill="1" applyBorder="1" applyProtection="1">
      <protection hidden="1"/>
    </xf>
    <xf numFmtId="0" fontId="8" fillId="18" borderId="0" xfId="0" applyFont="1" applyFill="1"/>
    <xf numFmtId="0" fontId="0" fillId="18" borderId="0" xfId="0" applyFill="1" applyProtection="1">
      <protection hidden="1"/>
    </xf>
    <xf numFmtId="0" fontId="1" fillId="18" borderId="0" xfId="0" applyFont="1" applyFill="1" applyProtection="1">
      <protection hidden="1"/>
    </xf>
    <xf numFmtId="0" fontId="4" fillId="13" borderId="0" xfId="0" applyFont="1" applyFill="1" applyAlignment="1" applyProtection="1">
      <alignment horizontal="right"/>
      <protection hidden="1"/>
    </xf>
    <xf numFmtId="0" fontId="4" fillId="13" borderId="0" xfId="0" applyFont="1" applyFill="1" applyAlignment="1" applyProtection="1">
      <alignment horizontal="center"/>
      <protection hidden="1"/>
    </xf>
    <xf numFmtId="0" fontId="33" fillId="13" borderId="0" xfId="0" applyFont="1" applyFill="1" applyProtection="1">
      <protection hidden="1"/>
    </xf>
    <xf numFmtId="179" fontId="4" fillId="21" borderId="0" xfId="0" applyNumberFormat="1" applyFont="1" applyFill="1" applyAlignment="1" applyProtection="1">
      <alignment horizontal="left"/>
      <protection hidden="1"/>
    </xf>
    <xf numFmtId="0" fontId="1" fillId="3" borderId="0" xfId="0" applyFont="1" applyFill="1"/>
    <xf numFmtId="0" fontId="29" fillId="3" borderId="0" xfId="0" applyFont="1" applyFill="1" applyAlignment="1">
      <alignment horizontal="center"/>
    </xf>
    <xf numFmtId="0" fontId="1" fillId="3" borderId="0" xfId="0" applyFont="1" applyFill="1" applyAlignment="1">
      <alignment horizontal="center"/>
    </xf>
    <xf numFmtId="0" fontId="6" fillId="3" borderId="7" xfId="0" applyFont="1" applyFill="1" applyBorder="1" applyProtection="1">
      <protection hidden="1"/>
    </xf>
    <xf numFmtId="0" fontId="1" fillId="3" borderId="7" xfId="0" applyFont="1" applyFill="1" applyBorder="1"/>
    <xf numFmtId="0" fontId="4" fillId="4" borderId="121" xfId="0" applyFont="1" applyFill="1" applyBorder="1"/>
    <xf numFmtId="0" fontId="4" fillId="4" borderId="23" xfId="0" applyFont="1" applyFill="1" applyBorder="1"/>
    <xf numFmtId="0" fontId="4" fillId="4" borderId="80" xfId="0" applyFont="1" applyFill="1" applyBorder="1"/>
    <xf numFmtId="0" fontId="1" fillId="4" borderId="3" xfId="0" applyFont="1" applyFill="1" applyBorder="1"/>
    <xf numFmtId="0" fontId="1" fillId="5" borderId="3" xfId="0" applyFont="1" applyFill="1" applyBorder="1"/>
    <xf numFmtId="0" fontId="1" fillId="13" borderId="0" xfId="0" applyFont="1" applyFill="1"/>
    <xf numFmtId="0" fontId="1" fillId="4" borderId="14" xfId="0" applyFont="1" applyFill="1" applyBorder="1"/>
    <xf numFmtId="0" fontId="35" fillId="2" borderId="0" xfId="0" applyFont="1" applyFill="1"/>
    <xf numFmtId="0" fontId="0" fillId="5" borderId="38" xfId="0" applyFill="1" applyBorder="1" applyAlignment="1">
      <alignment horizontal="center"/>
    </xf>
    <xf numFmtId="0" fontId="8" fillId="3" borderId="0" xfId="0" applyFont="1" applyFill="1" applyAlignment="1">
      <alignment horizontal="left" indent="2"/>
    </xf>
    <xf numFmtId="0" fontId="0" fillId="3" borderId="0" xfId="0" applyFill="1" applyAlignment="1">
      <alignment horizontal="left" indent="2"/>
    </xf>
    <xf numFmtId="0" fontId="4" fillId="3" borderId="0" xfId="0" applyFont="1" applyFill="1" applyAlignment="1">
      <alignment horizontal="left" indent="2"/>
    </xf>
    <xf numFmtId="49" fontId="1" fillId="2" borderId="3" xfId="0" applyNumberFormat="1" applyFont="1" applyFill="1" applyBorder="1" applyProtection="1">
      <protection locked="0"/>
    </xf>
    <xf numFmtId="0" fontId="1" fillId="5" borderId="38" xfId="0" applyFont="1" applyFill="1" applyBorder="1" applyAlignment="1">
      <alignment horizontal="center"/>
    </xf>
    <xf numFmtId="0" fontId="4" fillId="3" borderId="0" xfId="0" applyFont="1" applyFill="1" applyAlignment="1">
      <alignment horizontal="left" indent="3"/>
    </xf>
    <xf numFmtId="0" fontId="1" fillId="5" borderId="38" xfId="0" applyFont="1" applyFill="1" applyBorder="1" applyAlignment="1">
      <alignment horizontal="center" vertical="center"/>
    </xf>
    <xf numFmtId="0" fontId="0" fillId="3" borderId="7" xfId="0" applyFill="1" applyBorder="1" applyAlignment="1">
      <alignment vertical="top"/>
    </xf>
    <xf numFmtId="0" fontId="4" fillId="3" borderId="0" xfId="0" applyFont="1" applyFill="1" applyAlignment="1">
      <alignment vertical="top"/>
    </xf>
    <xf numFmtId="0" fontId="0" fillId="3" borderId="0" xfId="0" applyFill="1" applyAlignment="1">
      <alignment vertical="top"/>
    </xf>
    <xf numFmtId="0" fontId="7" fillId="3" borderId="0" xfId="0" applyFont="1" applyFill="1" applyAlignment="1">
      <alignment vertical="top"/>
    </xf>
    <xf numFmtId="0" fontId="0" fillId="3" borderId="8" xfId="0" applyFill="1" applyBorder="1" applyAlignment="1">
      <alignment vertical="top"/>
    </xf>
    <xf numFmtId="0" fontId="0" fillId="2" borderId="0" xfId="0" applyFill="1" applyAlignment="1">
      <alignment vertical="top"/>
    </xf>
    <xf numFmtId="0" fontId="1" fillId="3" borderId="0" xfId="0" applyFont="1" applyFill="1" applyAlignment="1">
      <alignment horizontal="left" indent="2"/>
    </xf>
    <xf numFmtId="0" fontId="1" fillId="3" borderId="0" xfId="0" applyFont="1" applyFill="1" applyAlignment="1">
      <alignment horizontal="left" indent="1"/>
    </xf>
    <xf numFmtId="0" fontId="8" fillId="3" borderId="0" xfId="0" applyFont="1" applyFill="1" applyAlignment="1">
      <alignment horizontal="left" indent="5"/>
    </xf>
    <xf numFmtId="0" fontId="4" fillId="3" borderId="0" xfId="0" applyFont="1" applyFill="1" applyAlignment="1">
      <alignment horizontal="left" indent="5"/>
    </xf>
    <xf numFmtId="0" fontId="1" fillId="3" borderId="0" xfId="0" applyFont="1" applyFill="1" applyAlignment="1">
      <alignment horizontal="left" indent="5"/>
    </xf>
    <xf numFmtId="0" fontId="4" fillId="22" borderId="17" xfId="0" applyFont="1" applyFill="1" applyBorder="1"/>
    <xf numFmtId="0" fontId="0" fillId="22" borderId="17" xfId="0" applyFill="1" applyBorder="1"/>
    <xf numFmtId="0" fontId="2" fillId="22" borderId="17" xfId="0" applyFont="1" applyFill="1" applyBorder="1" applyAlignment="1">
      <alignment horizontal="center"/>
    </xf>
    <xf numFmtId="0" fontId="7" fillId="22" borderId="0" xfId="0" applyFont="1" applyFill="1"/>
    <xf numFmtId="0" fontId="0" fillId="22" borderId="0" xfId="0" applyFill="1"/>
    <xf numFmtId="0" fontId="7" fillId="22" borderId="0" xfId="0" applyFont="1" applyFill="1" applyAlignment="1">
      <alignment horizontal="center"/>
    </xf>
    <xf numFmtId="0" fontId="0" fillId="22" borderId="0" xfId="0" applyFill="1" applyAlignment="1">
      <alignment horizontal="center"/>
    </xf>
    <xf numFmtId="0" fontId="6" fillId="22" borderId="23" xfId="0" applyFont="1" applyFill="1" applyBorder="1" applyAlignment="1">
      <alignment horizontal="center"/>
    </xf>
    <xf numFmtId="0" fontId="6" fillId="22" borderId="5" xfId="0" applyFont="1" applyFill="1" applyBorder="1" applyAlignment="1">
      <alignment horizontal="left"/>
    </xf>
    <xf numFmtId="0" fontId="6" fillId="22" borderId="4" xfId="0" applyFont="1" applyFill="1" applyBorder="1" applyAlignment="1">
      <alignment horizontal="left" indent="9"/>
    </xf>
    <xf numFmtId="0" fontId="6" fillId="22" borderId="5" xfId="0" applyFont="1" applyFill="1" applyBorder="1" applyAlignment="1">
      <alignment horizontal="center"/>
    </xf>
    <xf numFmtId="0" fontId="6" fillId="22" borderId="5" xfId="0" applyFont="1" applyFill="1" applyBorder="1"/>
    <xf numFmtId="0" fontId="6" fillId="22" borderId="6" xfId="0" applyFont="1" applyFill="1" applyBorder="1"/>
    <xf numFmtId="0" fontId="6" fillId="22" borderId="52" xfId="0" applyFont="1" applyFill="1" applyBorder="1" applyAlignment="1">
      <alignment horizontal="center"/>
    </xf>
    <xf numFmtId="0" fontId="6" fillId="22" borderId="14" xfId="0" applyFont="1" applyFill="1" applyBorder="1" applyAlignment="1">
      <alignment horizontal="center"/>
    </xf>
    <xf numFmtId="0" fontId="6" fillId="22" borderId="17" xfId="0" applyFont="1" applyFill="1" applyBorder="1" applyAlignment="1">
      <alignment horizontal="left"/>
    </xf>
    <xf numFmtId="0" fontId="6" fillId="22" borderId="7" xfId="0" applyFont="1" applyFill="1" applyBorder="1" applyAlignment="1">
      <alignment horizontal="left" indent="9"/>
    </xf>
    <xf numFmtId="0" fontId="6" fillId="22" borderId="0" xfId="0" applyFont="1" applyFill="1" applyAlignment="1">
      <alignment horizontal="center"/>
    </xf>
    <xf numFmtId="0" fontId="6" fillId="22" borderId="0" xfId="0" applyFont="1" applyFill="1"/>
    <xf numFmtId="0" fontId="6" fillId="22" borderId="8" xfId="0" applyFont="1" applyFill="1" applyBorder="1"/>
    <xf numFmtId="0" fontId="6" fillId="22" borderId="8" xfId="0" applyFont="1" applyFill="1" applyBorder="1" applyAlignment="1">
      <alignment horizontal="center"/>
    </xf>
    <xf numFmtId="0" fontId="6" fillId="22" borderId="9" xfId="0" applyFont="1" applyFill="1" applyBorder="1" applyAlignment="1">
      <alignment horizontal="left" indent="11"/>
    </xf>
    <xf numFmtId="0" fontId="6" fillId="22" borderId="17" xfId="0" applyFont="1" applyFill="1" applyBorder="1" applyAlignment="1">
      <alignment horizontal="center"/>
    </xf>
    <xf numFmtId="0" fontId="6" fillId="22" borderId="10" xfId="0" applyFont="1" applyFill="1" applyBorder="1" applyAlignment="1">
      <alignment horizontal="center"/>
    </xf>
    <xf numFmtId="164" fontId="0" fillId="23" borderId="0" xfId="0" applyNumberFormat="1" applyFill="1" applyProtection="1">
      <protection hidden="1"/>
    </xf>
    <xf numFmtId="165" fontId="0" fillId="23" borderId="0" xfId="0" applyNumberFormat="1" applyFill="1" applyProtection="1">
      <protection hidden="1"/>
    </xf>
    <xf numFmtId="166" fontId="0" fillId="23" borderId="0" xfId="0" applyNumberFormat="1" applyFill="1" applyProtection="1">
      <protection hidden="1"/>
    </xf>
    <xf numFmtId="0" fontId="6" fillId="23" borderId="0" xfId="0" applyFont="1" applyFill="1" applyProtection="1">
      <protection hidden="1"/>
    </xf>
    <xf numFmtId="49" fontId="6" fillId="23" borderId="0" xfId="0" applyNumberFormat="1" applyFont="1" applyFill="1" applyProtection="1">
      <protection hidden="1"/>
    </xf>
    <xf numFmtId="166" fontId="0" fillId="23" borderId="49" xfId="0" applyNumberFormat="1" applyFill="1" applyBorder="1" applyProtection="1">
      <protection hidden="1"/>
    </xf>
    <xf numFmtId="164" fontId="0" fillId="23" borderId="17" xfId="0" applyNumberFormat="1" applyFill="1" applyBorder="1" applyProtection="1">
      <protection hidden="1"/>
    </xf>
    <xf numFmtId="165" fontId="0" fillId="23" borderId="17" xfId="0" applyNumberFormat="1" applyFill="1" applyBorder="1" applyProtection="1">
      <protection hidden="1"/>
    </xf>
    <xf numFmtId="166" fontId="0" fillId="23" borderId="17" xfId="0" applyNumberFormat="1" applyFill="1" applyBorder="1" applyProtection="1">
      <protection hidden="1"/>
    </xf>
    <xf numFmtId="0" fontId="6" fillId="23" borderId="17" xfId="0" applyFont="1" applyFill="1" applyBorder="1" applyProtection="1">
      <protection hidden="1"/>
    </xf>
    <xf numFmtId="49" fontId="6" fillId="23" borderId="17" xfId="0" applyNumberFormat="1" applyFont="1" applyFill="1" applyBorder="1" applyProtection="1">
      <protection hidden="1"/>
    </xf>
    <xf numFmtId="166" fontId="0" fillId="23" borderId="53" xfId="0" applyNumberFormat="1" applyFill="1" applyBorder="1" applyProtection="1">
      <protection hidden="1"/>
    </xf>
    <xf numFmtId="0" fontId="6" fillId="22" borderId="6" xfId="0" applyFont="1" applyFill="1" applyBorder="1" applyAlignment="1">
      <alignment horizontal="center"/>
    </xf>
    <xf numFmtId="0" fontId="6" fillId="22" borderId="51" xfId="0" applyFont="1" applyFill="1" applyBorder="1"/>
    <xf numFmtId="0" fontId="4" fillId="25" borderId="50" xfId="0" applyFont="1" applyFill="1" applyBorder="1"/>
    <xf numFmtId="0" fontId="2" fillId="25" borderId="17" xfId="0" applyFont="1" applyFill="1" applyBorder="1" applyAlignment="1">
      <alignment horizontal="center"/>
    </xf>
    <xf numFmtId="0" fontId="0" fillId="25" borderId="54" xfId="0" applyFill="1" applyBorder="1"/>
    <xf numFmtId="0" fontId="7" fillId="25" borderId="0" xfId="0" applyFont="1" applyFill="1"/>
    <xf numFmtId="0" fontId="7" fillId="25" borderId="32" xfId="0" applyFont="1" applyFill="1" applyBorder="1"/>
    <xf numFmtId="0" fontId="6" fillId="25" borderId="17" xfId="0" applyFont="1" applyFill="1" applyBorder="1" applyAlignment="1">
      <alignment horizontal="center"/>
    </xf>
    <xf numFmtId="0" fontId="6" fillId="25" borderId="54" xfId="0" applyFont="1" applyFill="1" applyBorder="1" applyAlignment="1">
      <alignment horizontal="center"/>
    </xf>
    <xf numFmtId="0" fontId="6" fillId="25" borderId="52" xfId="0" applyFont="1" applyFill="1" applyBorder="1" applyAlignment="1">
      <alignment horizontal="center"/>
    </xf>
    <xf numFmtId="0" fontId="6" fillId="25" borderId="8" xfId="0" applyFont="1" applyFill="1" applyBorder="1" applyAlignment="1">
      <alignment horizontal="center"/>
    </xf>
    <xf numFmtId="0" fontId="6" fillId="25" borderId="32" xfId="0" applyFont="1" applyFill="1" applyBorder="1" applyAlignment="1">
      <alignment horizontal="center"/>
    </xf>
    <xf numFmtId="164" fontId="0" fillId="26" borderId="48" xfId="0" applyNumberFormat="1" applyFill="1" applyBorder="1" applyProtection="1">
      <protection hidden="1"/>
    </xf>
    <xf numFmtId="165" fontId="0" fillId="26" borderId="0" xfId="0" applyNumberFormat="1" applyFill="1" applyProtection="1">
      <protection hidden="1"/>
    </xf>
    <xf numFmtId="166" fontId="0" fillId="26" borderId="32" xfId="0" applyNumberFormat="1" applyFill="1" applyBorder="1" applyProtection="1">
      <protection hidden="1"/>
    </xf>
    <xf numFmtId="164" fontId="0" fillId="26" borderId="50" xfId="0" applyNumberFormat="1" applyFill="1" applyBorder="1" applyProtection="1">
      <protection hidden="1"/>
    </xf>
    <xf numFmtId="165" fontId="0" fillId="26" borderId="17" xfId="0" applyNumberFormat="1" applyFill="1" applyBorder="1" applyProtection="1">
      <protection hidden="1"/>
    </xf>
    <xf numFmtId="166" fontId="0" fillId="26" borderId="54" xfId="0" applyNumberFormat="1" applyFill="1" applyBorder="1" applyProtection="1">
      <protection hidden="1"/>
    </xf>
    <xf numFmtId="0" fontId="6" fillId="22" borderId="4" xfId="0" applyFont="1" applyFill="1" applyBorder="1" applyAlignment="1">
      <alignment horizontal="left" indent="1"/>
    </xf>
    <xf numFmtId="0" fontId="6" fillId="22" borderId="9" xfId="0" applyFont="1" applyFill="1" applyBorder="1" applyAlignment="1">
      <alignment horizontal="left" indent="1"/>
    </xf>
    <xf numFmtId="0" fontId="1" fillId="5" borderId="3" xfId="0" applyFont="1" applyFill="1" applyBorder="1" applyAlignment="1">
      <alignment horizontal="center"/>
    </xf>
    <xf numFmtId="0" fontId="4" fillId="3" borderId="7" xfId="0" applyFont="1" applyFill="1" applyBorder="1" applyAlignment="1">
      <alignment horizontal="left" indent="1"/>
    </xf>
    <xf numFmtId="1" fontId="24" fillId="9" borderId="10" xfId="0" applyNumberFormat="1" applyFont="1" applyFill="1" applyBorder="1" applyProtection="1">
      <protection hidden="1"/>
    </xf>
    <xf numFmtId="0" fontId="6" fillId="5" borderId="14" xfId="0" applyFont="1" applyFill="1" applyBorder="1" applyAlignment="1">
      <alignment horizontal="left"/>
    </xf>
    <xf numFmtId="0" fontId="0" fillId="3" borderId="87" xfId="0" applyFill="1" applyBorder="1"/>
    <xf numFmtId="0" fontId="2" fillId="22" borderId="17" xfId="0" applyFont="1" applyFill="1" applyBorder="1" applyAlignment="1">
      <alignment horizontal="left"/>
    </xf>
    <xf numFmtId="0" fontId="7" fillId="25" borderId="48" xfId="0" applyFont="1" applyFill="1" applyBorder="1" applyAlignment="1">
      <alignment horizontal="left" indent="2"/>
    </xf>
    <xf numFmtId="0" fontId="1" fillId="16" borderId="0" xfId="0" applyFont="1" applyFill="1"/>
    <xf numFmtId="0" fontId="0" fillId="16" borderId="3" xfId="0" applyFill="1" applyBorder="1"/>
    <xf numFmtId="0" fontId="10" fillId="3" borderId="0" xfId="0" quotePrefix="1" applyFont="1" applyFill="1" applyAlignment="1">
      <alignment horizontal="left"/>
    </xf>
    <xf numFmtId="166" fontId="4" fillId="7" borderId="84" xfId="0" applyNumberFormat="1" applyFont="1" applyFill="1" applyBorder="1" applyProtection="1">
      <protection hidden="1"/>
    </xf>
    <xf numFmtId="0" fontId="15" fillId="5" borderId="4" xfId="0" applyFont="1" applyFill="1" applyBorder="1" applyAlignment="1">
      <alignment horizontal="center"/>
    </xf>
    <xf numFmtId="0" fontId="15" fillId="5" borderId="7" xfId="0" applyFont="1" applyFill="1" applyBorder="1" applyAlignment="1">
      <alignment horizontal="center"/>
    </xf>
    <xf numFmtId="0" fontId="9" fillId="5" borderId="7" xfId="0" applyFont="1" applyFill="1" applyBorder="1" applyAlignment="1">
      <alignment horizontal="center"/>
    </xf>
    <xf numFmtId="176" fontId="9" fillId="5" borderId="9" xfId="0" applyNumberFormat="1" applyFont="1" applyFill="1" applyBorder="1" applyAlignment="1">
      <alignment horizontal="center"/>
    </xf>
    <xf numFmtId="166" fontId="8" fillId="7" borderId="29" xfId="0" applyNumberFormat="1" applyFont="1" applyFill="1" applyBorder="1" applyProtection="1">
      <protection hidden="1"/>
    </xf>
    <xf numFmtId="172" fontId="0" fillId="7" borderId="29" xfId="0" applyNumberFormat="1" applyFill="1" applyBorder="1" applyProtection="1">
      <protection hidden="1"/>
    </xf>
    <xf numFmtId="172" fontId="0" fillId="7" borderId="9" xfId="0" applyNumberFormat="1" applyFill="1" applyBorder="1" applyProtection="1">
      <protection hidden="1"/>
    </xf>
    <xf numFmtId="172" fontId="0" fillId="5" borderId="9" xfId="0" applyNumberFormat="1" applyFill="1" applyBorder="1" applyProtection="1">
      <protection hidden="1"/>
    </xf>
    <xf numFmtId="0" fontId="0" fillId="2" borderId="38" xfId="0" applyFill="1" applyBorder="1"/>
    <xf numFmtId="49" fontId="1" fillId="2" borderId="15" xfId="0" applyNumberFormat="1" applyFont="1" applyFill="1" applyBorder="1" applyProtection="1">
      <protection locked="0"/>
    </xf>
    <xf numFmtId="0" fontId="40" fillId="3" borderId="0" xfId="0" quotePrefix="1" applyFont="1" applyFill="1" applyAlignment="1">
      <alignment horizontal="left"/>
    </xf>
    <xf numFmtId="0" fontId="41" fillId="5" borderId="8" xfId="1" applyFont="1" applyFill="1" applyBorder="1" applyAlignment="1" applyProtection="1">
      <alignment horizontal="center"/>
    </xf>
    <xf numFmtId="0" fontId="0" fillId="25" borderId="68" xfId="0" applyFill="1" applyBorder="1"/>
    <xf numFmtId="0" fontId="4" fillId="25" borderId="67" xfId="0" applyFont="1" applyFill="1" applyBorder="1"/>
    <xf numFmtId="0" fontId="6" fillId="25" borderId="67" xfId="0" applyFont="1" applyFill="1" applyBorder="1"/>
    <xf numFmtId="0" fontId="36" fillId="25" borderId="67" xfId="0" applyFont="1" applyFill="1" applyBorder="1"/>
    <xf numFmtId="49" fontId="6" fillId="26" borderId="0" xfId="0" applyNumberFormat="1" applyFont="1" applyFill="1" applyProtection="1">
      <protection hidden="1"/>
    </xf>
    <xf numFmtId="49" fontId="6" fillId="26" borderId="17" xfId="0" applyNumberFormat="1" applyFont="1" applyFill="1" applyBorder="1" applyProtection="1">
      <protection hidden="1"/>
    </xf>
    <xf numFmtId="0" fontId="6" fillId="5" borderId="23" xfId="0" applyFont="1" applyFill="1" applyBorder="1" applyProtection="1">
      <protection locked="0"/>
    </xf>
    <xf numFmtId="164" fontId="4" fillId="28" borderId="3" xfId="0" applyNumberFormat="1" applyFont="1" applyFill="1" applyBorder="1" applyProtection="1">
      <protection locked="0"/>
    </xf>
    <xf numFmtId="0" fontId="4" fillId="5" borderId="68" xfId="0" applyFont="1" applyFill="1" applyBorder="1"/>
    <xf numFmtId="0" fontId="0" fillId="5" borderId="26" xfId="0" applyFill="1" applyBorder="1" applyAlignment="1">
      <alignment horizontal="left" vertical="center" indent="2"/>
    </xf>
    <xf numFmtId="0" fontId="7" fillId="5" borderId="16" xfId="0" applyFont="1" applyFill="1" applyBorder="1" applyAlignment="1">
      <alignment horizontal="left"/>
    </xf>
    <xf numFmtId="0" fontId="6" fillId="5" borderId="22" xfId="0" applyFont="1" applyFill="1" applyBorder="1" applyAlignment="1">
      <alignment horizontal="center"/>
    </xf>
    <xf numFmtId="0" fontId="4" fillId="5" borderId="16" xfId="0" applyFont="1" applyFill="1" applyBorder="1" applyAlignment="1">
      <alignment horizontal="left" indent="2"/>
    </xf>
    <xf numFmtId="0" fontId="0" fillId="5" borderId="68" xfId="0" applyFill="1" applyBorder="1"/>
    <xf numFmtId="0" fontId="4" fillId="5" borderId="16" xfId="0" applyFont="1" applyFill="1" applyBorder="1" applyAlignment="1">
      <alignment horizontal="left" indent="13"/>
    </xf>
    <xf numFmtId="0" fontId="4" fillId="5" borderId="22" xfId="0" applyFont="1" applyFill="1" applyBorder="1" applyAlignment="1">
      <alignment horizontal="left" indent="13"/>
    </xf>
    <xf numFmtId="0" fontId="44" fillId="22" borderId="17" xfId="0" applyFont="1" applyFill="1" applyBorder="1"/>
    <xf numFmtId="0" fontId="7" fillId="25" borderId="48" xfId="0" applyFont="1" applyFill="1" applyBorder="1" applyAlignment="1">
      <alignment horizontal="left" indent="1"/>
    </xf>
    <xf numFmtId="0" fontId="7" fillId="25" borderId="48" xfId="0" applyFont="1" applyFill="1" applyBorder="1" applyAlignment="1">
      <alignment horizontal="left"/>
    </xf>
    <xf numFmtId="0" fontId="2" fillId="29" borderId="84" xfId="0" applyFont="1" applyFill="1" applyBorder="1" applyAlignment="1">
      <alignment horizontal="center"/>
    </xf>
    <xf numFmtId="166" fontId="1" fillId="29" borderId="108" xfId="0" applyNumberFormat="1" applyFont="1" applyFill="1" applyBorder="1" applyProtection="1">
      <protection hidden="1"/>
    </xf>
    <xf numFmtId="0" fontId="6" fillId="19" borderId="23" xfId="0" applyFont="1" applyFill="1" applyBorder="1" applyAlignment="1">
      <alignment horizontal="center"/>
    </xf>
    <xf numFmtId="0" fontId="6" fillId="19" borderId="14" xfId="0" applyFont="1" applyFill="1" applyBorder="1" applyAlignment="1">
      <alignment horizontal="center"/>
    </xf>
    <xf numFmtId="0" fontId="9" fillId="19" borderId="14" xfId="0" applyFont="1" applyFill="1" applyBorder="1" applyAlignment="1">
      <alignment horizontal="center"/>
    </xf>
    <xf numFmtId="0" fontId="9" fillId="19" borderId="44" xfId="0" applyFont="1" applyFill="1" applyBorder="1" applyAlignment="1">
      <alignment horizontal="center"/>
    </xf>
    <xf numFmtId="0" fontId="0" fillId="19" borderId="44" xfId="0" applyFill="1" applyBorder="1" applyAlignment="1">
      <alignment horizontal="center"/>
    </xf>
    <xf numFmtId="0" fontId="6" fillId="19" borderId="44" xfId="0" applyFont="1" applyFill="1" applyBorder="1" applyAlignment="1">
      <alignment horizontal="center"/>
    </xf>
    <xf numFmtId="164" fontId="31" fillId="19" borderId="23" xfId="0" applyNumberFormat="1" applyFont="1" applyFill="1" applyBorder="1" applyAlignment="1" applyProtection="1">
      <alignment horizontal="right" vertical="center"/>
      <protection hidden="1"/>
    </xf>
    <xf numFmtId="164" fontId="31" fillId="19" borderId="13" xfId="0" applyNumberFormat="1" applyFont="1" applyFill="1" applyBorder="1" applyAlignment="1" applyProtection="1">
      <alignment horizontal="right" vertical="center"/>
      <protection hidden="1"/>
    </xf>
    <xf numFmtId="164" fontId="1" fillId="7" borderId="3" xfId="0" applyNumberFormat="1" applyFont="1" applyFill="1" applyBorder="1"/>
    <xf numFmtId="168" fontId="1" fillId="7" borderId="13" xfId="0" applyNumberFormat="1" applyFont="1" applyFill="1" applyBorder="1" applyProtection="1">
      <protection hidden="1"/>
    </xf>
    <xf numFmtId="0" fontId="1" fillId="3" borderId="7" xfId="0" applyFont="1" applyFill="1" applyBorder="1" applyAlignment="1">
      <alignment horizontal="left" indent="2"/>
    </xf>
    <xf numFmtId="0" fontId="0" fillId="16" borderId="99" xfId="0" applyFill="1" applyBorder="1"/>
    <xf numFmtId="0" fontId="0" fillId="16" borderId="123" xfId="0" applyFill="1" applyBorder="1"/>
    <xf numFmtId="0" fontId="0" fillId="16" borderId="126" xfId="0" applyFill="1" applyBorder="1"/>
    <xf numFmtId="0" fontId="0" fillId="16" borderId="127" xfId="0" applyFill="1" applyBorder="1"/>
    <xf numFmtId="0" fontId="0" fillId="2" borderId="3" xfId="0" applyFill="1" applyBorder="1" applyAlignment="1" applyProtection="1">
      <alignment horizontal="center"/>
      <protection locked="0"/>
    </xf>
    <xf numFmtId="0" fontId="0" fillId="16" borderId="5" xfId="0" applyFill="1" applyBorder="1" applyProtection="1">
      <protection hidden="1"/>
    </xf>
    <xf numFmtId="0" fontId="0" fillId="16" borderId="6" xfId="0" applyFill="1" applyBorder="1" applyProtection="1">
      <protection hidden="1"/>
    </xf>
    <xf numFmtId="0" fontId="0" fillId="16" borderId="17" xfId="0" applyFill="1" applyBorder="1"/>
    <xf numFmtId="0" fontId="4" fillId="16" borderId="17" xfId="0" applyFont="1" applyFill="1" applyBorder="1"/>
    <xf numFmtId="0" fontId="0" fillId="16" borderId="10" xfId="0" applyFill="1" applyBorder="1"/>
    <xf numFmtId="0" fontId="7" fillId="27" borderId="32" xfId="0" applyFont="1" applyFill="1" applyBorder="1" applyAlignment="1">
      <alignment horizontal="center"/>
    </xf>
    <xf numFmtId="0" fontId="6" fillId="14" borderId="10" xfId="0" applyFont="1" applyFill="1" applyBorder="1" applyAlignment="1">
      <alignment horizontal="center"/>
    </xf>
    <xf numFmtId="0" fontId="4" fillId="14" borderId="10" xfId="0" applyFont="1" applyFill="1" applyBorder="1" applyAlignment="1">
      <alignment horizontal="center"/>
    </xf>
    <xf numFmtId="0" fontId="4" fillId="14" borderId="13" xfId="0" applyFont="1" applyFill="1" applyBorder="1" applyAlignment="1">
      <alignment horizontal="center"/>
    </xf>
    <xf numFmtId="0" fontId="4" fillId="14" borderId="53" xfId="0" applyFont="1" applyFill="1" applyBorder="1" applyAlignment="1">
      <alignment horizontal="center"/>
    </xf>
    <xf numFmtId="0" fontId="4" fillId="14" borderId="17" xfId="0" applyFont="1" applyFill="1" applyBorder="1" applyAlignment="1">
      <alignment horizontal="center"/>
    </xf>
    <xf numFmtId="0" fontId="4" fillId="14" borderId="54" xfId="0" applyFont="1" applyFill="1" applyBorder="1" applyAlignment="1">
      <alignment horizontal="center"/>
    </xf>
    <xf numFmtId="164" fontId="4" fillId="7" borderId="120" xfId="0" applyNumberFormat="1" applyFont="1" applyFill="1" applyBorder="1" applyProtection="1">
      <protection hidden="1"/>
    </xf>
    <xf numFmtId="0" fontId="0" fillId="6" borderId="87" xfId="0" applyFill="1" applyBorder="1"/>
    <xf numFmtId="0" fontId="9" fillId="6" borderId="87" xfId="0" applyFont="1" applyFill="1" applyBorder="1"/>
    <xf numFmtId="0" fontId="8" fillId="6" borderId="87" xfId="0" applyFont="1" applyFill="1" applyBorder="1"/>
    <xf numFmtId="0" fontId="11" fillId="6" borderId="87" xfId="0" applyFont="1" applyFill="1" applyBorder="1" applyAlignment="1">
      <alignment horizontal="center"/>
    </xf>
    <xf numFmtId="0" fontId="7" fillId="6" borderId="87" xfId="0" applyFont="1" applyFill="1" applyBorder="1"/>
    <xf numFmtId="0" fontId="7" fillId="6" borderId="108" xfId="0" applyFont="1" applyFill="1" applyBorder="1"/>
    <xf numFmtId="49" fontId="15" fillId="7" borderId="70" xfId="0" applyNumberFormat="1" applyFont="1" applyFill="1" applyBorder="1" applyAlignment="1" applyProtection="1">
      <alignment horizontal="left"/>
      <protection hidden="1"/>
    </xf>
    <xf numFmtId="167" fontId="0" fillId="6" borderId="70" xfId="0" applyNumberFormat="1" applyFill="1" applyBorder="1" applyAlignment="1" applyProtection="1">
      <alignment horizontal="center"/>
      <protection hidden="1"/>
    </xf>
    <xf numFmtId="0" fontId="0" fillId="5" borderId="14" xfId="0" applyFill="1" applyBorder="1" applyProtection="1">
      <protection hidden="1"/>
    </xf>
    <xf numFmtId="49" fontId="15" fillId="7" borderId="10" xfId="0" applyNumberFormat="1" applyFont="1" applyFill="1" applyBorder="1" applyProtection="1">
      <protection hidden="1"/>
    </xf>
    <xf numFmtId="164" fontId="15" fillId="7" borderId="116" xfId="0" applyNumberFormat="1" applyFont="1" applyFill="1" applyBorder="1" applyProtection="1">
      <protection hidden="1"/>
    </xf>
    <xf numFmtId="0" fontId="6" fillId="25" borderId="71" xfId="0" applyFont="1" applyFill="1" applyBorder="1"/>
    <xf numFmtId="0" fontId="6" fillId="5" borderId="79" xfId="0" applyFont="1" applyFill="1" applyBorder="1" applyAlignment="1">
      <alignment horizontal="center"/>
    </xf>
    <xf numFmtId="0" fontId="6" fillId="5" borderId="104" xfId="0" applyFont="1" applyFill="1" applyBorder="1" applyAlignment="1">
      <alignment horizontal="center"/>
    </xf>
    <xf numFmtId="0" fontId="41" fillId="5" borderId="79" xfId="1" applyFont="1" applyFill="1" applyBorder="1" applyAlignment="1" applyProtection="1">
      <alignment horizontal="center"/>
    </xf>
    <xf numFmtId="0" fontId="6" fillId="22" borderId="128" xfId="0" applyFont="1" applyFill="1" applyBorder="1" applyAlignment="1">
      <alignment horizontal="center"/>
    </xf>
    <xf numFmtId="0" fontId="6" fillId="22" borderId="79" xfId="0" applyFont="1" applyFill="1" applyBorder="1" applyAlignment="1">
      <alignment horizontal="center"/>
    </xf>
    <xf numFmtId="0" fontId="6" fillId="22" borderId="104" xfId="0" applyFont="1" applyFill="1" applyBorder="1" applyAlignment="1">
      <alignment horizontal="center"/>
    </xf>
    <xf numFmtId="0" fontId="6" fillId="25" borderId="79" xfId="0" applyFont="1" applyFill="1" applyBorder="1" applyAlignment="1">
      <alignment horizontal="center"/>
    </xf>
    <xf numFmtId="0" fontId="6" fillId="22" borderId="11" xfId="0" applyFont="1" applyFill="1" applyBorder="1" applyAlignment="1">
      <alignment horizontal="center"/>
    </xf>
    <xf numFmtId="0" fontId="6" fillId="25" borderId="128" xfId="0" applyFont="1" applyFill="1" applyBorder="1" applyAlignment="1">
      <alignment horizontal="center"/>
    </xf>
    <xf numFmtId="0" fontId="6" fillId="25" borderId="62" xfId="0" applyFont="1" applyFill="1" applyBorder="1" applyAlignment="1">
      <alignment horizontal="center"/>
    </xf>
    <xf numFmtId="0" fontId="6" fillId="5" borderId="112" xfId="0" applyFont="1" applyFill="1" applyBorder="1" applyAlignment="1">
      <alignment horizontal="center"/>
    </xf>
    <xf numFmtId="0" fontId="9" fillId="5" borderId="79" xfId="0" applyFont="1" applyFill="1" applyBorder="1" applyAlignment="1">
      <alignment horizontal="center"/>
    </xf>
    <xf numFmtId="176" fontId="9" fillId="5" borderId="104" xfId="0" applyNumberFormat="1" applyFont="1" applyFill="1" applyBorder="1" applyAlignment="1">
      <alignment horizontal="center"/>
    </xf>
    <xf numFmtId="0" fontId="4" fillId="22" borderId="0" xfId="0" applyFont="1" applyFill="1" applyAlignment="1">
      <alignment horizontal="center"/>
    </xf>
    <xf numFmtId="0" fontId="1" fillId="28" borderId="0" xfId="0" applyFont="1" applyFill="1"/>
    <xf numFmtId="0" fontId="2" fillId="28" borderId="0" xfId="0" applyFont="1" applyFill="1" applyAlignment="1">
      <alignment horizontal="center"/>
    </xf>
    <xf numFmtId="14" fontId="0" fillId="2" borderId="3" xfId="0" applyNumberFormat="1" applyFill="1" applyBorder="1" applyProtection="1">
      <protection locked="0"/>
    </xf>
    <xf numFmtId="0" fontId="1" fillId="2" borderId="3" xfId="0" applyFont="1" applyFill="1" applyBorder="1" applyProtection="1">
      <protection locked="0"/>
    </xf>
    <xf numFmtId="0" fontId="30" fillId="2" borderId="3" xfId="1" applyNumberFormat="1" applyFill="1" applyBorder="1" applyAlignment="1" applyProtection="1">
      <protection locked="0"/>
    </xf>
    <xf numFmtId="0" fontId="6" fillId="5" borderId="71" xfId="0" applyFont="1" applyFill="1" applyBorder="1" applyProtection="1">
      <protection hidden="1"/>
    </xf>
    <xf numFmtId="0" fontId="6" fillId="5" borderId="79" xfId="0" applyFont="1" applyFill="1" applyBorder="1" applyAlignment="1" applyProtection="1">
      <alignment horizontal="center"/>
      <protection hidden="1"/>
    </xf>
    <xf numFmtId="0" fontId="6" fillId="5" borderId="11" xfId="0" applyFont="1" applyFill="1" applyBorder="1" applyAlignment="1" applyProtection="1">
      <alignment horizontal="center"/>
      <protection hidden="1"/>
    </xf>
    <xf numFmtId="0" fontId="6" fillId="5" borderId="103" xfId="0" applyFont="1" applyFill="1" applyBorder="1" applyAlignment="1" applyProtection="1">
      <alignment horizontal="center"/>
      <protection hidden="1"/>
    </xf>
    <xf numFmtId="0" fontId="15" fillId="5" borderId="12" xfId="0" applyFont="1" applyFill="1" applyBorder="1" applyProtection="1">
      <protection hidden="1"/>
    </xf>
    <xf numFmtId="0" fontId="15" fillId="5" borderId="62" xfId="0" applyFont="1" applyFill="1" applyBorder="1" applyAlignment="1" applyProtection="1">
      <alignment horizontal="center"/>
      <protection hidden="1"/>
    </xf>
    <xf numFmtId="0" fontId="0" fillId="0" borderId="0" xfId="0" applyAlignment="1">
      <alignment wrapText="1"/>
    </xf>
    <xf numFmtId="0" fontId="46" fillId="16" borderId="129" xfId="0" applyFont="1" applyFill="1" applyBorder="1" applyAlignment="1">
      <alignment horizontal="left" vertical="center" wrapText="1"/>
    </xf>
    <xf numFmtId="0" fontId="46" fillId="16" borderId="130" xfId="0" applyFont="1" applyFill="1" applyBorder="1" applyAlignment="1">
      <alignment horizontal="left" vertical="center" wrapText="1"/>
    </xf>
    <xf numFmtId="0" fontId="12" fillId="16" borderId="130" xfId="0" applyFont="1" applyFill="1" applyBorder="1" applyAlignment="1">
      <alignment horizontal="left" vertical="center" wrapText="1"/>
    </xf>
    <xf numFmtId="0" fontId="2" fillId="16" borderId="130" xfId="0" applyFont="1" applyFill="1" applyBorder="1" applyAlignment="1">
      <alignment horizontal="left" vertical="center" wrapText="1"/>
    </xf>
    <xf numFmtId="0" fontId="48" fillId="16" borderId="130" xfId="1" applyFont="1" applyFill="1" applyBorder="1" applyAlignment="1" applyProtection="1">
      <alignment horizontal="left" vertical="center" wrapText="1"/>
    </xf>
    <xf numFmtId="0" fontId="41" fillId="22" borderId="79" xfId="1" applyFont="1" applyFill="1" applyBorder="1" applyAlignment="1" applyProtection="1">
      <alignment horizontal="center"/>
    </xf>
    <xf numFmtId="0" fontId="4" fillId="19" borderId="122" xfId="0" applyFont="1" applyFill="1" applyBorder="1"/>
    <xf numFmtId="0" fontId="0" fillId="19" borderId="99" xfId="0" applyFill="1" applyBorder="1"/>
    <xf numFmtId="0" fontId="0" fillId="19" borderId="123" xfId="0" applyFill="1" applyBorder="1"/>
    <xf numFmtId="0" fontId="0" fillId="19" borderId="102" xfId="0" applyFill="1" applyBorder="1"/>
    <xf numFmtId="0" fontId="0" fillId="19" borderId="124" xfId="0" applyFill="1" applyBorder="1"/>
    <xf numFmtId="0" fontId="45" fillId="19" borderId="102" xfId="0" applyFont="1" applyFill="1" applyBorder="1"/>
    <xf numFmtId="0" fontId="1" fillId="19" borderId="0" xfId="0" applyFont="1" applyFill="1"/>
    <xf numFmtId="0" fontId="1" fillId="19" borderId="102" xfId="0" applyFont="1" applyFill="1" applyBorder="1"/>
    <xf numFmtId="0" fontId="30" fillId="19" borderId="102" xfId="1" applyFill="1" applyBorder="1" applyAlignment="1" applyProtection="1">
      <alignment horizontal="left" indent="2"/>
    </xf>
    <xf numFmtId="0" fontId="1" fillId="19" borderId="125" xfId="0" applyFont="1" applyFill="1" applyBorder="1"/>
    <xf numFmtId="0" fontId="0" fillId="19" borderId="126" xfId="0" applyFill="1" applyBorder="1"/>
    <xf numFmtId="0" fontId="0" fillId="19" borderId="127" xfId="0" applyFill="1" applyBorder="1"/>
    <xf numFmtId="0" fontId="4" fillId="19" borderId="0" xfId="0" applyFont="1" applyFill="1"/>
    <xf numFmtId="0" fontId="30" fillId="19" borderId="0" xfId="1" applyFill="1" applyBorder="1" applyAlignment="1" applyProtection="1">
      <alignment horizontal="left"/>
    </xf>
    <xf numFmtId="0" fontId="1" fillId="19" borderId="0" xfId="0" applyFont="1" applyFill="1" applyAlignment="1">
      <alignment horizontal="left" indent="2"/>
    </xf>
    <xf numFmtId="0" fontId="30" fillId="19" borderId="0" xfId="1" applyFill="1" applyBorder="1" applyAlignment="1" applyProtection="1"/>
    <xf numFmtId="0" fontId="1" fillId="19" borderId="0" xfId="1" applyFont="1" applyFill="1" applyBorder="1" applyAlignment="1" applyProtection="1"/>
    <xf numFmtId="0" fontId="1" fillId="19" borderId="0" xfId="1" applyFont="1" applyFill="1" applyBorder="1" applyAlignment="1" applyProtection="1">
      <alignment horizontal="left"/>
    </xf>
    <xf numFmtId="0" fontId="30" fillId="19" borderId="0" xfId="1" applyFill="1" applyBorder="1" applyAlignment="1" applyProtection="1">
      <alignment horizontal="left" indent="2"/>
    </xf>
    <xf numFmtId="0" fontId="30" fillId="19" borderId="0" xfId="1" applyFill="1" applyBorder="1" applyAlignment="1" applyProtection="1">
      <alignment horizontal="center"/>
    </xf>
    <xf numFmtId="0" fontId="0" fillId="19" borderId="0" xfId="0" applyFill="1" applyAlignment="1">
      <alignment vertical="top"/>
    </xf>
    <xf numFmtId="0" fontId="1" fillId="19" borderId="0" xfId="0" applyFont="1" applyFill="1" applyAlignment="1">
      <alignment vertical="top"/>
    </xf>
    <xf numFmtId="0" fontId="30" fillId="19" borderId="0" xfId="1" applyFill="1" applyBorder="1" applyAlignment="1" applyProtection="1">
      <alignment horizontal="left" vertical="top"/>
    </xf>
    <xf numFmtId="0" fontId="12" fillId="19" borderId="130" xfId="0" applyFont="1" applyFill="1" applyBorder="1" applyAlignment="1">
      <alignment horizontal="left" vertical="center" wrapText="1"/>
    </xf>
    <xf numFmtId="0" fontId="12" fillId="30" borderId="130" xfId="0" applyFont="1" applyFill="1" applyBorder="1" applyAlignment="1">
      <alignment horizontal="left" vertical="center" wrapText="1"/>
    </xf>
    <xf numFmtId="0" fontId="12" fillId="30" borderId="131" xfId="0" applyFont="1" applyFill="1" applyBorder="1" applyAlignment="1">
      <alignment horizontal="left" vertical="center" wrapText="1"/>
    </xf>
    <xf numFmtId="0" fontId="6" fillId="25" borderId="67" xfId="0" applyFont="1" applyFill="1" applyBorder="1" applyAlignment="1">
      <alignment horizontal="center"/>
    </xf>
    <xf numFmtId="1" fontId="24" fillId="16" borderId="33" xfId="0" applyNumberFormat="1" applyFont="1" applyFill="1" applyBorder="1" applyProtection="1">
      <protection locked="0"/>
    </xf>
    <xf numFmtId="0" fontId="0" fillId="31" borderId="5" xfId="0" applyFill="1" applyBorder="1"/>
    <xf numFmtId="0" fontId="0" fillId="31" borderId="0" xfId="0" applyFill="1"/>
    <xf numFmtId="0" fontId="0" fillId="31" borderId="62" xfId="0" applyFill="1" applyBorder="1"/>
    <xf numFmtId="0" fontId="0" fillId="31" borderId="32" xfId="0" applyFill="1" applyBorder="1"/>
    <xf numFmtId="1" fontId="23" fillId="31" borderId="32" xfId="0" applyNumberFormat="1" applyFont="1" applyFill="1" applyBorder="1"/>
    <xf numFmtId="0" fontId="6" fillId="32" borderId="32" xfId="0" applyFont="1" applyFill="1" applyBorder="1" applyAlignment="1">
      <alignment horizontal="center" vertical="center"/>
    </xf>
    <xf numFmtId="0" fontId="6" fillId="32" borderId="62" xfId="0" applyFont="1" applyFill="1" applyBorder="1" applyAlignment="1">
      <alignment horizontal="center" vertical="center"/>
    </xf>
    <xf numFmtId="0" fontId="7" fillId="32" borderId="61" xfId="0" applyFont="1" applyFill="1" applyBorder="1" applyAlignment="1">
      <alignment horizontal="center"/>
    </xf>
    <xf numFmtId="176" fontId="9" fillId="19" borderId="44" xfId="0" applyNumberFormat="1" applyFont="1" applyFill="1" applyBorder="1" applyAlignment="1">
      <alignment horizontal="center"/>
    </xf>
    <xf numFmtId="0" fontId="6" fillId="5" borderId="34" xfId="0" applyFont="1" applyFill="1" applyBorder="1" applyProtection="1">
      <protection locked="0"/>
    </xf>
    <xf numFmtId="0" fontId="0" fillId="31" borderId="11" xfId="0" applyFill="1" applyBorder="1"/>
    <xf numFmtId="0" fontId="0" fillId="3" borderId="79" xfId="0" applyFill="1" applyBorder="1"/>
    <xf numFmtId="0" fontId="9" fillId="3" borderId="38" xfId="0" applyFont="1" applyFill="1" applyBorder="1"/>
    <xf numFmtId="0" fontId="49" fillId="3" borderId="0" xfId="0" applyFont="1" applyFill="1" applyAlignment="1">
      <alignment horizontal="left" indent="3"/>
    </xf>
    <xf numFmtId="0" fontId="49" fillId="3" borderId="0" xfId="0" applyFont="1" applyFill="1" applyAlignment="1">
      <alignment horizontal="left" indent="5"/>
    </xf>
    <xf numFmtId="0" fontId="49" fillId="3" borderId="0" xfId="0" applyFont="1" applyFill="1" applyAlignment="1">
      <alignment horizontal="left" indent="2"/>
    </xf>
    <xf numFmtId="0" fontId="50" fillId="3" borderId="0" xfId="0" applyFont="1" applyFill="1"/>
    <xf numFmtId="0" fontId="51" fillId="25" borderId="50" xfId="0" applyFont="1" applyFill="1" applyBorder="1" applyAlignment="1">
      <alignment horizontal="left" indent="5"/>
    </xf>
    <xf numFmtId="0" fontId="27" fillId="16" borderId="4" xfId="0" applyFont="1" applyFill="1" applyBorder="1"/>
    <xf numFmtId="0" fontId="27" fillId="16" borderId="9" xfId="0" applyFont="1" applyFill="1" applyBorder="1"/>
    <xf numFmtId="0" fontId="31" fillId="16" borderId="122" xfId="0" applyFont="1" applyFill="1" applyBorder="1"/>
    <xf numFmtId="0" fontId="31" fillId="16" borderId="125" xfId="0" applyFont="1" applyFill="1" applyBorder="1"/>
    <xf numFmtId="0" fontId="10" fillId="18" borderId="4" xfId="0" applyFont="1" applyFill="1" applyBorder="1" applyProtection="1">
      <protection hidden="1"/>
    </xf>
    <xf numFmtId="0" fontId="2" fillId="4" borderId="3" xfId="0" applyFont="1" applyFill="1" applyBorder="1" applyAlignment="1">
      <alignment horizontal="center"/>
    </xf>
    <xf numFmtId="0" fontId="8" fillId="3" borderId="15" xfId="0" applyFont="1" applyFill="1" applyBorder="1" applyAlignment="1" applyProtection="1">
      <alignment horizontal="center"/>
      <protection hidden="1"/>
    </xf>
    <xf numFmtId="0" fontId="8" fillId="5" borderId="15" xfId="0" applyFont="1" applyFill="1" applyBorder="1" applyAlignment="1">
      <alignment horizontal="center"/>
    </xf>
    <xf numFmtId="0" fontId="0" fillId="5" borderId="15" xfId="0" applyFill="1" applyBorder="1" applyAlignment="1">
      <alignment horizontal="center"/>
    </xf>
    <xf numFmtId="0" fontId="0" fillId="5" borderId="15" xfId="0" quotePrefix="1" applyFill="1" applyBorder="1" applyAlignment="1">
      <alignment horizontal="center"/>
    </xf>
    <xf numFmtId="0" fontId="10" fillId="3" borderId="122" xfId="0" applyFont="1" applyFill="1" applyBorder="1" applyProtection="1">
      <protection hidden="1"/>
    </xf>
    <xf numFmtId="0" fontId="0" fillId="3" borderId="99" xfId="0" applyFill="1" applyBorder="1" applyProtection="1">
      <protection hidden="1"/>
    </xf>
    <xf numFmtId="0" fontId="0" fillId="3" borderId="123" xfId="0" applyFill="1" applyBorder="1" applyProtection="1">
      <protection hidden="1"/>
    </xf>
    <xf numFmtId="0" fontId="2" fillId="3" borderId="77" xfId="0" applyFont="1" applyFill="1" applyBorder="1" applyAlignment="1" applyProtection="1">
      <alignment horizontal="center"/>
      <protection hidden="1"/>
    </xf>
    <xf numFmtId="49" fontId="2" fillId="5" borderId="77" xfId="0" applyNumberFormat="1" applyFont="1" applyFill="1" applyBorder="1" applyAlignment="1">
      <alignment horizontal="center"/>
    </xf>
    <xf numFmtId="0" fontId="2" fillId="4" borderId="78" xfId="0" applyFont="1" applyFill="1" applyBorder="1" applyAlignment="1">
      <alignment horizontal="center"/>
    </xf>
    <xf numFmtId="49" fontId="0" fillId="5" borderId="77" xfId="0" applyNumberFormat="1" applyFill="1" applyBorder="1"/>
    <xf numFmtId="0" fontId="0" fillId="4" borderId="78" xfId="0" applyFill="1" applyBorder="1"/>
    <xf numFmtId="164" fontId="4" fillId="0" borderId="15" xfId="0" applyNumberFormat="1" applyFont="1" applyBorder="1" applyProtection="1">
      <protection locked="0" hidden="1"/>
    </xf>
    <xf numFmtId="0" fontId="53" fillId="30" borderId="129" xfId="0" applyFont="1" applyFill="1" applyBorder="1" applyAlignment="1">
      <alignment horizontal="center" vertical="center"/>
    </xf>
    <xf numFmtId="0" fontId="53" fillId="30" borderId="131" xfId="0" applyFont="1" applyFill="1" applyBorder="1" applyAlignment="1">
      <alignment horizontal="center" vertical="center" wrapText="1"/>
    </xf>
    <xf numFmtId="0" fontId="53" fillId="16" borderId="0" xfId="0" applyFont="1" applyFill="1" applyAlignment="1">
      <alignment vertical="center" wrapText="1"/>
    </xf>
    <xf numFmtId="0" fontId="0" fillId="21" borderId="5" xfId="0" applyFill="1" applyBorder="1"/>
    <xf numFmtId="0" fontId="11" fillId="21" borderId="5" xfId="0" applyFont="1" applyFill="1" applyBorder="1" applyAlignment="1">
      <alignment vertical="center"/>
    </xf>
    <xf numFmtId="0" fontId="12" fillId="21" borderId="5" xfId="0" applyFont="1" applyFill="1" applyBorder="1" applyAlignment="1">
      <alignment vertical="center"/>
    </xf>
    <xf numFmtId="178" fontId="2" fillId="16" borderId="0" xfId="0" applyNumberFormat="1" applyFont="1" applyFill="1"/>
    <xf numFmtId="0" fontId="12" fillId="16" borderId="0" xfId="0" applyFont="1" applyFill="1"/>
    <xf numFmtId="178" fontId="12" fillId="16" borderId="0" xfId="0" applyNumberFormat="1" applyFont="1" applyFill="1"/>
    <xf numFmtId="0" fontId="54" fillId="16" borderId="0" xfId="0" applyFont="1" applyFill="1" applyAlignment="1">
      <alignment horizontal="right"/>
    </xf>
    <xf numFmtId="0" fontId="9" fillId="13" borderId="0" xfId="0" applyFont="1" applyFill="1" applyAlignment="1" applyProtection="1">
      <alignment horizontal="left"/>
      <protection hidden="1"/>
    </xf>
    <xf numFmtId="0" fontId="8" fillId="13" borderId="0" xfId="0" applyFont="1" applyFill="1" applyAlignment="1">
      <alignment vertical="center"/>
    </xf>
    <xf numFmtId="0" fontId="8" fillId="13" borderId="8" xfId="0" applyFont="1" applyFill="1" applyBorder="1"/>
    <xf numFmtId="0" fontId="4" fillId="3" borderId="72" xfId="0" applyFont="1" applyFill="1" applyBorder="1" applyAlignment="1">
      <alignment horizontal="center" vertical="center"/>
    </xf>
    <xf numFmtId="177" fontId="8" fillId="7" borderId="72" xfId="0" applyNumberFormat="1" applyFont="1" applyFill="1" applyBorder="1" applyAlignment="1" applyProtection="1">
      <alignment horizontal="right" vertical="center" indent="1"/>
      <protection hidden="1"/>
    </xf>
    <xf numFmtId="0" fontId="8" fillId="13" borderId="22" xfId="0" applyFont="1" applyFill="1" applyBorder="1" applyAlignment="1">
      <alignment vertical="center"/>
    </xf>
    <xf numFmtId="0" fontId="8" fillId="13" borderId="16" xfId="0" applyFont="1" applyFill="1" applyBorder="1" applyAlignment="1">
      <alignment vertical="center"/>
    </xf>
    <xf numFmtId="0" fontId="0" fillId="13" borderId="132" xfId="0" applyFill="1" applyBorder="1"/>
    <xf numFmtId="1" fontId="0" fillId="21" borderId="23" xfId="0" applyNumberFormat="1" applyFill="1" applyBorder="1" applyProtection="1">
      <protection locked="0"/>
    </xf>
    <xf numFmtId="1" fontId="0" fillId="21" borderId="34" xfId="0" applyNumberFormat="1" applyFill="1" applyBorder="1" applyProtection="1">
      <protection locked="0"/>
    </xf>
    <xf numFmtId="0" fontId="6" fillId="21" borderId="25" xfId="0" applyFont="1" applyFill="1" applyBorder="1" applyAlignment="1">
      <alignment horizontal="center"/>
    </xf>
    <xf numFmtId="0" fontId="6" fillId="21" borderId="14" xfId="0" applyFont="1" applyFill="1" applyBorder="1" applyAlignment="1">
      <alignment horizontal="center"/>
    </xf>
    <xf numFmtId="0" fontId="6" fillId="21" borderId="13" xfId="0" applyFont="1" applyFill="1" applyBorder="1" applyAlignment="1">
      <alignment horizontal="center"/>
    </xf>
    <xf numFmtId="0" fontId="7" fillId="21" borderId="14" xfId="0" applyFont="1" applyFill="1" applyBorder="1" applyAlignment="1">
      <alignment horizontal="center" vertical="center"/>
    </xf>
    <xf numFmtId="0" fontId="0" fillId="21" borderId="25" xfId="0" applyFill="1" applyBorder="1"/>
    <xf numFmtId="0" fontId="4" fillId="21" borderId="14" xfId="0" applyFont="1" applyFill="1" applyBorder="1" applyAlignment="1">
      <alignment horizontal="center"/>
    </xf>
    <xf numFmtId="0" fontId="6" fillId="21" borderId="14" xfId="0" applyFont="1" applyFill="1" applyBorder="1"/>
    <xf numFmtId="0" fontId="6" fillId="21" borderId="104" xfId="0" applyFont="1" applyFill="1" applyBorder="1"/>
    <xf numFmtId="0" fontId="0" fillId="33" borderId="14" xfId="0" applyFill="1" applyBorder="1"/>
    <xf numFmtId="0" fontId="0" fillId="33" borderId="13" xfId="0" applyFill="1" applyBorder="1"/>
    <xf numFmtId="1" fontId="0" fillId="33" borderId="30" xfId="0" applyNumberFormat="1" applyFill="1" applyBorder="1" applyProtection="1">
      <protection locked="0"/>
    </xf>
    <xf numFmtId="1" fontId="0" fillId="33" borderId="34" xfId="0" applyNumberFormat="1" applyFill="1" applyBorder="1" applyProtection="1">
      <protection locked="0"/>
    </xf>
    <xf numFmtId="0" fontId="2" fillId="24" borderId="50" xfId="0" applyFont="1" applyFill="1" applyBorder="1" applyAlignment="1">
      <alignment horizontal="left" indent="2"/>
    </xf>
    <xf numFmtId="0" fontId="0" fillId="24" borderId="53" xfId="0" applyFill="1" applyBorder="1"/>
    <xf numFmtId="0" fontId="4" fillId="24" borderId="48" xfId="0" applyFont="1" applyFill="1" applyBorder="1" applyAlignment="1">
      <alignment horizontal="left" indent="1"/>
    </xf>
    <xf numFmtId="0" fontId="7" fillId="24" borderId="49" xfId="0" applyFont="1" applyFill="1" applyBorder="1" applyAlignment="1">
      <alignment horizontal="left"/>
    </xf>
    <xf numFmtId="0" fontId="4" fillId="24" borderId="48" xfId="0" applyFont="1" applyFill="1" applyBorder="1" applyAlignment="1">
      <alignment horizontal="left" indent="4"/>
    </xf>
    <xf numFmtId="0" fontId="7" fillId="24" borderId="50" xfId="0" applyFont="1" applyFill="1" applyBorder="1" applyAlignment="1">
      <alignment horizontal="left"/>
    </xf>
    <xf numFmtId="0" fontId="6" fillId="24" borderId="51" xfId="0" applyFont="1" applyFill="1" applyBorder="1" applyAlignment="1">
      <alignment horizontal="center"/>
    </xf>
    <xf numFmtId="0" fontId="6" fillId="24" borderId="4" xfId="0" applyFont="1" applyFill="1" applyBorder="1" applyAlignment="1">
      <alignment horizontal="center"/>
    </xf>
    <xf numFmtId="0" fontId="6" fillId="24" borderId="52" xfId="0" applyFont="1" applyFill="1" applyBorder="1" applyAlignment="1">
      <alignment horizontal="center"/>
    </xf>
    <xf numFmtId="0" fontId="6" fillId="24" borderId="0" xfId="0" applyFont="1" applyFill="1" applyAlignment="1">
      <alignment horizontal="center"/>
    </xf>
    <xf numFmtId="0" fontId="6" fillId="24" borderId="128" xfId="0" applyFont="1" applyFill="1" applyBorder="1" applyAlignment="1">
      <alignment horizontal="center"/>
    </xf>
    <xf numFmtId="0" fontId="6" fillId="24" borderId="11" xfId="0" applyFont="1" applyFill="1" applyBorder="1" applyAlignment="1">
      <alignment horizontal="center"/>
    </xf>
    <xf numFmtId="165" fontId="0" fillId="34" borderId="97" xfId="0" applyNumberFormat="1" applyFill="1" applyBorder="1" applyProtection="1">
      <protection hidden="1"/>
    </xf>
    <xf numFmtId="165" fontId="0" fillId="34" borderId="98" xfId="0" applyNumberFormat="1" applyFill="1" applyBorder="1" applyProtection="1">
      <protection hidden="1"/>
    </xf>
    <xf numFmtId="0" fontId="6" fillId="32" borderId="61" xfId="0" applyFont="1" applyFill="1" applyBorder="1" applyAlignment="1">
      <alignment horizontal="center"/>
    </xf>
    <xf numFmtId="0" fontId="56" fillId="31" borderId="0" xfId="0" applyFont="1" applyFill="1" applyAlignment="1">
      <alignment horizontal="left" vertical="top" indent="2"/>
    </xf>
    <xf numFmtId="0" fontId="1" fillId="31" borderId="0" xfId="0" applyFont="1" applyFill="1"/>
    <xf numFmtId="0" fontId="0" fillId="35" borderId="4" xfId="0" applyFill="1" applyBorder="1"/>
    <xf numFmtId="0" fontId="0" fillId="35" borderId="5" xfId="0" applyFill="1" applyBorder="1"/>
    <xf numFmtId="0" fontId="2" fillId="35" borderId="5" xfId="0" applyFont="1" applyFill="1" applyBorder="1"/>
    <xf numFmtId="0" fontId="0" fillId="35" borderId="7" xfId="0" applyFill="1" applyBorder="1"/>
    <xf numFmtId="0" fontId="0" fillId="35" borderId="0" xfId="0" applyFill="1"/>
    <xf numFmtId="0" fontId="4" fillId="35" borderId="0" xfId="0" applyFont="1" applyFill="1"/>
    <xf numFmtId="0" fontId="9" fillId="35" borderId="0" xfId="0" applyFont="1" applyFill="1" applyProtection="1">
      <protection hidden="1"/>
    </xf>
    <xf numFmtId="0" fontId="0" fillId="35" borderId="105" xfId="0" applyFill="1" applyBorder="1"/>
    <xf numFmtId="0" fontId="0" fillId="35" borderId="106" xfId="0" applyFill="1" applyBorder="1"/>
    <xf numFmtId="0" fontId="2" fillId="35" borderId="0" xfId="0" applyFont="1" applyFill="1"/>
    <xf numFmtId="0" fontId="9" fillId="35" borderId="0" xfId="0" applyFont="1" applyFill="1"/>
    <xf numFmtId="176" fontId="9" fillId="35" borderId="0" xfId="0" applyNumberFormat="1" applyFont="1" applyFill="1"/>
    <xf numFmtId="0" fontId="0" fillId="35" borderId="9" xfId="0" applyFill="1" applyBorder="1"/>
    <xf numFmtId="0" fontId="2" fillId="35" borderId="17" xfId="0" applyFont="1" applyFill="1" applyBorder="1"/>
    <xf numFmtId="0" fontId="0" fillId="35" borderId="17" xfId="0" applyFill="1" applyBorder="1"/>
    <xf numFmtId="0" fontId="9" fillId="35" borderId="17" xfId="0" applyFont="1" applyFill="1" applyBorder="1"/>
    <xf numFmtId="171" fontId="9" fillId="35" borderId="17" xfId="0" applyNumberFormat="1" applyFont="1" applyFill="1" applyBorder="1"/>
    <xf numFmtId="0" fontId="31" fillId="35" borderId="0" xfId="0" applyFont="1" applyFill="1" applyAlignment="1">
      <alignment horizontal="left"/>
    </xf>
    <xf numFmtId="0" fontId="31" fillId="35" borderId="0" xfId="0" applyFont="1" applyFill="1" applyAlignment="1">
      <alignment horizontal="right"/>
    </xf>
    <xf numFmtId="176" fontId="31" fillId="35" borderId="0" xfId="0" applyNumberFormat="1" applyFont="1" applyFill="1"/>
    <xf numFmtId="0" fontId="9" fillId="35" borderId="17" xfId="0" applyFont="1" applyFill="1" applyBorder="1" applyAlignment="1">
      <alignment horizontal="right"/>
    </xf>
    <xf numFmtId="0" fontId="31" fillId="35" borderId="0" xfId="0" applyFont="1" applyFill="1"/>
    <xf numFmtId="49" fontId="1" fillId="35" borderId="0" xfId="0" applyNumberFormat="1" applyFont="1" applyFill="1"/>
    <xf numFmtId="0" fontId="0" fillId="35" borderId="8" xfId="0" applyFill="1" applyBorder="1"/>
    <xf numFmtId="0" fontId="0" fillId="35" borderId="0" xfId="0" applyFill="1" applyAlignment="1">
      <alignment horizontal="right"/>
    </xf>
    <xf numFmtId="0" fontId="0" fillId="35" borderId="17" xfId="0" applyFill="1" applyBorder="1" applyAlignment="1">
      <alignment horizontal="right"/>
    </xf>
    <xf numFmtId="0" fontId="1" fillId="35" borderId="0" xfId="0" applyFont="1" applyFill="1"/>
    <xf numFmtId="0" fontId="0" fillId="35" borderId="113" xfId="0" applyFill="1" applyBorder="1"/>
    <xf numFmtId="0" fontId="2" fillId="35" borderId="114" xfId="0" applyFont="1" applyFill="1" applyBorder="1"/>
    <xf numFmtId="0" fontId="0" fillId="35" borderId="114" xfId="0" applyFill="1" applyBorder="1"/>
    <xf numFmtId="0" fontId="6" fillId="35" borderId="0" xfId="0" applyFont="1" applyFill="1"/>
    <xf numFmtId="0" fontId="0" fillId="35" borderId="107" xfId="0" applyFill="1" applyBorder="1"/>
    <xf numFmtId="166" fontId="9" fillId="35" borderId="0" xfId="0" applyNumberFormat="1" applyFont="1" applyFill="1"/>
    <xf numFmtId="166" fontId="9" fillId="35" borderId="17" xfId="0" applyNumberFormat="1" applyFont="1" applyFill="1" applyBorder="1"/>
    <xf numFmtId="0" fontId="0" fillId="35" borderId="10" xfId="0" applyFill="1" applyBorder="1"/>
    <xf numFmtId="0" fontId="0" fillId="35" borderId="115" xfId="0" applyFill="1" applyBorder="1"/>
    <xf numFmtId="164" fontId="0" fillId="35" borderId="0" xfId="0" applyNumberFormat="1" applyFill="1"/>
    <xf numFmtId="1" fontId="0" fillId="35" borderId="3" xfId="0" applyNumberFormat="1" applyFill="1" applyBorder="1" applyProtection="1">
      <protection locked="0"/>
    </xf>
    <xf numFmtId="0" fontId="0" fillId="35" borderId="30" xfId="0" applyFill="1" applyBorder="1"/>
    <xf numFmtId="164" fontId="0" fillId="35" borderId="8" xfId="0" applyNumberFormat="1" applyFill="1" applyBorder="1"/>
    <xf numFmtId="164" fontId="0" fillId="35" borderId="106" xfId="0" applyNumberFormat="1" applyFill="1" applyBorder="1"/>
    <xf numFmtId="166" fontId="0" fillId="35" borderId="0" xfId="0" applyNumberFormat="1" applyFill="1"/>
    <xf numFmtId="166" fontId="0" fillId="35" borderId="106" xfId="0" applyNumberFormat="1" applyFill="1" applyBorder="1"/>
    <xf numFmtId="49" fontId="0" fillId="5" borderId="133" xfId="0" applyNumberFormat="1" applyFill="1" applyBorder="1"/>
    <xf numFmtId="0" fontId="0" fillId="4" borderId="44" xfId="0" applyFill="1" applyBorder="1"/>
    <xf numFmtId="0" fontId="0" fillId="4" borderId="134" xfId="0" applyFill="1" applyBorder="1"/>
    <xf numFmtId="0" fontId="4" fillId="18" borderId="0" xfId="0" applyFont="1" applyFill="1"/>
    <xf numFmtId="0" fontId="1" fillId="35" borderId="0" xfId="0" applyFont="1" applyFill="1" applyAlignment="1">
      <alignment horizontal="left" indent="2"/>
    </xf>
    <xf numFmtId="0" fontId="57" fillId="3" borderId="67" xfId="0" applyFont="1" applyFill="1" applyBorder="1" applyProtection="1">
      <protection hidden="1"/>
    </xf>
    <xf numFmtId="0" fontId="57" fillId="3" borderId="0" xfId="0" applyFont="1" applyFill="1" applyProtection="1">
      <protection hidden="1"/>
    </xf>
    <xf numFmtId="0" fontId="3" fillId="3" borderId="4" xfId="0" applyFont="1" applyFill="1" applyBorder="1" applyAlignment="1">
      <alignment horizontal="center" wrapText="1"/>
    </xf>
    <xf numFmtId="0" fontId="3" fillId="3" borderId="5" xfId="0" applyFont="1" applyFill="1" applyBorder="1" applyAlignment="1">
      <alignment horizontal="center"/>
    </xf>
    <xf numFmtId="0" fontId="3" fillId="3" borderId="6" xfId="0" applyFont="1" applyFill="1" applyBorder="1" applyAlignment="1">
      <alignment horizontal="center"/>
    </xf>
    <xf numFmtId="0" fontId="4" fillId="3" borderId="23" xfId="0" applyFont="1" applyFill="1" applyBorder="1" applyAlignment="1">
      <alignment horizontal="center" vertical="center" wrapText="1"/>
    </xf>
    <xf numFmtId="0" fontId="0" fillId="3" borderId="14" xfId="0" applyFill="1" applyBorder="1" applyAlignment="1">
      <alignment horizontal="center" wrapText="1"/>
    </xf>
    <xf numFmtId="0" fontId="0" fillId="3" borderId="104" xfId="0" applyFill="1" applyBorder="1" applyAlignment="1">
      <alignment horizontal="center" wrapText="1"/>
    </xf>
  </cellXfs>
  <cellStyles count="2">
    <cellStyle name="Hyperlink" xfId="1" builtinId="8"/>
    <cellStyle name="Normal" xfId="0" builtinId="0"/>
  </cellStyles>
  <dxfs count="333">
    <dxf>
      <fill>
        <patternFill>
          <bgColor indexed="22"/>
        </patternFill>
      </fill>
    </dxf>
    <dxf>
      <font>
        <b/>
        <i val="0"/>
        <condense val="0"/>
        <extend val="0"/>
        <color auto="1"/>
      </font>
      <fill>
        <patternFill>
          <bgColor indexed="29"/>
        </patternFill>
      </fill>
    </dxf>
    <dxf>
      <font>
        <b/>
        <i val="0"/>
        <condense val="0"/>
        <extend val="0"/>
        <color auto="1"/>
      </font>
      <fill>
        <patternFill>
          <bgColor indexed="29"/>
        </patternFill>
      </fill>
    </dxf>
    <dxf>
      <font>
        <b/>
        <i val="0"/>
        <condense val="0"/>
        <extend val="0"/>
        <color auto="1"/>
      </font>
      <fill>
        <patternFill>
          <bgColor indexed="29"/>
        </patternFill>
      </fill>
    </dxf>
    <dxf>
      <font>
        <b/>
        <i val="0"/>
        <condense val="0"/>
        <extend val="0"/>
        <color auto="1"/>
      </font>
      <fill>
        <patternFill>
          <bgColor indexed="29"/>
        </patternFill>
      </fill>
    </dxf>
    <dxf>
      <font>
        <b/>
        <i val="0"/>
        <condense val="0"/>
        <extend val="0"/>
        <color auto="1"/>
      </font>
      <fill>
        <patternFill>
          <bgColor indexed="29"/>
        </patternFill>
      </fill>
    </dxf>
    <dxf>
      <font>
        <b/>
        <i val="0"/>
        <condense val="0"/>
        <extend val="0"/>
        <color indexed="8"/>
      </font>
      <fill>
        <patternFill>
          <bgColor indexed="10"/>
        </patternFill>
      </fill>
    </dxf>
    <dxf>
      <font>
        <b/>
        <i val="0"/>
        <condense val="0"/>
        <extend val="0"/>
        <color auto="1"/>
      </font>
      <fill>
        <patternFill>
          <bgColor indexed="29"/>
        </patternFill>
      </fill>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1"/>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0"/>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10"/>
      </font>
      <fill>
        <patternFill>
          <bgColor indexed="31"/>
        </patternFill>
      </fill>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10"/>
      </font>
      <fill>
        <patternFill>
          <bgColor indexed="31"/>
        </patternFill>
      </fill>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0"/>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10"/>
        </patternFill>
      </fill>
      <border>
        <left/>
        <right style="thin">
          <color indexed="64"/>
        </right>
        <top style="thin">
          <color indexed="64"/>
        </top>
        <bottom style="thin">
          <color indexed="64"/>
        </bottom>
      </border>
    </dxf>
    <dxf>
      <fill>
        <patternFill>
          <bgColor indexed="29"/>
        </patternFill>
      </fill>
    </dxf>
    <dxf>
      <fill>
        <patternFill>
          <bgColor indexed="10"/>
        </patternFill>
      </fill>
    </dxf>
    <dxf>
      <font>
        <b/>
        <i val="0"/>
        <condense val="0"/>
        <extend val="0"/>
        <color indexed="8"/>
      </font>
      <fill>
        <patternFill>
          <bgColor indexed="34"/>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10"/>
        </patternFill>
      </fill>
      <border>
        <left style="thin">
          <color indexed="64"/>
        </left>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22"/>
        </patternFill>
      </fill>
      <border>
        <left/>
        <right/>
        <top/>
        <bottom/>
      </border>
    </dxf>
    <dxf>
      <font>
        <b/>
        <i val="0"/>
        <condense val="0"/>
        <extend val="0"/>
        <color indexed="8"/>
      </font>
      <fill>
        <patternFill>
          <bgColor indexed="10"/>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bottom style="thin">
          <color indexed="64"/>
        </bottom>
      </border>
    </dxf>
    <dxf>
      <font>
        <b/>
        <i val="0"/>
        <condense val="0"/>
        <extend val="0"/>
        <color indexed="8"/>
      </font>
      <fill>
        <patternFill>
          <bgColor indexed="29"/>
        </patternFill>
      </fill>
      <border>
        <left style="thin">
          <color indexed="64"/>
        </left>
        <right style="thin">
          <color indexed="64"/>
        </right>
        <top/>
        <bottom/>
      </border>
    </dxf>
    <dxf>
      <font>
        <b/>
        <i val="0"/>
        <condense val="0"/>
        <extend val="0"/>
        <color indexed="8"/>
      </font>
      <fill>
        <patternFill>
          <bgColor indexed="29"/>
        </patternFill>
      </fill>
      <border>
        <left style="thin">
          <color indexed="64"/>
        </left>
        <right style="thin">
          <color indexed="64"/>
        </right>
        <top/>
        <bottom/>
      </border>
    </dxf>
    <dxf>
      <font>
        <b/>
        <i val="0"/>
        <condense val="0"/>
        <extend val="0"/>
        <color indexed="8"/>
      </font>
      <fill>
        <patternFill>
          <bgColor indexed="29"/>
        </patternFill>
      </fill>
      <border>
        <left style="thin">
          <color indexed="64"/>
        </left>
        <right style="thin">
          <color indexed="64"/>
        </right>
        <top style="thin">
          <color indexed="64"/>
        </top>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11"/>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val="0"/>
        <i val="0"/>
        <condense val="0"/>
        <extend val="0"/>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0"/>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10"/>
      </font>
      <fill>
        <patternFill>
          <bgColor indexed="31"/>
        </patternFill>
      </fill>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10"/>
      </font>
      <fill>
        <patternFill>
          <bgColor indexed="31"/>
        </patternFill>
      </fill>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0"/>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val="0"/>
        <i val="0"/>
        <condense val="0"/>
        <extend val="0"/>
        <color indexed="8"/>
      </font>
      <fill>
        <patternFill>
          <bgColor indexed="29"/>
        </patternFill>
      </fill>
      <border>
        <left/>
        <right style="thin">
          <color indexed="64"/>
        </right>
        <top style="thin">
          <color indexed="64"/>
        </top>
        <bottom style="thin">
          <color indexed="64"/>
        </bottom>
      </border>
    </dxf>
    <dxf>
      <font>
        <b val="0"/>
        <i val="0"/>
        <condense val="0"/>
        <extend val="0"/>
        <color indexed="8"/>
      </font>
      <fill>
        <patternFill>
          <bgColor indexed="34"/>
        </patternFill>
      </fill>
      <border>
        <left/>
        <right style="thin">
          <color indexed="64"/>
        </right>
        <top style="thin">
          <color indexed="64"/>
        </top>
        <bottom style="thin">
          <color indexed="64"/>
        </bottom>
      </border>
    </dxf>
    <dxf>
      <font>
        <b/>
        <i val="0"/>
        <condense val="0"/>
        <extend val="0"/>
        <color indexed="8"/>
      </font>
      <fill>
        <patternFill>
          <bgColor indexed="10"/>
        </patternFill>
      </fill>
      <border>
        <left/>
        <right style="thin">
          <color indexed="64"/>
        </right>
        <top style="thin">
          <color indexed="64"/>
        </top>
        <bottom style="thin">
          <color indexed="64"/>
        </bottom>
      </border>
    </dxf>
    <dxf>
      <fill>
        <patternFill>
          <bgColor indexed="29"/>
        </patternFill>
      </fill>
    </dxf>
    <dxf>
      <fill>
        <patternFill>
          <bgColor indexed="10"/>
        </patternFill>
      </fill>
    </dxf>
    <dxf>
      <font>
        <b/>
        <i val="0"/>
        <condense val="0"/>
        <extend val="0"/>
        <color indexed="8"/>
      </font>
      <fill>
        <patternFill>
          <bgColor indexed="29"/>
        </patternFill>
      </fill>
      <border>
        <left style="thin">
          <color indexed="64"/>
        </left>
        <right/>
        <top style="thin">
          <color indexed="64"/>
        </top>
        <bottom style="thin">
          <color indexed="64"/>
        </bottom>
      </border>
    </dxf>
    <dxf>
      <font>
        <b val="0"/>
        <i val="0"/>
        <condense val="0"/>
        <extend val="0"/>
        <color indexed="8"/>
      </font>
      <fill>
        <patternFill>
          <bgColor indexed="29"/>
        </patternFill>
      </fill>
      <border>
        <left style="thin">
          <color indexed="64"/>
        </left>
        <right/>
        <top style="thin">
          <color indexed="64"/>
        </top>
        <bottom style="thin">
          <color indexed="64"/>
        </bottom>
      </border>
    </dxf>
    <dxf>
      <font>
        <b val="0"/>
        <i val="0"/>
        <condense val="0"/>
        <extend val="0"/>
        <color indexed="8"/>
      </font>
      <fill>
        <patternFill>
          <bgColor indexed="34"/>
        </patternFill>
      </fill>
      <border>
        <left style="thin">
          <color indexed="64"/>
        </left>
        <right/>
        <top style="thin">
          <color indexed="64"/>
        </top>
        <bottom style="thin">
          <color indexed="64"/>
        </bottom>
      </border>
    </dxf>
    <dxf>
      <font>
        <b/>
        <i val="0"/>
        <condense val="0"/>
        <extend val="0"/>
        <color indexed="8"/>
      </font>
      <fill>
        <patternFill>
          <bgColor indexed="10"/>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bottom style="thin">
          <color indexed="64"/>
        </bottom>
      </border>
    </dxf>
    <dxf>
      <font>
        <b/>
        <i val="0"/>
        <condense val="0"/>
        <extend val="0"/>
        <color indexed="8"/>
      </font>
      <fill>
        <patternFill>
          <bgColor indexed="29"/>
        </patternFill>
      </fill>
      <border>
        <left style="thin">
          <color indexed="64"/>
        </left>
        <right style="thin">
          <color indexed="64"/>
        </right>
      </border>
    </dxf>
    <dxf>
      <font>
        <b/>
        <i val="0"/>
        <condense val="0"/>
        <extend val="0"/>
        <color indexed="8"/>
      </font>
      <fill>
        <patternFill>
          <bgColor indexed="29"/>
        </patternFill>
      </fill>
      <border>
        <left style="thin">
          <color indexed="64"/>
        </left>
        <right style="thin">
          <color indexed="64"/>
        </right>
      </border>
    </dxf>
    <dxf>
      <font>
        <b/>
        <i val="0"/>
        <condense val="0"/>
        <extend val="0"/>
        <color indexed="8"/>
      </font>
      <fill>
        <patternFill>
          <bgColor indexed="29"/>
        </patternFill>
      </fill>
      <border>
        <left style="thin">
          <color indexed="64"/>
        </left>
        <right style="thin">
          <color indexed="64"/>
        </right>
      </border>
    </dxf>
    <dxf>
      <font>
        <b/>
        <i val="0"/>
        <condense val="0"/>
        <extend val="0"/>
        <color indexed="8"/>
      </font>
      <fill>
        <patternFill>
          <bgColor indexed="29"/>
        </patternFill>
      </fill>
      <border>
        <left style="thin">
          <color indexed="64"/>
        </left>
        <right style="thin">
          <color indexed="64"/>
        </right>
        <top style="thin">
          <color indexed="64"/>
        </top>
      </border>
    </dxf>
    <dxf>
      <font>
        <b val="0"/>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0"/>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0"/>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0"/>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10"/>
      </font>
      <fill>
        <patternFill>
          <bgColor indexed="31"/>
        </patternFill>
      </fill>
    </dxf>
    <dxf>
      <font>
        <condense val="0"/>
        <extend val="0"/>
        <color indexed="10"/>
      </font>
    </dxf>
    <dxf>
      <font>
        <condense val="0"/>
        <extend val="0"/>
        <color indexed="10"/>
      </font>
    </dxf>
    <dxf>
      <font>
        <b/>
        <i val="0"/>
        <condense val="0"/>
        <extend val="0"/>
        <color indexed="10"/>
      </font>
      <fill>
        <patternFill>
          <bgColor indexed="31"/>
        </patternFill>
      </fill>
    </dxf>
    <dxf>
      <font>
        <b/>
        <i val="0"/>
        <condense val="0"/>
        <extend val="0"/>
        <color indexed="10"/>
      </font>
      <fill>
        <patternFill>
          <bgColor indexed="31"/>
        </patternFill>
      </fill>
    </dxf>
    <dxf>
      <fill>
        <patternFill>
          <bgColor indexed="12"/>
        </patternFill>
      </fill>
    </dxf>
    <dxf>
      <fill>
        <patternFill>
          <bgColor indexed="12"/>
        </patternFill>
      </fill>
    </dxf>
    <dxf>
      <fill>
        <patternFill>
          <bgColor indexed="12"/>
        </patternFill>
      </fill>
    </dxf>
    <dxf>
      <fill>
        <patternFill>
          <bgColor indexed="12"/>
        </patternFill>
      </fill>
    </dxf>
    <dxf>
      <font>
        <condense val="0"/>
        <extend val="0"/>
        <color indexed="10"/>
      </font>
    </dxf>
    <dxf>
      <font>
        <condense val="0"/>
        <extend val="0"/>
        <color indexed="9"/>
      </font>
      <fill>
        <patternFill>
          <bgColor indexed="12"/>
        </patternFill>
      </fill>
    </dxf>
    <dxf>
      <font>
        <condense val="0"/>
        <extend val="0"/>
        <color indexed="10"/>
      </font>
    </dxf>
    <dxf>
      <font>
        <b/>
        <i val="0"/>
        <condense val="0"/>
        <extend val="0"/>
        <color indexed="10"/>
      </font>
      <fill>
        <patternFill>
          <bgColor indexed="31"/>
        </patternFill>
      </fill>
    </dxf>
    <dxf>
      <font>
        <condense val="0"/>
        <extend val="0"/>
        <color indexed="9"/>
      </font>
      <fill>
        <patternFill>
          <bgColor indexed="12"/>
        </patternFill>
      </fill>
    </dxf>
    <dxf>
      <font>
        <b/>
        <i val="0"/>
        <condense val="0"/>
        <extend val="0"/>
        <color indexed="10"/>
      </font>
      <fill>
        <patternFill>
          <bgColor indexed="31"/>
        </patternFill>
      </fill>
    </dxf>
    <dxf>
      <font>
        <condense val="0"/>
        <extend val="0"/>
        <color indexed="10"/>
      </font>
    </dxf>
    <dxf>
      <font>
        <b/>
        <i val="0"/>
        <condense val="0"/>
        <extend val="0"/>
        <color indexed="10"/>
      </font>
      <fill>
        <patternFill>
          <bgColor indexed="31"/>
        </patternFill>
      </fill>
    </dxf>
    <dxf>
      <font>
        <condense val="0"/>
        <extend val="0"/>
        <color indexed="9"/>
      </font>
      <fill>
        <patternFill>
          <bgColor indexed="12"/>
        </patternFill>
      </fill>
    </dxf>
    <dxf>
      <font>
        <condense val="0"/>
        <extend val="0"/>
        <color indexed="8"/>
      </font>
    </dxf>
    <dxf>
      <font>
        <condense val="0"/>
        <extend val="0"/>
        <color indexed="8"/>
      </font>
    </dxf>
    <dxf>
      <font>
        <b/>
        <i val="0"/>
        <condense val="0"/>
        <extend val="0"/>
        <color indexed="9"/>
      </font>
      <fill>
        <patternFill>
          <bgColor indexed="12"/>
        </patternFill>
      </fill>
    </dxf>
    <dxf>
      <font>
        <b/>
        <i val="0"/>
        <condense val="0"/>
        <extend val="0"/>
        <color indexed="10"/>
      </font>
      <fill>
        <patternFill>
          <bgColor indexed="31"/>
        </patternFill>
      </fill>
    </dxf>
    <dxf>
      <font>
        <b/>
        <i val="0"/>
        <condense val="0"/>
        <extend val="0"/>
      </font>
      <fill>
        <patternFill>
          <bgColor indexed="29"/>
        </patternFill>
      </fill>
    </dxf>
    <dxf>
      <font>
        <b/>
        <i val="0"/>
        <condense val="0"/>
        <extend val="0"/>
        <color indexed="8"/>
      </font>
      <fill>
        <patternFill>
          <bgColor indexed="10"/>
        </patternFill>
      </fill>
    </dxf>
    <dxf>
      <font>
        <b/>
        <i val="0"/>
        <condense val="0"/>
        <extend val="0"/>
        <color indexed="8"/>
      </font>
      <fill>
        <patternFill>
          <bgColor indexed="10"/>
        </patternFill>
      </fill>
    </dxf>
    <dxf>
      <font>
        <b/>
        <i val="0"/>
        <condense val="0"/>
        <extend val="0"/>
      </font>
      <fill>
        <patternFill>
          <bgColor indexed="29"/>
        </patternFill>
      </fill>
    </dxf>
    <dxf>
      <font>
        <b/>
        <i val="0"/>
        <condense val="0"/>
        <extend val="0"/>
        <color indexed="8"/>
      </font>
      <fill>
        <patternFill>
          <bgColor indexed="10"/>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val="0"/>
        <i val="0"/>
        <condense val="0"/>
        <extend val="0"/>
        <color indexed="8"/>
      </font>
      <fill>
        <patternFill>
          <bgColor indexed="23"/>
        </patternFill>
      </fill>
    </dxf>
    <dxf>
      <font>
        <b/>
        <i val="0"/>
        <condense val="0"/>
        <extend val="0"/>
        <color indexed="8"/>
      </font>
      <fill>
        <patternFill>
          <bgColor indexed="29"/>
        </patternFill>
      </fill>
    </dxf>
    <dxf>
      <font>
        <b/>
        <i val="0"/>
        <condense val="0"/>
        <extend val="0"/>
        <color indexed="8"/>
      </font>
      <fill>
        <patternFill>
          <bgColor indexed="29"/>
        </patternFill>
      </fill>
    </dxf>
    <dxf>
      <font>
        <condense val="0"/>
        <extend val="0"/>
        <color indexed="8"/>
      </font>
      <fill>
        <patternFill>
          <bgColor indexed="23"/>
        </patternFill>
      </fill>
    </dxf>
    <dxf>
      <font>
        <b/>
        <i val="0"/>
        <condense val="0"/>
        <extend val="0"/>
        <color indexed="8"/>
      </font>
      <fill>
        <patternFill>
          <bgColor indexed="29"/>
        </patternFill>
      </fill>
    </dxf>
    <dxf>
      <font>
        <b val="0"/>
        <i val="0"/>
        <condense val="0"/>
        <extend val="0"/>
        <color indexed="8"/>
      </font>
      <fill>
        <patternFill>
          <bgColor indexed="23"/>
        </patternFill>
      </fill>
    </dxf>
    <dxf>
      <font>
        <b/>
        <i val="0"/>
        <condense val="0"/>
        <extend val="0"/>
        <color indexed="8"/>
      </font>
      <fill>
        <patternFill>
          <bgColor indexed="29"/>
        </patternFill>
      </fill>
    </dxf>
    <dxf>
      <font>
        <b/>
        <i val="0"/>
        <condense val="0"/>
        <extend val="0"/>
        <color indexed="8"/>
      </font>
      <fill>
        <patternFill>
          <bgColor indexed="10"/>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rgb="FFFF9999"/>
        </patternFill>
      </fill>
    </dxf>
    <dxf>
      <font>
        <b/>
        <i val="0"/>
        <condense val="0"/>
        <extend val="0"/>
        <color indexed="8"/>
      </font>
      <fill>
        <patternFill>
          <bgColor indexed="29"/>
        </patternFill>
      </fill>
    </dxf>
    <dxf>
      <font>
        <b/>
        <i val="0"/>
        <condense val="0"/>
        <extend val="0"/>
        <color indexed="8"/>
      </font>
      <fill>
        <patternFill>
          <bgColor indexed="29"/>
        </patternFill>
      </fill>
    </dxf>
    <dxf>
      <fill>
        <patternFill>
          <bgColor indexed="42"/>
        </patternFill>
      </fill>
    </dxf>
    <dxf>
      <font>
        <b val="0"/>
        <i val="0"/>
        <condense val="0"/>
        <extend val="0"/>
        <color auto="1"/>
      </font>
      <fill>
        <patternFill>
          <bgColor indexed="9"/>
        </patternFill>
      </fill>
    </dxf>
    <dxf>
      <font>
        <b/>
        <i val="0"/>
        <condense val="0"/>
        <extend val="0"/>
        <color indexed="8"/>
      </font>
      <fill>
        <patternFill>
          <bgColor indexed="29"/>
        </patternFill>
      </fill>
    </dxf>
    <dxf>
      <font>
        <b/>
        <i val="0"/>
        <condense val="0"/>
        <extend val="0"/>
        <color indexed="8"/>
      </font>
      <fill>
        <patternFill>
          <bgColor indexed="29"/>
        </patternFill>
      </fill>
    </dxf>
    <dxf>
      <font>
        <b val="0"/>
        <i val="0"/>
        <condense val="0"/>
        <extend val="0"/>
        <color indexed="8"/>
      </font>
      <fill>
        <patternFill>
          <bgColor rgb="FFFF8080"/>
        </patternFill>
      </fill>
    </dxf>
    <dxf>
      <font>
        <b/>
        <i val="0"/>
        <condense val="0"/>
        <extend val="0"/>
        <color indexed="8"/>
      </font>
      <fill>
        <patternFill>
          <bgColor indexed="29"/>
        </patternFill>
      </fill>
    </dxf>
    <dxf>
      <fill>
        <patternFill>
          <bgColor rgb="FFFFCCFF"/>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8"/>
      </font>
      <fill>
        <patternFill>
          <bgColor indexed="29"/>
        </patternFill>
      </fill>
    </dxf>
    <dxf>
      <fill>
        <patternFill patternType="lightUp">
          <bgColor rgb="FFCCFFFF"/>
        </patternFill>
      </fill>
    </dxf>
    <dxf>
      <font>
        <condense val="0"/>
        <extend val="0"/>
        <color indexed="8"/>
      </font>
      <fill>
        <patternFill patternType="solid">
          <bgColor indexed="9"/>
        </patternFill>
      </fill>
    </dxf>
    <dxf>
      <font>
        <b val="0"/>
        <i val="0"/>
        <condense val="0"/>
        <extend val="0"/>
        <color indexed="8"/>
      </font>
      <fill>
        <patternFill patternType="lightUp">
          <bgColor indexed="41"/>
        </patternFill>
      </fill>
    </dxf>
    <dxf>
      <font>
        <b val="0"/>
        <i val="0"/>
        <condense val="0"/>
        <extend val="0"/>
        <color indexed="8"/>
      </font>
      <fill>
        <patternFill patternType="solid">
          <bgColor indexed="10"/>
        </patternFill>
      </fill>
    </dxf>
    <dxf>
      <fill>
        <patternFill>
          <bgColor indexed="10"/>
        </patternFill>
      </fill>
    </dxf>
    <dxf>
      <fill>
        <patternFill>
          <bgColor indexed="10"/>
        </patternFill>
      </fill>
    </dxf>
    <dxf>
      <fill>
        <patternFill patternType="solid">
          <bgColor indexed="9"/>
        </patternFill>
      </fill>
    </dxf>
    <dxf>
      <fill>
        <patternFill>
          <bgColor rgb="FFFF9999"/>
        </patternFill>
      </fill>
    </dxf>
    <dxf>
      <font>
        <b/>
        <i val="0"/>
        <condense val="0"/>
        <extend val="0"/>
        <color indexed="10"/>
      </font>
    </dxf>
    <dxf>
      <font>
        <b/>
        <i val="0"/>
        <condense val="0"/>
        <extend val="0"/>
        <color indexed="10"/>
      </font>
    </dxf>
    <dxf>
      <font>
        <b/>
        <i val="0"/>
        <condense val="0"/>
        <extend val="0"/>
      </font>
      <fill>
        <patternFill>
          <bgColor indexed="29"/>
        </patternFill>
      </fill>
    </dxf>
    <dxf>
      <font>
        <b/>
        <i val="0"/>
        <condense val="0"/>
        <extend val="0"/>
      </font>
      <fill>
        <patternFill>
          <bgColor indexed="29"/>
        </patternFill>
      </fill>
    </dxf>
    <dxf>
      <font>
        <b/>
        <i val="0"/>
        <condense val="0"/>
        <extend val="0"/>
        <color indexed="8"/>
      </font>
      <fill>
        <patternFill>
          <bgColor indexed="10"/>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color indexed="8"/>
      </font>
      <fill>
        <patternFill>
          <bgColor indexed="10"/>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i val="0"/>
        <condense val="0"/>
        <extend val="0"/>
        <color indexed="10"/>
      </font>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10"/>
        </patternFill>
      </fill>
    </dxf>
    <dxf>
      <font>
        <b/>
        <i val="0"/>
        <condense val="0"/>
        <extend val="0"/>
        <color indexed="10"/>
      </font>
      <fill>
        <patternFill>
          <bgColor indexed="31"/>
        </patternFill>
      </fill>
    </dxf>
    <dxf>
      <font>
        <b/>
        <i val="0"/>
        <condense val="0"/>
        <extend val="0"/>
        <color indexed="10"/>
      </font>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10"/>
        </patternFill>
      </fill>
    </dxf>
    <dxf>
      <font>
        <b/>
        <i val="0"/>
        <condense val="0"/>
        <extend val="0"/>
      </font>
      <fill>
        <patternFill>
          <bgColor indexed="29"/>
        </patternFill>
      </fill>
    </dxf>
    <dxf>
      <font>
        <b/>
        <i val="0"/>
        <condense val="0"/>
        <extend val="0"/>
        <color indexed="8"/>
      </font>
      <fill>
        <patternFill>
          <bgColor indexed="10"/>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val="0"/>
        <i val="0"/>
        <condense val="0"/>
        <extend val="0"/>
        <color indexed="8"/>
      </font>
      <fill>
        <patternFill>
          <bgColor indexed="31"/>
        </patternFill>
      </fill>
    </dxf>
    <dxf>
      <font>
        <b val="0"/>
        <i val="0"/>
        <condense val="0"/>
        <extend val="0"/>
        <color indexed="8"/>
      </font>
      <fill>
        <patternFill>
          <bgColor indexed="31"/>
        </patternFill>
      </fill>
    </dxf>
    <dxf>
      <font>
        <condense val="0"/>
        <extend val="0"/>
        <color indexed="8"/>
      </font>
      <fill>
        <patternFill>
          <bgColor indexed="10"/>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i val="0"/>
        <condense val="0"/>
        <extend val="0"/>
        <color indexed="8"/>
      </font>
      <fill>
        <patternFill>
          <bgColor indexed="10"/>
        </patternFill>
      </fill>
    </dxf>
    <dxf>
      <font>
        <b/>
        <i val="0"/>
        <condense val="0"/>
        <extend val="0"/>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i val="0"/>
        <condense val="0"/>
        <extend val="0"/>
        <color indexed="10"/>
      </font>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10"/>
      </font>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color indexed="8"/>
      </font>
      <fill>
        <patternFill>
          <bgColor indexed="10"/>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color indexed="8"/>
      </font>
      <fill>
        <patternFill>
          <bgColor indexed="10"/>
        </patternFill>
      </fill>
    </dxf>
    <dxf>
      <font>
        <condense val="0"/>
        <extend val="0"/>
        <color indexed="8"/>
      </font>
      <fill>
        <patternFill>
          <bgColor indexed="31"/>
        </patternFill>
      </fill>
    </dxf>
    <dxf>
      <font>
        <condense val="0"/>
        <extend val="0"/>
        <color indexed="8"/>
      </font>
      <fill>
        <patternFill>
          <bgColor indexed="31"/>
        </patternFill>
      </fill>
    </dxf>
    <dxf>
      <font>
        <b/>
        <i val="0"/>
        <condense val="0"/>
        <extend val="0"/>
        <color indexed="8"/>
      </font>
      <fill>
        <patternFill>
          <bgColor indexed="31"/>
        </patternFill>
      </fill>
    </dxf>
    <dxf>
      <font>
        <b/>
        <i val="0"/>
        <condense val="0"/>
        <extend val="0"/>
        <color indexed="8"/>
      </font>
      <fill>
        <patternFill>
          <bgColor indexed="31"/>
        </patternFill>
      </fill>
    </dxf>
    <dxf>
      <font>
        <b val="0"/>
        <i val="0"/>
        <condense val="0"/>
        <extend val="0"/>
        <color indexed="8"/>
      </font>
      <fill>
        <patternFill patternType="lightUp">
          <bgColor indexed="27"/>
        </patternFill>
      </fill>
    </dxf>
    <dxf>
      <font>
        <b val="0"/>
        <i val="0"/>
        <condense val="0"/>
        <extend val="0"/>
        <color indexed="8"/>
      </font>
      <fill>
        <patternFill>
          <bgColor indexed="9"/>
        </patternFill>
      </fill>
    </dxf>
    <dxf>
      <font>
        <b val="0"/>
        <i val="0"/>
        <condense val="0"/>
        <extend val="0"/>
        <color indexed="8"/>
      </font>
      <fill>
        <patternFill patternType="lightUp">
          <bgColor indexed="27"/>
        </patternFill>
      </fill>
    </dxf>
    <dxf>
      <font>
        <b val="0"/>
        <i val="0"/>
        <condense val="0"/>
        <extend val="0"/>
        <color indexed="8"/>
      </font>
      <fill>
        <patternFill patternType="lightUp">
          <bgColor indexed="27"/>
        </patternFill>
      </fill>
    </dxf>
    <dxf>
      <font>
        <b val="0"/>
        <i val="0"/>
        <condense val="0"/>
        <extend val="0"/>
        <color indexed="8"/>
      </font>
      <fill>
        <patternFill>
          <bgColor indexed="9"/>
        </patternFill>
      </fill>
    </dxf>
    <dxf>
      <font>
        <b/>
        <i val="0"/>
        <condense val="0"/>
        <extend val="0"/>
        <color indexed="8"/>
      </font>
      <fill>
        <patternFill>
          <bgColor indexed="29"/>
        </patternFill>
      </fill>
    </dxf>
    <dxf>
      <font>
        <b val="0"/>
        <i val="0"/>
        <condense val="0"/>
        <extend val="0"/>
        <color indexed="8"/>
      </font>
      <fill>
        <patternFill>
          <bgColor indexed="9"/>
        </patternFill>
      </fill>
    </dxf>
    <dxf>
      <font>
        <b val="0"/>
        <i val="0"/>
        <condense val="0"/>
        <extend val="0"/>
        <color indexed="8"/>
      </font>
      <fill>
        <patternFill>
          <bgColor indexed="43"/>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i val="0"/>
        <condense val="0"/>
        <extend val="0"/>
        <color indexed="8"/>
      </font>
      <fill>
        <patternFill>
          <bgColor indexed="29"/>
        </patternFill>
      </fill>
    </dxf>
    <dxf>
      <font>
        <b val="0"/>
        <i val="0"/>
        <condense val="0"/>
        <extend val="0"/>
        <color indexed="8"/>
      </font>
      <fill>
        <patternFill>
          <bgColor indexed="9"/>
        </patternFill>
      </fill>
    </dxf>
    <dxf>
      <font>
        <b val="0"/>
        <i val="0"/>
        <condense val="0"/>
        <extend val="0"/>
        <color indexed="8"/>
      </font>
      <fill>
        <patternFill patternType="lightUp">
          <bgColor indexed="27"/>
        </patternFill>
      </fill>
    </dxf>
    <dxf>
      <font>
        <b/>
        <i val="0"/>
        <condense val="0"/>
        <extend val="0"/>
        <color indexed="8"/>
      </font>
      <fill>
        <patternFill>
          <bgColor indexed="10"/>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i val="0"/>
        <condense val="0"/>
        <extend val="0"/>
      </font>
      <fill>
        <patternFill>
          <bgColor indexed="29"/>
        </patternFill>
      </fill>
    </dxf>
    <dxf>
      <font>
        <b/>
        <i val="0"/>
        <condense val="0"/>
        <extend val="0"/>
        <color indexed="10"/>
      </font>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10"/>
        </patternFill>
      </fill>
    </dxf>
    <dxf>
      <font>
        <b/>
        <i val="0"/>
        <condense val="0"/>
        <extend val="0"/>
        <color indexed="8"/>
      </font>
      <fill>
        <patternFill>
          <bgColor indexed="10"/>
        </patternFill>
      </fill>
    </dxf>
    <dxf>
      <font>
        <b/>
        <i val="0"/>
        <condense val="0"/>
        <extend val="0"/>
        <color indexed="10"/>
      </font>
      <fill>
        <patternFill>
          <bgColor indexed="31"/>
        </patternFill>
      </fill>
    </dxf>
    <dxf>
      <font>
        <b/>
        <i val="0"/>
        <condense val="0"/>
        <extend val="0"/>
        <color indexed="10"/>
      </font>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8"/>
      </font>
      <fill>
        <patternFill>
          <bgColor indexed="29"/>
        </patternFill>
      </fill>
    </dxf>
    <dxf>
      <font>
        <b/>
        <i val="0"/>
        <condense val="0"/>
        <extend val="0"/>
        <color indexed="8"/>
      </font>
      <fill>
        <patternFill>
          <bgColor indexed="29"/>
        </patternFill>
      </fill>
    </dxf>
    <dxf>
      <font>
        <condense val="0"/>
        <extend val="0"/>
        <color indexed="8"/>
      </font>
      <fill>
        <patternFill>
          <bgColor indexed="22"/>
        </patternFill>
      </fill>
      <border>
        <top/>
        <bottom/>
      </border>
    </dxf>
    <dxf>
      <font>
        <b val="0"/>
        <i val="0"/>
        <condense val="0"/>
        <extend val="0"/>
        <color indexed="8"/>
      </font>
      <fill>
        <patternFill>
          <bgColor indexed="27"/>
        </patternFill>
      </fill>
    </dxf>
    <dxf>
      <font>
        <b val="0"/>
        <i val="0"/>
        <condense val="0"/>
        <extend val="0"/>
        <color indexed="8"/>
      </font>
      <fill>
        <patternFill>
          <bgColor indexed="27"/>
        </patternFill>
      </fill>
    </dxf>
    <dxf>
      <font>
        <b val="0"/>
        <i val="0"/>
        <condense val="0"/>
        <extend val="0"/>
        <color indexed="8"/>
      </font>
      <fill>
        <patternFill>
          <bgColor indexed="27"/>
        </patternFill>
      </fill>
    </dxf>
    <dxf>
      <font>
        <b val="0"/>
        <i val="0"/>
        <condense val="0"/>
        <extend val="0"/>
        <color indexed="8"/>
      </font>
      <fill>
        <patternFill>
          <bgColor indexed="27"/>
        </patternFill>
      </fill>
    </dxf>
    <dxf>
      <font>
        <condense val="0"/>
        <extend val="0"/>
        <color indexed="8"/>
      </font>
      <fill>
        <patternFill>
          <bgColor indexed="10"/>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10"/>
      </font>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10"/>
      </font>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10"/>
      </font>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10"/>
      </font>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8"/>
      </font>
      <fill>
        <patternFill>
          <bgColor indexed="29"/>
        </patternFill>
      </fill>
    </dxf>
    <dxf>
      <font>
        <b/>
        <i val="0"/>
      </font>
      <fill>
        <patternFill>
          <bgColor indexed="43"/>
        </patternFill>
      </fill>
      <border>
        <left style="thin">
          <color indexed="64"/>
        </left>
        <right style="thin">
          <color indexed="64"/>
        </right>
        <top style="thin">
          <color indexed="64"/>
        </top>
        <bottom style="thin">
          <color indexed="64"/>
        </bottom>
      </border>
    </dxf>
    <dxf>
      <fill>
        <patternFill>
          <bgColor indexed="43"/>
        </patternFill>
      </fill>
      <border>
        <left style="thin">
          <color indexed="64"/>
        </left>
        <right style="thin">
          <color indexed="64"/>
        </right>
        <top style="thin">
          <color indexed="64"/>
        </top>
        <bottom style="thin">
          <color indexed="64"/>
        </bottom>
      </border>
    </dxf>
    <dxf>
      <fill>
        <patternFill>
          <bgColor indexed="43"/>
        </patternFill>
      </fill>
      <border>
        <left style="thin">
          <color indexed="64"/>
        </left>
        <right style="thin">
          <color indexed="64"/>
        </right>
        <top style="thin">
          <color indexed="64"/>
        </top>
        <bottom style="thin">
          <color indexed="64"/>
        </bottom>
      </border>
    </dxf>
    <dxf>
      <fill>
        <patternFill>
          <bgColor indexed="42"/>
        </patternFill>
      </fill>
      <border>
        <left/>
        <right/>
        <top/>
        <bottom/>
      </border>
    </dxf>
    <dxf>
      <fill>
        <patternFill>
          <bgColor indexed="31"/>
        </patternFill>
      </fill>
      <border>
        <left style="thin">
          <color indexed="64"/>
        </left>
        <right style="thin">
          <color indexed="64"/>
        </right>
        <top style="thin">
          <color indexed="64"/>
        </top>
        <bottom style="thin">
          <color indexed="64"/>
        </bottom>
      </border>
    </dxf>
    <dxf>
      <font>
        <b/>
        <i val="0"/>
      </font>
      <fill>
        <patternFill>
          <bgColor indexed="43"/>
        </patternFill>
      </fill>
      <border>
        <left style="thin">
          <color indexed="64"/>
        </left>
        <right style="thin">
          <color indexed="64"/>
        </right>
        <top style="thin">
          <color indexed="64"/>
        </top>
        <bottom style="thin">
          <color indexed="64"/>
        </bottom>
      </border>
    </dxf>
    <dxf>
      <fill>
        <patternFill>
          <bgColor indexed="13"/>
        </patternFill>
      </fill>
    </dxf>
    <dxf>
      <font>
        <b/>
        <i val="0"/>
        <condense val="0"/>
        <extend val="0"/>
      </font>
      <fill>
        <patternFill>
          <bgColor indexed="10"/>
        </patternFill>
      </fill>
    </dxf>
    <dxf>
      <fill>
        <patternFill>
          <bgColor indexed="13"/>
        </patternFill>
      </fill>
    </dxf>
    <dxf>
      <font>
        <b/>
        <i val="0"/>
        <condense val="0"/>
        <extend val="0"/>
      </font>
      <fill>
        <patternFill>
          <bgColor indexed="10"/>
        </patternFill>
      </fill>
    </dxf>
    <dxf>
      <font>
        <b/>
        <i val="0"/>
        <condense val="0"/>
        <extend val="0"/>
        <color indexed="8"/>
      </font>
      <fill>
        <patternFill>
          <bgColor indexed="10"/>
        </patternFill>
      </fill>
    </dxf>
    <dxf>
      <font>
        <b/>
        <i val="0"/>
        <condense val="0"/>
        <extend val="0"/>
        <color indexed="10"/>
      </font>
      <fill>
        <patternFill>
          <bgColor indexed="43"/>
        </patternFill>
      </fill>
    </dxf>
    <dxf>
      <font>
        <b/>
        <i val="0"/>
        <condense val="0"/>
        <extend val="0"/>
        <color indexed="10"/>
      </font>
      <fill>
        <patternFill>
          <bgColor indexed="42"/>
        </patternFill>
      </fill>
    </dxf>
    <dxf>
      <font>
        <b val="0"/>
        <i val="0"/>
        <condense val="0"/>
        <extend val="0"/>
        <color indexed="55"/>
      </font>
    </dxf>
    <dxf>
      <font>
        <b val="0"/>
        <i/>
        <condense val="0"/>
        <extend val="0"/>
        <color indexed="10"/>
      </font>
    </dxf>
    <dxf>
      <font>
        <b val="0"/>
        <i/>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s>
  <tableStyles count="0" defaultTableStyle="TableStyleMedium9" defaultPivotStyle="PivotStyleLight16"/>
  <colors>
    <mruColors>
      <color rgb="FFCCCCFF"/>
      <color rgb="FFFCD4E8"/>
      <color rgb="FFFFCCFF"/>
      <color rgb="FFFF9999"/>
      <color rgb="FF66CCFF"/>
      <color rgb="FFCCECFF"/>
      <color rgb="FFCCFFCC"/>
      <color rgb="FFCC00CC"/>
      <color rgb="FFFF33CC"/>
      <color rgb="FFFF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457200</xdr:colOff>
      <xdr:row>65</xdr:row>
      <xdr:rowOff>146975</xdr:rowOff>
    </xdr:to>
    <xdr:pic>
      <xdr:nvPicPr>
        <xdr:cNvPr id="3" name="Picture 2" descr="Map of California with the Grape Pricing Districts and County boarders.">
          <a:extLst>
            <a:ext uri="{FF2B5EF4-FFF2-40B4-BE49-F238E27FC236}">
              <a16:creationId xmlns:a16="http://schemas.microsoft.com/office/drawing/2014/main" id="{CC79C92F-F117-4CB6-9EC9-B7715BFE46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772400" cy="1005297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14.bin"/><Relationship Id="rId1" Type="http://schemas.openxmlformats.org/officeDocument/2006/relationships/hyperlink" Target="http://www.nass.usda.gov/ca" TargetMode="External"/><Relationship Id="rId4" Type="http://schemas.openxmlformats.org/officeDocument/2006/relationships/comments" Target="../comments1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cdfa.ca.gov/mkt/grapecrush.html"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grapecrush@cdfa.ca.gov" TargetMode="External"/><Relationship Id="rId7" Type="http://schemas.openxmlformats.org/officeDocument/2006/relationships/vmlDrawing" Target="../drawings/vmlDrawing1.vml"/><Relationship Id="rId2" Type="http://schemas.openxmlformats.org/officeDocument/2006/relationships/hyperlink" Target="mailto:grapecrush@cdfa.ca.gov" TargetMode="External"/><Relationship Id="rId1" Type="http://schemas.openxmlformats.org/officeDocument/2006/relationships/hyperlink" Target="https://www.cdfa.ca.gov/mkt/grapecrush.html" TargetMode="External"/><Relationship Id="rId6" Type="http://schemas.openxmlformats.org/officeDocument/2006/relationships/printerSettings" Target="../printerSettings/printerSettings1.bin"/><Relationship Id="rId5" Type="http://schemas.openxmlformats.org/officeDocument/2006/relationships/hyperlink" Target="https://www.cdfa.ca.gov/mkt/grapecrush.html" TargetMode="External"/><Relationship Id="rId4" Type="http://schemas.openxmlformats.org/officeDocument/2006/relationships/hyperlink" Target="https://www.nass.usda.gov/Statistics_by_State/California/Publications/Specialty_and_Other_Releases/Grapes/Crush/Reports/index.php"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3" Type="http://schemas.openxmlformats.org/officeDocument/2006/relationships/hyperlink" Target="mailto:grapecrush@cdfa.ca.gov" TargetMode="External"/><Relationship Id="rId2" Type="http://schemas.openxmlformats.org/officeDocument/2006/relationships/hyperlink" Target="https://www.cdfa.ca.gov/mkt/grapecrush.html" TargetMode="External"/><Relationship Id="rId1" Type="http://schemas.openxmlformats.org/officeDocument/2006/relationships/hyperlink" Target="mailto:grapecrush@cdfa.ca.gov"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6EF6F0-8A86-4A16-BEAD-7F0A7EE91501}">
  <sheetPr>
    <tabColor theme="0"/>
  </sheetPr>
  <dimension ref="A1:C4"/>
  <sheetViews>
    <sheetView workbookViewId="0">
      <selection activeCell="K4" sqref="K4"/>
    </sheetView>
  </sheetViews>
  <sheetFormatPr defaultRowHeight="13.2" x14ac:dyDescent="0.25"/>
  <cols>
    <col min="1" max="1" width="20.6640625" customWidth="1"/>
    <col min="2" max="2" width="87.109375" customWidth="1"/>
    <col min="3" max="3" width="20.6640625" customWidth="1"/>
  </cols>
  <sheetData>
    <row r="1" spans="1:3" ht="93" customHeight="1" thickBot="1" x14ac:dyDescent="0.3">
      <c r="A1" s="578"/>
      <c r="B1" s="578"/>
      <c r="C1" s="578"/>
    </row>
    <row r="2" spans="1:3" ht="17.399999999999999" x14ac:dyDescent="0.25">
      <c r="A2" s="578"/>
      <c r="B2" s="906" t="s">
        <v>1338</v>
      </c>
      <c r="C2" s="578"/>
    </row>
    <row r="3" spans="1:3" ht="191.25" customHeight="1" thickBot="1" x14ac:dyDescent="0.3">
      <c r="A3" s="578"/>
      <c r="B3" s="907" t="s">
        <v>1339</v>
      </c>
      <c r="C3" s="578"/>
    </row>
    <row r="4" spans="1:3" ht="93" customHeight="1" x14ac:dyDescent="0.25">
      <c r="A4" s="578"/>
      <c r="B4" s="908"/>
      <c r="C4" s="578"/>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CCCCFF"/>
  </sheetPr>
  <dimension ref="A1:BN3021"/>
  <sheetViews>
    <sheetView workbookViewId="0">
      <pane ySplit="12" topLeftCell="A13" activePane="bottomLeft" state="frozen"/>
      <selection pane="bottomLeft" activeCell="V31" sqref="V31"/>
    </sheetView>
  </sheetViews>
  <sheetFormatPr defaultColWidth="9.109375" defaultRowHeight="13.2" x14ac:dyDescent="0.25"/>
  <cols>
    <col min="1" max="1" width="18.88671875" style="40" customWidth="1"/>
    <col min="2" max="2" width="8.88671875" style="40" hidden="1" customWidth="1"/>
    <col min="3" max="3" width="18.109375" style="40" customWidth="1"/>
    <col min="4" max="4" width="14.44140625" style="40" customWidth="1"/>
    <col min="5" max="5" width="3.109375" style="870" hidden="1" customWidth="1"/>
    <col min="6" max="6" width="5.44140625" style="40" hidden="1" customWidth="1"/>
    <col min="7" max="7" width="5" style="40" customWidth="1"/>
    <col min="8" max="8" width="28.33203125" style="40" customWidth="1"/>
    <col min="9" max="9" width="11.44140625" style="40" customWidth="1"/>
    <col min="10" max="10" width="12.5546875" style="40" customWidth="1"/>
    <col min="11" max="11" width="7.6640625" style="40" customWidth="1"/>
    <col min="12" max="12" width="10.88671875" style="40" customWidth="1"/>
    <col min="13" max="13" width="11.33203125" style="40" customWidth="1"/>
    <col min="14" max="14" width="7.5546875" style="40" customWidth="1"/>
    <col min="15" max="15" width="10.5546875" style="40" customWidth="1"/>
    <col min="16" max="16" width="6" style="40" customWidth="1"/>
    <col min="17" max="17" width="6.109375" style="40" customWidth="1"/>
    <col min="18" max="18" width="21.109375" style="40" customWidth="1"/>
    <col min="19" max="19" width="8.88671875" style="40" hidden="1" customWidth="1"/>
    <col min="20" max="22" width="9.109375" style="40"/>
    <col min="23" max="23" width="10.5546875" style="40" customWidth="1"/>
    <col min="24" max="25" width="11.109375" style="40" customWidth="1"/>
    <col min="26" max="26" width="15.5546875" style="40" customWidth="1"/>
    <col min="27" max="27" width="11.88671875" style="40" customWidth="1"/>
    <col min="28" max="28" width="13.109375" style="40" customWidth="1"/>
    <col min="29" max="29" width="23.109375" style="40" customWidth="1"/>
    <col min="30" max="30" width="18.6640625" style="40" customWidth="1"/>
    <col min="31" max="31" width="2.6640625" style="40" customWidth="1"/>
    <col min="32" max="32" width="25.5546875" style="40" customWidth="1"/>
    <col min="33" max="33" width="9.88671875" style="40" hidden="1" customWidth="1"/>
    <col min="34" max="34" width="9.6640625" style="40" hidden="1" customWidth="1"/>
    <col min="35" max="35" width="5.5546875" style="40" hidden="1" customWidth="1"/>
    <col min="36" max="36" width="4.88671875" style="40" hidden="1" customWidth="1"/>
    <col min="37" max="39" width="8.5546875" style="40" hidden="1" customWidth="1"/>
    <col min="40" max="40" width="2.44140625" style="40" hidden="1" customWidth="1"/>
    <col min="41" max="42" width="3.109375" style="40" hidden="1" customWidth="1"/>
    <col min="43" max="43" width="3.33203125" style="40" hidden="1" customWidth="1"/>
    <col min="44" max="47" width="9.109375" style="40" hidden="1" customWidth="1"/>
    <col min="48" max="48" width="3.33203125" style="40" hidden="1" customWidth="1"/>
    <col min="49" max="49" width="4" style="40" hidden="1" customWidth="1"/>
    <col min="50" max="50" width="8.33203125" style="40" hidden="1" customWidth="1"/>
    <col min="51" max="51" width="8.6640625" style="40" hidden="1" customWidth="1"/>
    <col min="52" max="52" width="9.109375" style="40" hidden="1" customWidth="1"/>
    <col min="53" max="53" width="7.6640625" style="40" hidden="1" customWidth="1"/>
    <col min="54" max="54" width="8.33203125" style="40" hidden="1" customWidth="1"/>
    <col min="55" max="55" width="19.5546875" style="40" customWidth="1"/>
    <col min="56" max="56" width="15.33203125" style="40" customWidth="1"/>
    <col min="57" max="57" width="22" style="40" customWidth="1"/>
    <col min="58" max="58" width="19.6640625" style="40" customWidth="1"/>
    <col min="59" max="59" width="1" style="743" customWidth="1"/>
    <col min="60" max="60" width="1" style="40" customWidth="1"/>
    <col min="61" max="61" width="9.109375" style="40" customWidth="1"/>
    <col min="62" max="66" width="9.109375" style="40" hidden="1" customWidth="1"/>
    <col min="67" max="67" width="9.109375" style="40" customWidth="1"/>
    <col min="68" max="16384" width="9.109375" style="40"/>
  </cols>
  <sheetData>
    <row r="1" spans="1:66" ht="21" customHeight="1" x14ac:dyDescent="0.4">
      <c r="A1" s="733"/>
      <c r="B1" s="733"/>
      <c r="C1" s="733"/>
      <c r="D1" s="733"/>
      <c r="E1" s="869"/>
      <c r="F1" s="6"/>
      <c r="G1" s="745" t="s">
        <v>75</v>
      </c>
      <c r="H1" s="733"/>
      <c r="I1" s="14"/>
      <c r="J1" s="14"/>
      <c r="K1" s="14"/>
      <c r="L1" s="14"/>
      <c r="M1" s="14"/>
      <c r="N1" s="14"/>
      <c r="O1" s="14"/>
      <c r="P1" s="14"/>
      <c r="Q1" s="14"/>
      <c r="R1" s="14"/>
      <c r="S1" s="14"/>
      <c r="T1" s="14"/>
      <c r="U1" s="14"/>
      <c r="V1" s="14"/>
      <c r="W1" s="14"/>
      <c r="X1" s="14"/>
      <c r="Y1" s="14"/>
      <c r="Z1" s="14"/>
      <c r="AA1" s="6"/>
      <c r="AB1" s="6"/>
      <c r="AC1" s="6"/>
      <c r="AD1" s="6"/>
      <c r="AE1" s="6"/>
      <c r="AF1" s="8"/>
      <c r="AX1" s="40" t="s">
        <v>657</v>
      </c>
      <c r="AY1" s="40" t="s">
        <v>658</v>
      </c>
      <c r="BC1" s="6"/>
      <c r="BD1" s="6"/>
      <c r="BE1" s="6"/>
      <c r="BF1" s="6"/>
      <c r="BG1" s="8"/>
      <c r="BH1" s="7"/>
    </row>
    <row r="2" spans="1:66" ht="21.75" customHeight="1" thickBot="1" x14ac:dyDescent="0.3">
      <c r="A2" s="18"/>
      <c r="B2" s="10"/>
      <c r="C2" s="10"/>
      <c r="D2" s="8"/>
      <c r="F2" s="15"/>
      <c r="G2" s="16"/>
      <c r="H2" s="176"/>
      <c r="I2" s="15"/>
      <c r="J2" s="953" t="s">
        <v>1313</v>
      </c>
      <c r="K2" s="954"/>
      <c r="L2" s="954"/>
      <c r="M2" s="954"/>
      <c r="N2" s="954"/>
      <c r="O2" s="954"/>
      <c r="P2" s="954"/>
      <c r="Q2" s="954"/>
      <c r="R2" s="954"/>
      <c r="S2" s="16"/>
      <c r="T2" s="16"/>
      <c r="U2" s="16"/>
      <c r="V2" s="16"/>
      <c r="W2" s="16"/>
      <c r="X2" s="16"/>
      <c r="Y2" s="16"/>
      <c r="Z2" s="16"/>
      <c r="AA2" s="8"/>
      <c r="AB2" s="17"/>
      <c r="AC2" s="17"/>
      <c r="AD2" s="8"/>
      <c r="AE2" s="8"/>
      <c r="AF2" s="8"/>
      <c r="AG2" s="40" t="s">
        <v>655</v>
      </c>
      <c r="AH2" s="40" t="s">
        <v>656</v>
      </c>
      <c r="AJ2" s="140" t="s">
        <v>515</v>
      </c>
      <c r="AK2" s="140" t="s">
        <v>516</v>
      </c>
      <c r="AL2" s="140" t="s">
        <v>517</v>
      </c>
      <c r="AM2" s="140" t="s">
        <v>518</v>
      </c>
      <c r="AR2" s="40" t="s">
        <v>651</v>
      </c>
      <c r="AS2" s="40" t="s">
        <v>652</v>
      </c>
      <c r="AT2" s="40" t="s">
        <v>653</v>
      </c>
      <c r="AU2" s="40" t="s">
        <v>654</v>
      </c>
      <c r="AX2" s="40" t="s">
        <v>166</v>
      </c>
      <c r="AY2" s="40" t="s">
        <v>166</v>
      </c>
      <c r="AZ2" s="40" t="s">
        <v>747</v>
      </c>
      <c r="BC2" s="8"/>
      <c r="BD2" s="8"/>
      <c r="BE2" s="8"/>
      <c r="BF2" s="8"/>
      <c r="BG2" s="8"/>
      <c r="BH2" s="9"/>
    </row>
    <row r="3" spans="1:66" ht="21" customHeight="1" thickTop="1" thickBot="1" x14ac:dyDescent="0.35">
      <c r="A3" s="747"/>
      <c r="B3" s="930"/>
      <c r="C3" s="796">
        <f>DPmog</f>
        <v>0</v>
      </c>
      <c r="D3" s="536">
        <f>SUMIF(D13:D3012,1,J13:J3012)</f>
        <v>0</v>
      </c>
      <c r="E3" s="871"/>
      <c r="F3" s="797"/>
      <c r="G3" s="797"/>
      <c r="H3" s="798"/>
      <c r="I3" s="797"/>
      <c r="J3" s="118">
        <f>SUM(J13:J3012)</f>
        <v>0</v>
      </c>
      <c r="K3" s="799"/>
      <c r="L3" s="118">
        <f>SUM(L13:L3012)</f>
        <v>0</v>
      </c>
      <c r="M3" s="118">
        <f>SUM(M13:M3012)</f>
        <v>0</v>
      </c>
      <c r="N3" s="799"/>
      <c r="O3" s="799"/>
      <c r="P3" s="799"/>
      <c r="Q3" s="799"/>
      <c r="R3" s="800" t="str">
        <f>IF(+DPindicator4+DPindicator5+DPindicator6=0,"", "Data Page Is Damaged From Cutting Or Pasting.")</f>
        <v/>
      </c>
      <c r="S3" s="801"/>
      <c r="T3" s="801"/>
      <c r="U3" s="801"/>
      <c r="V3" s="801"/>
      <c r="W3" s="801"/>
      <c r="X3" s="118">
        <f>SUM(X13:X3012)</f>
        <v>0</v>
      </c>
      <c r="Y3" s="801"/>
      <c r="Z3" s="802"/>
      <c r="AA3" s="8"/>
      <c r="AB3" s="118">
        <f>SUM(AB13:AB3012)</f>
        <v>0</v>
      </c>
      <c r="AC3" s="119">
        <f>SUM(AC13:AC3012)</f>
        <v>0</v>
      </c>
      <c r="AD3" s="119">
        <f>+DPpda1a *PDArate</f>
        <v>0</v>
      </c>
      <c r="AE3" s="8"/>
      <c r="AF3" s="8"/>
      <c r="AG3" s="40">
        <f>SUM(AG13:AG1012)</f>
        <v>0</v>
      </c>
      <c r="AH3" s="40">
        <f>SUM(AH13:AH1012)</f>
        <v>0</v>
      </c>
      <c r="AI3" s="40">
        <v>1</v>
      </c>
      <c r="AJ3" s="95">
        <f>SUMIF(I13:I3012,AI3,J13:J3012)</f>
        <v>0</v>
      </c>
      <c r="AK3" s="95">
        <f>SUMIF(I13:I3012,AI3,L13:L3012)</f>
        <v>0</v>
      </c>
      <c r="AL3" s="95">
        <f>SUMIF(I13:I3012,AI3,M13:M3012)</f>
        <v>0</v>
      </c>
      <c r="AM3" s="95">
        <f>SUMIF(I13:I3012,AI3,X13:X3012)</f>
        <v>0</v>
      </c>
      <c r="AR3" s="40">
        <f>SUM(AR13:AR3012)</f>
        <v>0</v>
      </c>
      <c r="AS3" s="40">
        <f>SUM(AS13:AS3012)</f>
        <v>0</v>
      </c>
      <c r="AT3" s="40">
        <f>SUM(AT13:AT3012)</f>
        <v>0</v>
      </c>
      <c r="AU3" s="40">
        <f>SUM(AU13:AU3012)</f>
        <v>0</v>
      </c>
      <c r="BB3" s="40">
        <f>SUM(BB13:BB3012)</f>
        <v>0</v>
      </c>
      <c r="BC3" s="118">
        <f>SUM(BC13:BC3012)</f>
        <v>0</v>
      </c>
      <c r="BD3" s="8"/>
      <c r="BE3" s="119">
        <f>SUM(BE13:BE3012)</f>
        <v>0</v>
      </c>
      <c r="BF3" s="734">
        <f>+BE3 *PDArate</f>
        <v>0</v>
      </c>
      <c r="BG3" s="89"/>
      <c r="BH3" s="9"/>
    </row>
    <row r="4" spans="1:66" ht="15" hidden="1" customHeight="1" thickTop="1" x14ac:dyDescent="0.25">
      <c r="A4" s="748" t="s">
        <v>170</v>
      </c>
      <c r="B4" s="931" t="s">
        <v>807</v>
      </c>
      <c r="C4" s="789" t="s">
        <v>345</v>
      </c>
      <c r="D4" s="789" t="s">
        <v>1189</v>
      </c>
      <c r="E4" s="872"/>
      <c r="F4" s="790"/>
      <c r="G4" s="790"/>
      <c r="H4" s="791">
        <v>1</v>
      </c>
      <c r="I4" s="792">
        <v>2</v>
      </c>
      <c r="J4" s="557">
        <v>3</v>
      </c>
      <c r="K4" s="793">
        <v>4</v>
      </c>
      <c r="L4" s="557">
        <v>5</v>
      </c>
      <c r="M4" s="792">
        <v>6</v>
      </c>
      <c r="N4" s="792">
        <v>7</v>
      </c>
      <c r="O4" s="792">
        <v>8</v>
      </c>
      <c r="P4" s="791">
        <v>9</v>
      </c>
      <c r="Q4" s="791">
        <v>10</v>
      </c>
      <c r="R4" s="791">
        <v>11</v>
      </c>
      <c r="S4" s="791">
        <v>12</v>
      </c>
      <c r="T4" s="791">
        <v>13</v>
      </c>
      <c r="U4" s="791">
        <v>14</v>
      </c>
      <c r="V4" s="791">
        <v>15</v>
      </c>
      <c r="W4" s="794">
        <v>16</v>
      </c>
      <c r="X4" s="557">
        <v>17</v>
      </c>
      <c r="Y4" s="791">
        <v>18</v>
      </c>
      <c r="Z4" s="795">
        <v>19</v>
      </c>
      <c r="AA4" s="8"/>
      <c r="AB4" s="545"/>
      <c r="AC4" s="539"/>
      <c r="AD4" s="274"/>
      <c r="AE4" s="8"/>
      <c r="AF4" s="8"/>
      <c r="AI4" s="40">
        <v>2</v>
      </c>
      <c r="AJ4" s="95">
        <f>SUMIF(I13:I3012,AI4,J13:J3012)</f>
        <v>0</v>
      </c>
      <c r="AK4" s="95">
        <f>SUMIF(I13:I3012,AI4,L13:L3012)</f>
        <v>0</v>
      </c>
      <c r="AL4" s="95">
        <f>SUMIF(I13:I3012,AI4,M13:M3012)</f>
        <v>0</v>
      </c>
      <c r="AM4" s="95">
        <f>SUMIF(I13:I3012,AI4,X13:X3012)</f>
        <v>0</v>
      </c>
      <c r="BC4" s="154"/>
      <c r="BD4" s="394"/>
      <c r="BE4" s="394"/>
      <c r="BF4" s="394"/>
      <c r="BG4" s="89"/>
      <c r="BH4" s="9"/>
    </row>
    <row r="5" spans="1:66" ht="18.75" customHeight="1" thickTop="1" x14ac:dyDescent="0.3">
      <c r="A5" s="867" t="s">
        <v>1307</v>
      </c>
      <c r="B5" s="931"/>
      <c r="C5" s="876" t="s">
        <v>1260</v>
      </c>
      <c r="D5" s="952" t="s">
        <v>1186</v>
      </c>
      <c r="E5" s="872"/>
      <c r="F5" s="41"/>
      <c r="G5" s="41"/>
      <c r="H5" s="129"/>
      <c r="I5" s="41"/>
      <c r="J5" s="938" t="s">
        <v>1181</v>
      </c>
      <c r="K5" s="939"/>
      <c r="L5" s="668"/>
      <c r="M5" s="763"/>
      <c r="N5" s="669"/>
      <c r="O5" s="729"/>
      <c r="P5" s="669"/>
      <c r="Q5" s="729"/>
      <c r="R5" s="670" t="s">
        <v>1218</v>
      </c>
      <c r="S5" s="669"/>
      <c r="T5" s="669"/>
      <c r="U5" s="669"/>
      <c r="V5" s="669"/>
      <c r="W5" s="669"/>
      <c r="X5" s="706"/>
      <c r="Y5" s="707" t="s">
        <v>1182</v>
      </c>
      <c r="Z5" s="708"/>
      <c r="AA5" s="8"/>
      <c r="AB5" s="546" t="s">
        <v>237</v>
      </c>
      <c r="AC5" s="395"/>
      <c r="AD5" s="273"/>
      <c r="AE5" s="176">
        <v>12</v>
      </c>
      <c r="AF5" s="8"/>
      <c r="AI5" s="40">
        <v>3</v>
      </c>
      <c r="AJ5" s="95">
        <f>SUMIF(I13:I3012,AI5,J13:J3012)</f>
        <v>0</v>
      </c>
      <c r="AK5" s="95">
        <f>SUMIF(I13:I3012,AI5,L13:L3012)</f>
        <v>0</v>
      </c>
      <c r="AL5" s="95">
        <f>SUMIF(I13:I3012,AI5,M13:M3012)</f>
        <v>0</v>
      </c>
      <c r="AM5" s="95">
        <f>SUMIF(I13:I3012,AI5,X13:X3012)</f>
        <v>0</v>
      </c>
      <c r="BC5" s="104" t="s">
        <v>644</v>
      </c>
      <c r="BD5" s="395"/>
      <c r="BE5" s="395"/>
      <c r="BF5" s="41"/>
      <c r="BG5" s="89"/>
      <c r="BH5" s="9"/>
    </row>
    <row r="6" spans="1:66" x14ac:dyDescent="0.25">
      <c r="A6" s="867"/>
      <c r="B6" s="932"/>
      <c r="C6" s="874" t="s">
        <v>1261</v>
      </c>
      <c r="D6" s="874" t="s">
        <v>1187</v>
      </c>
      <c r="E6" s="872"/>
      <c r="F6" s="41"/>
      <c r="G6" s="41"/>
      <c r="H6" s="129" t="s">
        <v>1197</v>
      </c>
      <c r="I6" s="41"/>
      <c r="J6" s="940" t="s">
        <v>1190</v>
      </c>
      <c r="K6" s="941"/>
      <c r="L6" s="671"/>
      <c r="M6" s="671"/>
      <c r="N6" s="671"/>
      <c r="O6" s="671"/>
      <c r="P6" s="672"/>
      <c r="Q6" s="671"/>
      <c r="R6" s="822" t="s">
        <v>1217</v>
      </c>
      <c r="S6" s="672"/>
      <c r="T6" s="672"/>
      <c r="U6" s="672"/>
      <c r="V6" s="672"/>
      <c r="W6" s="672"/>
      <c r="X6" s="764" t="s">
        <v>1219</v>
      </c>
      <c r="Y6" s="709"/>
      <c r="Z6" s="710"/>
      <c r="AA6" s="8"/>
      <c r="AB6" s="546" t="s">
        <v>636</v>
      </c>
      <c r="AC6" s="395" t="s">
        <v>644</v>
      </c>
      <c r="AD6" s="273"/>
      <c r="AE6" s="8"/>
      <c r="AF6" s="8"/>
      <c r="AI6" s="40">
        <v>4</v>
      </c>
      <c r="AJ6" s="95">
        <f>SUMIF(I13:I3012,AI6,J13:J3012)</f>
        <v>0</v>
      </c>
      <c r="AK6" s="95">
        <f>SUMIF(I13:I3012,AI6,L13:L3012)</f>
        <v>0</v>
      </c>
      <c r="AL6" s="95">
        <f>SUMIF(I13:I3012,AI6,M13:M3012)</f>
        <v>0</v>
      </c>
      <c r="AM6" s="95">
        <f>SUMIF(I13:I3012,AI6,X13:X3012)</f>
        <v>0</v>
      </c>
      <c r="BC6" s="104" t="s">
        <v>1266</v>
      </c>
      <c r="BD6" s="395"/>
      <c r="BE6" s="395"/>
      <c r="BF6" s="395"/>
      <c r="BG6" s="89"/>
      <c r="BH6" s="9"/>
    </row>
    <row r="7" spans="1:66" x14ac:dyDescent="0.25">
      <c r="A7" s="867" t="s">
        <v>1308</v>
      </c>
      <c r="B7" s="929" t="s">
        <v>807</v>
      </c>
      <c r="C7" s="874" t="s">
        <v>1262</v>
      </c>
      <c r="D7" s="874" t="s">
        <v>1188</v>
      </c>
      <c r="E7" s="872"/>
      <c r="F7" s="41"/>
      <c r="G7" s="41"/>
      <c r="H7" s="129"/>
      <c r="I7" s="41"/>
      <c r="J7" s="942" t="s">
        <v>1216</v>
      </c>
      <c r="K7" s="941"/>
      <c r="L7" s="671"/>
      <c r="M7" s="671"/>
      <c r="N7" s="671"/>
      <c r="O7" s="671"/>
      <c r="P7" s="672"/>
      <c r="Q7" s="671"/>
      <c r="R7" s="673"/>
      <c r="S7" s="672"/>
      <c r="T7" s="672"/>
      <c r="U7" s="672"/>
      <c r="V7" s="672"/>
      <c r="W7" s="672"/>
      <c r="X7" s="765" t="s">
        <v>1220</v>
      </c>
      <c r="Y7" s="709"/>
      <c r="Z7" s="710"/>
      <c r="AA7" s="8"/>
      <c r="AB7" s="546" t="s">
        <v>248</v>
      </c>
      <c r="AC7" s="540" t="s">
        <v>748</v>
      </c>
      <c r="AD7" s="273"/>
      <c r="AE7" s="8"/>
      <c r="AF7" s="8"/>
      <c r="AI7" s="40">
        <v>5</v>
      </c>
      <c r="AJ7" s="95">
        <f>SUMIF(I13:I3012,AI7,J13:J3012)</f>
        <v>0</v>
      </c>
      <c r="AK7" s="95">
        <f>SUMIF(I13:I3012,AI7,L13:L3012)</f>
        <v>0</v>
      </c>
      <c r="AL7" s="95">
        <f>SUMIF(I13:I3012,AI7,M13:M3012)</f>
        <v>0</v>
      </c>
      <c r="AM7" s="95">
        <f>SUMIF(I13:I3012,AI7,X13:X3012)</f>
        <v>0</v>
      </c>
      <c r="BC7" s="156"/>
      <c r="BD7" s="42"/>
      <c r="BE7" s="42"/>
      <c r="BF7" s="42"/>
      <c r="BG7" s="89"/>
      <c r="BH7" s="9"/>
    </row>
    <row r="8" spans="1:66" x14ac:dyDescent="0.25">
      <c r="A8" s="867" t="s">
        <v>1309</v>
      </c>
      <c r="B8" s="929" t="s">
        <v>1349</v>
      </c>
      <c r="C8" s="874" t="s">
        <v>1263</v>
      </c>
      <c r="D8" s="874" t="s">
        <v>734</v>
      </c>
      <c r="E8" s="872"/>
      <c r="F8" s="41"/>
      <c r="G8" s="42"/>
      <c r="H8" s="129"/>
      <c r="I8" s="41"/>
      <c r="J8" s="943"/>
      <c r="K8" s="941"/>
      <c r="L8" s="674"/>
      <c r="M8" s="674"/>
      <c r="N8" s="674"/>
      <c r="O8" s="674"/>
      <c r="P8" s="674"/>
      <c r="Q8" s="674"/>
      <c r="R8" s="674" t="str">
        <f>IF(+DPindicator1 &lt;&gt; +DPindicator2, "Missing a value for either All Purchased Tons --or-- Price Per Ton with Premium/Penalty.", " ")</f>
        <v xml:space="preserve"> </v>
      </c>
      <c r="S8" s="674"/>
      <c r="T8" s="674"/>
      <c r="U8" s="674"/>
      <c r="V8" s="674"/>
      <c r="W8" s="674"/>
      <c r="X8" s="730"/>
      <c r="Y8" s="709"/>
      <c r="Z8" s="710"/>
      <c r="AA8" s="8"/>
      <c r="AB8" s="551" t="s">
        <v>1265</v>
      </c>
      <c r="AC8" s="541"/>
      <c r="AD8" s="400"/>
      <c r="AE8" s="8"/>
      <c r="AF8" s="8"/>
      <c r="AI8" s="40">
        <v>6</v>
      </c>
      <c r="AJ8" s="95">
        <f>SUMIF(I13:I3012,AI8,J13:J3012)</f>
        <v>0</v>
      </c>
      <c r="AK8" s="95">
        <f>SUMIF(I13:I3012,AI8,L13:L3012)</f>
        <v>0</v>
      </c>
      <c r="AL8" s="95">
        <f>SUMIF(I13:I3012,AI8,M13:M3012)</f>
        <v>0</v>
      </c>
      <c r="AM8" s="95">
        <f>SUMIF(I13:I3012,AI8,X13:X3012)</f>
        <v>0</v>
      </c>
      <c r="BC8" s="398" t="s">
        <v>637</v>
      </c>
      <c r="BD8" s="398" t="s">
        <v>247</v>
      </c>
      <c r="BE8" s="398" t="s">
        <v>641</v>
      </c>
      <c r="BF8" s="735" t="s">
        <v>636</v>
      </c>
      <c r="BG8" s="89"/>
      <c r="BH8" s="9"/>
    </row>
    <row r="9" spans="1:66" x14ac:dyDescent="0.25">
      <c r="A9" s="867" t="s">
        <v>1310</v>
      </c>
      <c r="B9" s="932"/>
      <c r="C9" s="874" t="s">
        <v>1264</v>
      </c>
      <c r="D9" s="874" t="s">
        <v>346</v>
      </c>
      <c r="E9" s="872"/>
      <c r="F9" s="103"/>
      <c r="G9" s="47"/>
      <c r="H9" s="47" t="str">
        <f>IF(+DPindicator3&gt;0, "BAD NAME FOR", " ")</f>
        <v xml:space="preserve"> </v>
      </c>
      <c r="I9" s="47" t="s">
        <v>90</v>
      </c>
      <c r="J9" s="944"/>
      <c r="K9" s="945"/>
      <c r="L9" s="705"/>
      <c r="M9" s="675" t="s">
        <v>98</v>
      </c>
      <c r="N9" s="704"/>
      <c r="O9" s="675" t="s">
        <v>100</v>
      </c>
      <c r="P9" s="722" t="s">
        <v>102</v>
      </c>
      <c r="Q9" s="676"/>
      <c r="R9" s="677" t="s">
        <v>1163</v>
      </c>
      <c r="S9" s="678"/>
      <c r="T9" s="679"/>
      <c r="U9" s="679"/>
      <c r="V9" s="680"/>
      <c r="W9" s="678" t="s">
        <v>1166</v>
      </c>
      <c r="X9" s="886" t="s">
        <v>1202</v>
      </c>
      <c r="Y9" s="711"/>
      <c r="Z9" s="712"/>
      <c r="AA9" s="8"/>
      <c r="AB9" s="546" t="s">
        <v>227</v>
      </c>
      <c r="AC9" s="55" t="s">
        <v>167</v>
      </c>
      <c r="AD9" s="48"/>
      <c r="AE9" s="8"/>
      <c r="AF9" s="8"/>
      <c r="AI9" s="40">
        <v>7</v>
      </c>
      <c r="AJ9" s="95">
        <f>SUMIF(I13:I3012,AI9,J13:J3012)</f>
        <v>0</v>
      </c>
      <c r="AK9" s="95">
        <f>SUMIF(I13:I3012,AI9,L13:L3012)</f>
        <v>0</v>
      </c>
      <c r="AL9" s="95">
        <f>SUMIF(I13:I3012,AI9,M13:M3012)</f>
        <v>0</v>
      </c>
      <c r="AM9" s="95">
        <f>SUMIF(I13:I3012,AI9,X13:X3012)</f>
        <v>0</v>
      </c>
      <c r="BC9" s="399" t="s">
        <v>168</v>
      </c>
      <c r="BD9" s="399" t="s">
        <v>250</v>
      </c>
      <c r="BE9" s="399" t="s">
        <v>646</v>
      </c>
      <c r="BF9" s="736" t="s">
        <v>248</v>
      </c>
      <c r="BG9" s="89"/>
      <c r="BH9" s="9"/>
    </row>
    <row r="10" spans="1:66" x14ac:dyDescent="0.25">
      <c r="A10" s="750"/>
      <c r="B10" s="932"/>
      <c r="C10" s="874"/>
      <c r="D10" s="874"/>
      <c r="E10" s="872"/>
      <c r="F10" s="55" t="s">
        <v>94</v>
      </c>
      <c r="G10" s="48"/>
      <c r="H10" s="55" t="s">
        <v>89</v>
      </c>
      <c r="I10" s="55" t="s">
        <v>92</v>
      </c>
      <c r="J10" s="946" t="s">
        <v>110</v>
      </c>
      <c r="K10" s="947"/>
      <c r="L10" s="681" t="s">
        <v>110</v>
      </c>
      <c r="M10" s="682" t="s">
        <v>97</v>
      </c>
      <c r="N10" s="688"/>
      <c r="O10" s="682" t="s">
        <v>101</v>
      </c>
      <c r="P10" s="723" t="s">
        <v>103</v>
      </c>
      <c r="Q10" s="683"/>
      <c r="R10" s="684" t="s">
        <v>1164</v>
      </c>
      <c r="S10" s="685"/>
      <c r="T10" s="686"/>
      <c r="U10" s="686"/>
      <c r="V10" s="687"/>
      <c r="W10" s="685" t="s">
        <v>1169</v>
      </c>
      <c r="X10" s="713"/>
      <c r="Y10" s="714"/>
      <c r="Z10" s="715" t="s">
        <v>1166</v>
      </c>
      <c r="AA10" s="8"/>
      <c r="AB10" s="546" t="s">
        <v>156</v>
      </c>
      <c r="AC10" s="314" t="s">
        <v>666</v>
      </c>
      <c r="AD10" s="49" t="s">
        <v>248</v>
      </c>
      <c r="AE10" s="8"/>
      <c r="AF10" s="8"/>
      <c r="AI10" s="40">
        <v>8</v>
      </c>
      <c r="AJ10" s="95">
        <f>SUMIF(I13:I3012,AI10,J13:J3012)</f>
        <v>0</v>
      </c>
      <c r="AK10" s="95">
        <f>SUMIF(I13:I3012,AI10,L13:L3012)</f>
        <v>0</v>
      </c>
      <c r="AL10" s="95">
        <f>SUMIF(I13:I3012,AI10,M13:M3012)</f>
        <v>0</v>
      </c>
      <c r="AM10" s="95">
        <f>SUMIF(I13:I3012,AI10,X13:X3012)</f>
        <v>0</v>
      </c>
      <c r="BC10" s="49" t="s">
        <v>36</v>
      </c>
      <c r="BD10" s="133" t="s">
        <v>251</v>
      </c>
      <c r="BE10" s="49" t="s">
        <v>639</v>
      </c>
      <c r="BF10" s="737" t="s">
        <v>648</v>
      </c>
      <c r="BG10" s="89"/>
      <c r="BH10" s="9"/>
    </row>
    <row r="11" spans="1:66" x14ac:dyDescent="0.25">
      <c r="A11" s="749"/>
      <c r="B11" s="932"/>
      <c r="C11" s="874" t="s">
        <v>1203</v>
      </c>
      <c r="D11" s="874" t="s">
        <v>1185</v>
      </c>
      <c r="E11" s="872"/>
      <c r="F11" s="55" t="s">
        <v>93</v>
      </c>
      <c r="G11" s="48" t="s">
        <v>808</v>
      </c>
      <c r="H11" s="314"/>
      <c r="I11" s="55" t="s">
        <v>91</v>
      </c>
      <c r="J11" s="946" t="s">
        <v>111</v>
      </c>
      <c r="K11" s="947" t="s">
        <v>95</v>
      </c>
      <c r="L11" s="681" t="s">
        <v>97</v>
      </c>
      <c r="M11" s="682" t="s">
        <v>110</v>
      </c>
      <c r="N11" s="688" t="s">
        <v>95</v>
      </c>
      <c r="O11" s="682" t="s">
        <v>1159</v>
      </c>
      <c r="P11" s="688"/>
      <c r="Q11" s="685"/>
      <c r="R11" s="689" t="s">
        <v>99</v>
      </c>
      <c r="S11" s="690"/>
      <c r="T11" s="690"/>
      <c r="U11" s="690"/>
      <c r="V11" s="691"/>
      <c r="W11" s="685" t="s">
        <v>1167</v>
      </c>
      <c r="X11" s="713" t="s">
        <v>110</v>
      </c>
      <c r="Y11" s="714" t="s">
        <v>95</v>
      </c>
      <c r="Z11" s="715" t="s">
        <v>1191</v>
      </c>
      <c r="AA11" s="8"/>
      <c r="AB11" s="546" t="s">
        <v>228</v>
      </c>
      <c r="AC11" s="314" t="s">
        <v>659</v>
      </c>
      <c r="AD11" s="49" t="s">
        <v>649</v>
      </c>
      <c r="AE11" s="8"/>
      <c r="AF11" s="8"/>
      <c r="AI11" s="40">
        <v>9</v>
      </c>
      <c r="AJ11" s="95">
        <f>SUMIF(I13:I3012,AI11,J13:J3012)</f>
        <v>0</v>
      </c>
      <c r="AK11" s="95">
        <f>SUMIF(I13:I3012,AI11,L13:L3012)</f>
        <v>0</v>
      </c>
      <c r="AL11" s="95">
        <f>SUMIF(I13:I3012,AI11,M13:M3012)</f>
        <v>0</v>
      </c>
      <c r="AM11" s="95">
        <f>SUMIF(I13:I3012,AI11,X13:X3012)</f>
        <v>0</v>
      </c>
      <c r="BC11" s="51" t="s">
        <v>1301</v>
      </c>
      <c r="BD11" s="49" t="s">
        <v>1298</v>
      </c>
      <c r="BE11" s="51" t="s">
        <v>1302</v>
      </c>
      <c r="BF11" s="738">
        <f>+PDArate</f>
        <v>1.25E-3</v>
      </c>
      <c r="BG11" s="89"/>
      <c r="BH11" s="9"/>
    </row>
    <row r="12" spans="1:66" ht="13.8" thickBot="1" x14ac:dyDescent="0.3">
      <c r="A12" s="808"/>
      <c r="B12" s="933"/>
      <c r="C12" s="875" t="s">
        <v>1177</v>
      </c>
      <c r="D12" s="875" t="s">
        <v>1177</v>
      </c>
      <c r="E12" s="871"/>
      <c r="F12" s="809"/>
      <c r="G12" s="810"/>
      <c r="H12" s="811" t="s">
        <v>1198</v>
      </c>
      <c r="I12" s="811" t="s">
        <v>1199</v>
      </c>
      <c r="J12" s="948"/>
      <c r="K12" s="949"/>
      <c r="L12" s="812"/>
      <c r="M12" s="840" t="s">
        <v>1296</v>
      </c>
      <c r="N12" s="813"/>
      <c r="O12" s="814" t="s">
        <v>1160</v>
      </c>
      <c r="P12" s="813" t="s">
        <v>1162</v>
      </c>
      <c r="Q12" s="813" t="s">
        <v>1161</v>
      </c>
      <c r="R12" s="813" t="s">
        <v>1165</v>
      </c>
      <c r="S12" s="815" t="s">
        <v>1201</v>
      </c>
      <c r="T12" s="813" t="s">
        <v>104</v>
      </c>
      <c r="U12" s="813" t="s">
        <v>1162</v>
      </c>
      <c r="V12" s="813" t="s">
        <v>1161</v>
      </c>
      <c r="W12" s="816" t="s">
        <v>1168</v>
      </c>
      <c r="X12" s="817"/>
      <c r="Y12" s="815"/>
      <c r="Z12" s="818" t="s">
        <v>1168</v>
      </c>
      <c r="AA12" s="8"/>
      <c r="AB12" s="819" t="s">
        <v>157</v>
      </c>
      <c r="AC12" s="820" t="s">
        <v>667</v>
      </c>
      <c r="AD12" s="821">
        <f>+PDArate</f>
        <v>1.25E-3</v>
      </c>
      <c r="AE12" s="8"/>
      <c r="AF12" s="8"/>
      <c r="AI12" s="40">
        <v>10</v>
      </c>
      <c r="AJ12" s="95">
        <f>SUMIF(I13:I3012,AI12,J13:J3012)</f>
        <v>0</v>
      </c>
      <c r="AK12" s="95">
        <f>SUMIF(I13:I3012,AI12,L13:L3012)</f>
        <v>0</v>
      </c>
      <c r="AL12" s="95">
        <f>SUMIF(I13:I3012,AI12,M13:M3012)</f>
        <v>0</v>
      </c>
      <c r="AM12" s="95">
        <f>SUMIF(I13:I3012,AI12,X13:X3012)</f>
        <v>0</v>
      </c>
      <c r="BC12" s="495">
        <f>SUM(BC16:BC3012)</f>
        <v>0</v>
      </c>
      <c r="BD12" s="497"/>
      <c r="BE12" s="496">
        <f>SUM(BE16:BE3012)</f>
        <v>0</v>
      </c>
      <c r="BF12" s="739">
        <f>+DPpda1b *PDArate</f>
        <v>0</v>
      </c>
      <c r="BG12" s="89"/>
      <c r="BH12" s="9"/>
    </row>
    <row r="13" spans="1:66" ht="12.75" customHeight="1" thickTop="1" x14ac:dyDescent="0.25">
      <c r="A13" s="803" t="s">
        <v>719</v>
      </c>
      <c r="B13" s="934"/>
      <c r="C13" s="555"/>
      <c r="D13" s="377"/>
      <c r="E13" s="872"/>
      <c r="F13" s="804">
        <f>IF(+J13&gt;0,9999,0)</f>
        <v>0</v>
      </c>
      <c r="G13" s="805">
        <f t="shared" ref="G13:G76" si="0">ROW()-DPline</f>
        <v>1</v>
      </c>
      <c r="H13" s="806" t="s">
        <v>722</v>
      </c>
      <c r="I13" s="346"/>
      <c r="J13" s="807">
        <f>+Q1cCrush</f>
        <v>0</v>
      </c>
      <c r="K13" s="950"/>
      <c r="L13" s="692"/>
      <c r="M13" s="692"/>
      <c r="N13" s="693"/>
      <c r="O13" s="694"/>
      <c r="P13" s="695"/>
      <c r="Q13" s="695"/>
      <c r="R13" s="696"/>
      <c r="S13" s="751"/>
      <c r="T13" s="695"/>
      <c r="U13" s="695"/>
      <c r="V13" s="695"/>
      <c r="W13" s="697"/>
      <c r="X13" s="716"/>
      <c r="Y13" s="717"/>
      <c r="Z13" s="718"/>
      <c r="AA13" s="106">
        <f>+G13</f>
        <v>1</v>
      </c>
      <c r="AB13" s="547"/>
      <c r="AC13" s="542"/>
      <c r="AD13" s="349"/>
      <c r="AE13" s="8"/>
      <c r="AF13" s="885" t="str">
        <f>IF(AG13+AH13=1,"Enter both columns 5 and 16.", " ")</f>
        <v xml:space="preserve"> </v>
      </c>
      <c r="AG13" s="40">
        <f>IF(L13+M13+N13+O13+W13 &gt; 0, 1, 0)</f>
        <v>0</v>
      </c>
      <c r="AH13" s="40">
        <f>IF(AX13 &gt; 0, 1, 0)</f>
        <v>0</v>
      </c>
      <c r="AI13" s="40">
        <v>11</v>
      </c>
      <c r="AJ13" s="95">
        <f>SUMIF(I13:I3012,AI13,J13:J3012)</f>
        <v>0</v>
      </c>
      <c r="AK13" s="95">
        <f>SUMIF(I13:I3012,AI13,L13:L3012)</f>
        <v>0</v>
      </c>
      <c r="AL13" s="95">
        <f>SUMIF(I13:I3012,AI13,M13:M3012)</f>
        <v>0</v>
      </c>
      <c r="AM13" s="95">
        <f>SUMIF(I13:I3012,AI13,X13:X3012)</f>
        <v>0</v>
      </c>
      <c r="AR13" s="40">
        <f>IF(ISNA(+F13), 1, 0)</f>
        <v>0</v>
      </c>
      <c r="AS13" s="40">
        <f>IF(ISERR(+F13), 1, 0)</f>
        <v>0</v>
      </c>
      <c r="AT13" s="40">
        <f>IF(ISERR(+AC13), 1, 0)</f>
        <v>0</v>
      </c>
      <c r="AU13" s="40">
        <f>IF(ISERR(+AD13), 1, 0)</f>
        <v>0</v>
      </c>
      <c r="AX13" s="279">
        <f>ROUND(L13,1)*W13</f>
        <v>0</v>
      </c>
      <c r="AY13" s="279">
        <f>ROUND(X13,1)*Z13</f>
        <v>0</v>
      </c>
      <c r="AZ13" s="40">
        <f t="shared" ref="AZ13:AZ76" si="1">IF(J13+K13 &gt; 0, 1, 0)</f>
        <v>0</v>
      </c>
      <c r="BC13" s="396"/>
      <c r="BD13" s="392"/>
      <c r="BE13" s="391"/>
      <c r="BF13" s="391"/>
      <c r="BG13" s="89"/>
      <c r="BH13" s="9"/>
    </row>
    <row r="14" spans="1:66" ht="12.75" customHeight="1" x14ac:dyDescent="0.25">
      <c r="A14" s="401" t="s">
        <v>720</v>
      </c>
      <c r="B14" s="934"/>
      <c r="C14" s="555"/>
      <c r="D14" s="377"/>
      <c r="E14" s="872"/>
      <c r="F14" s="442">
        <f>IF(+J14&gt;0,9999,0)</f>
        <v>0</v>
      </c>
      <c r="G14" s="128">
        <f t="shared" si="0"/>
        <v>2</v>
      </c>
      <c r="H14" s="348" t="s">
        <v>723</v>
      </c>
      <c r="I14" s="346"/>
      <c r="J14" s="402">
        <f>+Q3Tons</f>
        <v>0</v>
      </c>
      <c r="K14" s="950"/>
      <c r="L14" s="692"/>
      <c r="M14" s="692"/>
      <c r="N14" s="693"/>
      <c r="O14" s="694"/>
      <c r="P14" s="695"/>
      <c r="Q14" s="695"/>
      <c r="R14" s="696"/>
      <c r="S14" s="751"/>
      <c r="T14" s="695"/>
      <c r="U14" s="695"/>
      <c r="V14" s="695"/>
      <c r="W14" s="697"/>
      <c r="X14" s="716"/>
      <c r="Y14" s="717"/>
      <c r="Z14" s="718"/>
      <c r="AA14" s="106">
        <f t="shared" ref="AA14:AA77" si="2">+G14</f>
        <v>2</v>
      </c>
      <c r="AB14" s="547"/>
      <c r="AC14" s="542"/>
      <c r="AD14" s="349"/>
      <c r="AE14" s="8"/>
      <c r="AF14" s="885" t="str">
        <f t="shared" ref="AF14:AF77" si="3">IF(AG14+AH14=1,"Enter both columns 5 and 16.", " ")</f>
        <v xml:space="preserve"> </v>
      </c>
      <c r="AG14" s="40">
        <f t="shared" ref="AG14:AG77" si="4">IF(L14+M14+N14+O14+W14 &gt; 0, 1, 0)</f>
        <v>0</v>
      </c>
      <c r="AH14" s="40">
        <f t="shared" ref="AH14:AH77" si="5">IF(AX14 &gt; 0, 1, 0)</f>
        <v>0</v>
      </c>
      <c r="AI14" s="40">
        <v>12</v>
      </c>
      <c r="AJ14" s="95">
        <f>SUMIF(I13:I3012,AI14,J13:J3012)</f>
        <v>0</v>
      </c>
      <c r="AK14" s="95">
        <f>SUMIF(I13:I3012,AI14,L13:L3012)</f>
        <v>0</v>
      </c>
      <c r="AL14" s="95">
        <f>SUMIF(I13:I3012,AI14,M13:M3012)</f>
        <v>0</v>
      </c>
      <c r="AM14" s="95">
        <f>SUMIF(I13:I3012,AI14,X13:X3012)</f>
        <v>0</v>
      </c>
      <c r="AR14" s="40">
        <f t="shared" ref="AR14:AR77" si="6">IF(ISNA(+F14), 1, 0)</f>
        <v>0</v>
      </c>
      <c r="AS14" s="40">
        <f t="shared" ref="AS14:AS77" si="7">IF(ISERR(+F14), 1, 0)</f>
        <v>0</v>
      </c>
      <c r="AT14" s="40">
        <f t="shared" ref="AT14:AT77" si="8">IF(ISERR(+AC14), 1, 0)</f>
        <v>0</v>
      </c>
      <c r="AU14" s="40">
        <f t="shared" ref="AU14:AU77" si="9">IF(ISERR(+AD14), 1, 0)</f>
        <v>0</v>
      </c>
      <c r="AX14" s="279">
        <f t="shared" ref="AX14:AX77" si="10">ROUND(L14,1)*W14</f>
        <v>0</v>
      </c>
      <c r="AY14" s="279">
        <f t="shared" ref="AY14:AY77" si="11">ROUND(X14,1)*Z14</f>
        <v>0</v>
      </c>
      <c r="AZ14" s="40">
        <f t="shared" si="1"/>
        <v>0</v>
      </c>
      <c r="BC14" s="125">
        <f>Q3Atons</f>
        <v>0</v>
      </c>
      <c r="BD14" s="392"/>
      <c r="BE14" s="493">
        <f>Q3value</f>
        <v>0</v>
      </c>
      <c r="BF14" s="740">
        <f t="shared" ref="BF14:BF76" si="12">+BE14*PDArate</f>
        <v>0</v>
      </c>
      <c r="BG14" s="89"/>
      <c r="BH14" s="9"/>
    </row>
    <row r="15" spans="1:66" ht="12.75" customHeight="1" x14ac:dyDescent="0.25">
      <c r="A15" s="401" t="s">
        <v>721</v>
      </c>
      <c r="B15" s="935"/>
      <c r="C15" s="556"/>
      <c r="D15" s="378"/>
      <c r="E15" s="872"/>
      <c r="F15" s="442">
        <f>IF(+J15&gt;0,9999,0)</f>
        <v>0</v>
      </c>
      <c r="G15" s="128">
        <f t="shared" si="0"/>
        <v>3</v>
      </c>
      <c r="H15" s="348" t="s">
        <v>724</v>
      </c>
      <c r="I15" s="347"/>
      <c r="J15" s="402">
        <f>+Q4Tons</f>
        <v>0</v>
      </c>
      <c r="K15" s="951"/>
      <c r="L15" s="698"/>
      <c r="M15" s="698"/>
      <c r="N15" s="699"/>
      <c r="O15" s="700"/>
      <c r="P15" s="701"/>
      <c r="Q15" s="701"/>
      <c r="R15" s="702"/>
      <c r="S15" s="752"/>
      <c r="T15" s="701"/>
      <c r="U15" s="701"/>
      <c r="V15" s="701"/>
      <c r="W15" s="703"/>
      <c r="X15" s="719"/>
      <c r="Y15" s="720"/>
      <c r="Z15" s="721"/>
      <c r="AA15" s="106">
        <f t="shared" si="2"/>
        <v>3</v>
      </c>
      <c r="AB15" s="548"/>
      <c r="AC15" s="543"/>
      <c r="AD15" s="350"/>
      <c r="AE15" s="8"/>
      <c r="AF15" s="885" t="str">
        <f t="shared" si="3"/>
        <v xml:space="preserve"> </v>
      </c>
      <c r="AG15" s="40">
        <f t="shared" si="4"/>
        <v>0</v>
      </c>
      <c r="AH15" s="40">
        <f t="shared" si="5"/>
        <v>0</v>
      </c>
      <c r="AI15" s="40">
        <v>13</v>
      </c>
      <c r="AJ15" s="95">
        <f>SUMIF(I13:I3012,AI15,J13:J3012)</f>
        <v>0</v>
      </c>
      <c r="AK15" s="95">
        <f>SUMIF(I13:I3012,AI15,L13:L3012)</f>
        <v>0</v>
      </c>
      <c r="AL15" s="95">
        <f>SUMIF(I13:I3012,AI15,M13:M3012)</f>
        <v>0</v>
      </c>
      <c r="AM15" s="95">
        <f>SUMIF(I13:I3012,AI15,X13:X3012)</f>
        <v>0</v>
      </c>
      <c r="AR15" s="40">
        <f t="shared" si="6"/>
        <v>0</v>
      </c>
      <c r="AS15" s="40">
        <f t="shared" si="7"/>
        <v>0</v>
      </c>
      <c r="AT15" s="40">
        <f t="shared" si="8"/>
        <v>0</v>
      </c>
      <c r="AU15" s="40">
        <f t="shared" si="9"/>
        <v>0</v>
      </c>
      <c r="AX15" s="279">
        <f t="shared" si="10"/>
        <v>0</v>
      </c>
      <c r="AY15" s="279">
        <f t="shared" si="11"/>
        <v>0</v>
      </c>
      <c r="AZ15" s="40">
        <f t="shared" si="1"/>
        <v>0</v>
      </c>
      <c r="BC15" s="124">
        <f>Q4Tons</f>
        <v>0</v>
      </c>
      <c r="BD15" s="393"/>
      <c r="BE15" s="494">
        <f>Q4Value</f>
        <v>0</v>
      </c>
      <c r="BF15" s="741">
        <f t="shared" si="12"/>
        <v>0</v>
      </c>
      <c r="BG15" s="89"/>
      <c r="BH15" s="9"/>
    </row>
    <row r="16" spans="1:66" x14ac:dyDescent="0.25">
      <c r="A16" s="379"/>
      <c r="B16" s="936"/>
      <c r="C16" s="272"/>
      <c r="D16" s="868"/>
      <c r="E16" s="873" t="str">
        <f>IF(+BN16+BM16&gt;0,"&lt; Error"," ")</f>
        <v xml:space="preserve"> </v>
      </c>
      <c r="F16" s="130">
        <f>IF(ISBLANK(H16),0,VLOOKUP(TRIM(H16),AllVarieties,4,FALSE))</f>
        <v>0</v>
      </c>
      <c r="G16" s="128">
        <f t="shared" si="0"/>
        <v>4</v>
      </c>
      <c r="H16" s="744"/>
      <c r="I16" s="321"/>
      <c r="J16" s="97"/>
      <c r="K16" s="323"/>
      <c r="L16" s="322"/>
      <c r="M16" s="50"/>
      <c r="N16" s="87"/>
      <c r="O16" s="324"/>
      <c r="P16" s="98"/>
      <c r="Q16" s="98"/>
      <c r="R16" s="114"/>
      <c r="S16" s="753"/>
      <c r="T16" s="98"/>
      <c r="U16" s="98"/>
      <c r="V16" s="98"/>
      <c r="W16" s="99"/>
      <c r="X16" s="97"/>
      <c r="Y16" s="87"/>
      <c r="Z16" s="100"/>
      <c r="AA16" s="106">
        <f t="shared" si="2"/>
        <v>4</v>
      </c>
      <c r="AB16" s="549">
        <f>C16*BJ16</f>
        <v>0</v>
      </c>
      <c r="AC16" s="544">
        <f t="shared" ref="AC16:AC77" si="13">+AX16+AY16</f>
        <v>0</v>
      </c>
      <c r="AD16" s="174">
        <f t="shared" ref="AD16:AD76" si="14">+AC16*PDArate</f>
        <v>0</v>
      </c>
      <c r="AE16" s="8"/>
      <c r="AF16" s="885" t="str">
        <f t="shared" si="3"/>
        <v xml:space="preserve"> </v>
      </c>
      <c r="AG16" s="40">
        <f t="shared" si="4"/>
        <v>0</v>
      </c>
      <c r="AH16" s="40">
        <f t="shared" si="5"/>
        <v>0</v>
      </c>
      <c r="AI16" s="40">
        <v>14</v>
      </c>
      <c r="AJ16" s="95">
        <f>SUMIF(I13:I3012,AI16,J13:J3012)</f>
        <v>0</v>
      </c>
      <c r="AK16" s="95">
        <f>SUMIF(I13:I3012,AI16,L13:L3012)</f>
        <v>0</v>
      </c>
      <c r="AL16" s="95">
        <f>SUMIF(I13:I3012,AI16,M13:M3012)</f>
        <v>0</v>
      </c>
      <c r="AM16" s="95">
        <f>SUMIF(I13:I3012,AI16,X13:X3012)</f>
        <v>0</v>
      </c>
      <c r="AR16" s="40">
        <f t="shared" si="6"/>
        <v>0</v>
      </c>
      <c r="AS16" s="40">
        <f t="shared" si="7"/>
        <v>0</v>
      </c>
      <c r="AT16" s="40">
        <f t="shared" si="8"/>
        <v>0</v>
      </c>
      <c r="AU16" s="40">
        <f t="shared" si="9"/>
        <v>0</v>
      </c>
      <c r="AX16" s="279">
        <f t="shared" si="10"/>
        <v>0</v>
      </c>
      <c r="AY16" s="279">
        <f t="shared" si="11"/>
        <v>0</v>
      </c>
      <c r="AZ16" s="40">
        <f t="shared" si="1"/>
        <v>0</v>
      </c>
      <c r="BB16" s="40">
        <f>IF(+BC16&gt;0,IF(+BE16&lt;=0,1,0),0)</f>
        <v>0</v>
      </c>
      <c r="BC16" s="397">
        <f>IF(+D16=1,IF(J16&gt;0, +J16, 0),0)</f>
        <v>0</v>
      </c>
      <c r="BD16" s="105">
        <f t="shared" ref="BD16:BD79" si="15">IF(VALUE(I16)&lt;1,0,IF(VALUE(I16)&gt;17,0,VLOOKUP(VALUE(F16),T10Value,VALUE(I16)+1,FALSE)))</f>
        <v>0</v>
      </c>
      <c r="BE16" s="105">
        <f>ROUND(+BC16,1)*BD16</f>
        <v>0</v>
      </c>
      <c r="BF16" s="742">
        <f t="shared" si="12"/>
        <v>0</v>
      </c>
      <c r="BG16" s="89"/>
      <c r="BH16" s="9"/>
      <c r="BJ16" s="40">
        <f>IF(J16+L16+M16=J16,0,IF(J16-L16-0.09&gt;0,IF(J16-L16&lt;=0.1*J16,J16-L16,0),0))</f>
        <v>0</v>
      </c>
      <c r="BK16" s="40">
        <f>IF(L16+M16+J16+X16&lt;=0,1,IF(L16+M16+X16&gt;0,1,0))</f>
        <v>1</v>
      </c>
      <c r="BL16" s="40">
        <f>IF(+BJ16&gt;0,1,0)</f>
        <v>0</v>
      </c>
      <c r="BM16" s="40">
        <f>IF(ISNUMBER(C16),IF(2*BL16-C16&lt;0,1,IF(2*BL16-C16&gt;2,1,0)),IF(ISBLANK(C16),0,1))</f>
        <v>0</v>
      </c>
      <c r="BN16" s="40">
        <f>IF(ISNUMBER(D16),IF(2*AG16-D16=1,1,IF(+D16=0,0, IF(+D16=1,0,1))),IF(ISBLANK(D16),0,1))</f>
        <v>0</v>
      </c>
    </row>
    <row r="17" spans="1:66" x14ac:dyDescent="0.25">
      <c r="A17" s="379"/>
      <c r="B17" s="936"/>
      <c r="C17" s="272"/>
      <c r="D17" s="868"/>
      <c r="E17" s="873" t="str">
        <f t="shared" ref="E17:E80" si="16">IF(+BN17+BM17&gt;0,"&lt; Error"," ")</f>
        <v xml:space="preserve"> </v>
      </c>
      <c r="F17" s="130">
        <f t="shared" ref="F17:F76" si="17">IF(ISBLANK(H17),0,VLOOKUP(TRIM(H17),AllVarieties,4,FALSE))</f>
        <v>0</v>
      </c>
      <c r="G17" s="128">
        <f t="shared" si="0"/>
        <v>5</v>
      </c>
      <c r="H17" s="744"/>
      <c r="I17" s="321"/>
      <c r="J17" s="97"/>
      <c r="K17" s="323"/>
      <c r="L17" s="322"/>
      <c r="M17" s="50"/>
      <c r="N17" s="87"/>
      <c r="O17" s="324"/>
      <c r="P17" s="98"/>
      <c r="Q17" s="98"/>
      <c r="R17" s="114"/>
      <c r="S17" s="753"/>
      <c r="T17" s="98"/>
      <c r="U17" s="98"/>
      <c r="V17" s="98"/>
      <c r="W17" s="99"/>
      <c r="X17" s="97"/>
      <c r="Y17" s="87"/>
      <c r="Z17" s="100"/>
      <c r="AA17" s="106">
        <f t="shared" si="2"/>
        <v>5</v>
      </c>
      <c r="AB17" s="549">
        <f t="shared" ref="AB17:AB80" si="18">C17*BJ17</f>
        <v>0</v>
      </c>
      <c r="AC17" s="544">
        <f t="shared" si="13"/>
        <v>0</v>
      </c>
      <c r="AD17" s="174">
        <f t="shared" si="14"/>
        <v>0</v>
      </c>
      <c r="AE17" s="8"/>
      <c r="AF17" s="885" t="str">
        <f t="shared" si="3"/>
        <v xml:space="preserve"> </v>
      </c>
      <c r="AG17" s="40">
        <f t="shared" si="4"/>
        <v>0</v>
      </c>
      <c r="AH17" s="40">
        <f t="shared" si="5"/>
        <v>0</v>
      </c>
      <c r="AI17" s="40">
        <v>15</v>
      </c>
      <c r="AJ17" s="95">
        <f>SUMIF(I13:I3012,AI17,J13:J3012)</f>
        <v>0</v>
      </c>
      <c r="AK17" s="95">
        <f>SUMIF(I13:I3012,AI17,L13:L3012)</f>
        <v>0</v>
      </c>
      <c r="AL17" s="95">
        <f>SUMIF(I13:I3012,AI17,M13:M3012)</f>
        <v>0</v>
      </c>
      <c r="AM17" s="95">
        <f>SUMIF(I13:I3012,AI17,X13:X3012)</f>
        <v>0</v>
      </c>
      <c r="AR17" s="40">
        <f t="shared" si="6"/>
        <v>0</v>
      </c>
      <c r="AS17" s="40">
        <f t="shared" si="7"/>
        <v>0</v>
      </c>
      <c r="AT17" s="40">
        <f t="shared" si="8"/>
        <v>0</v>
      </c>
      <c r="AU17" s="40">
        <f t="shared" si="9"/>
        <v>0</v>
      </c>
      <c r="AX17" s="279">
        <f t="shared" si="10"/>
        <v>0</v>
      </c>
      <c r="AY17" s="279">
        <f t="shared" si="11"/>
        <v>0</v>
      </c>
      <c r="AZ17" s="40">
        <f t="shared" si="1"/>
        <v>0</v>
      </c>
      <c r="BB17" s="40">
        <f t="shared" ref="BB17:BB80" si="19">IF(+BC17&gt;0,IF(+BE17&lt;=0,1,0),0)</f>
        <v>0</v>
      </c>
      <c r="BC17" s="397">
        <f t="shared" ref="BC17:BC80" si="20">IF(+D17=1,IF(J17&gt;0, +J17, 0),0)</f>
        <v>0</v>
      </c>
      <c r="BD17" s="105">
        <f t="shared" si="15"/>
        <v>0</v>
      </c>
      <c r="BE17" s="105">
        <f t="shared" ref="BE17:BE80" si="21">ROUND(+BC17,1)*BD17</f>
        <v>0</v>
      </c>
      <c r="BF17" s="742">
        <f t="shared" si="12"/>
        <v>0</v>
      </c>
      <c r="BG17" s="89"/>
      <c r="BH17" s="9"/>
      <c r="BJ17" s="40">
        <f t="shared" ref="BJ17:BJ80" si="22">IF(J17+L17+M17=J17,0,IF(J17-L17-0.09&gt;0,IF(J17-L17&lt;=0.1*J17,J17-L17,0),0))</f>
        <v>0</v>
      </c>
      <c r="BK17" s="40">
        <f t="shared" ref="BK17:BK80" si="23">IF(L17+M17+J17+X17&lt;=0,1,IF(L17+M17+X17&gt;0,1,0))</f>
        <v>1</v>
      </c>
      <c r="BL17" s="40">
        <f t="shared" ref="BL17:BL80" si="24">IF(+BJ17&gt;0,1,0)</f>
        <v>0</v>
      </c>
      <c r="BM17" s="40">
        <f t="shared" ref="BM17:BM80" si="25">IF(ISNUMBER(C17),IF(2*BL17-C17&lt;0,1,IF(2*BL17-C17&gt;2,1,0)),IF(ISBLANK(C17),0,1))</f>
        <v>0</v>
      </c>
      <c r="BN17" s="40">
        <f t="shared" ref="BN17:BN80" si="26">IF(ISNUMBER(D17),IF(2*AG17-D17=1,1,IF(+D17=0,0, IF(+D17=1,0,1))),IF(ISBLANK(D17),0,1))</f>
        <v>0</v>
      </c>
    </row>
    <row r="18" spans="1:66" x14ac:dyDescent="0.25">
      <c r="A18" s="379"/>
      <c r="B18" s="936"/>
      <c r="C18" s="272"/>
      <c r="D18" s="868"/>
      <c r="E18" s="873" t="str">
        <f t="shared" si="16"/>
        <v xml:space="preserve"> </v>
      </c>
      <c r="F18" s="130">
        <f t="shared" si="17"/>
        <v>0</v>
      </c>
      <c r="G18" s="128">
        <f t="shared" si="0"/>
        <v>6</v>
      </c>
      <c r="H18" s="744"/>
      <c r="I18" s="321"/>
      <c r="J18" s="97"/>
      <c r="K18" s="323"/>
      <c r="L18" s="322"/>
      <c r="M18" s="50"/>
      <c r="N18" s="87"/>
      <c r="O18" s="324"/>
      <c r="P18" s="98"/>
      <c r="Q18" s="98"/>
      <c r="R18" s="114"/>
      <c r="S18" s="753"/>
      <c r="T18" s="98"/>
      <c r="U18" s="98"/>
      <c r="V18" s="98"/>
      <c r="W18" s="99"/>
      <c r="X18" s="97"/>
      <c r="Y18" s="87"/>
      <c r="Z18" s="100"/>
      <c r="AA18" s="106">
        <f t="shared" si="2"/>
        <v>6</v>
      </c>
      <c r="AB18" s="549">
        <f t="shared" si="18"/>
        <v>0</v>
      </c>
      <c r="AC18" s="544">
        <f t="shared" si="13"/>
        <v>0</v>
      </c>
      <c r="AD18" s="174">
        <f t="shared" si="14"/>
        <v>0</v>
      </c>
      <c r="AE18" s="8"/>
      <c r="AF18" s="885" t="str">
        <f t="shared" si="3"/>
        <v xml:space="preserve"> </v>
      </c>
      <c r="AG18" s="40">
        <f t="shared" si="4"/>
        <v>0</v>
      </c>
      <c r="AH18" s="40">
        <f t="shared" si="5"/>
        <v>0</v>
      </c>
      <c r="AI18" s="40">
        <v>16</v>
      </c>
      <c r="AJ18" s="95">
        <f>SUMIF(I13:I3012,AI18,J13:J3012)</f>
        <v>0</v>
      </c>
      <c r="AK18" s="95">
        <f>SUMIF(I13:I3012,AI18,L13:L3012)</f>
        <v>0</v>
      </c>
      <c r="AL18" s="95">
        <f>SUMIF(I13:I3012,AI18,M13:M3012)</f>
        <v>0</v>
      </c>
      <c r="AM18" s="95">
        <f>SUMIF(I13:I3012,AI18,X13:X3012)</f>
        <v>0</v>
      </c>
      <c r="AR18" s="40">
        <f t="shared" si="6"/>
        <v>0</v>
      </c>
      <c r="AS18" s="40">
        <f t="shared" si="7"/>
        <v>0</v>
      </c>
      <c r="AT18" s="40">
        <f t="shared" si="8"/>
        <v>0</v>
      </c>
      <c r="AU18" s="40">
        <f t="shared" si="9"/>
        <v>0</v>
      </c>
      <c r="AX18" s="279">
        <f t="shared" si="10"/>
        <v>0</v>
      </c>
      <c r="AY18" s="279">
        <f t="shared" si="11"/>
        <v>0</v>
      </c>
      <c r="AZ18" s="40">
        <f t="shared" si="1"/>
        <v>0</v>
      </c>
      <c r="BB18" s="40">
        <f t="shared" si="19"/>
        <v>0</v>
      </c>
      <c r="BC18" s="397">
        <f t="shared" si="20"/>
        <v>0</v>
      </c>
      <c r="BD18" s="105">
        <f t="shared" si="15"/>
        <v>0</v>
      </c>
      <c r="BE18" s="105">
        <f t="shared" si="21"/>
        <v>0</v>
      </c>
      <c r="BF18" s="742">
        <f t="shared" si="12"/>
        <v>0</v>
      </c>
      <c r="BG18" s="89"/>
      <c r="BH18" s="9"/>
      <c r="BJ18" s="40">
        <f t="shared" si="22"/>
        <v>0</v>
      </c>
      <c r="BK18" s="40">
        <f t="shared" si="23"/>
        <v>1</v>
      </c>
      <c r="BL18" s="40">
        <f t="shared" si="24"/>
        <v>0</v>
      </c>
      <c r="BM18" s="40">
        <f t="shared" si="25"/>
        <v>0</v>
      </c>
      <c r="BN18" s="40">
        <f t="shared" si="26"/>
        <v>0</v>
      </c>
    </row>
    <row r="19" spans="1:66" x14ac:dyDescent="0.25">
      <c r="A19" s="379"/>
      <c r="B19" s="936"/>
      <c r="C19" s="272"/>
      <c r="D19" s="868"/>
      <c r="E19" s="873" t="str">
        <f t="shared" si="16"/>
        <v xml:space="preserve"> </v>
      </c>
      <c r="F19" s="130">
        <f t="shared" si="17"/>
        <v>0</v>
      </c>
      <c r="G19" s="128">
        <f t="shared" si="0"/>
        <v>7</v>
      </c>
      <c r="H19" s="127"/>
      <c r="I19" s="321"/>
      <c r="J19" s="97"/>
      <c r="K19" s="323"/>
      <c r="L19" s="322"/>
      <c r="M19" s="50"/>
      <c r="N19" s="87"/>
      <c r="O19" s="324"/>
      <c r="P19" s="98"/>
      <c r="Q19" s="98"/>
      <c r="R19" s="114"/>
      <c r="S19" s="753"/>
      <c r="T19" s="98"/>
      <c r="U19" s="98"/>
      <c r="V19" s="98"/>
      <c r="W19" s="99"/>
      <c r="X19" s="97"/>
      <c r="Y19" s="87"/>
      <c r="Z19" s="100"/>
      <c r="AA19" s="106">
        <f t="shared" si="2"/>
        <v>7</v>
      </c>
      <c r="AB19" s="549">
        <f t="shared" si="18"/>
        <v>0</v>
      </c>
      <c r="AC19" s="544">
        <f t="shared" si="13"/>
        <v>0</v>
      </c>
      <c r="AD19" s="174">
        <f t="shared" si="14"/>
        <v>0</v>
      </c>
      <c r="AE19" s="8"/>
      <c r="AF19" s="885" t="str">
        <f t="shared" si="3"/>
        <v xml:space="preserve"> </v>
      </c>
      <c r="AG19" s="40">
        <f t="shared" si="4"/>
        <v>0</v>
      </c>
      <c r="AH19" s="40">
        <f t="shared" si="5"/>
        <v>0</v>
      </c>
      <c r="AI19" s="40">
        <v>17</v>
      </c>
      <c r="AJ19" s="95">
        <f>SUMIF(I13:I3012,AI19,J13:J3012)</f>
        <v>0</v>
      </c>
      <c r="AK19" s="95">
        <f>SUMIF(I13:I3012,AI19,L13:L3012)</f>
        <v>0</v>
      </c>
      <c r="AL19" s="95">
        <f>SUMIF(I13:I3012,AI19,M13:M3012)</f>
        <v>0</v>
      </c>
      <c r="AM19" s="95">
        <f>SUMIF(I13:I3012,AI19,X13:X3012)</f>
        <v>0</v>
      </c>
      <c r="AR19" s="40">
        <f t="shared" si="6"/>
        <v>0</v>
      </c>
      <c r="AS19" s="40">
        <f t="shared" si="7"/>
        <v>0</v>
      </c>
      <c r="AT19" s="40">
        <f t="shared" si="8"/>
        <v>0</v>
      </c>
      <c r="AU19" s="40">
        <f t="shared" si="9"/>
        <v>0</v>
      </c>
      <c r="AX19" s="279">
        <f t="shared" si="10"/>
        <v>0</v>
      </c>
      <c r="AY19" s="279">
        <f t="shared" si="11"/>
        <v>0</v>
      </c>
      <c r="AZ19" s="40">
        <f t="shared" si="1"/>
        <v>0</v>
      </c>
      <c r="BB19" s="40">
        <f t="shared" si="19"/>
        <v>0</v>
      </c>
      <c r="BC19" s="397">
        <f t="shared" si="20"/>
        <v>0</v>
      </c>
      <c r="BD19" s="105">
        <f t="shared" si="15"/>
        <v>0</v>
      </c>
      <c r="BE19" s="105">
        <f t="shared" si="21"/>
        <v>0</v>
      </c>
      <c r="BF19" s="742">
        <f t="shared" si="12"/>
        <v>0</v>
      </c>
      <c r="BG19" s="89"/>
      <c r="BH19" s="9"/>
      <c r="BJ19" s="40">
        <f t="shared" si="22"/>
        <v>0</v>
      </c>
      <c r="BK19" s="40">
        <f t="shared" si="23"/>
        <v>1</v>
      </c>
      <c r="BL19" s="40">
        <f t="shared" si="24"/>
        <v>0</v>
      </c>
      <c r="BM19" s="40">
        <f t="shared" si="25"/>
        <v>0</v>
      </c>
      <c r="BN19" s="40">
        <f t="shared" si="26"/>
        <v>0</v>
      </c>
    </row>
    <row r="20" spans="1:66" x14ac:dyDescent="0.25">
      <c r="A20" s="379"/>
      <c r="B20" s="936"/>
      <c r="C20" s="272"/>
      <c r="D20" s="868"/>
      <c r="E20" s="873" t="str">
        <f t="shared" si="16"/>
        <v xml:space="preserve"> </v>
      </c>
      <c r="F20" s="130">
        <f t="shared" si="17"/>
        <v>0</v>
      </c>
      <c r="G20" s="128">
        <f t="shared" si="0"/>
        <v>8</v>
      </c>
      <c r="H20" s="127"/>
      <c r="I20" s="321"/>
      <c r="J20" s="97"/>
      <c r="K20" s="323"/>
      <c r="L20" s="322"/>
      <c r="M20" s="50"/>
      <c r="N20" s="87"/>
      <c r="O20" s="324"/>
      <c r="P20" s="98"/>
      <c r="Q20" s="98"/>
      <c r="R20" s="114"/>
      <c r="S20" s="753"/>
      <c r="T20" s="98"/>
      <c r="U20" s="98"/>
      <c r="V20" s="98"/>
      <c r="W20" s="99"/>
      <c r="X20" s="97"/>
      <c r="Y20" s="87"/>
      <c r="Z20" s="100"/>
      <c r="AA20" s="106">
        <f t="shared" si="2"/>
        <v>8</v>
      </c>
      <c r="AB20" s="549">
        <f t="shared" si="18"/>
        <v>0</v>
      </c>
      <c r="AC20" s="544">
        <f t="shared" si="13"/>
        <v>0</v>
      </c>
      <c r="AD20" s="174">
        <f t="shared" si="14"/>
        <v>0</v>
      </c>
      <c r="AE20" s="8"/>
      <c r="AF20" s="885" t="str">
        <f t="shared" si="3"/>
        <v xml:space="preserve"> </v>
      </c>
      <c r="AG20" s="40">
        <f t="shared" si="4"/>
        <v>0</v>
      </c>
      <c r="AH20" s="40">
        <f t="shared" si="5"/>
        <v>0</v>
      </c>
      <c r="AR20" s="40">
        <f t="shared" si="6"/>
        <v>0</v>
      </c>
      <c r="AS20" s="40">
        <f t="shared" si="7"/>
        <v>0</v>
      </c>
      <c r="AT20" s="40">
        <f t="shared" si="8"/>
        <v>0</v>
      </c>
      <c r="AU20" s="40">
        <f t="shared" si="9"/>
        <v>0</v>
      </c>
      <c r="AX20" s="279">
        <f t="shared" si="10"/>
        <v>0</v>
      </c>
      <c r="AY20" s="279">
        <f t="shared" si="11"/>
        <v>0</v>
      </c>
      <c r="AZ20" s="40">
        <f t="shared" si="1"/>
        <v>0</v>
      </c>
      <c r="BB20" s="40">
        <f t="shared" si="19"/>
        <v>0</v>
      </c>
      <c r="BC20" s="397">
        <f t="shared" si="20"/>
        <v>0</v>
      </c>
      <c r="BD20" s="105">
        <f t="shared" si="15"/>
        <v>0</v>
      </c>
      <c r="BE20" s="105">
        <f t="shared" si="21"/>
        <v>0</v>
      </c>
      <c r="BF20" s="742">
        <f t="shared" si="12"/>
        <v>0</v>
      </c>
      <c r="BG20" s="89"/>
      <c r="BH20" s="9"/>
      <c r="BJ20" s="40">
        <f t="shared" si="22"/>
        <v>0</v>
      </c>
      <c r="BK20" s="40">
        <f t="shared" si="23"/>
        <v>1</v>
      </c>
      <c r="BL20" s="40">
        <f t="shared" si="24"/>
        <v>0</v>
      </c>
      <c r="BM20" s="40">
        <f t="shared" si="25"/>
        <v>0</v>
      </c>
      <c r="BN20" s="40">
        <f t="shared" si="26"/>
        <v>0</v>
      </c>
    </row>
    <row r="21" spans="1:66" x14ac:dyDescent="0.25">
      <c r="A21" s="379"/>
      <c r="B21" s="936"/>
      <c r="C21" s="272"/>
      <c r="D21" s="868"/>
      <c r="E21" s="873" t="str">
        <f t="shared" si="16"/>
        <v xml:space="preserve"> </v>
      </c>
      <c r="F21" s="130">
        <f t="shared" si="17"/>
        <v>0</v>
      </c>
      <c r="G21" s="128">
        <f t="shared" si="0"/>
        <v>9</v>
      </c>
      <c r="H21" s="127"/>
      <c r="I21" s="321"/>
      <c r="J21" s="97"/>
      <c r="K21" s="323"/>
      <c r="L21" s="322"/>
      <c r="M21" s="50"/>
      <c r="N21" s="87"/>
      <c r="O21" s="324"/>
      <c r="P21" s="98"/>
      <c r="Q21" s="98"/>
      <c r="R21" s="114"/>
      <c r="S21" s="753"/>
      <c r="T21" s="98"/>
      <c r="U21" s="98"/>
      <c r="V21" s="98"/>
      <c r="W21" s="99"/>
      <c r="X21" s="97"/>
      <c r="Y21" s="87"/>
      <c r="Z21" s="100"/>
      <c r="AA21" s="106">
        <f t="shared" si="2"/>
        <v>9</v>
      </c>
      <c r="AB21" s="549">
        <f t="shared" si="18"/>
        <v>0</v>
      </c>
      <c r="AC21" s="544">
        <f t="shared" si="13"/>
        <v>0</v>
      </c>
      <c r="AD21" s="174">
        <f t="shared" si="14"/>
        <v>0</v>
      </c>
      <c r="AE21" s="8"/>
      <c r="AF21" s="885" t="str">
        <f t="shared" si="3"/>
        <v xml:space="preserve"> </v>
      </c>
      <c r="AG21" s="40">
        <f t="shared" si="4"/>
        <v>0</v>
      </c>
      <c r="AH21" s="40">
        <f t="shared" si="5"/>
        <v>0</v>
      </c>
      <c r="AR21" s="40">
        <f t="shared" si="6"/>
        <v>0</v>
      </c>
      <c r="AS21" s="40">
        <f t="shared" si="7"/>
        <v>0</v>
      </c>
      <c r="AT21" s="40">
        <f t="shared" si="8"/>
        <v>0</v>
      </c>
      <c r="AU21" s="40">
        <f t="shared" si="9"/>
        <v>0</v>
      </c>
      <c r="AX21" s="279">
        <f t="shared" si="10"/>
        <v>0</v>
      </c>
      <c r="AY21" s="279">
        <f t="shared" si="11"/>
        <v>0</v>
      </c>
      <c r="AZ21" s="40">
        <f t="shared" si="1"/>
        <v>0</v>
      </c>
      <c r="BB21" s="40">
        <f t="shared" si="19"/>
        <v>0</v>
      </c>
      <c r="BC21" s="397">
        <f t="shared" si="20"/>
        <v>0</v>
      </c>
      <c r="BD21" s="105">
        <f t="shared" si="15"/>
        <v>0</v>
      </c>
      <c r="BE21" s="105">
        <f t="shared" si="21"/>
        <v>0</v>
      </c>
      <c r="BF21" s="742">
        <f t="shared" si="12"/>
        <v>0</v>
      </c>
      <c r="BG21" s="89"/>
      <c r="BH21" s="9"/>
      <c r="BJ21" s="40">
        <f t="shared" si="22"/>
        <v>0</v>
      </c>
      <c r="BK21" s="40">
        <f t="shared" si="23"/>
        <v>1</v>
      </c>
      <c r="BL21" s="40">
        <f t="shared" si="24"/>
        <v>0</v>
      </c>
      <c r="BM21" s="40">
        <f t="shared" si="25"/>
        <v>0</v>
      </c>
      <c r="BN21" s="40">
        <f t="shared" si="26"/>
        <v>0</v>
      </c>
    </row>
    <row r="22" spans="1:66" x14ac:dyDescent="0.25">
      <c r="A22" s="379"/>
      <c r="B22" s="936"/>
      <c r="C22" s="272"/>
      <c r="D22" s="868"/>
      <c r="E22" s="873" t="str">
        <f t="shared" si="16"/>
        <v xml:space="preserve"> </v>
      </c>
      <c r="F22" s="130">
        <f t="shared" si="17"/>
        <v>0</v>
      </c>
      <c r="G22" s="128">
        <f t="shared" si="0"/>
        <v>10</v>
      </c>
      <c r="H22" s="127"/>
      <c r="I22" s="321"/>
      <c r="J22" s="97"/>
      <c r="K22" s="323"/>
      <c r="L22" s="322"/>
      <c r="M22" s="50"/>
      <c r="N22" s="87"/>
      <c r="O22" s="324"/>
      <c r="P22" s="98"/>
      <c r="Q22" s="98"/>
      <c r="R22" s="114"/>
      <c r="S22" s="753"/>
      <c r="T22" s="98"/>
      <c r="U22" s="98"/>
      <c r="V22" s="98"/>
      <c r="W22" s="99"/>
      <c r="X22" s="97"/>
      <c r="Y22" s="87"/>
      <c r="Z22" s="100"/>
      <c r="AA22" s="106">
        <f t="shared" si="2"/>
        <v>10</v>
      </c>
      <c r="AB22" s="549">
        <f t="shared" si="18"/>
        <v>0</v>
      </c>
      <c r="AC22" s="544">
        <f t="shared" si="13"/>
        <v>0</v>
      </c>
      <c r="AD22" s="174">
        <f t="shared" si="14"/>
        <v>0</v>
      </c>
      <c r="AE22" s="8"/>
      <c r="AF22" s="885" t="str">
        <f t="shared" si="3"/>
        <v xml:space="preserve"> </v>
      </c>
      <c r="AG22" s="40">
        <f t="shared" si="4"/>
        <v>0</v>
      </c>
      <c r="AH22" s="40">
        <f t="shared" si="5"/>
        <v>0</v>
      </c>
      <c r="AR22" s="40">
        <f t="shared" si="6"/>
        <v>0</v>
      </c>
      <c r="AS22" s="40">
        <f t="shared" si="7"/>
        <v>0</v>
      </c>
      <c r="AT22" s="40">
        <f t="shared" si="8"/>
        <v>0</v>
      </c>
      <c r="AU22" s="40">
        <f t="shared" si="9"/>
        <v>0</v>
      </c>
      <c r="AX22" s="279">
        <f t="shared" si="10"/>
        <v>0</v>
      </c>
      <c r="AY22" s="279">
        <f t="shared" si="11"/>
        <v>0</v>
      </c>
      <c r="AZ22" s="40">
        <f t="shared" si="1"/>
        <v>0</v>
      </c>
      <c r="BB22" s="40">
        <f t="shared" si="19"/>
        <v>0</v>
      </c>
      <c r="BC22" s="397">
        <f t="shared" si="20"/>
        <v>0</v>
      </c>
      <c r="BD22" s="105">
        <f t="shared" si="15"/>
        <v>0</v>
      </c>
      <c r="BE22" s="105">
        <f t="shared" si="21"/>
        <v>0</v>
      </c>
      <c r="BF22" s="742">
        <f t="shared" si="12"/>
        <v>0</v>
      </c>
      <c r="BG22" s="89"/>
      <c r="BH22" s="9"/>
      <c r="BJ22" s="40">
        <f t="shared" si="22"/>
        <v>0</v>
      </c>
      <c r="BK22" s="40">
        <f t="shared" si="23"/>
        <v>1</v>
      </c>
      <c r="BL22" s="40">
        <f t="shared" si="24"/>
        <v>0</v>
      </c>
      <c r="BM22" s="40">
        <f t="shared" si="25"/>
        <v>0</v>
      </c>
      <c r="BN22" s="40">
        <f t="shared" si="26"/>
        <v>0</v>
      </c>
    </row>
    <row r="23" spans="1:66" x14ac:dyDescent="0.25">
      <c r="A23" s="379"/>
      <c r="B23" s="936"/>
      <c r="C23" s="272"/>
      <c r="D23" s="868"/>
      <c r="E23" s="873" t="str">
        <f t="shared" si="16"/>
        <v xml:space="preserve"> </v>
      </c>
      <c r="F23" s="130">
        <f t="shared" si="17"/>
        <v>0</v>
      </c>
      <c r="G23" s="128">
        <f t="shared" si="0"/>
        <v>11</v>
      </c>
      <c r="H23" s="127"/>
      <c r="I23" s="321"/>
      <c r="J23" s="97"/>
      <c r="K23" s="323"/>
      <c r="L23" s="322"/>
      <c r="M23" s="50"/>
      <c r="N23" s="87"/>
      <c r="O23" s="324"/>
      <c r="P23" s="98"/>
      <c r="Q23" s="98"/>
      <c r="R23" s="114"/>
      <c r="S23" s="753"/>
      <c r="T23" s="98"/>
      <c r="U23" s="98"/>
      <c r="V23" s="98"/>
      <c r="W23" s="99"/>
      <c r="X23" s="97"/>
      <c r="Y23" s="87"/>
      <c r="Z23" s="100"/>
      <c r="AA23" s="106">
        <f t="shared" si="2"/>
        <v>11</v>
      </c>
      <c r="AB23" s="549">
        <f t="shared" si="18"/>
        <v>0</v>
      </c>
      <c r="AC23" s="544">
        <f t="shared" si="13"/>
        <v>0</v>
      </c>
      <c r="AD23" s="174">
        <f t="shared" si="14"/>
        <v>0</v>
      </c>
      <c r="AE23" s="8"/>
      <c r="AF23" s="885" t="str">
        <f t="shared" si="3"/>
        <v xml:space="preserve"> </v>
      </c>
      <c r="AG23" s="40">
        <f t="shared" si="4"/>
        <v>0</v>
      </c>
      <c r="AH23" s="40">
        <f t="shared" si="5"/>
        <v>0</v>
      </c>
      <c r="AR23" s="40">
        <f t="shared" si="6"/>
        <v>0</v>
      </c>
      <c r="AS23" s="40">
        <f t="shared" si="7"/>
        <v>0</v>
      </c>
      <c r="AT23" s="40">
        <f t="shared" si="8"/>
        <v>0</v>
      </c>
      <c r="AU23" s="40">
        <f t="shared" si="9"/>
        <v>0</v>
      </c>
      <c r="AX23" s="279">
        <f t="shared" si="10"/>
        <v>0</v>
      </c>
      <c r="AY23" s="279">
        <f t="shared" si="11"/>
        <v>0</v>
      </c>
      <c r="AZ23" s="40">
        <f t="shared" si="1"/>
        <v>0</v>
      </c>
      <c r="BB23" s="40">
        <f t="shared" si="19"/>
        <v>0</v>
      </c>
      <c r="BC23" s="397">
        <f t="shared" si="20"/>
        <v>0</v>
      </c>
      <c r="BD23" s="105">
        <f t="shared" si="15"/>
        <v>0</v>
      </c>
      <c r="BE23" s="105">
        <f t="shared" si="21"/>
        <v>0</v>
      </c>
      <c r="BF23" s="742">
        <f t="shared" si="12"/>
        <v>0</v>
      </c>
      <c r="BG23" s="89"/>
      <c r="BH23" s="9"/>
      <c r="BJ23" s="40">
        <f t="shared" si="22"/>
        <v>0</v>
      </c>
      <c r="BK23" s="40">
        <f t="shared" si="23"/>
        <v>1</v>
      </c>
      <c r="BL23" s="40">
        <f t="shared" si="24"/>
        <v>0</v>
      </c>
      <c r="BM23" s="40">
        <f t="shared" si="25"/>
        <v>0</v>
      </c>
      <c r="BN23" s="40">
        <f t="shared" si="26"/>
        <v>0</v>
      </c>
    </row>
    <row r="24" spans="1:66" x14ac:dyDescent="0.25">
      <c r="A24" s="379"/>
      <c r="B24" s="936"/>
      <c r="C24" s="272"/>
      <c r="D24" s="868"/>
      <c r="E24" s="873" t="str">
        <f t="shared" si="16"/>
        <v xml:space="preserve"> </v>
      </c>
      <c r="F24" s="130">
        <f t="shared" si="17"/>
        <v>0</v>
      </c>
      <c r="G24" s="128">
        <f t="shared" si="0"/>
        <v>12</v>
      </c>
      <c r="H24" s="127"/>
      <c r="I24" s="321"/>
      <c r="J24" s="97"/>
      <c r="K24" s="323"/>
      <c r="L24" s="322"/>
      <c r="M24" s="50"/>
      <c r="N24" s="87"/>
      <c r="O24" s="324"/>
      <c r="P24" s="98"/>
      <c r="Q24" s="98"/>
      <c r="R24" s="114"/>
      <c r="S24" s="753"/>
      <c r="T24" s="98"/>
      <c r="U24" s="98"/>
      <c r="V24" s="98"/>
      <c r="W24" s="99"/>
      <c r="X24" s="97"/>
      <c r="Y24" s="87"/>
      <c r="Z24" s="100"/>
      <c r="AA24" s="106">
        <f t="shared" si="2"/>
        <v>12</v>
      </c>
      <c r="AB24" s="549">
        <f t="shared" si="18"/>
        <v>0</v>
      </c>
      <c r="AC24" s="544">
        <f t="shared" si="13"/>
        <v>0</v>
      </c>
      <c r="AD24" s="174">
        <f t="shared" si="14"/>
        <v>0</v>
      </c>
      <c r="AE24" s="8"/>
      <c r="AF24" s="885" t="str">
        <f t="shared" si="3"/>
        <v xml:space="preserve"> </v>
      </c>
      <c r="AG24" s="40">
        <f t="shared" si="4"/>
        <v>0</v>
      </c>
      <c r="AH24" s="40">
        <f t="shared" si="5"/>
        <v>0</v>
      </c>
      <c r="AR24" s="40">
        <f t="shared" si="6"/>
        <v>0</v>
      </c>
      <c r="AS24" s="40">
        <f t="shared" si="7"/>
        <v>0</v>
      </c>
      <c r="AT24" s="40">
        <f t="shared" si="8"/>
        <v>0</v>
      </c>
      <c r="AU24" s="40">
        <f t="shared" si="9"/>
        <v>0</v>
      </c>
      <c r="AX24" s="279">
        <f t="shared" si="10"/>
        <v>0</v>
      </c>
      <c r="AY24" s="279">
        <f t="shared" si="11"/>
        <v>0</v>
      </c>
      <c r="AZ24" s="40">
        <f t="shared" si="1"/>
        <v>0</v>
      </c>
      <c r="BB24" s="40">
        <f t="shared" si="19"/>
        <v>0</v>
      </c>
      <c r="BC24" s="397">
        <f t="shared" si="20"/>
        <v>0</v>
      </c>
      <c r="BD24" s="105">
        <f t="shared" si="15"/>
        <v>0</v>
      </c>
      <c r="BE24" s="105">
        <f t="shared" si="21"/>
        <v>0</v>
      </c>
      <c r="BF24" s="742">
        <f t="shared" si="12"/>
        <v>0</v>
      </c>
      <c r="BG24" s="89"/>
      <c r="BH24" s="9"/>
      <c r="BJ24" s="40">
        <f t="shared" si="22"/>
        <v>0</v>
      </c>
      <c r="BK24" s="40">
        <f t="shared" si="23"/>
        <v>1</v>
      </c>
      <c r="BL24" s="40">
        <f t="shared" si="24"/>
        <v>0</v>
      </c>
      <c r="BM24" s="40">
        <f t="shared" si="25"/>
        <v>0</v>
      </c>
      <c r="BN24" s="40">
        <f t="shared" si="26"/>
        <v>0</v>
      </c>
    </row>
    <row r="25" spans="1:66" x14ac:dyDescent="0.25">
      <c r="A25" s="379"/>
      <c r="B25" s="936"/>
      <c r="C25" s="272"/>
      <c r="D25" s="868"/>
      <c r="E25" s="873" t="str">
        <f t="shared" si="16"/>
        <v xml:space="preserve"> </v>
      </c>
      <c r="F25" s="130">
        <f t="shared" si="17"/>
        <v>0</v>
      </c>
      <c r="G25" s="128">
        <f t="shared" si="0"/>
        <v>13</v>
      </c>
      <c r="H25" s="127"/>
      <c r="I25" s="321"/>
      <c r="J25" s="97"/>
      <c r="K25" s="323"/>
      <c r="L25" s="322"/>
      <c r="M25" s="50"/>
      <c r="N25" s="87"/>
      <c r="O25" s="324"/>
      <c r="P25" s="98"/>
      <c r="Q25" s="98"/>
      <c r="R25" s="114"/>
      <c r="S25" s="753"/>
      <c r="T25" s="98"/>
      <c r="U25" s="98"/>
      <c r="V25" s="98"/>
      <c r="W25" s="99"/>
      <c r="X25" s="97"/>
      <c r="Y25" s="87"/>
      <c r="Z25" s="100"/>
      <c r="AA25" s="106">
        <f t="shared" si="2"/>
        <v>13</v>
      </c>
      <c r="AB25" s="549">
        <f t="shared" si="18"/>
        <v>0</v>
      </c>
      <c r="AC25" s="544">
        <f t="shared" si="13"/>
        <v>0</v>
      </c>
      <c r="AD25" s="174">
        <f t="shared" si="14"/>
        <v>0</v>
      </c>
      <c r="AE25" s="8"/>
      <c r="AF25" s="885" t="str">
        <f t="shared" si="3"/>
        <v xml:space="preserve"> </v>
      </c>
      <c r="AG25" s="40">
        <f t="shared" si="4"/>
        <v>0</v>
      </c>
      <c r="AH25" s="40">
        <f t="shared" si="5"/>
        <v>0</v>
      </c>
      <c r="AR25" s="40">
        <f t="shared" si="6"/>
        <v>0</v>
      </c>
      <c r="AS25" s="40">
        <f t="shared" si="7"/>
        <v>0</v>
      </c>
      <c r="AT25" s="40">
        <f t="shared" si="8"/>
        <v>0</v>
      </c>
      <c r="AU25" s="40">
        <f t="shared" si="9"/>
        <v>0</v>
      </c>
      <c r="AX25" s="279">
        <f t="shared" si="10"/>
        <v>0</v>
      </c>
      <c r="AY25" s="279">
        <f t="shared" si="11"/>
        <v>0</v>
      </c>
      <c r="AZ25" s="40">
        <f t="shared" si="1"/>
        <v>0</v>
      </c>
      <c r="BB25" s="40">
        <f t="shared" si="19"/>
        <v>0</v>
      </c>
      <c r="BC25" s="397">
        <f t="shared" si="20"/>
        <v>0</v>
      </c>
      <c r="BD25" s="105">
        <f t="shared" si="15"/>
        <v>0</v>
      </c>
      <c r="BE25" s="105">
        <f t="shared" si="21"/>
        <v>0</v>
      </c>
      <c r="BF25" s="742">
        <f t="shared" si="12"/>
        <v>0</v>
      </c>
      <c r="BG25" s="89"/>
      <c r="BH25" s="9"/>
      <c r="BJ25" s="40">
        <f t="shared" si="22"/>
        <v>0</v>
      </c>
      <c r="BK25" s="40">
        <f t="shared" si="23"/>
        <v>1</v>
      </c>
      <c r="BL25" s="40">
        <f t="shared" si="24"/>
        <v>0</v>
      </c>
      <c r="BM25" s="40">
        <f t="shared" si="25"/>
        <v>0</v>
      </c>
      <c r="BN25" s="40">
        <f t="shared" si="26"/>
        <v>0</v>
      </c>
    </row>
    <row r="26" spans="1:66" x14ac:dyDescent="0.25">
      <c r="A26" s="379"/>
      <c r="B26" s="936"/>
      <c r="C26" s="272"/>
      <c r="D26" s="868"/>
      <c r="E26" s="873" t="str">
        <f t="shared" si="16"/>
        <v xml:space="preserve"> </v>
      </c>
      <c r="F26" s="130">
        <f t="shared" si="17"/>
        <v>0</v>
      </c>
      <c r="G26" s="128">
        <f t="shared" si="0"/>
        <v>14</v>
      </c>
      <c r="H26" s="127"/>
      <c r="I26" s="321"/>
      <c r="J26" s="97"/>
      <c r="K26" s="323"/>
      <c r="L26" s="322"/>
      <c r="M26" s="50"/>
      <c r="N26" s="87"/>
      <c r="O26" s="324"/>
      <c r="P26" s="98"/>
      <c r="Q26" s="98"/>
      <c r="R26" s="114"/>
      <c r="S26" s="753"/>
      <c r="T26" s="98"/>
      <c r="U26" s="98"/>
      <c r="V26" s="98"/>
      <c r="W26" s="99"/>
      <c r="X26" s="97"/>
      <c r="Y26" s="87"/>
      <c r="Z26" s="100"/>
      <c r="AA26" s="106">
        <f t="shared" si="2"/>
        <v>14</v>
      </c>
      <c r="AB26" s="549">
        <f t="shared" si="18"/>
        <v>0</v>
      </c>
      <c r="AC26" s="544">
        <f t="shared" si="13"/>
        <v>0</v>
      </c>
      <c r="AD26" s="174">
        <f t="shared" si="14"/>
        <v>0</v>
      </c>
      <c r="AE26" s="8"/>
      <c r="AF26" s="885" t="str">
        <f t="shared" si="3"/>
        <v xml:space="preserve"> </v>
      </c>
      <c r="AG26" s="40">
        <f t="shared" si="4"/>
        <v>0</v>
      </c>
      <c r="AH26" s="40">
        <f t="shared" si="5"/>
        <v>0</v>
      </c>
      <c r="AR26" s="40">
        <f t="shared" si="6"/>
        <v>0</v>
      </c>
      <c r="AS26" s="40">
        <f t="shared" si="7"/>
        <v>0</v>
      </c>
      <c r="AT26" s="40">
        <f t="shared" si="8"/>
        <v>0</v>
      </c>
      <c r="AU26" s="40">
        <f t="shared" si="9"/>
        <v>0</v>
      </c>
      <c r="AX26" s="279">
        <f t="shared" si="10"/>
        <v>0</v>
      </c>
      <c r="AY26" s="279">
        <f t="shared" si="11"/>
        <v>0</v>
      </c>
      <c r="AZ26" s="40">
        <f t="shared" si="1"/>
        <v>0</v>
      </c>
      <c r="BB26" s="40">
        <f t="shared" si="19"/>
        <v>0</v>
      </c>
      <c r="BC26" s="397">
        <f t="shared" si="20"/>
        <v>0</v>
      </c>
      <c r="BD26" s="105">
        <f t="shared" si="15"/>
        <v>0</v>
      </c>
      <c r="BE26" s="105">
        <f t="shared" si="21"/>
        <v>0</v>
      </c>
      <c r="BF26" s="742">
        <f t="shared" si="12"/>
        <v>0</v>
      </c>
      <c r="BG26" s="89"/>
      <c r="BH26" s="9"/>
      <c r="BJ26" s="40">
        <f t="shared" si="22"/>
        <v>0</v>
      </c>
      <c r="BK26" s="40">
        <f t="shared" si="23"/>
        <v>1</v>
      </c>
      <c r="BL26" s="40">
        <f t="shared" si="24"/>
        <v>0</v>
      </c>
      <c r="BM26" s="40">
        <f t="shared" si="25"/>
        <v>0</v>
      </c>
      <c r="BN26" s="40">
        <f t="shared" si="26"/>
        <v>0</v>
      </c>
    </row>
    <row r="27" spans="1:66" x14ac:dyDescent="0.25">
      <c r="A27" s="379"/>
      <c r="B27" s="936"/>
      <c r="C27" s="272"/>
      <c r="D27" s="868"/>
      <c r="E27" s="873" t="str">
        <f t="shared" si="16"/>
        <v xml:space="preserve"> </v>
      </c>
      <c r="F27" s="130">
        <f t="shared" si="17"/>
        <v>0</v>
      </c>
      <c r="G27" s="128">
        <f t="shared" si="0"/>
        <v>15</v>
      </c>
      <c r="H27" s="127"/>
      <c r="I27" s="321"/>
      <c r="J27" s="97"/>
      <c r="K27" s="323"/>
      <c r="L27" s="322"/>
      <c r="M27" s="50"/>
      <c r="N27" s="87"/>
      <c r="O27" s="324"/>
      <c r="P27" s="98"/>
      <c r="Q27" s="98"/>
      <c r="R27" s="114"/>
      <c r="S27" s="753"/>
      <c r="T27" s="98"/>
      <c r="U27" s="98"/>
      <c r="V27" s="98"/>
      <c r="W27" s="99"/>
      <c r="X27" s="97"/>
      <c r="Y27" s="87"/>
      <c r="Z27" s="100"/>
      <c r="AA27" s="106">
        <f t="shared" si="2"/>
        <v>15</v>
      </c>
      <c r="AB27" s="549">
        <f t="shared" si="18"/>
        <v>0</v>
      </c>
      <c r="AC27" s="544">
        <f t="shared" si="13"/>
        <v>0</v>
      </c>
      <c r="AD27" s="174">
        <f t="shared" si="14"/>
        <v>0</v>
      </c>
      <c r="AE27" s="8"/>
      <c r="AF27" s="885" t="str">
        <f t="shared" si="3"/>
        <v xml:space="preserve"> </v>
      </c>
      <c r="AG27" s="40">
        <f t="shared" si="4"/>
        <v>0</v>
      </c>
      <c r="AH27" s="40">
        <f t="shared" si="5"/>
        <v>0</v>
      </c>
      <c r="AR27" s="40">
        <f t="shared" si="6"/>
        <v>0</v>
      </c>
      <c r="AS27" s="40">
        <f t="shared" si="7"/>
        <v>0</v>
      </c>
      <c r="AT27" s="40">
        <f t="shared" si="8"/>
        <v>0</v>
      </c>
      <c r="AU27" s="40">
        <f t="shared" si="9"/>
        <v>0</v>
      </c>
      <c r="AX27" s="279">
        <f t="shared" si="10"/>
        <v>0</v>
      </c>
      <c r="AY27" s="279">
        <f t="shared" si="11"/>
        <v>0</v>
      </c>
      <c r="AZ27" s="40">
        <f t="shared" si="1"/>
        <v>0</v>
      </c>
      <c r="BB27" s="40">
        <f t="shared" si="19"/>
        <v>0</v>
      </c>
      <c r="BC27" s="397">
        <f t="shared" si="20"/>
        <v>0</v>
      </c>
      <c r="BD27" s="105">
        <f t="shared" si="15"/>
        <v>0</v>
      </c>
      <c r="BE27" s="105">
        <f t="shared" si="21"/>
        <v>0</v>
      </c>
      <c r="BF27" s="742">
        <f t="shared" si="12"/>
        <v>0</v>
      </c>
      <c r="BG27" s="89"/>
      <c r="BH27" s="9"/>
      <c r="BJ27" s="40">
        <f t="shared" si="22"/>
        <v>0</v>
      </c>
      <c r="BK27" s="40">
        <f t="shared" si="23"/>
        <v>1</v>
      </c>
      <c r="BL27" s="40">
        <f t="shared" si="24"/>
        <v>0</v>
      </c>
      <c r="BM27" s="40">
        <f t="shared" si="25"/>
        <v>0</v>
      </c>
      <c r="BN27" s="40">
        <f t="shared" si="26"/>
        <v>0</v>
      </c>
    </row>
    <row r="28" spans="1:66" x14ac:dyDescent="0.25">
      <c r="A28" s="379"/>
      <c r="B28" s="936"/>
      <c r="C28" s="272"/>
      <c r="D28" s="868"/>
      <c r="E28" s="873" t="str">
        <f t="shared" si="16"/>
        <v xml:space="preserve"> </v>
      </c>
      <c r="F28" s="130">
        <f t="shared" si="17"/>
        <v>0</v>
      </c>
      <c r="G28" s="128">
        <f t="shared" si="0"/>
        <v>16</v>
      </c>
      <c r="H28" s="127"/>
      <c r="I28" s="321"/>
      <c r="J28" s="97"/>
      <c r="K28" s="323"/>
      <c r="L28" s="322"/>
      <c r="M28" s="50"/>
      <c r="N28" s="87"/>
      <c r="O28" s="324"/>
      <c r="P28" s="98"/>
      <c r="Q28" s="98"/>
      <c r="R28" s="114"/>
      <c r="S28" s="753"/>
      <c r="T28" s="98"/>
      <c r="U28" s="98"/>
      <c r="V28" s="98"/>
      <c r="W28" s="99"/>
      <c r="X28" s="97"/>
      <c r="Y28" s="87"/>
      <c r="Z28" s="100"/>
      <c r="AA28" s="106">
        <f t="shared" si="2"/>
        <v>16</v>
      </c>
      <c r="AB28" s="549">
        <f t="shared" si="18"/>
        <v>0</v>
      </c>
      <c r="AC28" s="544">
        <f t="shared" si="13"/>
        <v>0</v>
      </c>
      <c r="AD28" s="174">
        <f t="shared" si="14"/>
        <v>0</v>
      </c>
      <c r="AE28" s="8"/>
      <c r="AF28" s="885" t="str">
        <f t="shared" si="3"/>
        <v xml:space="preserve"> </v>
      </c>
      <c r="AG28" s="40">
        <f t="shared" si="4"/>
        <v>0</v>
      </c>
      <c r="AH28" s="40">
        <f t="shared" si="5"/>
        <v>0</v>
      </c>
      <c r="AR28" s="40">
        <f t="shared" si="6"/>
        <v>0</v>
      </c>
      <c r="AS28" s="40">
        <f t="shared" si="7"/>
        <v>0</v>
      </c>
      <c r="AT28" s="40">
        <f t="shared" si="8"/>
        <v>0</v>
      </c>
      <c r="AU28" s="40">
        <f t="shared" si="9"/>
        <v>0</v>
      </c>
      <c r="AX28" s="279">
        <f t="shared" si="10"/>
        <v>0</v>
      </c>
      <c r="AY28" s="279">
        <f t="shared" si="11"/>
        <v>0</v>
      </c>
      <c r="AZ28" s="40">
        <f t="shared" si="1"/>
        <v>0</v>
      </c>
      <c r="BB28" s="40">
        <f t="shared" si="19"/>
        <v>0</v>
      </c>
      <c r="BC28" s="397">
        <f t="shared" si="20"/>
        <v>0</v>
      </c>
      <c r="BD28" s="105">
        <f t="shared" si="15"/>
        <v>0</v>
      </c>
      <c r="BE28" s="105">
        <f t="shared" si="21"/>
        <v>0</v>
      </c>
      <c r="BF28" s="742">
        <f t="shared" si="12"/>
        <v>0</v>
      </c>
      <c r="BG28" s="89"/>
      <c r="BH28" s="9"/>
      <c r="BJ28" s="40">
        <f t="shared" si="22"/>
        <v>0</v>
      </c>
      <c r="BK28" s="40">
        <f t="shared" si="23"/>
        <v>1</v>
      </c>
      <c r="BL28" s="40">
        <f t="shared" si="24"/>
        <v>0</v>
      </c>
      <c r="BM28" s="40">
        <f t="shared" si="25"/>
        <v>0</v>
      </c>
      <c r="BN28" s="40">
        <f t="shared" si="26"/>
        <v>0</v>
      </c>
    </row>
    <row r="29" spans="1:66" x14ac:dyDescent="0.25">
      <c r="A29" s="379"/>
      <c r="B29" s="936"/>
      <c r="C29" s="272"/>
      <c r="D29" s="868"/>
      <c r="E29" s="873" t="str">
        <f t="shared" si="16"/>
        <v xml:space="preserve"> </v>
      </c>
      <c r="F29" s="130">
        <f t="shared" si="17"/>
        <v>0</v>
      </c>
      <c r="G29" s="128">
        <f t="shared" si="0"/>
        <v>17</v>
      </c>
      <c r="H29" s="127"/>
      <c r="I29" s="321"/>
      <c r="J29" s="97"/>
      <c r="K29" s="323"/>
      <c r="L29" s="322"/>
      <c r="M29" s="50"/>
      <c r="N29" s="87"/>
      <c r="O29" s="324"/>
      <c r="P29" s="98"/>
      <c r="Q29" s="98"/>
      <c r="R29" s="114"/>
      <c r="S29" s="753"/>
      <c r="T29" s="98"/>
      <c r="U29" s="98"/>
      <c r="V29" s="98"/>
      <c r="W29" s="99"/>
      <c r="X29" s="97"/>
      <c r="Y29" s="87"/>
      <c r="Z29" s="100"/>
      <c r="AA29" s="106">
        <f t="shared" si="2"/>
        <v>17</v>
      </c>
      <c r="AB29" s="549">
        <f t="shared" si="18"/>
        <v>0</v>
      </c>
      <c r="AC29" s="544">
        <f t="shared" si="13"/>
        <v>0</v>
      </c>
      <c r="AD29" s="174">
        <f t="shared" si="14"/>
        <v>0</v>
      </c>
      <c r="AE29" s="8"/>
      <c r="AF29" s="885" t="str">
        <f t="shared" si="3"/>
        <v xml:space="preserve"> </v>
      </c>
      <c r="AG29" s="40">
        <f t="shared" si="4"/>
        <v>0</v>
      </c>
      <c r="AH29" s="40">
        <f t="shared" si="5"/>
        <v>0</v>
      </c>
      <c r="AR29" s="40">
        <f t="shared" si="6"/>
        <v>0</v>
      </c>
      <c r="AS29" s="40">
        <f t="shared" si="7"/>
        <v>0</v>
      </c>
      <c r="AT29" s="40">
        <f t="shared" si="8"/>
        <v>0</v>
      </c>
      <c r="AU29" s="40">
        <f t="shared" si="9"/>
        <v>0</v>
      </c>
      <c r="AX29" s="279">
        <f t="shared" si="10"/>
        <v>0</v>
      </c>
      <c r="AY29" s="279">
        <f t="shared" si="11"/>
        <v>0</v>
      </c>
      <c r="AZ29" s="40">
        <f t="shared" si="1"/>
        <v>0</v>
      </c>
      <c r="BB29" s="40">
        <f t="shared" si="19"/>
        <v>0</v>
      </c>
      <c r="BC29" s="397">
        <f t="shared" si="20"/>
        <v>0</v>
      </c>
      <c r="BD29" s="105">
        <f t="shared" si="15"/>
        <v>0</v>
      </c>
      <c r="BE29" s="105">
        <f t="shared" si="21"/>
        <v>0</v>
      </c>
      <c r="BF29" s="742">
        <f t="shared" si="12"/>
        <v>0</v>
      </c>
      <c r="BG29" s="89"/>
      <c r="BH29" s="9"/>
      <c r="BJ29" s="40">
        <f t="shared" si="22"/>
        <v>0</v>
      </c>
      <c r="BK29" s="40">
        <f t="shared" si="23"/>
        <v>1</v>
      </c>
      <c r="BL29" s="40">
        <f t="shared" si="24"/>
        <v>0</v>
      </c>
      <c r="BM29" s="40">
        <f t="shared" si="25"/>
        <v>0</v>
      </c>
      <c r="BN29" s="40">
        <f t="shared" si="26"/>
        <v>0</v>
      </c>
    </row>
    <row r="30" spans="1:66" x14ac:dyDescent="0.25">
      <c r="A30" s="379"/>
      <c r="B30" s="936"/>
      <c r="C30" s="272"/>
      <c r="D30" s="868"/>
      <c r="E30" s="873" t="str">
        <f t="shared" si="16"/>
        <v xml:space="preserve"> </v>
      </c>
      <c r="F30" s="130">
        <f t="shared" si="17"/>
        <v>0</v>
      </c>
      <c r="G30" s="128">
        <f t="shared" si="0"/>
        <v>18</v>
      </c>
      <c r="H30" s="127"/>
      <c r="I30" s="321"/>
      <c r="J30" s="97"/>
      <c r="K30" s="323"/>
      <c r="L30" s="322"/>
      <c r="M30" s="50"/>
      <c r="N30" s="87"/>
      <c r="O30" s="324"/>
      <c r="P30" s="98"/>
      <c r="Q30" s="98"/>
      <c r="R30" s="114"/>
      <c r="S30" s="753"/>
      <c r="T30" s="98"/>
      <c r="U30" s="98"/>
      <c r="V30" s="98"/>
      <c r="W30" s="99"/>
      <c r="X30" s="97"/>
      <c r="Y30" s="87"/>
      <c r="Z30" s="100"/>
      <c r="AA30" s="106">
        <f t="shared" si="2"/>
        <v>18</v>
      </c>
      <c r="AB30" s="549">
        <f t="shared" si="18"/>
        <v>0</v>
      </c>
      <c r="AC30" s="544">
        <f t="shared" si="13"/>
        <v>0</v>
      </c>
      <c r="AD30" s="174">
        <f t="shared" si="14"/>
        <v>0</v>
      </c>
      <c r="AE30" s="8"/>
      <c r="AF30" s="885" t="str">
        <f t="shared" si="3"/>
        <v xml:space="preserve"> </v>
      </c>
      <c r="AG30" s="40">
        <f t="shared" si="4"/>
        <v>0</v>
      </c>
      <c r="AH30" s="40">
        <f t="shared" si="5"/>
        <v>0</v>
      </c>
      <c r="AR30" s="40">
        <f t="shared" si="6"/>
        <v>0</v>
      </c>
      <c r="AS30" s="40">
        <f t="shared" si="7"/>
        <v>0</v>
      </c>
      <c r="AT30" s="40">
        <f t="shared" si="8"/>
        <v>0</v>
      </c>
      <c r="AU30" s="40">
        <f t="shared" si="9"/>
        <v>0</v>
      </c>
      <c r="AX30" s="279">
        <f t="shared" si="10"/>
        <v>0</v>
      </c>
      <c r="AY30" s="279">
        <f t="shared" si="11"/>
        <v>0</v>
      </c>
      <c r="AZ30" s="40">
        <f t="shared" si="1"/>
        <v>0</v>
      </c>
      <c r="BB30" s="40">
        <f t="shared" si="19"/>
        <v>0</v>
      </c>
      <c r="BC30" s="397">
        <f t="shared" si="20"/>
        <v>0</v>
      </c>
      <c r="BD30" s="105">
        <f t="shared" si="15"/>
        <v>0</v>
      </c>
      <c r="BE30" s="105">
        <f t="shared" si="21"/>
        <v>0</v>
      </c>
      <c r="BF30" s="742">
        <f t="shared" si="12"/>
        <v>0</v>
      </c>
      <c r="BG30" s="89"/>
      <c r="BH30" s="9"/>
      <c r="BJ30" s="40">
        <f t="shared" si="22"/>
        <v>0</v>
      </c>
      <c r="BK30" s="40">
        <f t="shared" si="23"/>
        <v>1</v>
      </c>
      <c r="BL30" s="40">
        <f t="shared" si="24"/>
        <v>0</v>
      </c>
      <c r="BM30" s="40">
        <f t="shared" si="25"/>
        <v>0</v>
      </c>
      <c r="BN30" s="40">
        <f t="shared" si="26"/>
        <v>0</v>
      </c>
    </row>
    <row r="31" spans="1:66" x14ac:dyDescent="0.25">
      <c r="A31" s="379"/>
      <c r="B31" s="936"/>
      <c r="C31" s="272"/>
      <c r="D31" s="868"/>
      <c r="E31" s="873" t="str">
        <f t="shared" si="16"/>
        <v xml:space="preserve"> </v>
      </c>
      <c r="F31" s="130">
        <f t="shared" si="17"/>
        <v>0</v>
      </c>
      <c r="G31" s="128">
        <f t="shared" si="0"/>
        <v>19</v>
      </c>
      <c r="H31" s="127"/>
      <c r="I31" s="321"/>
      <c r="J31" s="97"/>
      <c r="K31" s="323"/>
      <c r="L31" s="322"/>
      <c r="M31" s="50"/>
      <c r="N31" s="87"/>
      <c r="O31" s="324"/>
      <c r="P31" s="98"/>
      <c r="Q31" s="98"/>
      <c r="R31" s="114"/>
      <c r="S31" s="753"/>
      <c r="T31" s="98"/>
      <c r="U31" s="98"/>
      <c r="V31" s="98"/>
      <c r="W31" s="99"/>
      <c r="X31" s="97"/>
      <c r="Y31" s="87"/>
      <c r="Z31" s="100"/>
      <c r="AA31" s="106">
        <f t="shared" si="2"/>
        <v>19</v>
      </c>
      <c r="AB31" s="549">
        <f t="shared" si="18"/>
        <v>0</v>
      </c>
      <c r="AC31" s="544">
        <f t="shared" si="13"/>
        <v>0</v>
      </c>
      <c r="AD31" s="174">
        <f t="shared" si="14"/>
        <v>0</v>
      </c>
      <c r="AE31" s="8"/>
      <c r="AF31" s="885" t="str">
        <f t="shared" si="3"/>
        <v xml:space="preserve"> </v>
      </c>
      <c r="AG31" s="40">
        <f t="shared" si="4"/>
        <v>0</v>
      </c>
      <c r="AH31" s="40">
        <f t="shared" si="5"/>
        <v>0</v>
      </c>
      <c r="AR31" s="40">
        <f t="shared" si="6"/>
        <v>0</v>
      </c>
      <c r="AS31" s="40">
        <f t="shared" si="7"/>
        <v>0</v>
      </c>
      <c r="AT31" s="40">
        <f t="shared" si="8"/>
        <v>0</v>
      </c>
      <c r="AU31" s="40">
        <f t="shared" si="9"/>
        <v>0</v>
      </c>
      <c r="AX31" s="279">
        <f t="shared" si="10"/>
        <v>0</v>
      </c>
      <c r="AY31" s="279">
        <f t="shared" si="11"/>
        <v>0</v>
      </c>
      <c r="AZ31" s="40">
        <f t="shared" si="1"/>
        <v>0</v>
      </c>
      <c r="BB31" s="40">
        <f t="shared" si="19"/>
        <v>0</v>
      </c>
      <c r="BC31" s="397">
        <f t="shared" si="20"/>
        <v>0</v>
      </c>
      <c r="BD31" s="105">
        <f t="shared" si="15"/>
        <v>0</v>
      </c>
      <c r="BE31" s="105">
        <f t="shared" si="21"/>
        <v>0</v>
      </c>
      <c r="BF31" s="742">
        <f t="shared" si="12"/>
        <v>0</v>
      </c>
      <c r="BG31" s="89"/>
      <c r="BH31" s="9"/>
      <c r="BJ31" s="40">
        <f t="shared" si="22"/>
        <v>0</v>
      </c>
      <c r="BK31" s="40">
        <f t="shared" si="23"/>
        <v>1</v>
      </c>
      <c r="BL31" s="40">
        <f t="shared" si="24"/>
        <v>0</v>
      </c>
      <c r="BM31" s="40">
        <f t="shared" si="25"/>
        <v>0</v>
      </c>
      <c r="BN31" s="40">
        <f t="shared" si="26"/>
        <v>0</v>
      </c>
    </row>
    <row r="32" spans="1:66" x14ac:dyDescent="0.25">
      <c r="A32" s="379"/>
      <c r="B32" s="936"/>
      <c r="C32" s="272"/>
      <c r="D32" s="868"/>
      <c r="E32" s="873" t="str">
        <f t="shared" si="16"/>
        <v xml:space="preserve"> </v>
      </c>
      <c r="F32" s="130">
        <f t="shared" si="17"/>
        <v>0</v>
      </c>
      <c r="G32" s="128">
        <f t="shared" si="0"/>
        <v>20</v>
      </c>
      <c r="H32" s="127"/>
      <c r="I32" s="321"/>
      <c r="J32" s="97"/>
      <c r="K32" s="323"/>
      <c r="L32" s="322"/>
      <c r="M32" s="50"/>
      <c r="N32" s="87"/>
      <c r="O32" s="324"/>
      <c r="P32" s="98"/>
      <c r="Q32" s="98"/>
      <c r="R32" s="114"/>
      <c r="S32" s="753"/>
      <c r="T32" s="98"/>
      <c r="U32" s="98"/>
      <c r="V32" s="98"/>
      <c r="W32" s="99"/>
      <c r="X32" s="97"/>
      <c r="Y32" s="87"/>
      <c r="Z32" s="100"/>
      <c r="AA32" s="106">
        <f t="shared" si="2"/>
        <v>20</v>
      </c>
      <c r="AB32" s="549">
        <f t="shared" si="18"/>
        <v>0</v>
      </c>
      <c r="AC32" s="544">
        <f t="shared" si="13"/>
        <v>0</v>
      </c>
      <c r="AD32" s="174">
        <f t="shared" si="14"/>
        <v>0</v>
      </c>
      <c r="AE32" s="8"/>
      <c r="AF32" s="885" t="str">
        <f t="shared" si="3"/>
        <v xml:space="preserve"> </v>
      </c>
      <c r="AG32" s="40">
        <f t="shared" si="4"/>
        <v>0</v>
      </c>
      <c r="AH32" s="40">
        <f t="shared" si="5"/>
        <v>0</v>
      </c>
      <c r="AR32" s="40">
        <f t="shared" si="6"/>
        <v>0</v>
      </c>
      <c r="AS32" s="40">
        <f t="shared" si="7"/>
        <v>0</v>
      </c>
      <c r="AT32" s="40">
        <f t="shared" si="8"/>
        <v>0</v>
      </c>
      <c r="AU32" s="40">
        <f t="shared" si="9"/>
        <v>0</v>
      </c>
      <c r="AX32" s="279">
        <f t="shared" si="10"/>
        <v>0</v>
      </c>
      <c r="AY32" s="279">
        <f t="shared" si="11"/>
        <v>0</v>
      </c>
      <c r="AZ32" s="40">
        <f t="shared" si="1"/>
        <v>0</v>
      </c>
      <c r="BB32" s="40">
        <f t="shared" si="19"/>
        <v>0</v>
      </c>
      <c r="BC32" s="397">
        <f t="shared" si="20"/>
        <v>0</v>
      </c>
      <c r="BD32" s="105">
        <f t="shared" si="15"/>
        <v>0</v>
      </c>
      <c r="BE32" s="105">
        <f t="shared" si="21"/>
        <v>0</v>
      </c>
      <c r="BF32" s="742">
        <f t="shared" si="12"/>
        <v>0</v>
      </c>
      <c r="BG32" s="89"/>
      <c r="BH32" s="9"/>
      <c r="BJ32" s="40">
        <f t="shared" si="22"/>
        <v>0</v>
      </c>
      <c r="BK32" s="40">
        <f t="shared" si="23"/>
        <v>1</v>
      </c>
      <c r="BL32" s="40">
        <f t="shared" si="24"/>
        <v>0</v>
      </c>
      <c r="BM32" s="40">
        <f t="shared" si="25"/>
        <v>0</v>
      </c>
      <c r="BN32" s="40">
        <f t="shared" si="26"/>
        <v>0</v>
      </c>
    </row>
    <row r="33" spans="1:66" x14ac:dyDescent="0.25">
      <c r="A33" s="379"/>
      <c r="B33" s="936"/>
      <c r="C33" s="272"/>
      <c r="D33" s="868"/>
      <c r="E33" s="873" t="str">
        <f t="shared" si="16"/>
        <v xml:space="preserve"> </v>
      </c>
      <c r="F33" s="130">
        <f t="shared" si="17"/>
        <v>0</v>
      </c>
      <c r="G33" s="128">
        <f t="shared" si="0"/>
        <v>21</v>
      </c>
      <c r="H33" s="127"/>
      <c r="I33" s="321"/>
      <c r="J33" s="97"/>
      <c r="K33" s="323"/>
      <c r="L33" s="322"/>
      <c r="M33" s="50"/>
      <c r="N33" s="87"/>
      <c r="O33" s="324"/>
      <c r="P33" s="98"/>
      <c r="Q33" s="98"/>
      <c r="R33" s="114"/>
      <c r="S33" s="753"/>
      <c r="T33" s="98"/>
      <c r="U33" s="98"/>
      <c r="V33" s="98"/>
      <c r="W33" s="99"/>
      <c r="X33" s="97"/>
      <c r="Y33" s="87"/>
      <c r="Z33" s="100"/>
      <c r="AA33" s="106">
        <f t="shared" si="2"/>
        <v>21</v>
      </c>
      <c r="AB33" s="549">
        <f t="shared" si="18"/>
        <v>0</v>
      </c>
      <c r="AC33" s="544">
        <f t="shared" si="13"/>
        <v>0</v>
      </c>
      <c r="AD33" s="174">
        <f t="shared" si="14"/>
        <v>0</v>
      </c>
      <c r="AE33" s="8"/>
      <c r="AF33" s="885" t="str">
        <f t="shared" si="3"/>
        <v xml:space="preserve"> </v>
      </c>
      <c r="AG33" s="40">
        <f t="shared" si="4"/>
        <v>0</v>
      </c>
      <c r="AH33" s="40">
        <f t="shared" si="5"/>
        <v>0</v>
      </c>
      <c r="AR33" s="40">
        <f t="shared" si="6"/>
        <v>0</v>
      </c>
      <c r="AS33" s="40">
        <f t="shared" si="7"/>
        <v>0</v>
      </c>
      <c r="AT33" s="40">
        <f t="shared" si="8"/>
        <v>0</v>
      </c>
      <c r="AU33" s="40">
        <f t="shared" si="9"/>
        <v>0</v>
      </c>
      <c r="AX33" s="279">
        <f t="shared" si="10"/>
        <v>0</v>
      </c>
      <c r="AY33" s="279">
        <f t="shared" si="11"/>
        <v>0</v>
      </c>
      <c r="AZ33" s="40">
        <f t="shared" si="1"/>
        <v>0</v>
      </c>
      <c r="BB33" s="40">
        <f t="shared" si="19"/>
        <v>0</v>
      </c>
      <c r="BC33" s="397">
        <f t="shared" si="20"/>
        <v>0</v>
      </c>
      <c r="BD33" s="105">
        <f t="shared" si="15"/>
        <v>0</v>
      </c>
      <c r="BE33" s="105">
        <f t="shared" si="21"/>
        <v>0</v>
      </c>
      <c r="BF33" s="742">
        <f t="shared" si="12"/>
        <v>0</v>
      </c>
      <c r="BG33" s="89"/>
      <c r="BH33" s="9"/>
      <c r="BJ33" s="40">
        <f t="shared" si="22"/>
        <v>0</v>
      </c>
      <c r="BK33" s="40">
        <f t="shared" si="23"/>
        <v>1</v>
      </c>
      <c r="BL33" s="40">
        <f t="shared" si="24"/>
        <v>0</v>
      </c>
      <c r="BM33" s="40">
        <f t="shared" si="25"/>
        <v>0</v>
      </c>
      <c r="BN33" s="40">
        <f t="shared" si="26"/>
        <v>0</v>
      </c>
    </row>
    <row r="34" spans="1:66" x14ac:dyDescent="0.25">
      <c r="A34" s="379"/>
      <c r="B34" s="936"/>
      <c r="C34" s="272"/>
      <c r="D34" s="868"/>
      <c r="E34" s="873" t="str">
        <f t="shared" si="16"/>
        <v xml:space="preserve"> </v>
      </c>
      <c r="F34" s="130">
        <f t="shared" si="17"/>
        <v>0</v>
      </c>
      <c r="G34" s="128">
        <f t="shared" si="0"/>
        <v>22</v>
      </c>
      <c r="H34" s="127"/>
      <c r="I34" s="321"/>
      <c r="J34" s="97"/>
      <c r="K34" s="323"/>
      <c r="L34" s="322"/>
      <c r="M34" s="50"/>
      <c r="N34" s="87"/>
      <c r="O34" s="324"/>
      <c r="P34" s="98"/>
      <c r="Q34" s="98"/>
      <c r="R34" s="114"/>
      <c r="S34" s="753"/>
      <c r="T34" s="98"/>
      <c r="U34" s="98"/>
      <c r="V34" s="98"/>
      <c r="W34" s="99"/>
      <c r="X34" s="97"/>
      <c r="Y34" s="87"/>
      <c r="Z34" s="100"/>
      <c r="AA34" s="106">
        <f t="shared" si="2"/>
        <v>22</v>
      </c>
      <c r="AB34" s="549">
        <f t="shared" si="18"/>
        <v>0</v>
      </c>
      <c r="AC34" s="544">
        <f t="shared" si="13"/>
        <v>0</v>
      </c>
      <c r="AD34" s="174">
        <f t="shared" si="14"/>
        <v>0</v>
      </c>
      <c r="AE34" s="8"/>
      <c r="AF34" s="885" t="str">
        <f t="shared" si="3"/>
        <v xml:space="preserve"> </v>
      </c>
      <c r="AG34" s="40">
        <f t="shared" si="4"/>
        <v>0</v>
      </c>
      <c r="AH34" s="40">
        <f t="shared" si="5"/>
        <v>0</v>
      </c>
      <c r="AR34" s="40">
        <f t="shared" si="6"/>
        <v>0</v>
      </c>
      <c r="AS34" s="40">
        <f t="shared" si="7"/>
        <v>0</v>
      </c>
      <c r="AT34" s="40">
        <f t="shared" si="8"/>
        <v>0</v>
      </c>
      <c r="AU34" s="40">
        <f t="shared" si="9"/>
        <v>0</v>
      </c>
      <c r="AX34" s="279">
        <f t="shared" si="10"/>
        <v>0</v>
      </c>
      <c r="AY34" s="279">
        <f t="shared" si="11"/>
        <v>0</v>
      </c>
      <c r="AZ34" s="40">
        <f t="shared" si="1"/>
        <v>0</v>
      </c>
      <c r="BB34" s="40">
        <f t="shared" si="19"/>
        <v>0</v>
      </c>
      <c r="BC34" s="397">
        <f t="shared" si="20"/>
        <v>0</v>
      </c>
      <c r="BD34" s="105">
        <f t="shared" si="15"/>
        <v>0</v>
      </c>
      <c r="BE34" s="105">
        <f t="shared" si="21"/>
        <v>0</v>
      </c>
      <c r="BF34" s="742">
        <f t="shared" si="12"/>
        <v>0</v>
      </c>
      <c r="BG34" s="89"/>
      <c r="BH34" s="9"/>
      <c r="BJ34" s="40">
        <f t="shared" si="22"/>
        <v>0</v>
      </c>
      <c r="BK34" s="40">
        <f t="shared" si="23"/>
        <v>1</v>
      </c>
      <c r="BL34" s="40">
        <f t="shared" si="24"/>
        <v>0</v>
      </c>
      <c r="BM34" s="40">
        <f t="shared" si="25"/>
        <v>0</v>
      </c>
      <c r="BN34" s="40">
        <f t="shared" si="26"/>
        <v>0</v>
      </c>
    </row>
    <row r="35" spans="1:66" x14ac:dyDescent="0.25">
      <c r="A35" s="379"/>
      <c r="B35" s="936"/>
      <c r="C35" s="272"/>
      <c r="D35" s="868"/>
      <c r="E35" s="873" t="str">
        <f t="shared" si="16"/>
        <v xml:space="preserve"> </v>
      </c>
      <c r="F35" s="130">
        <f t="shared" si="17"/>
        <v>0</v>
      </c>
      <c r="G35" s="128">
        <f t="shared" si="0"/>
        <v>23</v>
      </c>
      <c r="H35" s="127"/>
      <c r="I35" s="321"/>
      <c r="J35" s="97"/>
      <c r="K35" s="323"/>
      <c r="L35" s="322"/>
      <c r="M35" s="50"/>
      <c r="N35" s="87"/>
      <c r="O35" s="324"/>
      <c r="P35" s="98"/>
      <c r="Q35" s="98"/>
      <c r="R35" s="114"/>
      <c r="S35" s="753"/>
      <c r="T35" s="98"/>
      <c r="U35" s="98"/>
      <c r="V35" s="98"/>
      <c r="W35" s="99"/>
      <c r="X35" s="97"/>
      <c r="Y35" s="87"/>
      <c r="Z35" s="100"/>
      <c r="AA35" s="106">
        <f t="shared" si="2"/>
        <v>23</v>
      </c>
      <c r="AB35" s="549">
        <f t="shared" si="18"/>
        <v>0</v>
      </c>
      <c r="AC35" s="544">
        <f t="shared" si="13"/>
        <v>0</v>
      </c>
      <c r="AD35" s="174">
        <f t="shared" si="14"/>
        <v>0</v>
      </c>
      <c r="AE35" s="8"/>
      <c r="AF35" s="885" t="str">
        <f t="shared" si="3"/>
        <v xml:space="preserve"> </v>
      </c>
      <c r="AG35" s="40">
        <f t="shared" si="4"/>
        <v>0</v>
      </c>
      <c r="AH35" s="40">
        <f t="shared" si="5"/>
        <v>0</v>
      </c>
      <c r="AR35" s="40">
        <f t="shared" si="6"/>
        <v>0</v>
      </c>
      <c r="AS35" s="40">
        <f t="shared" si="7"/>
        <v>0</v>
      </c>
      <c r="AT35" s="40">
        <f t="shared" si="8"/>
        <v>0</v>
      </c>
      <c r="AU35" s="40">
        <f t="shared" si="9"/>
        <v>0</v>
      </c>
      <c r="AX35" s="279">
        <f t="shared" si="10"/>
        <v>0</v>
      </c>
      <c r="AY35" s="279">
        <f t="shared" si="11"/>
        <v>0</v>
      </c>
      <c r="AZ35" s="40">
        <f t="shared" si="1"/>
        <v>0</v>
      </c>
      <c r="BB35" s="40">
        <f t="shared" si="19"/>
        <v>0</v>
      </c>
      <c r="BC35" s="397">
        <f t="shared" si="20"/>
        <v>0</v>
      </c>
      <c r="BD35" s="105">
        <f t="shared" si="15"/>
        <v>0</v>
      </c>
      <c r="BE35" s="105">
        <f t="shared" si="21"/>
        <v>0</v>
      </c>
      <c r="BF35" s="742">
        <f t="shared" si="12"/>
        <v>0</v>
      </c>
      <c r="BG35" s="89"/>
      <c r="BH35" s="9"/>
      <c r="BJ35" s="40">
        <f t="shared" si="22"/>
        <v>0</v>
      </c>
      <c r="BK35" s="40">
        <f t="shared" si="23"/>
        <v>1</v>
      </c>
      <c r="BL35" s="40">
        <f t="shared" si="24"/>
        <v>0</v>
      </c>
      <c r="BM35" s="40">
        <f t="shared" si="25"/>
        <v>0</v>
      </c>
      <c r="BN35" s="40">
        <f t="shared" si="26"/>
        <v>0</v>
      </c>
    </row>
    <row r="36" spans="1:66" x14ac:dyDescent="0.25">
      <c r="A36" s="379"/>
      <c r="B36" s="936"/>
      <c r="C36" s="272"/>
      <c r="D36" s="868"/>
      <c r="E36" s="873" t="str">
        <f t="shared" si="16"/>
        <v xml:space="preserve"> </v>
      </c>
      <c r="F36" s="130">
        <f t="shared" si="17"/>
        <v>0</v>
      </c>
      <c r="G36" s="128">
        <f t="shared" si="0"/>
        <v>24</v>
      </c>
      <c r="H36" s="127"/>
      <c r="I36" s="321"/>
      <c r="J36" s="97"/>
      <c r="K36" s="323"/>
      <c r="L36" s="322"/>
      <c r="M36" s="50"/>
      <c r="N36" s="87"/>
      <c r="O36" s="324"/>
      <c r="P36" s="98"/>
      <c r="Q36" s="98"/>
      <c r="R36" s="114"/>
      <c r="S36" s="753"/>
      <c r="T36" s="98"/>
      <c r="U36" s="98"/>
      <c r="V36" s="98"/>
      <c r="W36" s="99"/>
      <c r="X36" s="97"/>
      <c r="Y36" s="87"/>
      <c r="Z36" s="100"/>
      <c r="AA36" s="106">
        <f t="shared" si="2"/>
        <v>24</v>
      </c>
      <c r="AB36" s="549">
        <f t="shared" si="18"/>
        <v>0</v>
      </c>
      <c r="AC36" s="544">
        <f t="shared" si="13"/>
        <v>0</v>
      </c>
      <c r="AD36" s="174">
        <f t="shared" si="14"/>
        <v>0</v>
      </c>
      <c r="AE36" s="8"/>
      <c r="AF36" s="885" t="str">
        <f t="shared" si="3"/>
        <v xml:space="preserve"> </v>
      </c>
      <c r="AG36" s="40">
        <f t="shared" si="4"/>
        <v>0</v>
      </c>
      <c r="AH36" s="40">
        <f t="shared" si="5"/>
        <v>0</v>
      </c>
      <c r="AR36" s="40">
        <f t="shared" si="6"/>
        <v>0</v>
      </c>
      <c r="AS36" s="40">
        <f t="shared" si="7"/>
        <v>0</v>
      </c>
      <c r="AT36" s="40">
        <f t="shared" si="8"/>
        <v>0</v>
      </c>
      <c r="AU36" s="40">
        <f t="shared" si="9"/>
        <v>0</v>
      </c>
      <c r="AX36" s="279">
        <f t="shared" si="10"/>
        <v>0</v>
      </c>
      <c r="AY36" s="279">
        <f t="shared" si="11"/>
        <v>0</v>
      </c>
      <c r="AZ36" s="40">
        <f t="shared" si="1"/>
        <v>0</v>
      </c>
      <c r="BB36" s="40">
        <f t="shared" si="19"/>
        <v>0</v>
      </c>
      <c r="BC36" s="397">
        <f t="shared" si="20"/>
        <v>0</v>
      </c>
      <c r="BD36" s="105">
        <f t="shared" si="15"/>
        <v>0</v>
      </c>
      <c r="BE36" s="105">
        <f t="shared" si="21"/>
        <v>0</v>
      </c>
      <c r="BF36" s="742">
        <f t="shared" si="12"/>
        <v>0</v>
      </c>
      <c r="BG36" s="89"/>
      <c r="BH36" s="9"/>
      <c r="BJ36" s="40">
        <f t="shared" si="22"/>
        <v>0</v>
      </c>
      <c r="BK36" s="40">
        <f t="shared" si="23"/>
        <v>1</v>
      </c>
      <c r="BL36" s="40">
        <f t="shared" si="24"/>
        <v>0</v>
      </c>
      <c r="BM36" s="40">
        <f t="shared" si="25"/>
        <v>0</v>
      </c>
      <c r="BN36" s="40">
        <f t="shared" si="26"/>
        <v>0</v>
      </c>
    </row>
    <row r="37" spans="1:66" x14ac:dyDescent="0.25">
      <c r="A37" s="379"/>
      <c r="B37" s="936"/>
      <c r="C37" s="272"/>
      <c r="D37" s="868"/>
      <c r="E37" s="873" t="str">
        <f t="shared" si="16"/>
        <v xml:space="preserve"> </v>
      </c>
      <c r="F37" s="130">
        <f t="shared" si="17"/>
        <v>0</v>
      </c>
      <c r="G37" s="128">
        <f t="shared" si="0"/>
        <v>25</v>
      </c>
      <c r="H37" s="127"/>
      <c r="I37" s="321"/>
      <c r="J37" s="97"/>
      <c r="K37" s="323"/>
      <c r="L37" s="322"/>
      <c r="M37" s="50"/>
      <c r="N37" s="87"/>
      <c r="O37" s="324"/>
      <c r="P37" s="98"/>
      <c r="Q37" s="98"/>
      <c r="R37" s="114"/>
      <c r="S37" s="753"/>
      <c r="T37" s="98"/>
      <c r="U37" s="98"/>
      <c r="V37" s="98"/>
      <c r="W37" s="99"/>
      <c r="X37" s="97"/>
      <c r="Y37" s="87"/>
      <c r="Z37" s="100"/>
      <c r="AA37" s="106">
        <f t="shared" si="2"/>
        <v>25</v>
      </c>
      <c r="AB37" s="549">
        <f t="shared" si="18"/>
        <v>0</v>
      </c>
      <c r="AC37" s="544">
        <f t="shared" si="13"/>
        <v>0</v>
      </c>
      <c r="AD37" s="174">
        <f t="shared" si="14"/>
        <v>0</v>
      </c>
      <c r="AE37" s="8"/>
      <c r="AF37" s="885" t="str">
        <f t="shared" si="3"/>
        <v xml:space="preserve"> </v>
      </c>
      <c r="AG37" s="40">
        <f t="shared" si="4"/>
        <v>0</v>
      </c>
      <c r="AH37" s="40">
        <f t="shared" si="5"/>
        <v>0</v>
      </c>
      <c r="AR37" s="40">
        <f t="shared" si="6"/>
        <v>0</v>
      </c>
      <c r="AS37" s="40">
        <f t="shared" si="7"/>
        <v>0</v>
      </c>
      <c r="AT37" s="40">
        <f t="shared" si="8"/>
        <v>0</v>
      </c>
      <c r="AU37" s="40">
        <f t="shared" si="9"/>
        <v>0</v>
      </c>
      <c r="AX37" s="279">
        <f t="shared" si="10"/>
        <v>0</v>
      </c>
      <c r="AY37" s="279">
        <f t="shared" si="11"/>
        <v>0</v>
      </c>
      <c r="AZ37" s="40">
        <f t="shared" si="1"/>
        <v>0</v>
      </c>
      <c r="BB37" s="40">
        <f t="shared" si="19"/>
        <v>0</v>
      </c>
      <c r="BC37" s="397">
        <f t="shared" si="20"/>
        <v>0</v>
      </c>
      <c r="BD37" s="105">
        <f t="shared" si="15"/>
        <v>0</v>
      </c>
      <c r="BE37" s="105">
        <f t="shared" si="21"/>
        <v>0</v>
      </c>
      <c r="BF37" s="742">
        <f t="shared" si="12"/>
        <v>0</v>
      </c>
      <c r="BG37" s="89"/>
      <c r="BH37" s="9"/>
      <c r="BJ37" s="40">
        <f t="shared" si="22"/>
        <v>0</v>
      </c>
      <c r="BK37" s="40">
        <f t="shared" si="23"/>
        <v>1</v>
      </c>
      <c r="BL37" s="40">
        <f t="shared" si="24"/>
        <v>0</v>
      </c>
      <c r="BM37" s="40">
        <f t="shared" si="25"/>
        <v>0</v>
      </c>
      <c r="BN37" s="40">
        <f t="shared" si="26"/>
        <v>0</v>
      </c>
    </row>
    <row r="38" spans="1:66" x14ac:dyDescent="0.25">
      <c r="A38" s="379"/>
      <c r="B38" s="936"/>
      <c r="C38" s="272"/>
      <c r="D38" s="868"/>
      <c r="E38" s="873" t="str">
        <f t="shared" si="16"/>
        <v xml:space="preserve"> </v>
      </c>
      <c r="F38" s="130">
        <f t="shared" si="17"/>
        <v>0</v>
      </c>
      <c r="G38" s="128">
        <f t="shared" si="0"/>
        <v>26</v>
      </c>
      <c r="H38" s="127"/>
      <c r="I38" s="321"/>
      <c r="J38" s="97"/>
      <c r="K38" s="323"/>
      <c r="L38" s="322"/>
      <c r="M38" s="50"/>
      <c r="N38" s="87"/>
      <c r="O38" s="324"/>
      <c r="P38" s="98"/>
      <c r="Q38" s="98"/>
      <c r="R38" s="114"/>
      <c r="S38" s="753"/>
      <c r="T38" s="98"/>
      <c r="U38" s="98"/>
      <c r="V38" s="98"/>
      <c r="W38" s="99"/>
      <c r="X38" s="97"/>
      <c r="Y38" s="87"/>
      <c r="Z38" s="100"/>
      <c r="AA38" s="106">
        <f t="shared" si="2"/>
        <v>26</v>
      </c>
      <c r="AB38" s="549">
        <f t="shared" si="18"/>
        <v>0</v>
      </c>
      <c r="AC38" s="544">
        <f t="shared" si="13"/>
        <v>0</v>
      </c>
      <c r="AD38" s="174">
        <f t="shared" si="14"/>
        <v>0</v>
      </c>
      <c r="AE38" s="8"/>
      <c r="AF38" s="885" t="str">
        <f t="shared" si="3"/>
        <v xml:space="preserve"> </v>
      </c>
      <c r="AG38" s="40">
        <f t="shared" si="4"/>
        <v>0</v>
      </c>
      <c r="AH38" s="40">
        <f t="shared" si="5"/>
        <v>0</v>
      </c>
      <c r="AR38" s="40">
        <f t="shared" si="6"/>
        <v>0</v>
      </c>
      <c r="AS38" s="40">
        <f t="shared" si="7"/>
        <v>0</v>
      </c>
      <c r="AT38" s="40">
        <f t="shared" si="8"/>
        <v>0</v>
      </c>
      <c r="AU38" s="40">
        <f t="shared" si="9"/>
        <v>0</v>
      </c>
      <c r="AX38" s="279">
        <f t="shared" si="10"/>
        <v>0</v>
      </c>
      <c r="AY38" s="279">
        <f t="shared" si="11"/>
        <v>0</v>
      </c>
      <c r="AZ38" s="40">
        <f t="shared" si="1"/>
        <v>0</v>
      </c>
      <c r="BB38" s="40">
        <f t="shared" si="19"/>
        <v>0</v>
      </c>
      <c r="BC38" s="397">
        <f t="shared" si="20"/>
        <v>0</v>
      </c>
      <c r="BD38" s="105">
        <f t="shared" si="15"/>
        <v>0</v>
      </c>
      <c r="BE38" s="105">
        <f t="shared" si="21"/>
        <v>0</v>
      </c>
      <c r="BF38" s="742">
        <f t="shared" si="12"/>
        <v>0</v>
      </c>
      <c r="BG38" s="89"/>
      <c r="BH38" s="9"/>
      <c r="BJ38" s="40">
        <f t="shared" si="22"/>
        <v>0</v>
      </c>
      <c r="BK38" s="40">
        <f t="shared" si="23"/>
        <v>1</v>
      </c>
      <c r="BL38" s="40">
        <f t="shared" si="24"/>
        <v>0</v>
      </c>
      <c r="BM38" s="40">
        <f t="shared" si="25"/>
        <v>0</v>
      </c>
      <c r="BN38" s="40">
        <f t="shared" si="26"/>
        <v>0</v>
      </c>
    </row>
    <row r="39" spans="1:66" x14ac:dyDescent="0.25">
      <c r="A39" s="379"/>
      <c r="B39" s="936"/>
      <c r="C39" s="272"/>
      <c r="D39" s="868"/>
      <c r="E39" s="873" t="str">
        <f t="shared" si="16"/>
        <v xml:space="preserve"> </v>
      </c>
      <c r="F39" s="130">
        <f t="shared" si="17"/>
        <v>0</v>
      </c>
      <c r="G39" s="128">
        <f t="shared" si="0"/>
        <v>27</v>
      </c>
      <c r="H39" s="127"/>
      <c r="I39" s="321"/>
      <c r="J39" s="97"/>
      <c r="K39" s="323"/>
      <c r="L39" s="322"/>
      <c r="M39" s="50"/>
      <c r="N39" s="87"/>
      <c r="O39" s="324"/>
      <c r="P39" s="98"/>
      <c r="Q39" s="98"/>
      <c r="R39" s="114"/>
      <c r="S39" s="753"/>
      <c r="T39" s="98"/>
      <c r="U39" s="98"/>
      <c r="V39" s="98"/>
      <c r="W39" s="99"/>
      <c r="X39" s="97"/>
      <c r="Y39" s="87"/>
      <c r="Z39" s="100"/>
      <c r="AA39" s="106">
        <f t="shared" si="2"/>
        <v>27</v>
      </c>
      <c r="AB39" s="549">
        <f t="shared" si="18"/>
        <v>0</v>
      </c>
      <c r="AC39" s="544">
        <f t="shared" si="13"/>
        <v>0</v>
      </c>
      <c r="AD39" s="174">
        <f t="shared" si="14"/>
        <v>0</v>
      </c>
      <c r="AE39" s="8"/>
      <c r="AF39" s="885" t="str">
        <f t="shared" si="3"/>
        <v xml:space="preserve"> </v>
      </c>
      <c r="AG39" s="40">
        <f t="shared" si="4"/>
        <v>0</v>
      </c>
      <c r="AH39" s="40">
        <f t="shared" si="5"/>
        <v>0</v>
      </c>
      <c r="AR39" s="40">
        <f t="shared" si="6"/>
        <v>0</v>
      </c>
      <c r="AS39" s="40">
        <f t="shared" si="7"/>
        <v>0</v>
      </c>
      <c r="AT39" s="40">
        <f t="shared" si="8"/>
        <v>0</v>
      </c>
      <c r="AU39" s="40">
        <f t="shared" si="9"/>
        <v>0</v>
      </c>
      <c r="AX39" s="279">
        <f t="shared" si="10"/>
        <v>0</v>
      </c>
      <c r="AY39" s="279">
        <f t="shared" si="11"/>
        <v>0</v>
      </c>
      <c r="AZ39" s="40">
        <f t="shared" si="1"/>
        <v>0</v>
      </c>
      <c r="BB39" s="40">
        <f t="shared" si="19"/>
        <v>0</v>
      </c>
      <c r="BC39" s="397">
        <f t="shared" si="20"/>
        <v>0</v>
      </c>
      <c r="BD39" s="105">
        <f t="shared" si="15"/>
        <v>0</v>
      </c>
      <c r="BE39" s="105">
        <f t="shared" si="21"/>
        <v>0</v>
      </c>
      <c r="BF39" s="742">
        <f t="shared" si="12"/>
        <v>0</v>
      </c>
      <c r="BG39" s="89"/>
      <c r="BH39" s="9"/>
      <c r="BJ39" s="40">
        <f t="shared" si="22"/>
        <v>0</v>
      </c>
      <c r="BK39" s="40">
        <f t="shared" si="23"/>
        <v>1</v>
      </c>
      <c r="BL39" s="40">
        <f t="shared" si="24"/>
        <v>0</v>
      </c>
      <c r="BM39" s="40">
        <f t="shared" si="25"/>
        <v>0</v>
      </c>
      <c r="BN39" s="40">
        <f t="shared" si="26"/>
        <v>0</v>
      </c>
    </row>
    <row r="40" spans="1:66" x14ac:dyDescent="0.25">
      <c r="A40" s="379"/>
      <c r="B40" s="936"/>
      <c r="C40" s="272"/>
      <c r="D40" s="868"/>
      <c r="E40" s="873" t="str">
        <f t="shared" si="16"/>
        <v xml:space="preserve"> </v>
      </c>
      <c r="F40" s="130">
        <f t="shared" si="17"/>
        <v>0</v>
      </c>
      <c r="G40" s="128">
        <f t="shared" si="0"/>
        <v>28</v>
      </c>
      <c r="H40" s="127"/>
      <c r="I40" s="321"/>
      <c r="J40" s="97"/>
      <c r="K40" s="323"/>
      <c r="L40" s="322"/>
      <c r="M40" s="50"/>
      <c r="N40" s="87"/>
      <c r="O40" s="324"/>
      <c r="P40" s="98"/>
      <c r="Q40" s="98"/>
      <c r="R40" s="114"/>
      <c r="S40" s="753"/>
      <c r="T40" s="98"/>
      <c r="U40" s="98"/>
      <c r="V40" s="98"/>
      <c r="W40" s="99"/>
      <c r="X40" s="97"/>
      <c r="Y40" s="87"/>
      <c r="Z40" s="100"/>
      <c r="AA40" s="106">
        <f t="shared" si="2"/>
        <v>28</v>
      </c>
      <c r="AB40" s="549">
        <f t="shared" si="18"/>
        <v>0</v>
      </c>
      <c r="AC40" s="544">
        <f t="shared" si="13"/>
        <v>0</v>
      </c>
      <c r="AD40" s="174">
        <f t="shared" si="14"/>
        <v>0</v>
      </c>
      <c r="AE40" s="8"/>
      <c r="AF40" s="885" t="str">
        <f t="shared" si="3"/>
        <v xml:space="preserve"> </v>
      </c>
      <c r="AG40" s="40">
        <f t="shared" si="4"/>
        <v>0</v>
      </c>
      <c r="AH40" s="40">
        <f t="shared" si="5"/>
        <v>0</v>
      </c>
      <c r="AR40" s="40">
        <f t="shared" si="6"/>
        <v>0</v>
      </c>
      <c r="AS40" s="40">
        <f t="shared" si="7"/>
        <v>0</v>
      </c>
      <c r="AT40" s="40">
        <f t="shared" si="8"/>
        <v>0</v>
      </c>
      <c r="AU40" s="40">
        <f t="shared" si="9"/>
        <v>0</v>
      </c>
      <c r="AX40" s="279">
        <f t="shared" si="10"/>
        <v>0</v>
      </c>
      <c r="AY40" s="279">
        <f t="shared" si="11"/>
        <v>0</v>
      </c>
      <c r="AZ40" s="40">
        <f t="shared" si="1"/>
        <v>0</v>
      </c>
      <c r="BB40" s="40">
        <f t="shared" si="19"/>
        <v>0</v>
      </c>
      <c r="BC40" s="397">
        <f t="shared" si="20"/>
        <v>0</v>
      </c>
      <c r="BD40" s="105">
        <f t="shared" si="15"/>
        <v>0</v>
      </c>
      <c r="BE40" s="105">
        <f t="shared" si="21"/>
        <v>0</v>
      </c>
      <c r="BF40" s="742">
        <f t="shared" si="12"/>
        <v>0</v>
      </c>
      <c r="BG40" s="89"/>
      <c r="BH40" s="9"/>
      <c r="BJ40" s="40">
        <f t="shared" si="22"/>
        <v>0</v>
      </c>
      <c r="BK40" s="40">
        <f t="shared" si="23"/>
        <v>1</v>
      </c>
      <c r="BL40" s="40">
        <f t="shared" si="24"/>
        <v>0</v>
      </c>
      <c r="BM40" s="40">
        <f t="shared" si="25"/>
        <v>0</v>
      </c>
      <c r="BN40" s="40">
        <f t="shared" si="26"/>
        <v>0</v>
      </c>
    </row>
    <row r="41" spans="1:66" x14ac:dyDescent="0.25">
      <c r="A41" s="379"/>
      <c r="B41" s="936"/>
      <c r="C41" s="272"/>
      <c r="D41" s="868"/>
      <c r="E41" s="873" t="str">
        <f t="shared" si="16"/>
        <v xml:space="preserve"> </v>
      </c>
      <c r="F41" s="130">
        <f t="shared" si="17"/>
        <v>0</v>
      </c>
      <c r="G41" s="128">
        <f t="shared" si="0"/>
        <v>29</v>
      </c>
      <c r="H41" s="127"/>
      <c r="I41" s="321"/>
      <c r="J41" s="97"/>
      <c r="K41" s="323"/>
      <c r="L41" s="322"/>
      <c r="M41" s="50"/>
      <c r="N41" s="87"/>
      <c r="O41" s="324"/>
      <c r="P41" s="98"/>
      <c r="Q41" s="98"/>
      <c r="R41" s="114"/>
      <c r="S41" s="753"/>
      <c r="T41" s="98"/>
      <c r="U41" s="98"/>
      <c r="V41" s="98"/>
      <c r="W41" s="99"/>
      <c r="X41" s="97"/>
      <c r="Y41" s="87"/>
      <c r="Z41" s="100"/>
      <c r="AA41" s="106">
        <f t="shared" si="2"/>
        <v>29</v>
      </c>
      <c r="AB41" s="549">
        <f t="shared" si="18"/>
        <v>0</v>
      </c>
      <c r="AC41" s="544">
        <f t="shared" si="13"/>
        <v>0</v>
      </c>
      <c r="AD41" s="174">
        <f t="shared" si="14"/>
        <v>0</v>
      </c>
      <c r="AE41" s="8"/>
      <c r="AF41" s="885" t="str">
        <f t="shared" si="3"/>
        <v xml:space="preserve"> </v>
      </c>
      <c r="AG41" s="40">
        <f t="shared" si="4"/>
        <v>0</v>
      </c>
      <c r="AH41" s="40">
        <f t="shared" si="5"/>
        <v>0</v>
      </c>
      <c r="AR41" s="40">
        <f t="shared" si="6"/>
        <v>0</v>
      </c>
      <c r="AS41" s="40">
        <f t="shared" si="7"/>
        <v>0</v>
      </c>
      <c r="AT41" s="40">
        <f t="shared" si="8"/>
        <v>0</v>
      </c>
      <c r="AU41" s="40">
        <f t="shared" si="9"/>
        <v>0</v>
      </c>
      <c r="AX41" s="279">
        <f t="shared" si="10"/>
        <v>0</v>
      </c>
      <c r="AY41" s="279">
        <f t="shared" si="11"/>
        <v>0</v>
      </c>
      <c r="AZ41" s="40">
        <f t="shared" si="1"/>
        <v>0</v>
      </c>
      <c r="BB41" s="40">
        <f t="shared" si="19"/>
        <v>0</v>
      </c>
      <c r="BC41" s="397">
        <f t="shared" si="20"/>
        <v>0</v>
      </c>
      <c r="BD41" s="105">
        <f t="shared" si="15"/>
        <v>0</v>
      </c>
      <c r="BE41" s="105">
        <f t="shared" si="21"/>
        <v>0</v>
      </c>
      <c r="BF41" s="742">
        <f t="shared" si="12"/>
        <v>0</v>
      </c>
      <c r="BG41" s="89"/>
      <c r="BH41" s="9"/>
      <c r="BJ41" s="40">
        <f t="shared" si="22"/>
        <v>0</v>
      </c>
      <c r="BK41" s="40">
        <f t="shared" si="23"/>
        <v>1</v>
      </c>
      <c r="BL41" s="40">
        <f t="shared" si="24"/>
        <v>0</v>
      </c>
      <c r="BM41" s="40">
        <f t="shared" si="25"/>
        <v>0</v>
      </c>
      <c r="BN41" s="40">
        <f t="shared" si="26"/>
        <v>0</v>
      </c>
    </row>
    <row r="42" spans="1:66" x14ac:dyDescent="0.25">
      <c r="A42" s="379"/>
      <c r="B42" s="936"/>
      <c r="C42" s="272"/>
      <c r="D42" s="868"/>
      <c r="E42" s="873" t="str">
        <f t="shared" si="16"/>
        <v xml:space="preserve"> </v>
      </c>
      <c r="F42" s="130">
        <f t="shared" si="17"/>
        <v>0</v>
      </c>
      <c r="G42" s="128">
        <f t="shared" si="0"/>
        <v>30</v>
      </c>
      <c r="H42" s="127"/>
      <c r="I42" s="321"/>
      <c r="J42" s="97"/>
      <c r="K42" s="323"/>
      <c r="L42" s="322"/>
      <c r="M42" s="50"/>
      <c r="N42" s="87"/>
      <c r="O42" s="324"/>
      <c r="P42" s="98"/>
      <c r="Q42" s="98"/>
      <c r="R42" s="114"/>
      <c r="S42" s="753"/>
      <c r="T42" s="98"/>
      <c r="U42" s="98"/>
      <c r="V42" s="98"/>
      <c r="W42" s="99"/>
      <c r="X42" s="97"/>
      <c r="Y42" s="87"/>
      <c r="Z42" s="100"/>
      <c r="AA42" s="106">
        <f t="shared" si="2"/>
        <v>30</v>
      </c>
      <c r="AB42" s="549">
        <f t="shared" si="18"/>
        <v>0</v>
      </c>
      <c r="AC42" s="544">
        <f t="shared" si="13"/>
        <v>0</v>
      </c>
      <c r="AD42" s="174">
        <f t="shared" si="14"/>
        <v>0</v>
      </c>
      <c r="AE42" s="8"/>
      <c r="AF42" s="885" t="str">
        <f t="shared" si="3"/>
        <v xml:space="preserve"> </v>
      </c>
      <c r="AG42" s="40">
        <f t="shared" si="4"/>
        <v>0</v>
      </c>
      <c r="AH42" s="40">
        <f t="shared" si="5"/>
        <v>0</v>
      </c>
      <c r="AR42" s="40">
        <f t="shared" si="6"/>
        <v>0</v>
      </c>
      <c r="AS42" s="40">
        <f t="shared" si="7"/>
        <v>0</v>
      </c>
      <c r="AT42" s="40">
        <f t="shared" si="8"/>
        <v>0</v>
      </c>
      <c r="AU42" s="40">
        <f t="shared" si="9"/>
        <v>0</v>
      </c>
      <c r="AX42" s="279">
        <f t="shared" si="10"/>
        <v>0</v>
      </c>
      <c r="AY42" s="279">
        <f t="shared" si="11"/>
        <v>0</v>
      </c>
      <c r="AZ42" s="40">
        <f t="shared" si="1"/>
        <v>0</v>
      </c>
      <c r="BB42" s="40">
        <f t="shared" si="19"/>
        <v>0</v>
      </c>
      <c r="BC42" s="397">
        <f t="shared" si="20"/>
        <v>0</v>
      </c>
      <c r="BD42" s="105">
        <f t="shared" si="15"/>
        <v>0</v>
      </c>
      <c r="BE42" s="105">
        <f t="shared" si="21"/>
        <v>0</v>
      </c>
      <c r="BF42" s="742">
        <f t="shared" si="12"/>
        <v>0</v>
      </c>
      <c r="BG42" s="89"/>
      <c r="BH42" s="9"/>
      <c r="BJ42" s="40">
        <f t="shared" si="22"/>
        <v>0</v>
      </c>
      <c r="BK42" s="40">
        <f t="shared" si="23"/>
        <v>1</v>
      </c>
      <c r="BL42" s="40">
        <f t="shared" si="24"/>
        <v>0</v>
      </c>
      <c r="BM42" s="40">
        <f t="shared" si="25"/>
        <v>0</v>
      </c>
      <c r="BN42" s="40">
        <f t="shared" si="26"/>
        <v>0</v>
      </c>
    </row>
    <row r="43" spans="1:66" x14ac:dyDescent="0.25">
      <c r="A43" s="379"/>
      <c r="B43" s="936"/>
      <c r="C43" s="272"/>
      <c r="D43" s="868"/>
      <c r="E43" s="873" t="str">
        <f t="shared" si="16"/>
        <v xml:space="preserve"> </v>
      </c>
      <c r="F43" s="130">
        <f t="shared" si="17"/>
        <v>0</v>
      </c>
      <c r="G43" s="128">
        <f t="shared" si="0"/>
        <v>31</v>
      </c>
      <c r="H43" s="127"/>
      <c r="I43" s="321"/>
      <c r="J43" s="97"/>
      <c r="K43" s="323"/>
      <c r="L43" s="322"/>
      <c r="M43" s="50"/>
      <c r="N43" s="87"/>
      <c r="O43" s="324"/>
      <c r="P43" s="98"/>
      <c r="Q43" s="98"/>
      <c r="R43" s="114"/>
      <c r="S43" s="753"/>
      <c r="T43" s="98"/>
      <c r="U43" s="98"/>
      <c r="V43" s="98"/>
      <c r="W43" s="99"/>
      <c r="X43" s="97"/>
      <c r="Y43" s="87"/>
      <c r="Z43" s="100"/>
      <c r="AA43" s="106">
        <f t="shared" si="2"/>
        <v>31</v>
      </c>
      <c r="AB43" s="549">
        <f t="shared" si="18"/>
        <v>0</v>
      </c>
      <c r="AC43" s="544">
        <f t="shared" si="13"/>
        <v>0</v>
      </c>
      <c r="AD43" s="174">
        <f t="shared" si="14"/>
        <v>0</v>
      </c>
      <c r="AE43" s="8"/>
      <c r="AF43" s="885" t="str">
        <f t="shared" si="3"/>
        <v xml:space="preserve"> </v>
      </c>
      <c r="AG43" s="40">
        <f t="shared" si="4"/>
        <v>0</v>
      </c>
      <c r="AH43" s="40">
        <f t="shared" si="5"/>
        <v>0</v>
      </c>
      <c r="AR43" s="40">
        <f t="shared" si="6"/>
        <v>0</v>
      </c>
      <c r="AS43" s="40">
        <f t="shared" si="7"/>
        <v>0</v>
      </c>
      <c r="AT43" s="40">
        <f t="shared" si="8"/>
        <v>0</v>
      </c>
      <c r="AU43" s="40">
        <f t="shared" si="9"/>
        <v>0</v>
      </c>
      <c r="AX43" s="279">
        <f t="shared" si="10"/>
        <v>0</v>
      </c>
      <c r="AY43" s="279">
        <f t="shared" si="11"/>
        <v>0</v>
      </c>
      <c r="AZ43" s="40">
        <f t="shared" si="1"/>
        <v>0</v>
      </c>
      <c r="BB43" s="40">
        <f t="shared" si="19"/>
        <v>0</v>
      </c>
      <c r="BC43" s="397">
        <f t="shared" si="20"/>
        <v>0</v>
      </c>
      <c r="BD43" s="105">
        <f t="shared" si="15"/>
        <v>0</v>
      </c>
      <c r="BE43" s="105">
        <f t="shared" si="21"/>
        <v>0</v>
      </c>
      <c r="BF43" s="742">
        <f t="shared" si="12"/>
        <v>0</v>
      </c>
      <c r="BG43" s="89"/>
      <c r="BH43" s="9"/>
      <c r="BJ43" s="40">
        <f t="shared" si="22"/>
        <v>0</v>
      </c>
      <c r="BK43" s="40">
        <f t="shared" si="23"/>
        <v>1</v>
      </c>
      <c r="BL43" s="40">
        <f t="shared" si="24"/>
        <v>0</v>
      </c>
      <c r="BM43" s="40">
        <f t="shared" si="25"/>
        <v>0</v>
      </c>
      <c r="BN43" s="40">
        <f t="shared" si="26"/>
        <v>0</v>
      </c>
    </row>
    <row r="44" spans="1:66" x14ac:dyDescent="0.25">
      <c r="A44" s="379"/>
      <c r="B44" s="936"/>
      <c r="C44" s="272"/>
      <c r="D44" s="868"/>
      <c r="E44" s="873" t="str">
        <f t="shared" si="16"/>
        <v xml:space="preserve"> </v>
      </c>
      <c r="F44" s="130">
        <f t="shared" si="17"/>
        <v>0</v>
      </c>
      <c r="G44" s="128">
        <f t="shared" si="0"/>
        <v>32</v>
      </c>
      <c r="H44" s="127"/>
      <c r="I44" s="321"/>
      <c r="J44" s="97"/>
      <c r="K44" s="323"/>
      <c r="L44" s="322"/>
      <c r="M44" s="50"/>
      <c r="N44" s="87"/>
      <c r="O44" s="324"/>
      <c r="P44" s="98"/>
      <c r="Q44" s="98"/>
      <c r="R44" s="114"/>
      <c r="S44" s="753"/>
      <c r="T44" s="98"/>
      <c r="U44" s="98"/>
      <c r="V44" s="98"/>
      <c r="W44" s="99"/>
      <c r="X44" s="97"/>
      <c r="Y44" s="87"/>
      <c r="Z44" s="100"/>
      <c r="AA44" s="106">
        <f t="shared" si="2"/>
        <v>32</v>
      </c>
      <c r="AB44" s="549">
        <f t="shared" si="18"/>
        <v>0</v>
      </c>
      <c r="AC44" s="544">
        <f t="shared" si="13"/>
        <v>0</v>
      </c>
      <c r="AD44" s="174">
        <f t="shared" si="14"/>
        <v>0</v>
      </c>
      <c r="AE44" s="8"/>
      <c r="AF44" s="885" t="str">
        <f t="shared" si="3"/>
        <v xml:space="preserve"> </v>
      </c>
      <c r="AG44" s="40">
        <f t="shared" si="4"/>
        <v>0</v>
      </c>
      <c r="AH44" s="40">
        <f t="shared" si="5"/>
        <v>0</v>
      </c>
      <c r="AR44" s="40">
        <f t="shared" si="6"/>
        <v>0</v>
      </c>
      <c r="AS44" s="40">
        <f t="shared" si="7"/>
        <v>0</v>
      </c>
      <c r="AT44" s="40">
        <f t="shared" si="8"/>
        <v>0</v>
      </c>
      <c r="AU44" s="40">
        <f t="shared" si="9"/>
        <v>0</v>
      </c>
      <c r="AX44" s="279">
        <f t="shared" si="10"/>
        <v>0</v>
      </c>
      <c r="AY44" s="279">
        <f t="shared" si="11"/>
        <v>0</v>
      </c>
      <c r="AZ44" s="40">
        <f t="shared" si="1"/>
        <v>0</v>
      </c>
      <c r="BB44" s="40">
        <f t="shared" si="19"/>
        <v>0</v>
      </c>
      <c r="BC44" s="397">
        <f t="shared" si="20"/>
        <v>0</v>
      </c>
      <c r="BD44" s="105">
        <f t="shared" si="15"/>
        <v>0</v>
      </c>
      <c r="BE44" s="105">
        <f t="shared" si="21"/>
        <v>0</v>
      </c>
      <c r="BF44" s="742">
        <f t="shared" si="12"/>
        <v>0</v>
      </c>
      <c r="BG44" s="89"/>
      <c r="BH44" s="9"/>
      <c r="BJ44" s="40">
        <f t="shared" si="22"/>
        <v>0</v>
      </c>
      <c r="BK44" s="40">
        <f t="shared" si="23"/>
        <v>1</v>
      </c>
      <c r="BL44" s="40">
        <f t="shared" si="24"/>
        <v>0</v>
      </c>
      <c r="BM44" s="40">
        <f t="shared" si="25"/>
        <v>0</v>
      </c>
      <c r="BN44" s="40">
        <f t="shared" si="26"/>
        <v>0</v>
      </c>
    </row>
    <row r="45" spans="1:66" x14ac:dyDescent="0.25">
      <c r="A45" s="379"/>
      <c r="B45" s="936"/>
      <c r="C45" s="272"/>
      <c r="D45" s="868"/>
      <c r="E45" s="873" t="str">
        <f t="shared" si="16"/>
        <v xml:space="preserve"> </v>
      </c>
      <c r="F45" s="130">
        <f t="shared" si="17"/>
        <v>0</v>
      </c>
      <c r="G45" s="128">
        <f t="shared" si="0"/>
        <v>33</v>
      </c>
      <c r="H45" s="127"/>
      <c r="I45" s="321"/>
      <c r="J45" s="97"/>
      <c r="K45" s="323"/>
      <c r="L45" s="322"/>
      <c r="M45" s="50"/>
      <c r="N45" s="87"/>
      <c r="O45" s="324"/>
      <c r="P45" s="98"/>
      <c r="Q45" s="98"/>
      <c r="R45" s="114"/>
      <c r="S45" s="753"/>
      <c r="T45" s="98"/>
      <c r="U45" s="98"/>
      <c r="V45" s="98"/>
      <c r="W45" s="99"/>
      <c r="X45" s="97"/>
      <c r="Y45" s="87"/>
      <c r="Z45" s="100"/>
      <c r="AA45" s="106">
        <f t="shared" si="2"/>
        <v>33</v>
      </c>
      <c r="AB45" s="549">
        <f t="shared" si="18"/>
        <v>0</v>
      </c>
      <c r="AC45" s="544">
        <f t="shared" si="13"/>
        <v>0</v>
      </c>
      <c r="AD45" s="174">
        <f t="shared" si="14"/>
        <v>0</v>
      </c>
      <c r="AE45" s="8"/>
      <c r="AF45" s="885" t="str">
        <f t="shared" si="3"/>
        <v xml:space="preserve"> </v>
      </c>
      <c r="AG45" s="40">
        <f t="shared" si="4"/>
        <v>0</v>
      </c>
      <c r="AH45" s="40">
        <f t="shared" si="5"/>
        <v>0</v>
      </c>
      <c r="AR45" s="40">
        <f t="shared" si="6"/>
        <v>0</v>
      </c>
      <c r="AS45" s="40">
        <f t="shared" si="7"/>
        <v>0</v>
      </c>
      <c r="AT45" s="40">
        <f t="shared" si="8"/>
        <v>0</v>
      </c>
      <c r="AU45" s="40">
        <f t="shared" si="9"/>
        <v>0</v>
      </c>
      <c r="AX45" s="279">
        <f t="shared" si="10"/>
        <v>0</v>
      </c>
      <c r="AY45" s="279">
        <f t="shared" si="11"/>
        <v>0</v>
      </c>
      <c r="AZ45" s="40">
        <f t="shared" si="1"/>
        <v>0</v>
      </c>
      <c r="BB45" s="40">
        <f t="shared" si="19"/>
        <v>0</v>
      </c>
      <c r="BC45" s="397">
        <f t="shared" si="20"/>
        <v>0</v>
      </c>
      <c r="BD45" s="105">
        <f t="shared" si="15"/>
        <v>0</v>
      </c>
      <c r="BE45" s="105">
        <f t="shared" si="21"/>
        <v>0</v>
      </c>
      <c r="BF45" s="742">
        <f t="shared" si="12"/>
        <v>0</v>
      </c>
      <c r="BG45" s="89"/>
      <c r="BH45" s="9"/>
      <c r="BJ45" s="40">
        <f t="shared" si="22"/>
        <v>0</v>
      </c>
      <c r="BK45" s="40">
        <f t="shared" si="23"/>
        <v>1</v>
      </c>
      <c r="BL45" s="40">
        <f t="shared" si="24"/>
        <v>0</v>
      </c>
      <c r="BM45" s="40">
        <f t="shared" si="25"/>
        <v>0</v>
      </c>
      <c r="BN45" s="40">
        <f t="shared" si="26"/>
        <v>0</v>
      </c>
    </row>
    <row r="46" spans="1:66" x14ac:dyDescent="0.25">
      <c r="A46" s="379"/>
      <c r="B46" s="936"/>
      <c r="C46" s="272"/>
      <c r="D46" s="868"/>
      <c r="E46" s="873" t="str">
        <f t="shared" si="16"/>
        <v xml:space="preserve"> </v>
      </c>
      <c r="F46" s="130">
        <f t="shared" si="17"/>
        <v>0</v>
      </c>
      <c r="G46" s="128">
        <f t="shared" si="0"/>
        <v>34</v>
      </c>
      <c r="H46" s="127"/>
      <c r="I46" s="321"/>
      <c r="J46" s="97"/>
      <c r="K46" s="323"/>
      <c r="L46" s="322"/>
      <c r="M46" s="50"/>
      <c r="N46" s="87"/>
      <c r="O46" s="324"/>
      <c r="P46" s="98"/>
      <c r="Q46" s="98"/>
      <c r="R46" s="114"/>
      <c r="S46" s="753"/>
      <c r="T46" s="98"/>
      <c r="U46" s="98"/>
      <c r="V46" s="98"/>
      <c r="W46" s="99"/>
      <c r="X46" s="97"/>
      <c r="Y46" s="87"/>
      <c r="Z46" s="100"/>
      <c r="AA46" s="106">
        <f t="shared" si="2"/>
        <v>34</v>
      </c>
      <c r="AB46" s="549">
        <f t="shared" si="18"/>
        <v>0</v>
      </c>
      <c r="AC46" s="544">
        <f t="shared" si="13"/>
        <v>0</v>
      </c>
      <c r="AD46" s="174">
        <f t="shared" si="14"/>
        <v>0</v>
      </c>
      <c r="AE46" s="8"/>
      <c r="AF46" s="885" t="str">
        <f t="shared" si="3"/>
        <v xml:space="preserve"> </v>
      </c>
      <c r="AG46" s="40">
        <f t="shared" si="4"/>
        <v>0</v>
      </c>
      <c r="AH46" s="40">
        <f t="shared" si="5"/>
        <v>0</v>
      </c>
      <c r="AR46" s="40">
        <f t="shared" si="6"/>
        <v>0</v>
      </c>
      <c r="AS46" s="40">
        <f t="shared" si="7"/>
        <v>0</v>
      </c>
      <c r="AT46" s="40">
        <f t="shared" si="8"/>
        <v>0</v>
      </c>
      <c r="AU46" s="40">
        <f t="shared" si="9"/>
        <v>0</v>
      </c>
      <c r="AX46" s="279">
        <f t="shared" si="10"/>
        <v>0</v>
      </c>
      <c r="AY46" s="279">
        <f t="shared" si="11"/>
        <v>0</v>
      </c>
      <c r="AZ46" s="40">
        <f t="shared" si="1"/>
        <v>0</v>
      </c>
      <c r="BB46" s="40">
        <f t="shared" si="19"/>
        <v>0</v>
      </c>
      <c r="BC46" s="397">
        <f t="shared" si="20"/>
        <v>0</v>
      </c>
      <c r="BD46" s="105">
        <f t="shared" si="15"/>
        <v>0</v>
      </c>
      <c r="BE46" s="105">
        <f t="shared" si="21"/>
        <v>0</v>
      </c>
      <c r="BF46" s="742">
        <f t="shared" si="12"/>
        <v>0</v>
      </c>
      <c r="BG46" s="89"/>
      <c r="BH46" s="9"/>
      <c r="BJ46" s="40">
        <f t="shared" si="22"/>
        <v>0</v>
      </c>
      <c r="BK46" s="40">
        <f t="shared" si="23"/>
        <v>1</v>
      </c>
      <c r="BL46" s="40">
        <f t="shared" si="24"/>
        <v>0</v>
      </c>
      <c r="BM46" s="40">
        <f t="shared" si="25"/>
        <v>0</v>
      </c>
      <c r="BN46" s="40">
        <f t="shared" si="26"/>
        <v>0</v>
      </c>
    </row>
    <row r="47" spans="1:66" x14ac:dyDescent="0.25">
      <c r="A47" s="379"/>
      <c r="B47" s="936"/>
      <c r="C47" s="272"/>
      <c r="D47" s="868"/>
      <c r="E47" s="873" t="str">
        <f t="shared" si="16"/>
        <v xml:space="preserve"> </v>
      </c>
      <c r="F47" s="130">
        <f t="shared" si="17"/>
        <v>0</v>
      </c>
      <c r="G47" s="128">
        <f t="shared" si="0"/>
        <v>35</v>
      </c>
      <c r="H47" s="127"/>
      <c r="I47" s="321"/>
      <c r="J47" s="97"/>
      <c r="K47" s="323"/>
      <c r="L47" s="322"/>
      <c r="M47" s="50"/>
      <c r="N47" s="87"/>
      <c r="O47" s="324"/>
      <c r="P47" s="98"/>
      <c r="Q47" s="98"/>
      <c r="R47" s="114"/>
      <c r="S47" s="753"/>
      <c r="T47" s="98"/>
      <c r="U47" s="98"/>
      <c r="V47" s="98"/>
      <c r="W47" s="99"/>
      <c r="X47" s="97"/>
      <c r="Y47" s="87"/>
      <c r="Z47" s="100"/>
      <c r="AA47" s="106">
        <f t="shared" si="2"/>
        <v>35</v>
      </c>
      <c r="AB47" s="549">
        <f t="shared" si="18"/>
        <v>0</v>
      </c>
      <c r="AC47" s="544">
        <f t="shared" si="13"/>
        <v>0</v>
      </c>
      <c r="AD47" s="174">
        <f t="shared" si="14"/>
        <v>0</v>
      </c>
      <c r="AE47" s="8"/>
      <c r="AF47" s="885" t="str">
        <f t="shared" si="3"/>
        <v xml:space="preserve"> </v>
      </c>
      <c r="AG47" s="40">
        <f t="shared" si="4"/>
        <v>0</v>
      </c>
      <c r="AH47" s="40">
        <f t="shared" si="5"/>
        <v>0</v>
      </c>
      <c r="AR47" s="40">
        <f t="shared" si="6"/>
        <v>0</v>
      </c>
      <c r="AS47" s="40">
        <f t="shared" si="7"/>
        <v>0</v>
      </c>
      <c r="AT47" s="40">
        <f t="shared" si="8"/>
        <v>0</v>
      </c>
      <c r="AU47" s="40">
        <f t="shared" si="9"/>
        <v>0</v>
      </c>
      <c r="AX47" s="279">
        <f t="shared" si="10"/>
        <v>0</v>
      </c>
      <c r="AY47" s="279">
        <f t="shared" si="11"/>
        <v>0</v>
      </c>
      <c r="AZ47" s="40">
        <f t="shared" si="1"/>
        <v>0</v>
      </c>
      <c r="BB47" s="40">
        <f t="shared" si="19"/>
        <v>0</v>
      </c>
      <c r="BC47" s="397">
        <f t="shared" si="20"/>
        <v>0</v>
      </c>
      <c r="BD47" s="105">
        <f t="shared" si="15"/>
        <v>0</v>
      </c>
      <c r="BE47" s="105">
        <f t="shared" si="21"/>
        <v>0</v>
      </c>
      <c r="BF47" s="742">
        <f t="shared" si="12"/>
        <v>0</v>
      </c>
      <c r="BG47" s="89"/>
      <c r="BH47" s="9"/>
      <c r="BJ47" s="40">
        <f t="shared" si="22"/>
        <v>0</v>
      </c>
      <c r="BK47" s="40">
        <f t="shared" si="23"/>
        <v>1</v>
      </c>
      <c r="BL47" s="40">
        <f t="shared" si="24"/>
        <v>0</v>
      </c>
      <c r="BM47" s="40">
        <f t="shared" si="25"/>
        <v>0</v>
      </c>
      <c r="BN47" s="40">
        <f t="shared" si="26"/>
        <v>0</v>
      </c>
    </row>
    <row r="48" spans="1:66" x14ac:dyDescent="0.25">
      <c r="A48" s="379"/>
      <c r="B48" s="936"/>
      <c r="C48" s="272"/>
      <c r="D48" s="868"/>
      <c r="E48" s="873" t="str">
        <f t="shared" si="16"/>
        <v xml:space="preserve"> </v>
      </c>
      <c r="F48" s="130">
        <f t="shared" si="17"/>
        <v>0</v>
      </c>
      <c r="G48" s="128">
        <f t="shared" si="0"/>
        <v>36</v>
      </c>
      <c r="H48" s="127"/>
      <c r="I48" s="321"/>
      <c r="J48" s="97"/>
      <c r="K48" s="323"/>
      <c r="L48" s="322"/>
      <c r="M48" s="50"/>
      <c r="N48" s="87"/>
      <c r="O48" s="324"/>
      <c r="P48" s="98"/>
      <c r="Q48" s="98"/>
      <c r="R48" s="114"/>
      <c r="S48" s="753"/>
      <c r="T48" s="98"/>
      <c r="U48" s="98"/>
      <c r="V48" s="98"/>
      <c r="W48" s="99"/>
      <c r="X48" s="97"/>
      <c r="Y48" s="87"/>
      <c r="Z48" s="100"/>
      <c r="AA48" s="106">
        <f t="shared" si="2"/>
        <v>36</v>
      </c>
      <c r="AB48" s="549">
        <f t="shared" si="18"/>
        <v>0</v>
      </c>
      <c r="AC48" s="544">
        <f t="shared" si="13"/>
        <v>0</v>
      </c>
      <c r="AD48" s="174">
        <f t="shared" si="14"/>
        <v>0</v>
      </c>
      <c r="AE48" s="8"/>
      <c r="AF48" s="885" t="str">
        <f t="shared" si="3"/>
        <v xml:space="preserve"> </v>
      </c>
      <c r="AG48" s="40">
        <f t="shared" si="4"/>
        <v>0</v>
      </c>
      <c r="AH48" s="40">
        <f t="shared" si="5"/>
        <v>0</v>
      </c>
      <c r="AR48" s="40">
        <f t="shared" si="6"/>
        <v>0</v>
      </c>
      <c r="AS48" s="40">
        <f t="shared" si="7"/>
        <v>0</v>
      </c>
      <c r="AT48" s="40">
        <f t="shared" si="8"/>
        <v>0</v>
      </c>
      <c r="AU48" s="40">
        <f t="shared" si="9"/>
        <v>0</v>
      </c>
      <c r="AX48" s="279">
        <f t="shared" si="10"/>
        <v>0</v>
      </c>
      <c r="AY48" s="279">
        <f t="shared" si="11"/>
        <v>0</v>
      </c>
      <c r="AZ48" s="40">
        <f t="shared" si="1"/>
        <v>0</v>
      </c>
      <c r="BB48" s="40">
        <f t="shared" si="19"/>
        <v>0</v>
      </c>
      <c r="BC48" s="397">
        <f t="shared" si="20"/>
        <v>0</v>
      </c>
      <c r="BD48" s="105">
        <f t="shared" si="15"/>
        <v>0</v>
      </c>
      <c r="BE48" s="105">
        <f t="shared" si="21"/>
        <v>0</v>
      </c>
      <c r="BF48" s="742">
        <f t="shared" si="12"/>
        <v>0</v>
      </c>
      <c r="BG48" s="89"/>
      <c r="BH48" s="9"/>
      <c r="BJ48" s="40">
        <f t="shared" si="22"/>
        <v>0</v>
      </c>
      <c r="BK48" s="40">
        <f t="shared" si="23"/>
        <v>1</v>
      </c>
      <c r="BL48" s="40">
        <f t="shared" si="24"/>
        <v>0</v>
      </c>
      <c r="BM48" s="40">
        <f t="shared" si="25"/>
        <v>0</v>
      </c>
      <c r="BN48" s="40">
        <f t="shared" si="26"/>
        <v>0</v>
      </c>
    </row>
    <row r="49" spans="1:66" x14ac:dyDescent="0.25">
      <c r="A49" s="379"/>
      <c r="B49" s="936"/>
      <c r="C49" s="272"/>
      <c r="D49" s="868"/>
      <c r="E49" s="873" t="str">
        <f t="shared" si="16"/>
        <v xml:space="preserve"> </v>
      </c>
      <c r="F49" s="130">
        <f t="shared" si="17"/>
        <v>0</v>
      </c>
      <c r="G49" s="128">
        <f t="shared" si="0"/>
        <v>37</v>
      </c>
      <c r="H49" s="127"/>
      <c r="I49" s="321"/>
      <c r="J49" s="97"/>
      <c r="K49" s="323"/>
      <c r="L49" s="322"/>
      <c r="M49" s="50"/>
      <c r="N49" s="87"/>
      <c r="O49" s="324"/>
      <c r="P49" s="98"/>
      <c r="Q49" s="98"/>
      <c r="R49" s="114"/>
      <c r="S49" s="753"/>
      <c r="T49" s="98"/>
      <c r="U49" s="98"/>
      <c r="V49" s="98"/>
      <c r="W49" s="99"/>
      <c r="X49" s="97"/>
      <c r="Y49" s="87"/>
      <c r="Z49" s="100"/>
      <c r="AA49" s="106">
        <f t="shared" si="2"/>
        <v>37</v>
      </c>
      <c r="AB49" s="549">
        <f t="shared" si="18"/>
        <v>0</v>
      </c>
      <c r="AC49" s="544">
        <f t="shared" si="13"/>
        <v>0</v>
      </c>
      <c r="AD49" s="174">
        <f t="shared" si="14"/>
        <v>0</v>
      </c>
      <c r="AE49" s="8"/>
      <c r="AF49" s="885" t="str">
        <f t="shared" si="3"/>
        <v xml:space="preserve"> </v>
      </c>
      <c r="AG49" s="40">
        <f t="shared" si="4"/>
        <v>0</v>
      </c>
      <c r="AH49" s="40">
        <f t="shared" si="5"/>
        <v>0</v>
      </c>
      <c r="AR49" s="40">
        <f t="shared" si="6"/>
        <v>0</v>
      </c>
      <c r="AS49" s="40">
        <f t="shared" si="7"/>
        <v>0</v>
      </c>
      <c r="AT49" s="40">
        <f t="shared" si="8"/>
        <v>0</v>
      </c>
      <c r="AU49" s="40">
        <f t="shared" si="9"/>
        <v>0</v>
      </c>
      <c r="AX49" s="279">
        <f t="shared" si="10"/>
        <v>0</v>
      </c>
      <c r="AY49" s="279">
        <f t="shared" si="11"/>
        <v>0</v>
      </c>
      <c r="AZ49" s="40">
        <f t="shared" si="1"/>
        <v>0</v>
      </c>
      <c r="BB49" s="40">
        <f t="shared" si="19"/>
        <v>0</v>
      </c>
      <c r="BC49" s="397">
        <f t="shared" si="20"/>
        <v>0</v>
      </c>
      <c r="BD49" s="105">
        <f t="shared" si="15"/>
        <v>0</v>
      </c>
      <c r="BE49" s="105">
        <f t="shared" si="21"/>
        <v>0</v>
      </c>
      <c r="BF49" s="742">
        <f t="shared" si="12"/>
        <v>0</v>
      </c>
      <c r="BG49" s="89"/>
      <c r="BH49" s="9"/>
      <c r="BJ49" s="40">
        <f t="shared" si="22"/>
        <v>0</v>
      </c>
      <c r="BK49" s="40">
        <f t="shared" si="23"/>
        <v>1</v>
      </c>
      <c r="BL49" s="40">
        <f t="shared" si="24"/>
        <v>0</v>
      </c>
      <c r="BM49" s="40">
        <f t="shared" si="25"/>
        <v>0</v>
      </c>
      <c r="BN49" s="40">
        <f t="shared" si="26"/>
        <v>0</v>
      </c>
    </row>
    <row r="50" spans="1:66" x14ac:dyDescent="0.25">
      <c r="A50" s="379"/>
      <c r="B50" s="936"/>
      <c r="C50" s="272"/>
      <c r="D50" s="868"/>
      <c r="E50" s="873" t="str">
        <f t="shared" si="16"/>
        <v xml:space="preserve"> </v>
      </c>
      <c r="F50" s="130">
        <f t="shared" si="17"/>
        <v>0</v>
      </c>
      <c r="G50" s="128">
        <f t="shared" si="0"/>
        <v>38</v>
      </c>
      <c r="H50" s="127"/>
      <c r="I50" s="321"/>
      <c r="J50" s="97"/>
      <c r="K50" s="323"/>
      <c r="L50" s="322"/>
      <c r="M50" s="50"/>
      <c r="N50" s="87"/>
      <c r="O50" s="324"/>
      <c r="P50" s="98"/>
      <c r="Q50" s="98"/>
      <c r="R50" s="114"/>
      <c r="S50" s="753"/>
      <c r="T50" s="98"/>
      <c r="U50" s="98"/>
      <c r="V50" s="98"/>
      <c r="W50" s="99"/>
      <c r="X50" s="97"/>
      <c r="Y50" s="87"/>
      <c r="Z50" s="100"/>
      <c r="AA50" s="106">
        <f t="shared" si="2"/>
        <v>38</v>
      </c>
      <c r="AB50" s="549">
        <f t="shared" si="18"/>
        <v>0</v>
      </c>
      <c r="AC50" s="544">
        <f t="shared" si="13"/>
        <v>0</v>
      </c>
      <c r="AD50" s="174">
        <f t="shared" si="14"/>
        <v>0</v>
      </c>
      <c r="AE50" s="8"/>
      <c r="AF50" s="885" t="str">
        <f t="shared" si="3"/>
        <v xml:space="preserve"> </v>
      </c>
      <c r="AG50" s="40">
        <f t="shared" si="4"/>
        <v>0</v>
      </c>
      <c r="AH50" s="40">
        <f t="shared" si="5"/>
        <v>0</v>
      </c>
      <c r="AR50" s="40">
        <f t="shared" si="6"/>
        <v>0</v>
      </c>
      <c r="AS50" s="40">
        <f t="shared" si="7"/>
        <v>0</v>
      </c>
      <c r="AT50" s="40">
        <f t="shared" si="8"/>
        <v>0</v>
      </c>
      <c r="AU50" s="40">
        <f t="shared" si="9"/>
        <v>0</v>
      </c>
      <c r="AX50" s="279">
        <f t="shared" si="10"/>
        <v>0</v>
      </c>
      <c r="AY50" s="279">
        <f t="shared" si="11"/>
        <v>0</v>
      </c>
      <c r="AZ50" s="40">
        <f t="shared" si="1"/>
        <v>0</v>
      </c>
      <c r="BB50" s="40">
        <f t="shared" si="19"/>
        <v>0</v>
      </c>
      <c r="BC50" s="397">
        <f t="shared" si="20"/>
        <v>0</v>
      </c>
      <c r="BD50" s="105">
        <f t="shared" si="15"/>
        <v>0</v>
      </c>
      <c r="BE50" s="105">
        <f t="shared" si="21"/>
        <v>0</v>
      </c>
      <c r="BF50" s="742">
        <f t="shared" si="12"/>
        <v>0</v>
      </c>
      <c r="BG50" s="89"/>
      <c r="BH50" s="9"/>
      <c r="BJ50" s="40">
        <f t="shared" si="22"/>
        <v>0</v>
      </c>
      <c r="BK50" s="40">
        <f t="shared" si="23"/>
        <v>1</v>
      </c>
      <c r="BL50" s="40">
        <f t="shared" si="24"/>
        <v>0</v>
      </c>
      <c r="BM50" s="40">
        <f t="shared" si="25"/>
        <v>0</v>
      </c>
      <c r="BN50" s="40">
        <f t="shared" si="26"/>
        <v>0</v>
      </c>
    </row>
    <row r="51" spans="1:66" x14ac:dyDescent="0.25">
      <c r="A51" s="379"/>
      <c r="B51" s="936"/>
      <c r="C51" s="272"/>
      <c r="D51" s="868"/>
      <c r="E51" s="873" t="str">
        <f t="shared" si="16"/>
        <v xml:space="preserve"> </v>
      </c>
      <c r="F51" s="130">
        <f t="shared" si="17"/>
        <v>0</v>
      </c>
      <c r="G51" s="128">
        <f t="shared" si="0"/>
        <v>39</v>
      </c>
      <c r="H51" s="127"/>
      <c r="I51" s="321"/>
      <c r="J51" s="97"/>
      <c r="K51" s="323"/>
      <c r="L51" s="322"/>
      <c r="M51" s="50"/>
      <c r="N51" s="87"/>
      <c r="O51" s="324"/>
      <c r="P51" s="98"/>
      <c r="Q51" s="98"/>
      <c r="R51" s="114"/>
      <c r="S51" s="753"/>
      <c r="T51" s="98"/>
      <c r="U51" s="98"/>
      <c r="V51" s="98"/>
      <c r="W51" s="99"/>
      <c r="X51" s="97"/>
      <c r="Y51" s="87"/>
      <c r="Z51" s="100"/>
      <c r="AA51" s="106">
        <f t="shared" si="2"/>
        <v>39</v>
      </c>
      <c r="AB51" s="549">
        <f t="shared" si="18"/>
        <v>0</v>
      </c>
      <c r="AC51" s="544">
        <f t="shared" si="13"/>
        <v>0</v>
      </c>
      <c r="AD51" s="174">
        <f t="shared" si="14"/>
        <v>0</v>
      </c>
      <c r="AE51" s="8"/>
      <c r="AF51" s="885" t="str">
        <f t="shared" si="3"/>
        <v xml:space="preserve"> </v>
      </c>
      <c r="AG51" s="40">
        <f t="shared" si="4"/>
        <v>0</v>
      </c>
      <c r="AH51" s="40">
        <f t="shared" si="5"/>
        <v>0</v>
      </c>
      <c r="AR51" s="40">
        <f t="shared" si="6"/>
        <v>0</v>
      </c>
      <c r="AS51" s="40">
        <f t="shared" si="7"/>
        <v>0</v>
      </c>
      <c r="AT51" s="40">
        <f t="shared" si="8"/>
        <v>0</v>
      </c>
      <c r="AU51" s="40">
        <f t="shared" si="9"/>
        <v>0</v>
      </c>
      <c r="AX51" s="279">
        <f t="shared" si="10"/>
        <v>0</v>
      </c>
      <c r="AY51" s="279">
        <f t="shared" si="11"/>
        <v>0</v>
      </c>
      <c r="AZ51" s="40">
        <f t="shared" si="1"/>
        <v>0</v>
      </c>
      <c r="BB51" s="40">
        <f t="shared" si="19"/>
        <v>0</v>
      </c>
      <c r="BC51" s="397">
        <f t="shared" si="20"/>
        <v>0</v>
      </c>
      <c r="BD51" s="105">
        <f t="shared" si="15"/>
        <v>0</v>
      </c>
      <c r="BE51" s="105">
        <f t="shared" si="21"/>
        <v>0</v>
      </c>
      <c r="BF51" s="742">
        <f t="shared" si="12"/>
        <v>0</v>
      </c>
      <c r="BG51" s="89"/>
      <c r="BH51" s="9"/>
      <c r="BJ51" s="40">
        <f t="shared" si="22"/>
        <v>0</v>
      </c>
      <c r="BK51" s="40">
        <f t="shared" si="23"/>
        <v>1</v>
      </c>
      <c r="BL51" s="40">
        <f t="shared" si="24"/>
        <v>0</v>
      </c>
      <c r="BM51" s="40">
        <f t="shared" si="25"/>
        <v>0</v>
      </c>
      <c r="BN51" s="40">
        <f t="shared" si="26"/>
        <v>0</v>
      </c>
    </row>
    <row r="52" spans="1:66" x14ac:dyDescent="0.25">
      <c r="A52" s="379"/>
      <c r="B52" s="936"/>
      <c r="C52" s="272"/>
      <c r="D52" s="868"/>
      <c r="E52" s="873" t="str">
        <f t="shared" si="16"/>
        <v xml:space="preserve"> </v>
      </c>
      <c r="F52" s="130">
        <f t="shared" si="17"/>
        <v>0</v>
      </c>
      <c r="G52" s="128">
        <f t="shared" si="0"/>
        <v>40</v>
      </c>
      <c r="H52" s="127"/>
      <c r="I52" s="321"/>
      <c r="J52" s="97"/>
      <c r="K52" s="323"/>
      <c r="L52" s="322"/>
      <c r="M52" s="50"/>
      <c r="N52" s="87"/>
      <c r="O52" s="324"/>
      <c r="P52" s="98"/>
      <c r="Q52" s="98"/>
      <c r="R52" s="114"/>
      <c r="S52" s="753"/>
      <c r="T52" s="98"/>
      <c r="U52" s="98"/>
      <c r="V52" s="98"/>
      <c r="W52" s="99"/>
      <c r="X52" s="97"/>
      <c r="Y52" s="87"/>
      <c r="Z52" s="100"/>
      <c r="AA52" s="106">
        <f t="shared" si="2"/>
        <v>40</v>
      </c>
      <c r="AB52" s="549">
        <f t="shared" si="18"/>
        <v>0</v>
      </c>
      <c r="AC52" s="544">
        <f t="shared" si="13"/>
        <v>0</v>
      </c>
      <c r="AD52" s="174">
        <f t="shared" si="14"/>
        <v>0</v>
      </c>
      <c r="AE52" s="8"/>
      <c r="AF52" s="885" t="str">
        <f t="shared" si="3"/>
        <v xml:space="preserve"> </v>
      </c>
      <c r="AG52" s="40">
        <f t="shared" si="4"/>
        <v>0</v>
      </c>
      <c r="AH52" s="40">
        <f t="shared" si="5"/>
        <v>0</v>
      </c>
      <c r="AR52" s="40">
        <f t="shared" si="6"/>
        <v>0</v>
      </c>
      <c r="AS52" s="40">
        <f t="shared" si="7"/>
        <v>0</v>
      </c>
      <c r="AT52" s="40">
        <f t="shared" si="8"/>
        <v>0</v>
      </c>
      <c r="AU52" s="40">
        <f t="shared" si="9"/>
        <v>0</v>
      </c>
      <c r="AX52" s="279">
        <f t="shared" si="10"/>
        <v>0</v>
      </c>
      <c r="AY52" s="279">
        <f t="shared" si="11"/>
        <v>0</v>
      </c>
      <c r="AZ52" s="40">
        <f t="shared" si="1"/>
        <v>0</v>
      </c>
      <c r="BB52" s="40">
        <f t="shared" si="19"/>
        <v>0</v>
      </c>
      <c r="BC52" s="397">
        <f t="shared" si="20"/>
        <v>0</v>
      </c>
      <c r="BD52" s="105">
        <f t="shared" si="15"/>
        <v>0</v>
      </c>
      <c r="BE52" s="105">
        <f t="shared" si="21"/>
        <v>0</v>
      </c>
      <c r="BF52" s="742">
        <f t="shared" si="12"/>
        <v>0</v>
      </c>
      <c r="BG52" s="89"/>
      <c r="BH52" s="9"/>
      <c r="BJ52" s="40">
        <f t="shared" si="22"/>
        <v>0</v>
      </c>
      <c r="BK52" s="40">
        <f t="shared" si="23"/>
        <v>1</v>
      </c>
      <c r="BL52" s="40">
        <f t="shared" si="24"/>
        <v>0</v>
      </c>
      <c r="BM52" s="40">
        <f t="shared" si="25"/>
        <v>0</v>
      </c>
      <c r="BN52" s="40">
        <f t="shared" si="26"/>
        <v>0</v>
      </c>
    </row>
    <row r="53" spans="1:66" x14ac:dyDescent="0.25">
      <c r="A53" s="379"/>
      <c r="B53" s="936"/>
      <c r="C53" s="272"/>
      <c r="D53" s="868"/>
      <c r="E53" s="873" t="str">
        <f t="shared" si="16"/>
        <v xml:space="preserve"> </v>
      </c>
      <c r="F53" s="130">
        <f t="shared" si="17"/>
        <v>0</v>
      </c>
      <c r="G53" s="128">
        <f t="shared" si="0"/>
        <v>41</v>
      </c>
      <c r="H53" s="127"/>
      <c r="I53" s="321"/>
      <c r="J53" s="97"/>
      <c r="K53" s="323"/>
      <c r="L53" s="322"/>
      <c r="M53" s="50"/>
      <c r="N53" s="87"/>
      <c r="O53" s="324"/>
      <c r="P53" s="98"/>
      <c r="Q53" s="98"/>
      <c r="R53" s="114"/>
      <c r="S53" s="753"/>
      <c r="T53" s="98"/>
      <c r="U53" s="98"/>
      <c r="V53" s="98"/>
      <c r="W53" s="99"/>
      <c r="X53" s="97"/>
      <c r="Y53" s="87"/>
      <c r="Z53" s="100"/>
      <c r="AA53" s="106">
        <f t="shared" si="2"/>
        <v>41</v>
      </c>
      <c r="AB53" s="549">
        <f t="shared" si="18"/>
        <v>0</v>
      </c>
      <c r="AC53" s="544">
        <f t="shared" si="13"/>
        <v>0</v>
      </c>
      <c r="AD53" s="174">
        <f t="shared" si="14"/>
        <v>0</v>
      </c>
      <c r="AE53" s="8"/>
      <c r="AF53" s="885" t="str">
        <f t="shared" si="3"/>
        <v xml:space="preserve"> </v>
      </c>
      <c r="AG53" s="40">
        <f t="shared" si="4"/>
        <v>0</v>
      </c>
      <c r="AH53" s="40">
        <f t="shared" si="5"/>
        <v>0</v>
      </c>
      <c r="AR53" s="40">
        <f t="shared" si="6"/>
        <v>0</v>
      </c>
      <c r="AS53" s="40">
        <f t="shared" si="7"/>
        <v>0</v>
      </c>
      <c r="AT53" s="40">
        <f t="shared" si="8"/>
        <v>0</v>
      </c>
      <c r="AU53" s="40">
        <f t="shared" si="9"/>
        <v>0</v>
      </c>
      <c r="AX53" s="279">
        <f t="shared" si="10"/>
        <v>0</v>
      </c>
      <c r="AY53" s="279">
        <f t="shared" si="11"/>
        <v>0</v>
      </c>
      <c r="AZ53" s="40">
        <f t="shared" si="1"/>
        <v>0</v>
      </c>
      <c r="BB53" s="40">
        <f t="shared" si="19"/>
        <v>0</v>
      </c>
      <c r="BC53" s="397">
        <f t="shared" si="20"/>
        <v>0</v>
      </c>
      <c r="BD53" s="105">
        <f t="shared" si="15"/>
        <v>0</v>
      </c>
      <c r="BE53" s="105">
        <f t="shared" si="21"/>
        <v>0</v>
      </c>
      <c r="BF53" s="742">
        <f t="shared" si="12"/>
        <v>0</v>
      </c>
      <c r="BG53" s="89"/>
      <c r="BH53" s="9"/>
      <c r="BJ53" s="40">
        <f t="shared" si="22"/>
        <v>0</v>
      </c>
      <c r="BK53" s="40">
        <f t="shared" si="23"/>
        <v>1</v>
      </c>
      <c r="BL53" s="40">
        <f t="shared" si="24"/>
        <v>0</v>
      </c>
      <c r="BM53" s="40">
        <f t="shared" si="25"/>
        <v>0</v>
      </c>
      <c r="BN53" s="40">
        <f t="shared" si="26"/>
        <v>0</v>
      </c>
    </row>
    <row r="54" spans="1:66" x14ac:dyDescent="0.25">
      <c r="A54" s="379"/>
      <c r="B54" s="936"/>
      <c r="C54" s="272"/>
      <c r="D54" s="868"/>
      <c r="E54" s="873" t="str">
        <f t="shared" si="16"/>
        <v xml:space="preserve"> </v>
      </c>
      <c r="F54" s="130">
        <f t="shared" si="17"/>
        <v>0</v>
      </c>
      <c r="G54" s="128">
        <f t="shared" si="0"/>
        <v>42</v>
      </c>
      <c r="H54" s="127"/>
      <c r="I54" s="321"/>
      <c r="J54" s="97"/>
      <c r="K54" s="323"/>
      <c r="L54" s="322"/>
      <c r="M54" s="50"/>
      <c r="N54" s="87"/>
      <c r="O54" s="324"/>
      <c r="P54" s="98"/>
      <c r="Q54" s="98"/>
      <c r="R54" s="114"/>
      <c r="S54" s="753"/>
      <c r="T54" s="98"/>
      <c r="U54" s="98"/>
      <c r="V54" s="98"/>
      <c r="W54" s="99"/>
      <c r="X54" s="97"/>
      <c r="Y54" s="87"/>
      <c r="Z54" s="100"/>
      <c r="AA54" s="106">
        <f t="shared" si="2"/>
        <v>42</v>
      </c>
      <c r="AB54" s="549">
        <f t="shared" si="18"/>
        <v>0</v>
      </c>
      <c r="AC54" s="544">
        <f t="shared" si="13"/>
        <v>0</v>
      </c>
      <c r="AD54" s="174">
        <f t="shared" si="14"/>
        <v>0</v>
      </c>
      <c r="AE54" s="8"/>
      <c r="AF54" s="885" t="str">
        <f t="shared" si="3"/>
        <v xml:space="preserve"> </v>
      </c>
      <c r="AG54" s="40">
        <f t="shared" si="4"/>
        <v>0</v>
      </c>
      <c r="AH54" s="40">
        <f t="shared" si="5"/>
        <v>0</v>
      </c>
      <c r="AR54" s="40">
        <f t="shared" si="6"/>
        <v>0</v>
      </c>
      <c r="AS54" s="40">
        <f t="shared" si="7"/>
        <v>0</v>
      </c>
      <c r="AT54" s="40">
        <f t="shared" si="8"/>
        <v>0</v>
      </c>
      <c r="AU54" s="40">
        <f t="shared" si="9"/>
        <v>0</v>
      </c>
      <c r="AX54" s="279">
        <f t="shared" si="10"/>
        <v>0</v>
      </c>
      <c r="AY54" s="279">
        <f t="shared" si="11"/>
        <v>0</v>
      </c>
      <c r="AZ54" s="40">
        <f t="shared" si="1"/>
        <v>0</v>
      </c>
      <c r="BB54" s="40">
        <f t="shared" si="19"/>
        <v>0</v>
      </c>
      <c r="BC54" s="397">
        <f t="shared" si="20"/>
        <v>0</v>
      </c>
      <c r="BD54" s="105">
        <f t="shared" si="15"/>
        <v>0</v>
      </c>
      <c r="BE54" s="105">
        <f t="shared" si="21"/>
        <v>0</v>
      </c>
      <c r="BF54" s="742">
        <f t="shared" si="12"/>
        <v>0</v>
      </c>
      <c r="BG54" s="89"/>
      <c r="BH54" s="9"/>
      <c r="BJ54" s="40">
        <f t="shared" si="22"/>
        <v>0</v>
      </c>
      <c r="BK54" s="40">
        <f t="shared" si="23"/>
        <v>1</v>
      </c>
      <c r="BL54" s="40">
        <f t="shared" si="24"/>
        <v>0</v>
      </c>
      <c r="BM54" s="40">
        <f t="shared" si="25"/>
        <v>0</v>
      </c>
      <c r="BN54" s="40">
        <f t="shared" si="26"/>
        <v>0</v>
      </c>
    </row>
    <row r="55" spans="1:66" x14ac:dyDescent="0.25">
      <c r="A55" s="379"/>
      <c r="B55" s="936"/>
      <c r="C55" s="272"/>
      <c r="D55" s="868"/>
      <c r="E55" s="873" t="str">
        <f t="shared" si="16"/>
        <v xml:space="preserve"> </v>
      </c>
      <c r="F55" s="130">
        <f t="shared" si="17"/>
        <v>0</v>
      </c>
      <c r="G55" s="128">
        <f t="shared" si="0"/>
        <v>43</v>
      </c>
      <c r="H55" s="127"/>
      <c r="I55" s="321"/>
      <c r="J55" s="97"/>
      <c r="K55" s="323"/>
      <c r="L55" s="322"/>
      <c r="M55" s="50"/>
      <c r="N55" s="87"/>
      <c r="O55" s="324"/>
      <c r="P55" s="98"/>
      <c r="Q55" s="98"/>
      <c r="R55" s="114"/>
      <c r="S55" s="753"/>
      <c r="T55" s="98"/>
      <c r="U55" s="98"/>
      <c r="V55" s="98"/>
      <c r="W55" s="99"/>
      <c r="X55" s="97"/>
      <c r="Y55" s="87"/>
      <c r="Z55" s="100"/>
      <c r="AA55" s="106">
        <f t="shared" si="2"/>
        <v>43</v>
      </c>
      <c r="AB55" s="549">
        <f t="shared" si="18"/>
        <v>0</v>
      </c>
      <c r="AC55" s="544">
        <f t="shared" si="13"/>
        <v>0</v>
      </c>
      <c r="AD55" s="174">
        <f t="shared" si="14"/>
        <v>0</v>
      </c>
      <c r="AE55" s="8"/>
      <c r="AF55" s="885" t="str">
        <f t="shared" si="3"/>
        <v xml:space="preserve"> </v>
      </c>
      <c r="AG55" s="40">
        <f t="shared" si="4"/>
        <v>0</v>
      </c>
      <c r="AH55" s="40">
        <f t="shared" si="5"/>
        <v>0</v>
      </c>
      <c r="AR55" s="40">
        <f t="shared" si="6"/>
        <v>0</v>
      </c>
      <c r="AS55" s="40">
        <f t="shared" si="7"/>
        <v>0</v>
      </c>
      <c r="AT55" s="40">
        <f t="shared" si="8"/>
        <v>0</v>
      </c>
      <c r="AU55" s="40">
        <f t="shared" si="9"/>
        <v>0</v>
      </c>
      <c r="AX55" s="279">
        <f t="shared" si="10"/>
        <v>0</v>
      </c>
      <c r="AY55" s="279">
        <f t="shared" si="11"/>
        <v>0</v>
      </c>
      <c r="AZ55" s="40">
        <f t="shared" si="1"/>
        <v>0</v>
      </c>
      <c r="BB55" s="40">
        <f t="shared" si="19"/>
        <v>0</v>
      </c>
      <c r="BC55" s="397">
        <f t="shared" si="20"/>
        <v>0</v>
      </c>
      <c r="BD55" s="105">
        <f t="shared" si="15"/>
        <v>0</v>
      </c>
      <c r="BE55" s="105">
        <f t="shared" si="21"/>
        <v>0</v>
      </c>
      <c r="BF55" s="742">
        <f t="shared" si="12"/>
        <v>0</v>
      </c>
      <c r="BG55" s="89"/>
      <c r="BH55" s="9"/>
      <c r="BJ55" s="40">
        <f t="shared" si="22"/>
        <v>0</v>
      </c>
      <c r="BK55" s="40">
        <f t="shared" si="23"/>
        <v>1</v>
      </c>
      <c r="BL55" s="40">
        <f t="shared" si="24"/>
        <v>0</v>
      </c>
      <c r="BM55" s="40">
        <f t="shared" si="25"/>
        <v>0</v>
      </c>
      <c r="BN55" s="40">
        <f t="shared" si="26"/>
        <v>0</v>
      </c>
    </row>
    <row r="56" spans="1:66" x14ac:dyDescent="0.25">
      <c r="A56" s="379"/>
      <c r="B56" s="936"/>
      <c r="C56" s="272"/>
      <c r="D56" s="868"/>
      <c r="E56" s="873" t="str">
        <f t="shared" si="16"/>
        <v xml:space="preserve"> </v>
      </c>
      <c r="F56" s="130">
        <f t="shared" si="17"/>
        <v>0</v>
      </c>
      <c r="G56" s="128">
        <f t="shared" si="0"/>
        <v>44</v>
      </c>
      <c r="H56" s="127"/>
      <c r="I56" s="321"/>
      <c r="J56" s="97"/>
      <c r="K56" s="323"/>
      <c r="L56" s="322"/>
      <c r="M56" s="50"/>
      <c r="N56" s="87"/>
      <c r="O56" s="324"/>
      <c r="P56" s="98"/>
      <c r="Q56" s="98"/>
      <c r="R56" s="114"/>
      <c r="S56" s="753"/>
      <c r="T56" s="98"/>
      <c r="U56" s="98"/>
      <c r="V56" s="98"/>
      <c r="W56" s="99"/>
      <c r="X56" s="97"/>
      <c r="Y56" s="87"/>
      <c r="Z56" s="100"/>
      <c r="AA56" s="106">
        <f t="shared" si="2"/>
        <v>44</v>
      </c>
      <c r="AB56" s="549">
        <f t="shared" si="18"/>
        <v>0</v>
      </c>
      <c r="AC56" s="544">
        <f t="shared" si="13"/>
        <v>0</v>
      </c>
      <c r="AD56" s="174">
        <f t="shared" si="14"/>
        <v>0</v>
      </c>
      <c r="AE56" s="8"/>
      <c r="AF56" s="885" t="str">
        <f t="shared" si="3"/>
        <v xml:space="preserve"> </v>
      </c>
      <c r="AG56" s="40">
        <f t="shared" si="4"/>
        <v>0</v>
      </c>
      <c r="AH56" s="40">
        <f t="shared" si="5"/>
        <v>0</v>
      </c>
      <c r="AR56" s="40">
        <f t="shared" si="6"/>
        <v>0</v>
      </c>
      <c r="AS56" s="40">
        <f t="shared" si="7"/>
        <v>0</v>
      </c>
      <c r="AT56" s="40">
        <f t="shared" si="8"/>
        <v>0</v>
      </c>
      <c r="AU56" s="40">
        <f t="shared" si="9"/>
        <v>0</v>
      </c>
      <c r="AX56" s="279">
        <f t="shared" si="10"/>
        <v>0</v>
      </c>
      <c r="AY56" s="279">
        <f t="shared" si="11"/>
        <v>0</v>
      </c>
      <c r="AZ56" s="40">
        <f t="shared" si="1"/>
        <v>0</v>
      </c>
      <c r="BB56" s="40">
        <f t="shared" si="19"/>
        <v>0</v>
      </c>
      <c r="BC56" s="397">
        <f t="shared" si="20"/>
        <v>0</v>
      </c>
      <c r="BD56" s="105">
        <f t="shared" si="15"/>
        <v>0</v>
      </c>
      <c r="BE56" s="105">
        <f t="shared" si="21"/>
        <v>0</v>
      </c>
      <c r="BF56" s="742">
        <f t="shared" si="12"/>
        <v>0</v>
      </c>
      <c r="BG56" s="89"/>
      <c r="BH56" s="9"/>
      <c r="BJ56" s="40">
        <f t="shared" si="22"/>
        <v>0</v>
      </c>
      <c r="BK56" s="40">
        <f t="shared" si="23"/>
        <v>1</v>
      </c>
      <c r="BL56" s="40">
        <f t="shared" si="24"/>
        <v>0</v>
      </c>
      <c r="BM56" s="40">
        <f t="shared" si="25"/>
        <v>0</v>
      </c>
      <c r="BN56" s="40">
        <f t="shared" si="26"/>
        <v>0</v>
      </c>
    </row>
    <row r="57" spans="1:66" x14ac:dyDescent="0.25">
      <c r="A57" s="379"/>
      <c r="B57" s="936"/>
      <c r="C57" s="272"/>
      <c r="D57" s="868"/>
      <c r="E57" s="873" t="str">
        <f t="shared" si="16"/>
        <v xml:space="preserve"> </v>
      </c>
      <c r="F57" s="130">
        <f t="shared" si="17"/>
        <v>0</v>
      </c>
      <c r="G57" s="128">
        <f t="shared" si="0"/>
        <v>45</v>
      </c>
      <c r="H57" s="127"/>
      <c r="I57" s="321"/>
      <c r="J57" s="97"/>
      <c r="K57" s="323"/>
      <c r="L57" s="322"/>
      <c r="M57" s="50"/>
      <c r="N57" s="87"/>
      <c r="O57" s="324"/>
      <c r="P57" s="98"/>
      <c r="Q57" s="98"/>
      <c r="R57" s="114"/>
      <c r="S57" s="753"/>
      <c r="T57" s="98"/>
      <c r="U57" s="98"/>
      <c r="V57" s="98"/>
      <c r="W57" s="99"/>
      <c r="X57" s="97"/>
      <c r="Y57" s="87"/>
      <c r="Z57" s="100"/>
      <c r="AA57" s="106">
        <f t="shared" si="2"/>
        <v>45</v>
      </c>
      <c r="AB57" s="549">
        <f t="shared" si="18"/>
        <v>0</v>
      </c>
      <c r="AC57" s="544">
        <f t="shared" si="13"/>
        <v>0</v>
      </c>
      <c r="AD57" s="174">
        <f t="shared" si="14"/>
        <v>0</v>
      </c>
      <c r="AE57" s="8"/>
      <c r="AF57" s="885" t="str">
        <f t="shared" si="3"/>
        <v xml:space="preserve"> </v>
      </c>
      <c r="AG57" s="40">
        <f t="shared" si="4"/>
        <v>0</v>
      </c>
      <c r="AH57" s="40">
        <f t="shared" si="5"/>
        <v>0</v>
      </c>
      <c r="AR57" s="40">
        <f t="shared" si="6"/>
        <v>0</v>
      </c>
      <c r="AS57" s="40">
        <f t="shared" si="7"/>
        <v>0</v>
      </c>
      <c r="AT57" s="40">
        <f t="shared" si="8"/>
        <v>0</v>
      </c>
      <c r="AU57" s="40">
        <f t="shared" si="9"/>
        <v>0</v>
      </c>
      <c r="AX57" s="279">
        <f t="shared" si="10"/>
        <v>0</v>
      </c>
      <c r="AY57" s="279">
        <f t="shared" si="11"/>
        <v>0</v>
      </c>
      <c r="AZ57" s="40">
        <f t="shared" si="1"/>
        <v>0</v>
      </c>
      <c r="BB57" s="40">
        <f t="shared" si="19"/>
        <v>0</v>
      </c>
      <c r="BC57" s="397">
        <f t="shared" si="20"/>
        <v>0</v>
      </c>
      <c r="BD57" s="105">
        <f t="shared" si="15"/>
        <v>0</v>
      </c>
      <c r="BE57" s="105">
        <f t="shared" si="21"/>
        <v>0</v>
      </c>
      <c r="BF57" s="742">
        <f t="shared" si="12"/>
        <v>0</v>
      </c>
      <c r="BG57" s="89"/>
      <c r="BH57" s="9"/>
      <c r="BJ57" s="40">
        <f t="shared" si="22"/>
        <v>0</v>
      </c>
      <c r="BK57" s="40">
        <f t="shared" si="23"/>
        <v>1</v>
      </c>
      <c r="BL57" s="40">
        <f t="shared" si="24"/>
        <v>0</v>
      </c>
      <c r="BM57" s="40">
        <f t="shared" si="25"/>
        <v>0</v>
      </c>
      <c r="BN57" s="40">
        <f t="shared" si="26"/>
        <v>0</v>
      </c>
    </row>
    <row r="58" spans="1:66" x14ac:dyDescent="0.25">
      <c r="A58" s="379"/>
      <c r="B58" s="936"/>
      <c r="C58" s="272"/>
      <c r="D58" s="868"/>
      <c r="E58" s="873" t="str">
        <f t="shared" si="16"/>
        <v xml:space="preserve"> </v>
      </c>
      <c r="F58" s="130">
        <f t="shared" si="17"/>
        <v>0</v>
      </c>
      <c r="G58" s="128">
        <f t="shared" si="0"/>
        <v>46</v>
      </c>
      <c r="H58" s="127"/>
      <c r="I58" s="321"/>
      <c r="J58" s="97"/>
      <c r="K58" s="323"/>
      <c r="L58" s="322"/>
      <c r="M58" s="50"/>
      <c r="N58" s="87"/>
      <c r="O58" s="324"/>
      <c r="P58" s="98"/>
      <c r="Q58" s="98"/>
      <c r="R58" s="114"/>
      <c r="S58" s="753"/>
      <c r="T58" s="98"/>
      <c r="U58" s="98"/>
      <c r="V58" s="98"/>
      <c r="W58" s="99"/>
      <c r="X58" s="97"/>
      <c r="Y58" s="87"/>
      <c r="Z58" s="100"/>
      <c r="AA58" s="106">
        <f t="shared" si="2"/>
        <v>46</v>
      </c>
      <c r="AB58" s="549">
        <f t="shared" si="18"/>
        <v>0</v>
      </c>
      <c r="AC58" s="544">
        <f t="shared" si="13"/>
        <v>0</v>
      </c>
      <c r="AD58" s="174">
        <f t="shared" si="14"/>
        <v>0</v>
      </c>
      <c r="AE58" s="8"/>
      <c r="AF58" s="885" t="str">
        <f t="shared" si="3"/>
        <v xml:space="preserve"> </v>
      </c>
      <c r="AG58" s="40">
        <f t="shared" si="4"/>
        <v>0</v>
      </c>
      <c r="AH58" s="40">
        <f t="shared" si="5"/>
        <v>0</v>
      </c>
      <c r="AR58" s="40">
        <f t="shared" si="6"/>
        <v>0</v>
      </c>
      <c r="AS58" s="40">
        <f t="shared" si="7"/>
        <v>0</v>
      </c>
      <c r="AT58" s="40">
        <f t="shared" si="8"/>
        <v>0</v>
      </c>
      <c r="AU58" s="40">
        <f t="shared" si="9"/>
        <v>0</v>
      </c>
      <c r="AX58" s="279">
        <f t="shared" si="10"/>
        <v>0</v>
      </c>
      <c r="AY58" s="279">
        <f t="shared" si="11"/>
        <v>0</v>
      </c>
      <c r="AZ58" s="40">
        <f t="shared" si="1"/>
        <v>0</v>
      </c>
      <c r="BB58" s="40">
        <f t="shared" si="19"/>
        <v>0</v>
      </c>
      <c r="BC58" s="397">
        <f t="shared" si="20"/>
        <v>0</v>
      </c>
      <c r="BD58" s="105">
        <f t="shared" si="15"/>
        <v>0</v>
      </c>
      <c r="BE58" s="105">
        <f t="shared" si="21"/>
        <v>0</v>
      </c>
      <c r="BF58" s="742">
        <f t="shared" si="12"/>
        <v>0</v>
      </c>
      <c r="BG58" s="89"/>
      <c r="BH58" s="9"/>
      <c r="BJ58" s="40">
        <f t="shared" si="22"/>
        <v>0</v>
      </c>
      <c r="BK58" s="40">
        <f t="shared" si="23"/>
        <v>1</v>
      </c>
      <c r="BL58" s="40">
        <f t="shared" si="24"/>
        <v>0</v>
      </c>
      <c r="BM58" s="40">
        <f t="shared" si="25"/>
        <v>0</v>
      </c>
      <c r="BN58" s="40">
        <f t="shared" si="26"/>
        <v>0</v>
      </c>
    </row>
    <row r="59" spans="1:66" x14ac:dyDescent="0.25">
      <c r="A59" s="379"/>
      <c r="B59" s="936"/>
      <c r="C59" s="272"/>
      <c r="D59" s="868"/>
      <c r="E59" s="873" t="str">
        <f t="shared" si="16"/>
        <v xml:space="preserve"> </v>
      </c>
      <c r="F59" s="130">
        <f t="shared" si="17"/>
        <v>0</v>
      </c>
      <c r="G59" s="128">
        <f t="shared" si="0"/>
        <v>47</v>
      </c>
      <c r="H59" s="127"/>
      <c r="I59" s="321"/>
      <c r="J59" s="97"/>
      <c r="K59" s="323"/>
      <c r="L59" s="322"/>
      <c r="M59" s="50"/>
      <c r="N59" s="87"/>
      <c r="O59" s="324"/>
      <c r="P59" s="98"/>
      <c r="Q59" s="98"/>
      <c r="R59" s="114"/>
      <c r="S59" s="753"/>
      <c r="T59" s="98"/>
      <c r="U59" s="98"/>
      <c r="V59" s="98"/>
      <c r="W59" s="99"/>
      <c r="X59" s="97"/>
      <c r="Y59" s="87"/>
      <c r="Z59" s="100"/>
      <c r="AA59" s="106">
        <f t="shared" si="2"/>
        <v>47</v>
      </c>
      <c r="AB59" s="549">
        <f t="shared" si="18"/>
        <v>0</v>
      </c>
      <c r="AC59" s="544">
        <f t="shared" si="13"/>
        <v>0</v>
      </c>
      <c r="AD59" s="174">
        <f t="shared" si="14"/>
        <v>0</v>
      </c>
      <c r="AE59" s="8"/>
      <c r="AF59" s="885" t="str">
        <f t="shared" si="3"/>
        <v xml:space="preserve"> </v>
      </c>
      <c r="AG59" s="40">
        <f t="shared" si="4"/>
        <v>0</v>
      </c>
      <c r="AH59" s="40">
        <f t="shared" si="5"/>
        <v>0</v>
      </c>
      <c r="AR59" s="40">
        <f t="shared" si="6"/>
        <v>0</v>
      </c>
      <c r="AS59" s="40">
        <f t="shared" si="7"/>
        <v>0</v>
      </c>
      <c r="AT59" s="40">
        <f t="shared" si="8"/>
        <v>0</v>
      </c>
      <c r="AU59" s="40">
        <f t="shared" si="9"/>
        <v>0</v>
      </c>
      <c r="AX59" s="279">
        <f t="shared" si="10"/>
        <v>0</v>
      </c>
      <c r="AY59" s="279">
        <f t="shared" si="11"/>
        <v>0</v>
      </c>
      <c r="AZ59" s="40">
        <f t="shared" si="1"/>
        <v>0</v>
      </c>
      <c r="BB59" s="40">
        <f t="shared" si="19"/>
        <v>0</v>
      </c>
      <c r="BC59" s="397">
        <f t="shared" si="20"/>
        <v>0</v>
      </c>
      <c r="BD59" s="105">
        <f t="shared" si="15"/>
        <v>0</v>
      </c>
      <c r="BE59" s="105">
        <f t="shared" si="21"/>
        <v>0</v>
      </c>
      <c r="BF59" s="742">
        <f t="shared" si="12"/>
        <v>0</v>
      </c>
      <c r="BG59" s="89"/>
      <c r="BH59" s="9"/>
      <c r="BJ59" s="40">
        <f t="shared" si="22"/>
        <v>0</v>
      </c>
      <c r="BK59" s="40">
        <f t="shared" si="23"/>
        <v>1</v>
      </c>
      <c r="BL59" s="40">
        <f t="shared" si="24"/>
        <v>0</v>
      </c>
      <c r="BM59" s="40">
        <f t="shared" si="25"/>
        <v>0</v>
      </c>
      <c r="BN59" s="40">
        <f t="shared" si="26"/>
        <v>0</v>
      </c>
    </row>
    <row r="60" spans="1:66" x14ac:dyDescent="0.25">
      <c r="A60" s="379"/>
      <c r="B60" s="936"/>
      <c r="C60" s="272"/>
      <c r="D60" s="868"/>
      <c r="E60" s="873" t="str">
        <f t="shared" si="16"/>
        <v xml:space="preserve"> </v>
      </c>
      <c r="F60" s="130">
        <f t="shared" si="17"/>
        <v>0</v>
      </c>
      <c r="G60" s="128">
        <f t="shared" si="0"/>
        <v>48</v>
      </c>
      <c r="H60" s="127"/>
      <c r="I60" s="321"/>
      <c r="J60" s="97"/>
      <c r="K60" s="323"/>
      <c r="L60" s="322"/>
      <c r="M60" s="50"/>
      <c r="N60" s="87"/>
      <c r="O60" s="324"/>
      <c r="P60" s="98"/>
      <c r="Q60" s="98"/>
      <c r="R60" s="114"/>
      <c r="S60" s="753"/>
      <c r="T60" s="98"/>
      <c r="U60" s="98"/>
      <c r="V60" s="98"/>
      <c r="W60" s="99"/>
      <c r="X60" s="97"/>
      <c r="Y60" s="87"/>
      <c r="Z60" s="100"/>
      <c r="AA60" s="106">
        <f t="shared" si="2"/>
        <v>48</v>
      </c>
      <c r="AB60" s="549">
        <f t="shared" si="18"/>
        <v>0</v>
      </c>
      <c r="AC60" s="544">
        <f t="shared" si="13"/>
        <v>0</v>
      </c>
      <c r="AD60" s="174">
        <f t="shared" si="14"/>
        <v>0</v>
      </c>
      <c r="AE60" s="8"/>
      <c r="AF60" s="885" t="str">
        <f t="shared" si="3"/>
        <v xml:space="preserve"> </v>
      </c>
      <c r="AG60" s="40">
        <f t="shared" si="4"/>
        <v>0</v>
      </c>
      <c r="AH60" s="40">
        <f t="shared" si="5"/>
        <v>0</v>
      </c>
      <c r="AR60" s="40">
        <f t="shared" si="6"/>
        <v>0</v>
      </c>
      <c r="AS60" s="40">
        <f t="shared" si="7"/>
        <v>0</v>
      </c>
      <c r="AT60" s="40">
        <f t="shared" si="8"/>
        <v>0</v>
      </c>
      <c r="AU60" s="40">
        <f t="shared" si="9"/>
        <v>0</v>
      </c>
      <c r="AX60" s="279">
        <f t="shared" si="10"/>
        <v>0</v>
      </c>
      <c r="AY60" s="279">
        <f t="shared" si="11"/>
        <v>0</v>
      </c>
      <c r="AZ60" s="40">
        <f t="shared" si="1"/>
        <v>0</v>
      </c>
      <c r="BB60" s="40">
        <f t="shared" si="19"/>
        <v>0</v>
      </c>
      <c r="BC60" s="397">
        <f t="shared" si="20"/>
        <v>0</v>
      </c>
      <c r="BD60" s="105">
        <f t="shared" si="15"/>
        <v>0</v>
      </c>
      <c r="BE60" s="105">
        <f t="shared" si="21"/>
        <v>0</v>
      </c>
      <c r="BF60" s="742">
        <f t="shared" si="12"/>
        <v>0</v>
      </c>
      <c r="BG60" s="89"/>
      <c r="BH60" s="9"/>
      <c r="BJ60" s="40">
        <f t="shared" si="22"/>
        <v>0</v>
      </c>
      <c r="BK60" s="40">
        <f t="shared" si="23"/>
        <v>1</v>
      </c>
      <c r="BL60" s="40">
        <f t="shared" si="24"/>
        <v>0</v>
      </c>
      <c r="BM60" s="40">
        <f t="shared" si="25"/>
        <v>0</v>
      </c>
      <c r="BN60" s="40">
        <f t="shared" si="26"/>
        <v>0</v>
      </c>
    </row>
    <row r="61" spans="1:66" x14ac:dyDescent="0.25">
      <c r="A61" s="379"/>
      <c r="B61" s="936"/>
      <c r="C61" s="272"/>
      <c r="D61" s="868"/>
      <c r="E61" s="873" t="str">
        <f t="shared" si="16"/>
        <v xml:space="preserve"> </v>
      </c>
      <c r="F61" s="130">
        <f t="shared" si="17"/>
        <v>0</v>
      </c>
      <c r="G61" s="128">
        <f t="shared" si="0"/>
        <v>49</v>
      </c>
      <c r="H61" s="127"/>
      <c r="I61" s="321"/>
      <c r="J61" s="97"/>
      <c r="K61" s="323"/>
      <c r="L61" s="322"/>
      <c r="M61" s="50"/>
      <c r="N61" s="87"/>
      <c r="O61" s="324"/>
      <c r="P61" s="98"/>
      <c r="Q61" s="98"/>
      <c r="R61" s="114"/>
      <c r="S61" s="753"/>
      <c r="T61" s="98"/>
      <c r="U61" s="98"/>
      <c r="V61" s="98"/>
      <c r="W61" s="99"/>
      <c r="X61" s="97"/>
      <c r="Y61" s="87"/>
      <c r="Z61" s="100"/>
      <c r="AA61" s="106">
        <f t="shared" si="2"/>
        <v>49</v>
      </c>
      <c r="AB61" s="549">
        <f t="shared" si="18"/>
        <v>0</v>
      </c>
      <c r="AC61" s="544">
        <f t="shared" si="13"/>
        <v>0</v>
      </c>
      <c r="AD61" s="174">
        <f t="shared" si="14"/>
        <v>0</v>
      </c>
      <c r="AE61" s="8"/>
      <c r="AF61" s="885" t="str">
        <f t="shared" si="3"/>
        <v xml:space="preserve"> </v>
      </c>
      <c r="AG61" s="40">
        <f t="shared" si="4"/>
        <v>0</v>
      </c>
      <c r="AH61" s="40">
        <f t="shared" si="5"/>
        <v>0</v>
      </c>
      <c r="AR61" s="40">
        <f t="shared" si="6"/>
        <v>0</v>
      </c>
      <c r="AS61" s="40">
        <f t="shared" si="7"/>
        <v>0</v>
      </c>
      <c r="AT61" s="40">
        <f t="shared" si="8"/>
        <v>0</v>
      </c>
      <c r="AU61" s="40">
        <f t="shared" si="9"/>
        <v>0</v>
      </c>
      <c r="AX61" s="279">
        <f t="shared" si="10"/>
        <v>0</v>
      </c>
      <c r="AY61" s="279">
        <f t="shared" si="11"/>
        <v>0</v>
      </c>
      <c r="AZ61" s="40">
        <f t="shared" si="1"/>
        <v>0</v>
      </c>
      <c r="BB61" s="40">
        <f t="shared" si="19"/>
        <v>0</v>
      </c>
      <c r="BC61" s="397">
        <f t="shared" si="20"/>
        <v>0</v>
      </c>
      <c r="BD61" s="105">
        <f t="shared" si="15"/>
        <v>0</v>
      </c>
      <c r="BE61" s="105">
        <f t="shared" si="21"/>
        <v>0</v>
      </c>
      <c r="BF61" s="742">
        <f t="shared" si="12"/>
        <v>0</v>
      </c>
      <c r="BG61" s="89"/>
      <c r="BH61" s="9"/>
      <c r="BJ61" s="40">
        <f t="shared" si="22"/>
        <v>0</v>
      </c>
      <c r="BK61" s="40">
        <f t="shared" si="23"/>
        <v>1</v>
      </c>
      <c r="BL61" s="40">
        <f t="shared" si="24"/>
        <v>0</v>
      </c>
      <c r="BM61" s="40">
        <f t="shared" si="25"/>
        <v>0</v>
      </c>
      <c r="BN61" s="40">
        <f t="shared" si="26"/>
        <v>0</v>
      </c>
    </row>
    <row r="62" spans="1:66" x14ac:dyDescent="0.25">
      <c r="A62" s="379"/>
      <c r="B62" s="936"/>
      <c r="C62" s="272"/>
      <c r="D62" s="868"/>
      <c r="E62" s="873" t="str">
        <f t="shared" si="16"/>
        <v xml:space="preserve"> </v>
      </c>
      <c r="F62" s="130">
        <f t="shared" si="17"/>
        <v>0</v>
      </c>
      <c r="G62" s="128">
        <f t="shared" si="0"/>
        <v>50</v>
      </c>
      <c r="H62" s="127"/>
      <c r="I62" s="321"/>
      <c r="J62" s="97"/>
      <c r="K62" s="323"/>
      <c r="L62" s="322"/>
      <c r="M62" s="50"/>
      <c r="N62" s="87"/>
      <c r="O62" s="324"/>
      <c r="P62" s="98"/>
      <c r="Q62" s="98"/>
      <c r="R62" s="114"/>
      <c r="S62" s="753"/>
      <c r="T62" s="98"/>
      <c r="U62" s="98"/>
      <c r="V62" s="98"/>
      <c r="W62" s="99"/>
      <c r="X62" s="97"/>
      <c r="Y62" s="87"/>
      <c r="Z62" s="100"/>
      <c r="AA62" s="106">
        <f t="shared" si="2"/>
        <v>50</v>
      </c>
      <c r="AB62" s="549">
        <f t="shared" si="18"/>
        <v>0</v>
      </c>
      <c r="AC62" s="544">
        <f t="shared" si="13"/>
        <v>0</v>
      </c>
      <c r="AD62" s="174">
        <f t="shared" si="14"/>
        <v>0</v>
      </c>
      <c r="AE62" s="8"/>
      <c r="AF62" s="885" t="str">
        <f t="shared" si="3"/>
        <v xml:space="preserve"> </v>
      </c>
      <c r="AG62" s="40">
        <f t="shared" si="4"/>
        <v>0</v>
      </c>
      <c r="AH62" s="40">
        <f t="shared" si="5"/>
        <v>0</v>
      </c>
      <c r="AR62" s="40">
        <f t="shared" si="6"/>
        <v>0</v>
      </c>
      <c r="AS62" s="40">
        <f t="shared" si="7"/>
        <v>0</v>
      </c>
      <c r="AT62" s="40">
        <f t="shared" si="8"/>
        <v>0</v>
      </c>
      <c r="AU62" s="40">
        <f t="shared" si="9"/>
        <v>0</v>
      </c>
      <c r="AX62" s="279">
        <f t="shared" si="10"/>
        <v>0</v>
      </c>
      <c r="AY62" s="279">
        <f t="shared" si="11"/>
        <v>0</v>
      </c>
      <c r="AZ62" s="40">
        <f t="shared" si="1"/>
        <v>0</v>
      </c>
      <c r="BB62" s="40">
        <f t="shared" si="19"/>
        <v>0</v>
      </c>
      <c r="BC62" s="397">
        <f t="shared" si="20"/>
        <v>0</v>
      </c>
      <c r="BD62" s="105">
        <f t="shared" si="15"/>
        <v>0</v>
      </c>
      <c r="BE62" s="105">
        <f t="shared" si="21"/>
        <v>0</v>
      </c>
      <c r="BF62" s="742">
        <f t="shared" si="12"/>
        <v>0</v>
      </c>
      <c r="BG62" s="89"/>
      <c r="BH62" s="9"/>
      <c r="BJ62" s="40">
        <f t="shared" si="22"/>
        <v>0</v>
      </c>
      <c r="BK62" s="40">
        <f t="shared" si="23"/>
        <v>1</v>
      </c>
      <c r="BL62" s="40">
        <f t="shared" si="24"/>
        <v>0</v>
      </c>
      <c r="BM62" s="40">
        <f t="shared" si="25"/>
        <v>0</v>
      </c>
      <c r="BN62" s="40">
        <f t="shared" si="26"/>
        <v>0</v>
      </c>
    </row>
    <row r="63" spans="1:66" x14ac:dyDescent="0.25">
      <c r="A63" s="379"/>
      <c r="B63" s="936"/>
      <c r="C63" s="272"/>
      <c r="D63" s="868"/>
      <c r="E63" s="873" t="str">
        <f t="shared" si="16"/>
        <v xml:space="preserve"> </v>
      </c>
      <c r="F63" s="130">
        <f t="shared" si="17"/>
        <v>0</v>
      </c>
      <c r="G63" s="128">
        <f t="shared" si="0"/>
        <v>51</v>
      </c>
      <c r="H63" s="127"/>
      <c r="I63" s="321"/>
      <c r="J63" s="97"/>
      <c r="K63" s="323"/>
      <c r="L63" s="322"/>
      <c r="M63" s="50"/>
      <c r="N63" s="87"/>
      <c r="O63" s="324"/>
      <c r="P63" s="98"/>
      <c r="Q63" s="98"/>
      <c r="R63" s="114"/>
      <c r="S63" s="753"/>
      <c r="T63" s="98"/>
      <c r="U63" s="98"/>
      <c r="V63" s="98"/>
      <c r="W63" s="99"/>
      <c r="X63" s="97"/>
      <c r="Y63" s="87"/>
      <c r="Z63" s="100"/>
      <c r="AA63" s="106">
        <f t="shared" si="2"/>
        <v>51</v>
      </c>
      <c r="AB63" s="549">
        <f t="shared" si="18"/>
        <v>0</v>
      </c>
      <c r="AC63" s="544">
        <f t="shared" si="13"/>
        <v>0</v>
      </c>
      <c r="AD63" s="174">
        <f t="shared" si="14"/>
        <v>0</v>
      </c>
      <c r="AE63" s="8"/>
      <c r="AF63" s="885" t="str">
        <f t="shared" si="3"/>
        <v xml:space="preserve"> </v>
      </c>
      <c r="AG63" s="40">
        <f t="shared" si="4"/>
        <v>0</v>
      </c>
      <c r="AH63" s="40">
        <f t="shared" si="5"/>
        <v>0</v>
      </c>
      <c r="AR63" s="40">
        <f t="shared" si="6"/>
        <v>0</v>
      </c>
      <c r="AS63" s="40">
        <f t="shared" si="7"/>
        <v>0</v>
      </c>
      <c r="AT63" s="40">
        <f t="shared" si="8"/>
        <v>0</v>
      </c>
      <c r="AU63" s="40">
        <f t="shared" si="9"/>
        <v>0</v>
      </c>
      <c r="AX63" s="279">
        <f t="shared" si="10"/>
        <v>0</v>
      </c>
      <c r="AY63" s="279">
        <f t="shared" si="11"/>
        <v>0</v>
      </c>
      <c r="AZ63" s="40">
        <f t="shared" si="1"/>
        <v>0</v>
      </c>
      <c r="BB63" s="40">
        <f t="shared" si="19"/>
        <v>0</v>
      </c>
      <c r="BC63" s="397">
        <f t="shared" si="20"/>
        <v>0</v>
      </c>
      <c r="BD63" s="105">
        <f t="shared" si="15"/>
        <v>0</v>
      </c>
      <c r="BE63" s="105">
        <f t="shared" si="21"/>
        <v>0</v>
      </c>
      <c r="BF63" s="742">
        <f t="shared" si="12"/>
        <v>0</v>
      </c>
      <c r="BG63" s="89"/>
      <c r="BH63" s="9"/>
      <c r="BJ63" s="40">
        <f t="shared" si="22"/>
        <v>0</v>
      </c>
      <c r="BK63" s="40">
        <f t="shared" si="23"/>
        <v>1</v>
      </c>
      <c r="BL63" s="40">
        <f t="shared" si="24"/>
        <v>0</v>
      </c>
      <c r="BM63" s="40">
        <f t="shared" si="25"/>
        <v>0</v>
      </c>
      <c r="BN63" s="40">
        <f t="shared" si="26"/>
        <v>0</v>
      </c>
    </row>
    <row r="64" spans="1:66" x14ac:dyDescent="0.25">
      <c r="A64" s="379"/>
      <c r="B64" s="936"/>
      <c r="C64" s="272"/>
      <c r="D64" s="868"/>
      <c r="E64" s="873" t="str">
        <f t="shared" si="16"/>
        <v xml:space="preserve"> </v>
      </c>
      <c r="F64" s="130">
        <f t="shared" si="17"/>
        <v>0</v>
      </c>
      <c r="G64" s="128">
        <f t="shared" si="0"/>
        <v>52</v>
      </c>
      <c r="H64" s="127"/>
      <c r="I64" s="321"/>
      <c r="J64" s="97"/>
      <c r="K64" s="323"/>
      <c r="L64" s="322"/>
      <c r="M64" s="50"/>
      <c r="N64" s="87"/>
      <c r="O64" s="324"/>
      <c r="P64" s="98"/>
      <c r="Q64" s="98"/>
      <c r="R64" s="114"/>
      <c r="S64" s="753"/>
      <c r="T64" s="98"/>
      <c r="U64" s="98"/>
      <c r="V64" s="98"/>
      <c r="W64" s="99"/>
      <c r="X64" s="97"/>
      <c r="Y64" s="87"/>
      <c r="Z64" s="100"/>
      <c r="AA64" s="106">
        <f t="shared" si="2"/>
        <v>52</v>
      </c>
      <c r="AB64" s="549">
        <f t="shared" si="18"/>
        <v>0</v>
      </c>
      <c r="AC64" s="544">
        <f t="shared" si="13"/>
        <v>0</v>
      </c>
      <c r="AD64" s="174">
        <f t="shared" si="14"/>
        <v>0</v>
      </c>
      <c r="AE64" s="8"/>
      <c r="AF64" s="885" t="str">
        <f t="shared" si="3"/>
        <v xml:space="preserve"> </v>
      </c>
      <c r="AG64" s="40">
        <f t="shared" si="4"/>
        <v>0</v>
      </c>
      <c r="AH64" s="40">
        <f t="shared" si="5"/>
        <v>0</v>
      </c>
      <c r="AR64" s="40">
        <f t="shared" si="6"/>
        <v>0</v>
      </c>
      <c r="AS64" s="40">
        <f t="shared" si="7"/>
        <v>0</v>
      </c>
      <c r="AT64" s="40">
        <f t="shared" si="8"/>
        <v>0</v>
      </c>
      <c r="AU64" s="40">
        <f t="shared" si="9"/>
        <v>0</v>
      </c>
      <c r="AX64" s="279">
        <f t="shared" si="10"/>
        <v>0</v>
      </c>
      <c r="AY64" s="279">
        <f t="shared" si="11"/>
        <v>0</v>
      </c>
      <c r="AZ64" s="40">
        <f t="shared" si="1"/>
        <v>0</v>
      </c>
      <c r="BB64" s="40">
        <f t="shared" si="19"/>
        <v>0</v>
      </c>
      <c r="BC64" s="397">
        <f t="shared" si="20"/>
        <v>0</v>
      </c>
      <c r="BD64" s="105">
        <f t="shared" si="15"/>
        <v>0</v>
      </c>
      <c r="BE64" s="105">
        <f t="shared" si="21"/>
        <v>0</v>
      </c>
      <c r="BF64" s="742">
        <f t="shared" si="12"/>
        <v>0</v>
      </c>
      <c r="BG64" s="89"/>
      <c r="BH64" s="9"/>
      <c r="BJ64" s="40">
        <f t="shared" si="22"/>
        <v>0</v>
      </c>
      <c r="BK64" s="40">
        <f t="shared" si="23"/>
        <v>1</v>
      </c>
      <c r="BL64" s="40">
        <f t="shared" si="24"/>
        <v>0</v>
      </c>
      <c r="BM64" s="40">
        <f t="shared" si="25"/>
        <v>0</v>
      </c>
      <c r="BN64" s="40">
        <f t="shared" si="26"/>
        <v>0</v>
      </c>
    </row>
    <row r="65" spans="1:66" x14ac:dyDescent="0.25">
      <c r="A65" s="379"/>
      <c r="B65" s="936"/>
      <c r="C65" s="272"/>
      <c r="D65" s="868"/>
      <c r="E65" s="873" t="str">
        <f t="shared" si="16"/>
        <v xml:space="preserve"> </v>
      </c>
      <c r="F65" s="130">
        <f t="shared" si="17"/>
        <v>0</v>
      </c>
      <c r="G65" s="128">
        <f t="shared" si="0"/>
        <v>53</v>
      </c>
      <c r="H65" s="127"/>
      <c r="I65" s="321"/>
      <c r="J65" s="97"/>
      <c r="K65" s="323"/>
      <c r="L65" s="322"/>
      <c r="M65" s="50"/>
      <c r="N65" s="87"/>
      <c r="O65" s="324"/>
      <c r="P65" s="98"/>
      <c r="Q65" s="98"/>
      <c r="R65" s="114"/>
      <c r="S65" s="753"/>
      <c r="T65" s="98"/>
      <c r="U65" s="98"/>
      <c r="V65" s="98"/>
      <c r="W65" s="99"/>
      <c r="X65" s="97"/>
      <c r="Y65" s="87"/>
      <c r="Z65" s="100"/>
      <c r="AA65" s="106">
        <f t="shared" si="2"/>
        <v>53</v>
      </c>
      <c r="AB65" s="549">
        <f t="shared" si="18"/>
        <v>0</v>
      </c>
      <c r="AC65" s="544">
        <f t="shared" si="13"/>
        <v>0</v>
      </c>
      <c r="AD65" s="174">
        <f t="shared" si="14"/>
        <v>0</v>
      </c>
      <c r="AE65" s="8"/>
      <c r="AF65" s="885" t="str">
        <f t="shared" si="3"/>
        <v xml:space="preserve"> </v>
      </c>
      <c r="AG65" s="40">
        <f t="shared" si="4"/>
        <v>0</v>
      </c>
      <c r="AH65" s="40">
        <f t="shared" si="5"/>
        <v>0</v>
      </c>
      <c r="AR65" s="40">
        <f t="shared" si="6"/>
        <v>0</v>
      </c>
      <c r="AS65" s="40">
        <f t="shared" si="7"/>
        <v>0</v>
      </c>
      <c r="AT65" s="40">
        <f t="shared" si="8"/>
        <v>0</v>
      </c>
      <c r="AU65" s="40">
        <f t="shared" si="9"/>
        <v>0</v>
      </c>
      <c r="AX65" s="279">
        <f t="shared" si="10"/>
        <v>0</v>
      </c>
      <c r="AY65" s="279">
        <f t="shared" si="11"/>
        <v>0</v>
      </c>
      <c r="AZ65" s="40">
        <f t="shared" si="1"/>
        <v>0</v>
      </c>
      <c r="BB65" s="40">
        <f t="shared" si="19"/>
        <v>0</v>
      </c>
      <c r="BC65" s="397">
        <f t="shared" si="20"/>
        <v>0</v>
      </c>
      <c r="BD65" s="105">
        <f t="shared" si="15"/>
        <v>0</v>
      </c>
      <c r="BE65" s="105">
        <f t="shared" si="21"/>
        <v>0</v>
      </c>
      <c r="BF65" s="742">
        <f t="shared" si="12"/>
        <v>0</v>
      </c>
      <c r="BG65" s="89"/>
      <c r="BH65" s="9"/>
      <c r="BJ65" s="40">
        <f t="shared" si="22"/>
        <v>0</v>
      </c>
      <c r="BK65" s="40">
        <f t="shared" si="23"/>
        <v>1</v>
      </c>
      <c r="BL65" s="40">
        <f t="shared" si="24"/>
        <v>0</v>
      </c>
      <c r="BM65" s="40">
        <f t="shared" si="25"/>
        <v>0</v>
      </c>
      <c r="BN65" s="40">
        <f t="shared" si="26"/>
        <v>0</v>
      </c>
    </row>
    <row r="66" spans="1:66" x14ac:dyDescent="0.25">
      <c r="A66" s="379"/>
      <c r="B66" s="936"/>
      <c r="C66" s="272"/>
      <c r="D66" s="868"/>
      <c r="E66" s="873" t="str">
        <f t="shared" si="16"/>
        <v xml:space="preserve"> </v>
      </c>
      <c r="F66" s="130">
        <f t="shared" si="17"/>
        <v>0</v>
      </c>
      <c r="G66" s="128">
        <f t="shared" si="0"/>
        <v>54</v>
      </c>
      <c r="H66" s="127"/>
      <c r="I66" s="321"/>
      <c r="J66" s="97"/>
      <c r="K66" s="323"/>
      <c r="L66" s="322"/>
      <c r="M66" s="50"/>
      <c r="N66" s="87"/>
      <c r="O66" s="324"/>
      <c r="P66" s="98"/>
      <c r="Q66" s="98"/>
      <c r="R66" s="114"/>
      <c r="S66" s="753"/>
      <c r="T66" s="98"/>
      <c r="U66" s="98"/>
      <c r="V66" s="98"/>
      <c r="W66" s="99"/>
      <c r="X66" s="97"/>
      <c r="Y66" s="87"/>
      <c r="Z66" s="100"/>
      <c r="AA66" s="106">
        <f t="shared" si="2"/>
        <v>54</v>
      </c>
      <c r="AB66" s="549">
        <f t="shared" si="18"/>
        <v>0</v>
      </c>
      <c r="AC66" s="544">
        <f t="shared" si="13"/>
        <v>0</v>
      </c>
      <c r="AD66" s="174">
        <f t="shared" si="14"/>
        <v>0</v>
      </c>
      <c r="AE66" s="8"/>
      <c r="AF66" s="885" t="str">
        <f t="shared" si="3"/>
        <v xml:space="preserve"> </v>
      </c>
      <c r="AG66" s="40">
        <f t="shared" si="4"/>
        <v>0</v>
      </c>
      <c r="AH66" s="40">
        <f t="shared" si="5"/>
        <v>0</v>
      </c>
      <c r="AR66" s="40">
        <f t="shared" si="6"/>
        <v>0</v>
      </c>
      <c r="AS66" s="40">
        <f t="shared" si="7"/>
        <v>0</v>
      </c>
      <c r="AT66" s="40">
        <f t="shared" si="8"/>
        <v>0</v>
      </c>
      <c r="AU66" s="40">
        <f t="shared" si="9"/>
        <v>0</v>
      </c>
      <c r="AX66" s="279">
        <f t="shared" si="10"/>
        <v>0</v>
      </c>
      <c r="AY66" s="279">
        <f t="shared" si="11"/>
        <v>0</v>
      </c>
      <c r="AZ66" s="40">
        <f t="shared" si="1"/>
        <v>0</v>
      </c>
      <c r="BB66" s="40">
        <f t="shared" si="19"/>
        <v>0</v>
      </c>
      <c r="BC66" s="397">
        <f t="shared" si="20"/>
        <v>0</v>
      </c>
      <c r="BD66" s="105">
        <f t="shared" si="15"/>
        <v>0</v>
      </c>
      <c r="BE66" s="105">
        <f t="shared" si="21"/>
        <v>0</v>
      </c>
      <c r="BF66" s="742">
        <f t="shared" si="12"/>
        <v>0</v>
      </c>
      <c r="BG66" s="89"/>
      <c r="BH66" s="9"/>
      <c r="BJ66" s="40">
        <f t="shared" si="22"/>
        <v>0</v>
      </c>
      <c r="BK66" s="40">
        <f t="shared" si="23"/>
        <v>1</v>
      </c>
      <c r="BL66" s="40">
        <f t="shared" si="24"/>
        <v>0</v>
      </c>
      <c r="BM66" s="40">
        <f t="shared" si="25"/>
        <v>0</v>
      </c>
      <c r="BN66" s="40">
        <f t="shared" si="26"/>
        <v>0</v>
      </c>
    </row>
    <row r="67" spans="1:66" x14ac:dyDescent="0.25">
      <c r="A67" s="379"/>
      <c r="B67" s="936"/>
      <c r="C67" s="272"/>
      <c r="D67" s="868"/>
      <c r="E67" s="873" t="str">
        <f t="shared" si="16"/>
        <v xml:space="preserve"> </v>
      </c>
      <c r="F67" s="130">
        <f t="shared" si="17"/>
        <v>0</v>
      </c>
      <c r="G67" s="128">
        <f t="shared" si="0"/>
        <v>55</v>
      </c>
      <c r="H67" s="127"/>
      <c r="I67" s="321"/>
      <c r="J67" s="97"/>
      <c r="K67" s="323"/>
      <c r="L67" s="322"/>
      <c r="M67" s="50"/>
      <c r="N67" s="87"/>
      <c r="O67" s="324"/>
      <c r="P67" s="98"/>
      <c r="Q67" s="98"/>
      <c r="R67" s="114"/>
      <c r="S67" s="753"/>
      <c r="T67" s="98"/>
      <c r="U67" s="98"/>
      <c r="V67" s="98"/>
      <c r="W67" s="99"/>
      <c r="X67" s="97"/>
      <c r="Y67" s="87"/>
      <c r="Z67" s="100"/>
      <c r="AA67" s="106">
        <f t="shared" si="2"/>
        <v>55</v>
      </c>
      <c r="AB67" s="549">
        <f t="shared" si="18"/>
        <v>0</v>
      </c>
      <c r="AC67" s="544">
        <f t="shared" si="13"/>
        <v>0</v>
      </c>
      <c r="AD67" s="174">
        <f t="shared" si="14"/>
        <v>0</v>
      </c>
      <c r="AE67" s="8"/>
      <c r="AF67" s="885" t="str">
        <f t="shared" si="3"/>
        <v xml:space="preserve"> </v>
      </c>
      <c r="AG67" s="40">
        <f t="shared" si="4"/>
        <v>0</v>
      </c>
      <c r="AH67" s="40">
        <f t="shared" si="5"/>
        <v>0</v>
      </c>
      <c r="AR67" s="40">
        <f t="shared" si="6"/>
        <v>0</v>
      </c>
      <c r="AS67" s="40">
        <f t="shared" si="7"/>
        <v>0</v>
      </c>
      <c r="AT67" s="40">
        <f t="shared" si="8"/>
        <v>0</v>
      </c>
      <c r="AU67" s="40">
        <f t="shared" si="9"/>
        <v>0</v>
      </c>
      <c r="AX67" s="279">
        <f t="shared" si="10"/>
        <v>0</v>
      </c>
      <c r="AY67" s="279">
        <f t="shared" si="11"/>
        <v>0</v>
      </c>
      <c r="AZ67" s="40">
        <f t="shared" si="1"/>
        <v>0</v>
      </c>
      <c r="BB67" s="40">
        <f t="shared" si="19"/>
        <v>0</v>
      </c>
      <c r="BC67" s="397">
        <f t="shared" si="20"/>
        <v>0</v>
      </c>
      <c r="BD67" s="105">
        <f t="shared" si="15"/>
        <v>0</v>
      </c>
      <c r="BE67" s="105">
        <f t="shared" si="21"/>
        <v>0</v>
      </c>
      <c r="BF67" s="742">
        <f t="shared" si="12"/>
        <v>0</v>
      </c>
      <c r="BG67" s="89"/>
      <c r="BH67" s="9"/>
      <c r="BJ67" s="40">
        <f t="shared" si="22"/>
        <v>0</v>
      </c>
      <c r="BK67" s="40">
        <f t="shared" si="23"/>
        <v>1</v>
      </c>
      <c r="BL67" s="40">
        <f t="shared" si="24"/>
        <v>0</v>
      </c>
      <c r="BM67" s="40">
        <f t="shared" si="25"/>
        <v>0</v>
      </c>
      <c r="BN67" s="40">
        <f t="shared" si="26"/>
        <v>0</v>
      </c>
    </row>
    <row r="68" spans="1:66" x14ac:dyDescent="0.25">
      <c r="A68" s="379"/>
      <c r="B68" s="936"/>
      <c r="C68" s="272"/>
      <c r="D68" s="868"/>
      <c r="E68" s="873" t="str">
        <f t="shared" si="16"/>
        <v xml:space="preserve"> </v>
      </c>
      <c r="F68" s="130">
        <f t="shared" si="17"/>
        <v>0</v>
      </c>
      <c r="G68" s="128">
        <f t="shared" si="0"/>
        <v>56</v>
      </c>
      <c r="H68" s="127"/>
      <c r="I68" s="321"/>
      <c r="J68" s="97"/>
      <c r="K68" s="323"/>
      <c r="L68" s="322"/>
      <c r="M68" s="50"/>
      <c r="N68" s="87"/>
      <c r="O68" s="324"/>
      <c r="P68" s="98"/>
      <c r="Q68" s="98"/>
      <c r="R68" s="114"/>
      <c r="S68" s="753"/>
      <c r="T68" s="98"/>
      <c r="U68" s="98"/>
      <c r="V68" s="98"/>
      <c r="W68" s="99"/>
      <c r="X68" s="97"/>
      <c r="Y68" s="87"/>
      <c r="Z68" s="100"/>
      <c r="AA68" s="106">
        <f t="shared" si="2"/>
        <v>56</v>
      </c>
      <c r="AB68" s="549">
        <f t="shared" si="18"/>
        <v>0</v>
      </c>
      <c r="AC68" s="544">
        <f t="shared" si="13"/>
        <v>0</v>
      </c>
      <c r="AD68" s="174">
        <f t="shared" si="14"/>
        <v>0</v>
      </c>
      <c r="AE68" s="8"/>
      <c r="AF68" s="885" t="str">
        <f t="shared" si="3"/>
        <v xml:space="preserve"> </v>
      </c>
      <c r="AG68" s="40">
        <f t="shared" si="4"/>
        <v>0</v>
      </c>
      <c r="AH68" s="40">
        <f t="shared" si="5"/>
        <v>0</v>
      </c>
      <c r="AR68" s="40">
        <f t="shared" si="6"/>
        <v>0</v>
      </c>
      <c r="AS68" s="40">
        <f t="shared" si="7"/>
        <v>0</v>
      </c>
      <c r="AT68" s="40">
        <f t="shared" si="8"/>
        <v>0</v>
      </c>
      <c r="AU68" s="40">
        <f t="shared" si="9"/>
        <v>0</v>
      </c>
      <c r="AX68" s="279">
        <f t="shared" si="10"/>
        <v>0</v>
      </c>
      <c r="AY68" s="279">
        <f t="shared" si="11"/>
        <v>0</v>
      </c>
      <c r="AZ68" s="40">
        <f t="shared" si="1"/>
        <v>0</v>
      </c>
      <c r="BB68" s="40">
        <f t="shared" si="19"/>
        <v>0</v>
      </c>
      <c r="BC68" s="397">
        <f t="shared" si="20"/>
        <v>0</v>
      </c>
      <c r="BD68" s="105">
        <f t="shared" si="15"/>
        <v>0</v>
      </c>
      <c r="BE68" s="105">
        <f t="shared" si="21"/>
        <v>0</v>
      </c>
      <c r="BF68" s="742">
        <f t="shared" si="12"/>
        <v>0</v>
      </c>
      <c r="BG68" s="89"/>
      <c r="BH68" s="9"/>
      <c r="BJ68" s="40">
        <f t="shared" si="22"/>
        <v>0</v>
      </c>
      <c r="BK68" s="40">
        <f t="shared" si="23"/>
        <v>1</v>
      </c>
      <c r="BL68" s="40">
        <f t="shared" si="24"/>
        <v>0</v>
      </c>
      <c r="BM68" s="40">
        <f t="shared" si="25"/>
        <v>0</v>
      </c>
      <c r="BN68" s="40">
        <f t="shared" si="26"/>
        <v>0</v>
      </c>
    </row>
    <row r="69" spans="1:66" x14ac:dyDescent="0.25">
      <c r="A69" s="379"/>
      <c r="B69" s="936"/>
      <c r="C69" s="272"/>
      <c r="D69" s="868"/>
      <c r="E69" s="873" t="str">
        <f t="shared" si="16"/>
        <v xml:space="preserve"> </v>
      </c>
      <c r="F69" s="130">
        <f t="shared" si="17"/>
        <v>0</v>
      </c>
      <c r="G69" s="128">
        <f t="shared" si="0"/>
        <v>57</v>
      </c>
      <c r="H69" s="127"/>
      <c r="I69" s="321"/>
      <c r="J69" s="97"/>
      <c r="K69" s="323"/>
      <c r="L69" s="322"/>
      <c r="M69" s="50"/>
      <c r="N69" s="87"/>
      <c r="O69" s="324"/>
      <c r="P69" s="98"/>
      <c r="Q69" s="98"/>
      <c r="R69" s="114"/>
      <c r="S69" s="753"/>
      <c r="T69" s="98"/>
      <c r="U69" s="98"/>
      <c r="V69" s="98"/>
      <c r="W69" s="99"/>
      <c r="X69" s="97"/>
      <c r="Y69" s="87"/>
      <c r="Z69" s="100"/>
      <c r="AA69" s="106">
        <f t="shared" si="2"/>
        <v>57</v>
      </c>
      <c r="AB69" s="549">
        <f t="shared" si="18"/>
        <v>0</v>
      </c>
      <c r="AC69" s="544">
        <f t="shared" si="13"/>
        <v>0</v>
      </c>
      <c r="AD69" s="174">
        <f t="shared" si="14"/>
        <v>0</v>
      </c>
      <c r="AE69" s="8"/>
      <c r="AF69" s="885" t="str">
        <f t="shared" si="3"/>
        <v xml:space="preserve"> </v>
      </c>
      <c r="AG69" s="40">
        <f t="shared" si="4"/>
        <v>0</v>
      </c>
      <c r="AH69" s="40">
        <f t="shared" si="5"/>
        <v>0</v>
      </c>
      <c r="AR69" s="40">
        <f t="shared" si="6"/>
        <v>0</v>
      </c>
      <c r="AS69" s="40">
        <f t="shared" si="7"/>
        <v>0</v>
      </c>
      <c r="AT69" s="40">
        <f t="shared" si="8"/>
        <v>0</v>
      </c>
      <c r="AU69" s="40">
        <f t="shared" si="9"/>
        <v>0</v>
      </c>
      <c r="AX69" s="279">
        <f t="shared" si="10"/>
        <v>0</v>
      </c>
      <c r="AY69" s="279">
        <f t="shared" si="11"/>
        <v>0</v>
      </c>
      <c r="AZ69" s="40">
        <f t="shared" si="1"/>
        <v>0</v>
      </c>
      <c r="BB69" s="40">
        <f t="shared" si="19"/>
        <v>0</v>
      </c>
      <c r="BC69" s="397">
        <f t="shared" si="20"/>
        <v>0</v>
      </c>
      <c r="BD69" s="105">
        <f t="shared" si="15"/>
        <v>0</v>
      </c>
      <c r="BE69" s="105">
        <f t="shared" si="21"/>
        <v>0</v>
      </c>
      <c r="BF69" s="742">
        <f t="shared" si="12"/>
        <v>0</v>
      </c>
      <c r="BG69" s="89"/>
      <c r="BH69" s="9"/>
      <c r="BJ69" s="40">
        <f t="shared" si="22"/>
        <v>0</v>
      </c>
      <c r="BK69" s="40">
        <f t="shared" si="23"/>
        <v>1</v>
      </c>
      <c r="BL69" s="40">
        <f t="shared" si="24"/>
        <v>0</v>
      </c>
      <c r="BM69" s="40">
        <f t="shared" si="25"/>
        <v>0</v>
      </c>
      <c r="BN69" s="40">
        <f t="shared" si="26"/>
        <v>0</v>
      </c>
    </row>
    <row r="70" spans="1:66" x14ac:dyDescent="0.25">
      <c r="A70" s="379"/>
      <c r="B70" s="936"/>
      <c r="C70" s="272"/>
      <c r="D70" s="868"/>
      <c r="E70" s="873" t="str">
        <f t="shared" si="16"/>
        <v xml:space="preserve"> </v>
      </c>
      <c r="F70" s="130">
        <f t="shared" si="17"/>
        <v>0</v>
      </c>
      <c r="G70" s="128">
        <f t="shared" si="0"/>
        <v>58</v>
      </c>
      <c r="H70" s="127"/>
      <c r="I70" s="321"/>
      <c r="J70" s="97"/>
      <c r="K70" s="323"/>
      <c r="L70" s="322"/>
      <c r="M70" s="50"/>
      <c r="N70" s="87"/>
      <c r="O70" s="324"/>
      <c r="P70" s="98"/>
      <c r="Q70" s="98"/>
      <c r="R70" s="114"/>
      <c r="S70" s="753"/>
      <c r="T70" s="98"/>
      <c r="U70" s="98"/>
      <c r="V70" s="98"/>
      <c r="W70" s="99"/>
      <c r="X70" s="97"/>
      <c r="Y70" s="87"/>
      <c r="Z70" s="100"/>
      <c r="AA70" s="106">
        <f t="shared" si="2"/>
        <v>58</v>
      </c>
      <c r="AB70" s="549">
        <f t="shared" si="18"/>
        <v>0</v>
      </c>
      <c r="AC70" s="544">
        <f t="shared" si="13"/>
        <v>0</v>
      </c>
      <c r="AD70" s="174">
        <f t="shared" si="14"/>
        <v>0</v>
      </c>
      <c r="AE70" s="8"/>
      <c r="AF70" s="885" t="str">
        <f t="shared" si="3"/>
        <v xml:space="preserve"> </v>
      </c>
      <c r="AG70" s="40">
        <f t="shared" si="4"/>
        <v>0</v>
      </c>
      <c r="AH70" s="40">
        <f t="shared" si="5"/>
        <v>0</v>
      </c>
      <c r="AR70" s="40">
        <f t="shared" si="6"/>
        <v>0</v>
      </c>
      <c r="AS70" s="40">
        <f t="shared" si="7"/>
        <v>0</v>
      </c>
      <c r="AT70" s="40">
        <f t="shared" si="8"/>
        <v>0</v>
      </c>
      <c r="AU70" s="40">
        <f t="shared" si="9"/>
        <v>0</v>
      </c>
      <c r="AX70" s="279">
        <f t="shared" si="10"/>
        <v>0</v>
      </c>
      <c r="AY70" s="279">
        <f t="shared" si="11"/>
        <v>0</v>
      </c>
      <c r="AZ70" s="40">
        <f t="shared" si="1"/>
        <v>0</v>
      </c>
      <c r="BB70" s="40">
        <f t="shared" si="19"/>
        <v>0</v>
      </c>
      <c r="BC70" s="397">
        <f t="shared" si="20"/>
        <v>0</v>
      </c>
      <c r="BD70" s="105">
        <f t="shared" si="15"/>
        <v>0</v>
      </c>
      <c r="BE70" s="105">
        <f t="shared" si="21"/>
        <v>0</v>
      </c>
      <c r="BF70" s="742">
        <f t="shared" si="12"/>
        <v>0</v>
      </c>
      <c r="BG70" s="89"/>
      <c r="BH70" s="9"/>
      <c r="BJ70" s="40">
        <f t="shared" si="22"/>
        <v>0</v>
      </c>
      <c r="BK70" s="40">
        <f t="shared" si="23"/>
        <v>1</v>
      </c>
      <c r="BL70" s="40">
        <f t="shared" si="24"/>
        <v>0</v>
      </c>
      <c r="BM70" s="40">
        <f t="shared" si="25"/>
        <v>0</v>
      </c>
      <c r="BN70" s="40">
        <f t="shared" si="26"/>
        <v>0</v>
      </c>
    </row>
    <row r="71" spans="1:66" x14ac:dyDescent="0.25">
      <c r="A71" s="379"/>
      <c r="B71" s="936"/>
      <c r="C71" s="272"/>
      <c r="D71" s="868"/>
      <c r="E71" s="873" t="str">
        <f t="shared" si="16"/>
        <v xml:space="preserve"> </v>
      </c>
      <c r="F71" s="130">
        <f t="shared" si="17"/>
        <v>0</v>
      </c>
      <c r="G71" s="128">
        <f t="shared" si="0"/>
        <v>59</v>
      </c>
      <c r="H71" s="127"/>
      <c r="I71" s="321"/>
      <c r="J71" s="97"/>
      <c r="K71" s="323"/>
      <c r="L71" s="322"/>
      <c r="M71" s="50"/>
      <c r="N71" s="87"/>
      <c r="O71" s="324"/>
      <c r="P71" s="98"/>
      <c r="Q71" s="98"/>
      <c r="R71" s="114"/>
      <c r="S71" s="753"/>
      <c r="T71" s="98"/>
      <c r="U71" s="98"/>
      <c r="V71" s="98"/>
      <c r="W71" s="99"/>
      <c r="X71" s="97"/>
      <c r="Y71" s="87"/>
      <c r="Z71" s="100"/>
      <c r="AA71" s="106">
        <f t="shared" si="2"/>
        <v>59</v>
      </c>
      <c r="AB71" s="549">
        <f t="shared" si="18"/>
        <v>0</v>
      </c>
      <c r="AC71" s="544">
        <f t="shared" si="13"/>
        <v>0</v>
      </c>
      <c r="AD71" s="174">
        <f t="shared" si="14"/>
        <v>0</v>
      </c>
      <c r="AE71" s="8"/>
      <c r="AF71" s="885" t="str">
        <f t="shared" si="3"/>
        <v xml:space="preserve"> </v>
      </c>
      <c r="AG71" s="40">
        <f t="shared" si="4"/>
        <v>0</v>
      </c>
      <c r="AH71" s="40">
        <f t="shared" si="5"/>
        <v>0</v>
      </c>
      <c r="AR71" s="40">
        <f t="shared" si="6"/>
        <v>0</v>
      </c>
      <c r="AS71" s="40">
        <f t="shared" si="7"/>
        <v>0</v>
      </c>
      <c r="AT71" s="40">
        <f t="shared" si="8"/>
        <v>0</v>
      </c>
      <c r="AU71" s="40">
        <f t="shared" si="9"/>
        <v>0</v>
      </c>
      <c r="AX71" s="279">
        <f t="shared" si="10"/>
        <v>0</v>
      </c>
      <c r="AY71" s="279">
        <f t="shared" si="11"/>
        <v>0</v>
      </c>
      <c r="AZ71" s="40">
        <f t="shared" si="1"/>
        <v>0</v>
      </c>
      <c r="BB71" s="40">
        <f t="shared" si="19"/>
        <v>0</v>
      </c>
      <c r="BC71" s="397">
        <f t="shared" si="20"/>
        <v>0</v>
      </c>
      <c r="BD71" s="105">
        <f t="shared" si="15"/>
        <v>0</v>
      </c>
      <c r="BE71" s="105">
        <f t="shared" si="21"/>
        <v>0</v>
      </c>
      <c r="BF71" s="742">
        <f t="shared" si="12"/>
        <v>0</v>
      </c>
      <c r="BG71" s="89"/>
      <c r="BH71" s="9"/>
      <c r="BJ71" s="40">
        <f t="shared" si="22"/>
        <v>0</v>
      </c>
      <c r="BK71" s="40">
        <f t="shared" si="23"/>
        <v>1</v>
      </c>
      <c r="BL71" s="40">
        <f t="shared" si="24"/>
        <v>0</v>
      </c>
      <c r="BM71" s="40">
        <f t="shared" si="25"/>
        <v>0</v>
      </c>
      <c r="BN71" s="40">
        <f t="shared" si="26"/>
        <v>0</v>
      </c>
    </row>
    <row r="72" spans="1:66" x14ac:dyDescent="0.25">
      <c r="A72" s="379"/>
      <c r="B72" s="936"/>
      <c r="C72" s="272"/>
      <c r="D72" s="868"/>
      <c r="E72" s="873" t="str">
        <f t="shared" si="16"/>
        <v xml:space="preserve"> </v>
      </c>
      <c r="F72" s="130">
        <f t="shared" si="17"/>
        <v>0</v>
      </c>
      <c r="G72" s="128">
        <f t="shared" si="0"/>
        <v>60</v>
      </c>
      <c r="H72" s="127"/>
      <c r="I72" s="321"/>
      <c r="J72" s="97"/>
      <c r="K72" s="323"/>
      <c r="L72" s="322"/>
      <c r="M72" s="50"/>
      <c r="N72" s="87"/>
      <c r="O72" s="324"/>
      <c r="P72" s="98"/>
      <c r="Q72" s="98"/>
      <c r="R72" s="114"/>
      <c r="S72" s="753"/>
      <c r="T72" s="98"/>
      <c r="U72" s="98"/>
      <c r="V72" s="98"/>
      <c r="W72" s="99"/>
      <c r="X72" s="97"/>
      <c r="Y72" s="87"/>
      <c r="Z72" s="100"/>
      <c r="AA72" s="106">
        <f t="shared" si="2"/>
        <v>60</v>
      </c>
      <c r="AB72" s="549">
        <f t="shared" si="18"/>
        <v>0</v>
      </c>
      <c r="AC72" s="544">
        <f t="shared" si="13"/>
        <v>0</v>
      </c>
      <c r="AD72" s="174">
        <f t="shared" si="14"/>
        <v>0</v>
      </c>
      <c r="AE72" s="8"/>
      <c r="AF72" s="885" t="str">
        <f t="shared" si="3"/>
        <v xml:space="preserve"> </v>
      </c>
      <c r="AG72" s="40">
        <f t="shared" si="4"/>
        <v>0</v>
      </c>
      <c r="AH72" s="40">
        <f t="shared" si="5"/>
        <v>0</v>
      </c>
      <c r="AR72" s="40">
        <f t="shared" si="6"/>
        <v>0</v>
      </c>
      <c r="AS72" s="40">
        <f t="shared" si="7"/>
        <v>0</v>
      </c>
      <c r="AT72" s="40">
        <f t="shared" si="8"/>
        <v>0</v>
      </c>
      <c r="AU72" s="40">
        <f t="shared" si="9"/>
        <v>0</v>
      </c>
      <c r="AX72" s="279">
        <f t="shared" si="10"/>
        <v>0</v>
      </c>
      <c r="AY72" s="279">
        <f t="shared" si="11"/>
        <v>0</v>
      </c>
      <c r="AZ72" s="40">
        <f t="shared" si="1"/>
        <v>0</v>
      </c>
      <c r="BB72" s="40">
        <f t="shared" si="19"/>
        <v>0</v>
      </c>
      <c r="BC72" s="397">
        <f t="shared" si="20"/>
        <v>0</v>
      </c>
      <c r="BD72" s="105">
        <f t="shared" si="15"/>
        <v>0</v>
      </c>
      <c r="BE72" s="105">
        <f t="shared" si="21"/>
        <v>0</v>
      </c>
      <c r="BF72" s="742">
        <f t="shared" si="12"/>
        <v>0</v>
      </c>
      <c r="BG72" s="89"/>
      <c r="BH72" s="9"/>
      <c r="BJ72" s="40">
        <f t="shared" si="22"/>
        <v>0</v>
      </c>
      <c r="BK72" s="40">
        <f t="shared" si="23"/>
        <v>1</v>
      </c>
      <c r="BL72" s="40">
        <f t="shared" si="24"/>
        <v>0</v>
      </c>
      <c r="BM72" s="40">
        <f t="shared" si="25"/>
        <v>0</v>
      </c>
      <c r="BN72" s="40">
        <f t="shared" si="26"/>
        <v>0</v>
      </c>
    </row>
    <row r="73" spans="1:66" x14ac:dyDescent="0.25">
      <c r="A73" s="379"/>
      <c r="B73" s="936"/>
      <c r="C73" s="272"/>
      <c r="D73" s="868"/>
      <c r="E73" s="873" t="str">
        <f t="shared" si="16"/>
        <v xml:space="preserve"> </v>
      </c>
      <c r="F73" s="130">
        <f t="shared" si="17"/>
        <v>0</v>
      </c>
      <c r="G73" s="128">
        <f t="shared" si="0"/>
        <v>61</v>
      </c>
      <c r="H73" s="127"/>
      <c r="I73" s="321"/>
      <c r="J73" s="97"/>
      <c r="K73" s="323"/>
      <c r="L73" s="322"/>
      <c r="M73" s="50"/>
      <c r="N73" s="87"/>
      <c r="O73" s="324"/>
      <c r="P73" s="98"/>
      <c r="Q73" s="98"/>
      <c r="R73" s="114"/>
      <c r="S73" s="753"/>
      <c r="T73" s="98"/>
      <c r="U73" s="98"/>
      <c r="V73" s="98"/>
      <c r="W73" s="99"/>
      <c r="X73" s="97"/>
      <c r="Y73" s="87"/>
      <c r="Z73" s="100"/>
      <c r="AA73" s="106">
        <f t="shared" si="2"/>
        <v>61</v>
      </c>
      <c r="AB73" s="549">
        <f t="shared" si="18"/>
        <v>0</v>
      </c>
      <c r="AC73" s="544">
        <f t="shared" si="13"/>
        <v>0</v>
      </c>
      <c r="AD73" s="174">
        <f t="shared" si="14"/>
        <v>0</v>
      </c>
      <c r="AE73" s="8"/>
      <c r="AF73" s="885" t="str">
        <f t="shared" si="3"/>
        <v xml:space="preserve"> </v>
      </c>
      <c r="AG73" s="40">
        <f t="shared" si="4"/>
        <v>0</v>
      </c>
      <c r="AH73" s="40">
        <f t="shared" si="5"/>
        <v>0</v>
      </c>
      <c r="AR73" s="40">
        <f t="shared" si="6"/>
        <v>0</v>
      </c>
      <c r="AS73" s="40">
        <f t="shared" si="7"/>
        <v>0</v>
      </c>
      <c r="AT73" s="40">
        <f t="shared" si="8"/>
        <v>0</v>
      </c>
      <c r="AU73" s="40">
        <f t="shared" si="9"/>
        <v>0</v>
      </c>
      <c r="AX73" s="279">
        <f t="shared" si="10"/>
        <v>0</v>
      </c>
      <c r="AY73" s="279">
        <f t="shared" si="11"/>
        <v>0</v>
      </c>
      <c r="AZ73" s="40">
        <f t="shared" si="1"/>
        <v>0</v>
      </c>
      <c r="BB73" s="40">
        <f t="shared" si="19"/>
        <v>0</v>
      </c>
      <c r="BC73" s="397">
        <f t="shared" si="20"/>
        <v>0</v>
      </c>
      <c r="BD73" s="105">
        <f t="shared" si="15"/>
        <v>0</v>
      </c>
      <c r="BE73" s="105">
        <f t="shared" si="21"/>
        <v>0</v>
      </c>
      <c r="BF73" s="742">
        <f t="shared" si="12"/>
        <v>0</v>
      </c>
      <c r="BG73" s="89"/>
      <c r="BH73" s="9"/>
      <c r="BJ73" s="40">
        <f t="shared" si="22"/>
        <v>0</v>
      </c>
      <c r="BK73" s="40">
        <f t="shared" si="23"/>
        <v>1</v>
      </c>
      <c r="BL73" s="40">
        <f t="shared" si="24"/>
        <v>0</v>
      </c>
      <c r="BM73" s="40">
        <f t="shared" si="25"/>
        <v>0</v>
      </c>
      <c r="BN73" s="40">
        <f t="shared" si="26"/>
        <v>0</v>
      </c>
    </row>
    <row r="74" spans="1:66" x14ac:dyDescent="0.25">
      <c r="A74" s="379"/>
      <c r="B74" s="936"/>
      <c r="C74" s="272"/>
      <c r="D74" s="868"/>
      <c r="E74" s="873" t="str">
        <f t="shared" si="16"/>
        <v xml:space="preserve"> </v>
      </c>
      <c r="F74" s="130">
        <f t="shared" si="17"/>
        <v>0</v>
      </c>
      <c r="G74" s="128">
        <f t="shared" si="0"/>
        <v>62</v>
      </c>
      <c r="H74" s="127"/>
      <c r="I74" s="321"/>
      <c r="J74" s="97"/>
      <c r="K74" s="323"/>
      <c r="L74" s="322"/>
      <c r="M74" s="50"/>
      <c r="N74" s="87"/>
      <c r="O74" s="324"/>
      <c r="P74" s="98"/>
      <c r="Q74" s="98"/>
      <c r="R74" s="114"/>
      <c r="S74" s="753"/>
      <c r="T74" s="98"/>
      <c r="U74" s="98"/>
      <c r="V74" s="98"/>
      <c r="W74" s="99"/>
      <c r="X74" s="97"/>
      <c r="Y74" s="87"/>
      <c r="Z74" s="100"/>
      <c r="AA74" s="106">
        <f t="shared" si="2"/>
        <v>62</v>
      </c>
      <c r="AB74" s="549">
        <f t="shared" si="18"/>
        <v>0</v>
      </c>
      <c r="AC74" s="544">
        <f t="shared" si="13"/>
        <v>0</v>
      </c>
      <c r="AD74" s="174">
        <f t="shared" si="14"/>
        <v>0</v>
      </c>
      <c r="AE74" s="8"/>
      <c r="AF74" s="885" t="str">
        <f t="shared" si="3"/>
        <v xml:space="preserve"> </v>
      </c>
      <c r="AG74" s="40">
        <f t="shared" si="4"/>
        <v>0</v>
      </c>
      <c r="AH74" s="40">
        <f t="shared" si="5"/>
        <v>0</v>
      </c>
      <c r="AR74" s="40">
        <f t="shared" si="6"/>
        <v>0</v>
      </c>
      <c r="AS74" s="40">
        <f t="shared" si="7"/>
        <v>0</v>
      </c>
      <c r="AT74" s="40">
        <f t="shared" si="8"/>
        <v>0</v>
      </c>
      <c r="AU74" s="40">
        <f t="shared" si="9"/>
        <v>0</v>
      </c>
      <c r="AX74" s="279">
        <f t="shared" si="10"/>
        <v>0</v>
      </c>
      <c r="AY74" s="279">
        <f t="shared" si="11"/>
        <v>0</v>
      </c>
      <c r="AZ74" s="40">
        <f t="shared" si="1"/>
        <v>0</v>
      </c>
      <c r="BB74" s="40">
        <f t="shared" si="19"/>
        <v>0</v>
      </c>
      <c r="BC74" s="397">
        <f t="shared" si="20"/>
        <v>0</v>
      </c>
      <c r="BD74" s="105">
        <f t="shared" si="15"/>
        <v>0</v>
      </c>
      <c r="BE74" s="105">
        <f t="shared" si="21"/>
        <v>0</v>
      </c>
      <c r="BF74" s="742">
        <f t="shared" si="12"/>
        <v>0</v>
      </c>
      <c r="BG74" s="89"/>
      <c r="BH74" s="9"/>
      <c r="BJ74" s="40">
        <f t="shared" si="22"/>
        <v>0</v>
      </c>
      <c r="BK74" s="40">
        <f t="shared" si="23"/>
        <v>1</v>
      </c>
      <c r="BL74" s="40">
        <f t="shared" si="24"/>
        <v>0</v>
      </c>
      <c r="BM74" s="40">
        <f t="shared" si="25"/>
        <v>0</v>
      </c>
      <c r="BN74" s="40">
        <f t="shared" si="26"/>
        <v>0</v>
      </c>
    </row>
    <row r="75" spans="1:66" x14ac:dyDescent="0.25">
      <c r="A75" s="379"/>
      <c r="B75" s="936"/>
      <c r="C75" s="272"/>
      <c r="D75" s="868"/>
      <c r="E75" s="873" t="str">
        <f t="shared" si="16"/>
        <v xml:space="preserve"> </v>
      </c>
      <c r="F75" s="130">
        <f t="shared" si="17"/>
        <v>0</v>
      </c>
      <c r="G75" s="128">
        <f t="shared" si="0"/>
        <v>63</v>
      </c>
      <c r="H75" s="127"/>
      <c r="I75" s="321"/>
      <c r="J75" s="97"/>
      <c r="K75" s="323"/>
      <c r="L75" s="322"/>
      <c r="M75" s="50"/>
      <c r="N75" s="87"/>
      <c r="O75" s="324"/>
      <c r="P75" s="98"/>
      <c r="Q75" s="98"/>
      <c r="R75" s="114"/>
      <c r="S75" s="753"/>
      <c r="T75" s="98"/>
      <c r="U75" s="98"/>
      <c r="V75" s="98"/>
      <c r="W75" s="99"/>
      <c r="X75" s="97"/>
      <c r="Y75" s="87"/>
      <c r="Z75" s="100"/>
      <c r="AA75" s="106">
        <f t="shared" si="2"/>
        <v>63</v>
      </c>
      <c r="AB75" s="549">
        <f t="shared" si="18"/>
        <v>0</v>
      </c>
      <c r="AC75" s="544">
        <f t="shared" si="13"/>
        <v>0</v>
      </c>
      <c r="AD75" s="174">
        <f t="shared" si="14"/>
        <v>0</v>
      </c>
      <c r="AE75" s="8"/>
      <c r="AF75" s="885" t="str">
        <f t="shared" si="3"/>
        <v xml:space="preserve"> </v>
      </c>
      <c r="AG75" s="40">
        <f t="shared" si="4"/>
        <v>0</v>
      </c>
      <c r="AH75" s="40">
        <f t="shared" si="5"/>
        <v>0</v>
      </c>
      <c r="AR75" s="40">
        <f t="shared" si="6"/>
        <v>0</v>
      </c>
      <c r="AS75" s="40">
        <f t="shared" si="7"/>
        <v>0</v>
      </c>
      <c r="AT75" s="40">
        <f t="shared" si="8"/>
        <v>0</v>
      </c>
      <c r="AU75" s="40">
        <f t="shared" si="9"/>
        <v>0</v>
      </c>
      <c r="AX75" s="279">
        <f t="shared" si="10"/>
        <v>0</v>
      </c>
      <c r="AY75" s="279">
        <f t="shared" si="11"/>
        <v>0</v>
      </c>
      <c r="AZ75" s="40">
        <f t="shared" si="1"/>
        <v>0</v>
      </c>
      <c r="BB75" s="40">
        <f t="shared" si="19"/>
        <v>0</v>
      </c>
      <c r="BC75" s="397">
        <f t="shared" si="20"/>
        <v>0</v>
      </c>
      <c r="BD75" s="105">
        <f t="shared" si="15"/>
        <v>0</v>
      </c>
      <c r="BE75" s="105">
        <f t="shared" si="21"/>
        <v>0</v>
      </c>
      <c r="BF75" s="742">
        <f t="shared" si="12"/>
        <v>0</v>
      </c>
      <c r="BG75" s="89"/>
      <c r="BH75" s="9"/>
      <c r="BJ75" s="40">
        <f t="shared" si="22"/>
        <v>0</v>
      </c>
      <c r="BK75" s="40">
        <f t="shared" si="23"/>
        <v>1</v>
      </c>
      <c r="BL75" s="40">
        <f t="shared" si="24"/>
        <v>0</v>
      </c>
      <c r="BM75" s="40">
        <f t="shared" si="25"/>
        <v>0</v>
      </c>
      <c r="BN75" s="40">
        <f t="shared" si="26"/>
        <v>0</v>
      </c>
    </row>
    <row r="76" spans="1:66" x14ac:dyDescent="0.25">
      <c r="A76" s="379"/>
      <c r="B76" s="936"/>
      <c r="C76" s="272"/>
      <c r="D76" s="868"/>
      <c r="E76" s="873" t="str">
        <f t="shared" si="16"/>
        <v xml:space="preserve"> </v>
      </c>
      <c r="F76" s="130">
        <f t="shared" si="17"/>
        <v>0</v>
      </c>
      <c r="G76" s="128">
        <f t="shared" si="0"/>
        <v>64</v>
      </c>
      <c r="H76" s="127"/>
      <c r="I76" s="321"/>
      <c r="J76" s="97"/>
      <c r="K76" s="323"/>
      <c r="L76" s="322"/>
      <c r="M76" s="50"/>
      <c r="N76" s="87"/>
      <c r="O76" s="324"/>
      <c r="P76" s="98"/>
      <c r="Q76" s="98"/>
      <c r="R76" s="114"/>
      <c r="S76" s="753"/>
      <c r="T76" s="98"/>
      <c r="U76" s="98"/>
      <c r="V76" s="98"/>
      <c r="W76" s="99"/>
      <c r="X76" s="97"/>
      <c r="Y76" s="87"/>
      <c r="Z76" s="100"/>
      <c r="AA76" s="106">
        <f t="shared" si="2"/>
        <v>64</v>
      </c>
      <c r="AB76" s="549">
        <f t="shared" si="18"/>
        <v>0</v>
      </c>
      <c r="AC76" s="544">
        <f t="shared" si="13"/>
        <v>0</v>
      </c>
      <c r="AD76" s="174">
        <f t="shared" si="14"/>
        <v>0</v>
      </c>
      <c r="AE76" s="8"/>
      <c r="AF76" s="885" t="str">
        <f t="shared" si="3"/>
        <v xml:space="preserve"> </v>
      </c>
      <c r="AG76" s="40">
        <f t="shared" si="4"/>
        <v>0</v>
      </c>
      <c r="AH76" s="40">
        <f t="shared" si="5"/>
        <v>0</v>
      </c>
      <c r="AR76" s="40">
        <f t="shared" si="6"/>
        <v>0</v>
      </c>
      <c r="AS76" s="40">
        <f t="shared" si="7"/>
        <v>0</v>
      </c>
      <c r="AT76" s="40">
        <f t="shared" si="8"/>
        <v>0</v>
      </c>
      <c r="AU76" s="40">
        <f t="shared" si="9"/>
        <v>0</v>
      </c>
      <c r="AX76" s="279">
        <f t="shared" si="10"/>
        <v>0</v>
      </c>
      <c r="AY76" s="279">
        <f t="shared" si="11"/>
        <v>0</v>
      </c>
      <c r="AZ76" s="40">
        <f t="shared" si="1"/>
        <v>0</v>
      </c>
      <c r="BB76" s="40">
        <f t="shared" si="19"/>
        <v>0</v>
      </c>
      <c r="BC76" s="397">
        <f t="shared" si="20"/>
        <v>0</v>
      </c>
      <c r="BD76" s="105">
        <f t="shared" si="15"/>
        <v>0</v>
      </c>
      <c r="BE76" s="105">
        <f t="shared" si="21"/>
        <v>0</v>
      </c>
      <c r="BF76" s="742">
        <f t="shared" si="12"/>
        <v>0</v>
      </c>
      <c r="BG76" s="89"/>
      <c r="BH76" s="9"/>
      <c r="BJ76" s="40">
        <f t="shared" si="22"/>
        <v>0</v>
      </c>
      <c r="BK76" s="40">
        <f t="shared" si="23"/>
        <v>1</v>
      </c>
      <c r="BL76" s="40">
        <f t="shared" si="24"/>
        <v>0</v>
      </c>
      <c r="BM76" s="40">
        <f t="shared" si="25"/>
        <v>0</v>
      </c>
      <c r="BN76" s="40">
        <f t="shared" si="26"/>
        <v>0</v>
      </c>
    </row>
    <row r="77" spans="1:66" x14ac:dyDescent="0.25">
      <c r="A77" s="379"/>
      <c r="B77" s="936"/>
      <c r="C77" s="272"/>
      <c r="D77" s="868"/>
      <c r="E77" s="873" t="str">
        <f t="shared" si="16"/>
        <v xml:space="preserve"> </v>
      </c>
      <c r="F77" s="130">
        <f t="shared" ref="F77:F140" si="27">IF(ISBLANK(H77),0,VLOOKUP(TRIM(H77),AllVarieties,4,FALSE))</f>
        <v>0</v>
      </c>
      <c r="G77" s="128">
        <f t="shared" ref="G77:G140" si="28">ROW()-DPline</f>
        <v>65</v>
      </c>
      <c r="H77" s="127"/>
      <c r="I77" s="321"/>
      <c r="J77" s="97"/>
      <c r="K77" s="323"/>
      <c r="L77" s="322"/>
      <c r="M77" s="50"/>
      <c r="N77" s="87"/>
      <c r="O77" s="324"/>
      <c r="P77" s="98"/>
      <c r="Q77" s="98"/>
      <c r="R77" s="114"/>
      <c r="S77" s="753"/>
      <c r="T77" s="98"/>
      <c r="U77" s="98"/>
      <c r="V77" s="98"/>
      <c r="W77" s="99"/>
      <c r="X77" s="97"/>
      <c r="Y77" s="87"/>
      <c r="Z77" s="100"/>
      <c r="AA77" s="106">
        <f t="shared" si="2"/>
        <v>65</v>
      </c>
      <c r="AB77" s="549">
        <f t="shared" si="18"/>
        <v>0</v>
      </c>
      <c r="AC77" s="544">
        <f t="shared" si="13"/>
        <v>0</v>
      </c>
      <c r="AD77" s="174">
        <f t="shared" ref="AD77:AD140" si="29">+AC77*PDArate</f>
        <v>0</v>
      </c>
      <c r="AE77" s="8"/>
      <c r="AF77" s="885" t="str">
        <f t="shared" si="3"/>
        <v xml:space="preserve"> </v>
      </c>
      <c r="AG77" s="40">
        <f t="shared" si="4"/>
        <v>0</v>
      </c>
      <c r="AH77" s="40">
        <f t="shared" si="5"/>
        <v>0</v>
      </c>
      <c r="AR77" s="40">
        <f t="shared" si="6"/>
        <v>0</v>
      </c>
      <c r="AS77" s="40">
        <f t="shared" si="7"/>
        <v>0</v>
      </c>
      <c r="AT77" s="40">
        <f t="shared" si="8"/>
        <v>0</v>
      </c>
      <c r="AU77" s="40">
        <f t="shared" si="9"/>
        <v>0</v>
      </c>
      <c r="AX77" s="279">
        <f t="shared" si="10"/>
        <v>0</v>
      </c>
      <c r="AY77" s="279">
        <f t="shared" si="11"/>
        <v>0</v>
      </c>
      <c r="AZ77" s="40">
        <f t="shared" ref="AZ77:AZ140" si="30">IF(J77+K77 &gt; 0, 1, 0)</f>
        <v>0</v>
      </c>
      <c r="BB77" s="40">
        <f t="shared" si="19"/>
        <v>0</v>
      </c>
      <c r="BC77" s="397">
        <f t="shared" si="20"/>
        <v>0</v>
      </c>
      <c r="BD77" s="105">
        <f t="shared" si="15"/>
        <v>0</v>
      </c>
      <c r="BE77" s="105">
        <f t="shared" si="21"/>
        <v>0</v>
      </c>
      <c r="BF77" s="742">
        <f t="shared" ref="BF77:BF140" si="31">+BE77*PDArate</f>
        <v>0</v>
      </c>
      <c r="BG77" s="89"/>
      <c r="BH77" s="9"/>
      <c r="BJ77" s="40">
        <f t="shared" si="22"/>
        <v>0</v>
      </c>
      <c r="BK77" s="40">
        <f t="shared" si="23"/>
        <v>1</v>
      </c>
      <c r="BL77" s="40">
        <f t="shared" si="24"/>
        <v>0</v>
      </c>
      <c r="BM77" s="40">
        <f t="shared" si="25"/>
        <v>0</v>
      </c>
      <c r="BN77" s="40">
        <f t="shared" si="26"/>
        <v>0</v>
      </c>
    </row>
    <row r="78" spans="1:66" x14ac:dyDescent="0.25">
      <c r="A78" s="379"/>
      <c r="B78" s="936"/>
      <c r="C78" s="272"/>
      <c r="D78" s="868"/>
      <c r="E78" s="873" t="str">
        <f t="shared" si="16"/>
        <v xml:space="preserve"> </v>
      </c>
      <c r="F78" s="130">
        <f t="shared" si="27"/>
        <v>0</v>
      </c>
      <c r="G78" s="128">
        <f t="shared" si="28"/>
        <v>66</v>
      </c>
      <c r="H78" s="127"/>
      <c r="I78" s="321"/>
      <c r="J78" s="97"/>
      <c r="K78" s="323"/>
      <c r="L78" s="322"/>
      <c r="M78" s="50"/>
      <c r="N78" s="87"/>
      <c r="O78" s="324"/>
      <c r="P78" s="98"/>
      <c r="Q78" s="98"/>
      <c r="R78" s="114"/>
      <c r="S78" s="753"/>
      <c r="T78" s="98"/>
      <c r="U78" s="98"/>
      <c r="V78" s="98"/>
      <c r="W78" s="99"/>
      <c r="X78" s="97"/>
      <c r="Y78" s="87"/>
      <c r="Z78" s="100"/>
      <c r="AA78" s="106">
        <f t="shared" ref="AA78:AA141" si="32">+G78</f>
        <v>66</v>
      </c>
      <c r="AB78" s="549">
        <f t="shared" si="18"/>
        <v>0</v>
      </c>
      <c r="AC78" s="544">
        <f t="shared" ref="AC78:AC141" si="33">+AX78+AY78</f>
        <v>0</v>
      </c>
      <c r="AD78" s="174">
        <f t="shared" si="29"/>
        <v>0</v>
      </c>
      <c r="AE78" s="8"/>
      <c r="AF78" s="885" t="str">
        <f t="shared" ref="AF78:AF141" si="34">IF(AG78+AH78=1,"Enter both columns 5 and 16.", " ")</f>
        <v xml:space="preserve"> </v>
      </c>
      <c r="AG78" s="40">
        <f t="shared" ref="AG78:AG141" si="35">IF(L78+M78+N78+O78+W78 &gt; 0, 1, 0)</f>
        <v>0</v>
      </c>
      <c r="AH78" s="40">
        <f t="shared" ref="AH78:AH141" si="36">IF(AX78 &gt; 0, 1, 0)</f>
        <v>0</v>
      </c>
      <c r="AR78" s="40">
        <f t="shared" ref="AR78:AR141" si="37">IF(ISNA(+F78), 1, 0)</f>
        <v>0</v>
      </c>
      <c r="AS78" s="40">
        <f t="shared" ref="AS78:AS141" si="38">IF(ISERR(+F78), 1, 0)</f>
        <v>0</v>
      </c>
      <c r="AT78" s="40">
        <f t="shared" ref="AT78:AT141" si="39">IF(ISERR(+AC78), 1, 0)</f>
        <v>0</v>
      </c>
      <c r="AU78" s="40">
        <f t="shared" ref="AU78:AU141" si="40">IF(ISERR(+AD78), 1, 0)</f>
        <v>0</v>
      </c>
      <c r="AX78" s="279">
        <f t="shared" ref="AX78:AX141" si="41">ROUND(L78,1)*W78</f>
        <v>0</v>
      </c>
      <c r="AY78" s="279">
        <f t="shared" ref="AY78:AY141" si="42">ROUND(X78,1)*Z78</f>
        <v>0</v>
      </c>
      <c r="AZ78" s="40">
        <f t="shared" si="30"/>
        <v>0</v>
      </c>
      <c r="BB78" s="40">
        <f t="shared" si="19"/>
        <v>0</v>
      </c>
      <c r="BC78" s="397">
        <f t="shared" si="20"/>
        <v>0</v>
      </c>
      <c r="BD78" s="105">
        <f t="shared" si="15"/>
        <v>0</v>
      </c>
      <c r="BE78" s="105">
        <f t="shared" si="21"/>
        <v>0</v>
      </c>
      <c r="BF78" s="742">
        <f t="shared" si="31"/>
        <v>0</v>
      </c>
      <c r="BG78" s="89"/>
      <c r="BH78" s="9"/>
      <c r="BJ78" s="40">
        <f t="shared" si="22"/>
        <v>0</v>
      </c>
      <c r="BK78" s="40">
        <f t="shared" si="23"/>
        <v>1</v>
      </c>
      <c r="BL78" s="40">
        <f t="shared" si="24"/>
        <v>0</v>
      </c>
      <c r="BM78" s="40">
        <f t="shared" si="25"/>
        <v>0</v>
      </c>
      <c r="BN78" s="40">
        <f t="shared" si="26"/>
        <v>0</v>
      </c>
    </row>
    <row r="79" spans="1:66" x14ac:dyDescent="0.25">
      <c r="A79" s="379"/>
      <c r="B79" s="936"/>
      <c r="C79" s="272"/>
      <c r="D79" s="868"/>
      <c r="E79" s="873" t="str">
        <f t="shared" si="16"/>
        <v xml:space="preserve"> </v>
      </c>
      <c r="F79" s="130">
        <f t="shared" si="27"/>
        <v>0</v>
      </c>
      <c r="G79" s="128">
        <f t="shared" si="28"/>
        <v>67</v>
      </c>
      <c r="H79" s="127"/>
      <c r="I79" s="321"/>
      <c r="J79" s="97"/>
      <c r="K79" s="323"/>
      <c r="L79" s="322"/>
      <c r="M79" s="50"/>
      <c r="N79" s="87"/>
      <c r="O79" s="324"/>
      <c r="P79" s="98"/>
      <c r="Q79" s="98"/>
      <c r="R79" s="114"/>
      <c r="S79" s="753"/>
      <c r="T79" s="98"/>
      <c r="U79" s="98"/>
      <c r="V79" s="98"/>
      <c r="W79" s="99"/>
      <c r="X79" s="97"/>
      <c r="Y79" s="87"/>
      <c r="Z79" s="100"/>
      <c r="AA79" s="106">
        <f t="shared" si="32"/>
        <v>67</v>
      </c>
      <c r="AB79" s="549">
        <f t="shared" si="18"/>
        <v>0</v>
      </c>
      <c r="AC79" s="544">
        <f t="shared" si="33"/>
        <v>0</v>
      </c>
      <c r="AD79" s="174">
        <f t="shared" si="29"/>
        <v>0</v>
      </c>
      <c r="AE79" s="8"/>
      <c r="AF79" s="885" t="str">
        <f t="shared" si="34"/>
        <v xml:space="preserve"> </v>
      </c>
      <c r="AG79" s="40">
        <f t="shared" si="35"/>
        <v>0</v>
      </c>
      <c r="AH79" s="40">
        <f t="shared" si="36"/>
        <v>0</v>
      </c>
      <c r="AR79" s="40">
        <f t="shared" si="37"/>
        <v>0</v>
      </c>
      <c r="AS79" s="40">
        <f t="shared" si="38"/>
        <v>0</v>
      </c>
      <c r="AT79" s="40">
        <f t="shared" si="39"/>
        <v>0</v>
      </c>
      <c r="AU79" s="40">
        <f t="shared" si="40"/>
        <v>0</v>
      </c>
      <c r="AX79" s="279">
        <f t="shared" si="41"/>
        <v>0</v>
      </c>
      <c r="AY79" s="279">
        <f t="shared" si="42"/>
        <v>0</v>
      </c>
      <c r="AZ79" s="40">
        <f t="shared" si="30"/>
        <v>0</v>
      </c>
      <c r="BB79" s="40">
        <f t="shared" si="19"/>
        <v>0</v>
      </c>
      <c r="BC79" s="397">
        <f t="shared" si="20"/>
        <v>0</v>
      </c>
      <c r="BD79" s="105">
        <f t="shared" si="15"/>
        <v>0</v>
      </c>
      <c r="BE79" s="105">
        <f t="shared" si="21"/>
        <v>0</v>
      </c>
      <c r="BF79" s="742">
        <f t="shared" si="31"/>
        <v>0</v>
      </c>
      <c r="BG79" s="89"/>
      <c r="BH79" s="9"/>
      <c r="BJ79" s="40">
        <f t="shared" si="22"/>
        <v>0</v>
      </c>
      <c r="BK79" s="40">
        <f t="shared" si="23"/>
        <v>1</v>
      </c>
      <c r="BL79" s="40">
        <f t="shared" si="24"/>
        <v>0</v>
      </c>
      <c r="BM79" s="40">
        <f t="shared" si="25"/>
        <v>0</v>
      </c>
      <c r="BN79" s="40">
        <f t="shared" si="26"/>
        <v>0</v>
      </c>
    </row>
    <row r="80" spans="1:66" x14ac:dyDescent="0.25">
      <c r="A80" s="379"/>
      <c r="B80" s="936"/>
      <c r="C80" s="272"/>
      <c r="D80" s="868"/>
      <c r="E80" s="873" t="str">
        <f t="shared" si="16"/>
        <v xml:space="preserve"> </v>
      </c>
      <c r="F80" s="130">
        <f t="shared" si="27"/>
        <v>0</v>
      </c>
      <c r="G80" s="128">
        <f t="shared" si="28"/>
        <v>68</v>
      </c>
      <c r="H80" s="127"/>
      <c r="I80" s="321"/>
      <c r="J80" s="97"/>
      <c r="K80" s="323"/>
      <c r="L80" s="322"/>
      <c r="M80" s="50"/>
      <c r="N80" s="87"/>
      <c r="O80" s="324"/>
      <c r="P80" s="98"/>
      <c r="Q80" s="98"/>
      <c r="R80" s="114"/>
      <c r="S80" s="753"/>
      <c r="T80" s="98"/>
      <c r="U80" s="98"/>
      <c r="V80" s="98"/>
      <c r="W80" s="99"/>
      <c r="X80" s="97"/>
      <c r="Y80" s="87"/>
      <c r="Z80" s="100"/>
      <c r="AA80" s="106">
        <f t="shared" si="32"/>
        <v>68</v>
      </c>
      <c r="AB80" s="549">
        <f t="shared" si="18"/>
        <v>0</v>
      </c>
      <c r="AC80" s="544">
        <f t="shared" si="33"/>
        <v>0</v>
      </c>
      <c r="AD80" s="174">
        <f t="shared" si="29"/>
        <v>0</v>
      </c>
      <c r="AE80" s="8"/>
      <c r="AF80" s="885" t="str">
        <f t="shared" si="34"/>
        <v xml:space="preserve"> </v>
      </c>
      <c r="AG80" s="40">
        <f t="shared" si="35"/>
        <v>0</v>
      </c>
      <c r="AH80" s="40">
        <f t="shared" si="36"/>
        <v>0</v>
      </c>
      <c r="AR80" s="40">
        <f t="shared" si="37"/>
        <v>0</v>
      </c>
      <c r="AS80" s="40">
        <f t="shared" si="38"/>
        <v>0</v>
      </c>
      <c r="AT80" s="40">
        <f t="shared" si="39"/>
        <v>0</v>
      </c>
      <c r="AU80" s="40">
        <f t="shared" si="40"/>
        <v>0</v>
      </c>
      <c r="AX80" s="279">
        <f t="shared" si="41"/>
        <v>0</v>
      </c>
      <c r="AY80" s="279">
        <f t="shared" si="42"/>
        <v>0</v>
      </c>
      <c r="AZ80" s="40">
        <f t="shared" si="30"/>
        <v>0</v>
      </c>
      <c r="BB80" s="40">
        <f t="shared" si="19"/>
        <v>0</v>
      </c>
      <c r="BC80" s="397">
        <f t="shared" si="20"/>
        <v>0</v>
      </c>
      <c r="BD80" s="105">
        <f t="shared" ref="BD80:BD143" si="43">IF(VALUE(I80)&lt;1,0,IF(VALUE(I80)&gt;17,0,VLOOKUP(VALUE(F80),T10Value,VALUE(I80)+1,FALSE)))</f>
        <v>0</v>
      </c>
      <c r="BE80" s="105">
        <f t="shared" si="21"/>
        <v>0</v>
      </c>
      <c r="BF80" s="742">
        <f t="shared" si="31"/>
        <v>0</v>
      </c>
      <c r="BG80" s="89"/>
      <c r="BH80" s="9"/>
      <c r="BJ80" s="40">
        <f t="shared" si="22"/>
        <v>0</v>
      </c>
      <c r="BK80" s="40">
        <f t="shared" si="23"/>
        <v>1</v>
      </c>
      <c r="BL80" s="40">
        <f t="shared" si="24"/>
        <v>0</v>
      </c>
      <c r="BM80" s="40">
        <f t="shared" si="25"/>
        <v>0</v>
      </c>
      <c r="BN80" s="40">
        <f t="shared" si="26"/>
        <v>0</v>
      </c>
    </row>
    <row r="81" spans="1:66" x14ac:dyDescent="0.25">
      <c r="A81" s="379"/>
      <c r="B81" s="936"/>
      <c r="C81" s="272"/>
      <c r="D81" s="868"/>
      <c r="E81" s="873" t="str">
        <f t="shared" ref="E81:E144" si="44">IF(+BN81+BM81&gt;0,"&lt; Error"," ")</f>
        <v xml:space="preserve"> </v>
      </c>
      <c r="F81" s="130">
        <f t="shared" si="27"/>
        <v>0</v>
      </c>
      <c r="G81" s="128">
        <f t="shared" si="28"/>
        <v>69</v>
      </c>
      <c r="H81" s="127"/>
      <c r="I81" s="321"/>
      <c r="J81" s="97"/>
      <c r="K81" s="323"/>
      <c r="L81" s="322"/>
      <c r="M81" s="50"/>
      <c r="N81" s="87"/>
      <c r="O81" s="324"/>
      <c r="P81" s="98"/>
      <c r="Q81" s="98"/>
      <c r="R81" s="114"/>
      <c r="S81" s="753"/>
      <c r="T81" s="98"/>
      <c r="U81" s="98"/>
      <c r="V81" s="98"/>
      <c r="W81" s="99"/>
      <c r="X81" s="97"/>
      <c r="Y81" s="87"/>
      <c r="Z81" s="100"/>
      <c r="AA81" s="106">
        <f t="shared" si="32"/>
        <v>69</v>
      </c>
      <c r="AB81" s="549">
        <f t="shared" ref="AB81:AB144" si="45">C81*BJ81</f>
        <v>0</v>
      </c>
      <c r="AC81" s="544">
        <f t="shared" si="33"/>
        <v>0</v>
      </c>
      <c r="AD81" s="174">
        <f t="shared" si="29"/>
        <v>0</v>
      </c>
      <c r="AE81" s="8"/>
      <c r="AF81" s="885" t="str">
        <f t="shared" si="34"/>
        <v xml:space="preserve"> </v>
      </c>
      <c r="AG81" s="40">
        <f t="shared" si="35"/>
        <v>0</v>
      </c>
      <c r="AH81" s="40">
        <f t="shared" si="36"/>
        <v>0</v>
      </c>
      <c r="AR81" s="40">
        <f t="shared" si="37"/>
        <v>0</v>
      </c>
      <c r="AS81" s="40">
        <f t="shared" si="38"/>
        <v>0</v>
      </c>
      <c r="AT81" s="40">
        <f t="shared" si="39"/>
        <v>0</v>
      </c>
      <c r="AU81" s="40">
        <f t="shared" si="40"/>
        <v>0</v>
      </c>
      <c r="AX81" s="279">
        <f t="shared" si="41"/>
        <v>0</v>
      </c>
      <c r="AY81" s="279">
        <f t="shared" si="42"/>
        <v>0</v>
      </c>
      <c r="AZ81" s="40">
        <f t="shared" si="30"/>
        <v>0</v>
      </c>
      <c r="BB81" s="40">
        <f t="shared" ref="BB81:BB144" si="46">IF(+BC81&gt;0,IF(+BE81&lt;=0,1,0),0)</f>
        <v>0</v>
      </c>
      <c r="BC81" s="397">
        <f t="shared" ref="BC81:BC144" si="47">IF(+D81=1,IF(J81&gt;0, +J81, 0),0)</f>
        <v>0</v>
      </c>
      <c r="BD81" s="105">
        <f t="shared" si="43"/>
        <v>0</v>
      </c>
      <c r="BE81" s="105">
        <f t="shared" ref="BE81:BE144" si="48">ROUND(+BC81,1)*BD81</f>
        <v>0</v>
      </c>
      <c r="BF81" s="742">
        <f t="shared" si="31"/>
        <v>0</v>
      </c>
      <c r="BG81" s="89"/>
      <c r="BH81" s="9"/>
      <c r="BJ81" s="40">
        <f t="shared" ref="BJ81:BJ144" si="49">IF(J81+L81+M81=J81,0,IF(J81-L81-0.09&gt;0,IF(J81-L81&lt;=0.1*J81,J81-L81,0),0))</f>
        <v>0</v>
      </c>
      <c r="BK81" s="40">
        <f t="shared" ref="BK81:BK144" si="50">IF(L81+M81+J81+X81&lt;=0,1,IF(L81+M81+X81&gt;0,1,0))</f>
        <v>1</v>
      </c>
      <c r="BL81" s="40">
        <f t="shared" ref="BL81:BL144" si="51">IF(+BJ81&gt;0,1,0)</f>
        <v>0</v>
      </c>
      <c r="BM81" s="40">
        <f t="shared" ref="BM81:BM144" si="52">IF(ISNUMBER(C81),IF(2*BL81-C81&lt;0,1,IF(2*BL81-C81&gt;2,1,0)),IF(ISBLANK(C81),0,1))</f>
        <v>0</v>
      </c>
      <c r="BN81" s="40">
        <f t="shared" ref="BN81:BN144" si="53">IF(ISNUMBER(D81),IF(2*AG81-D81=1,1,IF(+D81=0,0, IF(+D81=1,0,1))),IF(ISBLANK(D81),0,1))</f>
        <v>0</v>
      </c>
    </row>
    <row r="82" spans="1:66" x14ac:dyDescent="0.25">
      <c r="A82" s="379"/>
      <c r="B82" s="936"/>
      <c r="C82" s="272"/>
      <c r="D82" s="868"/>
      <c r="E82" s="873" t="str">
        <f t="shared" si="44"/>
        <v xml:space="preserve"> </v>
      </c>
      <c r="F82" s="130">
        <f t="shared" si="27"/>
        <v>0</v>
      </c>
      <c r="G82" s="128">
        <f t="shared" si="28"/>
        <v>70</v>
      </c>
      <c r="H82" s="127"/>
      <c r="I82" s="321"/>
      <c r="J82" s="97"/>
      <c r="K82" s="323"/>
      <c r="L82" s="322"/>
      <c r="M82" s="50"/>
      <c r="N82" s="87"/>
      <c r="O82" s="324"/>
      <c r="P82" s="98"/>
      <c r="Q82" s="98"/>
      <c r="R82" s="114"/>
      <c r="S82" s="753"/>
      <c r="T82" s="98"/>
      <c r="U82" s="98"/>
      <c r="V82" s="98"/>
      <c r="W82" s="99"/>
      <c r="X82" s="97"/>
      <c r="Y82" s="87"/>
      <c r="Z82" s="100"/>
      <c r="AA82" s="106">
        <f t="shared" si="32"/>
        <v>70</v>
      </c>
      <c r="AB82" s="549">
        <f t="shared" si="45"/>
        <v>0</v>
      </c>
      <c r="AC82" s="544">
        <f t="shared" si="33"/>
        <v>0</v>
      </c>
      <c r="AD82" s="174">
        <f t="shared" si="29"/>
        <v>0</v>
      </c>
      <c r="AE82" s="8"/>
      <c r="AF82" s="885" t="str">
        <f t="shared" si="34"/>
        <v xml:space="preserve"> </v>
      </c>
      <c r="AG82" s="40">
        <f t="shared" si="35"/>
        <v>0</v>
      </c>
      <c r="AH82" s="40">
        <f t="shared" si="36"/>
        <v>0</v>
      </c>
      <c r="AR82" s="40">
        <f t="shared" si="37"/>
        <v>0</v>
      </c>
      <c r="AS82" s="40">
        <f t="shared" si="38"/>
        <v>0</v>
      </c>
      <c r="AT82" s="40">
        <f t="shared" si="39"/>
        <v>0</v>
      </c>
      <c r="AU82" s="40">
        <f t="shared" si="40"/>
        <v>0</v>
      </c>
      <c r="AX82" s="279">
        <f t="shared" si="41"/>
        <v>0</v>
      </c>
      <c r="AY82" s="279">
        <f t="shared" si="42"/>
        <v>0</v>
      </c>
      <c r="AZ82" s="40">
        <f t="shared" si="30"/>
        <v>0</v>
      </c>
      <c r="BB82" s="40">
        <f t="shared" si="46"/>
        <v>0</v>
      </c>
      <c r="BC82" s="397">
        <f t="shared" si="47"/>
        <v>0</v>
      </c>
      <c r="BD82" s="105">
        <f t="shared" si="43"/>
        <v>0</v>
      </c>
      <c r="BE82" s="105">
        <f t="shared" si="48"/>
        <v>0</v>
      </c>
      <c r="BF82" s="742">
        <f t="shared" si="31"/>
        <v>0</v>
      </c>
      <c r="BG82" s="89"/>
      <c r="BH82" s="9"/>
      <c r="BJ82" s="40">
        <f t="shared" si="49"/>
        <v>0</v>
      </c>
      <c r="BK82" s="40">
        <f t="shared" si="50"/>
        <v>1</v>
      </c>
      <c r="BL82" s="40">
        <f t="shared" si="51"/>
        <v>0</v>
      </c>
      <c r="BM82" s="40">
        <f t="shared" si="52"/>
        <v>0</v>
      </c>
      <c r="BN82" s="40">
        <f t="shared" si="53"/>
        <v>0</v>
      </c>
    </row>
    <row r="83" spans="1:66" x14ac:dyDescent="0.25">
      <c r="A83" s="379"/>
      <c r="B83" s="936"/>
      <c r="C83" s="272"/>
      <c r="D83" s="868"/>
      <c r="E83" s="873" t="str">
        <f t="shared" si="44"/>
        <v xml:space="preserve"> </v>
      </c>
      <c r="F83" s="130">
        <f t="shared" si="27"/>
        <v>0</v>
      </c>
      <c r="G83" s="128">
        <f t="shared" si="28"/>
        <v>71</v>
      </c>
      <c r="H83" s="127"/>
      <c r="I83" s="321"/>
      <c r="J83" s="97"/>
      <c r="K83" s="323"/>
      <c r="L83" s="322"/>
      <c r="M83" s="50"/>
      <c r="N83" s="87"/>
      <c r="O83" s="324"/>
      <c r="P83" s="98"/>
      <c r="Q83" s="98"/>
      <c r="R83" s="114"/>
      <c r="S83" s="753"/>
      <c r="T83" s="98"/>
      <c r="U83" s="98"/>
      <c r="V83" s="98"/>
      <c r="W83" s="99"/>
      <c r="X83" s="97"/>
      <c r="Y83" s="87"/>
      <c r="Z83" s="100"/>
      <c r="AA83" s="106">
        <f t="shared" si="32"/>
        <v>71</v>
      </c>
      <c r="AB83" s="549">
        <f t="shared" si="45"/>
        <v>0</v>
      </c>
      <c r="AC83" s="544">
        <f t="shared" si="33"/>
        <v>0</v>
      </c>
      <c r="AD83" s="174">
        <f t="shared" si="29"/>
        <v>0</v>
      </c>
      <c r="AE83" s="8"/>
      <c r="AF83" s="885" t="str">
        <f t="shared" si="34"/>
        <v xml:space="preserve"> </v>
      </c>
      <c r="AG83" s="40">
        <f t="shared" si="35"/>
        <v>0</v>
      </c>
      <c r="AH83" s="40">
        <f t="shared" si="36"/>
        <v>0</v>
      </c>
      <c r="AR83" s="40">
        <f t="shared" si="37"/>
        <v>0</v>
      </c>
      <c r="AS83" s="40">
        <f t="shared" si="38"/>
        <v>0</v>
      </c>
      <c r="AT83" s="40">
        <f t="shared" si="39"/>
        <v>0</v>
      </c>
      <c r="AU83" s="40">
        <f t="shared" si="40"/>
        <v>0</v>
      </c>
      <c r="AX83" s="279">
        <f t="shared" si="41"/>
        <v>0</v>
      </c>
      <c r="AY83" s="279">
        <f t="shared" si="42"/>
        <v>0</v>
      </c>
      <c r="AZ83" s="40">
        <f t="shared" si="30"/>
        <v>0</v>
      </c>
      <c r="BB83" s="40">
        <f t="shared" si="46"/>
        <v>0</v>
      </c>
      <c r="BC83" s="397">
        <f t="shared" si="47"/>
        <v>0</v>
      </c>
      <c r="BD83" s="105">
        <f t="shared" si="43"/>
        <v>0</v>
      </c>
      <c r="BE83" s="105">
        <f t="shared" si="48"/>
        <v>0</v>
      </c>
      <c r="BF83" s="742">
        <f t="shared" si="31"/>
        <v>0</v>
      </c>
      <c r="BG83" s="89"/>
      <c r="BH83" s="9"/>
      <c r="BJ83" s="40">
        <f t="shared" si="49"/>
        <v>0</v>
      </c>
      <c r="BK83" s="40">
        <f t="shared" si="50"/>
        <v>1</v>
      </c>
      <c r="BL83" s="40">
        <f t="shared" si="51"/>
        <v>0</v>
      </c>
      <c r="BM83" s="40">
        <f t="shared" si="52"/>
        <v>0</v>
      </c>
      <c r="BN83" s="40">
        <f t="shared" si="53"/>
        <v>0</v>
      </c>
    </row>
    <row r="84" spans="1:66" x14ac:dyDescent="0.25">
      <c r="A84" s="379"/>
      <c r="B84" s="936"/>
      <c r="C84" s="272"/>
      <c r="D84" s="868"/>
      <c r="E84" s="873" t="str">
        <f t="shared" si="44"/>
        <v xml:space="preserve"> </v>
      </c>
      <c r="F84" s="130">
        <f t="shared" si="27"/>
        <v>0</v>
      </c>
      <c r="G84" s="128">
        <f t="shared" si="28"/>
        <v>72</v>
      </c>
      <c r="H84" s="127"/>
      <c r="I84" s="321"/>
      <c r="J84" s="97"/>
      <c r="K84" s="323"/>
      <c r="L84" s="322"/>
      <c r="M84" s="50"/>
      <c r="N84" s="87"/>
      <c r="O84" s="324"/>
      <c r="P84" s="98"/>
      <c r="Q84" s="98"/>
      <c r="R84" s="114"/>
      <c r="S84" s="753"/>
      <c r="T84" s="98"/>
      <c r="U84" s="98"/>
      <c r="V84" s="98"/>
      <c r="W84" s="99"/>
      <c r="X84" s="97"/>
      <c r="Y84" s="87"/>
      <c r="Z84" s="100"/>
      <c r="AA84" s="106">
        <f t="shared" si="32"/>
        <v>72</v>
      </c>
      <c r="AB84" s="549">
        <f t="shared" si="45"/>
        <v>0</v>
      </c>
      <c r="AC84" s="544">
        <f t="shared" si="33"/>
        <v>0</v>
      </c>
      <c r="AD84" s="174">
        <f t="shared" si="29"/>
        <v>0</v>
      </c>
      <c r="AE84" s="8"/>
      <c r="AF84" s="885" t="str">
        <f t="shared" si="34"/>
        <v xml:space="preserve"> </v>
      </c>
      <c r="AG84" s="40">
        <f t="shared" si="35"/>
        <v>0</v>
      </c>
      <c r="AH84" s="40">
        <f t="shared" si="36"/>
        <v>0</v>
      </c>
      <c r="AR84" s="40">
        <f t="shared" si="37"/>
        <v>0</v>
      </c>
      <c r="AS84" s="40">
        <f t="shared" si="38"/>
        <v>0</v>
      </c>
      <c r="AT84" s="40">
        <f t="shared" si="39"/>
        <v>0</v>
      </c>
      <c r="AU84" s="40">
        <f t="shared" si="40"/>
        <v>0</v>
      </c>
      <c r="AX84" s="279">
        <f t="shared" si="41"/>
        <v>0</v>
      </c>
      <c r="AY84" s="279">
        <f t="shared" si="42"/>
        <v>0</v>
      </c>
      <c r="AZ84" s="40">
        <f t="shared" si="30"/>
        <v>0</v>
      </c>
      <c r="BB84" s="40">
        <f t="shared" si="46"/>
        <v>0</v>
      </c>
      <c r="BC84" s="397">
        <f t="shared" si="47"/>
        <v>0</v>
      </c>
      <c r="BD84" s="105">
        <f t="shared" si="43"/>
        <v>0</v>
      </c>
      <c r="BE84" s="105">
        <f t="shared" si="48"/>
        <v>0</v>
      </c>
      <c r="BF84" s="742">
        <f t="shared" si="31"/>
        <v>0</v>
      </c>
      <c r="BG84" s="89"/>
      <c r="BH84" s="9"/>
      <c r="BJ84" s="40">
        <f t="shared" si="49"/>
        <v>0</v>
      </c>
      <c r="BK84" s="40">
        <f t="shared" si="50"/>
        <v>1</v>
      </c>
      <c r="BL84" s="40">
        <f t="shared" si="51"/>
        <v>0</v>
      </c>
      <c r="BM84" s="40">
        <f t="shared" si="52"/>
        <v>0</v>
      </c>
      <c r="BN84" s="40">
        <f t="shared" si="53"/>
        <v>0</v>
      </c>
    </row>
    <row r="85" spans="1:66" x14ac:dyDescent="0.25">
      <c r="A85" s="379"/>
      <c r="B85" s="936"/>
      <c r="C85" s="272"/>
      <c r="D85" s="868"/>
      <c r="E85" s="873" t="str">
        <f t="shared" si="44"/>
        <v xml:space="preserve"> </v>
      </c>
      <c r="F85" s="130">
        <f t="shared" si="27"/>
        <v>0</v>
      </c>
      <c r="G85" s="128">
        <f t="shared" si="28"/>
        <v>73</v>
      </c>
      <c r="H85" s="127"/>
      <c r="I85" s="321"/>
      <c r="J85" s="97"/>
      <c r="K85" s="323"/>
      <c r="L85" s="322"/>
      <c r="M85" s="50"/>
      <c r="N85" s="87"/>
      <c r="O85" s="324"/>
      <c r="P85" s="98"/>
      <c r="Q85" s="98"/>
      <c r="R85" s="114"/>
      <c r="S85" s="753"/>
      <c r="T85" s="98"/>
      <c r="U85" s="98"/>
      <c r="V85" s="98"/>
      <c r="W85" s="99"/>
      <c r="X85" s="97"/>
      <c r="Y85" s="87"/>
      <c r="Z85" s="100"/>
      <c r="AA85" s="106">
        <f t="shared" si="32"/>
        <v>73</v>
      </c>
      <c r="AB85" s="549">
        <f t="shared" si="45"/>
        <v>0</v>
      </c>
      <c r="AC85" s="544">
        <f t="shared" si="33"/>
        <v>0</v>
      </c>
      <c r="AD85" s="174">
        <f t="shared" si="29"/>
        <v>0</v>
      </c>
      <c r="AE85" s="8"/>
      <c r="AF85" s="885" t="str">
        <f t="shared" si="34"/>
        <v xml:space="preserve"> </v>
      </c>
      <c r="AG85" s="40">
        <f t="shared" si="35"/>
        <v>0</v>
      </c>
      <c r="AH85" s="40">
        <f t="shared" si="36"/>
        <v>0</v>
      </c>
      <c r="AR85" s="40">
        <f t="shared" si="37"/>
        <v>0</v>
      </c>
      <c r="AS85" s="40">
        <f t="shared" si="38"/>
        <v>0</v>
      </c>
      <c r="AT85" s="40">
        <f t="shared" si="39"/>
        <v>0</v>
      </c>
      <c r="AU85" s="40">
        <f t="shared" si="40"/>
        <v>0</v>
      </c>
      <c r="AX85" s="279">
        <f t="shared" si="41"/>
        <v>0</v>
      </c>
      <c r="AY85" s="279">
        <f t="shared" si="42"/>
        <v>0</v>
      </c>
      <c r="AZ85" s="40">
        <f t="shared" si="30"/>
        <v>0</v>
      </c>
      <c r="BB85" s="40">
        <f t="shared" si="46"/>
        <v>0</v>
      </c>
      <c r="BC85" s="397">
        <f t="shared" si="47"/>
        <v>0</v>
      </c>
      <c r="BD85" s="105">
        <f t="shared" si="43"/>
        <v>0</v>
      </c>
      <c r="BE85" s="105">
        <f t="shared" si="48"/>
        <v>0</v>
      </c>
      <c r="BF85" s="742">
        <f t="shared" si="31"/>
        <v>0</v>
      </c>
      <c r="BG85" s="89"/>
      <c r="BH85" s="9"/>
      <c r="BJ85" s="40">
        <f t="shared" si="49"/>
        <v>0</v>
      </c>
      <c r="BK85" s="40">
        <f t="shared" si="50"/>
        <v>1</v>
      </c>
      <c r="BL85" s="40">
        <f t="shared" si="51"/>
        <v>0</v>
      </c>
      <c r="BM85" s="40">
        <f t="shared" si="52"/>
        <v>0</v>
      </c>
      <c r="BN85" s="40">
        <f t="shared" si="53"/>
        <v>0</v>
      </c>
    </row>
    <row r="86" spans="1:66" x14ac:dyDescent="0.25">
      <c r="A86" s="379"/>
      <c r="B86" s="936"/>
      <c r="C86" s="272"/>
      <c r="D86" s="868"/>
      <c r="E86" s="873" t="str">
        <f t="shared" si="44"/>
        <v xml:space="preserve"> </v>
      </c>
      <c r="F86" s="130">
        <f t="shared" si="27"/>
        <v>0</v>
      </c>
      <c r="G86" s="128">
        <f t="shared" si="28"/>
        <v>74</v>
      </c>
      <c r="H86" s="127"/>
      <c r="I86" s="321"/>
      <c r="J86" s="97"/>
      <c r="K86" s="323"/>
      <c r="L86" s="322"/>
      <c r="M86" s="50"/>
      <c r="N86" s="87"/>
      <c r="O86" s="324"/>
      <c r="P86" s="98"/>
      <c r="Q86" s="98"/>
      <c r="R86" s="114"/>
      <c r="S86" s="753"/>
      <c r="T86" s="98"/>
      <c r="U86" s="98"/>
      <c r="V86" s="98"/>
      <c r="W86" s="99"/>
      <c r="X86" s="97"/>
      <c r="Y86" s="87"/>
      <c r="Z86" s="100"/>
      <c r="AA86" s="106">
        <f t="shared" si="32"/>
        <v>74</v>
      </c>
      <c r="AB86" s="549">
        <f t="shared" si="45"/>
        <v>0</v>
      </c>
      <c r="AC86" s="544">
        <f t="shared" si="33"/>
        <v>0</v>
      </c>
      <c r="AD86" s="174">
        <f t="shared" si="29"/>
        <v>0</v>
      </c>
      <c r="AE86" s="8"/>
      <c r="AF86" s="885" t="str">
        <f t="shared" si="34"/>
        <v xml:space="preserve"> </v>
      </c>
      <c r="AG86" s="40">
        <f t="shared" si="35"/>
        <v>0</v>
      </c>
      <c r="AH86" s="40">
        <f t="shared" si="36"/>
        <v>0</v>
      </c>
      <c r="AR86" s="40">
        <f t="shared" si="37"/>
        <v>0</v>
      </c>
      <c r="AS86" s="40">
        <f t="shared" si="38"/>
        <v>0</v>
      </c>
      <c r="AT86" s="40">
        <f t="shared" si="39"/>
        <v>0</v>
      </c>
      <c r="AU86" s="40">
        <f t="shared" si="40"/>
        <v>0</v>
      </c>
      <c r="AX86" s="279">
        <f t="shared" si="41"/>
        <v>0</v>
      </c>
      <c r="AY86" s="279">
        <f t="shared" si="42"/>
        <v>0</v>
      </c>
      <c r="AZ86" s="40">
        <f t="shared" si="30"/>
        <v>0</v>
      </c>
      <c r="BB86" s="40">
        <f t="shared" si="46"/>
        <v>0</v>
      </c>
      <c r="BC86" s="397">
        <f t="shared" si="47"/>
        <v>0</v>
      </c>
      <c r="BD86" s="105">
        <f t="shared" si="43"/>
        <v>0</v>
      </c>
      <c r="BE86" s="105">
        <f t="shared" si="48"/>
        <v>0</v>
      </c>
      <c r="BF86" s="742">
        <f t="shared" si="31"/>
        <v>0</v>
      </c>
      <c r="BG86" s="89"/>
      <c r="BH86" s="9"/>
      <c r="BJ86" s="40">
        <f t="shared" si="49"/>
        <v>0</v>
      </c>
      <c r="BK86" s="40">
        <f t="shared" si="50"/>
        <v>1</v>
      </c>
      <c r="BL86" s="40">
        <f t="shared" si="51"/>
        <v>0</v>
      </c>
      <c r="BM86" s="40">
        <f t="shared" si="52"/>
        <v>0</v>
      </c>
      <c r="BN86" s="40">
        <f t="shared" si="53"/>
        <v>0</v>
      </c>
    </row>
    <row r="87" spans="1:66" x14ac:dyDescent="0.25">
      <c r="A87" s="379"/>
      <c r="B87" s="936"/>
      <c r="C87" s="272"/>
      <c r="D87" s="868"/>
      <c r="E87" s="873" t="str">
        <f t="shared" si="44"/>
        <v xml:space="preserve"> </v>
      </c>
      <c r="F87" s="130">
        <f t="shared" si="27"/>
        <v>0</v>
      </c>
      <c r="G87" s="128">
        <f t="shared" si="28"/>
        <v>75</v>
      </c>
      <c r="H87" s="127"/>
      <c r="I87" s="321"/>
      <c r="J87" s="97"/>
      <c r="K87" s="323"/>
      <c r="L87" s="322"/>
      <c r="M87" s="50"/>
      <c r="N87" s="87"/>
      <c r="O87" s="324"/>
      <c r="P87" s="98"/>
      <c r="Q87" s="98"/>
      <c r="R87" s="114"/>
      <c r="S87" s="753"/>
      <c r="T87" s="98"/>
      <c r="U87" s="98"/>
      <c r="V87" s="98"/>
      <c r="W87" s="99"/>
      <c r="X87" s="97"/>
      <c r="Y87" s="87"/>
      <c r="Z87" s="100"/>
      <c r="AA87" s="106">
        <f t="shared" si="32"/>
        <v>75</v>
      </c>
      <c r="AB87" s="549">
        <f t="shared" si="45"/>
        <v>0</v>
      </c>
      <c r="AC87" s="544">
        <f t="shared" si="33"/>
        <v>0</v>
      </c>
      <c r="AD87" s="174">
        <f t="shared" si="29"/>
        <v>0</v>
      </c>
      <c r="AE87" s="8"/>
      <c r="AF87" s="885" t="str">
        <f t="shared" si="34"/>
        <v xml:space="preserve"> </v>
      </c>
      <c r="AG87" s="40">
        <f t="shared" si="35"/>
        <v>0</v>
      </c>
      <c r="AH87" s="40">
        <f t="shared" si="36"/>
        <v>0</v>
      </c>
      <c r="AR87" s="40">
        <f t="shared" si="37"/>
        <v>0</v>
      </c>
      <c r="AS87" s="40">
        <f t="shared" si="38"/>
        <v>0</v>
      </c>
      <c r="AT87" s="40">
        <f t="shared" si="39"/>
        <v>0</v>
      </c>
      <c r="AU87" s="40">
        <f t="shared" si="40"/>
        <v>0</v>
      </c>
      <c r="AX87" s="279">
        <f t="shared" si="41"/>
        <v>0</v>
      </c>
      <c r="AY87" s="279">
        <f t="shared" si="42"/>
        <v>0</v>
      </c>
      <c r="AZ87" s="40">
        <f t="shared" si="30"/>
        <v>0</v>
      </c>
      <c r="BB87" s="40">
        <f t="shared" si="46"/>
        <v>0</v>
      </c>
      <c r="BC87" s="397">
        <f t="shared" si="47"/>
        <v>0</v>
      </c>
      <c r="BD87" s="105">
        <f t="shared" si="43"/>
        <v>0</v>
      </c>
      <c r="BE87" s="105">
        <f t="shared" si="48"/>
        <v>0</v>
      </c>
      <c r="BF87" s="742">
        <f t="shared" si="31"/>
        <v>0</v>
      </c>
      <c r="BG87" s="89"/>
      <c r="BH87" s="9"/>
      <c r="BJ87" s="40">
        <f t="shared" si="49"/>
        <v>0</v>
      </c>
      <c r="BK87" s="40">
        <f t="shared" si="50"/>
        <v>1</v>
      </c>
      <c r="BL87" s="40">
        <f t="shared" si="51"/>
        <v>0</v>
      </c>
      <c r="BM87" s="40">
        <f t="shared" si="52"/>
        <v>0</v>
      </c>
      <c r="BN87" s="40">
        <f t="shared" si="53"/>
        <v>0</v>
      </c>
    </row>
    <row r="88" spans="1:66" x14ac:dyDescent="0.25">
      <c r="A88" s="379"/>
      <c r="B88" s="936"/>
      <c r="C88" s="272"/>
      <c r="D88" s="868"/>
      <c r="E88" s="873" t="str">
        <f t="shared" si="44"/>
        <v xml:space="preserve"> </v>
      </c>
      <c r="F88" s="130">
        <f t="shared" si="27"/>
        <v>0</v>
      </c>
      <c r="G88" s="128">
        <f t="shared" si="28"/>
        <v>76</v>
      </c>
      <c r="H88" s="127"/>
      <c r="I88" s="321"/>
      <c r="J88" s="97"/>
      <c r="K88" s="323"/>
      <c r="L88" s="322"/>
      <c r="M88" s="50"/>
      <c r="N88" s="87"/>
      <c r="O88" s="324"/>
      <c r="P88" s="98"/>
      <c r="Q88" s="98"/>
      <c r="R88" s="114"/>
      <c r="S88" s="753"/>
      <c r="T88" s="98"/>
      <c r="U88" s="98"/>
      <c r="V88" s="98"/>
      <c r="W88" s="99"/>
      <c r="X88" s="97"/>
      <c r="Y88" s="87"/>
      <c r="Z88" s="100"/>
      <c r="AA88" s="106">
        <f t="shared" si="32"/>
        <v>76</v>
      </c>
      <c r="AB88" s="549">
        <f t="shared" si="45"/>
        <v>0</v>
      </c>
      <c r="AC88" s="544">
        <f t="shared" si="33"/>
        <v>0</v>
      </c>
      <c r="AD88" s="174">
        <f t="shared" si="29"/>
        <v>0</v>
      </c>
      <c r="AE88" s="8"/>
      <c r="AF88" s="885" t="str">
        <f t="shared" si="34"/>
        <v xml:space="preserve"> </v>
      </c>
      <c r="AG88" s="40">
        <f t="shared" si="35"/>
        <v>0</v>
      </c>
      <c r="AH88" s="40">
        <f t="shared" si="36"/>
        <v>0</v>
      </c>
      <c r="AR88" s="40">
        <f t="shared" si="37"/>
        <v>0</v>
      </c>
      <c r="AS88" s="40">
        <f t="shared" si="38"/>
        <v>0</v>
      </c>
      <c r="AT88" s="40">
        <f t="shared" si="39"/>
        <v>0</v>
      </c>
      <c r="AU88" s="40">
        <f t="shared" si="40"/>
        <v>0</v>
      </c>
      <c r="AX88" s="279">
        <f t="shared" si="41"/>
        <v>0</v>
      </c>
      <c r="AY88" s="279">
        <f t="shared" si="42"/>
        <v>0</v>
      </c>
      <c r="AZ88" s="40">
        <f t="shared" si="30"/>
        <v>0</v>
      </c>
      <c r="BB88" s="40">
        <f t="shared" si="46"/>
        <v>0</v>
      </c>
      <c r="BC88" s="397">
        <f t="shared" si="47"/>
        <v>0</v>
      </c>
      <c r="BD88" s="105">
        <f t="shared" si="43"/>
        <v>0</v>
      </c>
      <c r="BE88" s="105">
        <f t="shared" si="48"/>
        <v>0</v>
      </c>
      <c r="BF88" s="742">
        <f t="shared" si="31"/>
        <v>0</v>
      </c>
      <c r="BG88" s="89"/>
      <c r="BH88" s="9"/>
      <c r="BJ88" s="40">
        <f t="shared" si="49"/>
        <v>0</v>
      </c>
      <c r="BK88" s="40">
        <f t="shared" si="50"/>
        <v>1</v>
      </c>
      <c r="BL88" s="40">
        <f t="shared" si="51"/>
        <v>0</v>
      </c>
      <c r="BM88" s="40">
        <f t="shared" si="52"/>
        <v>0</v>
      </c>
      <c r="BN88" s="40">
        <f t="shared" si="53"/>
        <v>0</v>
      </c>
    </row>
    <row r="89" spans="1:66" x14ac:dyDescent="0.25">
      <c r="A89" s="379"/>
      <c r="B89" s="936"/>
      <c r="C89" s="272"/>
      <c r="D89" s="868"/>
      <c r="E89" s="873" t="str">
        <f t="shared" si="44"/>
        <v xml:space="preserve"> </v>
      </c>
      <c r="F89" s="130">
        <f t="shared" si="27"/>
        <v>0</v>
      </c>
      <c r="G89" s="128">
        <f t="shared" si="28"/>
        <v>77</v>
      </c>
      <c r="H89" s="127"/>
      <c r="I89" s="321"/>
      <c r="J89" s="97"/>
      <c r="K89" s="323"/>
      <c r="L89" s="322"/>
      <c r="M89" s="50"/>
      <c r="N89" s="87"/>
      <c r="O89" s="324"/>
      <c r="P89" s="98"/>
      <c r="Q89" s="98"/>
      <c r="R89" s="114"/>
      <c r="S89" s="753"/>
      <c r="T89" s="98"/>
      <c r="U89" s="98"/>
      <c r="V89" s="98"/>
      <c r="W89" s="99"/>
      <c r="X89" s="97"/>
      <c r="Y89" s="87"/>
      <c r="Z89" s="100"/>
      <c r="AA89" s="106">
        <f t="shared" si="32"/>
        <v>77</v>
      </c>
      <c r="AB89" s="549">
        <f t="shared" si="45"/>
        <v>0</v>
      </c>
      <c r="AC89" s="544">
        <f t="shared" si="33"/>
        <v>0</v>
      </c>
      <c r="AD89" s="174">
        <f t="shared" si="29"/>
        <v>0</v>
      </c>
      <c r="AE89" s="8"/>
      <c r="AF89" s="885" t="str">
        <f t="shared" si="34"/>
        <v xml:space="preserve"> </v>
      </c>
      <c r="AG89" s="40">
        <f t="shared" si="35"/>
        <v>0</v>
      </c>
      <c r="AH89" s="40">
        <f t="shared" si="36"/>
        <v>0</v>
      </c>
      <c r="AR89" s="40">
        <f t="shared" si="37"/>
        <v>0</v>
      </c>
      <c r="AS89" s="40">
        <f t="shared" si="38"/>
        <v>0</v>
      </c>
      <c r="AT89" s="40">
        <f t="shared" si="39"/>
        <v>0</v>
      </c>
      <c r="AU89" s="40">
        <f t="shared" si="40"/>
        <v>0</v>
      </c>
      <c r="AX89" s="279">
        <f t="shared" si="41"/>
        <v>0</v>
      </c>
      <c r="AY89" s="279">
        <f t="shared" si="42"/>
        <v>0</v>
      </c>
      <c r="AZ89" s="40">
        <f t="shared" si="30"/>
        <v>0</v>
      </c>
      <c r="BB89" s="40">
        <f t="shared" si="46"/>
        <v>0</v>
      </c>
      <c r="BC89" s="397">
        <f t="shared" si="47"/>
        <v>0</v>
      </c>
      <c r="BD89" s="105">
        <f t="shared" si="43"/>
        <v>0</v>
      </c>
      <c r="BE89" s="105">
        <f t="shared" si="48"/>
        <v>0</v>
      </c>
      <c r="BF89" s="742">
        <f t="shared" si="31"/>
        <v>0</v>
      </c>
      <c r="BG89" s="89"/>
      <c r="BH89" s="9"/>
      <c r="BJ89" s="40">
        <f t="shared" si="49"/>
        <v>0</v>
      </c>
      <c r="BK89" s="40">
        <f t="shared" si="50"/>
        <v>1</v>
      </c>
      <c r="BL89" s="40">
        <f t="shared" si="51"/>
        <v>0</v>
      </c>
      <c r="BM89" s="40">
        <f t="shared" si="52"/>
        <v>0</v>
      </c>
      <c r="BN89" s="40">
        <f t="shared" si="53"/>
        <v>0</v>
      </c>
    </row>
    <row r="90" spans="1:66" x14ac:dyDescent="0.25">
      <c r="A90" s="379"/>
      <c r="B90" s="936"/>
      <c r="C90" s="272"/>
      <c r="D90" s="868"/>
      <c r="E90" s="873" t="str">
        <f t="shared" si="44"/>
        <v xml:space="preserve"> </v>
      </c>
      <c r="F90" s="130">
        <f t="shared" si="27"/>
        <v>0</v>
      </c>
      <c r="G90" s="128">
        <f t="shared" si="28"/>
        <v>78</v>
      </c>
      <c r="H90" s="127"/>
      <c r="I90" s="321"/>
      <c r="J90" s="97"/>
      <c r="K90" s="323"/>
      <c r="L90" s="322"/>
      <c r="M90" s="50"/>
      <c r="N90" s="87"/>
      <c r="O90" s="324"/>
      <c r="P90" s="98"/>
      <c r="Q90" s="98"/>
      <c r="R90" s="114"/>
      <c r="S90" s="753"/>
      <c r="T90" s="98"/>
      <c r="U90" s="98"/>
      <c r="V90" s="98"/>
      <c r="W90" s="99"/>
      <c r="X90" s="97"/>
      <c r="Y90" s="87"/>
      <c r="Z90" s="100"/>
      <c r="AA90" s="106">
        <f t="shared" si="32"/>
        <v>78</v>
      </c>
      <c r="AB90" s="549">
        <f t="shared" si="45"/>
        <v>0</v>
      </c>
      <c r="AC90" s="544">
        <f t="shared" si="33"/>
        <v>0</v>
      </c>
      <c r="AD90" s="174">
        <f t="shared" si="29"/>
        <v>0</v>
      </c>
      <c r="AE90" s="8"/>
      <c r="AF90" s="885" t="str">
        <f t="shared" si="34"/>
        <v xml:space="preserve"> </v>
      </c>
      <c r="AG90" s="40">
        <f t="shared" si="35"/>
        <v>0</v>
      </c>
      <c r="AH90" s="40">
        <f t="shared" si="36"/>
        <v>0</v>
      </c>
      <c r="AR90" s="40">
        <f t="shared" si="37"/>
        <v>0</v>
      </c>
      <c r="AS90" s="40">
        <f t="shared" si="38"/>
        <v>0</v>
      </c>
      <c r="AT90" s="40">
        <f t="shared" si="39"/>
        <v>0</v>
      </c>
      <c r="AU90" s="40">
        <f t="shared" si="40"/>
        <v>0</v>
      </c>
      <c r="AX90" s="279">
        <f t="shared" si="41"/>
        <v>0</v>
      </c>
      <c r="AY90" s="279">
        <f t="shared" si="42"/>
        <v>0</v>
      </c>
      <c r="AZ90" s="40">
        <f t="shared" si="30"/>
        <v>0</v>
      </c>
      <c r="BB90" s="40">
        <f t="shared" si="46"/>
        <v>0</v>
      </c>
      <c r="BC90" s="397">
        <f t="shared" si="47"/>
        <v>0</v>
      </c>
      <c r="BD90" s="105">
        <f t="shared" si="43"/>
        <v>0</v>
      </c>
      <c r="BE90" s="105">
        <f t="shared" si="48"/>
        <v>0</v>
      </c>
      <c r="BF90" s="742">
        <f t="shared" si="31"/>
        <v>0</v>
      </c>
      <c r="BG90" s="89"/>
      <c r="BH90" s="9"/>
      <c r="BJ90" s="40">
        <f t="shared" si="49"/>
        <v>0</v>
      </c>
      <c r="BK90" s="40">
        <f t="shared" si="50"/>
        <v>1</v>
      </c>
      <c r="BL90" s="40">
        <f t="shared" si="51"/>
        <v>0</v>
      </c>
      <c r="BM90" s="40">
        <f t="shared" si="52"/>
        <v>0</v>
      </c>
      <c r="BN90" s="40">
        <f t="shared" si="53"/>
        <v>0</v>
      </c>
    </row>
    <row r="91" spans="1:66" x14ac:dyDescent="0.25">
      <c r="A91" s="379"/>
      <c r="B91" s="936"/>
      <c r="C91" s="272"/>
      <c r="D91" s="868"/>
      <c r="E91" s="873" t="str">
        <f t="shared" si="44"/>
        <v xml:space="preserve"> </v>
      </c>
      <c r="F91" s="130">
        <f t="shared" si="27"/>
        <v>0</v>
      </c>
      <c r="G91" s="128">
        <f t="shared" si="28"/>
        <v>79</v>
      </c>
      <c r="H91" s="127"/>
      <c r="I91" s="321"/>
      <c r="J91" s="97"/>
      <c r="K91" s="323"/>
      <c r="L91" s="322"/>
      <c r="M91" s="50"/>
      <c r="N91" s="87"/>
      <c r="O91" s="324"/>
      <c r="P91" s="98"/>
      <c r="Q91" s="98"/>
      <c r="R91" s="114"/>
      <c r="S91" s="753"/>
      <c r="T91" s="98"/>
      <c r="U91" s="98"/>
      <c r="V91" s="98"/>
      <c r="W91" s="99"/>
      <c r="X91" s="97"/>
      <c r="Y91" s="87"/>
      <c r="Z91" s="100"/>
      <c r="AA91" s="106">
        <f t="shared" si="32"/>
        <v>79</v>
      </c>
      <c r="AB91" s="549">
        <f t="shared" si="45"/>
        <v>0</v>
      </c>
      <c r="AC91" s="544">
        <f t="shared" si="33"/>
        <v>0</v>
      </c>
      <c r="AD91" s="174">
        <f t="shared" si="29"/>
        <v>0</v>
      </c>
      <c r="AE91" s="8"/>
      <c r="AF91" s="885" t="str">
        <f t="shared" si="34"/>
        <v xml:space="preserve"> </v>
      </c>
      <c r="AG91" s="40">
        <f t="shared" si="35"/>
        <v>0</v>
      </c>
      <c r="AH91" s="40">
        <f t="shared" si="36"/>
        <v>0</v>
      </c>
      <c r="AR91" s="40">
        <f t="shared" si="37"/>
        <v>0</v>
      </c>
      <c r="AS91" s="40">
        <f t="shared" si="38"/>
        <v>0</v>
      </c>
      <c r="AT91" s="40">
        <f t="shared" si="39"/>
        <v>0</v>
      </c>
      <c r="AU91" s="40">
        <f t="shared" si="40"/>
        <v>0</v>
      </c>
      <c r="AX91" s="279">
        <f t="shared" si="41"/>
        <v>0</v>
      </c>
      <c r="AY91" s="279">
        <f t="shared" si="42"/>
        <v>0</v>
      </c>
      <c r="AZ91" s="40">
        <f t="shared" si="30"/>
        <v>0</v>
      </c>
      <c r="BB91" s="40">
        <f t="shared" si="46"/>
        <v>0</v>
      </c>
      <c r="BC91" s="397">
        <f t="shared" si="47"/>
        <v>0</v>
      </c>
      <c r="BD91" s="105">
        <f t="shared" si="43"/>
        <v>0</v>
      </c>
      <c r="BE91" s="105">
        <f t="shared" si="48"/>
        <v>0</v>
      </c>
      <c r="BF91" s="742">
        <f t="shared" si="31"/>
        <v>0</v>
      </c>
      <c r="BG91" s="89"/>
      <c r="BH91" s="9"/>
      <c r="BJ91" s="40">
        <f t="shared" si="49"/>
        <v>0</v>
      </c>
      <c r="BK91" s="40">
        <f t="shared" si="50"/>
        <v>1</v>
      </c>
      <c r="BL91" s="40">
        <f t="shared" si="51"/>
        <v>0</v>
      </c>
      <c r="BM91" s="40">
        <f t="shared" si="52"/>
        <v>0</v>
      </c>
      <c r="BN91" s="40">
        <f t="shared" si="53"/>
        <v>0</v>
      </c>
    </row>
    <row r="92" spans="1:66" x14ac:dyDescent="0.25">
      <c r="A92" s="379"/>
      <c r="B92" s="936"/>
      <c r="C92" s="272"/>
      <c r="D92" s="868"/>
      <c r="E92" s="873" t="str">
        <f t="shared" si="44"/>
        <v xml:space="preserve"> </v>
      </c>
      <c r="F92" s="130">
        <f t="shared" si="27"/>
        <v>0</v>
      </c>
      <c r="G92" s="128">
        <f t="shared" si="28"/>
        <v>80</v>
      </c>
      <c r="H92" s="127"/>
      <c r="I92" s="321"/>
      <c r="J92" s="97"/>
      <c r="K92" s="323"/>
      <c r="L92" s="322"/>
      <c r="M92" s="50"/>
      <c r="N92" s="87"/>
      <c r="O92" s="324"/>
      <c r="P92" s="98"/>
      <c r="Q92" s="98"/>
      <c r="R92" s="114"/>
      <c r="S92" s="753"/>
      <c r="T92" s="98"/>
      <c r="U92" s="98"/>
      <c r="V92" s="98"/>
      <c r="W92" s="99"/>
      <c r="X92" s="97"/>
      <c r="Y92" s="87"/>
      <c r="Z92" s="100"/>
      <c r="AA92" s="106">
        <f t="shared" si="32"/>
        <v>80</v>
      </c>
      <c r="AB92" s="549">
        <f t="shared" si="45"/>
        <v>0</v>
      </c>
      <c r="AC92" s="544">
        <f t="shared" si="33"/>
        <v>0</v>
      </c>
      <c r="AD92" s="174">
        <f t="shared" si="29"/>
        <v>0</v>
      </c>
      <c r="AE92" s="8"/>
      <c r="AF92" s="885" t="str">
        <f t="shared" si="34"/>
        <v xml:space="preserve"> </v>
      </c>
      <c r="AG92" s="40">
        <f t="shared" si="35"/>
        <v>0</v>
      </c>
      <c r="AH92" s="40">
        <f t="shared" si="36"/>
        <v>0</v>
      </c>
      <c r="AR92" s="40">
        <f t="shared" si="37"/>
        <v>0</v>
      </c>
      <c r="AS92" s="40">
        <f t="shared" si="38"/>
        <v>0</v>
      </c>
      <c r="AT92" s="40">
        <f t="shared" si="39"/>
        <v>0</v>
      </c>
      <c r="AU92" s="40">
        <f t="shared" si="40"/>
        <v>0</v>
      </c>
      <c r="AX92" s="279">
        <f t="shared" si="41"/>
        <v>0</v>
      </c>
      <c r="AY92" s="279">
        <f t="shared" si="42"/>
        <v>0</v>
      </c>
      <c r="AZ92" s="40">
        <f t="shared" si="30"/>
        <v>0</v>
      </c>
      <c r="BB92" s="40">
        <f t="shared" si="46"/>
        <v>0</v>
      </c>
      <c r="BC92" s="397">
        <f t="shared" si="47"/>
        <v>0</v>
      </c>
      <c r="BD92" s="105">
        <f t="shared" si="43"/>
        <v>0</v>
      </c>
      <c r="BE92" s="105">
        <f t="shared" si="48"/>
        <v>0</v>
      </c>
      <c r="BF92" s="742">
        <f t="shared" si="31"/>
        <v>0</v>
      </c>
      <c r="BG92" s="89"/>
      <c r="BH92" s="9"/>
      <c r="BJ92" s="40">
        <f t="shared" si="49"/>
        <v>0</v>
      </c>
      <c r="BK92" s="40">
        <f t="shared" si="50"/>
        <v>1</v>
      </c>
      <c r="BL92" s="40">
        <f t="shared" si="51"/>
        <v>0</v>
      </c>
      <c r="BM92" s="40">
        <f t="shared" si="52"/>
        <v>0</v>
      </c>
      <c r="BN92" s="40">
        <f t="shared" si="53"/>
        <v>0</v>
      </c>
    </row>
    <row r="93" spans="1:66" x14ac:dyDescent="0.25">
      <c r="A93" s="379"/>
      <c r="B93" s="936"/>
      <c r="C93" s="272"/>
      <c r="D93" s="868"/>
      <c r="E93" s="873" t="str">
        <f t="shared" si="44"/>
        <v xml:space="preserve"> </v>
      </c>
      <c r="F93" s="130">
        <f t="shared" si="27"/>
        <v>0</v>
      </c>
      <c r="G93" s="128">
        <f t="shared" si="28"/>
        <v>81</v>
      </c>
      <c r="H93" s="127"/>
      <c r="I93" s="321"/>
      <c r="J93" s="97"/>
      <c r="K93" s="323"/>
      <c r="L93" s="322"/>
      <c r="M93" s="50"/>
      <c r="N93" s="87"/>
      <c r="O93" s="324"/>
      <c r="P93" s="98"/>
      <c r="Q93" s="98"/>
      <c r="R93" s="114"/>
      <c r="S93" s="753"/>
      <c r="T93" s="98"/>
      <c r="U93" s="98"/>
      <c r="V93" s="98"/>
      <c r="W93" s="99"/>
      <c r="X93" s="97"/>
      <c r="Y93" s="87"/>
      <c r="Z93" s="100"/>
      <c r="AA93" s="106">
        <f t="shared" si="32"/>
        <v>81</v>
      </c>
      <c r="AB93" s="549">
        <f t="shared" si="45"/>
        <v>0</v>
      </c>
      <c r="AC93" s="544">
        <f t="shared" si="33"/>
        <v>0</v>
      </c>
      <c r="AD93" s="174">
        <f t="shared" si="29"/>
        <v>0</v>
      </c>
      <c r="AE93" s="8"/>
      <c r="AF93" s="885" t="str">
        <f t="shared" si="34"/>
        <v xml:space="preserve"> </v>
      </c>
      <c r="AG93" s="40">
        <f t="shared" si="35"/>
        <v>0</v>
      </c>
      <c r="AH93" s="40">
        <f t="shared" si="36"/>
        <v>0</v>
      </c>
      <c r="AR93" s="40">
        <f t="shared" si="37"/>
        <v>0</v>
      </c>
      <c r="AS93" s="40">
        <f t="shared" si="38"/>
        <v>0</v>
      </c>
      <c r="AT93" s="40">
        <f t="shared" si="39"/>
        <v>0</v>
      </c>
      <c r="AU93" s="40">
        <f t="shared" si="40"/>
        <v>0</v>
      </c>
      <c r="AX93" s="279">
        <f t="shared" si="41"/>
        <v>0</v>
      </c>
      <c r="AY93" s="279">
        <f t="shared" si="42"/>
        <v>0</v>
      </c>
      <c r="AZ93" s="40">
        <f t="shared" si="30"/>
        <v>0</v>
      </c>
      <c r="BB93" s="40">
        <f t="shared" si="46"/>
        <v>0</v>
      </c>
      <c r="BC93" s="397">
        <f t="shared" si="47"/>
        <v>0</v>
      </c>
      <c r="BD93" s="105">
        <f t="shared" si="43"/>
        <v>0</v>
      </c>
      <c r="BE93" s="105">
        <f t="shared" si="48"/>
        <v>0</v>
      </c>
      <c r="BF93" s="742">
        <f t="shared" si="31"/>
        <v>0</v>
      </c>
      <c r="BG93" s="89"/>
      <c r="BH93" s="9"/>
      <c r="BJ93" s="40">
        <f t="shared" si="49"/>
        <v>0</v>
      </c>
      <c r="BK93" s="40">
        <f t="shared" si="50"/>
        <v>1</v>
      </c>
      <c r="BL93" s="40">
        <f t="shared" si="51"/>
        <v>0</v>
      </c>
      <c r="BM93" s="40">
        <f t="shared" si="52"/>
        <v>0</v>
      </c>
      <c r="BN93" s="40">
        <f t="shared" si="53"/>
        <v>0</v>
      </c>
    </row>
    <row r="94" spans="1:66" x14ac:dyDescent="0.25">
      <c r="A94" s="379"/>
      <c r="B94" s="936"/>
      <c r="C94" s="272"/>
      <c r="D94" s="868"/>
      <c r="E94" s="873" t="str">
        <f t="shared" si="44"/>
        <v xml:space="preserve"> </v>
      </c>
      <c r="F94" s="130">
        <f t="shared" si="27"/>
        <v>0</v>
      </c>
      <c r="G94" s="128">
        <f t="shared" si="28"/>
        <v>82</v>
      </c>
      <c r="H94" s="127"/>
      <c r="I94" s="321"/>
      <c r="J94" s="97"/>
      <c r="K94" s="323"/>
      <c r="L94" s="322"/>
      <c r="M94" s="50"/>
      <c r="N94" s="87"/>
      <c r="O94" s="324"/>
      <c r="P94" s="98"/>
      <c r="Q94" s="98"/>
      <c r="R94" s="114"/>
      <c r="S94" s="753"/>
      <c r="T94" s="98"/>
      <c r="U94" s="98"/>
      <c r="V94" s="98"/>
      <c r="W94" s="99"/>
      <c r="X94" s="97"/>
      <c r="Y94" s="87"/>
      <c r="Z94" s="100"/>
      <c r="AA94" s="106">
        <f t="shared" si="32"/>
        <v>82</v>
      </c>
      <c r="AB94" s="549">
        <f t="shared" si="45"/>
        <v>0</v>
      </c>
      <c r="AC94" s="544">
        <f t="shared" si="33"/>
        <v>0</v>
      </c>
      <c r="AD94" s="174">
        <f t="shared" si="29"/>
        <v>0</v>
      </c>
      <c r="AE94" s="8"/>
      <c r="AF94" s="885" t="str">
        <f t="shared" si="34"/>
        <v xml:space="preserve"> </v>
      </c>
      <c r="AG94" s="40">
        <f t="shared" si="35"/>
        <v>0</v>
      </c>
      <c r="AH94" s="40">
        <f t="shared" si="36"/>
        <v>0</v>
      </c>
      <c r="AR94" s="40">
        <f t="shared" si="37"/>
        <v>0</v>
      </c>
      <c r="AS94" s="40">
        <f t="shared" si="38"/>
        <v>0</v>
      </c>
      <c r="AT94" s="40">
        <f t="shared" si="39"/>
        <v>0</v>
      </c>
      <c r="AU94" s="40">
        <f t="shared" si="40"/>
        <v>0</v>
      </c>
      <c r="AX94" s="279">
        <f t="shared" si="41"/>
        <v>0</v>
      </c>
      <c r="AY94" s="279">
        <f t="shared" si="42"/>
        <v>0</v>
      </c>
      <c r="AZ94" s="40">
        <f t="shared" si="30"/>
        <v>0</v>
      </c>
      <c r="BB94" s="40">
        <f t="shared" si="46"/>
        <v>0</v>
      </c>
      <c r="BC94" s="397">
        <f t="shared" si="47"/>
        <v>0</v>
      </c>
      <c r="BD94" s="105">
        <f t="shared" si="43"/>
        <v>0</v>
      </c>
      <c r="BE94" s="105">
        <f t="shared" si="48"/>
        <v>0</v>
      </c>
      <c r="BF94" s="742">
        <f t="shared" si="31"/>
        <v>0</v>
      </c>
      <c r="BG94" s="89"/>
      <c r="BH94" s="9"/>
      <c r="BJ94" s="40">
        <f t="shared" si="49"/>
        <v>0</v>
      </c>
      <c r="BK94" s="40">
        <f t="shared" si="50"/>
        <v>1</v>
      </c>
      <c r="BL94" s="40">
        <f t="shared" si="51"/>
        <v>0</v>
      </c>
      <c r="BM94" s="40">
        <f t="shared" si="52"/>
        <v>0</v>
      </c>
      <c r="BN94" s="40">
        <f t="shared" si="53"/>
        <v>0</v>
      </c>
    </row>
    <row r="95" spans="1:66" x14ac:dyDescent="0.25">
      <c r="A95" s="379"/>
      <c r="B95" s="936"/>
      <c r="C95" s="272"/>
      <c r="D95" s="868"/>
      <c r="E95" s="873" t="str">
        <f t="shared" si="44"/>
        <v xml:space="preserve"> </v>
      </c>
      <c r="F95" s="130">
        <f t="shared" si="27"/>
        <v>0</v>
      </c>
      <c r="G95" s="128">
        <f t="shared" si="28"/>
        <v>83</v>
      </c>
      <c r="H95" s="127"/>
      <c r="I95" s="321"/>
      <c r="J95" s="97"/>
      <c r="K95" s="323"/>
      <c r="L95" s="322"/>
      <c r="M95" s="50"/>
      <c r="N95" s="87"/>
      <c r="O95" s="324"/>
      <c r="P95" s="98"/>
      <c r="Q95" s="98"/>
      <c r="R95" s="114"/>
      <c r="S95" s="753"/>
      <c r="T95" s="98"/>
      <c r="U95" s="98"/>
      <c r="V95" s="98"/>
      <c r="W95" s="99"/>
      <c r="X95" s="97"/>
      <c r="Y95" s="87"/>
      <c r="Z95" s="100"/>
      <c r="AA95" s="106">
        <f t="shared" si="32"/>
        <v>83</v>
      </c>
      <c r="AB95" s="549">
        <f t="shared" si="45"/>
        <v>0</v>
      </c>
      <c r="AC95" s="544">
        <f t="shared" si="33"/>
        <v>0</v>
      </c>
      <c r="AD95" s="174">
        <f t="shared" si="29"/>
        <v>0</v>
      </c>
      <c r="AE95" s="8"/>
      <c r="AF95" s="885" t="str">
        <f t="shared" si="34"/>
        <v xml:space="preserve"> </v>
      </c>
      <c r="AG95" s="40">
        <f t="shared" si="35"/>
        <v>0</v>
      </c>
      <c r="AH95" s="40">
        <f t="shared" si="36"/>
        <v>0</v>
      </c>
      <c r="AR95" s="40">
        <f t="shared" si="37"/>
        <v>0</v>
      </c>
      <c r="AS95" s="40">
        <f t="shared" si="38"/>
        <v>0</v>
      </c>
      <c r="AT95" s="40">
        <f t="shared" si="39"/>
        <v>0</v>
      </c>
      <c r="AU95" s="40">
        <f t="shared" si="40"/>
        <v>0</v>
      </c>
      <c r="AX95" s="279">
        <f t="shared" si="41"/>
        <v>0</v>
      </c>
      <c r="AY95" s="279">
        <f t="shared" si="42"/>
        <v>0</v>
      </c>
      <c r="AZ95" s="40">
        <f t="shared" si="30"/>
        <v>0</v>
      </c>
      <c r="BB95" s="40">
        <f t="shared" si="46"/>
        <v>0</v>
      </c>
      <c r="BC95" s="397">
        <f t="shared" si="47"/>
        <v>0</v>
      </c>
      <c r="BD95" s="105">
        <f t="shared" si="43"/>
        <v>0</v>
      </c>
      <c r="BE95" s="105">
        <f t="shared" si="48"/>
        <v>0</v>
      </c>
      <c r="BF95" s="742">
        <f t="shared" si="31"/>
        <v>0</v>
      </c>
      <c r="BG95" s="89"/>
      <c r="BH95" s="9"/>
      <c r="BJ95" s="40">
        <f t="shared" si="49"/>
        <v>0</v>
      </c>
      <c r="BK95" s="40">
        <f t="shared" si="50"/>
        <v>1</v>
      </c>
      <c r="BL95" s="40">
        <f t="shared" si="51"/>
        <v>0</v>
      </c>
      <c r="BM95" s="40">
        <f t="shared" si="52"/>
        <v>0</v>
      </c>
      <c r="BN95" s="40">
        <f t="shared" si="53"/>
        <v>0</v>
      </c>
    </row>
    <row r="96" spans="1:66" x14ac:dyDescent="0.25">
      <c r="A96" s="379"/>
      <c r="B96" s="936"/>
      <c r="C96" s="272"/>
      <c r="D96" s="868"/>
      <c r="E96" s="873" t="str">
        <f t="shared" si="44"/>
        <v xml:space="preserve"> </v>
      </c>
      <c r="F96" s="130">
        <f t="shared" si="27"/>
        <v>0</v>
      </c>
      <c r="G96" s="128">
        <f t="shared" si="28"/>
        <v>84</v>
      </c>
      <c r="H96" s="127"/>
      <c r="I96" s="321"/>
      <c r="J96" s="97"/>
      <c r="K96" s="323"/>
      <c r="L96" s="322"/>
      <c r="M96" s="50"/>
      <c r="N96" s="87"/>
      <c r="O96" s="324"/>
      <c r="P96" s="98"/>
      <c r="Q96" s="98"/>
      <c r="R96" s="114"/>
      <c r="S96" s="753"/>
      <c r="T96" s="98"/>
      <c r="U96" s="98"/>
      <c r="V96" s="98"/>
      <c r="W96" s="99"/>
      <c r="X96" s="97"/>
      <c r="Y96" s="87"/>
      <c r="Z96" s="100"/>
      <c r="AA96" s="106">
        <f t="shared" si="32"/>
        <v>84</v>
      </c>
      <c r="AB96" s="549">
        <f t="shared" si="45"/>
        <v>0</v>
      </c>
      <c r="AC96" s="544">
        <f t="shared" si="33"/>
        <v>0</v>
      </c>
      <c r="AD96" s="174">
        <f t="shared" si="29"/>
        <v>0</v>
      </c>
      <c r="AE96" s="8"/>
      <c r="AF96" s="885" t="str">
        <f t="shared" si="34"/>
        <v xml:space="preserve"> </v>
      </c>
      <c r="AG96" s="40">
        <f t="shared" si="35"/>
        <v>0</v>
      </c>
      <c r="AH96" s="40">
        <f t="shared" si="36"/>
        <v>0</v>
      </c>
      <c r="AR96" s="40">
        <f t="shared" si="37"/>
        <v>0</v>
      </c>
      <c r="AS96" s="40">
        <f t="shared" si="38"/>
        <v>0</v>
      </c>
      <c r="AT96" s="40">
        <f t="shared" si="39"/>
        <v>0</v>
      </c>
      <c r="AU96" s="40">
        <f t="shared" si="40"/>
        <v>0</v>
      </c>
      <c r="AX96" s="279">
        <f t="shared" si="41"/>
        <v>0</v>
      </c>
      <c r="AY96" s="279">
        <f t="shared" si="42"/>
        <v>0</v>
      </c>
      <c r="AZ96" s="40">
        <f t="shared" si="30"/>
        <v>0</v>
      </c>
      <c r="BB96" s="40">
        <f t="shared" si="46"/>
        <v>0</v>
      </c>
      <c r="BC96" s="397">
        <f t="shared" si="47"/>
        <v>0</v>
      </c>
      <c r="BD96" s="105">
        <f t="shared" si="43"/>
        <v>0</v>
      </c>
      <c r="BE96" s="105">
        <f t="shared" si="48"/>
        <v>0</v>
      </c>
      <c r="BF96" s="742">
        <f t="shared" si="31"/>
        <v>0</v>
      </c>
      <c r="BG96" s="89"/>
      <c r="BH96" s="9"/>
      <c r="BJ96" s="40">
        <f t="shared" si="49"/>
        <v>0</v>
      </c>
      <c r="BK96" s="40">
        <f t="shared" si="50"/>
        <v>1</v>
      </c>
      <c r="BL96" s="40">
        <f t="shared" si="51"/>
        <v>0</v>
      </c>
      <c r="BM96" s="40">
        <f t="shared" si="52"/>
        <v>0</v>
      </c>
      <c r="BN96" s="40">
        <f t="shared" si="53"/>
        <v>0</v>
      </c>
    </row>
    <row r="97" spans="1:66" x14ac:dyDescent="0.25">
      <c r="A97" s="379"/>
      <c r="B97" s="936"/>
      <c r="C97" s="272"/>
      <c r="D97" s="868"/>
      <c r="E97" s="873" t="str">
        <f t="shared" si="44"/>
        <v xml:space="preserve"> </v>
      </c>
      <c r="F97" s="130">
        <f t="shared" si="27"/>
        <v>0</v>
      </c>
      <c r="G97" s="128">
        <f t="shared" si="28"/>
        <v>85</v>
      </c>
      <c r="H97" s="127"/>
      <c r="I97" s="321"/>
      <c r="J97" s="97"/>
      <c r="K97" s="323"/>
      <c r="L97" s="322"/>
      <c r="M97" s="50"/>
      <c r="N97" s="87"/>
      <c r="O97" s="324"/>
      <c r="P97" s="98"/>
      <c r="Q97" s="98"/>
      <c r="R97" s="114"/>
      <c r="S97" s="753"/>
      <c r="T97" s="98"/>
      <c r="U97" s="98"/>
      <c r="V97" s="98"/>
      <c r="W97" s="99"/>
      <c r="X97" s="97"/>
      <c r="Y97" s="87"/>
      <c r="Z97" s="100"/>
      <c r="AA97" s="106">
        <f t="shared" si="32"/>
        <v>85</v>
      </c>
      <c r="AB97" s="549">
        <f t="shared" si="45"/>
        <v>0</v>
      </c>
      <c r="AC97" s="544">
        <f t="shared" si="33"/>
        <v>0</v>
      </c>
      <c r="AD97" s="174">
        <f t="shared" si="29"/>
        <v>0</v>
      </c>
      <c r="AE97" s="8"/>
      <c r="AF97" s="885" t="str">
        <f t="shared" si="34"/>
        <v xml:space="preserve"> </v>
      </c>
      <c r="AG97" s="40">
        <f t="shared" si="35"/>
        <v>0</v>
      </c>
      <c r="AH97" s="40">
        <f t="shared" si="36"/>
        <v>0</v>
      </c>
      <c r="AR97" s="40">
        <f t="shared" si="37"/>
        <v>0</v>
      </c>
      <c r="AS97" s="40">
        <f t="shared" si="38"/>
        <v>0</v>
      </c>
      <c r="AT97" s="40">
        <f t="shared" si="39"/>
        <v>0</v>
      </c>
      <c r="AU97" s="40">
        <f t="shared" si="40"/>
        <v>0</v>
      </c>
      <c r="AX97" s="279">
        <f t="shared" si="41"/>
        <v>0</v>
      </c>
      <c r="AY97" s="279">
        <f t="shared" si="42"/>
        <v>0</v>
      </c>
      <c r="AZ97" s="40">
        <f t="shared" si="30"/>
        <v>0</v>
      </c>
      <c r="BB97" s="40">
        <f t="shared" si="46"/>
        <v>0</v>
      </c>
      <c r="BC97" s="397">
        <f t="shared" si="47"/>
        <v>0</v>
      </c>
      <c r="BD97" s="105">
        <f t="shared" si="43"/>
        <v>0</v>
      </c>
      <c r="BE97" s="105">
        <f t="shared" si="48"/>
        <v>0</v>
      </c>
      <c r="BF97" s="742">
        <f t="shared" si="31"/>
        <v>0</v>
      </c>
      <c r="BG97" s="89"/>
      <c r="BH97" s="9"/>
      <c r="BJ97" s="40">
        <f t="shared" si="49"/>
        <v>0</v>
      </c>
      <c r="BK97" s="40">
        <f t="shared" si="50"/>
        <v>1</v>
      </c>
      <c r="BL97" s="40">
        <f t="shared" si="51"/>
        <v>0</v>
      </c>
      <c r="BM97" s="40">
        <f t="shared" si="52"/>
        <v>0</v>
      </c>
      <c r="BN97" s="40">
        <f t="shared" si="53"/>
        <v>0</v>
      </c>
    </row>
    <row r="98" spans="1:66" x14ac:dyDescent="0.25">
      <c r="A98" s="379"/>
      <c r="B98" s="936"/>
      <c r="C98" s="272"/>
      <c r="D98" s="868"/>
      <c r="E98" s="873" t="str">
        <f t="shared" si="44"/>
        <v xml:space="preserve"> </v>
      </c>
      <c r="F98" s="130">
        <f t="shared" si="27"/>
        <v>0</v>
      </c>
      <c r="G98" s="128">
        <f t="shared" si="28"/>
        <v>86</v>
      </c>
      <c r="H98" s="127"/>
      <c r="I98" s="321"/>
      <c r="J98" s="97"/>
      <c r="K98" s="323"/>
      <c r="L98" s="322"/>
      <c r="M98" s="50"/>
      <c r="N98" s="87"/>
      <c r="O98" s="324"/>
      <c r="P98" s="98"/>
      <c r="Q98" s="98"/>
      <c r="R98" s="114"/>
      <c r="S98" s="753"/>
      <c r="T98" s="98"/>
      <c r="U98" s="98"/>
      <c r="V98" s="98"/>
      <c r="W98" s="99"/>
      <c r="X98" s="97"/>
      <c r="Y98" s="87"/>
      <c r="Z98" s="100"/>
      <c r="AA98" s="106">
        <f t="shared" si="32"/>
        <v>86</v>
      </c>
      <c r="AB98" s="549">
        <f t="shared" si="45"/>
        <v>0</v>
      </c>
      <c r="AC98" s="544">
        <f t="shared" si="33"/>
        <v>0</v>
      </c>
      <c r="AD98" s="174">
        <f t="shared" si="29"/>
        <v>0</v>
      </c>
      <c r="AE98" s="8"/>
      <c r="AF98" s="885" t="str">
        <f t="shared" si="34"/>
        <v xml:space="preserve"> </v>
      </c>
      <c r="AG98" s="40">
        <f t="shared" si="35"/>
        <v>0</v>
      </c>
      <c r="AH98" s="40">
        <f t="shared" si="36"/>
        <v>0</v>
      </c>
      <c r="AR98" s="40">
        <f t="shared" si="37"/>
        <v>0</v>
      </c>
      <c r="AS98" s="40">
        <f t="shared" si="38"/>
        <v>0</v>
      </c>
      <c r="AT98" s="40">
        <f t="shared" si="39"/>
        <v>0</v>
      </c>
      <c r="AU98" s="40">
        <f t="shared" si="40"/>
        <v>0</v>
      </c>
      <c r="AX98" s="279">
        <f t="shared" si="41"/>
        <v>0</v>
      </c>
      <c r="AY98" s="279">
        <f t="shared" si="42"/>
        <v>0</v>
      </c>
      <c r="AZ98" s="40">
        <f t="shared" si="30"/>
        <v>0</v>
      </c>
      <c r="BB98" s="40">
        <f t="shared" si="46"/>
        <v>0</v>
      </c>
      <c r="BC98" s="397">
        <f t="shared" si="47"/>
        <v>0</v>
      </c>
      <c r="BD98" s="105">
        <f t="shared" si="43"/>
        <v>0</v>
      </c>
      <c r="BE98" s="105">
        <f t="shared" si="48"/>
        <v>0</v>
      </c>
      <c r="BF98" s="742">
        <f t="shared" si="31"/>
        <v>0</v>
      </c>
      <c r="BG98" s="89"/>
      <c r="BH98" s="9"/>
      <c r="BJ98" s="40">
        <f t="shared" si="49"/>
        <v>0</v>
      </c>
      <c r="BK98" s="40">
        <f t="shared" si="50"/>
        <v>1</v>
      </c>
      <c r="BL98" s="40">
        <f t="shared" si="51"/>
        <v>0</v>
      </c>
      <c r="BM98" s="40">
        <f t="shared" si="52"/>
        <v>0</v>
      </c>
      <c r="BN98" s="40">
        <f t="shared" si="53"/>
        <v>0</v>
      </c>
    </row>
    <row r="99" spans="1:66" x14ac:dyDescent="0.25">
      <c r="A99" s="379"/>
      <c r="B99" s="936"/>
      <c r="C99" s="272"/>
      <c r="D99" s="868"/>
      <c r="E99" s="873" t="str">
        <f t="shared" si="44"/>
        <v xml:space="preserve"> </v>
      </c>
      <c r="F99" s="130">
        <f t="shared" si="27"/>
        <v>0</v>
      </c>
      <c r="G99" s="128">
        <f t="shared" si="28"/>
        <v>87</v>
      </c>
      <c r="H99" s="127"/>
      <c r="I99" s="321"/>
      <c r="J99" s="97"/>
      <c r="K99" s="323"/>
      <c r="L99" s="322"/>
      <c r="M99" s="50"/>
      <c r="N99" s="87"/>
      <c r="O99" s="324"/>
      <c r="P99" s="98"/>
      <c r="Q99" s="98"/>
      <c r="R99" s="114"/>
      <c r="S99" s="753"/>
      <c r="T99" s="98"/>
      <c r="U99" s="98"/>
      <c r="V99" s="98"/>
      <c r="W99" s="99"/>
      <c r="X99" s="97"/>
      <c r="Y99" s="87"/>
      <c r="Z99" s="100"/>
      <c r="AA99" s="106">
        <f t="shared" si="32"/>
        <v>87</v>
      </c>
      <c r="AB99" s="549">
        <f t="shared" si="45"/>
        <v>0</v>
      </c>
      <c r="AC99" s="544">
        <f t="shared" si="33"/>
        <v>0</v>
      </c>
      <c r="AD99" s="174">
        <f t="shared" si="29"/>
        <v>0</v>
      </c>
      <c r="AE99" s="8"/>
      <c r="AF99" s="885" t="str">
        <f t="shared" si="34"/>
        <v xml:space="preserve"> </v>
      </c>
      <c r="AG99" s="40">
        <f t="shared" si="35"/>
        <v>0</v>
      </c>
      <c r="AH99" s="40">
        <f t="shared" si="36"/>
        <v>0</v>
      </c>
      <c r="AR99" s="40">
        <f t="shared" si="37"/>
        <v>0</v>
      </c>
      <c r="AS99" s="40">
        <f t="shared" si="38"/>
        <v>0</v>
      </c>
      <c r="AT99" s="40">
        <f t="shared" si="39"/>
        <v>0</v>
      </c>
      <c r="AU99" s="40">
        <f t="shared" si="40"/>
        <v>0</v>
      </c>
      <c r="AX99" s="279">
        <f t="shared" si="41"/>
        <v>0</v>
      </c>
      <c r="AY99" s="279">
        <f t="shared" si="42"/>
        <v>0</v>
      </c>
      <c r="AZ99" s="40">
        <f t="shared" si="30"/>
        <v>0</v>
      </c>
      <c r="BB99" s="40">
        <f t="shared" si="46"/>
        <v>0</v>
      </c>
      <c r="BC99" s="397">
        <f t="shared" si="47"/>
        <v>0</v>
      </c>
      <c r="BD99" s="105">
        <f t="shared" si="43"/>
        <v>0</v>
      </c>
      <c r="BE99" s="105">
        <f t="shared" si="48"/>
        <v>0</v>
      </c>
      <c r="BF99" s="742">
        <f t="shared" si="31"/>
        <v>0</v>
      </c>
      <c r="BG99" s="89"/>
      <c r="BH99" s="9"/>
      <c r="BJ99" s="40">
        <f t="shared" si="49"/>
        <v>0</v>
      </c>
      <c r="BK99" s="40">
        <f t="shared" si="50"/>
        <v>1</v>
      </c>
      <c r="BL99" s="40">
        <f t="shared" si="51"/>
        <v>0</v>
      </c>
      <c r="BM99" s="40">
        <f t="shared" si="52"/>
        <v>0</v>
      </c>
      <c r="BN99" s="40">
        <f t="shared" si="53"/>
        <v>0</v>
      </c>
    </row>
    <row r="100" spans="1:66" x14ac:dyDescent="0.25">
      <c r="A100" s="379"/>
      <c r="B100" s="936"/>
      <c r="C100" s="272"/>
      <c r="D100" s="868"/>
      <c r="E100" s="873" t="str">
        <f t="shared" si="44"/>
        <v xml:space="preserve"> </v>
      </c>
      <c r="F100" s="130">
        <f t="shared" si="27"/>
        <v>0</v>
      </c>
      <c r="G100" s="128">
        <f t="shared" si="28"/>
        <v>88</v>
      </c>
      <c r="H100" s="127"/>
      <c r="I100" s="321"/>
      <c r="J100" s="97"/>
      <c r="K100" s="323"/>
      <c r="L100" s="322"/>
      <c r="M100" s="50"/>
      <c r="N100" s="87"/>
      <c r="O100" s="324"/>
      <c r="P100" s="98"/>
      <c r="Q100" s="98"/>
      <c r="R100" s="114"/>
      <c r="S100" s="753"/>
      <c r="T100" s="98"/>
      <c r="U100" s="98"/>
      <c r="V100" s="98"/>
      <c r="W100" s="99"/>
      <c r="X100" s="97"/>
      <c r="Y100" s="87"/>
      <c r="Z100" s="100"/>
      <c r="AA100" s="106">
        <f t="shared" si="32"/>
        <v>88</v>
      </c>
      <c r="AB100" s="549">
        <f t="shared" si="45"/>
        <v>0</v>
      </c>
      <c r="AC100" s="544">
        <f t="shared" si="33"/>
        <v>0</v>
      </c>
      <c r="AD100" s="174">
        <f t="shared" si="29"/>
        <v>0</v>
      </c>
      <c r="AE100" s="8"/>
      <c r="AF100" s="885" t="str">
        <f t="shared" si="34"/>
        <v xml:space="preserve"> </v>
      </c>
      <c r="AG100" s="40">
        <f t="shared" si="35"/>
        <v>0</v>
      </c>
      <c r="AH100" s="40">
        <f t="shared" si="36"/>
        <v>0</v>
      </c>
      <c r="AR100" s="40">
        <f t="shared" si="37"/>
        <v>0</v>
      </c>
      <c r="AS100" s="40">
        <f t="shared" si="38"/>
        <v>0</v>
      </c>
      <c r="AT100" s="40">
        <f t="shared" si="39"/>
        <v>0</v>
      </c>
      <c r="AU100" s="40">
        <f t="shared" si="40"/>
        <v>0</v>
      </c>
      <c r="AX100" s="279">
        <f t="shared" si="41"/>
        <v>0</v>
      </c>
      <c r="AY100" s="279">
        <f t="shared" si="42"/>
        <v>0</v>
      </c>
      <c r="AZ100" s="40">
        <f t="shared" si="30"/>
        <v>0</v>
      </c>
      <c r="BB100" s="40">
        <f t="shared" si="46"/>
        <v>0</v>
      </c>
      <c r="BC100" s="397">
        <f t="shared" si="47"/>
        <v>0</v>
      </c>
      <c r="BD100" s="105">
        <f t="shared" si="43"/>
        <v>0</v>
      </c>
      <c r="BE100" s="105">
        <f t="shared" si="48"/>
        <v>0</v>
      </c>
      <c r="BF100" s="742">
        <f t="shared" si="31"/>
        <v>0</v>
      </c>
      <c r="BG100" s="89"/>
      <c r="BH100" s="9"/>
      <c r="BJ100" s="40">
        <f t="shared" si="49"/>
        <v>0</v>
      </c>
      <c r="BK100" s="40">
        <f t="shared" si="50"/>
        <v>1</v>
      </c>
      <c r="BL100" s="40">
        <f t="shared" si="51"/>
        <v>0</v>
      </c>
      <c r="BM100" s="40">
        <f t="shared" si="52"/>
        <v>0</v>
      </c>
      <c r="BN100" s="40">
        <f t="shared" si="53"/>
        <v>0</v>
      </c>
    </row>
    <row r="101" spans="1:66" x14ac:dyDescent="0.25">
      <c r="A101" s="379"/>
      <c r="B101" s="936"/>
      <c r="C101" s="272"/>
      <c r="D101" s="868"/>
      <c r="E101" s="873" t="str">
        <f t="shared" si="44"/>
        <v xml:space="preserve"> </v>
      </c>
      <c r="F101" s="130">
        <f t="shared" si="27"/>
        <v>0</v>
      </c>
      <c r="G101" s="128">
        <f t="shared" si="28"/>
        <v>89</v>
      </c>
      <c r="H101" s="127"/>
      <c r="I101" s="321"/>
      <c r="J101" s="97"/>
      <c r="K101" s="323"/>
      <c r="L101" s="322"/>
      <c r="M101" s="50"/>
      <c r="N101" s="87"/>
      <c r="O101" s="324"/>
      <c r="P101" s="98"/>
      <c r="Q101" s="98"/>
      <c r="R101" s="114"/>
      <c r="S101" s="753"/>
      <c r="T101" s="98"/>
      <c r="U101" s="98"/>
      <c r="V101" s="98"/>
      <c r="W101" s="99"/>
      <c r="X101" s="97"/>
      <c r="Y101" s="87"/>
      <c r="Z101" s="100"/>
      <c r="AA101" s="106">
        <f t="shared" si="32"/>
        <v>89</v>
      </c>
      <c r="AB101" s="549">
        <f t="shared" si="45"/>
        <v>0</v>
      </c>
      <c r="AC101" s="544">
        <f t="shared" si="33"/>
        <v>0</v>
      </c>
      <c r="AD101" s="174">
        <f t="shared" si="29"/>
        <v>0</v>
      </c>
      <c r="AE101" s="8"/>
      <c r="AF101" s="885" t="str">
        <f t="shared" si="34"/>
        <v xml:space="preserve"> </v>
      </c>
      <c r="AG101" s="40">
        <f t="shared" si="35"/>
        <v>0</v>
      </c>
      <c r="AH101" s="40">
        <f t="shared" si="36"/>
        <v>0</v>
      </c>
      <c r="AR101" s="40">
        <f t="shared" si="37"/>
        <v>0</v>
      </c>
      <c r="AS101" s="40">
        <f t="shared" si="38"/>
        <v>0</v>
      </c>
      <c r="AT101" s="40">
        <f t="shared" si="39"/>
        <v>0</v>
      </c>
      <c r="AU101" s="40">
        <f t="shared" si="40"/>
        <v>0</v>
      </c>
      <c r="AX101" s="279">
        <f t="shared" si="41"/>
        <v>0</v>
      </c>
      <c r="AY101" s="279">
        <f t="shared" si="42"/>
        <v>0</v>
      </c>
      <c r="AZ101" s="40">
        <f t="shared" si="30"/>
        <v>0</v>
      </c>
      <c r="BB101" s="40">
        <f t="shared" si="46"/>
        <v>0</v>
      </c>
      <c r="BC101" s="397">
        <f t="shared" si="47"/>
        <v>0</v>
      </c>
      <c r="BD101" s="105">
        <f t="shared" si="43"/>
        <v>0</v>
      </c>
      <c r="BE101" s="105">
        <f t="shared" si="48"/>
        <v>0</v>
      </c>
      <c r="BF101" s="742">
        <f t="shared" si="31"/>
        <v>0</v>
      </c>
      <c r="BG101" s="89"/>
      <c r="BH101" s="9"/>
      <c r="BJ101" s="40">
        <f t="shared" si="49"/>
        <v>0</v>
      </c>
      <c r="BK101" s="40">
        <f t="shared" si="50"/>
        <v>1</v>
      </c>
      <c r="BL101" s="40">
        <f t="shared" si="51"/>
        <v>0</v>
      </c>
      <c r="BM101" s="40">
        <f t="shared" si="52"/>
        <v>0</v>
      </c>
      <c r="BN101" s="40">
        <f t="shared" si="53"/>
        <v>0</v>
      </c>
    </row>
    <row r="102" spans="1:66" x14ac:dyDescent="0.25">
      <c r="A102" s="379"/>
      <c r="B102" s="936"/>
      <c r="C102" s="272"/>
      <c r="D102" s="868"/>
      <c r="E102" s="873" t="str">
        <f t="shared" si="44"/>
        <v xml:space="preserve"> </v>
      </c>
      <c r="F102" s="130">
        <f t="shared" si="27"/>
        <v>0</v>
      </c>
      <c r="G102" s="128">
        <f t="shared" si="28"/>
        <v>90</v>
      </c>
      <c r="H102" s="127"/>
      <c r="I102" s="321"/>
      <c r="J102" s="97"/>
      <c r="K102" s="323"/>
      <c r="L102" s="322"/>
      <c r="M102" s="50"/>
      <c r="N102" s="87"/>
      <c r="O102" s="324"/>
      <c r="P102" s="98"/>
      <c r="Q102" s="98"/>
      <c r="R102" s="114"/>
      <c r="S102" s="753"/>
      <c r="T102" s="98"/>
      <c r="U102" s="98"/>
      <c r="V102" s="98"/>
      <c r="W102" s="99"/>
      <c r="X102" s="97"/>
      <c r="Y102" s="87"/>
      <c r="Z102" s="100"/>
      <c r="AA102" s="106">
        <f t="shared" si="32"/>
        <v>90</v>
      </c>
      <c r="AB102" s="549">
        <f t="shared" si="45"/>
        <v>0</v>
      </c>
      <c r="AC102" s="544">
        <f t="shared" si="33"/>
        <v>0</v>
      </c>
      <c r="AD102" s="174">
        <f t="shared" si="29"/>
        <v>0</v>
      </c>
      <c r="AE102" s="8"/>
      <c r="AF102" s="885" t="str">
        <f t="shared" si="34"/>
        <v xml:space="preserve"> </v>
      </c>
      <c r="AG102" s="40">
        <f t="shared" si="35"/>
        <v>0</v>
      </c>
      <c r="AH102" s="40">
        <f t="shared" si="36"/>
        <v>0</v>
      </c>
      <c r="AR102" s="40">
        <f t="shared" si="37"/>
        <v>0</v>
      </c>
      <c r="AS102" s="40">
        <f t="shared" si="38"/>
        <v>0</v>
      </c>
      <c r="AT102" s="40">
        <f t="shared" si="39"/>
        <v>0</v>
      </c>
      <c r="AU102" s="40">
        <f t="shared" si="40"/>
        <v>0</v>
      </c>
      <c r="AX102" s="279">
        <f t="shared" si="41"/>
        <v>0</v>
      </c>
      <c r="AY102" s="279">
        <f t="shared" si="42"/>
        <v>0</v>
      </c>
      <c r="AZ102" s="40">
        <f t="shared" si="30"/>
        <v>0</v>
      </c>
      <c r="BB102" s="40">
        <f t="shared" si="46"/>
        <v>0</v>
      </c>
      <c r="BC102" s="397">
        <f t="shared" si="47"/>
        <v>0</v>
      </c>
      <c r="BD102" s="105">
        <f t="shared" si="43"/>
        <v>0</v>
      </c>
      <c r="BE102" s="105">
        <f t="shared" si="48"/>
        <v>0</v>
      </c>
      <c r="BF102" s="742">
        <f t="shared" si="31"/>
        <v>0</v>
      </c>
      <c r="BG102" s="89"/>
      <c r="BH102" s="9"/>
      <c r="BJ102" s="40">
        <f t="shared" si="49"/>
        <v>0</v>
      </c>
      <c r="BK102" s="40">
        <f t="shared" si="50"/>
        <v>1</v>
      </c>
      <c r="BL102" s="40">
        <f t="shared" si="51"/>
        <v>0</v>
      </c>
      <c r="BM102" s="40">
        <f t="shared" si="52"/>
        <v>0</v>
      </c>
      <c r="BN102" s="40">
        <f t="shared" si="53"/>
        <v>0</v>
      </c>
    </row>
    <row r="103" spans="1:66" x14ac:dyDescent="0.25">
      <c r="A103" s="379"/>
      <c r="B103" s="936"/>
      <c r="C103" s="272"/>
      <c r="D103" s="868"/>
      <c r="E103" s="873" t="str">
        <f t="shared" si="44"/>
        <v xml:space="preserve"> </v>
      </c>
      <c r="F103" s="130">
        <f t="shared" si="27"/>
        <v>0</v>
      </c>
      <c r="G103" s="128">
        <f t="shared" si="28"/>
        <v>91</v>
      </c>
      <c r="H103" s="127"/>
      <c r="I103" s="321"/>
      <c r="J103" s="97"/>
      <c r="K103" s="323"/>
      <c r="L103" s="322"/>
      <c r="M103" s="50"/>
      <c r="N103" s="87"/>
      <c r="O103" s="324"/>
      <c r="P103" s="98"/>
      <c r="Q103" s="98"/>
      <c r="R103" s="114"/>
      <c r="S103" s="753"/>
      <c r="T103" s="98"/>
      <c r="U103" s="98"/>
      <c r="V103" s="98"/>
      <c r="W103" s="99"/>
      <c r="X103" s="97"/>
      <c r="Y103" s="87"/>
      <c r="Z103" s="100"/>
      <c r="AA103" s="106">
        <f t="shared" si="32"/>
        <v>91</v>
      </c>
      <c r="AB103" s="549">
        <f t="shared" si="45"/>
        <v>0</v>
      </c>
      <c r="AC103" s="544">
        <f t="shared" si="33"/>
        <v>0</v>
      </c>
      <c r="AD103" s="174">
        <f t="shared" si="29"/>
        <v>0</v>
      </c>
      <c r="AE103" s="8"/>
      <c r="AF103" s="885" t="str">
        <f t="shared" si="34"/>
        <v xml:space="preserve"> </v>
      </c>
      <c r="AG103" s="40">
        <f t="shared" si="35"/>
        <v>0</v>
      </c>
      <c r="AH103" s="40">
        <f t="shared" si="36"/>
        <v>0</v>
      </c>
      <c r="AR103" s="40">
        <f t="shared" si="37"/>
        <v>0</v>
      </c>
      <c r="AS103" s="40">
        <f t="shared" si="38"/>
        <v>0</v>
      </c>
      <c r="AT103" s="40">
        <f t="shared" si="39"/>
        <v>0</v>
      </c>
      <c r="AU103" s="40">
        <f t="shared" si="40"/>
        <v>0</v>
      </c>
      <c r="AX103" s="279">
        <f t="shared" si="41"/>
        <v>0</v>
      </c>
      <c r="AY103" s="279">
        <f t="shared" si="42"/>
        <v>0</v>
      </c>
      <c r="AZ103" s="40">
        <f t="shared" si="30"/>
        <v>0</v>
      </c>
      <c r="BB103" s="40">
        <f t="shared" si="46"/>
        <v>0</v>
      </c>
      <c r="BC103" s="397">
        <f t="shared" si="47"/>
        <v>0</v>
      </c>
      <c r="BD103" s="105">
        <f t="shared" si="43"/>
        <v>0</v>
      </c>
      <c r="BE103" s="105">
        <f t="shared" si="48"/>
        <v>0</v>
      </c>
      <c r="BF103" s="742">
        <f t="shared" si="31"/>
        <v>0</v>
      </c>
      <c r="BG103" s="89"/>
      <c r="BH103" s="9"/>
      <c r="BJ103" s="40">
        <f t="shared" si="49"/>
        <v>0</v>
      </c>
      <c r="BK103" s="40">
        <f t="shared" si="50"/>
        <v>1</v>
      </c>
      <c r="BL103" s="40">
        <f t="shared" si="51"/>
        <v>0</v>
      </c>
      <c r="BM103" s="40">
        <f t="shared" si="52"/>
        <v>0</v>
      </c>
      <c r="BN103" s="40">
        <f t="shared" si="53"/>
        <v>0</v>
      </c>
    </row>
    <row r="104" spans="1:66" x14ac:dyDescent="0.25">
      <c r="A104" s="379"/>
      <c r="B104" s="936"/>
      <c r="C104" s="272"/>
      <c r="D104" s="868"/>
      <c r="E104" s="873" t="str">
        <f t="shared" si="44"/>
        <v xml:space="preserve"> </v>
      </c>
      <c r="F104" s="130">
        <f t="shared" si="27"/>
        <v>0</v>
      </c>
      <c r="G104" s="128">
        <f t="shared" si="28"/>
        <v>92</v>
      </c>
      <c r="H104" s="127"/>
      <c r="I104" s="321"/>
      <c r="J104" s="97"/>
      <c r="K104" s="323"/>
      <c r="L104" s="322"/>
      <c r="M104" s="50"/>
      <c r="N104" s="87"/>
      <c r="O104" s="324"/>
      <c r="P104" s="98"/>
      <c r="Q104" s="98"/>
      <c r="R104" s="114"/>
      <c r="S104" s="753"/>
      <c r="T104" s="98"/>
      <c r="U104" s="98"/>
      <c r="V104" s="98"/>
      <c r="W104" s="99"/>
      <c r="X104" s="97"/>
      <c r="Y104" s="87"/>
      <c r="Z104" s="100"/>
      <c r="AA104" s="106">
        <f t="shared" si="32"/>
        <v>92</v>
      </c>
      <c r="AB104" s="549">
        <f t="shared" si="45"/>
        <v>0</v>
      </c>
      <c r="AC104" s="544">
        <f t="shared" si="33"/>
        <v>0</v>
      </c>
      <c r="AD104" s="174">
        <f t="shared" si="29"/>
        <v>0</v>
      </c>
      <c r="AE104" s="8"/>
      <c r="AF104" s="885" t="str">
        <f t="shared" si="34"/>
        <v xml:space="preserve"> </v>
      </c>
      <c r="AG104" s="40">
        <f t="shared" si="35"/>
        <v>0</v>
      </c>
      <c r="AH104" s="40">
        <f t="shared" si="36"/>
        <v>0</v>
      </c>
      <c r="AR104" s="40">
        <f t="shared" si="37"/>
        <v>0</v>
      </c>
      <c r="AS104" s="40">
        <f t="shared" si="38"/>
        <v>0</v>
      </c>
      <c r="AT104" s="40">
        <f t="shared" si="39"/>
        <v>0</v>
      </c>
      <c r="AU104" s="40">
        <f t="shared" si="40"/>
        <v>0</v>
      </c>
      <c r="AX104" s="279">
        <f t="shared" si="41"/>
        <v>0</v>
      </c>
      <c r="AY104" s="279">
        <f t="shared" si="42"/>
        <v>0</v>
      </c>
      <c r="AZ104" s="40">
        <f t="shared" si="30"/>
        <v>0</v>
      </c>
      <c r="BB104" s="40">
        <f t="shared" si="46"/>
        <v>0</v>
      </c>
      <c r="BC104" s="397">
        <f t="shared" si="47"/>
        <v>0</v>
      </c>
      <c r="BD104" s="105">
        <f t="shared" si="43"/>
        <v>0</v>
      </c>
      <c r="BE104" s="105">
        <f t="shared" si="48"/>
        <v>0</v>
      </c>
      <c r="BF104" s="742">
        <f t="shared" si="31"/>
        <v>0</v>
      </c>
      <c r="BG104" s="89"/>
      <c r="BH104" s="9"/>
      <c r="BJ104" s="40">
        <f t="shared" si="49"/>
        <v>0</v>
      </c>
      <c r="BK104" s="40">
        <f t="shared" si="50"/>
        <v>1</v>
      </c>
      <c r="BL104" s="40">
        <f t="shared" si="51"/>
        <v>0</v>
      </c>
      <c r="BM104" s="40">
        <f t="shared" si="52"/>
        <v>0</v>
      </c>
      <c r="BN104" s="40">
        <f t="shared" si="53"/>
        <v>0</v>
      </c>
    </row>
    <row r="105" spans="1:66" x14ac:dyDescent="0.25">
      <c r="A105" s="379"/>
      <c r="B105" s="936"/>
      <c r="C105" s="272"/>
      <c r="D105" s="868"/>
      <c r="E105" s="873" t="str">
        <f t="shared" si="44"/>
        <v xml:space="preserve"> </v>
      </c>
      <c r="F105" s="130">
        <f t="shared" si="27"/>
        <v>0</v>
      </c>
      <c r="G105" s="128">
        <f t="shared" si="28"/>
        <v>93</v>
      </c>
      <c r="H105" s="127"/>
      <c r="I105" s="321"/>
      <c r="J105" s="97"/>
      <c r="K105" s="323"/>
      <c r="L105" s="322"/>
      <c r="M105" s="50"/>
      <c r="N105" s="87"/>
      <c r="O105" s="324"/>
      <c r="P105" s="98"/>
      <c r="Q105" s="98"/>
      <c r="R105" s="114"/>
      <c r="S105" s="753"/>
      <c r="T105" s="98"/>
      <c r="U105" s="98"/>
      <c r="V105" s="98"/>
      <c r="W105" s="99"/>
      <c r="X105" s="97"/>
      <c r="Y105" s="87"/>
      <c r="Z105" s="100"/>
      <c r="AA105" s="106">
        <f t="shared" si="32"/>
        <v>93</v>
      </c>
      <c r="AB105" s="549">
        <f t="shared" si="45"/>
        <v>0</v>
      </c>
      <c r="AC105" s="544">
        <f t="shared" si="33"/>
        <v>0</v>
      </c>
      <c r="AD105" s="174">
        <f t="shared" si="29"/>
        <v>0</v>
      </c>
      <c r="AE105" s="8"/>
      <c r="AF105" s="885" t="str">
        <f t="shared" si="34"/>
        <v xml:space="preserve"> </v>
      </c>
      <c r="AG105" s="40">
        <f t="shared" si="35"/>
        <v>0</v>
      </c>
      <c r="AH105" s="40">
        <f t="shared" si="36"/>
        <v>0</v>
      </c>
      <c r="AR105" s="40">
        <f t="shared" si="37"/>
        <v>0</v>
      </c>
      <c r="AS105" s="40">
        <f t="shared" si="38"/>
        <v>0</v>
      </c>
      <c r="AT105" s="40">
        <f t="shared" si="39"/>
        <v>0</v>
      </c>
      <c r="AU105" s="40">
        <f t="shared" si="40"/>
        <v>0</v>
      </c>
      <c r="AX105" s="279">
        <f t="shared" si="41"/>
        <v>0</v>
      </c>
      <c r="AY105" s="279">
        <f t="shared" si="42"/>
        <v>0</v>
      </c>
      <c r="AZ105" s="40">
        <f t="shared" si="30"/>
        <v>0</v>
      </c>
      <c r="BB105" s="40">
        <f t="shared" si="46"/>
        <v>0</v>
      </c>
      <c r="BC105" s="397">
        <f t="shared" si="47"/>
        <v>0</v>
      </c>
      <c r="BD105" s="105">
        <f t="shared" si="43"/>
        <v>0</v>
      </c>
      <c r="BE105" s="105">
        <f t="shared" si="48"/>
        <v>0</v>
      </c>
      <c r="BF105" s="742">
        <f t="shared" si="31"/>
        <v>0</v>
      </c>
      <c r="BG105" s="89"/>
      <c r="BH105" s="9"/>
      <c r="BJ105" s="40">
        <f t="shared" si="49"/>
        <v>0</v>
      </c>
      <c r="BK105" s="40">
        <f t="shared" si="50"/>
        <v>1</v>
      </c>
      <c r="BL105" s="40">
        <f t="shared" si="51"/>
        <v>0</v>
      </c>
      <c r="BM105" s="40">
        <f t="shared" si="52"/>
        <v>0</v>
      </c>
      <c r="BN105" s="40">
        <f t="shared" si="53"/>
        <v>0</v>
      </c>
    </row>
    <row r="106" spans="1:66" x14ac:dyDescent="0.25">
      <c r="A106" s="379"/>
      <c r="B106" s="936"/>
      <c r="C106" s="272"/>
      <c r="D106" s="868"/>
      <c r="E106" s="873" t="str">
        <f t="shared" si="44"/>
        <v xml:space="preserve"> </v>
      </c>
      <c r="F106" s="130">
        <f t="shared" si="27"/>
        <v>0</v>
      </c>
      <c r="G106" s="128">
        <f t="shared" si="28"/>
        <v>94</v>
      </c>
      <c r="H106" s="127"/>
      <c r="I106" s="321"/>
      <c r="J106" s="97"/>
      <c r="K106" s="323"/>
      <c r="L106" s="322"/>
      <c r="M106" s="50"/>
      <c r="N106" s="87"/>
      <c r="O106" s="324"/>
      <c r="P106" s="98"/>
      <c r="Q106" s="98"/>
      <c r="R106" s="114"/>
      <c r="S106" s="753"/>
      <c r="T106" s="98"/>
      <c r="U106" s="98"/>
      <c r="V106" s="98"/>
      <c r="W106" s="99"/>
      <c r="X106" s="97"/>
      <c r="Y106" s="87"/>
      <c r="Z106" s="100"/>
      <c r="AA106" s="106">
        <f t="shared" si="32"/>
        <v>94</v>
      </c>
      <c r="AB106" s="549">
        <f t="shared" si="45"/>
        <v>0</v>
      </c>
      <c r="AC106" s="544">
        <f t="shared" si="33"/>
        <v>0</v>
      </c>
      <c r="AD106" s="174">
        <f t="shared" si="29"/>
        <v>0</v>
      </c>
      <c r="AE106" s="8"/>
      <c r="AF106" s="885" t="str">
        <f t="shared" si="34"/>
        <v xml:space="preserve"> </v>
      </c>
      <c r="AG106" s="40">
        <f t="shared" si="35"/>
        <v>0</v>
      </c>
      <c r="AH106" s="40">
        <f t="shared" si="36"/>
        <v>0</v>
      </c>
      <c r="AR106" s="40">
        <f t="shared" si="37"/>
        <v>0</v>
      </c>
      <c r="AS106" s="40">
        <f t="shared" si="38"/>
        <v>0</v>
      </c>
      <c r="AT106" s="40">
        <f t="shared" si="39"/>
        <v>0</v>
      </c>
      <c r="AU106" s="40">
        <f t="shared" si="40"/>
        <v>0</v>
      </c>
      <c r="AX106" s="279">
        <f t="shared" si="41"/>
        <v>0</v>
      </c>
      <c r="AY106" s="279">
        <f t="shared" si="42"/>
        <v>0</v>
      </c>
      <c r="AZ106" s="40">
        <f t="shared" si="30"/>
        <v>0</v>
      </c>
      <c r="BB106" s="40">
        <f t="shared" si="46"/>
        <v>0</v>
      </c>
      <c r="BC106" s="397">
        <f t="shared" si="47"/>
        <v>0</v>
      </c>
      <c r="BD106" s="105">
        <f t="shared" si="43"/>
        <v>0</v>
      </c>
      <c r="BE106" s="105">
        <f t="shared" si="48"/>
        <v>0</v>
      </c>
      <c r="BF106" s="742">
        <f t="shared" si="31"/>
        <v>0</v>
      </c>
      <c r="BG106" s="89"/>
      <c r="BH106" s="9"/>
      <c r="BJ106" s="40">
        <f t="shared" si="49"/>
        <v>0</v>
      </c>
      <c r="BK106" s="40">
        <f t="shared" si="50"/>
        <v>1</v>
      </c>
      <c r="BL106" s="40">
        <f t="shared" si="51"/>
        <v>0</v>
      </c>
      <c r="BM106" s="40">
        <f t="shared" si="52"/>
        <v>0</v>
      </c>
      <c r="BN106" s="40">
        <f t="shared" si="53"/>
        <v>0</v>
      </c>
    </row>
    <row r="107" spans="1:66" x14ac:dyDescent="0.25">
      <c r="A107" s="379"/>
      <c r="B107" s="936"/>
      <c r="C107" s="272"/>
      <c r="D107" s="868"/>
      <c r="E107" s="873" t="str">
        <f t="shared" si="44"/>
        <v xml:space="preserve"> </v>
      </c>
      <c r="F107" s="130">
        <f t="shared" si="27"/>
        <v>0</v>
      </c>
      <c r="G107" s="128">
        <f t="shared" si="28"/>
        <v>95</v>
      </c>
      <c r="H107" s="127"/>
      <c r="I107" s="321"/>
      <c r="J107" s="97"/>
      <c r="K107" s="323"/>
      <c r="L107" s="322"/>
      <c r="M107" s="50"/>
      <c r="N107" s="87"/>
      <c r="O107" s="324"/>
      <c r="P107" s="98"/>
      <c r="Q107" s="98"/>
      <c r="R107" s="114"/>
      <c r="S107" s="753"/>
      <c r="T107" s="98"/>
      <c r="U107" s="98"/>
      <c r="V107" s="98"/>
      <c r="W107" s="99"/>
      <c r="X107" s="97"/>
      <c r="Y107" s="87"/>
      <c r="Z107" s="100"/>
      <c r="AA107" s="106">
        <f t="shared" si="32"/>
        <v>95</v>
      </c>
      <c r="AB107" s="549">
        <f t="shared" si="45"/>
        <v>0</v>
      </c>
      <c r="AC107" s="544">
        <f t="shared" si="33"/>
        <v>0</v>
      </c>
      <c r="AD107" s="174">
        <f t="shared" si="29"/>
        <v>0</v>
      </c>
      <c r="AE107" s="8"/>
      <c r="AF107" s="885" t="str">
        <f t="shared" si="34"/>
        <v xml:space="preserve"> </v>
      </c>
      <c r="AG107" s="40">
        <f t="shared" si="35"/>
        <v>0</v>
      </c>
      <c r="AH107" s="40">
        <f t="shared" si="36"/>
        <v>0</v>
      </c>
      <c r="AR107" s="40">
        <f t="shared" si="37"/>
        <v>0</v>
      </c>
      <c r="AS107" s="40">
        <f t="shared" si="38"/>
        <v>0</v>
      </c>
      <c r="AT107" s="40">
        <f t="shared" si="39"/>
        <v>0</v>
      </c>
      <c r="AU107" s="40">
        <f t="shared" si="40"/>
        <v>0</v>
      </c>
      <c r="AX107" s="279">
        <f t="shared" si="41"/>
        <v>0</v>
      </c>
      <c r="AY107" s="279">
        <f t="shared" si="42"/>
        <v>0</v>
      </c>
      <c r="AZ107" s="40">
        <f t="shared" si="30"/>
        <v>0</v>
      </c>
      <c r="BB107" s="40">
        <f t="shared" si="46"/>
        <v>0</v>
      </c>
      <c r="BC107" s="397">
        <f t="shared" si="47"/>
        <v>0</v>
      </c>
      <c r="BD107" s="105">
        <f t="shared" si="43"/>
        <v>0</v>
      </c>
      <c r="BE107" s="105">
        <f t="shared" si="48"/>
        <v>0</v>
      </c>
      <c r="BF107" s="742">
        <f t="shared" si="31"/>
        <v>0</v>
      </c>
      <c r="BG107" s="89"/>
      <c r="BH107" s="9"/>
      <c r="BJ107" s="40">
        <f t="shared" si="49"/>
        <v>0</v>
      </c>
      <c r="BK107" s="40">
        <f t="shared" si="50"/>
        <v>1</v>
      </c>
      <c r="BL107" s="40">
        <f t="shared" si="51"/>
        <v>0</v>
      </c>
      <c r="BM107" s="40">
        <f t="shared" si="52"/>
        <v>0</v>
      </c>
      <c r="BN107" s="40">
        <f t="shared" si="53"/>
        <v>0</v>
      </c>
    </row>
    <row r="108" spans="1:66" x14ac:dyDescent="0.25">
      <c r="A108" s="379"/>
      <c r="B108" s="936"/>
      <c r="C108" s="272"/>
      <c r="D108" s="868"/>
      <c r="E108" s="873" t="str">
        <f t="shared" si="44"/>
        <v xml:space="preserve"> </v>
      </c>
      <c r="F108" s="130">
        <f t="shared" si="27"/>
        <v>0</v>
      </c>
      <c r="G108" s="128">
        <f t="shared" si="28"/>
        <v>96</v>
      </c>
      <c r="H108" s="127"/>
      <c r="I108" s="321"/>
      <c r="J108" s="97"/>
      <c r="K108" s="323"/>
      <c r="L108" s="322"/>
      <c r="M108" s="50"/>
      <c r="N108" s="87"/>
      <c r="O108" s="324"/>
      <c r="P108" s="98"/>
      <c r="Q108" s="98"/>
      <c r="R108" s="114"/>
      <c r="S108" s="753"/>
      <c r="T108" s="98"/>
      <c r="U108" s="98"/>
      <c r="V108" s="98"/>
      <c r="W108" s="99"/>
      <c r="X108" s="97"/>
      <c r="Y108" s="87"/>
      <c r="Z108" s="100"/>
      <c r="AA108" s="106">
        <f t="shared" si="32"/>
        <v>96</v>
      </c>
      <c r="AB108" s="549">
        <f t="shared" si="45"/>
        <v>0</v>
      </c>
      <c r="AC108" s="544">
        <f t="shared" si="33"/>
        <v>0</v>
      </c>
      <c r="AD108" s="174">
        <f t="shared" si="29"/>
        <v>0</v>
      </c>
      <c r="AE108" s="8"/>
      <c r="AF108" s="885" t="str">
        <f t="shared" si="34"/>
        <v xml:space="preserve"> </v>
      </c>
      <c r="AG108" s="40">
        <f t="shared" si="35"/>
        <v>0</v>
      </c>
      <c r="AH108" s="40">
        <f t="shared" si="36"/>
        <v>0</v>
      </c>
      <c r="AR108" s="40">
        <f t="shared" si="37"/>
        <v>0</v>
      </c>
      <c r="AS108" s="40">
        <f t="shared" si="38"/>
        <v>0</v>
      </c>
      <c r="AT108" s="40">
        <f t="shared" si="39"/>
        <v>0</v>
      </c>
      <c r="AU108" s="40">
        <f t="shared" si="40"/>
        <v>0</v>
      </c>
      <c r="AX108" s="279">
        <f t="shared" si="41"/>
        <v>0</v>
      </c>
      <c r="AY108" s="279">
        <f t="shared" si="42"/>
        <v>0</v>
      </c>
      <c r="AZ108" s="40">
        <f t="shared" si="30"/>
        <v>0</v>
      </c>
      <c r="BB108" s="40">
        <f t="shared" si="46"/>
        <v>0</v>
      </c>
      <c r="BC108" s="397">
        <f t="shared" si="47"/>
        <v>0</v>
      </c>
      <c r="BD108" s="105">
        <f t="shared" si="43"/>
        <v>0</v>
      </c>
      <c r="BE108" s="105">
        <f t="shared" si="48"/>
        <v>0</v>
      </c>
      <c r="BF108" s="742">
        <f t="shared" si="31"/>
        <v>0</v>
      </c>
      <c r="BG108" s="89"/>
      <c r="BH108" s="9"/>
      <c r="BJ108" s="40">
        <f t="shared" si="49"/>
        <v>0</v>
      </c>
      <c r="BK108" s="40">
        <f t="shared" si="50"/>
        <v>1</v>
      </c>
      <c r="BL108" s="40">
        <f t="shared" si="51"/>
        <v>0</v>
      </c>
      <c r="BM108" s="40">
        <f t="shared" si="52"/>
        <v>0</v>
      </c>
      <c r="BN108" s="40">
        <f t="shared" si="53"/>
        <v>0</v>
      </c>
    </row>
    <row r="109" spans="1:66" x14ac:dyDescent="0.25">
      <c r="A109" s="379"/>
      <c r="B109" s="936"/>
      <c r="C109" s="272"/>
      <c r="D109" s="868"/>
      <c r="E109" s="873" t="str">
        <f t="shared" si="44"/>
        <v xml:space="preserve"> </v>
      </c>
      <c r="F109" s="130">
        <f t="shared" si="27"/>
        <v>0</v>
      </c>
      <c r="G109" s="128">
        <f t="shared" si="28"/>
        <v>97</v>
      </c>
      <c r="H109" s="127"/>
      <c r="I109" s="321"/>
      <c r="J109" s="97"/>
      <c r="K109" s="323"/>
      <c r="L109" s="322"/>
      <c r="M109" s="50"/>
      <c r="N109" s="87"/>
      <c r="O109" s="324"/>
      <c r="P109" s="98"/>
      <c r="Q109" s="98"/>
      <c r="R109" s="114"/>
      <c r="S109" s="753"/>
      <c r="T109" s="98"/>
      <c r="U109" s="98"/>
      <c r="V109" s="98"/>
      <c r="W109" s="99"/>
      <c r="X109" s="97"/>
      <c r="Y109" s="87"/>
      <c r="Z109" s="100"/>
      <c r="AA109" s="106">
        <f t="shared" si="32"/>
        <v>97</v>
      </c>
      <c r="AB109" s="549">
        <f t="shared" si="45"/>
        <v>0</v>
      </c>
      <c r="AC109" s="544">
        <f t="shared" si="33"/>
        <v>0</v>
      </c>
      <c r="AD109" s="174">
        <f t="shared" si="29"/>
        <v>0</v>
      </c>
      <c r="AE109" s="8"/>
      <c r="AF109" s="885" t="str">
        <f t="shared" si="34"/>
        <v xml:space="preserve"> </v>
      </c>
      <c r="AG109" s="40">
        <f t="shared" si="35"/>
        <v>0</v>
      </c>
      <c r="AH109" s="40">
        <f t="shared" si="36"/>
        <v>0</v>
      </c>
      <c r="AR109" s="40">
        <f t="shared" si="37"/>
        <v>0</v>
      </c>
      <c r="AS109" s="40">
        <f t="shared" si="38"/>
        <v>0</v>
      </c>
      <c r="AT109" s="40">
        <f t="shared" si="39"/>
        <v>0</v>
      </c>
      <c r="AU109" s="40">
        <f t="shared" si="40"/>
        <v>0</v>
      </c>
      <c r="AX109" s="279">
        <f t="shared" si="41"/>
        <v>0</v>
      </c>
      <c r="AY109" s="279">
        <f t="shared" si="42"/>
        <v>0</v>
      </c>
      <c r="AZ109" s="40">
        <f t="shared" si="30"/>
        <v>0</v>
      </c>
      <c r="BB109" s="40">
        <f t="shared" si="46"/>
        <v>0</v>
      </c>
      <c r="BC109" s="397">
        <f t="shared" si="47"/>
        <v>0</v>
      </c>
      <c r="BD109" s="105">
        <f t="shared" si="43"/>
        <v>0</v>
      </c>
      <c r="BE109" s="105">
        <f t="shared" si="48"/>
        <v>0</v>
      </c>
      <c r="BF109" s="742">
        <f t="shared" si="31"/>
        <v>0</v>
      </c>
      <c r="BG109" s="89"/>
      <c r="BH109" s="9"/>
      <c r="BJ109" s="40">
        <f t="shared" si="49"/>
        <v>0</v>
      </c>
      <c r="BK109" s="40">
        <f t="shared" si="50"/>
        <v>1</v>
      </c>
      <c r="BL109" s="40">
        <f t="shared" si="51"/>
        <v>0</v>
      </c>
      <c r="BM109" s="40">
        <f t="shared" si="52"/>
        <v>0</v>
      </c>
      <c r="BN109" s="40">
        <f t="shared" si="53"/>
        <v>0</v>
      </c>
    </row>
    <row r="110" spans="1:66" x14ac:dyDescent="0.25">
      <c r="A110" s="379"/>
      <c r="B110" s="936"/>
      <c r="C110" s="272"/>
      <c r="D110" s="868"/>
      <c r="E110" s="873" t="str">
        <f t="shared" si="44"/>
        <v xml:space="preserve"> </v>
      </c>
      <c r="F110" s="130">
        <f t="shared" si="27"/>
        <v>0</v>
      </c>
      <c r="G110" s="128">
        <f t="shared" si="28"/>
        <v>98</v>
      </c>
      <c r="H110" s="127"/>
      <c r="I110" s="321"/>
      <c r="J110" s="97"/>
      <c r="K110" s="323"/>
      <c r="L110" s="322"/>
      <c r="M110" s="50"/>
      <c r="N110" s="87"/>
      <c r="O110" s="324"/>
      <c r="P110" s="98"/>
      <c r="Q110" s="98"/>
      <c r="R110" s="114"/>
      <c r="S110" s="753"/>
      <c r="T110" s="98"/>
      <c r="U110" s="98"/>
      <c r="V110" s="98"/>
      <c r="W110" s="99"/>
      <c r="X110" s="97"/>
      <c r="Y110" s="87"/>
      <c r="Z110" s="100"/>
      <c r="AA110" s="106">
        <f t="shared" si="32"/>
        <v>98</v>
      </c>
      <c r="AB110" s="549">
        <f t="shared" si="45"/>
        <v>0</v>
      </c>
      <c r="AC110" s="544">
        <f t="shared" si="33"/>
        <v>0</v>
      </c>
      <c r="AD110" s="174">
        <f t="shared" si="29"/>
        <v>0</v>
      </c>
      <c r="AE110" s="8"/>
      <c r="AF110" s="885" t="str">
        <f t="shared" si="34"/>
        <v xml:space="preserve"> </v>
      </c>
      <c r="AG110" s="40">
        <f t="shared" si="35"/>
        <v>0</v>
      </c>
      <c r="AH110" s="40">
        <f t="shared" si="36"/>
        <v>0</v>
      </c>
      <c r="AR110" s="40">
        <f t="shared" si="37"/>
        <v>0</v>
      </c>
      <c r="AS110" s="40">
        <f t="shared" si="38"/>
        <v>0</v>
      </c>
      <c r="AT110" s="40">
        <f t="shared" si="39"/>
        <v>0</v>
      </c>
      <c r="AU110" s="40">
        <f t="shared" si="40"/>
        <v>0</v>
      </c>
      <c r="AX110" s="279">
        <f t="shared" si="41"/>
        <v>0</v>
      </c>
      <c r="AY110" s="279">
        <f t="shared" si="42"/>
        <v>0</v>
      </c>
      <c r="AZ110" s="40">
        <f t="shared" si="30"/>
        <v>0</v>
      </c>
      <c r="BB110" s="40">
        <f t="shared" si="46"/>
        <v>0</v>
      </c>
      <c r="BC110" s="397">
        <f t="shared" si="47"/>
        <v>0</v>
      </c>
      <c r="BD110" s="105">
        <f t="shared" si="43"/>
        <v>0</v>
      </c>
      <c r="BE110" s="105">
        <f t="shared" si="48"/>
        <v>0</v>
      </c>
      <c r="BF110" s="742">
        <f t="shared" si="31"/>
        <v>0</v>
      </c>
      <c r="BG110" s="89"/>
      <c r="BH110" s="9"/>
      <c r="BJ110" s="40">
        <f t="shared" si="49"/>
        <v>0</v>
      </c>
      <c r="BK110" s="40">
        <f t="shared" si="50"/>
        <v>1</v>
      </c>
      <c r="BL110" s="40">
        <f t="shared" si="51"/>
        <v>0</v>
      </c>
      <c r="BM110" s="40">
        <f t="shared" si="52"/>
        <v>0</v>
      </c>
      <c r="BN110" s="40">
        <f t="shared" si="53"/>
        <v>0</v>
      </c>
    </row>
    <row r="111" spans="1:66" x14ac:dyDescent="0.25">
      <c r="A111" s="379"/>
      <c r="B111" s="936"/>
      <c r="C111" s="272"/>
      <c r="D111" s="868"/>
      <c r="E111" s="873" t="str">
        <f t="shared" si="44"/>
        <v xml:space="preserve"> </v>
      </c>
      <c r="F111" s="130">
        <f t="shared" si="27"/>
        <v>0</v>
      </c>
      <c r="G111" s="128">
        <f t="shared" si="28"/>
        <v>99</v>
      </c>
      <c r="H111" s="127"/>
      <c r="I111" s="321"/>
      <c r="J111" s="97"/>
      <c r="K111" s="323"/>
      <c r="L111" s="322"/>
      <c r="M111" s="50"/>
      <c r="N111" s="87"/>
      <c r="O111" s="324"/>
      <c r="P111" s="98"/>
      <c r="Q111" s="98"/>
      <c r="R111" s="114"/>
      <c r="S111" s="753"/>
      <c r="T111" s="98"/>
      <c r="U111" s="98"/>
      <c r="V111" s="98"/>
      <c r="W111" s="99"/>
      <c r="X111" s="97"/>
      <c r="Y111" s="87"/>
      <c r="Z111" s="100"/>
      <c r="AA111" s="106">
        <f t="shared" si="32"/>
        <v>99</v>
      </c>
      <c r="AB111" s="549">
        <f t="shared" si="45"/>
        <v>0</v>
      </c>
      <c r="AC111" s="544">
        <f t="shared" si="33"/>
        <v>0</v>
      </c>
      <c r="AD111" s="174">
        <f t="shared" si="29"/>
        <v>0</v>
      </c>
      <c r="AE111" s="8"/>
      <c r="AF111" s="885" t="str">
        <f t="shared" si="34"/>
        <v xml:space="preserve"> </v>
      </c>
      <c r="AG111" s="40">
        <f t="shared" si="35"/>
        <v>0</v>
      </c>
      <c r="AH111" s="40">
        <f t="shared" si="36"/>
        <v>0</v>
      </c>
      <c r="AR111" s="40">
        <f t="shared" si="37"/>
        <v>0</v>
      </c>
      <c r="AS111" s="40">
        <f t="shared" si="38"/>
        <v>0</v>
      </c>
      <c r="AT111" s="40">
        <f t="shared" si="39"/>
        <v>0</v>
      </c>
      <c r="AU111" s="40">
        <f t="shared" si="40"/>
        <v>0</v>
      </c>
      <c r="AX111" s="279">
        <f t="shared" si="41"/>
        <v>0</v>
      </c>
      <c r="AY111" s="279">
        <f t="shared" si="42"/>
        <v>0</v>
      </c>
      <c r="AZ111" s="40">
        <f t="shared" si="30"/>
        <v>0</v>
      </c>
      <c r="BB111" s="40">
        <f t="shared" si="46"/>
        <v>0</v>
      </c>
      <c r="BC111" s="397">
        <f t="shared" si="47"/>
        <v>0</v>
      </c>
      <c r="BD111" s="105">
        <f t="shared" si="43"/>
        <v>0</v>
      </c>
      <c r="BE111" s="105">
        <f t="shared" si="48"/>
        <v>0</v>
      </c>
      <c r="BF111" s="742">
        <f t="shared" si="31"/>
        <v>0</v>
      </c>
      <c r="BG111" s="89"/>
      <c r="BH111" s="9"/>
      <c r="BJ111" s="40">
        <f t="shared" si="49"/>
        <v>0</v>
      </c>
      <c r="BK111" s="40">
        <f t="shared" si="50"/>
        <v>1</v>
      </c>
      <c r="BL111" s="40">
        <f t="shared" si="51"/>
        <v>0</v>
      </c>
      <c r="BM111" s="40">
        <f t="shared" si="52"/>
        <v>0</v>
      </c>
      <c r="BN111" s="40">
        <f t="shared" si="53"/>
        <v>0</v>
      </c>
    </row>
    <row r="112" spans="1:66" x14ac:dyDescent="0.25">
      <c r="A112" s="379"/>
      <c r="B112" s="936"/>
      <c r="C112" s="272"/>
      <c r="D112" s="868"/>
      <c r="E112" s="873" t="str">
        <f t="shared" si="44"/>
        <v xml:space="preserve"> </v>
      </c>
      <c r="F112" s="130">
        <f t="shared" si="27"/>
        <v>0</v>
      </c>
      <c r="G112" s="128">
        <f t="shared" si="28"/>
        <v>100</v>
      </c>
      <c r="H112" s="127"/>
      <c r="I112" s="321"/>
      <c r="J112" s="97"/>
      <c r="K112" s="323"/>
      <c r="L112" s="322"/>
      <c r="M112" s="50"/>
      <c r="N112" s="87"/>
      <c r="O112" s="324"/>
      <c r="P112" s="98"/>
      <c r="Q112" s="98"/>
      <c r="R112" s="114"/>
      <c r="S112" s="753"/>
      <c r="T112" s="98"/>
      <c r="U112" s="98"/>
      <c r="V112" s="98"/>
      <c r="W112" s="99"/>
      <c r="X112" s="97"/>
      <c r="Y112" s="87"/>
      <c r="Z112" s="100"/>
      <c r="AA112" s="106">
        <f t="shared" si="32"/>
        <v>100</v>
      </c>
      <c r="AB112" s="549">
        <f t="shared" si="45"/>
        <v>0</v>
      </c>
      <c r="AC112" s="544">
        <f t="shared" si="33"/>
        <v>0</v>
      </c>
      <c r="AD112" s="174">
        <f t="shared" si="29"/>
        <v>0</v>
      </c>
      <c r="AE112" s="8"/>
      <c r="AF112" s="885" t="str">
        <f t="shared" si="34"/>
        <v xml:space="preserve"> </v>
      </c>
      <c r="AG112" s="40">
        <f t="shared" si="35"/>
        <v>0</v>
      </c>
      <c r="AH112" s="40">
        <f t="shared" si="36"/>
        <v>0</v>
      </c>
      <c r="AR112" s="40">
        <f t="shared" si="37"/>
        <v>0</v>
      </c>
      <c r="AS112" s="40">
        <f t="shared" si="38"/>
        <v>0</v>
      </c>
      <c r="AT112" s="40">
        <f t="shared" si="39"/>
        <v>0</v>
      </c>
      <c r="AU112" s="40">
        <f t="shared" si="40"/>
        <v>0</v>
      </c>
      <c r="AX112" s="279">
        <f t="shared" si="41"/>
        <v>0</v>
      </c>
      <c r="AY112" s="279">
        <f t="shared" si="42"/>
        <v>0</v>
      </c>
      <c r="AZ112" s="40">
        <f t="shared" si="30"/>
        <v>0</v>
      </c>
      <c r="BB112" s="40">
        <f t="shared" si="46"/>
        <v>0</v>
      </c>
      <c r="BC112" s="397">
        <f t="shared" si="47"/>
        <v>0</v>
      </c>
      <c r="BD112" s="105">
        <f t="shared" si="43"/>
        <v>0</v>
      </c>
      <c r="BE112" s="105">
        <f t="shared" si="48"/>
        <v>0</v>
      </c>
      <c r="BF112" s="742">
        <f t="shared" si="31"/>
        <v>0</v>
      </c>
      <c r="BG112" s="89"/>
      <c r="BH112" s="9"/>
      <c r="BJ112" s="40">
        <f t="shared" si="49"/>
        <v>0</v>
      </c>
      <c r="BK112" s="40">
        <f t="shared" si="50"/>
        <v>1</v>
      </c>
      <c r="BL112" s="40">
        <f t="shared" si="51"/>
        <v>0</v>
      </c>
      <c r="BM112" s="40">
        <f t="shared" si="52"/>
        <v>0</v>
      </c>
      <c r="BN112" s="40">
        <f t="shared" si="53"/>
        <v>0</v>
      </c>
    </row>
    <row r="113" spans="1:66" x14ac:dyDescent="0.25">
      <c r="A113" s="379"/>
      <c r="B113" s="936"/>
      <c r="C113" s="272"/>
      <c r="D113" s="868"/>
      <c r="E113" s="873" t="str">
        <f t="shared" si="44"/>
        <v xml:space="preserve"> </v>
      </c>
      <c r="F113" s="130">
        <f t="shared" si="27"/>
        <v>0</v>
      </c>
      <c r="G113" s="128">
        <f t="shared" si="28"/>
        <v>101</v>
      </c>
      <c r="H113" s="127"/>
      <c r="I113" s="321"/>
      <c r="J113" s="97"/>
      <c r="K113" s="323"/>
      <c r="L113" s="322"/>
      <c r="M113" s="50"/>
      <c r="N113" s="87"/>
      <c r="O113" s="324"/>
      <c r="P113" s="98"/>
      <c r="Q113" s="98"/>
      <c r="R113" s="114"/>
      <c r="S113" s="753"/>
      <c r="T113" s="98"/>
      <c r="U113" s="98"/>
      <c r="V113" s="98"/>
      <c r="W113" s="99"/>
      <c r="X113" s="97"/>
      <c r="Y113" s="87"/>
      <c r="Z113" s="100"/>
      <c r="AA113" s="106">
        <f t="shared" si="32"/>
        <v>101</v>
      </c>
      <c r="AB113" s="549">
        <f t="shared" si="45"/>
        <v>0</v>
      </c>
      <c r="AC113" s="544">
        <f t="shared" si="33"/>
        <v>0</v>
      </c>
      <c r="AD113" s="174">
        <f t="shared" si="29"/>
        <v>0</v>
      </c>
      <c r="AE113" s="8"/>
      <c r="AF113" s="885" t="str">
        <f t="shared" si="34"/>
        <v xml:space="preserve"> </v>
      </c>
      <c r="AG113" s="40">
        <f t="shared" si="35"/>
        <v>0</v>
      </c>
      <c r="AH113" s="40">
        <f t="shared" si="36"/>
        <v>0</v>
      </c>
      <c r="AR113" s="40">
        <f t="shared" si="37"/>
        <v>0</v>
      </c>
      <c r="AS113" s="40">
        <f t="shared" si="38"/>
        <v>0</v>
      </c>
      <c r="AT113" s="40">
        <f t="shared" si="39"/>
        <v>0</v>
      </c>
      <c r="AU113" s="40">
        <f t="shared" si="40"/>
        <v>0</v>
      </c>
      <c r="AX113" s="279">
        <f t="shared" si="41"/>
        <v>0</v>
      </c>
      <c r="AY113" s="279">
        <f t="shared" si="42"/>
        <v>0</v>
      </c>
      <c r="AZ113" s="40">
        <f t="shared" si="30"/>
        <v>0</v>
      </c>
      <c r="BB113" s="40">
        <f t="shared" si="46"/>
        <v>0</v>
      </c>
      <c r="BC113" s="397">
        <f t="shared" si="47"/>
        <v>0</v>
      </c>
      <c r="BD113" s="105">
        <f t="shared" si="43"/>
        <v>0</v>
      </c>
      <c r="BE113" s="105">
        <f t="shared" si="48"/>
        <v>0</v>
      </c>
      <c r="BF113" s="742">
        <f t="shared" si="31"/>
        <v>0</v>
      </c>
      <c r="BG113" s="89"/>
      <c r="BH113" s="9"/>
      <c r="BJ113" s="40">
        <f t="shared" si="49"/>
        <v>0</v>
      </c>
      <c r="BK113" s="40">
        <f t="shared" si="50"/>
        <v>1</v>
      </c>
      <c r="BL113" s="40">
        <f t="shared" si="51"/>
        <v>0</v>
      </c>
      <c r="BM113" s="40">
        <f t="shared" si="52"/>
        <v>0</v>
      </c>
      <c r="BN113" s="40">
        <f t="shared" si="53"/>
        <v>0</v>
      </c>
    </row>
    <row r="114" spans="1:66" x14ac:dyDescent="0.25">
      <c r="A114" s="379"/>
      <c r="B114" s="936"/>
      <c r="C114" s="272"/>
      <c r="D114" s="868"/>
      <c r="E114" s="873" t="str">
        <f t="shared" si="44"/>
        <v xml:space="preserve"> </v>
      </c>
      <c r="F114" s="130">
        <f t="shared" si="27"/>
        <v>0</v>
      </c>
      <c r="G114" s="128">
        <f t="shared" si="28"/>
        <v>102</v>
      </c>
      <c r="H114" s="127"/>
      <c r="I114" s="321"/>
      <c r="J114" s="97"/>
      <c r="K114" s="323"/>
      <c r="L114" s="322"/>
      <c r="M114" s="50"/>
      <c r="N114" s="87"/>
      <c r="O114" s="324"/>
      <c r="P114" s="98"/>
      <c r="Q114" s="98"/>
      <c r="R114" s="114"/>
      <c r="S114" s="753"/>
      <c r="T114" s="98"/>
      <c r="U114" s="98"/>
      <c r="V114" s="98"/>
      <c r="W114" s="99"/>
      <c r="X114" s="97"/>
      <c r="Y114" s="87"/>
      <c r="Z114" s="100"/>
      <c r="AA114" s="106">
        <f t="shared" si="32"/>
        <v>102</v>
      </c>
      <c r="AB114" s="549">
        <f t="shared" si="45"/>
        <v>0</v>
      </c>
      <c r="AC114" s="544">
        <f t="shared" si="33"/>
        <v>0</v>
      </c>
      <c r="AD114" s="174">
        <f t="shared" si="29"/>
        <v>0</v>
      </c>
      <c r="AE114" s="8"/>
      <c r="AF114" s="885" t="str">
        <f t="shared" si="34"/>
        <v xml:space="preserve"> </v>
      </c>
      <c r="AG114" s="40">
        <f t="shared" si="35"/>
        <v>0</v>
      </c>
      <c r="AH114" s="40">
        <f t="shared" si="36"/>
        <v>0</v>
      </c>
      <c r="AR114" s="40">
        <f t="shared" si="37"/>
        <v>0</v>
      </c>
      <c r="AS114" s="40">
        <f t="shared" si="38"/>
        <v>0</v>
      </c>
      <c r="AT114" s="40">
        <f t="shared" si="39"/>
        <v>0</v>
      </c>
      <c r="AU114" s="40">
        <f t="shared" si="40"/>
        <v>0</v>
      </c>
      <c r="AX114" s="279">
        <f t="shared" si="41"/>
        <v>0</v>
      </c>
      <c r="AY114" s="279">
        <f t="shared" si="42"/>
        <v>0</v>
      </c>
      <c r="AZ114" s="40">
        <f t="shared" si="30"/>
        <v>0</v>
      </c>
      <c r="BB114" s="40">
        <f t="shared" si="46"/>
        <v>0</v>
      </c>
      <c r="BC114" s="397">
        <f t="shared" si="47"/>
        <v>0</v>
      </c>
      <c r="BD114" s="105">
        <f t="shared" si="43"/>
        <v>0</v>
      </c>
      <c r="BE114" s="105">
        <f t="shared" si="48"/>
        <v>0</v>
      </c>
      <c r="BF114" s="742">
        <f t="shared" si="31"/>
        <v>0</v>
      </c>
      <c r="BG114" s="89"/>
      <c r="BH114" s="9"/>
      <c r="BJ114" s="40">
        <f t="shared" si="49"/>
        <v>0</v>
      </c>
      <c r="BK114" s="40">
        <f t="shared" si="50"/>
        <v>1</v>
      </c>
      <c r="BL114" s="40">
        <f t="shared" si="51"/>
        <v>0</v>
      </c>
      <c r="BM114" s="40">
        <f t="shared" si="52"/>
        <v>0</v>
      </c>
      <c r="BN114" s="40">
        <f t="shared" si="53"/>
        <v>0</v>
      </c>
    </row>
    <row r="115" spans="1:66" x14ac:dyDescent="0.25">
      <c r="A115" s="379"/>
      <c r="B115" s="936"/>
      <c r="C115" s="272"/>
      <c r="D115" s="868"/>
      <c r="E115" s="873" t="str">
        <f t="shared" si="44"/>
        <v xml:space="preserve"> </v>
      </c>
      <c r="F115" s="130">
        <f t="shared" si="27"/>
        <v>0</v>
      </c>
      <c r="G115" s="128">
        <f t="shared" si="28"/>
        <v>103</v>
      </c>
      <c r="H115" s="127"/>
      <c r="I115" s="321"/>
      <c r="J115" s="97"/>
      <c r="K115" s="323"/>
      <c r="L115" s="322"/>
      <c r="M115" s="50"/>
      <c r="N115" s="87"/>
      <c r="O115" s="324"/>
      <c r="P115" s="98"/>
      <c r="Q115" s="98"/>
      <c r="R115" s="114"/>
      <c r="S115" s="753"/>
      <c r="T115" s="98"/>
      <c r="U115" s="98"/>
      <c r="V115" s="98"/>
      <c r="W115" s="99"/>
      <c r="X115" s="97"/>
      <c r="Y115" s="87"/>
      <c r="Z115" s="100"/>
      <c r="AA115" s="106">
        <f t="shared" si="32"/>
        <v>103</v>
      </c>
      <c r="AB115" s="549">
        <f t="shared" si="45"/>
        <v>0</v>
      </c>
      <c r="AC115" s="544">
        <f t="shared" si="33"/>
        <v>0</v>
      </c>
      <c r="AD115" s="174">
        <f t="shared" si="29"/>
        <v>0</v>
      </c>
      <c r="AE115" s="8"/>
      <c r="AF115" s="885" t="str">
        <f t="shared" si="34"/>
        <v xml:space="preserve"> </v>
      </c>
      <c r="AG115" s="40">
        <f t="shared" si="35"/>
        <v>0</v>
      </c>
      <c r="AH115" s="40">
        <f t="shared" si="36"/>
        <v>0</v>
      </c>
      <c r="AR115" s="40">
        <f t="shared" si="37"/>
        <v>0</v>
      </c>
      <c r="AS115" s="40">
        <f t="shared" si="38"/>
        <v>0</v>
      </c>
      <c r="AT115" s="40">
        <f t="shared" si="39"/>
        <v>0</v>
      </c>
      <c r="AU115" s="40">
        <f t="shared" si="40"/>
        <v>0</v>
      </c>
      <c r="AX115" s="279">
        <f t="shared" si="41"/>
        <v>0</v>
      </c>
      <c r="AY115" s="279">
        <f t="shared" si="42"/>
        <v>0</v>
      </c>
      <c r="AZ115" s="40">
        <f t="shared" si="30"/>
        <v>0</v>
      </c>
      <c r="BB115" s="40">
        <f t="shared" si="46"/>
        <v>0</v>
      </c>
      <c r="BC115" s="397">
        <f t="shared" si="47"/>
        <v>0</v>
      </c>
      <c r="BD115" s="105">
        <f t="shared" si="43"/>
        <v>0</v>
      </c>
      <c r="BE115" s="105">
        <f t="shared" si="48"/>
        <v>0</v>
      </c>
      <c r="BF115" s="742">
        <f t="shared" si="31"/>
        <v>0</v>
      </c>
      <c r="BG115" s="89"/>
      <c r="BH115" s="9"/>
      <c r="BJ115" s="40">
        <f t="shared" si="49"/>
        <v>0</v>
      </c>
      <c r="BK115" s="40">
        <f t="shared" si="50"/>
        <v>1</v>
      </c>
      <c r="BL115" s="40">
        <f t="shared" si="51"/>
        <v>0</v>
      </c>
      <c r="BM115" s="40">
        <f t="shared" si="52"/>
        <v>0</v>
      </c>
      <c r="BN115" s="40">
        <f t="shared" si="53"/>
        <v>0</v>
      </c>
    </row>
    <row r="116" spans="1:66" x14ac:dyDescent="0.25">
      <c r="A116" s="379"/>
      <c r="B116" s="936"/>
      <c r="C116" s="272"/>
      <c r="D116" s="868"/>
      <c r="E116" s="873" t="str">
        <f t="shared" si="44"/>
        <v xml:space="preserve"> </v>
      </c>
      <c r="F116" s="130">
        <f t="shared" si="27"/>
        <v>0</v>
      </c>
      <c r="G116" s="128">
        <f t="shared" si="28"/>
        <v>104</v>
      </c>
      <c r="H116" s="127"/>
      <c r="I116" s="321"/>
      <c r="J116" s="97"/>
      <c r="K116" s="323"/>
      <c r="L116" s="322"/>
      <c r="M116" s="50"/>
      <c r="N116" s="87"/>
      <c r="O116" s="324"/>
      <c r="P116" s="98"/>
      <c r="Q116" s="98"/>
      <c r="R116" s="114"/>
      <c r="S116" s="753"/>
      <c r="T116" s="98"/>
      <c r="U116" s="98"/>
      <c r="V116" s="98"/>
      <c r="W116" s="99"/>
      <c r="X116" s="97"/>
      <c r="Y116" s="87"/>
      <c r="Z116" s="100"/>
      <c r="AA116" s="106">
        <f t="shared" si="32"/>
        <v>104</v>
      </c>
      <c r="AB116" s="549">
        <f t="shared" si="45"/>
        <v>0</v>
      </c>
      <c r="AC116" s="544">
        <f t="shared" si="33"/>
        <v>0</v>
      </c>
      <c r="AD116" s="174">
        <f t="shared" si="29"/>
        <v>0</v>
      </c>
      <c r="AE116" s="8"/>
      <c r="AF116" s="885" t="str">
        <f t="shared" si="34"/>
        <v xml:space="preserve"> </v>
      </c>
      <c r="AG116" s="40">
        <f t="shared" si="35"/>
        <v>0</v>
      </c>
      <c r="AH116" s="40">
        <f t="shared" si="36"/>
        <v>0</v>
      </c>
      <c r="AR116" s="40">
        <f t="shared" si="37"/>
        <v>0</v>
      </c>
      <c r="AS116" s="40">
        <f t="shared" si="38"/>
        <v>0</v>
      </c>
      <c r="AT116" s="40">
        <f t="shared" si="39"/>
        <v>0</v>
      </c>
      <c r="AU116" s="40">
        <f t="shared" si="40"/>
        <v>0</v>
      </c>
      <c r="AX116" s="279">
        <f t="shared" si="41"/>
        <v>0</v>
      </c>
      <c r="AY116" s="279">
        <f t="shared" si="42"/>
        <v>0</v>
      </c>
      <c r="AZ116" s="40">
        <f t="shared" si="30"/>
        <v>0</v>
      </c>
      <c r="BB116" s="40">
        <f t="shared" si="46"/>
        <v>0</v>
      </c>
      <c r="BC116" s="397">
        <f t="shared" si="47"/>
        <v>0</v>
      </c>
      <c r="BD116" s="105">
        <f t="shared" si="43"/>
        <v>0</v>
      </c>
      <c r="BE116" s="105">
        <f t="shared" si="48"/>
        <v>0</v>
      </c>
      <c r="BF116" s="742">
        <f t="shared" si="31"/>
        <v>0</v>
      </c>
      <c r="BG116" s="89"/>
      <c r="BH116" s="9"/>
      <c r="BJ116" s="40">
        <f t="shared" si="49"/>
        <v>0</v>
      </c>
      <c r="BK116" s="40">
        <f t="shared" si="50"/>
        <v>1</v>
      </c>
      <c r="BL116" s="40">
        <f t="shared" si="51"/>
        <v>0</v>
      </c>
      <c r="BM116" s="40">
        <f t="shared" si="52"/>
        <v>0</v>
      </c>
      <c r="BN116" s="40">
        <f t="shared" si="53"/>
        <v>0</v>
      </c>
    </row>
    <row r="117" spans="1:66" x14ac:dyDescent="0.25">
      <c r="A117" s="379"/>
      <c r="B117" s="936"/>
      <c r="C117" s="272"/>
      <c r="D117" s="868"/>
      <c r="E117" s="873" t="str">
        <f t="shared" si="44"/>
        <v xml:space="preserve"> </v>
      </c>
      <c r="F117" s="130">
        <f t="shared" si="27"/>
        <v>0</v>
      </c>
      <c r="G117" s="128">
        <f t="shared" si="28"/>
        <v>105</v>
      </c>
      <c r="H117" s="127"/>
      <c r="I117" s="321"/>
      <c r="J117" s="97"/>
      <c r="K117" s="323"/>
      <c r="L117" s="322"/>
      <c r="M117" s="50"/>
      <c r="N117" s="87"/>
      <c r="O117" s="324"/>
      <c r="P117" s="98"/>
      <c r="Q117" s="98"/>
      <c r="R117" s="114"/>
      <c r="S117" s="753"/>
      <c r="T117" s="98"/>
      <c r="U117" s="98"/>
      <c r="V117" s="98"/>
      <c r="W117" s="99"/>
      <c r="X117" s="97"/>
      <c r="Y117" s="87"/>
      <c r="Z117" s="100"/>
      <c r="AA117" s="106">
        <f t="shared" si="32"/>
        <v>105</v>
      </c>
      <c r="AB117" s="549">
        <f t="shared" si="45"/>
        <v>0</v>
      </c>
      <c r="AC117" s="544">
        <f t="shared" si="33"/>
        <v>0</v>
      </c>
      <c r="AD117" s="174">
        <f t="shared" si="29"/>
        <v>0</v>
      </c>
      <c r="AE117" s="8"/>
      <c r="AF117" s="885" t="str">
        <f t="shared" si="34"/>
        <v xml:space="preserve"> </v>
      </c>
      <c r="AG117" s="40">
        <f t="shared" si="35"/>
        <v>0</v>
      </c>
      <c r="AH117" s="40">
        <f t="shared" si="36"/>
        <v>0</v>
      </c>
      <c r="AR117" s="40">
        <f t="shared" si="37"/>
        <v>0</v>
      </c>
      <c r="AS117" s="40">
        <f t="shared" si="38"/>
        <v>0</v>
      </c>
      <c r="AT117" s="40">
        <f t="shared" si="39"/>
        <v>0</v>
      </c>
      <c r="AU117" s="40">
        <f t="shared" si="40"/>
        <v>0</v>
      </c>
      <c r="AX117" s="279">
        <f t="shared" si="41"/>
        <v>0</v>
      </c>
      <c r="AY117" s="279">
        <f t="shared" si="42"/>
        <v>0</v>
      </c>
      <c r="AZ117" s="40">
        <f t="shared" si="30"/>
        <v>0</v>
      </c>
      <c r="BB117" s="40">
        <f t="shared" si="46"/>
        <v>0</v>
      </c>
      <c r="BC117" s="397">
        <f t="shared" si="47"/>
        <v>0</v>
      </c>
      <c r="BD117" s="105">
        <f t="shared" si="43"/>
        <v>0</v>
      </c>
      <c r="BE117" s="105">
        <f t="shared" si="48"/>
        <v>0</v>
      </c>
      <c r="BF117" s="742">
        <f t="shared" si="31"/>
        <v>0</v>
      </c>
      <c r="BG117" s="89"/>
      <c r="BH117" s="9"/>
      <c r="BJ117" s="40">
        <f t="shared" si="49"/>
        <v>0</v>
      </c>
      <c r="BK117" s="40">
        <f t="shared" si="50"/>
        <v>1</v>
      </c>
      <c r="BL117" s="40">
        <f t="shared" si="51"/>
        <v>0</v>
      </c>
      <c r="BM117" s="40">
        <f t="shared" si="52"/>
        <v>0</v>
      </c>
      <c r="BN117" s="40">
        <f t="shared" si="53"/>
        <v>0</v>
      </c>
    </row>
    <row r="118" spans="1:66" x14ac:dyDescent="0.25">
      <c r="A118" s="379"/>
      <c r="B118" s="936"/>
      <c r="C118" s="272"/>
      <c r="D118" s="868"/>
      <c r="E118" s="873" t="str">
        <f t="shared" si="44"/>
        <v xml:space="preserve"> </v>
      </c>
      <c r="F118" s="130">
        <f t="shared" si="27"/>
        <v>0</v>
      </c>
      <c r="G118" s="128">
        <f t="shared" si="28"/>
        <v>106</v>
      </c>
      <c r="H118" s="127"/>
      <c r="I118" s="321"/>
      <c r="J118" s="97"/>
      <c r="K118" s="323"/>
      <c r="L118" s="322"/>
      <c r="M118" s="50"/>
      <c r="N118" s="87"/>
      <c r="O118" s="324"/>
      <c r="P118" s="98"/>
      <c r="Q118" s="98"/>
      <c r="R118" s="114"/>
      <c r="S118" s="753"/>
      <c r="T118" s="98"/>
      <c r="U118" s="98"/>
      <c r="V118" s="98"/>
      <c r="W118" s="99"/>
      <c r="X118" s="97"/>
      <c r="Y118" s="87"/>
      <c r="Z118" s="100"/>
      <c r="AA118" s="106">
        <f t="shared" si="32"/>
        <v>106</v>
      </c>
      <c r="AB118" s="549">
        <f t="shared" si="45"/>
        <v>0</v>
      </c>
      <c r="AC118" s="544">
        <f t="shared" si="33"/>
        <v>0</v>
      </c>
      <c r="AD118" s="174">
        <f t="shared" si="29"/>
        <v>0</v>
      </c>
      <c r="AE118" s="8"/>
      <c r="AF118" s="885" t="str">
        <f t="shared" si="34"/>
        <v xml:space="preserve"> </v>
      </c>
      <c r="AG118" s="40">
        <f t="shared" si="35"/>
        <v>0</v>
      </c>
      <c r="AH118" s="40">
        <f t="shared" si="36"/>
        <v>0</v>
      </c>
      <c r="AR118" s="40">
        <f t="shared" si="37"/>
        <v>0</v>
      </c>
      <c r="AS118" s="40">
        <f t="shared" si="38"/>
        <v>0</v>
      </c>
      <c r="AT118" s="40">
        <f t="shared" si="39"/>
        <v>0</v>
      </c>
      <c r="AU118" s="40">
        <f t="shared" si="40"/>
        <v>0</v>
      </c>
      <c r="AX118" s="279">
        <f t="shared" si="41"/>
        <v>0</v>
      </c>
      <c r="AY118" s="279">
        <f t="shared" si="42"/>
        <v>0</v>
      </c>
      <c r="AZ118" s="40">
        <f t="shared" si="30"/>
        <v>0</v>
      </c>
      <c r="BB118" s="40">
        <f t="shared" si="46"/>
        <v>0</v>
      </c>
      <c r="BC118" s="397">
        <f t="shared" si="47"/>
        <v>0</v>
      </c>
      <c r="BD118" s="105">
        <f t="shared" si="43"/>
        <v>0</v>
      </c>
      <c r="BE118" s="105">
        <f t="shared" si="48"/>
        <v>0</v>
      </c>
      <c r="BF118" s="742">
        <f t="shared" si="31"/>
        <v>0</v>
      </c>
      <c r="BG118" s="89"/>
      <c r="BH118" s="9"/>
      <c r="BJ118" s="40">
        <f t="shared" si="49"/>
        <v>0</v>
      </c>
      <c r="BK118" s="40">
        <f t="shared" si="50"/>
        <v>1</v>
      </c>
      <c r="BL118" s="40">
        <f t="shared" si="51"/>
        <v>0</v>
      </c>
      <c r="BM118" s="40">
        <f t="shared" si="52"/>
        <v>0</v>
      </c>
      <c r="BN118" s="40">
        <f t="shared" si="53"/>
        <v>0</v>
      </c>
    </row>
    <row r="119" spans="1:66" x14ac:dyDescent="0.25">
      <c r="A119" s="379"/>
      <c r="B119" s="936"/>
      <c r="C119" s="272"/>
      <c r="D119" s="868"/>
      <c r="E119" s="873" t="str">
        <f t="shared" si="44"/>
        <v xml:space="preserve"> </v>
      </c>
      <c r="F119" s="130">
        <f t="shared" si="27"/>
        <v>0</v>
      </c>
      <c r="G119" s="128">
        <f t="shared" si="28"/>
        <v>107</v>
      </c>
      <c r="H119" s="127"/>
      <c r="I119" s="321"/>
      <c r="J119" s="97"/>
      <c r="K119" s="323"/>
      <c r="L119" s="322"/>
      <c r="M119" s="50"/>
      <c r="N119" s="87"/>
      <c r="O119" s="324"/>
      <c r="P119" s="98"/>
      <c r="Q119" s="98"/>
      <c r="R119" s="114"/>
      <c r="S119" s="753"/>
      <c r="T119" s="98"/>
      <c r="U119" s="98"/>
      <c r="V119" s="98"/>
      <c r="W119" s="99"/>
      <c r="X119" s="97"/>
      <c r="Y119" s="87"/>
      <c r="Z119" s="100"/>
      <c r="AA119" s="106">
        <f t="shared" si="32"/>
        <v>107</v>
      </c>
      <c r="AB119" s="549">
        <f t="shared" si="45"/>
        <v>0</v>
      </c>
      <c r="AC119" s="544">
        <f t="shared" si="33"/>
        <v>0</v>
      </c>
      <c r="AD119" s="174">
        <f t="shared" si="29"/>
        <v>0</v>
      </c>
      <c r="AE119" s="8"/>
      <c r="AF119" s="885" t="str">
        <f t="shared" si="34"/>
        <v xml:space="preserve"> </v>
      </c>
      <c r="AG119" s="40">
        <f t="shared" si="35"/>
        <v>0</v>
      </c>
      <c r="AH119" s="40">
        <f t="shared" si="36"/>
        <v>0</v>
      </c>
      <c r="AR119" s="40">
        <f t="shared" si="37"/>
        <v>0</v>
      </c>
      <c r="AS119" s="40">
        <f t="shared" si="38"/>
        <v>0</v>
      </c>
      <c r="AT119" s="40">
        <f t="shared" si="39"/>
        <v>0</v>
      </c>
      <c r="AU119" s="40">
        <f t="shared" si="40"/>
        <v>0</v>
      </c>
      <c r="AX119" s="279">
        <f t="shared" si="41"/>
        <v>0</v>
      </c>
      <c r="AY119" s="279">
        <f t="shared" si="42"/>
        <v>0</v>
      </c>
      <c r="AZ119" s="40">
        <f t="shared" si="30"/>
        <v>0</v>
      </c>
      <c r="BB119" s="40">
        <f t="shared" si="46"/>
        <v>0</v>
      </c>
      <c r="BC119" s="397">
        <f t="shared" si="47"/>
        <v>0</v>
      </c>
      <c r="BD119" s="105">
        <f t="shared" si="43"/>
        <v>0</v>
      </c>
      <c r="BE119" s="105">
        <f t="shared" si="48"/>
        <v>0</v>
      </c>
      <c r="BF119" s="742">
        <f t="shared" si="31"/>
        <v>0</v>
      </c>
      <c r="BG119" s="89"/>
      <c r="BH119" s="9"/>
      <c r="BJ119" s="40">
        <f t="shared" si="49"/>
        <v>0</v>
      </c>
      <c r="BK119" s="40">
        <f t="shared" si="50"/>
        <v>1</v>
      </c>
      <c r="BL119" s="40">
        <f t="shared" si="51"/>
        <v>0</v>
      </c>
      <c r="BM119" s="40">
        <f t="shared" si="52"/>
        <v>0</v>
      </c>
      <c r="BN119" s="40">
        <f t="shared" si="53"/>
        <v>0</v>
      </c>
    </row>
    <row r="120" spans="1:66" x14ac:dyDescent="0.25">
      <c r="A120" s="379"/>
      <c r="B120" s="936"/>
      <c r="C120" s="272"/>
      <c r="D120" s="868"/>
      <c r="E120" s="873" t="str">
        <f t="shared" si="44"/>
        <v xml:space="preserve"> </v>
      </c>
      <c r="F120" s="130">
        <f t="shared" si="27"/>
        <v>0</v>
      </c>
      <c r="G120" s="128">
        <f t="shared" si="28"/>
        <v>108</v>
      </c>
      <c r="H120" s="127"/>
      <c r="I120" s="321"/>
      <c r="J120" s="97"/>
      <c r="K120" s="323"/>
      <c r="L120" s="322"/>
      <c r="M120" s="50"/>
      <c r="N120" s="87"/>
      <c r="O120" s="324"/>
      <c r="P120" s="98"/>
      <c r="Q120" s="98"/>
      <c r="R120" s="114"/>
      <c r="S120" s="753"/>
      <c r="T120" s="98"/>
      <c r="U120" s="98"/>
      <c r="V120" s="98"/>
      <c r="W120" s="99"/>
      <c r="X120" s="97"/>
      <c r="Y120" s="87"/>
      <c r="Z120" s="100"/>
      <c r="AA120" s="106">
        <f t="shared" si="32"/>
        <v>108</v>
      </c>
      <c r="AB120" s="549">
        <f t="shared" si="45"/>
        <v>0</v>
      </c>
      <c r="AC120" s="544">
        <f t="shared" si="33"/>
        <v>0</v>
      </c>
      <c r="AD120" s="174">
        <f t="shared" si="29"/>
        <v>0</v>
      </c>
      <c r="AE120" s="8"/>
      <c r="AF120" s="885" t="str">
        <f t="shared" si="34"/>
        <v xml:space="preserve"> </v>
      </c>
      <c r="AG120" s="40">
        <f t="shared" si="35"/>
        <v>0</v>
      </c>
      <c r="AH120" s="40">
        <f t="shared" si="36"/>
        <v>0</v>
      </c>
      <c r="AR120" s="40">
        <f t="shared" si="37"/>
        <v>0</v>
      </c>
      <c r="AS120" s="40">
        <f t="shared" si="38"/>
        <v>0</v>
      </c>
      <c r="AT120" s="40">
        <f t="shared" si="39"/>
        <v>0</v>
      </c>
      <c r="AU120" s="40">
        <f t="shared" si="40"/>
        <v>0</v>
      </c>
      <c r="AX120" s="279">
        <f t="shared" si="41"/>
        <v>0</v>
      </c>
      <c r="AY120" s="279">
        <f t="shared" si="42"/>
        <v>0</v>
      </c>
      <c r="AZ120" s="40">
        <f t="shared" si="30"/>
        <v>0</v>
      </c>
      <c r="BB120" s="40">
        <f t="shared" si="46"/>
        <v>0</v>
      </c>
      <c r="BC120" s="397">
        <f t="shared" si="47"/>
        <v>0</v>
      </c>
      <c r="BD120" s="105">
        <f t="shared" si="43"/>
        <v>0</v>
      </c>
      <c r="BE120" s="105">
        <f t="shared" si="48"/>
        <v>0</v>
      </c>
      <c r="BF120" s="742">
        <f t="shared" si="31"/>
        <v>0</v>
      </c>
      <c r="BG120" s="89"/>
      <c r="BH120" s="9"/>
      <c r="BJ120" s="40">
        <f t="shared" si="49"/>
        <v>0</v>
      </c>
      <c r="BK120" s="40">
        <f t="shared" si="50"/>
        <v>1</v>
      </c>
      <c r="BL120" s="40">
        <f t="shared" si="51"/>
        <v>0</v>
      </c>
      <c r="BM120" s="40">
        <f t="shared" si="52"/>
        <v>0</v>
      </c>
      <c r="BN120" s="40">
        <f t="shared" si="53"/>
        <v>0</v>
      </c>
    </row>
    <row r="121" spans="1:66" x14ac:dyDescent="0.25">
      <c r="A121" s="379"/>
      <c r="B121" s="936"/>
      <c r="C121" s="272"/>
      <c r="D121" s="868"/>
      <c r="E121" s="873" t="str">
        <f t="shared" si="44"/>
        <v xml:space="preserve"> </v>
      </c>
      <c r="F121" s="130">
        <f t="shared" si="27"/>
        <v>0</v>
      </c>
      <c r="G121" s="128">
        <f t="shared" si="28"/>
        <v>109</v>
      </c>
      <c r="H121" s="127"/>
      <c r="I121" s="321"/>
      <c r="J121" s="97"/>
      <c r="K121" s="323"/>
      <c r="L121" s="322"/>
      <c r="M121" s="50"/>
      <c r="N121" s="87"/>
      <c r="O121" s="324"/>
      <c r="P121" s="98"/>
      <c r="Q121" s="98"/>
      <c r="R121" s="114"/>
      <c r="S121" s="753"/>
      <c r="T121" s="98"/>
      <c r="U121" s="98"/>
      <c r="V121" s="98"/>
      <c r="W121" s="99"/>
      <c r="X121" s="97"/>
      <c r="Y121" s="87"/>
      <c r="Z121" s="100"/>
      <c r="AA121" s="106">
        <f t="shared" si="32"/>
        <v>109</v>
      </c>
      <c r="AB121" s="549">
        <f t="shared" si="45"/>
        <v>0</v>
      </c>
      <c r="AC121" s="544">
        <f t="shared" si="33"/>
        <v>0</v>
      </c>
      <c r="AD121" s="174">
        <f t="shared" si="29"/>
        <v>0</v>
      </c>
      <c r="AE121" s="8"/>
      <c r="AF121" s="885" t="str">
        <f t="shared" si="34"/>
        <v xml:space="preserve"> </v>
      </c>
      <c r="AG121" s="40">
        <f t="shared" si="35"/>
        <v>0</v>
      </c>
      <c r="AH121" s="40">
        <f t="shared" si="36"/>
        <v>0</v>
      </c>
      <c r="AR121" s="40">
        <f t="shared" si="37"/>
        <v>0</v>
      </c>
      <c r="AS121" s="40">
        <f t="shared" si="38"/>
        <v>0</v>
      </c>
      <c r="AT121" s="40">
        <f t="shared" si="39"/>
        <v>0</v>
      </c>
      <c r="AU121" s="40">
        <f t="shared" si="40"/>
        <v>0</v>
      </c>
      <c r="AX121" s="279">
        <f t="shared" si="41"/>
        <v>0</v>
      </c>
      <c r="AY121" s="279">
        <f t="shared" si="42"/>
        <v>0</v>
      </c>
      <c r="AZ121" s="40">
        <f t="shared" si="30"/>
        <v>0</v>
      </c>
      <c r="BB121" s="40">
        <f t="shared" si="46"/>
        <v>0</v>
      </c>
      <c r="BC121" s="397">
        <f t="shared" si="47"/>
        <v>0</v>
      </c>
      <c r="BD121" s="105">
        <f t="shared" si="43"/>
        <v>0</v>
      </c>
      <c r="BE121" s="105">
        <f t="shared" si="48"/>
        <v>0</v>
      </c>
      <c r="BF121" s="742">
        <f t="shared" si="31"/>
        <v>0</v>
      </c>
      <c r="BG121" s="89"/>
      <c r="BH121" s="9"/>
      <c r="BJ121" s="40">
        <f t="shared" si="49"/>
        <v>0</v>
      </c>
      <c r="BK121" s="40">
        <f t="shared" si="50"/>
        <v>1</v>
      </c>
      <c r="BL121" s="40">
        <f t="shared" si="51"/>
        <v>0</v>
      </c>
      <c r="BM121" s="40">
        <f t="shared" si="52"/>
        <v>0</v>
      </c>
      <c r="BN121" s="40">
        <f t="shared" si="53"/>
        <v>0</v>
      </c>
    </row>
    <row r="122" spans="1:66" x14ac:dyDescent="0.25">
      <c r="A122" s="379"/>
      <c r="B122" s="936"/>
      <c r="C122" s="272"/>
      <c r="D122" s="868"/>
      <c r="E122" s="873" t="str">
        <f t="shared" si="44"/>
        <v xml:space="preserve"> </v>
      </c>
      <c r="F122" s="130">
        <f t="shared" si="27"/>
        <v>0</v>
      </c>
      <c r="G122" s="128">
        <f t="shared" si="28"/>
        <v>110</v>
      </c>
      <c r="H122" s="127"/>
      <c r="I122" s="321"/>
      <c r="J122" s="97"/>
      <c r="K122" s="323"/>
      <c r="L122" s="322"/>
      <c r="M122" s="50"/>
      <c r="N122" s="87"/>
      <c r="O122" s="324"/>
      <c r="P122" s="98"/>
      <c r="Q122" s="98"/>
      <c r="R122" s="114"/>
      <c r="S122" s="753"/>
      <c r="T122" s="98"/>
      <c r="U122" s="98"/>
      <c r="V122" s="98"/>
      <c r="W122" s="99"/>
      <c r="X122" s="97"/>
      <c r="Y122" s="87"/>
      <c r="Z122" s="100"/>
      <c r="AA122" s="106">
        <f t="shared" si="32"/>
        <v>110</v>
      </c>
      <c r="AB122" s="549">
        <f t="shared" si="45"/>
        <v>0</v>
      </c>
      <c r="AC122" s="544">
        <f t="shared" si="33"/>
        <v>0</v>
      </c>
      <c r="AD122" s="174">
        <f t="shared" si="29"/>
        <v>0</v>
      </c>
      <c r="AE122" s="8"/>
      <c r="AF122" s="885" t="str">
        <f t="shared" si="34"/>
        <v xml:space="preserve"> </v>
      </c>
      <c r="AG122" s="40">
        <f t="shared" si="35"/>
        <v>0</v>
      </c>
      <c r="AH122" s="40">
        <f t="shared" si="36"/>
        <v>0</v>
      </c>
      <c r="AR122" s="40">
        <f t="shared" si="37"/>
        <v>0</v>
      </c>
      <c r="AS122" s="40">
        <f t="shared" si="38"/>
        <v>0</v>
      </c>
      <c r="AT122" s="40">
        <f t="shared" si="39"/>
        <v>0</v>
      </c>
      <c r="AU122" s="40">
        <f t="shared" si="40"/>
        <v>0</v>
      </c>
      <c r="AX122" s="279">
        <f t="shared" si="41"/>
        <v>0</v>
      </c>
      <c r="AY122" s="279">
        <f t="shared" si="42"/>
        <v>0</v>
      </c>
      <c r="AZ122" s="40">
        <f t="shared" si="30"/>
        <v>0</v>
      </c>
      <c r="BB122" s="40">
        <f t="shared" si="46"/>
        <v>0</v>
      </c>
      <c r="BC122" s="397">
        <f t="shared" si="47"/>
        <v>0</v>
      </c>
      <c r="BD122" s="105">
        <f t="shared" si="43"/>
        <v>0</v>
      </c>
      <c r="BE122" s="105">
        <f t="shared" si="48"/>
        <v>0</v>
      </c>
      <c r="BF122" s="742">
        <f t="shared" si="31"/>
        <v>0</v>
      </c>
      <c r="BG122" s="89"/>
      <c r="BH122" s="9"/>
      <c r="BJ122" s="40">
        <f t="shared" si="49"/>
        <v>0</v>
      </c>
      <c r="BK122" s="40">
        <f t="shared" si="50"/>
        <v>1</v>
      </c>
      <c r="BL122" s="40">
        <f t="shared" si="51"/>
        <v>0</v>
      </c>
      <c r="BM122" s="40">
        <f t="shared" si="52"/>
        <v>0</v>
      </c>
      <c r="BN122" s="40">
        <f t="shared" si="53"/>
        <v>0</v>
      </c>
    </row>
    <row r="123" spans="1:66" x14ac:dyDescent="0.25">
      <c r="A123" s="379"/>
      <c r="B123" s="936"/>
      <c r="C123" s="272"/>
      <c r="D123" s="868"/>
      <c r="E123" s="873" t="str">
        <f t="shared" si="44"/>
        <v xml:space="preserve"> </v>
      </c>
      <c r="F123" s="130">
        <f t="shared" si="27"/>
        <v>0</v>
      </c>
      <c r="G123" s="128">
        <f t="shared" si="28"/>
        <v>111</v>
      </c>
      <c r="H123" s="127"/>
      <c r="I123" s="321"/>
      <c r="J123" s="97"/>
      <c r="K123" s="323"/>
      <c r="L123" s="322"/>
      <c r="M123" s="50"/>
      <c r="N123" s="87"/>
      <c r="O123" s="324"/>
      <c r="P123" s="98"/>
      <c r="Q123" s="98"/>
      <c r="R123" s="114"/>
      <c r="S123" s="753"/>
      <c r="T123" s="98"/>
      <c r="U123" s="98"/>
      <c r="V123" s="98"/>
      <c r="W123" s="99"/>
      <c r="X123" s="97"/>
      <c r="Y123" s="87"/>
      <c r="Z123" s="100"/>
      <c r="AA123" s="106">
        <f t="shared" si="32"/>
        <v>111</v>
      </c>
      <c r="AB123" s="549">
        <f t="shared" si="45"/>
        <v>0</v>
      </c>
      <c r="AC123" s="544">
        <f t="shared" si="33"/>
        <v>0</v>
      </c>
      <c r="AD123" s="174">
        <f t="shared" si="29"/>
        <v>0</v>
      </c>
      <c r="AE123" s="8"/>
      <c r="AF123" s="885" t="str">
        <f t="shared" si="34"/>
        <v xml:space="preserve"> </v>
      </c>
      <c r="AG123" s="40">
        <f t="shared" si="35"/>
        <v>0</v>
      </c>
      <c r="AH123" s="40">
        <f t="shared" si="36"/>
        <v>0</v>
      </c>
      <c r="AR123" s="40">
        <f t="shared" si="37"/>
        <v>0</v>
      </c>
      <c r="AS123" s="40">
        <f t="shared" si="38"/>
        <v>0</v>
      </c>
      <c r="AT123" s="40">
        <f t="shared" si="39"/>
        <v>0</v>
      </c>
      <c r="AU123" s="40">
        <f t="shared" si="40"/>
        <v>0</v>
      </c>
      <c r="AX123" s="279">
        <f t="shared" si="41"/>
        <v>0</v>
      </c>
      <c r="AY123" s="279">
        <f t="shared" si="42"/>
        <v>0</v>
      </c>
      <c r="AZ123" s="40">
        <f t="shared" si="30"/>
        <v>0</v>
      </c>
      <c r="BB123" s="40">
        <f t="shared" si="46"/>
        <v>0</v>
      </c>
      <c r="BC123" s="397">
        <f t="shared" si="47"/>
        <v>0</v>
      </c>
      <c r="BD123" s="105">
        <f t="shared" si="43"/>
        <v>0</v>
      </c>
      <c r="BE123" s="105">
        <f t="shared" si="48"/>
        <v>0</v>
      </c>
      <c r="BF123" s="742">
        <f t="shared" si="31"/>
        <v>0</v>
      </c>
      <c r="BG123" s="89"/>
      <c r="BH123" s="9"/>
      <c r="BJ123" s="40">
        <f t="shared" si="49"/>
        <v>0</v>
      </c>
      <c r="BK123" s="40">
        <f t="shared" si="50"/>
        <v>1</v>
      </c>
      <c r="BL123" s="40">
        <f t="shared" si="51"/>
        <v>0</v>
      </c>
      <c r="BM123" s="40">
        <f t="shared" si="52"/>
        <v>0</v>
      </c>
      <c r="BN123" s="40">
        <f t="shared" si="53"/>
        <v>0</v>
      </c>
    </row>
    <row r="124" spans="1:66" x14ac:dyDescent="0.25">
      <c r="A124" s="379"/>
      <c r="B124" s="936"/>
      <c r="C124" s="272"/>
      <c r="D124" s="868"/>
      <c r="E124" s="873" t="str">
        <f t="shared" si="44"/>
        <v xml:space="preserve"> </v>
      </c>
      <c r="F124" s="130">
        <f t="shared" si="27"/>
        <v>0</v>
      </c>
      <c r="G124" s="128">
        <f t="shared" si="28"/>
        <v>112</v>
      </c>
      <c r="H124" s="127"/>
      <c r="I124" s="321"/>
      <c r="J124" s="97"/>
      <c r="K124" s="323"/>
      <c r="L124" s="322"/>
      <c r="M124" s="50"/>
      <c r="N124" s="87"/>
      <c r="O124" s="324"/>
      <c r="P124" s="98"/>
      <c r="Q124" s="98"/>
      <c r="R124" s="114"/>
      <c r="S124" s="753"/>
      <c r="T124" s="98"/>
      <c r="U124" s="98"/>
      <c r="V124" s="98"/>
      <c r="W124" s="99"/>
      <c r="X124" s="97"/>
      <c r="Y124" s="87"/>
      <c r="Z124" s="100"/>
      <c r="AA124" s="106">
        <f t="shared" si="32"/>
        <v>112</v>
      </c>
      <c r="AB124" s="549">
        <f t="shared" si="45"/>
        <v>0</v>
      </c>
      <c r="AC124" s="544">
        <f t="shared" si="33"/>
        <v>0</v>
      </c>
      <c r="AD124" s="174">
        <f t="shared" si="29"/>
        <v>0</v>
      </c>
      <c r="AE124" s="8"/>
      <c r="AF124" s="885" t="str">
        <f t="shared" si="34"/>
        <v xml:space="preserve"> </v>
      </c>
      <c r="AG124" s="40">
        <f t="shared" si="35"/>
        <v>0</v>
      </c>
      <c r="AH124" s="40">
        <f t="shared" si="36"/>
        <v>0</v>
      </c>
      <c r="AR124" s="40">
        <f t="shared" si="37"/>
        <v>0</v>
      </c>
      <c r="AS124" s="40">
        <f t="shared" si="38"/>
        <v>0</v>
      </c>
      <c r="AT124" s="40">
        <f t="shared" si="39"/>
        <v>0</v>
      </c>
      <c r="AU124" s="40">
        <f t="shared" si="40"/>
        <v>0</v>
      </c>
      <c r="AX124" s="279">
        <f t="shared" si="41"/>
        <v>0</v>
      </c>
      <c r="AY124" s="279">
        <f t="shared" si="42"/>
        <v>0</v>
      </c>
      <c r="AZ124" s="40">
        <f t="shared" si="30"/>
        <v>0</v>
      </c>
      <c r="BB124" s="40">
        <f t="shared" si="46"/>
        <v>0</v>
      </c>
      <c r="BC124" s="397">
        <f t="shared" si="47"/>
        <v>0</v>
      </c>
      <c r="BD124" s="105">
        <f t="shared" si="43"/>
        <v>0</v>
      </c>
      <c r="BE124" s="105">
        <f t="shared" si="48"/>
        <v>0</v>
      </c>
      <c r="BF124" s="742">
        <f t="shared" si="31"/>
        <v>0</v>
      </c>
      <c r="BG124" s="89"/>
      <c r="BH124" s="9"/>
      <c r="BJ124" s="40">
        <f t="shared" si="49"/>
        <v>0</v>
      </c>
      <c r="BK124" s="40">
        <f t="shared" si="50"/>
        <v>1</v>
      </c>
      <c r="BL124" s="40">
        <f t="shared" si="51"/>
        <v>0</v>
      </c>
      <c r="BM124" s="40">
        <f t="shared" si="52"/>
        <v>0</v>
      </c>
      <c r="BN124" s="40">
        <f t="shared" si="53"/>
        <v>0</v>
      </c>
    </row>
    <row r="125" spans="1:66" x14ac:dyDescent="0.25">
      <c r="A125" s="379"/>
      <c r="B125" s="936"/>
      <c r="C125" s="272"/>
      <c r="D125" s="868"/>
      <c r="E125" s="873" t="str">
        <f t="shared" si="44"/>
        <v xml:space="preserve"> </v>
      </c>
      <c r="F125" s="130">
        <f t="shared" si="27"/>
        <v>0</v>
      </c>
      <c r="G125" s="128">
        <f t="shared" si="28"/>
        <v>113</v>
      </c>
      <c r="H125" s="127"/>
      <c r="I125" s="321"/>
      <c r="J125" s="97"/>
      <c r="K125" s="323"/>
      <c r="L125" s="322"/>
      <c r="M125" s="50"/>
      <c r="N125" s="87"/>
      <c r="O125" s="324"/>
      <c r="P125" s="98"/>
      <c r="Q125" s="98"/>
      <c r="R125" s="114"/>
      <c r="S125" s="753"/>
      <c r="T125" s="98"/>
      <c r="U125" s="98"/>
      <c r="V125" s="98"/>
      <c r="W125" s="99"/>
      <c r="X125" s="97"/>
      <c r="Y125" s="87"/>
      <c r="Z125" s="100"/>
      <c r="AA125" s="106">
        <f t="shared" si="32"/>
        <v>113</v>
      </c>
      <c r="AB125" s="549">
        <f t="shared" si="45"/>
        <v>0</v>
      </c>
      <c r="AC125" s="544">
        <f t="shared" si="33"/>
        <v>0</v>
      </c>
      <c r="AD125" s="174">
        <f t="shared" si="29"/>
        <v>0</v>
      </c>
      <c r="AE125" s="8"/>
      <c r="AF125" s="885" t="str">
        <f t="shared" si="34"/>
        <v xml:space="preserve"> </v>
      </c>
      <c r="AG125" s="40">
        <f t="shared" si="35"/>
        <v>0</v>
      </c>
      <c r="AH125" s="40">
        <f t="shared" si="36"/>
        <v>0</v>
      </c>
      <c r="AR125" s="40">
        <f t="shared" si="37"/>
        <v>0</v>
      </c>
      <c r="AS125" s="40">
        <f t="shared" si="38"/>
        <v>0</v>
      </c>
      <c r="AT125" s="40">
        <f t="shared" si="39"/>
        <v>0</v>
      </c>
      <c r="AU125" s="40">
        <f t="shared" si="40"/>
        <v>0</v>
      </c>
      <c r="AX125" s="279">
        <f t="shared" si="41"/>
        <v>0</v>
      </c>
      <c r="AY125" s="279">
        <f t="shared" si="42"/>
        <v>0</v>
      </c>
      <c r="AZ125" s="40">
        <f t="shared" si="30"/>
        <v>0</v>
      </c>
      <c r="BB125" s="40">
        <f t="shared" si="46"/>
        <v>0</v>
      </c>
      <c r="BC125" s="397">
        <f t="shared" si="47"/>
        <v>0</v>
      </c>
      <c r="BD125" s="105">
        <f t="shared" si="43"/>
        <v>0</v>
      </c>
      <c r="BE125" s="105">
        <f t="shared" si="48"/>
        <v>0</v>
      </c>
      <c r="BF125" s="742">
        <f t="shared" si="31"/>
        <v>0</v>
      </c>
      <c r="BG125" s="89"/>
      <c r="BH125" s="9"/>
      <c r="BJ125" s="40">
        <f t="shared" si="49"/>
        <v>0</v>
      </c>
      <c r="BK125" s="40">
        <f t="shared" si="50"/>
        <v>1</v>
      </c>
      <c r="BL125" s="40">
        <f t="shared" si="51"/>
        <v>0</v>
      </c>
      <c r="BM125" s="40">
        <f t="shared" si="52"/>
        <v>0</v>
      </c>
      <c r="BN125" s="40">
        <f t="shared" si="53"/>
        <v>0</v>
      </c>
    </row>
    <row r="126" spans="1:66" x14ac:dyDescent="0.25">
      <c r="A126" s="379"/>
      <c r="B126" s="936"/>
      <c r="C126" s="272"/>
      <c r="D126" s="868"/>
      <c r="E126" s="873" t="str">
        <f t="shared" si="44"/>
        <v xml:space="preserve"> </v>
      </c>
      <c r="F126" s="130">
        <f t="shared" si="27"/>
        <v>0</v>
      </c>
      <c r="G126" s="128">
        <f t="shared" si="28"/>
        <v>114</v>
      </c>
      <c r="H126" s="127"/>
      <c r="I126" s="321"/>
      <c r="J126" s="97"/>
      <c r="K126" s="323"/>
      <c r="L126" s="322"/>
      <c r="M126" s="50"/>
      <c r="N126" s="87"/>
      <c r="O126" s="324"/>
      <c r="P126" s="98"/>
      <c r="Q126" s="98"/>
      <c r="R126" s="114"/>
      <c r="S126" s="753"/>
      <c r="T126" s="98"/>
      <c r="U126" s="98"/>
      <c r="V126" s="98"/>
      <c r="W126" s="99"/>
      <c r="X126" s="97"/>
      <c r="Y126" s="87"/>
      <c r="Z126" s="100"/>
      <c r="AA126" s="106">
        <f t="shared" si="32"/>
        <v>114</v>
      </c>
      <c r="AB126" s="549">
        <f t="shared" si="45"/>
        <v>0</v>
      </c>
      <c r="AC126" s="544">
        <f t="shared" si="33"/>
        <v>0</v>
      </c>
      <c r="AD126" s="174">
        <f t="shared" si="29"/>
        <v>0</v>
      </c>
      <c r="AE126" s="8"/>
      <c r="AF126" s="885" t="str">
        <f t="shared" si="34"/>
        <v xml:space="preserve"> </v>
      </c>
      <c r="AG126" s="40">
        <f t="shared" si="35"/>
        <v>0</v>
      </c>
      <c r="AH126" s="40">
        <f t="shared" si="36"/>
        <v>0</v>
      </c>
      <c r="AR126" s="40">
        <f t="shared" si="37"/>
        <v>0</v>
      </c>
      <c r="AS126" s="40">
        <f t="shared" si="38"/>
        <v>0</v>
      </c>
      <c r="AT126" s="40">
        <f t="shared" si="39"/>
        <v>0</v>
      </c>
      <c r="AU126" s="40">
        <f t="shared" si="40"/>
        <v>0</v>
      </c>
      <c r="AX126" s="279">
        <f t="shared" si="41"/>
        <v>0</v>
      </c>
      <c r="AY126" s="279">
        <f t="shared" si="42"/>
        <v>0</v>
      </c>
      <c r="AZ126" s="40">
        <f t="shared" si="30"/>
        <v>0</v>
      </c>
      <c r="BB126" s="40">
        <f t="shared" si="46"/>
        <v>0</v>
      </c>
      <c r="BC126" s="397">
        <f t="shared" si="47"/>
        <v>0</v>
      </c>
      <c r="BD126" s="105">
        <f t="shared" si="43"/>
        <v>0</v>
      </c>
      <c r="BE126" s="105">
        <f t="shared" si="48"/>
        <v>0</v>
      </c>
      <c r="BF126" s="742">
        <f t="shared" si="31"/>
        <v>0</v>
      </c>
      <c r="BG126" s="89"/>
      <c r="BH126" s="9"/>
      <c r="BJ126" s="40">
        <f t="shared" si="49"/>
        <v>0</v>
      </c>
      <c r="BK126" s="40">
        <f t="shared" si="50"/>
        <v>1</v>
      </c>
      <c r="BL126" s="40">
        <f t="shared" si="51"/>
        <v>0</v>
      </c>
      <c r="BM126" s="40">
        <f t="shared" si="52"/>
        <v>0</v>
      </c>
      <c r="BN126" s="40">
        <f t="shared" si="53"/>
        <v>0</v>
      </c>
    </row>
    <row r="127" spans="1:66" x14ac:dyDescent="0.25">
      <c r="A127" s="379"/>
      <c r="B127" s="936"/>
      <c r="C127" s="272"/>
      <c r="D127" s="868"/>
      <c r="E127" s="873" t="str">
        <f t="shared" si="44"/>
        <v xml:space="preserve"> </v>
      </c>
      <c r="F127" s="130">
        <f t="shared" si="27"/>
        <v>0</v>
      </c>
      <c r="G127" s="128">
        <f t="shared" si="28"/>
        <v>115</v>
      </c>
      <c r="H127" s="127"/>
      <c r="I127" s="321"/>
      <c r="J127" s="97"/>
      <c r="K127" s="323"/>
      <c r="L127" s="322"/>
      <c r="M127" s="50"/>
      <c r="N127" s="87"/>
      <c r="O127" s="324"/>
      <c r="P127" s="98"/>
      <c r="Q127" s="98"/>
      <c r="R127" s="114"/>
      <c r="S127" s="753"/>
      <c r="T127" s="98"/>
      <c r="U127" s="98"/>
      <c r="V127" s="98"/>
      <c r="W127" s="99"/>
      <c r="X127" s="97"/>
      <c r="Y127" s="87"/>
      <c r="Z127" s="100"/>
      <c r="AA127" s="106">
        <f t="shared" si="32"/>
        <v>115</v>
      </c>
      <c r="AB127" s="549">
        <f t="shared" si="45"/>
        <v>0</v>
      </c>
      <c r="AC127" s="544">
        <f t="shared" si="33"/>
        <v>0</v>
      </c>
      <c r="AD127" s="174">
        <f t="shared" si="29"/>
        <v>0</v>
      </c>
      <c r="AE127" s="8"/>
      <c r="AF127" s="885" t="str">
        <f t="shared" si="34"/>
        <v xml:space="preserve"> </v>
      </c>
      <c r="AG127" s="40">
        <f t="shared" si="35"/>
        <v>0</v>
      </c>
      <c r="AH127" s="40">
        <f t="shared" si="36"/>
        <v>0</v>
      </c>
      <c r="AR127" s="40">
        <f t="shared" si="37"/>
        <v>0</v>
      </c>
      <c r="AS127" s="40">
        <f t="shared" si="38"/>
        <v>0</v>
      </c>
      <c r="AT127" s="40">
        <f t="shared" si="39"/>
        <v>0</v>
      </c>
      <c r="AU127" s="40">
        <f t="shared" si="40"/>
        <v>0</v>
      </c>
      <c r="AX127" s="279">
        <f t="shared" si="41"/>
        <v>0</v>
      </c>
      <c r="AY127" s="279">
        <f t="shared" si="42"/>
        <v>0</v>
      </c>
      <c r="AZ127" s="40">
        <f t="shared" si="30"/>
        <v>0</v>
      </c>
      <c r="BB127" s="40">
        <f t="shared" si="46"/>
        <v>0</v>
      </c>
      <c r="BC127" s="397">
        <f t="shared" si="47"/>
        <v>0</v>
      </c>
      <c r="BD127" s="105">
        <f t="shared" si="43"/>
        <v>0</v>
      </c>
      <c r="BE127" s="105">
        <f t="shared" si="48"/>
        <v>0</v>
      </c>
      <c r="BF127" s="742">
        <f t="shared" si="31"/>
        <v>0</v>
      </c>
      <c r="BG127" s="89"/>
      <c r="BH127" s="9"/>
      <c r="BJ127" s="40">
        <f t="shared" si="49"/>
        <v>0</v>
      </c>
      <c r="BK127" s="40">
        <f t="shared" si="50"/>
        <v>1</v>
      </c>
      <c r="BL127" s="40">
        <f t="shared" si="51"/>
        <v>0</v>
      </c>
      <c r="BM127" s="40">
        <f t="shared" si="52"/>
        <v>0</v>
      </c>
      <c r="BN127" s="40">
        <f t="shared" si="53"/>
        <v>0</v>
      </c>
    </row>
    <row r="128" spans="1:66" x14ac:dyDescent="0.25">
      <c r="A128" s="379"/>
      <c r="B128" s="936"/>
      <c r="C128" s="272"/>
      <c r="D128" s="868"/>
      <c r="E128" s="873" t="str">
        <f t="shared" si="44"/>
        <v xml:space="preserve"> </v>
      </c>
      <c r="F128" s="130">
        <f t="shared" si="27"/>
        <v>0</v>
      </c>
      <c r="G128" s="128">
        <f t="shared" si="28"/>
        <v>116</v>
      </c>
      <c r="H128" s="127"/>
      <c r="I128" s="321"/>
      <c r="J128" s="97"/>
      <c r="K128" s="323"/>
      <c r="L128" s="322"/>
      <c r="M128" s="50"/>
      <c r="N128" s="87"/>
      <c r="O128" s="324"/>
      <c r="P128" s="98"/>
      <c r="Q128" s="98"/>
      <c r="R128" s="114"/>
      <c r="S128" s="753"/>
      <c r="T128" s="98"/>
      <c r="U128" s="98"/>
      <c r="V128" s="98"/>
      <c r="W128" s="99"/>
      <c r="X128" s="97"/>
      <c r="Y128" s="87"/>
      <c r="Z128" s="100"/>
      <c r="AA128" s="106">
        <f t="shared" si="32"/>
        <v>116</v>
      </c>
      <c r="AB128" s="549">
        <f t="shared" si="45"/>
        <v>0</v>
      </c>
      <c r="AC128" s="544">
        <f t="shared" si="33"/>
        <v>0</v>
      </c>
      <c r="AD128" s="174">
        <f t="shared" si="29"/>
        <v>0</v>
      </c>
      <c r="AE128" s="8"/>
      <c r="AF128" s="885" t="str">
        <f t="shared" si="34"/>
        <v xml:space="preserve"> </v>
      </c>
      <c r="AG128" s="40">
        <f t="shared" si="35"/>
        <v>0</v>
      </c>
      <c r="AH128" s="40">
        <f t="shared" si="36"/>
        <v>0</v>
      </c>
      <c r="AR128" s="40">
        <f t="shared" si="37"/>
        <v>0</v>
      </c>
      <c r="AS128" s="40">
        <f t="shared" si="38"/>
        <v>0</v>
      </c>
      <c r="AT128" s="40">
        <f t="shared" si="39"/>
        <v>0</v>
      </c>
      <c r="AU128" s="40">
        <f t="shared" si="40"/>
        <v>0</v>
      </c>
      <c r="AX128" s="279">
        <f t="shared" si="41"/>
        <v>0</v>
      </c>
      <c r="AY128" s="279">
        <f t="shared" si="42"/>
        <v>0</v>
      </c>
      <c r="AZ128" s="40">
        <f t="shared" si="30"/>
        <v>0</v>
      </c>
      <c r="BB128" s="40">
        <f t="shared" si="46"/>
        <v>0</v>
      </c>
      <c r="BC128" s="397">
        <f t="shared" si="47"/>
        <v>0</v>
      </c>
      <c r="BD128" s="105">
        <f t="shared" si="43"/>
        <v>0</v>
      </c>
      <c r="BE128" s="105">
        <f t="shared" si="48"/>
        <v>0</v>
      </c>
      <c r="BF128" s="742">
        <f t="shared" si="31"/>
        <v>0</v>
      </c>
      <c r="BG128" s="89"/>
      <c r="BH128" s="9"/>
      <c r="BJ128" s="40">
        <f t="shared" si="49"/>
        <v>0</v>
      </c>
      <c r="BK128" s="40">
        <f t="shared" si="50"/>
        <v>1</v>
      </c>
      <c r="BL128" s="40">
        <f t="shared" si="51"/>
        <v>0</v>
      </c>
      <c r="BM128" s="40">
        <f t="shared" si="52"/>
        <v>0</v>
      </c>
      <c r="BN128" s="40">
        <f t="shared" si="53"/>
        <v>0</v>
      </c>
    </row>
    <row r="129" spans="1:66" x14ac:dyDescent="0.25">
      <c r="A129" s="379"/>
      <c r="B129" s="936"/>
      <c r="C129" s="272"/>
      <c r="D129" s="868"/>
      <c r="E129" s="873" t="str">
        <f t="shared" si="44"/>
        <v xml:space="preserve"> </v>
      </c>
      <c r="F129" s="130">
        <f t="shared" si="27"/>
        <v>0</v>
      </c>
      <c r="G129" s="128">
        <f t="shared" si="28"/>
        <v>117</v>
      </c>
      <c r="H129" s="127"/>
      <c r="I129" s="321"/>
      <c r="J129" s="97"/>
      <c r="K129" s="323"/>
      <c r="L129" s="322"/>
      <c r="M129" s="50"/>
      <c r="N129" s="87"/>
      <c r="O129" s="324"/>
      <c r="P129" s="98"/>
      <c r="Q129" s="98"/>
      <c r="R129" s="114"/>
      <c r="S129" s="753"/>
      <c r="T129" s="98"/>
      <c r="U129" s="98"/>
      <c r="V129" s="98"/>
      <c r="W129" s="99"/>
      <c r="X129" s="97"/>
      <c r="Y129" s="87"/>
      <c r="Z129" s="100"/>
      <c r="AA129" s="106">
        <f t="shared" si="32"/>
        <v>117</v>
      </c>
      <c r="AB129" s="549">
        <f t="shared" si="45"/>
        <v>0</v>
      </c>
      <c r="AC129" s="544">
        <f t="shared" si="33"/>
        <v>0</v>
      </c>
      <c r="AD129" s="174">
        <f t="shared" si="29"/>
        <v>0</v>
      </c>
      <c r="AE129" s="8"/>
      <c r="AF129" s="885" t="str">
        <f t="shared" si="34"/>
        <v xml:space="preserve"> </v>
      </c>
      <c r="AG129" s="40">
        <f t="shared" si="35"/>
        <v>0</v>
      </c>
      <c r="AH129" s="40">
        <f t="shared" si="36"/>
        <v>0</v>
      </c>
      <c r="AR129" s="40">
        <f t="shared" si="37"/>
        <v>0</v>
      </c>
      <c r="AS129" s="40">
        <f t="shared" si="38"/>
        <v>0</v>
      </c>
      <c r="AT129" s="40">
        <f t="shared" si="39"/>
        <v>0</v>
      </c>
      <c r="AU129" s="40">
        <f t="shared" si="40"/>
        <v>0</v>
      </c>
      <c r="AX129" s="279">
        <f t="shared" si="41"/>
        <v>0</v>
      </c>
      <c r="AY129" s="279">
        <f t="shared" si="42"/>
        <v>0</v>
      </c>
      <c r="AZ129" s="40">
        <f t="shared" si="30"/>
        <v>0</v>
      </c>
      <c r="BB129" s="40">
        <f t="shared" si="46"/>
        <v>0</v>
      </c>
      <c r="BC129" s="397">
        <f t="shared" si="47"/>
        <v>0</v>
      </c>
      <c r="BD129" s="105">
        <f t="shared" si="43"/>
        <v>0</v>
      </c>
      <c r="BE129" s="105">
        <f t="shared" si="48"/>
        <v>0</v>
      </c>
      <c r="BF129" s="742">
        <f t="shared" si="31"/>
        <v>0</v>
      </c>
      <c r="BG129" s="89"/>
      <c r="BH129" s="9"/>
      <c r="BJ129" s="40">
        <f t="shared" si="49"/>
        <v>0</v>
      </c>
      <c r="BK129" s="40">
        <f t="shared" si="50"/>
        <v>1</v>
      </c>
      <c r="BL129" s="40">
        <f t="shared" si="51"/>
        <v>0</v>
      </c>
      <c r="BM129" s="40">
        <f t="shared" si="52"/>
        <v>0</v>
      </c>
      <c r="BN129" s="40">
        <f t="shared" si="53"/>
        <v>0</v>
      </c>
    </row>
    <row r="130" spans="1:66" x14ac:dyDescent="0.25">
      <c r="A130" s="379"/>
      <c r="B130" s="936"/>
      <c r="C130" s="272"/>
      <c r="D130" s="868"/>
      <c r="E130" s="873" t="str">
        <f t="shared" si="44"/>
        <v xml:space="preserve"> </v>
      </c>
      <c r="F130" s="130">
        <f t="shared" si="27"/>
        <v>0</v>
      </c>
      <c r="G130" s="128">
        <f t="shared" si="28"/>
        <v>118</v>
      </c>
      <c r="H130" s="127"/>
      <c r="I130" s="321"/>
      <c r="J130" s="97"/>
      <c r="K130" s="323"/>
      <c r="L130" s="322"/>
      <c r="M130" s="50"/>
      <c r="N130" s="87"/>
      <c r="O130" s="324"/>
      <c r="P130" s="98"/>
      <c r="Q130" s="98"/>
      <c r="R130" s="114"/>
      <c r="S130" s="753"/>
      <c r="T130" s="98"/>
      <c r="U130" s="98"/>
      <c r="V130" s="98"/>
      <c r="W130" s="99"/>
      <c r="X130" s="97"/>
      <c r="Y130" s="87"/>
      <c r="Z130" s="100"/>
      <c r="AA130" s="106">
        <f t="shared" si="32"/>
        <v>118</v>
      </c>
      <c r="AB130" s="549">
        <f t="shared" si="45"/>
        <v>0</v>
      </c>
      <c r="AC130" s="544">
        <f t="shared" si="33"/>
        <v>0</v>
      </c>
      <c r="AD130" s="174">
        <f t="shared" si="29"/>
        <v>0</v>
      </c>
      <c r="AE130" s="8"/>
      <c r="AF130" s="885" t="str">
        <f t="shared" si="34"/>
        <v xml:space="preserve"> </v>
      </c>
      <c r="AG130" s="40">
        <f t="shared" si="35"/>
        <v>0</v>
      </c>
      <c r="AH130" s="40">
        <f t="shared" si="36"/>
        <v>0</v>
      </c>
      <c r="AR130" s="40">
        <f t="shared" si="37"/>
        <v>0</v>
      </c>
      <c r="AS130" s="40">
        <f t="shared" si="38"/>
        <v>0</v>
      </c>
      <c r="AT130" s="40">
        <f t="shared" si="39"/>
        <v>0</v>
      </c>
      <c r="AU130" s="40">
        <f t="shared" si="40"/>
        <v>0</v>
      </c>
      <c r="AX130" s="279">
        <f t="shared" si="41"/>
        <v>0</v>
      </c>
      <c r="AY130" s="279">
        <f t="shared" si="42"/>
        <v>0</v>
      </c>
      <c r="AZ130" s="40">
        <f t="shared" si="30"/>
        <v>0</v>
      </c>
      <c r="BB130" s="40">
        <f t="shared" si="46"/>
        <v>0</v>
      </c>
      <c r="BC130" s="397">
        <f t="shared" si="47"/>
        <v>0</v>
      </c>
      <c r="BD130" s="105">
        <f t="shared" si="43"/>
        <v>0</v>
      </c>
      <c r="BE130" s="105">
        <f t="shared" si="48"/>
        <v>0</v>
      </c>
      <c r="BF130" s="742">
        <f t="shared" si="31"/>
        <v>0</v>
      </c>
      <c r="BG130" s="89"/>
      <c r="BH130" s="9"/>
      <c r="BJ130" s="40">
        <f t="shared" si="49"/>
        <v>0</v>
      </c>
      <c r="BK130" s="40">
        <f t="shared" si="50"/>
        <v>1</v>
      </c>
      <c r="BL130" s="40">
        <f t="shared" si="51"/>
        <v>0</v>
      </c>
      <c r="BM130" s="40">
        <f t="shared" si="52"/>
        <v>0</v>
      </c>
      <c r="BN130" s="40">
        <f t="shared" si="53"/>
        <v>0</v>
      </c>
    </row>
    <row r="131" spans="1:66" x14ac:dyDescent="0.25">
      <c r="A131" s="379"/>
      <c r="B131" s="936"/>
      <c r="C131" s="272"/>
      <c r="D131" s="868"/>
      <c r="E131" s="873" t="str">
        <f t="shared" si="44"/>
        <v xml:space="preserve"> </v>
      </c>
      <c r="F131" s="130">
        <f t="shared" si="27"/>
        <v>0</v>
      </c>
      <c r="G131" s="128">
        <f t="shared" si="28"/>
        <v>119</v>
      </c>
      <c r="H131" s="127"/>
      <c r="I131" s="321"/>
      <c r="J131" s="97"/>
      <c r="K131" s="323"/>
      <c r="L131" s="322"/>
      <c r="M131" s="50"/>
      <c r="N131" s="87"/>
      <c r="O131" s="324"/>
      <c r="P131" s="98"/>
      <c r="Q131" s="98"/>
      <c r="R131" s="114"/>
      <c r="S131" s="753"/>
      <c r="T131" s="98"/>
      <c r="U131" s="98"/>
      <c r="V131" s="98"/>
      <c r="W131" s="99"/>
      <c r="X131" s="97"/>
      <c r="Y131" s="87"/>
      <c r="Z131" s="100"/>
      <c r="AA131" s="106">
        <f t="shared" si="32"/>
        <v>119</v>
      </c>
      <c r="AB131" s="549">
        <f t="shared" si="45"/>
        <v>0</v>
      </c>
      <c r="AC131" s="544">
        <f t="shared" si="33"/>
        <v>0</v>
      </c>
      <c r="AD131" s="174">
        <f t="shared" si="29"/>
        <v>0</v>
      </c>
      <c r="AE131" s="8"/>
      <c r="AF131" s="885" t="str">
        <f t="shared" si="34"/>
        <v xml:space="preserve"> </v>
      </c>
      <c r="AG131" s="40">
        <f t="shared" si="35"/>
        <v>0</v>
      </c>
      <c r="AH131" s="40">
        <f t="shared" si="36"/>
        <v>0</v>
      </c>
      <c r="AR131" s="40">
        <f t="shared" si="37"/>
        <v>0</v>
      </c>
      <c r="AS131" s="40">
        <f t="shared" si="38"/>
        <v>0</v>
      </c>
      <c r="AT131" s="40">
        <f t="shared" si="39"/>
        <v>0</v>
      </c>
      <c r="AU131" s="40">
        <f t="shared" si="40"/>
        <v>0</v>
      </c>
      <c r="AX131" s="279">
        <f t="shared" si="41"/>
        <v>0</v>
      </c>
      <c r="AY131" s="279">
        <f t="shared" si="42"/>
        <v>0</v>
      </c>
      <c r="AZ131" s="40">
        <f t="shared" si="30"/>
        <v>0</v>
      </c>
      <c r="BB131" s="40">
        <f t="shared" si="46"/>
        <v>0</v>
      </c>
      <c r="BC131" s="397">
        <f t="shared" si="47"/>
        <v>0</v>
      </c>
      <c r="BD131" s="105">
        <f t="shared" si="43"/>
        <v>0</v>
      </c>
      <c r="BE131" s="105">
        <f t="shared" si="48"/>
        <v>0</v>
      </c>
      <c r="BF131" s="742">
        <f t="shared" si="31"/>
        <v>0</v>
      </c>
      <c r="BG131" s="89"/>
      <c r="BH131" s="9"/>
      <c r="BJ131" s="40">
        <f t="shared" si="49"/>
        <v>0</v>
      </c>
      <c r="BK131" s="40">
        <f t="shared" si="50"/>
        <v>1</v>
      </c>
      <c r="BL131" s="40">
        <f t="shared" si="51"/>
        <v>0</v>
      </c>
      <c r="BM131" s="40">
        <f t="shared" si="52"/>
        <v>0</v>
      </c>
      <c r="BN131" s="40">
        <f t="shared" si="53"/>
        <v>0</v>
      </c>
    </row>
    <row r="132" spans="1:66" x14ac:dyDescent="0.25">
      <c r="A132" s="379"/>
      <c r="B132" s="936"/>
      <c r="C132" s="272"/>
      <c r="D132" s="868"/>
      <c r="E132" s="873" t="str">
        <f t="shared" si="44"/>
        <v xml:space="preserve"> </v>
      </c>
      <c r="F132" s="130">
        <f t="shared" si="27"/>
        <v>0</v>
      </c>
      <c r="G132" s="128">
        <f t="shared" si="28"/>
        <v>120</v>
      </c>
      <c r="H132" s="127"/>
      <c r="I132" s="321"/>
      <c r="J132" s="97"/>
      <c r="K132" s="323"/>
      <c r="L132" s="322"/>
      <c r="M132" s="50"/>
      <c r="N132" s="87"/>
      <c r="O132" s="324"/>
      <c r="P132" s="98"/>
      <c r="Q132" s="98"/>
      <c r="R132" s="114"/>
      <c r="S132" s="753"/>
      <c r="T132" s="98"/>
      <c r="U132" s="98"/>
      <c r="V132" s="98"/>
      <c r="W132" s="99"/>
      <c r="X132" s="97"/>
      <c r="Y132" s="87"/>
      <c r="Z132" s="100"/>
      <c r="AA132" s="106">
        <f t="shared" si="32"/>
        <v>120</v>
      </c>
      <c r="AB132" s="549">
        <f t="shared" si="45"/>
        <v>0</v>
      </c>
      <c r="AC132" s="544">
        <f t="shared" si="33"/>
        <v>0</v>
      </c>
      <c r="AD132" s="174">
        <f t="shared" si="29"/>
        <v>0</v>
      </c>
      <c r="AE132" s="8"/>
      <c r="AF132" s="885" t="str">
        <f t="shared" si="34"/>
        <v xml:space="preserve"> </v>
      </c>
      <c r="AG132" s="40">
        <f t="shared" si="35"/>
        <v>0</v>
      </c>
      <c r="AH132" s="40">
        <f t="shared" si="36"/>
        <v>0</v>
      </c>
      <c r="AR132" s="40">
        <f t="shared" si="37"/>
        <v>0</v>
      </c>
      <c r="AS132" s="40">
        <f t="shared" si="38"/>
        <v>0</v>
      </c>
      <c r="AT132" s="40">
        <f t="shared" si="39"/>
        <v>0</v>
      </c>
      <c r="AU132" s="40">
        <f t="shared" si="40"/>
        <v>0</v>
      </c>
      <c r="AX132" s="279">
        <f t="shared" si="41"/>
        <v>0</v>
      </c>
      <c r="AY132" s="279">
        <f t="shared" si="42"/>
        <v>0</v>
      </c>
      <c r="AZ132" s="40">
        <f t="shared" si="30"/>
        <v>0</v>
      </c>
      <c r="BB132" s="40">
        <f t="shared" si="46"/>
        <v>0</v>
      </c>
      <c r="BC132" s="397">
        <f t="shared" si="47"/>
        <v>0</v>
      </c>
      <c r="BD132" s="105">
        <f t="shared" si="43"/>
        <v>0</v>
      </c>
      <c r="BE132" s="105">
        <f t="shared" si="48"/>
        <v>0</v>
      </c>
      <c r="BF132" s="742">
        <f t="shared" si="31"/>
        <v>0</v>
      </c>
      <c r="BG132" s="89"/>
      <c r="BH132" s="9"/>
      <c r="BJ132" s="40">
        <f t="shared" si="49"/>
        <v>0</v>
      </c>
      <c r="BK132" s="40">
        <f t="shared" si="50"/>
        <v>1</v>
      </c>
      <c r="BL132" s="40">
        <f t="shared" si="51"/>
        <v>0</v>
      </c>
      <c r="BM132" s="40">
        <f t="shared" si="52"/>
        <v>0</v>
      </c>
      <c r="BN132" s="40">
        <f t="shared" si="53"/>
        <v>0</v>
      </c>
    </row>
    <row r="133" spans="1:66" x14ac:dyDescent="0.25">
      <c r="A133" s="379"/>
      <c r="B133" s="936"/>
      <c r="C133" s="272"/>
      <c r="D133" s="868"/>
      <c r="E133" s="873" t="str">
        <f t="shared" si="44"/>
        <v xml:space="preserve"> </v>
      </c>
      <c r="F133" s="130">
        <f t="shared" si="27"/>
        <v>0</v>
      </c>
      <c r="G133" s="128">
        <f t="shared" si="28"/>
        <v>121</v>
      </c>
      <c r="H133" s="127"/>
      <c r="I133" s="321"/>
      <c r="J133" s="97"/>
      <c r="K133" s="323"/>
      <c r="L133" s="322"/>
      <c r="M133" s="50"/>
      <c r="N133" s="87"/>
      <c r="O133" s="324"/>
      <c r="P133" s="98"/>
      <c r="Q133" s="98"/>
      <c r="R133" s="114"/>
      <c r="S133" s="753"/>
      <c r="T133" s="98"/>
      <c r="U133" s="98"/>
      <c r="V133" s="98"/>
      <c r="W133" s="99"/>
      <c r="X133" s="97"/>
      <c r="Y133" s="87"/>
      <c r="Z133" s="100"/>
      <c r="AA133" s="106">
        <f t="shared" si="32"/>
        <v>121</v>
      </c>
      <c r="AB133" s="549">
        <f t="shared" si="45"/>
        <v>0</v>
      </c>
      <c r="AC133" s="544">
        <f t="shared" si="33"/>
        <v>0</v>
      </c>
      <c r="AD133" s="174">
        <f t="shared" si="29"/>
        <v>0</v>
      </c>
      <c r="AE133" s="8"/>
      <c r="AF133" s="885" t="str">
        <f t="shared" si="34"/>
        <v xml:space="preserve"> </v>
      </c>
      <c r="AG133" s="40">
        <f t="shared" si="35"/>
        <v>0</v>
      </c>
      <c r="AH133" s="40">
        <f t="shared" si="36"/>
        <v>0</v>
      </c>
      <c r="AR133" s="40">
        <f t="shared" si="37"/>
        <v>0</v>
      </c>
      <c r="AS133" s="40">
        <f t="shared" si="38"/>
        <v>0</v>
      </c>
      <c r="AT133" s="40">
        <f t="shared" si="39"/>
        <v>0</v>
      </c>
      <c r="AU133" s="40">
        <f t="shared" si="40"/>
        <v>0</v>
      </c>
      <c r="AX133" s="279">
        <f t="shared" si="41"/>
        <v>0</v>
      </c>
      <c r="AY133" s="279">
        <f t="shared" si="42"/>
        <v>0</v>
      </c>
      <c r="AZ133" s="40">
        <f t="shared" si="30"/>
        <v>0</v>
      </c>
      <c r="BB133" s="40">
        <f t="shared" si="46"/>
        <v>0</v>
      </c>
      <c r="BC133" s="397">
        <f t="shared" si="47"/>
        <v>0</v>
      </c>
      <c r="BD133" s="105">
        <f t="shared" si="43"/>
        <v>0</v>
      </c>
      <c r="BE133" s="105">
        <f t="shared" si="48"/>
        <v>0</v>
      </c>
      <c r="BF133" s="742">
        <f t="shared" si="31"/>
        <v>0</v>
      </c>
      <c r="BG133" s="89"/>
      <c r="BH133" s="9"/>
      <c r="BJ133" s="40">
        <f t="shared" si="49"/>
        <v>0</v>
      </c>
      <c r="BK133" s="40">
        <f t="shared" si="50"/>
        <v>1</v>
      </c>
      <c r="BL133" s="40">
        <f t="shared" si="51"/>
        <v>0</v>
      </c>
      <c r="BM133" s="40">
        <f t="shared" si="52"/>
        <v>0</v>
      </c>
      <c r="BN133" s="40">
        <f t="shared" si="53"/>
        <v>0</v>
      </c>
    </row>
    <row r="134" spans="1:66" x14ac:dyDescent="0.25">
      <c r="A134" s="379"/>
      <c r="B134" s="936"/>
      <c r="C134" s="272"/>
      <c r="D134" s="868"/>
      <c r="E134" s="873" t="str">
        <f t="shared" si="44"/>
        <v xml:space="preserve"> </v>
      </c>
      <c r="F134" s="130">
        <f t="shared" si="27"/>
        <v>0</v>
      </c>
      <c r="G134" s="128">
        <f t="shared" si="28"/>
        <v>122</v>
      </c>
      <c r="H134" s="127"/>
      <c r="I134" s="321"/>
      <c r="J134" s="97"/>
      <c r="K134" s="323"/>
      <c r="L134" s="322"/>
      <c r="M134" s="50"/>
      <c r="N134" s="87"/>
      <c r="O134" s="324"/>
      <c r="P134" s="98"/>
      <c r="Q134" s="98"/>
      <c r="R134" s="114"/>
      <c r="S134" s="753"/>
      <c r="T134" s="98"/>
      <c r="U134" s="98"/>
      <c r="V134" s="98"/>
      <c r="W134" s="99"/>
      <c r="X134" s="97"/>
      <c r="Y134" s="87"/>
      <c r="Z134" s="100"/>
      <c r="AA134" s="106">
        <f t="shared" si="32"/>
        <v>122</v>
      </c>
      <c r="AB134" s="549">
        <f t="shared" si="45"/>
        <v>0</v>
      </c>
      <c r="AC134" s="544">
        <f t="shared" si="33"/>
        <v>0</v>
      </c>
      <c r="AD134" s="174">
        <f t="shared" si="29"/>
        <v>0</v>
      </c>
      <c r="AE134" s="8"/>
      <c r="AF134" s="885" t="str">
        <f t="shared" si="34"/>
        <v xml:space="preserve"> </v>
      </c>
      <c r="AG134" s="40">
        <f t="shared" si="35"/>
        <v>0</v>
      </c>
      <c r="AH134" s="40">
        <f t="shared" si="36"/>
        <v>0</v>
      </c>
      <c r="AR134" s="40">
        <f t="shared" si="37"/>
        <v>0</v>
      </c>
      <c r="AS134" s="40">
        <f t="shared" si="38"/>
        <v>0</v>
      </c>
      <c r="AT134" s="40">
        <f t="shared" si="39"/>
        <v>0</v>
      </c>
      <c r="AU134" s="40">
        <f t="shared" si="40"/>
        <v>0</v>
      </c>
      <c r="AX134" s="279">
        <f t="shared" si="41"/>
        <v>0</v>
      </c>
      <c r="AY134" s="279">
        <f t="shared" si="42"/>
        <v>0</v>
      </c>
      <c r="AZ134" s="40">
        <f t="shared" si="30"/>
        <v>0</v>
      </c>
      <c r="BB134" s="40">
        <f t="shared" si="46"/>
        <v>0</v>
      </c>
      <c r="BC134" s="397">
        <f t="shared" si="47"/>
        <v>0</v>
      </c>
      <c r="BD134" s="105">
        <f t="shared" si="43"/>
        <v>0</v>
      </c>
      <c r="BE134" s="105">
        <f t="shared" si="48"/>
        <v>0</v>
      </c>
      <c r="BF134" s="742">
        <f t="shared" si="31"/>
        <v>0</v>
      </c>
      <c r="BG134" s="89"/>
      <c r="BH134" s="9"/>
      <c r="BJ134" s="40">
        <f t="shared" si="49"/>
        <v>0</v>
      </c>
      <c r="BK134" s="40">
        <f t="shared" si="50"/>
        <v>1</v>
      </c>
      <c r="BL134" s="40">
        <f t="shared" si="51"/>
        <v>0</v>
      </c>
      <c r="BM134" s="40">
        <f t="shared" si="52"/>
        <v>0</v>
      </c>
      <c r="BN134" s="40">
        <f t="shared" si="53"/>
        <v>0</v>
      </c>
    </row>
    <row r="135" spans="1:66" x14ac:dyDescent="0.25">
      <c r="A135" s="379"/>
      <c r="B135" s="936"/>
      <c r="C135" s="272"/>
      <c r="D135" s="868"/>
      <c r="E135" s="873" t="str">
        <f t="shared" si="44"/>
        <v xml:space="preserve"> </v>
      </c>
      <c r="F135" s="130">
        <f t="shared" si="27"/>
        <v>0</v>
      </c>
      <c r="G135" s="128">
        <f t="shared" si="28"/>
        <v>123</v>
      </c>
      <c r="H135" s="127"/>
      <c r="I135" s="321"/>
      <c r="J135" s="97"/>
      <c r="K135" s="323"/>
      <c r="L135" s="322"/>
      <c r="M135" s="50"/>
      <c r="N135" s="87"/>
      <c r="O135" s="324"/>
      <c r="P135" s="98"/>
      <c r="Q135" s="98"/>
      <c r="R135" s="114"/>
      <c r="S135" s="753"/>
      <c r="T135" s="98"/>
      <c r="U135" s="98"/>
      <c r="V135" s="98"/>
      <c r="W135" s="99"/>
      <c r="X135" s="97"/>
      <c r="Y135" s="87"/>
      <c r="Z135" s="100"/>
      <c r="AA135" s="106">
        <f t="shared" si="32"/>
        <v>123</v>
      </c>
      <c r="AB135" s="549">
        <f t="shared" si="45"/>
        <v>0</v>
      </c>
      <c r="AC135" s="544">
        <f t="shared" si="33"/>
        <v>0</v>
      </c>
      <c r="AD135" s="174">
        <f t="shared" si="29"/>
        <v>0</v>
      </c>
      <c r="AE135" s="8"/>
      <c r="AF135" s="885" t="str">
        <f t="shared" si="34"/>
        <v xml:space="preserve"> </v>
      </c>
      <c r="AG135" s="40">
        <f t="shared" si="35"/>
        <v>0</v>
      </c>
      <c r="AH135" s="40">
        <f t="shared" si="36"/>
        <v>0</v>
      </c>
      <c r="AR135" s="40">
        <f t="shared" si="37"/>
        <v>0</v>
      </c>
      <c r="AS135" s="40">
        <f t="shared" si="38"/>
        <v>0</v>
      </c>
      <c r="AT135" s="40">
        <f t="shared" si="39"/>
        <v>0</v>
      </c>
      <c r="AU135" s="40">
        <f t="shared" si="40"/>
        <v>0</v>
      </c>
      <c r="AX135" s="279">
        <f t="shared" si="41"/>
        <v>0</v>
      </c>
      <c r="AY135" s="279">
        <f t="shared" si="42"/>
        <v>0</v>
      </c>
      <c r="AZ135" s="40">
        <f t="shared" si="30"/>
        <v>0</v>
      </c>
      <c r="BB135" s="40">
        <f t="shared" si="46"/>
        <v>0</v>
      </c>
      <c r="BC135" s="397">
        <f t="shared" si="47"/>
        <v>0</v>
      </c>
      <c r="BD135" s="105">
        <f t="shared" si="43"/>
        <v>0</v>
      </c>
      <c r="BE135" s="105">
        <f t="shared" si="48"/>
        <v>0</v>
      </c>
      <c r="BF135" s="742">
        <f t="shared" si="31"/>
        <v>0</v>
      </c>
      <c r="BG135" s="89"/>
      <c r="BH135" s="9"/>
      <c r="BJ135" s="40">
        <f t="shared" si="49"/>
        <v>0</v>
      </c>
      <c r="BK135" s="40">
        <f t="shared" si="50"/>
        <v>1</v>
      </c>
      <c r="BL135" s="40">
        <f t="shared" si="51"/>
        <v>0</v>
      </c>
      <c r="BM135" s="40">
        <f t="shared" si="52"/>
        <v>0</v>
      </c>
      <c r="BN135" s="40">
        <f t="shared" si="53"/>
        <v>0</v>
      </c>
    </row>
    <row r="136" spans="1:66" x14ac:dyDescent="0.25">
      <c r="A136" s="379"/>
      <c r="B136" s="936"/>
      <c r="C136" s="272"/>
      <c r="D136" s="868"/>
      <c r="E136" s="873" t="str">
        <f t="shared" si="44"/>
        <v xml:space="preserve"> </v>
      </c>
      <c r="F136" s="130">
        <f t="shared" si="27"/>
        <v>0</v>
      </c>
      <c r="G136" s="128">
        <f t="shared" si="28"/>
        <v>124</v>
      </c>
      <c r="H136" s="127"/>
      <c r="I136" s="321"/>
      <c r="J136" s="97"/>
      <c r="K136" s="323"/>
      <c r="L136" s="322"/>
      <c r="M136" s="50"/>
      <c r="N136" s="87"/>
      <c r="O136" s="324"/>
      <c r="P136" s="98"/>
      <c r="Q136" s="98"/>
      <c r="R136" s="114"/>
      <c r="S136" s="753"/>
      <c r="T136" s="98"/>
      <c r="U136" s="98"/>
      <c r="V136" s="98"/>
      <c r="W136" s="99"/>
      <c r="X136" s="97"/>
      <c r="Y136" s="87"/>
      <c r="Z136" s="100"/>
      <c r="AA136" s="106">
        <f t="shared" si="32"/>
        <v>124</v>
      </c>
      <c r="AB136" s="549">
        <f t="shared" si="45"/>
        <v>0</v>
      </c>
      <c r="AC136" s="544">
        <f t="shared" si="33"/>
        <v>0</v>
      </c>
      <c r="AD136" s="174">
        <f t="shared" si="29"/>
        <v>0</v>
      </c>
      <c r="AE136" s="8"/>
      <c r="AF136" s="885" t="str">
        <f t="shared" si="34"/>
        <v xml:space="preserve"> </v>
      </c>
      <c r="AG136" s="40">
        <f t="shared" si="35"/>
        <v>0</v>
      </c>
      <c r="AH136" s="40">
        <f t="shared" si="36"/>
        <v>0</v>
      </c>
      <c r="AR136" s="40">
        <f t="shared" si="37"/>
        <v>0</v>
      </c>
      <c r="AS136" s="40">
        <f t="shared" si="38"/>
        <v>0</v>
      </c>
      <c r="AT136" s="40">
        <f t="shared" si="39"/>
        <v>0</v>
      </c>
      <c r="AU136" s="40">
        <f t="shared" si="40"/>
        <v>0</v>
      </c>
      <c r="AX136" s="279">
        <f t="shared" si="41"/>
        <v>0</v>
      </c>
      <c r="AY136" s="279">
        <f t="shared" si="42"/>
        <v>0</v>
      </c>
      <c r="AZ136" s="40">
        <f t="shared" si="30"/>
        <v>0</v>
      </c>
      <c r="BB136" s="40">
        <f t="shared" si="46"/>
        <v>0</v>
      </c>
      <c r="BC136" s="397">
        <f t="shared" si="47"/>
        <v>0</v>
      </c>
      <c r="BD136" s="105">
        <f t="shared" si="43"/>
        <v>0</v>
      </c>
      <c r="BE136" s="105">
        <f t="shared" si="48"/>
        <v>0</v>
      </c>
      <c r="BF136" s="742">
        <f t="shared" si="31"/>
        <v>0</v>
      </c>
      <c r="BG136" s="89"/>
      <c r="BH136" s="9"/>
      <c r="BJ136" s="40">
        <f t="shared" si="49"/>
        <v>0</v>
      </c>
      <c r="BK136" s="40">
        <f t="shared" si="50"/>
        <v>1</v>
      </c>
      <c r="BL136" s="40">
        <f t="shared" si="51"/>
        <v>0</v>
      </c>
      <c r="BM136" s="40">
        <f t="shared" si="52"/>
        <v>0</v>
      </c>
      <c r="BN136" s="40">
        <f t="shared" si="53"/>
        <v>0</v>
      </c>
    </row>
    <row r="137" spans="1:66" x14ac:dyDescent="0.25">
      <c r="A137" s="379"/>
      <c r="B137" s="936"/>
      <c r="C137" s="272"/>
      <c r="D137" s="868"/>
      <c r="E137" s="873" t="str">
        <f t="shared" si="44"/>
        <v xml:space="preserve"> </v>
      </c>
      <c r="F137" s="130">
        <f t="shared" si="27"/>
        <v>0</v>
      </c>
      <c r="G137" s="128">
        <f t="shared" si="28"/>
        <v>125</v>
      </c>
      <c r="H137" s="127"/>
      <c r="I137" s="321"/>
      <c r="J137" s="97"/>
      <c r="K137" s="323"/>
      <c r="L137" s="322"/>
      <c r="M137" s="50"/>
      <c r="N137" s="87"/>
      <c r="O137" s="324"/>
      <c r="P137" s="98"/>
      <c r="Q137" s="98"/>
      <c r="R137" s="114"/>
      <c r="S137" s="753"/>
      <c r="T137" s="98"/>
      <c r="U137" s="98"/>
      <c r="V137" s="98"/>
      <c r="W137" s="99"/>
      <c r="X137" s="97"/>
      <c r="Y137" s="87"/>
      <c r="Z137" s="100"/>
      <c r="AA137" s="106">
        <f t="shared" si="32"/>
        <v>125</v>
      </c>
      <c r="AB137" s="549">
        <f t="shared" si="45"/>
        <v>0</v>
      </c>
      <c r="AC137" s="544">
        <f t="shared" si="33"/>
        <v>0</v>
      </c>
      <c r="AD137" s="174">
        <f t="shared" si="29"/>
        <v>0</v>
      </c>
      <c r="AE137" s="8"/>
      <c r="AF137" s="885" t="str">
        <f t="shared" si="34"/>
        <v xml:space="preserve"> </v>
      </c>
      <c r="AG137" s="40">
        <f t="shared" si="35"/>
        <v>0</v>
      </c>
      <c r="AH137" s="40">
        <f t="shared" si="36"/>
        <v>0</v>
      </c>
      <c r="AR137" s="40">
        <f t="shared" si="37"/>
        <v>0</v>
      </c>
      <c r="AS137" s="40">
        <f t="shared" si="38"/>
        <v>0</v>
      </c>
      <c r="AT137" s="40">
        <f t="shared" si="39"/>
        <v>0</v>
      </c>
      <c r="AU137" s="40">
        <f t="shared" si="40"/>
        <v>0</v>
      </c>
      <c r="AX137" s="279">
        <f t="shared" si="41"/>
        <v>0</v>
      </c>
      <c r="AY137" s="279">
        <f t="shared" si="42"/>
        <v>0</v>
      </c>
      <c r="AZ137" s="40">
        <f t="shared" si="30"/>
        <v>0</v>
      </c>
      <c r="BB137" s="40">
        <f t="shared" si="46"/>
        <v>0</v>
      </c>
      <c r="BC137" s="397">
        <f t="shared" si="47"/>
        <v>0</v>
      </c>
      <c r="BD137" s="105">
        <f t="shared" si="43"/>
        <v>0</v>
      </c>
      <c r="BE137" s="105">
        <f t="shared" si="48"/>
        <v>0</v>
      </c>
      <c r="BF137" s="742">
        <f t="shared" si="31"/>
        <v>0</v>
      </c>
      <c r="BG137" s="89"/>
      <c r="BH137" s="9"/>
      <c r="BJ137" s="40">
        <f t="shared" si="49"/>
        <v>0</v>
      </c>
      <c r="BK137" s="40">
        <f t="shared" si="50"/>
        <v>1</v>
      </c>
      <c r="BL137" s="40">
        <f t="shared" si="51"/>
        <v>0</v>
      </c>
      <c r="BM137" s="40">
        <f t="shared" si="52"/>
        <v>0</v>
      </c>
      <c r="BN137" s="40">
        <f t="shared" si="53"/>
        <v>0</v>
      </c>
    </row>
    <row r="138" spans="1:66" x14ac:dyDescent="0.25">
      <c r="A138" s="379"/>
      <c r="B138" s="936"/>
      <c r="C138" s="272"/>
      <c r="D138" s="868"/>
      <c r="E138" s="873" t="str">
        <f t="shared" si="44"/>
        <v xml:space="preserve"> </v>
      </c>
      <c r="F138" s="130">
        <f t="shared" si="27"/>
        <v>0</v>
      </c>
      <c r="G138" s="128">
        <f t="shared" si="28"/>
        <v>126</v>
      </c>
      <c r="H138" s="127"/>
      <c r="I138" s="321"/>
      <c r="J138" s="97"/>
      <c r="K138" s="323"/>
      <c r="L138" s="322"/>
      <c r="M138" s="50"/>
      <c r="N138" s="87"/>
      <c r="O138" s="324"/>
      <c r="P138" s="98"/>
      <c r="Q138" s="98"/>
      <c r="R138" s="114"/>
      <c r="S138" s="753"/>
      <c r="T138" s="98"/>
      <c r="U138" s="98"/>
      <c r="V138" s="98"/>
      <c r="W138" s="99"/>
      <c r="X138" s="97"/>
      <c r="Y138" s="87"/>
      <c r="Z138" s="100"/>
      <c r="AA138" s="106">
        <f t="shared" si="32"/>
        <v>126</v>
      </c>
      <c r="AB138" s="549">
        <f t="shared" si="45"/>
        <v>0</v>
      </c>
      <c r="AC138" s="544">
        <f t="shared" si="33"/>
        <v>0</v>
      </c>
      <c r="AD138" s="174">
        <f t="shared" si="29"/>
        <v>0</v>
      </c>
      <c r="AE138" s="8"/>
      <c r="AF138" s="885" t="str">
        <f t="shared" si="34"/>
        <v xml:space="preserve"> </v>
      </c>
      <c r="AG138" s="40">
        <f t="shared" si="35"/>
        <v>0</v>
      </c>
      <c r="AH138" s="40">
        <f t="shared" si="36"/>
        <v>0</v>
      </c>
      <c r="AR138" s="40">
        <f t="shared" si="37"/>
        <v>0</v>
      </c>
      <c r="AS138" s="40">
        <f t="shared" si="38"/>
        <v>0</v>
      </c>
      <c r="AT138" s="40">
        <f t="shared" si="39"/>
        <v>0</v>
      </c>
      <c r="AU138" s="40">
        <f t="shared" si="40"/>
        <v>0</v>
      </c>
      <c r="AX138" s="279">
        <f t="shared" si="41"/>
        <v>0</v>
      </c>
      <c r="AY138" s="279">
        <f t="shared" si="42"/>
        <v>0</v>
      </c>
      <c r="AZ138" s="40">
        <f t="shared" si="30"/>
        <v>0</v>
      </c>
      <c r="BB138" s="40">
        <f t="shared" si="46"/>
        <v>0</v>
      </c>
      <c r="BC138" s="397">
        <f t="shared" si="47"/>
        <v>0</v>
      </c>
      <c r="BD138" s="105">
        <f t="shared" si="43"/>
        <v>0</v>
      </c>
      <c r="BE138" s="105">
        <f t="shared" si="48"/>
        <v>0</v>
      </c>
      <c r="BF138" s="742">
        <f t="shared" si="31"/>
        <v>0</v>
      </c>
      <c r="BG138" s="89"/>
      <c r="BH138" s="9"/>
      <c r="BJ138" s="40">
        <f t="shared" si="49"/>
        <v>0</v>
      </c>
      <c r="BK138" s="40">
        <f t="shared" si="50"/>
        <v>1</v>
      </c>
      <c r="BL138" s="40">
        <f t="shared" si="51"/>
        <v>0</v>
      </c>
      <c r="BM138" s="40">
        <f t="shared" si="52"/>
        <v>0</v>
      </c>
      <c r="BN138" s="40">
        <f t="shared" si="53"/>
        <v>0</v>
      </c>
    </row>
    <row r="139" spans="1:66" x14ac:dyDescent="0.25">
      <c r="A139" s="379"/>
      <c r="B139" s="936"/>
      <c r="C139" s="272"/>
      <c r="D139" s="868"/>
      <c r="E139" s="873" t="str">
        <f t="shared" si="44"/>
        <v xml:space="preserve"> </v>
      </c>
      <c r="F139" s="130">
        <f t="shared" si="27"/>
        <v>0</v>
      </c>
      <c r="G139" s="128">
        <f t="shared" si="28"/>
        <v>127</v>
      </c>
      <c r="H139" s="127"/>
      <c r="I139" s="321"/>
      <c r="J139" s="97"/>
      <c r="K139" s="323"/>
      <c r="L139" s="322"/>
      <c r="M139" s="50"/>
      <c r="N139" s="87"/>
      <c r="O139" s="324"/>
      <c r="P139" s="98"/>
      <c r="Q139" s="98"/>
      <c r="R139" s="114"/>
      <c r="S139" s="753"/>
      <c r="T139" s="98"/>
      <c r="U139" s="98"/>
      <c r="V139" s="98"/>
      <c r="W139" s="99"/>
      <c r="X139" s="97"/>
      <c r="Y139" s="87"/>
      <c r="Z139" s="100"/>
      <c r="AA139" s="106">
        <f t="shared" si="32"/>
        <v>127</v>
      </c>
      <c r="AB139" s="549">
        <f t="shared" si="45"/>
        <v>0</v>
      </c>
      <c r="AC139" s="544">
        <f t="shared" si="33"/>
        <v>0</v>
      </c>
      <c r="AD139" s="174">
        <f t="shared" si="29"/>
        <v>0</v>
      </c>
      <c r="AE139" s="8"/>
      <c r="AF139" s="885" t="str">
        <f t="shared" si="34"/>
        <v xml:space="preserve"> </v>
      </c>
      <c r="AG139" s="40">
        <f t="shared" si="35"/>
        <v>0</v>
      </c>
      <c r="AH139" s="40">
        <f t="shared" si="36"/>
        <v>0</v>
      </c>
      <c r="AR139" s="40">
        <f t="shared" si="37"/>
        <v>0</v>
      </c>
      <c r="AS139" s="40">
        <f t="shared" si="38"/>
        <v>0</v>
      </c>
      <c r="AT139" s="40">
        <f t="shared" si="39"/>
        <v>0</v>
      </c>
      <c r="AU139" s="40">
        <f t="shared" si="40"/>
        <v>0</v>
      </c>
      <c r="AX139" s="279">
        <f t="shared" si="41"/>
        <v>0</v>
      </c>
      <c r="AY139" s="279">
        <f t="shared" si="42"/>
        <v>0</v>
      </c>
      <c r="AZ139" s="40">
        <f t="shared" si="30"/>
        <v>0</v>
      </c>
      <c r="BB139" s="40">
        <f t="shared" si="46"/>
        <v>0</v>
      </c>
      <c r="BC139" s="397">
        <f t="shared" si="47"/>
        <v>0</v>
      </c>
      <c r="BD139" s="105">
        <f t="shared" si="43"/>
        <v>0</v>
      </c>
      <c r="BE139" s="105">
        <f t="shared" si="48"/>
        <v>0</v>
      </c>
      <c r="BF139" s="742">
        <f t="shared" si="31"/>
        <v>0</v>
      </c>
      <c r="BG139" s="89"/>
      <c r="BH139" s="9"/>
      <c r="BJ139" s="40">
        <f t="shared" si="49"/>
        <v>0</v>
      </c>
      <c r="BK139" s="40">
        <f t="shared" si="50"/>
        <v>1</v>
      </c>
      <c r="BL139" s="40">
        <f t="shared" si="51"/>
        <v>0</v>
      </c>
      <c r="BM139" s="40">
        <f t="shared" si="52"/>
        <v>0</v>
      </c>
      <c r="BN139" s="40">
        <f t="shared" si="53"/>
        <v>0</v>
      </c>
    </row>
    <row r="140" spans="1:66" x14ac:dyDescent="0.25">
      <c r="A140" s="379"/>
      <c r="B140" s="936"/>
      <c r="C140" s="272"/>
      <c r="D140" s="868"/>
      <c r="E140" s="873" t="str">
        <f t="shared" si="44"/>
        <v xml:space="preserve"> </v>
      </c>
      <c r="F140" s="130">
        <f t="shared" si="27"/>
        <v>0</v>
      </c>
      <c r="G140" s="128">
        <f t="shared" si="28"/>
        <v>128</v>
      </c>
      <c r="H140" s="127"/>
      <c r="I140" s="321"/>
      <c r="J140" s="97"/>
      <c r="K140" s="323"/>
      <c r="L140" s="322"/>
      <c r="M140" s="50"/>
      <c r="N140" s="87"/>
      <c r="O140" s="324"/>
      <c r="P140" s="98"/>
      <c r="Q140" s="98"/>
      <c r="R140" s="114"/>
      <c r="S140" s="753"/>
      <c r="T140" s="98"/>
      <c r="U140" s="98"/>
      <c r="V140" s="98"/>
      <c r="W140" s="99"/>
      <c r="X140" s="97"/>
      <c r="Y140" s="87"/>
      <c r="Z140" s="100"/>
      <c r="AA140" s="106">
        <f t="shared" si="32"/>
        <v>128</v>
      </c>
      <c r="AB140" s="549">
        <f t="shared" si="45"/>
        <v>0</v>
      </c>
      <c r="AC140" s="544">
        <f t="shared" si="33"/>
        <v>0</v>
      </c>
      <c r="AD140" s="174">
        <f t="shared" si="29"/>
        <v>0</v>
      </c>
      <c r="AE140" s="8"/>
      <c r="AF140" s="885" t="str">
        <f t="shared" si="34"/>
        <v xml:space="preserve"> </v>
      </c>
      <c r="AG140" s="40">
        <f t="shared" si="35"/>
        <v>0</v>
      </c>
      <c r="AH140" s="40">
        <f t="shared" si="36"/>
        <v>0</v>
      </c>
      <c r="AR140" s="40">
        <f t="shared" si="37"/>
        <v>0</v>
      </c>
      <c r="AS140" s="40">
        <f t="shared" si="38"/>
        <v>0</v>
      </c>
      <c r="AT140" s="40">
        <f t="shared" si="39"/>
        <v>0</v>
      </c>
      <c r="AU140" s="40">
        <f t="shared" si="40"/>
        <v>0</v>
      </c>
      <c r="AX140" s="279">
        <f t="shared" si="41"/>
        <v>0</v>
      </c>
      <c r="AY140" s="279">
        <f t="shared" si="42"/>
        <v>0</v>
      </c>
      <c r="AZ140" s="40">
        <f t="shared" si="30"/>
        <v>0</v>
      </c>
      <c r="BB140" s="40">
        <f t="shared" si="46"/>
        <v>0</v>
      </c>
      <c r="BC140" s="397">
        <f t="shared" si="47"/>
        <v>0</v>
      </c>
      <c r="BD140" s="105">
        <f t="shared" si="43"/>
        <v>0</v>
      </c>
      <c r="BE140" s="105">
        <f t="shared" si="48"/>
        <v>0</v>
      </c>
      <c r="BF140" s="742">
        <f t="shared" si="31"/>
        <v>0</v>
      </c>
      <c r="BG140" s="89"/>
      <c r="BH140" s="9"/>
      <c r="BJ140" s="40">
        <f t="shared" si="49"/>
        <v>0</v>
      </c>
      <c r="BK140" s="40">
        <f t="shared" si="50"/>
        <v>1</v>
      </c>
      <c r="BL140" s="40">
        <f t="shared" si="51"/>
        <v>0</v>
      </c>
      <c r="BM140" s="40">
        <f t="shared" si="52"/>
        <v>0</v>
      </c>
      <c r="BN140" s="40">
        <f t="shared" si="53"/>
        <v>0</v>
      </c>
    </row>
    <row r="141" spans="1:66" x14ac:dyDescent="0.25">
      <c r="A141" s="379"/>
      <c r="B141" s="936"/>
      <c r="C141" s="272"/>
      <c r="D141" s="868"/>
      <c r="E141" s="873" t="str">
        <f t="shared" si="44"/>
        <v xml:space="preserve"> </v>
      </c>
      <c r="F141" s="130">
        <f t="shared" ref="F141:F204" si="54">IF(ISBLANK(H141),0,VLOOKUP(TRIM(H141),AllVarieties,4,FALSE))</f>
        <v>0</v>
      </c>
      <c r="G141" s="128">
        <f t="shared" ref="G141:G204" si="55">ROW()-DPline</f>
        <v>129</v>
      </c>
      <c r="H141" s="127"/>
      <c r="I141" s="321"/>
      <c r="J141" s="97"/>
      <c r="K141" s="323"/>
      <c r="L141" s="322"/>
      <c r="M141" s="50"/>
      <c r="N141" s="87"/>
      <c r="O141" s="324"/>
      <c r="P141" s="98"/>
      <c r="Q141" s="98"/>
      <c r="R141" s="114"/>
      <c r="S141" s="753"/>
      <c r="T141" s="98"/>
      <c r="U141" s="98"/>
      <c r="V141" s="98"/>
      <c r="W141" s="99"/>
      <c r="X141" s="97"/>
      <c r="Y141" s="87"/>
      <c r="Z141" s="100"/>
      <c r="AA141" s="106">
        <f t="shared" si="32"/>
        <v>129</v>
      </c>
      <c r="AB141" s="549">
        <f t="shared" si="45"/>
        <v>0</v>
      </c>
      <c r="AC141" s="544">
        <f t="shared" si="33"/>
        <v>0</v>
      </c>
      <c r="AD141" s="174">
        <f t="shared" ref="AD141:AD204" si="56">+AC141*PDArate</f>
        <v>0</v>
      </c>
      <c r="AE141" s="8"/>
      <c r="AF141" s="885" t="str">
        <f t="shared" si="34"/>
        <v xml:space="preserve"> </v>
      </c>
      <c r="AG141" s="40">
        <f t="shared" si="35"/>
        <v>0</v>
      </c>
      <c r="AH141" s="40">
        <f t="shared" si="36"/>
        <v>0</v>
      </c>
      <c r="AR141" s="40">
        <f t="shared" si="37"/>
        <v>0</v>
      </c>
      <c r="AS141" s="40">
        <f t="shared" si="38"/>
        <v>0</v>
      </c>
      <c r="AT141" s="40">
        <f t="shared" si="39"/>
        <v>0</v>
      </c>
      <c r="AU141" s="40">
        <f t="shared" si="40"/>
        <v>0</v>
      </c>
      <c r="AX141" s="279">
        <f t="shared" si="41"/>
        <v>0</v>
      </c>
      <c r="AY141" s="279">
        <f t="shared" si="42"/>
        <v>0</v>
      </c>
      <c r="AZ141" s="40">
        <f t="shared" ref="AZ141:AZ204" si="57">IF(J141+K141 &gt; 0, 1, 0)</f>
        <v>0</v>
      </c>
      <c r="BB141" s="40">
        <f t="shared" si="46"/>
        <v>0</v>
      </c>
      <c r="BC141" s="397">
        <f t="shared" si="47"/>
        <v>0</v>
      </c>
      <c r="BD141" s="105">
        <f t="shared" si="43"/>
        <v>0</v>
      </c>
      <c r="BE141" s="105">
        <f t="shared" si="48"/>
        <v>0</v>
      </c>
      <c r="BF141" s="742">
        <f t="shared" ref="BF141:BF204" si="58">+BE141*PDArate</f>
        <v>0</v>
      </c>
      <c r="BG141" s="89"/>
      <c r="BH141" s="9"/>
      <c r="BJ141" s="40">
        <f t="shared" si="49"/>
        <v>0</v>
      </c>
      <c r="BK141" s="40">
        <f t="shared" si="50"/>
        <v>1</v>
      </c>
      <c r="BL141" s="40">
        <f t="shared" si="51"/>
        <v>0</v>
      </c>
      <c r="BM141" s="40">
        <f t="shared" si="52"/>
        <v>0</v>
      </c>
      <c r="BN141" s="40">
        <f t="shared" si="53"/>
        <v>0</v>
      </c>
    </row>
    <row r="142" spans="1:66" x14ac:dyDescent="0.25">
      <c r="A142" s="379"/>
      <c r="B142" s="936"/>
      <c r="C142" s="272"/>
      <c r="D142" s="868"/>
      <c r="E142" s="873" t="str">
        <f t="shared" si="44"/>
        <v xml:space="preserve"> </v>
      </c>
      <c r="F142" s="130">
        <f t="shared" si="54"/>
        <v>0</v>
      </c>
      <c r="G142" s="128">
        <f t="shared" si="55"/>
        <v>130</v>
      </c>
      <c r="H142" s="127"/>
      <c r="I142" s="321"/>
      <c r="J142" s="97"/>
      <c r="K142" s="323"/>
      <c r="L142" s="322"/>
      <c r="M142" s="50"/>
      <c r="N142" s="87"/>
      <c r="O142" s="324"/>
      <c r="P142" s="98"/>
      <c r="Q142" s="98"/>
      <c r="R142" s="114"/>
      <c r="S142" s="753"/>
      <c r="T142" s="98"/>
      <c r="U142" s="98"/>
      <c r="V142" s="98"/>
      <c r="W142" s="99"/>
      <c r="X142" s="97"/>
      <c r="Y142" s="87"/>
      <c r="Z142" s="100"/>
      <c r="AA142" s="106">
        <f t="shared" ref="AA142:AA205" si="59">+G142</f>
        <v>130</v>
      </c>
      <c r="AB142" s="549">
        <f t="shared" si="45"/>
        <v>0</v>
      </c>
      <c r="AC142" s="544">
        <f t="shared" ref="AC142:AC205" si="60">+AX142+AY142</f>
        <v>0</v>
      </c>
      <c r="AD142" s="174">
        <f t="shared" si="56"/>
        <v>0</v>
      </c>
      <c r="AE142" s="8"/>
      <c r="AF142" s="885" t="str">
        <f t="shared" ref="AF142:AF205" si="61">IF(AG142+AH142=1,"Enter both columns 5 and 16.", " ")</f>
        <v xml:space="preserve"> </v>
      </c>
      <c r="AG142" s="40">
        <f t="shared" ref="AG142:AG205" si="62">IF(L142+M142+N142+O142+W142 &gt; 0, 1, 0)</f>
        <v>0</v>
      </c>
      <c r="AH142" s="40">
        <f t="shared" ref="AH142:AH205" si="63">IF(AX142 &gt; 0, 1, 0)</f>
        <v>0</v>
      </c>
      <c r="AR142" s="40">
        <f t="shared" ref="AR142:AR205" si="64">IF(ISNA(+F142), 1, 0)</f>
        <v>0</v>
      </c>
      <c r="AS142" s="40">
        <f t="shared" ref="AS142:AS205" si="65">IF(ISERR(+F142), 1, 0)</f>
        <v>0</v>
      </c>
      <c r="AT142" s="40">
        <f t="shared" ref="AT142:AT205" si="66">IF(ISERR(+AC142), 1, 0)</f>
        <v>0</v>
      </c>
      <c r="AU142" s="40">
        <f t="shared" ref="AU142:AU205" si="67">IF(ISERR(+AD142), 1, 0)</f>
        <v>0</v>
      </c>
      <c r="AX142" s="279">
        <f t="shared" ref="AX142:AX205" si="68">ROUND(L142,1)*W142</f>
        <v>0</v>
      </c>
      <c r="AY142" s="279">
        <f t="shared" ref="AY142:AY205" si="69">ROUND(X142,1)*Z142</f>
        <v>0</v>
      </c>
      <c r="AZ142" s="40">
        <f t="shared" si="57"/>
        <v>0</v>
      </c>
      <c r="BB142" s="40">
        <f t="shared" si="46"/>
        <v>0</v>
      </c>
      <c r="BC142" s="397">
        <f t="shared" si="47"/>
        <v>0</v>
      </c>
      <c r="BD142" s="105">
        <f t="shared" si="43"/>
        <v>0</v>
      </c>
      <c r="BE142" s="105">
        <f t="shared" si="48"/>
        <v>0</v>
      </c>
      <c r="BF142" s="742">
        <f t="shared" si="58"/>
        <v>0</v>
      </c>
      <c r="BG142" s="89"/>
      <c r="BH142" s="9"/>
      <c r="BJ142" s="40">
        <f t="shared" si="49"/>
        <v>0</v>
      </c>
      <c r="BK142" s="40">
        <f t="shared" si="50"/>
        <v>1</v>
      </c>
      <c r="BL142" s="40">
        <f t="shared" si="51"/>
        <v>0</v>
      </c>
      <c r="BM142" s="40">
        <f t="shared" si="52"/>
        <v>0</v>
      </c>
      <c r="BN142" s="40">
        <f t="shared" si="53"/>
        <v>0</v>
      </c>
    </row>
    <row r="143" spans="1:66" x14ac:dyDescent="0.25">
      <c r="A143" s="379"/>
      <c r="B143" s="936"/>
      <c r="C143" s="272"/>
      <c r="D143" s="868"/>
      <c r="E143" s="873" t="str">
        <f t="shared" si="44"/>
        <v xml:space="preserve"> </v>
      </c>
      <c r="F143" s="130">
        <f t="shared" si="54"/>
        <v>0</v>
      </c>
      <c r="G143" s="128">
        <f t="shared" si="55"/>
        <v>131</v>
      </c>
      <c r="H143" s="127"/>
      <c r="I143" s="321"/>
      <c r="J143" s="97"/>
      <c r="K143" s="323"/>
      <c r="L143" s="322"/>
      <c r="M143" s="50"/>
      <c r="N143" s="87"/>
      <c r="O143" s="324"/>
      <c r="P143" s="98"/>
      <c r="Q143" s="98"/>
      <c r="R143" s="114"/>
      <c r="S143" s="753"/>
      <c r="T143" s="98"/>
      <c r="U143" s="98"/>
      <c r="V143" s="98"/>
      <c r="W143" s="99"/>
      <c r="X143" s="97"/>
      <c r="Y143" s="87"/>
      <c r="Z143" s="100"/>
      <c r="AA143" s="106">
        <f t="shared" si="59"/>
        <v>131</v>
      </c>
      <c r="AB143" s="549">
        <f t="shared" si="45"/>
        <v>0</v>
      </c>
      <c r="AC143" s="544">
        <f t="shared" si="60"/>
        <v>0</v>
      </c>
      <c r="AD143" s="174">
        <f t="shared" si="56"/>
        <v>0</v>
      </c>
      <c r="AE143" s="8"/>
      <c r="AF143" s="885" t="str">
        <f t="shared" si="61"/>
        <v xml:space="preserve"> </v>
      </c>
      <c r="AG143" s="40">
        <f t="shared" si="62"/>
        <v>0</v>
      </c>
      <c r="AH143" s="40">
        <f t="shared" si="63"/>
        <v>0</v>
      </c>
      <c r="AR143" s="40">
        <f t="shared" si="64"/>
        <v>0</v>
      </c>
      <c r="AS143" s="40">
        <f t="shared" si="65"/>
        <v>0</v>
      </c>
      <c r="AT143" s="40">
        <f t="shared" si="66"/>
        <v>0</v>
      </c>
      <c r="AU143" s="40">
        <f t="shared" si="67"/>
        <v>0</v>
      </c>
      <c r="AX143" s="279">
        <f t="shared" si="68"/>
        <v>0</v>
      </c>
      <c r="AY143" s="279">
        <f t="shared" si="69"/>
        <v>0</v>
      </c>
      <c r="AZ143" s="40">
        <f t="shared" si="57"/>
        <v>0</v>
      </c>
      <c r="BB143" s="40">
        <f t="shared" si="46"/>
        <v>0</v>
      </c>
      <c r="BC143" s="397">
        <f t="shared" si="47"/>
        <v>0</v>
      </c>
      <c r="BD143" s="105">
        <f t="shared" si="43"/>
        <v>0</v>
      </c>
      <c r="BE143" s="105">
        <f t="shared" si="48"/>
        <v>0</v>
      </c>
      <c r="BF143" s="742">
        <f t="shared" si="58"/>
        <v>0</v>
      </c>
      <c r="BG143" s="89"/>
      <c r="BH143" s="9"/>
      <c r="BJ143" s="40">
        <f t="shared" si="49"/>
        <v>0</v>
      </c>
      <c r="BK143" s="40">
        <f t="shared" si="50"/>
        <v>1</v>
      </c>
      <c r="BL143" s="40">
        <f t="shared" si="51"/>
        <v>0</v>
      </c>
      <c r="BM143" s="40">
        <f t="shared" si="52"/>
        <v>0</v>
      </c>
      <c r="BN143" s="40">
        <f t="shared" si="53"/>
        <v>0</v>
      </c>
    </row>
    <row r="144" spans="1:66" x14ac:dyDescent="0.25">
      <c r="A144" s="379"/>
      <c r="B144" s="936"/>
      <c r="C144" s="272"/>
      <c r="D144" s="868"/>
      <c r="E144" s="873" t="str">
        <f t="shared" si="44"/>
        <v xml:space="preserve"> </v>
      </c>
      <c r="F144" s="130">
        <f t="shared" si="54"/>
        <v>0</v>
      </c>
      <c r="G144" s="128">
        <f t="shared" si="55"/>
        <v>132</v>
      </c>
      <c r="H144" s="127"/>
      <c r="I144" s="321"/>
      <c r="J144" s="97"/>
      <c r="K144" s="323"/>
      <c r="L144" s="322"/>
      <c r="M144" s="50"/>
      <c r="N144" s="87"/>
      <c r="O144" s="324"/>
      <c r="P144" s="98"/>
      <c r="Q144" s="98"/>
      <c r="R144" s="114"/>
      <c r="S144" s="753"/>
      <c r="T144" s="98"/>
      <c r="U144" s="98"/>
      <c r="V144" s="98"/>
      <c r="W144" s="99"/>
      <c r="X144" s="97"/>
      <c r="Y144" s="87"/>
      <c r="Z144" s="100"/>
      <c r="AA144" s="106">
        <f t="shared" si="59"/>
        <v>132</v>
      </c>
      <c r="AB144" s="549">
        <f t="shared" si="45"/>
        <v>0</v>
      </c>
      <c r="AC144" s="544">
        <f t="shared" si="60"/>
        <v>0</v>
      </c>
      <c r="AD144" s="174">
        <f t="shared" si="56"/>
        <v>0</v>
      </c>
      <c r="AE144" s="8"/>
      <c r="AF144" s="885" t="str">
        <f t="shared" si="61"/>
        <v xml:space="preserve"> </v>
      </c>
      <c r="AG144" s="40">
        <f t="shared" si="62"/>
        <v>0</v>
      </c>
      <c r="AH144" s="40">
        <f t="shared" si="63"/>
        <v>0</v>
      </c>
      <c r="AR144" s="40">
        <f t="shared" si="64"/>
        <v>0</v>
      </c>
      <c r="AS144" s="40">
        <f t="shared" si="65"/>
        <v>0</v>
      </c>
      <c r="AT144" s="40">
        <f t="shared" si="66"/>
        <v>0</v>
      </c>
      <c r="AU144" s="40">
        <f t="shared" si="67"/>
        <v>0</v>
      </c>
      <c r="AX144" s="279">
        <f t="shared" si="68"/>
        <v>0</v>
      </c>
      <c r="AY144" s="279">
        <f t="shared" si="69"/>
        <v>0</v>
      </c>
      <c r="AZ144" s="40">
        <f t="shared" si="57"/>
        <v>0</v>
      </c>
      <c r="BB144" s="40">
        <f t="shared" si="46"/>
        <v>0</v>
      </c>
      <c r="BC144" s="397">
        <f t="shared" si="47"/>
        <v>0</v>
      </c>
      <c r="BD144" s="105">
        <f t="shared" ref="BD144:BD207" si="70">IF(VALUE(I144)&lt;1,0,IF(VALUE(I144)&gt;17,0,VLOOKUP(VALUE(F144),T10Value,VALUE(I144)+1,FALSE)))</f>
        <v>0</v>
      </c>
      <c r="BE144" s="105">
        <f t="shared" si="48"/>
        <v>0</v>
      </c>
      <c r="BF144" s="742">
        <f t="shared" si="58"/>
        <v>0</v>
      </c>
      <c r="BG144" s="89"/>
      <c r="BH144" s="9"/>
      <c r="BJ144" s="40">
        <f t="shared" si="49"/>
        <v>0</v>
      </c>
      <c r="BK144" s="40">
        <f t="shared" si="50"/>
        <v>1</v>
      </c>
      <c r="BL144" s="40">
        <f t="shared" si="51"/>
        <v>0</v>
      </c>
      <c r="BM144" s="40">
        <f t="shared" si="52"/>
        <v>0</v>
      </c>
      <c r="BN144" s="40">
        <f t="shared" si="53"/>
        <v>0</v>
      </c>
    </row>
    <row r="145" spans="1:66" x14ac:dyDescent="0.25">
      <c r="A145" s="379"/>
      <c r="B145" s="936"/>
      <c r="C145" s="272"/>
      <c r="D145" s="868"/>
      <c r="E145" s="873" t="str">
        <f t="shared" ref="E145:E208" si="71">IF(+BN145+BM145&gt;0,"&lt; Error"," ")</f>
        <v xml:space="preserve"> </v>
      </c>
      <c r="F145" s="130">
        <f t="shared" si="54"/>
        <v>0</v>
      </c>
      <c r="G145" s="128">
        <f t="shared" si="55"/>
        <v>133</v>
      </c>
      <c r="H145" s="127"/>
      <c r="I145" s="321"/>
      <c r="J145" s="97"/>
      <c r="K145" s="323"/>
      <c r="L145" s="322"/>
      <c r="M145" s="50"/>
      <c r="N145" s="87"/>
      <c r="O145" s="324"/>
      <c r="P145" s="98"/>
      <c r="Q145" s="98"/>
      <c r="R145" s="114"/>
      <c r="S145" s="753"/>
      <c r="T145" s="98"/>
      <c r="U145" s="98"/>
      <c r="V145" s="98"/>
      <c r="W145" s="99"/>
      <c r="X145" s="97"/>
      <c r="Y145" s="87"/>
      <c r="Z145" s="100"/>
      <c r="AA145" s="106">
        <f t="shared" si="59"/>
        <v>133</v>
      </c>
      <c r="AB145" s="549">
        <f t="shared" ref="AB145:AB208" si="72">C145*BJ145</f>
        <v>0</v>
      </c>
      <c r="AC145" s="544">
        <f t="shared" si="60"/>
        <v>0</v>
      </c>
      <c r="AD145" s="174">
        <f t="shared" si="56"/>
        <v>0</v>
      </c>
      <c r="AE145" s="8"/>
      <c r="AF145" s="885" t="str">
        <f t="shared" si="61"/>
        <v xml:space="preserve"> </v>
      </c>
      <c r="AG145" s="40">
        <f t="shared" si="62"/>
        <v>0</v>
      </c>
      <c r="AH145" s="40">
        <f t="shared" si="63"/>
        <v>0</v>
      </c>
      <c r="AR145" s="40">
        <f t="shared" si="64"/>
        <v>0</v>
      </c>
      <c r="AS145" s="40">
        <f t="shared" si="65"/>
        <v>0</v>
      </c>
      <c r="AT145" s="40">
        <f t="shared" si="66"/>
        <v>0</v>
      </c>
      <c r="AU145" s="40">
        <f t="shared" si="67"/>
        <v>0</v>
      </c>
      <c r="AX145" s="279">
        <f t="shared" si="68"/>
        <v>0</v>
      </c>
      <c r="AY145" s="279">
        <f t="shared" si="69"/>
        <v>0</v>
      </c>
      <c r="AZ145" s="40">
        <f t="shared" si="57"/>
        <v>0</v>
      </c>
      <c r="BB145" s="40">
        <f t="shared" ref="BB145:BB208" si="73">IF(+BC145&gt;0,IF(+BE145&lt;=0,1,0),0)</f>
        <v>0</v>
      </c>
      <c r="BC145" s="397">
        <f t="shared" ref="BC145:BC208" si="74">IF(+D145=1,IF(J145&gt;0, +J145, 0),0)</f>
        <v>0</v>
      </c>
      <c r="BD145" s="105">
        <f t="shared" si="70"/>
        <v>0</v>
      </c>
      <c r="BE145" s="105">
        <f t="shared" ref="BE145:BE208" si="75">ROUND(+BC145,1)*BD145</f>
        <v>0</v>
      </c>
      <c r="BF145" s="742">
        <f t="shared" si="58"/>
        <v>0</v>
      </c>
      <c r="BG145" s="89"/>
      <c r="BH145" s="9"/>
      <c r="BJ145" s="40">
        <f t="shared" ref="BJ145:BJ208" si="76">IF(J145+L145+M145=J145,0,IF(J145-L145-0.09&gt;0,IF(J145-L145&lt;=0.1*J145,J145-L145,0),0))</f>
        <v>0</v>
      </c>
      <c r="BK145" s="40">
        <f t="shared" ref="BK145:BK208" si="77">IF(L145+M145+J145+X145&lt;=0,1,IF(L145+M145+X145&gt;0,1,0))</f>
        <v>1</v>
      </c>
      <c r="BL145" s="40">
        <f t="shared" ref="BL145:BL208" si="78">IF(+BJ145&gt;0,1,0)</f>
        <v>0</v>
      </c>
      <c r="BM145" s="40">
        <f t="shared" ref="BM145:BM208" si="79">IF(ISNUMBER(C145),IF(2*BL145-C145&lt;0,1,IF(2*BL145-C145&gt;2,1,0)),IF(ISBLANK(C145),0,1))</f>
        <v>0</v>
      </c>
      <c r="BN145" s="40">
        <f t="shared" ref="BN145:BN208" si="80">IF(ISNUMBER(D145),IF(2*AG145-D145=1,1,IF(+D145=0,0, IF(+D145=1,0,1))),IF(ISBLANK(D145),0,1))</f>
        <v>0</v>
      </c>
    </row>
    <row r="146" spans="1:66" x14ac:dyDescent="0.25">
      <c r="A146" s="379"/>
      <c r="B146" s="936"/>
      <c r="C146" s="272"/>
      <c r="D146" s="868"/>
      <c r="E146" s="873" t="str">
        <f t="shared" si="71"/>
        <v xml:space="preserve"> </v>
      </c>
      <c r="F146" s="130">
        <f t="shared" si="54"/>
        <v>0</v>
      </c>
      <c r="G146" s="128">
        <f t="shared" si="55"/>
        <v>134</v>
      </c>
      <c r="H146" s="127"/>
      <c r="I146" s="321"/>
      <c r="J146" s="97"/>
      <c r="K146" s="323"/>
      <c r="L146" s="322"/>
      <c r="M146" s="50"/>
      <c r="N146" s="87"/>
      <c r="O146" s="324"/>
      <c r="P146" s="98"/>
      <c r="Q146" s="98"/>
      <c r="R146" s="114"/>
      <c r="S146" s="753"/>
      <c r="T146" s="98"/>
      <c r="U146" s="98"/>
      <c r="V146" s="98"/>
      <c r="W146" s="99"/>
      <c r="X146" s="97"/>
      <c r="Y146" s="87"/>
      <c r="Z146" s="100"/>
      <c r="AA146" s="106">
        <f t="shared" si="59"/>
        <v>134</v>
      </c>
      <c r="AB146" s="549">
        <f t="shared" si="72"/>
        <v>0</v>
      </c>
      <c r="AC146" s="544">
        <f t="shared" si="60"/>
        <v>0</v>
      </c>
      <c r="AD146" s="174">
        <f t="shared" si="56"/>
        <v>0</v>
      </c>
      <c r="AE146" s="8"/>
      <c r="AF146" s="885" t="str">
        <f t="shared" si="61"/>
        <v xml:space="preserve"> </v>
      </c>
      <c r="AG146" s="40">
        <f t="shared" si="62"/>
        <v>0</v>
      </c>
      <c r="AH146" s="40">
        <f t="shared" si="63"/>
        <v>0</v>
      </c>
      <c r="AR146" s="40">
        <f t="shared" si="64"/>
        <v>0</v>
      </c>
      <c r="AS146" s="40">
        <f t="shared" si="65"/>
        <v>0</v>
      </c>
      <c r="AT146" s="40">
        <f t="shared" si="66"/>
        <v>0</v>
      </c>
      <c r="AU146" s="40">
        <f t="shared" si="67"/>
        <v>0</v>
      </c>
      <c r="AX146" s="279">
        <f t="shared" si="68"/>
        <v>0</v>
      </c>
      <c r="AY146" s="279">
        <f t="shared" si="69"/>
        <v>0</v>
      </c>
      <c r="AZ146" s="40">
        <f t="shared" si="57"/>
        <v>0</v>
      </c>
      <c r="BB146" s="40">
        <f t="shared" si="73"/>
        <v>0</v>
      </c>
      <c r="BC146" s="397">
        <f t="shared" si="74"/>
        <v>0</v>
      </c>
      <c r="BD146" s="105">
        <f t="shared" si="70"/>
        <v>0</v>
      </c>
      <c r="BE146" s="105">
        <f t="shared" si="75"/>
        <v>0</v>
      </c>
      <c r="BF146" s="742">
        <f t="shared" si="58"/>
        <v>0</v>
      </c>
      <c r="BG146" s="89"/>
      <c r="BH146" s="9"/>
      <c r="BJ146" s="40">
        <f t="shared" si="76"/>
        <v>0</v>
      </c>
      <c r="BK146" s="40">
        <f t="shared" si="77"/>
        <v>1</v>
      </c>
      <c r="BL146" s="40">
        <f t="shared" si="78"/>
        <v>0</v>
      </c>
      <c r="BM146" s="40">
        <f t="shared" si="79"/>
        <v>0</v>
      </c>
      <c r="BN146" s="40">
        <f t="shared" si="80"/>
        <v>0</v>
      </c>
    </row>
    <row r="147" spans="1:66" x14ac:dyDescent="0.25">
      <c r="A147" s="379"/>
      <c r="B147" s="936"/>
      <c r="C147" s="272"/>
      <c r="D147" s="868"/>
      <c r="E147" s="873" t="str">
        <f t="shared" si="71"/>
        <v xml:space="preserve"> </v>
      </c>
      <c r="F147" s="130">
        <f t="shared" si="54"/>
        <v>0</v>
      </c>
      <c r="G147" s="128">
        <f t="shared" si="55"/>
        <v>135</v>
      </c>
      <c r="H147" s="127"/>
      <c r="I147" s="321"/>
      <c r="J147" s="97"/>
      <c r="K147" s="323"/>
      <c r="L147" s="322"/>
      <c r="M147" s="50"/>
      <c r="N147" s="87"/>
      <c r="O147" s="324"/>
      <c r="P147" s="98"/>
      <c r="Q147" s="98"/>
      <c r="R147" s="114"/>
      <c r="S147" s="753"/>
      <c r="T147" s="98"/>
      <c r="U147" s="98"/>
      <c r="V147" s="98"/>
      <c r="W147" s="99"/>
      <c r="X147" s="97"/>
      <c r="Y147" s="87"/>
      <c r="Z147" s="100"/>
      <c r="AA147" s="106">
        <f t="shared" si="59"/>
        <v>135</v>
      </c>
      <c r="AB147" s="549">
        <f t="shared" si="72"/>
        <v>0</v>
      </c>
      <c r="AC147" s="544">
        <f t="shared" si="60"/>
        <v>0</v>
      </c>
      <c r="AD147" s="174">
        <f t="shared" si="56"/>
        <v>0</v>
      </c>
      <c r="AE147" s="8"/>
      <c r="AF147" s="885" t="str">
        <f t="shared" si="61"/>
        <v xml:space="preserve"> </v>
      </c>
      <c r="AG147" s="40">
        <f t="shared" si="62"/>
        <v>0</v>
      </c>
      <c r="AH147" s="40">
        <f t="shared" si="63"/>
        <v>0</v>
      </c>
      <c r="AR147" s="40">
        <f t="shared" si="64"/>
        <v>0</v>
      </c>
      <c r="AS147" s="40">
        <f t="shared" si="65"/>
        <v>0</v>
      </c>
      <c r="AT147" s="40">
        <f t="shared" si="66"/>
        <v>0</v>
      </c>
      <c r="AU147" s="40">
        <f t="shared" si="67"/>
        <v>0</v>
      </c>
      <c r="AX147" s="279">
        <f t="shared" si="68"/>
        <v>0</v>
      </c>
      <c r="AY147" s="279">
        <f t="shared" si="69"/>
        <v>0</v>
      </c>
      <c r="AZ147" s="40">
        <f t="shared" si="57"/>
        <v>0</v>
      </c>
      <c r="BB147" s="40">
        <f t="shared" si="73"/>
        <v>0</v>
      </c>
      <c r="BC147" s="397">
        <f t="shared" si="74"/>
        <v>0</v>
      </c>
      <c r="BD147" s="105">
        <f t="shared" si="70"/>
        <v>0</v>
      </c>
      <c r="BE147" s="105">
        <f t="shared" si="75"/>
        <v>0</v>
      </c>
      <c r="BF147" s="742">
        <f t="shared" si="58"/>
        <v>0</v>
      </c>
      <c r="BG147" s="89"/>
      <c r="BH147" s="9"/>
      <c r="BJ147" s="40">
        <f t="shared" si="76"/>
        <v>0</v>
      </c>
      <c r="BK147" s="40">
        <f t="shared" si="77"/>
        <v>1</v>
      </c>
      <c r="BL147" s="40">
        <f t="shared" si="78"/>
        <v>0</v>
      </c>
      <c r="BM147" s="40">
        <f t="shared" si="79"/>
        <v>0</v>
      </c>
      <c r="BN147" s="40">
        <f t="shared" si="80"/>
        <v>0</v>
      </c>
    </row>
    <row r="148" spans="1:66" x14ac:dyDescent="0.25">
      <c r="A148" s="379"/>
      <c r="B148" s="936"/>
      <c r="C148" s="272"/>
      <c r="D148" s="868"/>
      <c r="E148" s="873" t="str">
        <f t="shared" si="71"/>
        <v xml:space="preserve"> </v>
      </c>
      <c r="F148" s="130">
        <f t="shared" si="54"/>
        <v>0</v>
      </c>
      <c r="G148" s="128">
        <f t="shared" si="55"/>
        <v>136</v>
      </c>
      <c r="H148" s="127"/>
      <c r="I148" s="321"/>
      <c r="J148" s="97"/>
      <c r="K148" s="323"/>
      <c r="L148" s="322"/>
      <c r="M148" s="50"/>
      <c r="N148" s="87"/>
      <c r="O148" s="324"/>
      <c r="P148" s="98"/>
      <c r="Q148" s="98"/>
      <c r="R148" s="114"/>
      <c r="S148" s="753"/>
      <c r="T148" s="98"/>
      <c r="U148" s="98"/>
      <c r="V148" s="98"/>
      <c r="W148" s="99"/>
      <c r="X148" s="97"/>
      <c r="Y148" s="87"/>
      <c r="Z148" s="100"/>
      <c r="AA148" s="106">
        <f t="shared" si="59"/>
        <v>136</v>
      </c>
      <c r="AB148" s="549">
        <f t="shared" si="72"/>
        <v>0</v>
      </c>
      <c r="AC148" s="544">
        <f t="shared" si="60"/>
        <v>0</v>
      </c>
      <c r="AD148" s="174">
        <f t="shared" si="56"/>
        <v>0</v>
      </c>
      <c r="AE148" s="8"/>
      <c r="AF148" s="885" t="str">
        <f t="shared" si="61"/>
        <v xml:space="preserve"> </v>
      </c>
      <c r="AG148" s="40">
        <f t="shared" si="62"/>
        <v>0</v>
      </c>
      <c r="AH148" s="40">
        <f t="shared" si="63"/>
        <v>0</v>
      </c>
      <c r="AR148" s="40">
        <f t="shared" si="64"/>
        <v>0</v>
      </c>
      <c r="AS148" s="40">
        <f t="shared" si="65"/>
        <v>0</v>
      </c>
      <c r="AT148" s="40">
        <f t="shared" si="66"/>
        <v>0</v>
      </c>
      <c r="AU148" s="40">
        <f t="shared" si="67"/>
        <v>0</v>
      </c>
      <c r="AX148" s="279">
        <f t="shared" si="68"/>
        <v>0</v>
      </c>
      <c r="AY148" s="279">
        <f t="shared" si="69"/>
        <v>0</v>
      </c>
      <c r="AZ148" s="40">
        <f t="shared" si="57"/>
        <v>0</v>
      </c>
      <c r="BB148" s="40">
        <f t="shared" si="73"/>
        <v>0</v>
      </c>
      <c r="BC148" s="397">
        <f t="shared" si="74"/>
        <v>0</v>
      </c>
      <c r="BD148" s="105">
        <f t="shared" si="70"/>
        <v>0</v>
      </c>
      <c r="BE148" s="105">
        <f t="shared" si="75"/>
        <v>0</v>
      </c>
      <c r="BF148" s="742">
        <f t="shared" si="58"/>
        <v>0</v>
      </c>
      <c r="BG148" s="89"/>
      <c r="BH148" s="9"/>
      <c r="BJ148" s="40">
        <f t="shared" si="76"/>
        <v>0</v>
      </c>
      <c r="BK148" s="40">
        <f t="shared" si="77"/>
        <v>1</v>
      </c>
      <c r="BL148" s="40">
        <f t="shared" si="78"/>
        <v>0</v>
      </c>
      <c r="BM148" s="40">
        <f t="shared" si="79"/>
        <v>0</v>
      </c>
      <c r="BN148" s="40">
        <f t="shared" si="80"/>
        <v>0</v>
      </c>
    </row>
    <row r="149" spans="1:66" x14ac:dyDescent="0.25">
      <c r="A149" s="379"/>
      <c r="B149" s="936"/>
      <c r="C149" s="272"/>
      <c r="D149" s="868"/>
      <c r="E149" s="873" t="str">
        <f t="shared" si="71"/>
        <v xml:space="preserve"> </v>
      </c>
      <c r="F149" s="130">
        <f t="shared" si="54"/>
        <v>0</v>
      </c>
      <c r="G149" s="128">
        <f t="shared" si="55"/>
        <v>137</v>
      </c>
      <c r="H149" s="127"/>
      <c r="I149" s="321"/>
      <c r="J149" s="97"/>
      <c r="K149" s="323"/>
      <c r="L149" s="322"/>
      <c r="M149" s="50"/>
      <c r="N149" s="87"/>
      <c r="O149" s="324"/>
      <c r="P149" s="98"/>
      <c r="Q149" s="98"/>
      <c r="R149" s="114"/>
      <c r="S149" s="753"/>
      <c r="T149" s="98"/>
      <c r="U149" s="98"/>
      <c r="V149" s="98"/>
      <c r="W149" s="99"/>
      <c r="X149" s="97"/>
      <c r="Y149" s="87"/>
      <c r="Z149" s="100"/>
      <c r="AA149" s="106">
        <f t="shared" si="59"/>
        <v>137</v>
      </c>
      <c r="AB149" s="549">
        <f t="shared" si="72"/>
        <v>0</v>
      </c>
      <c r="AC149" s="544">
        <f t="shared" si="60"/>
        <v>0</v>
      </c>
      <c r="AD149" s="174">
        <f t="shared" si="56"/>
        <v>0</v>
      </c>
      <c r="AE149" s="8"/>
      <c r="AF149" s="885" t="str">
        <f t="shared" si="61"/>
        <v xml:space="preserve"> </v>
      </c>
      <c r="AG149" s="40">
        <f t="shared" si="62"/>
        <v>0</v>
      </c>
      <c r="AH149" s="40">
        <f t="shared" si="63"/>
        <v>0</v>
      </c>
      <c r="AR149" s="40">
        <f t="shared" si="64"/>
        <v>0</v>
      </c>
      <c r="AS149" s="40">
        <f t="shared" si="65"/>
        <v>0</v>
      </c>
      <c r="AT149" s="40">
        <f t="shared" si="66"/>
        <v>0</v>
      </c>
      <c r="AU149" s="40">
        <f t="shared" si="67"/>
        <v>0</v>
      </c>
      <c r="AX149" s="279">
        <f t="shared" si="68"/>
        <v>0</v>
      </c>
      <c r="AY149" s="279">
        <f t="shared" si="69"/>
        <v>0</v>
      </c>
      <c r="AZ149" s="40">
        <f t="shared" si="57"/>
        <v>0</v>
      </c>
      <c r="BB149" s="40">
        <f t="shared" si="73"/>
        <v>0</v>
      </c>
      <c r="BC149" s="397">
        <f t="shared" si="74"/>
        <v>0</v>
      </c>
      <c r="BD149" s="105">
        <f t="shared" si="70"/>
        <v>0</v>
      </c>
      <c r="BE149" s="105">
        <f t="shared" si="75"/>
        <v>0</v>
      </c>
      <c r="BF149" s="742">
        <f t="shared" si="58"/>
        <v>0</v>
      </c>
      <c r="BG149" s="89"/>
      <c r="BH149" s="9"/>
      <c r="BJ149" s="40">
        <f t="shared" si="76"/>
        <v>0</v>
      </c>
      <c r="BK149" s="40">
        <f t="shared" si="77"/>
        <v>1</v>
      </c>
      <c r="BL149" s="40">
        <f t="shared" si="78"/>
        <v>0</v>
      </c>
      <c r="BM149" s="40">
        <f t="shared" si="79"/>
        <v>0</v>
      </c>
      <c r="BN149" s="40">
        <f t="shared" si="80"/>
        <v>0</v>
      </c>
    </row>
    <row r="150" spans="1:66" x14ac:dyDescent="0.25">
      <c r="A150" s="379"/>
      <c r="B150" s="936"/>
      <c r="C150" s="272"/>
      <c r="D150" s="868"/>
      <c r="E150" s="873" t="str">
        <f t="shared" si="71"/>
        <v xml:space="preserve"> </v>
      </c>
      <c r="F150" s="130">
        <f t="shared" si="54"/>
        <v>0</v>
      </c>
      <c r="G150" s="128">
        <f t="shared" si="55"/>
        <v>138</v>
      </c>
      <c r="H150" s="127"/>
      <c r="I150" s="321"/>
      <c r="J150" s="97"/>
      <c r="K150" s="323"/>
      <c r="L150" s="322"/>
      <c r="M150" s="50"/>
      <c r="N150" s="87"/>
      <c r="O150" s="324"/>
      <c r="P150" s="98"/>
      <c r="Q150" s="98"/>
      <c r="R150" s="114"/>
      <c r="S150" s="753"/>
      <c r="T150" s="98"/>
      <c r="U150" s="98"/>
      <c r="V150" s="98"/>
      <c r="W150" s="99"/>
      <c r="X150" s="97"/>
      <c r="Y150" s="87"/>
      <c r="Z150" s="100"/>
      <c r="AA150" s="106">
        <f t="shared" si="59"/>
        <v>138</v>
      </c>
      <c r="AB150" s="549">
        <f t="shared" si="72"/>
        <v>0</v>
      </c>
      <c r="AC150" s="544">
        <f t="shared" si="60"/>
        <v>0</v>
      </c>
      <c r="AD150" s="174">
        <f t="shared" si="56"/>
        <v>0</v>
      </c>
      <c r="AE150" s="8"/>
      <c r="AF150" s="885" t="str">
        <f t="shared" si="61"/>
        <v xml:space="preserve"> </v>
      </c>
      <c r="AG150" s="40">
        <f t="shared" si="62"/>
        <v>0</v>
      </c>
      <c r="AH150" s="40">
        <f t="shared" si="63"/>
        <v>0</v>
      </c>
      <c r="AR150" s="40">
        <f t="shared" si="64"/>
        <v>0</v>
      </c>
      <c r="AS150" s="40">
        <f t="shared" si="65"/>
        <v>0</v>
      </c>
      <c r="AT150" s="40">
        <f t="shared" si="66"/>
        <v>0</v>
      </c>
      <c r="AU150" s="40">
        <f t="shared" si="67"/>
        <v>0</v>
      </c>
      <c r="AX150" s="279">
        <f t="shared" si="68"/>
        <v>0</v>
      </c>
      <c r="AY150" s="279">
        <f t="shared" si="69"/>
        <v>0</v>
      </c>
      <c r="AZ150" s="40">
        <f t="shared" si="57"/>
        <v>0</v>
      </c>
      <c r="BB150" s="40">
        <f t="shared" si="73"/>
        <v>0</v>
      </c>
      <c r="BC150" s="397">
        <f t="shared" si="74"/>
        <v>0</v>
      </c>
      <c r="BD150" s="105">
        <f t="shared" si="70"/>
        <v>0</v>
      </c>
      <c r="BE150" s="105">
        <f t="shared" si="75"/>
        <v>0</v>
      </c>
      <c r="BF150" s="742">
        <f t="shared" si="58"/>
        <v>0</v>
      </c>
      <c r="BG150" s="89"/>
      <c r="BH150" s="9"/>
      <c r="BJ150" s="40">
        <f t="shared" si="76"/>
        <v>0</v>
      </c>
      <c r="BK150" s="40">
        <f t="shared" si="77"/>
        <v>1</v>
      </c>
      <c r="BL150" s="40">
        <f t="shared" si="78"/>
        <v>0</v>
      </c>
      <c r="BM150" s="40">
        <f t="shared" si="79"/>
        <v>0</v>
      </c>
      <c r="BN150" s="40">
        <f t="shared" si="80"/>
        <v>0</v>
      </c>
    </row>
    <row r="151" spans="1:66" x14ac:dyDescent="0.25">
      <c r="A151" s="379"/>
      <c r="B151" s="936"/>
      <c r="C151" s="272"/>
      <c r="D151" s="868"/>
      <c r="E151" s="873" t="str">
        <f t="shared" si="71"/>
        <v xml:space="preserve"> </v>
      </c>
      <c r="F151" s="130">
        <f t="shared" si="54"/>
        <v>0</v>
      </c>
      <c r="G151" s="128">
        <f t="shared" si="55"/>
        <v>139</v>
      </c>
      <c r="H151" s="127"/>
      <c r="I151" s="321"/>
      <c r="J151" s="97"/>
      <c r="K151" s="323"/>
      <c r="L151" s="322"/>
      <c r="M151" s="50"/>
      <c r="N151" s="87"/>
      <c r="O151" s="324"/>
      <c r="P151" s="98"/>
      <c r="Q151" s="98"/>
      <c r="R151" s="114"/>
      <c r="S151" s="753"/>
      <c r="T151" s="98"/>
      <c r="U151" s="98"/>
      <c r="V151" s="98"/>
      <c r="W151" s="99"/>
      <c r="X151" s="97"/>
      <c r="Y151" s="87"/>
      <c r="Z151" s="100"/>
      <c r="AA151" s="106">
        <f t="shared" si="59"/>
        <v>139</v>
      </c>
      <c r="AB151" s="549">
        <f t="shared" si="72"/>
        <v>0</v>
      </c>
      <c r="AC151" s="544">
        <f t="shared" si="60"/>
        <v>0</v>
      </c>
      <c r="AD151" s="174">
        <f t="shared" si="56"/>
        <v>0</v>
      </c>
      <c r="AE151" s="8"/>
      <c r="AF151" s="885" t="str">
        <f t="shared" si="61"/>
        <v xml:space="preserve"> </v>
      </c>
      <c r="AG151" s="40">
        <f t="shared" si="62"/>
        <v>0</v>
      </c>
      <c r="AH151" s="40">
        <f t="shared" si="63"/>
        <v>0</v>
      </c>
      <c r="AR151" s="40">
        <f t="shared" si="64"/>
        <v>0</v>
      </c>
      <c r="AS151" s="40">
        <f t="shared" si="65"/>
        <v>0</v>
      </c>
      <c r="AT151" s="40">
        <f t="shared" si="66"/>
        <v>0</v>
      </c>
      <c r="AU151" s="40">
        <f t="shared" si="67"/>
        <v>0</v>
      </c>
      <c r="AX151" s="279">
        <f t="shared" si="68"/>
        <v>0</v>
      </c>
      <c r="AY151" s="279">
        <f t="shared" si="69"/>
        <v>0</v>
      </c>
      <c r="AZ151" s="40">
        <f t="shared" si="57"/>
        <v>0</v>
      </c>
      <c r="BB151" s="40">
        <f t="shared" si="73"/>
        <v>0</v>
      </c>
      <c r="BC151" s="397">
        <f t="shared" si="74"/>
        <v>0</v>
      </c>
      <c r="BD151" s="105">
        <f t="shared" si="70"/>
        <v>0</v>
      </c>
      <c r="BE151" s="105">
        <f t="shared" si="75"/>
        <v>0</v>
      </c>
      <c r="BF151" s="742">
        <f t="shared" si="58"/>
        <v>0</v>
      </c>
      <c r="BG151" s="89"/>
      <c r="BH151" s="9"/>
      <c r="BJ151" s="40">
        <f t="shared" si="76"/>
        <v>0</v>
      </c>
      <c r="BK151" s="40">
        <f t="shared" si="77"/>
        <v>1</v>
      </c>
      <c r="BL151" s="40">
        <f t="shared" si="78"/>
        <v>0</v>
      </c>
      <c r="BM151" s="40">
        <f t="shared" si="79"/>
        <v>0</v>
      </c>
      <c r="BN151" s="40">
        <f t="shared" si="80"/>
        <v>0</v>
      </c>
    </row>
    <row r="152" spans="1:66" x14ac:dyDescent="0.25">
      <c r="A152" s="379"/>
      <c r="B152" s="936"/>
      <c r="C152" s="272"/>
      <c r="D152" s="868"/>
      <c r="E152" s="873" t="str">
        <f t="shared" si="71"/>
        <v xml:space="preserve"> </v>
      </c>
      <c r="F152" s="130">
        <f t="shared" si="54"/>
        <v>0</v>
      </c>
      <c r="G152" s="128">
        <f t="shared" si="55"/>
        <v>140</v>
      </c>
      <c r="H152" s="127"/>
      <c r="I152" s="321"/>
      <c r="J152" s="97"/>
      <c r="K152" s="323"/>
      <c r="L152" s="322"/>
      <c r="M152" s="50"/>
      <c r="N152" s="87"/>
      <c r="O152" s="324"/>
      <c r="P152" s="98"/>
      <c r="Q152" s="98"/>
      <c r="R152" s="114"/>
      <c r="S152" s="753"/>
      <c r="T152" s="98"/>
      <c r="U152" s="98"/>
      <c r="V152" s="98"/>
      <c r="W152" s="99"/>
      <c r="X152" s="97"/>
      <c r="Y152" s="87"/>
      <c r="Z152" s="100"/>
      <c r="AA152" s="106">
        <f t="shared" si="59"/>
        <v>140</v>
      </c>
      <c r="AB152" s="549">
        <f t="shared" si="72"/>
        <v>0</v>
      </c>
      <c r="AC152" s="544">
        <f t="shared" si="60"/>
        <v>0</v>
      </c>
      <c r="AD152" s="174">
        <f t="shared" si="56"/>
        <v>0</v>
      </c>
      <c r="AE152" s="8"/>
      <c r="AF152" s="885" t="str">
        <f t="shared" si="61"/>
        <v xml:space="preserve"> </v>
      </c>
      <c r="AG152" s="40">
        <f t="shared" si="62"/>
        <v>0</v>
      </c>
      <c r="AH152" s="40">
        <f t="shared" si="63"/>
        <v>0</v>
      </c>
      <c r="AR152" s="40">
        <f t="shared" si="64"/>
        <v>0</v>
      </c>
      <c r="AS152" s="40">
        <f t="shared" si="65"/>
        <v>0</v>
      </c>
      <c r="AT152" s="40">
        <f t="shared" si="66"/>
        <v>0</v>
      </c>
      <c r="AU152" s="40">
        <f t="shared" si="67"/>
        <v>0</v>
      </c>
      <c r="AX152" s="279">
        <f t="shared" si="68"/>
        <v>0</v>
      </c>
      <c r="AY152" s="279">
        <f t="shared" si="69"/>
        <v>0</v>
      </c>
      <c r="AZ152" s="40">
        <f t="shared" si="57"/>
        <v>0</v>
      </c>
      <c r="BB152" s="40">
        <f t="shared" si="73"/>
        <v>0</v>
      </c>
      <c r="BC152" s="397">
        <f t="shared" si="74"/>
        <v>0</v>
      </c>
      <c r="BD152" s="105">
        <f t="shared" si="70"/>
        <v>0</v>
      </c>
      <c r="BE152" s="105">
        <f t="shared" si="75"/>
        <v>0</v>
      </c>
      <c r="BF152" s="742">
        <f t="shared" si="58"/>
        <v>0</v>
      </c>
      <c r="BG152" s="89"/>
      <c r="BH152" s="9"/>
      <c r="BJ152" s="40">
        <f t="shared" si="76"/>
        <v>0</v>
      </c>
      <c r="BK152" s="40">
        <f t="shared" si="77"/>
        <v>1</v>
      </c>
      <c r="BL152" s="40">
        <f t="shared" si="78"/>
        <v>0</v>
      </c>
      <c r="BM152" s="40">
        <f t="shared" si="79"/>
        <v>0</v>
      </c>
      <c r="BN152" s="40">
        <f t="shared" si="80"/>
        <v>0</v>
      </c>
    </row>
    <row r="153" spans="1:66" x14ac:dyDescent="0.25">
      <c r="A153" s="379"/>
      <c r="B153" s="936"/>
      <c r="C153" s="272"/>
      <c r="D153" s="868"/>
      <c r="E153" s="873" t="str">
        <f t="shared" si="71"/>
        <v xml:space="preserve"> </v>
      </c>
      <c r="F153" s="130">
        <f t="shared" si="54"/>
        <v>0</v>
      </c>
      <c r="G153" s="128">
        <f t="shared" si="55"/>
        <v>141</v>
      </c>
      <c r="H153" s="127"/>
      <c r="I153" s="321"/>
      <c r="J153" s="97"/>
      <c r="K153" s="323"/>
      <c r="L153" s="322"/>
      <c r="M153" s="50"/>
      <c r="N153" s="87"/>
      <c r="O153" s="324"/>
      <c r="P153" s="98"/>
      <c r="Q153" s="98"/>
      <c r="R153" s="114"/>
      <c r="S153" s="753"/>
      <c r="T153" s="98"/>
      <c r="U153" s="98"/>
      <c r="V153" s="98"/>
      <c r="W153" s="99"/>
      <c r="X153" s="97"/>
      <c r="Y153" s="87"/>
      <c r="Z153" s="100"/>
      <c r="AA153" s="106">
        <f t="shared" si="59"/>
        <v>141</v>
      </c>
      <c r="AB153" s="549">
        <f t="shared" si="72"/>
        <v>0</v>
      </c>
      <c r="AC153" s="544">
        <f t="shared" si="60"/>
        <v>0</v>
      </c>
      <c r="AD153" s="174">
        <f t="shared" si="56"/>
        <v>0</v>
      </c>
      <c r="AE153" s="8"/>
      <c r="AF153" s="885" t="str">
        <f t="shared" si="61"/>
        <v xml:space="preserve"> </v>
      </c>
      <c r="AG153" s="40">
        <f t="shared" si="62"/>
        <v>0</v>
      </c>
      <c r="AH153" s="40">
        <f t="shared" si="63"/>
        <v>0</v>
      </c>
      <c r="AR153" s="40">
        <f t="shared" si="64"/>
        <v>0</v>
      </c>
      <c r="AS153" s="40">
        <f t="shared" si="65"/>
        <v>0</v>
      </c>
      <c r="AT153" s="40">
        <f t="shared" si="66"/>
        <v>0</v>
      </c>
      <c r="AU153" s="40">
        <f t="shared" si="67"/>
        <v>0</v>
      </c>
      <c r="AX153" s="279">
        <f t="shared" si="68"/>
        <v>0</v>
      </c>
      <c r="AY153" s="279">
        <f t="shared" si="69"/>
        <v>0</v>
      </c>
      <c r="AZ153" s="40">
        <f t="shared" si="57"/>
        <v>0</v>
      </c>
      <c r="BB153" s="40">
        <f t="shared" si="73"/>
        <v>0</v>
      </c>
      <c r="BC153" s="397">
        <f t="shared" si="74"/>
        <v>0</v>
      </c>
      <c r="BD153" s="105">
        <f t="shared" si="70"/>
        <v>0</v>
      </c>
      <c r="BE153" s="105">
        <f t="shared" si="75"/>
        <v>0</v>
      </c>
      <c r="BF153" s="742">
        <f t="shared" si="58"/>
        <v>0</v>
      </c>
      <c r="BG153" s="89"/>
      <c r="BH153" s="9"/>
      <c r="BJ153" s="40">
        <f t="shared" si="76"/>
        <v>0</v>
      </c>
      <c r="BK153" s="40">
        <f t="shared" si="77"/>
        <v>1</v>
      </c>
      <c r="BL153" s="40">
        <f t="shared" si="78"/>
        <v>0</v>
      </c>
      <c r="BM153" s="40">
        <f t="shared" si="79"/>
        <v>0</v>
      </c>
      <c r="BN153" s="40">
        <f t="shared" si="80"/>
        <v>0</v>
      </c>
    </row>
    <row r="154" spans="1:66" x14ac:dyDescent="0.25">
      <c r="A154" s="379"/>
      <c r="B154" s="936"/>
      <c r="C154" s="272"/>
      <c r="D154" s="868"/>
      <c r="E154" s="873" t="str">
        <f t="shared" si="71"/>
        <v xml:space="preserve"> </v>
      </c>
      <c r="F154" s="130">
        <f t="shared" si="54"/>
        <v>0</v>
      </c>
      <c r="G154" s="128">
        <f t="shared" si="55"/>
        <v>142</v>
      </c>
      <c r="H154" s="127"/>
      <c r="I154" s="321"/>
      <c r="J154" s="97"/>
      <c r="K154" s="323"/>
      <c r="L154" s="322"/>
      <c r="M154" s="50"/>
      <c r="N154" s="87"/>
      <c r="O154" s="324"/>
      <c r="P154" s="98"/>
      <c r="Q154" s="98"/>
      <c r="R154" s="114"/>
      <c r="S154" s="753"/>
      <c r="T154" s="98"/>
      <c r="U154" s="98"/>
      <c r="V154" s="98"/>
      <c r="W154" s="99"/>
      <c r="X154" s="97"/>
      <c r="Y154" s="87"/>
      <c r="Z154" s="100"/>
      <c r="AA154" s="106">
        <f t="shared" si="59"/>
        <v>142</v>
      </c>
      <c r="AB154" s="549">
        <f t="shared" si="72"/>
        <v>0</v>
      </c>
      <c r="AC154" s="544">
        <f t="shared" si="60"/>
        <v>0</v>
      </c>
      <c r="AD154" s="174">
        <f t="shared" si="56"/>
        <v>0</v>
      </c>
      <c r="AE154" s="8"/>
      <c r="AF154" s="885" t="str">
        <f t="shared" si="61"/>
        <v xml:space="preserve"> </v>
      </c>
      <c r="AG154" s="40">
        <f t="shared" si="62"/>
        <v>0</v>
      </c>
      <c r="AH154" s="40">
        <f t="shared" si="63"/>
        <v>0</v>
      </c>
      <c r="AR154" s="40">
        <f t="shared" si="64"/>
        <v>0</v>
      </c>
      <c r="AS154" s="40">
        <f t="shared" si="65"/>
        <v>0</v>
      </c>
      <c r="AT154" s="40">
        <f t="shared" si="66"/>
        <v>0</v>
      </c>
      <c r="AU154" s="40">
        <f t="shared" si="67"/>
        <v>0</v>
      </c>
      <c r="AX154" s="279">
        <f t="shared" si="68"/>
        <v>0</v>
      </c>
      <c r="AY154" s="279">
        <f t="shared" si="69"/>
        <v>0</v>
      </c>
      <c r="AZ154" s="40">
        <f t="shared" si="57"/>
        <v>0</v>
      </c>
      <c r="BB154" s="40">
        <f t="shared" si="73"/>
        <v>0</v>
      </c>
      <c r="BC154" s="397">
        <f t="shared" si="74"/>
        <v>0</v>
      </c>
      <c r="BD154" s="105">
        <f t="shared" si="70"/>
        <v>0</v>
      </c>
      <c r="BE154" s="105">
        <f t="shared" si="75"/>
        <v>0</v>
      </c>
      <c r="BF154" s="742">
        <f t="shared" si="58"/>
        <v>0</v>
      </c>
      <c r="BG154" s="89"/>
      <c r="BH154" s="9"/>
      <c r="BJ154" s="40">
        <f t="shared" si="76"/>
        <v>0</v>
      </c>
      <c r="BK154" s="40">
        <f t="shared" si="77"/>
        <v>1</v>
      </c>
      <c r="BL154" s="40">
        <f t="shared" si="78"/>
        <v>0</v>
      </c>
      <c r="BM154" s="40">
        <f t="shared" si="79"/>
        <v>0</v>
      </c>
      <c r="BN154" s="40">
        <f t="shared" si="80"/>
        <v>0</v>
      </c>
    </row>
    <row r="155" spans="1:66" x14ac:dyDescent="0.25">
      <c r="A155" s="379"/>
      <c r="B155" s="936"/>
      <c r="C155" s="272"/>
      <c r="D155" s="868"/>
      <c r="E155" s="873" t="str">
        <f t="shared" si="71"/>
        <v xml:space="preserve"> </v>
      </c>
      <c r="F155" s="130">
        <f t="shared" si="54"/>
        <v>0</v>
      </c>
      <c r="G155" s="128">
        <f t="shared" si="55"/>
        <v>143</v>
      </c>
      <c r="H155" s="127"/>
      <c r="I155" s="321"/>
      <c r="J155" s="97"/>
      <c r="K155" s="323"/>
      <c r="L155" s="322"/>
      <c r="M155" s="50"/>
      <c r="N155" s="87"/>
      <c r="O155" s="324"/>
      <c r="P155" s="98"/>
      <c r="Q155" s="98"/>
      <c r="R155" s="114"/>
      <c r="S155" s="753"/>
      <c r="T155" s="98"/>
      <c r="U155" s="98"/>
      <c r="V155" s="98"/>
      <c r="W155" s="99"/>
      <c r="X155" s="97"/>
      <c r="Y155" s="87"/>
      <c r="Z155" s="100"/>
      <c r="AA155" s="106">
        <f t="shared" si="59"/>
        <v>143</v>
      </c>
      <c r="AB155" s="549">
        <f t="shared" si="72"/>
        <v>0</v>
      </c>
      <c r="AC155" s="544">
        <f t="shared" si="60"/>
        <v>0</v>
      </c>
      <c r="AD155" s="174">
        <f t="shared" si="56"/>
        <v>0</v>
      </c>
      <c r="AE155" s="8"/>
      <c r="AF155" s="885" t="str">
        <f t="shared" si="61"/>
        <v xml:space="preserve"> </v>
      </c>
      <c r="AG155" s="40">
        <f t="shared" si="62"/>
        <v>0</v>
      </c>
      <c r="AH155" s="40">
        <f t="shared" si="63"/>
        <v>0</v>
      </c>
      <c r="AR155" s="40">
        <f t="shared" si="64"/>
        <v>0</v>
      </c>
      <c r="AS155" s="40">
        <f t="shared" si="65"/>
        <v>0</v>
      </c>
      <c r="AT155" s="40">
        <f t="shared" si="66"/>
        <v>0</v>
      </c>
      <c r="AU155" s="40">
        <f t="shared" si="67"/>
        <v>0</v>
      </c>
      <c r="AX155" s="279">
        <f t="shared" si="68"/>
        <v>0</v>
      </c>
      <c r="AY155" s="279">
        <f t="shared" si="69"/>
        <v>0</v>
      </c>
      <c r="AZ155" s="40">
        <f t="shared" si="57"/>
        <v>0</v>
      </c>
      <c r="BB155" s="40">
        <f t="shared" si="73"/>
        <v>0</v>
      </c>
      <c r="BC155" s="397">
        <f t="shared" si="74"/>
        <v>0</v>
      </c>
      <c r="BD155" s="105">
        <f t="shared" si="70"/>
        <v>0</v>
      </c>
      <c r="BE155" s="105">
        <f t="shared" si="75"/>
        <v>0</v>
      </c>
      <c r="BF155" s="742">
        <f t="shared" si="58"/>
        <v>0</v>
      </c>
      <c r="BG155" s="89"/>
      <c r="BH155" s="9"/>
      <c r="BJ155" s="40">
        <f t="shared" si="76"/>
        <v>0</v>
      </c>
      <c r="BK155" s="40">
        <f t="shared" si="77"/>
        <v>1</v>
      </c>
      <c r="BL155" s="40">
        <f t="shared" si="78"/>
        <v>0</v>
      </c>
      <c r="BM155" s="40">
        <f t="shared" si="79"/>
        <v>0</v>
      </c>
      <c r="BN155" s="40">
        <f t="shared" si="80"/>
        <v>0</v>
      </c>
    </row>
    <row r="156" spans="1:66" x14ac:dyDescent="0.25">
      <c r="A156" s="379"/>
      <c r="B156" s="936"/>
      <c r="C156" s="272"/>
      <c r="D156" s="868"/>
      <c r="E156" s="873" t="str">
        <f t="shared" si="71"/>
        <v xml:space="preserve"> </v>
      </c>
      <c r="F156" s="130">
        <f t="shared" si="54"/>
        <v>0</v>
      </c>
      <c r="G156" s="128">
        <f t="shared" si="55"/>
        <v>144</v>
      </c>
      <c r="H156" s="127"/>
      <c r="I156" s="321"/>
      <c r="J156" s="97"/>
      <c r="K156" s="323"/>
      <c r="L156" s="322"/>
      <c r="M156" s="50"/>
      <c r="N156" s="87"/>
      <c r="O156" s="324"/>
      <c r="P156" s="98"/>
      <c r="Q156" s="98"/>
      <c r="R156" s="114"/>
      <c r="S156" s="753"/>
      <c r="T156" s="98"/>
      <c r="U156" s="98"/>
      <c r="V156" s="98"/>
      <c r="W156" s="99"/>
      <c r="X156" s="97"/>
      <c r="Y156" s="87"/>
      <c r="Z156" s="100"/>
      <c r="AA156" s="106">
        <f t="shared" si="59"/>
        <v>144</v>
      </c>
      <c r="AB156" s="549">
        <f t="shared" si="72"/>
        <v>0</v>
      </c>
      <c r="AC156" s="544">
        <f t="shared" si="60"/>
        <v>0</v>
      </c>
      <c r="AD156" s="174">
        <f t="shared" si="56"/>
        <v>0</v>
      </c>
      <c r="AE156" s="8"/>
      <c r="AF156" s="885" t="str">
        <f t="shared" si="61"/>
        <v xml:space="preserve"> </v>
      </c>
      <c r="AG156" s="40">
        <f t="shared" si="62"/>
        <v>0</v>
      </c>
      <c r="AH156" s="40">
        <f t="shared" si="63"/>
        <v>0</v>
      </c>
      <c r="AR156" s="40">
        <f t="shared" si="64"/>
        <v>0</v>
      </c>
      <c r="AS156" s="40">
        <f t="shared" si="65"/>
        <v>0</v>
      </c>
      <c r="AT156" s="40">
        <f t="shared" si="66"/>
        <v>0</v>
      </c>
      <c r="AU156" s="40">
        <f t="shared" si="67"/>
        <v>0</v>
      </c>
      <c r="AX156" s="279">
        <f t="shared" si="68"/>
        <v>0</v>
      </c>
      <c r="AY156" s="279">
        <f t="shared" si="69"/>
        <v>0</v>
      </c>
      <c r="AZ156" s="40">
        <f t="shared" si="57"/>
        <v>0</v>
      </c>
      <c r="BB156" s="40">
        <f t="shared" si="73"/>
        <v>0</v>
      </c>
      <c r="BC156" s="397">
        <f t="shared" si="74"/>
        <v>0</v>
      </c>
      <c r="BD156" s="105">
        <f t="shared" si="70"/>
        <v>0</v>
      </c>
      <c r="BE156" s="105">
        <f t="shared" si="75"/>
        <v>0</v>
      </c>
      <c r="BF156" s="742">
        <f t="shared" si="58"/>
        <v>0</v>
      </c>
      <c r="BG156" s="89"/>
      <c r="BH156" s="9"/>
      <c r="BJ156" s="40">
        <f t="shared" si="76"/>
        <v>0</v>
      </c>
      <c r="BK156" s="40">
        <f t="shared" si="77"/>
        <v>1</v>
      </c>
      <c r="BL156" s="40">
        <f t="shared" si="78"/>
        <v>0</v>
      </c>
      <c r="BM156" s="40">
        <f t="shared" si="79"/>
        <v>0</v>
      </c>
      <c r="BN156" s="40">
        <f t="shared" si="80"/>
        <v>0</v>
      </c>
    </row>
    <row r="157" spans="1:66" x14ac:dyDescent="0.25">
      <c r="A157" s="379"/>
      <c r="B157" s="936"/>
      <c r="C157" s="272"/>
      <c r="D157" s="868"/>
      <c r="E157" s="873" t="str">
        <f t="shared" si="71"/>
        <v xml:space="preserve"> </v>
      </c>
      <c r="F157" s="130">
        <f t="shared" si="54"/>
        <v>0</v>
      </c>
      <c r="G157" s="128">
        <f t="shared" si="55"/>
        <v>145</v>
      </c>
      <c r="H157" s="127"/>
      <c r="I157" s="321"/>
      <c r="J157" s="97"/>
      <c r="K157" s="323"/>
      <c r="L157" s="322"/>
      <c r="M157" s="50"/>
      <c r="N157" s="87"/>
      <c r="O157" s="324"/>
      <c r="P157" s="98"/>
      <c r="Q157" s="98"/>
      <c r="R157" s="114"/>
      <c r="S157" s="753"/>
      <c r="T157" s="98"/>
      <c r="U157" s="98"/>
      <c r="V157" s="98"/>
      <c r="W157" s="99"/>
      <c r="X157" s="97"/>
      <c r="Y157" s="87"/>
      <c r="Z157" s="100"/>
      <c r="AA157" s="106">
        <f t="shared" si="59"/>
        <v>145</v>
      </c>
      <c r="AB157" s="549">
        <f t="shared" si="72"/>
        <v>0</v>
      </c>
      <c r="AC157" s="544">
        <f t="shared" si="60"/>
        <v>0</v>
      </c>
      <c r="AD157" s="174">
        <f t="shared" si="56"/>
        <v>0</v>
      </c>
      <c r="AE157" s="8"/>
      <c r="AF157" s="885" t="str">
        <f t="shared" si="61"/>
        <v xml:space="preserve"> </v>
      </c>
      <c r="AG157" s="40">
        <f t="shared" si="62"/>
        <v>0</v>
      </c>
      <c r="AH157" s="40">
        <f t="shared" si="63"/>
        <v>0</v>
      </c>
      <c r="AR157" s="40">
        <f t="shared" si="64"/>
        <v>0</v>
      </c>
      <c r="AS157" s="40">
        <f t="shared" si="65"/>
        <v>0</v>
      </c>
      <c r="AT157" s="40">
        <f t="shared" si="66"/>
        <v>0</v>
      </c>
      <c r="AU157" s="40">
        <f t="shared" si="67"/>
        <v>0</v>
      </c>
      <c r="AX157" s="279">
        <f t="shared" si="68"/>
        <v>0</v>
      </c>
      <c r="AY157" s="279">
        <f t="shared" si="69"/>
        <v>0</v>
      </c>
      <c r="AZ157" s="40">
        <f t="shared" si="57"/>
        <v>0</v>
      </c>
      <c r="BB157" s="40">
        <f t="shared" si="73"/>
        <v>0</v>
      </c>
      <c r="BC157" s="397">
        <f t="shared" si="74"/>
        <v>0</v>
      </c>
      <c r="BD157" s="105">
        <f t="shared" si="70"/>
        <v>0</v>
      </c>
      <c r="BE157" s="105">
        <f t="shared" si="75"/>
        <v>0</v>
      </c>
      <c r="BF157" s="742">
        <f t="shared" si="58"/>
        <v>0</v>
      </c>
      <c r="BG157" s="89"/>
      <c r="BH157" s="9"/>
      <c r="BJ157" s="40">
        <f t="shared" si="76"/>
        <v>0</v>
      </c>
      <c r="BK157" s="40">
        <f t="shared" si="77"/>
        <v>1</v>
      </c>
      <c r="BL157" s="40">
        <f t="shared" si="78"/>
        <v>0</v>
      </c>
      <c r="BM157" s="40">
        <f t="shared" si="79"/>
        <v>0</v>
      </c>
      <c r="BN157" s="40">
        <f t="shared" si="80"/>
        <v>0</v>
      </c>
    </row>
    <row r="158" spans="1:66" x14ac:dyDescent="0.25">
      <c r="A158" s="379"/>
      <c r="B158" s="936"/>
      <c r="C158" s="272"/>
      <c r="D158" s="868"/>
      <c r="E158" s="873" t="str">
        <f t="shared" si="71"/>
        <v xml:space="preserve"> </v>
      </c>
      <c r="F158" s="130">
        <f t="shared" si="54"/>
        <v>0</v>
      </c>
      <c r="G158" s="128">
        <f t="shared" si="55"/>
        <v>146</v>
      </c>
      <c r="H158" s="127"/>
      <c r="I158" s="321"/>
      <c r="J158" s="97"/>
      <c r="K158" s="323"/>
      <c r="L158" s="322"/>
      <c r="M158" s="50"/>
      <c r="N158" s="87"/>
      <c r="O158" s="324"/>
      <c r="P158" s="98"/>
      <c r="Q158" s="98"/>
      <c r="R158" s="114"/>
      <c r="S158" s="753"/>
      <c r="T158" s="98"/>
      <c r="U158" s="98"/>
      <c r="V158" s="98"/>
      <c r="W158" s="99"/>
      <c r="X158" s="97"/>
      <c r="Y158" s="87"/>
      <c r="Z158" s="100"/>
      <c r="AA158" s="106">
        <f t="shared" si="59"/>
        <v>146</v>
      </c>
      <c r="AB158" s="549">
        <f t="shared" si="72"/>
        <v>0</v>
      </c>
      <c r="AC158" s="544">
        <f t="shared" si="60"/>
        <v>0</v>
      </c>
      <c r="AD158" s="174">
        <f t="shared" si="56"/>
        <v>0</v>
      </c>
      <c r="AE158" s="8"/>
      <c r="AF158" s="885" t="str">
        <f t="shared" si="61"/>
        <v xml:space="preserve"> </v>
      </c>
      <c r="AG158" s="40">
        <f t="shared" si="62"/>
        <v>0</v>
      </c>
      <c r="AH158" s="40">
        <f t="shared" si="63"/>
        <v>0</v>
      </c>
      <c r="AR158" s="40">
        <f t="shared" si="64"/>
        <v>0</v>
      </c>
      <c r="AS158" s="40">
        <f t="shared" si="65"/>
        <v>0</v>
      </c>
      <c r="AT158" s="40">
        <f t="shared" si="66"/>
        <v>0</v>
      </c>
      <c r="AU158" s="40">
        <f t="shared" si="67"/>
        <v>0</v>
      </c>
      <c r="AX158" s="279">
        <f t="shared" si="68"/>
        <v>0</v>
      </c>
      <c r="AY158" s="279">
        <f t="shared" si="69"/>
        <v>0</v>
      </c>
      <c r="AZ158" s="40">
        <f t="shared" si="57"/>
        <v>0</v>
      </c>
      <c r="BB158" s="40">
        <f t="shared" si="73"/>
        <v>0</v>
      </c>
      <c r="BC158" s="397">
        <f t="shared" si="74"/>
        <v>0</v>
      </c>
      <c r="BD158" s="105">
        <f t="shared" si="70"/>
        <v>0</v>
      </c>
      <c r="BE158" s="105">
        <f t="shared" si="75"/>
        <v>0</v>
      </c>
      <c r="BF158" s="742">
        <f t="shared" si="58"/>
        <v>0</v>
      </c>
      <c r="BG158" s="89"/>
      <c r="BH158" s="9"/>
      <c r="BJ158" s="40">
        <f t="shared" si="76"/>
        <v>0</v>
      </c>
      <c r="BK158" s="40">
        <f t="shared" si="77"/>
        <v>1</v>
      </c>
      <c r="BL158" s="40">
        <f t="shared" si="78"/>
        <v>0</v>
      </c>
      <c r="BM158" s="40">
        <f t="shared" si="79"/>
        <v>0</v>
      </c>
      <c r="BN158" s="40">
        <f t="shared" si="80"/>
        <v>0</v>
      </c>
    </row>
    <row r="159" spans="1:66" x14ac:dyDescent="0.25">
      <c r="A159" s="379"/>
      <c r="B159" s="936"/>
      <c r="C159" s="272"/>
      <c r="D159" s="868"/>
      <c r="E159" s="873" t="str">
        <f t="shared" si="71"/>
        <v xml:space="preserve"> </v>
      </c>
      <c r="F159" s="130">
        <f t="shared" si="54"/>
        <v>0</v>
      </c>
      <c r="G159" s="128">
        <f t="shared" si="55"/>
        <v>147</v>
      </c>
      <c r="H159" s="127"/>
      <c r="I159" s="321"/>
      <c r="J159" s="97"/>
      <c r="K159" s="323"/>
      <c r="L159" s="322"/>
      <c r="M159" s="50"/>
      <c r="N159" s="87"/>
      <c r="O159" s="324"/>
      <c r="P159" s="98"/>
      <c r="Q159" s="98"/>
      <c r="R159" s="114"/>
      <c r="S159" s="753"/>
      <c r="T159" s="98"/>
      <c r="U159" s="98"/>
      <c r="V159" s="98"/>
      <c r="W159" s="99"/>
      <c r="X159" s="97"/>
      <c r="Y159" s="87"/>
      <c r="Z159" s="100"/>
      <c r="AA159" s="106">
        <f t="shared" si="59"/>
        <v>147</v>
      </c>
      <c r="AB159" s="549">
        <f t="shared" si="72"/>
        <v>0</v>
      </c>
      <c r="AC159" s="544">
        <f t="shared" si="60"/>
        <v>0</v>
      </c>
      <c r="AD159" s="174">
        <f t="shared" si="56"/>
        <v>0</v>
      </c>
      <c r="AE159" s="8"/>
      <c r="AF159" s="885" t="str">
        <f t="shared" si="61"/>
        <v xml:space="preserve"> </v>
      </c>
      <c r="AG159" s="40">
        <f t="shared" si="62"/>
        <v>0</v>
      </c>
      <c r="AH159" s="40">
        <f t="shared" si="63"/>
        <v>0</v>
      </c>
      <c r="AR159" s="40">
        <f t="shared" si="64"/>
        <v>0</v>
      </c>
      <c r="AS159" s="40">
        <f t="shared" si="65"/>
        <v>0</v>
      </c>
      <c r="AT159" s="40">
        <f t="shared" si="66"/>
        <v>0</v>
      </c>
      <c r="AU159" s="40">
        <f t="shared" si="67"/>
        <v>0</v>
      </c>
      <c r="AX159" s="279">
        <f t="shared" si="68"/>
        <v>0</v>
      </c>
      <c r="AY159" s="279">
        <f t="shared" si="69"/>
        <v>0</v>
      </c>
      <c r="AZ159" s="40">
        <f t="shared" si="57"/>
        <v>0</v>
      </c>
      <c r="BB159" s="40">
        <f t="shared" si="73"/>
        <v>0</v>
      </c>
      <c r="BC159" s="397">
        <f t="shared" si="74"/>
        <v>0</v>
      </c>
      <c r="BD159" s="105">
        <f t="shared" si="70"/>
        <v>0</v>
      </c>
      <c r="BE159" s="105">
        <f t="shared" si="75"/>
        <v>0</v>
      </c>
      <c r="BF159" s="742">
        <f t="shared" si="58"/>
        <v>0</v>
      </c>
      <c r="BG159" s="89"/>
      <c r="BH159" s="9"/>
      <c r="BJ159" s="40">
        <f t="shared" si="76"/>
        <v>0</v>
      </c>
      <c r="BK159" s="40">
        <f t="shared" si="77"/>
        <v>1</v>
      </c>
      <c r="BL159" s="40">
        <f t="shared" si="78"/>
        <v>0</v>
      </c>
      <c r="BM159" s="40">
        <f t="shared" si="79"/>
        <v>0</v>
      </c>
      <c r="BN159" s="40">
        <f t="shared" si="80"/>
        <v>0</v>
      </c>
    </row>
    <row r="160" spans="1:66" x14ac:dyDescent="0.25">
      <c r="A160" s="379"/>
      <c r="B160" s="936"/>
      <c r="C160" s="272"/>
      <c r="D160" s="868"/>
      <c r="E160" s="873" t="str">
        <f t="shared" si="71"/>
        <v xml:space="preserve"> </v>
      </c>
      <c r="F160" s="130">
        <f t="shared" si="54"/>
        <v>0</v>
      </c>
      <c r="G160" s="128">
        <f t="shared" si="55"/>
        <v>148</v>
      </c>
      <c r="H160" s="127"/>
      <c r="I160" s="321"/>
      <c r="J160" s="97"/>
      <c r="K160" s="323"/>
      <c r="L160" s="322"/>
      <c r="M160" s="50"/>
      <c r="N160" s="87"/>
      <c r="O160" s="324"/>
      <c r="P160" s="98"/>
      <c r="Q160" s="98"/>
      <c r="R160" s="114"/>
      <c r="S160" s="753"/>
      <c r="T160" s="98"/>
      <c r="U160" s="98"/>
      <c r="V160" s="98"/>
      <c r="W160" s="99"/>
      <c r="X160" s="97"/>
      <c r="Y160" s="87"/>
      <c r="Z160" s="100"/>
      <c r="AA160" s="106">
        <f t="shared" si="59"/>
        <v>148</v>
      </c>
      <c r="AB160" s="549">
        <f t="shared" si="72"/>
        <v>0</v>
      </c>
      <c r="AC160" s="544">
        <f t="shared" si="60"/>
        <v>0</v>
      </c>
      <c r="AD160" s="174">
        <f t="shared" si="56"/>
        <v>0</v>
      </c>
      <c r="AE160" s="8"/>
      <c r="AF160" s="885" t="str">
        <f t="shared" si="61"/>
        <v xml:space="preserve"> </v>
      </c>
      <c r="AG160" s="40">
        <f t="shared" si="62"/>
        <v>0</v>
      </c>
      <c r="AH160" s="40">
        <f t="shared" si="63"/>
        <v>0</v>
      </c>
      <c r="AR160" s="40">
        <f t="shared" si="64"/>
        <v>0</v>
      </c>
      <c r="AS160" s="40">
        <f t="shared" si="65"/>
        <v>0</v>
      </c>
      <c r="AT160" s="40">
        <f t="shared" si="66"/>
        <v>0</v>
      </c>
      <c r="AU160" s="40">
        <f t="shared" si="67"/>
        <v>0</v>
      </c>
      <c r="AX160" s="279">
        <f t="shared" si="68"/>
        <v>0</v>
      </c>
      <c r="AY160" s="279">
        <f t="shared" si="69"/>
        <v>0</v>
      </c>
      <c r="AZ160" s="40">
        <f t="shared" si="57"/>
        <v>0</v>
      </c>
      <c r="BB160" s="40">
        <f t="shared" si="73"/>
        <v>0</v>
      </c>
      <c r="BC160" s="397">
        <f t="shared" si="74"/>
        <v>0</v>
      </c>
      <c r="BD160" s="105">
        <f t="shared" si="70"/>
        <v>0</v>
      </c>
      <c r="BE160" s="105">
        <f t="shared" si="75"/>
        <v>0</v>
      </c>
      <c r="BF160" s="742">
        <f t="shared" si="58"/>
        <v>0</v>
      </c>
      <c r="BG160" s="89"/>
      <c r="BH160" s="9"/>
      <c r="BJ160" s="40">
        <f t="shared" si="76"/>
        <v>0</v>
      </c>
      <c r="BK160" s="40">
        <f t="shared" si="77"/>
        <v>1</v>
      </c>
      <c r="BL160" s="40">
        <f t="shared" si="78"/>
        <v>0</v>
      </c>
      <c r="BM160" s="40">
        <f t="shared" si="79"/>
        <v>0</v>
      </c>
      <c r="BN160" s="40">
        <f t="shared" si="80"/>
        <v>0</v>
      </c>
    </row>
    <row r="161" spans="1:66" x14ac:dyDescent="0.25">
      <c r="A161" s="379"/>
      <c r="B161" s="936"/>
      <c r="C161" s="272"/>
      <c r="D161" s="868"/>
      <c r="E161" s="873" t="str">
        <f t="shared" si="71"/>
        <v xml:space="preserve"> </v>
      </c>
      <c r="F161" s="130">
        <f t="shared" si="54"/>
        <v>0</v>
      </c>
      <c r="G161" s="128">
        <f t="shared" si="55"/>
        <v>149</v>
      </c>
      <c r="H161" s="127"/>
      <c r="I161" s="321"/>
      <c r="J161" s="97"/>
      <c r="K161" s="323"/>
      <c r="L161" s="322"/>
      <c r="M161" s="50"/>
      <c r="N161" s="87"/>
      <c r="O161" s="324"/>
      <c r="P161" s="98"/>
      <c r="Q161" s="98"/>
      <c r="R161" s="114"/>
      <c r="S161" s="753"/>
      <c r="T161" s="98"/>
      <c r="U161" s="98"/>
      <c r="V161" s="98"/>
      <c r="W161" s="99"/>
      <c r="X161" s="97"/>
      <c r="Y161" s="87"/>
      <c r="Z161" s="100"/>
      <c r="AA161" s="106">
        <f t="shared" si="59"/>
        <v>149</v>
      </c>
      <c r="AB161" s="549">
        <f t="shared" si="72"/>
        <v>0</v>
      </c>
      <c r="AC161" s="544">
        <f t="shared" si="60"/>
        <v>0</v>
      </c>
      <c r="AD161" s="174">
        <f t="shared" si="56"/>
        <v>0</v>
      </c>
      <c r="AE161" s="8"/>
      <c r="AF161" s="885" t="str">
        <f t="shared" si="61"/>
        <v xml:space="preserve"> </v>
      </c>
      <c r="AG161" s="40">
        <f t="shared" si="62"/>
        <v>0</v>
      </c>
      <c r="AH161" s="40">
        <f t="shared" si="63"/>
        <v>0</v>
      </c>
      <c r="AR161" s="40">
        <f t="shared" si="64"/>
        <v>0</v>
      </c>
      <c r="AS161" s="40">
        <f t="shared" si="65"/>
        <v>0</v>
      </c>
      <c r="AT161" s="40">
        <f t="shared" si="66"/>
        <v>0</v>
      </c>
      <c r="AU161" s="40">
        <f t="shared" si="67"/>
        <v>0</v>
      </c>
      <c r="AX161" s="279">
        <f t="shared" si="68"/>
        <v>0</v>
      </c>
      <c r="AY161" s="279">
        <f t="shared" si="69"/>
        <v>0</v>
      </c>
      <c r="AZ161" s="40">
        <f t="shared" si="57"/>
        <v>0</v>
      </c>
      <c r="BB161" s="40">
        <f t="shared" si="73"/>
        <v>0</v>
      </c>
      <c r="BC161" s="397">
        <f t="shared" si="74"/>
        <v>0</v>
      </c>
      <c r="BD161" s="105">
        <f t="shared" si="70"/>
        <v>0</v>
      </c>
      <c r="BE161" s="105">
        <f t="shared" si="75"/>
        <v>0</v>
      </c>
      <c r="BF161" s="742">
        <f t="shared" si="58"/>
        <v>0</v>
      </c>
      <c r="BG161" s="89"/>
      <c r="BH161" s="9"/>
      <c r="BJ161" s="40">
        <f t="shared" si="76"/>
        <v>0</v>
      </c>
      <c r="BK161" s="40">
        <f t="shared" si="77"/>
        <v>1</v>
      </c>
      <c r="BL161" s="40">
        <f t="shared" si="78"/>
        <v>0</v>
      </c>
      <c r="BM161" s="40">
        <f t="shared" si="79"/>
        <v>0</v>
      </c>
      <c r="BN161" s="40">
        <f t="shared" si="80"/>
        <v>0</v>
      </c>
    </row>
    <row r="162" spans="1:66" x14ac:dyDescent="0.25">
      <c r="A162" s="379"/>
      <c r="B162" s="936"/>
      <c r="C162" s="272"/>
      <c r="D162" s="868"/>
      <c r="E162" s="873" t="str">
        <f t="shared" si="71"/>
        <v xml:space="preserve"> </v>
      </c>
      <c r="F162" s="130">
        <f t="shared" si="54"/>
        <v>0</v>
      </c>
      <c r="G162" s="128">
        <f t="shared" si="55"/>
        <v>150</v>
      </c>
      <c r="H162" s="127"/>
      <c r="I162" s="321"/>
      <c r="J162" s="97"/>
      <c r="K162" s="323"/>
      <c r="L162" s="322"/>
      <c r="M162" s="50"/>
      <c r="N162" s="87"/>
      <c r="O162" s="324"/>
      <c r="P162" s="98"/>
      <c r="Q162" s="98"/>
      <c r="R162" s="114"/>
      <c r="S162" s="753"/>
      <c r="T162" s="98"/>
      <c r="U162" s="98"/>
      <c r="V162" s="98"/>
      <c r="W162" s="99"/>
      <c r="X162" s="97"/>
      <c r="Y162" s="87"/>
      <c r="Z162" s="100"/>
      <c r="AA162" s="106">
        <f t="shared" si="59"/>
        <v>150</v>
      </c>
      <c r="AB162" s="549">
        <f t="shared" si="72"/>
        <v>0</v>
      </c>
      <c r="AC162" s="544">
        <f t="shared" si="60"/>
        <v>0</v>
      </c>
      <c r="AD162" s="174">
        <f t="shared" si="56"/>
        <v>0</v>
      </c>
      <c r="AE162" s="8"/>
      <c r="AF162" s="885" t="str">
        <f t="shared" si="61"/>
        <v xml:space="preserve"> </v>
      </c>
      <c r="AG162" s="40">
        <f t="shared" si="62"/>
        <v>0</v>
      </c>
      <c r="AH162" s="40">
        <f t="shared" si="63"/>
        <v>0</v>
      </c>
      <c r="AR162" s="40">
        <f t="shared" si="64"/>
        <v>0</v>
      </c>
      <c r="AS162" s="40">
        <f t="shared" si="65"/>
        <v>0</v>
      </c>
      <c r="AT162" s="40">
        <f t="shared" si="66"/>
        <v>0</v>
      </c>
      <c r="AU162" s="40">
        <f t="shared" si="67"/>
        <v>0</v>
      </c>
      <c r="AX162" s="279">
        <f t="shared" si="68"/>
        <v>0</v>
      </c>
      <c r="AY162" s="279">
        <f t="shared" si="69"/>
        <v>0</v>
      </c>
      <c r="AZ162" s="40">
        <f t="shared" si="57"/>
        <v>0</v>
      </c>
      <c r="BB162" s="40">
        <f t="shared" si="73"/>
        <v>0</v>
      </c>
      <c r="BC162" s="397">
        <f t="shared" si="74"/>
        <v>0</v>
      </c>
      <c r="BD162" s="105">
        <f t="shared" si="70"/>
        <v>0</v>
      </c>
      <c r="BE162" s="105">
        <f t="shared" si="75"/>
        <v>0</v>
      </c>
      <c r="BF162" s="742">
        <f t="shared" si="58"/>
        <v>0</v>
      </c>
      <c r="BG162" s="89"/>
      <c r="BH162" s="9"/>
      <c r="BJ162" s="40">
        <f t="shared" si="76"/>
        <v>0</v>
      </c>
      <c r="BK162" s="40">
        <f t="shared" si="77"/>
        <v>1</v>
      </c>
      <c r="BL162" s="40">
        <f t="shared" si="78"/>
        <v>0</v>
      </c>
      <c r="BM162" s="40">
        <f t="shared" si="79"/>
        <v>0</v>
      </c>
      <c r="BN162" s="40">
        <f t="shared" si="80"/>
        <v>0</v>
      </c>
    </row>
    <row r="163" spans="1:66" x14ac:dyDescent="0.25">
      <c r="A163" s="379"/>
      <c r="B163" s="936"/>
      <c r="C163" s="272"/>
      <c r="D163" s="868"/>
      <c r="E163" s="873" t="str">
        <f t="shared" si="71"/>
        <v xml:space="preserve"> </v>
      </c>
      <c r="F163" s="130">
        <f t="shared" si="54"/>
        <v>0</v>
      </c>
      <c r="G163" s="128">
        <f t="shared" si="55"/>
        <v>151</v>
      </c>
      <c r="H163" s="127"/>
      <c r="I163" s="321"/>
      <c r="J163" s="97"/>
      <c r="K163" s="323"/>
      <c r="L163" s="322"/>
      <c r="M163" s="50"/>
      <c r="N163" s="87"/>
      <c r="O163" s="324"/>
      <c r="P163" s="98"/>
      <c r="Q163" s="98"/>
      <c r="R163" s="114"/>
      <c r="S163" s="753"/>
      <c r="T163" s="98"/>
      <c r="U163" s="98"/>
      <c r="V163" s="98"/>
      <c r="W163" s="99"/>
      <c r="X163" s="97"/>
      <c r="Y163" s="87"/>
      <c r="Z163" s="100"/>
      <c r="AA163" s="106">
        <f t="shared" si="59"/>
        <v>151</v>
      </c>
      <c r="AB163" s="549">
        <f t="shared" si="72"/>
        <v>0</v>
      </c>
      <c r="AC163" s="544">
        <f t="shared" si="60"/>
        <v>0</v>
      </c>
      <c r="AD163" s="174">
        <f t="shared" si="56"/>
        <v>0</v>
      </c>
      <c r="AE163" s="8"/>
      <c r="AF163" s="885" t="str">
        <f t="shared" si="61"/>
        <v xml:space="preserve"> </v>
      </c>
      <c r="AG163" s="40">
        <f t="shared" si="62"/>
        <v>0</v>
      </c>
      <c r="AH163" s="40">
        <f t="shared" si="63"/>
        <v>0</v>
      </c>
      <c r="AR163" s="40">
        <f t="shared" si="64"/>
        <v>0</v>
      </c>
      <c r="AS163" s="40">
        <f t="shared" si="65"/>
        <v>0</v>
      </c>
      <c r="AT163" s="40">
        <f t="shared" si="66"/>
        <v>0</v>
      </c>
      <c r="AU163" s="40">
        <f t="shared" si="67"/>
        <v>0</v>
      </c>
      <c r="AX163" s="279">
        <f t="shared" si="68"/>
        <v>0</v>
      </c>
      <c r="AY163" s="279">
        <f t="shared" si="69"/>
        <v>0</v>
      </c>
      <c r="AZ163" s="40">
        <f t="shared" si="57"/>
        <v>0</v>
      </c>
      <c r="BB163" s="40">
        <f t="shared" si="73"/>
        <v>0</v>
      </c>
      <c r="BC163" s="397">
        <f t="shared" si="74"/>
        <v>0</v>
      </c>
      <c r="BD163" s="105">
        <f t="shared" si="70"/>
        <v>0</v>
      </c>
      <c r="BE163" s="105">
        <f t="shared" si="75"/>
        <v>0</v>
      </c>
      <c r="BF163" s="742">
        <f t="shared" si="58"/>
        <v>0</v>
      </c>
      <c r="BG163" s="89"/>
      <c r="BH163" s="9"/>
      <c r="BJ163" s="40">
        <f t="shared" si="76"/>
        <v>0</v>
      </c>
      <c r="BK163" s="40">
        <f t="shared" si="77"/>
        <v>1</v>
      </c>
      <c r="BL163" s="40">
        <f t="shared" si="78"/>
        <v>0</v>
      </c>
      <c r="BM163" s="40">
        <f t="shared" si="79"/>
        <v>0</v>
      </c>
      <c r="BN163" s="40">
        <f t="shared" si="80"/>
        <v>0</v>
      </c>
    </row>
    <row r="164" spans="1:66" x14ac:dyDescent="0.25">
      <c r="A164" s="379"/>
      <c r="B164" s="936"/>
      <c r="C164" s="272"/>
      <c r="D164" s="868"/>
      <c r="E164" s="873" t="str">
        <f t="shared" si="71"/>
        <v xml:space="preserve"> </v>
      </c>
      <c r="F164" s="130">
        <f t="shared" si="54"/>
        <v>0</v>
      </c>
      <c r="G164" s="128">
        <f t="shared" si="55"/>
        <v>152</v>
      </c>
      <c r="H164" s="127"/>
      <c r="I164" s="321"/>
      <c r="J164" s="97"/>
      <c r="K164" s="323"/>
      <c r="L164" s="322"/>
      <c r="M164" s="50"/>
      <c r="N164" s="87"/>
      <c r="O164" s="324"/>
      <c r="P164" s="98"/>
      <c r="Q164" s="98"/>
      <c r="R164" s="114"/>
      <c r="S164" s="753"/>
      <c r="T164" s="98"/>
      <c r="U164" s="98"/>
      <c r="V164" s="98"/>
      <c r="W164" s="99"/>
      <c r="X164" s="97"/>
      <c r="Y164" s="87"/>
      <c r="Z164" s="100"/>
      <c r="AA164" s="106">
        <f t="shared" si="59"/>
        <v>152</v>
      </c>
      <c r="AB164" s="549">
        <f t="shared" si="72"/>
        <v>0</v>
      </c>
      <c r="AC164" s="544">
        <f t="shared" si="60"/>
        <v>0</v>
      </c>
      <c r="AD164" s="174">
        <f t="shared" si="56"/>
        <v>0</v>
      </c>
      <c r="AE164" s="8"/>
      <c r="AF164" s="885" t="str">
        <f t="shared" si="61"/>
        <v xml:space="preserve"> </v>
      </c>
      <c r="AG164" s="40">
        <f t="shared" si="62"/>
        <v>0</v>
      </c>
      <c r="AH164" s="40">
        <f t="shared" si="63"/>
        <v>0</v>
      </c>
      <c r="AR164" s="40">
        <f t="shared" si="64"/>
        <v>0</v>
      </c>
      <c r="AS164" s="40">
        <f t="shared" si="65"/>
        <v>0</v>
      </c>
      <c r="AT164" s="40">
        <f t="shared" si="66"/>
        <v>0</v>
      </c>
      <c r="AU164" s="40">
        <f t="shared" si="67"/>
        <v>0</v>
      </c>
      <c r="AX164" s="279">
        <f t="shared" si="68"/>
        <v>0</v>
      </c>
      <c r="AY164" s="279">
        <f t="shared" si="69"/>
        <v>0</v>
      </c>
      <c r="AZ164" s="40">
        <f t="shared" si="57"/>
        <v>0</v>
      </c>
      <c r="BB164" s="40">
        <f t="shared" si="73"/>
        <v>0</v>
      </c>
      <c r="BC164" s="397">
        <f t="shared" si="74"/>
        <v>0</v>
      </c>
      <c r="BD164" s="105">
        <f t="shared" si="70"/>
        <v>0</v>
      </c>
      <c r="BE164" s="105">
        <f t="shared" si="75"/>
        <v>0</v>
      </c>
      <c r="BF164" s="742">
        <f t="shared" si="58"/>
        <v>0</v>
      </c>
      <c r="BG164" s="89"/>
      <c r="BH164" s="9"/>
      <c r="BJ164" s="40">
        <f t="shared" si="76"/>
        <v>0</v>
      </c>
      <c r="BK164" s="40">
        <f t="shared" si="77"/>
        <v>1</v>
      </c>
      <c r="BL164" s="40">
        <f t="shared" si="78"/>
        <v>0</v>
      </c>
      <c r="BM164" s="40">
        <f t="shared" si="79"/>
        <v>0</v>
      </c>
      <c r="BN164" s="40">
        <f t="shared" si="80"/>
        <v>0</v>
      </c>
    </row>
    <row r="165" spans="1:66" x14ac:dyDescent="0.25">
      <c r="A165" s="379"/>
      <c r="B165" s="936"/>
      <c r="C165" s="272"/>
      <c r="D165" s="868"/>
      <c r="E165" s="873" t="str">
        <f t="shared" si="71"/>
        <v xml:space="preserve"> </v>
      </c>
      <c r="F165" s="130">
        <f t="shared" si="54"/>
        <v>0</v>
      </c>
      <c r="G165" s="128">
        <f t="shared" si="55"/>
        <v>153</v>
      </c>
      <c r="H165" s="127"/>
      <c r="I165" s="321"/>
      <c r="J165" s="97"/>
      <c r="K165" s="323"/>
      <c r="L165" s="322"/>
      <c r="M165" s="50"/>
      <c r="N165" s="87"/>
      <c r="O165" s="324"/>
      <c r="P165" s="98"/>
      <c r="Q165" s="98"/>
      <c r="R165" s="114"/>
      <c r="S165" s="753"/>
      <c r="T165" s="98"/>
      <c r="U165" s="98"/>
      <c r="V165" s="98"/>
      <c r="W165" s="99"/>
      <c r="X165" s="97"/>
      <c r="Y165" s="87"/>
      <c r="Z165" s="100"/>
      <c r="AA165" s="106">
        <f t="shared" si="59"/>
        <v>153</v>
      </c>
      <c r="AB165" s="549">
        <f t="shared" si="72"/>
        <v>0</v>
      </c>
      <c r="AC165" s="544">
        <f t="shared" si="60"/>
        <v>0</v>
      </c>
      <c r="AD165" s="174">
        <f t="shared" si="56"/>
        <v>0</v>
      </c>
      <c r="AE165" s="8"/>
      <c r="AF165" s="885" t="str">
        <f t="shared" si="61"/>
        <v xml:space="preserve"> </v>
      </c>
      <c r="AG165" s="40">
        <f t="shared" si="62"/>
        <v>0</v>
      </c>
      <c r="AH165" s="40">
        <f t="shared" si="63"/>
        <v>0</v>
      </c>
      <c r="AR165" s="40">
        <f t="shared" si="64"/>
        <v>0</v>
      </c>
      <c r="AS165" s="40">
        <f t="shared" si="65"/>
        <v>0</v>
      </c>
      <c r="AT165" s="40">
        <f t="shared" si="66"/>
        <v>0</v>
      </c>
      <c r="AU165" s="40">
        <f t="shared" si="67"/>
        <v>0</v>
      </c>
      <c r="AX165" s="279">
        <f t="shared" si="68"/>
        <v>0</v>
      </c>
      <c r="AY165" s="279">
        <f t="shared" si="69"/>
        <v>0</v>
      </c>
      <c r="AZ165" s="40">
        <f t="shared" si="57"/>
        <v>0</v>
      </c>
      <c r="BB165" s="40">
        <f t="shared" si="73"/>
        <v>0</v>
      </c>
      <c r="BC165" s="397">
        <f t="shared" si="74"/>
        <v>0</v>
      </c>
      <c r="BD165" s="105">
        <f t="shared" si="70"/>
        <v>0</v>
      </c>
      <c r="BE165" s="105">
        <f t="shared" si="75"/>
        <v>0</v>
      </c>
      <c r="BF165" s="742">
        <f t="shared" si="58"/>
        <v>0</v>
      </c>
      <c r="BG165" s="89"/>
      <c r="BH165" s="9"/>
      <c r="BJ165" s="40">
        <f t="shared" si="76"/>
        <v>0</v>
      </c>
      <c r="BK165" s="40">
        <f t="shared" si="77"/>
        <v>1</v>
      </c>
      <c r="BL165" s="40">
        <f t="shared" si="78"/>
        <v>0</v>
      </c>
      <c r="BM165" s="40">
        <f t="shared" si="79"/>
        <v>0</v>
      </c>
      <c r="BN165" s="40">
        <f t="shared" si="80"/>
        <v>0</v>
      </c>
    </row>
    <row r="166" spans="1:66" x14ac:dyDescent="0.25">
      <c r="A166" s="379"/>
      <c r="B166" s="936"/>
      <c r="C166" s="272"/>
      <c r="D166" s="868"/>
      <c r="E166" s="873" t="str">
        <f t="shared" si="71"/>
        <v xml:space="preserve"> </v>
      </c>
      <c r="F166" s="130">
        <f t="shared" si="54"/>
        <v>0</v>
      </c>
      <c r="G166" s="128">
        <f t="shared" si="55"/>
        <v>154</v>
      </c>
      <c r="H166" s="127"/>
      <c r="I166" s="321"/>
      <c r="J166" s="97"/>
      <c r="K166" s="323"/>
      <c r="L166" s="322"/>
      <c r="M166" s="50"/>
      <c r="N166" s="87"/>
      <c r="O166" s="324"/>
      <c r="P166" s="98"/>
      <c r="Q166" s="98"/>
      <c r="R166" s="114"/>
      <c r="S166" s="753"/>
      <c r="T166" s="98"/>
      <c r="U166" s="98"/>
      <c r="V166" s="98"/>
      <c r="W166" s="99"/>
      <c r="X166" s="97"/>
      <c r="Y166" s="87"/>
      <c r="Z166" s="100"/>
      <c r="AA166" s="106">
        <f t="shared" si="59"/>
        <v>154</v>
      </c>
      <c r="AB166" s="549">
        <f t="shared" si="72"/>
        <v>0</v>
      </c>
      <c r="AC166" s="544">
        <f t="shared" si="60"/>
        <v>0</v>
      </c>
      <c r="AD166" s="174">
        <f t="shared" si="56"/>
        <v>0</v>
      </c>
      <c r="AE166" s="8"/>
      <c r="AF166" s="885" t="str">
        <f t="shared" si="61"/>
        <v xml:space="preserve"> </v>
      </c>
      <c r="AG166" s="40">
        <f t="shared" si="62"/>
        <v>0</v>
      </c>
      <c r="AH166" s="40">
        <f t="shared" si="63"/>
        <v>0</v>
      </c>
      <c r="AR166" s="40">
        <f t="shared" si="64"/>
        <v>0</v>
      </c>
      <c r="AS166" s="40">
        <f t="shared" si="65"/>
        <v>0</v>
      </c>
      <c r="AT166" s="40">
        <f t="shared" si="66"/>
        <v>0</v>
      </c>
      <c r="AU166" s="40">
        <f t="shared" si="67"/>
        <v>0</v>
      </c>
      <c r="AX166" s="279">
        <f t="shared" si="68"/>
        <v>0</v>
      </c>
      <c r="AY166" s="279">
        <f t="shared" si="69"/>
        <v>0</v>
      </c>
      <c r="AZ166" s="40">
        <f t="shared" si="57"/>
        <v>0</v>
      </c>
      <c r="BB166" s="40">
        <f t="shared" si="73"/>
        <v>0</v>
      </c>
      <c r="BC166" s="397">
        <f t="shared" si="74"/>
        <v>0</v>
      </c>
      <c r="BD166" s="105">
        <f t="shared" si="70"/>
        <v>0</v>
      </c>
      <c r="BE166" s="105">
        <f t="shared" si="75"/>
        <v>0</v>
      </c>
      <c r="BF166" s="742">
        <f t="shared" si="58"/>
        <v>0</v>
      </c>
      <c r="BG166" s="89"/>
      <c r="BH166" s="9"/>
      <c r="BJ166" s="40">
        <f t="shared" si="76"/>
        <v>0</v>
      </c>
      <c r="BK166" s="40">
        <f t="shared" si="77"/>
        <v>1</v>
      </c>
      <c r="BL166" s="40">
        <f t="shared" si="78"/>
        <v>0</v>
      </c>
      <c r="BM166" s="40">
        <f t="shared" si="79"/>
        <v>0</v>
      </c>
      <c r="BN166" s="40">
        <f t="shared" si="80"/>
        <v>0</v>
      </c>
    </row>
    <row r="167" spans="1:66" x14ac:dyDescent="0.25">
      <c r="A167" s="379"/>
      <c r="B167" s="936"/>
      <c r="C167" s="272"/>
      <c r="D167" s="868"/>
      <c r="E167" s="873" t="str">
        <f t="shared" si="71"/>
        <v xml:space="preserve"> </v>
      </c>
      <c r="F167" s="130">
        <f t="shared" si="54"/>
        <v>0</v>
      </c>
      <c r="G167" s="128">
        <f t="shared" si="55"/>
        <v>155</v>
      </c>
      <c r="H167" s="127"/>
      <c r="I167" s="321"/>
      <c r="J167" s="97"/>
      <c r="K167" s="323"/>
      <c r="L167" s="322"/>
      <c r="M167" s="50"/>
      <c r="N167" s="87"/>
      <c r="O167" s="324"/>
      <c r="P167" s="98"/>
      <c r="Q167" s="98"/>
      <c r="R167" s="114"/>
      <c r="S167" s="753"/>
      <c r="T167" s="98"/>
      <c r="U167" s="98"/>
      <c r="V167" s="98"/>
      <c r="W167" s="99"/>
      <c r="X167" s="97"/>
      <c r="Y167" s="87"/>
      <c r="Z167" s="100"/>
      <c r="AA167" s="106">
        <f t="shared" si="59"/>
        <v>155</v>
      </c>
      <c r="AB167" s="549">
        <f t="shared" si="72"/>
        <v>0</v>
      </c>
      <c r="AC167" s="544">
        <f t="shared" si="60"/>
        <v>0</v>
      </c>
      <c r="AD167" s="174">
        <f t="shared" si="56"/>
        <v>0</v>
      </c>
      <c r="AE167" s="8"/>
      <c r="AF167" s="885" t="str">
        <f t="shared" si="61"/>
        <v xml:space="preserve"> </v>
      </c>
      <c r="AG167" s="40">
        <f t="shared" si="62"/>
        <v>0</v>
      </c>
      <c r="AH167" s="40">
        <f t="shared" si="63"/>
        <v>0</v>
      </c>
      <c r="AR167" s="40">
        <f t="shared" si="64"/>
        <v>0</v>
      </c>
      <c r="AS167" s="40">
        <f t="shared" si="65"/>
        <v>0</v>
      </c>
      <c r="AT167" s="40">
        <f t="shared" si="66"/>
        <v>0</v>
      </c>
      <c r="AU167" s="40">
        <f t="shared" si="67"/>
        <v>0</v>
      </c>
      <c r="AX167" s="279">
        <f t="shared" si="68"/>
        <v>0</v>
      </c>
      <c r="AY167" s="279">
        <f t="shared" si="69"/>
        <v>0</v>
      </c>
      <c r="AZ167" s="40">
        <f t="shared" si="57"/>
        <v>0</v>
      </c>
      <c r="BB167" s="40">
        <f t="shared" si="73"/>
        <v>0</v>
      </c>
      <c r="BC167" s="397">
        <f t="shared" si="74"/>
        <v>0</v>
      </c>
      <c r="BD167" s="105">
        <f t="shared" si="70"/>
        <v>0</v>
      </c>
      <c r="BE167" s="105">
        <f t="shared" si="75"/>
        <v>0</v>
      </c>
      <c r="BF167" s="742">
        <f t="shared" si="58"/>
        <v>0</v>
      </c>
      <c r="BG167" s="89"/>
      <c r="BH167" s="9"/>
      <c r="BJ167" s="40">
        <f t="shared" si="76"/>
        <v>0</v>
      </c>
      <c r="BK167" s="40">
        <f t="shared" si="77"/>
        <v>1</v>
      </c>
      <c r="BL167" s="40">
        <f t="shared" si="78"/>
        <v>0</v>
      </c>
      <c r="BM167" s="40">
        <f t="shared" si="79"/>
        <v>0</v>
      </c>
      <c r="BN167" s="40">
        <f t="shared" si="80"/>
        <v>0</v>
      </c>
    </row>
    <row r="168" spans="1:66" x14ac:dyDescent="0.25">
      <c r="A168" s="379"/>
      <c r="B168" s="936"/>
      <c r="C168" s="272"/>
      <c r="D168" s="868"/>
      <c r="E168" s="873" t="str">
        <f t="shared" si="71"/>
        <v xml:space="preserve"> </v>
      </c>
      <c r="F168" s="130">
        <f t="shared" si="54"/>
        <v>0</v>
      </c>
      <c r="G168" s="128">
        <f t="shared" si="55"/>
        <v>156</v>
      </c>
      <c r="H168" s="127"/>
      <c r="I168" s="321"/>
      <c r="J168" s="97"/>
      <c r="K168" s="323"/>
      <c r="L168" s="322"/>
      <c r="M168" s="50"/>
      <c r="N168" s="87"/>
      <c r="O168" s="324"/>
      <c r="P168" s="98"/>
      <c r="Q168" s="98"/>
      <c r="R168" s="114"/>
      <c r="S168" s="753"/>
      <c r="T168" s="98"/>
      <c r="U168" s="98"/>
      <c r="V168" s="98"/>
      <c r="W168" s="99"/>
      <c r="X168" s="97"/>
      <c r="Y168" s="87"/>
      <c r="Z168" s="100"/>
      <c r="AA168" s="106">
        <f t="shared" si="59"/>
        <v>156</v>
      </c>
      <c r="AB168" s="549">
        <f t="shared" si="72"/>
        <v>0</v>
      </c>
      <c r="AC168" s="544">
        <f t="shared" si="60"/>
        <v>0</v>
      </c>
      <c r="AD168" s="174">
        <f t="shared" si="56"/>
        <v>0</v>
      </c>
      <c r="AE168" s="8"/>
      <c r="AF168" s="885" t="str">
        <f t="shared" si="61"/>
        <v xml:space="preserve"> </v>
      </c>
      <c r="AG168" s="40">
        <f t="shared" si="62"/>
        <v>0</v>
      </c>
      <c r="AH168" s="40">
        <f t="shared" si="63"/>
        <v>0</v>
      </c>
      <c r="AR168" s="40">
        <f t="shared" si="64"/>
        <v>0</v>
      </c>
      <c r="AS168" s="40">
        <f t="shared" si="65"/>
        <v>0</v>
      </c>
      <c r="AT168" s="40">
        <f t="shared" si="66"/>
        <v>0</v>
      </c>
      <c r="AU168" s="40">
        <f t="shared" si="67"/>
        <v>0</v>
      </c>
      <c r="AX168" s="279">
        <f t="shared" si="68"/>
        <v>0</v>
      </c>
      <c r="AY168" s="279">
        <f t="shared" si="69"/>
        <v>0</v>
      </c>
      <c r="AZ168" s="40">
        <f t="shared" si="57"/>
        <v>0</v>
      </c>
      <c r="BB168" s="40">
        <f t="shared" si="73"/>
        <v>0</v>
      </c>
      <c r="BC168" s="397">
        <f t="shared" si="74"/>
        <v>0</v>
      </c>
      <c r="BD168" s="105">
        <f t="shared" si="70"/>
        <v>0</v>
      </c>
      <c r="BE168" s="105">
        <f t="shared" si="75"/>
        <v>0</v>
      </c>
      <c r="BF168" s="742">
        <f t="shared" si="58"/>
        <v>0</v>
      </c>
      <c r="BG168" s="89"/>
      <c r="BH168" s="9"/>
      <c r="BJ168" s="40">
        <f t="shared" si="76"/>
        <v>0</v>
      </c>
      <c r="BK168" s="40">
        <f t="shared" si="77"/>
        <v>1</v>
      </c>
      <c r="BL168" s="40">
        <f t="shared" si="78"/>
        <v>0</v>
      </c>
      <c r="BM168" s="40">
        <f t="shared" si="79"/>
        <v>0</v>
      </c>
      <c r="BN168" s="40">
        <f t="shared" si="80"/>
        <v>0</v>
      </c>
    </row>
    <row r="169" spans="1:66" x14ac:dyDescent="0.25">
      <c r="A169" s="379"/>
      <c r="B169" s="936"/>
      <c r="C169" s="272"/>
      <c r="D169" s="868"/>
      <c r="E169" s="873" t="str">
        <f t="shared" si="71"/>
        <v xml:space="preserve"> </v>
      </c>
      <c r="F169" s="130">
        <f t="shared" si="54"/>
        <v>0</v>
      </c>
      <c r="G169" s="128">
        <f t="shared" si="55"/>
        <v>157</v>
      </c>
      <c r="H169" s="127"/>
      <c r="I169" s="321"/>
      <c r="J169" s="97"/>
      <c r="K169" s="323"/>
      <c r="L169" s="322"/>
      <c r="M169" s="50"/>
      <c r="N169" s="87"/>
      <c r="O169" s="324"/>
      <c r="P169" s="98"/>
      <c r="Q169" s="98"/>
      <c r="R169" s="114"/>
      <c r="S169" s="753"/>
      <c r="T169" s="98"/>
      <c r="U169" s="98"/>
      <c r="V169" s="98"/>
      <c r="W169" s="99"/>
      <c r="X169" s="97"/>
      <c r="Y169" s="87"/>
      <c r="Z169" s="100"/>
      <c r="AA169" s="106">
        <f t="shared" si="59"/>
        <v>157</v>
      </c>
      <c r="AB169" s="549">
        <f t="shared" si="72"/>
        <v>0</v>
      </c>
      <c r="AC169" s="544">
        <f t="shared" si="60"/>
        <v>0</v>
      </c>
      <c r="AD169" s="174">
        <f t="shared" si="56"/>
        <v>0</v>
      </c>
      <c r="AE169" s="8"/>
      <c r="AF169" s="885" t="str">
        <f t="shared" si="61"/>
        <v xml:space="preserve"> </v>
      </c>
      <c r="AG169" s="40">
        <f t="shared" si="62"/>
        <v>0</v>
      </c>
      <c r="AH169" s="40">
        <f t="shared" si="63"/>
        <v>0</v>
      </c>
      <c r="AR169" s="40">
        <f t="shared" si="64"/>
        <v>0</v>
      </c>
      <c r="AS169" s="40">
        <f t="shared" si="65"/>
        <v>0</v>
      </c>
      <c r="AT169" s="40">
        <f t="shared" si="66"/>
        <v>0</v>
      </c>
      <c r="AU169" s="40">
        <f t="shared" si="67"/>
        <v>0</v>
      </c>
      <c r="AX169" s="279">
        <f t="shared" si="68"/>
        <v>0</v>
      </c>
      <c r="AY169" s="279">
        <f t="shared" si="69"/>
        <v>0</v>
      </c>
      <c r="AZ169" s="40">
        <f t="shared" si="57"/>
        <v>0</v>
      </c>
      <c r="BB169" s="40">
        <f t="shared" si="73"/>
        <v>0</v>
      </c>
      <c r="BC169" s="397">
        <f t="shared" si="74"/>
        <v>0</v>
      </c>
      <c r="BD169" s="105">
        <f t="shared" si="70"/>
        <v>0</v>
      </c>
      <c r="BE169" s="105">
        <f t="shared" si="75"/>
        <v>0</v>
      </c>
      <c r="BF169" s="742">
        <f t="shared" si="58"/>
        <v>0</v>
      </c>
      <c r="BG169" s="89"/>
      <c r="BH169" s="9"/>
      <c r="BJ169" s="40">
        <f t="shared" si="76"/>
        <v>0</v>
      </c>
      <c r="BK169" s="40">
        <f t="shared" si="77"/>
        <v>1</v>
      </c>
      <c r="BL169" s="40">
        <f t="shared" si="78"/>
        <v>0</v>
      </c>
      <c r="BM169" s="40">
        <f t="shared" si="79"/>
        <v>0</v>
      </c>
      <c r="BN169" s="40">
        <f t="shared" si="80"/>
        <v>0</v>
      </c>
    </row>
    <row r="170" spans="1:66" x14ac:dyDescent="0.25">
      <c r="A170" s="379"/>
      <c r="B170" s="936"/>
      <c r="C170" s="272"/>
      <c r="D170" s="868"/>
      <c r="E170" s="873" t="str">
        <f t="shared" si="71"/>
        <v xml:space="preserve"> </v>
      </c>
      <c r="F170" s="130">
        <f t="shared" si="54"/>
        <v>0</v>
      </c>
      <c r="G170" s="128">
        <f t="shared" si="55"/>
        <v>158</v>
      </c>
      <c r="H170" s="127"/>
      <c r="I170" s="321"/>
      <c r="J170" s="97"/>
      <c r="K170" s="323"/>
      <c r="L170" s="322"/>
      <c r="M170" s="50"/>
      <c r="N170" s="87"/>
      <c r="O170" s="324"/>
      <c r="P170" s="98"/>
      <c r="Q170" s="98"/>
      <c r="R170" s="114"/>
      <c r="S170" s="753"/>
      <c r="T170" s="98"/>
      <c r="U170" s="98"/>
      <c r="V170" s="98"/>
      <c r="W170" s="99"/>
      <c r="X170" s="97"/>
      <c r="Y170" s="87"/>
      <c r="Z170" s="100"/>
      <c r="AA170" s="106">
        <f t="shared" si="59"/>
        <v>158</v>
      </c>
      <c r="AB170" s="549">
        <f t="shared" si="72"/>
        <v>0</v>
      </c>
      <c r="AC170" s="544">
        <f t="shared" si="60"/>
        <v>0</v>
      </c>
      <c r="AD170" s="174">
        <f t="shared" si="56"/>
        <v>0</v>
      </c>
      <c r="AE170" s="8"/>
      <c r="AF170" s="885" t="str">
        <f t="shared" si="61"/>
        <v xml:space="preserve"> </v>
      </c>
      <c r="AG170" s="40">
        <f t="shared" si="62"/>
        <v>0</v>
      </c>
      <c r="AH170" s="40">
        <f t="shared" si="63"/>
        <v>0</v>
      </c>
      <c r="AR170" s="40">
        <f t="shared" si="64"/>
        <v>0</v>
      </c>
      <c r="AS170" s="40">
        <f t="shared" si="65"/>
        <v>0</v>
      </c>
      <c r="AT170" s="40">
        <f t="shared" si="66"/>
        <v>0</v>
      </c>
      <c r="AU170" s="40">
        <f t="shared" si="67"/>
        <v>0</v>
      </c>
      <c r="AX170" s="279">
        <f t="shared" si="68"/>
        <v>0</v>
      </c>
      <c r="AY170" s="279">
        <f t="shared" si="69"/>
        <v>0</v>
      </c>
      <c r="AZ170" s="40">
        <f t="shared" si="57"/>
        <v>0</v>
      </c>
      <c r="BB170" s="40">
        <f t="shared" si="73"/>
        <v>0</v>
      </c>
      <c r="BC170" s="397">
        <f t="shared" si="74"/>
        <v>0</v>
      </c>
      <c r="BD170" s="105">
        <f t="shared" si="70"/>
        <v>0</v>
      </c>
      <c r="BE170" s="105">
        <f t="shared" si="75"/>
        <v>0</v>
      </c>
      <c r="BF170" s="742">
        <f t="shared" si="58"/>
        <v>0</v>
      </c>
      <c r="BG170" s="89"/>
      <c r="BH170" s="9"/>
      <c r="BJ170" s="40">
        <f t="shared" si="76"/>
        <v>0</v>
      </c>
      <c r="BK170" s="40">
        <f t="shared" si="77"/>
        <v>1</v>
      </c>
      <c r="BL170" s="40">
        <f t="shared" si="78"/>
        <v>0</v>
      </c>
      <c r="BM170" s="40">
        <f t="shared" si="79"/>
        <v>0</v>
      </c>
      <c r="BN170" s="40">
        <f t="shared" si="80"/>
        <v>0</v>
      </c>
    </row>
    <row r="171" spans="1:66" x14ac:dyDescent="0.25">
      <c r="A171" s="379"/>
      <c r="B171" s="936"/>
      <c r="C171" s="272"/>
      <c r="D171" s="868"/>
      <c r="E171" s="873" t="str">
        <f t="shared" si="71"/>
        <v xml:space="preserve"> </v>
      </c>
      <c r="F171" s="130">
        <f t="shared" si="54"/>
        <v>0</v>
      </c>
      <c r="G171" s="128">
        <f t="shared" si="55"/>
        <v>159</v>
      </c>
      <c r="H171" s="127"/>
      <c r="I171" s="321"/>
      <c r="J171" s="97"/>
      <c r="K171" s="323"/>
      <c r="L171" s="322"/>
      <c r="M171" s="50"/>
      <c r="N171" s="87"/>
      <c r="O171" s="324"/>
      <c r="P171" s="98"/>
      <c r="Q171" s="98"/>
      <c r="R171" s="114"/>
      <c r="S171" s="753"/>
      <c r="T171" s="98"/>
      <c r="U171" s="98"/>
      <c r="V171" s="98"/>
      <c r="W171" s="99"/>
      <c r="X171" s="97"/>
      <c r="Y171" s="87"/>
      <c r="Z171" s="100"/>
      <c r="AA171" s="106">
        <f t="shared" si="59"/>
        <v>159</v>
      </c>
      <c r="AB171" s="549">
        <f t="shared" si="72"/>
        <v>0</v>
      </c>
      <c r="AC171" s="544">
        <f t="shared" si="60"/>
        <v>0</v>
      </c>
      <c r="AD171" s="174">
        <f t="shared" si="56"/>
        <v>0</v>
      </c>
      <c r="AE171" s="8"/>
      <c r="AF171" s="885" t="str">
        <f t="shared" si="61"/>
        <v xml:space="preserve"> </v>
      </c>
      <c r="AG171" s="40">
        <f t="shared" si="62"/>
        <v>0</v>
      </c>
      <c r="AH171" s="40">
        <f t="shared" si="63"/>
        <v>0</v>
      </c>
      <c r="AR171" s="40">
        <f t="shared" si="64"/>
        <v>0</v>
      </c>
      <c r="AS171" s="40">
        <f t="shared" si="65"/>
        <v>0</v>
      </c>
      <c r="AT171" s="40">
        <f t="shared" si="66"/>
        <v>0</v>
      </c>
      <c r="AU171" s="40">
        <f t="shared" si="67"/>
        <v>0</v>
      </c>
      <c r="AX171" s="279">
        <f t="shared" si="68"/>
        <v>0</v>
      </c>
      <c r="AY171" s="279">
        <f t="shared" si="69"/>
        <v>0</v>
      </c>
      <c r="AZ171" s="40">
        <f t="shared" si="57"/>
        <v>0</v>
      </c>
      <c r="BB171" s="40">
        <f t="shared" si="73"/>
        <v>0</v>
      </c>
      <c r="BC171" s="397">
        <f t="shared" si="74"/>
        <v>0</v>
      </c>
      <c r="BD171" s="105">
        <f t="shared" si="70"/>
        <v>0</v>
      </c>
      <c r="BE171" s="105">
        <f t="shared" si="75"/>
        <v>0</v>
      </c>
      <c r="BF171" s="742">
        <f t="shared" si="58"/>
        <v>0</v>
      </c>
      <c r="BG171" s="89"/>
      <c r="BH171" s="9"/>
      <c r="BJ171" s="40">
        <f t="shared" si="76"/>
        <v>0</v>
      </c>
      <c r="BK171" s="40">
        <f t="shared" si="77"/>
        <v>1</v>
      </c>
      <c r="BL171" s="40">
        <f t="shared" si="78"/>
        <v>0</v>
      </c>
      <c r="BM171" s="40">
        <f t="shared" si="79"/>
        <v>0</v>
      </c>
      <c r="BN171" s="40">
        <f t="shared" si="80"/>
        <v>0</v>
      </c>
    </row>
    <row r="172" spans="1:66" x14ac:dyDescent="0.25">
      <c r="A172" s="379"/>
      <c r="B172" s="936"/>
      <c r="C172" s="272"/>
      <c r="D172" s="868"/>
      <c r="E172" s="873" t="str">
        <f t="shared" si="71"/>
        <v xml:space="preserve"> </v>
      </c>
      <c r="F172" s="130">
        <f t="shared" si="54"/>
        <v>0</v>
      </c>
      <c r="G172" s="128">
        <f t="shared" si="55"/>
        <v>160</v>
      </c>
      <c r="H172" s="127"/>
      <c r="I172" s="321"/>
      <c r="J172" s="97"/>
      <c r="K172" s="323"/>
      <c r="L172" s="322"/>
      <c r="M172" s="50"/>
      <c r="N172" s="87"/>
      <c r="O172" s="324"/>
      <c r="P172" s="98"/>
      <c r="Q172" s="98"/>
      <c r="R172" s="114"/>
      <c r="S172" s="753"/>
      <c r="T172" s="98"/>
      <c r="U172" s="98"/>
      <c r="V172" s="98"/>
      <c r="W172" s="99"/>
      <c r="X172" s="97"/>
      <c r="Y172" s="87"/>
      <c r="Z172" s="100"/>
      <c r="AA172" s="106">
        <f t="shared" si="59"/>
        <v>160</v>
      </c>
      <c r="AB172" s="549">
        <f t="shared" si="72"/>
        <v>0</v>
      </c>
      <c r="AC172" s="544">
        <f t="shared" si="60"/>
        <v>0</v>
      </c>
      <c r="AD172" s="174">
        <f t="shared" si="56"/>
        <v>0</v>
      </c>
      <c r="AE172" s="8"/>
      <c r="AF172" s="885" t="str">
        <f t="shared" si="61"/>
        <v xml:space="preserve"> </v>
      </c>
      <c r="AG172" s="40">
        <f t="shared" si="62"/>
        <v>0</v>
      </c>
      <c r="AH172" s="40">
        <f t="shared" si="63"/>
        <v>0</v>
      </c>
      <c r="AR172" s="40">
        <f t="shared" si="64"/>
        <v>0</v>
      </c>
      <c r="AS172" s="40">
        <f t="shared" si="65"/>
        <v>0</v>
      </c>
      <c r="AT172" s="40">
        <f t="shared" si="66"/>
        <v>0</v>
      </c>
      <c r="AU172" s="40">
        <f t="shared" si="67"/>
        <v>0</v>
      </c>
      <c r="AX172" s="279">
        <f t="shared" si="68"/>
        <v>0</v>
      </c>
      <c r="AY172" s="279">
        <f t="shared" si="69"/>
        <v>0</v>
      </c>
      <c r="AZ172" s="40">
        <f t="shared" si="57"/>
        <v>0</v>
      </c>
      <c r="BB172" s="40">
        <f t="shared" si="73"/>
        <v>0</v>
      </c>
      <c r="BC172" s="397">
        <f t="shared" si="74"/>
        <v>0</v>
      </c>
      <c r="BD172" s="105">
        <f t="shared" si="70"/>
        <v>0</v>
      </c>
      <c r="BE172" s="105">
        <f t="shared" si="75"/>
        <v>0</v>
      </c>
      <c r="BF172" s="742">
        <f t="shared" si="58"/>
        <v>0</v>
      </c>
      <c r="BG172" s="89"/>
      <c r="BH172" s="9"/>
      <c r="BJ172" s="40">
        <f t="shared" si="76"/>
        <v>0</v>
      </c>
      <c r="BK172" s="40">
        <f t="shared" si="77"/>
        <v>1</v>
      </c>
      <c r="BL172" s="40">
        <f t="shared" si="78"/>
        <v>0</v>
      </c>
      <c r="BM172" s="40">
        <f t="shared" si="79"/>
        <v>0</v>
      </c>
      <c r="BN172" s="40">
        <f t="shared" si="80"/>
        <v>0</v>
      </c>
    </row>
    <row r="173" spans="1:66" x14ac:dyDescent="0.25">
      <c r="A173" s="379"/>
      <c r="B173" s="936"/>
      <c r="C173" s="272"/>
      <c r="D173" s="868"/>
      <c r="E173" s="873" t="str">
        <f t="shared" si="71"/>
        <v xml:space="preserve"> </v>
      </c>
      <c r="F173" s="130">
        <f t="shared" si="54"/>
        <v>0</v>
      </c>
      <c r="G173" s="128">
        <f t="shared" si="55"/>
        <v>161</v>
      </c>
      <c r="H173" s="127"/>
      <c r="I173" s="321"/>
      <c r="J173" s="97"/>
      <c r="K173" s="323"/>
      <c r="L173" s="322"/>
      <c r="M173" s="50"/>
      <c r="N173" s="87"/>
      <c r="O173" s="324"/>
      <c r="P173" s="98"/>
      <c r="Q173" s="98"/>
      <c r="R173" s="114"/>
      <c r="S173" s="753"/>
      <c r="T173" s="98"/>
      <c r="U173" s="98"/>
      <c r="V173" s="98"/>
      <c r="W173" s="99"/>
      <c r="X173" s="97"/>
      <c r="Y173" s="87"/>
      <c r="Z173" s="100"/>
      <c r="AA173" s="106">
        <f t="shared" si="59"/>
        <v>161</v>
      </c>
      <c r="AB173" s="549">
        <f t="shared" si="72"/>
        <v>0</v>
      </c>
      <c r="AC173" s="544">
        <f t="shared" si="60"/>
        <v>0</v>
      </c>
      <c r="AD173" s="174">
        <f t="shared" si="56"/>
        <v>0</v>
      </c>
      <c r="AE173" s="8"/>
      <c r="AF173" s="885" t="str">
        <f t="shared" si="61"/>
        <v xml:space="preserve"> </v>
      </c>
      <c r="AG173" s="40">
        <f t="shared" si="62"/>
        <v>0</v>
      </c>
      <c r="AH173" s="40">
        <f t="shared" si="63"/>
        <v>0</v>
      </c>
      <c r="AR173" s="40">
        <f t="shared" si="64"/>
        <v>0</v>
      </c>
      <c r="AS173" s="40">
        <f t="shared" si="65"/>
        <v>0</v>
      </c>
      <c r="AT173" s="40">
        <f t="shared" si="66"/>
        <v>0</v>
      </c>
      <c r="AU173" s="40">
        <f t="shared" si="67"/>
        <v>0</v>
      </c>
      <c r="AX173" s="279">
        <f t="shared" si="68"/>
        <v>0</v>
      </c>
      <c r="AY173" s="279">
        <f t="shared" si="69"/>
        <v>0</v>
      </c>
      <c r="AZ173" s="40">
        <f t="shared" si="57"/>
        <v>0</v>
      </c>
      <c r="BB173" s="40">
        <f t="shared" si="73"/>
        <v>0</v>
      </c>
      <c r="BC173" s="397">
        <f t="shared" si="74"/>
        <v>0</v>
      </c>
      <c r="BD173" s="105">
        <f t="shared" si="70"/>
        <v>0</v>
      </c>
      <c r="BE173" s="105">
        <f t="shared" si="75"/>
        <v>0</v>
      </c>
      <c r="BF173" s="742">
        <f t="shared" si="58"/>
        <v>0</v>
      </c>
      <c r="BG173" s="89"/>
      <c r="BH173" s="9"/>
      <c r="BJ173" s="40">
        <f t="shared" si="76"/>
        <v>0</v>
      </c>
      <c r="BK173" s="40">
        <f t="shared" si="77"/>
        <v>1</v>
      </c>
      <c r="BL173" s="40">
        <f t="shared" si="78"/>
        <v>0</v>
      </c>
      <c r="BM173" s="40">
        <f t="shared" si="79"/>
        <v>0</v>
      </c>
      <c r="BN173" s="40">
        <f t="shared" si="80"/>
        <v>0</v>
      </c>
    </row>
    <row r="174" spans="1:66" x14ac:dyDescent="0.25">
      <c r="A174" s="379"/>
      <c r="B174" s="936"/>
      <c r="C174" s="272"/>
      <c r="D174" s="868"/>
      <c r="E174" s="873" t="str">
        <f t="shared" si="71"/>
        <v xml:space="preserve"> </v>
      </c>
      <c r="F174" s="130">
        <f t="shared" si="54"/>
        <v>0</v>
      </c>
      <c r="G174" s="128">
        <f t="shared" si="55"/>
        <v>162</v>
      </c>
      <c r="H174" s="127"/>
      <c r="I174" s="321"/>
      <c r="J174" s="97"/>
      <c r="K174" s="323"/>
      <c r="L174" s="322"/>
      <c r="M174" s="50"/>
      <c r="N174" s="87"/>
      <c r="O174" s="324"/>
      <c r="P174" s="98"/>
      <c r="Q174" s="98"/>
      <c r="R174" s="114"/>
      <c r="S174" s="753"/>
      <c r="T174" s="98"/>
      <c r="U174" s="98"/>
      <c r="V174" s="98"/>
      <c r="W174" s="99"/>
      <c r="X174" s="97"/>
      <c r="Y174" s="87"/>
      <c r="Z174" s="100"/>
      <c r="AA174" s="106">
        <f t="shared" si="59"/>
        <v>162</v>
      </c>
      <c r="AB174" s="549">
        <f t="shared" si="72"/>
        <v>0</v>
      </c>
      <c r="AC174" s="544">
        <f t="shared" si="60"/>
        <v>0</v>
      </c>
      <c r="AD174" s="174">
        <f t="shared" si="56"/>
        <v>0</v>
      </c>
      <c r="AE174" s="8"/>
      <c r="AF174" s="885" t="str">
        <f t="shared" si="61"/>
        <v xml:space="preserve"> </v>
      </c>
      <c r="AG174" s="40">
        <f t="shared" si="62"/>
        <v>0</v>
      </c>
      <c r="AH174" s="40">
        <f t="shared" si="63"/>
        <v>0</v>
      </c>
      <c r="AR174" s="40">
        <f t="shared" si="64"/>
        <v>0</v>
      </c>
      <c r="AS174" s="40">
        <f t="shared" si="65"/>
        <v>0</v>
      </c>
      <c r="AT174" s="40">
        <f t="shared" si="66"/>
        <v>0</v>
      </c>
      <c r="AU174" s="40">
        <f t="shared" si="67"/>
        <v>0</v>
      </c>
      <c r="AX174" s="279">
        <f t="shared" si="68"/>
        <v>0</v>
      </c>
      <c r="AY174" s="279">
        <f t="shared" si="69"/>
        <v>0</v>
      </c>
      <c r="AZ174" s="40">
        <f t="shared" si="57"/>
        <v>0</v>
      </c>
      <c r="BB174" s="40">
        <f t="shared" si="73"/>
        <v>0</v>
      </c>
      <c r="BC174" s="397">
        <f t="shared" si="74"/>
        <v>0</v>
      </c>
      <c r="BD174" s="105">
        <f t="shared" si="70"/>
        <v>0</v>
      </c>
      <c r="BE174" s="105">
        <f t="shared" si="75"/>
        <v>0</v>
      </c>
      <c r="BF174" s="742">
        <f t="shared" si="58"/>
        <v>0</v>
      </c>
      <c r="BG174" s="89"/>
      <c r="BH174" s="9"/>
      <c r="BJ174" s="40">
        <f t="shared" si="76"/>
        <v>0</v>
      </c>
      <c r="BK174" s="40">
        <f t="shared" si="77"/>
        <v>1</v>
      </c>
      <c r="BL174" s="40">
        <f t="shared" si="78"/>
        <v>0</v>
      </c>
      <c r="BM174" s="40">
        <f t="shared" si="79"/>
        <v>0</v>
      </c>
      <c r="BN174" s="40">
        <f t="shared" si="80"/>
        <v>0</v>
      </c>
    </row>
    <row r="175" spans="1:66" x14ac:dyDescent="0.25">
      <c r="A175" s="379"/>
      <c r="B175" s="936"/>
      <c r="C175" s="272"/>
      <c r="D175" s="868"/>
      <c r="E175" s="873" t="str">
        <f t="shared" si="71"/>
        <v xml:space="preserve"> </v>
      </c>
      <c r="F175" s="130">
        <f t="shared" si="54"/>
        <v>0</v>
      </c>
      <c r="G175" s="128">
        <f t="shared" si="55"/>
        <v>163</v>
      </c>
      <c r="H175" s="127"/>
      <c r="I175" s="321"/>
      <c r="J175" s="97"/>
      <c r="K175" s="323"/>
      <c r="L175" s="322"/>
      <c r="M175" s="50"/>
      <c r="N175" s="87"/>
      <c r="O175" s="324"/>
      <c r="P175" s="98"/>
      <c r="Q175" s="98"/>
      <c r="R175" s="114"/>
      <c r="S175" s="753"/>
      <c r="T175" s="98"/>
      <c r="U175" s="98"/>
      <c r="V175" s="98"/>
      <c r="W175" s="99"/>
      <c r="X175" s="97"/>
      <c r="Y175" s="87"/>
      <c r="Z175" s="100"/>
      <c r="AA175" s="106">
        <f t="shared" si="59"/>
        <v>163</v>
      </c>
      <c r="AB175" s="549">
        <f t="shared" si="72"/>
        <v>0</v>
      </c>
      <c r="AC175" s="544">
        <f t="shared" si="60"/>
        <v>0</v>
      </c>
      <c r="AD175" s="174">
        <f t="shared" si="56"/>
        <v>0</v>
      </c>
      <c r="AE175" s="8"/>
      <c r="AF175" s="885" t="str">
        <f t="shared" si="61"/>
        <v xml:space="preserve"> </v>
      </c>
      <c r="AG175" s="40">
        <f t="shared" si="62"/>
        <v>0</v>
      </c>
      <c r="AH175" s="40">
        <f t="shared" si="63"/>
        <v>0</v>
      </c>
      <c r="AR175" s="40">
        <f t="shared" si="64"/>
        <v>0</v>
      </c>
      <c r="AS175" s="40">
        <f t="shared" si="65"/>
        <v>0</v>
      </c>
      <c r="AT175" s="40">
        <f t="shared" si="66"/>
        <v>0</v>
      </c>
      <c r="AU175" s="40">
        <f t="shared" si="67"/>
        <v>0</v>
      </c>
      <c r="AX175" s="279">
        <f t="shared" si="68"/>
        <v>0</v>
      </c>
      <c r="AY175" s="279">
        <f t="shared" si="69"/>
        <v>0</v>
      </c>
      <c r="AZ175" s="40">
        <f t="shared" si="57"/>
        <v>0</v>
      </c>
      <c r="BB175" s="40">
        <f t="shared" si="73"/>
        <v>0</v>
      </c>
      <c r="BC175" s="397">
        <f t="shared" si="74"/>
        <v>0</v>
      </c>
      <c r="BD175" s="105">
        <f t="shared" si="70"/>
        <v>0</v>
      </c>
      <c r="BE175" s="105">
        <f t="shared" si="75"/>
        <v>0</v>
      </c>
      <c r="BF175" s="742">
        <f t="shared" si="58"/>
        <v>0</v>
      </c>
      <c r="BG175" s="89"/>
      <c r="BH175" s="9"/>
      <c r="BJ175" s="40">
        <f t="shared" si="76"/>
        <v>0</v>
      </c>
      <c r="BK175" s="40">
        <f t="shared" si="77"/>
        <v>1</v>
      </c>
      <c r="BL175" s="40">
        <f t="shared" si="78"/>
        <v>0</v>
      </c>
      <c r="BM175" s="40">
        <f t="shared" si="79"/>
        <v>0</v>
      </c>
      <c r="BN175" s="40">
        <f t="shared" si="80"/>
        <v>0</v>
      </c>
    </row>
    <row r="176" spans="1:66" x14ac:dyDescent="0.25">
      <c r="A176" s="379"/>
      <c r="B176" s="936"/>
      <c r="C176" s="272"/>
      <c r="D176" s="868"/>
      <c r="E176" s="873" t="str">
        <f t="shared" si="71"/>
        <v xml:space="preserve"> </v>
      </c>
      <c r="F176" s="130">
        <f t="shared" si="54"/>
        <v>0</v>
      </c>
      <c r="G176" s="128">
        <f t="shared" si="55"/>
        <v>164</v>
      </c>
      <c r="H176" s="127"/>
      <c r="I176" s="321"/>
      <c r="J176" s="97"/>
      <c r="K176" s="323"/>
      <c r="L176" s="322"/>
      <c r="M176" s="50"/>
      <c r="N176" s="87"/>
      <c r="O176" s="324"/>
      <c r="P176" s="98"/>
      <c r="Q176" s="98"/>
      <c r="R176" s="114"/>
      <c r="S176" s="753"/>
      <c r="T176" s="98"/>
      <c r="U176" s="98"/>
      <c r="V176" s="98"/>
      <c r="W176" s="99"/>
      <c r="X176" s="97"/>
      <c r="Y176" s="87"/>
      <c r="Z176" s="100"/>
      <c r="AA176" s="106">
        <f t="shared" si="59"/>
        <v>164</v>
      </c>
      <c r="AB176" s="549">
        <f t="shared" si="72"/>
        <v>0</v>
      </c>
      <c r="AC176" s="544">
        <f t="shared" si="60"/>
        <v>0</v>
      </c>
      <c r="AD176" s="174">
        <f t="shared" si="56"/>
        <v>0</v>
      </c>
      <c r="AE176" s="8"/>
      <c r="AF176" s="885" t="str">
        <f t="shared" si="61"/>
        <v xml:space="preserve"> </v>
      </c>
      <c r="AG176" s="40">
        <f t="shared" si="62"/>
        <v>0</v>
      </c>
      <c r="AH176" s="40">
        <f t="shared" si="63"/>
        <v>0</v>
      </c>
      <c r="AR176" s="40">
        <f t="shared" si="64"/>
        <v>0</v>
      </c>
      <c r="AS176" s="40">
        <f t="shared" si="65"/>
        <v>0</v>
      </c>
      <c r="AT176" s="40">
        <f t="shared" si="66"/>
        <v>0</v>
      </c>
      <c r="AU176" s="40">
        <f t="shared" si="67"/>
        <v>0</v>
      </c>
      <c r="AX176" s="279">
        <f t="shared" si="68"/>
        <v>0</v>
      </c>
      <c r="AY176" s="279">
        <f t="shared" si="69"/>
        <v>0</v>
      </c>
      <c r="AZ176" s="40">
        <f t="shared" si="57"/>
        <v>0</v>
      </c>
      <c r="BB176" s="40">
        <f t="shared" si="73"/>
        <v>0</v>
      </c>
      <c r="BC176" s="397">
        <f t="shared" si="74"/>
        <v>0</v>
      </c>
      <c r="BD176" s="105">
        <f t="shared" si="70"/>
        <v>0</v>
      </c>
      <c r="BE176" s="105">
        <f t="shared" si="75"/>
        <v>0</v>
      </c>
      <c r="BF176" s="742">
        <f t="shared" si="58"/>
        <v>0</v>
      </c>
      <c r="BG176" s="89"/>
      <c r="BH176" s="9"/>
      <c r="BJ176" s="40">
        <f t="shared" si="76"/>
        <v>0</v>
      </c>
      <c r="BK176" s="40">
        <f t="shared" si="77"/>
        <v>1</v>
      </c>
      <c r="BL176" s="40">
        <f t="shared" si="78"/>
        <v>0</v>
      </c>
      <c r="BM176" s="40">
        <f t="shared" si="79"/>
        <v>0</v>
      </c>
      <c r="BN176" s="40">
        <f t="shared" si="80"/>
        <v>0</v>
      </c>
    </row>
    <row r="177" spans="1:66" x14ac:dyDescent="0.25">
      <c r="A177" s="379"/>
      <c r="B177" s="936"/>
      <c r="C177" s="272"/>
      <c r="D177" s="868"/>
      <c r="E177" s="873" t="str">
        <f t="shared" si="71"/>
        <v xml:space="preserve"> </v>
      </c>
      <c r="F177" s="130">
        <f t="shared" si="54"/>
        <v>0</v>
      </c>
      <c r="G177" s="128">
        <f t="shared" si="55"/>
        <v>165</v>
      </c>
      <c r="H177" s="127"/>
      <c r="I177" s="321"/>
      <c r="J177" s="97"/>
      <c r="K177" s="323"/>
      <c r="L177" s="322"/>
      <c r="M177" s="50"/>
      <c r="N177" s="87"/>
      <c r="O177" s="324"/>
      <c r="P177" s="98"/>
      <c r="Q177" s="98"/>
      <c r="R177" s="114"/>
      <c r="S177" s="753"/>
      <c r="T177" s="98"/>
      <c r="U177" s="98"/>
      <c r="V177" s="98"/>
      <c r="W177" s="99"/>
      <c r="X177" s="97"/>
      <c r="Y177" s="87"/>
      <c r="Z177" s="100"/>
      <c r="AA177" s="106">
        <f t="shared" si="59"/>
        <v>165</v>
      </c>
      <c r="AB177" s="549">
        <f t="shared" si="72"/>
        <v>0</v>
      </c>
      <c r="AC177" s="544">
        <f t="shared" si="60"/>
        <v>0</v>
      </c>
      <c r="AD177" s="174">
        <f t="shared" si="56"/>
        <v>0</v>
      </c>
      <c r="AE177" s="8"/>
      <c r="AF177" s="885" t="str">
        <f t="shared" si="61"/>
        <v xml:space="preserve"> </v>
      </c>
      <c r="AG177" s="40">
        <f t="shared" si="62"/>
        <v>0</v>
      </c>
      <c r="AH177" s="40">
        <f t="shared" si="63"/>
        <v>0</v>
      </c>
      <c r="AR177" s="40">
        <f t="shared" si="64"/>
        <v>0</v>
      </c>
      <c r="AS177" s="40">
        <f t="shared" si="65"/>
        <v>0</v>
      </c>
      <c r="AT177" s="40">
        <f t="shared" si="66"/>
        <v>0</v>
      </c>
      <c r="AU177" s="40">
        <f t="shared" si="67"/>
        <v>0</v>
      </c>
      <c r="AX177" s="279">
        <f t="shared" si="68"/>
        <v>0</v>
      </c>
      <c r="AY177" s="279">
        <f t="shared" si="69"/>
        <v>0</v>
      </c>
      <c r="AZ177" s="40">
        <f t="shared" si="57"/>
        <v>0</v>
      </c>
      <c r="BB177" s="40">
        <f t="shared" si="73"/>
        <v>0</v>
      </c>
      <c r="BC177" s="397">
        <f t="shared" si="74"/>
        <v>0</v>
      </c>
      <c r="BD177" s="105">
        <f t="shared" si="70"/>
        <v>0</v>
      </c>
      <c r="BE177" s="105">
        <f t="shared" si="75"/>
        <v>0</v>
      </c>
      <c r="BF177" s="742">
        <f t="shared" si="58"/>
        <v>0</v>
      </c>
      <c r="BG177" s="89"/>
      <c r="BH177" s="9"/>
      <c r="BJ177" s="40">
        <f t="shared" si="76"/>
        <v>0</v>
      </c>
      <c r="BK177" s="40">
        <f t="shared" si="77"/>
        <v>1</v>
      </c>
      <c r="BL177" s="40">
        <f t="shared" si="78"/>
        <v>0</v>
      </c>
      <c r="BM177" s="40">
        <f t="shared" si="79"/>
        <v>0</v>
      </c>
      <c r="BN177" s="40">
        <f t="shared" si="80"/>
        <v>0</v>
      </c>
    </row>
    <row r="178" spans="1:66" x14ac:dyDescent="0.25">
      <c r="A178" s="379"/>
      <c r="B178" s="936"/>
      <c r="C178" s="272"/>
      <c r="D178" s="868"/>
      <c r="E178" s="873" t="str">
        <f t="shared" si="71"/>
        <v xml:space="preserve"> </v>
      </c>
      <c r="F178" s="130">
        <f t="shared" si="54"/>
        <v>0</v>
      </c>
      <c r="G178" s="128">
        <f t="shared" si="55"/>
        <v>166</v>
      </c>
      <c r="H178" s="127"/>
      <c r="I178" s="321"/>
      <c r="J178" s="97"/>
      <c r="K178" s="323"/>
      <c r="L178" s="322"/>
      <c r="M178" s="50"/>
      <c r="N178" s="87"/>
      <c r="O178" s="324"/>
      <c r="P178" s="98"/>
      <c r="Q178" s="98"/>
      <c r="R178" s="114"/>
      <c r="S178" s="753"/>
      <c r="T178" s="98"/>
      <c r="U178" s="98"/>
      <c r="V178" s="98"/>
      <c r="W178" s="99"/>
      <c r="X178" s="97"/>
      <c r="Y178" s="87"/>
      <c r="Z178" s="100"/>
      <c r="AA178" s="106">
        <f t="shared" si="59"/>
        <v>166</v>
      </c>
      <c r="AB178" s="549">
        <f t="shared" si="72"/>
        <v>0</v>
      </c>
      <c r="AC178" s="544">
        <f t="shared" si="60"/>
        <v>0</v>
      </c>
      <c r="AD178" s="174">
        <f t="shared" si="56"/>
        <v>0</v>
      </c>
      <c r="AE178" s="8"/>
      <c r="AF178" s="885" t="str">
        <f t="shared" si="61"/>
        <v xml:space="preserve"> </v>
      </c>
      <c r="AG178" s="40">
        <f t="shared" si="62"/>
        <v>0</v>
      </c>
      <c r="AH178" s="40">
        <f t="shared" si="63"/>
        <v>0</v>
      </c>
      <c r="AR178" s="40">
        <f t="shared" si="64"/>
        <v>0</v>
      </c>
      <c r="AS178" s="40">
        <f t="shared" si="65"/>
        <v>0</v>
      </c>
      <c r="AT178" s="40">
        <f t="shared" si="66"/>
        <v>0</v>
      </c>
      <c r="AU178" s="40">
        <f t="shared" si="67"/>
        <v>0</v>
      </c>
      <c r="AX178" s="279">
        <f t="shared" si="68"/>
        <v>0</v>
      </c>
      <c r="AY178" s="279">
        <f t="shared" si="69"/>
        <v>0</v>
      </c>
      <c r="AZ178" s="40">
        <f t="shared" si="57"/>
        <v>0</v>
      </c>
      <c r="BB178" s="40">
        <f t="shared" si="73"/>
        <v>0</v>
      </c>
      <c r="BC178" s="397">
        <f t="shared" si="74"/>
        <v>0</v>
      </c>
      <c r="BD178" s="105">
        <f t="shared" si="70"/>
        <v>0</v>
      </c>
      <c r="BE178" s="105">
        <f t="shared" si="75"/>
        <v>0</v>
      </c>
      <c r="BF178" s="742">
        <f t="shared" si="58"/>
        <v>0</v>
      </c>
      <c r="BG178" s="89"/>
      <c r="BH178" s="9"/>
      <c r="BJ178" s="40">
        <f t="shared" si="76"/>
        <v>0</v>
      </c>
      <c r="BK178" s="40">
        <f t="shared" si="77"/>
        <v>1</v>
      </c>
      <c r="BL178" s="40">
        <f t="shared" si="78"/>
        <v>0</v>
      </c>
      <c r="BM178" s="40">
        <f t="shared" si="79"/>
        <v>0</v>
      </c>
      <c r="BN178" s="40">
        <f t="shared" si="80"/>
        <v>0</v>
      </c>
    </row>
    <row r="179" spans="1:66" x14ac:dyDescent="0.25">
      <c r="A179" s="379"/>
      <c r="B179" s="936"/>
      <c r="C179" s="272"/>
      <c r="D179" s="868"/>
      <c r="E179" s="873" t="str">
        <f t="shared" si="71"/>
        <v xml:space="preserve"> </v>
      </c>
      <c r="F179" s="130">
        <f t="shared" si="54"/>
        <v>0</v>
      </c>
      <c r="G179" s="128">
        <f t="shared" si="55"/>
        <v>167</v>
      </c>
      <c r="H179" s="127"/>
      <c r="I179" s="321"/>
      <c r="J179" s="97"/>
      <c r="K179" s="323"/>
      <c r="L179" s="322"/>
      <c r="M179" s="50"/>
      <c r="N179" s="87"/>
      <c r="O179" s="324"/>
      <c r="P179" s="98"/>
      <c r="Q179" s="98"/>
      <c r="R179" s="114"/>
      <c r="S179" s="753"/>
      <c r="T179" s="98"/>
      <c r="U179" s="98"/>
      <c r="V179" s="98"/>
      <c r="W179" s="99"/>
      <c r="X179" s="97"/>
      <c r="Y179" s="87"/>
      <c r="Z179" s="100"/>
      <c r="AA179" s="106">
        <f t="shared" si="59"/>
        <v>167</v>
      </c>
      <c r="AB179" s="549">
        <f t="shared" si="72"/>
        <v>0</v>
      </c>
      <c r="AC179" s="544">
        <f t="shared" si="60"/>
        <v>0</v>
      </c>
      <c r="AD179" s="174">
        <f t="shared" si="56"/>
        <v>0</v>
      </c>
      <c r="AE179" s="8"/>
      <c r="AF179" s="885" t="str">
        <f t="shared" si="61"/>
        <v xml:space="preserve"> </v>
      </c>
      <c r="AG179" s="40">
        <f t="shared" si="62"/>
        <v>0</v>
      </c>
      <c r="AH179" s="40">
        <f t="shared" si="63"/>
        <v>0</v>
      </c>
      <c r="AR179" s="40">
        <f t="shared" si="64"/>
        <v>0</v>
      </c>
      <c r="AS179" s="40">
        <f t="shared" si="65"/>
        <v>0</v>
      </c>
      <c r="AT179" s="40">
        <f t="shared" si="66"/>
        <v>0</v>
      </c>
      <c r="AU179" s="40">
        <f t="shared" si="67"/>
        <v>0</v>
      </c>
      <c r="AX179" s="279">
        <f t="shared" si="68"/>
        <v>0</v>
      </c>
      <c r="AY179" s="279">
        <f t="shared" si="69"/>
        <v>0</v>
      </c>
      <c r="AZ179" s="40">
        <f t="shared" si="57"/>
        <v>0</v>
      </c>
      <c r="BB179" s="40">
        <f t="shared" si="73"/>
        <v>0</v>
      </c>
      <c r="BC179" s="397">
        <f t="shared" si="74"/>
        <v>0</v>
      </c>
      <c r="BD179" s="105">
        <f t="shared" si="70"/>
        <v>0</v>
      </c>
      <c r="BE179" s="105">
        <f t="shared" si="75"/>
        <v>0</v>
      </c>
      <c r="BF179" s="742">
        <f t="shared" si="58"/>
        <v>0</v>
      </c>
      <c r="BG179" s="89"/>
      <c r="BH179" s="9"/>
      <c r="BJ179" s="40">
        <f t="shared" si="76"/>
        <v>0</v>
      </c>
      <c r="BK179" s="40">
        <f t="shared" si="77"/>
        <v>1</v>
      </c>
      <c r="BL179" s="40">
        <f t="shared" si="78"/>
        <v>0</v>
      </c>
      <c r="BM179" s="40">
        <f t="shared" si="79"/>
        <v>0</v>
      </c>
      <c r="BN179" s="40">
        <f t="shared" si="80"/>
        <v>0</v>
      </c>
    </row>
    <row r="180" spans="1:66" x14ac:dyDescent="0.25">
      <c r="A180" s="379"/>
      <c r="B180" s="936"/>
      <c r="C180" s="272"/>
      <c r="D180" s="868"/>
      <c r="E180" s="873" t="str">
        <f t="shared" si="71"/>
        <v xml:space="preserve"> </v>
      </c>
      <c r="F180" s="130">
        <f t="shared" si="54"/>
        <v>0</v>
      </c>
      <c r="G180" s="128">
        <f t="shared" si="55"/>
        <v>168</v>
      </c>
      <c r="H180" s="127"/>
      <c r="I180" s="321"/>
      <c r="J180" s="97"/>
      <c r="K180" s="323"/>
      <c r="L180" s="322"/>
      <c r="M180" s="50"/>
      <c r="N180" s="87"/>
      <c r="O180" s="324"/>
      <c r="P180" s="98"/>
      <c r="Q180" s="98"/>
      <c r="R180" s="114"/>
      <c r="S180" s="753"/>
      <c r="T180" s="98"/>
      <c r="U180" s="98"/>
      <c r="V180" s="98"/>
      <c r="W180" s="99"/>
      <c r="X180" s="97"/>
      <c r="Y180" s="87"/>
      <c r="Z180" s="100"/>
      <c r="AA180" s="106">
        <f t="shared" si="59"/>
        <v>168</v>
      </c>
      <c r="AB180" s="549">
        <f t="shared" si="72"/>
        <v>0</v>
      </c>
      <c r="AC180" s="544">
        <f t="shared" si="60"/>
        <v>0</v>
      </c>
      <c r="AD180" s="174">
        <f t="shared" si="56"/>
        <v>0</v>
      </c>
      <c r="AE180" s="8"/>
      <c r="AF180" s="885" t="str">
        <f t="shared" si="61"/>
        <v xml:space="preserve"> </v>
      </c>
      <c r="AG180" s="40">
        <f t="shared" si="62"/>
        <v>0</v>
      </c>
      <c r="AH180" s="40">
        <f t="shared" si="63"/>
        <v>0</v>
      </c>
      <c r="AR180" s="40">
        <f t="shared" si="64"/>
        <v>0</v>
      </c>
      <c r="AS180" s="40">
        <f t="shared" si="65"/>
        <v>0</v>
      </c>
      <c r="AT180" s="40">
        <f t="shared" si="66"/>
        <v>0</v>
      </c>
      <c r="AU180" s="40">
        <f t="shared" si="67"/>
        <v>0</v>
      </c>
      <c r="AX180" s="279">
        <f t="shared" si="68"/>
        <v>0</v>
      </c>
      <c r="AY180" s="279">
        <f t="shared" si="69"/>
        <v>0</v>
      </c>
      <c r="AZ180" s="40">
        <f t="shared" si="57"/>
        <v>0</v>
      </c>
      <c r="BB180" s="40">
        <f t="shared" si="73"/>
        <v>0</v>
      </c>
      <c r="BC180" s="397">
        <f t="shared" si="74"/>
        <v>0</v>
      </c>
      <c r="BD180" s="105">
        <f t="shared" si="70"/>
        <v>0</v>
      </c>
      <c r="BE180" s="105">
        <f t="shared" si="75"/>
        <v>0</v>
      </c>
      <c r="BF180" s="742">
        <f t="shared" si="58"/>
        <v>0</v>
      </c>
      <c r="BG180" s="89"/>
      <c r="BH180" s="9"/>
      <c r="BJ180" s="40">
        <f t="shared" si="76"/>
        <v>0</v>
      </c>
      <c r="BK180" s="40">
        <f t="shared" si="77"/>
        <v>1</v>
      </c>
      <c r="BL180" s="40">
        <f t="shared" si="78"/>
        <v>0</v>
      </c>
      <c r="BM180" s="40">
        <f t="shared" si="79"/>
        <v>0</v>
      </c>
      <c r="BN180" s="40">
        <f t="shared" si="80"/>
        <v>0</v>
      </c>
    </row>
    <row r="181" spans="1:66" x14ac:dyDescent="0.25">
      <c r="A181" s="379"/>
      <c r="B181" s="936"/>
      <c r="C181" s="272"/>
      <c r="D181" s="868"/>
      <c r="E181" s="873" t="str">
        <f t="shared" si="71"/>
        <v xml:space="preserve"> </v>
      </c>
      <c r="F181" s="130">
        <f t="shared" si="54"/>
        <v>0</v>
      </c>
      <c r="G181" s="128">
        <f t="shared" si="55"/>
        <v>169</v>
      </c>
      <c r="H181" s="127"/>
      <c r="I181" s="321"/>
      <c r="J181" s="97"/>
      <c r="K181" s="323"/>
      <c r="L181" s="322"/>
      <c r="M181" s="50"/>
      <c r="N181" s="87"/>
      <c r="O181" s="324"/>
      <c r="P181" s="98"/>
      <c r="Q181" s="98"/>
      <c r="R181" s="114"/>
      <c r="S181" s="753"/>
      <c r="T181" s="98"/>
      <c r="U181" s="98"/>
      <c r="V181" s="98"/>
      <c r="W181" s="99"/>
      <c r="X181" s="97"/>
      <c r="Y181" s="87"/>
      <c r="Z181" s="100"/>
      <c r="AA181" s="106">
        <f t="shared" si="59"/>
        <v>169</v>
      </c>
      <c r="AB181" s="549">
        <f t="shared" si="72"/>
        <v>0</v>
      </c>
      <c r="AC181" s="544">
        <f t="shared" si="60"/>
        <v>0</v>
      </c>
      <c r="AD181" s="174">
        <f t="shared" si="56"/>
        <v>0</v>
      </c>
      <c r="AE181" s="8"/>
      <c r="AF181" s="885" t="str">
        <f t="shared" si="61"/>
        <v xml:space="preserve"> </v>
      </c>
      <c r="AG181" s="40">
        <f t="shared" si="62"/>
        <v>0</v>
      </c>
      <c r="AH181" s="40">
        <f t="shared" si="63"/>
        <v>0</v>
      </c>
      <c r="AR181" s="40">
        <f t="shared" si="64"/>
        <v>0</v>
      </c>
      <c r="AS181" s="40">
        <f t="shared" si="65"/>
        <v>0</v>
      </c>
      <c r="AT181" s="40">
        <f t="shared" si="66"/>
        <v>0</v>
      </c>
      <c r="AU181" s="40">
        <f t="shared" si="67"/>
        <v>0</v>
      </c>
      <c r="AX181" s="279">
        <f t="shared" si="68"/>
        <v>0</v>
      </c>
      <c r="AY181" s="279">
        <f t="shared" si="69"/>
        <v>0</v>
      </c>
      <c r="AZ181" s="40">
        <f t="shared" si="57"/>
        <v>0</v>
      </c>
      <c r="BB181" s="40">
        <f t="shared" si="73"/>
        <v>0</v>
      </c>
      <c r="BC181" s="397">
        <f t="shared" si="74"/>
        <v>0</v>
      </c>
      <c r="BD181" s="105">
        <f t="shared" si="70"/>
        <v>0</v>
      </c>
      <c r="BE181" s="105">
        <f t="shared" si="75"/>
        <v>0</v>
      </c>
      <c r="BF181" s="742">
        <f t="shared" si="58"/>
        <v>0</v>
      </c>
      <c r="BG181" s="89"/>
      <c r="BH181" s="9"/>
      <c r="BJ181" s="40">
        <f t="shared" si="76"/>
        <v>0</v>
      </c>
      <c r="BK181" s="40">
        <f t="shared" si="77"/>
        <v>1</v>
      </c>
      <c r="BL181" s="40">
        <f t="shared" si="78"/>
        <v>0</v>
      </c>
      <c r="BM181" s="40">
        <f t="shared" si="79"/>
        <v>0</v>
      </c>
      <c r="BN181" s="40">
        <f t="shared" si="80"/>
        <v>0</v>
      </c>
    </row>
    <row r="182" spans="1:66" x14ac:dyDescent="0.25">
      <c r="A182" s="379"/>
      <c r="B182" s="936"/>
      <c r="C182" s="272"/>
      <c r="D182" s="868"/>
      <c r="E182" s="873" t="str">
        <f t="shared" si="71"/>
        <v xml:space="preserve"> </v>
      </c>
      <c r="F182" s="130">
        <f t="shared" si="54"/>
        <v>0</v>
      </c>
      <c r="G182" s="128">
        <f t="shared" si="55"/>
        <v>170</v>
      </c>
      <c r="H182" s="127"/>
      <c r="I182" s="321"/>
      <c r="J182" s="97"/>
      <c r="K182" s="323"/>
      <c r="L182" s="322"/>
      <c r="M182" s="50"/>
      <c r="N182" s="87"/>
      <c r="O182" s="324"/>
      <c r="P182" s="98"/>
      <c r="Q182" s="98"/>
      <c r="R182" s="114"/>
      <c r="S182" s="753"/>
      <c r="T182" s="98"/>
      <c r="U182" s="98"/>
      <c r="V182" s="98"/>
      <c r="W182" s="99"/>
      <c r="X182" s="97"/>
      <c r="Y182" s="87"/>
      <c r="Z182" s="100"/>
      <c r="AA182" s="106">
        <f t="shared" si="59"/>
        <v>170</v>
      </c>
      <c r="AB182" s="549">
        <f t="shared" si="72"/>
        <v>0</v>
      </c>
      <c r="AC182" s="544">
        <f t="shared" si="60"/>
        <v>0</v>
      </c>
      <c r="AD182" s="174">
        <f t="shared" si="56"/>
        <v>0</v>
      </c>
      <c r="AE182" s="8"/>
      <c r="AF182" s="885" t="str">
        <f t="shared" si="61"/>
        <v xml:space="preserve"> </v>
      </c>
      <c r="AG182" s="40">
        <f t="shared" si="62"/>
        <v>0</v>
      </c>
      <c r="AH182" s="40">
        <f t="shared" si="63"/>
        <v>0</v>
      </c>
      <c r="AR182" s="40">
        <f t="shared" si="64"/>
        <v>0</v>
      </c>
      <c r="AS182" s="40">
        <f t="shared" si="65"/>
        <v>0</v>
      </c>
      <c r="AT182" s="40">
        <f t="shared" si="66"/>
        <v>0</v>
      </c>
      <c r="AU182" s="40">
        <f t="shared" si="67"/>
        <v>0</v>
      </c>
      <c r="AX182" s="279">
        <f t="shared" si="68"/>
        <v>0</v>
      </c>
      <c r="AY182" s="279">
        <f t="shared" si="69"/>
        <v>0</v>
      </c>
      <c r="AZ182" s="40">
        <f t="shared" si="57"/>
        <v>0</v>
      </c>
      <c r="BB182" s="40">
        <f t="shared" si="73"/>
        <v>0</v>
      </c>
      <c r="BC182" s="397">
        <f t="shared" si="74"/>
        <v>0</v>
      </c>
      <c r="BD182" s="105">
        <f t="shared" si="70"/>
        <v>0</v>
      </c>
      <c r="BE182" s="105">
        <f t="shared" si="75"/>
        <v>0</v>
      </c>
      <c r="BF182" s="742">
        <f t="shared" si="58"/>
        <v>0</v>
      </c>
      <c r="BG182" s="89"/>
      <c r="BH182" s="9"/>
      <c r="BJ182" s="40">
        <f t="shared" si="76"/>
        <v>0</v>
      </c>
      <c r="BK182" s="40">
        <f t="shared" si="77"/>
        <v>1</v>
      </c>
      <c r="BL182" s="40">
        <f t="shared" si="78"/>
        <v>0</v>
      </c>
      <c r="BM182" s="40">
        <f t="shared" si="79"/>
        <v>0</v>
      </c>
      <c r="BN182" s="40">
        <f t="shared" si="80"/>
        <v>0</v>
      </c>
    </row>
    <row r="183" spans="1:66" x14ac:dyDescent="0.25">
      <c r="A183" s="379"/>
      <c r="B183" s="936"/>
      <c r="C183" s="272"/>
      <c r="D183" s="868"/>
      <c r="E183" s="873" t="str">
        <f t="shared" si="71"/>
        <v xml:space="preserve"> </v>
      </c>
      <c r="F183" s="130">
        <f t="shared" si="54"/>
        <v>0</v>
      </c>
      <c r="G183" s="128">
        <f t="shared" si="55"/>
        <v>171</v>
      </c>
      <c r="H183" s="127"/>
      <c r="I183" s="321"/>
      <c r="J183" s="97"/>
      <c r="K183" s="323"/>
      <c r="L183" s="322"/>
      <c r="M183" s="50"/>
      <c r="N183" s="87"/>
      <c r="O183" s="324"/>
      <c r="P183" s="98"/>
      <c r="Q183" s="98"/>
      <c r="R183" s="114"/>
      <c r="S183" s="753"/>
      <c r="T183" s="98"/>
      <c r="U183" s="98"/>
      <c r="V183" s="98"/>
      <c r="W183" s="99"/>
      <c r="X183" s="97"/>
      <c r="Y183" s="87"/>
      <c r="Z183" s="100"/>
      <c r="AA183" s="106">
        <f t="shared" si="59"/>
        <v>171</v>
      </c>
      <c r="AB183" s="549">
        <f t="shared" si="72"/>
        <v>0</v>
      </c>
      <c r="AC183" s="544">
        <f t="shared" si="60"/>
        <v>0</v>
      </c>
      <c r="AD183" s="174">
        <f t="shared" si="56"/>
        <v>0</v>
      </c>
      <c r="AE183" s="8"/>
      <c r="AF183" s="885" t="str">
        <f t="shared" si="61"/>
        <v xml:space="preserve"> </v>
      </c>
      <c r="AG183" s="40">
        <f t="shared" si="62"/>
        <v>0</v>
      </c>
      <c r="AH183" s="40">
        <f t="shared" si="63"/>
        <v>0</v>
      </c>
      <c r="AR183" s="40">
        <f t="shared" si="64"/>
        <v>0</v>
      </c>
      <c r="AS183" s="40">
        <f t="shared" si="65"/>
        <v>0</v>
      </c>
      <c r="AT183" s="40">
        <f t="shared" si="66"/>
        <v>0</v>
      </c>
      <c r="AU183" s="40">
        <f t="shared" si="67"/>
        <v>0</v>
      </c>
      <c r="AX183" s="279">
        <f t="shared" si="68"/>
        <v>0</v>
      </c>
      <c r="AY183" s="279">
        <f t="shared" si="69"/>
        <v>0</v>
      </c>
      <c r="AZ183" s="40">
        <f t="shared" si="57"/>
        <v>0</v>
      </c>
      <c r="BB183" s="40">
        <f t="shared" si="73"/>
        <v>0</v>
      </c>
      <c r="BC183" s="397">
        <f t="shared" si="74"/>
        <v>0</v>
      </c>
      <c r="BD183" s="105">
        <f t="shared" si="70"/>
        <v>0</v>
      </c>
      <c r="BE183" s="105">
        <f t="shared" si="75"/>
        <v>0</v>
      </c>
      <c r="BF183" s="742">
        <f t="shared" si="58"/>
        <v>0</v>
      </c>
      <c r="BG183" s="89"/>
      <c r="BH183" s="9"/>
      <c r="BJ183" s="40">
        <f t="shared" si="76"/>
        <v>0</v>
      </c>
      <c r="BK183" s="40">
        <f t="shared" si="77"/>
        <v>1</v>
      </c>
      <c r="BL183" s="40">
        <f t="shared" si="78"/>
        <v>0</v>
      </c>
      <c r="BM183" s="40">
        <f t="shared" si="79"/>
        <v>0</v>
      </c>
      <c r="BN183" s="40">
        <f t="shared" si="80"/>
        <v>0</v>
      </c>
    </row>
    <row r="184" spans="1:66" x14ac:dyDescent="0.25">
      <c r="A184" s="379"/>
      <c r="B184" s="936"/>
      <c r="C184" s="272"/>
      <c r="D184" s="868"/>
      <c r="E184" s="873" t="str">
        <f t="shared" si="71"/>
        <v xml:space="preserve"> </v>
      </c>
      <c r="F184" s="130">
        <f t="shared" si="54"/>
        <v>0</v>
      </c>
      <c r="G184" s="128">
        <f t="shared" si="55"/>
        <v>172</v>
      </c>
      <c r="H184" s="127"/>
      <c r="I184" s="321"/>
      <c r="J184" s="97"/>
      <c r="K184" s="323"/>
      <c r="L184" s="322"/>
      <c r="M184" s="50"/>
      <c r="N184" s="87"/>
      <c r="O184" s="324"/>
      <c r="P184" s="98"/>
      <c r="Q184" s="98"/>
      <c r="R184" s="114"/>
      <c r="S184" s="753"/>
      <c r="T184" s="98"/>
      <c r="U184" s="98"/>
      <c r="V184" s="98"/>
      <c r="W184" s="99"/>
      <c r="X184" s="97"/>
      <c r="Y184" s="87"/>
      <c r="Z184" s="100"/>
      <c r="AA184" s="106">
        <f t="shared" si="59"/>
        <v>172</v>
      </c>
      <c r="AB184" s="549">
        <f t="shared" si="72"/>
        <v>0</v>
      </c>
      <c r="AC184" s="544">
        <f t="shared" si="60"/>
        <v>0</v>
      </c>
      <c r="AD184" s="174">
        <f t="shared" si="56"/>
        <v>0</v>
      </c>
      <c r="AE184" s="8"/>
      <c r="AF184" s="885" t="str">
        <f t="shared" si="61"/>
        <v xml:space="preserve"> </v>
      </c>
      <c r="AG184" s="40">
        <f t="shared" si="62"/>
        <v>0</v>
      </c>
      <c r="AH184" s="40">
        <f t="shared" si="63"/>
        <v>0</v>
      </c>
      <c r="AR184" s="40">
        <f t="shared" si="64"/>
        <v>0</v>
      </c>
      <c r="AS184" s="40">
        <f t="shared" si="65"/>
        <v>0</v>
      </c>
      <c r="AT184" s="40">
        <f t="shared" si="66"/>
        <v>0</v>
      </c>
      <c r="AU184" s="40">
        <f t="shared" si="67"/>
        <v>0</v>
      </c>
      <c r="AX184" s="279">
        <f t="shared" si="68"/>
        <v>0</v>
      </c>
      <c r="AY184" s="279">
        <f t="shared" si="69"/>
        <v>0</v>
      </c>
      <c r="AZ184" s="40">
        <f t="shared" si="57"/>
        <v>0</v>
      </c>
      <c r="BB184" s="40">
        <f t="shared" si="73"/>
        <v>0</v>
      </c>
      <c r="BC184" s="397">
        <f t="shared" si="74"/>
        <v>0</v>
      </c>
      <c r="BD184" s="105">
        <f t="shared" si="70"/>
        <v>0</v>
      </c>
      <c r="BE184" s="105">
        <f t="shared" si="75"/>
        <v>0</v>
      </c>
      <c r="BF184" s="742">
        <f t="shared" si="58"/>
        <v>0</v>
      </c>
      <c r="BG184" s="89"/>
      <c r="BH184" s="9"/>
      <c r="BJ184" s="40">
        <f t="shared" si="76"/>
        <v>0</v>
      </c>
      <c r="BK184" s="40">
        <f t="shared" si="77"/>
        <v>1</v>
      </c>
      <c r="BL184" s="40">
        <f t="shared" si="78"/>
        <v>0</v>
      </c>
      <c r="BM184" s="40">
        <f t="shared" si="79"/>
        <v>0</v>
      </c>
      <c r="BN184" s="40">
        <f t="shared" si="80"/>
        <v>0</v>
      </c>
    </row>
    <row r="185" spans="1:66" x14ac:dyDescent="0.25">
      <c r="A185" s="379"/>
      <c r="B185" s="936"/>
      <c r="C185" s="272"/>
      <c r="D185" s="868"/>
      <c r="E185" s="873" t="str">
        <f t="shared" si="71"/>
        <v xml:space="preserve"> </v>
      </c>
      <c r="F185" s="130">
        <f t="shared" si="54"/>
        <v>0</v>
      </c>
      <c r="G185" s="128">
        <f t="shared" si="55"/>
        <v>173</v>
      </c>
      <c r="H185" s="127"/>
      <c r="I185" s="321"/>
      <c r="J185" s="97"/>
      <c r="K185" s="323"/>
      <c r="L185" s="322"/>
      <c r="M185" s="50"/>
      <c r="N185" s="87"/>
      <c r="O185" s="324"/>
      <c r="P185" s="98"/>
      <c r="Q185" s="98"/>
      <c r="R185" s="114"/>
      <c r="S185" s="753"/>
      <c r="T185" s="98"/>
      <c r="U185" s="98"/>
      <c r="V185" s="98"/>
      <c r="W185" s="99"/>
      <c r="X185" s="97"/>
      <c r="Y185" s="87"/>
      <c r="Z185" s="100"/>
      <c r="AA185" s="106">
        <f t="shared" si="59"/>
        <v>173</v>
      </c>
      <c r="AB185" s="549">
        <f t="shared" si="72"/>
        <v>0</v>
      </c>
      <c r="AC185" s="544">
        <f t="shared" si="60"/>
        <v>0</v>
      </c>
      <c r="AD185" s="174">
        <f t="shared" si="56"/>
        <v>0</v>
      </c>
      <c r="AE185" s="8"/>
      <c r="AF185" s="885" t="str">
        <f t="shared" si="61"/>
        <v xml:space="preserve"> </v>
      </c>
      <c r="AG185" s="40">
        <f t="shared" si="62"/>
        <v>0</v>
      </c>
      <c r="AH185" s="40">
        <f t="shared" si="63"/>
        <v>0</v>
      </c>
      <c r="AR185" s="40">
        <f t="shared" si="64"/>
        <v>0</v>
      </c>
      <c r="AS185" s="40">
        <f t="shared" si="65"/>
        <v>0</v>
      </c>
      <c r="AT185" s="40">
        <f t="shared" si="66"/>
        <v>0</v>
      </c>
      <c r="AU185" s="40">
        <f t="shared" si="67"/>
        <v>0</v>
      </c>
      <c r="AX185" s="279">
        <f t="shared" si="68"/>
        <v>0</v>
      </c>
      <c r="AY185" s="279">
        <f t="shared" si="69"/>
        <v>0</v>
      </c>
      <c r="AZ185" s="40">
        <f t="shared" si="57"/>
        <v>0</v>
      </c>
      <c r="BB185" s="40">
        <f t="shared" si="73"/>
        <v>0</v>
      </c>
      <c r="BC185" s="397">
        <f t="shared" si="74"/>
        <v>0</v>
      </c>
      <c r="BD185" s="105">
        <f t="shared" si="70"/>
        <v>0</v>
      </c>
      <c r="BE185" s="105">
        <f t="shared" si="75"/>
        <v>0</v>
      </c>
      <c r="BF185" s="742">
        <f t="shared" si="58"/>
        <v>0</v>
      </c>
      <c r="BG185" s="89"/>
      <c r="BH185" s="9"/>
      <c r="BJ185" s="40">
        <f t="shared" si="76"/>
        <v>0</v>
      </c>
      <c r="BK185" s="40">
        <f t="shared" si="77"/>
        <v>1</v>
      </c>
      <c r="BL185" s="40">
        <f t="shared" si="78"/>
        <v>0</v>
      </c>
      <c r="BM185" s="40">
        <f t="shared" si="79"/>
        <v>0</v>
      </c>
      <c r="BN185" s="40">
        <f t="shared" si="80"/>
        <v>0</v>
      </c>
    </row>
    <row r="186" spans="1:66" x14ac:dyDescent="0.25">
      <c r="A186" s="379"/>
      <c r="B186" s="936"/>
      <c r="C186" s="272"/>
      <c r="D186" s="868"/>
      <c r="E186" s="873" t="str">
        <f t="shared" si="71"/>
        <v xml:space="preserve"> </v>
      </c>
      <c r="F186" s="130">
        <f t="shared" si="54"/>
        <v>0</v>
      </c>
      <c r="G186" s="128">
        <f t="shared" si="55"/>
        <v>174</v>
      </c>
      <c r="H186" s="127"/>
      <c r="I186" s="321"/>
      <c r="J186" s="97"/>
      <c r="K186" s="323"/>
      <c r="L186" s="322"/>
      <c r="M186" s="50"/>
      <c r="N186" s="87"/>
      <c r="O186" s="324"/>
      <c r="P186" s="98"/>
      <c r="Q186" s="98"/>
      <c r="R186" s="114"/>
      <c r="S186" s="753"/>
      <c r="T186" s="98"/>
      <c r="U186" s="98"/>
      <c r="V186" s="98"/>
      <c r="W186" s="99"/>
      <c r="X186" s="97"/>
      <c r="Y186" s="87"/>
      <c r="Z186" s="100"/>
      <c r="AA186" s="106">
        <f t="shared" si="59"/>
        <v>174</v>
      </c>
      <c r="AB186" s="549">
        <f t="shared" si="72"/>
        <v>0</v>
      </c>
      <c r="AC186" s="544">
        <f t="shared" si="60"/>
        <v>0</v>
      </c>
      <c r="AD186" s="174">
        <f t="shared" si="56"/>
        <v>0</v>
      </c>
      <c r="AE186" s="8"/>
      <c r="AF186" s="885" t="str">
        <f t="shared" si="61"/>
        <v xml:space="preserve"> </v>
      </c>
      <c r="AG186" s="40">
        <f t="shared" si="62"/>
        <v>0</v>
      </c>
      <c r="AH186" s="40">
        <f t="shared" si="63"/>
        <v>0</v>
      </c>
      <c r="AR186" s="40">
        <f t="shared" si="64"/>
        <v>0</v>
      </c>
      <c r="AS186" s="40">
        <f t="shared" si="65"/>
        <v>0</v>
      </c>
      <c r="AT186" s="40">
        <f t="shared" si="66"/>
        <v>0</v>
      </c>
      <c r="AU186" s="40">
        <f t="shared" si="67"/>
        <v>0</v>
      </c>
      <c r="AX186" s="279">
        <f t="shared" si="68"/>
        <v>0</v>
      </c>
      <c r="AY186" s="279">
        <f t="shared" si="69"/>
        <v>0</v>
      </c>
      <c r="AZ186" s="40">
        <f t="shared" si="57"/>
        <v>0</v>
      </c>
      <c r="BB186" s="40">
        <f t="shared" si="73"/>
        <v>0</v>
      </c>
      <c r="BC186" s="397">
        <f t="shared" si="74"/>
        <v>0</v>
      </c>
      <c r="BD186" s="105">
        <f t="shared" si="70"/>
        <v>0</v>
      </c>
      <c r="BE186" s="105">
        <f t="shared" si="75"/>
        <v>0</v>
      </c>
      <c r="BF186" s="742">
        <f t="shared" si="58"/>
        <v>0</v>
      </c>
      <c r="BG186" s="89"/>
      <c r="BH186" s="9"/>
      <c r="BJ186" s="40">
        <f t="shared" si="76"/>
        <v>0</v>
      </c>
      <c r="BK186" s="40">
        <f t="shared" si="77"/>
        <v>1</v>
      </c>
      <c r="BL186" s="40">
        <f t="shared" si="78"/>
        <v>0</v>
      </c>
      <c r="BM186" s="40">
        <f t="shared" si="79"/>
        <v>0</v>
      </c>
      <c r="BN186" s="40">
        <f t="shared" si="80"/>
        <v>0</v>
      </c>
    </row>
    <row r="187" spans="1:66" x14ac:dyDescent="0.25">
      <c r="A187" s="379"/>
      <c r="B187" s="936"/>
      <c r="C187" s="272"/>
      <c r="D187" s="868"/>
      <c r="E187" s="873" t="str">
        <f t="shared" si="71"/>
        <v xml:space="preserve"> </v>
      </c>
      <c r="F187" s="130">
        <f t="shared" si="54"/>
        <v>0</v>
      </c>
      <c r="G187" s="128">
        <f t="shared" si="55"/>
        <v>175</v>
      </c>
      <c r="H187" s="127"/>
      <c r="I187" s="321"/>
      <c r="J187" s="97"/>
      <c r="K187" s="323"/>
      <c r="L187" s="322"/>
      <c r="M187" s="50"/>
      <c r="N187" s="87"/>
      <c r="O187" s="324"/>
      <c r="P187" s="98"/>
      <c r="Q187" s="98"/>
      <c r="R187" s="114"/>
      <c r="S187" s="753"/>
      <c r="T187" s="98"/>
      <c r="U187" s="98"/>
      <c r="V187" s="98"/>
      <c r="W187" s="99"/>
      <c r="X187" s="97"/>
      <c r="Y187" s="87"/>
      <c r="Z187" s="100"/>
      <c r="AA187" s="106">
        <f t="shared" si="59"/>
        <v>175</v>
      </c>
      <c r="AB187" s="549">
        <f t="shared" si="72"/>
        <v>0</v>
      </c>
      <c r="AC187" s="544">
        <f t="shared" si="60"/>
        <v>0</v>
      </c>
      <c r="AD187" s="174">
        <f t="shared" si="56"/>
        <v>0</v>
      </c>
      <c r="AE187" s="8"/>
      <c r="AF187" s="885" t="str">
        <f t="shared" si="61"/>
        <v xml:space="preserve"> </v>
      </c>
      <c r="AG187" s="40">
        <f t="shared" si="62"/>
        <v>0</v>
      </c>
      <c r="AH187" s="40">
        <f t="shared" si="63"/>
        <v>0</v>
      </c>
      <c r="AR187" s="40">
        <f t="shared" si="64"/>
        <v>0</v>
      </c>
      <c r="AS187" s="40">
        <f t="shared" si="65"/>
        <v>0</v>
      </c>
      <c r="AT187" s="40">
        <f t="shared" si="66"/>
        <v>0</v>
      </c>
      <c r="AU187" s="40">
        <f t="shared" si="67"/>
        <v>0</v>
      </c>
      <c r="AX187" s="279">
        <f t="shared" si="68"/>
        <v>0</v>
      </c>
      <c r="AY187" s="279">
        <f t="shared" si="69"/>
        <v>0</v>
      </c>
      <c r="AZ187" s="40">
        <f t="shared" si="57"/>
        <v>0</v>
      </c>
      <c r="BB187" s="40">
        <f t="shared" si="73"/>
        <v>0</v>
      </c>
      <c r="BC187" s="397">
        <f t="shared" si="74"/>
        <v>0</v>
      </c>
      <c r="BD187" s="105">
        <f t="shared" si="70"/>
        <v>0</v>
      </c>
      <c r="BE187" s="105">
        <f t="shared" si="75"/>
        <v>0</v>
      </c>
      <c r="BF187" s="742">
        <f t="shared" si="58"/>
        <v>0</v>
      </c>
      <c r="BG187" s="89"/>
      <c r="BH187" s="9"/>
      <c r="BJ187" s="40">
        <f t="shared" si="76"/>
        <v>0</v>
      </c>
      <c r="BK187" s="40">
        <f t="shared" si="77"/>
        <v>1</v>
      </c>
      <c r="BL187" s="40">
        <f t="shared" si="78"/>
        <v>0</v>
      </c>
      <c r="BM187" s="40">
        <f t="shared" si="79"/>
        <v>0</v>
      </c>
      <c r="BN187" s="40">
        <f t="shared" si="80"/>
        <v>0</v>
      </c>
    </row>
    <row r="188" spans="1:66" x14ac:dyDescent="0.25">
      <c r="A188" s="379"/>
      <c r="B188" s="936"/>
      <c r="C188" s="272"/>
      <c r="D188" s="868"/>
      <c r="E188" s="873" t="str">
        <f t="shared" si="71"/>
        <v xml:space="preserve"> </v>
      </c>
      <c r="F188" s="130">
        <f t="shared" si="54"/>
        <v>0</v>
      </c>
      <c r="G188" s="128">
        <f t="shared" si="55"/>
        <v>176</v>
      </c>
      <c r="H188" s="127"/>
      <c r="I188" s="321"/>
      <c r="J188" s="97"/>
      <c r="K188" s="323"/>
      <c r="L188" s="322"/>
      <c r="M188" s="50"/>
      <c r="N188" s="87"/>
      <c r="O188" s="324"/>
      <c r="P188" s="98"/>
      <c r="Q188" s="98"/>
      <c r="R188" s="114"/>
      <c r="S188" s="753"/>
      <c r="T188" s="98"/>
      <c r="U188" s="98"/>
      <c r="V188" s="98"/>
      <c r="W188" s="99"/>
      <c r="X188" s="97"/>
      <c r="Y188" s="87"/>
      <c r="Z188" s="100"/>
      <c r="AA188" s="106">
        <f t="shared" si="59"/>
        <v>176</v>
      </c>
      <c r="AB188" s="549">
        <f t="shared" si="72"/>
        <v>0</v>
      </c>
      <c r="AC188" s="544">
        <f t="shared" si="60"/>
        <v>0</v>
      </c>
      <c r="AD188" s="174">
        <f t="shared" si="56"/>
        <v>0</v>
      </c>
      <c r="AE188" s="8"/>
      <c r="AF188" s="885" t="str">
        <f t="shared" si="61"/>
        <v xml:space="preserve"> </v>
      </c>
      <c r="AG188" s="40">
        <f t="shared" si="62"/>
        <v>0</v>
      </c>
      <c r="AH188" s="40">
        <f t="shared" si="63"/>
        <v>0</v>
      </c>
      <c r="AR188" s="40">
        <f t="shared" si="64"/>
        <v>0</v>
      </c>
      <c r="AS188" s="40">
        <f t="shared" si="65"/>
        <v>0</v>
      </c>
      <c r="AT188" s="40">
        <f t="shared" si="66"/>
        <v>0</v>
      </c>
      <c r="AU188" s="40">
        <f t="shared" si="67"/>
        <v>0</v>
      </c>
      <c r="AX188" s="279">
        <f t="shared" si="68"/>
        <v>0</v>
      </c>
      <c r="AY188" s="279">
        <f t="shared" si="69"/>
        <v>0</v>
      </c>
      <c r="AZ188" s="40">
        <f t="shared" si="57"/>
        <v>0</v>
      </c>
      <c r="BB188" s="40">
        <f t="shared" si="73"/>
        <v>0</v>
      </c>
      <c r="BC188" s="397">
        <f t="shared" si="74"/>
        <v>0</v>
      </c>
      <c r="BD188" s="105">
        <f t="shared" si="70"/>
        <v>0</v>
      </c>
      <c r="BE188" s="105">
        <f t="shared" si="75"/>
        <v>0</v>
      </c>
      <c r="BF188" s="742">
        <f t="shared" si="58"/>
        <v>0</v>
      </c>
      <c r="BG188" s="89"/>
      <c r="BH188" s="9"/>
      <c r="BJ188" s="40">
        <f t="shared" si="76"/>
        <v>0</v>
      </c>
      <c r="BK188" s="40">
        <f t="shared" si="77"/>
        <v>1</v>
      </c>
      <c r="BL188" s="40">
        <f t="shared" si="78"/>
        <v>0</v>
      </c>
      <c r="BM188" s="40">
        <f t="shared" si="79"/>
        <v>0</v>
      </c>
      <c r="BN188" s="40">
        <f t="shared" si="80"/>
        <v>0</v>
      </c>
    </row>
    <row r="189" spans="1:66" x14ac:dyDescent="0.25">
      <c r="A189" s="379"/>
      <c r="B189" s="936"/>
      <c r="C189" s="272"/>
      <c r="D189" s="868"/>
      <c r="E189" s="873" t="str">
        <f t="shared" si="71"/>
        <v xml:space="preserve"> </v>
      </c>
      <c r="F189" s="130">
        <f t="shared" si="54"/>
        <v>0</v>
      </c>
      <c r="G189" s="128">
        <f t="shared" si="55"/>
        <v>177</v>
      </c>
      <c r="H189" s="127"/>
      <c r="I189" s="321"/>
      <c r="J189" s="97"/>
      <c r="K189" s="323"/>
      <c r="L189" s="322"/>
      <c r="M189" s="50"/>
      <c r="N189" s="87"/>
      <c r="O189" s="324"/>
      <c r="P189" s="98"/>
      <c r="Q189" s="98"/>
      <c r="R189" s="114"/>
      <c r="S189" s="753"/>
      <c r="T189" s="98"/>
      <c r="U189" s="98"/>
      <c r="V189" s="98"/>
      <c r="W189" s="99"/>
      <c r="X189" s="97"/>
      <c r="Y189" s="87"/>
      <c r="Z189" s="100"/>
      <c r="AA189" s="106">
        <f t="shared" si="59"/>
        <v>177</v>
      </c>
      <c r="AB189" s="549">
        <f t="shared" si="72"/>
        <v>0</v>
      </c>
      <c r="AC189" s="544">
        <f t="shared" si="60"/>
        <v>0</v>
      </c>
      <c r="AD189" s="174">
        <f t="shared" si="56"/>
        <v>0</v>
      </c>
      <c r="AE189" s="8"/>
      <c r="AF189" s="885" t="str">
        <f t="shared" si="61"/>
        <v xml:space="preserve"> </v>
      </c>
      <c r="AG189" s="40">
        <f t="shared" si="62"/>
        <v>0</v>
      </c>
      <c r="AH189" s="40">
        <f t="shared" si="63"/>
        <v>0</v>
      </c>
      <c r="AR189" s="40">
        <f t="shared" si="64"/>
        <v>0</v>
      </c>
      <c r="AS189" s="40">
        <f t="shared" si="65"/>
        <v>0</v>
      </c>
      <c r="AT189" s="40">
        <f t="shared" si="66"/>
        <v>0</v>
      </c>
      <c r="AU189" s="40">
        <f t="shared" si="67"/>
        <v>0</v>
      </c>
      <c r="AX189" s="279">
        <f t="shared" si="68"/>
        <v>0</v>
      </c>
      <c r="AY189" s="279">
        <f t="shared" si="69"/>
        <v>0</v>
      </c>
      <c r="AZ189" s="40">
        <f t="shared" si="57"/>
        <v>0</v>
      </c>
      <c r="BB189" s="40">
        <f t="shared" si="73"/>
        <v>0</v>
      </c>
      <c r="BC189" s="397">
        <f t="shared" si="74"/>
        <v>0</v>
      </c>
      <c r="BD189" s="105">
        <f t="shared" si="70"/>
        <v>0</v>
      </c>
      <c r="BE189" s="105">
        <f t="shared" si="75"/>
        <v>0</v>
      </c>
      <c r="BF189" s="742">
        <f t="shared" si="58"/>
        <v>0</v>
      </c>
      <c r="BG189" s="89"/>
      <c r="BH189" s="9"/>
      <c r="BJ189" s="40">
        <f t="shared" si="76"/>
        <v>0</v>
      </c>
      <c r="BK189" s="40">
        <f t="shared" si="77"/>
        <v>1</v>
      </c>
      <c r="BL189" s="40">
        <f t="shared" si="78"/>
        <v>0</v>
      </c>
      <c r="BM189" s="40">
        <f t="shared" si="79"/>
        <v>0</v>
      </c>
      <c r="BN189" s="40">
        <f t="shared" si="80"/>
        <v>0</v>
      </c>
    </row>
    <row r="190" spans="1:66" x14ac:dyDescent="0.25">
      <c r="A190" s="379"/>
      <c r="B190" s="936"/>
      <c r="C190" s="272"/>
      <c r="D190" s="868"/>
      <c r="E190" s="873" t="str">
        <f t="shared" si="71"/>
        <v xml:space="preserve"> </v>
      </c>
      <c r="F190" s="130">
        <f t="shared" si="54"/>
        <v>0</v>
      </c>
      <c r="G190" s="128">
        <f t="shared" si="55"/>
        <v>178</v>
      </c>
      <c r="H190" s="127"/>
      <c r="I190" s="321"/>
      <c r="J190" s="97"/>
      <c r="K190" s="323"/>
      <c r="L190" s="322"/>
      <c r="M190" s="50"/>
      <c r="N190" s="87"/>
      <c r="O190" s="324"/>
      <c r="P190" s="98"/>
      <c r="Q190" s="98"/>
      <c r="R190" s="114"/>
      <c r="S190" s="753"/>
      <c r="T190" s="98"/>
      <c r="U190" s="98"/>
      <c r="V190" s="98"/>
      <c r="W190" s="99"/>
      <c r="X190" s="97"/>
      <c r="Y190" s="87"/>
      <c r="Z190" s="100"/>
      <c r="AA190" s="106">
        <f t="shared" si="59"/>
        <v>178</v>
      </c>
      <c r="AB190" s="549">
        <f t="shared" si="72"/>
        <v>0</v>
      </c>
      <c r="AC190" s="544">
        <f t="shared" si="60"/>
        <v>0</v>
      </c>
      <c r="AD190" s="174">
        <f t="shared" si="56"/>
        <v>0</v>
      </c>
      <c r="AE190" s="8"/>
      <c r="AF190" s="885" t="str">
        <f t="shared" si="61"/>
        <v xml:space="preserve"> </v>
      </c>
      <c r="AG190" s="40">
        <f t="shared" si="62"/>
        <v>0</v>
      </c>
      <c r="AH190" s="40">
        <f t="shared" si="63"/>
        <v>0</v>
      </c>
      <c r="AR190" s="40">
        <f t="shared" si="64"/>
        <v>0</v>
      </c>
      <c r="AS190" s="40">
        <f t="shared" si="65"/>
        <v>0</v>
      </c>
      <c r="AT190" s="40">
        <f t="shared" si="66"/>
        <v>0</v>
      </c>
      <c r="AU190" s="40">
        <f t="shared" si="67"/>
        <v>0</v>
      </c>
      <c r="AX190" s="279">
        <f t="shared" si="68"/>
        <v>0</v>
      </c>
      <c r="AY190" s="279">
        <f t="shared" si="69"/>
        <v>0</v>
      </c>
      <c r="AZ190" s="40">
        <f t="shared" si="57"/>
        <v>0</v>
      </c>
      <c r="BB190" s="40">
        <f t="shared" si="73"/>
        <v>0</v>
      </c>
      <c r="BC190" s="397">
        <f t="shared" si="74"/>
        <v>0</v>
      </c>
      <c r="BD190" s="105">
        <f t="shared" si="70"/>
        <v>0</v>
      </c>
      <c r="BE190" s="105">
        <f t="shared" si="75"/>
        <v>0</v>
      </c>
      <c r="BF190" s="742">
        <f t="shared" si="58"/>
        <v>0</v>
      </c>
      <c r="BG190" s="89"/>
      <c r="BH190" s="9"/>
      <c r="BJ190" s="40">
        <f t="shared" si="76"/>
        <v>0</v>
      </c>
      <c r="BK190" s="40">
        <f t="shared" si="77"/>
        <v>1</v>
      </c>
      <c r="BL190" s="40">
        <f t="shared" si="78"/>
        <v>0</v>
      </c>
      <c r="BM190" s="40">
        <f t="shared" si="79"/>
        <v>0</v>
      </c>
      <c r="BN190" s="40">
        <f t="shared" si="80"/>
        <v>0</v>
      </c>
    </row>
    <row r="191" spans="1:66" x14ac:dyDescent="0.25">
      <c r="A191" s="379"/>
      <c r="B191" s="936"/>
      <c r="C191" s="272"/>
      <c r="D191" s="868"/>
      <c r="E191" s="873" t="str">
        <f t="shared" si="71"/>
        <v xml:space="preserve"> </v>
      </c>
      <c r="F191" s="130">
        <f t="shared" si="54"/>
        <v>0</v>
      </c>
      <c r="G191" s="128">
        <f t="shared" si="55"/>
        <v>179</v>
      </c>
      <c r="H191" s="127"/>
      <c r="I191" s="321"/>
      <c r="J191" s="97"/>
      <c r="K191" s="323"/>
      <c r="L191" s="322"/>
      <c r="M191" s="50"/>
      <c r="N191" s="87"/>
      <c r="O191" s="324"/>
      <c r="P191" s="98"/>
      <c r="Q191" s="98"/>
      <c r="R191" s="114"/>
      <c r="S191" s="753"/>
      <c r="T191" s="98"/>
      <c r="U191" s="98"/>
      <c r="V191" s="98"/>
      <c r="W191" s="99"/>
      <c r="X191" s="97"/>
      <c r="Y191" s="87"/>
      <c r="Z191" s="100"/>
      <c r="AA191" s="106">
        <f t="shared" si="59"/>
        <v>179</v>
      </c>
      <c r="AB191" s="549">
        <f t="shared" si="72"/>
        <v>0</v>
      </c>
      <c r="AC191" s="544">
        <f t="shared" si="60"/>
        <v>0</v>
      </c>
      <c r="AD191" s="174">
        <f t="shared" si="56"/>
        <v>0</v>
      </c>
      <c r="AE191" s="8"/>
      <c r="AF191" s="885" t="str">
        <f t="shared" si="61"/>
        <v xml:space="preserve"> </v>
      </c>
      <c r="AG191" s="40">
        <f t="shared" si="62"/>
        <v>0</v>
      </c>
      <c r="AH191" s="40">
        <f t="shared" si="63"/>
        <v>0</v>
      </c>
      <c r="AR191" s="40">
        <f t="shared" si="64"/>
        <v>0</v>
      </c>
      <c r="AS191" s="40">
        <f t="shared" si="65"/>
        <v>0</v>
      </c>
      <c r="AT191" s="40">
        <f t="shared" si="66"/>
        <v>0</v>
      </c>
      <c r="AU191" s="40">
        <f t="shared" si="67"/>
        <v>0</v>
      </c>
      <c r="AX191" s="279">
        <f t="shared" si="68"/>
        <v>0</v>
      </c>
      <c r="AY191" s="279">
        <f t="shared" si="69"/>
        <v>0</v>
      </c>
      <c r="AZ191" s="40">
        <f t="shared" si="57"/>
        <v>0</v>
      </c>
      <c r="BB191" s="40">
        <f t="shared" si="73"/>
        <v>0</v>
      </c>
      <c r="BC191" s="397">
        <f t="shared" si="74"/>
        <v>0</v>
      </c>
      <c r="BD191" s="105">
        <f t="shared" si="70"/>
        <v>0</v>
      </c>
      <c r="BE191" s="105">
        <f t="shared" si="75"/>
        <v>0</v>
      </c>
      <c r="BF191" s="742">
        <f t="shared" si="58"/>
        <v>0</v>
      </c>
      <c r="BG191" s="89"/>
      <c r="BH191" s="9"/>
      <c r="BJ191" s="40">
        <f t="shared" si="76"/>
        <v>0</v>
      </c>
      <c r="BK191" s="40">
        <f t="shared" si="77"/>
        <v>1</v>
      </c>
      <c r="BL191" s="40">
        <f t="shared" si="78"/>
        <v>0</v>
      </c>
      <c r="BM191" s="40">
        <f t="shared" si="79"/>
        <v>0</v>
      </c>
      <c r="BN191" s="40">
        <f t="shared" si="80"/>
        <v>0</v>
      </c>
    </row>
    <row r="192" spans="1:66" x14ac:dyDescent="0.25">
      <c r="A192" s="379"/>
      <c r="B192" s="936"/>
      <c r="C192" s="272"/>
      <c r="D192" s="868"/>
      <c r="E192" s="873" t="str">
        <f t="shared" si="71"/>
        <v xml:space="preserve"> </v>
      </c>
      <c r="F192" s="130">
        <f t="shared" si="54"/>
        <v>0</v>
      </c>
      <c r="G192" s="128">
        <f t="shared" si="55"/>
        <v>180</v>
      </c>
      <c r="H192" s="127"/>
      <c r="I192" s="321"/>
      <c r="J192" s="97"/>
      <c r="K192" s="323"/>
      <c r="L192" s="322"/>
      <c r="M192" s="50"/>
      <c r="N192" s="87"/>
      <c r="O192" s="324"/>
      <c r="P192" s="98"/>
      <c r="Q192" s="98"/>
      <c r="R192" s="114"/>
      <c r="S192" s="753"/>
      <c r="T192" s="98"/>
      <c r="U192" s="98"/>
      <c r="V192" s="98"/>
      <c r="W192" s="99"/>
      <c r="X192" s="97"/>
      <c r="Y192" s="87"/>
      <c r="Z192" s="100"/>
      <c r="AA192" s="106">
        <f t="shared" si="59"/>
        <v>180</v>
      </c>
      <c r="AB192" s="549">
        <f t="shared" si="72"/>
        <v>0</v>
      </c>
      <c r="AC192" s="544">
        <f t="shared" si="60"/>
        <v>0</v>
      </c>
      <c r="AD192" s="174">
        <f t="shared" si="56"/>
        <v>0</v>
      </c>
      <c r="AE192" s="8"/>
      <c r="AF192" s="885" t="str">
        <f t="shared" si="61"/>
        <v xml:space="preserve"> </v>
      </c>
      <c r="AG192" s="40">
        <f t="shared" si="62"/>
        <v>0</v>
      </c>
      <c r="AH192" s="40">
        <f t="shared" si="63"/>
        <v>0</v>
      </c>
      <c r="AR192" s="40">
        <f t="shared" si="64"/>
        <v>0</v>
      </c>
      <c r="AS192" s="40">
        <f t="shared" si="65"/>
        <v>0</v>
      </c>
      <c r="AT192" s="40">
        <f t="shared" si="66"/>
        <v>0</v>
      </c>
      <c r="AU192" s="40">
        <f t="shared" si="67"/>
        <v>0</v>
      </c>
      <c r="AX192" s="279">
        <f t="shared" si="68"/>
        <v>0</v>
      </c>
      <c r="AY192" s="279">
        <f t="shared" si="69"/>
        <v>0</v>
      </c>
      <c r="AZ192" s="40">
        <f t="shared" si="57"/>
        <v>0</v>
      </c>
      <c r="BB192" s="40">
        <f t="shared" si="73"/>
        <v>0</v>
      </c>
      <c r="BC192" s="397">
        <f t="shared" si="74"/>
        <v>0</v>
      </c>
      <c r="BD192" s="105">
        <f t="shared" si="70"/>
        <v>0</v>
      </c>
      <c r="BE192" s="105">
        <f t="shared" si="75"/>
        <v>0</v>
      </c>
      <c r="BF192" s="742">
        <f t="shared" si="58"/>
        <v>0</v>
      </c>
      <c r="BG192" s="89"/>
      <c r="BH192" s="9"/>
      <c r="BJ192" s="40">
        <f t="shared" si="76"/>
        <v>0</v>
      </c>
      <c r="BK192" s="40">
        <f t="shared" si="77"/>
        <v>1</v>
      </c>
      <c r="BL192" s="40">
        <f t="shared" si="78"/>
        <v>0</v>
      </c>
      <c r="BM192" s="40">
        <f t="shared" si="79"/>
        <v>0</v>
      </c>
      <c r="BN192" s="40">
        <f t="shared" si="80"/>
        <v>0</v>
      </c>
    </row>
    <row r="193" spans="1:66" x14ac:dyDescent="0.25">
      <c r="A193" s="379"/>
      <c r="B193" s="936"/>
      <c r="C193" s="272"/>
      <c r="D193" s="868"/>
      <c r="E193" s="873" t="str">
        <f t="shared" si="71"/>
        <v xml:space="preserve"> </v>
      </c>
      <c r="F193" s="130">
        <f t="shared" si="54"/>
        <v>0</v>
      </c>
      <c r="G193" s="128">
        <f t="shared" si="55"/>
        <v>181</v>
      </c>
      <c r="H193" s="127"/>
      <c r="I193" s="321"/>
      <c r="J193" s="97"/>
      <c r="K193" s="323"/>
      <c r="L193" s="322"/>
      <c r="M193" s="50"/>
      <c r="N193" s="87"/>
      <c r="O193" s="324"/>
      <c r="P193" s="98"/>
      <c r="Q193" s="98"/>
      <c r="R193" s="114"/>
      <c r="S193" s="753"/>
      <c r="T193" s="98"/>
      <c r="U193" s="98"/>
      <c r="V193" s="98"/>
      <c r="W193" s="99"/>
      <c r="X193" s="97"/>
      <c r="Y193" s="87"/>
      <c r="Z193" s="100"/>
      <c r="AA193" s="106">
        <f t="shared" si="59"/>
        <v>181</v>
      </c>
      <c r="AB193" s="549">
        <f t="shared" si="72"/>
        <v>0</v>
      </c>
      <c r="AC193" s="544">
        <f t="shared" si="60"/>
        <v>0</v>
      </c>
      <c r="AD193" s="174">
        <f t="shared" si="56"/>
        <v>0</v>
      </c>
      <c r="AE193" s="8"/>
      <c r="AF193" s="885" t="str">
        <f t="shared" si="61"/>
        <v xml:space="preserve"> </v>
      </c>
      <c r="AG193" s="40">
        <f t="shared" si="62"/>
        <v>0</v>
      </c>
      <c r="AH193" s="40">
        <f t="shared" si="63"/>
        <v>0</v>
      </c>
      <c r="AR193" s="40">
        <f t="shared" si="64"/>
        <v>0</v>
      </c>
      <c r="AS193" s="40">
        <f t="shared" si="65"/>
        <v>0</v>
      </c>
      <c r="AT193" s="40">
        <f t="shared" si="66"/>
        <v>0</v>
      </c>
      <c r="AU193" s="40">
        <f t="shared" si="67"/>
        <v>0</v>
      </c>
      <c r="AX193" s="279">
        <f t="shared" si="68"/>
        <v>0</v>
      </c>
      <c r="AY193" s="279">
        <f t="shared" si="69"/>
        <v>0</v>
      </c>
      <c r="AZ193" s="40">
        <f t="shared" si="57"/>
        <v>0</v>
      </c>
      <c r="BB193" s="40">
        <f t="shared" si="73"/>
        <v>0</v>
      </c>
      <c r="BC193" s="397">
        <f t="shared" si="74"/>
        <v>0</v>
      </c>
      <c r="BD193" s="105">
        <f t="shared" si="70"/>
        <v>0</v>
      </c>
      <c r="BE193" s="105">
        <f t="shared" si="75"/>
        <v>0</v>
      </c>
      <c r="BF193" s="742">
        <f t="shared" si="58"/>
        <v>0</v>
      </c>
      <c r="BG193" s="89"/>
      <c r="BH193" s="9"/>
      <c r="BJ193" s="40">
        <f t="shared" si="76"/>
        <v>0</v>
      </c>
      <c r="BK193" s="40">
        <f t="shared" si="77"/>
        <v>1</v>
      </c>
      <c r="BL193" s="40">
        <f t="shared" si="78"/>
        <v>0</v>
      </c>
      <c r="BM193" s="40">
        <f t="shared" si="79"/>
        <v>0</v>
      </c>
      <c r="BN193" s="40">
        <f t="shared" si="80"/>
        <v>0</v>
      </c>
    </row>
    <row r="194" spans="1:66" x14ac:dyDescent="0.25">
      <c r="A194" s="379"/>
      <c r="B194" s="936"/>
      <c r="C194" s="272"/>
      <c r="D194" s="868"/>
      <c r="E194" s="873" t="str">
        <f t="shared" si="71"/>
        <v xml:space="preserve"> </v>
      </c>
      <c r="F194" s="130">
        <f t="shared" si="54"/>
        <v>0</v>
      </c>
      <c r="G194" s="128">
        <f t="shared" si="55"/>
        <v>182</v>
      </c>
      <c r="H194" s="127"/>
      <c r="I194" s="321"/>
      <c r="J194" s="97"/>
      <c r="K194" s="323"/>
      <c r="L194" s="322"/>
      <c r="M194" s="50"/>
      <c r="N194" s="87"/>
      <c r="O194" s="324"/>
      <c r="P194" s="98"/>
      <c r="Q194" s="98"/>
      <c r="R194" s="114"/>
      <c r="S194" s="753"/>
      <c r="T194" s="98"/>
      <c r="U194" s="98"/>
      <c r="V194" s="98"/>
      <c r="W194" s="99"/>
      <c r="X194" s="97"/>
      <c r="Y194" s="87"/>
      <c r="Z194" s="100"/>
      <c r="AA194" s="106">
        <f t="shared" si="59"/>
        <v>182</v>
      </c>
      <c r="AB194" s="549">
        <f t="shared" si="72"/>
        <v>0</v>
      </c>
      <c r="AC194" s="544">
        <f t="shared" si="60"/>
        <v>0</v>
      </c>
      <c r="AD194" s="174">
        <f t="shared" si="56"/>
        <v>0</v>
      </c>
      <c r="AE194" s="8"/>
      <c r="AF194" s="885" t="str">
        <f t="shared" si="61"/>
        <v xml:space="preserve"> </v>
      </c>
      <c r="AG194" s="40">
        <f t="shared" si="62"/>
        <v>0</v>
      </c>
      <c r="AH194" s="40">
        <f t="shared" si="63"/>
        <v>0</v>
      </c>
      <c r="AR194" s="40">
        <f t="shared" si="64"/>
        <v>0</v>
      </c>
      <c r="AS194" s="40">
        <f t="shared" si="65"/>
        <v>0</v>
      </c>
      <c r="AT194" s="40">
        <f t="shared" si="66"/>
        <v>0</v>
      </c>
      <c r="AU194" s="40">
        <f t="shared" si="67"/>
        <v>0</v>
      </c>
      <c r="AX194" s="279">
        <f t="shared" si="68"/>
        <v>0</v>
      </c>
      <c r="AY194" s="279">
        <f t="shared" si="69"/>
        <v>0</v>
      </c>
      <c r="AZ194" s="40">
        <f t="shared" si="57"/>
        <v>0</v>
      </c>
      <c r="BB194" s="40">
        <f t="shared" si="73"/>
        <v>0</v>
      </c>
      <c r="BC194" s="397">
        <f t="shared" si="74"/>
        <v>0</v>
      </c>
      <c r="BD194" s="105">
        <f t="shared" si="70"/>
        <v>0</v>
      </c>
      <c r="BE194" s="105">
        <f t="shared" si="75"/>
        <v>0</v>
      </c>
      <c r="BF194" s="742">
        <f t="shared" si="58"/>
        <v>0</v>
      </c>
      <c r="BG194" s="89"/>
      <c r="BH194" s="9"/>
      <c r="BJ194" s="40">
        <f t="shared" si="76"/>
        <v>0</v>
      </c>
      <c r="BK194" s="40">
        <f t="shared" si="77"/>
        <v>1</v>
      </c>
      <c r="BL194" s="40">
        <f t="shared" si="78"/>
        <v>0</v>
      </c>
      <c r="BM194" s="40">
        <f t="shared" si="79"/>
        <v>0</v>
      </c>
      <c r="BN194" s="40">
        <f t="shared" si="80"/>
        <v>0</v>
      </c>
    </row>
    <row r="195" spans="1:66" x14ac:dyDescent="0.25">
      <c r="A195" s="379"/>
      <c r="B195" s="936"/>
      <c r="C195" s="272"/>
      <c r="D195" s="868"/>
      <c r="E195" s="873" t="str">
        <f t="shared" si="71"/>
        <v xml:space="preserve"> </v>
      </c>
      <c r="F195" s="130">
        <f t="shared" si="54"/>
        <v>0</v>
      </c>
      <c r="G195" s="128">
        <f t="shared" si="55"/>
        <v>183</v>
      </c>
      <c r="H195" s="127"/>
      <c r="I195" s="321"/>
      <c r="J195" s="97"/>
      <c r="K195" s="323"/>
      <c r="L195" s="322"/>
      <c r="M195" s="50"/>
      <c r="N195" s="87"/>
      <c r="O195" s="324"/>
      <c r="P195" s="98"/>
      <c r="Q195" s="98"/>
      <c r="R195" s="114"/>
      <c r="S195" s="753"/>
      <c r="T195" s="98"/>
      <c r="U195" s="98"/>
      <c r="V195" s="98"/>
      <c r="W195" s="99"/>
      <c r="X195" s="97"/>
      <c r="Y195" s="87"/>
      <c r="Z195" s="100"/>
      <c r="AA195" s="106">
        <f t="shared" si="59"/>
        <v>183</v>
      </c>
      <c r="AB195" s="549">
        <f t="shared" si="72"/>
        <v>0</v>
      </c>
      <c r="AC195" s="544">
        <f t="shared" si="60"/>
        <v>0</v>
      </c>
      <c r="AD195" s="174">
        <f t="shared" si="56"/>
        <v>0</v>
      </c>
      <c r="AE195" s="8"/>
      <c r="AF195" s="885" t="str">
        <f t="shared" si="61"/>
        <v xml:space="preserve"> </v>
      </c>
      <c r="AG195" s="40">
        <f t="shared" si="62"/>
        <v>0</v>
      </c>
      <c r="AH195" s="40">
        <f t="shared" si="63"/>
        <v>0</v>
      </c>
      <c r="AR195" s="40">
        <f t="shared" si="64"/>
        <v>0</v>
      </c>
      <c r="AS195" s="40">
        <f t="shared" si="65"/>
        <v>0</v>
      </c>
      <c r="AT195" s="40">
        <f t="shared" si="66"/>
        <v>0</v>
      </c>
      <c r="AU195" s="40">
        <f t="shared" si="67"/>
        <v>0</v>
      </c>
      <c r="AX195" s="279">
        <f t="shared" si="68"/>
        <v>0</v>
      </c>
      <c r="AY195" s="279">
        <f t="shared" si="69"/>
        <v>0</v>
      </c>
      <c r="AZ195" s="40">
        <f t="shared" si="57"/>
        <v>0</v>
      </c>
      <c r="BB195" s="40">
        <f t="shared" si="73"/>
        <v>0</v>
      </c>
      <c r="BC195" s="397">
        <f t="shared" si="74"/>
        <v>0</v>
      </c>
      <c r="BD195" s="105">
        <f t="shared" si="70"/>
        <v>0</v>
      </c>
      <c r="BE195" s="105">
        <f t="shared" si="75"/>
        <v>0</v>
      </c>
      <c r="BF195" s="742">
        <f t="shared" si="58"/>
        <v>0</v>
      </c>
      <c r="BG195" s="89"/>
      <c r="BH195" s="9"/>
      <c r="BJ195" s="40">
        <f t="shared" si="76"/>
        <v>0</v>
      </c>
      <c r="BK195" s="40">
        <f t="shared" si="77"/>
        <v>1</v>
      </c>
      <c r="BL195" s="40">
        <f t="shared" si="78"/>
        <v>0</v>
      </c>
      <c r="BM195" s="40">
        <f t="shared" si="79"/>
        <v>0</v>
      </c>
      <c r="BN195" s="40">
        <f t="shared" si="80"/>
        <v>0</v>
      </c>
    </row>
    <row r="196" spans="1:66" x14ac:dyDescent="0.25">
      <c r="A196" s="379"/>
      <c r="B196" s="936"/>
      <c r="C196" s="272"/>
      <c r="D196" s="868"/>
      <c r="E196" s="873" t="str">
        <f t="shared" si="71"/>
        <v xml:space="preserve"> </v>
      </c>
      <c r="F196" s="130">
        <f t="shared" si="54"/>
        <v>0</v>
      </c>
      <c r="G196" s="128">
        <f t="shared" si="55"/>
        <v>184</v>
      </c>
      <c r="H196" s="127"/>
      <c r="I196" s="321"/>
      <c r="J196" s="97"/>
      <c r="K196" s="323"/>
      <c r="L196" s="322"/>
      <c r="M196" s="50"/>
      <c r="N196" s="87"/>
      <c r="O196" s="324"/>
      <c r="P196" s="98"/>
      <c r="Q196" s="98"/>
      <c r="R196" s="114"/>
      <c r="S196" s="753"/>
      <c r="T196" s="98"/>
      <c r="U196" s="98"/>
      <c r="V196" s="98"/>
      <c r="W196" s="99"/>
      <c r="X196" s="97"/>
      <c r="Y196" s="87"/>
      <c r="Z196" s="100"/>
      <c r="AA196" s="106">
        <f t="shared" si="59"/>
        <v>184</v>
      </c>
      <c r="AB196" s="549">
        <f t="shared" si="72"/>
        <v>0</v>
      </c>
      <c r="AC196" s="544">
        <f t="shared" si="60"/>
        <v>0</v>
      </c>
      <c r="AD196" s="174">
        <f t="shared" si="56"/>
        <v>0</v>
      </c>
      <c r="AE196" s="8"/>
      <c r="AF196" s="885" t="str">
        <f t="shared" si="61"/>
        <v xml:space="preserve"> </v>
      </c>
      <c r="AG196" s="40">
        <f t="shared" si="62"/>
        <v>0</v>
      </c>
      <c r="AH196" s="40">
        <f t="shared" si="63"/>
        <v>0</v>
      </c>
      <c r="AR196" s="40">
        <f t="shared" si="64"/>
        <v>0</v>
      </c>
      <c r="AS196" s="40">
        <f t="shared" si="65"/>
        <v>0</v>
      </c>
      <c r="AT196" s="40">
        <f t="shared" si="66"/>
        <v>0</v>
      </c>
      <c r="AU196" s="40">
        <f t="shared" si="67"/>
        <v>0</v>
      </c>
      <c r="AX196" s="279">
        <f t="shared" si="68"/>
        <v>0</v>
      </c>
      <c r="AY196" s="279">
        <f t="shared" si="69"/>
        <v>0</v>
      </c>
      <c r="AZ196" s="40">
        <f t="shared" si="57"/>
        <v>0</v>
      </c>
      <c r="BB196" s="40">
        <f t="shared" si="73"/>
        <v>0</v>
      </c>
      <c r="BC196" s="397">
        <f t="shared" si="74"/>
        <v>0</v>
      </c>
      <c r="BD196" s="105">
        <f t="shared" si="70"/>
        <v>0</v>
      </c>
      <c r="BE196" s="105">
        <f t="shared" si="75"/>
        <v>0</v>
      </c>
      <c r="BF196" s="742">
        <f t="shared" si="58"/>
        <v>0</v>
      </c>
      <c r="BG196" s="89"/>
      <c r="BH196" s="9"/>
      <c r="BJ196" s="40">
        <f t="shared" si="76"/>
        <v>0</v>
      </c>
      <c r="BK196" s="40">
        <f t="shared" si="77"/>
        <v>1</v>
      </c>
      <c r="BL196" s="40">
        <f t="shared" si="78"/>
        <v>0</v>
      </c>
      <c r="BM196" s="40">
        <f t="shared" si="79"/>
        <v>0</v>
      </c>
      <c r="BN196" s="40">
        <f t="shared" si="80"/>
        <v>0</v>
      </c>
    </row>
    <row r="197" spans="1:66" x14ac:dyDescent="0.25">
      <c r="A197" s="379"/>
      <c r="B197" s="936"/>
      <c r="C197" s="272"/>
      <c r="D197" s="868"/>
      <c r="E197" s="873" t="str">
        <f t="shared" si="71"/>
        <v xml:space="preserve"> </v>
      </c>
      <c r="F197" s="130">
        <f t="shared" si="54"/>
        <v>0</v>
      </c>
      <c r="G197" s="128">
        <f t="shared" si="55"/>
        <v>185</v>
      </c>
      <c r="H197" s="127"/>
      <c r="I197" s="321"/>
      <c r="J197" s="97"/>
      <c r="K197" s="323"/>
      <c r="L197" s="322"/>
      <c r="M197" s="50"/>
      <c r="N197" s="87"/>
      <c r="O197" s="324"/>
      <c r="P197" s="98"/>
      <c r="Q197" s="98"/>
      <c r="R197" s="114"/>
      <c r="S197" s="753"/>
      <c r="T197" s="98"/>
      <c r="U197" s="98"/>
      <c r="V197" s="98"/>
      <c r="W197" s="99"/>
      <c r="X197" s="97"/>
      <c r="Y197" s="87"/>
      <c r="Z197" s="100"/>
      <c r="AA197" s="106">
        <f t="shared" si="59"/>
        <v>185</v>
      </c>
      <c r="AB197" s="549">
        <f t="shared" si="72"/>
        <v>0</v>
      </c>
      <c r="AC197" s="544">
        <f t="shared" si="60"/>
        <v>0</v>
      </c>
      <c r="AD197" s="174">
        <f t="shared" si="56"/>
        <v>0</v>
      </c>
      <c r="AE197" s="8"/>
      <c r="AF197" s="885" t="str">
        <f t="shared" si="61"/>
        <v xml:space="preserve"> </v>
      </c>
      <c r="AG197" s="40">
        <f t="shared" si="62"/>
        <v>0</v>
      </c>
      <c r="AH197" s="40">
        <f t="shared" si="63"/>
        <v>0</v>
      </c>
      <c r="AR197" s="40">
        <f t="shared" si="64"/>
        <v>0</v>
      </c>
      <c r="AS197" s="40">
        <f t="shared" si="65"/>
        <v>0</v>
      </c>
      <c r="AT197" s="40">
        <f t="shared" si="66"/>
        <v>0</v>
      </c>
      <c r="AU197" s="40">
        <f t="shared" si="67"/>
        <v>0</v>
      </c>
      <c r="AX197" s="279">
        <f t="shared" si="68"/>
        <v>0</v>
      </c>
      <c r="AY197" s="279">
        <f t="shared" si="69"/>
        <v>0</v>
      </c>
      <c r="AZ197" s="40">
        <f t="shared" si="57"/>
        <v>0</v>
      </c>
      <c r="BB197" s="40">
        <f t="shared" si="73"/>
        <v>0</v>
      </c>
      <c r="BC197" s="397">
        <f t="shared" si="74"/>
        <v>0</v>
      </c>
      <c r="BD197" s="105">
        <f t="shared" si="70"/>
        <v>0</v>
      </c>
      <c r="BE197" s="105">
        <f t="shared" si="75"/>
        <v>0</v>
      </c>
      <c r="BF197" s="742">
        <f t="shared" si="58"/>
        <v>0</v>
      </c>
      <c r="BG197" s="89"/>
      <c r="BH197" s="9"/>
      <c r="BJ197" s="40">
        <f t="shared" si="76"/>
        <v>0</v>
      </c>
      <c r="BK197" s="40">
        <f t="shared" si="77"/>
        <v>1</v>
      </c>
      <c r="BL197" s="40">
        <f t="shared" si="78"/>
        <v>0</v>
      </c>
      <c r="BM197" s="40">
        <f t="shared" si="79"/>
        <v>0</v>
      </c>
      <c r="BN197" s="40">
        <f t="shared" si="80"/>
        <v>0</v>
      </c>
    </row>
    <row r="198" spans="1:66" x14ac:dyDescent="0.25">
      <c r="A198" s="379"/>
      <c r="B198" s="936"/>
      <c r="C198" s="272"/>
      <c r="D198" s="868"/>
      <c r="E198" s="873" t="str">
        <f t="shared" si="71"/>
        <v xml:space="preserve"> </v>
      </c>
      <c r="F198" s="130">
        <f t="shared" si="54"/>
        <v>0</v>
      </c>
      <c r="G198" s="128">
        <f t="shared" si="55"/>
        <v>186</v>
      </c>
      <c r="H198" s="127"/>
      <c r="I198" s="321"/>
      <c r="J198" s="97"/>
      <c r="K198" s="323"/>
      <c r="L198" s="322"/>
      <c r="M198" s="50"/>
      <c r="N198" s="87"/>
      <c r="O198" s="324"/>
      <c r="P198" s="98"/>
      <c r="Q198" s="98"/>
      <c r="R198" s="114"/>
      <c r="S198" s="753"/>
      <c r="T198" s="98"/>
      <c r="U198" s="98"/>
      <c r="V198" s="98"/>
      <c r="W198" s="99"/>
      <c r="X198" s="97"/>
      <c r="Y198" s="87"/>
      <c r="Z198" s="100"/>
      <c r="AA198" s="106">
        <f t="shared" si="59"/>
        <v>186</v>
      </c>
      <c r="AB198" s="549">
        <f t="shared" si="72"/>
        <v>0</v>
      </c>
      <c r="AC198" s="544">
        <f t="shared" si="60"/>
        <v>0</v>
      </c>
      <c r="AD198" s="174">
        <f t="shared" si="56"/>
        <v>0</v>
      </c>
      <c r="AE198" s="8"/>
      <c r="AF198" s="885" t="str">
        <f t="shared" si="61"/>
        <v xml:space="preserve"> </v>
      </c>
      <c r="AG198" s="40">
        <f t="shared" si="62"/>
        <v>0</v>
      </c>
      <c r="AH198" s="40">
        <f t="shared" si="63"/>
        <v>0</v>
      </c>
      <c r="AR198" s="40">
        <f t="shared" si="64"/>
        <v>0</v>
      </c>
      <c r="AS198" s="40">
        <f t="shared" si="65"/>
        <v>0</v>
      </c>
      <c r="AT198" s="40">
        <f t="shared" si="66"/>
        <v>0</v>
      </c>
      <c r="AU198" s="40">
        <f t="shared" si="67"/>
        <v>0</v>
      </c>
      <c r="AX198" s="279">
        <f t="shared" si="68"/>
        <v>0</v>
      </c>
      <c r="AY198" s="279">
        <f t="shared" si="69"/>
        <v>0</v>
      </c>
      <c r="AZ198" s="40">
        <f t="shared" si="57"/>
        <v>0</v>
      </c>
      <c r="BB198" s="40">
        <f t="shared" si="73"/>
        <v>0</v>
      </c>
      <c r="BC198" s="397">
        <f t="shared" si="74"/>
        <v>0</v>
      </c>
      <c r="BD198" s="105">
        <f t="shared" si="70"/>
        <v>0</v>
      </c>
      <c r="BE198" s="105">
        <f t="shared" si="75"/>
        <v>0</v>
      </c>
      <c r="BF198" s="742">
        <f t="shared" si="58"/>
        <v>0</v>
      </c>
      <c r="BG198" s="89"/>
      <c r="BH198" s="9"/>
      <c r="BJ198" s="40">
        <f t="shared" si="76"/>
        <v>0</v>
      </c>
      <c r="BK198" s="40">
        <f t="shared" si="77"/>
        <v>1</v>
      </c>
      <c r="BL198" s="40">
        <f t="shared" si="78"/>
        <v>0</v>
      </c>
      <c r="BM198" s="40">
        <f t="shared" si="79"/>
        <v>0</v>
      </c>
      <c r="BN198" s="40">
        <f t="shared" si="80"/>
        <v>0</v>
      </c>
    </row>
    <row r="199" spans="1:66" x14ac:dyDescent="0.25">
      <c r="A199" s="379"/>
      <c r="B199" s="936"/>
      <c r="C199" s="272"/>
      <c r="D199" s="868"/>
      <c r="E199" s="873" t="str">
        <f t="shared" si="71"/>
        <v xml:space="preserve"> </v>
      </c>
      <c r="F199" s="130">
        <f t="shared" si="54"/>
        <v>0</v>
      </c>
      <c r="G199" s="128">
        <f t="shared" si="55"/>
        <v>187</v>
      </c>
      <c r="H199" s="127"/>
      <c r="I199" s="321"/>
      <c r="J199" s="97"/>
      <c r="K199" s="323"/>
      <c r="L199" s="322"/>
      <c r="M199" s="50"/>
      <c r="N199" s="87"/>
      <c r="O199" s="324"/>
      <c r="P199" s="98"/>
      <c r="Q199" s="98"/>
      <c r="R199" s="114"/>
      <c r="S199" s="753"/>
      <c r="T199" s="98"/>
      <c r="U199" s="98"/>
      <c r="V199" s="98"/>
      <c r="W199" s="99"/>
      <c r="X199" s="97"/>
      <c r="Y199" s="87"/>
      <c r="Z199" s="100"/>
      <c r="AA199" s="106">
        <f t="shared" si="59"/>
        <v>187</v>
      </c>
      <c r="AB199" s="549">
        <f t="shared" si="72"/>
        <v>0</v>
      </c>
      <c r="AC199" s="544">
        <f t="shared" si="60"/>
        <v>0</v>
      </c>
      <c r="AD199" s="174">
        <f t="shared" si="56"/>
        <v>0</v>
      </c>
      <c r="AE199" s="8"/>
      <c r="AF199" s="885" t="str">
        <f t="shared" si="61"/>
        <v xml:space="preserve"> </v>
      </c>
      <c r="AG199" s="40">
        <f t="shared" si="62"/>
        <v>0</v>
      </c>
      <c r="AH199" s="40">
        <f t="shared" si="63"/>
        <v>0</v>
      </c>
      <c r="AR199" s="40">
        <f t="shared" si="64"/>
        <v>0</v>
      </c>
      <c r="AS199" s="40">
        <f t="shared" si="65"/>
        <v>0</v>
      </c>
      <c r="AT199" s="40">
        <f t="shared" si="66"/>
        <v>0</v>
      </c>
      <c r="AU199" s="40">
        <f t="shared" si="67"/>
        <v>0</v>
      </c>
      <c r="AX199" s="279">
        <f t="shared" si="68"/>
        <v>0</v>
      </c>
      <c r="AY199" s="279">
        <f t="shared" si="69"/>
        <v>0</v>
      </c>
      <c r="AZ199" s="40">
        <f t="shared" si="57"/>
        <v>0</v>
      </c>
      <c r="BB199" s="40">
        <f t="shared" si="73"/>
        <v>0</v>
      </c>
      <c r="BC199" s="397">
        <f t="shared" si="74"/>
        <v>0</v>
      </c>
      <c r="BD199" s="105">
        <f t="shared" si="70"/>
        <v>0</v>
      </c>
      <c r="BE199" s="105">
        <f t="shared" si="75"/>
        <v>0</v>
      </c>
      <c r="BF199" s="742">
        <f t="shared" si="58"/>
        <v>0</v>
      </c>
      <c r="BG199" s="89"/>
      <c r="BH199" s="9"/>
      <c r="BJ199" s="40">
        <f t="shared" si="76"/>
        <v>0</v>
      </c>
      <c r="BK199" s="40">
        <f t="shared" si="77"/>
        <v>1</v>
      </c>
      <c r="BL199" s="40">
        <f t="shared" si="78"/>
        <v>0</v>
      </c>
      <c r="BM199" s="40">
        <f t="shared" si="79"/>
        <v>0</v>
      </c>
      <c r="BN199" s="40">
        <f t="shared" si="80"/>
        <v>0</v>
      </c>
    </row>
    <row r="200" spans="1:66" x14ac:dyDescent="0.25">
      <c r="A200" s="379"/>
      <c r="B200" s="936"/>
      <c r="C200" s="272"/>
      <c r="D200" s="868"/>
      <c r="E200" s="873" t="str">
        <f t="shared" si="71"/>
        <v xml:space="preserve"> </v>
      </c>
      <c r="F200" s="130">
        <f t="shared" si="54"/>
        <v>0</v>
      </c>
      <c r="G200" s="128">
        <f t="shared" si="55"/>
        <v>188</v>
      </c>
      <c r="H200" s="127"/>
      <c r="I200" s="321"/>
      <c r="J200" s="97"/>
      <c r="K200" s="323"/>
      <c r="L200" s="322"/>
      <c r="M200" s="50"/>
      <c r="N200" s="87"/>
      <c r="O200" s="324"/>
      <c r="P200" s="98"/>
      <c r="Q200" s="98"/>
      <c r="R200" s="114"/>
      <c r="S200" s="753"/>
      <c r="T200" s="98"/>
      <c r="U200" s="98"/>
      <c r="V200" s="98"/>
      <c r="W200" s="99"/>
      <c r="X200" s="97"/>
      <c r="Y200" s="87"/>
      <c r="Z200" s="100"/>
      <c r="AA200" s="106">
        <f t="shared" si="59"/>
        <v>188</v>
      </c>
      <c r="AB200" s="549">
        <f t="shared" si="72"/>
        <v>0</v>
      </c>
      <c r="AC200" s="544">
        <f t="shared" si="60"/>
        <v>0</v>
      </c>
      <c r="AD200" s="174">
        <f t="shared" si="56"/>
        <v>0</v>
      </c>
      <c r="AE200" s="8"/>
      <c r="AF200" s="885" t="str">
        <f t="shared" si="61"/>
        <v xml:space="preserve"> </v>
      </c>
      <c r="AG200" s="40">
        <f t="shared" si="62"/>
        <v>0</v>
      </c>
      <c r="AH200" s="40">
        <f t="shared" si="63"/>
        <v>0</v>
      </c>
      <c r="AR200" s="40">
        <f t="shared" si="64"/>
        <v>0</v>
      </c>
      <c r="AS200" s="40">
        <f t="shared" si="65"/>
        <v>0</v>
      </c>
      <c r="AT200" s="40">
        <f t="shared" si="66"/>
        <v>0</v>
      </c>
      <c r="AU200" s="40">
        <f t="shared" si="67"/>
        <v>0</v>
      </c>
      <c r="AX200" s="279">
        <f t="shared" si="68"/>
        <v>0</v>
      </c>
      <c r="AY200" s="279">
        <f t="shared" si="69"/>
        <v>0</v>
      </c>
      <c r="AZ200" s="40">
        <f t="shared" si="57"/>
        <v>0</v>
      </c>
      <c r="BB200" s="40">
        <f t="shared" si="73"/>
        <v>0</v>
      </c>
      <c r="BC200" s="397">
        <f t="shared" si="74"/>
        <v>0</v>
      </c>
      <c r="BD200" s="105">
        <f t="shared" si="70"/>
        <v>0</v>
      </c>
      <c r="BE200" s="105">
        <f t="shared" si="75"/>
        <v>0</v>
      </c>
      <c r="BF200" s="742">
        <f t="shared" si="58"/>
        <v>0</v>
      </c>
      <c r="BG200" s="89"/>
      <c r="BH200" s="9"/>
      <c r="BJ200" s="40">
        <f t="shared" si="76"/>
        <v>0</v>
      </c>
      <c r="BK200" s="40">
        <f t="shared" si="77"/>
        <v>1</v>
      </c>
      <c r="BL200" s="40">
        <f t="shared" si="78"/>
        <v>0</v>
      </c>
      <c r="BM200" s="40">
        <f t="shared" si="79"/>
        <v>0</v>
      </c>
      <c r="BN200" s="40">
        <f t="shared" si="80"/>
        <v>0</v>
      </c>
    </row>
    <row r="201" spans="1:66" x14ac:dyDescent="0.25">
      <c r="A201" s="379"/>
      <c r="B201" s="936"/>
      <c r="C201" s="272"/>
      <c r="D201" s="868"/>
      <c r="E201" s="873" t="str">
        <f t="shared" si="71"/>
        <v xml:space="preserve"> </v>
      </c>
      <c r="F201" s="130">
        <f t="shared" si="54"/>
        <v>0</v>
      </c>
      <c r="G201" s="128">
        <f t="shared" si="55"/>
        <v>189</v>
      </c>
      <c r="H201" s="127"/>
      <c r="I201" s="321"/>
      <c r="J201" s="97"/>
      <c r="K201" s="323"/>
      <c r="L201" s="322"/>
      <c r="M201" s="50"/>
      <c r="N201" s="87"/>
      <c r="O201" s="324"/>
      <c r="P201" s="98"/>
      <c r="Q201" s="98"/>
      <c r="R201" s="114"/>
      <c r="S201" s="753"/>
      <c r="T201" s="98"/>
      <c r="U201" s="98"/>
      <c r="V201" s="98"/>
      <c r="W201" s="99"/>
      <c r="X201" s="97"/>
      <c r="Y201" s="87"/>
      <c r="Z201" s="100"/>
      <c r="AA201" s="106">
        <f t="shared" si="59"/>
        <v>189</v>
      </c>
      <c r="AB201" s="549">
        <f t="shared" si="72"/>
        <v>0</v>
      </c>
      <c r="AC201" s="544">
        <f t="shared" si="60"/>
        <v>0</v>
      </c>
      <c r="AD201" s="174">
        <f t="shared" si="56"/>
        <v>0</v>
      </c>
      <c r="AE201" s="8"/>
      <c r="AF201" s="885" t="str">
        <f t="shared" si="61"/>
        <v xml:space="preserve"> </v>
      </c>
      <c r="AG201" s="40">
        <f t="shared" si="62"/>
        <v>0</v>
      </c>
      <c r="AH201" s="40">
        <f t="shared" si="63"/>
        <v>0</v>
      </c>
      <c r="AR201" s="40">
        <f t="shared" si="64"/>
        <v>0</v>
      </c>
      <c r="AS201" s="40">
        <f t="shared" si="65"/>
        <v>0</v>
      </c>
      <c r="AT201" s="40">
        <f t="shared" si="66"/>
        <v>0</v>
      </c>
      <c r="AU201" s="40">
        <f t="shared" si="67"/>
        <v>0</v>
      </c>
      <c r="AX201" s="279">
        <f t="shared" si="68"/>
        <v>0</v>
      </c>
      <c r="AY201" s="279">
        <f t="shared" si="69"/>
        <v>0</v>
      </c>
      <c r="AZ201" s="40">
        <f t="shared" si="57"/>
        <v>0</v>
      </c>
      <c r="BB201" s="40">
        <f t="shared" si="73"/>
        <v>0</v>
      </c>
      <c r="BC201" s="397">
        <f t="shared" si="74"/>
        <v>0</v>
      </c>
      <c r="BD201" s="105">
        <f t="shared" si="70"/>
        <v>0</v>
      </c>
      <c r="BE201" s="105">
        <f t="shared" si="75"/>
        <v>0</v>
      </c>
      <c r="BF201" s="742">
        <f t="shared" si="58"/>
        <v>0</v>
      </c>
      <c r="BG201" s="89"/>
      <c r="BH201" s="9"/>
      <c r="BJ201" s="40">
        <f t="shared" si="76"/>
        <v>0</v>
      </c>
      <c r="BK201" s="40">
        <f t="shared" si="77"/>
        <v>1</v>
      </c>
      <c r="BL201" s="40">
        <f t="shared" si="78"/>
        <v>0</v>
      </c>
      <c r="BM201" s="40">
        <f t="shared" si="79"/>
        <v>0</v>
      </c>
      <c r="BN201" s="40">
        <f t="shared" si="80"/>
        <v>0</v>
      </c>
    </row>
    <row r="202" spans="1:66" x14ac:dyDescent="0.25">
      <c r="A202" s="379"/>
      <c r="B202" s="936"/>
      <c r="C202" s="272"/>
      <c r="D202" s="868"/>
      <c r="E202" s="873" t="str">
        <f t="shared" si="71"/>
        <v xml:space="preserve"> </v>
      </c>
      <c r="F202" s="130">
        <f t="shared" si="54"/>
        <v>0</v>
      </c>
      <c r="G202" s="128">
        <f t="shared" si="55"/>
        <v>190</v>
      </c>
      <c r="H202" s="127"/>
      <c r="I202" s="321"/>
      <c r="J202" s="97"/>
      <c r="K202" s="323"/>
      <c r="L202" s="322"/>
      <c r="M202" s="50"/>
      <c r="N202" s="87"/>
      <c r="O202" s="324"/>
      <c r="P202" s="98"/>
      <c r="Q202" s="98"/>
      <c r="R202" s="114"/>
      <c r="S202" s="753"/>
      <c r="T202" s="98"/>
      <c r="U202" s="98"/>
      <c r="V202" s="98"/>
      <c r="W202" s="99"/>
      <c r="X202" s="97"/>
      <c r="Y202" s="87"/>
      <c r="Z202" s="100"/>
      <c r="AA202" s="106">
        <f t="shared" si="59"/>
        <v>190</v>
      </c>
      <c r="AB202" s="549">
        <f t="shared" si="72"/>
        <v>0</v>
      </c>
      <c r="AC202" s="544">
        <f t="shared" si="60"/>
        <v>0</v>
      </c>
      <c r="AD202" s="174">
        <f t="shared" si="56"/>
        <v>0</v>
      </c>
      <c r="AE202" s="8"/>
      <c r="AF202" s="885" t="str">
        <f t="shared" si="61"/>
        <v xml:space="preserve"> </v>
      </c>
      <c r="AG202" s="40">
        <f t="shared" si="62"/>
        <v>0</v>
      </c>
      <c r="AH202" s="40">
        <f t="shared" si="63"/>
        <v>0</v>
      </c>
      <c r="AR202" s="40">
        <f t="shared" si="64"/>
        <v>0</v>
      </c>
      <c r="AS202" s="40">
        <f t="shared" si="65"/>
        <v>0</v>
      </c>
      <c r="AT202" s="40">
        <f t="shared" si="66"/>
        <v>0</v>
      </c>
      <c r="AU202" s="40">
        <f t="shared" si="67"/>
        <v>0</v>
      </c>
      <c r="AX202" s="279">
        <f t="shared" si="68"/>
        <v>0</v>
      </c>
      <c r="AY202" s="279">
        <f t="shared" si="69"/>
        <v>0</v>
      </c>
      <c r="AZ202" s="40">
        <f t="shared" si="57"/>
        <v>0</v>
      </c>
      <c r="BB202" s="40">
        <f t="shared" si="73"/>
        <v>0</v>
      </c>
      <c r="BC202" s="397">
        <f t="shared" si="74"/>
        <v>0</v>
      </c>
      <c r="BD202" s="105">
        <f t="shared" si="70"/>
        <v>0</v>
      </c>
      <c r="BE202" s="105">
        <f t="shared" si="75"/>
        <v>0</v>
      </c>
      <c r="BF202" s="742">
        <f t="shared" si="58"/>
        <v>0</v>
      </c>
      <c r="BG202" s="89"/>
      <c r="BH202" s="9"/>
      <c r="BJ202" s="40">
        <f t="shared" si="76"/>
        <v>0</v>
      </c>
      <c r="BK202" s="40">
        <f t="shared" si="77"/>
        <v>1</v>
      </c>
      <c r="BL202" s="40">
        <f t="shared" si="78"/>
        <v>0</v>
      </c>
      <c r="BM202" s="40">
        <f t="shared" si="79"/>
        <v>0</v>
      </c>
      <c r="BN202" s="40">
        <f t="shared" si="80"/>
        <v>0</v>
      </c>
    </row>
    <row r="203" spans="1:66" x14ac:dyDescent="0.25">
      <c r="A203" s="379"/>
      <c r="B203" s="936"/>
      <c r="C203" s="272"/>
      <c r="D203" s="868"/>
      <c r="E203" s="873" t="str">
        <f t="shared" si="71"/>
        <v xml:space="preserve"> </v>
      </c>
      <c r="F203" s="130">
        <f t="shared" si="54"/>
        <v>0</v>
      </c>
      <c r="G203" s="128">
        <f t="shared" si="55"/>
        <v>191</v>
      </c>
      <c r="H203" s="127"/>
      <c r="I203" s="321"/>
      <c r="J203" s="97"/>
      <c r="K203" s="323"/>
      <c r="L203" s="322"/>
      <c r="M203" s="50"/>
      <c r="N203" s="87"/>
      <c r="O203" s="324"/>
      <c r="P203" s="98"/>
      <c r="Q203" s="98"/>
      <c r="R203" s="114"/>
      <c r="S203" s="753"/>
      <c r="T203" s="98"/>
      <c r="U203" s="98"/>
      <c r="V203" s="98"/>
      <c r="W203" s="99"/>
      <c r="X203" s="97"/>
      <c r="Y203" s="87"/>
      <c r="Z203" s="100"/>
      <c r="AA203" s="106">
        <f t="shared" si="59"/>
        <v>191</v>
      </c>
      <c r="AB203" s="549">
        <f t="shared" si="72"/>
        <v>0</v>
      </c>
      <c r="AC203" s="544">
        <f t="shared" si="60"/>
        <v>0</v>
      </c>
      <c r="AD203" s="174">
        <f t="shared" si="56"/>
        <v>0</v>
      </c>
      <c r="AE203" s="8"/>
      <c r="AF203" s="885" t="str">
        <f t="shared" si="61"/>
        <v xml:space="preserve"> </v>
      </c>
      <c r="AG203" s="40">
        <f t="shared" si="62"/>
        <v>0</v>
      </c>
      <c r="AH203" s="40">
        <f t="shared" si="63"/>
        <v>0</v>
      </c>
      <c r="AR203" s="40">
        <f t="shared" si="64"/>
        <v>0</v>
      </c>
      <c r="AS203" s="40">
        <f t="shared" si="65"/>
        <v>0</v>
      </c>
      <c r="AT203" s="40">
        <f t="shared" si="66"/>
        <v>0</v>
      </c>
      <c r="AU203" s="40">
        <f t="shared" si="67"/>
        <v>0</v>
      </c>
      <c r="AX203" s="279">
        <f t="shared" si="68"/>
        <v>0</v>
      </c>
      <c r="AY203" s="279">
        <f t="shared" si="69"/>
        <v>0</v>
      </c>
      <c r="AZ203" s="40">
        <f t="shared" si="57"/>
        <v>0</v>
      </c>
      <c r="BB203" s="40">
        <f t="shared" si="73"/>
        <v>0</v>
      </c>
      <c r="BC203" s="397">
        <f t="shared" si="74"/>
        <v>0</v>
      </c>
      <c r="BD203" s="105">
        <f t="shared" si="70"/>
        <v>0</v>
      </c>
      <c r="BE203" s="105">
        <f t="shared" si="75"/>
        <v>0</v>
      </c>
      <c r="BF203" s="742">
        <f t="shared" si="58"/>
        <v>0</v>
      </c>
      <c r="BG203" s="89"/>
      <c r="BH203" s="9"/>
      <c r="BJ203" s="40">
        <f t="shared" si="76"/>
        <v>0</v>
      </c>
      <c r="BK203" s="40">
        <f t="shared" si="77"/>
        <v>1</v>
      </c>
      <c r="BL203" s="40">
        <f t="shared" si="78"/>
        <v>0</v>
      </c>
      <c r="BM203" s="40">
        <f t="shared" si="79"/>
        <v>0</v>
      </c>
      <c r="BN203" s="40">
        <f t="shared" si="80"/>
        <v>0</v>
      </c>
    </row>
    <row r="204" spans="1:66" x14ac:dyDescent="0.25">
      <c r="A204" s="379"/>
      <c r="B204" s="936"/>
      <c r="C204" s="272"/>
      <c r="D204" s="868"/>
      <c r="E204" s="873" t="str">
        <f t="shared" si="71"/>
        <v xml:space="preserve"> </v>
      </c>
      <c r="F204" s="130">
        <f t="shared" si="54"/>
        <v>0</v>
      </c>
      <c r="G204" s="128">
        <f t="shared" si="55"/>
        <v>192</v>
      </c>
      <c r="H204" s="127"/>
      <c r="I204" s="321"/>
      <c r="J204" s="97"/>
      <c r="K204" s="323"/>
      <c r="L204" s="322"/>
      <c r="M204" s="50"/>
      <c r="N204" s="87"/>
      <c r="O204" s="324"/>
      <c r="P204" s="98"/>
      <c r="Q204" s="98"/>
      <c r="R204" s="114"/>
      <c r="S204" s="753"/>
      <c r="T204" s="98"/>
      <c r="U204" s="98"/>
      <c r="V204" s="98"/>
      <c r="W204" s="99"/>
      <c r="X204" s="97"/>
      <c r="Y204" s="87"/>
      <c r="Z204" s="100"/>
      <c r="AA204" s="106">
        <f t="shared" si="59"/>
        <v>192</v>
      </c>
      <c r="AB204" s="549">
        <f t="shared" si="72"/>
        <v>0</v>
      </c>
      <c r="AC204" s="544">
        <f t="shared" si="60"/>
        <v>0</v>
      </c>
      <c r="AD204" s="174">
        <f t="shared" si="56"/>
        <v>0</v>
      </c>
      <c r="AE204" s="8"/>
      <c r="AF204" s="885" t="str">
        <f t="shared" si="61"/>
        <v xml:space="preserve"> </v>
      </c>
      <c r="AG204" s="40">
        <f t="shared" si="62"/>
        <v>0</v>
      </c>
      <c r="AH204" s="40">
        <f t="shared" si="63"/>
        <v>0</v>
      </c>
      <c r="AR204" s="40">
        <f t="shared" si="64"/>
        <v>0</v>
      </c>
      <c r="AS204" s="40">
        <f t="shared" si="65"/>
        <v>0</v>
      </c>
      <c r="AT204" s="40">
        <f t="shared" si="66"/>
        <v>0</v>
      </c>
      <c r="AU204" s="40">
        <f t="shared" si="67"/>
        <v>0</v>
      </c>
      <c r="AX204" s="279">
        <f t="shared" si="68"/>
        <v>0</v>
      </c>
      <c r="AY204" s="279">
        <f t="shared" si="69"/>
        <v>0</v>
      </c>
      <c r="AZ204" s="40">
        <f t="shared" si="57"/>
        <v>0</v>
      </c>
      <c r="BB204" s="40">
        <f t="shared" si="73"/>
        <v>0</v>
      </c>
      <c r="BC204" s="397">
        <f t="shared" si="74"/>
        <v>0</v>
      </c>
      <c r="BD204" s="105">
        <f t="shared" si="70"/>
        <v>0</v>
      </c>
      <c r="BE204" s="105">
        <f t="shared" si="75"/>
        <v>0</v>
      </c>
      <c r="BF204" s="742">
        <f t="shared" si="58"/>
        <v>0</v>
      </c>
      <c r="BG204" s="89"/>
      <c r="BH204" s="9"/>
      <c r="BJ204" s="40">
        <f t="shared" si="76"/>
        <v>0</v>
      </c>
      <c r="BK204" s="40">
        <f t="shared" si="77"/>
        <v>1</v>
      </c>
      <c r="BL204" s="40">
        <f t="shared" si="78"/>
        <v>0</v>
      </c>
      <c r="BM204" s="40">
        <f t="shared" si="79"/>
        <v>0</v>
      </c>
      <c r="BN204" s="40">
        <f t="shared" si="80"/>
        <v>0</v>
      </c>
    </row>
    <row r="205" spans="1:66" x14ac:dyDescent="0.25">
      <c r="A205" s="379"/>
      <c r="B205" s="936"/>
      <c r="C205" s="272"/>
      <c r="D205" s="868"/>
      <c r="E205" s="873" t="str">
        <f t="shared" si="71"/>
        <v xml:space="preserve"> </v>
      </c>
      <c r="F205" s="130">
        <f t="shared" ref="F205:F268" si="81">IF(ISBLANK(H205),0,VLOOKUP(TRIM(H205),AllVarieties,4,FALSE))</f>
        <v>0</v>
      </c>
      <c r="G205" s="128">
        <f t="shared" ref="G205:G268" si="82">ROW()-DPline</f>
        <v>193</v>
      </c>
      <c r="H205" s="127"/>
      <c r="I205" s="321"/>
      <c r="J205" s="97"/>
      <c r="K205" s="323"/>
      <c r="L205" s="322"/>
      <c r="M205" s="50"/>
      <c r="N205" s="87"/>
      <c r="O205" s="324"/>
      <c r="P205" s="98"/>
      <c r="Q205" s="98"/>
      <c r="R205" s="114"/>
      <c r="S205" s="753"/>
      <c r="T205" s="98"/>
      <c r="U205" s="98"/>
      <c r="V205" s="98"/>
      <c r="W205" s="99"/>
      <c r="X205" s="97"/>
      <c r="Y205" s="87"/>
      <c r="Z205" s="100"/>
      <c r="AA205" s="106">
        <f t="shared" si="59"/>
        <v>193</v>
      </c>
      <c r="AB205" s="549">
        <f t="shared" si="72"/>
        <v>0</v>
      </c>
      <c r="AC205" s="544">
        <f t="shared" si="60"/>
        <v>0</v>
      </c>
      <c r="AD205" s="174">
        <f t="shared" ref="AD205:AD268" si="83">+AC205*PDArate</f>
        <v>0</v>
      </c>
      <c r="AE205" s="8"/>
      <c r="AF205" s="885" t="str">
        <f t="shared" si="61"/>
        <v xml:space="preserve"> </v>
      </c>
      <c r="AG205" s="40">
        <f t="shared" si="62"/>
        <v>0</v>
      </c>
      <c r="AH205" s="40">
        <f t="shared" si="63"/>
        <v>0</v>
      </c>
      <c r="AR205" s="40">
        <f t="shared" si="64"/>
        <v>0</v>
      </c>
      <c r="AS205" s="40">
        <f t="shared" si="65"/>
        <v>0</v>
      </c>
      <c r="AT205" s="40">
        <f t="shared" si="66"/>
        <v>0</v>
      </c>
      <c r="AU205" s="40">
        <f t="shared" si="67"/>
        <v>0</v>
      </c>
      <c r="AX205" s="279">
        <f t="shared" si="68"/>
        <v>0</v>
      </c>
      <c r="AY205" s="279">
        <f t="shared" si="69"/>
        <v>0</v>
      </c>
      <c r="AZ205" s="40">
        <f t="shared" ref="AZ205:AZ268" si="84">IF(J205+K205 &gt; 0, 1, 0)</f>
        <v>0</v>
      </c>
      <c r="BB205" s="40">
        <f t="shared" si="73"/>
        <v>0</v>
      </c>
      <c r="BC205" s="397">
        <f t="shared" si="74"/>
        <v>0</v>
      </c>
      <c r="BD205" s="105">
        <f t="shared" si="70"/>
        <v>0</v>
      </c>
      <c r="BE205" s="105">
        <f t="shared" si="75"/>
        <v>0</v>
      </c>
      <c r="BF205" s="742">
        <f t="shared" ref="BF205:BF268" si="85">+BE205*PDArate</f>
        <v>0</v>
      </c>
      <c r="BG205" s="89"/>
      <c r="BH205" s="9"/>
      <c r="BJ205" s="40">
        <f t="shared" si="76"/>
        <v>0</v>
      </c>
      <c r="BK205" s="40">
        <f t="shared" si="77"/>
        <v>1</v>
      </c>
      <c r="BL205" s="40">
        <f t="shared" si="78"/>
        <v>0</v>
      </c>
      <c r="BM205" s="40">
        <f t="shared" si="79"/>
        <v>0</v>
      </c>
      <c r="BN205" s="40">
        <f t="shared" si="80"/>
        <v>0</v>
      </c>
    </row>
    <row r="206" spans="1:66" x14ac:dyDescent="0.25">
      <c r="A206" s="379"/>
      <c r="B206" s="936"/>
      <c r="C206" s="272"/>
      <c r="D206" s="868"/>
      <c r="E206" s="873" t="str">
        <f t="shared" si="71"/>
        <v xml:space="preserve"> </v>
      </c>
      <c r="F206" s="130">
        <f t="shared" si="81"/>
        <v>0</v>
      </c>
      <c r="G206" s="128">
        <f t="shared" si="82"/>
        <v>194</v>
      </c>
      <c r="H206" s="127"/>
      <c r="I206" s="321"/>
      <c r="J206" s="97"/>
      <c r="K206" s="323"/>
      <c r="L206" s="322"/>
      <c r="M206" s="50"/>
      <c r="N206" s="87"/>
      <c r="O206" s="324"/>
      <c r="P206" s="98"/>
      <c r="Q206" s="98"/>
      <c r="R206" s="114"/>
      <c r="S206" s="753"/>
      <c r="T206" s="98"/>
      <c r="U206" s="98"/>
      <c r="V206" s="98"/>
      <c r="W206" s="99"/>
      <c r="X206" s="97"/>
      <c r="Y206" s="87"/>
      <c r="Z206" s="100"/>
      <c r="AA206" s="106">
        <f t="shared" ref="AA206:AA269" si="86">+G206</f>
        <v>194</v>
      </c>
      <c r="AB206" s="549">
        <f t="shared" si="72"/>
        <v>0</v>
      </c>
      <c r="AC206" s="544">
        <f t="shared" ref="AC206:AC269" si="87">+AX206+AY206</f>
        <v>0</v>
      </c>
      <c r="AD206" s="174">
        <f t="shared" si="83"/>
        <v>0</v>
      </c>
      <c r="AE206" s="8"/>
      <c r="AF206" s="885" t="str">
        <f t="shared" ref="AF206:AF269" si="88">IF(AG206+AH206=1,"Enter both columns 5 and 16.", " ")</f>
        <v xml:space="preserve"> </v>
      </c>
      <c r="AG206" s="40">
        <f t="shared" ref="AG206:AG269" si="89">IF(L206+M206+N206+O206+W206 &gt; 0, 1, 0)</f>
        <v>0</v>
      </c>
      <c r="AH206" s="40">
        <f t="shared" ref="AH206:AH269" si="90">IF(AX206 &gt; 0, 1, 0)</f>
        <v>0</v>
      </c>
      <c r="AR206" s="40">
        <f t="shared" ref="AR206:AR269" si="91">IF(ISNA(+F206), 1, 0)</f>
        <v>0</v>
      </c>
      <c r="AS206" s="40">
        <f t="shared" ref="AS206:AS269" si="92">IF(ISERR(+F206), 1, 0)</f>
        <v>0</v>
      </c>
      <c r="AT206" s="40">
        <f t="shared" ref="AT206:AT269" si="93">IF(ISERR(+AC206), 1, 0)</f>
        <v>0</v>
      </c>
      <c r="AU206" s="40">
        <f t="shared" ref="AU206:AU269" si="94">IF(ISERR(+AD206), 1, 0)</f>
        <v>0</v>
      </c>
      <c r="AX206" s="279">
        <f t="shared" ref="AX206:AX269" si="95">ROUND(L206,1)*W206</f>
        <v>0</v>
      </c>
      <c r="AY206" s="279">
        <f t="shared" ref="AY206:AY269" si="96">ROUND(X206,1)*Z206</f>
        <v>0</v>
      </c>
      <c r="AZ206" s="40">
        <f t="shared" si="84"/>
        <v>0</v>
      </c>
      <c r="BB206" s="40">
        <f t="shared" si="73"/>
        <v>0</v>
      </c>
      <c r="BC206" s="397">
        <f t="shared" si="74"/>
        <v>0</v>
      </c>
      <c r="BD206" s="105">
        <f t="shared" si="70"/>
        <v>0</v>
      </c>
      <c r="BE206" s="105">
        <f t="shared" si="75"/>
        <v>0</v>
      </c>
      <c r="BF206" s="742">
        <f t="shared" si="85"/>
        <v>0</v>
      </c>
      <c r="BG206" s="89"/>
      <c r="BH206" s="9"/>
      <c r="BJ206" s="40">
        <f t="shared" si="76"/>
        <v>0</v>
      </c>
      <c r="BK206" s="40">
        <f t="shared" si="77"/>
        <v>1</v>
      </c>
      <c r="BL206" s="40">
        <f t="shared" si="78"/>
        <v>0</v>
      </c>
      <c r="BM206" s="40">
        <f t="shared" si="79"/>
        <v>0</v>
      </c>
      <c r="BN206" s="40">
        <f t="shared" si="80"/>
        <v>0</v>
      </c>
    </row>
    <row r="207" spans="1:66" x14ac:dyDescent="0.25">
      <c r="A207" s="379"/>
      <c r="B207" s="936"/>
      <c r="C207" s="272"/>
      <c r="D207" s="868"/>
      <c r="E207" s="873" t="str">
        <f t="shared" si="71"/>
        <v xml:space="preserve"> </v>
      </c>
      <c r="F207" s="130">
        <f t="shared" si="81"/>
        <v>0</v>
      </c>
      <c r="G207" s="128">
        <f t="shared" si="82"/>
        <v>195</v>
      </c>
      <c r="H207" s="127"/>
      <c r="I207" s="321"/>
      <c r="J207" s="97"/>
      <c r="K207" s="323"/>
      <c r="L207" s="322"/>
      <c r="M207" s="50"/>
      <c r="N207" s="87"/>
      <c r="O207" s="324"/>
      <c r="P207" s="98"/>
      <c r="Q207" s="98"/>
      <c r="R207" s="114"/>
      <c r="S207" s="753"/>
      <c r="T207" s="98"/>
      <c r="U207" s="98"/>
      <c r="V207" s="98"/>
      <c r="W207" s="99"/>
      <c r="X207" s="97"/>
      <c r="Y207" s="87"/>
      <c r="Z207" s="100"/>
      <c r="AA207" s="106">
        <f t="shared" si="86"/>
        <v>195</v>
      </c>
      <c r="AB207" s="549">
        <f t="shared" si="72"/>
        <v>0</v>
      </c>
      <c r="AC207" s="544">
        <f t="shared" si="87"/>
        <v>0</v>
      </c>
      <c r="AD207" s="174">
        <f t="shared" si="83"/>
        <v>0</v>
      </c>
      <c r="AE207" s="8"/>
      <c r="AF207" s="885" t="str">
        <f t="shared" si="88"/>
        <v xml:space="preserve"> </v>
      </c>
      <c r="AG207" s="40">
        <f t="shared" si="89"/>
        <v>0</v>
      </c>
      <c r="AH207" s="40">
        <f t="shared" si="90"/>
        <v>0</v>
      </c>
      <c r="AR207" s="40">
        <f t="shared" si="91"/>
        <v>0</v>
      </c>
      <c r="AS207" s="40">
        <f t="shared" si="92"/>
        <v>0</v>
      </c>
      <c r="AT207" s="40">
        <f t="shared" si="93"/>
        <v>0</v>
      </c>
      <c r="AU207" s="40">
        <f t="shared" si="94"/>
        <v>0</v>
      </c>
      <c r="AX207" s="279">
        <f t="shared" si="95"/>
        <v>0</v>
      </c>
      <c r="AY207" s="279">
        <f t="shared" si="96"/>
        <v>0</v>
      </c>
      <c r="AZ207" s="40">
        <f t="shared" si="84"/>
        <v>0</v>
      </c>
      <c r="BB207" s="40">
        <f t="shared" si="73"/>
        <v>0</v>
      </c>
      <c r="BC207" s="397">
        <f t="shared" si="74"/>
        <v>0</v>
      </c>
      <c r="BD207" s="105">
        <f t="shared" si="70"/>
        <v>0</v>
      </c>
      <c r="BE207" s="105">
        <f t="shared" si="75"/>
        <v>0</v>
      </c>
      <c r="BF207" s="742">
        <f t="shared" si="85"/>
        <v>0</v>
      </c>
      <c r="BG207" s="89"/>
      <c r="BH207" s="9"/>
      <c r="BJ207" s="40">
        <f t="shared" si="76"/>
        <v>0</v>
      </c>
      <c r="BK207" s="40">
        <f t="shared" si="77"/>
        <v>1</v>
      </c>
      <c r="BL207" s="40">
        <f t="shared" si="78"/>
        <v>0</v>
      </c>
      <c r="BM207" s="40">
        <f t="shared" si="79"/>
        <v>0</v>
      </c>
      <c r="BN207" s="40">
        <f t="shared" si="80"/>
        <v>0</v>
      </c>
    </row>
    <row r="208" spans="1:66" x14ac:dyDescent="0.25">
      <c r="A208" s="379"/>
      <c r="B208" s="936"/>
      <c r="C208" s="272"/>
      <c r="D208" s="868"/>
      <c r="E208" s="873" t="str">
        <f t="shared" si="71"/>
        <v xml:space="preserve"> </v>
      </c>
      <c r="F208" s="130">
        <f t="shared" si="81"/>
        <v>0</v>
      </c>
      <c r="G208" s="128">
        <f t="shared" si="82"/>
        <v>196</v>
      </c>
      <c r="H208" s="127"/>
      <c r="I208" s="321"/>
      <c r="J208" s="97"/>
      <c r="K208" s="323"/>
      <c r="L208" s="322"/>
      <c r="M208" s="50"/>
      <c r="N208" s="87"/>
      <c r="O208" s="324"/>
      <c r="P208" s="98"/>
      <c r="Q208" s="98"/>
      <c r="R208" s="114"/>
      <c r="S208" s="753"/>
      <c r="T208" s="98"/>
      <c r="U208" s="98"/>
      <c r="V208" s="98"/>
      <c r="W208" s="99"/>
      <c r="X208" s="97"/>
      <c r="Y208" s="87"/>
      <c r="Z208" s="100"/>
      <c r="AA208" s="106">
        <f t="shared" si="86"/>
        <v>196</v>
      </c>
      <c r="AB208" s="549">
        <f t="shared" si="72"/>
        <v>0</v>
      </c>
      <c r="AC208" s="544">
        <f t="shared" si="87"/>
        <v>0</v>
      </c>
      <c r="AD208" s="174">
        <f t="shared" si="83"/>
        <v>0</v>
      </c>
      <c r="AE208" s="8"/>
      <c r="AF208" s="885" t="str">
        <f t="shared" si="88"/>
        <v xml:space="preserve"> </v>
      </c>
      <c r="AG208" s="40">
        <f t="shared" si="89"/>
        <v>0</v>
      </c>
      <c r="AH208" s="40">
        <f t="shared" si="90"/>
        <v>0</v>
      </c>
      <c r="AR208" s="40">
        <f t="shared" si="91"/>
        <v>0</v>
      </c>
      <c r="AS208" s="40">
        <f t="shared" si="92"/>
        <v>0</v>
      </c>
      <c r="AT208" s="40">
        <f t="shared" si="93"/>
        <v>0</v>
      </c>
      <c r="AU208" s="40">
        <f t="shared" si="94"/>
        <v>0</v>
      </c>
      <c r="AX208" s="279">
        <f t="shared" si="95"/>
        <v>0</v>
      </c>
      <c r="AY208" s="279">
        <f t="shared" si="96"/>
        <v>0</v>
      </c>
      <c r="AZ208" s="40">
        <f t="shared" si="84"/>
        <v>0</v>
      </c>
      <c r="BB208" s="40">
        <f t="shared" si="73"/>
        <v>0</v>
      </c>
      <c r="BC208" s="397">
        <f t="shared" si="74"/>
        <v>0</v>
      </c>
      <c r="BD208" s="105">
        <f t="shared" ref="BD208:BD271" si="97">IF(VALUE(I208)&lt;1,0,IF(VALUE(I208)&gt;17,0,VLOOKUP(VALUE(F208),T10Value,VALUE(I208)+1,FALSE)))</f>
        <v>0</v>
      </c>
      <c r="BE208" s="105">
        <f t="shared" si="75"/>
        <v>0</v>
      </c>
      <c r="BF208" s="742">
        <f t="shared" si="85"/>
        <v>0</v>
      </c>
      <c r="BG208" s="89"/>
      <c r="BH208" s="9"/>
      <c r="BJ208" s="40">
        <f t="shared" si="76"/>
        <v>0</v>
      </c>
      <c r="BK208" s="40">
        <f t="shared" si="77"/>
        <v>1</v>
      </c>
      <c r="BL208" s="40">
        <f t="shared" si="78"/>
        <v>0</v>
      </c>
      <c r="BM208" s="40">
        <f t="shared" si="79"/>
        <v>0</v>
      </c>
      <c r="BN208" s="40">
        <f t="shared" si="80"/>
        <v>0</v>
      </c>
    </row>
    <row r="209" spans="1:66" x14ac:dyDescent="0.25">
      <c r="A209" s="379"/>
      <c r="B209" s="936"/>
      <c r="C209" s="272"/>
      <c r="D209" s="868"/>
      <c r="E209" s="873" t="str">
        <f t="shared" ref="E209:E272" si="98">IF(+BN209+BM209&gt;0,"&lt; Error"," ")</f>
        <v xml:space="preserve"> </v>
      </c>
      <c r="F209" s="130">
        <f t="shared" si="81"/>
        <v>0</v>
      </c>
      <c r="G209" s="128">
        <f t="shared" si="82"/>
        <v>197</v>
      </c>
      <c r="H209" s="127"/>
      <c r="I209" s="321"/>
      <c r="J209" s="97"/>
      <c r="K209" s="323"/>
      <c r="L209" s="322"/>
      <c r="M209" s="50"/>
      <c r="N209" s="87"/>
      <c r="O209" s="324"/>
      <c r="P209" s="98"/>
      <c r="Q209" s="98"/>
      <c r="R209" s="114"/>
      <c r="S209" s="753"/>
      <c r="T209" s="98"/>
      <c r="U209" s="98"/>
      <c r="V209" s="98"/>
      <c r="W209" s="99"/>
      <c r="X209" s="97"/>
      <c r="Y209" s="87"/>
      <c r="Z209" s="100"/>
      <c r="AA209" s="106">
        <f t="shared" si="86"/>
        <v>197</v>
      </c>
      <c r="AB209" s="549">
        <f t="shared" ref="AB209:AB272" si="99">C209*BJ209</f>
        <v>0</v>
      </c>
      <c r="AC209" s="544">
        <f t="shared" si="87"/>
        <v>0</v>
      </c>
      <c r="AD209" s="174">
        <f t="shared" si="83"/>
        <v>0</v>
      </c>
      <c r="AE209" s="8"/>
      <c r="AF209" s="885" t="str">
        <f t="shared" si="88"/>
        <v xml:space="preserve"> </v>
      </c>
      <c r="AG209" s="40">
        <f t="shared" si="89"/>
        <v>0</v>
      </c>
      <c r="AH209" s="40">
        <f t="shared" si="90"/>
        <v>0</v>
      </c>
      <c r="AR209" s="40">
        <f t="shared" si="91"/>
        <v>0</v>
      </c>
      <c r="AS209" s="40">
        <f t="shared" si="92"/>
        <v>0</v>
      </c>
      <c r="AT209" s="40">
        <f t="shared" si="93"/>
        <v>0</v>
      </c>
      <c r="AU209" s="40">
        <f t="shared" si="94"/>
        <v>0</v>
      </c>
      <c r="AX209" s="279">
        <f t="shared" si="95"/>
        <v>0</v>
      </c>
      <c r="AY209" s="279">
        <f t="shared" si="96"/>
        <v>0</v>
      </c>
      <c r="AZ209" s="40">
        <f t="shared" si="84"/>
        <v>0</v>
      </c>
      <c r="BB209" s="40">
        <f t="shared" ref="BB209:BB272" si="100">IF(+BC209&gt;0,IF(+BE209&lt;=0,1,0),0)</f>
        <v>0</v>
      </c>
      <c r="BC209" s="397">
        <f t="shared" ref="BC209:BC272" si="101">IF(+D209=1,IF(J209&gt;0, +J209, 0),0)</f>
        <v>0</v>
      </c>
      <c r="BD209" s="105">
        <f t="shared" si="97"/>
        <v>0</v>
      </c>
      <c r="BE209" s="105">
        <f t="shared" ref="BE209:BE272" si="102">ROUND(+BC209,1)*BD209</f>
        <v>0</v>
      </c>
      <c r="BF209" s="742">
        <f t="shared" si="85"/>
        <v>0</v>
      </c>
      <c r="BG209" s="89"/>
      <c r="BH209" s="9"/>
      <c r="BJ209" s="40">
        <f t="shared" ref="BJ209:BJ272" si="103">IF(J209+L209+M209=J209,0,IF(J209-L209-0.09&gt;0,IF(J209-L209&lt;=0.1*J209,J209-L209,0),0))</f>
        <v>0</v>
      </c>
      <c r="BK209" s="40">
        <f t="shared" ref="BK209:BK272" si="104">IF(L209+M209+J209+X209&lt;=0,1,IF(L209+M209+X209&gt;0,1,0))</f>
        <v>1</v>
      </c>
      <c r="BL209" s="40">
        <f t="shared" ref="BL209:BL272" si="105">IF(+BJ209&gt;0,1,0)</f>
        <v>0</v>
      </c>
      <c r="BM209" s="40">
        <f t="shared" ref="BM209:BM272" si="106">IF(ISNUMBER(C209),IF(2*BL209-C209&lt;0,1,IF(2*BL209-C209&gt;2,1,0)),IF(ISBLANK(C209),0,1))</f>
        <v>0</v>
      </c>
      <c r="BN209" s="40">
        <f t="shared" ref="BN209:BN272" si="107">IF(ISNUMBER(D209),IF(2*AG209-D209=1,1,IF(+D209=0,0, IF(+D209=1,0,1))),IF(ISBLANK(D209),0,1))</f>
        <v>0</v>
      </c>
    </row>
    <row r="210" spans="1:66" x14ac:dyDescent="0.25">
      <c r="A210" s="379"/>
      <c r="B210" s="936"/>
      <c r="C210" s="272"/>
      <c r="D210" s="868"/>
      <c r="E210" s="873" t="str">
        <f t="shared" si="98"/>
        <v xml:space="preserve"> </v>
      </c>
      <c r="F210" s="130">
        <f t="shared" si="81"/>
        <v>0</v>
      </c>
      <c r="G210" s="128">
        <f t="shared" si="82"/>
        <v>198</v>
      </c>
      <c r="H210" s="127"/>
      <c r="I210" s="321"/>
      <c r="J210" s="97"/>
      <c r="K210" s="323"/>
      <c r="L210" s="322"/>
      <c r="M210" s="50"/>
      <c r="N210" s="87"/>
      <c r="O210" s="324"/>
      <c r="P210" s="98"/>
      <c r="Q210" s="98"/>
      <c r="R210" s="114"/>
      <c r="S210" s="753"/>
      <c r="T210" s="98"/>
      <c r="U210" s="98"/>
      <c r="V210" s="98"/>
      <c r="W210" s="99"/>
      <c r="X210" s="97"/>
      <c r="Y210" s="87"/>
      <c r="Z210" s="100"/>
      <c r="AA210" s="106">
        <f t="shared" si="86"/>
        <v>198</v>
      </c>
      <c r="AB210" s="549">
        <f t="shared" si="99"/>
        <v>0</v>
      </c>
      <c r="AC210" s="544">
        <f t="shared" si="87"/>
        <v>0</v>
      </c>
      <c r="AD210" s="174">
        <f t="shared" si="83"/>
        <v>0</v>
      </c>
      <c r="AE210" s="8"/>
      <c r="AF210" s="885" t="str">
        <f t="shared" si="88"/>
        <v xml:space="preserve"> </v>
      </c>
      <c r="AG210" s="40">
        <f t="shared" si="89"/>
        <v>0</v>
      </c>
      <c r="AH210" s="40">
        <f t="shared" si="90"/>
        <v>0</v>
      </c>
      <c r="AR210" s="40">
        <f t="shared" si="91"/>
        <v>0</v>
      </c>
      <c r="AS210" s="40">
        <f t="shared" si="92"/>
        <v>0</v>
      </c>
      <c r="AT210" s="40">
        <f t="shared" si="93"/>
        <v>0</v>
      </c>
      <c r="AU210" s="40">
        <f t="shared" si="94"/>
        <v>0</v>
      </c>
      <c r="AX210" s="279">
        <f t="shared" si="95"/>
        <v>0</v>
      </c>
      <c r="AY210" s="279">
        <f t="shared" si="96"/>
        <v>0</v>
      </c>
      <c r="AZ210" s="40">
        <f t="shared" si="84"/>
        <v>0</v>
      </c>
      <c r="BB210" s="40">
        <f t="shared" si="100"/>
        <v>0</v>
      </c>
      <c r="BC210" s="397">
        <f t="shared" si="101"/>
        <v>0</v>
      </c>
      <c r="BD210" s="105">
        <f t="shared" si="97"/>
        <v>0</v>
      </c>
      <c r="BE210" s="105">
        <f t="shared" si="102"/>
        <v>0</v>
      </c>
      <c r="BF210" s="742">
        <f t="shared" si="85"/>
        <v>0</v>
      </c>
      <c r="BG210" s="89"/>
      <c r="BH210" s="9"/>
      <c r="BJ210" s="40">
        <f t="shared" si="103"/>
        <v>0</v>
      </c>
      <c r="BK210" s="40">
        <f t="shared" si="104"/>
        <v>1</v>
      </c>
      <c r="BL210" s="40">
        <f t="shared" si="105"/>
        <v>0</v>
      </c>
      <c r="BM210" s="40">
        <f t="shared" si="106"/>
        <v>0</v>
      </c>
      <c r="BN210" s="40">
        <f t="shared" si="107"/>
        <v>0</v>
      </c>
    </row>
    <row r="211" spans="1:66" x14ac:dyDescent="0.25">
      <c r="A211" s="379"/>
      <c r="B211" s="936"/>
      <c r="C211" s="272"/>
      <c r="D211" s="868"/>
      <c r="E211" s="873" t="str">
        <f t="shared" si="98"/>
        <v xml:space="preserve"> </v>
      </c>
      <c r="F211" s="130">
        <f t="shared" si="81"/>
        <v>0</v>
      </c>
      <c r="G211" s="128">
        <f t="shared" si="82"/>
        <v>199</v>
      </c>
      <c r="H211" s="127"/>
      <c r="I211" s="321"/>
      <c r="J211" s="97"/>
      <c r="K211" s="323"/>
      <c r="L211" s="322"/>
      <c r="M211" s="50"/>
      <c r="N211" s="87"/>
      <c r="O211" s="324"/>
      <c r="P211" s="98"/>
      <c r="Q211" s="98"/>
      <c r="R211" s="114"/>
      <c r="S211" s="753"/>
      <c r="T211" s="98"/>
      <c r="U211" s="98"/>
      <c r="V211" s="98"/>
      <c r="W211" s="99"/>
      <c r="X211" s="97"/>
      <c r="Y211" s="87"/>
      <c r="Z211" s="100"/>
      <c r="AA211" s="106">
        <f t="shared" si="86"/>
        <v>199</v>
      </c>
      <c r="AB211" s="549">
        <f t="shared" si="99"/>
        <v>0</v>
      </c>
      <c r="AC211" s="544">
        <f t="shared" si="87"/>
        <v>0</v>
      </c>
      <c r="AD211" s="174">
        <f t="shared" si="83"/>
        <v>0</v>
      </c>
      <c r="AE211" s="8"/>
      <c r="AF211" s="885" t="str">
        <f t="shared" si="88"/>
        <v xml:space="preserve"> </v>
      </c>
      <c r="AG211" s="40">
        <f t="shared" si="89"/>
        <v>0</v>
      </c>
      <c r="AH211" s="40">
        <f t="shared" si="90"/>
        <v>0</v>
      </c>
      <c r="AR211" s="40">
        <f t="shared" si="91"/>
        <v>0</v>
      </c>
      <c r="AS211" s="40">
        <f t="shared" si="92"/>
        <v>0</v>
      </c>
      <c r="AT211" s="40">
        <f t="shared" si="93"/>
        <v>0</v>
      </c>
      <c r="AU211" s="40">
        <f t="shared" si="94"/>
        <v>0</v>
      </c>
      <c r="AX211" s="279">
        <f t="shared" si="95"/>
        <v>0</v>
      </c>
      <c r="AY211" s="279">
        <f t="shared" si="96"/>
        <v>0</v>
      </c>
      <c r="AZ211" s="40">
        <f t="shared" si="84"/>
        <v>0</v>
      </c>
      <c r="BB211" s="40">
        <f t="shared" si="100"/>
        <v>0</v>
      </c>
      <c r="BC211" s="397">
        <f t="shared" si="101"/>
        <v>0</v>
      </c>
      <c r="BD211" s="105">
        <f t="shared" si="97"/>
        <v>0</v>
      </c>
      <c r="BE211" s="105">
        <f t="shared" si="102"/>
        <v>0</v>
      </c>
      <c r="BF211" s="742">
        <f t="shared" si="85"/>
        <v>0</v>
      </c>
      <c r="BG211" s="89"/>
      <c r="BH211" s="9"/>
      <c r="BJ211" s="40">
        <f t="shared" si="103"/>
        <v>0</v>
      </c>
      <c r="BK211" s="40">
        <f t="shared" si="104"/>
        <v>1</v>
      </c>
      <c r="BL211" s="40">
        <f t="shared" si="105"/>
        <v>0</v>
      </c>
      <c r="BM211" s="40">
        <f t="shared" si="106"/>
        <v>0</v>
      </c>
      <c r="BN211" s="40">
        <f t="shared" si="107"/>
        <v>0</v>
      </c>
    </row>
    <row r="212" spans="1:66" x14ac:dyDescent="0.25">
      <c r="A212" s="379"/>
      <c r="B212" s="936"/>
      <c r="C212" s="272"/>
      <c r="D212" s="868"/>
      <c r="E212" s="873" t="str">
        <f t="shared" si="98"/>
        <v xml:space="preserve"> </v>
      </c>
      <c r="F212" s="130">
        <f t="shared" si="81"/>
        <v>0</v>
      </c>
      <c r="G212" s="128">
        <f t="shared" si="82"/>
        <v>200</v>
      </c>
      <c r="H212" s="127"/>
      <c r="I212" s="321"/>
      <c r="J212" s="97"/>
      <c r="K212" s="323"/>
      <c r="L212" s="322"/>
      <c r="M212" s="50"/>
      <c r="N212" s="87"/>
      <c r="O212" s="324"/>
      <c r="P212" s="98"/>
      <c r="Q212" s="98"/>
      <c r="R212" s="114"/>
      <c r="S212" s="753"/>
      <c r="T212" s="98"/>
      <c r="U212" s="98"/>
      <c r="V212" s="98"/>
      <c r="W212" s="99"/>
      <c r="X212" s="97"/>
      <c r="Y212" s="87"/>
      <c r="Z212" s="100"/>
      <c r="AA212" s="106">
        <f t="shared" si="86"/>
        <v>200</v>
      </c>
      <c r="AB212" s="549">
        <f t="shared" si="99"/>
        <v>0</v>
      </c>
      <c r="AC212" s="544">
        <f t="shared" si="87"/>
        <v>0</v>
      </c>
      <c r="AD212" s="174">
        <f t="shared" si="83"/>
        <v>0</v>
      </c>
      <c r="AE212" s="8"/>
      <c r="AF212" s="885" t="str">
        <f t="shared" si="88"/>
        <v xml:space="preserve"> </v>
      </c>
      <c r="AG212" s="40">
        <f t="shared" si="89"/>
        <v>0</v>
      </c>
      <c r="AH212" s="40">
        <f t="shared" si="90"/>
        <v>0</v>
      </c>
      <c r="AR212" s="40">
        <f t="shared" si="91"/>
        <v>0</v>
      </c>
      <c r="AS212" s="40">
        <f t="shared" si="92"/>
        <v>0</v>
      </c>
      <c r="AT212" s="40">
        <f t="shared" si="93"/>
        <v>0</v>
      </c>
      <c r="AU212" s="40">
        <f t="shared" si="94"/>
        <v>0</v>
      </c>
      <c r="AX212" s="279">
        <f t="shared" si="95"/>
        <v>0</v>
      </c>
      <c r="AY212" s="279">
        <f t="shared" si="96"/>
        <v>0</v>
      </c>
      <c r="AZ212" s="40">
        <f t="shared" si="84"/>
        <v>0</v>
      </c>
      <c r="BB212" s="40">
        <f t="shared" si="100"/>
        <v>0</v>
      </c>
      <c r="BC212" s="397">
        <f t="shared" si="101"/>
        <v>0</v>
      </c>
      <c r="BD212" s="105">
        <f t="shared" si="97"/>
        <v>0</v>
      </c>
      <c r="BE212" s="105">
        <f t="shared" si="102"/>
        <v>0</v>
      </c>
      <c r="BF212" s="742">
        <f t="shared" si="85"/>
        <v>0</v>
      </c>
      <c r="BG212" s="89"/>
      <c r="BH212" s="9"/>
      <c r="BJ212" s="40">
        <f t="shared" si="103"/>
        <v>0</v>
      </c>
      <c r="BK212" s="40">
        <f t="shared" si="104"/>
        <v>1</v>
      </c>
      <c r="BL212" s="40">
        <f t="shared" si="105"/>
        <v>0</v>
      </c>
      <c r="BM212" s="40">
        <f t="shared" si="106"/>
        <v>0</v>
      </c>
      <c r="BN212" s="40">
        <f t="shared" si="107"/>
        <v>0</v>
      </c>
    </row>
    <row r="213" spans="1:66" x14ac:dyDescent="0.25">
      <c r="A213" s="379"/>
      <c r="B213" s="936"/>
      <c r="C213" s="272"/>
      <c r="D213" s="868"/>
      <c r="E213" s="873" t="str">
        <f t="shared" si="98"/>
        <v xml:space="preserve"> </v>
      </c>
      <c r="F213" s="130">
        <f t="shared" si="81"/>
        <v>0</v>
      </c>
      <c r="G213" s="128">
        <f t="shared" si="82"/>
        <v>201</v>
      </c>
      <c r="H213" s="127"/>
      <c r="I213" s="321"/>
      <c r="J213" s="97"/>
      <c r="K213" s="323"/>
      <c r="L213" s="322"/>
      <c r="M213" s="50"/>
      <c r="N213" s="87"/>
      <c r="O213" s="324"/>
      <c r="P213" s="98"/>
      <c r="Q213" s="98"/>
      <c r="R213" s="114"/>
      <c r="S213" s="753"/>
      <c r="T213" s="98"/>
      <c r="U213" s="98"/>
      <c r="V213" s="98"/>
      <c r="W213" s="99"/>
      <c r="X213" s="97"/>
      <c r="Y213" s="87"/>
      <c r="Z213" s="100"/>
      <c r="AA213" s="106">
        <f t="shared" si="86"/>
        <v>201</v>
      </c>
      <c r="AB213" s="549">
        <f t="shared" si="99"/>
        <v>0</v>
      </c>
      <c r="AC213" s="544">
        <f t="shared" si="87"/>
        <v>0</v>
      </c>
      <c r="AD213" s="174">
        <f t="shared" si="83"/>
        <v>0</v>
      </c>
      <c r="AE213" s="8"/>
      <c r="AF213" s="885" t="str">
        <f t="shared" si="88"/>
        <v xml:space="preserve"> </v>
      </c>
      <c r="AG213" s="40">
        <f t="shared" si="89"/>
        <v>0</v>
      </c>
      <c r="AH213" s="40">
        <f t="shared" si="90"/>
        <v>0</v>
      </c>
      <c r="AR213" s="40">
        <f t="shared" si="91"/>
        <v>0</v>
      </c>
      <c r="AS213" s="40">
        <f t="shared" si="92"/>
        <v>0</v>
      </c>
      <c r="AT213" s="40">
        <f t="shared" si="93"/>
        <v>0</v>
      </c>
      <c r="AU213" s="40">
        <f t="shared" si="94"/>
        <v>0</v>
      </c>
      <c r="AX213" s="279">
        <f t="shared" si="95"/>
        <v>0</v>
      </c>
      <c r="AY213" s="279">
        <f t="shared" si="96"/>
        <v>0</v>
      </c>
      <c r="AZ213" s="40">
        <f t="shared" si="84"/>
        <v>0</v>
      </c>
      <c r="BB213" s="40">
        <f t="shared" si="100"/>
        <v>0</v>
      </c>
      <c r="BC213" s="397">
        <f t="shared" si="101"/>
        <v>0</v>
      </c>
      <c r="BD213" s="105">
        <f t="shared" si="97"/>
        <v>0</v>
      </c>
      <c r="BE213" s="105">
        <f t="shared" si="102"/>
        <v>0</v>
      </c>
      <c r="BF213" s="742">
        <f t="shared" si="85"/>
        <v>0</v>
      </c>
      <c r="BG213" s="89"/>
      <c r="BH213" s="9"/>
      <c r="BJ213" s="40">
        <f t="shared" si="103"/>
        <v>0</v>
      </c>
      <c r="BK213" s="40">
        <f t="shared" si="104"/>
        <v>1</v>
      </c>
      <c r="BL213" s="40">
        <f t="shared" si="105"/>
        <v>0</v>
      </c>
      <c r="BM213" s="40">
        <f t="shared" si="106"/>
        <v>0</v>
      </c>
      <c r="BN213" s="40">
        <f t="shared" si="107"/>
        <v>0</v>
      </c>
    </row>
    <row r="214" spans="1:66" x14ac:dyDescent="0.25">
      <c r="A214" s="379"/>
      <c r="B214" s="936"/>
      <c r="C214" s="272"/>
      <c r="D214" s="868"/>
      <c r="E214" s="873" t="str">
        <f t="shared" si="98"/>
        <v xml:space="preserve"> </v>
      </c>
      <c r="F214" s="130">
        <f t="shared" si="81"/>
        <v>0</v>
      </c>
      <c r="G214" s="128">
        <f t="shared" si="82"/>
        <v>202</v>
      </c>
      <c r="H214" s="127"/>
      <c r="I214" s="321"/>
      <c r="J214" s="97"/>
      <c r="K214" s="323"/>
      <c r="L214" s="322"/>
      <c r="M214" s="50"/>
      <c r="N214" s="87"/>
      <c r="O214" s="324"/>
      <c r="P214" s="98"/>
      <c r="Q214" s="98"/>
      <c r="R214" s="114"/>
      <c r="S214" s="753"/>
      <c r="T214" s="98"/>
      <c r="U214" s="98"/>
      <c r="V214" s="98"/>
      <c r="W214" s="99"/>
      <c r="X214" s="97"/>
      <c r="Y214" s="87"/>
      <c r="Z214" s="100"/>
      <c r="AA214" s="106">
        <f t="shared" si="86"/>
        <v>202</v>
      </c>
      <c r="AB214" s="549">
        <f t="shared" si="99"/>
        <v>0</v>
      </c>
      <c r="AC214" s="544">
        <f t="shared" si="87"/>
        <v>0</v>
      </c>
      <c r="AD214" s="174">
        <f t="shared" si="83"/>
        <v>0</v>
      </c>
      <c r="AE214" s="8"/>
      <c r="AF214" s="885" t="str">
        <f t="shared" si="88"/>
        <v xml:space="preserve"> </v>
      </c>
      <c r="AG214" s="40">
        <f t="shared" si="89"/>
        <v>0</v>
      </c>
      <c r="AH214" s="40">
        <f t="shared" si="90"/>
        <v>0</v>
      </c>
      <c r="AR214" s="40">
        <f t="shared" si="91"/>
        <v>0</v>
      </c>
      <c r="AS214" s="40">
        <f t="shared" si="92"/>
        <v>0</v>
      </c>
      <c r="AT214" s="40">
        <f t="shared" si="93"/>
        <v>0</v>
      </c>
      <c r="AU214" s="40">
        <f t="shared" si="94"/>
        <v>0</v>
      </c>
      <c r="AX214" s="279">
        <f t="shared" si="95"/>
        <v>0</v>
      </c>
      <c r="AY214" s="279">
        <f t="shared" si="96"/>
        <v>0</v>
      </c>
      <c r="AZ214" s="40">
        <f t="shared" si="84"/>
        <v>0</v>
      </c>
      <c r="BB214" s="40">
        <f t="shared" si="100"/>
        <v>0</v>
      </c>
      <c r="BC214" s="397">
        <f t="shared" si="101"/>
        <v>0</v>
      </c>
      <c r="BD214" s="105">
        <f t="shared" si="97"/>
        <v>0</v>
      </c>
      <c r="BE214" s="105">
        <f t="shared" si="102"/>
        <v>0</v>
      </c>
      <c r="BF214" s="742">
        <f t="shared" si="85"/>
        <v>0</v>
      </c>
      <c r="BG214" s="89"/>
      <c r="BH214" s="9"/>
      <c r="BJ214" s="40">
        <f t="shared" si="103"/>
        <v>0</v>
      </c>
      <c r="BK214" s="40">
        <f t="shared" si="104"/>
        <v>1</v>
      </c>
      <c r="BL214" s="40">
        <f t="shared" si="105"/>
        <v>0</v>
      </c>
      <c r="BM214" s="40">
        <f t="shared" si="106"/>
        <v>0</v>
      </c>
      <c r="BN214" s="40">
        <f t="shared" si="107"/>
        <v>0</v>
      </c>
    </row>
    <row r="215" spans="1:66" x14ac:dyDescent="0.25">
      <c r="A215" s="379"/>
      <c r="B215" s="936"/>
      <c r="C215" s="272"/>
      <c r="D215" s="868"/>
      <c r="E215" s="873" t="str">
        <f t="shared" si="98"/>
        <v xml:space="preserve"> </v>
      </c>
      <c r="F215" s="130">
        <f t="shared" si="81"/>
        <v>0</v>
      </c>
      <c r="G215" s="128">
        <f t="shared" si="82"/>
        <v>203</v>
      </c>
      <c r="H215" s="127"/>
      <c r="I215" s="321"/>
      <c r="J215" s="97"/>
      <c r="K215" s="323"/>
      <c r="L215" s="322"/>
      <c r="M215" s="50"/>
      <c r="N215" s="87"/>
      <c r="O215" s="324"/>
      <c r="P215" s="98"/>
      <c r="Q215" s="98"/>
      <c r="R215" s="114"/>
      <c r="S215" s="753"/>
      <c r="T215" s="98"/>
      <c r="U215" s="98"/>
      <c r="V215" s="98"/>
      <c r="W215" s="99"/>
      <c r="X215" s="97"/>
      <c r="Y215" s="87"/>
      <c r="Z215" s="100"/>
      <c r="AA215" s="106">
        <f t="shared" si="86"/>
        <v>203</v>
      </c>
      <c r="AB215" s="549">
        <f t="shared" si="99"/>
        <v>0</v>
      </c>
      <c r="AC215" s="544">
        <f t="shared" si="87"/>
        <v>0</v>
      </c>
      <c r="AD215" s="174">
        <f t="shared" si="83"/>
        <v>0</v>
      </c>
      <c r="AE215" s="8"/>
      <c r="AF215" s="885" t="str">
        <f t="shared" si="88"/>
        <v xml:space="preserve"> </v>
      </c>
      <c r="AG215" s="40">
        <f t="shared" si="89"/>
        <v>0</v>
      </c>
      <c r="AH215" s="40">
        <f t="shared" si="90"/>
        <v>0</v>
      </c>
      <c r="AR215" s="40">
        <f t="shared" si="91"/>
        <v>0</v>
      </c>
      <c r="AS215" s="40">
        <f t="shared" si="92"/>
        <v>0</v>
      </c>
      <c r="AT215" s="40">
        <f t="shared" si="93"/>
        <v>0</v>
      </c>
      <c r="AU215" s="40">
        <f t="shared" si="94"/>
        <v>0</v>
      </c>
      <c r="AX215" s="279">
        <f t="shared" si="95"/>
        <v>0</v>
      </c>
      <c r="AY215" s="279">
        <f t="shared" si="96"/>
        <v>0</v>
      </c>
      <c r="AZ215" s="40">
        <f t="shared" si="84"/>
        <v>0</v>
      </c>
      <c r="BB215" s="40">
        <f t="shared" si="100"/>
        <v>0</v>
      </c>
      <c r="BC215" s="397">
        <f t="shared" si="101"/>
        <v>0</v>
      </c>
      <c r="BD215" s="105">
        <f t="shared" si="97"/>
        <v>0</v>
      </c>
      <c r="BE215" s="105">
        <f t="shared" si="102"/>
        <v>0</v>
      </c>
      <c r="BF215" s="742">
        <f t="shared" si="85"/>
        <v>0</v>
      </c>
      <c r="BG215" s="89"/>
      <c r="BH215" s="9"/>
      <c r="BJ215" s="40">
        <f t="shared" si="103"/>
        <v>0</v>
      </c>
      <c r="BK215" s="40">
        <f t="shared" si="104"/>
        <v>1</v>
      </c>
      <c r="BL215" s="40">
        <f t="shared" si="105"/>
        <v>0</v>
      </c>
      <c r="BM215" s="40">
        <f t="shared" si="106"/>
        <v>0</v>
      </c>
      <c r="BN215" s="40">
        <f t="shared" si="107"/>
        <v>0</v>
      </c>
    </row>
    <row r="216" spans="1:66" x14ac:dyDescent="0.25">
      <c r="A216" s="379"/>
      <c r="B216" s="936"/>
      <c r="C216" s="272"/>
      <c r="D216" s="868"/>
      <c r="E216" s="873" t="str">
        <f t="shared" si="98"/>
        <v xml:space="preserve"> </v>
      </c>
      <c r="F216" s="130">
        <f t="shared" si="81"/>
        <v>0</v>
      </c>
      <c r="G216" s="128">
        <f t="shared" si="82"/>
        <v>204</v>
      </c>
      <c r="H216" s="127"/>
      <c r="I216" s="321"/>
      <c r="J216" s="97"/>
      <c r="K216" s="323"/>
      <c r="L216" s="322"/>
      <c r="M216" s="50"/>
      <c r="N216" s="87"/>
      <c r="O216" s="324"/>
      <c r="P216" s="98"/>
      <c r="Q216" s="98"/>
      <c r="R216" s="114"/>
      <c r="S216" s="753"/>
      <c r="T216" s="98"/>
      <c r="U216" s="98"/>
      <c r="V216" s="98"/>
      <c r="W216" s="99"/>
      <c r="X216" s="97"/>
      <c r="Y216" s="87"/>
      <c r="Z216" s="100"/>
      <c r="AA216" s="106">
        <f t="shared" si="86"/>
        <v>204</v>
      </c>
      <c r="AB216" s="549">
        <f t="shared" si="99"/>
        <v>0</v>
      </c>
      <c r="AC216" s="544">
        <f t="shared" si="87"/>
        <v>0</v>
      </c>
      <c r="AD216" s="174">
        <f t="shared" si="83"/>
        <v>0</v>
      </c>
      <c r="AE216" s="8"/>
      <c r="AF216" s="885" t="str">
        <f t="shared" si="88"/>
        <v xml:space="preserve"> </v>
      </c>
      <c r="AG216" s="40">
        <f t="shared" si="89"/>
        <v>0</v>
      </c>
      <c r="AH216" s="40">
        <f t="shared" si="90"/>
        <v>0</v>
      </c>
      <c r="AR216" s="40">
        <f t="shared" si="91"/>
        <v>0</v>
      </c>
      <c r="AS216" s="40">
        <f t="shared" si="92"/>
        <v>0</v>
      </c>
      <c r="AT216" s="40">
        <f t="shared" si="93"/>
        <v>0</v>
      </c>
      <c r="AU216" s="40">
        <f t="shared" si="94"/>
        <v>0</v>
      </c>
      <c r="AX216" s="279">
        <f t="shared" si="95"/>
        <v>0</v>
      </c>
      <c r="AY216" s="279">
        <f t="shared" si="96"/>
        <v>0</v>
      </c>
      <c r="AZ216" s="40">
        <f t="shared" si="84"/>
        <v>0</v>
      </c>
      <c r="BB216" s="40">
        <f t="shared" si="100"/>
        <v>0</v>
      </c>
      <c r="BC216" s="397">
        <f t="shared" si="101"/>
        <v>0</v>
      </c>
      <c r="BD216" s="105">
        <f t="shared" si="97"/>
        <v>0</v>
      </c>
      <c r="BE216" s="105">
        <f t="shared" si="102"/>
        <v>0</v>
      </c>
      <c r="BF216" s="742">
        <f t="shared" si="85"/>
        <v>0</v>
      </c>
      <c r="BG216" s="89"/>
      <c r="BH216" s="9"/>
      <c r="BJ216" s="40">
        <f t="shared" si="103"/>
        <v>0</v>
      </c>
      <c r="BK216" s="40">
        <f t="shared" si="104"/>
        <v>1</v>
      </c>
      <c r="BL216" s="40">
        <f t="shared" si="105"/>
        <v>0</v>
      </c>
      <c r="BM216" s="40">
        <f t="shared" si="106"/>
        <v>0</v>
      </c>
      <c r="BN216" s="40">
        <f t="shared" si="107"/>
        <v>0</v>
      </c>
    </row>
    <row r="217" spans="1:66" x14ac:dyDescent="0.25">
      <c r="A217" s="379"/>
      <c r="B217" s="936"/>
      <c r="C217" s="272"/>
      <c r="D217" s="868"/>
      <c r="E217" s="873" t="str">
        <f t="shared" si="98"/>
        <v xml:space="preserve"> </v>
      </c>
      <c r="F217" s="130">
        <f t="shared" si="81"/>
        <v>0</v>
      </c>
      <c r="G217" s="128">
        <f t="shared" si="82"/>
        <v>205</v>
      </c>
      <c r="H217" s="127"/>
      <c r="I217" s="321"/>
      <c r="J217" s="97"/>
      <c r="K217" s="323"/>
      <c r="L217" s="322"/>
      <c r="M217" s="50"/>
      <c r="N217" s="87"/>
      <c r="O217" s="324"/>
      <c r="P217" s="98"/>
      <c r="Q217" s="98"/>
      <c r="R217" s="114"/>
      <c r="S217" s="753"/>
      <c r="T217" s="98"/>
      <c r="U217" s="98"/>
      <c r="V217" s="98"/>
      <c r="W217" s="99"/>
      <c r="X217" s="97"/>
      <c r="Y217" s="87"/>
      <c r="Z217" s="100"/>
      <c r="AA217" s="106">
        <f t="shared" si="86"/>
        <v>205</v>
      </c>
      <c r="AB217" s="549">
        <f t="shared" si="99"/>
        <v>0</v>
      </c>
      <c r="AC217" s="544">
        <f t="shared" si="87"/>
        <v>0</v>
      </c>
      <c r="AD217" s="174">
        <f t="shared" si="83"/>
        <v>0</v>
      </c>
      <c r="AE217" s="8"/>
      <c r="AF217" s="885" t="str">
        <f t="shared" si="88"/>
        <v xml:space="preserve"> </v>
      </c>
      <c r="AG217" s="40">
        <f t="shared" si="89"/>
        <v>0</v>
      </c>
      <c r="AH217" s="40">
        <f t="shared" si="90"/>
        <v>0</v>
      </c>
      <c r="AR217" s="40">
        <f t="shared" si="91"/>
        <v>0</v>
      </c>
      <c r="AS217" s="40">
        <f t="shared" si="92"/>
        <v>0</v>
      </c>
      <c r="AT217" s="40">
        <f t="shared" si="93"/>
        <v>0</v>
      </c>
      <c r="AU217" s="40">
        <f t="shared" si="94"/>
        <v>0</v>
      </c>
      <c r="AX217" s="279">
        <f t="shared" si="95"/>
        <v>0</v>
      </c>
      <c r="AY217" s="279">
        <f t="shared" si="96"/>
        <v>0</v>
      </c>
      <c r="AZ217" s="40">
        <f t="shared" si="84"/>
        <v>0</v>
      </c>
      <c r="BB217" s="40">
        <f t="shared" si="100"/>
        <v>0</v>
      </c>
      <c r="BC217" s="397">
        <f t="shared" si="101"/>
        <v>0</v>
      </c>
      <c r="BD217" s="105">
        <f t="shared" si="97"/>
        <v>0</v>
      </c>
      <c r="BE217" s="105">
        <f t="shared" si="102"/>
        <v>0</v>
      </c>
      <c r="BF217" s="742">
        <f t="shared" si="85"/>
        <v>0</v>
      </c>
      <c r="BG217" s="89"/>
      <c r="BH217" s="9"/>
      <c r="BJ217" s="40">
        <f t="shared" si="103"/>
        <v>0</v>
      </c>
      <c r="BK217" s="40">
        <f t="shared" si="104"/>
        <v>1</v>
      </c>
      <c r="BL217" s="40">
        <f t="shared" si="105"/>
        <v>0</v>
      </c>
      <c r="BM217" s="40">
        <f t="shared" si="106"/>
        <v>0</v>
      </c>
      <c r="BN217" s="40">
        <f t="shared" si="107"/>
        <v>0</v>
      </c>
    </row>
    <row r="218" spans="1:66" x14ac:dyDescent="0.25">
      <c r="A218" s="379"/>
      <c r="B218" s="936"/>
      <c r="C218" s="272"/>
      <c r="D218" s="868"/>
      <c r="E218" s="873" t="str">
        <f t="shared" si="98"/>
        <v xml:space="preserve"> </v>
      </c>
      <c r="F218" s="130">
        <f t="shared" si="81"/>
        <v>0</v>
      </c>
      <c r="G218" s="128">
        <f t="shared" si="82"/>
        <v>206</v>
      </c>
      <c r="H218" s="127"/>
      <c r="I218" s="321"/>
      <c r="J218" s="97"/>
      <c r="K218" s="323"/>
      <c r="L218" s="322"/>
      <c r="M218" s="50"/>
      <c r="N218" s="87"/>
      <c r="O218" s="324"/>
      <c r="P218" s="98"/>
      <c r="Q218" s="98"/>
      <c r="R218" s="114"/>
      <c r="S218" s="753"/>
      <c r="T218" s="98"/>
      <c r="U218" s="98"/>
      <c r="V218" s="98"/>
      <c r="W218" s="99"/>
      <c r="X218" s="97"/>
      <c r="Y218" s="87"/>
      <c r="Z218" s="100"/>
      <c r="AA218" s="106">
        <f t="shared" si="86"/>
        <v>206</v>
      </c>
      <c r="AB218" s="549">
        <f t="shared" si="99"/>
        <v>0</v>
      </c>
      <c r="AC218" s="544">
        <f t="shared" si="87"/>
        <v>0</v>
      </c>
      <c r="AD218" s="174">
        <f t="shared" si="83"/>
        <v>0</v>
      </c>
      <c r="AE218" s="8"/>
      <c r="AF218" s="885" t="str">
        <f t="shared" si="88"/>
        <v xml:space="preserve"> </v>
      </c>
      <c r="AG218" s="40">
        <f t="shared" si="89"/>
        <v>0</v>
      </c>
      <c r="AH218" s="40">
        <f t="shared" si="90"/>
        <v>0</v>
      </c>
      <c r="AR218" s="40">
        <f t="shared" si="91"/>
        <v>0</v>
      </c>
      <c r="AS218" s="40">
        <f t="shared" si="92"/>
        <v>0</v>
      </c>
      <c r="AT218" s="40">
        <f t="shared" si="93"/>
        <v>0</v>
      </c>
      <c r="AU218" s="40">
        <f t="shared" si="94"/>
        <v>0</v>
      </c>
      <c r="AX218" s="279">
        <f t="shared" si="95"/>
        <v>0</v>
      </c>
      <c r="AY218" s="279">
        <f t="shared" si="96"/>
        <v>0</v>
      </c>
      <c r="AZ218" s="40">
        <f t="shared" si="84"/>
        <v>0</v>
      </c>
      <c r="BB218" s="40">
        <f t="shared" si="100"/>
        <v>0</v>
      </c>
      <c r="BC218" s="397">
        <f t="shared" si="101"/>
        <v>0</v>
      </c>
      <c r="BD218" s="105">
        <f t="shared" si="97"/>
        <v>0</v>
      </c>
      <c r="BE218" s="105">
        <f t="shared" si="102"/>
        <v>0</v>
      </c>
      <c r="BF218" s="742">
        <f t="shared" si="85"/>
        <v>0</v>
      </c>
      <c r="BG218" s="89"/>
      <c r="BH218" s="9"/>
      <c r="BJ218" s="40">
        <f t="shared" si="103"/>
        <v>0</v>
      </c>
      <c r="BK218" s="40">
        <f t="shared" si="104"/>
        <v>1</v>
      </c>
      <c r="BL218" s="40">
        <f t="shared" si="105"/>
        <v>0</v>
      </c>
      <c r="BM218" s="40">
        <f t="shared" si="106"/>
        <v>0</v>
      </c>
      <c r="BN218" s="40">
        <f t="shared" si="107"/>
        <v>0</v>
      </c>
    </row>
    <row r="219" spans="1:66" x14ac:dyDescent="0.25">
      <c r="A219" s="379"/>
      <c r="B219" s="936"/>
      <c r="C219" s="272"/>
      <c r="D219" s="868"/>
      <c r="E219" s="873" t="str">
        <f t="shared" si="98"/>
        <v xml:space="preserve"> </v>
      </c>
      <c r="F219" s="130">
        <f t="shared" si="81"/>
        <v>0</v>
      </c>
      <c r="G219" s="128">
        <f t="shared" si="82"/>
        <v>207</v>
      </c>
      <c r="H219" s="127"/>
      <c r="I219" s="321"/>
      <c r="J219" s="97"/>
      <c r="K219" s="323"/>
      <c r="L219" s="322"/>
      <c r="M219" s="50"/>
      <c r="N219" s="87"/>
      <c r="O219" s="324"/>
      <c r="P219" s="98"/>
      <c r="Q219" s="98"/>
      <c r="R219" s="114"/>
      <c r="S219" s="753"/>
      <c r="T219" s="98"/>
      <c r="U219" s="98"/>
      <c r="V219" s="98"/>
      <c r="W219" s="99"/>
      <c r="X219" s="97"/>
      <c r="Y219" s="87"/>
      <c r="Z219" s="100"/>
      <c r="AA219" s="106">
        <f t="shared" si="86"/>
        <v>207</v>
      </c>
      <c r="AB219" s="549">
        <f t="shared" si="99"/>
        <v>0</v>
      </c>
      <c r="AC219" s="544">
        <f t="shared" si="87"/>
        <v>0</v>
      </c>
      <c r="AD219" s="174">
        <f t="shared" si="83"/>
        <v>0</v>
      </c>
      <c r="AE219" s="8"/>
      <c r="AF219" s="885" t="str">
        <f t="shared" si="88"/>
        <v xml:space="preserve"> </v>
      </c>
      <c r="AG219" s="40">
        <f t="shared" si="89"/>
        <v>0</v>
      </c>
      <c r="AH219" s="40">
        <f t="shared" si="90"/>
        <v>0</v>
      </c>
      <c r="AR219" s="40">
        <f t="shared" si="91"/>
        <v>0</v>
      </c>
      <c r="AS219" s="40">
        <f t="shared" si="92"/>
        <v>0</v>
      </c>
      <c r="AT219" s="40">
        <f t="shared" si="93"/>
        <v>0</v>
      </c>
      <c r="AU219" s="40">
        <f t="shared" si="94"/>
        <v>0</v>
      </c>
      <c r="AX219" s="279">
        <f t="shared" si="95"/>
        <v>0</v>
      </c>
      <c r="AY219" s="279">
        <f t="shared" si="96"/>
        <v>0</v>
      </c>
      <c r="AZ219" s="40">
        <f t="shared" si="84"/>
        <v>0</v>
      </c>
      <c r="BB219" s="40">
        <f t="shared" si="100"/>
        <v>0</v>
      </c>
      <c r="BC219" s="397">
        <f t="shared" si="101"/>
        <v>0</v>
      </c>
      <c r="BD219" s="105">
        <f t="shared" si="97"/>
        <v>0</v>
      </c>
      <c r="BE219" s="105">
        <f t="shared" si="102"/>
        <v>0</v>
      </c>
      <c r="BF219" s="742">
        <f t="shared" si="85"/>
        <v>0</v>
      </c>
      <c r="BG219" s="89"/>
      <c r="BH219" s="9"/>
      <c r="BJ219" s="40">
        <f t="shared" si="103"/>
        <v>0</v>
      </c>
      <c r="BK219" s="40">
        <f t="shared" si="104"/>
        <v>1</v>
      </c>
      <c r="BL219" s="40">
        <f t="shared" si="105"/>
        <v>0</v>
      </c>
      <c r="BM219" s="40">
        <f t="shared" si="106"/>
        <v>0</v>
      </c>
      <c r="BN219" s="40">
        <f t="shared" si="107"/>
        <v>0</v>
      </c>
    </row>
    <row r="220" spans="1:66" x14ac:dyDescent="0.25">
      <c r="A220" s="379"/>
      <c r="B220" s="936"/>
      <c r="C220" s="272"/>
      <c r="D220" s="868"/>
      <c r="E220" s="873" t="str">
        <f t="shared" si="98"/>
        <v xml:space="preserve"> </v>
      </c>
      <c r="F220" s="130">
        <f t="shared" si="81"/>
        <v>0</v>
      </c>
      <c r="G220" s="128">
        <f t="shared" si="82"/>
        <v>208</v>
      </c>
      <c r="H220" s="127"/>
      <c r="I220" s="321"/>
      <c r="J220" s="97"/>
      <c r="K220" s="323"/>
      <c r="L220" s="322"/>
      <c r="M220" s="50"/>
      <c r="N220" s="87"/>
      <c r="O220" s="324"/>
      <c r="P220" s="98"/>
      <c r="Q220" s="98"/>
      <c r="R220" s="114"/>
      <c r="S220" s="753"/>
      <c r="T220" s="98"/>
      <c r="U220" s="98"/>
      <c r="V220" s="98"/>
      <c r="W220" s="99"/>
      <c r="X220" s="97"/>
      <c r="Y220" s="87"/>
      <c r="Z220" s="100"/>
      <c r="AA220" s="106">
        <f t="shared" si="86"/>
        <v>208</v>
      </c>
      <c r="AB220" s="549">
        <f t="shared" si="99"/>
        <v>0</v>
      </c>
      <c r="AC220" s="544">
        <f t="shared" si="87"/>
        <v>0</v>
      </c>
      <c r="AD220" s="174">
        <f t="shared" si="83"/>
        <v>0</v>
      </c>
      <c r="AE220" s="8"/>
      <c r="AF220" s="885" t="str">
        <f t="shared" si="88"/>
        <v xml:space="preserve"> </v>
      </c>
      <c r="AG220" s="40">
        <f t="shared" si="89"/>
        <v>0</v>
      </c>
      <c r="AH220" s="40">
        <f t="shared" si="90"/>
        <v>0</v>
      </c>
      <c r="AR220" s="40">
        <f t="shared" si="91"/>
        <v>0</v>
      </c>
      <c r="AS220" s="40">
        <f t="shared" si="92"/>
        <v>0</v>
      </c>
      <c r="AT220" s="40">
        <f t="shared" si="93"/>
        <v>0</v>
      </c>
      <c r="AU220" s="40">
        <f t="shared" si="94"/>
        <v>0</v>
      </c>
      <c r="AX220" s="279">
        <f t="shared" si="95"/>
        <v>0</v>
      </c>
      <c r="AY220" s="279">
        <f t="shared" si="96"/>
        <v>0</v>
      </c>
      <c r="AZ220" s="40">
        <f t="shared" si="84"/>
        <v>0</v>
      </c>
      <c r="BB220" s="40">
        <f t="shared" si="100"/>
        <v>0</v>
      </c>
      <c r="BC220" s="397">
        <f t="shared" si="101"/>
        <v>0</v>
      </c>
      <c r="BD220" s="105">
        <f t="shared" si="97"/>
        <v>0</v>
      </c>
      <c r="BE220" s="105">
        <f t="shared" si="102"/>
        <v>0</v>
      </c>
      <c r="BF220" s="742">
        <f t="shared" si="85"/>
        <v>0</v>
      </c>
      <c r="BG220" s="89"/>
      <c r="BH220" s="9"/>
      <c r="BJ220" s="40">
        <f t="shared" si="103"/>
        <v>0</v>
      </c>
      <c r="BK220" s="40">
        <f t="shared" si="104"/>
        <v>1</v>
      </c>
      <c r="BL220" s="40">
        <f t="shared" si="105"/>
        <v>0</v>
      </c>
      <c r="BM220" s="40">
        <f t="shared" si="106"/>
        <v>0</v>
      </c>
      <c r="BN220" s="40">
        <f t="shared" si="107"/>
        <v>0</v>
      </c>
    </row>
    <row r="221" spans="1:66" x14ac:dyDescent="0.25">
      <c r="A221" s="379"/>
      <c r="B221" s="936"/>
      <c r="C221" s="272"/>
      <c r="D221" s="868"/>
      <c r="E221" s="873" t="str">
        <f t="shared" si="98"/>
        <v xml:space="preserve"> </v>
      </c>
      <c r="F221" s="130">
        <f t="shared" si="81"/>
        <v>0</v>
      </c>
      <c r="G221" s="128">
        <f t="shared" si="82"/>
        <v>209</v>
      </c>
      <c r="H221" s="127"/>
      <c r="I221" s="321"/>
      <c r="J221" s="97"/>
      <c r="K221" s="323"/>
      <c r="L221" s="322"/>
      <c r="M221" s="50"/>
      <c r="N221" s="87"/>
      <c r="O221" s="324"/>
      <c r="P221" s="98"/>
      <c r="Q221" s="98"/>
      <c r="R221" s="114"/>
      <c r="S221" s="753"/>
      <c r="T221" s="98"/>
      <c r="U221" s="98"/>
      <c r="V221" s="98"/>
      <c r="W221" s="99"/>
      <c r="X221" s="97"/>
      <c r="Y221" s="87"/>
      <c r="Z221" s="100"/>
      <c r="AA221" s="106">
        <f t="shared" si="86"/>
        <v>209</v>
      </c>
      <c r="AB221" s="549">
        <f t="shared" si="99"/>
        <v>0</v>
      </c>
      <c r="AC221" s="544">
        <f t="shared" si="87"/>
        <v>0</v>
      </c>
      <c r="AD221" s="174">
        <f t="shared" si="83"/>
        <v>0</v>
      </c>
      <c r="AE221" s="8"/>
      <c r="AF221" s="885" t="str">
        <f t="shared" si="88"/>
        <v xml:space="preserve"> </v>
      </c>
      <c r="AG221" s="40">
        <f t="shared" si="89"/>
        <v>0</v>
      </c>
      <c r="AH221" s="40">
        <f t="shared" si="90"/>
        <v>0</v>
      </c>
      <c r="AR221" s="40">
        <f t="shared" si="91"/>
        <v>0</v>
      </c>
      <c r="AS221" s="40">
        <f t="shared" si="92"/>
        <v>0</v>
      </c>
      <c r="AT221" s="40">
        <f t="shared" si="93"/>
        <v>0</v>
      </c>
      <c r="AU221" s="40">
        <f t="shared" si="94"/>
        <v>0</v>
      </c>
      <c r="AX221" s="279">
        <f t="shared" si="95"/>
        <v>0</v>
      </c>
      <c r="AY221" s="279">
        <f t="shared" si="96"/>
        <v>0</v>
      </c>
      <c r="AZ221" s="40">
        <f t="shared" si="84"/>
        <v>0</v>
      </c>
      <c r="BB221" s="40">
        <f t="shared" si="100"/>
        <v>0</v>
      </c>
      <c r="BC221" s="397">
        <f t="shared" si="101"/>
        <v>0</v>
      </c>
      <c r="BD221" s="105">
        <f t="shared" si="97"/>
        <v>0</v>
      </c>
      <c r="BE221" s="105">
        <f t="shared" si="102"/>
        <v>0</v>
      </c>
      <c r="BF221" s="742">
        <f t="shared" si="85"/>
        <v>0</v>
      </c>
      <c r="BG221" s="89"/>
      <c r="BH221" s="9"/>
      <c r="BJ221" s="40">
        <f t="shared" si="103"/>
        <v>0</v>
      </c>
      <c r="BK221" s="40">
        <f t="shared" si="104"/>
        <v>1</v>
      </c>
      <c r="BL221" s="40">
        <f t="shared" si="105"/>
        <v>0</v>
      </c>
      <c r="BM221" s="40">
        <f t="shared" si="106"/>
        <v>0</v>
      </c>
      <c r="BN221" s="40">
        <f t="shared" si="107"/>
        <v>0</v>
      </c>
    </row>
    <row r="222" spans="1:66" x14ac:dyDescent="0.25">
      <c r="A222" s="379"/>
      <c r="B222" s="936"/>
      <c r="C222" s="272"/>
      <c r="D222" s="868"/>
      <c r="E222" s="873" t="str">
        <f t="shared" si="98"/>
        <v xml:space="preserve"> </v>
      </c>
      <c r="F222" s="130">
        <f t="shared" si="81"/>
        <v>0</v>
      </c>
      <c r="G222" s="128">
        <f t="shared" si="82"/>
        <v>210</v>
      </c>
      <c r="H222" s="127"/>
      <c r="I222" s="321"/>
      <c r="J222" s="97"/>
      <c r="K222" s="323"/>
      <c r="L222" s="322"/>
      <c r="M222" s="50"/>
      <c r="N222" s="87"/>
      <c r="O222" s="324"/>
      <c r="P222" s="98"/>
      <c r="Q222" s="98"/>
      <c r="R222" s="114"/>
      <c r="S222" s="753"/>
      <c r="T222" s="98"/>
      <c r="U222" s="98"/>
      <c r="V222" s="98"/>
      <c r="W222" s="99"/>
      <c r="X222" s="97"/>
      <c r="Y222" s="87"/>
      <c r="Z222" s="100"/>
      <c r="AA222" s="106">
        <f t="shared" si="86"/>
        <v>210</v>
      </c>
      <c r="AB222" s="549">
        <f t="shared" si="99"/>
        <v>0</v>
      </c>
      <c r="AC222" s="544">
        <f t="shared" si="87"/>
        <v>0</v>
      </c>
      <c r="AD222" s="174">
        <f t="shared" si="83"/>
        <v>0</v>
      </c>
      <c r="AE222" s="8"/>
      <c r="AF222" s="885" t="str">
        <f t="shared" si="88"/>
        <v xml:space="preserve"> </v>
      </c>
      <c r="AG222" s="40">
        <f t="shared" si="89"/>
        <v>0</v>
      </c>
      <c r="AH222" s="40">
        <f t="shared" si="90"/>
        <v>0</v>
      </c>
      <c r="AR222" s="40">
        <f t="shared" si="91"/>
        <v>0</v>
      </c>
      <c r="AS222" s="40">
        <f t="shared" si="92"/>
        <v>0</v>
      </c>
      <c r="AT222" s="40">
        <f t="shared" si="93"/>
        <v>0</v>
      </c>
      <c r="AU222" s="40">
        <f t="shared" si="94"/>
        <v>0</v>
      </c>
      <c r="AX222" s="279">
        <f t="shared" si="95"/>
        <v>0</v>
      </c>
      <c r="AY222" s="279">
        <f t="shared" si="96"/>
        <v>0</v>
      </c>
      <c r="AZ222" s="40">
        <f t="shared" si="84"/>
        <v>0</v>
      </c>
      <c r="BB222" s="40">
        <f t="shared" si="100"/>
        <v>0</v>
      </c>
      <c r="BC222" s="397">
        <f t="shared" si="101"/>
        <v>0</v>
      </c>
      <c r="BD222" s="105">
        <f t="shared" si="97"/>
        <v>0</v>
      </c>
      <c r="BE222" s="105">
        <f t="shared" si="102"/>
        <v>0</v>
      </c>
      <c r="BF222" s="742">
        <f t="shared" si="85"/>
        <v>0</v>
      </c>
      <c r="BG222" s="89"/>
      <c r="BH222" s="9"/>
      <c r="BJ222" s="40">
        <f t="shared" si="103"/>
        <v>0</v>
      </c>
      <c r="BK222" s="40">
        <f t="shared" si="104"/>
        <v>1</v>
      </c>
      <c r="BL222" s="40">
        <f t="shared" si="105"/>
        <v>0</v>
      </c>
      <c r="BM222" s="40">
        <f t="shared" si="106"/>
        <v>0</v>
      </c>
      <c r="BN222" s="40">
        <f t="shared" si="107"/>
        <v>0</v>
      </c>
    </row>
    <row r="223" spans="1:66" x14ac:dyDescent="0.25">
      <c r="A223" s="379"/>
      <c r="B223" s="936"/>
      <c r="C223" s="272"/>
      <c r="D223" s="868"/>
      <c r="E223" s="873" t="str">
        <f t="shared" si="98"/>
        <v xml:space="preserve"> </v>
      </c>
      <c r="F223" s="130">
        <f t="shared" si="81"/>
        <v>0</v>
      </c>
      <c r="G223" s="128">
        <f t="shared" si="82"/>
        <v>211</v>
      </c>
      <c r="H223" s="127"/>
      <c r="I223" s="321"/>
      <c r="J223" s="97"/>
      <c r="K223" s="323"/>
      <c r="L223" s="322"/>
      <c r="M223" s="50"/>
      <c r="N223" s="87"/>
      <c r="O223" s="324"/>
      <c r="P223" s="98"/>
      <c r="Q223" s="98"/>
      <c r="R223" s="114"/>
      <c r="S223" s="753"/>
      <c r="T223" s="98"/>
      <c r="U223" s="98"/>
      <c r="V223" s="98"/>
      <c r="W223" s="99"/>
      <c r="X223" s="97"/>
      <c r="Y223" s="87"/>
      <c r="Z223" s="100"/>
      <c r="AA223" s="106">
        <f t="shared" si="86"/>
        <v>211</v>
      </c>
      <c r="AB223" s="549">
        <f t="shared" si="99"/>
        <v>0</v>
      </c>
      <c r="AC223" s="544">
        <f t="shared" si="87"/>
        <v>0</v>
      </c>
      <c r="AD223" s="174">
        <f t="shared" si="83"/>
        <v>0</v>
      </c>
      <c r="AE223" s="8"/>
      <c r="AF223" s="885" t="str">
        <f t="shared" si="88"/>
        <v xml:space="preserve"> </v>
      </c>
      <c r="AG223" s="40">
        <f t="shared" si="89"/>
        <v>0</v>
      </c>
      <c r="AH223" s="40">
        <f t="shared" si="90"/>
        <v>0</v>
      </c>
      <c r="AR223" s="40">
        <f t="shared" si="91"/>
        <v>0</v>
      </c>
      <c r="AS223" s="40">
        <f t="shared" si="92"/>
        <v>0</v>
      </c>
      <c r="AT223" s="40">
        <f t="shared" si="93"/>
        <v>0</v>
      </c>
      <c r="AU223" s="40">
        <f t="shared" si="94"/>
        <v>0</v>
      </c>
      <c r="AX223" s="279">
        <f t="shared" si="95"/>
        <v>0</v>
      </c>
      <c r="AY223" s="279">
        <f t="shared" si="96"/>
        <v>0</v>
      </c>
      <c r="AZ223" s="40">
        <f t="shared" si="84"/>
        <v>0</v>
      </c>
      <c r="BB223" s="40">
        <f t="shared" si="100"/>
        <v>0</v>
      </c>
      <c r="BC223" s="397">
        <f t="shared" si="101"/>
        <v>0</v>
      </c>
      <c r="BD223" s="105">
        <f t="shared" si="97"/>
        <v>0</v>
      </c>
      <c r="BE223" s="105">
        <f t="shared" si="102"/>
        <v>0</v>
      </c>
      <c r="BF223" s="742">
        <f t="shared" si="85"/>
        <v>0</v>
      </c>
      <c r="BG223" s="89"/>
      <c r="BH223" s="9"/>
      <c r="BJ223" s="40">
        <f t="shared" si="103"/>
        <v>0</v>
      </c>
      <c r="BK223" s="40">
        <f t="shared" si="104"/>
        <v>1</v>
      </c>
      <c r="BL223" s="40">
        <f t="shared" si="105"/>
        <v>0</v>
      </c>
      <c r="BM223" s="40">
        <f t="shared" si="106"/>
        <v>0</v>
      </c>
      <c r="BN223" s="40">
        <f t="shared" si="107"/>
        <v>0</v>
      </c>
    </row>
    <row r="224" spans="1:66" x14ac:dyDescent="0.25">
      <c r="A224" s="379"/>
      <c r="B224" s="936"/>
      <c r="C224" s="272"/>
      <c r="D224" s="868"/>
      <c r="E224" s="873" t="str">
        <f t="shared" si="98"/>
        <v xml:space="preserve"> </v>
      </c>
      <c r="F224" s="130">
        <f t="shared" si="81"/>
        <v>0</v>
      </c>
      <c r="G224" s="128">
        <f t="shared" si="82"/>
        <v>212</v>
      </c>
      <c r="H224" s="127"/>
      <c r="I224" s="321"/>
      <c r="J224" s="97"/>
      <c r="K224" s="323"/>
      <c r="L224" s="322"/>
      <c r="M224" s="50"/>
      <c r="N224" s="87"/>
      <c r="O224" s="324"/>
      <c r="P224" s="98"/>
      <c r="Q224" s="98"/>
      <c r="R224" s="114"/>
      <c r="S224" s="753"/>
      <c r="T224" s="98"/>
      <c r="U224" s="98"/>
      <c r="V224" s="98"/>
      <c r="W224" s="99"/>
      <c r="X224" s="97"/>
      <c r="Y224" s="87"/>
      <c r="Z224" s="100"/>
      <c r="AA224" s="106">
        <f t="shared" si="86"/>
        <v>212</v>
      </c>
      <c r="AB224" s="549">
        <f t="shared" si="99"/>
        <v>0</v>
      </c>
      <c r="AC224" s="544">
        <f t="shared" si="87"/>
        <v>0</v>
      </c>
      <c r="AD224" s="174">
        <f t="shared" si="83"/>
        <v>0</v>
      </c>
      <c r="AE224" s="8"/>
      <c r="AF224" s="885" t="str">
        <f t="shared" si="88"/>
        <v xml:space="preserve"> </v>
      </c>
      <c r="AG224" s="40">
        <f t="shared" si="89"/>
        <v>0</v>
      </c>
      <c r="AH224" s="40">
        <f t="shared" si="90"/>
        <v>0</v>
      </c>
      <c r="AR224" s="40">
        <f t="shared" si="91"/>
        <v>0</v>
      </c>
      <c r="AS224" s="40">
        <f t="shared" si="92"/>
        <v>0</v>
      </c>
      <c r="AT224" s="40">
        <f t="shared" si="93"/>
        <v>0</v>
      </c>
      <c r="AU224" s="40">
        <f t="shared" si="94"/>
        <v>0</v>
      </c>
      <c r="AX224" s="279">
        <f t="shared" si="95"/>
        <v>0</v>
      </c>
      <c r="AY224" s="279">
        <f t="shared" si="96"/>
        <v>0</v>
      </c>
      <c r="AZ224" s="40">
        <f t="shared" si="84"/>
        <v>0</v>
      </c>
      <c r="BB224" s="40">
        <f t="shared" si="100"/>
        <v>0</v>
      </c>
      <c r="BC224" s="397">
        <f t="shared" si="101"/>
        <v>0</v>
      </c>
      <c r="BD224" s="105">
        <f t="shared" si="97"/>
        <v>0</v>
      </c>
      <c r="BE224" s="105">
        <f t="shared" si="102"/>
        <v>0</v>
      </c>
      <c r="BF224" s="742">
        <f t="shared" si="85"/>
        <v>0</v>
      </c>
      <c r="BG224" s="89"/>
      <c r="BH224" s="9"/>
      <c r="BJ224" s="40">
        <f t="shared" si="103"/>
        <v>0</v>
      </c>
      <c r="BK224" s="40">
        <f t="shared" si="104"/>
        <v>1</v>
      </c>
      <c r="BL224" s="40">
        <f t="shared" si="105"/>
        <v>0</v>
      </c>
      <c r="BM224" s="40">
        <f t="shared" si="106"/>
        <v>0</v>
      </c>
      <c r="BN224" s="40">
        <f t="shared" si="107"/>
        <v>0</v>
      </c>
    </row>
    <row r="225" spans="1:66" x14ac:dyDescent="0.25">
      <c r="A225" s="379"/>
      <c r="B225" s="936"/>
      <c r="C225" s="272"/>
      <c r="D225" s="868"/>
      <c r="E225" s="873" t="str">
        <f t="shared" si="98"/>
        <v xml:space="preserve"> </v>
      </c>
      <c r="F225" s="130">
        <f t="shared" si="81"/>
        <v>0</v>
      </c>
      <c r="G225" s="128">
        <f t="shared" si="82"/>
        <v>213</v>
      </c>
      <c r="H225" s="127"/>
      <c r="I225" s="321"/>
      <c r="J225" s="97"/>
      <c r="K225" s="323"/>
      <c r="L225" s="322"/>
      <c r="M225" s="50"/>
      <c r="N225" s="87"/>
      <c r="O225" s="324"/>
      <c r="P225" s="98"/>
      <c r="Q225" s="98"/>
      <c r="R225" s="114"/>
      <c r="S225" s="753"/>
      <c r="T225" s="98"/>
      <c r="U225" s="98"/>
      <c r="V225" s="98"/>
      <c r="W225" s="99"/>
      <c r="X225" s="97"/>
      <c r="Y225" s="87"/>
      <c r="Z225" s="100"/>
      <c r="AA225" s="106">
        <f t="shared" si="86"/>
        <v>213</v>
      </c>
      <c r="AB225" s="549">
        <f t="shared" si="99"/>
        <v>0</v>
      </c>
      <c r="AC225" s="544">
        <f t="shared" si="87"/>
        <v>0</v>
      </c>
      <c r="AD225" s="174">
        <f t="shared" si="83"/>
        <v>0</v>
      </c>
      <c r="AE225" s="8"/>
      <c r="AF225" s="885" t="str">
        <f t="shared" si="88"/>
        <v xml:space="preserve"> </v>
      </c>
      <c r="AG225" s="40">
        <f t="shared" si="89"/>
        <v>0</v>
      </c>
      <c r="AH225" s="40">
        <f t="shared" si="90"/>
        <v>0</v>
      </c>
      <c r="AR225" s="40">
        <f t="shared" si="91"/>
        <v>0</v>
      </c>
      <c r="AS225" s="40">
        <f t="shared" si="92"/>
        <v>0</v>
      </c>
      <c r="AT225" s="40">
        <f t="shared" si="93"/>
        <v>0</v>
      </c>
      <c r="AU225" s="40">
        <f t="shared" si="94"/>
        <v>0</v>
      </c>
      <c r="AX225" s="279">
        <f t="shared" si="95"/>
        <v>0</v>
      </c>
      <c r="AY225" s="279">
        <f t="shared" si="96"/>
        <v>0</v>
      </c>
      <c r="AZ225" s="40">
        <f t="shared" si="84"/>
        <v>0</v>
      </c>
      <c r="BB225" s="40">
        <f t="shared" si="100"/>
        <v>0</v>
      </c>
      <c r="BC225" s="397">
        <f t="shared" si="101"/>
        <v>0</v>
      </c>
      <c r="BD225" s="105">
        <f t="shared" si="97"/>
        <v>0</v>
      </c>
      <c r="BE225" s="105">
        <f t="shared" si="102"/>
        <v>0</v>
      </c>
      <c r="BF225" s="742">
        <f t="shared" si="85"/>
        <v>0</v>
      </c>
      <c r="BG225" s="89"/>
      <c r="BH225" s="9"/>
      <c r="BJ225" s="40">
        <f t="shared" si="103"/>
        <v>0</v>
      </c>
      <c r="BK225" s="40">
        <f t="shared" si="104"/>
        <v>1</v>
      </c>
      <c r="BL225" s="40">
        <f t="shared" si="105"/>
        <v>0</v>
      </c>
      <c r="BM225" s="40">
        <f t="shared" si="106"/>
        <v>0</v>
      </c>
      <c r="BN225" s="40">
        <f t="shared" si="107"/>
        <v>0</v>
      </c>
    </row>
    <row r="226" spans="1:66" x14ac:dyDescent="0.25">
      <c r="A226" s="379"/>
      <c r="B226" s="936"/>
      <c r="C226" s="272"/>
      <c r="D226" s="868"/>
      <c r="E226" s="873" t="str">
        <f t="shared" si="98"/>
        <v xml:space="preserve"> </v>
      </c>
      <c r="F226" s="130">
        <f t="shared" si="81"/>
        <v>0</v>
      </c>
      <c r="G226" s="128">
        <f t="shared" si="82"/>
        <v>214</v>
      </c>
      <c r="H226" s="127"/>
      <c r="I226" s="321"/>
      <c r="J226" s="97"/>
      <c r="K226" s="323"/>
      <c r="L226" s="322"/>
      <c r="M226" s="50"/>
      <c r="N226" s="87"/>
      <c r="O226" s="324"/>
      <c r="P226" s="98"/>
      <c r="Q226" s="98"/>
      <c r="R226" s="114"/>
      <c r="S226" s="753"/>
      <c r="T226" s="98"/>
      <c r="U226" s="98"/>
      <c r="V226" s="98"/>
      <c r="W226" s="99"/>
      <c r="X226" s="97"/>
      <c r="Y226" s="87"/>
      <c r="Z226" s="100"/>
      <c r="AA226" s="106">
        <f t="shared" si="86"/>
        <v>214</v>
      </c>
      <c r="AB226" s="549">
        <f t="shared" si="99"/>
        <v>0</v>
      </c>
      <c r="AC226" s="544">
        <f t="shared" si="87"/>
        <v>0</v>
      </c>
      <c r="AD226" s="174">
        <f t="shared" si="83"/>
        <v>0</v>
      </c>
      <c r="AE226" s="8"/>
      <c r="AF226" s="885" t="str">
        <f t="shared" si="88"/>
        <v xml:space="preserve"> </v>
      </c>
      <c r="AG226" s="40">
        <f t="shared" si="89"/>
        <v>0</v>
      </c>
      <c r="AH226" s="40">
        <f t="shared" si="90"/>
        <v>0</v>
      </c>
      <c r="AR226" s="40">
        <f t="shared" si="91"/>
        <v>0</v>
      </c>
      <c r="AS226" s="40">
        <f t="shared" si="92"/>
        <v>0</v>
      </c>
      <c r="AT226" s="40">
        <f t="shared" si="93"/>
        <v>0</v>
      </c>
      <c r="AU226" s="40">
        <f t="shared" si="94"/>
        <v>0</v>
      </c>
      <c r="AX226" s="279">
        <f t="shared" si="95"/>
        <v>0</v>
      </c>
      <c r="AY226" s="279">
        <f t="shared" si="96"/>
        <v>0</v>
      </c>
      <c r="AZ226" s="40">
        <f t="shared" si="84"/>
        <v>0</v>
      </c>
      <c r="BB226" s="40">
        <f t="shared" si="100"/>
        <v>0</v>
      </c>
      <c r="BC226" s="397">
        <f t="shared" si="101"/>
        <v>0</v>
      </c>
      <c r="BD226" s="105">
        <f t="shared" si="97"/>
        <v>0</v>
      </c>
      <c r="BE226" s="105">
        <f t="shared" si="102"/>
        <v>0</v>
      </c>
      <c r="BF226" s="742">
        <f t="shared" si="85"/>
        <v>0</v>
      </c>
      <c r="BG226" s="89"/>
      <c r="BH226" s="9"/>
      <c r="BJ226" s="40">
        <f t="shared" si="103"/>
        <v>0</v>
      </c>
      <c r="BK226" s="40">
        <f t="shared" si="104"/>
        <v>1</v>
      </c>
      <c r="BL226" s="40">
        <f t="shared" si="105"/>
        <v>0</v>
      </c>
      <c r="BM226" s="40">
        <f t="shared" si="106"/>
        <v>0</v>
      </c>
      <c r="BN226" s="40">
        <f t="shared" si="107"/>
        <v>0</v>
      </c>
    </row>
    <row r="227" spans="1:66" x14ac:dyDescent="0.25">
      <c r="A227" s="379"/>
      <c r="B227" s="936"/>
      <c r="C227" s="272"/>
      <c r="D227" s="868"/>
      <c r="E227" s="873" t="str">
        <f t="shared" si="98"/>
        <v xml:space="preserve"> </v>
      </c>
      <c r="F227" s="130">
        <f t="shared" si="81"/>
        <v>0</v>
      </c>
      <c r="G227" s="128">
        <f t="shared" si="82"/>
        <v>215</v>
      </c>
      <c r="H227" s="127"/>
      <c r="I227" s="321"/>
      <c r="J227" s="97"/>
      <c r="K227" s="323"/>
      <c r="L227" s="322"/>
      <c r="M227" s="50"/>
      <c r="N227" s="87"/>
      <c r="O227" s="324"/>
      <c r="P227" s="98"/>
      <c r="Q227" s="98"/>
      <c r="R227" s="114"/>
      <c r="S227" s="753"/>
      <c r="T227" s="98"/>
      <c r="U227" s="98"/>
      <c r="V227" s="98"/>
      <c r="W227" s="99"/>
      <c r="X227" s="97"/>
      <c r="Y227" s="87"/>
      <c r="Z227" s="100"/>
      <c r="AA227" s="106">
        <f t="shared" si="86"/>
        <v>215</v>
      </c>
      <c r="AB227" s="549">
        <f t="shared" si="99"/>
        <v>0</v>
      </c>
      <c r="AC227" s="544">
        <f t="shared" si="87"/>
        <v>0</v>
      </c>
      <c r="AD227" s="174">
        <f t="shared" si="83"/>
        <v>0</v>
      </c>
      <c r="AE227" s="8"/>
      <c r="AF227" s="885" t="str">
        <f t="shared" si="88"/>
        <v xml:space="preserve"> </v>
      </c>
      <c r="AG227" s="40">
        <f t="shared" si="89"/>
        <v>0</v>
      </c>
      <c r="AH227" s="40">
        <f t="shared" si="90"/>
        <v>0</v>
      </c>
      <c r="AR227" s="40">
        <f t="shared" si="91"/>
        <v>0</v>
      </c>
      <c r="AS227" s="40">
        <f t="shared" si="92"/>
        <v>0</v>
      </c>
      <c r="AT227" s="40">
        <f t="shared" si="93"/>
        <v>0</v>
      </c>
      <c r="AU227" s="40">
        <f t="shared" si="94"/>
        <v>0</v>
      </c>
      <c r="AX227" s="279">
        <f t="shared" si="95"/>
        <v>0</v>
      </c>
      <c r="AY227" s="279">
        <f t="shared" si="96"/>
        <v>0</v>
      </c>
      <c r="AZ227" s="40">
        <f t="shared" si="84"/>
        <v>0</v>
      </c>
      <c r="BB227" s="40">
        <f t="shared" si="100"/>
        <v>0</v>
      </c>
      <c r="BC227" s="397">
        <f t="shared" si="101"/>
        <v>0</v>
      </c>
      <c r="BD227" s="105">
        <f t="shared" si="97"/>
        <v>0</v>
      </c>
      <c r="BE227" s="105">
        <f t="shared" si="102"/>
        <v>0</v>
      </c>
      <c r="BF227" s="742">
        <f t="shared" si="85"/>
        <v>0</v>
      </c>
      <c r="BG227" s="89"/>
      <c r="BH227" s="9"/>
      <c r="BJ227" s="40">
        <f t="shared" si="103"/>
        <v>0</v>
      </c>
      <c r="BK227" s="40">
        <f t="shared" si="104"/>
        <v>1</v>
      </c>
      <c r="BL227" s="40">
        <f t="shared" si="105"/>
        <v>0</v>
      </c>
      <c r="BM227" s="40">
        <f t="shared" si="106"/>
        <v>0</v>
      </c>
      <c r="BN227" s="40">
        <f t="shared" si="107"/>
        <v>0</v>
      </c>
    </row>
    <row r="228" spans="1:66" x14ac:dyDescent="0.25">
      <c r="A228" s="379"/>
      <c r="B228" s="936"/>
      <c r="C228" s="272"/>
      <c r="D228" s="868"/>
      <c r="E228" s="873" t="str">
        <f t="shared" si="98"/>
        <v xml:space="preserve"> </v>
      </c>
      <c r="F228" s="130">
        <f t="shared" si="81"/>
        <v>0</v>
      </c>
      <c r="G228" s="128">
        <f t="shared" si="82"/>
        <v>216</v>
      </c>
      <c r="H228" s="127"/>
      <c r="I228" s="321"/>
      <c r="J228" s="97"/>
      <c r="K228" s="323"/>
      <c r="L228" s="322"/>
      <c r="M228" s="50"/>
      <c r="N228" s="87"/>
      <c r="O228" s="324"/>
      <c r="P228" s="98"/>
      <c r="Q228" s="98"/>
      <c r="R228" s="114"/>
      <c r="S228" s="753"/>
      <c r="T228" s="98"/>
      <c r="U228" s="98"/>
      <c r="V228" s="98"/>
      <c r="W228" s="99"/>
      <c r="X228" s="97"/>
      <c r="Y228" s="87"/>
      <c r="Z228" s="100"/>
      <c r="AA228" s="106">
        <f t="shared" si="86"/>
        <v>216</v>
      </c>
      <c r="AB228" s="549">
        <f t="shared" si="99"/>
        <v>0</v>
      </c>
      <c r="AC228" s="544">
        <f t="shared" si="87"/>
        <v>0</v>
      </c>
      <c r="AD228" s="174">
        <f t="shared" si="83"/>
        <v>0</v>
      </c>
      <c r="AE228" s="8"/>
      <c r="AF228" s="885" t="str">
        <f t="shared" si="88"/>
        <v xml:space="preserve"> </v>
      </c>
      <c r="AG228" s="40">
        <f t="shared" si="89"/>
        <v>0</v>
      </c>
      <c r="AH228" s="40">
        <f t="shared" si="90"/>
        <v>0</v>
      </c>
      <c r="AR228" s="40">
        <f t="shared" si="91"/>
        <v>0</v>
      </c>
      <c r="AS228" s="40">
        <f t="shared" si="92"/>
        <v>0</v>
      </c>
      <c r="AT228" s="40">
        <f t="shared" si="93"/>
        <v>0</v>
      </c>
      <c r="AU228" s="40">
        <f t="shared" si="94"/>
        <v>0</v>
      </c>
      <c r="AX228" s="279">
        <f t="shared" si="95"/>
        <v>0</v>
      </c>
      <c r="AY228" s="279">
        <f t="shared" si="96"/>
        <v>0</v>
      </c>
      <c r="AZ228" s="40">
        <f t="shared" si="84"/>
        <v>0</v>
      </c>
      <c r="BB228" s="40">
        <f t="shared" si="100"/>
        <v>0</v>
      </c>
      <c r="BC228" s="397">
        <f t="shared" si="101"/>
        <v>0</v>
      </c>
      <c r="BD228" s="105">
        <f t="shared" si="97"/>
        <v>0</v>
      </c>
      <c r="BE228" s="105">
        <f t="shared" si="102"/>
        <v>0</v>
      </c>
      <c r="BF228" s="742">
        <f t="shared" si="85"/>
        <v>0</v>
      </c>
      <c r="BG228" s="89"/>
      <c r="BH228" s="9"/>
      <c r="BJ228" s="40">
        <f t="shared" si="103"/>
        <v>0</v>
      </c>
      <c r="BK228" s="40">
        <f t="shared" si="104"/>
        <v>1</v>
      </c>
      <c r="BL228" s="40">
        <f t="shared" si="105"/>
        <v>0</v>
      </c>
      <c r="BM228" s="40">
        <f t="shared" si="106"/>
        <v>0</v>
      </c>
      <c r="BN228" s="40">
        <f t="shared" si="107"/>
        <v>0</v>
      </c>
    </row>
    <row r="229" spans="1:66" x14ac:dyDescent="0.25">
      <c r="A229" s="379"/>
      <c r="B229" s="936"/>
      <c r="C229" s="272"/>
      <c r="D229" s="868"/>
      <c r="E229" s="873" t="str">
        <f t="shared" si="98"/>
        <v xml:space="preserve"> </v>
      </c>
      <c r="F229" s="130">
        <f t="shared" si="81"/>
        <v>0</v>
      </c>
      <c r="G229" s="128">
        <f t="shared" si="82"/>
        <v>217</v>
      </c>
      <c r="H229" s="127"/>
      <c r="I229" s="321"/>
      <c r="J229" s="97"/>
      <c r="K229" s="323"/>
      <c r="L229" s="322"/>
      <c r="M229" s="50"/>
      <c r="N229" s="87"/>
      <c r="O229" s="324"/>
      <c r="P229" s="98"/>
      <c r="Q229" s="98"/>
      <c r="R229" s="114"/>
      <c r="S229" s="753"/>
      <c r="T229" s="98"/>
      <c r="U229" s="98"/>
      <c r="V229" s="98"/>
      <c r="W229" s="99"/>
      <c r="X229" s="97"/>
      <c r="Y229" s="87"/>
      <c r="Z229" s="100"/>
      <c r="AA229" s="106">
        <f t="shared" si="86"/>
        <v>217</v>
      </c>
      <c r="AB229" s="549">
        <f t="shared" si="99"/>
        <v>0</v>
      </c>
      <c r="AC229" s="544">
        <f t="shared" si="87"/>
        <v>0</v>
      </c>
      <c r="AD229" s="174">
        <f t="shared" si="83"/>
        <v>0</v>
      </c>
      <c r="AE229" s="8"/>
      <c r="AF229" s="885" t="str">
        <f t="shared" si="88"/>
        <v xml:space="preserve"> </v>
      </c>
      <c r="AG229" s="40">
        <f t="shared" si="89"/>
        <v>0</v>
      </c>
      <c r="AH229" s="40">
        <f t="shared" si="90"/>
        <v>0</v>
      </c>
      <c r="AR229" s="40">
        <f t="shared" si="91"/>
        <v>0</v>
      </c>
      <c r="AS229" s="40">
        <f t="shared" si="92"/>
        <v>0</v>
      </c>
      <c r="AT229" s="40">
        <f t="shared" si="93"/>
        <v>0</v>
      </c>
      <c r="AU229" s="40">
        <f t="shared" si="94"/>
        <v>0</v>
      </c>
      <c r="AX229" s="279">
        <f t="shared" si="95"/>
        <v>0</v>
      </c>
      <c r="AY229" s="279">
        <f t="shared" si="96"/>
        <v>0</v>
      </c>
      <c r="AZ229" s="40">
        <f t="shared" si="84"/>
        <v>0</v>
      </c>
      <c r="BB229" s="40">
        <f t="shared" si="100"/>
        <v>0</v>
      </c>
      <c r="BC229" s="397">
        <f t="shared" si="101"/>
        <v>0</v>
      </c>
      <c r="BD229" s="105">
        <f t="shared" si="97"/>
        <v>0</v>
      </c>
      <c r="BE229" s="105">
        <f t="shared" si="102"/>
        <v>0</v>
      </c>
      <c r="BF229" s="742">
        <f t="shared" si="85"/>
        <v>0</v>
      </c>
      <c r="BG229" s="89"/>
      <c r="BH229" s="9"/>
      <c r="BJ229" s="40">
        <f t="shared" si="103"/>
        <v>0</v>
      </c>
      <c r="BK229" s="40">
        <f t="shared" si="104"/>
        <v>1</v>
      </c>
      <c r="BL229" s="40">
        <f t="shared" si="105"/>
        <v>0</v>
      </c>
      <c r="BM229" s="40">
        <f t="shared" si="106"/>
        <v>0</v>
      </c>
      <c r="BN229" s="40">
        <f t="shared" si="107"/>
        <v>0</v>
      </c>
    </row>
    <row r="230" spans="1:66" x14ac:dyDescent="0.25">
      <c r="A230" s="379"/>
      <c r="B230" s="936"/>
      <c r="C230" s="272"/>
      <c r="D230" s="868"/>
      <c r="E230" s="873" t="str">
        <f t="shared" si="98"/>
        <v xml:space="preserve"> </v>
      </c>
      <c r="F230" s="130">
        <f t="shared" si="81"/>
        <v>0</v>
      </c>
      <c r="G230" s="128">
        <f t="shared" si="82"/>
        <v>218</v>
      </c>
      <c r="H230" s="127"/>
      <c r="I230" s="321"/>
      <c r="J230" s="97"/>
      <c r="K230" s="323"/>
      <c r="L230" s="322"/>
      <c r="M230" s="50"/>
      <c r="N230" s="87"/>
      <c r="O230" s="324"/>
      <c r="P230" s="98"/>
      <c r="Q230" s="98"/>
      <c r="R230" s="114"/>
      <c r="S230" s="753"/>
      <c r="T230" s="98"/>
      <c r="U230" s="98"/>
      <c r="V230" s="98"/>
      <c r="W230" s="99"/>
      <c r="X230" s="97"/>
      <c r="Y230" s="87"/>
      <c r="Z230" s="100"/>
      <c r="AA230" s="106">
        <f t="shared" si="86"/>
        <v>218</v>
      </c>
      <c r="AB230" s="549">
        <f t="shared" si="99"/>
        <v>0</v>
      </c>
      <c r="AC230" s="544">
        <f t="shared" si="87"/>
        <v>0</v>
      </c>
      <c r="AD230" s="174">
        <f t="shared" si="83"/>
        <v>0</v>
      </c>
      <c r="AE230" s="8"/>
      <c r="AF230" s="885" t="str">
        <f t="shared" si="88"/>
        <v xml:space="preserve"> </v>
      </c>
      <c r="AG230" s="40">
        <f t="shared" si="89"/>
        <v>0</v>
      </c>
      <c r="AH230" s="40">
        <f t="shared" si="90"/>
        <v>0</v>
      </c>
      <c r="AR230" s="40">
        <f t="shared" si="91"/>
        <v>0</v>
      </c>
      <c r="AS230" s="40">
        <f t="shared" si="92"/>
        <v>0</v>
      </c>
      <c r="AT230" s="40">
        <f t="shared" si="93"/>
        <v>0</v>
      </c>
      <c r="AU230" s="40">
        <f t="shared" si="94"/>
        <v>0</v>
      </c>
      <c r="AX230" s="279">
        <f t="shared" si="95"/>
        <v>0</v>
      </c>
      <c r="AY230" s="279">
        <f t="shared" si="96"/>
        <v>0</v>
      </c>
      <c r="AZ230" s="40">
        <f t="shared" si="84"/>
        <v>0</v>
      </c>
      <c r="BB230" s="40">
        <f t="shared" si="100"/>
        <v>0</v>
      </c>
      <c r="BC230" s="397">
        <f t="shared" si="101"/>
        <v>0</v>
      </c>
      <c r="BD230" s="105">
        <f t="shared" si="97"/>
        <v>0</v>
      </c>
      <c r="BE230" s="105">
        <f t="shared" si="102"/>
        <v>0</v>
      </c>
      <c r="BF230" s="742">
        <f t="shared" si="85"/>
        <v>0</v>
      </c>
      <c r="BG230" s="89"/>
      <c r="BH230" s="9"/>
      <c r="BJ230" s="40">
        <f t="shared" si="103"/>
        <v>0</v>
      </c>
      <c r="BK230" s="40">
        <f t="shared" si="104"/>
        <v>1</v>
      </c>
      <c r="BL230" s="40">
        <f t="shared" si="105"/>
        <v>0</v>
      </c>
      <c r="BM230" s="40">
        <f t="shared" si="106"/>
        <v>0</v>
      </c>
      <c r="BN230" s="40">
        <f t="shared" si="107"/>
        <v>0</v>
      </c>
    </row>
    <row r="231" spans="1:66" x14ac:dyDescent="0.25">
      <c r="A231" s="379"/>
      <c r="B231" s="936"/>
      <c r="C231" s="272"/>
      <c r="D231" s="868"/>
      <c r="E231" s="873" t="str">
        <f t="shared" si="98"/>
        <v xml:space="preserve"> </v>
      </c>
      <c r="F231" s="130">
        <f t="shared" si="81"/>
        <v>0</v>
      </c>
      <c r="G231" s="128">
        <f t="shared" si="82"/>
        <v>219</v>
      </c>
      <c r="H231" s="127"/>
      <c r="I231" s="321"/>
      <c r="J231" s="97"/>
      <c r="K231" s="323"/>
      <c r="L231" s="322"/>
      <c r="M231" s="50"/>
      <c r="N231" s="87"/>
      <c r="O231" s="324"/>
      <c r="P231" s="98"/>
      <c r="Q231" s="98"/>
      <c r="R231" s="114"/>
      <c r="S231" s="753"/>
      <c r="T231" s="98"/>
      <c r="U231" s="98"/>
      <c r="V231" s="98"/>
      <c r="W231" s="99"/>
      <c r="X231" s="97"/>
      <c r="Y231" s="87"/>
      <c r="Z231" s="100"/>
      <c r="AA231" s="106">
        <f t="shared" si="86"/>
        <v>219</v>
      </c>
      <c r="AB231" s="549">
        <f t="shared" si="99"/>
        <v>0</v>
      </c>
      <c r="AC231" s="544">
        <f t="shared" si="87"/>
        <v>0</v>
      </c>
      <c r="AD231" s="174">
        <f t="shared" si="83"/>
        <v>0</v>
      </c>
      <c r="AE231" s="8"/>
      <c r="AF231" s="885" t="str">
        <f t="shared" si="88"/>
        <v xml:space="preserve"> </v>
      </c>
      <c r="AG231" s="40">
        <f t="shared" si="89"/>
        <v>0</v>
      </c>
      <c r="AH231" s="40">
        <f t="shared" si="90"/>
        <v>0</v>
      </c>
      <c r="AR231" s="40">
        <f t="shared" si="91"/>
        <v>0</v>
      </c>
      <c r="AS231" s="40">
        <f t="shared" si="92"/>
        <v>0</v>
      </c>
      <c r="AT231" s="40">
        <f t="shared" si="93"/>
        <v>0</v>
      </c>
      <c r="AU231" s="40">
        <f t="shared" si="94"/>
        <v>0</v>
      </c>
      <c r="AX231" s="279">
        <f t="shared" si="95"/>
        <v>0</v>
      </c>
      <c r="AY231" s="279">
        <f t="shared" si="96"/>
        <v>0</v>
      </c>
      <c r="AZ231" s="40">
        <f t="shared" si="84"/>
        <v>0</v>
      </c>
      <c r="BB231" s="40">
        <f t="shared" si="100"/>
        <v>0</v>
      </c>
      <c r="BC231" s="397">
        <f t="shared" si="101"/>
        <v>0</v>
      </c>
      <c r="BD231" s="105">
        <f t="shared" si="97"/>
        <v>0</v>
      </c>
      <c r="BE231" s="105">
        <f t="shared" si="102"/>
        <v>0</v>
      </c>
      <c r="BF231" s="742">
        <f t="shared" si="85"/>
        <v>0</v>
      </c>
      <c r="BG231" s="89"/>
      <c r="BH231" s="9"/>
      <c r="BJ231" s="40">
        <f t="shared" si="103"/>
        <v>0</v>
      </c>
      <c r="BK231" s="40">
        <f t="shared" si="104"/>
        <v>1</v>
      </c>
      <c r="BL231" s="40">
        <f t="shared" si="105"/>
        <v>0</v>
      </c>
      <c r="BM231" s="40">
        <f t="shared" si="106"/>
        <v>0</v>
      </c>
      <c r="BN231" s="40">
        <f t="shared" si="107"/>
        <v>0</v>
      </c>
    </row>
    <row r="232" spans="1:66" x14ac:dyDescent="0.25">
      <c r="A232" s="379"/>
      <c r="B232" s="936"/>
      <c r="C232" s="272"/>
      <c r="D232" s="868"/>
      <c r="E232" s="873" t="str">
        <f t="shared" si="98"/>
        <v xml:space="preserve"> </v>
      </c>
      <c r="F232" s="130">
        <f t="shared" si="81"/>
        <v>0</v>
      </c>
      <c r="G232" s="128">
        <f t="shared" si="82"/>
        <v>220</v>
      </c>
      <c r="H232" s="127"/>
      <c r="I232" s="321"/>
      <c r="J232" s="97"/>
      <c r="K232" s="323"/>
      <c r="L232" s="322"/>
      <c r="M232" s="50"/>
      <c r="N232" s="87"/>
      <c r="O232" s="324"/>
      <c r="P232" s="98"/>
      <c r="Q232" s="98"/>
      <c r="R232" s="114"/>
      <c r="S232" s="753"/>
      <c r="T232" s="98"/>
      <c r="U232" s="98"/>
      <c r="V232" s="98"/>
      <c r="W232" s="99"/>
      <c r="X232" s="97"/>
      <c r="Y232" s="87"/>
      <c r="Z232" s="100"/>
      <c r="AA232" s="106">
        <f t="shared" si="86"/>
        <v>220</v>
      </c>
      <c r="AB232" s="549">
        <f t="shared" si="99"/>
        <v>0</v>
      </c>
      <c r="AC232" s="544">
        <f t="shared" si="87"/>
        <v>0</v>
      </c>
      <c r="AD232" s="174">
        <f t="shared" si="83"/>
        <v>0</v>
      </c>
      <c r="AE232" s="8"/>
      <c r="AF232" s="885" t="str">
        <f t="shared" si="88"/>
        <v xml:space="preserve"> </v>
      </c>
      <c r="AG232" s="40">
        <f t="shared" si="89"/>
        <v>0</v>
      </c>
      <c r="AH232" s="40">
        <f t="shared" si="90"/>
        <v>0</v>
      </c>
      <c r="AR232" s="40">
        <f t="shared" si="91"/>
        <v>0</v>
      </c>
      <c r="AS232" s="40">
        <f t="shared" si="92"/>
        <v>0</v>
      </c>
      <c r="AT232" s="40">
        <f t="shared" si="93"/>
        <v>0</v>
      </c>
      <c r="AU232" s="40">
        <f t="shared" si="94"/>
        <v>0</v>
      </c>
      <c r="AX232" s="279">
        <f t="shared" si="95"/>
        <v>0</v>
      </c>
      <c r="AY232" s="279">
        <f t="shared" si="96"/>
        <v>0</v>
      </c>
      <c r="AZ232" s="40">
        <f t="shared" si="84"/>
        <v>0</v>
      </c>
      <c r="BB232" s="40">
        <f t="shared" si="100"/>
        <v>0</v>
      </c>
      <c r="BC232" s="397">
        <f t="shared" si="101"/>
        <v>0</v>
      </c>
      <c r="BD232" s="105">
        <f t="shared" si="97"/>
        <v>0</v>
      </c>
      <c r="BE232" s="105">
        <f t="shared" si="102"/>
        <v>0</v>
      </c>
      <c r="BF232" s="742">
        <f t="shared" si="85"/>
        <v>0</v>
      </c>
      <c r="BG232" s="89"/>
      <c r="BH232" s="9"/>
      <c r="BJ232" s="40">
        <f t="shared" si="103"/>
        <v>0</v>
      </c>
      <c r="BK232" s="40">
        <f t="shared" si="104"/>
        <v>1</v>
      </c>
      <c r="BL232" s="40">
        <f t="shared" si="105"/>
        <v>0</v>
      </c>
      <c r="BM232" s="40">
        <f t="shared" si="106"/>
        <v>0</v>
      </c>
      <c r="BN232" s="40">
        <f t="shared" si="107"/>
        <v>0</v>
      </c>
    </row>
    <row r="233" spans="1:66" x14ac:dyDescent="0.25">
      <c r="A233" s="379"/>
      <c r="B233" s="936"/>
      <c r="C233" s="272"/>
      <c r="D233" s="868"/>
      <c r="E233" s="873" t="str">
        <f t="shared" si="98"/>
        <v xml:space="preserve"> </v>
      </c>
      <c r="F233" s="130">
        <f t="shared" si="81"/>
        <v>0</v>
      </c>
      <c r="G233" s="128">
        <f t="shared" si="82"/>
        <v>221</v>
      </c>
      <c r="H233" s="127"/>
      <c r="I233" s="321"/>
      <c r="J233" s="97"/>
      <c r="K233" s="323"/>
      <c r="L233" s="322"/>
      <c r="M233" s="50"/>
      <c r="N233" s="87"/>
      <c r="O233" s="324"/>
      <c r="P233" s="98"/>
      <c r="Q233" s="98"/>
      <c r="R233" s="114"/>
      <c r="S233" s="753"/>
      <c r="T233" s="98"/>
      <c r="U233" s="98"/>
      <c r="V233" s="98"/>
      <c r="W233" s="99"/>
      <c r="X233" s="97"/>
      <c r="Y233" s="87"/>
      <c r="Z233" s="100"/>
      <c r="AA233" s="106">
        <f t="shared" si="86"/>
        <v>221</v>
      </c>
      <c r="AB233" s="549">
        <f t="shared" si="99"/>
        <v>0</v>
      </c>
      <c r="AC233" s="544">
        <f t="shared" si="87"/>
        <v>0</v>
      </c>
      <c r="AD233" s="174">
        <f t="shared" si="83"/>
        <v>0</v>
      </c>
      <c r="AE233" s="8"/>
      <c r="AF233" s="885" t="str">
        <f t="shared" si="88"/>
        <v xml:space="preserve"> </v>
      </c>
      <c r="AG233" s="40">
        <f t="shared" si="89"/>
        <v>0</v>
      </c>
      <c r="AH233" s="40">
        <f t="shared" si="90"/>
        <v>0</v>
      </c>
      <c r="AR233" s="40">
        <f t="shared" si="91"/>
        <v>0</v>
      </c>
      <c r="AS233" s="40">
        <f t="shared" si="92"/>
        <v>0</v>
      </c>
      <c r="AT233" s="40">
        <f t="shared" si="93"/>
        <v>0</v>
      </c>
      <c r="AU233" s="40">
        <f t="shared" si="94"/>
        <v>0</v>
      </c>
      <c r="AX233" s="279">
        <f t="shared" si="95"/>
        <v>0</v>
      </c>
      <c r="AY233" s="279">
        <f t="shared" si="96"/>
        <v>0</v>
      </c>
      <c r="AZ233" s="40">
        <f t="shared" si="84"/>
        <v>0</v>
      </c>
      <c r="BB233" s="40">
        <f t="shared" si="100"/>
        <v>0</v>
      </c>
      <c r="BC233" s="397">
        <f t="shared" si="101"/>
        <v>0</v>
      </c>
      <c r="BD233" s="105">
        <f t="shared" si="97"/>
        <v>0</v>
      </c>
      <c r="BE233" s="105">
        <f t="shared" si="102"/>
        <v>0</v>
      </c>
      <c r="BF233" s="742">
        <f t="shared" si="85"/>
        <v>0</v>
      </c>
      <c r="BG233" s="89"/>
      <c r="BH233" s="9"/>
      <c r="BJ233" s="40">
        <f t="shared" si="103"/>
        <v>0</v>
      </c>
      <c r="BK233" s="40">
        <f t="shared" si="104"/>
        <v>1</v>
      </c>
      <c r="BL233" s="40">
        <f t="shared" si="105"/>
        <v>0</v>
      </c>
      <c r="BM233" s="40">
        <f t="shared" si="106"/>
        <v>0</v>
      </c>
      <c r="BN233" s="40">
        <f t="shared" si="107"/>
        <v>0</v>
      </c>
    </row>
    <row r="234" spans="1:66" x14ac:dyDescent="0.25">
      <c r="A234" s="379"/>
      <c r="B234" s="936"/>
      <c r="C234" s="272"/>
      <c r="D234" s="868"/>
      <c r="E234" s="873" t="str">
        <f t="shared" si="98"/>
        <v xml:space="preserve"> </v>
      </c>
      <c r="F234" s="130">
        <f t="shared" si="81"/>
        <v>0</v>
      </c>
      <c r="G234" s="128">
        <f t="shared" si="82"/>
        <v>222</v>
      </c>
      <c r="H234" s="127"/>
      <c r="I234" s="321"/>
      <c r="J234" s="97"/>
      <c r="K234" s="323"/>
      <c r="L234" s="322"/>
      <c r="M234" s="50"/>
      <c r="N234" s="87"/>
      <c r="O234" s="324"/>
      <c r="P234" s="98"/>
      <c r="Q234" s="98"/>
      <c r="R234" s="114"/>
      <c r="S234" s="753"/>
      <c r="T234" s="98"/>
      <c r="U234" s="98"/>
      <c r="V234" s="98"/>
      <c r="W234" s="99"/>
      <c r="X234" s="97"/>
      <c r="Y234" s="87"/>
      <c r="Z234" s="100"/>
      <c r="AA234" s="106">
        <f t="shared" si="86"/>
        <v>222</v>
      </c>
      <c r="AB234" s="549">
        <f t="shared" si="99"/>
        <v>0</v>
      </c>
      <c r="AC234" s="544">
        <f t="shared" si="87"/>
        <v>0</v>
      </c>
      <c r="AD234" s="174">
        <f t="shared" si="83"/>
        <v>0</v>
      </c>
      <c r="AE234" s="8"/>
      <c r="AF234" s="885" t="str">
        <f t="shared" si="88"/>
        <v xml:space="preserve"> </v>
      </c>
      <c r="AG234" s="40">
        <f t="shared" si="89"/>
        <v>0</v>
      </c>
      <c r="AH234" s="40">
        <f t="shared" si="90"/>
        <v>0</v>
      </c>
      <c r="AR234" s="40">
        <f t="shared" si="91"/>
        <v>0</v>
      </c>
      <c r="AS234" s="40">
        <f t="shared" si="92"/>
        <v>0</v>
      </c>
      <c r="AT234" s="40">
        <f t="shared" si="93"/>
        <v>0</v>
      </c>
      <c r="AU234" s="40">
        <f t="shared" si="94"/>
        <v>0</v>
      </c>
      <c r="AX234" s="279">
        <f t="shared" si="95"/>
        <v>0</v>
      </c>
      <c r="AY234" s="279">
        <f t="shared" si="96"/>
        <v>0</v>
      </c>
      <c r="AZ234" s="40">
        <f t="shared" si="84"/>
        <v>0</v>
      </c>
      <c r="BB234" s="40">
        <f t="shared" si="100"/>
        <v>0</v>
      </c>
      <c r="BC234" s="397">
        <f t="shared" si="101"/>
        <v>0</v>
      </c>
      <c r="BD234" s="105">
        <f t="shared" si="97"/>
        <v>0</v>
      </c>
      <c r="BE234" s="105">
        <f t="shared" si="102"/>
        <v>0</v>
      </c>
      <c r="BF234" s="742">
        <f t="shared" si="85"/>
        <v>0</v>
      </c>
      <c r="BG234" s="89"/>
      <c r="BH234" s="9"/>
      <c r="BJ234" s="40">
        <f t="shared" si="103"/>
        <v>0</v>
      </c>
      <c r="BK234" s="40">
        <f t="shared" si="104"/>
        <v>1</v>
      </c>
      <c r="BL234" s="40">
        <f t="shared" si="105"/>
        <v>0</v>
      </c>
      <c r="BM234" s="40">
        <f t="shared" si="106"/>
        <v>0</v>
      </c>
      <c r="BN234" s="40">
        <f t="shared" si="107"/>
        <v>0</v>
      </c>
    </row>
    <row r="235" spans="1:66" x14ac:dyDescent="0.25">
      <c r="A235" s="379"/>
      <c r="B235" s="936"/>
      <c r="C235" s="272"/>
      <c r="D235" s="868"/>
      <c r="E235" s="873" t="str">
        <f t="shared" si="98"/>
        <v xml:space="preserve"> </v>
      </c>
      <c r="F235" s="130">
        <f t="shared" si="81"/>
        <v>0</v>
      </c>
      <c r="G235" s="128">
        <f t="shared" si="82"/>
        <v>223</v>
      </c>
      <c r="H235" s="127"/>
      <c r="I235" s="321"/>
      <c r="J235" s="97"/>
      <c r="K235" s="323"/>
      <c r="L235" s="322"/>
      <c r="M235" s="50"/>
      <c r="N235" s="87"/>
      <c r="O235" s="324"/>
      <c r="P235" s="98"/>
      <c r="Q235" s="98"/>
      <c r="R235" s="114"/>
      <c r="S235" s="753"/>
      <c r="T235" s="98"/>
      <c r="U235" s="98"/>
      <c r="V235" s="98"/>
      <c r="W235" s="99"/>
      <c r="X235" s="97"/>
      <c r="Y235" s="87"/>
      <c r="Z235" s="100"/>
      <c r="AA235" s="106">
        <f t="shared" si="86"/>
        <v>223</v>
      </c>
      <c r="AB235" s="549">
        <f t="shared" si="99"/>
        <v>0</v>
      </c>
      <c r="AC235" s="544">
        <f t="shared" si="87"/>
        <v>0</v>
      </c>
      <c r="AD235" s="174">
        <f t="shared" si="83"/>
        <v>0</v>
      </c>
      <c r="AE235" s="8"/>
      <c r="AF235" s="885" t="str">
        <f t="shared" si="88"/>
        <v xml:space="preserve"> </v>
      </c>
      <c r="AG235" s="40">
        <f t="shared" si="89"/>
        <v>0</v>
      </c>
      <c r="AH235" s="40">
        <f t="shared" si="90"/>
        <v>0</v>
      </c>
      <c r="AR235" s="40">
        <f t="shared" si="91"/>
        <v>0</v>
      </c>
      <c r="AS235" s="40">
        <f t="shared" si="92"/>
        <v>0</v>
      </c>
      <c r="AT235" s="40">
        <f t="shared" si="93"/>
        <v>0</v>
      </c>
      <c r="AU235" s="40">
        <f t="shared" si="94"/>
        <v>0</v>
      </c>
      <c r="AX235" s="279">
        <f t="shared" si="95"/>
        <v>0</v>
      </c>
      <c r="AY235" s="279">
        <f t="shared" si="96"/>
        <v>0</v>
      </c>
      <c r="AZ235" s="40">
        <f t="shared" si="84"/>
        <v>0</v>
      </c>
      <c r="BB235" s="40">
        <f t="shared" si="100"/>
        <v>0</v>
      </c>
      <c r="BC235" s="397">
        <f t="shared" si="101"/>
        <v>0</v>
      </c>
      <c r="BD235" s="105">
        <f t="shared" si="97"/>
        <v>0</v>
      </c>
      <c r="BE235" s="105">
        <f t="shared" si="102"/>
        <v>0</v>
      </c>
      <c r="BF235" s="742">
        <f t="shared" si="85"/>
        <v>0</v>
      </c>
      <c r="BG235" s="89"/>
      <c r="BH235" s="9"/>
      <c r="BJ235" s="40">
        <f t="shared" si="103"/>
        <v>0</v>
      </c>
      <c r="BK235" s="40">
        <f t="shared" si="104"/>
        <v>1</v>
      </c>
      <c r="BL235" s="40">
        <f t="shared" si="105"/>
        <v>0</v>
      </c>
      <c r="BM235" s="40">
        <f t="shared" si="106"/>
        <v>0</v>
      </c>
      <c r="BN235" s="40">
        <f t="shared" si="107"/>
        <v>0</v>
      </c>
    </row>
    <row r="236" spans="1:66" x14ac:dyDescent="0.25">
      <c r="A236" s="379"/>
      <c r="B236" s="936"/>
      <c r="C236" s="272"/>
      <c r="D236" s="868"/>
      <c r="E236" s="873" t="str">
        <f t="shared" si="98"/>
        <v xml:space="preserve"> </v>
      </c>
      <c r="F236" s="130">
        <f t="shared" si="81"/>
        <v>0</v>
      </c>
      <c r="G236" s="128">
        <f t="shared" si="82"/>
        <v>224</v>
      </c>
      <c r="H236" s="127"/>
      <c r="I236" s="321"/>
      <c r="J236" s="97"/>
      <c r="K236" s="323"/>
      <c r="L236" s="322"/>
      <c r="M236" s="50"/>
      <c r="N236" s="87"/>
      <c r="O236" s="324"/>
      <c r="P236" s="98"/>
      <c r="Q236" s="98"/>
      <c r="R236" s="114"/>
      <c r="S236" s="753"/>
      <c r="T236" s="98"/>
      <c r="U236" s="98"/>
      <c r="V236" s="98"/>
      <c r="W236" s="99"/>
      <c r="X236" s="97"/>
      <c r="Y236" s="87"/>
      <c r="Z236" s="100"/>
      <c r="AA236" s="106">
        <f t="shared" si="86"/>
        <v>224</v>
      </c>
      <c r="AB236" s="549">
        <f t="shared" si="99"/>
        <v>0</v>
      </c>
      <c r="AC236" s="544">
        <f t="shared" si="87"/>
        <v>0</v>
      </c>
      <c r="AD236" s="174">
        <f t="shared" si="83"/>
        <v>0</v>
      </c>
      <c r="AE236" s="8"/>
      <c r="AF236" s="885" t="str">
        <f t="shared" si="88"/>
        <v xml:space="preserve"> </v>
      </c>
      <c r="AG236" s="40">
        <f t="shared" si="89"/>
        <v>0</v>
      </c>
      <c r="AH236" s="40">
        <f t="shared" si="90"/>
        <v>0</v>
      </c>
      <c r="AR236" s="40">
        <f t="shared" si="91"/>
        <v>0</v>
      </c>
      <c r="AS236" s="40">
        <f t="shared" si="92"/>
        <v>0</v>
      </c>
      <c r="AT236" s="40">
        <f t="shared" si="93"/>
        <v>0</v>
      </c>
      <c r="AU236" s="40">
        <f t="shared" si="94"/>
        <v>0</v>
      </c>
      <c r="AX236" s="279">
        <f t="shared" si="95"/>
        <v>0</v>
      </c>
      <c r="AY236" s="279">
        <f t="shared" si="96"/>
        <v>0</v>
      </c>
      <c r="AZ236" s="40">
        <f t="shared" si="84"/>
        <v>0</v>
      </c>
      <c r="BB236" s="40">
        <f t="shared" si="100"/>
        <v>0</v>
      </c>
      <c r="BC236" s="397">
        <f t="shared" si="101"/>
        <v>0</v>
      </c>
      <c r="BD236" s="105">
        <f t="shared" si="97"/>
        <v>0</v>
      </c>
      <c r="BE236" s="105">
        <f t="shared" si="102"/>
        <v>0</v>
      </c>
      <c r="BF236" s="742">
        <f t="shared" si="85"/>
        <v>0</v>
      </c>
      <c r="BG236" s="89"/>
      <c r="BH236" s="9"/>
      <c r="BJ236" s="40">
        <f t="shared" si="103"/>
        <v>0</v>
      </c>
      <c r="BK236" s="40">
        <f t="shared" si="104"/>
        <v>1</v>
      </c>
      <c r="BL236" s="40">
        <f t="shared" si="105"/>
        <v>0</v>
      </c>
      <c r="BM236" s="40">
        <f t="shared" si="106"/>
        <v>0</v>
      </c>
      <c r="BN236" s="40">
        <f t="shared" si="107"/>
        <v>0</v>
      </c>
    </row>
    <row r="237" spans="1:66" x14ac:dyDescent="0.25">
      <c r="A237" s="379"/>
      <c r="B237" s="936"/>
      <c r="C237" s="272"/>
      <c r="D237" s="868"/>
      <c r="E237" s="873" t="str">
        <f t="shared" si="98"/>
        <v xml:space="preserve"> </v>
      </c>
      <c r="F237" s="130">
        <f t="shared" si="81"/>
        <v>0</v>
      </c>
      <c r="G237" s="128">
        <f t="shared" si="82"/>
        <v>225</v>
      </c>
      <c r="H237" s="127"/>
      <c r="I237" s="321"/>
      <c r="J237" s="97"/>
      <c r="K237" s="323"/>
      <c r="L237" s="322"/>
      <c r="M237" s="50"/>
      <c r="N237" s="87"/>
      <c r="O237" s="324"/>
      <c r="P237" s="98"/>
      <c r="Q237" s="98"/>
      <c r="R237" s="114"/>
      <c r="S237" s="753"/>
      <c r="T237" s="98"/>
      <c r="U237" s="98"/>
      <c r="V237" s="98"/>
      <c r="W237" s="99"/>
      <c r="X237" s="97"/>
      <c r="Y237" s="87"/>
      <c r="Z237" s="100"/>
      <c r="AA237" s="106">
        <f t="shared" si="86"/>
        <v>225</v>
      </c>
      <c r="AB237" s="549">
        <f t="shared" si="99"/>
        <v>0</v>
      </c>
      <c r="AC237" s="544">
        <f t="shared" si="87"/>
        <v>0</v>
      </c>
      <c r="AD237" s="174">
        <f t="shared" si="83"/>
        <v>0</v>
      </c>
      <c r="AE237" s="8"/>
      <c r="AF237" s="885" t="str">
        <f t="shared" si="88"/>
        <v xml:space="preserve"> </v>
      </c>
      <c r="AG237" s="40">
        <f t="shared" si="89"/>
        <v>0</v>
      </c>
      <c r="AH237" s="40">
        <f t="shared" si="90"/>
        <v>0</v>
      </c>
      <c r="AR237" s="40">
        <f t="shared" si="91"/>
        <v>0</v>
      </c>
      <c r="AS237" s="40">
        <f t="shared" si="92"/>
        <v>0</v>
      </c>
      <c r="AT237" s="40">
        <f t="shared" si="93"/>
        <v>0</v>
      </c>
      <c r="AU237" s="40">
        <f t="shared" si="94"/>
        <v>0</v>
      </c>
      <c r="AX237" s="279">
        <f t="shared" si="95"/>
        <v>0</v>
      </c>
      <c r="AY237" s="279">
        <f t="shared" si="96"/>
        <v>0</v>
      </c>
      <c r="AZ237" s="40">
        <f t="shared" si="84"/>
        <v>0</v>
      </c>
      <c r="BB237" s="40">
        <f t="shared" si="100"/>
        <v>0</v>
      </c>
      <c r="BC237" s="397">
        <f t="shared" si="101"/>
        <v>0</v>
      </c>
      <c r="BD237" s="105">
        <f t="shared" si="97"/>
        <v>0</v>
      </c>
      <c r="BE237" s="105">
        <f t="shared" si="102"/>
        <v>0</v>
      </c>
      <c r="BF237" s="742">
        <f t="shared" si="85"/>
        <v>0</v>
      </c>
      <c r="BG237" s="89"/>
      <c r="BH237" s="9"/>
      <c r="BJ237" s="40">
        <f t="shared" si="103"/>
        <v>0</v>
      </c>
      <c r="BK237" s="40">
        <f t="shared" si="104"/>
        <v>1</v>
      </c>
      <c r="BL237" s="40">
        <f t="shared" si="105"/>
        <v>0</v>
      </c>
      <c r="BM237" s="40">
        <f t="shared" si="106"/>
        <v>0</v>
      </c>
      <c r="BN237" s="40">
        <f t="shared" si="107"/>
        <v>0</v>
      </c>
    </row>
    <row r="238" spans="1:66" x14ac:dyDescent="0.25">
      <c r="A238" s="379"/>
      <c r="B238" s="936"/>
      <c r="C238" s="272"/>
      <c r="D238" s="868"/>
      <c r="E238" s="873" t="str">
        <f t="shared" si="98"/>
        <v xml:space="preserve"> </v>
      </c>
      <c r="F238" s="130">
        <f t="shared" si="81"/>
        <v>0</v>
      </c>
      <c r="G238" s="128">
        <f t="shared" si="82"/>
        <v>226</v>
      </c>
      <c r="H238" s="127"/>
      <c r="I238" s="321"/>
      <c r="J238" s="97"/>
      <c r="K238" s="323"/>
      <c r="L238" s="322"/>
      <c r="M238" s="50"/>
      <c r="N238" s="87"/>
      <c r="O238" s="324"/>
      <c r="P238" s="98"/>
      <c r="Q238" s="98"/>
      <c r="R238" s="114"/>
      <c r="S238" s="753"/>
      <c r="T238" s="98"/>
      <c r="U238" s="98"/>
      <c r="V238" s="98"/>
      <c r="W238" s="99"/>
      <c r="X238" s="97"/>
      <c r="Y238" s="87"/>
      <c r="Z238" s="100"/>
      <c r="AA238" s="106">
        <f t="shared" si="86"/>
        <v>226</v>
      </c>
      <c r="AB238" s="549">
        <f t="shared" si="99"/>
        <v>0</v>
      </c>
      <c r="AC238" s="544">
        <f t="shared" si="87"/>
        <v>0</v>
      </c>
      <c r="AD238" s="174">
        <f t="shared" si="83"/>
        <v>0</v>
      </c>
      <c r="AE238" s="8"/>
      <c r="AF238" s="885" t="str">
        <f t="shared" si="88"/>
        <v xml:space="preserve"> </v>
      </c>
      <c r="AG238" s="40">
        <f t="shared" si="89"/>
        <v>0</v>
      </c>
      <c r="AH238" s="40">
        <f t="shared" si="90"/>
        <v>0</v>
      </c>
      <c r="AR238" s="40">
        <f t="shared" si="91"/>
        <v>0</v>
      </c>
      <c r="AS238" s="40">
        <f t="shared" si="92"/>
        <v>0</v>
      </c>
      <c r="AT238" s="40">
        <f t="shared" si="93"/>
        <v>0</v>
      </c>
      <c r="AU238" s="40">
        <f t="shared" si="94"/>
        <v>0</v>
      </c>
      <c r="AX238" s="279">
        <f t="shared" si="95"/>
        <v>0</v>
      </c>
      <c r="AY238" s="279">
        <f t="shared" si="96"/>
        <v>0</v>
      </c>
      <c r="AZ238" s="40">
        <f t="shared" si="84"/>
        <v>0</v>
      </c>
      <c r="BB238" s="40">
        <f t="shared" si="100"/>
        <v>0</v>
      </c>
      <c r="BC238" s="397">
        <f t="shared" si="101"/>
        <v>0</v>
      </c>
      <c r="BD238" s="105">
        <f t="shared" si="97"/>
        <v>0</v>
      </c>
      <c r="BE238" s="105">
        <f t="shared" si="102"/>
        <v>0</v>
      </c>
      <c r="BF238" s="742">
        <f t="shared" si="85"/>
        <v>0</v>
      </c>
      <c r="BG238" s="89"/>
      <c r="BH238" s="9"/>
      <c r="BJ238" s="40">
        <f t="shared" si="103"/>
        <v>0</v>
      </c>
      <c r="BK238" s="40">
        <f t="shared" si="104"/>
        <v>1</v>
      </c>
      <c r="BL238" s="40">
        <f t="shared" si="105"/>
        <v>0</v>
      </c>
      <c r="BM238" s="40">
        <f t="shared" si="106"/>
        <v>0</v>
      </c>
      <c r="BN238" s="40">
        <f t="shared" si="107"/>
        <v>0</v>
      </c>
    </row>
    <row r="239" spans="1:66" x14ac:dyDescent="0.25">
      <c r="A239" s="379"/>
      <c r="B239" s="936"/>
      <c r="C239" s="272"/>
      <c r="D239" s="868"/>
      <c r="E239" s="873" t="str">
        <f t="shared" si="98"/>
        <v xml:space="preserve"> </v>
      </c>
      <c r="F239" s="130">
        <f t="shared" si="81"/>
        <v>0</v>
      </c>
      <c r="G239" s="128">
        <f t="shared" si="82"/>
        <v>227</v>
      </c>
      <c r="H239" s="127"/>
      <c r="I239" s="321"/>
      <c r="J239" s="97"/>
      <c r="K239" s="323"/>
      <c r="L239" s="322"/>
      <c r="M239" s="50"/>
      <c r="N239" s="87"/>
      <c r="O239" s="324"/>
      <c r="P239" s="98"/>
      <c r="Q239" s="98"/>
      <c r="R239" s="114"/>
      <c r="S239" s="753"/>
      <c r="T239" s="98"/>
      <c r="U239" s="98"/>
      <c r="V239" s="98"/>
      <c r="W239" s="99"/>
      <c r="X239" s="97"/>
      <c r="Y239" s="87"/>
      <c r="Z239" s="100"/>
      <c r="AA239" s="106">
        <f t="shared" si="86"/>
        <v>227</v>
      </c>
      <c r="AB239" s="549">
        <f t="shared" si="99"/>
        <v>0</v>
      </c>
      <c r="AC239" s="544">
        <f t="shared" si="87"/>
        <v>0</v>
      </c>
      <c r="AD239" s="174">
        <f t="shared" si="83"/>
        <v>0</v>
      </c>
      <c r="AE239" s="8"/>
      <c r="AF239" s="885" t="str">
        <f t="shared" si="88"/>
        <v xml:space="preserve"> </v>
      </c>
      <c r="AG239" s="40">
        <f t="shared" si="89"/>
        <v>0</v>
      </c>
      <c r="AH239" s="40">
        <f t="shared" si="90"/>
        <v>0</v>
      </c>
      <c r="AR239" s="40">
        <f t="shared" si="91"/>
        <v>0</v>
      </c>
      <c r="AS239" s="40">
        <f t="shared" si="92"/>
        <v>0</v>
      </c>
      <c r="AT239" s="40">
        <f t="shared" si="93"/>
        <v>0</v>
      </c>
      <c r="AU239" s="40">
        <f t="shared" si="94"/>
        <v>0</v>
      </c>
      <c r="AX239" s="279">
        <f t="shared" si="95"/>
        <v>0</v>
      </c>
      <c r="AY239" s="279">
        <f t="shared" si="96"/>
        <v>0</v>
      </c>
      <c r="AZ239" s="40">
        <f t="shared" si="84"/>
        <v>0</v>
      </c>
      <c r="BB239" s="40">
        <f t="shared" si="100"/>
        <v>0</v>
      </c>
      <c r="BC239" s="397">
        <f t="shared" si="101"/>
        <v>0</v>
      </c>
      <c r="BD239" s="105">
        <f t="shared" si="97"/>
        <v>0</v>
      </c>
      <c r="BE239" s="105">
        <f t="shared" si="102"/>
        <v>0</v>
      </c>
      <c r="BF239" s="742">
        <f t="shared" si="85"/>
        <v>0</v>
      </c>
      <c r="BG239" s="89"/>
      <c r="BH239" s="9"/>
      <c r="BJ239" s="40">
        <f t="shared" si="103"/>
        <v>0</v>
      </c>
      <c r="BK239" s="40">
        <f t="shared" si="104"/>
        <v>1</v>
      </c>
      <c r="BL239" s="40">
        <f t="shared" si="105"/>
        <v>0</v>
      </c>
      <c r="BM239" s="40">
        <f t="shared" si="106"/>
        <v>0</v>
      </c>
      <c r="BN239" s="40">
        <f t="shared" si="107"/>
        <v>0</v>
      </c>
    </row>
    <row r="240" spans="1:66" x14ac:dyDescent="0.25">
      <c r="A240" s="379"/>
      <c r="B240" s="936"/>
      <c r="C240" s="272"/>
      <c r="D240" s="868"/>
      <c r="E240" s="873" t="str">
        <f t="shared" si="98"/>
        <v xml:space="preserve"> </v>
      </c>
      <c r="F240" s="130">
        <f t="shared" si="81"/>
        <v>0</v>
      </c>
      <c r="G240" s="128">
        <f t="shared" si="82"/>
        <v>228</v>
      </c>
      <c r="H240" s="127"/>
      <c r="I240" s="321"/>
      <c r="J240" s="97"/>
      <c r="K240" s="323"/>
      <c r="L240" s="322"/>
      <c r="M240" s="50"/>
      <c r="N240" s="87"/>
      <c r="O240" s="324"/>
      <c r="P240" s="98"/>
      <c r="Q240" s="98"/>
      <c r="R240" s="114"/>
      <c r="S240" s="753"/>
      <c r="T240" s="98"/>
      <c r="U240" s="98"/>
      <c r="V240" s="98"/>
      <c r="W240" s="99"/>
      <c r="X240" s="97"/>
      <c r="Y240" s="87"/>
      <c r="Z240" s="100"/>
      <c r="AA240" s="106">
        <f t="shared" si="86"/>
        <v>228</v>
      </c>
      <c r="AB240" s="549">
        <f t="shared" si="99"/>
        <v>0</v>
      </c>
      <c r="AC240" s="544">
        <f t="shared" si="87"/>
        <v>0</v>
      </c>
      <c r="AD240" s="174">
        <f t="shared" si="83"/>
        <v>0</v>
      </c>
      <c r="AE240" s="8"/>
      <c r="AF240" s="885" t="str">
        <f t="shared" si="88"/>
        <v xml:space="preserve"> </v>
      </c>
      <c r="AG240" s="40">
        <f t="shared" si="89"/>
        <v>0</v>
      </c>
      <c r="AH240" s="40">
        <f t="shared" si="90"/>
        <v>0</v>
      </c>
      <c r="AR240" s="40">
        <f t="shared" si="91"/>
        <v>0</v>
      </c>
      <c r="AS240" s="40">
        <f t="shared" si="92"/>
        <v>0</v>
      </c>
      <c r="AT240" s="40">
        <f t="shared" si="93"/>
        <v>0</v>
      </c>
      <c r="AU240" s="40">
        <f t="shared" si="94"/>
        <v>0</v>
      </c>
      <c r="AX240" s="279">
        <f t="shared" si="95"/>
        <v>0</v>
      </c>
      <c r="AY240" s="279">
        <f t="shared" si="96"/>
        <v>0</v>
      </c>
      <c r="AZ240" s="40">
        <f t="shared" si="84"/>
        <v>0</v>
      </c>
      <c r="BB240" s="40">
        <f t="shared" si="100"/>
        <v>0</v>
      </c>
      <c r="BC240" s="397">
        <f t="shared" si="101"/>
        <v>0</v>
      </c>
      <c r="BD240" s="105">
        <f t="shared" si="97"/>
        <v>0</v>
      </c>
      <c r="BE240" s="105">
        <f t="shared" si="102"/>
        <v>0</v>
      </c>
      <c r="BF240" s="742">
        <f t="shared" si="85"/>
        <v>0</v>
      </c>
      <c r="BG240" s="89"/>
      <c r="BH240" s="9"/>
      <c r="BJ240" s="40">
        <f t="shared" si="103"/>
        <v>0</v>
      </c>
      <c r="BK240" s="40">
        <f t="shared" si="104"/>
        <v>1</v>
      </c>
      <c r="BL240" s="40">
        <f t="shared" si="105"/>
        <v>0</v>
      </c>
      <c r="BM240" s="40">
        <f t="shared" si="106"/>
        <v>0</v>
      </c>
      <c r="BN240" s="40">
        <f t="shared" si="107"/>
        <v>0</v>
      </c>
    </row>
    <row r="241" spans="1:66" x14ac:dyDescent="0.25">
      <c r="A241" s="379"/>
      <c r="B241" s="936"/>
      <c r="C241" s="272"/>
      <c r="D241" s="868"/>
      <c r="E241" s="873" t="str">
        <f t="shared" si="98"/>
        <v xml:space="preserve"> </v>
      </c>
      <c r="F241" s="130">
        <f t="shared" si="81"/>
        <v>0</v>
      </c>
      <c r="G241" s="128">
        <f t="shared" si="82"/>
        <v>229</v>
      </c>
      <c r="H241" s="127"/>
      <c r="I241" s="321"/>
      <c r="J241" s="97"/>
      <c r="K241" s="323"/>
      <c r="L241" s="322"/>
      <c r="M241" s="50"/>
      <c r="N241" s="87"/>
      <c r="O241" s="324"/>
      <c r="P241" s="98"/>
      <c r="Q241" s="98"/>
      <c r="R241" s="114"/>
      <c r="S241" s="753"/>
      <c r="T241" s="98"/>
      <c r="U241" s="98"/>
      <c r="V241" s="98"/>
      <c r="W241" s="99"/>
      <c r="X241" s="97"/>
      <c r="Y241" s="87"/>
      <c r="Z241" s="100"/>
      <c r="AA241" s="106">
        <f t="shared" si="86"/>
        <v>229</v>
      </c>
      <c r="AB241" s="549">
        <f t="shared" si="99"/>
        <v>0</v>
      </c>
      <c r="AC241" s="544">
        <f t="shared" si="87"/>
        <v>0</v>
      </c>
      <c r="AD241" s="174">
        <f t="shared" si="83"/>
        <v>0</v>
      </c>
      <c r="AE241" s="8"/>
      <c r="AF241" s="885" t="str">
        <f t="shared" si="88"/>
        <v xml:space="preserve"> </v>
      </c>
      <c r="AG241" s="40">
        <f t="shared" si="89"/>
        <v>0</v>
      </c>
      <c r="AH241" s="40">
        <f t="shared" si="90"/>
        <v>0</v>
      </c>
      <c r="AR241" s="40">
        <f t="shared" si="91"/>
        <v>0</v>
      </c>
      <c r="AS241" s="40">
        <f t="shared" si="92"/>
        <v>0</v>
      </c>
      <c r="AT241" s="40">
        <f t="shared" si="93"/>
        <v>0</v>
      </c>
      <c r="AU241" s="40">
        <f t="shared" si="94"/>
        <v>0</v>
      </c>
      <c r="AX241" s="279">
        <f t="shared" si="95"/>
        <v>0</v>
      </c>
      <c r="AY241" s="279">
        <f t="shared" si="96"/>
        <v>0</v>
      </c>
      <c r="AZ241" s="40">
        <f t="shared" si="84"/>
        <v>0</v>
      </c>
      <c r="BB241" s="40">
        <f t="shared" si="100"/>
        <v>0</v>
      </c>
      <c r="BC241" s="397">
        <f t="shared" si="101"/>
        <v>0</v>
      </c>
      <c r="BD241" s="105">
        <f t="shared" si="97"/>
        <v>0</v>
      </c>
      <c r="BE241" s="105">
        <f t="shared" si="102"/>
        <v>0</v>
      </c>
      <c r="BF241" s="742">
        <f t="shared" si="85"/>
        <v>0</v>
      </c>
      <c r="BG241" s="89"/>
      <c r="BH241" s="9"/>
      <c r="BJ241" s="40">
        <f t="shared" si="103"/>
        <v>0</v>
      </c>
      <c r="BK241" s="40">
        <f t="shared" si="104"/>
        <v>1</v>
      </c>
      <c r="BL241" s="40">
        <f t="shared" si="105"/>
        <v>0</v>
      </c>
      <c r="BM241" s="40">
        <f t="shared" si="106"/>
        <v>0</v>
      </c>
      <c r="BN241" s="40">
        <f t="shared" si="107"/>
        <v>0</v>
      </c>
    </row>
    <row r="242" spans="1:66" x14ac:dyDescent="0.25">
      <c r="A242" s="379"/>
      <c r="B242" s="936"/>
      <c r="C242" s="272"/>
      <c r="D242" s="868"/>
      <c r="E242" s="873" t="str">
        <f t="shared" si="98"/>
        <v xml:space="preserve"> </v>
      </c>
      <c r="F242" s="130">
        <f t="shared" si="81"/>
        <v>0</v>
      </c>
      <c r="G242" s="128">
        <f t="shared" si="82"/>
        <v>230</v>
      </c>
      <c r="H242" s="127"/>
      <c r="I242" s="321"/>
      <c r="J242" s="97"/>
      <c r="K242" s="323"/>
      <c r="L242" s="322"/>
      <c r="M242" s="50"/>
      <c r="N242" s="87"/>
      <c r="O242" s="324"/>
      <c r="P242" s="98"/>
      <c r="Q242" s="98"/>
      <c r="R242" s="114"/>
      <c r="S242" s="753"/>
      <c r="T242" s="98"/>
      <c r="U242" s="98"/>
      <c r="V242" s="98"/>
      <c r="W242" s="99"/>
      <c r="X242" s="97"/>
      <c r="Y242" s="87"/>
      <c r="Z242" s="100"/>
      <c r="AA242" s="106">
        <f t="shared" si="86"/>
        <v>230</v>
      </c>
      <c r="AB242" s="549">
        <f t="shared" si="99"/>
        <v>0</v>
      </c>
      <c r="AC242" s="544">
        <f t="shared" si="87"/>
        <v>0</v>
      </c>
      <c r="AD242" s="174">
        <f t="shared" si="83"/>
        <v>0</v>
      </c>
      <c r="AE242" s="8"/>
      <c r="AF242" s="885" t="str">
        <f t="shared" si="88"/>
        <v xml:space="preserve"> </v>
      </c>
      <c r="AG242" s="40">
        <f t="shared" si="89"/>
        <v>0</v>
      </c>
      <c r="AH242" s="40">
        <f t="shared" si="90"/>
        <v>0</v>
      </c>
      <c r="AR242" s="40">
        <f t="shared" si="91"/>
        <v>0</v>
      </c>
      <c r="AS242" s="40">
        <f t="shared" si="92"/>
        <v>0</v>
      </c>
      <c r="AT242" s="40">
        <f t="shared" si="93"/>
        <v>0</v>
      </c>
      <c r="AU242" s="40">
        <f t="shared" si="94"/>
        <v>0</v>
      </c>
      <c r="AX242" s="279">
        <f t="shared" si="95"/>
        <v>0</v>
      </c>
      <c r="AY242" s="279">
        <f t="shared" si="96"/>
        <v>0</v>
      </c>
      <c r="AZ242" s="40">
        <f t="shared" si="84"/>
        <v>0</v>
      </c>
      <c r="BB242" s="40">
        <f t="shared" si="100"/>
        <v>0</v>
      </c>
      <c r="BC242" s="397">
        <f t="shared" si="101"/>
        <v>0</v>
      </c>
      <c r="BD242" s="105">
        <f t="shared" si="97"/>
        <v>0</v>
      </c>
      <c r="BE242" s="105">
        <f t="shared" si="102"/>
        <v>0</v>
      </c>
      <c r="BF242" s="742">
        <f t="shared" si="85"/>
        <v>0</v>
      </c>
      <c r="BG242" s="89"/>
      <c r="BH242" s="9"/>
      <c r="BJ242" s="40">
        <f t="shared" si="103"/>
        <v>0</v>
      </c>
      <c r="BK242" s="40">
        <f t="shared" si="104"/>
        <v>1</v>
      </c>
      <c r="BL242" s="40">
        <f t="shared" si="105"/>
        <v>0</v>
      </c>
      <c r="BM242" s="40">
        <f t="shared" si="106"/>
        <v>0</v>
      </c>
      <c r="BN242" s="40">
        <f t="shared" si="107"/>
        <v>0</v>
      </c>
    </row>
    <row r="243" spans="1:66" x14ac:dyDescent="0.25">
      <c r="A243" s="379"/>
      <c r="B243" s="936"/>
      <c r="C243" s="272"/>
      <c r="D243" s="868"/>
      <c r="E243" s="873" t="str">
        <f t="shared" si="98"/>
        <v xml:space="preserve"> </v>
      </c>
      <c r="F243" s="130">
        <f t="shared" si="81"/>
        <v>0</v>
      </c>
      <c r="G243" s="128">
        <f t="shared" si="82"/>
        <v>231</v>
      </c>
      <c r="H243" s="127"/>
      <c r="I243" s="321"/>
      <c r="J243" s="97"/>
      <c r="K243" s="323"/>
      <c r="L243" s="322"/>
      <c r="M243" s="50"/>
      <c r="N243" s="87"/>
      <c r="O243" s="324"/>
      <c r="P243" s="98"/>
      <c r="Q243" s="98"/>
      <c r="R243" s="114"/>
      <c r="S243" s="753"/>
      <c r="T243" s="98"/>
      <c r="U243" s="98"/>
      <c r="V243" s="98"/>
      <c r="W243" s="99"/>
      <c r="X243" s="97"/>
      <c r="Y243" s="87"/>
      <c r="Z243" s="100"/>
      <c r="AA243" s="106">
        <f t="shared" si="86"/>
        <v>231</v>
      </c>
      <c r="AB243" s="549">
        <f t="shared" si="99"/>
        <v>0</v>
      </c>
      <c r="AC243" s="544">
        <f t="shared" si="87"/>
        <v>0</v>
      </c>
      <c r="AD243" s="174">
        <f t="shared" si="83"/>
        <v>0</v>
      </c>
      <c r="AE243" s="8"/>
      <c r="AF243" s="885" t="str">
        <f t="shared" si="88"/>
        <v xml:space="preserve"> </v>
      </c>
      <c r="AG243" s="40">
        <f t="shared" si="89"/>
        <v>0</v>
      </c>
      <c r="AH243" s="40">
        <f t="shared" si="90"/>
        <v>0</v>
      </c>
      <c r="AR243" s="40">
        <f t="shared" si="91"/>
        <v>0</v>
      </c>
      <c r="AS243" s="40">
        <f t="shared" si="92"/>
        <v>0</v>
      </c>
      <c r="AT243" s="40">
        <f t="shared" si="93"/>
        <v>0</v>
      </c>
      <c r="AU243" s="40">
        <f t="shared" si="94"/>
        <v>0</v>
      </c>
      <c r="AX243" s="279">
        <f t="shared" si="95"/>
        <v>0</v>
      </c>
      <c r="AY243" s="279">
        <f t="shared" si="96"/>
        <v>0</v>
      </c>
      <c r="AZ243" s="40">
        <f t="shared" si="84"/>
        <v>0</v>
      </c>
      <c r="BB243" s="40">
        <f t="shared" si="100"/>
        <v>0</v>
      </c>
      <c r="BC243" s="397">
        <f t="shared" si="101"/>
        <v>0</v>
      </c>
      <c r="BD243" s="105">
        <f t="shared" si="97"/>
        <v>0</v>
      </c>
      <c r="BE243" s="105">
        <f t="shared" si="102"/>
        <v>0</v>
      </c>
      <c r="BF243" s="742">
        <f t="shared" si="85"/>
        <v>0</v>
      </c>
      <c r="BG243" s="89"/>
      <c r="BH243" s="9"/>
      <c r="BJ243" s="40">
        <f t="shared" si="103"/>
        <v>0</v>
      </c>
      <c r="BK243" s="40">
        <f t="shared" si="104"/>
        <v>1</v>
      </c>
      <c r="BL243" s="40">
        <f t="shared" si="105"/>
        <v>0</v>
      </c>
      <c r="BM243" s="40">
        <f t="shared" si="106"/>
        <v>0</v>
      </c>
      <c r="BN243" s="40">
        <f t="shared" si="107"/>
        <v>0</v>
      </c>
    </row>
    <row r="244" spans="1:66" x14ac:dyDescent="0.25">
      <c r="A244" s="379"/>
      <c r="B244" s="936"/>
      <c r="C244" s="272"/>
      <c r="D244" s="868"/>
      <c r="E244" s="873" t="str">
        <f t="shared" si="98"/>
        <v xml:space="preserve"> </v>
      </c>
      <c r="F244" s="130">
        <f t="shared" si="81"/>
        <v>0</v>
      </c>
      <c r="G244" s="128">
        <f t="shared" si="82"/>
        <v>232</v>
      </c>
      <c r="H244" s="127"/>
      <c r="I244" s="321"/>
      <c r="J244" s="97"/>
      <c r="K244" s="323"/>
      <c r="L244" s="322"/>
      <c r="M244" s="50"/>
      <c r="N244" s="87"/>
      <c r="O244" s="324"/>
      <c r="P244" s="98"/>
      <c r="Q244" s="98"/>
      <c r="R244" s="114"/>
      <c r="S244" s="753"/>
      <c r="T244" s="98"/>
      <c r="U244" s="98"/>
      <c r="V244" s="98"/>
      <c r="W244" s="99"/>
      <c r="X244" s="97"/>
      <c r="Y244" s="87"/>
      <c r="Z244" s="100"/>
      <c r="AA244" s="106">
        <f t="shared" si="86"/>
        <v>232</v>
      </c>
      <c r="AB244" s="549">
        <f t="shared" si="99"/>
        <v>0</v>
      </c>
      <c r="AC244" s="544">
        <f t="shared" si="87"/>
        <v>0</v>
      </c>
      <c r="AD244" s="174">
        <f t="shared" si="83"/>
        <v>0</v>
      </c>
      <c r="AE244" s="8"/>
      <c r="AF244" s="885" t="str">
        <f t="shared" si="88"/>
        <v xml:space="preserve"> </v>
      </c>
      <c r="AG244" s="40">
        <f t="shared" si="89"/>
        <v>0</v>
      </c>
      <c r="AH244" s="40">
        <f t="shared" si="90"/>
        <v>0</v>
      </c>
      <c r="AR244" s="40">
        <f t="shared" si="91"/>
        <v>0</v>
      </c>
      <c r="AS244" s="40">
        <f t="shared" si="92"/>
        <v>0</v>
      </c>
      <c r="AT244" s="40">
        <f t="shared" si="93"/>
        <v>0</v>
      </c>
      <c r="AU244" s="40">
        <f t="shared" si="94"/>
        <v>0</v>
      </c>
      <c r="AX244" s="279">
        <f t="shared" si="95"/>
        <v>0</v>
      </c>
      <c r="AY244" s="279">
        <f t="shared" si="96"/>
        <v>0</v>
      </c>
      <c r="AZ244" s="40">
        <f t="shared" si="84"/>
        <v>0</v>
      </c>
      <c r="BB244" s="40">
        <f t="shared" si="100"/>
        <v>0</v>
      </c>
      <c r="BC244" s="397">
        <f t="shared" si="101"/>
        <v>0</v>
      </c>
      <c r="BD244" s="105">
        <f t="shared" si="97"/>
        <v>0</v>
      </c>
      <c r="BE244" s="105">
        <f t="shared" si="102"/>
        <v>0</v>
      </c>
      <c r="BF244" s="742">
        <f t="shared" si="85"/>
        <v>0</v>
      </c>
      <c r="BG244" s="89"/>
      <c r="BH244" s="9"/>
      <c r="BJ244" s="40">
        <f t="shared" si="103"/>
        <v>0</v>
      </c>
      <c r="BK244" s="40">
        <f t="shared" si="104"/>
        <v>1</v>
      </c>
      <c r="BL244" s="40">
        <f t="shared" si="105"/>
        <v>0</v>
      </c>
      <c r="BM244" s="40">
        <f t="shared" si="106"/>
        <v>0</v>
      </c>
      <c r="BN244" s="40">
        <f t="shared" si="107"/>
        <v>0</v>
      </c>
    </row>
    <row r="245" spans="1:66" x14ac:dyDescent="0.25">
      <c r="A245" s="379"/>
      <c r="B245" s="936"/>
      <c r="C245" s="272"/>
      <c r="D245" s="868"/>
      <c r="E245" s="873" t="str">
        <f t="shared" si="98"/>
        <v xml:space="preserve"> </v>
      </c>
      <c r="F245" s="130">
        <f t="shared" si="81"/>
        <v>0</v>
      </c>
      <c r="G245" s="128">
        <f t="shared" si="82"/>
        <v>233</v>
      </c>
      <c r="H245" s="127"/>
      <c r="I245" s="321"/>
      <c r="J245" s="97"/>
      <c r="K245" s="323"/>
      <c r="L245" s="322"/>
      <c r="M245" s="50"/>
      <c r="N245" s="87"/>
      <c r="O245" s="324"/>
      <c r="P245" s="98"/>
      <c r="Q245" s="98"/>
      <c r="R245" s="114"/>
      <c r="S245" s="753"/>
      <c r="T245" s="98"/>
      <c r="U245" s="98"/>
      <c r="V245" s="98"/>
      <c r="W245" s="99"/>
      <c r="X245" s="97"/>
      <c r="Y245" s="87"/>
      <c r="Z245" s="100"/>
      <c r="AA245" s="106">
        <f t="shared" si="86"/>
        <v>233</v>
      </c>
      <c r="AB245" s="549">
        <f t="shared" si="99"/>
        <v>0</v>
      </c>
      <c r="AC245" s="544">
        <f t="shared" si="87"/>
        <v>0</v>
      </c>
      <c r="AD245" s="174">
        <f t="shared" si="83"/>
        <v>0</v>
      </c>
      <c r="AE245" s="8"/>
      <c r="AF245" s="885" t="str">
        <f t="shared" si="88"/>
        <v xml:space="preserve"> </v>
      </c>
      <c r="AG245" s="40">
        <f t="shared" si="89"/>
        <v>0</v>
      </c>
      <c r="AH245" s="40">
        <f t="shared" si="90"/>
        <v>0</v>
      </c>
      <c r="AR245" s="40">
        <f t="shared" si="91"/>
        <v>0</v>
      </c>
      <c r="AS245" s="40">
        <f t="shared" si="92"/>
        <v>0</v>
      </c>
      <c r="AT245" s="40">
        <f t="shared" si="93"/>
        <v>0</v>
      </c>
      <c r="AU245" s="40">
        <f t="shared" si="94"/>
        <v>0</v>
      </c>
      <c r="AX245" s="279">
        <f t="shared" si="95"/>
        <v>0</v>
      </c>
      <c r="AY245" s="279">
        <f t="shared" si="96"/>
        <v>0</v>
      </c>
      <c r="AZ245" s="40">
        <f t="shared" si="84"/>
        <v>0</v>
      </c>
      <c r="BB245" s="40">
        <f t="shared" si="100"/>
        <v>0</v>
      </c>
      <c r="BC245" s="397">
        <f t="shared" si="101"/>
        <v>0</v>
      </c>
      <c r="BD245" s="105">
        <f t="shared" si="97"/>
        <v>0</v>
      </c>
      <c r="BE245" s="105">
        <f t="shared" si="102"/>
        <v>0</v>
      </c>
      <c r="BF245" s="742">
        <f t="shared" si="85"/>
        <v>0</v>
      </c>
      <c r="BG245" s="89"/>
      <c r="BH245" s="9"/>
      <c r="BJ245" s="40">
        <f t="shared" si="103"/>
        <v>0</v>
      </c>
      <c r="BK245" s="40">
        <f t="shared" si="104"/>
        <v>1</v>
      </c>
      <c r="BL245" s="40">
        <f t="shared" si="105"/>
        <v>0</v>
      </c>
      <c r="BM245" s="40">
        <f t="shared" si="106"/>
        <v>0</v>
      </c>
      <c r="BN245" s="40">
        <f t="shared" si="107"/>
        <v>0</v>
      </c>
    </row>
    <row r="246" spans="1:66" x14ac:dyDescent="0.25">
      <c r="A246" s="379"/>
      <c r="B246" s="936"/>
      <c r="C246" s="272"/>
      <c r="D246" s="868"/>
      <c r="E246" s="873" t="str">
        <f t="shared" si="98"/>
        <v xml:space="preserve"> </v>
      </c>
      <c r="F246" s="130">
        <f t="shared" si="81"/>
        <v>0</v>
      </c>
      <c r="G246" s="128">
        <f t="shared" si="82"/>
        <v>234</v>
      </c>
      <c r="H246" s="127"/>
      <c r="I246" s="321"/>
      <c r="J246" s="97"/>
      <c r="K246" s="323"/>
      <c r="L246" s="322"/>
      <c r="M246" s="50"/>
      <c r="N246" s="87"/>
      <c r="O246" s="324"/>
      <c r="P246" s="98"/>
      <c r="Q246" s="98"/>
      <c r="R246" s="114"/>
      <c r="S246" s="753"/>
      <c r="T246" s="98"/>
      <c r="U246" s="98"/>
      <c r="V246" s="98"/>
      <c r="W246" s="99"/>
      <c r="X246" s="97"/>
      <c r="Y246" s="87"/>
      <c r="Z246" s="100"/>
      <c r="AA246" s="106">
        <f t="shared" si="86"/>
        <v>234</v>
      </c>
      <c r="AB246" s="549">
        <f t="shared" si="99"/>
        <v>0</v>
      </c>
      <c r="AC246" s="544">
        <f t="shared" si="87"/>
        <v>0</v>
      </c>
      <c r="AD246" s="174">
        <f t="shared" si="83"/>
        <v>0</v>
      </c>
      <c r="AE246" s="8"/>
      <c r="AF246" s="885" t="str">
        <f t="shared" si="88"/>
        <v xml:space="preserve"> </v>
      </c>
      <c r="AG246" s="40">
        <f t="shared" si="89"/>
        <v>0</v>
      </c>
      <c r="AH246" s="40">
        <f t="shared" si="90"/>
        <v>0</v>
      </c>
      <c r="AR246" s="40">
        <f t="shared" si="91"/>
        <v>0</v>
      </c>
      <c r="AS246" s="40">
        <f t="shared" si="92"/>
        <v>0</v>
      </c>
      <c r="AT246" s="40">
        <f t="shared" si="93"/>
        <v>0</v>
      </c>
      <c r="AU246" s="40">
        <f t="shared" si="94"/>
        <v>0</v>
      </c>
      <c r="AX246" s="279">
        <f t="shared" si="95"/>
        <v>0</v>
      </c>
      <c r="AY246" s="279">
        <f t="shared" si="96"/>
        <v>0</v>
      </c>
      <c r="AZ246" s="40">
        <f t="shared" si="84"/>
        <v>0</v>
      </c>
      <c r="BB246" s="40">
        <f t="shared" si="100"/>
        <v>0</v>
      </c>
      <c r="BC246" s="397">
        <f t="shared" si="101"/>
        <v>0</v>
      </c>
      <c r="BD246" s="105">
        <f t="shared" si="97"/>
        <v>0</v>
      </c>
      <c r="BE246" s="105">
        <f t="shared" si="102"/>
        <v>0</v>
      </c>
      <c r="BF246" s="742">
        <f t="shared" si="85"/>
        <v>0</v>
      </c>
      <c r="BG246" s="89"/>
      <c r="BH246" s="9"/>
      <c r="BJ246" s="40">
        <f t="shared" si="103"/>
        <v>0</v>
      </c>
      <c r="BK246" s="40">
        <f t="shared" si="104"/>
        <v>1</v>
      </c>
      <c r="BL246" s="40">
        <f t="shared" si="105"/>
        <v>0</v>
      </c>
      <c r="BM246" s="40">
        <f t="shared" si="106"/>
        <v>0</v>
      </c>
      <c r="BN246" s="40">
        <f t="shared" si="107"/>
        <v>0</v>
      </c>
    </row>
    <row r="247" spans="1:66" x14ac:dyDescent="0.25">
      <c r="A247" s="379"/>
      <c r="B247" s="936"/>
      <c r="C247" s="272"/>
      <c r="D247" s="868"/>
      <c r="E247" s="873" t="str">
        <f t="shared" si="98"/>
        <v xml:space="preserve"> </v>
      </c>
      <c r="F247" s="130">
        <f t="shared" si="81"/>
        <v>0</v>
      </c>
      <c r="G247" s="128">
        <f t="shared" si="82"/>
        <v>235</v>
      </c>
      <c r="H247" s="127"/>
      <c r="I247" s="321"/>
      <c r="J247" s="97"/>
      <c r="K247" s="323"/>
      <c r="L247" s="322"/>
      <c r="M247" s="50"/>
      <c r="N247" s="87"/>
      <c r="O247" s="324"/>
      <c r="P247" s="98"/>
      <c r="Q247" s="98"/>
      <c r="R247" s="114"/>
      <c r="S247" s="753"/>
      <c r="T247" s="98"/>
      <c r="U247" s="98"/>
      <c r="V247" s="98"/>
      <c r="W247" s="99"/>
      <c r="X247" s="97"/>
      <c r="Y247" s="87"/>
      <c r="Z247" s="100"/>
      <c r="AA247" s="106">
        <f t="shared" si="86"/>
        <v>235</v>
      </c>
      <c r="AB247" s="549">
        <f t="shared" si="99"/>
        <v>0</v>
      </c>
      <c r="AC247" s="544">
        <f t="shared" si="87"/>
        <v>0</v>
      </c>
      <c r="AD247" s="174">
        <f t="shared" si="83"/>
        <v>0</v>
      </c>
      <c r="AE247" s="8"/>
      <c r="AF247" s="885" t="str">
        <f t="shared" si="88"/>
        <v xml:space="preserve"> </v>
      </c>
      <c r="AG247" s="40">
        <f t="shared" si="89"/>
        <v>0</v>
      </c>
      <c r="AH247" s="40">
        <f t="shared" si="90"/>
        <v>0</v>
      </c>
      <c r="AR247" s="40">
        <f t="shared" si="91"/>
        <v>0</v>
      </c>
      <c r="AS247" s="40">
        <f t="shared" si="92"/>
        <v>0</v>
      </c>
      <c r="AT247" s="40">
        <f t="shared" si="93"/>
        <v>0</v>
      </c>
      <c r="AU247" s="40">
        <f t="shared" si="94"/>
        <v>0</v>
      </c>
      <c r="AX247" s="279">
        <f t="shared" si="95"/>
        <v>0</v>
      </c>
      <c r="AY247" s="279">
        <f t="shared" si="96"/>
        <v>0</v>
      </c>
      <c r="AZ247" s="40">
        <f t="shared" si="84"/>
        <v>0</v>
      </c>
      <c r="BB247" s="40">
        <f t="shared" si="100"/>
        <v>0</v>
      </c>
      <c r="BC247" s="397">
        <f t="shared" si="101"/>
        <v>0</v>
      </c>
      <c r="BD247" s="105">
        <f t="shared" si="97"/>
        <v>0</v>
      </c>
      <c r="BE247" s="105">
        <f t="shared" si="102"/>
        <v>0</v>
      </c>
      <c r="BF247" s="742">
        <f t="shared" si="85"/>
        <v>0</v>
      </c>
      <c r="BG247" s="89"/>
      <c r="BH247" s="9"/>
      <c r="BJ247" s="40">
        <f t="shared" si="103"/>
        <v>0</v>
      </c>
      <c r="BK247" s="40">
        <f t="shared" si="104"/>
        <v>1</v>
      </c>
      <c r="BL247" s="40">
        <f t="shared" si="105"/>
        <v>0</v>
      </c>
      <c r="BM247" s="40">
        <f t="shared" si="106"/>
        <v>0</v>
      </c>
      <c r="BN247" s="40">
        <f t="shared" si="107"/>
        <v>0</v>
      </c>
    </row>
    <row r="248" spans="1:66" x14ac:dyDescent="0.25">
      <c r="A248" s="379"/>
      <c r="B248" s="936"/>
      <c r="C248" s="272"/>
      <c r="D248" s="868"/>
      <c r="E248" s="873" t="str">
        <f t="shared" si="98"/>
        <v xml:space="preserve"> </v>
      </c>
      <c r="F248" s="130">
        <f t="shared" si="81"/>
        <v>0</v>
      </c>
      <c r="G248" s="128">
        <f t="shared" si="82"/>
        <v>236</v>
      </c>
      <c r="H248" s="127"/>
      <c r="I248" s="321"/>
      <c r="J248" s="97"/>
      <c r="K248" s="323"/>
      <c r="L248" s="322"/>
      <c r="M248" s="50"/>
      <c r="N248" s="87"/>
      <c r="O248" s="324"/>
      <c r="P248" s="98"/>
      <c r="Q248" s="98"/>
      <c r="R248" s="114"/>
      <c r="S248" s="753"/>
      <c r="T248" s="98"/>
      <c r="U248" s="98"/>
      <c r="V248" s="98"/>
      <c r="W248" s="99"/>
      <c r="X248" s="97"/>
      <c r="Y248" s="87"/>
      <c r="Z248" s="100"/>
      <c r="AA248" s="106">
        <f t="shared" si="86"/>
        <v>236</v>
      </c>
      <c r="AB248" s="549">
        <f t="shared" si="99"/>
        <v>0</v>
      </c>
      <c r="AC248" s="544">
        <f t="shared" si="87"/>
        <v>0</v>
      </c>
      <c r="AD248" s="174">
        <f t="shared" si="83"/>
        <v>0</v>
      </c>
      <c r="AE248" s="8"/>
      <c r="AF248" s="885" t="str">
        <f t="shared" si="88"/>
        <v xml:space="preserve"> </v>
      </c>
      <c r="AG248" s="40">
        <f t="shared" si="89"/>
        <v>0</v>
      </c>
      <c r="AH248" s="40">
        <f t="shared" si="90"/>
        <v>0</v>
      </c>
      <c r="AR248" s="40">
        <f t="shared" si="91"/>
        <v>0</v>
      </c>
      <c r="AS248" s="40">
        <f t="shared" si="92"/>
        <v>0</v>
      </c>
      <c r="AT248" s="40">
        <f t="shared" si="93"/>
        <v>0</v>
      </c>
      <c r="AU248" s="40">
        <f t="shared" si="94"/>
        <v>0</v>
      </c>
      <c r="AX248" s="279">
        <f t="shared" si="95"/>
        <v>0</v>
      </c>
      <c r="AY248" s="279">
        <f t="shared" si="96"/>
        <v>0</v>
      </c>
      <c r="AZ248" s="40">
        <f t="shared" si="84"/>
        <v>0</v>
      </c>
      <c r="BB248" s="40">
        <f t="shared" si="100"/>
        <v>0</v>
      </c>
      <c r="BC248" s="397">
        <f t="shared" si="101"/>
        <v>0</v>
      </c>
      <c r="BD248" s="105">
        <f t="shared" si="97"/>
        <v>0</v>
      </c>
      <c r="BE248" s="105">
        <f t="shared" si="102"/>
        <v>0</v>
      </c>
      <c r="BF248" s="742">
        <f t="shared" si="85"/>
        <v>0</v>
      </c>
      <c r="BG248" s="89"/>
      <c r="BH248" s="9"/>
      <c r="BJ248" s="40">
        <f t="shared" si="103"/>
        <v>0</v>
      </c>
      <c r="BK248" s="40">
        <f t="shared" si="104"/>
        <v>1</v>
      </c>
      <c r="BL248" s="40">
        <f t="shared" si="105"/>
        <v>0</v>
      </c>
      <c r="BM248" s="40">
        <f t="shared" si="106"/>
        <v>0</v>
      </c>
      <c r="BN248" s="40">
        <f t="shared" si="107"/>
        <v>0</v>
      </c>
    </row>
    <row r="249" spans="1:66" x14ac:dyDescent="0.25">
      <c r="A249" s="379"/>
      <c r="B249" s="936"/>
      <c r="C249" s="272"/>
      <c r="D249" s="868"/>
      <c r="E249" s="873" t="str">
        <f t="shared" si="98"/>
        <v xml:space="preserve"> </v>
      </c>
      <c r="F249" s="130">
        <f t="shared" si="81"/>
        <v>0</v>
      </c>
      <c r="G249" s="128">
        <f t="shared" si="82"/>
        <v>237</v>
      </c>
      <c r="H249" s="127"/>
      <c r="I249" s="321"/>
      <c r="J249" s="97"/>
      <c r="K249" s="323"/>
      <c r="L249" s="322"/>
      <c r="M249" s="50"/>
      <c r="N249" s="87"/>
      <c r="O249" s="324"/>
      <c r="P249" s="98"/>
      <c r="Q249" s="98"/>
      <c r="R249" s="114"/>
      <c r="S249" s="753"/>
      <c r="T249" s="98"/>
      <c r="U249" s="98"/>
      <c r="V249" s="98"/>
      <c r="W249" s="99"/>
      <c r="X249" s="97"/>
      <c r="Y249" s="87"/>
      <c r="Z249" s="100"/>
      <c r="AA249" s="106">
        <f t="shared" si="86"/>
        <v>237</v>
      </c>
      <c r="AB249" s="549">
        <f t="shared" si="99"/>
        <v>0</v>
      </c>
      <c r="AC249" s="544">
        <f t="shared" si="87"/>
        <v>0</v>
      </c>
      <c r="AD249" s="174">
        <f t="shared" si="83"/>
        <v>0</v>
      </c>
      <c r="AE249" s="8"/>
      <c r="AF249" s="885" t="str">
        <f t="shared" si="88"/>
        <v xml:space="preserve"> </v>
      </c>
      <c r="AG249" s="40">
        <f t="shared" si="89"/>
        <v>0</v>
      </c>
      <c r="AH249" s="40">
        <f t="shared" si="90"/>
        <v>0</v>
      </c>
      <c r="AR249" s="40">
        <f t="shared" si="91"/>
        <v>0</v>
      </c>
      <c r="AS249" s="40">
        <f t="shared" si="92"/>
        <v>0</v>
      </c>
      <c r="AT249" s="40">
        <f t="shared" si="93"/>
        <v>0</v>
      </c>
      <c r="AU249" s="40">
        <f t="shared" si="94"/>
        <v>0</v>
      </c>
      <c r="AX249" s="279">
        <f t="shared" si="95"/>
        <v>0</v>
      </c>
      <c r="AY249" s="279">
        <f t="shared" si="96"/>
        <v>0</v>
      </c>
      <c r="AZ249" s="40">
        <f t="shared" si="84"/>
        <v>0</v>
      </c>
      <c r="BB249" s="40">
        <f t="shared" si="100"/>
        <v>0</v>
      </c>
      <c r="BC249" s="397">
        <f t="shared" si="101"/>
        <v>0</v>
      </c>
      <c r="BD249" s="105">
        <f t="shared" si="97"/>
        <v>0</v>
      </c>
      <c r="BE249" s="105">
        <f t="shared" si="102"/>
        <v>0</v>
      </c>
      <c r="BF249" s="742">
        <f t="shared" si="85"/>
        <v>0</v>
      </c>
      <c r="BG249" s="89"/>
      <c r="BH249" s="9"/>
      <c r="BJ249" s="40">
        <f t="shared" si="103"/>
        <v>0</v>
      </c>
      <c r="BK249" s="40">
        <f t="shared" si="104"/>
        <v>1</v>
      </c>
      <c r="BL249" s="40">
        <f t="shared" si="105"/>
        <v>0</v>
      </c>
      <c r="BM249" s="40">
        <f t="shared" si="106"/>
        <v>0</v>
      </c>
      <c r="BN249" s="40">
        <f t="shared" si="107"/>
        <v>0</v>
      </c>
    </row>
    <row r="250" spans="1:66" x14ac:dyDescent="0.25">
      <c r="A250" s="379"/>
      <c r="B250" s="936"/>
      <c r="C250" s="272"/>
      <c r="D250" s="868"/>
      <c r="E250" s="873" t="str">
        <f t="shared" si="98"/>
        <v xml:space="preserve"> </v>
      </c>
      <c r="F250" s="130">
        <f t="shared" si="81"/>
        <v>0</v>
      </c>
      <c r="G250" s="128">
        <f t="shared" si="82"/>
        <v>238</v>
      </c>
      <c r="H250" s="127"/>
      <c r="I250" s="321"/>
      <c r="J250" s="97"/>
      <c r="K250" s="323"/>
      <c r="L250" s="322"/>
      <c r="M250" s="50"/>
      <c r="N250" s="87"/>
      <c r="O250" s="324"/>
      <c r="P250" s="98"/>
      <c r="Q250" s="98"/>
      <c r="R250" s="114"/>
      <c r="S250" s="753"/>
      <c r="T250" s="98"/>
      <c r="U250" s="98"/>
      <c r="V250" s="98"/>
      <c r="W250" s="99"/>
      <c r="X250" s="97"/>
      <c r="Y250" s="87"/>
      <c r="Z250" s="100"/>
      <c r="AA250" s="106">
        <f t="shared" si="86"/>
        <v>238</v>
      </c>
      <c r="AB250" s="549">
        <f t="shared" si="99"/>
        <v>0</v>
      </c>
      <c r="AC250" s="544">
        <f t="shared" si="87"/>
        <v>0</v>
      </c>
      <c r="AD250" s="174">
        <f t="shared" si="83"/>
        <v>0</v>
      </c>
      <c r="AE250" s="8"/>
      <c r="AF250" s="885" t="str">
        <f t="shared" si="88"/>
        <v xml:space="preserve"> </v>
      </c>
      <c r="AG250" s="40">
        <f t="shared" si="89"/>
        <v>0</v>
      </c>
      <c r="AH250" s="40">
        <f t="shared" si="90"/>
        <v>0</v>
      </c>
      <c r="AR250" s="40">
        <f t="shared" si="91"/>
        <v>0</v>
      </c>
      <c r="AS250" s="40">
        <f t="shared" si="92"/>
        <v>0</v>
      </c>
      <c r="AT250" s="40">
        <f t="shared" si="93"/>
        <v>0</v>
      </c>
      <c r="AU250" s="40">
        <f t="shared" si="94"/>
        <v>0</v>
      </c>
      <c r="AX250" s="279">
        <f t="shared" si="95"/>
        <v>0</v>
      </c>
      <c r="AY250" s="279">
        <f t="shared" si="96"/>
        <v>0</v>
      </c>
      <c r="AZ250" s="40">
        <f t="shared" si="84"/>
        <v>0</v>
      </c>
      <c r="BB250" s="40">
        <f t="shared" si="100"/>
        <v>0</v>
      </c>
      <c r="BC250" s="397">
        <f t="shared" si="101"/>
        <v>0</v>
      </c>
      <c r="BD250" s="105">
        <f t="shared" si="97"/>
        <v>0</v>
      </c>
      <c r="BE250" s="105">
        <f t="shared" si="102"/>
        <v>0</v>
      </c>
      <c r="BF250" s="742">
        <f t="shared" si="85"/>
        <v>0</v>
      </c>
      <c r="BG250" s="89"/>
      <c r="BH250" s="9"/>
      <c r="BJ250" s="40">
        <f t="shared" si="103"/>
        <v>0</v>
      </c>
      <c r="BK250" s="40">
        <f t="shared" si="104"/>
        <v>1</v>
      </c>
      <c r="BL250" s="40">
        <f t="shared" si="105"/>
        <v>0</v>
      </c>
      <c r="BM250" s="40">
        <f t="shared" si="106"/>
        <v>0</v>
      </c>
      <c r="BN250" s="40">
        <f t="shared" si="107"/>
        <v>0</v>
      </c>
    </row>
    <row r="251" spans="1:66" x14ac:dyDescent="0.25">
      <c r="A251" s="379"/>
      <c r="B251" s="936"/>
      <c r="C251" s="272"/>
      <c r="D251" s="868"/>
      <c r="E251" s="873" t="str">
        <f t="shared" si="98"/>
        <v xml:space="preserve"> </v>
      </c>
      <c r="F251" s="130">
        <f t="shared" si="81"/>
        <v>0</v>
      </c>
      <c r="G251" s="128">
        <f t="shared" si="82"/>
        <v>239</v>
      </c>
      <c r="H251" s="127"/>
      <c r="I251" s="321"/>
      <c r="J251" s="97"/>
      <c r="K251" s="323"/>
      <c r="L251" s="322"/>
      <c r="M251" s="50"/>
      <c r="N251" s="87"/>
      <c r="O251" s="324"/>
      <c r="P251" s="98"/>
      <c r="Q251" s="98"/>
      <c r="R251" s="114"/>
      <c r="S251" s="753"/>
      <c r="T251" s="98"/>
      <c r="U251" s="98"/>
      <c r="V251" s="98"/>
      <c r="W251" s="99"/>
      <c r="X251" s="97"/>
      <c r="Y251" s="87"/>
      <c r="Z251" s="100"/>
      <c r="AA251" s="106">
        <f t="shared" si="86"/>
        <v>239</v>
      </c>
      <c r="AB251" s="549">
        <f t="shared" si="99"/>
        <v>0</v>
      </c>
      <c r="AC251" s="544">
        <f t="shared" si="87"/>
        <v>0</v>
      </c>
      <c r="AD251" s="174">
        <f t="shared" si="83"/>
        <v>0</v>
      </c>
      <c r="AE251" s="8"/>
      <c r="AF251" s="885" t="str">
        <f t="shared" si="88"/>
        <v xml:space="preserve"> </v>
      </c>
      <c r="AG251" s="40">
        <f t="shared" si="89"/>
        <v>0</v>
      </c>
      <c r="AH251" s="40">
        <f t="shared" si="90"/>
        <v>0</v>
      </c>
      <c r="AR251" s="40">
        <f t="shared" si="91"/>
        <v>0</v>
      </c>
      <c r="AS251" s="40">
        <f t="shared" si="92"/>
        <v>0</v>
      </c>
      <c r="AT251" s="40">
        <f t="shared" si="93"/>
        <v>0</v>
      </c>
      <c r="AU251" s="40">
        <f t="shared" si="94"/>
        <v>0</v>
      </c>
      <c r="AX251" s="279">
        <f t="shared" si="95"/>
        <v>0</v>
      </c>
      <c r="AY251" s="279">
        <f t="shared" si="96"/>
        <v>0</v>
      </c>
      <c r="AZ251" s="40">
        <f t="shared" si="84"/>
        <v>0</v>
      </c>
      <c r="BB251" s="40">
        <f t="shared" si="100"/>
        <v>0</v>
      </c>
      <c r="BC251" s="397">
        <f t="shared" si="101"/>
        <v>0</v>
      </c>
      <c r="BD251" s="105">
        <f t="shared" si="97"/>
        <v>0</v>
      </c>
      <c r="BE251" s="105">
        <f t="shared" si="102"/>
        <v>0</v>
      </c>
      <c r="BF251" s="742">
        <f t="shared" si="85"/>
        <v>0</v>
      </c>
      <c r="BG251" s="89"/>
      <c r="BH251" s="9"/>
      <c r="BJ251" s="40">
        <f t="shared" si="103"/>
        <v>0</v>
      </c>
      <c r="BK251" s="40">
        <f t="shared" si="104"/>
        <v>1</v>
      </c>
      <c r="BL251" s="40">
        <f t="shared" si="105"/>
        <v>0</v>
      </c>
      <c r="BM251" s="40">
        <f t="shared" si="106"/>
        <v>0</v>
      </c>
      <c r="BN251" s="40">
        <f t="shared" si="107"/>
        <v>0</v>
      </c>
    </row>
    <row r="252" spans="1:66" x14ac:dyDescent="0.25">
      <c r="A252" s="379"/>
      <c r="B252" s="936"/>
      <c r="C252" s="272"/>
      <c r="D252" s="868"/>
      <c r="E252" s="873" t="str">
        <f t="shared" si="98"/>
        <v xml:space="preserve"> </v>
      </c>
      <c r="F252" s="130">
        <f t="shared" si="81"/>
        <v>0</v>
      </c>
      <c r="G252" s="128">
        <f t="shared" si="82"/>
        <v>240</v>
      </c>
      <c r="H252" s="127"/>
      <c r="I252" s="321"/>
      <c r="J252" s="97"/>
      <c r="K252" s="323"/>
      <c r="L252" s="322"/>
      <c r="M252" s="50"/>
      <c r="N252" s="87"/>
      <c r="O252" s="324"/>
      <c r="P252" s="98"/>
      <c r="Q252" s="98"/>
      <c r="R252" s="114"/>
      <c r="S252" s="753"/>
      <c r="T252" s="98"/>
      <c r="U252" s="98"/>
      <c r="V252" s="98"/>
      <c r="W252" s="99"/>
      <c r="X252" s="97"/>
      <c r="Y252" s="87"/>
      <c r="Z252" s="100"/>
      <c r="AA252" s="106">
        <f t="shared" si="86"/>
        <v>240</v>
      </c>
      <c r="AB252" s="549">
        <f t="shared" si="99"/>
        <v>0</v>
      </c>
      <c r="AC252" s="544">
        <f t="shared" si="87"/>
        <v>0</v>
      </c>
      <c r="AD252" s="174">
        <f t="shared" si="83"/>
        <v>0</v>
      </c>
      <c r="AE252" s="8"/>
      <c r="AF252" s="885" t="str">
        <f t="shared" si="88"/>
        <v xml:space="preserve"> </v>
      </c>
      <c r="AG252" s="40">
        <f t="shared" si="89"/>
        <v>0</v>
      </c>
      <c r="AH252" s="40">
        <f t="shared" si="90"/>
        <v>0</v>
      </c>
      <c r="AR252" s="40">
        <f t="shared" si="91"/>
        <v>0</v>
      </c>
      <c r="AS252" s="40">
        <f t="shared" si="92"/>
        <v>0</v>
      </c>
      <c r="AT252" s="40">
        <f t="shared" si="93"/>
        <v>0</v>
      </c>
      <c r="AU252" s="40">
        <f t="shared" si="94"/>
        <v>0</v>
      </c>
      <c r="AX252" s="279">
        <f t="shared" si="95"/>
        <v>0</v>
      </c>
      <c r="AY252" s="279">
        <f t="shared" si="96"/>
        <v>0</v>
      </c>
      <c r="AZ252" s="40">
        <f t="shared" si="84"/>
        <v>0</v>
      </c>
      <c r="BB252" s="40">
        <f t="shared" si="100"/>
        <v>0</v>
      </c>
      <c r="BC252" s="397">
        <f t="shared" si="101"/>
        <v>0</v>
      </c>
      <c r="BD252" s="105">
        <f t="shared" si="97"/>
        <v>0</v>
      </c>
      <c r="BE252" s="105">
        <f t="shared" si="102"/>
        <v>0</v>
      </c>
      <c r="BF252" s="742">
        <f t="shared" si="85"/>
        <v>0</v>
      </c>
      <c r="BG252" s="89"/>
      <c r="BH252" s="9"/>
      <c r="BJ252" s="40">
        <f t="shared" si="103"/>
        <v>0</v>
      </c>
      <c r="BK252" s="40">
        <f t="shared" si="104"/>
        <v>1</v>
      </c>
      <c r="BL252" s="40">
        <f t="shared" si="105"/>
        <v>0</v>
      </c>
      <c r="BM252" s="40">
        <f t="shared" si="106"/>
        <v>0</v>
      </c>
      <c r="BN252" s="40">
        <f t="shared" si="107"/>
        <v>0</v>
      </c>
    </row>
    <row r="253" spans="1:66" x14ac:dyDescent="0.25">
      <c r="A253" s="379"/>
      <c r="B253" s="936"/>
      <c r="C253" s="272"/>
      <c r="D253" s="868"/>
      <c r="E253" s="873" t="str">
        <f t="shared" si="98"/>
        <v xml:space="preserve"> </v>
      </c>
      <c r="F253" s="130">
        <f t="shared" si="81"/>
        <v>0</v>
      </c>
      <c r="G253" s="128">
        <f t="shared" si="82"/>
        <v>241</v>
      </c>
      <c r="H253" s="127"/>
      <c r="I253" s="321"/>
      <c r="J253" s="97"/>
      <c r="K253" s="323"/>
      <c r="L253" s="322"/>
      <c r="M253" s="50"/>
      <c r="N253" s="87"/>
      <c r="O253" s="324"/>
      <c r="P253" s="98"/>
      <c r="Q253" s="98"/>
      <c r="R253" s="114"/>
      <c r="S253" s="753"/>
      <c r="T253" s="98"/>
      <c r="U253" s="98"/>
      <c r="V253" s="98"/>
      <c r="W253" s="99"/>
      <c r="X253" s="97"/>
      <c r="Y253" s="87"/>
      <c r="Z253" s="100"/>
      <c r="AA253" s="106">
        <f t="shared" si="86"/>
        <v>241</v>
      </c>
      <c r="AB253" s="549">
        <f t="shared" si="99"/>
        <v>0</v>
      </c>
      <c r="AC253" s="544">
        <f t="shared" si="87"/>
        <v>0</v>
      </c>
      <c r="AD253" s="174">
        <f t="shared" si="83"/>
        <v>0</v>
      </c>
      <c r="AE253" s="8"/>
      <c r="AF253" s="885" t="str">
        <f t="shared" si="88"/>
        <v xml:space="preserve"> </v>
      </c>
      <c r="AG253" s="40">
        <f t="shared" si="89"/>
        <v>0</v>
      </c>
      <c r="AH253" s="40">
        <f t="shared" si="90"/>
        <v>0</v>
      </c>
      <c r="AR253" s="40">
        <f t="shared" si="91"/>
        <v>0</v>
      </c>
      <c r="AS253" s="40">
        <f t="shared" si="92"/>
        <v>0</v>
      </c>
      <c r="AT253" s="40">
        <f t="shared" si="93"/>
        <v>0</v>
      </c>
      <c r="AU253" s="40">
        <f t="shared" si="94"/>
        <v>0</v>
      </c>
      <c r="AX253" s="279">
        <f t="shared" si="95"/>
        <v>0</v>
      </c>
      <c r="AY253" s="279">
        <f t="shared" si="96"/>
        <v>0</v>
      </c>
      <c r="AZ253" s="40">
        <f t="shared" si="84"/>
        <v>0</v>
      </c>
      <c r="BB253" s="40">
        <f t="shared" si="100"/>
        <v>0</v>
      </c>
      <c r="BC253" s="397">
        <f t="shared" si="101"/>
        <v>0</v>
      </c>
      <c r="BD253" s="105">
        <f t="shared" si="97"/>
        <v>0</v>
      </c>
      <c r="BE253" s="105">
        <f t="shared" si="102"/>
        <v>0</v>
      </c>
      <c r="BF253" s="742">
        <f t="shared" si="85"/>
        <v>0</v>
      </c>
      <c r="BG253" s="89"/>
      <c r="BH253" s="9"/>
      <c r="BJ253" s="40">
        <f t="shared" si="103"/>
        <v>0</v>
      </c>
      <c r="BK253" s="40">
        <f t="shared" si="104"/>
        <v>1</v>
      </c>
      <c r="BL253" s="40">
        <f t="shared" si="105"/>
        <v>0</v>
      </c>
      <c r="BM253" s="40">
        <f t="shared" si="106"/>
        <v>0</v>
      </c>
      <c r="BN253" s="40">
        <f t="shared" si="107"/>
        <v>0</v>
      </c>
    </row>
    <row r="254" spans="1:66" x14ac:dyDescent="0.25">
      <c r="A254" s="379"/>
      <c r="B254" s="936"/>
      <c r="C254" s="272"/>
      <c r="D254" s="868"/>
      <c r="E254" s="873" t="str">
        <f t="shared" si="98"/>
        <v xml:space="preserve"> </v>
      </c>
      <c r="F254" s="130">
        <f t="shared" si="81"/>
        <v>0</v>
      </c>
      <c r="G254" s="128">
        <f t="shared" si="82"/>
        <v>242</v>
      </c>
      <c r="H254" s="127"/>
      <c r="I254" s="321"/>
      <c r="J254" s="97"/>
      <c r="K254" s="323"/>
      <c r="L254" s="322"/>
      <c r="M254" s="50"/>
      <c r="N254" s="87"/>
      <c r="O254" s="324"/>
      <c r="P254" s="98"/>
      <c r="Q254" s="98"/>
      <c r="R254" s="114"/>
      <c r="S254" s="753"/>
      <c r="T254" s="98"/>
      <c r="U254" s="98"/>
      <c r="V254" s="98"/>
      <c r="W254" s="99"/>
      <c r="X254" s="97"/>
      <c r="Y254" s="87"/>
      <c r="Z254" s="100"/>
      <c r="AA254" s="106">
        <f t="shared" si="86"/>
        <v>242</v>
      </c>
      <c r="AB254" s="549">
        <f t="shared" si="99"/>
        <v>0</v>
      </c>
      <c r="AC254" s="544">
        <f t="shared" si="87"/>
        <v>0</v>
      </c>
      <c r="AD254" s="174">
        <f t="shared" si="83"/>
        <v>0</v>
      </c>
      <c r="AE254" s="8"/>
      <c r="AF254" s="885" t="str">
        <f t="shared" si="88"/>
        <v xml:space="preserve"> </v>
      </c>
      <c r="AG254" s="40">
        <f t="shared" si="89"/>
        <v>0</v>
      </c>
      <c r="AH254" s="40">
        <f t="shared" si="90"/>
        <v>0</v>
      </c>
      <c r="AR254" s="40">
        <f t="shared" si="91"/>
        <v>0</v>
      </c>
      <c r="AS254" s="40">
        <f t="shared" si="92"/>
        <v>0</v>
      </c>
      <c r="AT254" s="40">
        <f t="shared" si="93"/>
        <v>0</v>
      </c>
      <c r="AU254" s="40">
        <f t="shared" si="94"/>
        <v>0</v>
      </c>
      <c r="AX254" s="279">
        <f t="shared" si="95"/>
        <v>0</v>
      </c>
      <c r="AY254" s="279">
        <f t="shared" si="96"/>
        <v>0</v>
      </c>
      <c r="AZ254" s="40">
        <f t="shared" si="84"/>
        <v>0</v>
      </c>
      <c r="BB254" s="40">
        <f t="shared" si="100"/>
        <v>0</v>
      </c>
      <c r="BC254" s="397">
        <f t="shared" si="101"/>
        <v>0</v>
      </c>
      <c r="BD254" s="105">
        <f t="shared" si="97"/>
        <v>0</v>
      </c>
      <c r="BE254" s="105">
        <f t="shared" si="102"/>
        <v>0</v>
      </c>
      <c r="BF254" s="742">
        <f t="shared" si="85"/>
        <v>0</v>
      </c>
      <c r="BG254" s="89"/>
      <c r="BH254" s="9"/>
      <c r="BJ254" s="40">
        <f t="shared" si="103"/>
        <v>0</v>
      </c>
      <c r="BK254" s="40">
        <f t="shared" si="104"/>
        <v>1</v>
      </c>
      <c r="BL254" s="40">
        <f t="shared" si="105"/>
        <v>0</v>
      </c>
      <c r="BM254" s="40">
        <f t="shared" si="106"/>
        <v>0</v>
      </c>
      <c r="BN254" s="40">
        <f t="shared" si="107"/>
        <v>0</v>
      </c>
    </row>
    <row r="255" spans="1:66" x14ac:dyDescent="0.25">
      <c r="A255" s="379"/>
      <c r="B255" s="936"/>
      <c r="C255" s="272"/>
      <c r="D255" s="868"/>
      <c r="E255" s="873" t="str">
        <f t="shared" si="98"/>
        <v xml:space="preserve"> </v>
      </c>
      <c r="F255" s="130">
        <f t="shared" si="81"/>
        <v>0</v>
      </c>
      <c r="G255" s="128">
        <f t="shared" si="82"/>
        <v>243</v>
      </c>
      <c r="H255" s="127"/>
      <c r="I255" s="321"/>
      <c r="J255" s="97"/>
      <c r="K255" s="323"/>
      <c r="L255" s="322"/>
      <c r="M255" s="50"/>
      <c r="N255" s="87"/>
      <c r="O255" s="324"/>
      <c r="P255" s="98"/>
      <c r="Q255" s="98"/>
      <c r="R255" s="114"/>
      <c r="S255" s="753"/>
      <c r="T255" s="98"/>
      <c r="U255" s="98"/>
      <c r="V255" s="98"/>
      <c r="W255" s="99"/>
      <c r="X255" s="97"/>
      <c r="Y255" s="87"/>
      <c r="Z255" s="100"/>
      <c r="AA255" s="106">
        <f t="shared" si="86"/>
        <v>243</v>
      </c>
      <c r="AB255" s="549">
        <f t="shared" si="99"/>
        <v>0</v>
      </c>
      <c r="AC255" s="544">
        <f t="shared" si="87"/>
        <v>0</v>
      </c>
      <c r="AD255" s="174">
        <f t="shared" si="83"/>
        <v>0</v>
      </c>
      <c r="AE255" s="8"/>
      <c r="AF255" s="885" t="str">
        <f t="shared" si="88"/>
        <v xml:space="preserve"> </v>
      </c>
      <c r="AG255" s="40">
        <f t="shared" si="89"/>
        <v>0</v>
      </c>
      <c r="AH255" s="40">
        <f t="shared" si="90"/>
        <v>0</v>
      </c>
      <c r="AR255" s="40">
        <f t="shared" si="91"/>
        <v>0</v>
      </c>
      <c r="AS255" s="40">
        <f t="shared" si="92"/>
        <v>0</v>
      </c>
      <c r="AT255" s="40">
        <f t="shared" si="93"/>
        <v>0</v>
      </c>
      <c r="AU255" s="40">
        <f t="shared" si="94"/>
        <v>0</v>
      </c>
      <c r="AX255" s="279">
        <f t="shared" si="95"/>
        <v>0</v>
      </c>
      <c r="AY255" s="279">
        <f t="shared" si="96"/>
        <v>0</v>
      </c>
      <c r="AZ255" s="40">
        <f t="shared" si="84"/>
        <v>0</v>
      </c>
      <c r="BB255" s="40">
        <f t="shared" si="100"/>
        <v>0</v>
      </c>
      <c r="BC255" s="397">
        <f t="shared" si="101"/>
        <v>0</v>
      </c>
      <c r="BD255" s="105">
        <f t="shared" si="97"/>
        <v>0</v>
      </c>
      <c r="BE255" s="105">
        <f t="shared" si="102"/>
        <v>0</v>
      </c>
      <c r="BF255" s="742">
        <f t="shared" si="85"/>
        <v>0</v>
      </c>
      <c r="BG255" s="89"/>
      <c r="BH255" s="9"/>
      <c r="BJ255" s="40">
        <f t="shared" si="103"/>
        <v>0</v>
      </c>
      <c r="BK255" s="40">
        <f t="shared" si="104"/>
        <v>1</v>
      </c>
      <c r="BL255" s="40">
        <f t="shared" si="105"/>
        <v>0</v>
      </c>
      <c r="BM255" s="40">
        <f t="shared" si="106"/>
        <v>0</v>
      </c>
      <c r="BN255" s="40">
        <f t="shared" si="107"/>
        <v>0</v>
      </c>
    </row>
    <row r="256" spans="1:66" x14ac:dyDescent="0.25">
      <c r="A256" s="379"/>
      <c r="B256" s="936"/>
      <c r="C256" s="272"/>
      <c r="D256" s="868"/>
      <c r="E256" s="873" t="str">
        <f t="shared" si="98"/>
        <v xml:space="preserve"> </v>
      </c>
      <c r="F256" s="130">
        <f t="shared" si="81"/>
        <v>0</v>
      </c>
      <c r="G256" s="128">
        <f t="shared" si="82"/>
        <v>244</v>
      </c>
      <c r="H256" s="127"/>
      <c r="I256" s="321"/>
      <c r="J256" s="97"/>
      <c r="K256" s="323"/>
      <c r="L256" s="322"/>
      <c r="M256" s="50"/>
      <c r="N256" s="87"/>
      <c r="O256" s="324"/>
      <c r="P256" s="98"/>
      <c r="Q256" s="98"/>
      <c r="R256" s="114"/>
      <c r="S256" s="753"/>
      <c r="T256" s="98"/>
      <c r="U256" s="98"/>
      <c r="V256" s="98"/>
      <c r="W256" s="99"/>
      <c r="X256" s="97"/>
      <c r="Y256" s="87"/>
      <c r="Z256" s="100"/>
      <c r="AA256" s="106">
        <f t="shared" si="86"/>
        <v>244</v>
      </c>
      <c r="AB256" s="549">
        <f t="shared" si="99"/>
        <v>0</v>
      </c>
      <c r="AC256" s="544">
        <f t="shared" si="87"/>
        <v>0</v>
      </c>
      <c r="AD256" s="174">
        <f t="shared" si="83"/>
        <v>0</v>
      </c>
      <c r="AE256" s="8"/>
      <c r="AF256" s="885" t="str">
        <f t="shared" si="88"/>
        <v xml:space="preserve"> </v>
      </c>
      <c r="AG256" s="40">
        <f t="shared" si="89"/>
        <v>0</v>
      </c>
      <c r="AH256" s="40">
        <f t="shared" si="90"/>
        <v>0</v>
      </c>
      <c r="AR256" s="40">
        <f t="shared" si="91"/>
        <v>0</v>
      </c>
      <c r="AS256" s="40">
        <f t="shared" si="92"/>
        <v>0</v>
      </c>
      <c r="AT256" s="40">
        <f t="shared" si="93"/>
        <v>0</v>
      </c>
      <c r="AU256" s="40">
        <f t="shared" si="94"/>
        <v>0</v>
      </c>
      <c r="AX256" s="279">
        <f t="shared" si="95"/>
        <v>0</v>
      </c>
      <c r="AY256" s="279">
        <f t="shared" si="96"/>
        <v>0</v>
      </c>
      <c r="AZ256" s="40">
        <f t="shared" si="84"/>
        <v>0</v>
      </c>
      <c r="BB256" s="40">
        <f t="shared" si="100"/>
        <v>0</v>
      </c>
      <c r="BC256" s="397">
        <f t="shared" si="101"/>
        <v>0</v>
      </c>
      <c r="BD256" s="105">
        <f t="shared" si="97"/>
        <v>0</v>
      </c>
      <c r="BE256" s="105">
        <f t="shared" si="102"/>
        <v>0</v>
      </c>
      <c r="BF256" s="742">
        <f t="shared" si="85"/>
        <v>0</v>
      </c>
      <c r="BG256" s="89"/>
      <c r="BH256" s="9"/>
      <c r="BJ256" s="40">
        <f t="shared" si="103"/>
        <v>0</v>
      </c>
      <c r="BK256" s="40">
        <f t="shared" si="104"/>
        <v>1</v>
      </c>
      <c r="BL256" s="40">
        <f t="shared" si="105"/>
        <v>0</v>
      </c>
      <c r="BM256" s="40">
        <f t="shared" si="106"/>
        <v>0</v>
      </c>
      <c r="BN256" s="40">
        <f t="shared" si="107"/>
        <v>0</v>
      </c>
    </row>
    <row r="257" spans="1:66" x14ac:dyDescent="0.25">
      <c r="A257" s="379"/>
      <c r="B257" s="936"/>
      <c r="C257" s="272"/>
      <c r="D257" s="868"/>
      <c r="E257" s="873" t="str">
        <f t="shared" si="98"/>
        <v xml:space="preserve"> </v>
      </c>
      <c r="F257" s="130">
        <f t="shared" si="81"/>
        <v>0</v>
      </c>
      <c r="G257" s="128">
        <f t="shared" si="82"/>
        <v>245</v>
      </c>
      <c r="H257" s="127"/>
      <c r="I257" s="321"/>
      <c r="J257" s="97"/>
      <c r="K257" s="323"/>
      <c r="L257" s="322"/>
      <c r="M257" s="50"/>
      <c r="N257" s="87"/>
      <c r="O257" s="324"/>
      <c r="P257" s="98"/>
      <c r="Q257" s="98"/>
      <c r="R257" s="114"/>
      <c r="S257" s="753"/>
      <c r="T257" s="98"/>
      <c r="U257" s="98"/>
      <c r="V257" s="98"/>
      <c r="W257" s="99"/>
      <c r="X257" s="97"/>
      <c r="Y257" s="87"/>
      <c r="Z257" s="100"/>
      <c r="AA257" s="106">
        <f t="shared" si="86"/>
        <v>245</v>
      </c>
      <c r="AB257" s="549">
        <f t="shared" si="99"/>
        <v>0</v>
      </c>
      <c r="AC257" s="544">
        <f t="shared" si="87"/>
        <v>0</v>
      </c>
      <c r="AD257" s="174">
        <f t="shared" si="83"/>
        <v>0</v>
      </c>
      <c r="AE257" s="8"/>
      <c r="AF257" s="885" t="str">
        <f t="shared" si="88"/>
        <v xml:space="preserve"> </v>
      </c>
      <c r="AG257" s="40">
        <f t="shared" si="89"/>
        <v>0</v>
      </c>
      <c r="AH257" s="40">
        <f t="shared" si="90"/>
        <v>0</v>
      </c>
      <c r="AR257" s="40">
        <f t="shared" si="91"/>
        <v>0</v>
      </c>
      <c r="AS257" s="40">
        <f t="shared" si="92"/>
        <v>0</v>
      </c>
      <c r="AT257" s="40">
        <f t="shared" si="93"/>
        <v>0</v>
      </c>
      <c r="AU257" s="40">
        <f t="shared" si="94"/>
        <v>0</v>
      </c>
      <c r="AX257" s="279">
        <f t="shared" si="95"/>
        <v>0</v>
      </c>
      <c r="AY257" s="279">
        <f t="shared" si="96"/>
        <v>0</v>
      </c>
      <c r="AZ257" s="40">
        <f t="shared" si="84"/>
        <v>0</v>
      </c>
      <c r="BB257" s="40">
        <f t="shared" si="100"/>
        <v>0</v>
      </c>
      <c r="BC257" s="397">
        <f t="shared" si="101"/>
        <v>0</v>
      </c>
      <c r="BD257" s="105">
        <f t="shared" si="97"/>
        <v>0</v>
      </c>
      <c r="BE257" s="105">
        <f t="shared" si="102"/>
        <v>0</v>
      </c>
      <c r="BF257" s="742">
        <f t="shared" si="85"/>
        <v>0</v>
      </c>
      <c r="BG257" s="89"/>
      <c r="BH257" s="9"/>
      <c r="BJ257" s="40">
        <f t="shared" si="103"/>
        <v>0</v>
      </c>
      <c r="BK257" s="40">
        <f t="shared" si="104"/>
        <v>1</v>
      </c>
      <c r="BL257" s="40">
        <f t="shared" si="105"/>
        <v>0</v>
      </c>
      <c r="BM257" s="40">
        <f t="shared" si="106"/>
        <v>0</v>
      </c>
      <c r="BN257" s="40">
        <f t="shared" si="107"/>
        <v>0</v>
      </c>
    </row>
    <row r="258" spans="1:66" x14ac:dyDescent="0.25">
      <c r="A258" s="379"/>
      <c r="B258" s="936"/>
      <c r="C258" s="272"/>
      <c r="D258" s="868"/>
      <c r="E258" s="873" t="str">
        <f t="shared" si="98"/>
        <v xml:space="preserve"> </v>
      </c>
      <c r="F258" s="130">
        <f t="shared" si="81"/>
        <v>0</v>
      </c>
      <c r="G258" s="128">
        <f t="shared" si="82"/>
        <v>246</v>
      </c>
      <c r="H258" s="127"/>
      <c r="I258" s="321"/>
      <c r="J258" s="97"/>
      <c r="K258" s="323"/>
      <c r="L258" s="322"/>
      <c r="M258" s="50"/>
      <c r="N258" s="87"/>
      <c r="O258" s="324"/>
      <c r="P258" s="98"/>
      <c r="Q258" s="98"/>
      <c r="R258" s="114"/>
      <c r="S258" s="753"/>
      <c r="T258" s="98"/>
      <c r="U258" s="98"/>
      <c r="V258" s="98"/>
      <c r="W258" s="99"/>
      <c r="X258" s="97"/>
      <c r="Y258" s="87"/>
      <c r="Z258" s="100"/>
      <c r="AA258" s="106">
        <f t="shared" si="86"/>
        <v>246</v>
      </c>
      <c r="AB258" s="549">
        <f t="shared" si="99"/>
        <v>0</v>
      </c>
      <c r="AC258" s="544">
        <f t="shared" si="87"/>
        <v>0</v>
      </c>
      <c r="AD258" s="174">
        <f t="shared" si="83"/>
        <v>0</v>
      </c>
      <c r="AE258" s="8"/>
      <c r="AF258" s="885" t="str">
        <f t="shared" si="88"/>
        <v xml:space="preserve"> </v>
      </c>
      <c r="AG258" s="40">
        <f t="shared" si="89"/>
        <v>0</v>
      </c>
      <c r="AH258" s="40">
        <f t="shared" si="90"/>
        <v>0</v>
      </c>
      <c r="AR258" s="40">
        <f t="shared" si="91"/>
        <v>0</v>
      </c>
      <c r="AS258" s="40">
        <f t="shared" si="92"/>
        <v>0</v>
      </c>
      <c r="AT258" s="40">
        <f t="shared" si="93"/>
        <v>0</v>
      </c>
      <c r="AU258" s="40">
        <f t="shared" si="94"/>
        <v>0</v>
      </c>
      <c r="AX258" s="279">
        <f t="shared" si="95"/>
        <v>0</v>
      </c>
      <c r="AY258" s="279">
        <f t="shared" si="96"/>
        <v>0</v>
      </c>
      <c r="AZ258" s="40">
        <f t="shared" si="84"/>
        <v>0</v>
      </c>
      <c r="BB258" s="40">
        <f t="shared" si="100"/>
        <v>0</v>
      </c>
      <c r="BC258" s="397">
        <f t="shared" si="101"/>
        <v>0</v>
      </c>
      <c r="BD258" s="105">
        <f t="shared" si="97"/>
        <v>0</v>
      </c>
      <c r="BE258" s="105">
        <f t="shared" si="102"/>
        <v>0</v>
      </c>
      <c r="BF258" s="742">
        <f t="shared" si="85"/>
        <v>0</v>
      </c>
      <c r="BG258" s="89"/>
      <c r="BH258" s="9"/>
      <c r="BJ258" s="40">
        <f t="shared" si="103"/>
        <v>0</v>
      </c>
      <c r="BK258" s="40">
        <f t="shared" si="104"/>
        <v>1</v>
      </c>
      <c r="BL258" s="40">
        <f t="shared" si="105"/>
        <v>0</v>
      </c>
      <c r="BM258" s="40">
        <f t="shared" si="106"/>
        <v>0</v>
      </c>
      <c r="BN258" s="40">
        <f t="shared" si="107"/>
        <v>0</v>
      </c>
    </row>
    <row r="259" spans="1:66" x14ac:dyDescent="0.25">
      <c r="A259" s="379"/>
      <c r="B259" s="936"/>
      <c r="C259" s="272"/>
      <c r="D259" s="868"/>
      <c r="E259" s="873" t="str">
        <f t="shared" si="98"/>
        <v xml:space="preserve"> </v>
      </c>
      <c r="F259" s="130">
        <f t="shared" si="81"/>
        <v>0</v>
      </c>
      <c r="G259" s="128">
        <f t="shared" si="82"/>
        <v>247</v>
      </c>
      <c r="H259" s="127"/>
      <c r="I259" s="321"/>
      <c r="J259" s="97"/>
      <c r="K259" s="323"/>
      <c r="L259" s="322"/>
      <c r="M259" s="50"/>
      <c r="N259" s="87"/>
      <c r="O259" s="324"/>
      <c r="P259" s="98"/>
      <c r="Q259" s="98"/>
      <c r="R259" s="114"/>
      <c r="S259" s="753"/>
      <c r="T259" s="98"/>
      <c r="U259" s="98"/>
      <c r="V259" s="98"/>
      <c r="W259" s="99"/>
      <c r="X259" s="97"/>
      <c r="Y259" s="87"/>
      <c r="Z259" s="100"/>
      <c r="AA259" s="106">
        <f t="shared" si="86"/>
        <v>247</v>
      </c>
      <c r="AB259" s="549">
        <f t="shared" si="99"/>
        <v>0</v>
      </c>
      <c r="AC259" s="544">
        <f t="shared" si="87"/>
        <v>0</v>
      </c>
      <c r="AD259" s="174">
        <f t="shared" si="83"/>
        <v>0</v>
      </c>
      <c r="AE259" s="8"/>
      <c r="AF259" s="885" t="str">
        <f t="shared" si="88"/>
        <v xml:space="preserve"> </v>
      </c>
      <c r="AG259" s="40">
        <f t="shared" si="89"/>
        <v>0</v>
      </c>
      <c r="AH259" s="40">
        <f t="shared" si="90"/>
        <v>0</v>
      </c>
      <c r="AR259" s="40">
        <f t="shared" si="91"/>
        <v>0</v>
      </c>
      <c r="AS259" s="40">
        <f t="shared" si="92"/>
        <v>0</v>
      </c>
      <c r="AT259" s="40">
        <f t="shared" si="93"/>
        <v>0</v>
      </c>
      <c r="AU259" s="40">
        <f t="shared" si="94"/>
        <v>0</v>
      </c>
      <c r="AX259" s="279">
        <f t="shared" si="95"/>
        <v>0</v>
      </c>
      <c r="AY259" s="279">
        <f t="shared" si="96"/>
        <v>0</v>
      </c>
      <c r="AZ259" s="40">
        <f t="shared" si="84"/>
        <v>0</v>
      </c>
      <c r="BB259" s="40">
        <f t="shared" si="100"/>
        <v>0</v>
      </c>
      <c r="BC259" s="397">
        <f t="shared" si="101"/>
        <v>0</v>
      </c>
      <c r="BD259" s="105">
        <f t="shared" si="97"/>
        <v>0</v>
      </c>
      <c r="BE259" s="105">
        <f t="shared" si="102"/>
        <v>0</v>
      </c>
      <c r="BF259" s="742">
        <f t="shared" si="85"/>
        <v>0</v>
      </c>
      <c r="BG259" s="89"/>
      <c r="BH259" s="9"/>
      <c r="BJ259" s="40">
        <f t="shared" si="103"/>
        <v>0</v>
      </c>
      <c r="BK259" s="40">
        <f t="shared" si="104"/>
        <v>1</v>
      </c>
      <c r="BL259" s="40">
        <f t="shared" si="105"/>
        <v>0</v>
      </c>
      <c r="BM259" s="40">
        <f t="shared" si="106"/>
        <v>0</v>
      </c>
      <c r="BN259" s="40">
        <f t="shared" si="107"/>
        <v>0</v>
      </c>
    </row>
    <row r="260" spans="1:66" x14ac:dyDescent="0.25">
      <c r="A260" s="379"/>
      <c r="B260" s="936"/>
      <c r="C260" s="272"/>
      <c r="D260" s="868"/>
      <c r="E260" s="873" t="str">
        <f t="shared" si="98"/>
        <v xml:space="preserve"> </v>
      </c>
      <c r="F260" s="130">
        <f t="shared" si="81"/>
        <v>0</v>
      </c>
      <c r="G260" s="128">
        <f t="shared" si="82"/>
        <v>248</v>
      </c>
      <c r="H260" s="127"/>
      <c r="I260" s="321"/>
      <c r="J260" s="97"/>
      <c r="K260" s="323"/>
      <c r="L260" s="322"/>
      <c r="M260" s="50"/>
      <c r="N260" s="87"/>
      <c r="O260" s="324"/>
      <c r="P260" s="98"/>
      <c r="Q260" s="98"/>
      <c r="R260" s="114"/>
      <c r="S260" s="753"/>
      <c r="T260" s="98"/>
      <c r="U260" s="98"/>
      <c r="V260" s="98"/>
      <c r="W260" s="99"/>
      <c r="X260" s="97"/>
      <c r="Y260" s="87"/>
      <c r="Z260" s="100"/>
      <c r="AA260" s="106">
        <f t="shared" si="86"/>
        <v>248</v>
      </c>
      <c r="AB260" s="549">
        <f t="shared" si="99"/>
        <v>0</v>
      </c>
      <c r="AC260" s="544">
        <f t="shared" si="87"/>
        <v>0</v>
      </c>
      <c r="AD260" s="174">
        <f t="shared" si="83"/>
        <v>0</v>
      </c>
      <c r="AE260" s="8"/>
      <c r="AF260" s="885" t="str">
        <f t="shared" si="88"/>
        <v xml:space="preserve"> </v>
      </c>
      <c r="AG260" s="40">
        <f t="shared" si="89"/>
        <v>0</v>
      </c>
      <c r="AH260" s="40">
        <f t="shared" si="90"/>
        <v>0</v>
      </c>
      <c r="AR260" s="40">
        <f t="shared" si="91"/>
        <v>0</v>
      </c>
      <c r="AS260" s="40">
        <f t="shared" si="92"/>
        <v>0</v>
      </c>
      <c r="AT260" s="40">
        <f t="shared" si="93"/>
        <v>0</v>
      </c>
      <c r="AU260" s="40">
        <f t="shared" si="94"/>
        <v>0</v>
      </c>
      <c r="AX260" s="279">
        <f t="shared" si="95"/>
        <v>0</v>
      </c>
      <c r="AY260" s="279">
        <f t="shared" si="96"/>
        <v>0</v>
      </c>
      <c r="AZ260" s="40">
        <f t="shared" si="84"/>
        <v>0</v>
      </c>
      <c r="BB260" s="40">
        <f t="shared" si="100"/>
        <v>0</v>
      </c>
      <c r="BC260" s="397">
        <f t="shared" si="101"/>
        <v>0</v>
      </c>
      <c r="BD260" s="105">
        <f t="shared" si="97"/>
        <v>0</v>
      </c>
      <c r="BE260" s="105">
        <f t="shared" si="102"/>
        <v>0</v>
      </c>
      <c r="BF260" s="742">
        <f t="shared" si="85"/>
        <v>0</v>
      </c>
      <c r="BG260" s="89"/>
      <c r="BH260" s="9"/>
      <c r="BJ260" s="40">
        <f t="shared" si="103"/>
        <v>0</v>
      </c>
      <c r="BK260" s="40">
        <f t="shared" si="104"/>
        <v>1</v>
      </c>
      <c r="BL260" s="40">
        <f t="shared" si="105"/>
        <v>0</v>
      </c>
      <c r="BM260" s="40">
        <f t="shared" si="106"/>
        <v>0</v>
      </c>
      <c r="BN260" s="40">
        <f t="shared" si="107"/>
        <v>0</v>
      </c>
    </row>
    <row r="261" spans="1:66" x14ac:dyDescent="0.25">
      <c r="A261" s="379"/>
      <c r="B261" s="936"/>
      <c r="C261" s="272"/>
      <c r="D261" s="868"/>
      <c r="E261" s="873" t="str">
        <f t="shared" si="98"/>
        <v xml:space="preserve"> </v>
      </c>
      <c r="F261" s="130">
        <f t="shared" si="81"/>
        <v>0</v>
      </c>
      <c r="G261" s="128">
        <f t="shared" si="82"/>
        <v>249</v>
      </c>
      <c r="H261" s="127"/>
      <c r="I261" s="321"/>
      <c r="J261" s="97"/>
      <c r="K261" s="323"/>
      <c r="L261" s="322"/>
      <c r="M261" s="50"/>
      <c r="N261" s="87"/>
      <c r="O261" s="324"/>
      <c r="P261" s="98"/>
      <c r="Q261" s="98"/>
      <c r="R261" s="114"/>
      <c r="S261" s="753"/>
      <c r="T261" s="98"/>
      <c r="U261" s="98"/>
      <c r="V261" s="98"/>
      <c r="W261" s="99"/>
      <c r="X261" s="97"/>
      <c r="Y261" s="87"/>
      <c r="Z261" s="100"/>
      <c r="AA261" s="106">
        <f t="shared" si="86"/>
        <v>249</v>
      </c>
      <c r="AB261" s="549">
        <f t="shared" si="99"/>
        <v>0</v>
      </c>
      <c r="AC261" s="544">
        <f t="shared" si="87"/>
        <v>0</v>
      </c>
      <c r="AD261" s="174">
        <f t="shared" si="83"/>
        <v>0</v>
      </c>
      <c r="AE261" s="8"/>
      <c r="AF261" s="885" t="str">
        <f t="shared" si="88"/>
        <v xml:space="preserve"> </v>
      </c>
      <c r="AG261" s="40">
        <f t="shared" si="89"/>
        <v>0</v>
      </c>
      <c r="AH261" s="40">
        <f t="shared" si="90"/>
        <v>0</v>
      </c>
      <c r="AR261" s="40">
        <f t="shared" si="91"/>
        <v>0</v>
      </c>
      <c r="AS261" s="40">
        <f t="shared" si="92"/>
        <v>0</v>
      </c>
      <c r="AT261" s="40">
        <f t="shared" si="93"/>
        <v>0</v>
      </c>
      <c r="AU261" s="40">
        <f t="shared" si="94"/>
        <v>0</v>
      </c>
      <c r="AX261" s="279">
        <f t="shared" si="95"/>
        <v>0</v>
      </c>
      <c r="AY261" s="279">
        <f t="shared" si="96"/>
        <v>0</v>
      </c>
      <c r="AZ261" s="40">
        <f t="shared" si="84"/>
        <v>0</v>
      </c>
      <c r="BB261" s="40">
        <f t="shared" si="100"/>
        <v>0</v>
      </c>
      <c r="BC261" s="397">
        <f t="shared" si="101"/>
        <v>0</v>
      </c>
      <c r="BD261" s="105">
        <f t="shared" si="97"/>
        <v>0</v>
      </c>
      <c r="BE261" s="105">
        <f t="shared" si="102"/>
        <v>0</v>
      </c>
      <c r="BF261" s="742">
        <f t="shared" si="85"/>
        <v>0</v>
      </c>
      <c r="BG261" s="89"/>
      <c r="BH261" s="9"/>
      <c r="BJ261" s="40">
        <f t="shared" si="103"/>
        <v>0</v>
      </c>
      <c r="BK261" s="40">
        <f t="shared" si="104"/>
        <v>1</v>
      </c>
      <c r="BL261" s="40">
        <f t="shared" si="105"/>
        <v>0</v>
      </c>
      <c r="BM261" s="40">
        <f t="shared" si="106"/>
        <v>0</v>
      </c>
      <c r="BN261" s="40">
        <f t="shared" si="107"/>
        <v>0</v>
      </c>
    </row>
    <row r="262" spans="1:66" x14ac:dyDescent="0.25">
      <c r="A262" s="379"/>
      <c r="B262" s="936"/>
      <c r="C262" s="272"/>
      <c r="D262" s="868"/>
      <c r="E262" s="873" t="str">
        <f t="shared" si="98"/>
        <v xml:space="preserve"> </v>
      </c>
      <c r="F262" s="130">
        <f t="shared" si="81"/>
        <v>0</v>
      </c>
      <c r="G262" s="128">
        <f t="shared" si="82"/>
        <v>250</v>
      </c>
      <c r="H262" s="127"/>
      <c r="I262" s="321"/>
      <c r="J262" s="97"/>
      <c r="K262" s="323"/>
      <c r="L262" s="322"/>
      <c r="M262" s="50"/>
      <c r="N262" s="87"/>
      <c r="O262" s="324"/>
      <c r="P262" s="98"/>
      <c r="Q262" s="98"/>
      <c r="R262" s="114"/>
      <c r="S262" s="753"/>
      <c r="T262" s="98"/>
      <c r="U262" s="98"/>
      <c r="V262" s="98"/>
      <c r="W262" s="99"/>
      <c r="X262" s="97"/>
      <c r="Y262" s="87"/>
      <c r="Z262" s="100"/>
      <c r="AA262" s="106">
        <f t="shared" si="86"/>
        <v>250</v>
      </c>
      <c r="AB262" s="549">
        <f t="shared" si="99"/>
        <v>0</v>
      </c>
      <c r="AC262" s="544">
        <f t="shared" si="87"/>
        <v>0</v>
      </c>
      <c r="AD262" s="174">
        <f t="shared" si="83"/>
        <v>0</v>
      </c>
      <c r="AE262" s="8"/>
      <c r="AF262" s="885" t="str">
        <f t="shared" si="88"/>
        <v xml:space="preserve"> </v>
      </c>
      <c r="AG262" s="40">
        <f t="shared" si="89"/>
        <v>0</v>
      </c>
      <c r="AH262" s="40">
        <f t="shared" si="90"/>
        <v>0</v>
      </c>
      <c r="AR262" s="40">
        <f t="shared" si="91"/>
        <v>0</v>
      </c>
      <c r="AS262" s="40">
        <f t="shared" si="92"/>
        <v>0</v>
      </c>
      <c r="AT262" s="40">
        <f t="shared" si="93"/>
        <v>0</v>
      </c>
      <c r="AU262" s="40">
        <f t="shared" si="94"/>
        <v>0</v>
      </c>
      <c r="AX262" s="279">
        <f t="shared" si="95"/>
        <v>0</v>
      </c>
      <c r="AY262" s="279">
        <f t="shared" si="96"/>
        <v>0</v>
      </c>
      <c r="AZ262" s="40">
        <f t="shared" si="84"/>
        <v>0</v>
      </c>
      <c r="BB262" s="40">
        <f t="shared" si="100"/>
        <v>0</v>
      </c>
      <c r="BC262" s="397">
        <f t="shared" si="101"/>
        <v>0</v>
      </c>
      <c r="BD262" s="105">
        <f t="shared" si="97"/>
        <v>0</v>
      </c>
      <c r="BE262" s="105">
        <f t="shared" si="102"/>
        <v>0</v>
      </c>
      <c r="BF262" s="742">
        <f t="shared" si="85"/>
        <v>0</v>
      </c>
      <c r="BG262" s="89"/>
      <c r="BH262" s="9"/>
      <c r="BJ262" s="40">
        <f t="shared" si="103"/>
        <v>0</v>
      </c>
      <c r="BK262" s="40">
        <f t="shared" si="104"/>
        <v>1</v>
      </c>
      <c r="BL262" s="40">
        <f t="shared" si="105"/>
        <v>0</v>
      </c>
      <c r="BM262" s="40">
        <f t="shared" si="106"/>
        <v>0</v>
      </c>
      <c r="BN262" s="40">
        <f t="shared" si="107"/>
        <v>0</v>
      </c>
    </row>
    <row r="263" spans="1:66" x14ac:dyDescent="0.25">
      <c r="A263" s="379"/>
      <c r="B263" s="936"/>
      <c r="C263" s="272"/>
      <c r="D263" s="868"/>
      <c r="E263" s="873" t="str">
        <f t="shared" si="98"/>
        <v xml:space="preserve"> </v>
      </c>
      <c r="F263" s="130">
        <f t="shared" si="81"/>
        <v>0</v>
      </c>
      <c r="G263" s="128">
        <f t="shared" si="82"/>
        <v>251</v>
      </c>
      <c r="H263" s="127"/>
      <c r="I263" s="321"/>
      <c r="J263" s="97"/>
      <c r="K263" s="323"/>
      <c r="L263" s="322"/>
      <c r="M263" s="50"/>
      <c r="N263" s="87"/>
      <c r="O263" s="324"/>
      <c r="P263" s="98"/>
      <c r="Q263" s="98"/>
      <c r="R263" s="114"/>
      <c r="S263" s="753"/>
      <c r="T263" s="98"/>
      <c r="U263" s="98"/>
      <c r="V263" s="98"/>
      <c r="W263" s="99"/>
      <c r="X263" s="97"/>
      <c r="Y263" s="87"/>
      <c r="Z263" s="100"/>
      <c r="AA263" s="106">
        <f t="shared" si="86"/>
        <v>251</v>
      </c>
      <c r="AB263" s="549">
        <f t="shared" si="99"/>
        <v>0</v>
      </c>
      <c r="AC263" s="544">
        <f t="shared" si="87"/>
        <v>0</v>
      </c>
      <c r="AD263" s="174">
        <f t="shared" si="83"/>
        <v>0</v>
      </c>
      <c r="AE263" s="8"/>
      <c r="AF263" s="885" t="str">
        <f t="shared" si="88"/>
        <v xml:space="preserve"> </v>
      </c>
      <c r="AG263" s="40">
        <f t="shared" si="89"/>
        <v>0</v>
      </c>
      <c r="AH263" s="40">
        <f t="shared" si="90"/>
        <v>0</v>
      </c>
      <c r="AR263" s="40">
        <f t="shared" si="91"/>
        <v>0</v>
      </c>
      <c r="AS263" s="40">
        <f t="shared" si="92"/>
        <v>0</v>
      </c>
      <c r="AT263" s="40">
        <f t="shared" si="93"/>
        <v>0</v>
      </c>
      <c r="AU263" s="40">
        <f t="shared" si="94"/>
        <v>0</v>
      </c>
      <c r="AX263" s="279">
        <f t="shared" si="95"/>
        <v>0</v>
      </c>
      <c r="AY263" s="279">
        <f t="shared" si="96"/>
        <v>0</v>
      </c>
      <c r="AZ263" s="40">
        <f t="shared" si="84"/>
        <v>0</v>
      </c>
      <c r="BB263" s="40">
        <f t="shared" si="100"/>
        <v>0</v>
      </c>
      <c r="BC263" s="397">
        <f t="shared" si="101"/>
        <v>0</v>
      </c>
      <c r="BD263" s="105">
        <f t="shared" si="97"/>
        <v>0</v>
      </c>
      <c r="BE263" s="105">
        <f t="shared" si="102"/>
        <v>0</v>
      </c>
      <c r="BF263" s="742">
        <f t="shared" si="85"/>
        <v>0</v>
      </c>
      <c r="BG263" s="89"/>
      <c r="BH263" s="9"/>
      <c r="BJ263" s="40">
        <f t="shared" si="103"/>
        <v>0</v>
      </c>
      <c r="BK263" s="40">
        <f t="shared" si="104"/>
        <v>1</v>
      </c>
      <c r="BL263" s="40">
        <f t="shared" si="105"/>
        <v>0</v>
      </c>
      <c r="BM263" s="40">
        <f t="shared" si="106"/>
        <v>0</v>
      </c>
      <c r="BN263" s="40">
        <f t="shared" si="107"/>
        <v>0</v>
      </c>
    </row>
    <row r="264" spans="1:66" x14ac:dyDescent="0.25">
      <c r="A264" s="379"/>
      <c r="B264" s="936"/>
      <c r="C264" s="272"/>
      <c r="D264" s="868"/>
      <c r="E264" s="873" t="str">
        <f t="shared" si="98"/>
        <v xml:space="preserve"> </v>
      </c>
      <c r="F264" s="130">
        <f t="shared" si="81"/>
        <v>0</v>
      </c>
      <c r="G264" s="128">
        <f t="shared" si="82"/>
        <v>252</v>
      </c>
      <c r="H264" s="127"/>
      <c r="I264" s="321"/>
      <c r="J264" s="97"/>
      <c r="K264" s="323"/>
      <c r="L264" s="322"/>
      <c r="M264" s="50"/>
      <c r="N264" s="87"/>
      <c r="O264" s="324"/>
      <c r="P264" s="98"/>
      <c r="Q264" s="98"/>
      <c r="R264" s="114"/>
      <c r="S264" s="753"/>
      <c r="T264" s="98"/>
      <c r="U264" s="98"/>
      <c r="V264" s="98"/>
      <c r="W264" s="99"/>
      <c r="X264" s="97"/>
      <c r="Y264" s="87"/>
      <c r="Z264" s="100"/>
      <c r="AA264" s="106">
        <f t="shared" si="86"/>
        <v>252</v>
      </c>
      <c r="AB264" s="549">
        <f t="shared" si="99"/>
        <v>0</v>
      </c>
      <c r="AC264" s="544">
        <f t="shared" si="87"/>
        <v>0</v>
      </c>
      <c r="AD264" s="174">
        <f t="shared" si="83"/>
        <v>0</v>
      </c>
      <c r="AE264" s="8"/>
      <c r="AF264" s="885" t="str">
        <f t="shared" si="88"/>
        <v xml:space="preserve"> </v>
      </c>
      <c r="AG264" s="40">
        <f t="shared" si="89"/>
        <v>0</v>
      </c>
      <c r="AH264" s="40">
        <f t="shared" si="90"/>
        <v>0</v>
      </c>
      <c r="AR264" s="40">
        <f t="shared" si="91"/>
        <v>0</v>
      </c>
      <c r="AS264" s="40">
        <f t="shared" si="92"/>
        <v>0</v>
      </c>
      <c r="AT264" s="40">
        <f t="shared" si="93"/>
        <v>0</v>
      </c>
      <c r="AU264" s="40">
        <f t="shared" si="94"/>
        <v>0</v>
      </c>
      <c r="AX264" s="279">
        <f t="shared" si="95"/>
        <v>0</v>
      </c>
      <c r="AY264" s="279">
        <f t="shared" si="96"/>
        <v>0</v>
      </c>
      <c r="AZ264" s="40">
        <f t="shared" si="84"/>
        <v>0</v>
      </c>
      <c r="BB264" s="40">
        <f t="shared" si="100"/>
        <v>0</v>
      </c>
      <c r="BC264" s="397">
        <f t="shared" si="101"/>
        <v>0</v>
      </c>
      <c r="BD264" s="105">
        <f t="shared" si="97"/>
        <v>0</v>
      </c>
      <c r="BE264" s="105">
        <f t="shared" si="102"/>
        <v>0</v>
      </c>
      <c r="BF264" s="742">
        <f t="shared" si="85"/>
        <v>0</v>
      </c>
      <c r="BG264" s="89"/>
      <c r="BH264" s="9"/>
      <c r="BJ264" s="40">
        <f t="shared" si="103"/>
        <v>0</v>
      </c>
      <c r="BK264" s="40">
        <f t="shared" si="104"/>
        <v>1</v>
      </c>
      <c r="BL264" s="40">
        <f t="shared" si="105"/>
        <v>0</v>
      </c>
      <c r="BM264" s="40">
        <f t="shared" si="106"/>
        <v>0</v>
      </c>
      <c r="BN264" s="40">
        <f t="shared" si="107"/>
        <v>0</v>
      </c>
    </row>
    <row r="265" spans="1:66" x14ac:dyDescent="0.25">
      <c r="A265" s="379"/>
      <c r="B265" s="936"/>
      <c r="C265" s="272"/>
      <c r="D265" s="868"/>
      <c r="E265" s="873" t="str">
        <f t="shared" si="98"/>
        <v xml:space="preserve"> </v>
      </c>
      <c r="F265" s="130">
        <f t="shared" si="81"/>
        <v>0</v>
      </c>
      <c r="G265" s="128">
        <f t="shared" si="82"/>
        <v>253</v>
      </c>
      <c r="H265" s="127"/>
      <c r="I265" s="321"/>
      <c r="J265" s="97"/>
      <c r="K265" s="323"/>
      <c r="L265" s="322"/>
      <c r="M265" s="50"/>
      <c r="N265" s="87"/>
      <c r="O265" s="324"/>
      <c r="P265" s="98"/>
      <c r="Q265" s="98"/>
      <c r="R265" s="114"/>
      <c r="S265" s="753"/>
      <c r="T265" s="98"/>
      <c r="U265" s="98"/>
      <c r="V265" s="98"/>
      <c r="W265" s="99"/>
      <c r="X265" s="97"/>
      <c r="Y265" s="87"/>
      <c r="Z265" s="100"/>
      <c r="AA265" s="106">
        <f t="shared" si="86"/>
        <v>253</v>
      </c>
      <c r="AB265" s="549">
        <f t="shared" si="99"/>
        <v>0</v>
      </c>
      <c r="AC265" s="544">
        <f t="shared" si="87"/>
        <v>0</v>
      </c>
      <c r="AD265" s="174">
        <f t="shared" si="83"/>
        <v>0</v>
      </c>
      <c r="AE265" s="8"/>
      <c r="AF265" s="885" t="str">
        <f t="shared" si="88"/>
        <v xml:space="preserve"> </v>
      </c>
      <c r="AG265" s="40">
        <f t="shared" si="89"/>
        <v>0</v>
      </c>
      <c r="AH265" s="40">
        <f t="shared" si="90"/>
        <v>0</v>
      </c>
      <c r="AR265" s="40">
        <f t="shared" si="91"/>
        <v>0</v>
      </c>
      <c r="AS265" s="40">
        <f t="shared" si="92"/>
        <v>0</v>
      </c>
      <c r="AT265" s="40">
        <f t="shared" si="93"/>
        <v>0</v>
      </c>
      <c r="AU265" s="40">
        <f t="shared" si="94"/>
        <v>0</v>
      </c>
      <c r="AX265" s="279">
        <f t="shared" si="95"/>
        <v>0</v>
      </c>
      <c r="AY265" s="279">
        <f t="shared" si="96"/>
        <v>0</v>
      </c>
      <c r="AZ265" s="40">
        <f t="shared" si="84"/>
        <v>0</v>
      </c>
      <c r="BB265" s="40">
        <f t="shared" si="100"/>
        <v>0</v>
      </c>
      <c r="BC265" s="397">
        <f t="shared" si="101"/>
        <v>0</v>
      </c>
      <c r="BD265" s="105">
        <f t="shared" si="97"/>
        <v>0</v>
      </c>
      <c r="BE265" s="105">
        <f t="shared" si="102"/>
        <v>0</v>
      </c>
      <c r="BF265" s="742">
        <f t="shared" si="85"/>
        <v>0</v>
      </c>
      <c r="BG265" s="89"/>
      <c r="BH265" s="9"/>
      <c r="BJ265" s="40">
        <f t="shared" si="103"/>
        <v>0</v>
      </c>
      <c r="BK265" s="40">
        <f t="shared" si="104"/>
        <v>1</v>
      </c>
      <c r="BL265" s="40">
        <f t="shared" si="105"/>
        <v>0</v>
      </c>
      <c r="BM265" s="40">
        <f t="shared" si="106"/>
        <v>0</v>
      </c>
      <c r="BN265" s="40">
        <f t="shared" si="107"/>
        <v>0</v>
      </c>
    </row>
    <row r="266" spans="1:66" x14ac:dyDescent="0.25">
      <c r="A266" s="379"/>
      <c r="B266" s="936"/>
      <c r="C266" s="272"/>
      <c r="D266" s="868"/>
      <c r="E266" s="873" t="str">
        <f t="shared" si="98"/>
        <v xml:space="preserve"> </v>
      </c>
      <c r="F266" s="130">
        <f t="shared" si="81"/>
        <v>0</v>
      </c>
      <c r="G266" s="128">
        <f t="shared" si="82"/>
        <v>254</v>
      </c>
      <c r="H266" s="127"/>
      <c r="I266" s="321"/>
      <c r="J266" s="97"/>
      <c r="K266" s="323"/>
      <c r="L266" s="322"/>
      <c r="M266" s="50"/>
      <c r="N266" s="87"/>
      <c r="O266" s="324"/>
      <c r="P266" s="98"/>
      <c r="Q266" s="98"/>
      <c r="R266" s="114"/>
      <c r="S266" s="753"/>
      <c r="T266" s="98"/>
      <c r="U266" s="98"/>
      <c r="V266" s="98"/>
      <c r="W266" s="99"/>
      <c r="X266" s="97"/>
      <c r="Y266" s="87"/>
      <c r="Z266" s="100"/>
      <c r="AA266" s="106">
        <f t="shared" si="86"/>
        <v>254</v>
      </c>
      <c r="AB266" s="549">
        <f t="shared" si="99"/>
        <v>0</v>
      </c>
      <c r="AC266" s="544">
        <f t="shared" si="87"/>
        <v>0</v>
      </c>
      <c r="AD266" s="174">
        <f t="shared" si="83"/>
        <v>0</v>
      </c>
      <c r="AE266" s="8"/>
      <c r="AF266" s="885" t="str">
        <f t="shared" si="88"/>
        <v xml:space="preserve"> </v>
      </c>
      <c r="AG266" s="40">
        <f t="shared" si="89"/>
        <v>0</v>
      </c>
      <c r="AH266" s="40">
        <f t="shared" si="90"/>
        <v>0</v>
      </c>
      <c r="AR266" s="40">
        <f t="shared" si="91"/>
        <v>0</v>
      </c>
      <c r="AS266" s="40">
        <f t="shared" si="92"/>
        <v>0</v>
      </c>
      <c r="AT266" s="40">
        <f t="shared" si="93"/>
        <v>0</v>
      </c>
      <c r="AU266" s="40">
        <f t="shared" si="94"/>
        <v>0</v>
      </c>
      <c r="AX266" s="279">
        <f t="shared" si="95"/>
        <v>0</v>
      </c>
      <c r="AY266" s="279">
        <f t="shared" si="96"/>
        <v>0</v>
      </c>
      <c r="AZ266" s="40">
        <f t="shared" si="84"/>
        <v>0</v>
      </c>
      <c r="BB266" s="40">
        <f t="shared" si="100"/>
        <v>0</v>
      </c>
      <c r="BC266" s="397">
        <f t="shared" si="101"/>
        <v>0</v>
      </c>
      <c r="BD266" s="105">
        <f t="shared" si="97"/>
        <v>0</v>
      </c>
      <c r="BE266" s="105">
        <f t="shared" si="102"/>
        <v>0</v>
      </c>
      <c r="BF266" s="742">
        <f t="shared" si="85"/>
        <v>0</v>
      </c>
      <c r="BG266" s="89"/>
      <c r="BH266" s="9"/>
      <c r="BJ266" s="40">
        <f t="shared" si="103"/>
        <v>0</v>
      </c>
      <c r="BK266" s="40">
        <f t="shared" si="104"/>
        <v>1</v>
      </c>
      <c r="BL266" s="40">
        <f t="shared" si="105"/>
        <v>0</v>
      </c>
      <c r="BM266" s="40">
        <f t="shared" si="106"/>
        <v>0</v>
      </c>
      <c r="BN266" s="40">
        <f t="shared" si="107"/>
        <v>0</v>
      </c>
    </row>
    <row r="267" spans="1:66" x14ac:dyDescent="0.25">
      <c r="A267" s="379"/>
      <c r="B267" s="936"/>
      <c r="C267" s="272"/>
      <c r="D267" s="868"/>
      <c r="E267" s="873" t="str">
        <f t="shared" si="98"/>
        <v xml:space="preserve"> </v>
      </c>
      <c r="F267" s="130">
        <f t="shared" si="81"/>
        <v>0</v>
      </c>
      <c r="G267" s="128">
        <f t="shared" si="82"/>
        <v>255</v>
      </c>
      <c r="H267" s="127"/>
      <c r="I267" s="321"/>
      <c r="J267" s="97"/>
      <c r="K267" s="323"/>
      <c r="L267" s="322"/>
      <c r="M267" s="50"/>
      <c r="N267" s="87"/>
      <c r="O267" s="324"/>
      <c r="P267" s="98"/>
      <c r="Q267" s="98"/>
      <c r="R267" s="114"/>
      <c r="S267" s="753"/>
      <c r="T267" s="98"/>
      <c r="U267" s="98"/>
      <c r="V267" s="98"/>
      <c r="W267" s="99"/>
      <c r="X267" s="97"/>
      <c r="Y267" s="87"/>
      <c r="Z267" s="100"/>
      <c r="AA267" s="106">
        <f t="shared" si="86"/>
        <v>255</v>
      </c>
      <c r="AB267" s="549">
        <f t="shared" si="99"/>
        <v>0</v>
      </c>
      <c r="AC267" s="544">
        <f t="shared" si="87"/>
        <v>0</v>
      </c>
      <c r="AD267" s="174">
        <f t="shared" si="83"/>
        <v>0</v>
      </c>
      <c r="AE267" s="8"/>
      <c r="AF267" s="885" t="str">
        <f t="shared" si="88"/>
        <v xml:space="preserve"> </v>
      </c>
      <c r="AG267" s="40">
        <f t="shared" si="89"/>
        <v>0</v>
      </c>
      <c r="AH267" s="40">
        <f t="shared" si="90"/>
        <v>0</v>
      </c>
      <c r="AR267" s="40">
        <f t="shared" si="91"/>
        <v>0</v>
      </c>
      <c r="AS267" s="40">
        <f t="shared" si="92"/>
        <v>0</v>
      </c>
      <c r="AT267" s="40">
        <f t="shared" si="93"/>
        <v>0</v>
      </c>
      <c r="AU267" s="40">
        <f t="shared" si="94"/>
        <v>0</v>
      </c>
      <c r="AX267" s="279">
        <f t="shared" si="95"/>
        <v>0</v>
      </c>
      <c r="AY267" s="279">
        <f t="shared" si="96"/>
        <v>0</v>
      </c>
      <c r="AZ267" s="40">
        <f t="shared" si="84"/>
        <v>0</v>
      </c>
      <c r="BB267" s="40">
        <f t="shared" si="100"/>
        <v>0</v>
      </c>
      <c r="BC267" s="397">
        <f t="shared" si="101"/>
        <v>0</v>
      </c>
      <c r="BD267" s="105">
        <f t="shared" si="97"/>
        <v>0</v>
      </c>
      <c r="BE267" s="105">
        <f t="shared" si="102"/>
        <v>0</v>
      </c>
      <c r="BF267" s="742">
        <f t="shared" si="85"/>
        <v>0</v>
      </c>
      <c r="BG267" s="89"/>
      <c r="BH267" s="9"/>
      <c r="BJ267" s="40">
        <f t="shared" si="103"/>
        <v>0</v>
      </c>
      <c r="BK267" s="40">
        <f t="shared" si="104"/>
        <v>1</v>
      </c>
      <c r="BL267" s="40">
        <f t="shared" si="105"/>
        <v>0</v>
      </c>
      <c r="BM267" s="40">
        <f t="shared" si="106"/>
        <v>0</v>
      </c>
      <c r="BN267" s="40">
        <f t="shared" si="107"/>
        <v>0</v>
      </c>
    </row>
    <row r="268" spans="1:66" x14ac:dyDescent="0.25">
      <c r="A268" s="379"/>
      <c r="B268" s="936"/>
      <c r="C268" s="272"/>
      <c r="D268" s="868"/>
      <c r="E268" s="873" t="str">
        <f t="shared" si="98"/>
        <v xml:space="preserve"> </v>
      </c>
      <c r="F268" s="130">
        <f t="shared" si="81"/>
        <v>0</v>
      </c>
      <c r="G268" s="128">
        <f t="shared" si="82"/>
        <v>256</v>
      </c>
      <c r="H268" s="127"/>
      <c r="I268" s="321"/>
      <c r="J268" s="97"/>
      <c r="K268" s="323"/>
      <c r="L268" s="322"/>
      <c r="M268" s="50"/>
      <c r="N268" s="87"/>
      <c r="O268" s="324"/>
      <c r="P268" s="98"/>
      <c r="Q268" s="98"/>
      <c r="R268" s="114"/>
      <c r="S268" s="753"/>
      <c r="T268" s="98"/>
      <c r="U268" s="98"/>
      <c r="V268" s="98"/>
      <c r="W268" s="99"/>
      <c r="X268" s="97"/>
      <c r="Y268" s="87"/>
      <c r="Z268" s="100"/>
      <c r="AA268" s="106">
        <f t="shared" si="86"/>
        <v>256</v>
      </c>
      <c r="AB268" s="549">
        <f t="shared" si="99"/>
        <v>0</v>
      </c>
      <c r="AC268" s="544">
        <f t="shared" si="87"/>
        <v>0</v>
      </c>
      <c r="AD268" s="174">
        <f t="shared" si="83"/>
        <v>0</v>
      </c>
      <c r="AE268" s="8"/>
      <c r="AF268" s="885" t="str">
        <f t="shared" si="88"/>
        <v xml:space="preserve"> </v>
      </c>
      <c r="AG268" s="40">
        <f t="shared" si="89"/>
        <v>0</v>
      </c>
      <c r="AH268" s="40">
        <f t="shared" si="90"/>
        <v>0</v>
      </c>
      <c r="AR268" s="40">
        <f t="shared" si="91"/>
        <v>0</v>
      </c>
      <c r="AS268" s="40">
        <f t="shared" si="92"/>
        <v>0</v>
      </c>
      <c r="AT268" s="40">
        <f t="shared" si="93"/>
        <v>0</v>
      </c>
      <c r="AU268" s="40">
        <f t="shared" si="94"/>
        <v>0</v>
      </c>
      <c r="AX268" s="279">
        <f t="shared" si="95"/>
        <v>0</v>
      </c>
      <c r="AY268" s="279">
        <f t="shared" si="96"/>
        <v>0</v>
      </c>
      <c r="AZ268" s="40">
        <f t="shared" si="84"/>
        <v>0</v>
      </c>
      <c r="BB268" s="40">
        <f t="shared" si="100"/>
        <v>0</v>
      </c>
      <c r="BC268" s="397">
        <f t="shared" si="101"/>
        <v>0</v>
      </c>
      <c r="BD268" s="105">
        <f t="shared" si="97"/>
        <v>0</v>
      </c>
      <c r="BE268" s="105">
        <f t="shared" si="102"/>
        <v>0</v>
      </c>
      <c r="BF268" s="742">
        <f t="shared" si="85"/>
        <v>0</v>
      </c>
      <c r="BG268" s="89"/>
      <c r="BH268" s="9"/>
      <c r="BJ268" s="40">
        <f t="shared" si="103"/>
        <v>0</v>
      </c>
      <c r="BK268" s="40">
        <f t="shared" si="104"/>
        <v>1</v>
      </c>
      <c r="BL268" s="40">
        <f t="shared" si="105"/>
        <v>0</v>
      </c>
      <c r="BM268" s="40">
        <f t="shared" si="106"/>
        <v>0</v>
      </c>
      <c r="BN268" s="40">
        <f t="shared" si="107"/>
        <v>0</v>
      </c>
    </row>
    <row r="269" spans="1:66" x14ac:dyDescent="0.25">
      <c r="A269" s="379"/>
      <c r="B269" s="936"/>
      <c r="C269" s="272"/>
      <c r="D269" s="868"/>
      <c r="E269" s="873" t="str">
        <f t="shared" si="98"/>
        <v xml:space="preserve"> </v>
      </c>
      <c r="F269" s="130">
        <f t="shared" ref="F269:F332" si="108">IF(ISBLANK(H269),0,VLOOKUP(TRIM(H269),AllVarieties,4,FALSE))</f>
        <v>0</v>
      </c>
      <c r="G269" s="128">
        <f t="shared" ref="G269:G332" si="109">ROW()-DPline</f>
        <v>257</v>
      </c>
      <c r="H269" s="127"/>
      <c r="I269" s="321"/>
      <c r="J269" s="97"/>
      <c r="K269" s="323"/>
      <c r="L269" s="322"/>
      <c r="M269" s="50"/>
      <c r="N269" s="87"/>
      <c r="O269" s="324"/>
      <c r="P269" s="98"/>
      <c r="Q269" s="98"/>
      <c r="R269" s="114"/>
      <c r="S269" s="753"/>
      <c r="T269" s="98"/>
      <c r="U269" s="98"/>
      <c r="V269" s="98"/>
      <c r="W269" s="99"/>
      <c r="X269" s="97"/>
      <c r="Y269" s="87"/>
      <c r="Z269" s="100"/>
      <c r="AA269" s="106">
        <f t="shared" si="86"/>
        <v>257</v>
      </c>
      <c r="AB269" s="549">
        <f t="shared" si="99"/>
        <v>0</v>
      </c>
      <c r="AC269" s="544">
        <f t="shared" si="87"/>
        <v>0</v>
      </c>
      <c r="AD269" s="174">
        <f t="shared" ref="AD269:AD332" si="110">+AC269*PDArate</f>
        <v>0</v>
      </c>
      <c r="AE269" s="8"/>
      <c r="AF269" s="885" t="str">
        <f t="shared" si="88"/>
        <v xml:space="preserve"> </v>
      </c>
      <c r="AG269" s="40">
        <f t="shared" si="89"/>
        <v>0</v>
      </c>
      <c r="AH269" s="40">
        <f t="shared" si="90"/>
        <v>0</v>
      </c>
      <c r="AR269" s="40">
        <f t="shared" si="91"/>
        <v>0</v>
      </c>
      <c r="AS269" s="40">
        <f t="shared" si="92"/>
        <v>0</v>
      </c>
      <c r="AT269" s="40">
        <f t="shared" si="93"/>
        <v>0</v>
      </c>
      <c r="AU269" s="40">
        <f t="shared" si="94"/>
        <v>0</v>
      </c>
      <c r="AX269" s="279">
        <f t="shared" si="95"/>
        <v>0</v>
      </c>
      <c r="AY269" s="279">
        <f t="shared" si="96"/>
        <v>0</v>
      </c>
      <c r="AZ269" s="40">
        <f t="shared" ref="AZ269:AZ332" si="111">IF(J269+K269 &gt; 0, 1, 0)</f>
        <v>0</v>
      </c>
      <c r="BB269" s="40">
        <f t="shared" si="100"/>
        <v>0</v>
      </c>
      <c r="BC269" s="397">
        <f t="shared" si="101"/>
        <v>0</v>
      </c>
      <c r="BD269" s="105">
        <f t="shared" si="97"/>
        <v>0</v>
      </c>
      <c r="BE269" s="105">
        <f t="shared" si="102"/>
        <v>0</v>
      </c>
      <c r="BF269" s="742">
        <f t="shared" ref="BF269:BF332" si="112">+BE269*PDArate</f>
        <v>0</v>
      </c>
      <c r="BG269" s="89"/>
      <c r="BH269" s="9"/>
      <c r="BJ269" s="40">
        <f t="shared" si="103"/>
        <v>0</v>
      </c>
      <c r="BK269" s="40">
        <f t="shared" si="104"/>
        <v>1</v>
      </c>
      <c r="BL269" s="40">
        <f t="shared" si="105"/>
        <v>0</v>
      </c>
      <c r="BM269" s="40">
        <f t="shared" si="106"/>
        <v>0</v>
      </c>
      <c r="BN269" s="40">
        <f t="shared" si="107"/>
        <v>0</v>
      </c>
    </row>
    <row r="270" spans="1:66" x14ac:dyDescent="0.25">
      <c r="A270" s="379"/>
      <c r="B270" s="936"/>
      <c r="C270" s="272"/>
      <c r="D270" s="868"/>
      <c r="E270" s="873" t="str">
        <f t="shared" si="98"/>
        <v xml:space="preserve"> </v>
      </c>
      <c r="F270" s="130">
        <f t="shared" si="108"/>
        <v>0</v>
      </c>
      <c r="G270" s="128">
        <f t="shared" si="109"/>
        <v>258</v>
      </c>
      <c r="H270" s="127"/>
      <c r="I270" s="321"/>
      <c r="J270" s="97"/>
      <c r="K270" s="323"/>
      <c r="L270" s="322"/>
      <c r="M270" s="50"/>
      <c r="N270" s="87"/>
      <c r="O270" s="324"/>
      <c r="P270" s="98"/>
      <c r="Q270" s="98"/>
      <c r="R270" s="114"/>
      <c r="S270" s="753"/>
      <c r="T270" s="98"/>
      <c r="U270" s="98"/>
      <c r="V270" s="98"/>
      <c r="W270" s="99"/>
      <c r="X270" s="97"/>
      <c r="Y270" s="87"/>
      <c r="Z270" s="100"/>
      <c r="AA270" s="106">
        <f t="shared" ref="AA270:AA333" si="113">+G270</f>
        <v>258</v>
      </c>
      <c r="AB270" s="549">
        <f t="shared" si="99"/>
        <v>0</v>
      </c>
      <c r="AC270" s="544">
        <f t="shared" ref="AC270:AC333" si="114">+AX270+AY270</f>
        <v>0</v>
      </c>
      <c r="AD270" s="174">
        <f t="shared" si="110"/>
        <v>0</v>
      </c>
      <c r="AE270" s="8"/>
      <c r="AF270" s="885" t="str">
        <f t="shared" ref="AF270:AF333" si="115">IF(AG270+AH270=1,"Enter both columns 5 and 16.", " ")</f>
        <v xml:space="preserve"> </v>
      </c>
      <c r="AG270" s="40">
        <f t="shared" ref="AG270:AG333" si="116">IF(L270+M270+N270+O270+W270 &gt; 0, 1, 0)</f>
        <v>0</v>
      </c>
      <c r="AH270" s="40">
        <f t="shared" ref="AH270:AH333" si="117">IF(AX270 &gt; 0, 1, 0)</f>
        <v>0</v>
      </c>
      <c r="AR270" s="40">
        <f t="shared" ref="AR270:AR333" si="118">IF(ISNA(+F270), 1, 0)</f>
        <v>0</v>
      </c>
      <c r="AS270" s="40">
        <f t="shared" ref="AS270:AS333" si="119">IF(ISERR(+F270), 1, 0)</f>
        <v>0</v>
      </c>
      <c r="AT270" s="40">
        <f t="shared" ref="AT270:AT333" si="120">IF(ISERR(+AC270), 1, 0)</f>
        <v>0</v>
      </c>
      <c r="AU270" s="40">
        <f t="shared" ref="AU270:AU333" si="121">IF(ISERR(+AD270), 1, 0)</f>
        <v>0</v>
      </c>
      <c r="AX270" s="279">
        <f t="shared" ref="AX270:AX333" si="122">ROUND(L270,1)*W270</f>
        <v>0</v>
      </c>
      <c r="AY270" s="279">
        <f t="shared" ref="AY270:AY333" si="123">ROUND(X270,1)*Z270</f>
        <v>0</v>
      </c>
      <c r="AZ270" s="40">
        <f t="shared" si="111"/>
        <v>0</v>
      </c>
      <c r="BB270" s="40">
        <f t="shared" si="100"/>
        <v>0</v>
      </c>
      <c r="BC270" s="397">
        <f t="shared" si="101"/>
        <v>0</v>
      </c>
      <c r="BD270" s="105">
        <f t="shared" si="97"/>
        <v>0</v>
      </c>
      <c r="BE270" s="105">
        <f t="shared" si="102"/>
        <v>0</v>
      </c>
      <c r="BF270" s="742">
        <f t="shared" si="112"/>
        <v>0</v>
      </c>
      <c r="BG270" s="89"/>
      <c r="BH270" s="9"/>
      <c r="BJ270" s="40">
        <f t="shared" si="103"/>
        <v>0</v>
      </c>
      <c r="BK270" s="40">
        <f t="shared" si="104"/>
        <v>1</v>
      </c>
      <c r="BL270" s="40">
        <f t="shared" si="105"/>
        <v>0</v>
      </c>
      <c r="BM270" s="40">
        <f t="shared" si="106"/>
        <v>0</v>
      </c>
      <c r="BN270" s="40">
        <f t="shared" si="107"/>
        <v>0</v>
      </c>
    </row>
    <row r="271" spans="1:66" x14ac:dyDescent="0.25">
      <c r="A271" s="379"/>
      <c r="B271" s="936"/>
      <c r="C271" s="272"/>
      <c r="D271" s="868"/>
      <c r="E271" s="873" t="str">
        <f t="shared" si="98"/>
        <v xml:space="preserve"> </v>
      </c>
      <c r="F271" s="130">
        <f t="shared" si="108"/>
        <v>0</v>
      </c>
      <c r="G271" s="128">
        <f t="shared" si="109"/>
        <v>259</v>
      </c>
      <c r="H271" s="127"/>
      <c r="I271" s="321"/>
      <c r="J271" s="97"/>
      <c r="K271" s="323"/>
      <c r="L271" s="322"/>
      <c r="M271" s="50"/>
      <c r="N271" s="87"/>
      <c r="O271" s="324"/>
      <c r="P271" s="98"/>
      <c r="Q271" s="98"/>
      <c r="R271" s="114"/>
      <c r="S271" s="753"/>
      <c r="T271" s="98"/>
      <c r="U271" s="98"/>
      <c r="V271" s="98"/>
      <c r="W271" s="99"/>
      <c r="X271" s="97"/>
      <c r="Y271" s="87"/>
      <c r="Z271" s="100"/>
      <c r="AA271" s="106">
        <f t="shared" si="113"/>
        <v>259</v>
      </c>
      <c r="AB271" s="549">
        <f t="shared" si="99"/>
        <v>0</v>
      </c>
      <c r="AC271" s="544">
        <f t="shared" si="114"/>
        <v>0</v>
      </c>
      <c r="AD271" s="174">
        <f t="shared" si="110"/>
        <v>0</v>
      </c>
      <c r="AE271" s="8"/>
      <c r="AF271" s="885" t="str">
        <f t="shared" si="115"/>
        <v xml:space="preserve"> </v>
      </c>
      <c r="AG271" s="40">
        <f t="shared" si="116"/>
        <v>0</v>
      </c>
      <c r="AH271" s="40">
        <f t="shared" si="117"/>
        <v>0</v>
      </c>
      <c r="AR271" s="40">
        <f t="shared" si="118"/>
        <v>0</v>
      </c>
      <c r="AS271" s="40">
        <f t="shared" si="119"/>
        <v>0</v>
      </c>
      <c r="AT271" s="40">
        <f t="shared" si="120"/>
        <v>0</v>
      </c>
      <c r="AU271" s="40">
        <f t="shared" si="121"/>
        <v>0</v>
      </c>
      <c r="AX271" s="279">
        <f t="shared" si="122"/>
        <v>0</v>
      </c>
      <c r="AY271" s="279">
        <f t="shared" si="123"/>
        <v>0</v>
      </c>
      <c r="AZ271" s="40">
        <f t="shared" si="111"/>
        <v>0</v>
      </c>
      <c r="BB271" s="40">
        <f t="shared" si="100"/>
        <v>0</v>
      </c>
      <c r="BC271" s="397">
        <f t="shared" si="101"/>
        <v>0</v>
      </c>
      <c r="BD271" s="105">
        <f t="shared" si="97"/>
        <v>0</v>
      </c>
      <c r="BE271" s="105">
        <f t="shared" si="102"/>
        <v>0</v>
      </c>
      <c r="BF271" s="742">
        <f t="shared" si="112"/>
        <v>0</v>
      </c>
      <c r="BG271" s="89"/>
      <c r="BH271" s="9"/>
      <c r="BJ271" s="40">
        <f t="shared" si="103"/>
        <v>0</v>
      </c>
      <c r="BK271" s="40">
        <f t="shared" si="104"/>
        <v>1</v>
      </c>
      <c r="BL271" s="40">
        <f t="shared" si="105"/>
        <v>0</v>
      </c>
      <c r="BM271" s="40">
        <f t="shared" si="106"/>
        <v>0</v>
      </c>
      <c r="BN271" s="40">
        <f t="shared" si="107"/>
        <v>0</v>
      </c>
    </row>
    <row r="272" spans="1:66" x14ac:dyDescent="0.25">
      <c r="A272" s="379"/>
      <c r="B272" s="936"/>
      <c r="C272" s="272"/>
      <c r="D272" s="868"/>
      <c r="E272" s="873" t="str">
        <f t="shared" si="98"/>
        <v xml:space="preserve"> </v>
      </c>
      <c r="F272" s="130">
        <f t="shared" si="108"/>
        <v>0</v>
      </c>
      <c r="G272" s="128">
        <f t="shared" si="109"/>
        <v>260</v>
      </c>
      <c r="H272" s="127"/>
      <c r="I272" s="321"/>
      <c r="J272" s="97"/>
      <c r="K272" s="323"/>
      <c r="L272" s="322"/>
      <c r="M272" s="50"/>
      <c r="N272" s="87"/>
      <c r="O272" s="324"/>
      <c r="P272" s="98"/>
      <c r="Q272" s="98"/>
      <c r="R272" s="114"/>
      <c r="S272" s="753"/>
      <c r="T272" s="98"/>
      <c r="U272" s="98"/>
      <c r="V272" s="98"/>
      <c r="W272" s="99"/>
      <c r="X272" s="97"/>
      <c r="Y272" s="87"/>
      <c r="Z272" s="100"/>
      <c r="AA272" s="106">
        <f t="shared" si="113"/>
        <v>260</v>
      </c>
      <c r="AB272" s="549">
        <f t="shared" si="99"/>
        <v>0</v>
      </c>
      <c r="AC272" s="544">
        <f t="shared" si="114"/>
        <v>0</v>
      </c>
      <c r="AD272" s="174">
        <f t="shared" si="110"/>
        <v>0</v>
      </c>
      <c r="AE272" s="8"/>
      <c r="AF272" s="885" t="str">
        <f t="shared" si="115"/>
        <v xml:space="preserve"> </v>
      </c>
      <c r="AG272" s="40">
        <f t="shared" si="116"/>
        <v>0</v>
      </c>
      <c r="AH272" s="40">
        <f t="shared" si="117"/>
        <v>0</v>
      </c>
      <c r="AR272" s="40">
        <f t="shared" si="118"/>
        <v>0</v>
      </c>
      <c r="AS272" s="40">
        <f t="shared" si="119"/>
        <v>0</v>
      </c>
      <c r="AT272" s="40">
        <f t="shared" si="120"/>
        <v>0</v>
      </c>
      <c r="AU272" s="40">
        <f t="shared" si="121"/>
        <v>0</v>
      </c>
      <c r="AX272" s="279">
        <f t="shared" si="122"/>
        <v>0</v>
      </c>
      <c r="AY272" s="279">
        <f t="shared" si="123"/>
        <v>0</v>
      </c>
      <c r="AZ272" s="40">
        <f t="shared" si="111"/>
        <v>0</v>
      </c>
      <c r="BB272" s="40">
        <f t="shared" si="100"/>
        <v>0</v>
      </c>
      <c r="BC272" s="397">
        <f t="shared" si="101"/>
        <v>0</v>
      </c>
      <c r="BD272" s="105">
        <f t="shared" ref="BD272:BD335" si="124">IF(VALUE(I272)&lt;1,0,IF(VALUE(I272)&gt;17,0,VLOOKUP(VALUE(F272),T10Value,VALUE(I272)+1,FALSE)))</f>
        <v>0</v>
      </c>
      <c r="BE272" s="105">
        <f t="shared" si="102"/>
        <v>0</v>
      </c>
      <c r="BF272" s="742">
        <f t="shared" si="112"/>
        <v>0</v>
      </c>
      <c r="BG272" s="89"/>
      <c r="BH272" s="9"/>
      <c r="BJ272" s="40">
        <f t="shared" si="103"/>
        <v>0</v>
      </c>
      <c r="BK272" s="40">
        <f t="shared" si="104"/>
        <v>1</v>
      </c>
      <c r="BL272" s="40">
        <f t="shared" si="105"/>
        <v>0</v>
      </c>
      <c r="BM272" s="40">
        <f t="shared" si="106"/>
        <v>0</v>
      </c>
      <c r="BN272" s="40">
        <f t="shared" si="107"/>
        <v>0</v>
      </c>
    </row>
    <row r="273" spans="1:66" x14ac:dyDescent="0.25">
      <c r="A273" s="379"/>
      <c r="B273" s="936"/>
      <c r="C273" s="272"/>
      <c r="D273" s="868"/>
      <c r="E273" s="873" t="str">
        <f t="shared" ref="E273:E336" si="125">IF(+BN273+BM273&gt;0,"&lt; Error"," ")</f>
        <v xml:space="preserve"> </v>
      </c>
      <c r="F273" s="130">
        <f t="shared" si="108"/>
        <v>0</v>
      </c>
      <c r="G273" s="128">
        <f t="shared" si="109"/>
        <v>261</v>
      </c>
      <c r="H273" s="127"/>
      <c r="I273" s="321"/>
      <c r="J273" s="97"/>
      <c r="K273" s="323"/>
      <c r="L273" s="322"/>
      <c r="M273" s="50"/>
      <c r="N273" s="87"/>
      <c r="O273" s="324"/>
      <c r="P273" s="98"/>
      <c r="Q273" s="98"/>
      <c r="R273" s="114"/>
      <c r="S273" s="753"/>
      <c r="T273" s="98"/>
      <c r="U273" s="98"/>
      <c r="V273" s="98"/>
      <c r="W273" s="99"/>
      <c r="X273" s="97"/>
      <c r="Y273" s="87"/>
      <c r="Z273" s="100"/>
      <c r="AA273" s="106">
        <f t="shared" si="113"/>
        <v>261</v>
      </c>
      <c r="AB273" s="549">
        <f t="shared" ref="AB273:AB336" si="126">C273*BJ273</f>
        <v>0</v>
      </c>
      <c r="AC273" s="544">
        <f t="shared" si="114"/>
        <v>0</v>
      </c>
      <c r="AD273" s="174">
        <f t="shared" si="110"/>
        <v>0</v>
      </c>
      <c r="AE273" s="8"/>
      <c r="AF273" s="885" t="str">
        <f t="shared" si="115"/>
        <v xml:space="preserve"> </v>
      </c>
      <c r="AG273" s="40">
        <f t="shared" si="116"/>
        <v>0</v>
      </c>
      <c r="AH273" s="40">
        <f t="shared" si="117"/>
        <v>0</v>
      </c>
      <c r="AR273" s="40">
        <f t="shared" si="118"/>
        <v>0</v>
      </c>
      <c r="AS273" s="40">
        <f t="shared" si="119"/>
        <v>0</v>
      </c>
      <c r="AT273" s="40">
        <f t="shared" si="120"/>
        <v>0</v>
      </c>
      <c r="AU273" s="40">
        <f t="shared" si="121"/>
        <v>0</v>
      </c>
      <c r="AX273" s="279">
        <f t="shared" si="122"/>
        <v>0</v>
      </c>
      <c r="AY273" s="279">
        <f t="shared" si="123"/>
        <v>0</v>
      </c>
      <c r="AZ273" s="40">
        <f t="shared" si="111"/>
        <v>0</v>
      </c>
      <c r="BB273" s="40">
        <f t="shared" ref="BB273:BB336" si="127">IF(+BC273&gt;0,IF(+BE273&lt;=0,1,0),0)</f>
        <v>0</v>
      </c>
      <c r="BC273" s="397">
        <f t="shared" ref="BC273:BC336" si="128">IF(+D273=1,IF(J273&gt;0, +J273, 0),0)</f>
        <v>0</v>
      </c>
      <c r="BD273" s="105">
        <f t="shared" si="124"/>
        <v>0</v>
      </c>
      <c r="BE273" s="105">
        <f t="shared" ref="BE273:BE336" si="129">ROUND(+BC273,1)*BD273</f>
        <v>0</v>
      </c>
      <c r="BF273" s="742">
        <f t="shared" si="112"/>
        <v>0</v>
      </c>
      <c r="BG273" s="89"/>
      <c r="BH273" s="9"/>
      <c r="BJ273" s="40">
        <f t="shared" ref="BJ273:BJ336" si="130">IF(J273+L273+M273=J273,0,IF(J273-L273-0.09&gt;0,IF(J273-L273&lt;=0.1*J273,J273-L273,0),0))</f>
        <v>0</v>
      </c>
      <c r="BK273" s="40">
        <f t="shared" ref="BK273:BK336" si="131">IF(L273+M273+J273+X273&lt;=0,1,IF(L273+M273+X273&gt;0,1,0))</f>
        <v>1</v>
      </c>
      <c r="BL273" s="40">
        <f t="shared" ref="BL273:BL336" si="132">IF(+BJ273&gt;0,1,0)</f>
        <v>0</v>
      </c>
      <c r="BM273" s="40">
        <f t="shared" ref="BM273:BM336" si="133">IF(ISNUMBER(C273),IF(2*BL273-C273&lt;0,1,IF(2*BL273-C273&gt;2,1,0)),IF(ISBLANK(C273),0,1))</f>
        <v>0</v>
      </c>
      <c r="BN273" s="40">
        <f t="shared" ref="BN273:BN336" si="134">IF(ISNUMBER(D273),IF(2*AG273-D273=1,1,IF(+D273=0,0, IF(+D273=1,0,1))),IF(ISBLANK(D273),0,1))</f>
        <v>0</v>
      </c>
    </row>
    <row r="274" spans="1:66" x14ac:dyDescent="0.25">
      <c r="A274" s="379"/>
      <c r="B274" s="936"/>
      <c r="C274" s="272"/>
      <c r="D274" s="868"/>
      <c r="E274" s="873" t="str">
        <f t="shared" si="125"/>
        <v xml:space="preserve"> </v>
      </c>
      <c r="F274" s="130">
        <f t="shared" si="108"/>
        <v>0</v>
      </c>
      <c r="G274" s="128">
        <f t="shared" si="109"/>
        <v>262</v>
      </c>
      <c r="H274" s="127"/>
      <c r="I274" s="321"/>
      <c r="J274" s="97"/>
      <c r="K274" s="323"/>
      <c r="L274" s="322"/>
      <c r="M274" s="50"/>
      <c r="N274" s="87"/>
      <c r="O274" s="324"/>
      <c r="P274" s="98"/>
      <c r="Q274" s="98"/>
      <c r="R274" s="114"/>
      <c r="S274" s="753"/>
      <c r="T274" s="98"/>
      <c r="U274" s="98"/>
      <c r="V274" s="98"/>
      <c r="W274" s="99"/>
      <c r="X274" s="97"/>
      <c r="Y274" s="87"/>
      <c r="Z274" s="100"/>
      <c r="AA274" s="106">
        <f t="shared" si="113"/>
        <v>262</v>
      </c>
      <c r="AB274" s="549">
        <f t="shared" si="126"/>
        <v>0</v>
      </c>
      <c r="AC274" s="544">
        <f t="shared" si="114"/>
        <v>0</v>
      </c>
      <c r="AD274" s="174">
        <f t="shared" si="110"/>
        <v>0</v>
      </c>
      <c r="AE274" s="8"/>
      <c r="AF274" s="885" t="str">
        <f t="shared" si="115"/>
        <v xml:space="preserve"> </v>
      </c>
      <c r="AG274" s="40">
        <f t="shared" si="116"/>
        <v>0</v>
      </c>
      <c r="AH274" s="40">
        <f t="shared" si="117"/>
        <v>0</v>
      </c>
      <c r="AR274" s="40">
        <f t="shared" si="118"/>
        <v>0</v>
      </c>
      <c r="AS274" s="40">
        <f t="shared" si="119"/>
        <v>0</v>
      </c>
      <c r="AT274" s="40">
        <f t="shared" si="120"/>
        <v>0</v>
      </c>
      <c r="AU274" s="40">
        <f t="shared" si="121"/>
        <v>0</v>
      </c>
      <c r="AX274" s="279">
        <f t="shared" si="122"/>
        <v>0</v>
      </c>
      <c r="AY274" s="279">
        <f t="shared" si="123"/>
        <v>0</v>
      </c>
      <c r="AZ274" s="40">
        <f t="shared" si="111"/>
        <v>0</v>
      </c>
      <c r="BB274" s="40">
        <f t="shared" si="127"/>
        <v>0</v>
      </c>
      <c r="BC274" s="397">
        <f t="shared" si="128"/>
        <v>0</v>
      </c>
      <c r="BD274" s="105">
        <f t="shared" si="124"/>
        <v>0</v>
      </c>
      <c r="BE274" s="105">
        <f t="shared" si="129"/>
        <v>0</v>
      </c>
      <c r="BF274" s="742">
        <f t="shared" si="112"/>
        <v>0</v>
      </c>
      <c r="BG274" s="89"/>
      <c r="BH274" s="9"/>
      <c r="BJ274" s="40">
        <f t="shared" si="130"/>
        <v>0</v>
      </c>
      <c r="BK274" s="40">
        <f t="shared" si="131"/>
        <v>1</v>
      </c>
      <c r="BL274" s="40">
        <f t="shared" si="132"/>
        <v>0</v>
      </c>
      <c r="BM274" s="40">
        <f t="shared" si="133"/>
        <v>0</v>
      </c>
      <c r="BN274" s="40">
        <f t="shared" si="134"/>
        <v>0</v>
      </c>
    </row>
    <row r="275" spans="1:66" x14ac:dyDescent="0.25">
      <c r="A275" s="379"/>
      <c r="B275" s="936"/>
      <c r="C275" s="272"/>
      <c r="D275" s="868"/>
      <c r="E275" s="873" t="str">
        <f t="shared" si="125"/>
        <v xml:space="preserve"> </v>
      </c>
      <c r="F275" s="130">
        <f t="shared" si="108"/>
        <v>0</v>
      </c>
      <c r="G275" s="128">
        <f t="shared" si="109"/>
        <v>263</v>
      </c>
      <c r="H275" s="127"/>
      <c r="I275" s="321"/>
      <c r="J275" s="97"/>
      <c r="K275" s="323"/>
      <c r="L275" s="322"/>
      <c r="M275" s="50"/>
      <c r="N275" s="87"/>
      <c r="O275" s="324"/>
      <c r="P275" s="98"/>
      <c r="Q275" s="98"/>
      <c r="R275" s="114"/>
      <c r="S275" s="753"/>
      <c r="T275" s="98"/>
      <c r="U275" s="98"/>
      <c r="V275" s="98"/>
      <c r="W275" s="99"/>
      <c r="X275" s="97"/>
      <c r="Y275" s="87"/>
      <c r="Z275" s="100"/>
      <c r="AA275" s="106">
        <f t="shared" si="113"/>
        <v>263</v>
      </c>
      <c r="AB275" s="549">
        <f t="shared" si="126"/>
        <v>0</v>
      </c>
      <c r="AC275" s="544">
        <f t="shared" si="114"/>
        <v>0</v>
      </c>
      <c r="AD275" s="174">
        <f t="shared" si="110"/>
        <v>0</v>
      </c>
      <c r="AE275" s="8"/>
      <c r="AF275" s="885" t="str">
        <f t="shared" si="115"/>
        <v xml:space="preserve"> </v>
      </c>
      <c r="AG275" s="40">
        <f t="shared" si="116"/>
        <v>0</v>
      </c>
      <c r="AH275" s="40">
        <f t="shared" si="117"/>
        <v>0</v>
      </c>
      <c r="AR275" s="40">
        <f t="shared" si="118"/>
        <v>0</v>
      </c>
      <c r="AS275" s="40">
        <f t="shared" si="119"/>
        <v>0</v>
      </c>
      <c r="AT275" s="40">
        <f t="shared" si="120"/>
        <v>0</v>
      </c>
      <c r="AU275" s="40">
        <f t="shared" si="121"/>
        <v>0</v>
      </c>
      <c r="AX275" s="279">
        <f t="shared" si="122"/>
        <v>0</v>
      </c>
      <c r="AY275" s="279">
        <f t="shared" si="123"/>
        <v>0</v>
      </c>
      <c r="AZ275" s="40">
        <f t="shared" si="111"/>
        <v>0</v>
      </c>
      <c r="BB275" s="40">
        <f t="shared" si="127"/>
        <v>0</v>
      </c>
      <c r="BC275" s="397">
        <f t="shared" si="128"/>
        <v>0</v>
      </c>
      <c r="BD275" s="105">
        <f t="shared" si="124"/>
        <v>0</v>
      </c>
      <c r="BE275" s="105">
        <f t="shared" si="129"/>
        <v>0</v>
      </c>
      <c r="BF275" s="742">
        <f t="shared" si="112"/>
        <v>0</v>
      </c>
      <c r="BG275" s="89"/>
      <c r="BH275" s="9"/>
      <c r="BJ275" s="40">
        <f t="shared" si="130"/>
        <v>0</v>
      </c>
      <c r="BK275" s="40">
        <f t="shared" si="131"/>
        <v>1</v>
      </c>
      <c r="BL275" s="40">
        <f t="shared" si="132"/>
        <v>0</v>
      </c>
      <c r="BM275" s="40">
        <f t="shared" si="133"/>
        <v>0</v>
      </c>
      <c r="BN275" s="40">
        <f t="shared" si="134"/>
        <v>0</v>
      </c>
    </row>
    <row r="276" spans="1:66" x14ac:dyDescent="0.25">
      <c r="A276" s="379"/>
      <c r="B276" s="936"/>
      <c r="C276" s="272"/>
      <c r="D276" s="868"/>
      <c r="E276" s="873" t="str">
        <f t="shared" si="125"/>
        <v xml:space="preserve"> </v>
      </c>
      <c r="F276" s="130">
        <f t="shared" si="108"/>
        <v>0</v>
      </c>
      <c r="G276" s="128">
        <f t="shared" si="109"/>
        <v>264</v>
      </c>
      <c r="H276" s="127"/>
      <c r="I276" s="321"/>
      <c r="J276" s="97"/>
      <c r="K276" s="323"/>
      <c r="L276" s="322"/>
      <c r="M276" s="50"/>
      <c r="N276" s="87"/>
      <c r="O276" s="324"/>
      <c r="P276" s="98"/>
      <c r="Q276" s="98"/>
      <c r="R276" s="114"/>
      <c r="S276" s="753"/>
      <c r="T276" s="98"/>
      <c r="U276" s="98"/>
      <c r="V276" s="98"/>
      <c r="W276" s="99"/>
      <c r="X276" s="97"/>
      <c r="Y276" s="87"/>
      <c r="Z276" s="100"/>
      <c r="AA276" s="106">
        <f t="shared" si="113"/>
        <v>264</v>
      </c>
      <c r="AB276" s="549">
        <f t="shared" si="126"/>
        <v>0</v>
      </c>
      <c r="AC276" s="544">
        <f t="shared" si="114"/>
        <v>0</v>
      </c>
      <c r="AD276" s="174">
        <f t="shared" si="110"/>
        <v>0</v>
      </c>
      <c r="AE276" s="8"/>
      <c r="AF276" s="885" t="str">
        <f t="shared" si="115"/>
        <v xml:space="preserve"> </v>
      </c>
      <c r="AG276" s="40">
        <f t="shared" si="116"/>
        <v>0</v>
      </c>
      <c r="AH276" s="40">
        <f t="shared" si="117"/>
        <v>0</v>
      </c>
      <c r="AR276" s="40">
        <f t="shared" si="118"/>
        <v>0</v>
      </c>
      <c r="AS276" s="40">
        <f t="shared" si="119"/>
        <v>0</v>
      </c>
      <c r="AT276" s="40">
        <f t="shared" si="120"/>
        <v>0</v>
      </c>
      <c r="AU276" s="40">
        <f t="shared" si="121"/>
        <v>0</v>
      </c>
      <c r="AX276" s="279">
        <f t="shared" si="122"/>
        <v>0</v>
      </c>
      <c r="AY276" s="279">
        <f t="shared" si="123"/>
        <v>0</v>
      </c>
      <c r="AZ276" s="40">
        <f t="shared" si="111"/>
        <v>0</v>
      </c>
      <c r="BB276" s="40">
        <f t="shared" si="127"/>
        <v>0</v>
      </c>
      <c r="BC276" s="397">
        <f t="shared" si="128"/>
        <v>0</v>
      </c>
      <c r="BD276" s="105">
        <f t="shared" si="124"/>
        <v>0</v>
      </c>
      <c r="BE276" s="105">
        <f t="shared" si="129"/>
        <v>0</v>
      </c>
      <c r="BF276" s="742">
        <f t="shared" si="112"/>
        <v>0</v>
      </c>
      <c r="BG276" s="89"/>
      <c r="BH276" s="9"/>
      <c r="BJ276" s="40">
        <f t="shared" si="130"/>
        <v>0</v>
      </c>
      <c r="BK276" s="40">
        <f t="shared" si="131"/>
        <v>1</v>
      </c>
      <c r="BL276" s="40">
        <f t="shared" si="132"/>
        <v>0</v>
      </c>
      <c r="BM276" s="40">
        <f t="shared" si="133"/>
        <v>0</v>
      </c>
      <c r="BN276" s="40">
        <f t="shared" si="134"/>
        <v>0</v>
      </c>
    </row>
    <row r="277" spans="1:66" x14ac:dyDescent="0.25">
      <c r="A277" s="379"/>
      <c r="B277" s="936"/>
      <c r="C277" s="272"/>
      <c r="D277" s="868"/>
      <c r="E277" s="873" t="str">
        <f t="shared" si="125"/>
        <v xml:space="preserve"> </v>
      </c>
      <c r="F277" s="130">
        <f t="shared" si="108"/>
        <v>0</v>
      </c>
      <c r="G277" s="128">
        <f t="shared" si="109"/>
        <v>265</v>
      </c>
      <c r="H277" s="127"/>
      <c r="I277" s="321"/>
      <c r="J277" s="97"/>
      <c r="K277" s="323"/>
      <c r="L277" s="322"/>
      <c r="M277" s="50"/>
      <c r="N277" s="87"/>
      <c r="O277" s="324"/>
      <c r="P277" s="98"/>
      <c r="Q277" s="98"/>
      <c r="R277" s="114"/>
      <c r="S277" s="753"/>
      <c r="T277" s="98"/>
      <c r="U277" s="98"/>
      <c r="V277" s="98"/>
      <c r="W277" s="99"/>
      <c r="X277" s="97"/>
      <c r="Y277" s="87"/>
      <c r="Z277" s="100"/>
      <c r="AA277" s="106">
        <f t="shared" si="113"/>
        <v>265</v>
      </c>
      <c r="AB277" s="549">
        <f t="shared" si="126"/>
        <v>0</v>
      </c>
      <c r="AC277" s="544">
        <f t="shared" si="114"/>
        <v>0</v>
      </c>
      <c r="AD277" s="174">
        <f t="shared" si="110"/>
        <v>0</v>
      </c>
      <c r="AE277" s="8"/>
      <c r="AF277" s="885" t="str">
        <f t="shared" si="115"/>
        <v xml:space="preserve"> </v>
      </c>
      <c r="AG277" s="40">
        <f t="shared" si="116"/>
        <v>0</v>
      </c>
      <c r="AH277" s="40">
        <f t="shared" si="117"/>
        <v>0</v>
      </c>
      <c r="AR277" s="40">
        <f t="shared" si="118"/>
        <v>0</v>
      </c>
      <c r="AS277" s="40">
        <f t="shared" si="119"/>
        <v>0</v>
      </c>
      <c r="AT277" s="40">
        <f t="shared" si="120"/>
        <v>0</v>
      </c>
      <c r="AU277" s="40">
        <f t="shared" si="121"/>
        <v>0</v>
      </c>
      <c r="AX277" s="279">
        <f t="shared" si="122"/>
        <v>0</v>
      </c>
      <c r="AY277" s="279">
        <f t="shared" si="123"/>
        <v>0</v>
      </c>
      <c r="AZ277" s="40">
        <f t="shared" si="111"/>
        <v>0</v>
      </c>
      <c r="BB277" s="40">
        <f t="shared" si="127"/>
        <v>0</v>
      </c>
      <c r="BC277" s="397">
        <f t="shared" si="128"/>
        <v>0</v>
      </c>
      <c r="BD277" s="105">
        <f t="shared" si="124"/>
        <v>0</v>
      </c>
      <c r="BE277" s="105">
        <f t="shared" si="129"/>
        <v>0</v>
      </c>
      <c r="BF277" s="742">
        <f t="shared" si="112"/>
        <v>0</v>
      </c>
      <c r="BG277" s="89"/>
      <c r="BH277" s="9"/>
      <c r="BJ277" s="40">
        <f t="shared" si="130"/>
        <v>0</v>
      </c>
      <c r="BK277" s="40">
        <f t="shared" si="131"/>
        <v>1</v>
      </c>
      <c r="BL277" s="40">
        <f t="shared" si="132"/>
        <v>0</v>
      </c>
      <c r="BM277" s="40">
        <f t="shared" si="133"/>
        <v>0</v>
      </c>
      <c r="BN277" s="40">
        <f t="shared" si="134"/>
        <v>0</v>
      </c>
    </row>
    <row r="278" spans="1:66" x14ac:dyDescent="0.25">
      <c r="A278" s="379"/>
      <c r="B278" s="936"/>
      <c r="C278" s="272"/>
      <c r="D278" s="868"/>
      <c r="E278" s="873" t="str">
        <f t="shared" si="125"/>
        <v xml:space="preserve"> </v>
      </c>
      <c r="F278" s="130">
        <f t="shared" si="108"/>
        <v>0</v>
      </c>
      <c r="G278" s="128">
        <f t="shared" si="109"/>
        <v>266</v>
      </c>
      <c r="H278" s="127"/>
      <c r="I278" s="321"/>
      <c r="J278" s="97"/>
      <c r="K278" s="323"/>
      <c r="L278" s="322"/>
      <c r="M278" s="50"/>
      <c r="N278" s="87"/>
      <c r="O278" s="324"/>
      <c r="P278" s="98"/>
      <c r="Q278" s="98"/>
      <c r="R278" s="114"/>
      <c r="S278" s="753"/>
      <c r="T278" s="98"/>
      <c r="U278" s="98"/>
      <c r="V278" s="98"/>
      <c r="W278" s="99"/>
      <c r="X278" s="97"/>
      <c r="Y278" s="87"/>
      <c r="Z278" s="100"/>
      <c r="AA278" s="106">
        <f t="shared" si="113"/>
        <v>266</v>
      </c>
      <c r="AB278" s="549">
        <f t="shared" si="126"/>
        <v>0</v>
      </c>
      <c r="AC278" s="544">
        <f t="shared" si="114"/>
        <v>0</v>
      </c>
      <c r="AD278" s="174">
        <f t="shared" si="110"/>
        <v>0</v>
      </c>
      <c r="AE278" s="8"/>
      <c r="AF278" s="885" t="str">
        <f t="shared" si="115"/>
        <v xml:space="preserve"> </v>
      </c>
      <c r="AG278" s="40">
        <f t="shared" si="116"/>
        <v>0</v>
      </c>
      <c r="AH278" s="40">
        <f t="shared" si="117"/>
        <v>0</v>
      </c>
      <c r="AR278" s="40">
        <f t="shared" si="118"/>
        <v>0</v>
      </c>
      <c r="AS278" s="40">
        <f t="shared" si="119"/>
        <v>0</v>
      </c>
      <c r="AT278" s="40">
        <f t="shared" si="120"/>
        <v>0</v>
      </c>
      <c r="AU278" s="40">
        <f t="shared" si="121"/>
        <v>0</v>
      </c>
      <c r="AX278" s="279">
        <f t="shared" si="122"/>
        <v>0</v>
      </c>
      <c r="AY278" s="279">
        <f t="shared" si="123"/>
        <v>0</v>
      </c>
      <c r="AZ278" s="40">
        <f t="shared" si="111"/>
        <v>0</v>
      </c>
      <c r="BB278" s="40">
        <f t="shared" si="127"/>
        <v>0</v>
      </c>
      <c r="BC278" s="397">
        <f t="shared" si="128"/>
        <v>0</v>
      </c>
      <c r="BD278" s="105">
        <f t="shared" si="124"/>
        <v>0</v>
      </c>
      <c r="BE278" s="105">
        <f t="shared" si="129"/>
        <v>0</v>
      </c>
      <c r="BF278" s="742">
        <f t="shared" si="112"/>
        <v>0</v>
      </c>
      <c r="BG278" s="89"/>
      <c r="BH278" s="9"/>
      <c r="BJ278" s="40">
        <f t="shared" si="130"/>
        <v>0</v>
      </c>
      <c r="BK278" s="40">
        <f t="shared" si="131"/>
        <v>1</v>
      </c>
      <c r="BL278" s="40">
        <f t="shared" si="132"/>
        <v>0</v>
      </c>
      <c r="BM278" s="40">
        <f t="shared" si="133"/>
        <v>0</v>
      </c>
      <c r="BN278" s="40">
        <f t="shared" si="134"/>
        <v>0</v>
      </c>
    </row>
    <row r="279" spans="1:66" x14ac:dyDescent="0.25">
      <c r="A279" s="379"/>
      <c r="B279" s="936"/>
      <c r="C279" s="272"/>
      <c r="D279" s="868"/>
      <c r="E279" s="873" t="str">
        <f t="shared" si="125"/>
        <v xml:space="preserve"> </v>
      </c>
      <c r="F279" s="130">
        <f t="shared" si="108"/>
        <v>0</v>
      </c>
      <c r="G279" s="128">
        <f t="shared" si="109"/>
        <v>267</v>
      </c>
      <c r="H279" s="127"/>
      <c r="I279" s="321"/>
      <c r="J279" s="97"/>
      <c r="K279" s="323"/>
      <c r="L279" s="322"/>
      <c r="M279" s="50"/>
      <c r="N279" s="87"/>
      <c r="O279" s="324"/>
      <c r="P279" s="98"/>
      <c r="Q279" s="98"/>
      <c r="R279" s="114"/>
      <c r="S279" s="753"/>
      <c r="T279" s="98"/>
      <c r="U279" s="98"/>
      <c r="V279" s="98"/>
      <c r="W279" s="99"/>
      <c r="X279" s="97"/>
      <c r="Y279" s="87"/>
      <c r="Z279" s="100"/>
      <c r="AA279" s="106">
        <f t="shared" si="113"/>
        <v>267</v>
      </c>
      <c r="AB279" s="549">
        <f t="shared" si="126"/>
        <v>0</v>
      </c>
      <c r="AC279" s="544">
        <f t="shared" si="114"/>
        <v>0</v>
      </c>
      <c r="AD279" s="174">
        <f t="shared" si="110"/>
        <v>0</v>
      </c>
      <c r="AE279" s="8"/>
      <c r="AF279" s="885" t="str">
        <f t="shared" si="115"/>
        <v xml:space="preserve"> </v>
      </c>
      <c r="AG279" s="40">
        <f t="shared" si="116"/>
        <v>0</v>
      </c>
      <c r="AH279" s="40">
        <f t="shared" si="117"/>
        <v>0</v>
      </c>
      <c r="AR279" s="40">
        <f t="shared" si="118"/>
        <v>0</v>
      </c>
      <c r="AS279" s="40">
        <f t="shared" si="119"/>
        <v>0</v>
      </c>
      <c r="AT279" s="40">
        <f t="shared" si="120"/>
        <v>0</v>
      </c>
      <c r="AU279" s="40">
        <f t="shared" si="121"/>
        <v>0</v>
      </c>
      <c r="AX279" s="279">
        <f t="shared" si="122"/>
        <v>0</v>
      </c>
      <c r="AY279" s="279">
        <f t="shared" si="123"/>
        <v>0</v>
      </c>
      <c r="AZ279" s="40">
        <f t="shared" si="111"/>
        <v>0</v>
      </c>
      <c r="BB279" s="40">
        <f t="shared" si="127"/>
        <v>0</v>
      </c>
      <c r="BC279" s="397">
        <f t="shared" si="128"/>
        <v>0</v>
      </c>
      <c r="BD279" s="105">
        <f t="shared" si="124"/>
        <v>0</v>
      </c>
      <c r="BE279" s="105">
        <f t="shared" si="129"/>
        <v>0</v>
      </c>
      <c r="BF279" s="742">
        <f t="shared" si="112"/>
        <v>0</v>
      </c>
      <c r="BG279" s="89"/>
      <c r="BH279" s="9"/>
      <c r="BJ279" s="40">
        <f t="shared" si="130"/>
        <v>0</v>
      </c>
      <c r="BK279" s="40">
        <f t="shared" si="131"/>
        <v>1</v>
      </c>
      <c r="BL279" s="40">
        <f t="shared" si="132"/>
        <v>0</v>
      </c>
      <c r="BM279" s="40">
        <f t="shared" si="133"/>
        <v>0</v>
      </c>
      <c r="BN279" s="40">
        <f t="shared" si="134"/>
        <v>0</v>
      </c>
    </row>
    <row r="280" spans="1:66" x14ac:dyDescent="0.25">
      <c r="A280" s="379"/>
      <c r="B280" s="936"/>
      <c r="C280" s="272"/>
      <c r="D280" s="868"/>
      <c r="E280" s="873" t="str">
        <f t="shared" si="125"/>
        <v xml:space="preserve"> </v>
      </c>
      <c r="F280" s="130">
        <f t="shared" si="108"/>
        <v>0</v>
      </c>
      <c r="G280" s="128">
        <f t="shared" si="109"/>
        <v>268</v>
      </c>
      <c r="H280" s="127"/>
      <c r="I280" s="321"/>
      <c r="J280" s="97"/>
      <c r="K280" s="323"/>
      <c r="L280" s="322"/>
      <c r="M280" s="50"/>
      <c r="N280" s="87"/>
      <c r="O280" s="324"/>
      <c r="P280" s="98"/>
      <c r="Q280" s="98"/>
      <c r="R280" s="114"/>
      <c r="S280" s="753"/>
      <c r="T280" s="98"/>
      <c r="U280" s="98"/>
      <c r="V280" s="98"/>
      <c r="W280" s="99"/>
      <c r="X280" s="97"/>
      <c r="Y280" s="87"/>
      <c r="Z280" s="100"/>
      <c r="AA280" s="106">
        <f t="shared" si="113"/>
        <v>268</v>
      </c>
      <c r="AB280" s="549">
        <f t="shared" si="126"/>
        <v>0</v>
      </c>
      <c r="AC280" s="544">
        <f t="shared" si="114"/>
        <v>0</v>
      </c>
      <c r="AD280" s="174">
        <f t="shared" si="110"/>
        <v>0</v>
      </c>
      <c r="AE280" s="8"/>
      <c r="AF280" s="885" t="str">
        <f t="shared" si="115"/>
        <v xml:space="preserve"> </v>
      </c>
      <c r="AG280" s="40">
        <f t="shared" si="116"/>
        <v>0</v>
      </c>
      <c r="AH280" s="40">
        <f t="shared" si="117"/>
        <v>0</v>
      </c>
      <c r="AR280" s="40">
        <f t="shared" si="118"/>
        <v>0</v>
      </c>
      <c r="AS280" s="40">
        <f t="shared" si="119"/>
        <v>0</v>
      </c>
      <c r="AT280" s="40">
        <f t="shared" si="120"/>
        <v>0</v>
      </c>
      <c r="AU280" s="40">
        <f t="shared" si="121"/>
        <v>0</v>
      </c>
      <c r="AX280" s="279">
        <f t="shared" si="122"/>
        <v>0</v>
      </c>
      <c r="AY280" s="279">
        <f t="shared" si="123"/>
        <v>0</v>
      </c>
      <c r="AZ280" s="40">
        <f t="shared" si="111"/>
        <v>0</v>
      </c>
      <c r="BB280" s="40">
        <f t="shared" si="127"/>
        <v>0</v>
      </c>
      <c r="BC280" s="397">
        <f t="shared" si="128"/>
        <v>0</v>
      </c>
      <c r="BD280" s="105">
        <f t="shared" si="124"/>
        <v>0</v>
      </c>
      <c r="BE280" s="105">
        <f t="shared" si="129"/>
        <v>0</v>
      </c>
      <c r="BF280" s="742">
        <f t="shared" si="112"/>
        <v>0</v>
      </c>
      <c r="BG280" s="89"/>
      <c r="BH280" s="9"/>
      <c r="BJ280" s="40">
        <f t="shared" si="130"/>
        <v>0</v>
      </c>
      <c r="BK280" s="40">
        <f t="shared" si="131"/>
        <v>1</v>
      </c>
      <c r="BL280" s="40">
        <f t="shared" si="132"/>
        <v>0</v>
      </c>
      <c r="BM280" s="40">
        <f t="shared" si="133"/>
        <v>0</v>
      </c>
      <c r="BN280" s="40">
        <f t="shared" si="134"/>
        <v>0</v>
      </c>
    </row>
    <row r="281" spans="1:66" x14ac:dyDescent="0.25">
      <c r="A281" s="379"/>
      <c r="B281" s="936"/>
      <c r="C281" s="272"/>
      <c r="D281" s="868"/>
      <c r="E281" s="873" t="str">
        <f t="shared" si="125"/>
        <v xml:space="preserve"> </v>
      </c>
      <c r="F281" s="130">
        <f t="shared" si="108"/>
        <v>0</v>
      </c>
      <c r="G281" s="128">
        <f t="shared" si="109"/>
        <v>269</v>
      </c>
      <c r="H281" s="127"/>
      <c r="I281" s="321"/>
      <c r="J281" s="97"/>
      <c r="K281" s="323"/>
      <c r="L281" s="322"/>
      <c r="M281" s="50"/>
      <c r="N281" s="87"/>
      <c r="O281" s="324"/>
      <c r="P281" s="98"/>
      <c r="Q281" s="98"/>
      <c r="R281" s="114"/>
      <c r="S281" s="753"/>
      <c r="T281" s="98"/>
      <c r="U281" s="98"/>
      <c r="V281" s="98"/>
      <c r="W281" s="99"/>
      <c r="X281" s="97"/>
      <c r="Y281" s="87"/>
      <c r="Z281" s="100"/>
      <c r="AA281" s="106">
        <f t="shared" si="113"/>
        <v>269</v>
      </c>
      <c r="AB281" s="549">
        <f t="shared" si="126"/>
        <v>0</v>
      </c>
      <c r="AC281" s="544">
        <f t="shared" si="114"/>
        <v>0</v>
      </c>
      <c r="AD281" s="174">
        <f t="shared" si="110"/>
        <v>0</v>
      </c>
      <c r="AE281" s="8"/>
      <c r="AF281" s="885" t="str">
        <f t="shared" si="115"/>
        <v xml:space="preserve"> </v>
      </c>
      <c r="AG281" s="40">
        <f t="shared" si="116"/>
        <v>0</v>
      </c>
      <c r="AH281" s="40">
        <f t="shared" si="117"/>
        <v>0</v>
      </c>
      <c r="AR281" s="40">
        <f t="shared" si="118"/>
        <v>0</v>
      </c>
      <c r="AS281" s="40">
        <f t="shared" si="119"/>
        <v>0</v>
      </c>
      <c r="AT281" s="40">
        <f t="shared" si="120"/>
        <v>0</v>
      </c>
      <c r="AU281" s="40">
        <f t="shared" si="121"/>
        <v>0</v>
      </c>
      <c r="AX281" s="279">
        <f t="shared" si="122"/>
        <v>0</v>
      </c>
      <c r="AY281" s="279">
        <f t="shared" si="123"/>
        <v>0</v>
      </c>
      <c r="AZ281" s="40">
        <f t="shared" si="111"/>
        <v>0</v>
      </c>
      <c r="BB281" s="40">
        <f t="shared" si="127"/>
        <v>0</v>
      </c>
      <c r="BC281" s="397">
        <f t="shared" si="128"/>
        <v>0</v>
      </c>
      <c r="BD281" s="105">
        <f t="shared" si="124"/>
        <v>0</v>
      </c>
      <c r="BE281" s="105">
        <f t="shared" si="129"/>
        <v>0</v>
      </c>
      <c r="BF281" s="742">
        <f t="shared" si="112"/>
        <v>0</v>
      </c>
      <c r="BG281" s="89"/>
      <c r="BH281" s="9"/>
      <c r="BJ281" s="40">
        <f t="shared" si="130"/>
        <v>0</v>
      </c>
      <c r="BK281" s="40">
        <f t="shared" si="131"/>
        <v>1</v>
      </c>
      <c r="BL281" s="40">
        <f t="shared" si="132"/>
        <v>0</v>
      </c>
      <c r="BM281" s="40">
        <f t="shared" si="133"/>
        <v>0</v>
      </c>
      <c r="BN281" s="40">
        <f t="shared" si="134"/>
        <v>0</v>
      </c>
    </row>
    <row r="282" spans="1:66" x14ac:dyDescent="0.25">
      <c r="A282" s="379"/>
      <c r="B282" s="936"/>
      <c r="C282" s="272"/>
      <c r="D282" s="868"/>
      <c r="E282" s="873" t="str">
        <f t="shared" si="125"/>
        <v xml:space="preserve"> </v>
      </c>
      <c r="F282" s="130">
        <f t="shared" si="108"/>
        <v>0</v>
      </c>
      <c r="G282" s="128">
        <f t="shared" si="109"/>
        <v>270</v>
      </c>
      <c r="H282" s="127"/>
      <c r="I282" s="321"/>
      <c r="J282" s="97"/>
      <c r="K282" s="323"/>
      <c r="L282" s="322"/>
      <c r="M282" s="50"/>
      <c r="N282" s="87"/>
      <c r="O282" s="324"/>
      <c r="P282" s="98"/>
      <c r="Q282" s="98"/>
      <c r="R282" s="114"/>
      <c r="S282" s="753"/>
      <c r="T282" s="98"/>
      <c r="U282" s="98"/>
      <c r="V282" s="98"/>
      <c r="W282" s="99"/>
      <c r="X282" s="97"/>
      <c r="Y282" s="87"/>
      <c r="Z282" s="100"/>
      <c r="AA282" s="106">
        <f t="shared" si="113"/>
        <v>270</v>
      </c>
      <c r="AB282" s="549">
        <f t="shared" si="126"/>
        <v>0</v>
      </c>
      <c r="AC282" s="544">
        <f t="shared" si="114"/>
        <v>0</v>
      </c>
      <c r="AD282" s="174">
        <f t="shared" si="110"/>
        <v>0</v>
      </c>
      <c r="AE282" s="8"/>
      <c r="AF282" s="885" t="str">
        <f t="shared" si="115"/>
        <v xml:space="preserve"> </v>
      </c>
      <c r="AG282" s="40">
        <f t="shared" si="116"/>
        <v>0</v>
      </c>
      <c r="AH282" s="40">
        <f t="shared" si="117"/>
        <v>0</v>
      </c>
      <c r="AR282" s="40">
        <f t="shared" si="118"/>
        <v>0</v>
      </c>
      <c r="AS282" s="40">
        <f t="shared" si="119"/>
        <v>0</v>
      </c>
      <c r="AT282" s="40">
        <f t="shared" si="120"/>
        <v>0</v>
      </c>
      <c r="AU282" s="40">
        <f t="shared" si="121"/>
        <v>0</v>
      </c>
      <c r="AX282" s="279">
        <f t="shared" si="122"/>
        <v>0</v>
      </c>
      <c r="AY282" s="279">
        <f t="shared" si="123"/>
        <v>0</v>
      </c>
      <c r="AZ282" s="40">
        <f t="shared" si="111"/>
        <v>0</v>
      </c>
      <c r="BB282" s="40">
        <f t="shared" si="127"/>
        <v>0</v>
      </c>
      <c r="BC282" s="397">
        <f t="shared" si="128"/>
        <v>0</v>
      </c>
      <c r="BD282" s="105">
        <f t="shared" si="124"/>
        <v>0</v>
      </c>
      <c r="BE282" s="105">
        <f t="shared" si="129"/>
        <v>0</v>
      </c>
      <c r="BF282" s="742">
        <f t="shared" si="112"/>
        <v>0</v>
      </c>
      <c r="BG282" s="89"/>
      <c r="BH282" s="9"/>
      <c r="BJ282" s="40">
        <f t="shared" si="130"/>
        <v>0</v>
      </c>
      <c r="BK282" s="40">
        <f t="shared" si="131"/>
        <v>1</v>
      </c>
      <c r="BL282" s="40">
        <f t="shared" si="132"/>
        <v>0</v>
      </c>
      <c r="BM282" s="40">
        <f t="shared" si="133"/>
        <v>0</v>
      </c>
      <c r="BN282" s="40">
        <f t="shared" si="134"/>
        <v>0</v>
      </c>
    </row>
    <row r="283" spans="1:66" x14ac:dyDescent="0.25">
      <c r="A283" s="379"/>
      <c r="B283" s="936"/>
      <c r="C283" s="272"/>
      <c r="D283" s="868"/>
      <c r="E283" s="873" t="str">
        <f t="shared" si="125"/>
        <v xml:space="preserve"> </v>
      </c>
      <c r="F283" s="130">
        <f t="shared" si="108"/>
        <v>0</v>
      </c>
      <c r="G283" s="128">
        <f t="shared" si="109"/>
        <v>271</v>
      </c>
      <c r="H283" s="127"/>
      <c r="I283" s="321"/>
      <c r="J283" s="97"/>
      <c r="K283" s="323"/>
      <c r="L283" s="322"/>
      <c r="M283" s="50"/>
      <c r="N283" s="87"/>
      <c r="O283" s="324"/>
      <c r="P283" s="98"/>
      <c r="Q283" s="98"/>
      <c r="R283" s="114"/>
      <c r="S283" s="753"/>
      <c r="T283" s="98"/>
      <c r="U283" s="98"/>
      <c r="V283" s="98"/>
      <c r="W283" s="99"/>
      <c r="X283" s="97"/>
      <c r="Y283" s="87"/>
      <c r="Z283" s="100"/>
      <c r="AA283" s="106">
        <f t="shared" si="113"/>
        <v>271</v>
      </c>
      <c r="AB283" s="549">
        <f t="shared" si="126"/>
        <v>0</v>
      </c>
      <c r="AC283" s="544">
        <f t="shared" si="114"/>
        <v>0</v>
      </c>
      <c r="AD283" s="174">
        <f t="shared" si="110"/>
        <v>0</v>
      </c>
      <c r="AE283" s="8"/>
      <c r="AF283" s="885" t="str">
        <f t="shared" si="115"/>
        <v xml:space="preserve"> </v>
      </c>
      <c r="AG283" s="40">
        <f t="shared" si="116"/>
        <v>0</v>
      </c>
      <c r="AH283" s="40">
        <f t="shared" si="117"/>
        <v>0</v>
      </c>
      <c r="AR283" s="40">
        <f t="shared" si="118"/>
        <v>0</v>
      </c>
      <c r="AS283" s="40">
        <f t="shared" si="119"/>
        <v>0</v>
      </c>
      <c r="AT283" s="40">
        <f t="shared" si="120"/>
        <v>0</v>
      </c>
      <c r="AU283" s="40">
        <f t="shared" si="121"/>
        <v>0</v>
      </c>
      <c r="AX283" s="279">
        <f t="shared" si="122"/>
        <v>0</v>
      </c>
      <c r="AY283" s="279">
        <f t="shared" si="123"/>
        <v>0</v>
      </c>
      <c r="AZ283" s="40">
        <f t="shared" si="111"/>
        <v>0</v>
      </c>
      <c r="BB283" s="40">
        <f t="shared" si="127"/>
        <v>0</v>
      </c>
      <c r="BC283" s="397">
        <f t="shared" si="128"/>
        <v>0</v>
      </c>
      <c r="BD283" s="105">
        <f t="shared" si="124"/>
        <v>0</v>
      </c>
      <c r="BE283" s="105">
        <f t="shared" si="129"/>
        <v>0</v>
      </c>
      <c r="BF283" s="742">
        <f t="shared" si="112"/>
        <v>0</v>
      </c>
      <c r="BG283" s="89"/>
      <c r="BH283" s="9"/>
      <c r="BJ283" s="40">
        <f t="shared" si="130"/>
        <v>0</v>
      </c>
      <c r="BK283" s="40">
        <f t="shared" si="131"/>
        <v>1</v>
      </c>
      <c r="BL283" s="40">
        <f t="shared" si="132"/>
        <v>0</v>
      </c>
      <c r="BM283" s="40">
        <f t="shared" si="133"/>
        <v>0</v>
      </c>
      <c r="BN283" s="40">
        <f t="shared" si="134"/>
        <v>0</v>
      </c>
    </row>
    <row r="284" spans="1:66" x14ac:dyDescent="0.25">
      <c r="A284" s="379"/>
      <c r="B284" s="936"/>
      <c r="C284" s="272"/>
      <c r="D284" s="868"/>
      <c r="E284" s="873" t="str">
        <f t="shared" si="125"/>
        <v xml:space="preserve"> </v>
      </c>
      <c r="F284" s="130">
        <f t="shared" si="108"/>
        <v>0</v>
      </c>
      <c r="G284" s="128">
        <f t="shared" si="109"/>
        <v>272</v>
      </c>
      <c r="H284" s="127"/>
      <c r="I284" s="321"/>
      <c r="J284" s="97"/>
      <c r="K284" s="323"/>
      <c r="L284" s="322"/>
      <c r="M284" s="50"/>
      <c r="N284" s="87"/>
      <c r="O284" s="324"/>
      <c r="P284" s="98"/>
      <c r="Q284" s="98"/>
      <c r="R284" s="114"/>
      <c r="S284" s="753"/>
      <c r="T284" s="98"/>
      <c r="U284" s="98"/>
      <c r="V284" s="98"/>
      <c r="W284" s="99"/>
      <c r="X284" s="97"/>
      <c r="Y284" s="87"/>
      <c r="Z284" s="100"/>
      <c r="AA284" s="106">
        <f t="shared" si="113"/>
        <v>272</v>
      </c>
      <c r="AB284" s="549">
        <f t="shared" si="126"/>
        <v>0</v>
      </c>
      <c r="AC284" s="544">
        <f t="shared" si="114"/>
        <v>0</v>
      </c>
      <c r="AD284" s="174">
        <f t="shared" si="110"/>
        <v>0</v>
      </c>
      <c r="AE284" s="8"/>
      <c r="AF284" s="885" t="str">
        <f t="shared" si="115"/>
        <v xml:space="preserve"> </v>
      </c>
      <c r="AG284" s="40">
        <f t="shared" si="116"/>
        <v>0</v>
      </c>
      <c r="AH284" s="40">
        <f t="shared" si="117"/>
        <v>0</v>
      </c>
      <c r="AR284" s="40">
        <f t="shared" si="118"/>
        <v>0</v>
      </c>
      <c r="AS284" s="40">
        <f t="shared" si="119"/>
        <v>0</v>
      </c>
      <c r="AT284" s="40">
        <f t="shared" si="120"/>
        <v>0</v>
      </c>
      <c r="AU284" s="40">
        <f t="shared" si="121"/>
        <v>0</v>
      </c>
      <c r="AX284" s="279">
        <f t="shared" si="122"/>
        <v>0</v>
      </c>
      <c r="AY284" s="279">
        <f t="shared" si="123"/>
        <v>0</v>
      </c>
      <c r="AZ284" s="40">
        <f t="shared" si="111"/>
        <v>0</v>
      </c>
      <c r="BB284" s="40">
        <f t="shared" si="127"/>
        <v>0</v>
      </c>
      <c r="BC284" s="397">
        <f t="shared" si="128"/>
        <v>0</v>
      </c>
      <c r="BD284" s="105">
        <f t="shared" si="124"/>
        <v>0</v>
      </c>
      <c r="BE284" s="105">
        <f t="shared" si="129"/>
        <v>0</v>
      </c>
      <c r="BF284" s="742">
        <f t="shared" si="112"/>
        <v>0</v>
      </c>
      <c r="BG284" s="89"/>
      <c r="BH284" s="9"/>
      <c r="BJ284" s="40">
        <f t="shared" si="130"/>
        <v>0</v>
      </c>
      <c r="BK284" s="40">
        <f t="shared" si="131"/>
        <v>1</v>
      </c>
      <c r="BL284" s="40">
        <f t="shared" si="132"/>
        <v>0</v>
      </c>
      <c r="BM284" s="40">
        <f t="shared" si="133"/>
        <v>0</v>
      </c>
      <c r="BN284" s="40">
        <f t="shared" si="134"/>
        <v>0</v>
      </c>
    </row>
    <row r="285" spans="1:66" x14ac:dyDescent="0.25">
      <c r="A285" s="379"/>
      <c r="B285" s="936"/>
      <c r="C285" s="272"/>
      <c r="D285" s="868"/>
      <c r="E285" s="873" t="str">
        <f t="shared" si="125"/>
        <v xml:space="preserve"> </v>
      </c>
      <c r="F285" s="130">
        <f t="shared" si="108"/>
        <v>0</v>
      </c>
      <c r="G285" s="128">
        <f t="shared" si="109"/>
        <v>273</v>
      </c>
      <c r="H285" s="127"/>
      <c r="I285" s="321"/>
      <c r="J285" s="97"/>
      <c r="K285" s="323"/>
      <c r="L285" s="322"/>
      <c r="M285" s="50"/>
      <c r="N285" s="87"/>
      <c r="O285" s="324"/>
      <c r="P285" s="98"/>
      <c r="Q285" s="98"/>
      <c r="R285" s="114"/>
      <c r="S285" s="753"/>
      <c r="T285" s="98"/>
      <c r="U285" s="98"/>
      <c r="V285" s="98"/>
      <c r="W285" s="99"/>
      <c r="X285" s="97"/>
      <c r="Y285" s="87"/>
      <c r="Z285" s="100"/>
      <c r="AA285" s="106">
        <f t="shared" si="113"/>
        <v>273</v>
      </c>
      <c r="AB285" s="549">
        <f t="shared" si="126"/>
        <v>0</v>
      </c>
      <c r="AC285" s="544">
        <f t="shared" si="114"/>
        <v>0</v>
      </c>
      <c r="AD285" s="174">
        <f t="shared" si="110"/>
        <v>0</v>
      </c>
      <c r="AE285" s="8"/>
      <c r="AF285" s="885" t="str">
        <f t="shared" si="115"/>
        <v xml:space="preserve"> </v>
      </c>
      <c r="AG285" s="40">
        <f t="shared" si="116"/>
        <v>0</v>
      </c>
      <c r="AH285" s="40">
        <f t="shared" si="117"/>
        <v>0</v>
      </c>
      <c r="AR285" s="40">
        <f t="shared" si="118"/>
        <v>0</v>
      </c>
      <c r="AS285" s="40">
        <f t="shared" si="119"/>
        <v>0</v>
      </c>
      <c r="AT285" s="40">
        <f t="shared" si="120"/>
        <v>0</v>
      </c>
      <c r="AU285" s="40">
        <f t="shared" si="121"/>
        <v>0</v>
      </c>
      <c r="AX285" s="279">
        <f t="shared" si="122"/>
        <v>0</v>
      </c>
      <c r="AY285" s="279">
        <f t="shared" si="123"/>
        <v>0</v>
      </c>
      <c r="AZ285" s="40">
        <f t="shared" si="111"/>
        <v>0</v>
      </c>
      <c r="BB285" s="40">
        <f t="shared" si="127"/>
        <v>0</v>
      </c>
      <c r="BC285" s="397">
        <f t="shared" si="128"/>
        <v>0</v>
      </c>
      <c r="BD285" s="105">
        <f t="shared" si="124"/>
        <v>0</v>
      </c>
      <c r="BE285" s="105">
        <f t="shared" si="129"/>
        <v>0</v>
      </c>
      <c r="BF285" s="742">
        <f t="shared" si="112"/>
        <v>0</v>
      </c>
      <c r="BG285" s="89"/>
      <c r="BH285" s="9"/>
      <c r="BJ285" s="40">
        <f t="shared" si="130"/>
        <v>0</v>
      </c>
      <c r="BK285" s="40">
        <f t="shared" si="131"/>
        <v>1</v>
      </c>
      <c r="BL285" s="40">
        <f t="shared" si="132"/>
        <v>0</v>
      </c>
      <c r="BM285" s="40">
        <f t="shared" si="133"/>
        <v>0</v>
      </c>
      <c r="BN285" s="40">
        <f t="shared" si="134"/>
        <v>0</v>
      </c>
    </row>
    <row r="286" spans="1:66" x14ac:dyDescent="0.25">
      <c r="A286" s="379"/>
      <c r="B286" s="936"/>
      <c r="C286" s="272"/>
      <c r="D286" s="868"/>
      <c r="E286" s="873" t="str">
        <f t="shared" si="125"/>
        <v xml:space="preserve"> </v>
      </c>
      <c r="F286" s="130">
        <f t="shared" si="108"/>
        <v>0</v>
      </c>
      <c r="G286" s="128">
        <f t="shared" si="109"/>
        <v>274</v>
      </c>
      <c r="H286" s="127"/>
      <c r="I286" s="321"/>
      <c r="J286" s="97"/>
      <c r="K286" s="323"/>
      <c r="L286" s="322"/>
      <c r="M286" s="50"/>
      <c r="N286" s="87"/>
      <c r="O286" s="324"/>
      <c r="P286" s="98"/>
      <c r="Q286" s="98"/>
      <c r="R286" s="114"/>
      <c r="S286" s="753"/>
      <c r="T286" s="98"/>
      <c r="U286" s="98"/>
      <c r="V286" s="98"/>
      <c r="W286" s="99"/>
      <c r="X286" s="97"/>
      <c r="Y286" s="87"/>
      <c r="Z286" s="100"/>
      <c r="AA286" s="106">
        <f t="shared" si="113"/>
        <v>274</v>
      </c>
      <c r="AB286" s="549">
        <f t="shared" si="126"/>
        <v>0</v>
      </c>
      <c r="AC286" s="544">
        <f t="shared" si="114"/>
        <v>0</v>
      </c>
      <c r="AD286" s="174">
        <f t="shared" si="110"/>
        <v>0</v>
      </c>
      <c r="AE286" s="8"/>
      <c r="AF286" s="885" t="str">
        <f t="shared" si="115"/>
        <v xml:space="preserve"> </v>
      </c>
      <c r="AG286" s="40">
        <f t="shared" si="116"/>
        <v>0</v>
      </c>
      <c r="AH286" s="40">
        <f t="shared" si="117"/>
        <v>0</v>
      </c>
      <c r="AR286" s="40">
        <f t="shared" si="118"/>
        <v>0</v>
      </c>
      <c r="AS286" s="40">
        <f t="shared" si="119"/>
        <v>0</v>
      </c>
      <c r="AT286" s="40">
        <f t="shared" si="120"/>
        <v>0</v>
      </c>
      <c r="AU286" s="40">
        <f t="shared" si="121"/>
        <v>0</v>
      </c>
      <c r="AX286" s="279">
        <f t="shared" si="122"/>
        <v>0</v>
      </c>
      <c r="AY286" s="279">
        <f t="shared" si="123"/>
        <v>0</v>
      </c>
      <c r="AZ286" s="40">
        <f t="shared" si="111"/>
        <v>0</v>
      </c>
      <c r="BB286" s="40">
        <f t="shared" si="127"/>
        <v>0</v>
      </c>
      <c r="BC286" s="397">
        <f t="shared" si="128"/>
        <v>0</v>
      </c>
      <c r="BD286" s="105">
        <f t="shared" si="124"/>
        <v>0</v>
      </c>
      <c r="BE286" s="105">
        <f t="shared" si="129"/>
        <v>0</v>
      </c>
      <c r="BF286" s="742">
        <f t="shared" si="112"/>
        <v>0</v>
      </c>
      <c r="BG286" s="89"/>
      <c r="BH286" s="9"/>
      <c r="BJ286" s="40">
        <f t="shared" si="130"/>
        <v>0</v>
      </c>
      <c r="BK286" s="40">
        <f t="shared" si="131"/>
        <v>1</v>
      </c>
      <c r="BL286" s="40">
        <f t="shared" si="132"/>
        <v>0</v>
      </c>
      <c r="BM286" s="40">
        <f t="shared" si="133"/>
        <v>0</v>
      </c>
      <c r="BN286" s="40">
        <f t="shared" si="134"/>
        <v>0</v>
      </c>
    </row>
    <row r="287" spans="1:66" x14ac:dyDescent="0.25">
      <c r="A287" s="379"/>
      <c r="B287" s="936"/>
      <c r="C287" s="272"/>
      <c r="D287" s="868"/>
      <c r="E287" s="873" t="str">
        <f t="shared" si="125"/>
        <v xml:space="preserve"> </v>
      </c>
      <c r="F287" s="130">
        <f t="shared" si="108"/>
        <v>0</v>
      </c>
      <c r="G287" s="128">
        <f t="shared" si="109"/>
        <v>275</v>
      </c>
      <c r="H287" s="127"/>
      <c r="I287" s="321"/>
      <c r="J287" s="97"/>
      <c r="K287" s="323"/>
      <c r="L287" s="322"/>
      <c r="M287" s="50"/>
      <c r="N287" s="87"/>
      <c r="O287" s="324"/>
      <c r="P287" s="98"/>
      <c r="Q287" s="98"/>
      <c r="R287" s="114"/>
      <c r="S287" s="753"/>
      <c r="T287" s="98"/>
      <c r="U287" s="98"/>
      <c r="V287" s="98"/>
      <c r="W287" s="99"/>
      <c r="X287" s="97"/>
      <c r="Y287" s="87"/>
      <c r="Z287" s="100"/>
      <c r="AA287" s="106">
        <f t="shared" si="113"/>
        <v>275</v>
      </c>
      <c r="AB287" s="549">
        <f t="shared" si="126"/>
        <v>0</v>
      </c>
      <c r="AC287" s="544">
        <f t="shared" si="114"/>
        <v>0</v>
      </c>
      <c r="AD287" s="174">
        <f t="shared" si="110"/>
        <v>0</v>
      </c>
      <c r="AE287" s="8"/>
      <c r="AF287" s="885" t="str">
        <f t="shared" si="115"/>
        <v xml:space="preserve"> </v>
      </c>
      <c r="AG287" s="40">
        <f t="shared" si="116"/>
        <v>0</v>
      </c>
      <c r="AH287" s="40">
        <f t="shared" si="117"/>
        <v>0</v>
      </c>
      <c r="AR287" s="40">
        <f t="shared" si="118"/>
        <v>0</v>
      </c>
      <c r="AS287" s="40">
        <f t="shared" si="119"/>
        <v>0</v>
      </c>
      <c r="AT287" s="40">
        <f t="shared" si="120"/>
        <v>0</v>
      </c>
      <c r="AU287" s="40">
        <f t="shared" si="121"/>
        <v>0</v>
      </c>
      <c r="AX287" s="279">
        <f t="shared" si="122"/>
        <v>0</v>
      </c>
      <c r="AY287" s="279">
        <f t="shared" si="123"/>
        <v>0</v>
      </c>
      <c r="AZ287" s="40">
        <f t="shared" si="111"/>
        <v>0</v>
      </c>
      <c r="BB287" s="40">
        <f t="shared" si="127"/>
        <v>0</v>
      </c>
      <c r="BC287" s="397">
        <f t="shared" si="128"/>
        <v>0</v>
      </c>
      <c r="BD287" s="105">
        <f t="shared" si="124"/>
        <v>0</v>
      </c>
      <c r="BE287" s="105">
        <f t="shared" si="129"/>
        <v>0</v>
      </c>
      <c r="BF287" s="742">
        <f t="shared" si="112"/>
        <v>0</v>
      </c>
      <c r="BG287" s="89"/>
      <c r="BH287" s="9"/>
      <c r="BJ287" s="40">
        <f t="shared" si="130"/>
        <v>0</v>
      </c>
      <c r="BK287" s="40">
        <f t="shared" si="131"/>
        <v>1</v>
      </c>
      <c r="BL287" s="40">
        <f t="shared" si="132"/>
        <v>0</v>
      </c>
      <c r="BM287" s="40">
        <f t="shared" si="133"/>
        <v>0</v>
      </c>
      <c r="BN287" s="40">
        <f t="shared" si="134"/>
        <v>0</v>
      </c>
    </row>
    <row r="288" spans="1:66" x14ac:dyDescent="0.25">
      <c r="A288" s="379"/>
      <c r="B288" s="936"/>
      <c r="C288" s="272"/>
      <c r="D288" s="868"/>
      <c r="E288" s="873" t="str">
        <f t="shared" si="125"/>
        <v xml:space="preserve"> </v>
      </c>
      <c r="F288" s="130">
        <f t="shared" si="108"/>
        <v>0</v>
      </c>
      <c r="G288" s="128">
        <f t="shared" si="109"/>
        <v>276</v>
      </c>
      <c r="H288" s="127"/>
      <c r="I288" s="321"/>
      <c r="J288" s="97"/>
      <c r="K288" s="323"/>
      <c r="L288" s="322"/>
      <c r="M288" s="50"/>
      <c r="N288" s="87"/>
      <c r="O288" s="324"/>
      <c r="P288" s="98"/>
      <c r="Q288" s="98"/>
      <c r="R288" s="114"/>
      <c r="S288" s="753"/>
      <c r="T288" s="98"/>
      <c r="U288" s="98"/>
      <c r="V288" s="98"/>
      <c r="W288" s="99"/>
      <c r="X288" s="97"/>
      <c r="Y288" s="87"/>
      <c r="Z288" s="100"/>
      <c r="AA288" s="106">
        <f t="shared" si="113"/>
        <v>276</v>
      </c>
      <c r="AB288" s="549">
        <f t="shared" si="126"/>
        <v>0</v>
      </c>
      <c r="AC288" s="544">
        <f t="shared" si="114"/>
        <v>0</v>
      </c>
      <c r="AD288" s="174">
        <f t="shared" si="110"/>
        <v>0</v>
      </c>
      <c r="AE288" s="8"/>
      <c r="AF288" s="885" t="str">
        <f t="shared" si="115"/>
        <v xml:space="preserve"> </v>
      </c>
      <c r="AG288" s="40">
        <f t="shared" si="116"/>
        <v>0</v>
      </c>
      <c r="AH288" s="40">
        <f t="shared" si="117"/>
        <v>0</v>
      </c>
      <c r="AR288" s="40">
        <f t="shared" si="118"/>
        <v>0</v>
      </c>
      <c r="AS288" s="40">
        <f t="shared" si="119"/>
        <v>0</v>
      </c>
      <c r="AT288" s="40">
        <f t="shared" si="120"/>
        <v>0</v>
      </c>
      <c r="AU288" s="40">
        <f t="shared" si="121"/>
        <v>0</v>
      </c>
      <c r="AX288" s="279">
        <f t="shared" si="122"/>
        <v>0</v>
      </c>
      <c r="AY288" s="279">
        <f t="shared" si="123"/>
        <v>0</v>
      </c>
      <c r="AZ288" s="40">
        <f t="shared" si="111"/>
        <v>0</v>
      </c>
      <c r="BB288" s="40">
        <f t="shared" si="127"/>
        <v>0</v>
      </c>
      <c r="BC288" s="397">
        <f t="shared" si="128"/>
        <v>0</v>
      </c>
      <c r="BD288" s="105">
        <f t="shared" si="124"/>
        <v>0</v>
      </c>
      <c r="BE288" s="105">
        <f t="shared" si="129"/>
        <v>0</v>
      </c>
      <c r="BF288" s="742">
        <f t="shared" si="112"/>
        <v>0</v>
      </c>
      <c r="BG288" s="89"/>
      <c r="BH288" s="9"/>
      <c r="BJ288" s="40">
        <f t="shared" si="130"/>
        <v>0</v>
      </c>
      <c r="BK288" s="40">
        <f t="shared" si="131"/>
        <v>1</v>
      </c>
      <c r="BL288" s="40">
        <f t="shared" si="132"/>
        <v>0</v>
      </c>
      <c r="BM288" s="40">
        <f t="shared" si="133"/>
        <v>0</v>
      </c>
      <c r="BN288" s="40">
        <f t="shared" si="134"/>
        <v>0</v>
      </c>
    </row>
    <row r="289" spans="1:66" x14ac:dyDescent="0.25">
      <c r="A289" s="379"/>
      <c r="B289" s="936"/>
      <c r="C289" s="272"/>
      <c r="D289" s="868"/>
      <c r="E289" s="873" t="str">
        <f t="shared" si="125"/>
        <v xml:space="preserve"> </v>
      </c>
      <c r="F289" s="130">
        <f t="shared" si="108"/>
        <v>0</v>
      </c>
      <c r="G289" s="128">
        <f t="shared" si="109"/>
        <v>277</v>
      </c>
      <c r="H289" s="127"/>
      <c r="I289" s="321"/>
      <c r="J289" s="97"/>
      <c r="K289" s="323"/>
      <c r="L289" s="322"/>
      <c r="M289" s="50"/>
      <c r="N289" s="87"/>
      <c r="O289" s="324"/>
      <c r="P289" s="98"/>
      <c r="Q289" s="98"/>
      <c r="R289" s="114"/>
      <c r="S289" s="753"/>
      <c r="T289" s="98"/>
      <c r="U289" s="98"/>
      <c r="V289" s="98"/>
      <c r="W289" s="99"/>
      <c r="X289" s="97"/>
      <c r="Y289" s="87"/>
      <c r="Z289" s="100"/>
      <c r="AA289" s="106">
        <f t="shared" si="113"/>
        <v>277</v>
      </c>
      <c r="AB289" s="549">
        <f t="shared" si="126"/>
        <v>0</v>
      </c>
      <c r="AC289" s="544">
        <f t="shared" si="114"/>
        <v>0</v>
      </c>
      <c r="AD289" s="174">
        <f t="shared" si="110"/>
        <v>0</v>
      </c>
      <c r="AE289" s="8"/>
      <c r="AF289" s="885" t="str">
        <f t="shared" si="115"/>
        <v xml:space="preserve"> </v>
      </c>
      <c r="AG289" s="40">
        <f t="shared" si="116"/>
        <v>0</v>
      </c>
      <c r="AH289" s="40">
        <f t="shared" si="117"/>
        <v>0</v>
      </c>
      <c r="AR289" s="40">
        <f t="shared" si="118"/>
        <v>0</v>
      </c>
      <c r="AS289" s="40">
        <f t="shared" si="119"/>
        <v>0</v>
      </c>
      <c r="AT289" s="40">
        <f t="shared" si="120"/>
        <v>0</v>
      </c>
      <c r="AU289" s="40">
        <f t="shared" si="121"/>
        <v>0</v>
      </c>
      <c r="AX289" s="279">
        <f t="shared" si="122"/>
        <v>0</v>
      </c>
      <c r="AY289" s="279">
        <f t="shared" si="123"/>
        <v>0</v>
      </c>
      <c r="AZ289" s="40">
        <f t="shared" si="111"/>
        <v>0</v>
      </c>
      <c r="BB289" s="40">
        <f t="shared" si="127"/>
        <v>0</v>
      </c>
      <c r="BC289" s="397">
        <f t="shared" si="128"/>
        <v>0</v>
      </c>
      <c r="BD289" s="105">
        <f t="shared" si="124"/>
        <v>0</v>
      </c>
      <c r="BE289" s="105">
        <f t="shared" si="129"/>
        <v>0</v>
      </c>
      <c r="BF289" s="742">
        <f t="shared" si="112"/>
        <v>0</v>
      </c>
      <c r="BG289" s="89"/>
      <c r="BH289" s="9"/>
      <c r="BJ289" s="40">
        <f t="shared" si="130"/>
        <v>0</v>
      </c>
      <c r="BK289" s="40">
        <f t="shared" si="131"/>
        <v>1</v>
      </c>
      <c r="BL289" s="40">
        <f t="shared" si="132"/>
        <v>0</v>
      </c>
      <c r="BM289" s="40">
        <f t="shared" si="133"/>
        <v>0</v>
      </c>
      <c r="BN289" s="40">
        <f t="shared" si="134"/>
        <v>0</v>
      </c>
    </row>
    <row r="290" spans="1:66" x14ac:dyDescent="0.25">
      <c r="A290" s="379"/>
      <c r="B290" s="936"/>
      <c r="C290" s="272"/>
      <c r="D290" s="868"/>
      <c r="E290" s="873" t="str">
        <f t="shared" si="125"/>
        <v xml:space="preserve"> </v>
      </c>
      <c r="F290" s="130">
        <f t="shared" si="108"/>
        <v>0</v>
      </c>
      <c r="G290" s="128">
        <f t="shared" si="109"/>
        <v>278</v>
      </c>
      <c r="H290" s="127"/>
      <c r="I290" s="321"/>
      <c r="J290" s="97"/>
      <c r="K290" s="323"/>
      <c r="L290" s="322"/>
      <c r="M290" s="50"/>
      <c r="N290" s="87"/>
      <c r="O290" s="324"/>
      <c r="P290" s="98"/>
      <c r="Q290" s="98"/>
      <c r="R290" s="114"/>
      <c r="S290" s="753"/>
      <c r="T290" s="98"/>
      <c r="U290" s="98"/>
      <c r="V290" s="98"/>
      <c r="W290" s="99"/>
      <c r="X290" s="97"/>
      <c r="Y290" s="87"/>
      <c r="Z290" s="100"/>
      <c r="AA290" s="106">
        <f t="shared" si="113"/>
        <v>278</v>
      </c>
      <c r="AB290" s="549">
        <f t="shared" si="126"/>
        <v>0</v>
      </c>
      <c r="AC290" s="544">
        <f t="shared" si="114"/>
        <v>0</v>
      </c>
      <c r="AD290" s="174">
        <f t="shared" si="110"/>
        <v>0</v>
      </c>
      <c r="AE290" s="8"/>
      <c r="AF290" s="885" t="str">
        <f t="shared" si="115"/>
        <v xml:space="preserve"> </v>
      </c>
      <c r="AG290" s="40">
        <f t="shared" si="116"/>
        <v>0</v>
      </c>
      <c r="AH290" s="40">
        <f t="shared" si="117"/>
        <v>0</v>
      </c>
      <c r="AR290" s="40">
        <f t="shared" si="118"/>
        <v>0</v>
      </c>
      <c r="AS290" s="40">
        <f t="shared" si="119"/>
        <v>0</v>
      </c>
      <c r="AT290" s="40">
        <f t="shared" si="120"/>
        <v>0</v>
      </c>
      <c r="AU290" s="40">
        <f t="shared" si="121"/>
        <v>0</v>
      </c>
      <c r="AX290" s="279">
        <f t="shared" si="122"/>
        <v>0</v>
      </c>
      <c r="AY290" s="279">
        <f t="shared" si="123"/>
        <v>0</v>
      </c>
      <c r="AZ290" s="40">
        <f t="shared" si="111"/>
        <v>0</v>
      </c>
      <c r="BB290" s="40">
        <f t="shared" si="127"/>
        <v>0</v>
      </c>
      <c r="BC290" s="397">
        <f t="shared" si="128"/>
        <v>0</v>
      </c>
      <c r="BD290" s="105">
        <f t="shared" si="124"/>
        <v>0</v>
      </c>
      <c r="BE290" s="105">
        <f t="shared" si="129"/>
        <v>0</v>
      </c>
      <c r="BF290" s="742">
        <f t="shared" si="112"/>
        <v>0</v>
      </c>
      <c r="BG290" s="89"/>
      <c r="BH290" s="9"/>
      <c r="BJ290" s="40">
        <f t="shared" si="130"/>
        <v>0</v>
      </c>
      <c r="BK290" s="40">
        <f t="shared" si="131"/>
        <v>1</v>
      </c>
      <c r="BL290" s="40">
        <f t="shared" si="132"/>
        <v>0</v>
      </c>
      <c r="BM290" s="40">
        <f t="shared" si="133"/>
        <v>0</v>
      </c>
      <c r="BN290" s="40">
        <f t="shared" si="134"/>
        <v>0</v>
      </c>
    </row>
    <row r="291" spans="1:66" x14ac:dyDescent="0.25">
      <c r="A291" s="379"/>
      <c r="B291" s="936"/>
      <c r="C291" s="272"/>
      <c r="D291" s="868"/>
      <c r="E291" s="873" t="str">
        <f t="shared" si="125"/>
        <v xml:space="preserve"> </v>
      </c>
      <c r="F291" s="130">
        <f t="shared" si="108"/>
        <v>0</v>
      </c>
      <c r="G291" s="128">
        <f t="shared" si="109"/>
        <v>279</v>
      </c>
      <c r="H291" s="127"/>
      <c r="I291" s="321"/>
      <c r="J291" s="97"/>
      <c r="K291" s="323"/>
      <c r="L291" s="322"/>
      <c r="M291" s="50"/>
      <c r="N291" s="87"/>
      <c r="O291" s="324"/>
      <c r="P291" s="98"/>
      <c r="Q291" s="98"/>
      <c r="R291" s="114"/>
      <c r="S291" s="753"/>
      <c r="T291" s="98"/>
      <c r="U291" s="98"/>
      <c r="V291" s="98"/>
      <c r="W291" s="99"/>
      <c r="X291" s="97"/>
      <c r="Y291" s="87"/>
      <c r="Z291" s="100"/>
      <c r="AA291" s="106">
        <f t="shared" si="113"/>
        <v>279</v>
      </c>
      <c r="AB291" s="549">
        <f t="shared" si="126"/>
        <v>0</v>
      </c>
      <c r="AC291" s="544">
        <f t="shared" si="114"/>
        <v>0</v>
      </c>
      <c r="AD291" s="174">
        <f t="shared" si="110"/>
        <v>0</v>
      </c>
      <c r="AE291" s="8"/>
      <c r="AF291" s="885" t="str">
        <f t="shared" si="115"/>
        <v xml:space="preserve"> </v>
      </c>
      <c r="AG291" s="40">
        <f t="shared" si="116"/>
        <v>0</v>
      </c>
      <c r="AH291" s="40">
        <f t="shared" si="117"/>
        <v>0</v>
      </c>
      <c r="AR291" s="40">
        <f t="shared" si="118"/>
        <v>0</v>
      </c>
      <c r="AS291" s="40">
        <f t="shared" si="119"/>
        <v>0</v>
      </c>
      <c r="AT291" s="40">
        <f t="shared" si="120"/>
        <v>0</v>
      </c>
      <c r="AU291" s="40">
        <f t="shared" si="121"/>
        <v>0</v>
      </c>
      <c r="AX291" s="279">
        <f t="shared" si="122"/>
        <v>0</v>
      </c>
      <c r="AY291" s="279">
        <f t="shared" si="123"/>
        <v>0</v>
      </c>
      <c r="AZ291" s="40">
        <f t="shared" si="111"/>
        <v>0</v>
      </c>
      <c r="BB291" s="40">
        <f t="shared" si="127"/>
        <v>0</v>
      </c>
      <c r="BC291" s="397">
        <f t="shared" si="128"/>
        <v>0</v>
      </c>
      <c r="BD291" s="105">
        <f t="shared" si="124"/>
        <v>0</v>
      </c>
      <c r="BE291" s="105">
        <f t="shared" si="129"/>
        <v>0</v>
      </c>
      <c r="BF291" s="742">
        <f t="shared" si="112"/>
        <v>0</v>
      </c>
      <c r="BG291" s="89"/>
      <c r="BH291" s="9"/>
      <c r="BJ291" s="40">
        <f t="shared" si="130"/>
        <v>0</v>
      </c>
      <c r="BK291" s="40">
        <f t="shared" si="131"/>
        <v>1</v>
      </c>
      <c r="BL291" s="40">
        <f t="shared" si="132"/>
        <v>0</v>
      </c>
      <c r="BM291" s="40">
        <f t="shared" si="133"/>
        <v>0</v>
      </c>
      <c r="BN291" s="40">
        <f t="shared" si="134"/>
        <v>0</v>
      </c>
    </row>
    <row r="292" spans="1:66" x14ac:dyDescent="0.25">
      <c r="A292" s="379"/>
      <c r="B292" s="936"/>
      <c r="C292" s="272"/>
      <c r="D292" s="868"/>
      <c r="E292" s="873" t="str">
        <f t="shared" si="125"/>
        <v xml:space="preserve"> </v>
      </c>
      <c r="F292" s="130">
        <f t="shared" si="108"/>
        <v>0</v>
      </c>
      <c r="G292" s="128">
        <f t="shared" si="109"/>
        <v>280</v>
      </c>
      <c r="H292" s="127"/>
      <c r="I292" s="321"/>
      <c r="J292" s="97"/>
      <c r="K292" s="323"/>
      <c r="L292" s="322"/>
      <c r="M292" s="50"/>
      <c r="N292" s="87"/>
      <c r="O292" s="324"/>
      <c r="P292" s="98"/>
      <c r="Q292" s="98"/>
      <c r="R292" s="114"/>
      <c r="S292" s="753"/>
      <c r="T292" s="98"/>
      <c r="U292" s="98"/>
      <c r="V292" s="98"/>
      <c r="W292" s="99"/>
      <c r="X292" s="97"/>
      <c r="Y292" s="87"/>
      <c r="Z292" s="100"/>
      <c r="AA292" s="106">
        <f t="shared" si="113"/>
        <v>280</v>
      </c>
      <c r="AB292" s="549">
        <f t="shared" si="126"/>
        <v>0</v>
      </c>
      <c r="AC292" s="544">
        <f t="shared" si="114"/>
        <v>0</v>
      </c>
      <c r="AD292" s="174">
        <f t="shared" si="110"/>
        <v>0</v>
      </c>
      <c r="AE292" s="8"/>
      <c r="AF292" s="885" t="str">
        <f t="shared" si="115"/>
        <v xml:space="preserve"> </v>
      </c>
      <c r="AG292" s="40">
        <f t="shared" si="116"/>
        <v>0</v>
      </c>
      <c r="AH292" s="40">
        <f t="shared" si="117"/>
        <v>0</v>
      </c>
      <c r="AR292" s="40">
        <f t="shared" si="118"/>
        <v>0</v>
      </c>
      <c r="AS292" s="40">
        <f t="shared" si="119"/>
        <v>0</v>
      </c>
      <c r="AT292" s="40">
        <f t="shared" si="120"/>
        <v>0</v>
      </c>
      <c r="AU292" s="40">
        <f t="shared" si="121"/>
        <v>0</v>
      </c>
      <c r="AX292" s="279">
        <f t="shared" si="122"/>
        <v>0</v>
      </c>
      <c r="AY292" s="279">
        <f t="shared" si="123"/>
        <v>0</v>
      </c>
      <c r="AZ292" s="40">
        <f t="shared" si="111"/>
        <v>0</v>
      </c>
      <c r="BB292" s="40">
        <f t="shared" si="127"/>
        <v>0</v>
      </c>
      <c r="BC292" s="397">
        <f t="shared" si="128"/>
        <v>0</v>
      </c>
      <c r="BD292" s="105">
        <f t="shared" si="124"/>
        <v>0</v>
      </c>
      <c r="BE292" s="105">
        <f t="shared" si="129"/>
        <v>0</v>
      </c>
      <c r="BF292" s="742">
        <f t="shared" si="112"/>
        <v>0</v>
      </c>
      <c r="BG292" s="89"/>
      <c r="BH292" s="9"/>
      <c r="BJ292" s="40">
        <f t="shared" si="130"/>
        <v>0</v>
      </c>
      <c r="BK292" s="40">
        <f t="shared" si="131"/>
        <v>1</v>
      </c>
      <c r="BL292" s="40">
        <f t="shared" si="132"/>
        <v>0</v>
      </c>
      <c r="BM292" s="40">
        <f t="shared" si="133"/>
        <v>0</v>
      </c>
      <c r="BN292" s="40">
        <f t="shared" si="134"/>
        <v>0</v>
      </c>
    </row>
    <row r="293" spans="1:66" x14ac:dyDescent="0.25">
      <c r="A293" s="379"/>
      <c r="B293" s="936"/>
      <c r="C293" s="272"/>
      <c r="D293" s="868"/>
      <c r="E293" s="873" t="str">
        <f t="shared" si="125"/>
        <v xml:space="preserve"> </v>
      </c>
      <c r="F293" s="130">
        <f t="shared" si="108"/>
        <v>0</v>
      </c>
      <c r="G293" s="128">
        <f t="shared" si="109"/>
        <v>281</v>
      </c>
      <c r="H293" s="127"/>
      <c r="I293" s="321"/>
      <c r="J293" s="97"/>
      <c r="K293" s="323"/>
      <c r="L293" s="322"/>
      <c r="M293" s="50"/>
      <c r="N293" s="87"/>
      <c r="O293" s="324"/>
      <c r="P293" s="98"/>
      <c r="Q293" s="98"/>
      <c r="R293" s="114"/>
      <c r="S293" s="753"/>
      <c r="T293" s="98"/>
      <c r="U293" s="98"/>
      <c r="V293" s="98"/>
      <c r="W293" s="99"/>
      <c r="X293" s="97"/>
      <c r="Y293" s="87"/>
      <c r="Z293" s="100"/>
      <c r="AA293" s="106">
        <f t="shared" si="113"/>
        <v>281</v>
      </c>
      <c r="AB293" s="549">
        <f t="shared" si="126"/>
        <v>0</v>
      </c>
      <c r="AC293" s="544">
        <f t="shared" si="114"/>
        <v>0</v>
      </c>
      <c r="AD293" s="174">
        <f t="shared" si="110"/>
        <v>0</v>
      </c>
      <c r="AE293" s="8"/>
      <c r="AF293" s="885" t="str">
        <f t="shared" si="115"/>
        <v xml:space="preserve"> </v>
      </c>
      <c r="AG293" s="40">
        <f t="shared" si="116"/>
        <v>0</v>
      </c>
      <c r="AH293" s="40">
        <f t="shared" si="117"/>
        <v>0</v>
      </c>
      <c r="AR293" s="40">
        <f t="shared" si="118"/>
        <v>0</v>
      </c>
      <c r="AS293" s="40">
        <f t="shared" si="119"/>
        <v>0</v>
      </c>
      <c r="AT293" s="40">
        <f t="shared" si="120"/>
        <v>0</v>
      </c>
      <c r="AU293" s="40">
        <f t="shared" si="121"/>
        <v>0</v>
      </c>
      <c r="AX293" s="279">
        <f t="shared" si="122"/>
        <v>0</v>
      </c>
      <c r="AY293" s="279">
        <f t="shared" si="123"/>
        <v>0</v>
      </c>
      <c r="AZ293" s="40">
        <f t="shared" si="111"/>
        <v>0</v>
      </c>
      <c r="BB293" s="40">
        <f t="shared" si="127"/>
        <v>0</v>
      </c>
      <c r="BC293" s="397">
        <f t="shared" si="128"/>
        <v>0</v>
      </c>
      <c r="BD293" s="105">
        <f t="shared" si="124"/>
        <v>0</v>
      </c>
      <c r="BE293" s="105">
        <f t="shared" si="129"/>
        <v>0</v>
      </c>
      <c r="BF293" s="742">
        <f t="shared" si="112"/>
        <v>0</v>
      </c>
      <c r="BG293" s="89"/>
      <c r="BH293" s="9"/>
      <c r="BJ293" s="40">
        <f t="shared" si="130"/>
        <v>0</v>
      </c>
      <c r="BK293" s="40">
        <f t="shared" si="131"/>
        <v>1</v>
      </c>
      <c r="BL293" s="40">
        <f t="shared" si="132"/>
        <v>0</v>
      </c>
      <c r="BM293" s="40">
        <f t="shared" si="133"/>
        <v>0</v>
      </c>
      <c r="BN293" s="40">
        <f t="shared" si="134"/>
        <v>0</v>
      </c>
    </row>
    <row r="294" spans="1:66" x14ac:dyDescent="0.25">
      <c r="A294" s="379"/>
      <c r="B294" s="936"/>
      <c r="C294" s="272"/>
      <c r="D294" s="868"/>
      <c r="E294" s="873" t="str">
        <f t="shared" si="125"/>
        <v xml:space="preserve"> </v>
      </c>
      <c r="F294" s="130">
        <f t="shared" si="108"/>
        <v>0</v>
      </c>
      <c r="G294" s="128">
        <f t="shared" si="109"/>
        <v>282</v>
      </c>
      <c r="H294" s="127"/>
      <c r="I294" s="321"/>
      <c r="J294" s="97"/>
      <c r="K294" s="323"/>
      <c r="L294" s="322"/>
      <c r="M294" s="50"/>
      <c r="N294" s="87"/>
      <c r="O294" s="324"/>
      <c r="P294" s="98"/>
      <c r="Q294" s="98"/>
      <c r="R294" s="114"/>
      <c r="S294" s="753"/>
      <c r="T294" s="98"/>
      <c r="U294" s="98"/>
      <c r="V294" s="98"/>
      <c r="W294" s="99"/>
      <c r="X294" s="97"/>
      <c r="Y294" s="87"/>
      <c r="Z294" s="100"/>
      <c r="AA294" s="106">
        <f t="shared" si="113"/>
        <v>282</v>
      </c>
      <c r="AB294" s="549">
        <f t="shared" si="126"/>
        <v>0</v>
      </c>
      <c r="AC294" s="544">
        <f t="shared" si="114"/>
        <v>0</v>
      </c>
      <c r="AD294" s="174">
        <f t="shared" si="110"/>
        <v>0</v>
      </c>
      <c r="AE294" s="8"/>
      <c r="AF294" s="885" t="str">
        <f t="shared" si="115"/>
        <v xml:space="preserve"> </v>
      </c>
      <c r="AG294" s="40">
        <f t="shared" si="116"/>
        <v>0</v>
      </c>
      <c r="AH294" s="40">
        <f t="shared" si="117"/>
        <v>0</v>
      </c>
      <c r="AR294" s="40">
        <f t="shared" si="118"/>
        <v>0</v>
      </c>
      <c r="AS294" s="40">
        <f t="shared" si="119"/>
        <v>0</v>
      </c>
      <c r="AT294" s="40">
        <f t="shared" si="120"/>
        <v>0</v>
      </c>
      <c r="AU294" s="40">
        <f t="shared" si="121"/>
        <v>0</v>
      </c>
      <c r="AX294" s="279">
        <f t="shared" si="122"/>
        <v>0</v>
      </c>
      <c r="AY294" s="279">
        <f t="shared" si="123"/>
        <v>0</v>
      </c>
      <c r="AZ294" s="40">
        <f t="shared" si="111"/>
        <v>0</v>
      </c>
      <c r="BB294" s="40">
        <f t="shared" si="127"/>
        <v>0</v>
      </c>
      <c r="BC294" s="397">
        <f t="shared" si="128"/>
        <v>0</v>
      </c>
      <c r="BD294" s="105">
        <f t="shared" si="124"/>
        <v>0</v>
      </c>
      <c r="BE294" s="105">
        <f t="shared" si="129"/>
        <v>0</v>
      </c>
      <c r="BF294" s="742">
        <f t="shared" si="112"/>
        <v>0</v>
      </c>
      <c r="BG294" s="89"/>
      <c r="BH294" s="9"/>
      <c r="BJ294" s="40">
        <f t="shared" si="130"/>
        <v>0</v>
      </c>
      <c r="BK294" s="40">
        <f t="shared" si="131"/>
        <v>1</v>
      </c>
      <c r="BL294" s="40">
        <f t="shared" si="132"/>
        <v>0</v>
      </c>
      <c r="BM294" s="40">
        <f t="shared" si="133"/>
        <v>0</v>
      </c>
      <c r="BN294" s="40">
        <f t="shared" si="134"/>
        <v>0</v>
      </c>
    </row>
    <row r="295" spans="1:66" x14ac:dyDescent="0.25">
      <c r="A295" s="379"/>
      <c r="B295" s="936"/>
      <c r="C295" s="272"/>
      <c r="D295" s="868"/>
      <c r="E295" s="873" t="str">
        <f t="shared" si="125"/>
        <v xml:space="preserve"> </v>
      </c>
      <c r="F295" s="130">
        <f t="shared" si="108"/>
        <v>0</v>
      </c>
      <c r="G295" s="128">
        <f t="shared" si="109"/>
        <v>283</v>
      </c>
      <c r="H295" s="127"/>
      <c r="I295" s="321"/>
      <c r="J295" s="97"/>
      <c r="K295" s="323"/>
      <c r="L295" s="322"/>
      <c r="M295" s="50"/>
      <c r="N295" s="87"/>
      <c r="O295" s="324"/>
      <c r="P295" s="98"/>
      <c r="Q295" s="98"/>
      <c r="R295" s="114"/>
      <c r="S295" s="753"/>
      <c r="T295" s="98"/>
      <c r="U295" s="98"/>
      <c r="V295" s="98"/>
      <c r="W295" s="99"/>
      <c r="X295" s="97"/>
      <c r="Y295" s="87"/>
      <c r="Z295" s="100"/>
      <c r="AA295" s="106">
        <f t="shared" si="113"/>
        <v>283</v>
      </c>
      <c r="AB295" s="549">
        <f t="shared" si="126"/>
        <v>0</v>
      </c>
      <c r="AC295" s="544">
        <f t="shared" si="114"/>
        <v>0</v>
      </c>
      <c r="AD295" s="174">
        <f t="shared" si="110"/>
        <v>0</v>
      </c>
      <c r="AE295" s="8"/>
      <c r="AF295" s="885" t="str">
        <f t="shared" si="115"/>
        <v xml:space="preserve"> </v>
      </c>
      <c r="AG295" s="40">
        <f t="shared" si="116"/>
        <v>0</v>
      </c>
      <c r="AH295" s="40">
        <f t="shared" si="117"/>
        <v>0</v>
      </c>
      <c r="AR295" s="40">
        <f t="shared" si="118"/>
        <v>0</v>
      </c>
      <c r="AS295" s="40">
        <f t="shared" si="119"/>
        <v>0</v>
      </c>
      <c r="AT295" s="40">
        <f t="shared" si="120"/>
        <v>0</v>
      </c>
      <c r="AU295" s="40">
        <f t="shared" si="121"/>
        <v>0</v>
      </c>
      <c r="AX295" s="279">
        <f t="shared" si="122"/>
        <v>0</v>
      </c>
      <c r="AY295" s="279">
        <f t="shared" si="123"/>
        <v>0</v>
      </c>
      <c r="AZ295" s="40">
        <f t="shared" si="111"/>
        <v>0</v>
      </c>
      <c r="BB295" s="40">
        <f t="shared" si="127"/>
        <v>0</v>
      </c>
      <c r="BC295" s="397">
        <f t="shared" si="128"/>
        <v>0</v>
      </c>
      <c r="BD295" s="105">
        <f t="shared" si="124"/>
        <v>0</v>
      </c>
      <c r="BE295" s="105">
        <f t="shared" si="129"/>
        <v>0</v>
      </c>
      <c r="BF295" s="742">
        <f t="shared" si="112"/>
        <v>0</v>
      </c>
      <c r="BG295" s="89"/>
      <c r="BH295" s="9"/>
      <c r="BJ295" s="40">
        <f t="shared" si="130"/>
        <v>0</v>
      </c>
      <c r="BK295" s="40">
        <f t="shared" si="131"/>
        <v>1</v>
      </c>
      <c r="BL295" s="40">
        <f t="shared" si="132"/>
        <v>0</v>
      </c>
      <c r="BM295" s="40">
        <f t="shared" si="133"/>
        <v>0</v>
      </c>
      <c r="BN295" s="40">
        <f t="shared" si="134"/>
        <v>0</v>
      </c>
    </row>
    <row r="296" spans="1:66" x14ac:dyDescent="0.25">
      <c r="A296" s="379"/>
      <c r="B296" s="936"/>
      <c r="C296" s="272"/>
      <c r="D296" s="868"/>
      <c r="E296" s="873" t="str">
        <f t="shared" si="125"/>
        <v xml:space="preserve"> </v>
      </c>
      <c r="F296" s="130">
        <f t="shared" si="108"/>
        <v>0</v>
      </c>
      <c r="G296" s="128">
        <f t="shared" si="109"/>
        <v>284</v>
      </c>
      <c r="H296" s="127"/>
      <c r="I296" s="321"/>
      <c r="J296" s="97"/>
      <c r="K296" s="323"/>
      <c r="L296" s="322"/>
      <c r="M296" s="50"/>
      <c r="N296" s="87"/>
      <c r="O296" s="324"/>
      <c r="P296" s="98"/>
      <c r="Q296" s="98"/>
      <c r="R296" s="114"/>
      <c r="S296" s="753"/>
      <c r="T296" s="98"/>
      <c r="U296" s="98"/>
      <c r="V296" s="98"/>
      <c r="W296" s="99"/>
      <c r="X296" s="97"/>
      <c r="Y296" s="87"/>
      <c r="Z296" s="100"/>
      <c r="AA296" s="106">
        <f t="shared" si="113"/>
        <v>284</v>
      </c>
      <c r="AB296" s="549">
        <f t="shared" si="126"/>
        <v>0</v>
      </c>
      <c r="AC296" s="544">
        <f t="shared" si="114"/>
        <v>0</v>
      </c>
      <c r="AD296" s="174">
        <f t="shared" si="110"/>
        <v>0</v>
      </c>
      <c r="AE296" s="8"/>
      <c r="AF296" s="885" t="str">
        <f t="shared" si="115"/>
        <v xml:space="preserve"> </v>
      </c>
      <c r="AG296" s="40">
        <f t="shared" si="116"/>
        <v>0</v>
      </c>
      <c r="AH296" s="40">
        <f t="shared" si="117"/>
        <v>0</v>
      </c>
      <c r="AR296" s="40">
        <f t="shared" si="118"/>
        <v>0</v>
      </c>
      <c r="AS296" s="40">
        <f t="shared" si="119"/>
        <v>0</v>
      </c>
      <c r="AT296" s="40">
        <f t="shared" si="120"/>
        <v>0</v>
      </c>
      <c r="AU296" s="40">
        <f t="shared" si="121"/>
        <v>0</v>
      </c>
      <c r="AX296" s="279">
        <f t="shared" si="122"/>
        <v>0</v>
      </c>
      <c r="AY296" s="279">
        <f t="shared" si="123"/>
        <v>0</v>
      </c>
      <c r="AZ296" s="40">
        <f t="shared" si="111"/>
        <v>0</v>
      </c>
      <c r="BB296" s="40">
        <f t="shared" si="127"/>
        <v>0</v>
      </c>
      <c r="BC296" s="397">
        <f t="shared" si="128"/>
        <v>0</v>
      </c>
      <c r="BD296" s="105">
        <f t="shared" si="124"/>
        <v>0</v>
      </c>
      <c r="BE296" s="105">
        <f t="shared" si="129"/>
        <v>0</v>
      </c>
      <c r="BF296" s="742">
        <f t="shared" si="112"/>
        <v>0</v>
      </c>
      <c r="BG296" s="89"/>
      <c r="BH296" s="9"/>
      <c r="BJ296" s="40">
        <f t="shared" si="130"/>
        <v>0</v>
      </c>
      <c r="BK296" s="40">
        <f t="shared" si="131"/>
        <v>1</v>
      </c>
      <c r="BL296" s="40">
        <f t="shared" si="132"/>
        <v>0</v>
      </c>
      <c r="BM296" s="40">
        <f t="shared" si="133"/>
        <v>0</v>
      </c>
      <c r="BN296" s="40">
        <f t="shared" si="134"/>
        <v>0</v>
      </c>
    </row>
    <row r="297" spans="1:66" x14ac:dyDescent="0.25">
      <c r="A297" s="379"/>
      <c r="B297" s="936"/>
      <c r="C297" s="272"/>
      <c r="D297" s="868"/>
      <c r="E297" s="873" t="str">
        <f t="shared" si="125"/>
        <v xml:space="preserve"> </v>
      </c>
      <c r="F297" s="130">
        <f t="shared" si="108"/>
        <v>0</v>
      </c>
      <c r="G297" s="128">
        <f t="shared" si="109"/>
        <v>285</v>
      </c>
      <c r="H297" s="127"/>
      <c r="I297" s="321"/>
      <c r="J297" s="97"/>
      <c r="K297" s="323"/>
      <c r="L297" s="322"/>
      <c r="M297" s="50"/>
      <c r="N297" s="87"/>
      <c r="O297" s="324"/>
      <c r="P297" s="98"/>
      <c r="Q297" s="98"/>
      <c r="R297" s="114"/>
      <c r="S297" s="753"/>
      <c r="T297" s="98"/>
      <c r="U297" s="98"/>
      <c r="V297" s="98"/>
      <c r="W297" s="99"/>
      <c r="X297" s="97"/>
      <c r="Y297" s="87"/>
      <c r="Z297" s="100"/>
      <c r="AA297" s="106">
        <f t="shared" si="113"/>
        <v>285</v>
      </c>
      <c r="AB297" s="549">
        <f t="shared" si="126"/>
        <v>0</v>
      </c>
      <c r="AC297" s="544">
        <f t="shared" si="114"/>
        <v>0</v>
      </c>
      <c r="AD297" s="174">
        <f t="shared" si="110"/>
        <v>0</v>
      </c>
      <c r="AE297" s="8"/>
      <c r="AF297" s="885" t="str">
        <f t="shared" si="115"/>
        <v xml:space="preserve"> </v>
      </c>
      <c r="AG297" s="40">
        <f t="shared" si="116"/>
        <v>0</v>
      </c>
      <c r="AH297" s="40">
        <f t="shared" si="117"/>
        <v>0</v>
      </c>
      <c r="AR297" s="40">
        <f t="shared" si="118"/>
        <v>0</v>
      </c>
      <c r="AS297" s="40">
        <f t="shared" si="119"/>
        <v>0</v>
      </c>
      <c r="AT297" s="40">
        <f t="shared" si="120"/>
        <v>0</v>
      </c>
      <c r="AU297" s="40">
        <f t="shared" si="121"/>
        <v>0</v>
      </c>
      <c r="AX297" s="279">
        <f t="shared" si="122"/>
        <v>0</v>
      </c>
      <c r="AY297" s="279">
        <f t="shared" si="123"/>
        <v>0</v>
      </c>
      <c r="AZ297" s="40">
        <f t="shared" si="111"/>
        <v>0</v>
      </c>
      <c r="BB297" s="40">
        <f t="shared" si="127"/>
        <v>0</v>
      </c>
      <c r="BC297" s="397">
        <f t="shared" si="128"/>
        <v>0</v>
      </c>
      <c r="BD297" s="105">
        <f t="shared" si="124"/>
        <v>0</v>
      </c>
      <c r="BE297" s="105">
        <f t="shared" si="129"/>
        <v>0</v>
      </c>
      <c r="BF297" s="742">
        <f t="shared" si="112"/>
        <v>0</v>
      </c>
      <c r="BG297" s="89"/>
      <c r="BH297" s="9"/>
      <c r="BJ297" s="40">
        <f t="shared" si="130"/>
        <v>0</v>
      </c>
      <c r="BK297" s="40">
        <f t="shared" si="131"/>
        <v>1</v>
      </c>
      <c r="BL297" s="40">
        <f t="shared" si="132"/>
        <v>0</v>
      </c>
      <c r="BM297" s="40">
        <f t="shared" si="133"/>
        <v>0</v>
      </c>
      <c r="BN297" s="40">
        <f t="shared" si="134"/>
        <v>0</v>
      </c>
    </row>
    <row r="298" spans="1:66" x14ac:dyDescent="0.25">
      <c r="A298" s="379"/>
      <c r="B298" s="936"/>
      <c r="C298" s="272"/>
      <c r="D298" s="868"/>
      <c r="E298" s="873" t="str">
        <f t="shared" si="125"/>
        <v xml:space="preserve"> </v>
      </c>
      <c r="F298" s="130">
        <f t="shared" si="108"/>
        <v>0</v>
      </c>
      <c r="G298" s="128">
        <f t="shared" si="109"/>
        <v>286</v>
      </c>
      <c r="H298" s="127"/>
      <c r="I298" s="321"/>
      <c r="J298" s="97"/>
      <c r="K298" s="323"/>
      <c r="L298" s="322"/>
      <c r="M298" s="50"/>
      <c r="N298" s="87"/>
      <c r="O298" s="324"/>
      <c r="P298" s="98"/>
      <c r="Q298" s="98"/>
      <c r="R298" s="114"/>
      <c r="S298" s="753"/>
      <c r="T298" s="98"/>
      <c r="U298" s="98"/>
      <c r="V298" s="98"/>
      <c r="W298" s="99"/>
      <c r="X298" s="97"/>
      <c r="Y298" s="87"/>
      <c r="Z298" s="100"/>
      <c r="AA298" s="106">
        <f t="shared" si="113"/>
        <v>286</v>
      </c>
      <c r="AB298" s="549">
        <f t="shared" si="126"/>
        <v>0</v>
      </c>
      <c r="AC298" s="544">
        <f t="shared" si="114"/>
        <v>0</v>
      </c>
      <c r="AD298" s="174">
        <f t="shared" si="110"/>
        <v>0</v>
      </c>
      <c r="AE298" s="8"/>
      <c r="AF298" s="885" t="str">
        <f t="shared" si="115"/>
        <v xml:space="preserve"> </v>
      </c>
      <c r="AG298" s="40">
        <f t="shared" si="116"/>
        <v>0</v>
      </c>
      <c r="AH298" s="40">
        <f t="shared" si="117"/>
        <v>0</v>
      </c>
      <c r="AR298" s="40">
        <f t="shared" si="118"/>
        <v>0</v>
      </c>
      <c r="AS298" s="40">
        <f t="shared" si="119"/>
        <v>0</v>
      </c>
      <c r="AT298" s="40">
        <f t="shared" si="120"/>
        <v>0</v>
      </c>
      <c r="AU298" s="40">
        <f t="shared" si="121"/>
        <v>0</v>
      </c>
      <c r="AX298" s="279">
        <f t="shared" si="122"/>
        <v>0</v>
      </c>
      <c r="AY298" s="279">
        <f t="shared" si="123"/>
        <v>0</v>
      </c>
      <c r="AZ298" s="40">
        <f t="shared" si="111"/>
        <v>0</v>
      </c>
      <c r="BB298" s="40">
        <f t="shared" si="127"/>
        <v>0</v>
      </c>
      <c r="BC298" s="397">
        <f t="shared" si="128"/>
        <v>0</v>
      </c>
      <c r="BD298" s="105">
        <f t="shared" si="124"/>
        <v>0</v>
      </c>
      <c r="BE298" s="105">
        <f t="shared" si="129"/>
        <v>0</v>
      </c>
      <c r="BF298" s="742">
        <f t="shared" si="112"/>
        <v>0</v>
      </c>
      <c r="BG298" s="89"/>
      <c r="BH298" s="9"/>
      <c r="BJ298" s="40">
        <f t="shared" si="130"/>
        <v>0</v>
      </c>
      <c r="BK298" s="40">
        <f t="shared" si="131"/>
        <v>1</v>
      </c>
      <c r="BL298" s="40">
        <f t="shared" si="132"/>
        <v>0</v>
      </c>
      <c r="BM298" s="40">
        <f t="shared" si="133"/>
        <v>0</v>
      </c>
      <c r="BN298" s="40">
        <f t="shared" si="134"/>
        <v>0</v>
      </c>
    </row>
    <row r="299" spans="1:66" x14ac:dyDescent="0.25">
      <c r="A299" s="379"/>
      <c r="B299" s="936"/>
      <c r="C299" s="272"/>
      <c r="D299" s="868"/>
      <c r="E299" s="873" t="str">
        <f t="shared" si="125"/>
        <v xml:space="preserve"> </v>
      </c>
      <c r="F299" s="130">
        <f t="shared" si="108"/>
        <v>0</v>
      </c>
      <c r="G299" s="128">
        <f t="shared" si="109"/>
        <v>287</v>
      </c>
      <c r="H299" s="127"/>
      <c r="I299" s="321"/>
      <c r="J299" s="97"/>
      <c r="K299" s="323"/>
      <c r="L299" s="322"/>
      <c r="M299" s="50"/>
      <c r="N299" s="87"/>
      <c r="O299" s="324"/>
      <c r="P299" s="98"/>
      <c r="Q299" s="98"/>
      <c r="R299" s="114"/>
      <c r="S299" s="753"/>
      <c r="T299" s="98"/>
      <c r="U299" s="98"/>
      <c r="V299" s="98"/>
      <c r="W299" s="99"/>
      <c r="X299" s="97"/>
      <c r="Y299" s="87"/>
      <c r="Z299" s="100"/>
      <c r="AA299" s="106">
        <f t="shared" si="113"/>
        <v>287</v>
      </c>
      <c r="AB299" s="549">
        <f t="shared" si="126"/>
        <v>0</v>
      </c>
      <c r="AC299" s="544">
        <f t="shared" si="114"/>
        <v>0</v>
      </c>
      <c r="AD299" s="174">
        <f t="shared" si="110"/>
        <v>0</v>
      </c>
      <c r="AE299" s="8"/>
      <c r="AF299" s="885" t="str">
        <f t="shared" si="115"/>
        <v xml:space="preserve"> </v>
      </c>
      <c r="AG299" s="40">
        <f t="shared" si="116"/>
        <v>0</v>
      </c>
      <c r="AH299" s="40">
        <f t="shared" si="117"/>
        <v>0</v>
      </c>
      <c r="AR299" s="40">
        <f t="shared" si="118"/>
        <v>0</v>
      </c>
      <c r="AS299" s="40">
        <f t="shared" si="119"/>
        <v>0</v>
      </c>
      <c r="AT299" s="40">
        <f t="shared" si="120"/>
        <v>0</v>
      </c>
      <c r="AU299" s="40">
        <f t="shared" si="121"/>
        <v>0</v>
      </c>
      <c r="AX299" s="279">
        <f t="shared" si="122"/>
        <v>0</v>
      </c>
      <c r="AY299" s="279">
        <f t="shared" si="123"/>
        <v>0</v>
      </c>
      <c r="AZ299" s="40">
        <f t="shared" si="111"/>
        <v>0</v>
      </c>
      <c r="BB299" s="40">
        <f t="shared" si="127"/>
        <v>0</v>
      </c>
      <c r="BC299" s="397">
        <f t="shared" si="128"/>
        <v>0</v>
      </c>
      <c r="BD299" s="105">
        <f t="shared" si="124"/>
        <v>0</v>
      </c>
      <c r="BE299" s="105">
        <f t="shared" si="129"/>
        <v>0</v>
      </c>
      <c r="BF299" s="742">
        <f t="shared" si="112"/>
        <v>0</v>
      </c>
      <c r="BG299" s="89"/>
      <c r="BH299" s="9"/>
      <c r="BJ299" s="40">
        <f t="shared" si="130"/>
        <v>0</v>
      </c>
      <c r="BK299" s="40">
        <f t="shared" si="131"/>
        <v>1</v>
      </c>
      <c r="BL299" s="40">
        <f t="shared" si="132"/>
        <v>0</v>
      </c>
      <c r="BM299" s="40">
        <f t="shared" si="133"/>
        <v>0</v>
      </c>
      <c r="BN299" s="40">
        <f t="shared" si="134"/>
        <v>0</v>
      </c>
    </row>
    <row r="300" spans="1:66" x14ac:dyDescent="0.25">
      <c r="A300" s="379"/>
      <c r="B300" s="936"/>
      <c r="C300" s="272"/>
      <c r="D300" s="868"/>
      <c r="E300" s="873" t="str">
        <f t="shared" si="125"/>
        <v xml:space="preserve"> </v>
      </c>
      <c r="F300" s="130">
        <f t="shared" si="108"/>
        <v>0</v>
      </c>
      <c r="G300" s="128">
        <f t="shared" si="109"/>
        <v>288</v>
      </c>
      <c r="H300" s="127"/>
      <c r="I300" s="321"/>
      <c r="J300" s="97"/>
      <c r="K300" s="323"/>
      <c r="L300" s="322"/>
      <c r="M300" s="50"/>
      <c r="N300" s="87"/>
      <c r="O300" s="324"/>
      <c r="P300" s="98"/>
      <c r="Q300" s="98"/>
      <c r="R300" s="114"/>
      <c r="S300" s="753"/>
      <c r="T300" s="98"/>
      <c r="U300" s="98"/>
      <c r="V300" s="98"/>
      <c r="W300" s="99"/>
      <c r="X300" s="97"/>
      <c r="Y300" s="87"/>
      <c r="Z300" s="100"/>
      <c r="AA300" s="106">
        <f t="shared" si="113"/>
        <v>288</v>
      </c>
      <c r="AB300" s="549">
        <f t="shared" si="126"/>
        <v>0</v>
      </c>
      <c r="AC300" s="544">
        <f t="shared" si="114"/>
        <v>0</v>
      </c>
      <c r="AD300" s="174">
        <f t="shared" si="110"/>
        <v>0</v>
      </c>
      <c r="AE300" s="8"/>
      <c r="AF300" s="885" t="str">
        <f t="shared" si="115"/>
        <v xml:space="preserve"> </v>
      </c>
      <c r="AG300" s="40">
        <f t="shared" si="116"/>
        <v>0</v>
      </c>
      <c r="AH300" s="40">
        <f t="shared" si="117"/>
        <v>0</v>
      </c>
      <c r="AR300" s="40">
        <f t="shared" si="118"/>
        <v>0</v>
      </c>
      <c r="AS300" s="40">
        <f t="shared" si="119"/>
        <v>0</v>
      </c>
      <c r="AT300" s="40">
        <f t="shared" si="120"/>
        <v>0</v>
      </c>
      <c r="AU300" s="40">
        <f t="shared" si="121"/>
        <v>0</v>
      </c>
      <c r="AX300" s="279">
        <f t="shared" si="122"/>
        <v>0</v>
      </c>
      <c r="AY300" s="279">
        <f t="shared" si="123"/>
        <v>0</v>
      </c>
      <c r="AZ300" s="40">
        <f t="shared" si="111"/>
        <v>0</v>
      </c>
      <c r="BB300" s="40">
        <f t="shared" si="127"/>
        <v>0</v>
      </c>
      <c r="BC300" s="397">
        <f t="shared" si="128"/>
        <v>0</v>
      </c>
      <c r="BD300" s="105">
        <f t="shared" si="124"/>
        <v>0</v>
      </c>
      <c r="BE300" s="105">
        <f t="shared" si="129"/>
        <v>0</v>
      </c>
      <c r="BF300" s="742">
        <f t="shared" si="112"/>
        <v>0</v>
      </c>
      <c r="BG300" s="89"/>
      <c r="BH300" s="9"/>
      <c r="BJ300" s="40">
        <f t="shared" si="130"/>
        <v>0</v>
      </c>
      <c r="BK300" s="40">
        <f t="shared" si="131"/>
        <v>1</v>
      </c>
      <c r="BL300" s="40">
        <f t="shared" si="132"/>
        <v>0</v>
      </c>
      <c r="BM300" s="40">
        <f t="shared" si="133"/>
        <v>0</v>
      </c>
      <c r="BN300" s="40">
        <f t="shared" si="134"/>
        <v>0</v>
      </c>
    </row>
    <row r="301" spans="1:66" x14ac:dyDescent="0.25">
      <c r="A301" s="379"/>
      <c r="B301" s="936"/>
      <c r="C301" s="272"/>
      <c r="D301" s="868"/>
      <c r="E301" s="873" t="str">
        <f t="shared" si="125"/>
        <v xml:space="preserve"> </v>
      </c>
      <c r="F301" s="130">
        <f t="shared" si="108"/>
        <v>0</v>
      </c>
      <c r="G301" s="128">
        <f t="shared" si="109"/>
        <v>289</v>
      </c>
      <c r="H301" s="127"/>
      <c r="I301" s="321"/>
      <c r="J301" s="97"/>
      <c r="K301" s="323"/>
      <c r="L301" s="322"/>
      <c r="M301" s="50"/>
      <c r="N301" s="87"/>
      <c r="O301" s="324"/>
      <c r="P301" s="98"/>
      <c r="Q301" s="98"/>
      <c r="R301" s="114"/>
      <c r="S301" s="753"/>
      <c r="T301" s="98"/>
      <c r="U301" s="98"/>
      <c r="V301" s="98"/>
      <c r="W301" s="99"/>
      <c r="X301" s="97"/>
      <c r="Y301" s="87"/>
      <c r="Z301" s="100"/>
      <c r="AA301" s="106">
        <f t="shared" si="113"/>
        <v>289</v>
      </c>
      <c r="AB301" s="549">
        <f t="shared" si="126"/>
        <v>0</v>
      </c>
      <c r="AC301" s="544">
        <f t="shared" si="114"/>
        <v>0</v>
      </c>
      <c r="AD301" s="174">
        <f t="shared" si="110"/>
        <v>0</v>
      </c>
      <c r="AE301" s="8"/>
      <c r="AF301" s="885" t="str">
        <f t="shared" si="115"/>
        <v xml:space="preserve"> </v>
      </c>
      <c r="AG301" s="40">
        <f t="shared" si="116"/>
        <v>0</v>
      </c>
      <c r="AH301" s="40">
        <f t="shared" si="117"/>
        <v>0</v>
      </c>
      <c r="AR301" s="40">
        <f t="shared" si="118"/>
        <v>0</v>
      </c>
      <c r="AS301" s="40">
        <f t="shared" si="119"/>
        <v>0</v>
      </c>
      <c r="AT301" s="40">
        <f t="shared" si="120"/>
        <v>0</v>
      </c>
      <c r="AU301" s="40">
        <f t="shared" si="121"/>
        <v>0</v>
      </c>
      <c r="AX301" s="279">
        <f t="shared" si="122"/>
        <v>0</v>
      </c>
      <c r="AY301" s="279">
        <f t="shared" si="123"/>
        <v>0</v>
      </c>
      <c r="AZ301" s="40">
        <f t="shared" si="111"/>
        <v>0</v>
      </c>
      <c r="BB301" s="40">
        <f t="shared" si="127"/>
        <v>0</v>
      </c>
      <c r="BC301" s="397">
        <f t="shared" si="128"/>
        <v>0</v>
      </c>
      <c r="BD301" s="105">
        <f t="shared" si="124"/>
        <v>0</v>
      </c>
      <c r="BE301" s="105">
        <f t="shared" si="129"/>
        <v>0</v>
      </c>
      <c r="BF301" s="742">
        <f t="shared" si="112"/>
        <v>0</v>
      </c>
      <c r="BG301" s="89"/>
      <c r="BH301" s="9"/>
      <c r="BJ301" s="40">
        <f t="shared" si="130"/>
        <v>0</v>
      </c>
      <c r="BK301" s="40">
        <f t="shared" si="131"/>
        <v>1</v>
      </c>
      <c r="BL301" s="40">
        <f t="shared" si="132"/>
        <v>0</v>
      </c>
      <c r="BM301" s="40">
        <f t="shared" si="133"/>
        <v>0</v>
      </c>
      <c r="BN301" s="40">
        <f t="shared" si="134"/>
        <v>0</v>
      </c>
    </row>
    <row r="302" spans="1:66" x14ac:dyDescent="0.25">
      <c r="A302" s="379"/>
      <c r="B302" s="936"/>
      <c r="C302" s="272"/>
      <c r="D302" s="868"/>
      <c r="E302" s="873" t="str">
        <f t="shared" si="125"/>
        <v xml:space="preserve"> </v>
      </c>
      <c r="F302" s="130">
        <f t="shared" si="108"/>
        <v>0</v>
      </c>
      <c r="G302" s="128">
        <f t="shared" si="109"/>
        <v>290</v>
      </c>
      <c r="H302" s="127"/>
      <c r="I302" s="321"/>
      <c r="J302" s="97"/>
      <c r="K302" s="323"/>
      <c r="L302" s="322"/>
      <c r="M302" s="50"/>
      <c r="N302" s="87"/>
      <c r="O302" s="324"/>
      <c r="P302" s="98"/>
      <c r="Q302" s="98"/>
      <c r="R302" s="114"/>
      <c r="S302" s="753"/>
      <c r="T302" s="98"/>
      <c r="U302" s="98"/>
      <c r="V302" s="98"/>
      <c r="W302" s="99"/>
      <c r="X302" s="97"/>
      <c r="Y302" s="87"/>
      <c r="Z302" s="100"/>
      <c r="AA302" s="106">
        <f t="shared" si="113"/>
        <v>290</v>
      </c>
      <c r="AB302" s="549">
        <f t="shared" si="126"/>
        <v>0</v>
      </c>
      <c r="AC302" s="544">
        <f t="shared" si="114"/>
        <v>0</v>
      </c>
      <c r="AD302" s="174">
        <f t="shared" si="110"/>
        <v>0</v>
      </c>
      <c r="AE302" s="8"/>
      <c r="AF302" s="885" t="str">
        <f t="shared" si="115"/>
        <v xml:space="preserve"> </v>
      </c>
      <c r="AG302" s="40">
        <f t="shared" si="116"/>
        <v>0</v>
      </c>
      <c r="AH302" s="40">
        <f t="shared" si="117"/>
        <v>0</v>
      </c>
      <c r="AR302" s="40">
        <f t="shared" si="118"/>
        <v>0</v>
      </c>
      <c r="AS302" s="40">
        <f t="shared" si="119"/>
        <v>0</v>
      </c>
      <c r="AT302" s="40">
        <f t="shared" si="120"/>
        <v>0</v>
      </c>
      <c r="AU302" s="40">
        <f t="shared" si="121"/>
        <v>0</v>
      </c>
      <c r="AX302" s="279">
        <f t="shared" si="122"/>
        <v>0</v>
      </c>
      <c r="AY302" s="279">
        <f t="shared" si="123"/>
        <v>0</v>
      </c>
      <c r="AZ302" s="40">
        <f t="shared" si="111"/>
        <v>0</v>
      </c>
      <c r="BB302" s="40">
        <f t="shared" si="127"/>
        <v>0</v>
      </c>
      <c r="BC302" s="397">
        <f t="shared" si="128"/>
        <v>0</v>
      </c>
      <c r="BD302" s="105">
        <f t="shared" si="124"/>
        <v>0</v>
      </c>
      <c r="BE302" s="105">
        <f t="shared" si="129"/>
        <v>0</v>
      </c>
      <c r="BF302" s="742">
        <f t="shared" si="112"/>
        <v>0</v>
      </c>
      <c r="BG302" s="89"/>
      <c r="BH302" s="9"/>
      <c r="BJ302" s="40">
        <f t="shared" si="130"/>
        <v>0</v>
      </c>
      <c r="BK302" s="40">
        <f t="shared" si="131"/>
        <v>1</v>
      </c>
      <c r="BL302" s="40">
        <f t="shared" si="132"/>
        <v>0</v>
      </c>
      <c r="BM302" s="40">
        <f t="shared" si="133"/>
        <v>0</v>
      </c>
      <c r="BN302" s="40">
        <f t="shared" si="134"/>
        <v>0</v>
      </c>
    </row>
    <row r="303" spans="1:66" x14ac:dyDescent="0.25">
      <c r="A303" s="379"/>
      <c r="B303" s="936"/>
      <c r="C303" s="272"/>
      <c r="D303" s="868"/>
      <c r="E303" s="873" t="str">
        <f t="shared" si="125"/>
        <v xml:space="preserve"> </v>
      </c>
      <c r="F303" s="130">
        <f t="shared" si="108"/>
        <v>0</v>
      </c>
      <c r="G303" s="128">
        <f t="shared" si="109"/>
        <v>291</v>
      </c>
      <c r="H303" s="127"/>
      <c r="I303" s="321"/>
      <c r="J303" s="97"/>
      <c r="K303" s="323"/>
      <c r="L303" s="322"/>
      <c r="M303" s="50"/>
      <c r="N303" s="87"/>
      <c r="O303" s="324"/>
      <c r="P303" s="98"/>
      <c r="Q303" s="98"/>
      <c r="R303" s="114"/>
      <c r="S303" s="753"/>
      <c r="T303" s="98"/>
      <c r="U303" s="98"/>
      <c r="V303" s="98"/>
      <c r="W303" s="99"/>
      <c r="X303" s="97"/>
      <c r="Y303" s="87"/>
      <c r="Z303" s="100"/>
      <c r="AA303" s="106">
        <f t="shared" si="113"/>
        <v>291</v>
      </c>
      <c r="AB303" s="549">
        <f t="shared" si="126"/>
        <v>0</v>
      </c>
      <c r="AC303" s="544">
        <f t="shared" si="114"/>
        <v>0</v>
      </c>
      <c r="AD303" s="174">
        <f t="shared" si="110"/>
        <v>0</v>
      </c>
      <c r="AE303" s="8"/>
      <c r="AF303" s="885" t="str">
        <f t="shared" si="115"/>
        <v xml:space="preserve"> </v>
      </c>
      <c r="AG303" s="40">
        <f t="shared" si="116"/>
        <v>0</v>
      </c>
      <c r="AH303" s="40">
        <f t="shared" si="117"/>
        <v>0</v>
      </c>
      <c r="AR303" s="40">
        <f t="shared" si="118"/>
        <v>0</v>
      </c>
      <c r="AS303" s="40">
        <f t="shared" si="119"/>
        <v>0</v>
      </c>
      <c r="AT303" s="40">
        <f t="shared" si="120"/>
        <v>0</v>
      </c>
      <c r="AU303" s="40">
        <f t="shared" si="121"/>
        <v>0</v>
      </c>
      <c r="AX303" s="279">
        <f t="shared" si="122"/>
        <v>0</v>
      </c>
      <c r="AY303" s="279">
        <f t="shared" si="123"/>
        <v>0</v>
      </c>
      <c r="AZ303" s="40">
        <f t="shared" si="111"/>
        <v>0</v>
      </c>
      <c r="BB303" s="40">
        <f t="shared" si="127"/>
        <v>0</v>
      </c>
      <c r="BC303" s="397">
        <f t="shared" si="128"/>
        <v>0</v>
      </c>
      <c r="BD303" s="105">
        <f t="shared" si="124"/>
        <v>0</v>
      </c>
      <c r="BE303" s="105">
        <f t="shared" si="129"/>
        <v>0</v>
      </c>
      <c r="BF303" s="742">
        <f t="shared" si="112"/>
        <v>0</v>
      </c>
      <c r="BG303" s="89"/>
      <c r="BH303" s="9"/>
      <c r="BJ303" s="40">
        <f t="shared" si="130"/>
        <v>0</v>
      </c>
      <c r="BK303" s="40">
        <f t="shared" si="131"/>
        <v>1</v>
      </c>
      <c r="BL303" s="40">
        <f t="shared" si="132"/>
        <v>0</v>
      </c>
      <c r="BM303" s="40">
        <f t="shared" si="133"/>
        <v>0</v>
      </c>
      <c r="BN303" s="40">
        <f t="shared" si="134"/>
        <v>0</v>
      </c>
    </row>
    <row r="304" spans="1:66" x14ac:dyDescent="0.25">
      <c r="A304" s="379"/>
      <c r="B304" s="936"/>
      <c r="C304" s="272"/>
      <c r="D304" s="868"/>
      <c r="E304" s="873" t="str">
        <f t="shared" si="125"/>
        <v xml:space="preserve"> </v>
      </c>
      <c r="F304" s="130">
        <f t="shared" si="108"/>
        <v>0</v>
      </c>
      <c r="G304" s="128">
        <f t="shared" si="109"/>
        <v>292</v>
      </c>
      <c r="H304" s="127"/>
      <c r="I304" s="321"/>
      <c r="J304" s="97"/>
      <c r="K304" s="323"/>
      <c r="L304" s="322"/>
      <c r="M304" s="50"/>
      <c r="N304" s="87"/>
      <c r="O304" s="324"/>
      <c r="P304" s="98"/>
      <c r="Q304" s="98"/>
      <c r="R304" s="114"/>
      <c r="S304" s="753"/>
      <c r="T304" s="98"/>
      <c r="U304" s="98"/>
      <c r="V304" s="98"/>
      <c r="W304" s="99"/>
      <c r="X304" s="97"/>
      <c r="Y304" s="87"/>
      <c r="Z304" s="100"/>
      <c r="AA304" s="106">
        <f t="shared" si="113"/>
        <v>292</v>
      </c>
      <c r="AB304" s="549">
        <f t="shared" si="126"/>
        <v>0</v>
      </c>
      <c r="AC304" s="544">
        <f t="shared" si="114"/>
        <v>0</v>
      </c>
      <c r="AD304" s="174">
        <f t="shared" si="110"/>
        <v>0</v>
      </c>
      <c r="AE304" s="8"/>
      <c r="AF304" s="885" t="str">
        <f t="shared" si="115"/>
        <v xml:space="preserve"> </v>
      </c>
      <c r="AG304" s="40">
        <f t="shared" si="116"/>
        <v>0</v>
      </c>
      <c r="AH304" s="40">
        <f t="shared" si="117"/>
        <v>0</v>
      </c>
      <c r="AR304" s="40">
        <f t="shared" si="118"/>
        <v>0</v>
      </c>
      <c r="AS304" s="40">
        <f t="shared" si="119"/>
        <v>0</v>
      </c>
      <c r="AT304" s="40">
        <f t="shared" si="120"/>
        <v>0</v>
      </c>
      <c r="AU304" s="40">
        <f t="shared" si="121"/>
        <v>0</v>
      </c>
      <c r="AX304" s="279">
        <f t="shared" si="122"/>
        <v>0</v>
      </c>
      <c r="AY304" s="279">
        <f t="shared" si="123"/>
        <v>0</v>
      </c>
      <c r="AZ304" s="40">
        <f t="shared" si="111"/>
        <v>0</v>
      </c>
      <c r="BB304" s="40">
        <f t="shared" si="127"/>
        <v>0</v>
      </c>
      <c r="BC304" s="397">
        <f t="shared" si="128"/>
        <v>0</v>
      </c>
      <c r="BD304" s="105">
        <f t="shared" si="124"/>
        <v>0</v>
      </c>
      <c r="BE304" s="105">
        <f t="shared" si="129"/>
        <v>0</v>
      </c>
      <c r="BF304" s="742">
        <f t="shared" si="112"/>
        <v>0</v>
      </c>
      <c r="BG304" s="89"/>
      <c r="BH304" s="9"/>
      <c r="BJ304" s="40">
        <f t="shared" si="130"/>
        <v>0</v>
      </c>
      <c r="BK304" s="40">
        <f t="shared" si="131"/>
        <v>1</v>
      </c>
      <c r="BL304" s="40">
        <f t="shared" si="132"/>
        <v>0</v>
      </c>
      <c r="BM304" s="40">
        <f t="shared" si="133"/>
        <v>0</v>
      </c>
      <c r="BN304" s="40">
        <f t="shared" si="134"/>
        <v>0</v>
      </c>
    </row>
    <row r="305" spans="1:66" x14ac:dyDescent="0.25">
      <c r="A305" s="379"/>
      <c r="B305" s="936"/>
      <c r="C305" s="272"/>
      <c r="D305" s="868"/>
      <c r="E305" s="873" t="str">
        <f t="shared" si="125"/>
        <v xml:space="preserve"> </v>
      </c>
      <c r="F305" s="130">
        <f t="shared" si="108"/>
        <v>0</v>
      </c>
      <c r="G305" s="128">
        <f t="shared" si="109"/>
        <v>293</v>
      </c>
      <c r="H305" s="127"/>
      <c r="I305" s="321"/>
      <c r="J305" s="97"/>
      <c r="K305" s="323"/>
      <c r="L305" s="322"/>
      <c r="M305" s="50"/>
      <c r="N305" s="87"/>
      <c r="O305" s="324"/>
      <c r="P305" s="98"/>
      <c r="Q305" s="98"/>
      <c r="R305" s="114"/>
      <c r="S305" s="753"/>
      <c r="T305" s="98"/>
      <c r="U305" s="98"/>
      <c r="V305" s="98"/>
      <c r="W305" s="99"/>
      <c r="X305" s="97"/>
      <c r="Y305" s="87"/>
      <c r="Z305" s="100"/>
      <c r="AA305" s="106">
        <f t="shared" si="113"/>
        <v>293</v>
      </c>
      <c r="AB305" s="549">
        <f t="shared" si="126"/>
        <v>0</v>
      </c>
      <c r="AC305" s="544">
        <f t="shared" si="114"/>
        <v>0</v>
      </c>
      <c r="AD305" s="174">
        <f t="shared" si="110"/>
        <v>0</v>
      </c>
      <c r="AE305" s="8"/>
      <c r="AF305" s="885" t="str">
        <f t="shared" si="115"/>
        <v xml:space="preserve"> </v>
      </c>
      <c r="AG305" s="40">
        <f t="shared" si="116"/>
        <v>0</v>
      </c>
      <c r="AH305" s="40">
        <f t="shared" si="117"/>
        <v>0</v>
      </c>
      <c r="AR305" s="40">
        <f t="shared" si="118"/>
        <v>0</v>
      </c>
      <c r="AS305" s="40">
        <f t="shared" si="119"/>
        <v>0</v>
      </c>
      <c r="AT305" s="40">
        <f t="shared" si="120"/>
        <v>0</v>
      </c>
      <c r="AU305" s="40">
        <f t="shared" si="121"/>
        <v>0</v>
      </c>
      <c r="AX305" s="279">
        <f t="shared" si="122"/>
        <v>0</v>
      </c>
      <c r="AY305" s="279">
        <f t="shared" si="123"/>
        <v>0</v>
      </c>
      <c r="AZ305" s="40">
        <f t="shared" si="111"/>
        <v>0</v>
      </c>
      <c r="BB305" s="40">
        <f t="shared" si="127"/>
        <v>0</v>
      </c>
      <c r="BC305" s="397">
        <f t="shared" si="128"/>
        <v>0</v>
      </c>
      <c r="BD305" s="105">
        <f t="shared" si="124"/>
        <v>0</v>
      </c>
      <c r="BE305" s="105">
        <f t="shared" si="129"/>
        <v>0</v>
      </c>
      <c r="BF305" s="742">
        <f t="shared" si="112"/>
        <v>0</v>
      </c>
      <c r="BG305" s="89"/>
      <c r="BH305" s="9"/>
      <c r="BJ305" s="40">
        <f t="shared" si="130"/>
        <v>0</v>
      </c>
      <c r="BK305" s="40">
        <f t="shared" si="131"/>
        <v>1</v>
      </c>
      <c r="BL305" s="40">
        <f t="shared" si="132"/>
        <v>0</v>
      </c>
      <c r="BM305" s="40">
        <f t="shared" si="133"/>
        <v>0</v>
      </c>
      <c r="BN305" s="40">
        <f t="shared" si="134"/>
        <v>0</v>
      </c>
    </row>
    <row r="306" spans="1:66" x14ac:dyDescent="0.25">
      <c r="A306" s="379"/>
      <c r="B306" s="936"/>
      <c r="C306" s="272"/>
      <c r="D306" s="868"/>
      <c r="E306" s="873" t="str">
        <f t="shared" si="125"/>
        <v xml:space="preserve"> </v>
      </c>
      <c r="F306" s="130">
        <f t="shared" si="108"/>
        <v>0</v>
      </c>
      <c r="G306" s="128">
        <f t="shared" si="109"/>
        <v>294</v>
      </c>
      <c r="H306" s="127"/>
      <c r="I306" s="321"/>
      <c r="J306" s="97"/>
      <c r="K306" s="323"/>
      <c r="L306" s="322"/>
      <c r="M306" s="50"/>
      <c r="N306" s="87"/>
      <c r="O306" s="324"/>
      <c r="P306" s="98"/>
      <c r="Q306" s="98"/>
      <c r="R306" s="114"/>
      <c r="S306" s="753"/>
      <c r="T306" s="98"/>
      <c r="U306" s="98"/>
      <c r="V306" s="98"/>
      <c r="W306" s="99"/>
      <c r="X306" s="97"/>
      <c r="Y306" s="87"/>
      <c r="Z306" s="100"/>
      <c r="AA306" s="106">
        <f t="shared" si="113"/>
        <v>294</v>
      </c>
      <c r="AB306" s="549">
        <f t="shared" si="126"/>
        <v>0</v>
      </c>
      <c r="AC306" s="544">
        <f t="shared" si="114"/>
        <v>0</v>
      </c>
      <c r="AD306" s="174">
        <f t="shared" si="110"/>
        <v>0</v>
      </c>
      <c r="AE306" s="8"/>
      <c r="AF306" s="885" t="str">
        <f t="shared" si="115"/>
        <v xml:space="preserve"> </v>
      </c>
      <c r="AG306" s="40">
        <f t="shared" si="116"/>
        <v>0</v>
      </c>
      <c r="AH306" s="40">
        <f t="shared" si="117"/>
        <v>0</v>
      </c>
      <c r="AR306" s="40">
        <f t="shared" si="118"/>
        <v>0</v>
      </c>
      <c r="AS306" s="40">
        <f t="shared" si="119"/>
        <v>0</v>
      </c>
      <c r="AT306" s="40">
        <f t="shared" si="120"/>
        <v>0</v>
      </c>
      <c r="AU306" s="40">
        <f t="shared" si="121"/>
        <v>0</v>
      </c>
      <c r="AX306" s="279">
        <f t="shared" si="122"/>
        <v>0</v>
      </c>
      <c r="AY306" s="279">
        <f t="shared" si="123"/>
        <v>0</v>
      </c>
      <c r="AZ306" s="40">
        <f t="shared" si="111"/>
        <v>0</v>
      </c>
      <c r="BB306" s="40">
        <f t="shared" si="127"/>
        <v>0</v>
      </c>
      <c r="BC306" s="397">
        <f t="shared" si="128"/>
        <v>0</v>
      </c>
      <c r="BD306" s="105">
        <f t="shared" si="124"/>
        <v>0</v>
      </c>
      <c r="BE306" s="105">
        <f t="shared" si="129"/>
        <v>0</v>
      </c>
      <c r="BF306" s="742">
        <f t="shared" si="112"/>
        <v>0</v>
      </c>
      <c r="BG306" s="89"/>
      <c r="BH306" s="9"/>
      <c r="BJ306" s="40">
        <f t="shared" si="130"/>
        <v>0</v>
      </c>
      <c r="BK306" s="40">
        <f t="shared" si="131"/>
        <v>1</v>
      </c>
      <c r="BL306" s="40">
        <f t="shared" si="132"/>
        <v>0</v>
      </c>
      <c r="BM306" s="40">
        <f t="shared" si="133"/>
        <v>0</v>
      </c>
      <c r="BN306" s="40">
        <f t="shared" si="134"/>
        <v>0</v>
      </c>
    </row>
    <row r="307" spans="1:66" x14ac:dyDescent="0.25">
      <c r="A307" s="379"/>
      <c r="B307" s="936"/>
      <c r="C307" s="272"/>
      <c r="D307" s="868"/>
      <c r="E307" s="873" t="str">
        <f t="shared" si="125"/>
        <v xml:space="preserve"> </v>
      </c>
      <c r="F307" s="130">
        <f t="shared" si="108"/>
        <v>0</v>
      </c>
      <c r="G307" s="128">
        <f t="shared" si="109"/>
        <v>295</v>
      </c>
      <c r="H307" s="127"/>
      <c r="I307" s="321"/>
      <c r="J307" s="97"/>
      <c r="K307" s="323"/>
      <c r="L307" s="322"/>
      <c r="M307" s="50"/>
      <c r="N307" s="87"/>
      <c r="O307" s="324"/>
      <c r="P307" s="98"/>
      <c r="Q307" s="98"/>
      <c r="R307" s="114"/>
      <c r="S307" s="753"/>
      <c r="T307" s="98"/>
      <c r="U307" s="98"/>
      <c r="V307" s="98"/>
      <c r="W307" s="99"/>
      <c r="X307" s="97"/>
      <c r="Y307" s="87"/>
      <c r="Z307" s="100"/>
      <c r="AA307" s="106">
        <f t="shared" si="113"/>
        <v>295</v>
      </c>
      <c r="AB307" s="549">
        <f t="shared" si="126"/>
        <v>0</v>
      </c>
      <c r="AC307" s="544">
        <f t="shared" si="114"/>
        <v>0</v>
      </c>
      <c r="AD307" s="174">
        <f t="shared" si="110"/>
        <v>0</v>
      </c>
      <c r="AE307" s="8"/>
      <c r="AF307" s="885" t="str">
        <f t="shared" si="115"/>
        <v xml:space="preserve"> </v>
      </c>
      <c r="AG307" s="40">
        <f t="shared" si="116"/>
        <v>0</v>
      </c>
      <c r="AH307" s="40">
        <f t="shared" si="117"/>
        <v>0</v>
      </c>
      <c r="AR307" s="40">
        <f t="shared" si="118"/>
        <v>0</v>
      </c>
      <c r="AS307" s="40">
        <f t="shared" si="119"/>
        <v>0</v>
      </c>
      <c r="AT307" s="40">
        <f t="shared" si="120"/>
        <v>0</v>
      </c>
      <c r="AU307" s="40">
        <f t="shared" si="121"/>
        <v>0</v>
      </c>
      <c r="AX307" s="279">
        <f t="shared" si="122"/>
        <v>0</v>
      </c>
      <c r="AY307" s="279">
        <f t="shared" si="123"/>
        <v>0</v>
      </c>
      <c r="AZ307" s="40">
        <f t="shared" si="111"/>
        <v>0</v>
      </c>
      <c r="BB307" s="40">
        <f t="shared" si="127"/>
        <v>0</v>
      </c>
      <c r="BC307" s="397">
        <f t="shared" si="128"/>
        <v>0</v>
      </c>
      <c r="BD307" s="105">
        <f t="shared" si="124"/>
        <v>0</v>
      </c>
      <c r="BE307" s="105">
        <f t="shared" si="129"/>
        <v>0</v>
      </c>
      <c r="BF307" s="742">
        <f t="shared" si="112"/>
        <v>0</v>
      </c>
      <c r="BG307" s="89"/>
      <c r="BH307" s="9"/>
      <c r="BJ307" s="40">
        <f t="shared" si="130"/>
        <v>0</v>
      </c>
      <c r="BK307" s="40">
        <f t="shared" si="131"/>
        <v>1</v>
      </c>
      <c r="BL307" s="40">
        <f t="shared" si="132"/>
        <v>0</v>
      </c>
      <c r="BM307" s="40">
        <f t="shared" si="133"/>
        <v>0</v>
      </c>
      <c r="BN307" s="40">
        <f t="shared" si="134"/>
        <v>0</v>
      </c>
    </row>
    <row r="308" spans="1:66" x14ac:dyDescent="0.25">
      <c r="A308" s="379"/>
      <c r="B308" s="936"/>
      <c r="C308" s="272"/>
      <c r="D308" s="868"/>
      <c r="E308" s="873" t="str">
        <f t="shared" si="125"/>
        <v xml:space="preserve"> </v>
      </c>
      <c r="F308" s="130">
        <f t="shared" si="108"/>
        <v>0</v>
      </c>
      <c r="G308" s="128">
        <f t="shared" si="109"/>
        <v>296</v>
      </c>
      <c r="H308" s="127"/>
      <c r="I308" s="321"/>
      <c r="J308" s="97"/>
      <c r="K308" s="323"/>
      <c r="L308" s="322"/>
      <c r="M308" s="50"/>
      <c r="N308" s="87"/>
      <c r="O308" s="324"/>
      <c r="P308" s="98"/>
      <c r="Q308" s="98"/>
      <c r="R308" s="114"/>
      <c r="S308" s="753"/>
      <c r="T308" s="98"/>
      <c r="U308" s="98"/>
      <c r="V308" s="98"/>
      <c r="W308" s="99"/>
      <c r="X308" s="97"/>
      <c r="Y308" s="87"/>
      <c r="Z308" s="100"/>
      <c r="AA308" s="106">
        <f t="shared" si="113"/>
        <v>296</v>
      </c>
      <c r="AB308" s="549">
        <f t="shared" si="126"/>
        <v>0</v>
      </c>
      <c r="AC308" s="544">
        <f t="shared" si="114"/>
        <v>0</v>
      </c>
      <c r="AD308" s="174">
        <f t="shared" si="110"/>
        <v>0</v>
      </c>
      <c r="AE308" s="8"/>
      <c r="AF308" s="885" t="str">
        <f t="shared" si="115"/>
        <v xml:space="preserve"> </v>
      </c>
      <c r="AG308" s="40">
        <f t="shared" si="116"/>
        <v>0</v>
      </c>
      <c r="AH308" s="40">
        <f t="shared" si="117"/>
        <v>0</v>
      </c>
      <c r="AR308" s="40">
        <f t="shared" si="118"/>
        <v>0</v>
      </c>
      <c r="AS308" s="40">
        <f t="shared" si="119"/>
        <v>0</v>
      </c>
      <c r="AT308" s="40">
        <f t="shared" si="120"/>
        <v>0</v>
      </c>
      <c r="AU308" s="40">
        <f t="shared" si="121"/>
        <v>0</v>
      </c>
      <c r="AX308" s="279">
        <f t="shared" si="122"/>
        <v>0</v>
      </c>
      <c r="AY308" s="279">
        <f t="shared" si="123"/>
        <v>0</v>
      </c>
      <c r="AZ308" s="40">
        <f t="shared" si="111"/>
        <v>0</v>
      </c>
      <c r="BB308" s="40">
        <f t="shared" si="127"/>
        <v>0</v>
      </c>
      <c r="BC308" s="397">
        <f t="shared" si="128"/>
        <v>0</v>
      </c>
      <c r="BD308" s="105">
        <f t="shared" si="124"/>
        <v>0</v>
      </c>
      <c r="BE308" s="105">
        <f t="shared" si="129"/>
        <v>0</v>
      </c>
      <c r="BF308" s="742">
        <f t="shared" si="112"/>
        <v>0</v>
      </c>
      <c r="BG308" s="89"/>
      <c r="BH308" s="9"/>
      <c r="BJ308" s="40">
        <f t="shared" si="130"/>
        <v>0</v>
      </c>
      <c r="BK308" s="40">
        <f t="shared" si="131"/>
        <v>1</v>
      </c>
      <c r="BL308" s="40">
        <f t="shared" si="132"/>
        <v>0</v>
      </c>
      <c r="BM308" s="40">
        <f t="shared" si="133"/>
        <v>0</v>
      </c>
      <c r="BN308" s="40">
        <f t="shared" si="134"/>
        <v>0</v>
      </c>
    </row>
    <row r="309" spans="1:66" x14ac:dyDescent="0.25">
      <c r="A309" s="379"/>
      <c r="B309" s="936"/>
      <c r="C309" s="272"/>
      <c r="D309" s="868"/>
      <c r="E309" s="873" t="str">
        <f t="shared" si="125"/>
        <v xml:space="preserve"> </v>
      </c>
      <c r="F309" s="130">
        <f t="shared" si="108"/>
        <v>0</v>
      </c>
      <c r="G309" s="128">
        <f t="shared" si="109"/>
        <v>297</v>
      </c>
      <c r="H309" s="127"/>
      <c r="I309" s="321"/>
      <c r="J309" s="97"/>
      <c r="K309" s="323"/>
      <c r="L309" s="322"/>
      <c r="M309" s="50"/>
      <c r="N309" s="87"/>
      <c r="O309" s="324"/>
      <c r="P309" s="98"/>
      <c r="Q309" s="98"/>
      <c r="R309" s="114"/>
      <c r="S309" s="753"/>
      <c r="T309" s="98"/>
      <c r="U309" s="98"/>
      <c r="V309" s="98"/>
      <c r="W309" s="99"/>
      <c r="X309" s="97"/>
      <c r="Y309" s="87"/>
      <c r="Z309" s="100"/>
      <c r="AA309" s="106">
        <f t="shared" si="113"/>
        <v>297</v>
      </c>
      <c r="AB309" s="549">
        <f t="shared" si="126"/>
        <v>0</v>
      </c>
      <c r="AC309" s="544">
        <f t="shared" si="114"/>
        <v>0</v>
      </c>
      <c r="AD309" s="174">
        <f t="shared" si="110"/>
        <v>0</v>
      </c>
      <c r="AE309" s="8"/>
      <c r="AF309" s="885" t="str">
        <f t="shared" si="115"/>
        <v xml:space="preserve"> </v>
      </c>
      <c r="AG309" s="40">
        <f t="shared" si="116"/>
        <v>0</v>
      </c>
      <c r="AH309" s="40">
        <f t="shared" si="117"/>
        <v>0</v>
      </c>
      <c r="AR309" s="40">
        <f t="shared" si="118"/>
        <v>0</v>
      </c>
      <c r="AS309" s="40">
        <f t="shared" si="119"/>
        <v>0</v>
      </c>
      <c r="AT309" s="40">
        <f t="shared" si="120"/>
        <v>0</v>
      </c>
      <c r="AU309" s="40">
        <f t="shared" si="121"/>
        <v>0</v>
      </c>
      <c r="AX309" s="279">
        <f t="shared" si="122"/>
        <v>0</v>
      </c>
      <c r="AY309" s="279">
        <f t="shared" si="123"/>
        <v>0</v>
      </c>
      <c r="AZ309" s="40">
        <f t="shared" si="111"/>
        <v>0</v>
      </c>
      <c r="BB309" s="40">
        <f t="shared" si="127"/>
        <v>0</v>
      </c>
      <c r="BC309" s="397">
        <f t="shared" si="128"/>
        <v>0</v>
      </c>
      <c r="BD309" s="105">
        <f t="shared" si="124"/>
        <v>0</v>
      </c>
      <c r="BE309" s="105">
        <f t="shared" si="129"/>
        <v>0</v>
      </c>
      <c r="BF309" s="742">
        <f t="shared" si="112"/>
        <v>0</v>
      </c>
      <c r="BG309" s="89"/>
      <c r="BH309" s="9"/>
      <c r="BJ309" s="40">
        <f t="shared" si="130"/>
        <v>0</v>
      </c>
      <c r="BK309" s="40">
        <f t="shared" si="131"/>
        <v>1</v>
      </c>
      <c r="BL309" s="40">
        <f t="shared" si="132"/>
        <v>0</v>
      </c>
      <c r="BM309" s="40">
        <f t="shared" si="133"/>
        <v>0</v>
      </c>
      <c r="BN309" s="40">
        <f t="shared" si="134"/>
        <v>0</v>
      </c>
    </row>
    <row r="310" spans="1:66" x14ac:dyDescent="0.25">
      <c r="A310" s="379"/>
      <c r="B310" s="936"/>
      <c r="C310" s="272"/>
      <c r="D310" s="868"/>
      <c r="E310" s="873" t="str">
        <f t="shared" si="125"/>
        <v xml:space="preserve"> </v>
      </c>
      <c r="F310" s="130">
        <f t="shared" si="108"/>
        <v>0</v>
      </c>
      <c r="G310" s="128">
        <f t="shared" si="109"/>
        <v>298</v>
      </c>
      <c r="H310" s="127"/>
      <c r="I310" s="321"/>
      <c r="J310" s="97"/>
      <c r="K310" s="323"/>
      <c r="L310" s="322"/>
      <c r="M310" s="50"/>
      <c r="N310" s="87"/>
      <c r="O310" s="324"/>
      <c r="P310" s="98"/>
      <c r="Q310" s="98"/>
      <c r="R310" s="114"/>
      <c r="S310" s="753"/>
      <c r="T310" s="98"/>
      <c r="U310" s="98"/>
      <c r="V310" s="98"/>
      <c r="W310" s="99"/>
      <c r="X310" s="97"/>
      <c r="Y310" s="87"/>
      <c r="Z310" s="100"/>
      <c r="AA310" s="106">
        <f t="shared" si="113"/>
        <v>298</v>
      </c>
      <c r="AB310" s="549">
        <f t="shared" si="126"/>
        <v>0</v>
      </c>
      <c r="AC310" s="544">
        <f t="shared" si="114"/>
        <v>0</v>
      </c>
      <c r="AD310" s="174">
        <f t="shared" si="110"/>
        <v>0</v>
      </c>
      <c r="AE310" s="8"/>
      <c r="AF310" s="885" t="str">
        <f t="shared" si="115"/>
        <v xml:space="preserve"> </v>
      </c>
      <c r="AG310" s="40">
        <f t="shared" si="116"/>
        <v>0</v>
      </c>
      <c r="AH310" s="40">
        <f t="shared" si="117"/>
        <v>0</v>
      </c>
      <c r="AR310" s="40">
        <f t="shared" si="118"/>
        <v>0</v>
      </c>
      <c r="AS310" s="40">
        <f t="shared" si="119"/>
        <v>0</v>
      </c>
      <c r="AT310" s="40">
        <f t="shared" si="120"/>
        <v>0</v>
      </c>
      <c r="AU310" s="40">
        <f t="shared" si="121"/>
        <v>0</v>
      </c>
      <c r="AX310" s="279">
        <f t="shared" si="122"/>
        <v>0</v>
      </c>
      <c r="AY310" s="279">
        <f t="shared" si="123"/>
        <v>0</v>
      </c>
      <c r="AZ310" s="40">
        <f t="shared" si="111"/>
        <v>0</v>
      </c>
      <c r="BB310" s="40">
        <f t="shared" si="127"/>
        <v>0</v>
      </c>
      <c r="BC310" s="397">
        <f t="shared" si="128"/>
        <v>0</v>
      </c>
      <c r="BD310" s="105">
        <f t="shared" si="124"/>
        <v>0</v>
      </c>
      <c r="BE310" s="105">
        <f t="shared" si="129"/>
        <v>0</v>
      </c>
      <c r="BF310" s="742">
        <f t="shared" si="112"/>
        <v>0</v>
      </c>
      <c r="BG310" s="89"/>
      <c r="BH310" s="9"/>
      <c r="BJ310" s="40">
        <f t="shared" si="130"/>
        <v>0</v>
      </c>
      <c r="BK310" s="40">
        <f t="shared" si="131"/>
        <v>1</v>
      </c>
      <c r="BL310" s="40">
        <f t="shared" si="132"/>
        <v>0</v>
      </c>
      <c r="BM310" s="40">
        <f t="shared" si="133"/>
        <v>0</v>
      </c>
      <c r="BN310" s="40">
        <f t="shared" si="134"/>
        <v>0</v>
      </c>
    </row>
    <row r="311" spans="1:66" x14ac:dyDescent="0.25">
      <c r="A311" s="379"/>
      <c r="B311" s="936"/>
      <c r="C311" s="272"/>
      <c r="D311" s="868"/>
      <c r="E311" s="873" t="str">
        <f t="shared" si="125"/>
        <v xml:space="preserve"> </v>
      </c>
      <c r="F311" s="130">
        <f t="shared" si="108"/>
        <v>0</v>
      </c>
      <c r="G311" s="128">
        <f t="shared" si="109"/>
        <v>299</v>
      </c>
      <c r="H311" s="127"/>
      <c r="I311" s="321"/>
      <c r="J311" s="97"/>
      <c r="K311" s="323"/>
      <c r="L311" s="322"/>
      <c r="M311" s="50"/>
      <c r="N311" s="87"/>
      <c r="O311" s="324"/>
      <c r="P311" s="98"/>
      <c r="Q311" s="98"/>
      <c r="R311" s="114"/>
      <c r="S311" s="753"/>
      <c r="T311" s="98"/>
      <c r="U311" s="98"/>
      <c r="V311" s="98"/>
      <c r="W311" s="99"/>
      <c r="X311" s="97"/>
      <c r="Y311" s="87"/>
      <c r="Z311" s="100"/>
      <c r="AA311" s="106">
        <f t="shared" si="113"/>
        <v>299</v>
      </c>
      <c r="AB311" s="549">
        <f t="shared" si="126"/>
        <v>0</v>
      </c>
      <c r="AC311" s="544">
        <f t="shared" si="114"/>
        <v>0</v>
      </c>
      <c r="AD311" s="174">
        <f t="shared" si="110"/>
        <v>0</v>
      </c>
      <c r="AE311" s="8"/>
      <c r="AF311" s="885" t="str">
        <f t="shared" si="115"/>
        <v xml:space="preserve"> </v>
      </c>
      <c r="AG311" s="40">
        <f t="shared" si="116"/>
        <v>0</v>
      </c>
      <c r="AH311" s="40">
        <f t="shared" si="117"/>
        <v>0</v>
      </c>
      <c r="AR311" s="40">
        <f t="shared" si="118"/>
        <v>0</v>
      </c>
      <c r="AS311" s="40">
        <f t="shared" si="119"/>
        <v>0</v>
      </c>
      <c r="AT311" s="40">
        <f t="shared" si="120"/>
        <v>0</v>
      </c>
      <c r="AU311" s="40">
        <f t="shared" si="121"/>
        <v>0</v>
      </c>
      <c r="AX311" s="279">
        <f t="shared" si="122"/>
        <v>0</v>
      </c>
      <c r="AY311" s="279">
        <f t="shared" si="123"/>
        <v>0</v>
      </c>
      <c r="AZ311" s="40">
        <f t="shared" si="111"/>
        <v>0</v>
      </c>
      <c r="BB311" s="40">
        <f t="shared" si="127"/>
        <v>0</v>
      </c>
      <c r="BC311" s="397">
        <f t="shared" si="128"/>
        <v>0</v>
      </c>
      <c r="BD311" s="105">
        <f t="shared" si="124"/>
        <v>0</v>
      </c>
      <c r="BE311" s="105">
        <f t="shared" si="129"/>
        <v>0</v>
      </c>
      <c r="BF311" s="742">
        <f t="shared" si="112"/>
        <v>0</v>
      </c>
      <c r="BG311" s="89"/>
      <c r="BH311" s="9"/>
      <c r="BJ311" s="40">
        <f t="shared" si="130"/>
        <v>0</v>
      </c>
      <c r="BK311" s="40">
        <f t="shared" si="131"/>
        <v>1</v>
      </c>
      <c r="BL311" s="40">
        <f t="shared" si="132"/>
        <v>0</v>
      </c>
      <c r="BM311" s="40">
        <f t="shared" si="133"/>
        <v>0</v>
      </c>
      <c r="BN311" s="40">
        <f t="shared" si="134"/>
        <v>0</v>
      </c>
    </row>
    <row r="312" spans="1:66" x14ac:dyDescent="0.25">
      <c r="A312" s="379"/>
      <c r="B312" s="936"/>
      <c r="C312" s="272"/>
      <c r="D312" s="868"/>
      <c r="E312" s="873" t="str">
        <f t="shared" si="125"/>
        <v xml:space="preserve"> </v>
      </c>
      <c r="F312" s="130">
        <f t="shared" si="108"/>
        <v>0</v>
      </c>
      <c r="G312" s="128">
        <f t="shared" si="109"/>
        <v>300</v>
      </c>
      <c r="H312" s="127"/>
      <c r="I312" s="321"/>
      <c r="J312" s="97"/>
      <c r="K312" s="323"/>
      <c r="L312" s="322"/>
      <c r="M312" s="50"/>
      <c r="N312" s="87"/>
      <c r="O312" s="324"/>
      <c r="P312" s="98"/>
      <c r="Q312" s="98"/>
      <c r="R312" s="114"/>
      <c r="S312" s="753"/>
      <c r="T312" s="98"/>
      <c r="U312" s="98"/>
      <c r="V312" s="98"/>
      <c r="W312" s="99"/>
      <c r="X312" s="97"/>
      <c r="Y312" s="87"/>
      <c r="Z312" s="100"/>
      <c r="AA312" s="106">
        <f t="shared" si="113"/>
        <v>300</v>
      </c>
      <c r="AB312" s="549">
        <f t="shared" si="126"/>
        <v>0</v>
      </c>
      <c r="AC312" s="544">
        <f t="shared" si="114"/>
        <v>0</v>
      </c>
      <c r="AD312" s="174">
        <f t="shared" si="110"/>
        <v>0</v>
      </c>
      <c r="AE312" s="8"/>
      <c r="AF312" s="885" t="str">
        <f t="shared" si="115"/>
        <v xml:space="preserve"> </v>
      </c>
      <c r="AG312" s="40">
        <f t="shared" si="116"/>
        <v>0</v>
      </c>
      <c r="AH312" s="40">
        <f t="shared" si="117"/>
        <v>0</v>
      </c>
      <c r="AR312" s="40">
        <f t="shared" si="118"/>
        <v>0</v>
      </c>
      <c r="AS312" s="40">
        <f t="shared" si="119"/>
        <v>0</v>
      </c>
      <c r="AT312" s="40">
        <f t="shared" si="120"/>
        <v>0</v>
      </c>
      <c r="AU312" s="40">
        <f t="shared" si="121"/>
        <v>0</v>
      </c>
      <c r="AX312" s="279">
        <f t="shared" si="122"/>
        <v>0</v>
      </c>
      <c r="AY312" s="279">
        <f t="shared" si="123"/>
        <v>0</v>
      </c>
      <c r="AZ312" s="40">
        <f t="shared" si="111"/>
        <v>0</v>
      </c>
      <c r="BB312" s="40">
        <f t="shared" si="127"/>
        <v>0</v>
      </c>
      <c r="BC312" s="397">
        <f t="shared" si="128"/>
        <v>0</v>
      </c>
      <c r="BD312" s="105">
        <f t="shared" si="124"/>
        <v>0</v>
      </c>
      <c r="BE312" s="105">
        <f t="shared" si="129"/>
        <v>0</v>
      </c>
      <c r="BF312" s="742">
        <f t="shared" si="112"/>
        <v>0</v>
      </c>
      <c r="BG312" s="89"/>
      <c r="BH312" s="9"/>
      <c r="BJ312" s="40">
        <f t="shared" si="130"/>
        <v>0</v>
      </c>
      <c r="BK312" s="40">
        <f t="shared" si="131"/>
        <v>1</v>
      </c>
      <c r="BL312" s="40">
        <f t="shared" si="132"/>
        <v>0</v>
      </c>
      <c r="BM312" s="40">
        <f t="shared" si="133"/>
        <v>0</v>
      </c>
      <c r="BN312" s="40">
        <f t="shared" si="134"/>
        <v>0</v>
      </c>
    </row>
    <row r="313" spans="1:66" x14ac:dyDescent="0.25">
      <c r="A313" s="379"/>
      <c r="B313" s="936"/>
      <c r="C313" s="272"/>
      <c r="D313" s="868"/>
      <c r="E313" s="873" t="str">
        <f t="shared" si="125"/>
        <v xml:space="preserve"> </v>
      </c>
      <c r="F313" s="130">
        <f t="shared" si="108"/>
        <v>0</v>
      </c>
      <c r="G313" s="128">
        <f t="shared" si="109"/>
        <v>301</v>
      </c>
      <c r="H313" s="127"/>
      <c r="I313" s="321"/>
      <c r="J313" s="97"/>
      <c r="K313" s="323"/>
      <c r="L313" s="322"/>
      <c r="M313" s="50"/>
      <c r="N313" s="87"/>
      <c r="O313" s="324"/>
      <c r="P313" s="98"/>
      <c r="Q313" s="98"/>
      <c r="R313" s="114"/>
      <c r="S313" s="753"/>
      <c r="T313" s="98"/>
      <c r="U313" s="98"/>
      <c r="V313" s="98"/>
      <c r="W313" s="99"/>
      <c r="X313" s="97"/>
      <c r="Y313" s="87"/>
      <c r="Z313" s="100"/>
      <c r="AA313" s="106">
        <f t="shared" si="113"/>
        <v>301</v>
      </c>
      <c r="AB313" s="549">
        <f t="shared" si="126"/>
        <v>0</v>
      </c>
      <c r="AC313" s="544">
        <f t="shared" si="114"/>
        <v>0</v>
      </c>
      <c r="AD313" s="174">
        <f t="shared" si="110"/>
        <v>0</v>
      </c>
      <c r="AE313" s="8"/>
      <c r="AF313" s="885" t="str">
        <f t="shared" si="115"/>
        <v xml:space="preserve"> </v>
      </c>
      <c r="AG313" s="40">
        <f t="shared" si="116"/>
        <v>0</v>
      </c>
      <c r="AH313" s="40">
        <f t="shared" si="117"/>
        <v>0</v>
      </c>
      <c r="AR313" s="40">
        <f t="shared" si="118"/>
        <v>0</v>
      </c>
      <c r="AS313" s="40">
        <f t="shared" si="119"/>
        <v>0</v>
      </c>
      <c r="AT313" s="40">
        <f t="shared" si="120"/>
        <v>0</v>
      </c>
      <c r="AU313" s="40">
        <f t="shared" si="121"/>
        <v>0</v>
      </c>
      <c r="AX313" s="279">
        <f t="shared" si="122"/>
        <v>0</v>
      </c>
      <c r="AY313" s="279">
        <f t="shared" si="123"/>
        <v>0</v>
      </c>
      <c r="AZ313" s="40">
        <f t="shared" si="111"/>
        <v>0</v>
      </c>
      <c r="BB313" s="40">
        <f t="shared" si="127"/>
        <v>0</v>
      </c>
      <c r="BC313" s="397">
        <f t="shared" si="128"/>
        <v>0</v>
      </c>
      <c r="BD313" s="105">
        <f t="shared" si="124"/>
        <v>0</v>
      </c>
      <c r="BE313" s="105">
        <f t="shared" si="129"/>
        <v>0</v>
      </c>
      <c r="BF313" s="742">
        <f t="shared" si="112"/>
        <v>0</v>
      </c>
      <c r="BG313" s="89"/>
      <c r="BH313" s="9"/>
      <c r="BJ313" s="40">
        <f t="shared" si="130"/>
        <v>0</v>
      </c>
      <c r="BK313" s="40">
        <f t="shared" si="131"/>
        <v>1</v>
      </c>
      <c r="BL313" s="40">
        <f t="shared" si="132"/>
        <v>0</v>
      </c>
      <c r="BM313" s="40">
        <f t="shared" si="133"/>
        <v>0</v>
      </c>
      <c r="BN313" s="40">
        <f t="shared" si="134"/>
        <v>0</v>
      </c>
    </row>
    <row r="314" spans="1:66" x14ac:dyDescent="0.25">
      <c r="A314" s="379"/>
      <c r="B314" s="936"/>
      <c r="C314" s="272"/>
      <c r="D314" s="868"/>
      <c r="E314" s="873" t="str">
        <f t="shared" si="125"/>
        <v xml:space="preserve"> </v>
      </c>
      <c r="F314" s="130">
        <f t="shared" si="108"/>
        <v>0</v>
      </c>
      <c r="G314" s="128">
        <f t="shared" si="109"/>
        <v>302</v>
      </c>
      <c r="H314" s="127"/>
      <c r="I314" s="321"/>
      <c r="J314" s="97"/>
      <c r="K314" s="323"/>
      <c r="L314" s="322"/>
      <c r="M314" s="50"/>
      <c r="N314" s="87"/>
      <c r="O314" s="324"/>
      <c r="P314" s="98"/>
      <c r="Q314" s="98"/>
      <c r="R314" s="114"/>
      <c r="S314" s="753"/>
      <c r="T314" s="98"/>
      <c r="U314" s="98"/>
      <c r="V314" s="98"/>
      <c r="W314" s="99"/>
      <c r="X314" s="97"/>
      <c r="Y314" s="87"/>
      <c r="Z314" s="100"/>
      <c r="AA314" s="106">
        <f t="shared" si="113"/>
        <v>302</v>
      </c>
      <c r="AB314" s="549">
        <f t="shared" si="126"/>
        <v>0</v>
      </c>
      <c r="AC314" s="544">
        <f t="shared" si="114"/>
        <v>0</v>
      </c>
      <c r="AD314" s="174">
        <f t="shared" si="110"/>
        <v>0</v>
      </c>
      <c r="AE314" s="8"/>
      <c r="AF314" s="885" t="str">
        <f t="shared" si="115"/>
        <v xml:space="preserve"> </v>
      </c>
      <c r="AG314" s="40">
        <f t="shared" si="116"/>
        <v>0</v>
      </c>
      <c r="AH314" s="40">
        <f t="shared" si="117"/>
        <v>0</v>
      </c>
      <c r="AR314" s="40">
        <f t="shared" si="118"/>
        <v>0</v>
      </c>
      <c r="AS314" s="40">
        <f t="shared" si="119"/>
        <v>0</v>
      </c>
      <c r="AT314" s="40">
        <f t="shared" si="120"/>
        <v>0</v>
      </c>
      <c r="AU314" s="40">
        <f t="shared" si="121"/>
        <v>0</v>
      </c>
      <c r="AX314" s="279">
        <f t="shared" si="122"/>
        <v>0</v>
      </c>
      <c r="AY314" s="279">
        <f t="shared" si="123"/>
        <v>0</v>
      </c>
      <c r="AZ314" s="40">
        <f t="shared" si="111"/>
        <v>0</v>
      </c>
      <c r="BB314" s="40">
        <f t="shared" si="127"/>
        <v>0</v>
      </c>
      <c r="BC314" s="397">
        <f t="shared" si="128"/>
        <v>0</v>
      </c>
      <c r="BD314" s="105">
        <f t="shared" si="124"/>
        <v>0</v>
      </c>
      <c r="BE314" s="105">
        <f t="shared" si="129"/>
        <v>0</v>
      </c>
      <c r="BF314" s="742">
        <f t="shared" si="112"/>
        <v>0</v>
      </c>
      <c r="BG314" s="89"/>
      <c r="BH314" s="9"/>
      <c r="BJ314" s="40">
        <f t="shared" si="130"/>
        <v>0</v>
      </c>
      <c r="BK314" s="40">
        <f t="shared" si="131"/>
        <v>1</v>
      </c>
      <c r="BL314" s="40">
        <f t="shared" si="132"/>
        <v>0</v>
      </c>
      <c r="BM314" s="40">
        <f t="shared" si="133"/>
        <v>0</v>
      </c>
      <c r="BN314" s="40">
        <f t="shared" si="134"/>
        <v>0</v>
      </c>
    </row>
    <row r="315" spans="1:66" x14ac:dyDescent="0.25">
      <c r="A315" s="379"/>
      <c r="B315" s="936"/>
      <c r="C315" s="272"/>
      <c r="D315" s="868"/>
      <c r="E315" s="873" t="str">
        <f t="shared" si="125"/>
        <v xml:space="preserve"> </v>
      </c>
      <c r="F315" s="130">
        <f t="shared" si="108"/>
        <v>0</v>
      </c>
      <c r="G315" s="128">
        <f t="shared" si="109"/>
        <v>303</v>
      </c>
      <c r="H315" s="127"/>
      <c r="I315" s="321"/>
      <c r="J315" s="97"/>
      <c r="K315" s="323"/>
      <c r="L315" s="322"/>
      <c r="M315" s="50"/>
      <c r="N315" s="87"/>
      <c r="O315" s="324"/>
      <c r="P315" s="98"/>
      <c r="Q315" s="98"/>
      <c r="R315" s="114"/>
      <c r="S315" s="753"/>
      <c r="T315" s="98"/>
      <c r="U315" s="98"/>
      <c r="V315" s="98"/>
      <c r="W315" s="99"/>
      <c r="X315" s="97"/>
      <c r="Y315" s="87"/>
      <c r="Z315" s="100"/>
      <c r="AA315" s="106">
        <f t="shared" si="113"/>
        <v>303</v>
      </c>
      <c r="AB315" s="549">
        <f t="shared" si="126"/>
        <v>0</v>
      </c>
      <c r="AC315" s="544">
        <f t="shared" si="114"/>
        <v>0</v>
      </c>
      <c r="AD315" s="174">
        <f t="shared" si="110"/>
        <v>0</v>
      </c>
      <c r="AE315" s="8"/>
      <c r="AF315" s="885" t="str">
        <f t="shared" si="115"/>
        <v xml:space="preserve"> </v>
      </c>
      <c r="AG315" s="40">
        <f t="shared" si="116"/>
        <v>0</v>
      </c>
      <c r="AH315" s="40">
        <f t="shared" si="117"/>
        <v>0</v>
      </c>
      <c r="AR315" s="40">
        <f t="shared" si="118"/>
        <v>0</v>
      </c>
      <c r="AS315" s="40">
        <f t="shared" si="119"/>
        <v>0</v>
      </c>
      <c r="AT315" s="40">
        <f t="shared" si="120"/>
        <v>0</v>
      </c>
      <c r="AU315" s="40">
        <f t="shared" si="121"/>
        <v>0</v>
      </c>
      <c r="AX315" s="279">
        <f t="shared" si="122"/>
        <v>0</v>
      </c>
      <c r="AY315" s="279">
        <f t="shared" si="123"/>
        <v>0</v>
      </c>
      <c r="AZ315" s="40">
        <f t="shared" si="111"/>
        <v>0</v>
      </c>
      <c r="BB315" s="40">
        <f t="shared" si="127"/>
        <v>0</v>
      </c>
      <c r="BC315" s="397">
        <f t="shared" si="128"/>
        <v>0</v>
      </c>
      <c r="BD315" s="105">
        <f t="shared" si="124"/>
        <v>0</v>
      </c>
      <c r="BE315" s="105">
        <f t="shared" si="129"/>
        <v>0</v>
      </c>
      <c r="BF315" s="742">
        <f t="shared" si="112"/>
        <v>0</v>
      </c>
      <c r="BG315" s="89"/>
      <c r="BH315" s="9"/>
      <c r="BJ315" s="40">
        <f t="shared" si="130"/>
        <v>0</v>
      </c>
      <c r="BK315" s="40">
        <f t="shared" si="131"/>
        <v>1</v>
      </c>
      <c r="BL315" s="40">
        <f t="shared" si="132"/>
        <v>0</v>
      </c>
      <c r="BM315" s="40">
        <f t="shared" si="133"/>
        <v>0</v>
      </c>
      <c r="BN315" s="40">
        <f t="shared" si="134"/>
        <v>0</v>
      </c>
    </row>
    <row r="316" spans="1:66" x14ac:dyDescent="0.25">
      <c r="A316" s="379"/>
      <c r="B316" s="936"/>
      <c r="C316" s="272"/>
      <c r="D316" s="868"/>
      <c r="E316" s="873" t="str">
        <f t="shared" si="125"/>
        <v xml:space="preserve"> </v>
      </c>
      <c r="F316" s="130">
        <f t="shared" si="108"/>
        <v>0</v>
      </c>
      <c r="G316" s="128">
        <f t="shared" si="109"/>
        <v>304</v>
      </c>
      <c r="H316" s="127"/>
      <c r="I316" s="321"/>
      <c r="J316" s="97"/>
      <c r="K316" s="323"/>
      <c r="L316" s="322"/>
      <c r="M316" s="50"/>
      <c r="N316" s="87"/>
      <c r="O316" s="324"/>
      <c r="P316" s="98"/>
      <c r="Q316" s="98"/>
      <c r="R316" s="114"/>
      <c r="S316" s="753"/>
      <c r="T316" s="98"/>
      <c r="U316" s="98"/>
      <c r="V316" s="98"/>
      <c r="W316" s="99"/>
      <c r="X316" s="97"/>
      <c r="Y316" s="87"/>
      <c r="Z316" s="100"/>
      <c r="AA316" s="106">
        <f t="shared" si="113"/>
        <v>304</v>
      </c>
      <c r="AB316" s="549">
        <f t="shared" si="126"/>
        <v>0</v>
      </c>
      <c r="AC316" s="544">
        <f t="shared" si="114"/>
        <v>0</v>
      </c>
      <c r="AD316" s="174">
        <f t="shared" si="110"/>
        <v>0</v>
      </c>
      <c r="AE316" s="8"/>
      <c r="AF316" s="885" t="str">
        <f t="shared" si="115"/>
        <v xml:space="preserve"> </v>
      </c>
      <c r="AG316" s="40">
        <f t="shared" si="116"/>
        <v>0</v>
      </c>
      <c r="AH316" s="40">
        <f t="shared" si="117"/>
        <v>0</v>
      </c>
      <c r="AR316" s="40">
        <f t="shared" si="118"/>
        <v>0</v>
      </c>
      <c r="AS316" s="40">
        <f t="shared" si="119"/>
        <v>0</v>
      </c>
      <c r="AT316" s="40">
        <f t="shared" si="120"/>
        <v>0</v>
      </c>
      <c r="AU316" s="40">
        <f t="shared" si="121"/>
        <v>0</v>
      </c>
      <c r="AX316" s="279">
        <f t="shared" si="122"/>
        <v>0</v>
      </c>
      <c r="AY316" s="279">
        <f t="shared" si="123"/>
        <v>0</v>
      </c>
      <c r="AZ316" s="40">
        <f t="shared" si="111"/>
        <v>0</v>
      </c>
      <c r="BB316" s="40">
        <f t="shared" si="127"/>
        <v>0</v>
      </c>
      <c r="BC316" s="397">
        <f t="shared" si="128"/>
        <v>0</v>
      </c>
      <c r="BD316" s="105">
        <f t="shared" si="124"/>
        <v>0</v>
      </c>
      <c r="BE316" s="105">
        <f t="shared" si="129"/>
        <v>0</v>
      </c>
      <c r="BF316" s="742">
        <f t="shared" si="112"/>
        <v>0</v>
      </c>
      <c r="BG316" s="89"/>
      <c r="BH316" s="9"/>
      <c r="BJ316" s="40">
        <f t="shared" si="130"/>
        <v>0</v>
      </c>
      <c r="BK316" s="40">
        <f t="shared" si="131"/>
        <v>1</v>
      </c>
      <c r="BL316" s="40">
        <f t="shared" si="132"/>
        <v>0</v>
      </c>
      <c r="BM316" s="40">
        <f t="shared" si="133"/>
        <v>0</v>
      </c>
      <c r="BN316" s="40">
        <f t="shared" si="134"/>
        <v>0</v>
      </c>
    </row>
    <row r="317" spans="1:66" x14ac:dyDescent="0.25">
      <c r="A317" s="379"/>
      <c r="B317" s="936"/>
      <c r="C317" s="272"/>
      <c r="D317" s="868"/>
      <c r="E317" s="873" t="str">
        <f t="shared" si="125"/>
        <v xml:space="preserve"> </v>
      </c>
      <c r="F317" s="130">
        <f t="shared" si="108"/>
        <v>0</v>
      </c>
      <c r="G317" s="128">
        <f t="shared" si="109"/>
        <v>305</v>
      </c>
      <c r="H317" s="127"/>
      <c r="I317" s="321"/>
      <c r="J317" s="97"/>
      <c r="K317" s="323"/>
      <c r="L317" s="322"/>
      <c r="M317" s="50"/>
      <c r="N317" s="87"/>
      <c r="O317" s="324"/>
      <c r="P317" s="98"/>
      <c r="Q317" s="98"/>
      <c r="R317" s="114"/>
      <c r="S317" s="753"/>
      <c r="T317" s="98"/>
      <c r="U317" s="98"/>
      <c r="V317" s="98"/>
      <c r="W317" s="99"/>
      <c r="X317" s="97"/>
      <c r="Y317" s="87"/>
      <c r="Z317" s="100"/>
      <c r="AA317" s="106">
        <f t="shared" si="113"/>
        <v>305</v>
      </c>
      <c r="AB317" s="549">
        <f t="shared" si="126"/>
        <v>0</v>
      </c>
      <c r="AC317" s="544">
        <f t="shared" si="114"/>
        <v>0</v>
      </c>
      <c r="AD317" s="174">
        <f t="shared" si="110"/>
        <v>0</v>
      </c>
      <c r="AE317" s="8"/>
      <c r="AF317" s="885" t="str">
        <f t="shared" si="115"/>
        <v xml:space="preserve"> </v>
      </c>
      <c r="AG317" s="40">
        <f t="shared" si="116"/>
        <v>0</v>
      </c>
      <c r="AH317" s="40">
        <f t="shared" si="117"/>
        <v>0</v>
      </c>
      <c r="AR317" s="40">
        <f t="shared" si="118"/>
        <v>0</v>
      </c>
      <c r="AS317" s="40">
        <f t="shared" si="119"/>
        <v>0</v>
      </c>
      <c r="AT317" s="40">
        <f t="shared" si="120"/>
        <v>0</v>
      </c>
      <c r="AU317" s="40">
        <f t="shared" si="121"/>
        <v>0</v>
      </c>
      <c r="AX317" s="279">
        <f t="shared" si="122"/>
        <v>0</v>
      </c>
      <c r="AY317" s="279">
        <f t="shared" si="123"/>
        <v>0</v>
      </c>
      <c r="AZ317" s="40">
        <f t="shared" si="111"/>
        <v>0</v>
      </c>
      <c r="BB317" s="40">
        <f t="shared" si="127"/>
        <v>0</v>
      </c>
      <c r="BC317" s="397">
        <f t="shared" si="128"/>
        <v>0</v>
      </c>
      <c r="BD317" s="105">
        <f t="shared" si="124"/>
        <v>0</v>
      </c>
      <c r="BE317" s="105">
        <f t="shared" si="129"/>
        <v>0</v>
      </c>
      <c r="BF317" s="742">
        <f t="shared" si="112"/>
        <v>0</v>
      </c>
      <c r="BG317" s="89"/>
      <c r="BH317" s="9"/>
      <c r="BJ317" s="40">
        <f t="shared" si="130"/>
        <v>0</v>
      </c>
      <c r="BK317" s="40">
        <f t="shared" si="131"/>
        <v>1</v>
      </c>
      <c r="BL317" s="40">
        <f t="shared" si="132"/>
        <v>0</v>
      </c>
      <c r="BM317" s="40">
        <f t="shared" si="133"/>
        <v>0</v>
      </c>
      <c r="BN317" s="40">
        <f t="shared" si="134"/>
        <v>0</v>
      </c>
    </row>
    <row r="318" spans="1:66" x14ac:dyDescent="0.25">
      <c r="A318" s="379"/>
      <c r="B318" s="936"/>
      <c r="C318" s="272"/>
      <c r="D318" s="868"/>
      <c r="E318" s="873" t="str">
        <f t="shared" si="125"/>
        <v xml:space="preserve"> </v>
      </c>
      <c r="F318" s="130">
        <f t="shared" si="108"/>
        <v>0</v>
      </c>
      <c r="G318" s="128">
        <f t="shared" si="109"/>
        <v>306</v>
      </c>
      <c r="H318" s="127"/>
      <c r="I318" s="321"/>
      <c r="J318" s="97"/>
      <c r="K318" s="323"/>
      <c r="L318" s="322"/>
      <c r="M318" s="50"/>
      <c r="N318" s="87"/>
      <c r="O318" s="324"/>
      <c r="P318" s="98"/>
      <c r="Q318" s="98"/>
      <c r="R318" s="114"/>
      <c r="S318" s="753"/>
      <c r="T318" s="98"/>
      <c r="U318" s="98"/>
      <c r="V318" s="98"/>
      <c r="W318" s="99"/>
      <c r="X318" s="97"/>
      <c r="Y318" s="87"/>
      <c r="Z318" s="100"/>
      <c r="AA318" s="106">
        <f t="shared" si="113"/>
        <v>306</v>
      </c>
      <c r="AB318" s="549">
        <f t="shared" si="126"/>
        <v>0</v>
      </c>
      <c r="AC318" s="544">
        <f t="shared" si="114"/>
        <v>0</v>
      </c>
      <c r="AD318" s="174">
        <f t="shared" si="110"/>
        <v>0</v>
      </c>
      <c r="AE318" s="8"/>
      <c r="AF318" s="885" t="str">
        <f t="shared" si="115"/>
        <v xml:space="preserve"> </v>
      </c>
      <c r="AG318" s="40">
        <f t="shared" si="116"/>
        <v>0</v>
      </c>
      <c r="AH318" s="40">
        <f t="shared" si="117"/>
        <v>0</v>
      </c>
      <c r="AR318" s="40">
        <f t="shared" si="118"/>
        <v>0</v>
      </c>
      <c r="AS318" s="40">
        <f t="shared" si="119"/>
        <v>0</v>
      </c>
      <c r="AT318" s="40">
        <f t="shared" si="120"/>
        <v>0</v>
      </c>
      <c r="AU318" s="40">
        <f t="shared" si="121"/>
        <v>0</v>
      </c>
      <c r="AX318" s="279">
        <f t="shared" si="122"/>
        <v>0</v>
      </c>
      <c r="AY318" s="279">
        <f t="shared" si="123"/>
        <v>0</v>
      </c>
      <c r="AZ318" s="40">
        <f t="shared" si="111"/>
        <v>0</v>
      </c>
      <c r="BB318" s="40">
        <f t="shared" si="127"/>
        <v>0</v>
      </c>
      <c r="BC318" s="397">
        <f t="shared" si="128"/>
        <v>0</v>
      </c>
      <c r="BD318" s="105">
        <f t="shared" si="124"/>
        <v>0</v>
      </c>
      <c r="BE318" s="105">
        <f t="shared" si="129"/>
        <v>0</v>
      </c>
      <c r="BF318" s="742">
        <f t="shared" si="112"/>
        <v>0</v>
      </c>
      <c r="BG318" s="89"/>
      <c r="BH318" s="9"/>
      <c r="BJ318" s="40">
        <f t="shared" si="130"/>
        <v>0</v>
      </c>
      <c r="BK318" s="40">
        <f t="shared" si="131"/>
        <v>1</v>
      </c>
      <c r="BL318" s="40">
        <f t="shared" si="132"/>
        <v>0</v>
      </c>
      <c r="BM318" s="40">
        <f t="shared" si="133"/>
        <v>0</v>
      </c>
      <c r="BN318" s="40">
        <f t="shared" si="134"/>
        <v>0</v>
      </c>
    </row>
    <row r="319" spans="1:66" x14ac:dyDescent="0.25">
      <c r="A319" s="379"/>
      <c r="B319" s="936"/>
      <c r="C319" s="272"/>
      <c r="D319" s="868"/>
      <c r="E319" s="873" t="str">
        <f t="shared" si="125"/>
        <v xml:space="preserve"> </v>
      </c>
      <c r="F319" s="130">
        <f t="shared" si="108"/>
        <v>0</v>
      </c>
      <c r="G319" s="128">
        <f t="shared" si="109"/>
        <v>307</v>
      </c>
      <c r="H319" s="127"/>
      <c r="I319" s="321"/>
      <c r="J319" s="97"/>
      <c r="K319" s="323"/>
      <c r="L319" s="322"/>
      <c r="M319" s="50"/>
      <c r="N319" s="87"/>
      <c r="O319" s="324"/>
      <c r="P319" s="98"/>
      <c r="Q319" s="98"/>
      <c r="R319" s="114"/>
      <c r="S319" s="753"/>
      <c r="T319" s="98"/>
      <c r="U319" s="98"/>
      <c r="V319" s="98"/>
      <c r="W319" s="99"/>
      <c r="X319" s="97"/>
      <c r="Y319" s="87"/>
      <c r="Z319" s="100"/>
      <c r="AA319" s="106">
        <f t="shared" si="113"/>
        <v>307</v>
      </c>
      <c r="AB319" s="549">
        <f t="shared" si="126"/>
        <v>0</v>
      </c>
      <c r="AC319" s="544">
        <f t="shared" si="114"/>
        <v>0</v>
      </c>
      <c r="AD319" s="174">
        <f t="shared" si="110"/>
        <v>0</v>
      </c>
      <c r="AE319" s="8"/>
      <c r="AF319" s="885" t="str">
        <f t="shared" si="115"/>
        <v xml:space="preserve"> </v>
      </c>
      <c r="AG319" s="40">
        <f t="shared" si="116"/>
        <v>0</v>
      </c>
      <c r="AH319" s="40">
        <f t="shared" si="117"/>
        <v>0</v>
      </c>
      <c r="AR319" s="40">
        <f t="shared" si="118"/>
        <v>0</v>
      </c>
      <c r="AS319" s="40">
        <f t="shared" si="119"/>
        <v>0</v>
      </c>
      <c r="AT319" s="40">
        <f t="shared" si="120"/>
        <v>0</v>
      </c>
      <c r="AU319" s="40">
        <f t="shared" si="121"/>
        <v>0</v>
      </c>
      <c r="AX319" s="279">
        <f t="shared" si="122"/>
        <v>0</v>
      </c>
      <c r="AY319" s="279">
        <f t="shared" si="123"/>
        <v>0</v>
      </c>
      <c r="AZ319" s="40">
        <f t="shared" si="111"/>
        <v>0</v>
      </c>
      <c r="BB319" s="40">
        <f t="shared" si="127"/>
        <v>0</v>
      </c>
      <c r="BC319" s="397">
        <f t="shared" si="128"/>
        <v>0</v>
      </c>
      <c r="BD319" s="105">
        <f t="shared" si="124"/>
        <v>0</v>
      </c>
      <c r="BE319" s="105">
        <f t="shared" si="129"/>
        <v>0</v>
      </c>
      <c r="BF319" s="742">
        <f t="shared" si="112"/>
        <v>0</v>
      </c>
      <c r="BG319" s="89"/>
      <c r="BH319" s="9"/>
      <c r="BJ319" s="40">
        <f t="shared" si="130"/>
        <v>0</v>
      </c>
      <c r="BK319" s="40">
        <f t="shared" si="131"/>
        <v>1</v>
      </c>
      <c r="BL319" s="40">
        <f t="shared" si="132"/>
        <v>0</v>
      </c>
      <c r="BM319" s="40">
        <f t="shared" si="133"/>
        <v>0</v>
      </c>
      <c r="BN319" s="40">
        <f t="shared" si="134"/>
        <v>0</v>
      </c>
    </row>
    <row r="320" spans="1:66" x14ac:dyDescent="0.25">
      <c r="A320" s="379"/>
      <c r="B320" s="936"/>
      <c r="C320" s="272"/>
      <c r="D320" s="868"/>
      <c r="E320" s="873" t="str">
        <f t="shared" si="125"/>
        <v xml:space="preserve"> </v>
      </c>
      <c r="F320" s="130">
        <f t="shared" si="108"/>
        <v>0</v>
      </c>
      <c r="G320" s="128">
        <f t="shared" si="109"/>
        <v>308</v>
      </c>
      <c r="H320" s="127"/>
      <c r="I320" s="321"/>
      <c r="J320" s="97"/>
      <c r="K320" s="323"/>
      <c r="L320" s="322"/>
      <c r="M320" s="50"/>
      <c r="N320" s="87"/>
      <c r="O320" s="324"/>
      <c r="P320" s="98"/>
      <c r="Q320" s="98"/>
      <c r="R320" s="114"/>
      <c r="S320" s="753"/>
      <c r="T320" s="98"/>
      <c r="U320" s="98"/>
      <c r="V320" s="98"/>
      <c r="W320" s="99"/>
      <c r="X320" s="97"/>
      <c r="Y320" s="87"/>
      <c r="Z320" s="100"/>
      <c r="AA320" s="106">
        <f t="shared" si="113"/>
        <v>308</v>
      </c>
      <c r="AB320" s="549">
        <f t="shared" si="126"/>
        <v>0</v>
      </c>
      <c r="AC320" s="544">
        <f t="shared" si="114"/>
        <v>0</v>
      </c>
      <c r="AD320" s="174">
        <f t="shared" si="110"/>
        <v>0</v>
      </c>
      <c r="AE320" s="8"/>
      <c r="AF320" s="885" t="str">
        <f t="shared" si="115"/>
        <v xml:space="preserve"> </v>
      </c>
      <c r="AG320" s="40">
        <f t="shared" si="116"/>
        <v>0</v>
      </c>
      <c r="AH320" s="40">
        <f t="shared" si="117"/>
        <v>0</v>
      </c>
      <c r="AR320" s="40">
        <f t="shared" si="118"/>
        <v>0</v>
      </c>
      <c r="AS320" s="40">
        <f t="shared" si="119"/>
        <v>0</v>
      </c>
      <c r="AT320" s="40">
        <f t="shared" si="120"/>
        <v>0</v>
      </c>
      <c r="AU320" s="40">
        <f t="shared" si="121"/>
        <v>0</v>
      </c>
      <c r="AX320" s="279">
        <f t="shared" si="122"/>
        <v>0</v>
      </c>
      <c r="AY320" s="279">
        <f t="shared" si="123"/>
        <v>0</v>
      </c>
      <c r="AZ320" s="40">
        <f t="shared" si="111"/>
        <v>0</v>
      </c>
      <c r="BB320" s="40">
        <f t="shared" si="127"/>
        <v>0</v>
      </c>
      <c r="BC320" s="397">
        <f t="shared" si="128"/>
        <v>0</v>
      </c>
      <c r="BD320" s="105">
        <f t="shared" si="124"/>
        <v>0</v>
      </c>
      <c r="BE320" s="105">
        <f t="shared" si="129"/>
        <v>0</v>
      </c>
      <c r="BF320" s="742">
        <f t="shared" si="112"/>
        <v>0</v>
      </c>
      <c r="BG320" s="89"/>
      <c r="BH320" s="9"/>
      <c r="BJ320" s="40">
        <f t="shared" si="130"/>
        <v>0</v>
      </c>
      <c r="BK320" s="40">
        <f t="shared" si="131"/>
        <v>1</v>
      </c>
      <c r="BL320" s="40">
        <f t="shared" si="132"/>
        <v>0</v>
      </c>
      <c r="BM320" s="40">
        <f t="shared" si="133"/>
        <v>0</v>
      </c>
      <c r="BN320" s="40">
        <f t="shared" si="134"/>
        <v>0</v>
      </c>
    </row>
    <row r="321" spans="1:66" x14ac:dyDescent="0.25">
      <c r="A321" s="379"/>
      <c r="B321" s="936"/>
      <c r="C321" s="272"/>
      <c r="D321" s="868"/>
      <c r="E321" s="873" t="str">
        <f t="shared" si="125"/>
        <v xml:space="preserve"> </v>
      </c>
      <c r="F321" s="130">
        <f t="shared" si="108"/>
        <v>0</v>
      </c>
      <c r="G321" s="128">
        <f t="shared" si="109"/>
        <v>309</v>
      </c>
      <c r="H321" s="127"/>
      <c r="I321" s="321"/>
      <c r="J321" s="97"/>
      <c r="K321" s="323"/>
      <c r="L321" s="322"/>
      <c r="M321" s="50"/>
      <c r="N321" s="87"/>
      <c r="O321" s="324"/>
      <c r="P321" s="98"/>
      <c r="Q321" s="98"/>
      <c r="R321" s="114"/>
      <c r="S321" s="753"/>
      <c r="T321" s="98"/>
      <c r="U321" s="98"/>
      <c r="V321" s="98"/>
      <c r="W321" s="99"/>
      <c r="X321" s="97"/>
      <c r="Y321" s="87"/>
      <c r="Z321" s="100"/>
      <c r="AA321" s="106">
        <f t="shared" si="113"/>
        <v>309</v>
      </c>
      <c r="AB321" s="549">
        <f t="shared" si="126"/>
        <v>0</v>
      </c>
      <c r="AC321" s="544">
        <f t="shared" si="114"/>
        <v>0</v>
      </c>
      <c r="AD321" s="174">
        <f t="shared" si="110"/>
        <v>0</v>
      </c>
      <c r="AE321" s="8"/>
      <c r="AF321" s="885" t="str">
        <f t="shared" si="115"/>
        <v xml:space="preserve"> </v>
      </c>
      <c r="AG321" s="40">
        <f t="shared" si="116"/>
        <v>0</v>
      </c>
      <c r="AH321" s="40">
        <f t="shared" si="117"/>
        <v>0</v>
      </c>
      <c r="AR321" s="40">
        <f t="shared" si="118"/>
        <v>0</v>
      </c>
      <c r="AS321" s="40">
        <f t="shared" si="119"/>
        <v>0</v>
      </c>
      <c r="AT321" s="40">
        <f t="shared" si="120"/>
        <v>0</v>
      </c>
      <c r="AU321" s="40">
        <f t="shared" si="121"/>
        <v>0</v>
      </c>
      <c r="AX321" s="279">
        <f t="shared" si="122"/>
        <v>0</v>
      </c>
      <c r="AY321" s="279">
        <f t="shared" si="123"/>
        <v>0</v>
      </c>
      <c r="AZ321" s="40">
        <f t="shared" si="111"/>
        <v>0</v>
      </c>
      <c r="BB321" s="40">
        <f t="shared" si="127"/>
        <v>0</v>
      </c>
      <c r="BC321" s="397">
        <f t="shared" si="128"/>
        <v>0</v>
      </c>
      <c r="BD321" s="105">
        <f t="shared" si="124"/>
        <v>0</v>
      </c>
      <c r="BE321" s="105">
        <f t="shared" si="129"/>
        <v>0</v>
      </c>
      <c r="BF321" s="742">
        <f t="shared" si="112"/>
        <v>0</v>
      </c>
      <c r="BG321" s="89"/>
      <c r="BH321" s="9"/>
      <c r="BJ321" s="40">
        <f t="shared" si="130"/>
        <v>0</v>
      </c>
      <c r="BK321" s="40">
        <f t="shared" si="131"/>
        <v>1</v>
      </c>
      <c r="BL321" s="40">
        <f t="shared" si="132"/>
        <v>0</v>
      </c>
      <c r="BM321" s="40">
        <f t="shared" si="133"/>
        <v>0</v>
      </c>
      <c r="BN321" s="40">
        <f t="shared" si="134"/>
        <v>0</v>
      </c>
    </row>
    <row r="322" spans="1:66" x14ac:dyDescent="0.25">
      <c r="A322" s="379"/>
      <c r="B322" s="936"/>
      <c r="C322" s="272"/>
      <c r="D322" s="868"/>
      <c r="E322" s="873" t="str">
        <f t="shared" si="125"/>
        <v xml:space="preserve"> </v>
      </c>
      <c r="F322" s="130">
        <f t="shared" si="108"/>
        <v>0</v>
      </c>
      <c r="G322" s="128">
        <f t="shared" si="109"/>
        <v>310</v>
      </c>
      <c r="H322" s="127"/>
      <c r="I322" s="321"/>
      <c r="J322" s="97"/>
      <c r="K322" s="323"/>
      <c r="L322" s="322"/>
      <c r="M322" s="50"/>
      <c r="N322" s="87"/>
      <c r="O322" s="324"/>
      <c r="P322" s="98"/>
      <c r="Q322" s="98"/>
      <c r="R322" s="114"/>
      <c r="S322" s="753"/>
      <c r="T322" s="98"/>
      <c r="U322" s="98"/>
      <c r="V322" s="98"/>
      <c r="W322" s="99"/>
      <c r="X322" s="97"/>
      <c r="Y322" s="87"/>
      <c r="Z322" s="100"/>
      <c r="AA322" s="106">
        <f t="shared" si="113"/>
        <v>310</v>
      </c>
      <c r="AB322" s="549">
        <f t="shared" si="126"/>
        <v>0</v>
      </c>
      <c r="AC322" s="544">
        <f t="shared" si="114"/>
        <v>0</v>
      </c>
      <c r="AD322" s="174">
        <f t="shared" si="110"/>
        <v>0</v>
      </c>
      <c r="AE322" s="8"/>
      <c r="AF322" s="885" t="str">
        <f t="shared" si="115"/>
        <v xml:space="preserve"> </v>
      </c>
      <c r="AG322" s="40">
        <f t="shared" si="116"/>
        <v>0</v>
      </c>
      <c r="AH322" s="40">
        <f t="shared" si="117"/>
        <v>0</v>
      </c>
      <c r="AR322" s="40">
        <f t="shared" si="118"/>
        <v>0</v>
      </c>
      <c r="AS322" s="40">
        <f t="shared" si="119"/>
        <v>0</v>
      </c>
      <c r="AT322" s="40">
        <f t="shared" si="120"/>
        <v>0</v>
      </c>
      <c r="AU322" s="40">
        <f t="shared" si="121"/>
        <v>0</v>
      </c>
      <c r="AX322" s="279">
        <f t="shared" si="122"/>
        <v>0</v>
      </c>
      <c r="AY322" s="279">
        <f t="shared" si="123"/>
        <v>0</v>
      </c>
      <c r="AZ322" s="40">
        <f t="shared" si="111"/>
        <v>0</v>
      </c>
      <c r="BB322" s="40">
        <f t="shared" si="127"/>
        <v>0</v>
      </c>
      <c r="BC322" s="397">
        <f t="shared" si="128"/>
        <v>0</v>
      </c>
      <c r="BD322" s="105">
        <f t="shared" si="124"/>
        <v>0</v>
      </c>
      <c r="BE322" s="105">
        <f t="shared" si="129"/>
        <v>0</v>
      </c>
      <c r="BF322" s="742">
        <f t="shared" si="112"/>
        <v>0</v>
      </c>
      <c r="BG322" s="89"/>
      <c r="BH322" s="9"/>
      <c r="BJ322" s="40">
        <f t="shared" si="130"/>
        <v>0</v>
      </c>
      <c r="BK322" s="40">
        <f t="shared" si="131"/>
        <v>1</v>
      </c>
      <c r="BL322" s="40">
        <f t="shared" si="132"/>
        <v>0</v>
      </c>
      <c r="BM322" s="40">
        <f t="shared" si="133"/>
        <v>0</v>
      </c>
      <c r="BN322" s="40">
        <f t="shared" si="134"/>
        <v>0</v>
      </c>
    </row>
    <row r="323" spans="1:66" x14ac:dyDescent="0.25">
      <c r="A323" s="379"/>
      <c r="B323" s="936"/>
      <c r="C323" s="272"/>
      <c r="D323" s="868"/>
      <c r="E323" s="873" t="str">
        <f t="shared" si="125"/>
        <v xml:space="preserve"> </v>
      </c>
      <c r="F323" s="130">
        <f t="shared" si="108"/>
        <v>0</v>
      </c>
      <c r="G323" s="128">
        <f t="shared" si="109"/>
        <v>311</v>
      </c>
      <c r="H323" s="127"/>
      <c r="I323" s="321"/>
      <c r="J323" s="97"/>
      <c r="K323" s="323"/>
      <c r="L323" s="322"/>
      <c r="M323" s="50"/>
      <c r="N323" s="87"/>
      <c r="O323" s="324"/>
      <c r="P323" s="98"/>
      <c r="Q323" s="98"/>
      <c r="R323" s="114"/>
      <c r="S323" s="753"/>
      <c r="T323" s="98"/>
      <c r="U323" s="98"/>
      <c r="V323" s="98"/>
      <c r="W323" s="99"/>
      <c r="X323" s="97"/>
      <c r="Y323" s="87"/>
      <c r="Z323" s="100"/>
      <c r="AA323" s="106">
        <f t="shared" si="113"/>
        <v>311</v>
      </c>
      <c r="AB323" s="549">
        <f t="shared" si="126"/>
        <v>0</v>
      </c>
      <c r="AC323" s="544">
        <f t="shared" si="114"/>
        <v>0</v>
      </c>
      <c r="AD323" s="174">
        <f t="shared" si="110"/>
        <v>0</v>
      </c>
      <c r="AE323" s="8"/>
      <c r="AF323" s="885" t="str">
        <f t="shared" si="115"/>
        <v xml:space="preserve"> </v>
      </c>
      <c r="AG323" s="40">
        <f t="shared" si="116"/>
        <v>0</v>
      </c>
      <c r="AH323" s="40">
        <f t="shared" si="117"/>
        <v>0</v>
      </c>
      <c r="AR323" s="40">
        <f t="shared" si="118"/>
        <v>0</v>
      </c>
      <c r="AS323" s="40">
        <f t="shared" si="119"/>
        <v>0</v>
      </c>
      <c r="AT323" s="40">
        <f t="shared" si="120"/>
        <v>0</v>
      </c>
      <c r="AU323" s="40">
        <f t="shared" si="121"/>
        <v>0</v>
      </c>
      <c r="AX323" s="279">
        <f t="shared" si="122"/>
        <v>0</v>
      </c>
      <c r="AY323" s="279">
        <f t="shared" si="123"/>
        <v>0</v>
      </c>
      <c r="AZ323" s="40">
        <f t="shared" si="111"/>
        <v>0</v>
      </c>
      <c r="BB323" s="40">
        <f t="shared" si="127"/>
        <v>0</v>
      </c>
      <c r="BC323" s="397">
        <f t="shared" si="128"/>
        <v>0</v>
      </c>
      <c r="BD323" s="105">
        <f t="shared" si="124"/>
        <v>0</v>
      </c>
      <c r="BE323" s="105">
        <f t="shared" si="129"/>
        <v>0</v>
      </c>
      <c r="BF323" s="742">
        <f t="shared" si="112"/>
        <v>0</v>
      </c>
      <c r="BG323" s="89"/>
      <c r="BH323" s="9"/>
      <c r="BJ323" s="40">
        <f t="shared" si="130"/>
        <v>0</v>
      </c>
      <c r="BK323" s="40">
        <f t="shared" si="131"/>
        <v>1</v>
      </c>
      <c r="BL323" s="40">
        <f t="shared" si="132"/>
        <v>0</v>
      </c>
      <c r="BM323" s="40">
        <f t="shared" si="133"/>
        <v>0</v>
      </c>
      <c r="BN323" s="40">
        <f t="shared" si="134"/>
        <v>0</v>
      </c>
    </row>
    <row r="324" spans="1:66" x14ac:dyDescent="0.25">
      <c r="A324" s="379"/>
      <c r="B324" s="936"/>
      <c r="C324" s="272"/>
      <c r="D324" s="868"/>
      <c r="E324" s="873" t="str">
        <f t="shared" si="125"/>
        <v xml:space="preserve"> </v>
      </c>
      <c r="F324" s="130">
        <f t="shared" si="108"/>
        <v>0</v>
      </c>
      <c r="G324" s="128">
        <f t="shared" si="109"/>
        <v>312</v>
      </c>
      <c r="H324" s="127"/>
      <c r="I324" s="321"/>
      <c r="J324" s="97"/>
      <c r="K324" s="323"/>
      <c r="L324" s="322"/>
      <c r="M324" s="50"/>
      <c r="N324" s="87"/>
      <c r="O324" s="324"/>
      <c r="P324" s="98"/>
      <c r="Q324" s="98"/>
      <c r="R324" s="114"/>
      <c r="S324" s="753"/>
      <c r="T324" s="98"/>
      <c r="U324" s="98"/>
      <c r="V324" s="98"/>
      <c r="W324" s="99"/>
      <c r="X324" s="97"/>
      <c r="Y324" s="87"/>
      <c r="Z324" s="100"/>
      <c r="AA324" s="106">
        <f t="shared" si="113"/>
        <v>312</v>
      </c>
      <c r="AB324" s="549">
        <f t="shared" si="126"/>
        <v>0</v>
      </c>
      <c r="AC324" s="544">
        <f t="shared" si="114"/>
        <v>0</v>
      </c>
      <c r="AD324" s="174">
        <f t="shared" si="110"/>
        <v>0</v>
      </c>
      <c r="AE324" s="8"/>
      <c r="AF324" s="885" t="str">
        <f t="shared" si="115"/>
        <v xml:space="preserve"> </v>
      </c>
      <c r="AG324" s="40">
        <f t="shared" si="116"/>
        <v>0</v>
      </c>
      <c r="AH324" s="40">
        <f t="shared" si="117"/>
        <v>0</v>
      </c>
      <c r="AR324" s="40">
        <f t="shared" si="118"/>
        <v>0</v>
      </c>
      <c r="AS324" s="40">
        <f t="shared" si="119"/>
        <v>0</v>
      </c>
      <c r="AT324" s="40">
        <f t="shared" si="120"/>
        <v>0</v>
      </c>
      <c r="AU324" s="40">
        <f t="shared" si="121"/>
        <v>0</v>
      </c>
      <c r="AX324" s="279">
        <f t="shared" si="122"/>
        <v>0</v>
      </c>
      <c r="AY324" s="279">
        <f t="shared" si="123"/>
        <v>0</v>
      </c>
      <c r="AZ324" s="40">
        <f t="shared" si="111"/>
        <v>0</v>
      </c>
      <c r="BB324" s="40">
        <f t="shared" si="127"/>
        <v>0</v>
      </c>
      <c r="BC324" s="397">
        <f t="shared" si="128"/>
        <v>0</v>
      </c>
      <c r="BD324" s="105">
        <f t="shared" si="124"/>
        <v>0</v>
      </c>
      <c r="BE324" s="105">
        <f t="shared" si="129"/>
        <v>0</v>
      </c>
      <c r="BF324" s="742">
        <f t="shared" si="112"/>
        <v>0</v>
      </c>
      <c r="BG324" s="89"/>
      <c r="BH324" s="9"/>
      <c r="BJ324" s="40">
        <f t="shared" si="130"/>
        <v>0</v>
      </c>
      <c r="BK324" s="40">
        <f t="shared" si="131"/>
        <v>1</v>
      </c>
      <c r="BL324" s="40">
        <f t="shared" si="132"/>
        <v>0</v>
      </c>
      <c r="BM324" s="40">
        <f t="shared" si="133"/>
        <v>0</v>
      </c>
      <c r="BN324" s="40">
        <f t="shared" si="134"/>
        <v>0</v>
      </c>
    </row>
    <row r="325" spans="1:66" x14ac:dyDescent="0.25">
      <c r="A325" s="379"/>
      <c r="B325" s="936"/>
      <c r="C325" s="272"/>
      <c r="D325" s="868"/>
      <c r="E325" s="873" t="str">
        <f t="shared" si="125"/>
        <v xml:space="preserve"> </v>
      </c>
      <c r="F325" s="130">
        <f t="shared" si="108"/>
        <v>0</v>
      </c>
      <c r="G325" s="128">
        <f t="shared" si="109"/>
        <v>313</v>
      </c>
      <c r="H325" s="127"/>
      <c r="I325" s="321"/>
      <c r="J325" s="97"/>
      <c r="K325" s="323"/>
      <c r="L325" s="322"/>
      <c r="M325" s="50"/>
      <c r="N325" s="87"/>
      <c r="O325" s="324"/>
      <c r="P325" s="98"/>
      <c r="Q325" s="98"/>
      <c r="R325" s="114"/>
      <c r="S325" s="753"/>
      <c r="T325" s="98"/>
      <c r="U325" s="98"/>
      <c r="V325" s="98"/>
      <c r="W325" s="99"/>
      <c r="X325" s="97"/>
      <c r="Y325" s="87"/>
      <c r="Z325" s="100"/>
      <c r="AA325" s="106">
        <f t="shared" si="113"/>
        <v>313</v>
      </c>
      <c r="AB325" s="549">
        <f t="shared" si="126"/>
        <v>0</v>
      </c>
      <c r="AC325" s="544">
        <f t="shared" si="114"/>
        <v>0</v>
      </c>
      <c r="AD325" s="174">
        <f t="shared" si="110"/>
        <v>0</v>
      </c>
      <c r="AE325" s="8"/>
      <c r="AF325" s="885" t="str">
        <f t="shared" si="115"/>
        <v xml:space="preserve"> </v>
      </c>
      <c r="AG325" s="40">
        <f t="shared" si="116"/>
        <v>0</v>
      </c>
      <c r="AH325" s="40">
        <f t="shared" si="117"/>
        <v>0</v>
      </c>
      <c r="AR325" s="40">
        <f t="shared" si="118"/>
        <v>0</v>
      </c>
      <c r="AS325" s="40">
        <f t="shared" si="119"/>
        <v>0</v>
      </c>
      <c r="AT325" s="40">
        <f t="shared" si="120"/>
        <v>0</v>
      </c>
      <c r="AU325" s="40">
        <f t="shared" si="121"/>
        <v>0</v>
      </c>
      <c r="AX325" s="279">
        <f t="shared" si="122"/>
        <v>0</v>
      </c>
      <c r="AY325" s="279">
        <f t="shared" si="123"/>
        <v>0</v>
      </c>
      <c r="AZ325" s="40">
        <f t="shared" si="111"/>
        <v>0</v>
      </c>
      <c r="BB325" s="40">
        <f t="shared" si="127"/>
        <v>0</v>
      </c>
      <c r="BC325" s="397">
        <f t="shared" si="128"/>
        <v>0</v>
      </c>
      <c r="BD325" s="105">
        <f t="shared" si="124"/>
        <v>0</v>
      </c>
      <c r="BE325" s="105">
        <f t="shared" si="129"/>
        <v>0</v>
      </c>
      <c r="BF325" s="742">
        <f t="shared" si="112"/>
        <v>0</v>
      </c>
      <c r="BG325" s="89"/>
      <c r="BH325" s="9"/>
      <c r="BJ325" s="40">
        <f t="shared" si="130"/>
        <v>0</v>
      </c>
      <c r="BK325" s="40">
        <f t="shared" si="131"/>
        <v>1</v>
      </c>
      <c r="BL325" s="40">
        <f t="shared" si="132"/>
        <v>0</v>
      </c>
      <c r="BM325" s="40">
        <f t="shared" si="133"/>
        <v>0</v>
      </c>
      <c r="BN325" s="40">
        <f t="shared" si="134"/>
        <v>0</v>
      </c>
    </row>
    <row r="326" spans="1:66" x14ac:dyDescent="0.25">
      <c r="A326" s="379"/>
      <c r="B326" s="936"/>
      <c r="C326" s="272"/>
      <c r="D326" s="868"/>
      <c r="E326" s="873" t="str">
        <f t="shared" si="125"/>
        <v xml:space="preserve"> </v>
      </c>
      <c r="F326" s="130">
        <f t="shared" si="108"/>
        <v>0</v>
      </c>
      <c r="G326" s="128">
        <f t="shared" si="109"/>
        <v>314</v>
      </c>
      <c r="H326" s="127"/>
      <c r="I326" s="321"/>
      <c r="J326" s="97"/>
      <c r="K326" s="323"/>
      <c r="L326" s="322"/>
      <c r="M326" s="50"/>
      <c r="N326" s="87"/>
      <c r="O326" s="324"/>
      <c r="P326" s="98"/>
      <c r="Q326" s="98"/>
      <c r="R326" s="114"/>
      <c r="S326" s="753"/>
      <c r="T326" s="98"/>
      <c r="U326" s="98"/>
      <c r="V326" s="98"/>
      <c r="W326" s="99"/>
      <c r="X326" s="97"/>
      <c r="Y326" s="87"/>
      <c r="Z326" s="100"/>
      <c r="AA326" s="106">
        <f t="shared" si="113"/>
        <v>314</v>
      </c>
      <c r="AB326" s="549">
        <f t="shared" si="126"/>
        <v>0</v>
      </c>
      <c r="AC326" s="544">
        <f t="shared" si="114"/>
        <v>0</v>
      </c>
      <c r="AD326" s="174">
        <f t="shared" si="110"/>
        <v>0</v>
      </c>
      <c r="AE326" s="8"/>
      <c r="AF326" s="885" t="str">
        <f t="shared" si="115"/>
        <v xml:space="preserve"> </v>
      </c>
      <c r="AG326" s="40">
        <f t="shared" si="116"/>
        <v>0</v>
      </c>
      <c r="AH326" s="40">
        <f t="shared" si="117"/>
        <v>0</v>
      </c>
      <c r="AR326" s="40">
        <f t="shared" si="118"/>
        <v>0</v>
      </c>
      <c r="AS326" s="40">
        <f t="shared" si="119"/>
        <v>0</v>
      </c>
      <c r="AT326" s="40">
        <f t="shared" si="120"/>
        <v>0</v>
      </c>
      <c r="AU326" s="40">
        <f t="shared" si="121"/>
        <v>0</v>
      </c>
      <c r="AX326" s="279">
        <f t="shared" si="122"/>
        <v>0</v>
      </c>
      <c r="AY326" s="279">
        <f t="shared" si="123"/>
        <v>0</v>
      </c>
      <c r="AZ326" s="40">
        <f t="shared" si="111"/>
        <v>0</v>
      </c>
      <c r="BB326" s="40">
        <f t="shared" si="127"/>
        <v>0</v>
      </c>
      <c r="BC326" s="397">
        <f t="shared" si="128"/>
        <v>0</v>
      </c>
      <c r="BD326" s="105">
        <f t="shared" si="124"/>
        <v>0</v>
      </c>
      <c r="BE326" s="105">
        <f t="shared" si="129"/>
        <v>0</v>
      </c>
      <c r="BF326" s="742">
        <f t="shared" si="112"/>
        <v>0</v>
      </c>
      <c r="BG326" s="89"/>
      <c r="BH326" s="9"/>
      <c r="BJ326" s="40">
        <f t="shared" si="130"/>
        <v>0</v>
      </c>
      <c r="BK326" s="40">
        <f t="shared" si="131"/>
        <v>1</v>
      </c>
      <c r="BL326" s="40">
        <f t="shared" si="132"/>
        <v>0</v>
      </c>
      <c r="BM326" s="40">
        <f t="shared" si="133"/>
        <v>0</v>
      </c>
      <c r="BN326" s="40">
        <f t="shared" si="134"/>
        <v>0</v>
      </c>
    </row>
    <row r="327" spans="1:66" x14ac:dyDescent="0.25">
      <c r="A327" s="379"/>
      <c r="B327" s="936"/>
      <c r="C327" s="272"/>
      <c r="D327" s="868"/>
      <c r="E327" s="873" t="str">
        <f t="shared" si="125"/>
        <v xml:space="preserve"> </v>
      </c>
      <c r="F327" s="130">
        <f t="shared" si="108"/>
        <v>0</v>
      </c>
      <c r="G327" s="128">
        <f t="shared" si="109"/>
        <v>315</v>
      </c>
      <c r="H327" s="127"/>
      <c r="I327" s="321"/>
      <c r="J327" s="97"/>
      <c r="K327" s="323"/>
      <c r="L327" s="322"/>
      <c r="M327" s="50"/>
      <c r="N327" s="87"/>
      <c r="O327" s="324"/>
      <c r="P327" s="98"/>
      <c r="Q327" s="98"/>
      <c r="R327" s="114"/>
      <c r="S327" s="753"/>
      <c r="T327" s="98"/>
      <c r="U327" s="98"/>
      <c r="V327" s="98"/>
      <c r="W327" s="99"/>
      <c r="X327" s="97"/>
      <c r="Y327" s="87"/>
      <c r="Z327" s="100"/>
      <c r="AA327" s="106">
        <f t="shared" si="113"/>
        <v>315</v>
      </c>
      <c r="AB327" s="549">
        <f t="shared" si="126"/>
        <v>0</v>
      </c>
      <c r="AC327" s="544">
        <f t="shared" si="114"/>
        <v>0</v>
      </c>
      <c r="AD327" s="174">
        <f t="shared" si="110"/>
        <v>0</v>
      </c>
      <c r="AE327" s="8"/>
      <c r="AF327" s="885" t="str">
        <f t="shared" si="115"/>
        <v xml:space="preserve"> </v>
      </c>
      <c r="AG327" s="40">
        <f t="shared" si="116"/>
        <v>0</v>
      </c>
      <c r="AH327" s="40">
        <f t="shared" si="117"/>
        <v>0</v>
      </c>
      <c r="AR327" s="40">
        <f t="shared" si="118"/>
        <v>0</v>
      </c>
      <c r="AS327" s="40">
        <f t="shared" si="119"/>
        <v>0</v>
      </c>
      <c r="AT327" s="40">
        <f t="shared" si="120"/>
        <v>0</v>
      </c>
      <c r="AU327" s="40">
        <f t="shared" si="121"/>
        <v>0</v>
      </c>
      <c r="AX327" s="279">
        <f t="shared" si="122"/>
        <v>0</v>
      </c>
      <c r="AY327" s="279">
        <f t="shared" si="123"/>
        <v>0</v>
      </c>
      <c r="AZ327" s="40">
        <f t="shared" si="111"/>
        <v>0</v>
      </c>
      <c r="BB327" s="40">
        <f t="shared" si="127"/>
        <v>0</v>
      </c>
      <c r="BC327" s="397">
        <f t="shared" si="128"/>
        <v>0</v>
      </c>
      <c r="BD327" s="105">
        <f t="shared" si="124"/>
        <v>0</v>
      </c>
      <c r="BE327" s="105">
        <f t="shared" si="129"/>
        <v>0</v>
      </c>
      <c r="BF327" s="742">
        <f t="shared" si="112"/>
        <v>0</v>
      </c>
      <c r="BG327" s="89"/>
      <c r="BH327" s="9"/>
      <c r="BJ327" s="40">
        <f t="shared" si="130"/>
        <v>0</v>
      </c>
      <c r="BK327" s="40">
        <f t="shared" si="131"/>
        <v>1</v>
      </c>
      <c r="BL327" s="40">
        <f t="shared" si="132"/>
        <v>0</v>
      </c>
      <c r="BM327" s="40">
        <f t="shared" si="133"/>
        <v>0</v>
      </c>
      <c r="BN327" s="40">
        <f t="shared" si="134"/>
        <v>0</v>
      </c>
    </row>
    <row r="328" spans="1:66" x14ac:dyDescent="0.25">
      <c r="A328" s="379"/>
      <c r="B328" s="936"/>
      <c r="C328" s="272"/>
      <c r="D328" s="868"/>
      <c r="E328" s="873" t="str">
        <f t="shared" si="125"/>
        <v xml:space="preserve"> </v>
      </c>
      <c r="F328" s="130">
        <f t="shared" si="108"/>
        <v>0</v>
      </c>
      <c r="G328" s="128">
        <f t="shared" si="109"/>
        <v>316</v>
      </c>
      <c r="H328" s="127"/>
      <c r="I328" s="321"/>
      <c r="J328" s="97"/>
      <c r="K328" s="323"/>
      <c r="L328" s="322"/>
      <c r="M328" s="50"/>
      <c r="N328" s="87"/>
      <c r="O328" s="324"/>
      <c r="P328" s="98"/>
      <c r="Q328" s="98"/>
      <c r="R328" s="114"/>
      <c r="S328" s="753"/>
      <c r="T328" s="98"/>
      <c r="U328" s="98"/>
      <c r="V328" s="98"/>
      <c r="W328" s="99"/>
      <c r="X328" s="97"/>
      <c r="Y328" s="87"/>
      <c r="Z328" s="100"/>
      <c r="AA328" s="106">
        <f t="shared" si="113"/>
        <v>316</v>
      </c>
      <c r="AB328" s="549">
        <f t="shared" si="126"/>
        <v>0</v>
      </c>
      <c r="AC328" s="544">
        <f t="shared" si="114"/>
        <v>0</v>
      </c>
      <c r="AD328" s="174">
        <f t="shared" si="110"/>
        <v>0</v>
      </c>
      <c r="AE328" s="8"/>
      <c r="AF328" s="885" t="str">
        <f t="shared" si="115"/>
        <v xml:space="preserve"> </v>
      </c>
      <c r="AG328" s="40">
        <f t="shared" si="116"/>
        <v>0</v>
      </c>
      <c r="AH328" s="40">
        <f t="shared" si="117"/>
        <v>0</v>
      </c>
      <c r="AR328" s="40">
        <f t="shared" si="118"/>
        <v>0</v>
      </c>
      <c r="AS328" s="40">
        <f t="shared" si="119"/>
        <v>0</v>
      </c>
      <c r="AT328" s="40">
        <f t="shared" si="120"/>
        <v>0</v>
      </c>
      <c r="AU328" s="40">
        <f t="shared" si="121"/>
        <v>0</v>
      </c>
      <c r="AX328" s="279">
        <f t="shared" si="122"/>
        <v>0</v>
      </c>
      <c r="AY328" s="279">
        <f t="shared" si="123"/>
        <v>0</v>
      </c>
      <c r="AZ328" s="40">
        <f t="shared" si="111"/>
        <v>0</v>
      </c>
      <c r="BB328" s="40">
        <f t="shared" si="127"/>
        <v>0</v>
      </c>
      <c r="BC328" s="397">
        <f t="shared" si="128"/>
        <v>0</v>
      </c>
      <c r="BD328" s="105">
        <f t="shared" si="124"/>
        <v>0</v>
      </c>
      <c r="BE328" s="105">
        <f t="shared" si="129"/>
        <v>0</v>
      </c>
      <c r="BF328" s="742">
        <f t="shared" si="112"/>
        <v>0</v>
      </c>
      <c r="BG328" s="89"/>
      <c r="BH328" s="9"/>
      <c r="BJ328" s="40">
        <f t="shared" si="130"/>
        <v>0</v>
      </c>
      <c r="BK328" s="40">
        <f t="shared" si="131"/>
        <v>1</v>
      </c>
      <c r="BL328" s="40">
        <f t="shared" si="132"/>
        <v>0</v>
      </c>
      <c r="BM328" s="40">
        <f t="shared" si="133"/>
        <v>0</v>
      </c>
      <c r="BN328" s="40">
        <f t="shared" si="134"/>
        <v>0</v>
      </c>
    </row>
    <row r="329" spans="1:66" x14ac:dyDescent="0.25">
      <c r="A329" s="379"/>
      <c r="B329" s="936"/>
      <c r="C329" s="272"/>
      <c r="D329" s="868"/>
      <c r="E329" s="873" t="str">
        <f t="shared" si="125"/>
        <v xml:space="preserve"> </v>
      </c>
      <c r="F329" s="130">
        <f t="shared" si="108"/>
        <v>0</v>
      </c>
      <c r="G329" s="128">
        <f t="shared" si="109"/>
        <v>317</v>
      </c>
      <c r="H329" s="127"/>
      <c r="I329" s="321"/>
      <c r="J329" s="97"/>
      <c r="K329" s="323"/>
      <c r="L329" s="322"/>
      <c r="M329" s="50"/>
      <c r="N329" s="87"/>
      <c r="O329" s="324"/>
      <c r="P329" s="98"/>
      <c r="Q329" s="98"/>
      <c r="R329" s="114"/>
      <c r="S329" s="753"/>
      <c r="T329" s="98"/>
      <c r="U329" s="98"/>
      <c r="V329" s="98"/>
      <c r="W329" s="99"/>
      <c r="X329" s="97"/>
      <c r="Y329" s="87"/>
      <c r="Z329" s="100"/>
      <c r="AA329" s="106">
        <f t="shared" si="113"/>
        <v>317</v>
      </c>
      <c r="AB329" s="549">
        <f t="shared" si="126"/>
        <v>0</v>
      </c>
      <c r="AC329" s="544">
        <f t="shared" si="114"/>
        <v>0</v>
      </c>
      <c r="AD329" s="174">
        <f t="shared" si="110"/>
        <v>0</v>
      </c>
      <c r="AE329" s="8"/>
      <c r="AF329" s="885" t="str">
        <f t="shared" si="115"/>
        <v xml:space="preserve"> </v>
      </c>
      <c r="AG329" s="40">
        <f t="shared" si="116"/>
        <v>0</v>
      </c>
      <c r="AH329" s="40">
        <f t="shared" si="117"/>
        <v>0</v>
      </c>
      <c r="AR329" s="40">
        <f t="shared" si="118"/>
        <v>0</v>
      </c>
      <c r="AS329" s="40">
        <f t="shared" si="119"/>
        <v>0</v>
      </c>
      <c r="AT329" s="40">
        <f t="shared" si="120"/>
        <v>0</v>
      </c>
      <c r="AU329" s="40">
        <f t="shared" si="121"/>
        <v>0</v>
      </c>
      <c r="AX329" s="279">
        <f t="shared" si="122"/>
        <v>0</v>
      </c>
      <c r="AY329" s="279">
        <f t="shared" si="123"/>
        <v>0</v>
      </c>
      <c r="AZ329" s="40">
        <f t="shared" si="111"/>
        <v>0</v>
      </c>
      <c r="BB329" s="40">
        <f t="shared" si="127"/>
        <v>0</v>
      </c>
      <c r="BC329" s="397">
        <f t="shared" si="128"/>
        <v>0</v>
      </c>
      <c r="BD329" s="105">
        <f t="shared" si="124"/>
        <v>0</v>
      </c>
      <c r="BE329" s="105">
        <f t="shared" si="129"/>
        <v>0</v>
      </c>
      <c r="BF329" s="742">
        <f t="shared" si="112"/>
        <v>0</v>
      </c>
      <c r="BG329" s="89"/>
      <c r="BH329" s="9"/>
      <c r="BJ329" s="40">
        <f t="shared" si="130"/>
        <v>0</v>
      </c>
      <c r="BK329" s="40">
        <f t="shared" si="131"/>
        <v>1</v>
      </c>
      <c r="BL329" s="40">
        <f t="shared" si="132"/>
        <v>0</v>
      </c>
      <c r="BM329" s="40">
        <f t="shared" si="133"/>
        <v>0</v>
      </c>
      <c r="BN329" s="40">
        <f t="shared" si="134"/>
        <v>0</v>
      </c>
    </row>
    <row r="330" spans="1:66" x14ac:dyDescent="0.25">
      <c r="A330" s="379"/>
      <c r="B330" s="936"/>
      <c r="C330" s="272"/>
      <c r="D330" s="868"/>
      <c r="E330" s="873" t="str">
        <f t="shared" si="125"/>
        <v xml:space="preserve"> </v>
      </c>
      <c r="F330" s="130">
        <f t="shared" si="108"/>
        <v>0</v>
      </c>
      <c r="G330" s="128">
        <f t="shared" si="109"/>
        <v>318</v>
      </c>
      <c r="H330" s="127"/>
      <c r="I330" s="321"/>
      <c r="J330" s="97"/>
      <c r="K330" s="323"/>
      <c r="L330" s="322"/>
      <c r="M330" s="50"/>
      <c r="N330" s="87"/>
      <c r="O330" s="324"/>
      <c r="P330" s="98"/>
      <c r="Q330" s="98"/>
      <c r="R330" s="114"/>
      <c r="S330" s="753"/>
      <c r="T330" s="98"/>
      <c r="U330" s="98"/>
      <c r="V330" s="98"/>
      <c r="W330" s="99"/>
      <c r="X330" s="97"/>
      <c r="Y330" s="87"/>
      <c r="Z330" s="100"/>
      <c r="AA330" s="106">
        <f t="shared" si="113"/>
        <v>318</v>
      </c>
      <c r="AB330" s="549">
        <f t="shared" si="126"/>
        <v>0</v>
      </c>
      <c r="AC330" s="544">
        <f t="shared" si="114"/>
        <v>0</v>
      </c>
      <c r="AD330" s="174">
        <f t="shared" si="110"/>
        <v>0</v>
      </c>
      <c r="AE330" s="8"/>
      <c r="AF330" s="885" t="str">
        <f t="shared" si="115"/>
        <v xml:space="preserve"> </v>
      </c>
      <c r="AG330" s="40">
        <f t="shared" si="116"/>
        <v>0</v>
      </c>
      <c r="AH330" s="40">
        <f t="shared" si="117"/>
        <v>0</v>
      </c>
      <c r="AR330" s="40">
        <f t="shared" si="118"/>
        <v>0</v>
      </c>
      <c r="AS330" s="40">
        <f t="shared" si="119"/>
        <v>0</v>
      </c>
      <c r="AT330" s="40">
        <f t="shared" si="120"/>
        <v>0</v>
      </c>
      <c r="AU330" s="40">
        <f t="shared" si="121"/>
        <v>0</v>
      </c>
      <c r="AX330" s="279">
        <f t="shared" si="122"/>
        <v>0</v>
      </c>
      <c r="AY330" s="279">
        <f t="shared" si="123"/>
        <v>0</v>
      </c>
      <c r="AZ330" s="40">
        <f t="shared" si="111"/>
        <v>0</v>
      </c>
      <c r="BB330" s="40">
        <f t="shared" si="127"/>
        <v>0</v>
      </c>
      <c r="BC330" s="397">
        <f t="shared" si="128"/>
        <v>0</v>
      </c>
      <c r="BD330" s="105">
        <f t="shared" si="124"/>
        <v>0</v>
      </c>
      <c r="BE330" s="105">
        <f t="shared" si="129"/>
        <v>0</v>
      </c>
      <c r="BF330" s="742">
        <f t="shared" si="112"/>
        <v>0</v>
      </c>
      <c r="BG330" s="89"/>
      <c r="BH330" s="9"/>
      <c r="BJ330" s="40">
        <f t="shared" si="130"/>
        <v>0</v>
      </c>
      <c r="BK330" s="40">
        <f t="shared" si="131"/>
        <v>1</v>
      </c>
      <c r="BL330" s="40">
        <f t="shared" si="132"/>
        <v>0</v>
      </c>
      <c r="BM330" s="40">
        <f t="shared" si="133"/>
        <v>0</v>
      </c>
      <c r="BN330" s="40">
        <f t="shared" si="134"/>
        <v>0</v>
      </c>
    </row>
    <row r="331" spans="1:66" x14ac:dyDescent="0.25">
      <c r="A331" s="379"/>
      <c r="B331" s="936"/>
      <c r="C331" s="272"/>
      <c r="D331" s="868"/>
      <c r="E331" s="873" t="str">
        <f t="shared" si="125"/>
        <v xml:space="preserve"> </v>
      </c>
      <c r="F331" s="130">
        <f t="shared" si="108"/>
        <v>0</v>
      </c>
      <c r="G331" s="128">
        <f t="shared" si="109"/>
        <v>319</v>
      </c>
      <c r="H331" s="127"/>
      <c r="I331" s="321"/>
      <c r="J331" s="97"/>
      <c r="K331" s="323"/>
      <c r="L331" s="322"/>
      <c r="M331" s="50"/>
      <c r="N331" s="87"/>
      <c r="O331" s="324"/>
      <c r="P331" s="98"/>
      <c r="Q331" s="98"/>
      <c r="R331" s="114"/>
      <c r="S331" s="753"/>
      <c r="T331" s="98"/>
      <c r="U331" s="98"/>
      <c r="V331" s="98"/>
      <c r="W331" s="99"/>
      <c r="X331" s="97"/>
      <c r="Y331" s="87"/>
      <c r="Z331" s="100"/>
      <c r="AA331" s="106">
        <f t="shared" si="113"/>
        <v>319</v>
      </c>
      <c r="AB331" s="549">
        <f t="shared" si="126"/>
        <v>0</v>
      </c>
      <c r="AC331" s="544">
        <f t="shared" si="114"/>
        <v>0</v>
      </c>
      <c r="AD331" s="174">
        <f t="shared" si="110"/>
        <v>0</v>
      </c>
      <c r="AE331" s="8"/>
      <c r="AF331" s="885" t="str">
        <f t="shared" si="115"/>
        <v xml:space="preserve"> </v>
      </c>
      <c r="AG331" s="40">
        <f t="shared" si="116"/>
        <v>0</v>
      </c>
      <c r="AH331" s="40">
        <f t="shared" si="117"/>
        <v>0</v>
      </c>
      <c r="AR331" s="40">
        <f t="shared" si="118"/>
        <v>0</v>
      </c>
      <c r="AS331" s="40">
        <f t="shared" si="119"/>
        <v>0</v>
      </c>
      <c r="AT331" s="40">
        <f t="shared" si="120"/>
        <v>0</v>
      </c>
      <c r="AU331" s="40">
        <f t="shared" si="121"/>
        <v>0</v>
      </c>
      <c r="AX331" s="279">
        <f t="shared" si="122"/>
        <v>0</v>
      </c>
      <c r="AY331" s="279">
        <f t="shared" si="123"/>
        <v>0</v>
      </c>
      <c r="AZ331" s="40">
        <f t="shared" si="111"/>
        <v>0</v>
      </c>
      <c r="BB331" s="40">
        <f t="shared" si="127"/>
        <v>0</v>
      </c>
      <c r="BC331" s="397">
        <f t="shared" si="128"/>
        <v>0</v>
      </c>
      <c r="BD331" s="105">
        <f t="shared" si="124"/>
        <v>0</v>
      </c>
      <c r="BE331" s="105">
        <f t="shared" si="129"/>
        <v>0</v>
      </c>
      <c r="BF331" s="742">
        <f t="shared" si="112"/>
        <v>0</v>
      </c>
      <c r="BG331" s="89"/>
      <c r="BH331" s="9"/>
      <c r="BJ331" s="40">
        <f t="shared" si="130"/>
        <v>0</v>
      </c>
      <c r="BK331" s="40">
        <f t="shared" si="131"/>
        <v>1</v>
      </c>
      <c r="BL331" s="40">
        <f t="shared" si="132"/>
        <v>0</v>
      </c>
      <c r="BM331" s="40">
        <f t="shared" si="133"/>
        <v>0</v>
      </c>
      <c r="BN331" s="40">
        <f t="shared" si="134"/>
        <v>0</v>
      </c>
    </row>
    <row r="332" spans="1:66" x14ac:dyDescent="0.25">
      <c r="A332" s="379"/>
      <c r="B332" s="936"/>
      <c r="C332" s="272"/>
      <c r="D332" s="868"/>
      <c r="E332" s="873" t="str">
        <f t="shared" si="125"/>
        <v xml:space="preserve"> </v>
      </c>
      <c r="F332" s="130">
        <f t="shared" si="108"/>
        <v>0</v>
      </c>
      <c r="G332" s="128">
        <f t="shared" si="109"/>
        <v>320</v>
      </c>
      <c r="H332" s="127"/>
      <c r="I332" s="321"/>
      <c r="J332" s="97"/>
      <c r="K332" s="323"/>
      <c r="L332" s="322"/>
      <c r="M332" s="50"/>
      <c r="N332" s="87"/>
      <c r="O332" s="324"/>
      <c r="P332" s="98"/>
      <c r="Q332" s="98"/>
      <c r="R332" s="114"/>
      <c r="S332" s="753"/>
      <c r="T332" s="98"/>
      <c r="U332" s="98"/>
      <c r="V332" s="98"/>
      <c r="W332" s="99"/>
      <c r="X332" s="97"/>
      <c r="Y332" s="87"/>
      <c r="Z332" s="100"/>
      <c r="AA332" s="106">
        <f t="shared" si="113"/>
        <v>320</v>
      </c>
      <c r="AB332" s="549">
        <f t="shared" si="126"/>
        <v>0</v>
      </c>
      <c r="AC332" s="544">
        <f t="shared" si="114"/>
        <v>0</v>
      </c>
      <c r="AD332" s="174">
        <f t="shared" si="110"/>
        <v>0</v>
      </c>
      <c r="AE332" s="8"/>
      <c r="AF332" s="885" t="str">
        <f t="shared" si="115"/>
        <v xml:space="preserve"> </v>
      </c>
      <c r="AG332" s="40">
        <f t="shared" si="116"/>
        <v>0</v>
      </c>
      <c r="AH332" s="40">
        <f t="shared" si="117"/>
        <v>0</v>
      </c>
      <c r="AR332" s="40">
        <f t="shared" si="118"/>
        <v>0</v>
      </c>
      <c r="AS332" s="40">
        <f t="shared" si="119"/>
        <v>0</v>
      </c>
      <c r="AT332" s="40">
        <f t="shared" si="120"/>
        <v>0</v>
      </c>
      <c r="AU332" s="40">
        <f t="shared" si="121"/>
        <v>0</v>
      </c>
      <c r="AX332" s="279">
        <f t="shared" si="122"/>
        <v>0</v>
      </c>
      <c r="AY332" s="279">
        <f t="shared" si="123"/>
        <v>0</v>
      </c>
      <c r="AZ332" s="40">
        <f t="shared" si="111"/>
        <v>0</v>
      </c>
      <c r="BB332" s="40">
        <f t="shared" si="127"/>
        <v>0</v>
      </c>
      <c r="BC332" s="397">
        <f t="shared" si="128"/>
        <v>0</v>
      </c>
      <c r="BD332" s="105">
        <f t="shared" si="124"/>
        <v>0</v>
      </c>
      <c r="BE332" s="105">
        <f t="shared" si="129"/>
        <v>0</v>
      </c>
      <c r="BF332" s="742">
        <f t="shared" si="112"/>
        <v>0</v>
      </c>
      <c r="BG332" s="89"/>
      <c r="BH332" s="9"/>
      <c r="BJ332" s="40">
        <f t="shared" si="130"/>
        <v>0</v>
      </c>
      <c r="BK332" s="40">
        <f t="shared" si="131"/>
        <v>1</v>
      </c>
      <c r="BL332" s="40">
        <f t="shared" si="132"/>
        <v>0</v>
      </c>
      <c r="BM332" s="40">
        <f t="shared" si="133"/>
        <v>0</v>
      </c>
      <c r="BN332" s="40">
        <f t="shared" si="134"/>
        <v>0</v>
      </c>
    </row>
    <row r="333" spans="1:66" x14ac:dyDescent="0.25">
      <c r="A333" s="379"/>
      <c r="B333" s="936"/>
      <c r="C333" s="272"/>
      <c r="D333" s="868"/>
      <c r="E333" s="873" t="str">
        <f t="shared" si="125"/>
        <v xml:space="preserve"> </v>
      </c>
      <c r="F333" s="130">
        <f t="shared" ref="F333:F396" si="135">IF(ISBLANK(H333),0,VLOOKUP(TRIM(H333),AllVarieties,4,FALSE))</f>
        <v>0</v>
      </c>
      <c r="G333" s="128">
        <f t="shared" ref="G333:G396" si="136">ROW()-DPline</f>
        <v>321</v>
      </c>
      <c r="H333" s="127"/>
      <c r="I333" s="321"/>
      <c r="J333" s="97"/>
      <c r="K333" s="323"/>
      <c r="L333" s="322"/>
      <c r="M333" s="50"/>
      <c r="N333" s="87"/>
      <c r="O333" s="324"/>
      <c r="P333" s="98"/>
      <c r="Q333" s="98"/>
      <c r="R333" s="114"/>
      <c r="S333" s="753"/>
      <c r="T333" s="98"/>
      <c r="U333" s="98"/>
      <c r="V333" s="98"/>
      <c r="W333" s="99"/>
      <c r="X333" s="97"/>
      <c r="Y333" s="87"/>
      <c r="Z333" s="100"/>
      <c r="AA333" s="106">
        <f t="shared" si="113"/>
        <v>321</v>
      </c>
      <c r="AB333" s="549">
        <f t="shared" si="126"/>
        <v>0</v>
      </c>
      <c r="AC333" s="544">
        <f t="shared" si="114"/>
        <v>0</v>
      </c>
      <c r="AD333" s="174">
        <f t="shared" ref="AD333:AD396" si="137">+AC333*PDArate</f>
        <v>0</v>
      </c>
      <c r="AE333" s="8"/>
      <c r="AF333" s="885" t="str">
        <f t="shared" si="115"/>
        <v xml:space="preserve"> </v>
      </c>
      <c r="AG333" s="40">
        <f t="shared" si="116"/>
        <v>0</v>
      </c>
      <c r="AH333" s="40">
        <f t="shared" si="117"/>
        <v>0</v>
      </c>
      <c r="AR333" s="40">
        <f t="shared" si="118"/>
        <v>0</v>
      </c>
      <c r="AS333" s="40">
        <f t="shared" si="119"/>
        <v>0</v>
      </c>
      <c r="AT333" s="40">
        <f t="shared" si="120"/>
        <v>0</v>
      </c>
      <c r="AU333" s="40">
        <f t="shared" si="121"/>
        <v>0</v>
      </c>
      <c r="AX333" s="279">
        <f t="shared" si="122"/>
        <v>0</v>
      </c>
      <c r="AY333" s="279">
        <f t="shared" si="123"/>
        <v>0</v>
      </c>
      <c r="AZ333" s="40">
        <f t="shared" ref="AZ333:AZ396" si="138">IF(J333+K333 &gt; 0, 1, 0)</f>
        <v>0</v>
      </c>
      <c r="BB333" s="40">
        <f t="shared" si="127"/>
        <v>0</v>
      </c>
      <c r="BC333" s="397">
        <f t="shared" si="128"/>
        <v>0</v>
      </c>
      <c r="BD333" s="105">
        <f t="shared" si="124"/>
        <v>0</v>
      </c>
      <c r="BE333" s="105">
        <f t="shared" si="129"/>
        <v>0</v>
      </c>
      <c r="BF333" s="742">
        <f t="shared" ref="BF333:BF396" si="139">+BE333*PDArate</f>
        <v>0</v>
      </c>
      <c r="BG333" s="89"/>
      <c r="BH333" s="9"/>
      <c r="BJ333" s="40">
        <f t="shared" si="130"/>
        <v>0</v>
      </c>
      <c r="BK333" s="40">
        <f t="shared" si="131"/>
        <v>1</v>
      </c>
      <c r="BL333" s="40">
        <f t="shared" si="132"/>
        <v>0</v>
      </c>
      <c r="BM333" s="40">
        <f t="shared" si="133"/>
        <v>0</v>
      </c>
      <c r="BN333" s="40">
        <f t="shared" si="134"/>
        <v>0</v>
      </c>
    </row>
    <row r="334" spans="1:66" x14ac:dyDescent="0.25">
      <c r="A334" s="379"/>
      <c r="B334" s="936"/>
      <c r="C334" s="272"/>
      <c r="D334" s="868"/>
      <c r="E334" s="873" t="str">
        <f t="shared" si="125"/>
        <v xml:space="preserve"> </v>
      </c>
      <c r="F334" s="130">
        <f t="shared" si="135"/>
        <v>0</v>
      </c>
      <c r="G334" s="128">
        <f t="shared" si="136"/>
        <v>322</v>
      </c>
      <c r="H334" s="127"/>
      <c r="I334" s="321"/>
      <c r="J334" s="97"/>
      <c r="K334" s="323"/>
      <c r="L334" s="322"/>
      <c r="M334" s="50"/>
      <c r="N334" s="87"/>
      <c r="O334" s="324"/>
      <c r="P334" s="98"/>
      <c r="Q334" s="98"/>
      <c r="R334" s="114"/>
      <c r="S334" s="753"/>
      <c r="T334" s="98"/>
      <c r="U334" s="98"/>
      <c r="V334" s="98"/>
      <c r="W334" s="99"/>
      <c r="X334" s="97"/>
      <c r="Y334" s="87"/>
      <c r="Z334" s="100"/>
      <c r="AA334" s="106">
        <f t="shared" ref="AA334:AA397" si="140">+G334</f>
        <v>322</v>
      </c>
      <c r="AB334" s="549">
        <f t="shared" si="126"/>
        <v>0</v>
      </c>
      <c r="AC334" s="544">
        <f t="shared" ref="AC334:AC397" si="141">+AX334+AY334</f>
        <v>0</v>
      </c>
      <c r="AD334" s="174">
        <f t="shared" si="137"/>
        <v>0</v>
      </c>
      <c r="AE334" s="8"/>
      <c r="AF334" s="885" t="str">
        <f t="shared" ref="AF334:AF397" si="142">IF(AG334+AH334=1,"Enter both columns 5 and 16.", " ")</f>
        <v xml:space="preserve"> </v>
      </c>
      <c r="AG334" s="40">
        <f t="shared" ref="AG334:AG397" si="143">IF(L334+M334+N334+O334+W334 &gt; 0, 1, 0)</f>
        <v>0</v>
      </c>
      <c r="AH334" s="40">
        <f t="shared" ref="AH334:AH397" si="144">IF(AX334 &gt; 0, 1, 0)</f>
        <v>0</v>
      </c>
      <c r="AR334" s="40">
        <f t="shared" ref="AR334:AR397" si="145">IF(ISNA(+F334), 1, 0)</f>
        <v>0</v>
      </c>
      <c r="AS334" s="40">
        <f t="shared" ref="AS334:AS397" si="146">IF(ISERR(+F334), 1, 0)</f>
        <v>0</v>
      </c>
      <c r="AT334" s="40">
        <f t="shared" ref="AT334:AT397" si="147">IF(ISERR(+AC334), 1, 0)</f>
        <v>0</v>
      </c>
      <c r="AU334" s="40">
        <f t="shared" ref="AU334:AU397" si="148">IF(ISERR(+AD334), 1, 0)</f>
        <v>0</v>
      </c>
      <c r="AX334" s="279">
        <f t="shared" ref="AX334:AX397" si="149">ROUND(L334,1)*W334</f>
        <v>0</v>
      </c>
      <c r="AY334" s="279">
        <f t="shared" ref="AY334:AY397" si="150">ROUND(X334,1)*Z334</f>
        <v>0</v>
      </c>
      <c r="AZ334" s="40">
        <f t="shared" si="138"/>
        <v>0</v>
      </c>
      <c r="BB334" s="40">
        <f t="shared" si="127"/>
        <v>0</v>
      </c>
      <c r="BC334" s="397">
        <f t="shared" si="128"/>
        <v>0</v>
      </c>
      <c r="BD334" s="105">
        <f t="shared" si="124"/>
        <v>0</v>
      </c>
      <c r="BE334" s="105">
        <f t="shared" si="129"/>
        <v>0</v>
      </c>
      <c r="BF334" s="742">
        <f t="shared" si="139"/>
        <v>0</v>
      </c>
      <c r="BG334" s="89"/>
      <c r="BH334" s="9"/>
      <c r="BJ334" s="40">
        <f t="shared" si="130"/>
        <v>0</v>
      </c>
      <c r="BK334" s="40">
        <f t="shared" si="131"/>
        <v>1</v>
      </c>
      <c r="BL334" s="40">
        <f t="shared" si="132"/>
        <v>0</v>
      </c>
      <c r="BM334" s="40">
        <f t="shared" si="133"/>
        <v>0</v>
      </c>
      <c r="BN334" s="40">
        <f t="shared" si="134"/>
        <v>0</v>
      </c>
    </row>
    <row r="335" spans="1:66" x14ac:dyDescent="0.25">
      <c r="A335" s="379"/>
      <c r="B335" s="936"/>
      <c r="C335" s="272"/>
      <c r="D335" s="868"/>
      <c r="E335" s="873" t="str">
        <f t="shared" si="125"/>
        <v xml:space="preserve"> </v>
      </c>
      <c r="F335" s="130">
        <f t="shared" si="135"/>
        <v>0</v>
      </c>
      <c r="G335" s="128">
        <f t="shared" si="136"/>
        <v>323</v>
      </c>
      <c r="H335" s="127"/>
      <c r="I335" s="321"/>
      <c r="J335" s="97"/>
      <c r="K335" s="323"/>
      <c r="L335" s="322"/>
      <c r="M335" s="50"/>
      <c r="N335" s="87"/>
      <c r="O335" s="324"/>
      <c r="P335" s="98"/>
      <c r="Q335" s="98"/>
      <c r="R335" s="114"/>
      <c r="S335" s="753"/>
      <c r="T335" s="98"/>
      <c r="U335" s="98"/>
      <c r="V335" s="98"/>
      <c r="W335" s="99"/>
      <c r="X335" s="97"/>
      <c r="Y335" s="87"/>
      <c r="Z335" s="100"/>
      <c r="AA335" s="106">
        <f t="shared" si="140"/>
        <v>323</v>
      </c>
      <c r="AB335" s="549">
        <f t="shared" si="126"/>
        <v>0</v>
      </c>
      <c r="AC335" s="544">
        <f t="shared" si="141"/>
        <v>0</v>
      </c>
      <c r="AD335" s="174">
        <f t="shared" si="137"/>
        <v>0</v>
      </c>
      <c r="AE335" s="8"/>
      <c r="AF335" s="885" t="str">
        <f t="shared" si="142"/>
        <v xml:space="preserve"> </v>
      </c>
      <c r="AG335" s="40">
        <f t="shared" si="143"/>
        <v>0</v>
      </c>
      <c r="AH335" s="40">
        <f t="shared" si="144"/>
        <v>0</v>
      </c>
      <c r="AR335" s="40">
        <f t="shared" si="145"/>
        <v>0</v>
      </c>
      <c r="AS335" s="40">
        <f t="shared" si="146"/>
        <v>0</v>
      </c>
      <c r="AT335" s="40">
        <f t="shared" si="147"/>
        <v>0</v>
      </c>
      <c r="AU335" s="40">
        <f t="shared" si="148"/>
        <v>0</v>
      </c>
      <c r="AX335" s="279">
        <f t="shared" si="149"/>
        <v>0</v>
      </c>
      <c r="AY335" s="279">
        <f t="shared" si="150"/>
        <v>0</v>
      </c>
      <c r="AZ335" s="40">
        <f t="shared" si="138"/>
        <v>0</v>
      </c>
      <c r="BB335" s="40">
        <f t="shared" si="127"/>
        <v>0</v>
      </c>
      <c r="BC335" s="397">
        <f t="shared" si="128"/>
        <v>0</v>
      </c>
      <c r="BD335" s="105">
        <f t="shared" si="124"/>
        <v>0</v>
      </c>
      <c r="BE335" s="105">
        <f t="shared" si="129"/>
        <v>0</v>
      </c>
      <c r="BF335" s="742">
        <f t="shared" si="139"/>
        <v>0</v>
      </c>
      <c r="BG335" s="89"/>
      <c r="BH335" s="9"/>
      <c r="BJ335" s="40">
        <f t="shared" si="130"/>
        <v>0</v>
      </c>
      <c r="BK335" s="40">
        <f t="shared" si="131"/>
        <v>1</v>
      </c>
      <c r="BL335" s="40">
        <f t="shared" si="132"/>
        <v>0</v>
      </c>
      <c r="BM335" s="40">
        <f t="shared" si="133"/>
        <v>0</v>
      </c>
      <c r="BN335" s="40">
        <f t="shared" si="134"/>
        <v>0</v>
      </c>
    </row>
    <row r="336" spans="1:66" x14ac:dyDescent="0.25">
      <c r="A336" s="379"/>
      <c r="B336" s="936"/>
      <c r="C336" s="272"/>
      <c r="D336" s="868"/>
      <c r="E336" s="873" t="str">
        <f t="shared" si="125"/>
        <v xml:space="preserve"> </v>
      </c>
      <c r="F336" s="130">
        <f t="shared" si="135"/>
        <v>0</v>
      </c>
      <c r="G336" s="128">
        <f t="shared" si="136"/>
        <v>324</v>
      </c>
      <c r="H336" s="127"/>
      <c r="I336" s="321"/>
      <c r="J336" s="97"/>
      <c r="K336" s="323"/>
      <c r="L336" s="322"/>
      <c r="M336" s="50"/>
      <c r="N336" s="87"/>
      <c r="O336" s="324"/>
      <c r="P336" s="98"/>
      <c r="Q336" s="98"/>
      <c r="R336" s="114"/>
      <c r="S336" s="753"/>
      <c r="T336" s="98"/>
      <c r="U336" s="98"/>
      <c r="V336" s="98"/>
      <c r="W336" s="99"/>
      <c r="X336" s="97"/>
      <c r="Y336" s="87"/>
      <c r="Z336" s="100"/>
      <c r="AA336" s="106">
        <f t="shared" si="140"/>
        <v>324</v>
      </c>
      <c r="AB336" s="549">
        <f t="shared" si="126"/>
        <v>0</v>
      </c>
      <c r="AC336" s="544">
        <f t="shared" si="141"/>
        <v>0</v>
      </c>
      <c r="AD336" s="174">
        <f t="shared" si="137"/>
        <v>0</v>
      </c>
      <c r="AE336" s="8"/>
      <c r="AF336" s="885" t="str">
        <f t="shared" si="142"/>
        <v xml:space="preserve"> </v>
      </c>
      <c r="AG336" s="40">
        <f t="shared" si="143"/>
        <v>0</v>
      </c>
      <c r="AH336" s="40">
        <f t="shared" si="144"/>
        <v>0</v>
      </c>
      <c r="AR336" s="40">
        <f t="shared" si="145"/>
        <v>0</v>
      </c>
      <c r="AS336" s="40">
        <f t="shared" si="146"/>
        <v>0</v>
      </c>
      <c r="AT336" s="40">
        <f t="shared" si="147"/>
        <v>0</v>
      </c>
      <c r="AU336" s="40">
        <f t="shared" si="148"/>
        <v>0</v>
      </c>
      <c r="AX336" s="279">
        <f t="shared" si="149"/>
        <v>0</v>
      </c>
      <c r="AY336" s="279">
        <f t="shared" si="150"/>
        <v>0</v>
      </c>
      <c r="AZ336" s="40">
        <f t="shared" si="138"/>
        <v>0</v>
      </c>
      <c r="BB336" s="40">
        <f t="shared" si="127"/>
        <v>0</v>
      </c>
      <c r="BC336" s="397">
        <f t="shared" si="128"/>
        <v>0</v>
      </c>
      <c r="BD336" s="105">
        <f t="shared" ref="BD336:BD399" si="151">IF(VALUE(I336)&lt;1,0,IF(VALUE(I336)&gt;17,0,VLOOKUP(VALUE(F336),T10Value,VALUE(I336)+1,FALSE)))</f>
        <v>0</v>
      </c>
      <c r="BE336" s="105">
        <f t="shared" si="129"/>
        <v>0</v>
      </c>
      <c r="BF336" s="742">
        <f t="shared" si="139"/>
        <v>0</v>
      </c>
      <c r="BG336" s="89"/>
      <c r="BH336" s="9"/>
      <c r="BJ336" s="40">
        <f t="shared" si="130"/>
        <v>0</v>
      </c>
      <c r="BK336" s="40">
        <f t="shared" si="131"/>
        <v>1</v>
      </c>
      <c r="BL336" s="40">
        <f t="shared" si="132"/>
        <v>0</v>
      </c>
      <c r="BM336" s="40">
        <f t="shared" si="133"/>
        <v>0</v>
      </c>
      <c r="BN336" s="40">
        <f t="shared" si="134"/>
        <v>0</v>
      </c>
    </row>
    <row r="337" spans="1:66" x14ac:dyDescent="0.25">
      <c r="A337" s="379"/>
      <c r="B337" s="936"/>
      <c r="C337" s="272"/>
      <c r="D337" s="868"/>
      <c r="E337" s="873" t="str">
        <f t="shared" ref="E337:E400" si="152">IF(+BN337+BM337&gt;0,"&lt; Error"," ")</f>
        <v xml:space="preserve"> </v>
      </c>
      <c r="F337" s="130">
        <f t="shared" si="135"/>
        <v>0</v>
      </c>
      <c r="G337" s="128">
        <f t="shared" si="136"/>
        <v>325</v>
      </c>
      <c r="H337" s="127"/>
      <c r="I337" s="321"/>
      <c r="J337" s="97"/>
      <c r="K337" s="323"/>
      <c r="L337" s="322"/>
      <c r="M337" s="50"/>
      <c r="N337" s="87"/>
      <c r="O337" s="324"/>
      <c r="P337" s="98"/>
      <c r="Q337" s="98"/>
      <c r="R337" s="114"/>
      <c r="S337" s="753"/>
      <c r="T337" s="98"/>
      <c r="U337" s="98"/>
      <c r="V337" s="98"/>
      <c r="W337" s="99"/>
      <c r="X337" s="97"/>
      <c r="Y337" s="87"/>
      <c r="Z337" s="100"/>
      <c r="AA337" s="106">
        <f t="shared" si="140"/>
        <v>325</v>
      </c>
      <c r="AB337" s="549">
        <f t="shared" ref="AB337:AB400" si="153">C337*BJ337</f>
        <v>0</v>
      </c>
      <c r="AC337" s="544">
        <f t="shared" si="141"/>
        <v>0</v>
      </c>
      <c r="AD337" s="174">
        <f t="shared" si="137"/>
        <v>0</v>
      </c>
      <c r="AE337" s="8"/>
      <c r="AF337" s="885" t="str">
        <f t="shared" si="142"/>
        <v xml:space="preserve"> </v>
      </c>
      <c r="AG337" s="40">
        <f t="shared" si="143"/>
        <v>0</v>
      </c>
      <c r="AH337" s="40">
        <f t="shared" si="144"/>
        <v>0</v>
      </c>
      <c r="AR337" s="40">
        <f t="shared" si="145"/>
        <v>0</v>
      </c>
      <c r="AS337" s="40">
        <f t="shared" si="146"/>
        <v>0</v>
      </c>
      <c r="AT337" s="40">
        <f t="shared" si="147"/>
        <v>0</v>
      </c>
      <c r="AU337" s="40">
        <f t="shared" si="148"/>
        <v>0</v>
      </c>
      <c r="AX337" s="279">
        <f t="shared" si="149"/>
        <v>0</v>
      </c>
      <c r="AY337" s="279">
        <f t="shared" si="150"/>
        <v>0</v>
      </c>
      <c r="AZ337" s="40">
        <f t="shared" si="138"/>
        <v>0</v>
      </c>
      <c r="BB337" s="40">
        <f t="shared" ref="BB337:BB400" si="154">IF(+BC337&gt;0,IF(+BE337&lt;=0,1,0),0)</f>
        <v>0</v>
      </c>
      <c r="BC337" s="397">
        <f t="shared" ref="BC337:BC400" si="155">IF(+D337=1,IF(J337&gt;0, +J337, 0),0)</f>
        <v>0</v>
      </c>
      <c r="BD337" s="105">
        <f t="shared" si="151"/>
        <v>0</v>
      </c>
      <c r="BE337" s="105">
        <f t="shared" ref="BE337:BE400" si="156">ROUND(+BC337,1)*BD337</f>
        <v>0</v>
      </c>
      <c r="BF337" s="742">
        <f t="shared" si="139"/>
        <v>0</v>
      </c>
      <c r="BG337" s="89"/>
      <c r="BH337" s="9"/>
      <c r="BJ337" s="40">
        <f t="shared" ref="BJ337:BJ400" si="157">IF(J337+L337+M337=J337,0,IF(J337-L337-0.09&gt;0,IF(J337-L337&lt;=0.1*J337,J337-L337,0),0))</f>
        <v>0</v>
      </c>
      <c r="BK337" s="40">
        <f t="shared" ref="BK337:BK400" si="158">IF(L337+M337+J337+X337&lt;=0,1,IF(L337+M337+X337&gt;0,1,0))</f>
        <v>1</v>
      </c>
      <c r="BL337" s="40">
        <f t="shared" ref="BL337:BL400" si="159">IF(+BJ337&gt;0,1,0)</f>
        <v>0</v>
      </c>
      <c r="BM337" s="40">
        <f t="shared" ref="BM337:BM400" si="160">IF(ISNUMBER(C337),IF(2*BL337-C337&lt;0,1,IF(2*BL337-C337&gt;2,1,0)),IF(ISBLANK(C337),0,1))</f>
        <v>0</v>
      </c>
      <c r="BN337" s="40">
        <f t="shared" ref="BN337:BN400" si="161">IF(ISNUMBER(D337),IF(2*AG337-D337=1,1,IF(+D337=0,0, IF(+D337=1,0,1))),IF(ISBLANK(D337),0,1))</f>
        <v>0</v>
      </c>
    </row>
    <row r="338" spans="1:66" x14ac:dyDescent="0.25">
      <c r="A338" s="379"/>
      <c r="B338" s="936"/>
      <c r="C338" s="272"/>
      <c r="D338" s="868"/>
      <c r="E338" s="873" t="str">
        <f t="shared" si="152"/>
        <v xml:space="preserve"> </v>
      </c>
      <c r="F338" s="130">
        <f t="shared" si="135"/>
        <v>0</v>
      </c>
      <c r="G338" s="128">
        <f t="shared" si="136"/>
        <v>326</v>
      </c>
      <c r="H338" s="127"/>
      <c r="I338" s="321"/>
      <c r="J338" s="97"/>
      <c r="K338" s="323"/>
      <c r="L338" s="322"/>
      <c r="M338" s="50"/>
      <c r="N338" s="87"/>
      <c r="O338" s="324"/>
      <c r="P338" s="98"/>
      <c r="Q338" s="98"/>
      <c r="R338" s="114"/>
      <c r="S338" s="753"/>
      <c r="T338" s="98"/>
      <c r="U338" s="98"/>
      <c r="V338" s="98"/>
      <c r="W338" s="99"/>
      <c r="X338" s="97"/>
      <c r="Y338" s="87"/>
      <c r="Z338" s="100"/>
      <c r="AA338" s="106">
        <f t="shared" si="140"/>
        <v>326</v>
      </c>
      <c r="AB338" s="549">
        <f t="shared" si="153"/>
        <v>0</v>
      </c>
      <c r="AC338" s="544">
        <f t="shared" si="141"/>
        <v>0</v>
      </c>
      <c r="AD338" s="174">
        <f t="shared" si="137"/>
        <v>0</v>
      </c>
      <c r="AE338" s="8"/>
      <c r="AF338" s="885" t="str">
        <f t="shared" si="142"/>
        <v xml:space="preserve"> </v>
      </c>
      <c r="AG338" s="40">
        <f t="shared" si="143"/>
        <v>0</v>
      </c>
      <c r="AH338" s="40">
        <f t="shared" si="144"/>
        <v>0</v>
      </c>
      <c r="AR338" s="40">
        <f t="shared" si="145"/>
        <v>0</v>
      </c>
      <c r="AS338" s="40">
        <f t="shared" si="146"/>
        <v>0</v>
      </c>
      <c r="AT338" s="40">
        <f t="shared" si="147"/>
        <v>0</v>
      </c>
      <c r="AU338" s="40">
        <f t="shared" si="148"/>
        <v>0</v>
      </c>
      <c r="AX338" s="279">
        <f t="shared" si="149"/>
        <v>0</v>
      </c>
      <c r="AY338" s="279">
        <f t="shared" si="150"/>
        <v>0</v>
      </c>
      <c r="AZ338" s="40">
        <f t="shared" si="138"/>
        <v>0</v>
      </c>
      <c r="BB338" s="40">
        <f t="shared" si="154"/>
        <v>0</v>
      </c>
      <c r="BC338" s="397">
        <f t="shared" si="155"/>
        <v>0</v>
      </c>
      <c r="BD338" s="105">
        <f t="shared" si="151"/>
        <v>0</v>
      </c>
      <c r="BE338" s="105">
        <f t="shared" si="156"/>
        <v>0</v>
      </c>
      <c r="BF338" s="742">
        <f t="shared" si="139"/>
        <v>0</v>
      </c>
      <c r="BG338" s="89"/>
      <c r="BH338" s="9"/>
      <c r="BJ338" s="40">
        <f t="shared" si="157"/>
        <v>0</v>
      </c>
      <c r="BK338" s="40">
        <f t="shared" si="158"/>
        <v>1</v>
      </c>
      <c r="BL338" s="40">
        <f t="shared" si="159"/>
        <v>0</v>
      </c>
      <c r="BM338" s="40">
        <f t="shared" si="160"/>
        <v>0</v>
      </c>
      <c r="BN338" s="40">
        <f t="shared" si="161"/>
        <v>0</v>
      </c>
    </row>
    <row r="339" spans="1:66" x14ac:dyDescent="0.25">
      <c r="A339" s="379"/>
      <c r="B339" s="936"/>
      <c r="C339" s="272"/>
      <c r="D339" s="868"/>
      <c r="E339" s="873" t="str">
        <f t="shared" si="152"/>
        <v xml:space="preserve"> </v>
      </c>
      <c r="F339" s="130">
        <f t="shared" si="135"/>
        <v>0</v>
      </c>
      <c r="G339" s="128">
        <f t="shared" si="136"/>
        <v>327</v>
      </c>
      <c r="H339" s="127"/>
      <c r="I339" s="321"/>
      <c r="J339" s="97"/>
      <c r="K339" s="323"/>
      <c r="L339" s="322"/>
      <c r="M339" s="50"/>
      <c r="N339" s="87"/>
      <c r="O339" s="324"/>
      <c r="P339" s="98"/>
      <c r="Q339" s="98"/>
      <c r="R339" s="114"/>
      <c r="S339" s="753"/>
      <c r="T339" s="98"/>
      <c r="U339" s="98"/>
      <c r="V339" s="98"/>
      <c r="W339" s="99"/>
      <c r="X339" s="97"/>
      <c r="Y339" s="87"/>
      <c r="Z339" s="100"/>
      <c r="AA339" s="106">
        <f t="shared" si="140"/>
        <v>327</v>
      </c>
      <c r="AB339" s="549">
        <f t="shared" si="153"/>
        <v>0</v>
      </c>
      <c r="AC339" s="544">
        <f t="shared" si="141"/>
        <v>0</v>
      </c>
      <c r="AD339" s="174">
        <f t="shared" si="137"/>
        <v>0</v>
      </c>
      <c r="AE339" s="8"/>
      <c r="AF339" s="885" t="str">
        <f t="shared" si="142"/>
        <v xml:space="preserve"> </v>
      </c>
      <c r="AG339" s="40">
        <f t="shared" si="143"/>
        <v>0</v>
      </c>
      <c r="AH339" s="40">
        <f t="shared" si="144"/>
        <v>0</v>
      </c>
      <c r="AR339" s="40">
        <f t="shared" si="145"/>
        <v>0</v>
      </c>
      <c r="AS339" s="40">
        <f t="shared" si="146"/>
        <v>0</v>
      </c>
      <c r="AT339" s="40">
        <f t="shared" si="147"/>
        <v>0</v>
      </c>
      <c r="AU339" s="40">
        <f t="shared" si="148"/>
        <v>0</v>
      </c>
      <c r="AX339" s="279">
        <f t="shared" si="149"/>
        <v>0</v>
      </c>
      <c r="AY339" s="279">
        <f t="shared" si="150"/>
        <v>0</v>
      </c>
      <c r="AZ339" s="40">
        <f t="shared" si="138"/>
        <v>0</v>
      </c>
      <c r="BB339" s="40">
        <f t="shared" si="154"/>
        <v>0</v>
      </c>
      <c r="BC339" s="397">
        <f t="shared" si="155"/>
        <v>0</v>
      </c>
      <c r="BD339" s="105">
        <f t="shared" si="151"/>
        <v>0</v>
      </c>
      <c r="BE339" s="105">
        <f t="shared" si="156"/>
        <v>0</v>
      </c>
      <c r="BF339" s="742">
        <f t="shared" si="139"/>
        <v>0</v>
      </c>
      <c r="BG339" s="89"/>
      <c r="BH339" s="9"/>
      <c r="BJ339" s="40">
        <f t="shared" si="157"/>
        <v>0</v>
      </c>
      <c r="BK339" s="40">
        <f t="shared" si="158"/>
        <v>1</v>
      </c>
      <c r="BL339" s="40">
        <f t="shared" si="159"/>
        <v>0</v>
      </c>
      <c r="BM339" s="40">
        <f t="shared" si="160"/>
        <v>0</v>
      </c>
      <c r="BN339" s="40">
        <f t="shared" si="161"/>
        <v>0</v>
      </c>
    </row>
    <row r="340" spans="1:66" x14ac:dyDescent="0.25">
      <c r="A340" s="379"/>
      <c r="B340" s="936"/>
      <c r="C340" s="272"/>
      <c r="D340" s="868"/>
      <c r="E340" s="873" t="str">
        <f t="shared" si="152"/>
        <v xml:space="preserve"> </v>
      </c>
      <c r="F340" s="130">
        <f t="shared" si="135"/>
        <v>0</v>
      </c>
      <c r="G340" s="128">
        <f t="shared" si="136"/>
        <v>328</v>
      </c>
      <c r="H340" s="127"/>
      <c r="I340" s="321"/>
      <c r="J340" s="97"/>
      <c r="K340" s="323"/>
      <c r="L340" s="322"/>
      <c r="M340" s="50"/>
      <c r="N340" s="87"/>
      <c r="O340" s="324"/>
      <c r="P340" s="98"/>
      <c r="Q340" s="98"/>
      <c r="R340" s="114"/>
      <c r="S340" s="753"/>
      <c r="T340" s="98"/>
      <c r="U340" s="98"/>
      <c r="V340" s="98"/>
      <c r="W340" s="99"/>
      <c r="X340" s="97"/>
      <c r="Y340" s="87"/>
      <c r="Z340" s="100"/>
      <c r="AA340" s="106">
        <f t="shared" si="140"/>
        <v>328</v>
      </c>
      <c r="AB340" s="549">
        <f t="shared" si="153"/>
        <v>0</v>
      </c>
      <c r="AC340" s="544">
        <f t="shared" si="141"/>
        <v>0</v>
      </c>
      <c r="AD340" s="174">
        <f t="shared" si="137"/>
        <v>0</v>
      </c>
      <c r="AE340" s="8"/>
      <c r="AF340" s="885" t="str">
        <f t="shared" si="142"/>
        <v xml:space="preserve"> </v>
      </c>
      <c r="AG340" s="40">
        <f t="shared" si="143"/>
        <v>0</v>
      </c>
      <c r="AH340" s="40">
        <f t="shared" si="144"/>
        <v>0</v>
      </c>
      <c r="AR340" s="40">
        <f t="shared" si="145"/>
        <v>0</v>
      </c>
      <c r="AS340" s="40">
        <f t="shared" si="146"/>
        <v>0</v>
      </c>
      <c r="AT340" s="40">
        <f t="shared" si="147"/>
        <v>0</v>
      </c>
      <c r="AU340" s="40">
        <f t="shared" si="148"/>
        <v>0</v>
      </c>
      <c r="AX340" s="279">
        <f t="shared" si="149"/>
        <v>0</v>
      </c>
      <c r="AY340" s="279">
        <f t="shared" si="150"/>
        <v>0</v>
      </c>
      <c r="AZ340" s="40">
        <f t="shared" si="138"/>
        <v>0</v>
      </c>
      <c r="BB340" s="40">
        <f t="shared" si="154"/>
        <v>0</v>
      </c>
      <c r="BC340" s="397">
        <f t="shared" si="155"/>
        <v>0</v>
      </c>
      <c r="BD340" s="105">
        <f t="shared" si="151"/>
        <v>0</v>
      </c>
      <c r="BE340" s="105">
        <f t="shared" si="156"/>
        <v>0</v>
      </c>
      <c r="BF340" s="742">
        <f t="shared" si="139"/>
        <v>0</v>
      </c>
      <c r="BG340" s="89"/>
      <c r="BH340" s="9"/>
      <c r="BJ340" s="40">
        <f t="shared" si="157"/>
        <v>0</v>
      </c>
      <c r="BK340" s="40">
        <f t="shared" si="158"/>
        <v>1</v>
      </c>
      <c r="BL340" s="40">
        <f t="shared" si="159"/>
        <v>0</v>
      </c>
      <c r="BM340" s="40">
        <f t="shared" si="160"/>
        <v>0</v>
      </c>
      <c r="BN340" s="40">
        <f t="shared" si="161"/>
        <v>0</v>
      </c>
    </row>
    <row r="341" spans="1:66" x14ac:dyDescent="0.25">
      <c r="A341" s="379"/>
      <c r="B341" s="936"/>
      <c r="C341" s="272"/>
      <c r="D341" s="868"/>
      <c r="E341" s="873" t="str">
        <f t="shared" si="152"/>
        <v xml:space="preserve"> </v>
      </c>
      <c r="F341" s="130">
        <f t="shared" si="135"/>
        <v>0</v>
      </c>
      <c r="G341" s="128">
        <f t="shared" si="136"/>
        <v>329</v>
      </c>
      <c r="H341" s="127"/>
      <c r="I341" s="321"/>
      <c r="J341" s="97"/>
      <c r="K341" s="323"/>
      <c r="L341" s="322"/>
      <c r="M341" s="50"/>
      <c r="N341" s="87"/>
      <c r="O341" s="324"/>
      <c r="P341" s="98"/>
      <c r="Q341" s="98"/>
      <c r="R341" s="114"/>
      <c r="S341" s="753"/>
      <c r="T341" s="98"/>
      <c r="U341" s="98"/>
      <c r="V341" s="98"/>
      <c r="W341" s="99"/>
      <c r="X341" s="97"/>
      <c r="Y341" s="87"/>
      <c r="Z341" s="100"/>
      <c r="AA341" s="106">
        <f t="shared" si="140"/>
        <v>329</v>
      </c>
      <c r="AB341" s="549">
        <f t="shared" si="153"/>
        <v>0</v>
      </c>
      <c r="AC341" s="544">
        <f t="shared" si="141"/>
        <v>0</v>
      </c>
      <c r="AD341" s="174">
        <f t="shared" si="137"/>
        <v>0</v>
      </c>
      <c r="AE341" s="8"/>
      <c r="AF341" s="885" t="str">
        <f t="shared" si="142"/>
        <v xml:space="preserve"> </v>
      </c>
      <c r="AG341" s="40">
        <f t="shared" si="143"/>
        <v>0</v>
      </c>
      <c r="AH341" s="40">
        <f t="shared" si="144"/>
        <v>0</v>
      </c>
      <c r="AR341" s="40">
        <f t="shared" si="145"/>
        <v>0</v>
      </c>
      <c r="AS341" s="40">
        <f t="shared" si="146"/>
        <v>0</v>
      </c>
      <c r="AT341" s="40">
        <f t="shared" si="147"/>
        <v>0</v>
      </c>
      <c r="AU341" s="40">
        <f t="shared" si="148"/>
        <v>0</v>
      </c>
      <c r="AX341" s="279">
        <f t="shared" si="149"/>
        <v>0</v>
      </c>
      <c r="AY341" s="279">
        <f t="shared" si="150"/>
        <v>0</v>
      </c>
      <c r="AZ341" s="40">
        <f t="shared" si="138"/>
        <v>0</v>
      </c>
      <c r="BB341" s="40">
        <f t="shared" si="154"/>
        <v>0</v>
      </c>
      <c r="BC341" s="397">
        <f t="shared" si="155"/>
        <v>0</v>
      </c>
      <c r="BD341" s="105">
        <f t="shared" si="151"/>
        <v>0</v>
      </c>
      <c r="BE341" s="105">
        <f t="shared" si="156"/>
        <v>0</v>
      </c>
      <c r="BF341" s="742">
        <f t="shared" si="139"/>
        <v>0</v>
      </c>
      <c r="BG341" s="89"/>
      <c r="BH341" s="9"/>
      <c r="BJ341" s="40">
        <f t="shared" si="157"/>
        <v>0</v>
      </c>
      <c r="BK341" s="40">
        <f t="shared" si="158"/>
        <v>1</v>
      </c>
      <c r="BL341" s="40">
        <f t="shared" si="159"/>
        <v>0</v>
      </c>
      <c r="BM341" s="40">
        <f t="shared" si="160"/>
        <v>0</v>
      </c>
      <c r="BN341" s="40">
        <f t="shared" si="161"/>
        <v>0</v>
      </c>
    </row>
    <row r="342" spans="1:66" x14ac:dyDescent="0.25">
      <c r="A342" s="379"/>
      <c r="B342" s="936"/>
      <c r="C342" s="272"/>
      <c r="D342" s="868"/>
      <c r="E342" s="873" t="str">
        <f t="shared" si="152"/>
        <v xml:space="preserve"> </v>
      </c>
      <c r="F342" s="130">
        <f t="shared" si="135"/>
        <v>0</v>
      </c>
      <c r="G342" s="128">
        <f t="shared" si="136"/>
        <v>330</v>
      </c>
      <c r="H342" s="127"/>
      <c r="I342" s="321"/>
      <c r="J342" s="97"/>
      <c r="K342" s="323"/>
      <c r="L342" s="322"/>
      <c r="M342" s="50"/>
      <c r="N342" s="87"/>
      <c r="O342" s="324"/>
      <c r="P342" s="98"/>
      <c r="Q342" s="98"/>
      <c r="R342" s="114"/>
      <c r="S342" s="753"/>
      <c r="T342" s="98"/>
      <c r="U342" s="98"/>
      <c r="V342" s="98"/>
      <c r="W342" s="99"/>
      <c r="X342" s="97"/>
      <c r="Y342" s="87"/>
      <c r="Z342" s="100"/>
      <c r="AA342" s="106">
        <f t="shared" si="140"/>
        <v>330</v>
      </c>
      <c r="AB342" s="549">
        <f t="shared" si="153"/>
        <v>0</v>
      </c>
      <c r="AC342" s="544">
        <f t="shared" si="141"/>
        <v>0</v>
      </c>
      <c r="AD342" s="174">
        <f t="shared" si="137"/>
        <v>0</v>
      </c>
      <c r="AE342" s="8"/>
      <c r="AF342" s="885" t="str">
        <f t="shared" si="142"/>
        <v xml:space="preserve"> </v>
      </c>
      <c r="AG342" s="40">
        <f t="shared" si="143"/>
        <v>0</v>
      </c>
      <c r="AH342" s="40">
        <f t="shared" si="144"/>
        <v>0</v>
      </c>
      <c r="AR342" s="40">
        <f t="shared" si="145"/>
        <v>0</v>
      </c>
      <c r="AS342" s="40">
        <f t="shared" si="146"/>
        <v>0</v>
      </c>
      <c r="AT342" s="40">
        <f t="shared" si="147"/>
        <v>0</v>
      </c>
      <c r="AU342" s="40">
        <f t="shared" si="148"/>
        <v>0</v>
      </c>
      <c r="AX342" s="279">
        <f t="shared" si="149"/>
        <v>0</v>
      </c>
      <c r="AY342" s="279">
        <f t="shared" si="150"/>
        <v>0</v>
      </c>
      <c r="AZ342" s="40">
        <f t="shared" si="138"/>
        <v>0</v>
      </c>
      <c r="BB342" s="40">
        <f t="shared" si="154"/>
        <v>0</v>
      </c>
      <c r="BC342" s="397">
        <f t="shared" si="155"/>
        <v>0</v>
      </c>
      <c r="BD342" s="105">
        <f t="shared" si="151"/>
        <v>0</v>
      </c>
      <c r="BE342" s="105">
        <f t="shared" si="156"/>
        <v>0</v>
      </c>
      <c r="BF342" s="742">
        <f t="shared" si="139"/>
        <v>0</v>
      </c>
      <c r="BG342" s="89"/>
      <c r="BH342" s="9"/>
      <c r="BJ342" s="40">
        <f t="shared" si="157"/>
        <v>0</v>
      </c>
      <c r="BK342" s="40">
        <f t="shared" si="158"/>
        <v>1</v>
      </c>
      <c r="BL342" s="40">
        <f t="shared" si="159"/>
        <v>0</v>
      </c>
      <c r="BM342" s="40">
        <f t="shared" si="160"/>
        <v>0</v>
      </c>
      <c r="BN342" s="40">
        <f t="shared" si="161"/>
        <v>0</v>
      </c>
    </row>
    <row r="343" spans="1:66" x14ac:dyDescent="0.25">
      <c r="A343" s="379"/>
      <c r="B343" s="936"/>
      <c r="C343" s="272"/>
      <c r="D343" s="868"/>
      <c r="E343" s="873" t="str">
        <f t="shared" si="152"/>
        <v xml:space="preserve"> </v>
      </c>
      <c r="F343" s="130">
        <f t="shared" si="135"/>
        <v>0</v>
      </c>
      <c r="G343" s="128">
        <f t="shared" si="136"/>
        <v>331</v>
      </c>
      <c r="H343" s="127"/>
      <c r="I343" s="321"/>
      <c r="J343" s="97"/>
      <c r="K343" s="323"/>
      <c r="L343" s="322"/>
      <c r="M343" s="50"/>
      <c r="N343" s="87"/>
      <c r="O343" s="324"/>
      <c r="P343" s="98"/>
      <c r="Q343" s="98"/>
      <c r="R343" s="114"/>
      <c r="S343" s="753"/>
      <c r="T343" s="98"/>
      <c r="U343" s="98"/>
      <c r="V343" s="98"/>
      <c r="W343" s="99"/>
      <c r="X343" s="97"/>
      <c r="Y343" s="87"/>
      <c r="Z343" s="100"/>
      <c r="AA343" s="106">
        <f t="shared" si="140"/>
        <v>331</v>
      </c>
      <c r="AB343" s="549">
        <f t="shared" si="153"/>
        <v>0</v>
      </c>
      <c r="AC343" s="544">
        <f t="shared" si="141"/>
        <v>0</v>
      </c>
      <c r="AD343" s="174">
        <f t="shared" si="137"/>
        <v>0</v>
      </c>
      <c r="AE343" s="8"/>
      <c r="AF343" s="885" t="str">
        <f t="shared" si="142"/>
        <v xml:space="preserve"> </v>
      </c>
      <c r="AG343" s="40">
        <f t="shared" si="143"/>
        <v>0</v>
      </c>
      <c r="AH343" s="40">
        <f t="shared" si="144"/>
        <v>0</v>
      </c>
      <c r="AR343" s="40">
        <f t="shared" si="145"/>
        <v>0</v>
      </c>
      <c r="AS343" s="40">
        <f t="shared" si="146"/>
        <v>0</v>
      </c>
      <c r="AT343" s="40">
        <f t="shared" si="147"/>
        <v>0</v>
      </c>
      <c r="AU343" s="40">
        <f t="shared" si="148"/>
        <v>0</v>
      </c>
      <c r="AX343" s="279">
        <f t="shared" si="149"/>
        <v>0</v>
      </c>
      <c r="AY343" s="279">
        <f t="shared" si="150"/>
        <v>0</v>
      </c>
      <c r="AZ343" s="40">
        <f t="shared" si="138"/>
        <v>0</v>
      </c>
      <c r="BB343" s="40">
        <f t="shared" si="154"/>
        <v>0</v>
      </c>
      <c r="BC343" s="397">
        <f t="shared" si="155"/>
        <v>0</v>
      </c>
      <c r="BD343" s="105">
        <f t="shared" si="151"/>
        <v>0</v>
      </c>
      <c r="BE343" s="105">
        <f t="shared" si="156"/>
        <v>0</v>
      </c>
      <c r="BF343" s="742">
        <f t="shared" si="139"/>
        <v>0</v>
      </c>
      <c r="BG343" s="89"/>
      <c r="BH343" s="9"/>
      <c r="BJ343" s="40">
        <f t="shared" si="157"/>
        <v>0</v>
      </c>
      <c r="BK343" s="40">
        <f t="shared" si="158"/>
        <v>1</v>
      </c>
      <c r="BL343" s="40">
        <f t="shared" si="159"/>
        <v>0</v>
      </c>
      <c r="BM343" s="40">
        <f t="shared" si="160"/>
        <v>0</v>
      </c>
      <c r="BN343" s="40">
        <f t="shared" si="161"/>
        <v>0</v>
      </c>
    </row>
    <row r="344" spans="1:66" x14ac:dyDescent="0.25">
      <c r="A344" s="379"/>
      <c r="B344" s="936"/>
      <c r="C344" s="272"/>
      <c r="D344" s="868"/>
      <c r="E344" s="873" t="str">
        <f t="shared" si="152"/>
        <v xml:space="preserve"> </v>
      </c>
      <c r="F344" s="130">
        <f t="shared" si="135"/>
        <v>0</v>
      </c>
      <c r="G344" s="128">
        <f t="shared" si="136"/>
        <v>332</v>
      </c>
      <c r="H344" s="127"/>
      <c r="I344" s="321"/>
      <c r="J344" s="97"/>
      <c r="K344" s="323"/>
      <c r="L344" s="322"/>
      <c r="M344" s="50"/>
      <c r="N344" s="87"/>
      <c r="O344" s="324"/>
      <c r="P344" s="98"/>
      <c r="Q344" s="98"/>
      <c r="R344" s="114"/>
      <c r="S344" s="753"/>
      <c r="T344" s="98"/>
      <c r="U344" s="98"/>
      <c r="V344" s="98"/>
      <c r="W344" s="99"/>
      <c r="X344" s="97"/>
      <c r="Y344" s="87"/>
      <c r="Z344" s="100"/>
      <c r="AA344" s="106">
        <f t="shared" si="140"/>
        <v>332</v>
      </c>
      <c r="AB344" s="549">
        <f t="shared" si="153"/>
        <v>0</v>
      </c>
      <c r="AC344" s="544">
        <f t="shared" si="141"/>
        <v>0</v>
      </c>
      <c r="AD344" s="174">
        <f t="shared" si="137"/>
        <v>0</v>
      </c>
      <c r="AE344" s="8"/>
      <c r="AF344" s="885" t="str">
        <f t="shared" si="142"/>
        <v xml:space="preserve"> </v>
      </c>
      <c r="AG344" s="40">
        <f t="shared" si="143"/>
        <v>0</v>
      </c>
      <c r="AH344" s="40">
        <f t="shared" si="144"/>
        <v>0</v>
      </c>
      <c r="AR344" s="40">
        <f t="shared" si="145"/>
        <v>0</v>
      </c>
      <c r="AS344" s="40">
        <f t="shared" si="146"/>
        <v>0</v>
      </c>
      <c r="AT344" s="40">
        <f t="shared" si="147"/>
        <v>0</v>
      </c>
      <c r="AU344" s="40">
        <f t="shared" si="148"/>
        <v>0</v>
      </c>
      <c r="AX344" s="279">
        <f t="shared" si="149"/>
        <v>0</v>
      </c>
      <c r="AY344" s="279">
        <f t="shared" si="150"/>
        <v>0</v>
      </c>
      <c r="AZ344" s="40">
        <f t="shared" si="138"/>
        <v>0</v>
      </c>
      <c r="BB344" s="40">
        <f t="shared" si="154"/>
        <v>0</v>
      </c>
      <c r="BC344" s="397">
        <f t="shared" si="155"/>
        <v>0</v>
      </c>
      <c r="BD344" s="105">
        <f t="shared" si="151"/>
        <v>0</v>
      </c>
      <c r="BE344" s="105">
        <f t="shared" si="156"/>
        <v>0</v>
      </c>
      <c r="BF344" s="742">
        <f t="shared" si="139"/>
        <v>0</v>
      </c>
      <c r="BG344" s="89"/>
      <c r="BH344" s="9"/>
      <c r="BJ344" s="40">
        <f t="shared" si="157"/>
        <v>0</v>
      </c>
      <c r="BK344" s="40">
        <f t="shared" si="158"/>
        <v>1</v>
      </c>
      <c r="BL344" s="40">
        <f t="shared" si="159"/>
        <v>0</v>
      </c>
      <c r="BM344" s="40">
        <f t="shared" si="160"/>
        <v>0</v>
      </c>
      <c r="BN344" s="40">
        <f t="shared" si="161"/>
        <v>0</v>
      </c>
    </row>
    <row r="345" spans="1:66" x14ac:dyDescent="0.25">
      <c r="A345" s="379"/>
      <c r="B345" s="936"/>
      <c r="C345" s="272"/>
      <c r="D345" s="868"/>
      <c r="E345" s="873" t="str">
        <f t="shared" si="152"/>
        <v xml:space="preserve"> </v>
      </c>
      <c r="F345" s="130">
        <f t="shared" si="135"/>
        <v>0</v>
      </c>
      <c r="G345" s="128">
        <f t="shared" si="136"/>
        <v>333</v>
      </c>
      <c r="H345" s="127"/>
      <c r="I345" s="321"/>
      <c r="J345" s="97"/>
      <c r="K345" s="323"/>
      <c r="L345" s="322"/>
      <c r="M345" s="50"/>
      <c r="N345" s="87"/>
      <c r="O345" s="324"/>
      <c r="P345" s="98"/>
      <c r="Q345" s="98"/>
      <c r="R345" s="114"/>
      <c r="S345" s="753"/>
      <c r="T345" s="98"/>
      <c r="U345" s="98"/>
      <c r="V345" s="98"/>
      <c r="W345" s="99"/>
      <c r="X345" s="97"/>
      <c r="Y345" s="87"/>
      <c r="Z345" s="100"/>
      <c r="AA345" s="106">
        <f t="shared" si="140"/>
        <v>333</v>
      </c>
      <c r="AB345" s="549">
        <f t="shared" si="153"/>
        <v>0</v>
      </c>
      <c r="AC345" s="544">
        <f t="shared" si="141"/>
        <v>0</v>
      </c>
      <c r="AD345" s="174">
        <f t="shared" si="137"/>
        <v>0</v>
      </c>
      <c r="AE345" s="8"/>
      <c r="AF345" s="885" t="str">
        <f t="shared" si="142"/>
        <v xml:space="preserve"> </v>
      </c>
      <c r="AG345" s="40">
        <f t="shared" si="143"/>
        <v>0</v>
      </c>
      <c r="AH345" s="40">
        <f t="shared" si="144"/>
        <v>0</v>
      </c>
      <c r="AR345" s="40">
        <f t="shared" si="145"/>
        <v>0</v>
      </c>
      <c r="AS345" s="40">
        <f t="shared" si="146"/>
        <v>0</v>
      </c>
      <c r="AT345" s="40">
        <f t="shared" si="147"/>
        <v>0</v>
      </c>
      <c r="AU345" s="40">
        <f t="shared" si="148"/>
        <v>0</v>
      </c>
      <c r="AX345" s="279">
        <f t="shared" si="149"/>
        <v>0</v>
      </c>
      <c r="AY345" s="279">
        <f t="shared" si="150"/>
        <v>0</v>
      </c>
      <c r="AZ345" s="40">
        <f t="shared" si="138"/>
        <v>0</v>
      </c>
      <c r="BB345" s="40">
        <f t="shared" si="154"/>
        <v>0</v>
      </c>
      <c r="BC345" s="397">
        <f t="shared" si="155"/>
        <v>0</v>
      </c>
      <c r="BD345" s="105">
        <f t="shared" si="151"/>
        <v>0</v>
      </c>
      <c r="BE345" s="105">
        <f t="shared" si="156"/>
        <v>0</v>
      </c>
      <c r="BF345" s="742">
        <f t="shared" si="139"/>
        <v>0</v>
      </c>
      <c r="BG345" s="89"/>
      <c r="BH345" s="9"/>
      <c r="BJ345" s="40">
        <f t="shared" si="157"/>
        <v>0</v>
      </c>
      <c r="BK345" s="40">
        <f t="shared" si="158"/>
        <v>1</v>
      </c>
      <c r="BL345" s="40">
        <f t="shared" si="159"/>
        <v>0</v>
      </c>
      <c r="BM345" s="40">
        <f t="shared" si="160"/>
        <v>0</v>
      </c>
      <c r="BN345" s="40">
        <f t="shared" si="161"/>
        <v>0</v>
      </c>
    </row>
    <row r="346" spans="1:66" x14ac:dyDescent="0.25">
      <c r="A346" s="379"/>
      <c r="B346" s="936"/>
      <c r="C346" s="272"/>
      <c r="D346" s="868"/>
      <c r="E346" s="873" t="str">
        <f t="shared" si="152"/>
        <v xml:space="preserve"> </v>
      </c>
      <c r="F346" s="130">
        <f t="shared" si="135"/>
        <v>0</v>
      </c>
      <c r="G346" s="128">
        <f t="shared" si="136"/>
        <v>334</v>
      </c>
      <c r="H346" s="127"/>
      <c r="I346" s="321"/>
      <c r="J346" s="97"/>
      <c r="K346" s="323"/>
      <c r="L346" s="322"/>
      <c r="M346" s="50"/>
      <c r="N346" s="87"/>
      <c r="O346" s="324"/>
      <c r="P346" s="98"/>
      <c r="Q346" s="98"/>
      <c r="R346" s="114"/>
      <c r="S346" s="753"/>
      <c r="T346" s="98"/>
      <c r="U346" s="98"/>
      <c r="V346" s="98"/>
      <c r="W346" s="99"/>
      <c r="X346" s="97"/>
      <c r="Y346" s="87"/>
      <c r="Z346" s="100"/>
      <c r="AA346" s="106">
        <f t="shared" si="140"/>
        <v>334</v>
      </c>
      <c r="AB346" s="549">
        <f t="shared" si="153"/>
        <v>0</v>
      </c>
      <c r="AC346" s="544">
        <f t="shared" si="141"/>
        <v>0</v>
      </c>
      <c r="AD346" s="174">
        <f t="shared" si="137"/>
        <v>0</v>
      </c>
      <c r="AE346" s="8"/>
      <c r="AF346" s="885" t="str">
        <f t="shared" si="142"/>
        <v xml:space="preserve"> </v>
      </c>
      <c r="AG346" s="40">
        <f t="shared" si="143"/>
        <v>0</v>
      </c>
      <c r="AH346" s="40">
        <f t="shared" si="144"/>
        <v>0</v>
      </c>
      <c r="AR346" s="40">
        <f t="shared" si="145"/>
        <v>0</v>
      </c>
      <c r="AS346" s="40">
        <f t="shared" si="146"/>
        <v>0</v>
      </c>
      <c r="AT346" s="40">
        <f t="shared" si="147"/>
        <v>0</v>
      </c>
      <c r="AU346" s="40">
        <f t="shared" si="148"/>
        <v>0</v>
      </c>
      <c r="AX346" s="279">
        <f t="shared" si="149"/>
        <v>0</v>
      </c>
      <c r="AY346" s="279">
        <f t="shared" si="150"/>
        <v>0</v>
      </c>
      <c r="AZ346" s="40">
        <f t="shared" si="138"/>
        <v>0</v>
      </c>
      <c r="BB346" s="40">
        <f t="shared" si="154"/>
        <v>0</v>
      </c>
      <c r="BC346" s="397">
        <f t="shared" si="155"/>
        <v>0</v>
      </c>
      <c r="BD346" s="105">
        <f t="shared" si="151"/>
        <v>0</v>
      </c>
      <c r="BE346" s="105">
        <f t="shared" si="156"/>
        <v>0</v>
      </c>
      <c r="BF346" s="742">
        <f t="shared" si="139"/>
        <v>0</v>
      </c>
      <c r="BG346" s="89"/>
      <c r="BH346" s="9"/>
      <c r="BJ346" s="40">
        <f t="shared" si="157"/>
        <v>0</v>
      </c>
      <c r="BK346" s="40">
        <f t="shared" si="158"/>
        <v>1</v>
      </c>
      <c r="BL346" s="40">
        <f t="shared" si="159"/>
        <v>0</v>
      </c>
      <c r="BM346" s="40">
        <f t="shared" si="160"/>
        <v>0</v>
      </c>
      <c r="BN346" s="40">
        <f t="shared" si="161"/>
        <v>0</v>
      </c>
    </row>
    <row r="347" spans="1:66" x14ac:dyDescent="0.25">
      <c r="A347" s="379"/>
      <c r="B347" s="936"/>
      <c r="C347" s="272"/>
      <c r="D347" s="868"/>
      <c r="E347" s="873" t="str">
        <f t="shared" si="152"/>
        <v xml:space="preserve"> </v>
      </c>
      <c r="F347" s="130">
        <f t="shared" si="135"/>
        <v>0</v>
      </c>
      <c r="G347" s="128">
        <f t="shared" si="136"/>
        <v>335</v>
      </c>
      <c r="H347" s="127"/>
      <c r="I347" s="321"/>
      <c r="J347" s="97"/>
      <c r="K347" s="323"/>
      <c r="L347" s="322"/>
      <c r="M347" s="50"/>
      <c r="N347" s="87"/>
      <c r="O347" s="324"/>
      <c r="P347" s="98"/>
      <c r="Q347" s="98"/>
      <c r="R347" s="114"/>
      <c r="S347" s="753"/>
      <c r="T347" s="98"/>
      <c r="U347" s="98"/>
      <c r="V347" s="98"/>
      <c r="W347" s="99"/>
      <c r="X347" s="97"/>
      <c r="Y347" s="87"/>
      <c r="Z347" s="100"/>
      <c r="AA347" s="106">
        <f t="shared" si="140"/>
        <v>335</v>
      </c>
      <c r="AB347" s="549">
        <f t="shared" si="153"/>
        <v>0</v>
      </c>
      <c r="AC347" s="544">
        <f t="shared" si="141"/>
        <v>0</v>
      </c>
      <c r="AD347" s="174">
        <f t="shared" si="137"/>
        <v>0</v>
      </c>
      <c r="AE347" s="8"/>
      <c r="AF347" s="885" t="str">
        <f t="shared" si="142"/>
        <v xml:space="preserve"> </v>
      </c>
      <c r="AG347" s="40">
        <f t="shared" si="143"/>
        <v>0</v>
      </c>
      <c r="AH347" s="40">
        <f t="shared" si="144"/>
        <v>0</v>
      </c>
      <c r="AR347" s="40">
        <f t="shared" si="145"/>
        <v>0</v>
      </c>
      <c r="AS347" s="40">
        <f t="shared" si="146"/>
        <v>0</v>
      </c>
      <c r="AT347" s="40">
        <f t="shared" si="147"/>
        <v>0</v>
      </c>
      <c r="AU347" s="40">
        <f t="shared" si="148"/>
        <v>0</v>
      </c>
      <c r="AX347" s="279">
        <f t="shared" si="149"/>
        <v>0</v>
      </c>
      <c r="AY347" s="279">
        <f t="shared" si="150"/>
        <v>0</v>
      </c>
      <c r="AZ347" s="40">
        <f t="shared" si="138"/>
        <v>0</v>
      </c>
      <c r="BB347" s="40">
        <f t="shared" si="154"/>
        <v>0</v>
      </c>
      <c r="BC347" s="397">
        <f t="shared" si="155"/>
        <v>0</v>
      </c>
      <c r="BD347" s="105">
        <f t="shared" si="151"/>
        <v>0</v>
      </c>
      <c r="BE347" s="105">
        <f t="shared" si="156"/>
        <v>0</v>
      </c>
      <c r="BF347" s="742">
        <f t="shared" si="139"/>
        <v>0</v>
      </c>
      <c r="BG347" s="89"/>
      <c r="BH347" s="9"/>
      <c r="BJ347" s="40">
        <f t="shared" si="157"/>
        <v>0</v>
      </c>
      <c r="BK347" s="40">
        <f t="shared" si="158"/>
        <v>1</v>
      </c>
      <c r="BL347" s="40">
        <f t="shared" si="159"/>
        <v>0</v>
      </c>
      <c r="BM347" s="40">
        <f t="shared" si="160"/>
        <v>0</v>
      </c>
      <c r="BN347" s="40">
        <f t="shared" si="161"/>
        <v>0</v>
      </c>
    </row>
    <row r="348" spans="1:66" x14ac:dyDescent="0.25">
      <c r="A348" s="379"/>
      <c r="B348" s="936"/>
      <c r="C348" s="272"/>
      <c r="D348" s="868"/>
      <c r="E348" s="873" t="str">
        <f t="shared" si="152"/>
        <v xml:space="preserve"> </v>
      </c>
      <c r="F348" s="130">
        <f t="shared" si="135"/>
        <v>0</v>
      </c>
      <c r="G348" s="128">
        <f t="shared" si="136"/>
        <v>336</v>
      </c>
      <c r="H348" s="127"/>
      <c r="I348" s="321"/>
      <c r="J348" s="97"/>
      <c r="K348" s="323"/>
      <c r="L348" s="322"/>
      <c r="M348" s="50"/>
      <c r="N348" s="87"/>
      <c r="O348" s="324"/>
      <c r="P348" s="98"/>
      <c r="Q348" s="98"/>
      <c r="R348" s="114"/>
      <c r="S348" s="753"/>
      <c r="T348" s="98"/>
      <c r="U348" s="98"/>
      <c r="V348" s="98"/>
      <c r="W348" s="99"/>
      <c r="X348" s="97"/>
      <c r="Y348" s="87"/>
      <c r="Z348" s="100"/>
      <c r="AA348" s="106">
        <f t="shared" si="140"/>
        <v>336</v>
      </c>
      <c r="AB348" s="549">
        <f t="shared" si="153"/>
        <v>0</v>
      </c>
      <c r="AC348" s="544">
        <f t="shared" si="141"/>
        <v>0</v>
      </c>
      <c r="AD348" s="174">
        <f t="shared" si="137"/>
        <v>0</v>
      </c>
      <c r="AE348" s="8"/>
      <c r="AF348" s="885" t="str">
        <f t="shared" si="142"/>
        <v xml:space="preserve"> </v>
      </c>
      <c r="AG348" s="40">
        <f t="shared" si="143"/>
        <v>0</v>
      </c>
      <c r="AH348" s="40">
        <f t="shared" si="144"/>
        <v>0</v>
      </c>
      <c r="AR348" s="40">
        <f t="shared" si="145"/>
        <v>0</v>
      </c>
      <c r="AS348" s="40">
        <f t="shared" si="146"/>
        <v>0</v>
      </c>
      <c r="AT348" s="40">
        <f t="shared" si="147"/>
        <v>0</v>
      </c>
      <c r="AU348" s="40">
        <f t="shared" si="148"/>
        <v>0</v>
      </c>
      <c r="AX348" s="279">
        <f t="shared" si="149"/>
        <v>0</v>
      </c>
      <c r="AY348" s="279">
        <f t="shared" si="150"/>
        <v>0</v>
      </c>
      <c r="AZ348" s="40">
        <f t="shared" si="138"/>
        <v>0</v>
      </c>
      <c r="BB348" s="40">
        <f t="shared" si="154"/>
        <v>0</v>
      </c>
      <c r="BC348" s="397">
        <f t="shared" si="155"/>
        <v>0</v>
      </c>
      <c r="BD348" s="105">
        <f t="shared" si="151"/>
        <v>0</v>
      </c>
      <c r="BE348" s="105">
        <f t="shared" si="156"/>
        <v>0</v>
      </c>
      <c r="BF348" s="742">
        <f t="shared" si="139"/>
        <v>0</v>
      </c>
      <c r="BG348" s="89"/>
      <c r="BH348" s="9"/>
      <c r="BJ348" s="40">
        <f t="shared" si="157"/>
        <v>0</v>
      </c>
      <c r="BK348" s="40">
        <f t="shared" si="158"/>
        <v>1</v>
      </c>
      <c r="BL348" s="40">
        <f t="shared" si="159"/>
        <v>0</v>
      </c>
      <c r="BM348" s="40">
        <f t="shared" si="160"/>
        <v>0</v>
      </c>
      <c r="BN348" s="40">
        <f t="shared" si="161"/>
        <v>0</v>
      </c>
    </row>
    <row r="349" spans="1:66" x14ac:dyDescent="0.25">
      <c r="A349" s="379"/>
      <c r="B349" s="936"/>
      <c r="C349" s="272"/>
      <c r="D349" s="868"/>
      <c r="E349" s="873" t="str">
        <f t="shared" si="152"/>
        <v xml:space="preserve"> </v>
      </c>
      <c r="F349" s="130">
        <f t="shared" si="135"/>
        <v>0</v>
      </c>
      <c r="G349" s="128">
        <f t="shared" si="136"/>
        <v>337</v>
      </c>
      <c r="H349" s="127"/>
      <c r="I349" s="321"/>
      <c r="J349" s="97"/>
      <c r="K349" s="323"/>
      <c r="L349" s="322"/>
      <c r="M349" s="50"/>
      <c r="N349" s="87"/>
      <c r="O349" s="324"/>
      <c r="P349" s="98"/>
      <c r="Q349" s="98"/>
      <c r="R349" s="114"/>
      <c r="S349" s="753"/>
      <c r="T349" s="98"/>
      <c r="U349" s="98"/>
      <c r="V349" s="98"/>
      <c r="W349" s="99"/>
      <c r="X349" s="97"/>
      <c r="Y349" s="87"/>
      <c r="Z349" s="100"/>
      <c r="AA349" s="106">
        <f t="shared" si="140"/>
        <v>337</v>
      </c>
      <c r="AB349" s="549">
        <f t="shared" si="153"/>
        <v>0</v>
      </c>
      <c r="AC349" s="544">
        <f t="shared" si="141"/>
        <v>0</v>
      </c>
      <c r="AD349" s="174">
        <f t="shared" si="137"/>
        <v>0</v>
      </c>
      <c r="AE349" s="8"/>
      <c r="AF349" s="885" t="str">
        <f t="shared" si="142"/>
        <v xml:space="preserve"> </v>
      </c>
      <c r="AG349" s="40">
        <f t="shared" si="143"/>
        <v>0</v>
      </c>
      <c r="AH349" s="40">
        <f t="shared" si="144"/>
        <v>0</v>
      </c>
      <c r="AR349" s="40">
        <f t="shared" si="145"/>
        <v>0</v>
      </c>
      <c r="AS349" s="40">
        <f t="shared" si="146"/>
        <v>0</v>
      </c>
      <c r="AT349" s="40">
        <f t="shared" si="147"/>
        <v>0</v>
      </c>
      <c r="AU349" s="40">
        <f t="shared" si="148"/>
        <v>0</v>
      </c>
      <c r="AX349" s="279">
        <f t="shared" si="149"/>
        <v>0</v>
      </c>
      <c r="AY349" s="279">
        <f t="shared" si="150"/>
        <v>0</v>
      </c>
      <c r="AZ349" s="40">
        <f t="shared" si="138"/>
        <v>0</v>
      </c>
      <c r="BB349" s="40">
        <f t="shared" si="154"/>
        <v>0</v>
      </c>
      <c r="BC349" s="397">
        <f t="shared" si="155"/>
        <v>0</v>
      </c>
      <c r="BD349" s="105">
        <f t="shared" si="151"/>
        <v>0</v>
      </c>
      <c r="BE349" s="105">
        <f t="shared" si="156"/>
        <v>0</v>
      </c>
      <c r="BF349" s="742">
        <f t="shared" si="139"/>
        <v>0</v>
      </c>
      <c r="BG349" s="89"/>
      <c r="BH349" s="9"/>
      <c r="BJ349" s="40">
        <f t="shared" si="157"/>
        <v>0</v>
      </c>
      <c r="BK349" s="40">
        <f t="shared" si="158"/>
        <v>1</v>
      </c>
      <c r="BL349" s="40">
        <f t="shared" si="159"/>
        <v>0</v>
      </c>
      <c r="BM349" s="40">
        <f t="shared" si="160"/>
        <v>0</v>
      </c>
      <c r="BN349" s="40">
        <f t="shared" si="161"/>
        <v>0</v>
      </c>
    </row>
    <row r="350" spans="1:66" x14ac:dyDescent="0.25">
      <c r="A350" s="379"/>
      <c r="B350" s="936"/>
      <c r="C350" s="272"/>
      <c r="D350" s="868"/>
      <c r="E350" s="873" t="str">
        <f t="shared" si="152"/>
        <v xml:space="preserve"> </v>
      </c>
      <c r="F350" s="130">
        <f t="shared" si="135"/>
        <v>0</v>
      </c>
      <c r="G350" s="128">
        <f t="shared" si="136"/>
        <v>338</v>
      </c>
      <c r="H350" s="127"/>
      <c r="I350" s="321"/>
      <c r="J350" s="97"/>
      <c r="K350" s="323"/>
      <c r="L350" s="322"/>
      <c r="M350" s="50"/>
      <c r="N350" s="87"/>
      <c r="O350" s="324"/>
      <c r="P350" s="98"/>
      <c r="Q350" s="98"/>
      <c r="R350" s="114"/>
      <c r="S350" s="753"/>
      <c r="T350" s="98"/>
      <c r="U350" s="98"/>
      <c r="V350" s="98"/>
      <c r="W350" s="99"/>
      <c r="X350" s="97"/>
      <c r="Y350" s="87"/>
      <c r="Z350" s="100"/>
      <c r="AA350" s="106">
        <f t="shared" si="140"/>
        <v>338</v>
      </c>
      <c r="AB350" s="549">
        <f t="shared" si="153"/>
        <v>0</v>
      </c>
      <c r="AC350" s="544">
        <f t="shared" si="141"/>
        <v>0</v>
      </c>
      <c r="AD350" s="174">
        <f t="shared" si="137"/>
        <v>0</v>
      </c>
      <c r="AE350" s="8"/>
      <c r="AF350" s="885" t="str">
        <f t="shared" si="142"/>
        <v xml:space="preserve"> </v>
      </c>
      <c r="AG350" s="40">
        <f t="shared" si="143"/>
        <v>0</v>
      </c>
      <c r="AH350" s="40">
        <f t="shared" si="144"/>
        <v>0</v>
      </c>
      <c r="AR350" s="40">
        <f t="shared" si="145"/>
        <v>0</v>
      </c>
      <c r="AS350" s="40">
        <f t="shared" si="146"/>
        <v>0</v>
      </c>
      <c r="AT350" s="40">
        <f t="shared" si="147"/>
        <v>0</v>
      </c>
      <c r="AU350" s="40">
        <f t="shared" si="148"/>
        <v>0</v>
      </c>
      <c r="AX350" s="279">
        <f t="shared" si="149"/>
        <v>0</v>
      </c>
      <c r="AY350" s="279">
        <f t="shared" si="150"/>
        <v>0</v>
      </c>
      <c r="AZ350" s="40">
        <f t="shared" si="138"/>
        <v>0</v>
      </c>
      <c r="BB350" s="40">
        <f t="shared" si="154"/>
        <v>0</v>
      </c>
      <c r="BC350" s="397">
        <f t="shared" si="155"/>
        <v>0</v>
      </c>
      <c r="BD350" s="105">
        <f t="shared" si="151"/>
        <v>0</v>
      </c>
      <c r="BE350" s="105">
        <f t="shared" si="156"/>
        <v>0</v>
      </c>
      <c r="BF350" s="742">
        <f t="shared" si="139"/>
        <v>0</v>
      </c>
      <c r="BG350" s="89"/>
      <c r="BH350" s="9"/>
      <c r="BJ350" s="40">
        <f t="shared" si="157"/>
        <v>0</v>
      </c>
      <c r="BK350" s="40">
        <f t="shared" si="158"/>
        <v>1</v>
      </c>
      <c r="BL350" s="40">
        <f t="shared" si="159"/>
        <v>0</v>
      </c>
      <c r="BM350" s="40">
        <f t="shared" si="160"/>
        <v>0</v>
      </c>
      <c r="BN350" s="40">
        <f t="shared" si="161"/>
        <v>0</v>
      </c>
    </row>
    <row r="351" spans="1:66" x14ac:dyDescent="0.25">
      <c r="A351" s="379"/>
      <c r="B351" s="936"/>
      <c r="C351" s="272"/>
      <c r="D351" s="868"/>
      <c r="E351" s="873" t="str">
        <f t="shared" si="152"/>
        <v xml:space="preserve"> </v>
      </c>
      <c r="F351" s="130">
        <f t="shared" si="135"/>
        <v>0</v>
      </c>
      <c r="G351" s="128">
        <f t="shared" si="136"/>
        <v>339</v>
      </c>
      <c r="H351" s="127"/>
      <c r="I351" s="321"/>
      <c r="J351" s="97"/>
      <c r="K351" s="323"/>
      <c r="L351" s="322"/>
      <c r="M351" s="50"/>
      <c r="N351" s="87"/>
      <c r="O351" s="324"/>
      <c r="P351" s="98"/>
      <c r="Q351" s="98"/>
      <c r="R351" s="114"/>
      <c r="S351" s="753"/>
      <c r="T351" s="98"/>
      <c r="U351" s="98"/>
      <c r="V351" s="98"/>
      <c r="W351" s="99"/>
      <c r="X351" s="97"/>
      <c r="Y351" s="87"/>
      <c r="Z351" s="100"/>
      <c r="AA351" s="106">
        <f t="shared" si="140"/>
        <v>339</v>
      </c>
      <c r="AB351" s="549">
        <f t="shared" si="153"/>
        <v>0</v>
      </c>
      <c r="AC351" s="544">
        <f t="shared" si="141"/>
        <v>0</v>
      </c>
      <c r="AD351" s="174">
        <f t="shared" si="137"/>
        <v>0</v>
      </c>
      <c r="AE351" s="8"/>
      <c r="AF351" s="885" t="str">
        <f t="shared" si="142"/>
        <v xml:space="preserve"> </v>
      </c>
      <c r="AG351" s="40">
        <f t="shared" si="143"/>
        <v>0</v>
      </c>
      <c r="AH351" s="40">
        <f t="shared" si="144"/>
        <v>0</v>
      </c>
      <c r="AR351" s="40">
        <f t="shared" si="145"/>
        <v>0</v>
      </c>
      <c r="AS351" s="40">
        <f t="shared" si="146"/>
        <v>0</v>
      </c>
      <c r="AT351" s="40">
        <f t="shared" si="147"/>
        <v>0</v>
      </c>
      <c r="AU351" s="40">
        <f t="shared" si="148"/>
        <v>0</v>
      </c>
      <c r="AX351" s="279">
        <f t="shared" si="149"/>
        <v>0</v>
      </c>
      <c r="AY351" s="279">
        <f t="shared" si="150"/>
        <v>0</v>
      </c>
      <c r="AZ351" s="40">
        <f t="shared" si="138"/>
        <v>0</v>
      </c>
      <c r="BB351" s="40">
        <f t="shared" si="154"/>
        <v>0</v>
      </c>
      <c r="BC351" s="397">
        <f t="shared" si="155"/>
        <v>0</v>
      </c>
      <c r="BD351" s="105">
        <f t="shared" si="151"/>
        <v>0</v>
      </c>
      <c r="BE351" s="105">
        <f t="shared" si="156"/>
        <v>0</v>
      </c>
      <c r="BF351" s="742">
        <f t="shared" si="139"/>
        <v>0</v>
      </c>
      <c r="BG351" s="89"/>
      <c r="BH351" s="9"/>
      <c r="BJ351" s="40">
        <f t="shared" si="157"/>
        <v>0</v>
      </c>
      <c r="BK351" s="40">
        <f t="shared" si="158"/>
        <v>1</v>
      </c>
      <c r="BL351" s="40">
        <f t="shared" si="159"/>
        <v>0</v>
      </c>
      <c r="BM351" s="40">
        <f t="shared" si="160"/>
        <v>0</v>
      </c>
      <c r="BN351" s="40">
        <f t="shared" si="161"/>
        <v>0</v>
      </c>
    </row>
    <row r="352" spans="1:66" x14ac:dyDescent="0.25">
      <c r="A352" s="379"/>
      <c r="B352" s="936"/>
      <c r="C352" s="272"/>
      <c r="D352" s="868"/>
      <c r="E352" s="873" t="str">
        <f t="shared" si="152"/>
        <v xml:space="preserve"> </v>
      </c>
      <c r="F352" s="130">
        <f t="shared" si="135"/>
        <v>0</v>
      </c>
      <c r="G352" s="128">
        <f t="shared" si="136"/>
        <v>340</v>
      </c>
      <c r="H352" s="127"/>
      <c r="I352" s="321"/>
      <c r="J352" s="97"/>
      <c r="K352" s="323"/>
      <c r="L352" s="322"/>
      <c r="M352" s="50"/>
      <c r="N352" s="87"/>
      <c r="O352" s="324"/>
      <c r="P352" s="98"/>
      <c r="Q352" s="98"/>
      <c r="R352" s="114"/>
      <c r="S352" s="753"/>
      <c r="T352" s="98"/>
      <c r="U352" s="98"/>
      <c r="V352" s="98"/>
      <c r="W352" s="99"/>
      <c r="X352" s="97"/>
      <c r="Y352" s="87"/>
      <c r="Z352" s="100"/>
      <c r="AA352" s="106">
        <f t="shared" si="140"/>
        <v>340</v>
      </c>
      <c r="AB352" s="549">
        <f t="shared" si="153"/>
        <v>0</v>
      </c>
      <c r="AC352" s="544">
        <f t="shared" si="141"/>
        <v>0</v>
      </c>
      <c r="AD352" s="174">
        <f t="shared" si="137"/>
        <v>0</v>
      </c>
      <c r="AE352" s="8"/>
      <c r="AF352" s="885" t="str">
        <f t="shared" si="142"/>
        <v xml:space="preserve"> </v>
      </c>
      <c r="AG352" s="40">
        <f t="shared" si="143"/>
        <v>0</v>
      </c>
      <c r="AH352" s="40">
        <f t="shared" si="144"/>
        <v>0</v>
      </c>
      <c r="AR352" s="40">
        <f t="shared" si="145"/>
        <v>0</v>
      </c>
      <c r="AS352" s="40">
        <f t="shared" si="146"/>
        <v>0</v>
      </c>
      <c r="AT352" s="40">
        <f t="shared" si="147"/>
        <v>0</v>
      </c>
      <c r="AU352" s="40">
        <f t="shared" si="148"/>
        <v>0</v>
      </c>
      <c r="AX352" s="279">
        <f t="shared" si="149"/>
        <v>0</v>
      </c>
      <c r="AY352" s="279">
        <f t="shared" si="150"/>
        <v>0</v>
      </c>
      <c r="AZ352" s="40">
        <f t="shared" si="138"/>
        <v>0</v>
      </c>
      <c r="BB352" s="40">
        <f t="shared" si="154"/>
        <v>0</v>
      </c>
      <c r="BC352" s="397">
        <f t="shared" si="155"/>
        <v>0</v>
      </c>
      <c r="BD352" s="105">
        <f t="shared" si="151"/>
        <v>0</v>
      </c>
      <c r="BE352" s="105">
        <f t="shared" si="156"/>
        <v>0</v>
      </c>
      <c r="BF352" s="742">
        <f t="shared" si="139"/>
        <v>0</v>
      </c>
      <c r="BG352" s="89"/>
      <c r="BH352" s="9"/>
      <c r="BJ352" s="40">
        <f t="shared" si="157"/>
        <v>0</v>
      </c>
      <c r="BK352" s="40">
        <f t="shared" si="158"/>
        <v>1</v>
      </c>
      <c r="BL352" s="40">
        <f t="shared" si="159"/>
        <v>0</v>
      </c>
      <c r="BM352" s="40">
        <f t="shared" si="160"/>
        <v>0</v>
      </c>
      <c r="BN352" s="40">
        <f t="shared" si="161"/>
        <v>0</v>
      </c>
    </row>
    <row r="353" spans="1:66" x14ac:dyDescent="0.25">
      <c r="A353" s="379"/>
      <c r="B353" s="936"/>
      <c r="C353" s="272"/>
      <c r="D353" s="868"/>
      <c r="E353" s="873" t="str">
        <f t="shared" si="152"/>
        <v xml:space="preserve"> </v>
      </c>
      <c r="F353" s="130">
        <f t="shared" si="135"/>
        <v>0</v>
      </c>
      <c r="G353" s="128">
        <f t="shared" si="136"/>
        <v>341</v>
      </c>
      <c r="H353" s="127"/>
      <c r="I353" s="321"/>
      <c r="J353" s="97"/>
      <c r="K353" s="323"/>
      <c r="L353" s="322"/>
      <c r="M353" s="50"/>
      <c r="N353" s="87"/>
      <c r="O353" s="324"/>
      <c r="P353" s="98"/>
      <c r="Q353" s="98"/>
      <c r="R353" s="114"/>
      <c r="S353" s="753"/>
      <c r="T353" s="98"/>
      <c r="U353" s="98"/>
      <c r="V353" s="98"/>
      <c r="W353" s="99"/>
      <c r="X353" s="97"/>
      <c r="Y353" s="87"/>
      <c r="Z353" s="100"/>
      <c r="AA353" s="106">
        <f t="shared" si="140"/>
        <v>341</v>
      </c>
      <c r="AB353" s="549">
        <f t="shared" si="153"/>
        <v>0</v>
      </c>
      <c r="AC353" s="544">
        <f t="shared" si="141"/>
        <v>0</v>
      </c>
      <c r="AD353" s="174">
        <f t="shared" si="137"/>
        <v>0</v>
      </c>
      <c r="AE353" s="8"/>
      <c r="AF353" s="885" t="str">
        <f t="shared" si="142"/>
        <v xml:space="preserve"> </v>
      </c>
      <c r="AG353" s="40">
        <f t="shared" si="143"/>
        <v>0</v>
      </c>
      <c r="AH353" s="40">
        <f t="shared" si="144"/>
        <v>0</v>
      </c>
      <c r="AR353" s="40">
        <f t="shared" si="145"/>
        <v>0</v>
      </c>
      <c r="AS353" s="40">
        <f t="shared" si="146"/>
        <v>0</v>
      </c>
      <c r="AT353" s="40">
        <f t="shared" si="147"/>
        <v>0</v>
      </c>
      <c r="AU353" s="40">
        <f t="shared" si="148"/>
        <v>0</v>
      </c>
      <c r="AX353" s="279">
        <f t="shared" si="149"/>
        <v>0</v>
      </c>
      <c r="AY353" s="279">
        <f t="shared" si="150"/>
        <v>0</v>
      </c>
      <c r="AZ353" s="40">
        <f t="shared" si="138"/>
        <v>0</v>
      </c>
      <c r="BB353" s="40">
        <f t="shared" si="154"/>
        <v>0</v>
      </c>
      <c r="BC353" s="397">
        <f t="shared" si="155"/>
        <v>0</v>
      </c>
      <c r="BD353" s="105">
        <f t="shared" si="151"/>
        <v>0</v>
      </c>
      <c r="BE353" s="105">
        <f t="shared" si="156"/>
        <v>0</v>
      </c>
      <c r="BF353" s="742">
        <f t="shared" si="139"/>
        <v>0</v>
      </c>
      <c r="BG353" s="89"/>
      <c r="BH353" s="9"/>
      <c r="BJ353" s="40">
        <f t="shared" si="157"/>
        <v>0</v>
      </c>
      <c r="BK353" s="40">
        <f t="shared" si="158"/>
        <v>1</v>
      </c>
      <c r="BL353" s="40">
        <f t="shared" si="159"/>
        <v>0</v>
      </c>
      <c r="BM353" s="40">
        <f t="shared" si="160"/>
        <v>0</v>
      </c>
      <c r="BN353" s="40">
        <f t="shared" si="161"/>
        <v>0</v>
      </c>
    </row>
    <row r="354" spans="1:66" x14ac:dyDescent="0.25">
      <c r="A354" s="379"/>
      <c r="B354" s="936"/>
      <c r="C354" s="272"/>
      <c r="D354" s="868"/>
      <c r="E354" s="873" t="str">
        <f t="shared" si="152"/>
        <v xml:space="preserve"> </v>
      </c>
      <c r="F354" s="130">
        <f t="shared" si="135"/>
        <v>0</v>
      </c>
      <c r="G354" s="128">
        <f t="shared" si="136"/>
        <v>342</v>
      </c>
      <c r="H354" s="127"/>
      <c r="I354" s="321"/>
      <c r="J354" s="97"/>
      <c r="K354" s="323"/>
      <c r="L354" s="322"/>
      <c r="M354" s="50"/>
      <c r="N354" s="87"/>
      <c r="O354" s="324"/>
      <c r="P354" s="98"/>
      <c r="Q354" s="98"/>
      <c r="R354" s="114"/>
      <c r="S354" s="753"/>
      <c r="T354" s="98"/>
      <c r="U354" s="98"/>
      <c r="V354" s="98"/>
      <c r="W354" s="99"/>
      <c r="X354" s="97"/>
      <c r="Y354" s="87"/>
      <c r="Z354" s="100"/>
      <c r="AA354" s="106">
        <f t="shared" si="140"/>
        <v>342</v>
      </c>
      <c r="AB354" s="549">
        <f t="shared" si="153"/>
        <v>0</v>
      </c>
      <c r="AC354" s="544">
        <f t="shared" si="141"/>
        <v>0</v>
      </c>
      <c r="AD354" s="174">
        <f t="shared" si="137"/>
        <v>0</v>
      </c>
      <c r="AE354" s="8"/>
      <c r="AF354" s="885" t="str">
        <f t="shared" si="142"/>
        <v xml:space="preserve"> </v>
      </c>
      <c r="AG354" s="40">
        <f t="shared" si="143"/>
        <v>0</v>
      </c>
      <c r="AH354" s="40">
        <f t="shared" si="144"/>
        <v>0</v>
      </c>
      <c r="AR354" s="40">
        <f t="shared" si="145"/>
        <v>0</v>
      </c>
      <c r="AS354" s="40">
        <f t="shared" si="146"/>
        <v>0</v>
      </c>
      <c r="AT354" s="40">
        <f t="shared" si="147"/>
        <v>0</v>
      </c>
      <c r="AU354" s="40">
        <f t="shared" si="148"/>
        <v>0</v>
      </c>
      <c r="AX354" s="279">
        <f t="shared" si="149"/>
        <v>0</v>
      </c>
      <c r="AY354" s="279">
        <f t="shared" si="150"/>
        <v>0</v>
      </c>
      <c r="AZ354" s="40">
        <f t="shared" si="138"/>
        <v>0</v>
      </c>
      <c r="BB354" s="40">
        <f t="shared" si="154"/>
        <v>0</v>
      </c>
      <c r="BC354" s="397">
        <f t="shared" si="155"/>
        <v>0</v>
      </c>
      <c r="BD354" s="105">
        <f t="shared" si="151"/>
        <v>0</v>
      </c>
      <c r="BE354" s="105">
        <f t="shared" si="156"/>
        <v>0</v>
      </c>
      <c r="BF354" s="742">
        <f t="shared" si="139"/>
        <v>0</v>
      </c>
      <c r="BG354" s="89"/>
      <c r="BH354" s="9"/>
      <c r="BJ354" s="40">
        <f t="shared" si="157"/>
        <v>0</v>
      </c>
      <c r="BK354" s="40">
        <f t="shared" si="158"/>
        <v>1</v>
      </c>
      <c r="BL354" s="40">
        <f t="shared" si="159"/>
        <v>0</v>
      </c>
      <c r="BM354" s="40">
        <f t="shared" si="160"/>
        <v>0</v>
      </c>
      <c r="BN354" s="40">
        <f t="shared" si="161"/>
        <v>0</v>
      </c>
    </row>
    <row r="355" spans="1:66" x14ac:dyDescent="0.25">
      <c r="A355" s="379"/>
      <c r="B355" s="936"/>
      <c r="C355" s="272"/>
      <c r="D355" s="868"/>
      <c r="E355" s="873" t="str">
        <f t="shared" si="152"/>
        <v xml:space="preserve"> </v>
      </c>
      <c r="F355" s="130">
        <f t="shared" si="135"/>
        <v>0</v>
      </c>
      <c r="G355" s="128">
        <f t="shared" si="136"/>
        <v>343</v>
      </c>
      <c r="H355" s="127"/>
      <c r="I355" s="321"/>
      <c r="J355" s="97"/>
      <c r="K355" s="323"/>
      <c r="L355" s="322"/>
      <c r="M355" s="50"/>
      <c r="N355" s="87"/>
      <c r="O355" s="324"/>
      <c r="P355" s="98"/>
      <c r="Q355" s="98"/>
      <c r="R355" s="114"/>
      <c r="S355" s="753"/>
      <c r="T355" s="98"/>
      <c r="U355" s="98"/>
      <c r="V355" s="98"/>
      <c r="W355" s="99"/>
      <c r="X355" s="97"/>
      <c r="Y355" s="87"/>
      <c r="Z355" s="100"/>
      <c r="AA355" s="106">
        <f t="shared" si="140"/>
        <v>343</v>
      </c>
      <c r="AB355" s="549">
        <f t="shared" si="153"/>
        <v>0</v>
      </c>
      <c r="AC355" s="544">
        <f t="shared" si="141"/>
        <v>0</v>
      </c>
      <c r="AD355" s="174">
        <f t="shared" si="137"/>
        <v>0</v>
      </c>
      <c r="AE355" s="8"/>
      <c r="AF355" s="885" t="str">
        <f t="shared" si="142"/>
        <v xml:space="preserve"> </v>
      </c>
      <c r="AG355" s="40">
        <f t="shared" si="143"/>
        <v>0</v>
      </c>
      <c r="AH355" s="40">
        <f t="shared" si="144"/>
        <v>0</v>
      </c>
      <c r="AR355" s="40">
        <f t="shared" si="145"/>
        <v>0</v>
      </c>
      <c r="AS355" s="40">
        <f t="shared" si="146"/>
        <v>0</v>
      </c>
      <c r="AT355" s="40">
        <f t="shared" si="147"/>
        <v>0</v>
      </c>
      <c r="AU355" s="40">
        <f t="shared" si="148"/>
        <v>0</v>
      </c>
      <c r="AX355" s="279">
        <f t="shared" si="149"/>
        <v>0</v>
      </c>
      <c r="AY355" s="279">
        <f t="shared" si="150"/>
        <v>0</v>
      </c>
      <c r="AZ355" s="40">
        <f t="shared" si="138"/>
        <v>0</v>
      </c>
      <c r="BB355" s="40">
        <f t="shared" si="154"/>
        <v>0</v>
      </c>
      <c r="BC355" s="397">
        <f t="shared" si="155"/>
        <v>0</v>
      </c>
      <c r="BD355" s="105">
        <f t="shared" si="151"/>
        <v>0</v>
      </c>
      <c r="BE355" s="105">
        <f t="shared" si="156"/>
        <v>0</v>
      </c>
      <c r="BF355" s="742">
        <f t="shared" si="139"/>
        <v>0</v>
      </c>
      <c r="BG355" s="89"/>
      <c r="BH355" s="9"/>
      <c r="BJ355" s="40">
        <f t="shared" si="157"/>
        <v>0</v>
      </c>
      <c r="BK355" s="40">
        <f t="shared" si="158"/>
        <v>1</v>
      </c>
      <c r="BL355" s="40">
        <f t="shared" si="159"/>
        <v>0</v>
      </c>
      <c r="BM355" s="40">
        <f t="shared" si="160"/>
        <v>0</v>
      </c>
      <c r="BN355" s="40">
        <f t="shared" si="161"/>
        <v>0</v>
      </c>
    </row>
    <row r="356" spans="1:66" x14ac:dyDescent="0.25">
      <c r="A356" s="379"/>
      <c r="B356" s="936"/>
      <c r="C356" s="272"/>
      <c r="D356" s="868"/>
      <c r="E356" s="873" t="str">
        <f t="shared" si="152"/>
        <v xml:space="preserve"> </v>
      </c>
      <c r="F356" s="130">
        <f t="shared" si="135"/>
        <v>0</v>
      </c>
      <c r="G356" s="128">
        <f t="shared" si="136"/>
        <v>344</v>
      </c>
      <c r="H356" s="127"/>
      <c r="I356" s="321"/>
      <c r="J356" s="97"/>
      <c r="K356" s="323"/>
      <c r="L356" s="322"/>
      <c r="M356" s="50"/>
      <c r="N356" s="87"/>
      <c r="O356" s="324"/>
      <c r="P356" s="98"/>
      <c r="Q356" s="98"/>
      <c r="R356" s="114"/>
      <c r="S356" s="753"/>
      <c r="T356" s="98"/>
      <c r="U356" s="98"/>
      <c r="V356" s="98"/>
      <c r="W356" s="99"/>
      <c r="X356" s="97"/>
      <c r="Y356" s="87"/>
      <c r="Z356" s="100"/>
      <c r="AA356" s="106">
        <f t="shared" si="140"/>
        <v>344</v>
      </c>
      <c r="AB356" s="549">
        <f t="shared" si="153"/>
        <v>0</v>
      </c>
      <c r="AC356" s="544">
        <f t="shared" si="141"/>
        <v>0</v>
      </c>
      <c r="AD356" s="174">
        <f t="shared" si="137"/>
        <v>0</v>
      </c>
      <c r="AE356" s="8"/>
      <c r="AF356" s="885" t="str">
        <f t="shared" si="142"/>
        <v xml:space="preserve"> </v>
      </c>
      <c r="AG356" s="40">
        <f t="shared" si="143"/>
        <v>0</v>
      </c>
      <c r="AH356" s="40">
        <f t="shared" si="144"/>
        <v>0</v>
      </c>
      <c r="AR356" s="40">
        <f t="shared" si="145"/>
        <v>0</v>
      </c>
      <c r="AS356" s="40">
        <f t="shared" si="146"/>
        <v>0</v>
      </c>
      <c r="AT356" s="40">
        <f t="shared" si="147"/>
        <v>0</v>
      </c>
      <c r="AU356" s="40">
        <f t="shared" si="148"/>
        <v>0</v>
      </c>
      <c r="AX356" s="279">
        <f t="shared" si="149"/>
        <v>0</v>
      </c>
      <c r="AY356" s="279">
        <f t="shared" si="150"/>
        <v>0</v>
      </c>
      <c r="AZ356" s="40">
        <f t="shared" si="138"/>
        <v>0</v>
      </c>
      <c r="BB356" s="40">
        <f t="shared" si="154"/>
        <v>0</v>
      </c>
      <c r="BC356" s="397">
        <f t="shared" si="155"/>
        <v>0</v>
      </c>
      <c r="BD356" s="105">
        <f t="shared" si="151"/>
        <v>0</v>
      </c>
      <c r="BE356" s="105">
        <f t="shared" si="156"/>
        <v>0</v>
      </c>
      <c r="BF356" s="742">
        <f t="shared" si="139"/>
        <v>0</v>
      </c>
      <c r="BG356" s="89"/>
      <c r="BH356" s="9"/>
      <c r="BJ356" s="40">
        <f t="shared" si="157"/>
        <v>0</v>
      </c>
      <c r="BK356" s="40">
        <f t="shared" si="158"/>
        <v>1</v>
      </c>
      <c r="BL356" s="40">
        <f t="shared" si="159"/>
        <v>0</v>
      </c>
      <c r="BM356" s="40">
        <f t="shared" si="160"/>
        <v>0</v>
      </c>
      <c r="BN356" s="40">
        <f t="shared" si="161"/>
        <v>0</v>
      </c>
    </row>
    <row r="357" spans="1:66" x14ac:dyDescent="0.25">
      <c r="A357" s="379"/>
      <c r="B357" s="936"/>
      <c r="C357" s="272"/>
      <c r="D357" s="868"/>
      <c r="E357" s="873" t="str">
        <f t="shared" si="152"/>
        <v xml:space="preserve"> </v>
      </c>
      <c r="F357" s="130">
        <f t="shared" si="135"/>
        <v>0</v>
      </c>
      <c r="G357" s="128">
        <f t="shared" si="136"/>
        <v>345</v>
      </c>
      <c r="H357" s="127"/>
      <c r="I357" s="321"/>
      <c r="J357" s="97"/>
      <c r="K357" s="323"/>
      <c r="L357" s="322"/>
      <c r="M357" s="50"/>
      <c r="N357" s="87"/>
      <c r="O357" s="324"/>
      <c r="P357" s="98"/>
      <c r="Q357" s="98"/>
      <c r="R357" s="114"/>
      <c r="S357" s="753"/>
      <c r="T357" s="98"/>
      <c r="U357" s="98"/>
      <c r="V357" s="98"/>
      <c r="W357" s="99"/>
      <c r="X357" s="97"/>
      <c r="Y357" s="87"/>
      <c r="Z357" s="100"/>
      <c r="AA357" s="106">
        <f t="shared" si="140"/>
        <v>345</v>
      </c>
      <c r="AB357" s="549">
        <f t="shared" si="153"/>
        <v>0</v>
      </c>
      <c r="AC357" s="544">
        <f t="shared" si="141"/>
        <v>0</v>
      </c>
      <c r="AD357" s="174">
        <f t="shared" si="137"/>
        <v>0</v>
      </c>
      <c r="AE357" s="8"/>
      <c r="AF357" s="885" t="str">
        <f t="shared" si="142"/>
        <v xml:space="preserve"> </v>
      </c>
      <c r="AG357" s="40">
        <f t="shared" si="143"/>
        <v>0</v>
      </c>
      <c r="AH357" s="40">
        <f t="shared" si="144"/>
        <v>0</v>
      </c>
      <c r="AR357" s="40">
        <f t="shared" si="145"/>
        <v>0</v>
      </c>
      <c r="AS357" s="40">
        <f t="shared" si="146"/>
        <v>0</v>
      </c>
      <c r="AT357" s="40">
        <f t="shared" si="147"/>
        <v>0</v>
      </c>
      <c r="AU357" s="40">
        <f t="shared" si="148"/>
        <v>0</v>
      </c>
      <c r="AX357" s="279">
        <f t="shared" si="149"/>
        <v>0</v>
      </c>
      <c r="AY357" s="279">
        <f t="shared" si="150"/>
        <v>0</v>
      </c>
      <c r="AZ357" s="40">
        <f t="shared" si="138"/>
        <v>0</v>
      </c>
      <c r="BB357" s="40">
        <f t="shared" si="154"/>
        <v>0</v>
      </c>
      <c r="BC357" s="397">
        <f t="shared" si="155"/>
        <v>0</v>
      </c>
      <c r="BD357" s="105">
        <f t="shared" si="151"/>
        <v>0</v>
      </c>
      <c r="BE357" s="105">
        <f t="shared" si="156"/>
        <v>0</v>
      </c>
      <c r="BF357" s="742">
        <f t="shared" si="139"/>
        <v>0</v>
      </c>
      <c r="BG357" s="89"/>
      <c r="BH357" s="9"/>
      <c r="BJ357" s="40">
        <f t="shared" si="157"/>
        <v>0</v>
      </c>
      <c r="BK357" s="40">
        <f t="shared" si="158"/>
        <v>1</v>
      </c>
      <c r="BL357" s="40">
        <f t="shared" si="159"/>
        <v>0</v>
      </c>
      <c r="BM357" s="40">
        <f t="shared" si="160"/>
        <v>0</v>
      </c>
      <c r="BN357" s="40">
        <f t="shared" si="161"/>
        <v>0</v>
      </c>
    </row>
    <row r="358" spans="1:66" x14ac:dyDescent="0.25">
      <c r="A358" s="379"/>
      <c r="B358" s="936"/>
      <c r="C358" s="272"/>
      <c r="D358" s="868"/>
      <c r="E358" s="873" t="str">
        <f t="shared" si="152"/>
        <v xml:space="preserve"> </v>
      </c>
      <c r="F358" s="130">
        <f t="shared" si="135"/>
        <v>0</v>
      </c>
      <c r="G358" s="128">
        <f t="shared" si="136"/>
        <v>346</v>
      </c>
      <c r="H358" s="127"/>
      <c r="I358" s="321"/>
      <c r="J358" s="97"/>
      <c r="K358" s="323"/>
      <c r="L358" s="322"/>
      <c r="M358" s="50"/>
      <c r="N358" s="87"/>
      <c r="O358" s="324"/>
      <c r="P358" s="98"/>
      <c r="Q358" s="98"/>
      <c r="R358" s="114"/>
      <c r="S358" s="753"/>
      <c r="T358" s="98"/>
      <c r="U358" s="98"/>
      <c r="V358" s="98"/>
      <c r="W358" s="99"/>
      <c r="X358" s="97"/>
      <c r="Y358" s="87"/>
      <c r="Z358" s="100"/>
      <c r="AA358" s="106">
        <f t="shared" si="140"/>
        <v>346</v>
      </c>
      <c r="AB358" s="549">
        <f t="shared" si="153"/>
        <v>0</v>
      </c>
      <c r="AC358" s="544">
        <f t="shared" si="141"/>
        <v>0</v>
      </c>
      <c r="AD358" s="174">
        <f t="shared" si="137"/>
        <v>0</v>
      </c>
      <c r="AE358" s="8"/>
      <c r="AF358" s="885" t="str">
        <f t="shared" si="142"/>
        <v xml:space="preserve"> </v>
      </c>
      <c r="AG358" s="40">
        <f t="shared" si="143"/>
        <v>0</v>
      </c>
      <c r="AH358" s="40">
        <f t="shared" si="144"/>
        <v>0</v>
      </c>
      <c r="AR358" s="40">
        <f t="shared" si="145"/>
        <v>0</v>
      </c>
      <c r="AS358" s="40">
        <f t="shared" si="146"/>
        <v>0</v>
      </c>
      <c r="AT358" s="40">
        <f t="shared" si="147"/>
        <v>0</v>
      </c>
      <c r="AU358" s="40">
        <f t="shared" si="148"/>
        <v>0</v>
      </c>
      <c r="AX358" s="279">
        <f t="shared" si="149"/>
        <v>0</v>
      </c>
      <c r="AY358" s="279">
        <f t="shared" si="150"/>
        <v>0</v>
      </c>
      <c r="AZ358" s="40">
        <f t="shared" si="138"/>
        <v>0</v>
      </c>
      <c r="BB358" s="40">
        <f t="shared" si="154"/>
        <v>0</v>
      </c>
      <c r="BC358" s="397">
        <f t="shared" si="155"/>
        <v>0</v>
      </c>
      <c r="BD358" s="105">
        <f t="shared" si="151"/>
        <v>0</v>
      </c>
      <c r="BE358" s="105">
        <f t="shared" si="156"/>
        <v>0</v>
      </c>
      <c r="BF358" s="742">
        <f t="shared" si="139"/>
        <v>0</v>
      </c>
      <c r="BG358" s="89"/>
      <c r="BH358" s="9"/>
      <c r="BJ358" s="40">
        <f t="shared" si="157"/>
        <v>0</v>
      </c>
      <c r="BK358" s="40">
        <f t="shared" si="158"/>
        <v>1</v>
      </c>
      <c r="BL358" s="40">
        <f t="shared" si="159"/>
        <v>0</v>
      </c>
      <c r="BM358" s="40">
        <f t="shared" si="160"/>
        <v>0</v>
      </c>
      <c r="BN358" s="40">
        <f t="shared" si="161"/>
        <v>0</v>
      </c>
    </row>
    <row r="359" spans="1:66" x14ac:dyDescent="0.25">
      <c r="A359" s="379"/>
      <c r="B359" s="936"/>
      <c r="C359" s="272"/>
      <c r="D359" s="868"/>
      <c r="E359" s="873" t="str">
        <f t="shared" si="152"/>
        <v xml:space="preserve"> </v>
      </c>
      <c r="F359" s="130">
        <f t="shared" si="135"/>
        <v>0</v>
      </c>
      <c r="G359" s="128">
        <f t="shared" si="136"/>
        <v>347</v>
      </c>
      <c r="H359" s="127"/>
      <c r="I359" s="321"/>
      <c r="J359" s="97"/>
      <c r="K359" s="323"/>
      <c r="L359" s="322"/>
      <c r="M359" s="50"/>
      <c r="N359" s="87"/>
      <c r="O359" s="324"/>
      <c r="P359" s="98"/>
      <c r="Q359" s="98"/>
      <c r="R359" s="114"/>
      <c r="S359" s="753"/>
      <c r="T359" s="98"/>
      <c r="U359" s="98"/>
      <c r="V359" s="98"/>
      <c r="W359" s="99"/>
      <c r="X359" s="97"/>
      <c r="Y359" s="87"/>
      <c r="Z359" s="100"/>
      <c r="AA359" s="106">
        <f t="shared" si="140"/>
        <v>347</v>
      </c>
      <c r="AB359" s="549">
        <f t="shared" si="153"/>
        <v>0</v>
      </c>
      <c r="AC359" s="544">
        <f t="shared" si="141"/>
        <v>0</v>
      </c>
      <c r="AD359" s="174">
        <f t="shared" si="137"/>
        <v>0</v>
      </c>
      <c r="AE359" s="8"/>
      <c r="AF359" s="885" t="str">
        <f t="shared" si="142"/>
        <v xml:space="preserve"> </v>
      </c>
      <c r="AG359" s="40">
        <f t="shared" si="143"/>
        <v>0</v>
      </c>
      <c r="AH359" s="40">
        <f t="shared" si="144"/>
        <v>0</v>
      </c>
      <c r="AR359" s="40">
        <f t="shared" si="145"/>
        <v>0</v>
      </c>
      <c r="AS359" s="40">
        <f t="shared" si="146"/>
        <v>0</v>
      </c>
      <c r="AT359" s="40">
        <f t="shared" si="147"/>
        <v>0</v>
      </c>
      <c r="AU359" s="40">
        <f t="shared" si="148"/>
        <v>0</v>
      </c>
      <c r="AX359" s="279">
        <f t="shared" si="149"/>
        <v>0</v>
      </c>
      <c r="AY359" s="279">
        <f t="shared" si="150"/>
        <v>0</v>
      </c>
      <c r="AZ359" s="40">
        <f t="shared" si="138"/>
        <v>0</v>
      </c>
      <c r="BB359" s="40">
        <f t="shared" si="154"/>
        <v>0</v>
      </c>
      <c r="BC359" s="397">
        <f t="shared" si="155"/>
        <v>0</v>
      </c>
      <c r="BD359" s="105">
        <f t="shared" si="151"/>
        <v>0</v>
      </c>
      <c r="BE359" s="105">
        <f t="shared" si="156"/>
        <v>0</v>
      </c>
      <c r="BF359" s="742">
        <f t="shared" si="139"/>
        <v>0</v>
      </c>
      <c r="BG359" s="89"/>
      <c r="BH359" s="9"/>
      <c r="BJ359" s="40">
        <f t="shared" si="157"/>
        <v>0</v>
      </c>
      <c r="BK359" s="40">
        <f t="shared" si="158"/>
        <v>1</v>
      </c>
      <c r="BL359" s="40">
        <f t="shared" si="159"/>
        <v>0</v>
      </c>
      <c r="BM359" s="40">
        <f t="shared" si="160"/>
        <v>0</v>
      </c>
      <c r="BN359" s="40">
        <f t="shared" si="161"/>
        <v>0</v>
      </c>
    </row>
    <row r="360" spans="1:66" x14ac:dyDescent="0.25">
      <c r="A360" s="379"/>
      <c r="B360" s="936"/>
      <c r="C360" s="272"/>
      <c r="D360" s="868"/>
      <c r="E360" s="873" t="str">
        <f t="shared" si="152"/>
        <v xml:space="preserve"> </v>
      </c>
      <c r="F360" s="130">
        <f t="shared" si="135"/>
        <v>0</v>
      </c>
      <c r="G360" s="128">
        <f t="shared" si="136"/>
        <v>348</v>
      </c>
      <c r="H360" s="127"/>
      <c r="I360" s="321"/>
      <c r="J360" s="97"/>
      <c r="K360" s="323"/>
      <c r="L360" s="322"/>
      <c r="M360" s="50"/>
      <c r="N360" s="87"/>
      <c r="O360" s="324"/>
      <c r="P360" s="98"/>
      <c r="Q360" s="98"/>
      <c r="R360" s="114"/>
      <c r="S360" s="753"/>
      <c r="T360" s="98"/>
      <c r="U360" s="98"/>
      <c r="V360" s="98"/>
      <c r="W360" s="99"/>
      <c r="X360" s="97"/>
      <c r="Y360" s="87"/>
      <c r="Z360" s="100"/>
      <c r="AA360" s="106">
        <f t="shared" si="140"/>
        <v>348</v>
      </c>
      <c r="AB360" s="549">
        <f t="shared" si="153"/>
        <v>0</v>
      </c>
      <c r="AC360" s="544">
        <f t="shared" si="141"/>
        <v>0</v>
      </c>
      <c r="AD360" s="174">
        <f t="shared" si="137"/>
        <v>0</v>
      </c>
      <c r="AE360" s="8"/>
      <c r="AF360" s="885" t="str">
        <f t="shared" si="142"/>
        <v xml:space="preserve"> </v>
      </c>
      <c r="AG360" s="40">
        <f t="shared" si="143"/>
        <v>0</v>
      </c>
      <c r="AH360" s="40">
        <f t="shared" si="144"/>
        <v>0</v>
      </c>
      <c r="AR360" s="40">
        <f t="shared" si="145"/>
        <v>0</v>
      </c>
      <c r="AS360" s="40">
        <f t="shared" si="146"/>
        <v>0</v>
      </c>
      <c r="AT360" s="40">
        <f t="shared" si="147"/>
        <v>0</v>
      </c>
      <c r="AU360" s="40">
        <f t="shared" si="148"/>
        <v>0</v>
      </c>
      <c r="AX360" s="279">
        <f t="shared" si="149"/>
        <v>0</v>
      </c>
      <c r="AY360" s="279">
        <f t="shared" si="150"/>
        <v>0</v>
      </c>
      <c r="AZ360" s="40">
        <f t="shared" si="138"/>
        <v>0</v>
      </c>
      <c r="BB360" s="40">
        <f t="shared" si="154"/>
        <v>0</v>
      </c>
      <c r="BC360" s="397">
        <f t="shared" si="155"/>
        <v>0</v>
      </c>
      <c r="BD360" s="105">
        <f t="shared" si="151"/>
        <v>0</v>
      </c>
      <c r="BE360" s="105">
        <f t="shared" si="156"/>
        <v>0</v>
      </c>
      <c r="BF360" s="742">
        <f t="shared" si="139"/>
        <v>0</v>
      </c>
      <c r="BG360" s="89"/>
      <c r="BH360" s="9"/>
      <c r="BJ360" s="40">
        <f t="shared" si="157"/>
        <v>0</v>
      </c>
      <c r="BK360" s="40">
        <f t="shared" si="158"/>
        <v>1</v>
      </c>
      <c r="BL360" s="40">
        <f t="shared" si="159"/>
        <v>0</v>
      </c>
      <c r="BM360" s="40">
        <f t="shared" si="160"/>
        <v>0</v>
      </c>
      <c r="BN360" s="40">
        <f t="shared" si="161"/>
        <v>0</v>
      </c>
    </row>
    <row r="361" spans="1:66" x14ac:dyDescent="0.25">
      <c r="A361" s="379"/>
      <c r="B361" s="936"/>
      <c r="C361" s="272"/>
      <c r="D361" s="868"/>
      <c r="E361" s="873" t="str">
        <f t="shared" si="152"/>
        <v xml:space="preserve"> </v>
      </c>
      <c r="F361" s="130">
        <f t="shared" si="135"/>
        <v>0</v>
      </c>
      <c r="G361" s="128">
        <f t="shared" si="136"/>
        <v>349</v>
      </c>
      <c r="H361" s="127"/>
      <c r="I361" s="321"/>
      <c r="J361" s="97"/>
      <c r="K361" s="323"/>
      <c r="L361" s="322"/>
      <c r="M361" s="50"/>
      <c r="N361" s="87"/>
      <c r="O361" s="324"/>
      <c r="P361" s="98"/>
      <c r="Q361" s="98"/>
      <c r="R361" s="114"/>
      <c r="S361" s="753"/>
      <c r="T361" s="98"/>
      <c r="U361" s="98"/>
      <c r="V361" s="98"/>
      <c r="W361" s="99"/>
      <c r="X361" s="97"/>
      <c r="Y361" s="87"/>
      <c r="Z361" s="100"/>
      <c r="AA361" s="106">
        <f t="shared" si="140"/>
        <v>349</v>
      </c>
      <c r="AB361" s="549">
        <f t="shared" si="153"/>
        <v>0</v>
      </c>
      <c r="AC361" s="544">
        <f t="shared" si="141"/>
        <v>0</v>
      </c>
      <c r="AD361" s="174">
        <f t="shared" si="137"/>
        <v>0</v>
      </c>
      <c r="AE361" s="8"/>
      <c r="AF361" s="885" t="str">
        <f t="shared" si="142"/>
        <v xml:space="preserve"> </v>
      </c>
      <c r="AG361" s="40">
        <f t="shared" si="143"/>
        <v>0</v>
      </c>
      <c r="AH361" s="40">
        <f t="shared" si="144"/>
        <v>0</v>
      </c>
      <c r="AR361" s="40">
        <f t="shared" si="145"/>
        <v>0</v>
      </c>
      <c r="AS361" s="40">
        <f t="shared" si="146"/>
        <v>0</v>
      </c>
      <c r="AT361" s="40">
        <f t="shared" si="147"/>
        <v>0</v>
      </c>
      <c r="AU361" s="40">
        <f t="shared" si="148"/>
        <v>0</v>
      </c>
      <c r="AX361" s="279">
        <f t="shared" si="149"/>
        <v>0</v>
      </c>
      <c r="AY361" s="279">
        <f t="shared" si="150"/>
        <v>0</v>
      </c>
      <c r="AZ361" s="40">
        <f t="shared" si="138"/>
        <v>0</v>
      </c>
      <c r="BB361" s="40">
        <f t="shared" si="154"/>
        <v>0</v>
      </c>
      <c r="BC361" s="397">
        <f t="shared" si="155"/>
        <v>0</v>
      </c>
      <c r="BD361" s="105">
        <f t="shared" si="151"/>
        <v>0</v>
      </c>
      <c r="BE361" s="105">
        <f t="shared" si="156"/>
        <v>0</v>
      </c>
      <c r="BF361" s="742">
        <f t="shared" si="139"/>
        <v>0</v>
      </c>
      <c r="BG361" s="89"/>
      <c r="BH361" s="9"/>
      <c r="BJ361" s="40">
        <f t="shared" si="157"/>
        <v>0</v>
      </c>
      <c r="BK361" s="40">
        <f t="shared" si="158"/>
        <v>1</v>
      </c>
      <c r="BL361" s="40">
        <f t="shared" si="159"/>
        <v>0</v>
      </c>
      <c r="BM361" s="40">
        <f t="shared" si="160"/>
        <v>0</v>
      </c>
      <c r="BN361" s="40">
        <f t="shared" si="161"/>
        <v>0</v>
      </c>
    </row>
    <row r="362" spans="1:66" x14ac:dyDescent="0.25">
      <c r="A362" s="379"/>
      <c r="B362" s="936"/>
      <c r="C362" s="272"/>
      <c r="D362" s="868"/>
      <c r="E362" s="873" t="str">
        <f t="shared" si="152"/>
        <v xml:space="preserve"> </v>
      </c>
      <c r="F362" s="130">
        <f t="shared" si="135"/>
        <v>0</v>
      </c>
      <c r="G362" s="128">
        <f t="shared" si="136"/>
        <v>350</v>
      </c>
      <c r="H362" s="127"/>
      <c r="I362" s="321"/>
      <c r="J362" s="97"/>
      <c r="K362" s="323"/>
      <c r="L362" s="322"/>
      <c r="M362" s="50"/>
      <c r="N362" s="87"/>
      <c r="O362" s="324"/>
      <c r="P362" s="98"/>
      <c r="Q362" s="98"/>
      <c r="R362" s="114"/>
      <c r="S362" s="753"/>
      <c r="T362" s="98"/>
      <c r="U362" s="98"/>
      <c r="V362" s="98"/>
      <c r="W362" s="99"/>
      <c r="X362" s="97"/>
      <c r="Y362" s="87"/>
      <c r="Z362" s="100"/>
      <c r="AA362" s="106">
        <f t="shared" si="140"/>
        <v>350</v>
      </c>
      <c r="AB362" s="549">
        <f t="shared" si="153"/>
        <v>0</v>
      </c>
      <c r="AC362" s="544">
        <f t="shared" si="141"/>
        <v>0</v>
      </c>
      <c r="AD362" s="174">
        <f t="shared" si="137"/>
        <v>0</v>
      </c>
      <c r="AE362" s="8"/>
      <c r="AF362" s="885" t="str">
        <f t="shared" si="142"/>
        <v xml:space="preserve"> </v>
      </c>
      <c r="AG362" s="40">
        <f t="shared" si="143"/>
        <v>0</v>
      </c>
      <c r="AH362" s="40">
        <f t="shared" si="144"/>
        <v>0</v>
      </c>
      <c r="AR362" s="40">
        <f t="shared" si="145"/>
        <v>0</v>
      </c>
      <c r="AS362" s="40">
        <f t="shared" si="146"/>
        <v>0</v>
      </c>
      <c r="AT362" s="40">
        <f t="shared" si="147"/>
        <v>0</v>
      </c>
      <c r="AU362" s="40">
        <f t="shared" si="148"/>
        <v>0</v>
      </c>
      <c r="AX362" s="279">
        <f t="shared" si="149"/>
        <v>0</v>
      </c>
      <c r="AY362" s="279">
        <f t="shared" si="150"/>
        <v>0</v>
      </c>
      <c r="AZ362" s="40">
        <f t="shared" si="138"/>
        <v>0</v>
      </c>
      <c r="BB362" s="40">
        <f t="shared" si="154"/>
        <v>0</v>
      </c>
      <c r="BC362" s="397">
        <f t="shared" si="155"/>
        <v>0</v>
      </c>
      <c r="BD362" s="105">
        <f t="shared" si="151"/>
        <v>0</v>
      </c>
      <c r="BE362" s="105">
        <f t="shared" si="156"/>
        <v>0</v>
      </c>
      <c r="BF362" s="742">
        <f t="shared" si="139"/>
        <v>0</v>
      </c>
      <c r="BG362" s="89"/>
      <c r="BH362" s="9"/>
      <c r="BJ362" s="40">
        <f t="shared" si="157"/>
        <v>0</v>
      </c>
      <c r="BK362" s="40">
        <f t="shared" si="158"/>
        <v>1</v>
      </c>
      <c r="BL362" s="40">
        <f t="shared" si="159"/>
        <v>0</v>
      </c>
      <c r="BM362" s="40">
        <f t="shared" si="160"/>
        <v>0</v>
      </c>
      <c r="BN362" s="40">
        <f t="shared" si="161"/>
        <v>0</v>
      </c>
    </row>
    <row r="363" spans="1:66" x14ac:dyDescent="0.25">
      <c r="A363" s="379"/>
      <c r="B363" s="936"/>
      <c r="C363" s="272"/>
      <c r="D363" s="868"/>
      <c r="E363" s="873" t="str">
        <f t="shared" si="152"/>
        <v xml:space="preserve"> </v>
      </c>
      <c r="F363" s="130">
        <f t="shared" si="135"/>
        <v>0</v>
      </c>
      <c r="G363" s="128">
        <f t="shared" si="136"/>
        <v>351</v>
      </c>
      <c r="H363" s="127"/>
      <c r="I363" s="321"/>
      <c r="J363" s="97"/>
      <c r="K363" s="323"/>
      <c r="L363" s="322"/>
      <c r="M363" s="50"/>
      <c r="N363" s="87"/>
      <c r="O363" s="324"/>
      <c r="P363" s="98"/>
      <c r="Q363" s="98"/>
      <c r="R363" s="114"/>
      <c r="S363" s="753"/>
      <c r="T363" s="98"/>
      <c r="U363" s="98"/>
      <c r="V363" s="98"/>
      <c r="W363" s="99"/>
      <c r="X363" s="97"/>
      <c r="Y363" s="87"/>
      <c r="Z363" s="100"/>
      <c r="AA363" s="106">
        <f t="shared" si="140"/>
        <v>351</v>
      </c>
      <c r="AB363" s="549">
        <f t="shared" si="153"/>
        <v>0</v>
      </c>
      <c r="AC363" s="544">
        <f t="shared" si="141"/>
        <v>0</v>
      </c>
      <c r="AD363" s="174">
        <f t="shared" si="137"/>
        <v>0</v>
      </c>
      <c r="AE363" s="8"/>
      <c r="AF363" s="885" t="str">
        <f t="shared" si="142"/>
        <v xml:space="preserve"> </v>
      </c>
      <c r="AG363" s="40">
        <f t="shared" si="143"/>
        <v>0</v>
      </c>
      <c r="AH363" s="40">
        <f t="shared" si="144"/>
        <v>0</v>
      </c>
      <c r="AR363" s="40">
        <f t="shared" si="145"/>
        <v>0</v>
      </c>
      <c r="AS363" s="40">
        <f t="shared" si="146"/>
        <v>0</v>
      </c>
      <c r="AT363" s="40">
        <f t="shared" si="147"/>
        <v>0</v>
      </c>
      <c r="AU363" s="40">
        <f t="shared" si="148"/>
        <v>0</v>
      </c>
      <c r="AX363" s="279">
        <f t="shared" si="149"/>
        <v>0</v>
      </c>
      <c r="AY363" s="279">
        <f t="shared" si="150"/>
        <v>0</v>
      </c>
      <c r="AZ363" s="40">
        <f t="shared" si="138"/>
        <v>0</v>
      </c>
      <c r="BB363" s="40">
        <f t="shared" si="154"/>
        <v>0</v>
      </c>
      <c r="BC363" s="397">
        <f t="shared" si="155"/>
        <v>0</v>
      </c>
      <c r="BD363" s="105">
        <f t="shared" si="151"/>
        <v>0</v>
      </c>
      <c r="BE363" s="105">
        <f t="shared" si="156"/>
        <v>0</v>
      </c>
      <c r="BF363" s="742">
        <f t="shared" si="139"/>
        <v>0</v>
      </c>
      <c r="BG363" s="89"/>
      <c r="BH363" s="9"/>
      <c r="BJ363" s="40">
        <f t="shared" si="157"/>
        <v>0</v>
      </c>
      <c r="BK363" s="40">
        <f t="shared" si="158"/>
        <v>1</v>
      </c>
      <c r="BL363" s="40">
        <f t="shared" si="159"/>
        <v>0</v>
      </c>
      <c r="BM363" s="40">
        <f t="shared" si="160"/>
        <v>0</v>
      </c>
      <c r="BN363" s="40">
        <f t="shared" si="161"/>
        <v>0</v>
      </c>
    </row>
    <row r="364" spans="1:66" x14ac:dyDescent="0.25">
      <c r="A364" s="379"/>
      <c r="B364" s="936"/>
      <c r="C364" s="272"/>
      <c r="D364" s="868"/>
      <c r="E364" s="873" t="str">
        <f t="shared" si="152"/>
        <v xml:space="preserve"> </v>
      </c>
      <c r="F364" s="130">
        <f t="shared" si="135"/>
        <v>0</v>
      </c>
      <c r="G364" s="128">
        <f t="shared" si="136"/>
        <v>352</v>
      </c>
      <c r="H364" s="127"/>
      <c r="I364" s="321"/>
      <c r="J364" s="97"/>
      <c r="K364" s="323"/>
      <c r="L364" s="322"/>
      <c r="M364" s="50"/>
      <c r="N364" s="87"/>
      <c r="O364" s="324"/>
      <c r="P364" s="98"/>
      <c r="Q364" s="98"/>
      <c r="R364" s="114"/>
      <c r="S364" s="753"/>
      <c r="T364" s="98"/>
      <c r="U364" s="98"/>
      <c r="V364" s="98"/>
      <c r="W364" s="99"/>
      <c r="X364" s="97"/>
      <c r="Y364" s="87"/>
      <c r="Z364" s="100"/>
      <c r="AA364" s="106">
        <f t="shared" si="140"/>
        <v>352</v>
      </c>
      <c r="AB364" s="549">
        <f t="shared" si="153"/>
        <v>0</v>
      </c>
      <c r="AC364" s="544">
        <f t="shared" si="141"/>
        <v>0</v>
      </c>
      <c r="AD364" s="174">
        <f t="shared" si="137"/>
        <v>0</v>
      </c>
      <c r="AE364" s="8"/>
      <c r="AF364" s="885" t="str">
        <f t="shared" si="142"/>
        <v xml:space="preserve"> </v>
      </c>
      <c r="AG364" s="40">
        <f t="shared" si="143"/>
        <v>0</v>
      </c>
      <c r="AH364" s="40">
        <f t="shared" si="144"/>
        <v>0</v>
      </c>
      <c r="AR364" s="40">
        <f t="shared" si="145"/>
        <v>0</v>
      </c>
      <c r="AS364" s="40">
        <f t="shared" si="146"/>
        <v>0</v>
      </c>
      <c r="AT364" s="40">
        <f t="shared" si="147"/>
        <v>0</v>
      </c>
      <c r="AU364" s="40">
        <f t="shared" si="148"/>
        <v>0</v>
      </c>
      <c r="AX364" s="279">
        <f t="shared" si="149"/>
        <v>0</v>
      </c>
      <c r="AY364" s="279">
        <f t="shared" si="150"/>
        <v>0</v>
      </c>
      <c r="AZ364" s="40">
        <f t="shared" si="138"/>
        <v>0</v>
      </c>
      <c r="BB364" s="40">
        <f t="shared" si="154"/>
        <v>0</v>
      </c>
      <c r="BC364" s="397">
        <f t="shared" si="155"/>
        <v>0</v>
      </c>
      <c r="BD364" s="105">
        <f t="shared" si="151"/>
        <v>0</v>
      </c>
      <c r="BE364" s="105">
        <f t="shared" si="156"/>
        <v>0</v>
      </c>
      <c r="BF364" s="742">
        <f t="shared" si="139"/>
        <v>0</v>
      </c>
      <c r="BG364" s="89"/>
      <c r="BH364" s="9"/>
      <c r="BJ364" s="40">
        <f t="shared" si="157"/>
        <v>0</v>
      </c>
      <c r="BK364" s="40">
        <f t="shared" si="158"/>
        <v>1</v>
      </c>
      <c r="BL364" s="40">
        <f t="shared" si="159"/>
        <v>0</v>
      </c>
      <c r="BM364" s="40">
        <f t="shared" si="160"/>
        <v>0</v>
      </c>
      <c r="BN364" s="40">
        <f t="shared" si="161"/>
        <v>0</v>
      </c>
    </row>
    <row r="365" spans="1:66" x14ac:dyDescent="0.25">
      <c r="A365" s="379"/>
      <c r="B365" s="936"/>
      <c r="C365" s="272"/>
      <c r="D365" s="868"/>
      <c r="E365" s="873" t="str">
        <f t="shared" si="152"/>
        <v xml:space="preserve"> </v>
      </c>
      <c r="F365" s="130">
        <f t="shared" si="135"/>
        <v>0</v>
      </c>
      <c r="G365" s="128">
        <f t="shared" si="136"/>
        <v>353</v>
      </c>
      <c r="H365" s="127"/>
      <c r="I365" s="321"/>
      <c r="J365" s="97"/>
      <c r="K365" s="323"/>
      <c r="L365" s="322"/>
      <c r="M365" s="50"/>
      <c r="N365" s="87"/>
      <c r="O365" s="324"/>
      <c r="P365" s="98"/>
      <c r="Q365" s="98"/>
      <c r="R365" s="114"/>
      <c r="S365" s="753"/>
      <c r="T365" s="98"/>
      <c r="U365" s="98"/>
      <c r="V365" s="98"/>
      <c r="W365" s="99"/>
      <c r="X365" s="97"/>
      <c r="Y365" s="87"/>
      <c r="Z365" s="100"/>
      <c r="AA365" s="106">
        <f t="shared" si="140"/>
        <v>353</v>
      </c>
      <c r="AB365" s="549">
        <f t="shared" si="153"/>
        <v>0</v>
      </c>
      <c r="AC365" s="544">
        <f t="shared" si="141"/>
        <v>0</v>
      </c>
      <c r="AD365" s="174">
        <f t="shared" si="137"/>
        <v>0</v>
      </c>
      <c r="AE365" s="8"/>
      <c r="AF365" s="885" t="str">
        <f t="shared" si="142"/>
        <v xml:space="preserve"> </v>
      </c>
      <c r="AG365" s="40">
        <f t="shared" si="143"/>
        <v>0</v>
      </c>
      <c r="AH365" s="40">
        <f t="shared" si="144"/>
        <v>0</v>
      </c>
      <c r="AR365" s="40">
        <f t="shared" si="145"/>
        <v>0</v>
      </c>
      <c r="AS365" s="40">
        <f t="shared" si="146"/>
        <v>0</v>
      </c>
      <c r="AT365" s="40">
        <f t="shared" si="147"/>
        <v>0</v>
      </c>
      <c r="AU365" s="40">
        <f t="shared" si="148"/>
        <v>0</v>
      </c>
      <c r="AX365" s="279">
        <f t="shared" si="149"/>
        <v>0</v>
      </c>
      <c r="AY365" s="279">
        <f t="shared" si="150"/>
        <v>0</v>
      </c>
      <c r="AZ365" s="40">
        <f t="shared" si="138"/>
        <v>0</v>
      </c>
      <c r="BB365" s="40">
        <f t="shared" si="154"/>
        <v>0</v>
      </c>
      <c r="BC365" s="397">
        <f t="shared" si="155"/>
        <v>0</v>
      </c>
      <c r="BD365" s="105">
        <f t="shared" si="151"/>
        <v>0</v>
      </c>
      <c r="BE365" s="105">
        <f t="shared" si="156"/>
        <v>0</v>
      </c>
      <c r="BF365" s="742">
        <f t="shared" si="139"/>
        <v>0</v>
      </c>
      <c r="BG365" s="89"/>
      <c r="BH365" s="9"/>
      <c r="BJ365" s="40">
        <f t="shared" si="157"/>
        <v>0</v>
      </c>
      <c r="BK365" s="40">
        <f t="shared" si="158"/>
        <v>1</v>
      </c>
      <c r="BL365" s="40">
        <f t="shared" si="159"/>
        <v>0</v>
      </c>
      <c r="BM365" s="40">
        <f t="shared" si="160"/>
        <v>0</v>
      </c>
      <c r="BN365" s="40">
        <f t="shared" si="161"/>
        <v>0</v>
      </c>
    </row>
    <row r="366" spans="1:66" x14ac:dyDescent="0.25">
      <c r="A366" s="379"/>
      <c r="B366" s="936"/>
      <c r="C366" s="272"/>
      <c r="D366" s="868"/>
      <c r="E366" s="873" t="str">
        <f t="shared" si="152"/>
        <v xml:space="preserve"> </v>
      </c>
      <c r="F366" s="130">
        <f t="shared" si="135"/>
        <v>0</v>
      </c>
      <c r="G366" s="128">
        <f t="shared" si="136"/>
        <v>354</v>
      </c>
      <c r="H366" s="127"/>
      <c r="I366" s="321"/>
      <c r="J366" s="97"/>
      <c r="K366" s="323"/>
      <c r="L366" s="322"/>
      <c r="M366" s="50"/>
      <c r="N366" s="87"/>
      <c r="O366" s="324"/>
      <c r="P366" s="98"/>
      <c r="Q366" s="98"/>
      <c r="R366" s="114"/>
      <c r="S366" s="753"/>
      <c r="T366" s="98"/>
      <c r="U366" s="98"/>
      <c r="V366" s="98"/>
      <c r="W366" s="99"/>
      <c r="X366" s="97"/>
      <c r="Y366" s="87"/>
      <c r="Z366" s="100"/>
      <c r="AA366" s="106">
        <f t="shared" si="140"/>
        <v>354</v>
      </c>
      <c r="AB366" s="549">
        <f t="shared" si="153"/>
        <v>0</v>
      </c>
      <c r="AC366" s="544">
        <f t="shared" si="141"/>
        <v>0</v>
      </c>
      <c r="AD366" s="174">
        <f t="shared" si="137"/>
        <v>0</v>
      </c>
      <c r="AE366" s="8"/>
      <c r="AF366" s="885" t="str">
        <f t="shared" si="142"/>
        <v xml:space="preserve"> </v>
      </c>
      <c r="AG366" s="40">
        <f t="shared" si="143"/>
        <v>0</v>
      </c>
      <c r="AH366" s="40">
        <f t="shared" si="144"/>
        <v>0</v>
      </c>
      <c r="AR366" s="40">
        <f t="shared" si="145"/>
        <v>0</v>
      </c>
      <c r="AS366" s="40">
        <f t="shared" si="146"/>
        <v>0</v>
      </c>
      <c r="AT366" s="40">
        <f t="shared" si="147"/>
        <v>0</v>
      </c>
      <c r="AU366" s="40">
        <f t="shared" si="148"/>
        <v>0</v>
      </c>
      <c r="AX366" s="279">
        <f t="shared" si="149"/>
        <v>0</v>
      </c>
      <c r="AY366" s="279">
        <f t="shared" si="150"/>
        <v>0</v>
      </c>
      <c r="AZ366" s="40">
        <f t="shared" si="138"/>
        <v>0</v>
      </c>
      <c r="BB366" s="40">
        <f t="shared" si="154"/>
        <v>0</v>
      </c>
      <c r="BC366" s="397">
        <f t="shared" si="155"/>
        <v>0</v>
      </c>
      <c r="BD366" s="105">
        <f t="shared" si="151"/>
        <v>0</v>
      </c>
      <c r="BE366" s="105">
        <f t="shared" si="156"/>
        <v>0</v>
      </c>
      <c r="BF366" s="742">
        <f t="shared" si="139"/>
        <v>0</v>
      </c>
      <c r="BG366" s="89"/>
      <c r="BH366" s="9"/>
      <c r="BJ366" s="40">
        <f t="shared" si="157"/>
        <v>0</v>
      </c>
      <c r="BK366" s="40">
        <f t="shared" si="158"/>
        <v>1</v>
      </c>
      <c r="BL366" s="40">
        <f t="shared" si="159"/>
        <v>0</v>
      </c>
      <c r="BM366" s="40">
        <f t="shared" si="160"/>
        <v>0</v>
      </c>
      <c r="BN366" s="40">
        <f t="shared" si="161"/>
        <v>0</v>
      </c>
    </row>
    <row r="367" spans="1:66" x14ac:dyDescent="0.25">
      <c r="A367" s="379"/>
      <c r="B367" s="936"/>
      <c r="C367" s="272"/>
      <c r="D367" s="868"/>
      <c r="E367" s="873" t="str">
        <f t="shared" si="152"/>
        <v xml:space="preserve"> </v>
      </c>
      <c r="F367" s="130">
        <f t="shared" si="135"/>
        <v>0</v>
      </c>
      <c r="G367" s="128">
        <f t="shared" si="136"/>
        <v>355</v>
      </c>
      <c r="H367" s="127"/>
      <c r="I367" s="321"/>
      <c r="J367" s="97"/>
      <c r="K367" s="323"/>
      <c r="L367" s="322"/>
      <c r="M367" s="50"/>
      <c r="N367" s="87"/>
      <c r="O367" s="324"/>
      <c r="P367" s="98"/>
      <c r="Q367" s="98"/>
      <c r="R367" s="114"/>
      <c r="S367" s="753"/>
      <c r="T367" s="98"/>
      <c r="U367" s="98"/>
      <c r="V367" s="98"/>
      <c r="W367" s="99"/>
      <c r="X367" s="97"/>
      <c r="Y367" s="87"/>
      <c r="Z367" s="100"/>
      <c r="AA367" s="106">
        <f t="shared" si="140"/>
        <v>355</v>
      </c>
      <c r="AB367" s="549">
        <f t="shared" si="153"/>
        <v>0</v>
      </c>
      <c r="AC367" s="544">
        <f t="shared" si="141"/>
        <v>0</v>
      </c>
      <c r="AD367" s="174">
        <f t="shared" si="137"/>
        <v>0</v>
      </c>
      <c r="AE367" s="8"/>
      <c r="AF367" s="885" t="str">
        <f t="shared" si="142"/>
        <v xml:space="preserve"> </v>
      </c>
      <c r="AG367" s="40">
        <f t="shared" si="143"/>
        <v>0</v>
      </c>
      <c r="AH367" s="40">
        <f t="shared" si="144"/>
        <v>0</v>
      </c>
      <c r="AR367" s="40">
        <f t="shared" si="145"/>
        <v>0</v>
      </c>
      <c r="AS367" s="40">
        <f t="shared" si="146"/>
        <v>0</v>
      </c>
      <c r="AT367" s="40">
        <f t="shared" si="147"/>
        <v>0</v>
      </c>
      <c r="AU367" s="40">
        <f t="shared" si="148"/>
        <v>0</v>
      </c>
      <c r="AX367" s="279">
        <f t="shared" si="149"/>
        <v>0</v>
      </c>
      <c r="AY367" s="279">
        <f t="shared" si="150"/>
        <v>0</v>
      </c>
      <c r="AZ367" s="40">
        <f t="shared" si="138"/>
        <v>0</v>
      </c>
      <c r="BB367" s="40">
        <f t="shared" si="154"/>
        <v>0</v>
      </c>
      <c r="BC367" s="397">
        <f t="shared" si="155"/>
        <v>0</v>
      </c>
      <c r="BD367" s="105">
        <f t="shared" si="151"/>
        <v>0</v>
      </c>
      <c r="BE367" s="105">
        <f t="shared" si="156"/>
        <v>0</v>
      </c>
      <c r="BF367" s="742">
        <f t="shared" si="139"/>
        <v>0</v>
      </c>
      <c r="BG367" s="89"/>
      <c r="BH367" s="9"/>
      <c r="BJ367" s="40">
        <f t="shared" si="157"/>
        <v>0</v>
      </c>
      <c r="BK367" s="40">
        <f t="shared" si="158"/>
        <v>1</v>
      </c>
      <c r="BL367" s="40">
        <f t="shared" si="159"/>
        <v>0</v>
      </c>
      <c r="BM367" s="40">
        <f t="shared" si="160"/>
        <v>0</v>
      </c>
      <c r="BN367" s="40">
        <f t="shared" si="161"/>
        <v>0</v>
      </c>
    </row>
    <row r="368" spans="1:66" x14ac:dyDescent="0.25">
      <c r="A368" s="379"/>
      <c r="B368" s="936"/>
      <c r="C368" s="272"/>
      <c r="D368" s="868"/>
      <c r="E368" s="873" t="str">
        <f t="shared" si="152"/>
        <v xml:space="preserve"> </v>
      </c>
      <c r="F368" s="130">
        <f t="shared" si="135"/>
        <v>0</v>
      </c>
      <c r="G368" s="128">
        <f t="shared" si="136"/>
        <v>356</v>
      </c>
      <c r="H368" s="127"/>
      <c r="I368" s="321"/>
      <c r="J368" s="97"/>
      <c r="K368" s="323"/>
      <c r="L368" s="322"/>
      <c r="M368" s="50"/>
      <c r="N368" s="87"/>
      <c r="O368" s="324"/>
      <c r="P368" s="98"/>
      <c r="Q368" s="98"/>
      <c r="R368" s="114"/>
      <c r="S368" s="753"/>
      <c r="T368" s="98"/>
      <c r="U368" s="98"/>
      <c r="V368" s="98"/>
      <c r="W368" s="99"/>
      <c r="X368" s="97"/>
      <c r="Y368" s="87"/>
      <c r="Z368" s="100"/>
      <c r="AA368" s="106">
        <f t="shared" si="140"/>
        <v>356</v>
      </c>
      <c r="AB368" s="549">
        <f t="shared" si="153"/>
        <v>0</v>
      </c>
      <c r="AC368" s="544">
        <f t="shared" si="141"/>
        <v>0</v>
      </c>
      <c r="AD368" s="174">
        <f t="shared" si="137"/>
        <v>0</v>
      </c>
      <c r="AE368" s="8"/>
      <c r="AF368" s="885" t="str">
        <f t="shared" si="142"/>
        <v xml:space="preserve"> </v>
      </c>
      <c r="AG368" s="40">
        <f t="shared" si="143"/>
        <v>0</v>
      </c>
      <c r="AH368" s="40">
        <f t="shared" si="144"/>
        <v>0</v>
      </c>
      <c r="AR368" s="40">
        <f t="shared" si="145"/>
        <v>0</v>
      </c>
      <c r="AS368" s="40">
        <f t="shared" si="146"/>
        <v>0</v>
      </c>
      <c r="AT368" s="40">
        <f t="shared" si="147"/>
        <v>0</v>
      </c>
      <c r="AU368" s="40">
        <f t="shared" si="148"/>
        <v>0</v>
      </c>
      <c r="AX368" s="279">
        <f t="shared" si="149"/>
        <v>0</v>
      </c>
      <c r="AY368" s="279">
        <f t="shared" si="150"/>
        <v>0</v>
      </c>
      <c r="AZ368" s="40">
        <f t="shared" si="138"/>
        <v>0</v>
      </c>
      <c r="BB368" s="40">
        <f t="shared" si="154"/>
        <v>0</v>
      </c>
      <c r="BC368" s="397">
        <f t="shared" si="155"/>
        <v>0</v>
      </c>
      <c r="BD368" s="105">
        <f t="shared" si="151"/>
        <v>0</v>
      </c>
      <c r="BE368" s="105">
        <f t="shared" si="156"/>
        <v>0</v>
      </c>
      <c r="BF368" s="742">
        <f t="shared" si="139"/>
        <v>0</v>
      </c>
      <c r="BG368" s="89"/>
      <c r="BH368" s="9"/>
      <c r="BJ368" s="40">
        <f t="shared" si="157"/>
        <v>0</v>
      </c>
      <c r="BK368" s="40">
        <f t="shared" si="158"/>
        <v>1</v>
      </c>
      <c r="BL368" s="40">
        <f t="shared" si="159"/>
        <v>0</v>
      </c>
      <c r="BM368" s="40">
        <f t="shared" si="160"/>
        <v>0</v>
      </c>
      <c r="BN368" s="40">
        <f t="shared" si="161"/>
        <v>0</v>
      </c>
    </row>
    <row r="369" spans="1:66" x14ac:dyDescent="0.25">
      <c r="A369" s="379"/>
      <c r="B369" s="936"/>
      <c r="C369" s="272"/>
      <c r="D369" s="868"/>
      <c r="E369" s="873" t="str">
        <f t="shared" si="152"/>
        <v xml:space="preserve"> </v>
      </c>
      <c r="F369" s="130">
        <f t="shared" si="135"/>
        <v>0</v>
      </c>
      <c r="G369" s="128">
        <f t="shared" si="136"/>
        <v>357</v>
      </c>
      <c r="H369" s="127"/>
      <c r="I369" s="321"/>
      <c r="J369" s="97"/>
      <c r="K369" s="323"/>
      <c r="L369" s="322"/>
      <c r="M369" s="50"/>
      <c r="N369" s="87"/>
      <c r="O369" s="324"/>
      <c r="P369" s="98"/>
      <c r="Q369" s="98"/>
      <c r="R369" s="114"/>
      <c r="S369" s="753"/>
      <c r="T369" s="98"/>
      <c r="U369" s="98"/>
      <c r="V369" s="98"/>
      <c r="W369" s="99"/>
      <c r="X369" s="97"/>
      <c r="Y369" s="87"/>
      <c r="Z369" s="100"/>
      <c r="AA369" s="106">
        <f t="shared" si="140"/>
        <v>357</v>
      </c>
      <c r="AB369" s="549">
        <f t="shared" si="153"/>
        <v>0</v>
      </c>
      <c r="AC369" s="544">
        <f t="shared" si="141"/>
        <v>0</v>
      </c>
      <c r="AD369" s="174">
        <f t="shared" si="137"/>
        <v>0</v>
      </c>
      <c r="AE369" s="8"/>
      <c r="AF369" s="885" t="str">
        <f t="shared" si="142"/>
        <v xml:space="preserve"> </v>
      </c>
      <c r="AG369" s="40">
        <f t="shared" si="143"/>
        <v>0</v>
      </c>
      <c r="AH369" s="40">
        <f t="shared" si="144"/>
        <v>0</v>
      </c>
      <c r="AR369" s="40">
        <f t="shared" si="145"/>
        <v>0</v>
      </c>
      <c r="AS369" s="40">
        <f t="shared" si="146"/>
        <v>0</v>
      </c>
      <c r="AT369" s="40">
        <f t="shared" si="147"/>
        <v>0</v>
      </c>
      <c r="AU369" s="40">
        <f t="shared" si="148"/>
        <v>0</v>
      </c>
      <c r="AX369" s="279">
        <f t="shared" si="149"/>
        <v>0</v>
      </c>
      <c r="AY369" s="279">
        <f t="shared" si="150"/>
        <v>0</v>
      </c>
      <c r="AZ369" s="40">
        <f t="shared" si="138"/>
        <v>0</v>
      </c>
      <c r="BB369" s="40">
        <f t="shared" si="154"/>
        <v>0</v>
      </c>
      <c r="BC369" s="397">
        <f t="shared" si="155"/>
        <v>0</v>
      </c>
      <c r="BD369" s="105">
        <f t="shared" si="151"/>
        <v>0</v>
      </c>
      <c r="BE369" s="105">
        <f t="shared" si="156"/>
        <v>0</v>
      </c>
      <c r="BF369" s="742">
        <f t="shared" si="139"/>
        <v>0</v>
      </c>
      <c r="BG369" s="89"/>
      <c r="BH369" s="9"/>
      <c r="BJ369" s="40">
        <f t="shared" si="157"/>
        <v>0</v>
      </c>
      <c r="BK369" s="40">
        <f t="shared" si="158"/>
        <v>1</v>
      </c>
      <c r="BL369" s="40">
        <f t="shared" si="159"/>
        <v>0</v>
      </c>
      <c r="BM369" s="40">
        <f t="shared" si="160"/>
        <v>0</v>
      </c>
      <c r="BN369" s="40">
        <f t="shared" si="161"/>
        <v>0</v>
      </c>
    </row>
    <row r="370" spans="1:66" x14ac:dyDescent="0.25">
      <c r="A370" s="379"/>
      <c r="B370" s="936"/>
      <c r="C370" s="272"/>
      <c r="D370" s="868"/>
      <c r="E370" s="873" t="str">
        <f t="shared" si="152"/>
        <v xml:space="preserve"> </v>
      </c>
      <c r="F370" s="130">
        <f t="shared" si="135"/>
        <v>0</v>
      </c>
      <c r="G370" s="128">
        <f t="shared" si="136"/>
        <v>358</v>
      </c>
      <c r="H370" s="127"/>
      <c r="I370" s="321"/>
      <c r="J370" s="97"/>
      <c r="K370" s="323"/>
      <c r="L370" s="322"/>
      <c r="M370" s="50"/>
      <c r="N370" s="87"/>
      <c r="O370" s="324"/>
      <c r="P370" s="98"/>
      <c r="Q370" s="98"/>
      <c r="R370" s="114"/>
      <c r="S370" s="753"/>
      <c r="T370" s="98"/>
      <c r="U370" s="98"/>
      <c r="V370" s="98"/>
      <c r="W370" s="99"/>
      <c r="X370" s="97"/>
      <c r="Y370" s="87"/>
      <c r="Z370" s="100"/>
      <c r="AA370" s="106">
        <f t="shared" si="140"/>
        <v>358</v>
      </c>
      <c r="AB370" s="549">
        <f t="shared" si="153"/>
        <v>0</v>
      </c>
      <c r="AC370" s="544">
        <f t="shared" si="141"/>
        <v>0</v>
      </c>
      <c r="AD370" s="174">
        <f t="shared" si="137"/>
        <v>0</v>
      </c>
      <c r="AE370" s="8"/>
      <c r="AF370" s="885" t="str">
        <f t="shared" si="142"/>
        <v xml:space="preserve"> </v>
      </c>
      <c r="AG370" s="40">
        <f t="shared" si="143"/>
        <v>0</v>
      </c>
      <c r="AH370" s="40">
        <f t="shared" si="144"/>
        <v>0</v>
      </c>
      <c r="AR370" s="40">
        <f t="shared" si="145"/>
        <v>0</v>
      </c>
      <c r="AS370" s="40">
        <f t="shared" si="146"/>
        <v>0</v>
      </c>
      <c r="AT370" s="40">
        <f t="shared" si="147"/>
        <v>0</v>
      </c>
      <c r="AU370" s="40">
        <f t="shared" si="148"/>
        <v>0</v>
      </c>
      <c r="AX370" s="279">
        <f t="shared" si="149"/>
        <v>0</v>
      </c>
      <c r="AY370" s="279">
        <f t="shared" si="150"/>
        <v>0</v>
      </c>
      <c r="AZ370" s="40">
        <f t="shared" si="138"/>
        <v>0</v>
      </c>
      <c r="BB370" s="40">
        <f t="shared" si="154"/>
        <v>0</v>
      </c>
      <c r="BC370" s="397">
        <f t="shared" si="155"/>
        <v>0</v>
      </c>
      <c r="BD370" s="105">
        <f t="shared" si="151"/>
        <v>0</v>
      </c>
      <c r="BE370" s="105">
        <f t="shared" si="156"/>
        <v>0</v>
      </c>
      <c r="BF370" s="742">
        <f t="shared" si="139"/>
        <v>0</v>
      </c>
      <c r="BG370" s="89"/>
      <c r="BH370" s="9"/>
      <c r="BJ370" s="40">
        <f t="shared" si="157"/>
        <v>0</v>
      </c>
      <c r="BK370" s="40">
        <f t="shared" si="158"/>
        <v>1</v>
      </c>
      <c r="BL370" s="40">
        <f t="shared" si="159"/>
        <v>0</v>
      </c>
      <c r="BM370" s="40">
        <f t="shared" si="160"/>
        <v>0</v>
      </c>
      <c r="BN370" s="40">
        <f t="shared" si="161"/>
        <v>0</v>
      </c>
    </row>
    <row r="371" spans="1:66" x14ac:dyDescent="0.25">
      <c r="A371" s="379"/>
      <c r="B371" s="936"/>
      <c r="C371" s="272"/>
      <c r="D371" s="868"/>
      <c r="E371" s="873" t="str">
        <f t="shared" si="152"/>
        <v xml:space="preserve"> </v>
      </c>
      <c r="F371" s="130">
        <f t="shared" si="135"/>
        <v>0</v>
      </c>
      <c r="G371" s="128">
        <f t="shared" si="136"/>
        <v>359</v>
      </c>
      <c r="H371" s="127"/>
      <c r="I371" s="321"/>
      <c r="J371" s="97"/>
      <c r="K371" s="323"/>
      <c r="L371" s="322"/>
      <c r="M371" s="50"/>
      <c r="N371" s="87"/>
      <c r="O371" s="324"/>
      <c r="P371" s="98"/>
      <c r="Q371" s="98"/>
      <c r="R371" s="114"/>
      <c r="S371" s="753"/>
      <c r="T371" s="98"/>
      <c r="U371" s="98"/>
      <c r="V371" s="98"/>
      <c r="W371" s="99"/>
      <c r="X371" s="97"/>
      <c r="Y371" s="87"/>
      <c r="Z371" s="100"/>
      <c r="AA371" s="106">
        <f t="shared" si="140"/>
        <v>359</v>
      </c>
      <c r="AB371" s="549">
        <f t="shared" si="153"/>
        <v>0</v>
      </c>
      <c r="AC371" s="544">
        <f t="shared" si="141"/>
        <v>0</v>
      </c>
      <c r="AD371" s="174">
        <f t="shared" si="137"/>
        <v>0</v>
      </c>
      <c r="AE371" s="8"/>
      <c r="AF371" s="885" t="str">
        <f t="shared" si="142"/>
        <v xml:space="preserve"> </v>
      </c>
      <c r="AG371" s="40">
        <f t="shared" si="143"/>
        <v>0</v>
      </c>
      <c r="AH371" s="40">
        <f t="shared" si="144"/>
        <v>0</v>
      </c>
      <c r="AR371" s="40">
        <f t="shared" si="145"/>
        <v>0</v>
      </c>
      <c r="AS371" s="40">
        <f t="shared" si="146"/>
        <v>0</v>
      </c>
      <c r="AT371" s="40">
        <f t="shared" si="147"/>
        <v>0</v>
      </c>
      <c r="AU371" s="40">
        <f t="shared" si="148"/>
        <v>0</v>
      </c>
      <c r="AX371" s="279">
        <f t="shared" si="149"/>
        <v>0</v>
      </c>
      <c r="AY371" s="279">
        <f t="shared" si="150"/>
        <v>0</v>
      </c>
      <c r="AZ371" s="40">
        <f t="shared" si="138"/>
        <v>0</v>
      </c>
      <c r="BB371" s="40">
        <f t="shared" si="154"/>
        <v>0</v>
      </c>
      <c r="BC371" s="397">
        <f t="shared" si="155"/>
        <v>0</v>
      </c>
      <c r="BD371" s="105">
        <f t="shared" si="151"/>
        <v>0</v>
      </c>
      <c r="BE371" s="105">
        <f t="shared" si="156"/>
        <v>0</v>
      </c>
      <c r="BF371" s="742">
        <f t="shared" si="139"/>
        <v>0</v>
      </c>
      <c r="BG371" s="89"/>
      <c r="BH371" s="9"/>
      <c r="BJ371" s="40">
        <f t="shared" si="157"/>
        <v>0</v>
      </c>
      <c r="BK371" s="40">
        <f t="shared" si="158"/>
        <v>1</v>
      </c>
      <c r="BL371" s="40">
        <f t="shared" si="159"/>
        <v>0</v>
      </c>
      <c r="BM371" s="40">
        <f t="shared" si="160"/>
        <v>0</v>
      </c>
      <c r="BN371" s="40">
        <f t="shared" si="161"/>
        <v>0</v>
      </c>
    </row>
    <row r="372" spans="1:66" x14ac:dyDescent="0.25">
      <c r="A372" s="379"/>
      <c r="B372" s="936"/>
      <c r="C372" s="272"/>
      <c r="D372" s="868"/>
      <c r="E372" s="873" t="str">
        <f t="shared" si="152"/>
        <v xml:space="preserve"> </v>
      </c>
      <c r="F372" s="130">
        <f t="shared" si="135"/>
        <v>0</v>
      </c>
      <c r="G372" s="128">
        <f t="shared" si="136"/>
        <v>360</v>
      </c>
      <c r="H372" s="127"/>
      <c r="I372" s="321"/>
      <c r="J372" s="97"/>
      <c r="K372" s="323"/>
      <c r="L372" s="322"/>
      <c r="M372" s="50"/>
      <c r="N372" s="87"/>
      <c r="O372" s="324"/>
      <c r="P372" s="98"/>
      <c r="Q372" s="98"/>
      <c r="R372" s="114"/>
      <c r="S372" s="753"/>
      <c r="T372" s="98"/>
      <c r="U372" s="98"/>
      <c r="V372" s="98"/>
      <c r="W372" s="99"/>
      <c r="X372" s="97"/>
      <c r="Y372" s="87"/>
      <c r="Z372" s="100"/>
      <c r="AA372" s="106">
        <f t="shared" si="140"/>
        <v>360</v>
      </c>
      <c r="AB372" s="549">
        <f t="shared" si="153"/>
        <v>0</v>
      </c>
      <c r="AC372" s="544">
        <f t="shared" si="141"/>
        <v>0</v>
      </c>
      <c r="AD372" s="174">
        <f t="shared" si="137"/>
        <v>0</v>
      </c>
      <c r="AE372" s="8"/>
      <c r="AF372" s="885" t="str">
        <f t="shared" si="142"/>
        <v xml:space="preserve"> </v>
      </c>
      <c r="AG372" s="40">
        <f t="shared" si="143"/>
        <v>0</v>
      </c>
      <c r="AH372" s="40">
        <f t="shared" si="144"/>
        <v>0</v>
      </c>
      <c r="AR372" s="40">
        <f t="shared" si="145"/>
        <v>0</v>
      </c>
      <c r="AS372" s="40">
        <f t="shared" si="146"/>
        <v>0</v>
      </c>
      <c r="AT372" s="40">
        <f t="shared" si="147"/>
        <v>0</v>
      </c>
      <c r="AU372" s="40">
        <f t="shared" si="148"/>
        <v>0</v>
      </c>
      <c r="AX372" s="279">
        <f t="shared" si="149"/>
        <v>0</v>
      </c>
      <c r="AY372" s="279">
        <f t="shared" si="150"/>
        <v>0</v>
      </c>
      <c r="AZ372" s="40">
        <f t="shared" si="138"/>
        <v>0</v>
      </c>
      <c r="BB372" s="40">
        <f t="shared" si="154"/>
        <v>0</v>
      </c>
      <c r="BC372" s="397">
        <f t="shared" si="155"/>
        <v>0</v>
      </c>
      <c r="BD372" s="105">
        <f t="shared" si="151"/>
        <v>0</v>
      </c>
      <c r="BE372" s="105">
        <f t="shared" si="156"/>
        <v>0</v>
      </c>
      <c r="BF372" s="742">
        <f t="shared" si="139"/>
        <v>0</v>
      </c>
      <c r="BG372" s="89"/>
      <c r="BH372" s="9"/>
      <c r="BJ372" s="40">
        <f t="shared" si="157"/>
        <v>0</v>
      </c>
      <c r="BK372" s="40">
        <f t="shared" si="158"/>
        <v>1</v>
      </c>
      <c r="BL372" s="40">
        <f t="shared" si="159"/>
        <v>0</v>
      </c>
      <c r="BM372" s="40">
        <f t="shared" si="160"/>
        <v>0</v>
      </c>
      <c r="BN372" s="40">
        <f t="shared" si="161"/>
        <v>0</v>
      </c>
    </row>
    <row r="373" spans="1:66" x14ac:dyDescent="0.25">
      <c r="A373" s="379"/>
      <c r="B373" s="936"/>
      <c r="C373" s="272"/>
      <c r="D373" s="868"/>
      <c r="E373" s="873" t="str">
        <f t="shared" si="152"/>
        <v xml:space="preserve"> </v>
      </c>
      <c r="F373" s="130">
        <f t="shared" si="135"/>
        <v>0</v>
      </c>
      <c r="G373" s="128">
        <f t="shared" si="136"/>
        <v>361</v>
      </c>
      <c r="H373" s="127"/>
      <c r="I373" s="321"/>
      <c r="J373" s="97"/>
      <c r="K373" s="323"/>
      <c r="L373" s="322"/>
      <c r="M373" s="50"/>
      <c r="N373" s="87"/>
      <c r="O373" s="324"/>
      <c r="P373" s="98"/>
      <c r="Q373" s="98"/>
      <c r="R373" s="114"/>
      <c r="S373" s="753"/>
      <c r="T373" s="98"/>
      <c r="U373" s="98"/>
      <c r="V373" s="98"/>
      <c r="W373" s="99"/>
      <c r="X373" s="97"/>
      <c r="Y373" s="87"/>
      <c r="Z373" s="100"/>
      <c r="AA373" s="106">
        <f t="shared" si="140"/>
        <v>361</v>
      </c>
      <c r="AB373" s="549">
        <f t="shared" si="153"/>
        <v>0</v>
      </c>
      <c r="AC373" s="544">
        <f t="shared" si="141"/>
        <v>0</v>
      </c>
      <c r="AD373" s="174">
        <f t="shared" si="137"/>
        <v>0</v>
      </c>
      <c r="AE373" s="8"/>
      <c r="AF373" s="885" t="str">
        <f t="shared" si="142"/>
        <v xml:space="preserve"> </v>
      </c>
      <c r="AG373" s="40">
        <f t="shared" si="143"/>
        <v>0</v>
      </c>
      <c r="AH373" s="40">
        <f t="shared" si="144"/>
        <v>0</v>
      </c>
      <c r="AR373" s="40">
        <f t="shared" si="145"/>
        <v>0</v>
      </c>
      <c r="AS373" s="40">
        <f t="shared" si="146"/>
        <v>0</v>
      </c>
      <c r="AT373" s="40">
        <f t="shared" si="147"/>
        <v>0</v>
      </c>
      <c r="AU373" s="40">
        <f t="shared" si="148"/>
        <v>0</v>
      </c>
      <c r="AX373" s="279">
        <f t="shared" si="149"/>
        <v>0</v>
      </c>
      <c r="AY373" s="279">
        <f t="shared" si="150"/>
        <v>0</v>
      </c>
      <c r="AZ373" s="40">
        <f t="shared" si="138"/>
        <v>0</v>
      </c>
      <c r="BB373" s="40">
        <f t="shared" si="154"/>
        <v>0</v>
      </c>
      <c r="BC373" s="397">
        <f t="shared" si="155"/>
        <v>0</v>
      </c>
      <c r="BD373" s="105">
        <f t="shared" si="151"/>
        <v>0</v>
      </c>
      <c r="BE373" s="105">
        <f t="shared" si="156"/>
        <v>0</v>
      </c>
      <c r="BF373" s="742">
        <f t="shared" si="139"/>
        <v>0</v>
      </c>
      <c r="BG373" s="89"/>
      <c r="BH373" s="9"/>
      <c r="BJ373" s="40">
        <f t="shared" si="157"/>
        <v>0</v>
      </c>
      <c r="BK373" s="40">
        <f t="shared" si="158"/>
        <v>1</v>
      </c>
      <c r="BL373" s="40">
        <f t="shared" si="159"/>
        <v>0</v>
      </c>
      <c r="BM373" s="40">
        <f t="shared" si="160"/>
        <v>0</v>
      </c>
      <c r="BN373" s="40">
        <f t="shared" si="161"/>
        <v>0</v>
      </c>
    </row>
    <row r="374" spans="1:66" x14ac:dyDescent="0.25">
      <c r="A374" s="379"/>
      <c r="B374" s="936"/>
      <c r="C374" s="272"/>
      <c r="D374" s="868"/>
      <c r="E374" s="873" t="str">
        <f t="shared" si="152"/>
        <v xml:space="preserve"> </v>
      </c>
      <c r="F374" s="130">
        <f t="shared" si="135"/>
        <v>0</v>
      </c>
      <c r="G374" s="128">
        <f t="shared" si="136"/>
        <v>362</v>
      </c>
      <c r="H374" s="127"/>
      <c r="I374" s="321"/>
      <c r="J374" s="97"/>
      <c r="K374" s="323"/>
      <c r="L374" s="322"/>
      <c r="M374" s="50"/>
      <c r="N374" s="87"/>
      <c r="O374" s="324"/>
      <c r="P374" s="98"/>
      <c r="Q374" s="98"/>
      <c r="R374" s="114"/>
      <c r="S374" s="753"/>
      <c r="T374" s="98"/>
      <c r="U374" s="98"/>
      <c r="V374" s="98"/>
      <c r="W374" s="99"/>
      <c r="X374" s="97"/>
      <c r="Y374" s="87"/>
      <c r="Z374" s="100"/>
      <c r="AA374" s="106">
        <f t="shared" si="140"/>
        <v>362</v>
      </c>
      <c r="AB374" s="549">
        <f t="shared" si="153"/>
        <v>0</v>
      </c>
      <c r="AC374" s="544">
        <f t="shared" si="141"/>
        <v>0</v>
      </c>
      <c r="AD374" s="174">
        <f t="shared" si="137"/>
        <v>0</v>
      </c>
      <c r="AE374" s="8"/>
      <c r="AF374" s="885" t="str">
        <f t="shared" si="142"/>
        <v xml:space="preserve"> </v>
      </c>
      <c r="AG374" s="40">
        <f t="shared" si="143"/>
        <v>0</v>
      </c>
      <c r="AH374" s="40">
        <f t="shared" si="144"/>
        <v>0</v>
      </c>
      <c r="AR374" s="40">
        <f t="shared" si="145"/>
        <v>0</v>
      </c>
      <c r="AS374" s="40">
        <f t="shared" si="146"/>
        <v>0</v>
      </c>
      <c r="AT374" s="40">
        <f t="shared" si="147"/>
        <v>0</v>
      </c>
      <c r="AU374" s="40">
        <f t="shared" si="148"/>
        <v>0</v>
      </c>
      <c r="AX374" s="279">
        <f t="shared" si="149"/>
        <v>0</v>
      </c>
      <c r="AY374" s="279">
        <f t="shared" si="150"/>
        <v>0</v>
      </c>
      <c r="AZ374" s="40">
        <f t="shared" si="138"/>
        <v>0</v>
      </c>
      <c r="BB374" s="40">
        <f t="shared" si="154"/>
        <v>0</v>
      </c>
      <c r="BC374" s="397">
        <f t="shared" si="155"/>
        <v>0</v>
      </c>
      <c r="BD374" s="105">
        <f t="shared" si="151"/>
        <v>0</v>
      </c>
      <c r="BE374" s="105">
        <f t="shared" si="156"/>
        <v>0</v>
      </c>
      <c r="BF374" s="742">
        <f t="shared" si="139"/>
        <v>0</v>
      </c>
      <c r="BG374" s="89"/>
      <c r="BH374" s="9"/>
      <c r="BJ374" s="40">
        <f t="shared" si="157"/>
        <v>0</v>
      </c>
      <c r="BK374" s="40">
        <f t="shared" si="158"/>
        <v>1</v>
      </c>
      <c r="BL374" s="40">
        <f t="shared" si="159"/>
        <v>0</v>
      </c>
      <c r="BM374" s="40">
        <f t="shared" si="160"/>
        <v>0</v>
      </c>
      <c r="BN374" s="40">
        <f t="shared" si="161"/>
        <v>0</v>
      </c>
    </row>
    <row r="375" spans="1:66" x14ac:dyDescent="0.25">
      <c r="A375" s="379"/>
      <c r="B375" s="936"/>
      <c r="C375" s="272"/>
      <c r="D375" s="868"/>
      <c r="E375" s="873" t="str">
        <f t="shared" si="152"/>
        <v xml:space="preserve"> </v>
      </c>
      <c r="F375" s="130">
        <f t="shared" si="135"/>
        <v>0</v>
      </c>
      <c r="G375" s="128">
        <f t="shared" si="136"/>
        <v>363</v>
      </c>
      <c r="H375" s="127"/>
      <c r="I375" s="321"/>
      <c r="J375" s="97"/>
      <c r="K375" s="323"/>
      <c r="L375" s="322"/>
      <c r="M375" s="50"/>
      <c r="N375" s="87"/>
      <c r="O375" s="324"/>
      <c r="P375" s="98"/>
      <c r="Q375" s="98"/>
      <c r="R375" s="114"/>
      <c r="S375" s="753"/>
      <c r="T375" s="98"/>
      <c r="U375" s="98"/>
      <c r="V375" s="98"/>
      <c r="W375" s="99"/>
      <c r="X375" s="97"/>
      <c r="Y375" s="87"/>
      <c r="Z375" s="100"/>
      <c r="AA375" s="106">
        <f t="shared" si="140"/>
        <v>363</v>
      </c>
      <c r="AB375" s="549">
        <f t="shared" si="153"/>
        <v>0</v>
      </c>
      <c r="AC375" s="544">
        <f t="shared" si="141"/>
        <v>0</v>
      </c>
      <c r="AD375" s="174">
        <f t="shared" si="137"/>
        <v>0</v>
      </c>
      <c r="AE375" s="8"/>
      <c r="AF375" s="885" t="str">
        <f t="shared" si="142"/>
        <v xml:space="preserve"> </v>
      </c>
      <c r="AG375" s="40">
        <f t="shared" si="143"/>
        <v>0</v>
      </c>
      <c r="AH375" s="40">
        <f t="shared" si="144"/>
        <v>0</v>
      </c>
      <c r="AR375" s="40">
        <f t="shared" si="145"/>
        <v>0</v>
      </c>
      <c r="AS375" s="40">
        <f t="shared" si="146"/>
        <v>0</v>
      </c>
      <c r="AT375" s="40">
        <f t="shared" si="147"/>
        <v>0</v>
      </c>
      <c r="AU375" s="40">
        <f t="shared" si="148"/>
        <v>0</v>
      </c>
      <c r="AX375" s="279">
        <f t="shared" si="149"/>
        <v>0</v>
      </c>
      <c r="AY375" s="279">
        <f t="shared" si="150"/>
        <v>0</v>
      </c>
      <c r="AZ375" s="40">
        <f t="shared" si="138"/>
        <v>0</v>
      </c>
      <c r="BB375" s="40">
        <f t="shared" si="154"/>
        <v>0</v>
      </c>
      <c r="BC375" s="397">
        <f t="shared" si="155"/>
        <v>0</v>
      </c>
      <c r="BD375" s="105">
        <f t="shared" si="151"/>
        <v>0</v>
      </c>
      <c r="BE375" s="105">
        <f t="shared" si="156"/>
        <v>0</v>
      </c>
      <c r="BF375" s="742">
        <f t="shared" si="139"/>
        <v>0</v>
      </c>
      <c r="BG375" s="89"/>
      <c r="BH375" s="9"/>
      <c r="BJ375" s="40">
        <f t="shared" si="157"/>
        <v>0</v>
      </c>
      <c r="BK375" s="40">
        <f t="shared" si="158"/>
        <v>1</v>
      </c>
      <c r="BL375" s="40">
        <f t="shared" si="159"/>
        <v>0</v>
      </c>
      <c r="BM375" s="40">
        <f t="shared" si="160"/>
        <v>0</v>
      </c>
      <c r="BN375" s="40">
        <f t="shared" si="161"/>
        <v>0</v>
      </c>
    </row>
    <row r="376" spans="1:66" x14ac:dyDescent="0.25">
      <c r="A376" s="379"/>
      <c r="B376" s="936"/>
      <c r="C376" s="272"/>
      <c r="D376" s="868"/>
      <c r="E376" s="873" t="str">
        <f t="shared" si="152"/>
        <v xml:space="preserve"> </v>
      </c>
      <c r="F376" s="130">
        <f t="shared" si="135"/>
        <v>0</v>
      </c>
      <c r="G376" s="128">
        <f t="shared" si="136"/>
        <v>364</v>
      </c>
      <c r="H376" s="127"/>
      <c r="I376" s="321"/>
      <c r="J376" s="97"/>
      <c r="K376" s="323"/>
      <c r="L376" s="322"/>
      <c r="M376" s="50"/>
      <c r="N376" s="87"/>
      <c r="O376" s="324"/>
      <c r="P376" s="98"/>
      <c r="Q376" s="98"/>
      <c r="R376" s="114"/>
      <c r="S376" s="753"/>
      <c r="T376" s="98"/>
      <c r="U376" s="98"/>
      <c r="V376" s="98"/>
      <c r="W376" s="99"/>
      <c r="X376" s="97"/>
      <c r="Y376" s="87"/>
      <c r="Z376" s="100"/>
      <c r="AA376" s="106">
        <f t="shared" si="140"/>
        <v>364</v>
      </c>
      <c r="AB376" s="549">
        <f t="shared" si="153"/>
        <v>0</v>
      </c>
      <c r="AC376" s="544">
        <f t="shared" si="141"/>
        <v>0</v>
      </c>
      <c r="AD376" s="174">
        <f t="shared" si="137"/>
        <v>0</v>
      </c>
      <c r="AE376" s="8"/>
      <c r="AF376" s="885" t="str">
        <f t="shared" si="142"/>
        <v xml:space="preserve"> </v>
      </c>
      <c r="AG376" s="40">
        <f t="shared" si="143"/>
        <v>0</v>
      </c>
      <c r="AH376" s="40">
        <f t="shared" si="144"/>
        <v>0</v>
      </c>
      <c r="AR376" s="40">
        <f t="shared" si="145"/>
        <v>0</v>
      </c>
      <c r="AS376" s="40">
        <f t="shared" si="146"/>
        <v>0</v>
      </c>
      <c r="AT376" s="40">
        <f t="shared" si="147"/>
        <v>0</v>
      </c>
      <c r="AU376" s="40">
        <f t="shared" si="148"/>
        <v>0</v>
      </c>
      <c r="AX376" s="279">
        <f t="shared" si="149"/>
        <v>0</v>
      </c>
      <c r="AY376" s="279">
        <f t="shared" si="150"/>
        <v>0</v>
      </c>
      <c r="AZ376" s="40">
        <f t="shared" si="138"/>
        <v>0</v>
      </c>
      <c r="BB376" s="40">
        <f t="shared" si="154"/>
        <v>0</v>
      </c>
      <c r="BC376" s="397">
        <f t="shared" si="155"/>
        <v>0</v>
      </c>
      <c r="BD376" s="105">
        <f t="shared" si="151"/>
        <v>0</v>
      </c>
      <c r="BE376" s="105">
        <f t="shared" si="156"/>
        <v>0</v>
      </c>
      <c r="BF376" s="742">
        <f t="shared" si="139"/>
        <v>0</v>
      </c>
      <c r="BG376" s="89"/>
      <c r="BH376" s="9"/>
      <c r="BJ376" s="40">
        <f t="shared" si="157"/>
        <v>0</v>
      </c>
      <c r="BK376" s="40">
        <f t="shared" si="158"/>
        <v>1</v>
      </c>
      <c r="BL376" s="40">
        <f t="shared" si="159"/>
        <v>0</v>
      </c>
      <c r="BM376" s="40">
        <f t="shared" si="160"/>
        <v>0</v>
      </c>
      <c r="BN376" s="40">
        <f t="shared" si="161"/>
        <v>0</v>
      </c>
    </row>
    <row r="377" spans="1:66" x14ac:dyDescent="0.25">
      <c r="A377" s="379"/>
      <c r="B377" s="936"/>
      <c r="C377" s="272"/>
      <c r="D377" s="868"/>
      <c r="E377" s="873" t="str">
        <f t="shared" si="152"/>
        <v xml:space="preserve"> </v>
      </c>
      <c r="F377" s="130">
        <f t="shared" si="135"/>
        <v>0</v>
      </c>
      <c r="G377" s="128">
        <f t="shared" si="136"/>
        <v>365</v>
      </c>
      <c r="H377" s="127"/>
      <c r="I377" s="321"/>
      <c r="J377" s="97"/>
      <c r="K377" s="323"/>
      <c r="L377" s="322"/>
      <c r="M377" s="50"/>
      <c r="N377" s="87"/>
      <c r="O377" s="324"/>
      <c r="P377" s="98"/>
      <c r="Q377" s="98"/>
      <c r="R377" s="114"/>
      <c r="S377" s="753"/>
      <c r="T377" s="98"/>
      <c r="U377" s="98"/>
      <c r="V377" s="98"/>
      <c r="W377" s="99"/>
      <c r="X377" s="97"/>
      <c r="Y377" s="87"/>
      <c r="Z377" s="100"/>
      <c r="AA377" s="106">
        <f t="shared" si="140"/>
        <v>365</v>
      </c>
      <c r="AB377" s="549">
        <f t="shared" si="153"/>
        <v>0</v>
      </c>
      <c r="AC377" s="544">
        <f t="shared" si="141"/>
        <v>0</v>
      </c>
      <c r="AD377" s="174">
        <f t="shared" si="137"/>
        <v>0</v>
      </c>
      <c r="AE377" s="8"/>
      <c r="AF377" s="885" t="str">
        <f t="shared" si="142"/>
        <v xml:space="preserve"> </v>
      </c>
      <c r="AG377" s="40">
        <f t="shared" si="143"/>
        <v>0</v>
      </c>
      <c r="AH377" s="40">
        <f t="shared" si="144"/>
        <v>0</v>
      </c>
      <c r="AR377" s="40">
        <f t="shared" si="145"/>
        <v>0</v>
      </c>
      <c r="AS377" s="40">
        <f t="shared" si="146"/>
        <v>0</v>
      </c>
      <c r="AT377" s="40">
        <f t="shared" si="147"/>
        <v>0</v>
      </c>
      <c r="AU377" s="40">
        <f t="shared" si="148"/>
        <v>0</v>
      </c>
      <c r="AX377" s="279">
        <f t="shared" si="149"/>
        <v>0</v>
      </c>
      <c r="AY377" s="279">
        <f t="shared" si="150"/>
        <v>0</v>
      </c>
      <c r="AZ377" s="40">
        <f t="shared" si="138"/>
        <v>0</v>
      </c>
      <c r="BB377" s="40">
        <f t="shared" si="154"/>
        <v>0</v>
      </c>
      <c r="BC377" s="397">
        <f t="shared" si="155"/>
        <v>0</v>
      </c>
      <c r="BD377" s="105">
        <f t="shared" si="151"/>
        <v>0</v>
      </c>
      <c r="BE377" s="105">
        <f t="shared" si="156"/>
        <v>0</v>
      </c>
      <c r="BF377" s="742">
        <f t="shared" si="139"/>
        <v>0</v>
      </c>
      <c r="BG377" s="89"/>
      <c r="BH377" s="9"/>
      <c r="BJ377" s="40">
        <f t="shared" si="157"/>
        <v>0</v>
      </c>
      <c r="BK377" s="40">
        <f t="shared" si="158"/>
        <v>1</v>
      </c>
      <c r="BL377" s="40">
        <f t="shared" si="159"/>
        <v>0</v>
      </c>
      <c r="BM377" s="40">
        <f t="shared" si="160"/>
        <v>0</v>
      </c>
      <c r="BN377" s="40">
        <f t="shared" si="161"/>
        <v>0</v>
      </c>
    </row>
    <row r="378" spans="1:66" x14ac:dyDescent="0.25">
      <c r="A378" s="379"/>
      <c r="B378" s="936"/>
      <c r="C378" s="272"/>
      <c r="D378" s="868"/>
      <c r="E378" s="873" t="str">
        <f t="shared" si="152"/>
        <v xml:space="preserve"> </v>
      </c>
      <c r="F378" s="130">
        <f t="shared" si="135"/>
        <v>0</v>
      </c>
      <c r="G378" s="128">
        <f t="shared" si="136"/>
        <v>366</v>
      </c>
      <c r="H378" s="127"/>
      <c r="I378" s="321"/>
      <c r="J378" s="97"/>
      <c r="K378" s="323"/>
      <c r="L378" s="322"/>
      <c r="M378" s="50"/>
      <c r="N378" s="87"/>
      <c r="O378" s="324"/>
      <c r="P378" s="98"/>
      <c r="Q378" s="98"/>
      <c r="R378" s="114"/>
      <c r="S378" s="753"/>
      <c r="T378" s="98"/>
      <c r="U378" s="98"/>
      <c r="V378" s="98"/>
      <c r="W378" s="99"/>
      <c r="X378" s="97"/>
      <c r="Y378" s="87"/>
      <c r="Z378" s="100"/>
      <c r="AA378" s="106">
        <f t="shared" si="140"/>
        <v>366</v>
      </c>
      <c r="AB378" s="549">
        <f t="shared" si="153"/>
        <v>0</v>
      </c>
      <c r="AC378" s="544">
        <f t="shared" si="141"/>
        <v>0</v>
      </c>
      <c r="AD378" s="174">
        <f t="shared" si="137"/>
        <v>0</v>
      </c>
      <c r="AE378" s="8"/>
      <c r="AF378" s="885" t="str">
        <f t="shared" si="142"/>
        <v xml:space="preserve"> </v>
      </c>
      <c r="AG378" s="40">
        <f t="shared" si="143"/>
        <v>0</v>
      </c>
      <c r="AH378" s="40">
        <f t="shared" si="144"/>
        <v>0</v>
      </c>
      <c r="AR378" s="40">
        <f t="shared" si="145"/>
        <v>0</v>
      </c>
      <c r="AS378" s="40">
        <f t="shared" si="146"/>
        <v>0</v>
      </c>
      <c r="AT378" s="40">
        <f t="shared" si="147"/>
        <v>0</v>
      </c>
      <c r="AU378" s="40">
        <f t="shared" si="148"/>
        <v>0</v>
      </c>
      <c r="AX378" s="279">
        <f t="shared" si="149"/>
        <v>0</v>
      </c>
      <c r="AY378" s="279">
        <f t="shared" si="150"/>
        <v>0</v>
      </c>
      <c r="AZ378" s="40">
        <f t="shared" si="138"/>
        <v>0</v>
      </c>
      <c r="BB378" s="40">
        <f t="shared" si="154"/>
        <v>0</v>
      </c>
      <c r="BC378" s="397">
        <f t="shared" si="155"/>
        <v>0</v>
      </c>
      <c r="BD378" s="105">
        <f t="shared" si="151"/>
        <v>0</v>
      </c>
      <c r="BE378" s="105">
        <f t="shared" si="156"/>
        <v>0</v>
      </c>
      <c r="BF378" s="742">
        <f t="shared" si="139"/>
        <v>0</v>
      </c>
      <c r="BG378" s="89"/>
      <c r="BH378" s="9"/>
      <c r="BJ378" s="40">
        <f t="shared" si="157"/>
        <v>0</v>
      </c>
      <c r="BK378" s="40">
        <f t="shared" si="158"/>
        <v>1</v>
      </c>
      <c r="BL378" s="40">
        <f t="shared" si="159"/>
        <v>0</v>
      </c>
      <c r="BM378" s="40">
        <f t="shared" si="160"/>
        <v>0</v>
      </c>
      <c r="BN378" s="40">
        <f t="shared" si="161"/>
        <v>0</v>
      </c>
    </row>
    <row r="379" spans="1:66" x14ac:dyDescent="0.25">
      <c r="A379" s="379"/>
      <c r="B379" s="936"/>
      <c r="C379" s="272"/>
      <c r="D379" s="868"/>
      <c r="E379" s="873" t="str">
        <f t="shared" si="152"/>
        <v xml:space="preserve"> </v>
      </c>
      <c r="F379" s="130">
        <f t="shared" si="135"/>
        <v>0</v>
      </c>
      <c r="G379" s="128">
        <f t="shared" si="136"/>
        <v>367</v>
      </c>
      <c r="H379" s="127"/>
      <c r="I379" s="321"/>
      <c r="J379" s="97"/>
      <c r="K379" s="323"/>
      <c r="L379" s="322"/>
      <c r="M379" s="50"/>
      <c r="N379" s="87"/>
      <c r="O379" s="324"/>
      <c r="P379" s="98"/>
      <c r="Q379" s="98"/>
      <c r="R379" s="114"/>
      <c r="S379" s="753"/>
      <c r="T379" s="98"/>
      <c r="U379" s="98"/>
      <c r="V379" s="98"/>
      <c r="W379" s="99"/>
      <c r="X379" s="97"/>
      <c r="Y379" s="87"/>
      <c r="Z379" s="100"/>
      <c r="AA379" s="106">
        <f t="shared" si="140"/>
        <v>367</v>
      </c>
      <c r="AB379" s="549">
        <f t="shared" si="153"/>
        <v>0</v>
      </c>
      <c r="AC379" s="544">
        <f t="shared" si="141"/>
        <v>0</v>
      </c>
      <c r="AD379" s="174">
        <f t="shared" si="137"/>
        <v>0</v>
      </c>
      <c r="AE379" s="8"/>
      <c r="AF379" s="885" t="str">
        <f t="shared" si="142"/>
        <v xml:space="preserve"> </v>
      </c>
      <c r="AG379" s="40">
        <f t="shared" si="143"/>
        <v>0</v>
      </c>
      <c r="AH379" s="40">
        <f t="shared" si="144"/>
        <v>0</v>
      </c>
      <c r="AR379" s="40">
        <f t="shared" si="145"/>
        <v>0</v>
      </c>
      <c r="AS379" s="40">
        <f t="shared" si="146"/>
        <v>0</v>
      </c>
      <c r="AT379" s="40">
        <f t="shared" si="147"/>
        <v>0</v>
      </c>
      <c r="AU379" s="40">
        <f t="shared" si="148"/>
        <v>0</v>
      </c>
      <c r="AX379" s="279">
        <f t="shared" si="149"/>
        <v>0</v>
      </c>
      <c r="AY379" s="279">
        <f t="shared" si="150"/>
        <v>0</v>
      </c>
      <c r="AZ379" s="40">
        <f t="shared" si="138"/>
        <v>0</v>
      </c>
      <c r="BB379" s="40">
        <f t="shared" si="154"/>
        <v>0</v>
      </c>
      <c r="BC379" s="397">
        <f t="shared" si="155"/>
        <v>0</v>
      </c>
      <c r="BD379" s="105">
        <f t="shared" si="151"/>
        <v>0</v>
      </c>
      <c r="BE379" s="105">
        <f t="shared" si="156"/>
        <v>0</v>
      </c>
      <c r="BF379" s="742">
        <f t="shared" si="139"/>
        <v>0</v>
      </c>
      <c r="BG379" s="89"/>
      <c r="BH379" s="9"/>
      <c r="BJ379" s="40">
        <f t="shared" si="157"/>
        <v>0</v>
      </c>
      <c r="BK379" s="40">
        <f t="shared" si="158"/>
        <v>1</v>
      </c>
      <c r="BL379" s="40">
        <f t="shared" si="159"/>
        <v>0</v>
      </c>
      <c r="BM379" s="40">
        <f t="shared" si="160"/>
        <v>0</v>
      </c>
      <c r="BN379" s="40">
        <f t="shared" si="161"/>
        <v>0</v>
      </c>
    </row>
    <row r="380" spans="1:66" x14ac:dyDescent="0.25">
      <c r="A380" s="379"/>
      <c r="B380" s="936"/>
      <c r="C380" s="272"/>
      <c r="D380" s="868"/>
      <c r="E380" s="873" t="str">
        <f t="shared" si="152"/>
        <v xml:space="preserve"> </v>
      </c>
      <c r="F380" s="130">
        <f t="shared" si="135"/>
        <v>0</v>
      </c>
      <c r="G380" s="128">
        <f t="shared" si="136"/>
        <v>368</v>
      </c>
      <c r="H380" s="127"/>
      <c r="I380" s="321"/>
      <c r="J380" s="97"/>
      <c r="K380" s="323"/>
      <c r="L380" s="322"/>
      <c r="M380" s="50"/>
      <c r="N380" s="87"/>
      <c r="O380" s="324"/>
      <c r="P380" s="98"/>
      <c r="Q380" s="98"/>
      <c r="R380" s="114"/>
      <c r="S380" s="753"/>
      <c r="T380" s="98"/>
      <c r="U380" s="98"/>
      <c r="V380" s="98"/>
      <c r="W380" s="99"/>
      <c r="X380" s="97"/>
      <c r="Y380" s="87"/>
      <c r="Z380" s="100"/>
      <c r="AA380" s="106">
        <f t="shared" si="140"/>
        <v>368</v>
      </c>
      <c r="AB380" s="549">
        <f t="shared" si="153"/>
        <v>0</v>
      </c>
      <c r="AC380" s="544">
        <f t="shared" si="141"/>
        <v>0</v>
      </c>
      <c r="AD380" s="174">
        <f t="shared" si="137"/>
        <v>0</v>
      </c>
      <c r="AE380" s="8"/>
      <c r="AF380" s="885" t="str">
        <f t="shared" si="142"/>
        <v xml:space="preserve"> </v>
      </c>
      <c r="AG380" s="40">
        <f t="shared" si="143"/>
        <v>0</v>
      </c>
      <c r="AH380" s="40">
        <f t="shared" si="144"/>
        <v>0</v>
      </c>
      <c r="AR380" s="40">
        <f t="shared" si="145"/>
        <v>0</v>
      </c>
      <c r="AS380" s="40">
        <f t="shared" si="146"/>
        <v>0</v>
      </c>
      <c r="AT380" s="40">
        <f t="shared" si="147"/>
        <v>0</v>
      </c>
      <c r="AU380" s="40">
        <f t="shared" si="148"/>
        <v>0</v>
      </c>
      <c r="AX380" s="279">
        <f t="shared" si="149"/>
        <v>0</v>
      </c>
      <c r="AY380" s="279">
        <f t="shared" si="150"/>
        <v>0</v>
      </c>
      <c r="AZ380" s="40">
        <f t="shared" si="138"/>
        <v>0</v>
      </c>
      <c r="BB380" s="40">
        <f t="shared" si="154"/>
        <v>0</v>
      </c>
      <c r="BC380" s="397">
        <f t="shared" si="155"/>
        <v>0</v>
      </c>
      <c r="BD380" s="105">
        <f t="shared" si="151"/>
        <v>0</v>
      </c>
      <c r="BE380" s="105">
        <f t="shared" si="156"/>
        <v>0</v>
      </c>
      <c r="BF380" s="742">
        <f t="shared" si="139"/>
        <v>0</v>
      </c>
      <c r="BG380" s="89"/>
      <c r="BH380" s="9"/>
      <c r="BJ380" s="40">
        <f t="shared" si="157"/>
        <v>0</v>
      </c>
      <c r="BK380" s="40">
        <f t="shared" si="158"/>
        <v>1</v>
      </c>
      <c r="BL380" s="40">
        <f t="shared" si="159"/>
        <v>0</v>
      </c>
      <c r="BM380" s="40">
        <f t="shared" si="160"/>
        <v>0</v>
      </c>
      <c r="BN380" s="40">
        <f t="shared" si="161"/>
        <v>0</v>
      </c>
    </row>
    <row r="381" spans="1:66" x14ac:dyDescent="0.25">
      <c r="A381" s="379"/>
      <c r="B381" s="936"/>
      <c r="C381" s="272"/>
      <c r="D381" s="868"/>
      <c r="E381" s="873" t="str">
        <f t="shared" si="152"/>
        <v xml:space="preserve"> </v>
      </c>
      <c r="F381" s="130">
        <f t="shared" si="135"/>
        <v>0</v>
      </c>
      <c r="G381" s="128">
        <f t="shared" si="136"/>
        <v>369</v>
      </c>
      <c r="H381" s="127"/>
      <c r="I381" s="321"/>
      <c r="J381" s="97"/>
      <c r="K381" s="323"/>
      <c r="L381" s="322"/>
      <c r="M381" s="50"/>
      <c r="N381" s="87"/>
      <c r="O381" s="324"/>
      <c r="P381" s="98"/>
      <c r="Q381" s="98"/>
      <c r="R381" s="114"/>
      <c r="S381" s="753"/>
      <c r="T381" s="98"/>
      <c r="U381" s="98"/>
      <c r="V381" s="98"/>
      <c r="W381" s="99"/>
      <c r="X381" s="97"/>
      <c r="Y381" s="87"/>
      <c r="Z381" s="100"/>
      <c r="AA381" s="106">
        <f t="shared" si="140"/>
        <v>369</v>
      </c>
      <c r="AB381" s="549">
        <f t="shared" si="153"/>
        <v>0</v>
      </c>
      <c r="AC381" s="544">
        <f t="shared" si="141"/>
        <v>0</v>
      </c>
      <c r="AD381" s="174">
        <f t="shared" si="137"/>
        <v>0</v>
      </c>
      <c r="AE381" s="8"/>
      <c r="AF381" s="885" t="str">
        <f t="shared" si="142"/>
        <v xml:space="preserve"> </v>
      </c>
      <c r="AG381" s="40">
        <f t="shared" si="143"/>
        <v>0</v>
      </c>
      <c r="AH381" s="40">
        <f t="shared" si="144"/>
        <v>0</v>
      </c>
      <c r="AR381" s="40">
        <f t="shared" si="145"/>
        <v>0</v>
      </c>
      <c r="AS381" s="40">
        <f t="shared" si="146"/>
        <v>0</v>
      </c>
      <c r="AT381" s="40">
        <f t="shared" si="147"/>
        <v>0</v>
      </c>
      <c r="AU381" s="40">
        <f t="shared" si="148"/>
        <v>0</v>
      </c>
      <c r="AX381" s="279">
        <f t="shared" si="149"/>
        <v>0</v>
      </c>
      <c r="AY381" s="279">
        <f t="shared" si="150"/>
        <v>0</v>
      </c>
      <c r="AZ381" s="40">
        <f t="shared" si="138"/>
        <v>0</v>
      </c>
      <c r="BB381" s="40">
        <f t="shared" si="154"/>
        <v>0</v>
      </c>
      <c r="BC381" s="397">
        <f t="shared" si="155"/>
        <v>0</v>
      </c>
      <c r="BD381" s="105">
        <f t="shared" si="151"/>
        <v>0</v>
      </c>
      <c r="BE381" s="105">
        <f t="shared" si="156"/>
        <v>0</v>
      </c>
      <c r="BF381" s="742">
        <f t="shared" si="139"/>
        <v>0</v>
      </c>
      <c r="BG381" s="89"/>
      <c r="BH381" s="9"/>
      <c r="BJ381" s="40">
        <f t="shared" si="157"/>
        <v>0</v>
      </c>
      <c r="BK381" s="40">
        <f t="shared" si="158"/>
        <v>1</v>
      </c>
      <c r="BL381" s="40">
        <f t="shared" si="159"/>
        <v>0</v>
      </c>
      <c r="BM381" s="40">
        <f t="shared" si="160"/>
        <v>0</v>
      </c>
      <c r="BN381" s="40">
        <f t="shared" si="161"/>
        <v>0</v>
      </c>
    </row>
    <row r="382" spans="1:66" x14ac:dyDescent="0.25">
      <c r="A382" s="379"/>
      <c r="B382" s="936"/>
      <c r="C382" s="272"/>
      <c r="D382" s="868"/>
      <c r="E382" s="873" t="str">
        <f t="shared" si="152"/>
        <v xml:space="preserve"> </v>
      </c>
      <c r="F382" s="130">
        <f t="shared" si="135"/>
        <v>0</v>
      </c>
      <c r="G382" s="128">
        <f t="shared" si="136"/>
        <v>370</v>
      </c>
      <c r="H382" s="127"/>
      <c r="I382" s="321"/>
      <c r="J382" s="97"/>
      <c r="K382" s="323"/>
      <c r="L382" s="322"/>
      <c r="M382" s="50"/>
      <c r="N382" s="87"/>
      <c r="O382" s="324"/>
      <c r="P382" s="98"/>
      <c r="Q382" s="98"/>
      <c r="R382" s="114"/>
      <c r="S382" s="753"/>
      <c r="T382" s="98"/>
      <c r="U382" s="98"/>
      <c r="V382" s="98"/>
      <c r="W382" s="99"/>
      <c r="X382" s="97"/>
      <c r="Y382" s="87"/>
      <c r="Z382" s="100"/>
      <c r="AA382" s="106">
        <f t="shared" si="140"/>
        <v>370</v>
      </c>
      <c r="AB382" s="549">
        <f t="shared" si="153"/>
        <v>0</v>
      </c>
      <c r="AC382" s="544">
        <f t="shared" si="141"/>
        <v>0</v>
      </c>
      <c r="AD382" s="174">
        <f t="shared" si="137"/>
        <v>0</v>
      </c>
      <c r="AE382" s="8"/>
      <c r="AF382" s="885" t="str">
        <f t="shared" si="142"/>
        <v xml:space="preserve"> </v>
      </c>
      <c r="AG382" s="40">
        <f t="shared" si="143"/>
        <v>0</v>
      </c>
      <c r="AH382" s="40">
        <f t="shared" si="144"/>
        <v>0</v>
      </c>
      <c r="AR382" s="40">
        <f t="shared" si="145"/>
        <v>0</v>
      </c>
      <c r="AS382" s="40">
        <f t="shared" si="146"/>
        <v>0</v>
      </c>
      <c r="AT382" s="40">
        <f t="shared" si="147"/>
        <v>0</v>
      </c>
      <c r="AU382" s="40">
        <f t="shared" si="148"/>
        <v>0</v>
      </c>
      <c r="AX382" s="279">
        <f t="shared" si="149"/>
        <v>0</v>
      </c>
      <c r="AY382" s="279">
        <f t="shared" si="150"/>
        <v>0</v>
      </c>
      <c r="AZ382" s="40">
        <f t="shared" si="138"/>
        <v>0</v>
      </c>
      <c r="BB382" s="40">
        <f t="shared" si="154"/>
        <v>0</v>
      </c>
      <c r="BC382" s="397">
        <f t="shared" si="155"/>
        <v>0</v>
      </c>
      <c r="BD382" s="105">
        <f t="shared" si="151"/>
        <v>0</v>
      </c>
      <c r="BE382" s="105">
        <f t="shared" si="156"/>
        <v>0</v>
      </c>
      <c r="BF382" s="742">
        <f t="shared" si="139"/>
        <v>0</v>
      </c>
      <c r="BG382" s="89"/>
      <c r="BH382" s="9"/>
      <c r="BJ382" s="40">
        <f t="shared" si="157"/>
        <v>0</v>
      </c>
      <c r="BK382" s="40">
        <f t="shared" si="158"/>
        <v>1</v>
      </c>
      <c r="BL382" s="40">
        <f t="shared" si="159"/>
        <v>0</v>
      </c>
      <c r="BM382" s="40">
        <f t="shared" si="160"/>
        <v>0</v>
      </c>
      <c r="BN382" s="40">
        <f t="shared" si="161"/>
        <v>0</v>
      </c>
    </row>
    <row r="383" spans="1:66" x14ac:dyDescent="0.25">
      <c r="A383" s="379"/>
      <c r="B383" s="936"/>
      <c r="C383" s="272"/>
      <c r="D383" s="868"/>
      <c r="E383" s="873" t="str">
        <f t="shared" si="152"/>
        <v xml:space="preserve"> </v>
      </c>
      <c r="F383" s="130">
        <f t="shared" si="135"/>
        <v>0</v>
      </c>
      <c r="G383" s="128">
        <f t="shared" si="136"/>
        <v>371</v>
      </c>
      <c r="H383" s="127"/>
      <c r="I383" s="321"/>
      <c r="J383" s="97"/>
      <c r="K383" s="323"/>
      <c r="L383" s="322"/>
      <c r="M383" s="50"/>
      <c r="N383" s="87"/>
      <c r="O383" s="324"/>
      <c r="P383" s="98"/>
      <c r="Q383" s="98"/>
      <c r="R383" s="114"/>
      <c r="S383" s="753"/>
      <c r="T383" s="98"/>
      <c r="U383" s="98"/>
      <c r="V383" s="98"/>
      <c r="W383" s="99"/>
      <c r="X383" s="97"/>
      <c r="Y383" s="87"/>
      <c r="Z383" s="100"/>
      <c r="AA383" s="106">
        <f t="shared" si="140"/>
        <v>371</v>
      </c>
      <c r="AB383" s="549">
        <f t="shared" si="153"/>
        <v>0</v>
      </c>
      <c r="AC383" s="544">
        <f t="shared" si="141"/>
        <v>0</v>
      </c>
      <c r="AD383" s="174">
        <f t="shared" si="137"/>
        <v>0</v>
      </c>
      <c r="AE383" s="8"/>
      <c r="AF383" s="885" t="str">
        <f t="shared" si="142"/>
        <v xml:space="preserve"> </v>
      </c>
      <c r="AG383" s="40">
        <f t="shared" si="143"/>
        <v>0</v>
      </c>
      <c r="AH383" s="40">
        <f t="shared" si="144"/>
        <v>0</v>
      </c>
      <c r="AR383" s="40">
        <f t="shared" si="145"/>
        <v>0</v>
      </c>
      <c r="AS383" s="40">
        <f t="shared" si="146"/>
        <v>0</v>
      </c>
      <c r="AT383" s="40">
        <f t="shared" si="147"/>
        <v>0</v>
      </c>
      <c r="AU383" s="40">
        <f t="shared" si="148"/>
        <v>0</v>
      </c>
      <c r="AX383" s="279">
        <f t="shared" si="149"/>
        <v>0</v>
      </c>
      <c r="AY383" s="279">
        <f t="shared" si="150"/>
        <v>0</v>
      </c>
      <c r="AZ383" s="40">
        <f t="shared" si="138"/>
        <v>0</v>
      </c>
      <c r="BB383" s="40">
        <f t="shared" si="154"/>
        <v>0</v>
      </c>
      <c r="BC383" s="397">
        <f t="shared" si="155"/>
        <v>0</v>
      </c>
      <c r="BD383" s="105">
        <f t="shared" si="151"/>
        <v>0</v>
      </c>
      <c r="BE383" s="105">
        <f t="shared" si="156"/>
        <v>0</v>
      </c>
      <c r="BF383" s="742">
        <f t="shared" si="139"/>
        <v>0</v>
      </c>
      <c r="BG383" s="89"/>
      <c r="BH383" s="9"/>
      <c r="BJ383" s="40">
        <f t="shared" si="157"/>
        <v>0</v>
      </c>
      <c r="BK383" s="40">
        <f t="shared" si="158"/>
        <v>1</v>
      </c>
      <c r="BL383" s="40">
        <f t="shared" si="159"/>
        <v>0</v>
      </c>
      <c r="BM383" s="40">
        <f t="shared" si="160"/>
        <v>0</v>
      </c>
      <c r="BN383" s="40">
        <f t="shared" si="161"/>
        <v>0</v>
      </c>
    </row>
    <row r="384" spans="1:66" x14ac:dyDescent="0.25">
      <c r="A384" s="379"/>
      <c r="B384" s="936"/>
      <c r="C384" s="272"/>
      <c r="D384" s="868"/>
      <c r="E384" s="873" t="str">
        <f t="shared" si="152"/>
        <v xml:space="preserve"> </v>
      </c>
      <c r="F384" s="130">
        <f t="shared" si="135"/>
        <v>0</v>
      </c>
      <c r="G384" s="128">
        <f t="shared" si="136"/>
        <v>372</v>
      </c>
      <c r="H384" s="127"/>
      <c r="I384" s="321"/>
      <c r="J384" s="97"/>
      <c r="K384" s="323"/>
      <c r="L384" s="322"/>
      <c r="M384" s="50"/>
      <c r="N384" s="87"/>
      <c r="O384" s="324"/>
      <c r="P384" s="98"/>
      <c r="Q384" s="98"/>
      <c r="R384" s="114"/>
      <c r="S384" s="753"/>
      <c r="T384" s="98"/>
      <c r="U384" s="98"/>
      <c r="V384" s="98"/>
      <c r="W384" s="99"/>
      <c r="X384" s="97"/>
      <c r="Y384" s="87"/>
      <c r="Z384" s="100"/>
      <c r="AA384" s="106">
        <f t="shared" si="140"/>
        <v>372</v>
      </c>
      <c r="AB384" s="549">
        <f t="shared" si="153"/>
        <v>0</v>
      </c>
      <c r="AC384" s="544">
        <f t="shared" si="141"/>
        <v>0</v>
      </c>
      <c r="AD384" s="174">
        <f t="shared" si="137"/>
        <v>0</v>
      </c>
      <c r="AE384" s="8"/>
      <c r="AF384" s="885" t="str">
        <f t="shared" si="142"/>
        <v xml:space="preserve"> </v>
      </c>
      <c r="AG384" s="40">
        <f t="shared" si="143"/>
        <v>0</v>
      </c>
      <c r="AH384" s="40">
        <f t="shared" si="144"/>
        <v>0</v>
      </c>
      <c r="AR384" s="40">
        <f t="shared" si="145"/>
        <v>0</v>
      </c>
      <c r="AS384" s="40">
        <f t="shared" si="146"/>
        <v>0</v>
      </c>
      <c r="AT384" s="40">
        <f t="shared" si="147"/>
        <v>0</v>
      </c>
      <c r="AU384" s="40">
        <f t="shared" si="148"/>
        <v>0</v>
      </c>
      <c r="AX384" s="279">
        <f t="shared" si="149"/>
        <v>0</v>
      </c>
      <c r="AY384" s="279">
        <f t="shared" si="150"/>
        <v>0</v>
      </c>
      <c r="AZ384" s="40">
        <f t="shared" si="138"/>
        <v>0</v>
      </c>
      <c r="BB384" s="40">
        <f t="shared" si="154"/>
        <v>0</v>
      </c>
      <c r="BC384" s="397">
        <f t="shared" si="155"/>
        <v>0</v>
      </c>
      <c r="BD384" s="105">
        <f t="shared" si="151"/>
        <v>0</v>
      </c>
      <c r="BE384" s="105">
        <f t="shared" si="156"/>
        <v>0</v>
      </c>
      <c r="BF384" s="742">
        <f t="shared" si="139"/>
        <v>0</v>
      </c>
      <c r="BG384" s="89"/>
      <c r="BH384" s="9"/>
      <c r="BJ384" s="40">
        <f t="shared" si="157"/>
        <v>0</v>
      </c>
      <c r="BK384" s="40">
        <f t="shared" si="158"/>
        <v>1</v>
      </c>
      <c r="BL384" s="40">
        <f t="shared" si="159"/>
        <v>0</v>
      </c>
      <c r="BM384" s="40">
        <f t="shared" si="160"/>
        <v>0</v>
      </c>
      <c r="BN384" s="40">
        <f t="shared" si="161"/>
        <v>0</v>
      </c>
    </row>
    <row r="385" spans="1:66" x14ac:dyDescent="0.25">
      <c r="A385" s="379"/>
      <c r="B385" s="936"/>
      <c r="C385" s="272"/>
      <c r="D385" s="868"/>
      <c r="E385" s="873" t="str">
        <f t="shared" si="152"/>
        <v xml:space="preserve"> </v>
      </c>
      <c r="F385" s="130">
        <f t="shared" si="135"/>
        <v>0</v>
      </c>
      <c r="G385" s="128">
        <f t="shared" si="136"/>
        <v>373</v>
      </c>
      <c r="H385" s="127"/>
      <c r="I385" s="321"/>
      <c r="J385" s="97"/>
      <c r="K385" s="323"/>
      <c r="L385" s="322"/>
      <c r="M385" s="50"/>
      <c r="N385" s="87"/>
      <c r="O385" s="324"/>
      <c r="P385" s="98"/>
      <c r="Q385" s="98"/>
      <c r="R385" s="114"/>
      <c r="S385" s="753"/>
      <c r="T385" s="98"/>
      <c r="U385" s="98"/>
      <c r="V385" s="98"/>
      <c r="W385" s="99"/>
      <c r="X385" s="97"/>
      <c r="Y385" s="87"/>
      <c r="Z385" s="100"/>
      <c r="AA385" s="106">
        <f t="shared" si="140"/>
        <v>373</v>
      </c>
      <c r="AB385" s="549">
        <f t="shared" si="153"/>
        <v>0</v>
      </c>
      <c r="AC385" s="544">
        <f t="shared" si="141"/>
        <v>0</v>
      </c>
      <c r="AD385" s="174">
        <f t="shared" si="137"/>
        <v>0</v>
      </c>
      <c r="AE385" s="8"/>
      <c r="AF385" s="885" t="str">
        <f t="shared" si="142"/>
        <v xml:space="preserve"> </v>
      </c>
      <c r="AG385" s="40">
        <f t="shared" si="143"/>
        <v>0</v>
      </c>
      <c r="AH385" s="40">
        <f t="shared" si="144"/>
        <v>0</v>
      </c>
      <c r="AR385" s="40">
        <f t="shared" si="145"/>
        <v>0</v>
      </c>
      <c r="AS385" s="40">
        <f t="shared" si="146"/>
        <v>0</v>
      </c>
      <c r="AT385" s="40">
        <f t="shared" si="147"/>
        <v>0</v>
      </c>
      <c r="AU385" s="40">
        <f t="shared" si="148"/>
        <v>0</v>
      </c>
      <c r="AX385" s="279">
        <f t="shared" si="149"/>
        <v>0</v>
      </c>
      <c r="AY385" s="279">
        <f t="shared" si="150"/>
        <v>0</v>
      </c>
      <c r="AZ385" s="40">
        <f t="shared" si="138"/>
        <v>0</v>
      </c>
      <c r="BB385" s="40">
        <f t="shared" si="154"/>
        <v>0</v>
      </c>
      <c r="BC385" s="397">
        <f t="shared" si="155"/>
        <v>0</v>
      </c>
      <c r="BD385" s="105">
        <f t="shared" si="151"/>
        <v>0</v>
      </c>
      <c r="BE385" s="105">
        <f t="shared" si="156"/>
        <v>0</v>
      </c>
      <c r="BF385" s="742">
        <f t="shared" si="139"/>
        <v>0</v>
      </c>
      <c r="BG385" s="89"/>
      <c r="BH385" s="9"/>
      <c r="BJ385" s="40">
        <f t="shared" si="157"/>
        <v>0</v>
      </c>
      <c r="BK385" s="40">
        <f t="shared" si="158"/>
        <v>1</v>
      </c>
      <c r="BL385" s="40">
        <f t="shared" si="159"/>
        <v>0</v>
      </c>
      <c r="BM385" s="40">
        <f t="shared" si="160"/>
        <v>0</v>
      </c>
      <c r="BN385" s="40">
        <f t="shared" si="161"/>
        <v>0</v>
      </c>
    </row>
    <row r="386" spans="1:66" x14ac:dyDescent="0.25">
      <c r="A386" s="379"/>
      <c r="B386" s="936"/>
      <c r="C386" s="272"/>
      <c r="D386" s="868"/>
      <c r="E386" s="873" t="str">
        <f t="shared" si="152"/>
        <v xml:space="preserve"> </v>
      </c>
      <c r="F386" s="130">
        <f t="shared" si="135"/>
        <v>0</v>
      </c>
      <c r="G386" s="128">
        <f t="shared" si="136"/>
        <v>374</v>
      </c>
      <c r="H386" s="127"/>
      <c r="I386" s="321"/>
      <c r="J386" s="97"/>
      <c r="K386" s="323"/>
      <c r="L386" s="322"/>
      <c r="M386" s="50"/>
      <c r="N386" s="87"/>
      <c r="O386" s="324"/>
      <c r="P386" s="98"/>
      <c r="Q386" s="98"/>
      <c r="R386" s="114"/>
      <c r="S386" s="753"/>
      <c r="T386" s="98"/>
      <c r="U386" s="98"/>
      <c r="V386" s="98"/>
      <c r="W386" s="99"/>
      <c r="X386" s="97"/>
      <c r="Y386" s="87"/>
      <c r="Z386" s="100"/>
      <c r="AA386" s="106">
        <f t="shared" si="140"/>
        <v>374</v>
      </c>
      <c r="AB386" s="549">
        <f t="shared" si="153"/>
        <v>0</v>
      </c>
      <c r="AC386" s="544">
        <f t="shared" si="141"/>
        <v>0</v>
      </c>
      <c r="AD386" s="174">
        <f t="shared" si="137"/>
        <v>0</v>
      </c>
      <c r="AE386" s="8"/>
      <c r="AF386" s="885" t="str">
        <f t="shared" si="142"/>
        <v xml:space="preserve"> </v>
      </c>
      <c r="AG386" s="40">
        <f t="shared" si="143"/>
        <v>0</v>
      </c>
      <c r="AH386" s="40">
        <f t="shared" si="144"/>
        <v>0</v>
      </c>
      <c r="AR386" s="40">
        <f t="shared" si="145"/>
        <v>0</v>
      </c>
      <c r="AS386" s="40">
        <f t="shared" si="146"/>
        <v>0</v>
      </c>
      <c r="AT386" s="40">
        <f t="shared" si="147"/>
        <v>0</v>
      </c>
      <c r="AU386" s="40">
        <f t="shared" si="148"/>
        <v>0</v>
      </c>
      <c r="AX386" s="279">
        <f t="shared" si="149"/>
        <v>0</v>
      </c>
      <c r="AY386" s="279">
        <f t="shared" si="150"/>
        <v>0</v>
      </c>
      <c r="AZ386" s="40">
        <f t="shared" si="138"/>
        <v>0</v>
      </c>
      <c r="BB386" s="40">
        <f t="shared" si="154"/>
        <v>0</v>
      </c>
      <c r="BC386" s="397">
        <f t="shared" si="155"/>
        <v>0</v>
      </c>
      <c r="BD386" s="105">
        <f t="shared" si="151"/>
        <v>0</v>
      </c>
      <c r="BE386" s="105">
        <f t="shared" si="156"/>
        <v>0</v>
      </c>
      <c r="BF386" s="742">
        <f t="shared" si="139"/>
        <v>0</v>
      </c>
      <c r="BG386" s="89"/>
      <c r="BH386" s="9"/>
      <c r="BJ386" s="40">
        <f t="shared" si="157"/>
        <v>0</v>
      </c>
      <c r="BK386" s="40">
        <f t="shared" si="158"/>
        <v>1</v>
      </c>
      <c r="BL386" s="40">
        <f t="shared" si="159"/>
        <v>0</v>
      </c>
      <c r="BM386" s="40">
        <f t="shared" si="160"/>
        <v>0</v>
      </c>
      <c r="BN386" s="40">
        <f t="shared" si="161"/>
        <v>0</v>
      </c>
    </row>
    <row r="387" spans="1:66" x14ac:dyDescent="0.25">
      <c r="A387" s="379"/>
      <c r="B387" s="936"/>
      <c r="C387" s="272"/>
      <c r="D387" s="868"/>
      <c r="E387" s="873" t="str">
        <f t="shared" si="152"/>
        <v xml:space="preserve"> </v>
      </c>
      <c r="F387" s="130">
        <f t="shared" si="135"/>
        <v>0</v>
      </c>
      <c r="G387" s="128">
        <f t="shared" si="136"/>
        <v>375</v>
      </c>
      <c r="H387" s="127"/>
      <c r="I387" s="321"/>
      <c r="J387" s="97"/>
      <c r="K387" s="323"/>
      <c r="L387" s="322"/>
      <c r="M387" s="50"/>
      <c r="N387" s="87"/>
      <c r="O387" s="324"/>
      <c r="P387" s="98"/>
      <c r="Q387" s="98"/>
      <c r="R387" s="114"/>
      <c r="S387" s="753"/>
      <c r="T387" s="98"/>
      <c r="U387" s="98"/>
      <c r="V387" s="98"/>
      <c r="W387" s="99"/>
      <c r="X387" s="97"/>
      <c r="Y387" s="87"/>
      <c r="Z387" s="100"/>
      <c r="AA387" s="106">
        <f t="shared" si="140"/>
        <v>375</v>
      </c>
      <c r="AB387" s="549">
        <f t="shared" si="153"/>
        <v>0</v>
      </c>
      <c r="AC387" s="544">
        <f t="shared" si="141"/>
        <v>0</v>
      </c>
      <c r="AD387" s="174">
        <f t="shared" si="137"/>
        <v>0</v>
      </c>
      <c r="AE387" s="8"/>
      <c r="AF387" s="885" t="str">
        <f t="shared" si="142"/>
        <v xml:space="preserve"> </v>
      </c>
      <c r="AG387" s="40">
        <f t="shared" si="143"/>
        <v>0</v>
      </c>
      <c r="AH387" s="40">
        <f t="shared" si="144"/>
        <v>0</v>
      </c>
      <c r="AR387" s="40">
        <f t="shared" si="145"/>
        <v>0</v>
      </c>
      <c r="AS387" s="40">
        <f t="shared" si="146"/>
        <v>0</v>
      </c>
      <c r="AT387" s="40">
        <f t="shared" si="147"/>
        <v>0</v>
      </c>
      <c r="AU387" s="40">
        <f t="shared" si="148"/>
        <v>0</v>
      </c>
      <c r="AX387" s="279">
        <f t="shared" si="149"/>
        <v>0</v>
      </c>
      <c r="AY387" s="279">
        <f t="shared" si="150"/>
        <v>0</v>
      </c>
      <c r="AZ387" s="40">
        <f t="shared" si="138"/>
        <v>0</v>
      </c>
      <c r="BB387" s="40">
        <f t="shared" si="154"/>
        <v>0</v>
      </c>
      <c r="BC387" s="397">
        <f t="shared" si="155"/>
        <v>0</v>
      </c>
      <c r="BD387" s="105">
        <f t="shared" si="151"/>
        <v>0</v>
      </c>
      <c r="BE387" s="105">
        <f t="shared" si="156"/>
        <v>0</v>
      </c>
      <c r="BF387" s="742">
        <f t="shared" si="139"/>
        <v>0</v>
      </c>
      <c r="BG387" s="89"/>
      <c r="BH387" s="9"/>
      <c r="BJ387" s="40">
        <f t="shared" si="157"/>
        <v>0</v>
      </c>
      <c r="BK387" s="40">
        <f t="shared" si="158"/>
        <v>1</v>
      </c>
      <c r="BL387" s="40">
        <f t="shared" si="159"/>
        <v>0</v>
      </c>
      <c r="BM387" s="40">
        <f t="shared" si="160"/>
        <v>0</v>
      </c>
      <c r="BN387" s="40">
        <f t="shared" si="161"/>
        <v>0</v>
      </c>
    </row>
    <row r="388" spans="1:66" x14ac:dyDescent="0.25">
      <c r="A388" s="379"/>
      <c r="B388" s="936"/>
      <c r="C388" s="272"/>
      <c r="D388" s="868"/>
      <c r="E388" s="873" t="str">
        <f t="shared" si="152"/>
        <v xml:space="preserve"> </v>
      </c>
      <c r="F388" s="130">
        <f t="shared" si="135"/>
        <v>0</v>
      </c>
      <c r="G388" s="128">
        <f t="shared" si="136"/>
        <v>376</v>
      </c>
      <c r="H388" s="127"/>
      <c r="I388" s="321"/>
      <c r="J388" s="97"/>
      <c r="K388" s="323"/>
      <c r="L388" s="322"/>
      <c r="M388" s="50"/>
      <c r="N388" s="87"/>
      <c r="O388" s="324"/>
      <c r="P388" s="98"/>
      <c r="Q388" s="98"/>
      <c r="R388" s="114"/>
      <c r="S388" s="753"/>
      <c r="T388" s="98"/>
      <c r="U388" s="98"/>
      <c r="V388" s="98"/>
      <c r="W388" s="99"/>
      <c r="X388" s="97"/>
      <c r="Y388" s="87"/>
      <c r="Z388" s="100"/>
      <c r="AA388" s="106">
        <f t="shared" si="140"/>
        <v>376</v>
      </c>
      <c r="AB388" s="549">
        <f t="shared" si="153"/>
        <v>0</v>
      </c>
      <c r="AC388" s="544">
        <f t="shared" si="141"/>
        <v>0</v>
      </c>
      <c r="AD388" s="174">
        <f t="shared" si="137"/>
        <v>0</v>
      </c>
      <c r="AE388" s="8"/>
      <c r="AF388" s="885" t="str">
        <f t="shared" si="142"/>
        <v xml:space="preserve"> </v>
      </c>
      <c r="AG388" s="40">
        <f t="shared" si="143"/>
        <v>0</v>
      </c>
      <c r="AH388" s="40">
        <f t="shared" si="144"/>
        <v>0</v>
      </c>
      <c r="AR388" s="40">
        <f t="shared" si="145"/>
        <v>0</v>
      </c>
      <c r="AS388" s="40">
        <f t="shared" si="146"/>
        <v>0</v>
      </c>
      <c r="AT388" s="40">
        <f t="shared" si="147"/>
        <v>0</v>
      </c>
      <c r="AU388" s="40">
        <f t="shared" si="148"/>
        <v>0</v>
      </c>
      <c r="AX388" s="279">
        <f t="shared" si="149"/>
        <v>0</v>
      </c>
      <c r="AY388" s="279">
        <f t="shared" si="150"/>
        <v>0</v>
      </c>
      <c r="AZ388" s="40">
        <f t="shared" si="138"/>
        <v>0</v>
      </c>
      <c r="BB388" s="40">
        <f t="shared" si="154"/>
        <v>0</v>
      </c>
      <c r="BC388" s="397">
        <f t="shared" si="155"/>
        <v>0</v>
      </c>
      <c r="BD388" s="105">
        <f t="shared" si="151"/>
        <v>0</v>
      </c>
      <c r="BE388" s="105">
        <f t="shared" si="156"/>
        <v>0</v>
      </c>
      <c r="BF388" s="742">
        <f t="shared" si="139"/>
        <v>0</v>
      </c>
      <c r="BG388" s="89"/>
      <c r="BH388" s="9"/>
      <c r="BJ388" s="40">
        <f t="shared" si="157"/>
        <v>0</v>
      </c>
      <c r="BK388" s="40">
        <f t="shared" si="158"/>
        <v>1</v>
      </c>
      <c r="BL388" s="40">
        <f t="shared" si="159"/>
        <v>0</v>
      </c>
      <c r="BM388" s="40">
        <f t="shared" si="160"/>
        <v>0</v>
      </c>
      <c r="BN388" s="40">
        <f t="shared" si="161"/>
        <v>0</v>
      </c>
    </row>
    <row r="389" spans="1:66" x14ac:dyDescent="0.25">
      <c r="A389" s="379"/>
      <c r="B389" s="936"/>
      <c r="C389" s="272"/>
      <c r="D389" s="868"/>
      <c r="E389" s="873" t="str">
        <f t="shared" si="152"/>
        <v xml:space="preserve"> </v>
      </c>
      <c r="F389" s="130">
        <f t="shared" si="135"/>
        <v>0</v>
      </c>
      <c r="G389" s="128">
        <f t="shared" si="136"/>
        <v>377</v>
      </c>
      <c r="H389" s="127"/>
      <c r="I389" s="321"/>
      <c r="J389" s="97"/>
      <c r="K389" s="323"/>
      <c r="L389" s="322"/>
      <c r="M389" s="50"/>
      <c r="N389" s="87"/>
      <c r="O389" s="324"/>
      <c r="P389" s="98"/>
      <c r="Q389" s="98"/>
      <c r="R389" s="114"/>
      <c r="S389" s="753"/>
      <c r="T389" s="98"/>
      <c r="U389" s="98"/>
      <c r="V389" s="98"/>
      <c r="W389" s="99"/>
      <c r="X389" s="97"/>
      <c r="Y389" s="87"/>
      <c r="Z389" s="100"/>
      <c r="AA389" s="106">
        <f t="shared" si="140"/>
        <v>377</v>
      </c>
      <c r="AB389" s="549">
        <f t="shared" si="153"/>
        <v>0</v>
      </c>
      <c r="AC389" s="544">
        <f t="shared" si="141"/>
        <v>0</v>
      </c>
      <c r="AD389" s="174">
        <f t="shared" si="137"/>
        <v>0</v>
      </c>
      <c r="AE389" s="8"/>
      <c r="AF389" s="885" t="str">
        <f t="shared" si="142"/>
        <v xml:space="preserve"> </v>
      </c>
      <c r="AG389" s="40">
        <f t="shared" si="143"/>
        <v>0</v>
      </c>
      <c r="AH389" s="40">
        <f t="shared" si="144"/>
        <v>0</v>
      </c>
      <c r="AR389" s="40">
        <f t="shared" si="145"/>
        <v>0</v>
      </c>
      <c r="AS389" s="40">
        <f t="shared" si="146"/>
        <v>0</v>
      </c>
      <c r="AT389" s="40">
        <f t="shared" si="147"/>
        <v>0</v>
      </c>
      <c r="AU389" s="40">
        <f t="shared" si="148"/>
        <v>0</v>
      </c>
      <c r="AX389" s="279">
        <f t="shared" si="149"/>
        <v>0</v>
      </c>
      <c r="AY389" s="279">
        <f t="shared" si="150"/>
        <v>0</v>
      </c>
      <c r="AZ389" s="40">
        <f t="shared" si="138"/>
        <v>0</v>
      </c>
      <c r="BB389" s="40">
        <f t="shared" si="154"/>
        <v>0</v>
      </c>
      <c r="BC389" s="397">
        <f t="shared" si="155"/>
        <v>0</v>
      </c>
      <c r="BD389" s="105">
        <f t="shared" si="151"/>
        <v>0</v>
      </c>
      <c r="BE389" s="105">
        <f t="shared" si="156"/>
        <v>0</v>
      </c>
      <c r="BF389" s="742">
        <f t="shared" si="139"/>
        <v>0</v>
      </c>
      <c r="BG389" s="89"/>
      <c r="BH389" s="9"/>
      <c r="BJ389" s="40">
        <f t="shared" si="157"/>
        <v>0</v>
      </c>
      <c r="BK389" s="40">
        <f t="shared" si="158"/>
        <v>1</v>
      </c>
      <c r="BL389" s="40">
        <f t="shared" si="159"/>
        <v>0</v>
      </c>
      <c r="BM389" s="40">
        <f t="shared" si="160"/>
        <v>0</v>
      </c>
      <c r="BN389" s="40">
        <f t="shared" si="161"/>
        <v>0</v>
      </c>
    </row>
    <row r="390" spans="1:66" x14ac:dyDescent="0.25">
      <c r="A390" s="379"/>
      <c r="B390" s="936"/>
      <c r="C390" s="272"/>
      <c r="D390" s="868"/>
      <c r="E390" s="873" t="str">
        <f t="shared" si="152"/>
        <v xml:space="preserve"> </v>
      </c>
      <c r="F390" s="130">
        <f t="shared" si="135"/>
        <v>0</v>
      </c>
      <c r="G390" s="128">
        <f t="shared" si="136"/>
        <v>378</v>
      </c>
      <c r="H390" s="127"/>
      <c r="I390" s="321"/>
      <c r="J390" s="97"/>
      <c r="K390" s="323"/>
      <c r="L390" s="322"/>
      <c r="M390" s="50"/>
      <c r="N390" s="87"/>
      <c r="O390" s="324"/>
      <c r="P390" s="98"/>
      <c r="Q390" s="98"/>
      <c r="R390" s="114"/>
      <c r="S390" s="753"/>
      <c r="T390" s="98"/>
      <c r="U390" s="98"/>
      <c r="V390" s="98"/>
      <c r="W390" s="99"/>
      <c r="X390" s="97"/>
      <c r="Y390" s="87"/>
      <c r="Z390" s="100"/>
      <c r="AA390" s="106">
        <f t="shared" si="140"/>
        <v>378</v>
      </c>
      <c r="AB390" s="549">
        <f t="shared" si="153"/>
        <v>0</v>
      </c>
      <c r="AC390" s="544">
        <f t="shared" si="141"/>
        <v>0</v>
      </c>
      <c r="AD390" s="174">
        <f t="shared" si="137"/>
        <v>0</v>
      </c>
      <c r="AE390" s="8"/>
      <c r="AF390" s="885" t="str">
        <f t="shared" si="142"/>
        <v xml:space="preserve"> </v>
      </c>
      <c r="AG390" s="40">
        <f t="shared" si="143"/>
        <v>0</v>
      </c>
      <c r="AH390" s="40">
        <f t="shared" si="144"/>
        <v>0</v>
      </c>
      <c r="AR390" s="40">
        <f t="shared" si="145"/>
        <v>0</v>
      </c>
      <c r="AS390" s="40">
        <f t="shared" si="146"/>
        <v>0</v>
      </c>
      <c r="AT390" s="40">
        <f t="shared" si="147"/>
        <v>0</v>
      </c>
      <c r="AU390" s="40">
        <f t="shared" si="148"/>
        <v>0</v>
      </c>
      <c r="AX390" s="279">
        <f t="shared" si="149"/>
        <v>0</v>
      </c>
      <c r="AY390" s="279">
        <f t="shared" si="150"/>
        <v>0</v>
      </c>
      <c r="AZ390" s="40">
        <f t="shared" si="138"/>
        <v>0</v>
      </c>
      <c r="BB390" s="40">
        <f t="shared" si="154"/>
        <v>0</v>
      </c>
      <c r="BC390" s="397">
        <f t="shared" si="155"/>
        <v>0</v>
      </c>
      <c r="BD390" s="105">
        <f t="shared" si="151"/>
        <v>0</v>
      </c>
      <c r="BE390" s="105">
        <f t="shared" si="156"/>
        <v>0</v>
      </c>
      <c r="BF390" s="742">
        <f t="shared" si="139"/>
        <v>0</v>
      </c>
      <c r="BG390" s="89"/>
      <c r="BH390" s="9"/>
      <c r="BJ390" s="40">
        <f t="shared" si="157"/>
        <v>0</v>
      </c>
      <c r="BK390" s="40">
        <f t="shared" si="158"/>
        <v>1</v>
      </c>
      <c r="BL390" s="40">
        <f t="shared" si="159"/>
        <v>0</v>
      </c>
      <c r="BM390" s="40">
        <f t="shared" si="160"/>
        <v>0</v>
      </c>
      <c r="BN390" s="40">
        <f t="shared" si="161"/>
        <v>0</v>
      </c>
    </row>
    <row r="391" spans="1:66" x14ac:dyDescent="0.25">
      <c r="A391" s="379"/>
      <c r="B391" s="936"/>
      <c r="C391" s="272"/>
      <c r="D391" s="868"/>
      <c r="E391" s="873" t="str">
        <f t="shared" si="152"/>
        <v xml:space="preserve"> </v>
      </c>
      <c r="F391" s="130">
        <f t="shared" si="135"/>
        <v>0</v>
      </c>
      <c r="G391" s="128">
        <f t="shared" si="136"/>
        <v>379</v>
      </c>
      <c r="H391" s="127"/>
      <c r="I391" s="321"/>
      <c r="J391" s="97"/>
      <c r="K391" s="323"/>
      <c r="L391" s="322"/>
      <c r="M391" s="50"/>
      <c r="N391" s="87"/>
      <c r="O391" s="324"/>
      <c r="P391" s="98"/>
      <c r="Q391" s="98"/>
      <c r="R391" s="114"/>
      <c r="S391" s="753"/>
      <c r="T391" s="98"/>
      <c r="U391" s="98"/>
      <c r="V391" s="98"/>
      <c r="W391" s="99"/>
      <c r="X391" s="97"/>
      <c r="Y391" s="87"/>
      <c r="Z391" s="100"/>
      <c r="AA391" s="106">
        <f t="shared" si="140"/>
        <v>379</v>
      </c>
      <c r="AB391" s="549">
        <f t="shared" si="153"/>
        <v>0</v>
      </c>
      <c r="AC391" s="544">
        <f t="shared" si="141"/>
        <v>0</v>
      </c>
      <c r="AD391" s="174">
        <f t="shared" si="137"/>
        <v>0</v>
      </c>
      <c r="AE391" s="8"/>
      <c r="AF391" s="885" t="str">
        <f t="shared" si="142"/>
        <v xml:space="preserve"> </v>
      </c>
      <c r="AG391" s="40">
        <f t="shared" si="143"/>
        <v>0</v>
      </c>
      <c r="AH391" s="40">
        <f t="shared" si="144"/>
        <v>0</v>
      </c>
      <c r="AR391" s="40">
        <f t="shared" si="145"/>
        <v>0</v>
      </c>
      <c r="AS391" s="40">
        <f t="shared" si="146"/>
        <v>0</v>
      </c>
      <c r="AT391" s="40">
        <f t="shared" si="147"/>
        <v>0</v>
      </c>
      <c r="AU391" s="40">
        <f t="shared" si="148"/>
        <v>0</v>
      </c>
      <c r="AX391" s="279">
        <f t="shared" si="149"/>
        <v>0</v>
      </c>
      <c r="AY391" s="279">
        <f t="shared" si="150"/>
        <v>0</v>
      </c>
      <c r="AZ391" s="40">
        <f t="shared" si="138"/>
        <v>0</v>
      </c>
      <c r="BB391" s="40">
        <f t="shared" si="154"/>
        <v>0</v>
      </c>
      <c r="BC391" s="397">
        <f t="shared" si="155"/>
        <v>0</v>
      </c>
      <c r="BD391" s="105">
        <f t="shared" si="151"/>
        <v>0</v>
      </c>
      <c r="BE391" s="105">
        <f t="shared" si="156"/>
        <v>0</v>
      </c>
      <c r="BF391" s="742">
        <f t="shared" si="139"/>
        <v>0</v>
      </c>
      <c r="BG391" s="89"/>
      <c r="BH391" s="9"/>
      <c r="BJ391" s="40">
        <f t="shared" si="157"/>
        <v>0</v>
      </c>
      <c r="BK391" s="40">
        <f t="shared" si="158"/>
        <v>1</v>
      </c>
      <c r="BL391" s="40">
        <f t="shared" si="159"/>
        <v>0</v>
      </c>
      <c r="BM391" s="40">
        <f t="shared" si="160"/>
        <v>0</v>
      </c>
      <c r="BN391" s="40">
        <f t="shared" si="161"/>
        <v>0</v>
      </c>
    </row>
    <row r="392" spans="1:66" x14ac:dyDescent="0.25">
      <c r="A392" s="379"/>
      <c r="B392" s="936"/>
      <c r="C392" s="272"/>
      <c r="D392" s="868"/>
      <c r="E392" s="873" t="str">
        <f t="shared" si="152"/>
        <v xml:space="preserve"> </v>
      </c>
      <c r="F392" s="130">
        <f t="shared" si="135"/>
        <v>0</v>
      </c>
      <c r="G392" s="128">
        <f t="shared" si="136"/>
        <v>380</v>
      </c>
      <c r="H392" s="127"/>
      <c r="I392" s="321"/>
      <c r="J392" s="97"/>
      <c r="K392" s="323"/>
      <c r="L392" s="322"/>
      <c r="M392" s="50"/>
      <c r="N392" s="87"/>
      <c r="O392" s="324"/>
      <c r="P392" s="98"/>
      <c r="Q392" s="98"/>
      <c r="R392" s="114"/>
      <c r="S392" s="753"/>
      <c r="T392" s="98"/>
      <c r="U392" s="98"/>
      <c r="V392" s="98"/>
      <c r="W392" s="99"/>
      <c r="X392" s="97"/>
      <c r="Y392" s="87"/>
      <c r="Z392" s="100"/>
      <c r="AA392" s="106">
        <f t="shared" si="140"/>
        <v>380</v>
      </c>
      <c r="AB392" s="549">
        <f t="shared" si="153"/>
        <v>0</v>
      </c>
      <c r="AC392" s="544">
        <f t="shared" si="141"/>
        <v>0</v>
      </c>
      <c r="AD392" s="174">
        <f t="shared" si="137"/>
        <v>0</v>
      </c>
      <c r="AE392" s="8"/>
      <c r="AF392" s="885" t="str">
        <f t="shared" si="142"/>
        <v xml:space="preserve"> </v>
      </c>
      <c r="AG392" s="40">
        <f t="shared" si="143"/>
        <v>0</v>
      </c>
      <c r="AH392" s="40">
        <f t="shared" si="144"/>
        <v>0</v>
      </c>
      <c r="AR392" s="40">
        <f t="shared" si="145"/>
        <v>0</v>
      </c>
      <c r="AS392" s="40">
        <f t="shared" si="146"/>
        <v>0</v>
      </c>
      <c r="AT392" s="40">
        <f t="shared" si="147"/>
        <v>0</v>
      </c>
      <c r="AU392" s="40">
        <f t="shared" si="148"/>
        <v>0</v>
      </c>
      <c r="AX392" s="279">
        <f t="shared" si="149"/>
        <v>0</v>
      </c>
      <c r="AY392" s="279">
        <f t="shared" si="150"/>
        <v>0</v>
      </c>
      <c r="AZ392" s="40">
        <f t="shared" si="138"/>
        <v>0</v>
      </c>
      <c r="BB392" s="40">
        <f t="shared" si="154"/>
        <v>0</v>
      </c>
      <c r="BC392" s="397">
        <f t="shared" si="155"/>
        <v>0</v>
      </c>
      <c r="BD392" s="105">
        <f t="shared" si="151"/>
        <v>0</v>
      </c>
      <c r="BE392" s="105">
        <f t="shared" si="156"/>
        <v>0</v>
      </c>
      <c r="BF392" s="742">
        <f t="shared" si="139"/>
        <v>0</v>
      </c>
      <c r="BG392" s="89"/>
      <c r="BH392" s="9"/>
      <c r="BJ392" s="40">
        <f t="shared" si="157"/>
        <v>0</v>
      </c>
      <c r="BK392" s="40">
        <f t="shared" si="158"/>
        <v>1</v>
      </c>
      <c r="BL392" s="40">
        <f t="shared" si="159"/>
        <v>0</v>
      </c>
      <c r="BM392" s="40">
        <f t="shared" si="160"/>
        <v>0</v>
      </c>
      <c r="BN392" s="40">
        <f t="shared" si="161"/>
        <v>0</v>
      </c>
    </row>
    <row r="393" spans="1:66" x14ac:dyDescent="0.25">
      <c r="A393" s="379"/>
      <c r="B393" s="936"/>
      <c r="C393" s="272"/>
      <c r="D393" s="868"/>
      <c r="E393" s="873" t="str">
        <f t="shared" si="152"/>
        <v xml:space="preserve"> </v>
      </c>
      <c r="F393" s="130">
        <f t="shared" si="135"/>
        <v>0</v>
      </c>
      <c r="G393" s="128">
        <f t="shared" si="136"/>
        <v>381</v>
      </c>
      <c r="H393" s="127"/>
      <c r="I393" s="321"/>
      <c r="J393" s="97"/>
      <c r="K393" s="323"/>
      <c r="L393" s="322"/>
      <c r="M393" s="50"/>
      <c r="N393" s="87"/>
      <c r="O393" s="324"/>
      <c r="P393" s="98"/>
      <c r="Q393" s="98"/>
      <c r="R393" s="114"/>
      <c r="S393" s="753"/>
      <c r="T393" s="98"/>
      <c r="U393" s="98"/>
      <c r="V393" s="98"/>
      <c r="W393" s="99"/>
      <c r="X393" s="97"/>
      <c r="Y393" s="87"/>
      <c r="Z393" s="100"/>
      <c r="AA393" s="106">
        <f t="shared" si="140"/>
        <v>381</v>
      </c>
      <c r="AB393" s="549">
        <f t="shared" si="153"/>
        <v>0</v>
      </c>
      <c r="AC393" s="544">
        <f t="shared" si="141"/>
        <v>0</v>
      </c>
      <c r="AD393" s="174">
        <f t="shared" si="137"/>
        <v>0</v>
      </c>
      <c r="AE393" s="8"/>
      <c r="AF393" s="885" t="str">
        <f t="shared" si="142"/>
        <v xml:space="preserve"> </v>
      </c>
      <c r="AG393" s="40">
        <f t="shared" si="143"/>
        <v>0</v>
      </c>
      <c r="AH393" s="40">
        <f t="shared" si="144"/>
        <v>0</v>
      </c>
      <c r="AR393" s="40">
        <f t="shared" si="145"/>
        <v>0</v>
      </c>
      <c r="AS393" s="40">
        <f t="shared" si="146"/>
        <v>0</v>
      </c>
      <c r="AT393" s="40">
        <f t="shared" si="147"/>
        <v>0</v>
      </c>
      <c r="AU393" s="40">
        <f t="shared" si="148"/>
        <v>0</v>
      </c>
      <c r="AX393" s="279">
        <f t="shared" si="149"/>
        <v>0</v>
      </c>
      <c r="AY393" s="279">
        <f t="shared" si="150"/>
        <v>0</v>
      </c>
      <c r="AZ393" s="40">
        <f t="shared" si="138"/>
        <v>0</v>
      </c>
      <c r="BB393" s="40">
        <f t="shared" si="154"/>
        <v>0</v>
      </c>
      <c r="BC393" s="397">
        <f t="shared" si="155"/>
        <v>0</v>
      </c>
      <c r="BD393" s="105">
        <f t="shared" si="151"/>
        <v>0</v>
      </c>
      <c r="BE393" s="105">
        <f t="shared" si="156"/>
        <v>0</v>
      </c>
      <c r="BF393" s="742">
        <f t="shared" si="139"/>
        <v>0</v>
      </c>
      <c r="BG393" s="89"/>
      <c r="BH393" s="9"/>
      <c r="BJ393" s="40">
        <f t="shared" si="157"/>
        <v>0</v>
      </c>
      <c r="BK393" s="40">
        <f t="shared" si="158"/>
        <v>1</v>
      </c>
      <c r="BL393" s="40">
        <f t="shared" si="159"/>
        <v>0</v>
      </c>
      <c r="BM393" s="40">
        <f t="shared" si="160"/>
        <v>0</v>
      </c>
      <c r="BN393" s="40">
        <f t="shared" si="161"/>
        <v>0</v>
      </c>
    </row>
    <row r="394" spans="1:66" x14ac:dyDescent="0.25">
      <c r="A394" s="379"/>
      <c r="B394" s="936"/>
      <c r="C394" s="272"/>
      <c r="D394" s="868"/>
      <c r="E394" s="873" t="str">
        <f t="shared" si="152"/>
        <v xml:space="preserve"> </v>
      </c>
      <c r="F394" s="130">
        <f t="shared" si="135"/>
        <v>0</v>
      </c>
      <c r="G394" s="128">
        <f t="shared" si="136"/>
        <v>382</v>
      </c>
      <c r="H394" s="127"/>
      <c r="I394" s="321"/>
      <c r="J394" s="97"/>
      <c r="K394" s="323"/>
      <c r="L394" s="322"/>
      <c r="M394" s="50"/>
      <c r="N394" s="87"/>
      <c r="O394" s="324"/>
      <c r="P394" s="98"/>
      <c r="Q394" s="98"/>
      <c r="R394" s="114"/>
      <c r="S394" s="753"/>
      <c r="T394" s="98"/>
      <c r="U394" s="98"/>
      <c r="V394" s="98"/>
      <c r="W394" s="99"/>
      <c r="X394" s="97"/>
      <c r="Y394" s="87"/>
      <c r="Z394" s="100"/>
      <c r="AA394" s="106">
        <f t="shared" si="140"/>
        <v>382</v>
      </c>
      <c r="AB394" s="549">
        <f t="shared" si="153"/>
        <v>0</v>
      </c>
      <c r="AC394" s="544">
        <f t="shared" si="141"/>
        <v>0</v>
      </c>
      <c r="AD394" s="174">
        <f t="shared" si="137"/>
        <v>0</v>
      </c>
      <c r="AE394" s="8"/>
      <c r="AF394" s="885" t="str">
        <f t="shared" si="142"/>
        <v xml:space="preserve"> </v>
      </c>
      <c r="AG394" s="40">
        <f t="shared" si="143"/>
        <v>0</v>
      </c>
      <c r="AH394" s="40">
        <f t="shared" si="144"/>
        <v>0</v>
      </c>
      <c r="AR394" s="40">
        <f t="shared" si="145"/>
        <v>0</v>
      </c>
      <c r="AS394" s="40">
        <f t="shared" si="146"/>
        <v>0</v>
      </c>
      <c r="AT394" s="40">
        <f t="shared" si="147"/>
        <v>0</v>
      </c>
      <c r="AU394" s="40">
        <f t="shared" si="148"/>
        <v>0</v>
      </c>
      <c r="AX394" s="279">
        <f t="shared" si="149"/>
        <v>0</v>
      </c>
      <c r="AY394" s="279">
        <f t="shared" si="150"/>
        <v>0</v>
      </c>
      <c r="AZ394" s="40">
        <f t="shared" si="138"/>
        <v>0</v>
      </c>
      <c r="BB394" s="40">
        <f t="shared" si="154"/>
        <v>0</v>
      </c>
      <c r="BC394" s="397">
        <f t="shared" si="155"/>
        <v>0</v>
      </c>
      <c r="BD394" s="105">
        <f t="shared" si="151"/>
        <v>0</v>
      </c>
      <c r="BE394" s="105">
        <f t="shared" si="156"/>
        <v>0</v>
      </c>
      <c r="BF394" s="742">
        <f t="shared" si="139"/>
        <v>0</v>
      </c>
      <c r="BG394" s="89"/>
      <c r="BH394" s="9"/>
      <c r="BJ394" s="40">
        <f t="shared" si="157"/>
        <v>0</v>
      </c>
      <c r="BK394" s="40">
        <f t="shared" si="158"/>
        <v>1</v>
      </c>
      <c r="BL394" s="40">
        <f t="shared" si="159"/>
        <v>0</v>
      </c>
      <c r="BM394" s="40">
        <f t="shared" si="160"/>
        <v>0</v>
      </c>
      <c r="BN394" s="40">
        <f t="shared" si="161"/>
        <v>0</v>
      </c>
    </row>
    <row r="395" spans="1:66" x14ac:dyDescent="0.25">
      <c r="A395" s="379"/>
      <c r="B395" s="936"/>
      <c r="C395" s="272"/>
      <c r="D395" s="868"/>
      <c r="E395" s="873" t="str">
        <f t="shared" si="152"/>
        <v xml:space="preserve"> </v>
      </c>
      <c r="F395" s="130">
        <f t="shared" si="135"/>
        <v>0</v>
      </c>
      <c r="G395" s="128">
        <f t="shared" si="136"/>
        <v>383</v>
      </c>
      <c r="H395" s="127"/>
      <c r="I395" s="321"/>
      <c r="J395" s="97"/>
      <c r="K395" s="323"/>
      <c r="L395" s="322"/>
      <c r="M395" s="50"/>
      <c r="N395" s="87"/>
      <c r="O395" s="324"/>
      <c r="P395" s="98"/>
      <c r="Q395" s="98"/>
      <c r="R395" s="114"/>
      <c r="S395" s="753"/>
      <c r="T395" s="98"/>
      <c r="U395" s="98"/>
      <c r="V395" s="98"/>
      <c r="W395" s="99"/>
      <c r="X395" s="97"/>
      <c r="Y395" s="87"/>
      <c r="Z395" s="100"/>
      <c r="AA395" s="106">
        <f t="shared" si="140"/>
        <v>383</v>
      </c>
      <c r="AB395" s="549">
        <f t="shared" si="153"/>
        <v>0</v>
      </c>
      <c r="AC395" s="544">
        <f t="shared" si="141"/>
        <v>0</v>
      </c>
      <c r="AD395" s="174">
        <f t="shared" si="137"/>
        <v>0</v>
      </c>
      <c r="AE395" s="8"/>
      <c r="AF395" s="885" t="str">
        <f t="shared" si="142"/>
        <v xml:space="preserve"> </v>
      </c>
      <c r="AG395" s="40">
        <f t="shared" si="143"/>
        <v>0</v>
      </c>
      <c r="AH395" s="40">
        <f t="shared" si="144"/>
        <v>0</v>
      </c>
      <c r="AR395" s="40">
        <f t="shared" si="145"/>
        <v>0</v>
      </c>
      <c r="AS395" s="40">
        <f t="shared" si="146"/>
        <v>0</v>
      </c>
      <c r="AT395" s="40">
        <f t="shared" si="147"/>
        <v>0</v>
      </c>
      <c r="AU395" s="40">
        <f t="shared" si="148"/>
        <v>0</v>
      </c>
      <c r="AX395" s="279">
        <f t="shared" si="149"/>
        <v>0</v>
      </c>
      <c r="AY395" s="279">
        <f t="shared" si="150"/>
        <v>0</v>
      </c>
      <c r="AZ395" s="40">
        <f t="shared" si="138"/>
        <v>0</v>
      </c>
      <c r="BB395" s="40">
        <f t="shared" si="154"/>
        <v>0</v>
      </c>
      <c r="BC395" s="397">
        <f t="shared" si="155"/>
        <v>0</v>
      </c>
      <c r="BD395" s="105">
        <f t="shared" si="151"/>
        <v>0</v>
      </c>
      <c r="BE395" s="105">
        <f t="shared" si="156"/>
        <v>0</v>
      </c>
      <c r="BF395" s="742">
        <f t="shared" si="139"/>
        <v>0</v>
      </c>
      <c r="BG395" s="89"/>
      <c r="BH395" s="9"/>
      <c r="BJ395" s="40">
        <f t="shared" si="157"/>
        <v>0</v>
      </c>
      <c r="BK395" s="40">
        <f t="shared" si="158"/>
        <v>1</v>
      </c>
      <c r="BL395" s="40">
        <f t="shared" si="159"/>
        <v>0</v>
      </c>
      <c r="BM395" s="40">
        <f t="shared" si="160"/>
        <v>0</v>
      </c>
      <c r="BN395" s="40">
        <f t="shared" si="161"/>
        <v>0</v>
      </c>
    </row>
    <row r="396" spans="1:66" x14ac:dyDescent="0.25">
      <c r="A396" s="379"/>
      <c r="B396" s="936"/>
      <c r="C396" s="272"/>
      <c r="D396" s="868"/>
      <c r="E396" s="873" t="str">
        <f t="shared" si="152"/>
        <v xml:space="preserve"> </v>
      </c>
      <c r="F396" s="130">
        <f t="shared" si="135"/>
        <v>0</v>
      </c>
      <c r="G396" s="128">
        <f t="shared" si="136"/>
        <v>384</v>
      </c>
      <c r="H396" s="127"/>
      <c r="I396" s="321"/>
      <c r="J396" s="97"/>
      <c r="K396" s="323"/>
      <c r="L396" s="322"/>
      <c r="M396" s="50"/>
      <c r="N396" s="87"/>
      <c r="O396" s="324"/>
      <c r="P396" s="98"/>
      <c r="Q396" s="98"/>
      <c r="R396" s="114"/>
      <c r="S396" s="753"/>
      <c r="T396" s="98"/>
      <c r="U396" s="98"/>
      <c r="V396" s="98"/>
      <c r="W396" s="99"/>
      <c r="X396" s="97"/>
      <c r="Y396" s="87"/>
      <c r="Z396" s="100"/>
      <c r="AA396" s="106">
        <f t="shared" si="140"/>
        <v>384</v>
      </c>
      <c r="AB396" s="549">
        <f t="shared" si="153"/>
        <v>0</v>
      </c>
      <c r="AC396" s="544">
        <f t="shared" si="141"/>
        <v>0</v>
      </c>
      <c r="AD396" s="174">
        <f t="shared" si="137"/>
        <v>0</v>
      </c>
      <c r="AE396" s="8"/>
      <c r="AF396" s="885" t="str">
        <f t="shared" si="142"/>
        <v xml:space="preserve"> </v>
      </c>
      <c r="AG396" s="40">
        <f t="shared" si="143"/>
        <v>0</v>
      </c>
      <c r="AH396" s="40">
        <f t="shared" si="144"/>
        <v>0</v>
      </c>
      <c r="AR396" s="40">
        <f t="shared" si="145"/>
        <v>0</v>
      </c>
      <c r="AS396" s="40">
        <f t="shared" si="146"/>
        <v>0</v>
      </c>
      <c r="AT396" s="40">
        <f t="shared" si="147"/>
        <v>0</v>
      </c>
      <c r="AU396" s="40">
        <f t="shared" si="148"/>
        <v>0</v>
      </c>
      <c r="AX396" s="279">
        <f t="shared" si="149"/>
        <v>0</v>
      </c>
      <c r="AY396" s="279">
        <f t="shared" si="150"/>
        <v>0</v>
      </c>
      <c r="AZ396" s="40">
        <f t="shared" si="138"/>
        <v>0</v>
      </c>
      <c r="BB396" s="40">
        <f t="shared" si="154"/>
        <v>0</v>
      </c>
      <c r="BC396" s="397">
        <f t="shared" si="155"/>
        <v>0</v>
      </c>
      <c r="BD396" s="105">
        <f t="shared" si="151"/>
        <v>0</v>
      </c>
      <c r="BE396" s="105">
        <f t="shared" si="156"/>
        <v>0</v>
      </c>
      <c r="BF396" s="742">
        <f t="shared" si="139"/>
        <v>0</v>
      </c>
      <c r="BG396" s="89"/>
      <c r="BH396" s="9"/>
      <c r="BJ396" s="40">
        <f t="shared" si="157"/>
        <v>0</v>
      </c>
      <c r="BK396" s="40">
        <f t="shared" si="158"/>
        <v>1</v>
      </c>
      <c r="BL396" s="40">
        <f t="shared" si="159"/>
        <v>0</v>
      </c>
      <c r="BM396" s="40">
        <f t="shared" si="160"/>
        <v>0</v>
      </c>
      <c r="BN396" s="40">
        <f t="shared" si="161"/>
        <v>0</v>
      </c>
    </row>
    <row r="397" spans="1:66" x14ac:dyDescent="0.25">
      <c r="A397" s="379"/>
      <c r="B397" s="936"/>
      <c r="C397" s="272"/>
      <c r="D397" s="868"/>
      <c r="E397" s="873" t="str">
        <f t="shared" si="152"/>
        <v xml:space="preserve"> </v>
      </c>
      <c r="F397" s="130">
        <f t="shared" ref="F397:F460" si="162">IF(ISBLANK(H397),0,VLOOKUP(TRIM(H397),AllVarieties,4,FALSE))</f>
        <v>0</v>
      </c>
      <c r="G397" s="128">
        <f t="shared" ref="G397:G460" si="163">ROW()-DPline</f>
        <v>385</v>
      </c>
      <c r="H397" s="127"/>
      <c r="I397" s="321"/>
      <c r="J397" s="97"/>
      <c r="K397" s="323"/>
      <c r="L397" s="322"/>
      <c r="M397" s="50"/>
      <c r="N397" s="87"/>
      <c r="O397" s="324"/>
      <c r="P397" s="98"/>
      <c r="Q397" s="98"/>
      <c r="R397" s="114"/>
      <c r="S397" s="753"/>
      <c r="T397" s="98"/>
      <c r="U397" s="98"/>
      <c r="V397" s="98"/>
      <c r="W397" s="99"/>
      <c r="X397" s="97"/>
      <c r="Y397" s="87"/>
      <c r="Z397" s="100"/>
      <c r="AA397" s="106">
        <f t="shared" si="140"/>
        <v>385</v>
      </c>
      <c r="AB397" s="549">
        <f t="shared" si="153"/>
        <v>0</v>
      </c>
      <c r="AC397" s="544">
        <f t="shared" si="141"/>
        <v>0</v>
      </c>
      <c r="AD397" s="174">
        <f t="shared" ref="AD397:AD460" si="164">+AC397*PDArate</f>
        <v>0</v>
      </c>
      <c r="AE397" s="8"/>
      <c r="AF397" s="885" t="str">
        <f t="shared" si="142"/>
        <v xml:space="preserve"> </v>
      </c>
      <c r="AG397" s="40">
        <f t="shared" si="143"/>
        <v>0</v>
      </c>
      <c r="AH397" s="40">
        <f t="shared" si="144"/>
        <v>0</v>
      </c>
      <c r="AR397" s="40">
        <f t="shared" si="145"/>
        <v>0</v>
      </c>
      <c r="AS397" s="40">
        <f t="shared" si="146"/>
        <v>0</v>
      </c>
      <c r="AT397" s="40">
        <f t="shared" si="147"/>
        <v>0</v>
      </c>
      <c r="AU397" s="40">
        <f t="shared" si="148"/>
        <v>0</v>
      </c>
      <c r="AX397" s="279">
        <f t="shared" si="149"/>
        <v>0</v>
      </c>
      <c r="AY397" s="279">
        <f t="shared" si="150"/>
        <v>0</v>
      </c>
      <c r="AZ397" s="40">
        <f t="shared" ref="AZ397:AZ460" si="165">IF(J397+K397 &gt; 0, 1, 0)</f>
        <v>0</v>
      </c>
      <c r="BB397" s="40">
        <f t="shared" si="154"/>
        <v>0</v>
      </c>
      <c r="BC397" s="397">
        <f t="shared" si="155"/>
        <v>0</v>
      </c>
      <c r="BD397" s="105">
        <f t="shared" si="151"/>
        <v>0</v>
      </c>
      <c r="BE397" s="105">
        <f t="shared" si="156"/>
        <v>0</v>
      </c>
      <c r="BF397" s="742">
        <f t="shared" ref="BF397:BF460" si="166">+BE397*PDArate</f>
        <v>0</v>
      </c>
      <c r="BG397" s="89"/>
      <c r="BH397" s="9"/>
      <c r="BJ397" s="40">
        <f t="shared" si="157"/>
        <v>0</v>
      </c>
      <c r="BK397" s="40">
        <f t="shared" si="158"/>
        <v>1</v>
      </c>
      <c r="BL397" s="40">
        <f t="shared" si="159"/>
        <v>0</v>
      </c>
      <c r="BM397" s="40">
        <f t="shared" si="160"/>
        <v>0</v>
      </c>
      <c r="BN397" s="40">
        <f t="shared" si="161"/>
        <v>0</v>
      </c>
    </row>
    <row r="398" spans="1:66" x14ac:dyDescent="0.25">
      <c r="A398" s="379"/>
      <c r="B398" s="936"/>
      <c r="C398" s="272"/>
      <c r="D398" s="868"/>
      <c r="E398" s="873" t="str">
        <f t="shared" si="152"/>
        <v xml:space="preserve"> </v>
      </c>
      <c r="F398" s="130">
        <f t="shared" si="162"/>
        <v>0</v>
      </c>
      <c r="G398" s="128">
        <f t="shared" si="163"/>
        <v>386</v>
      </c>
      <c r="H398" s="127"/>
      <c r="I398" s="321"/>
      <c r="J398" s="97"/>
      <c r="K398" s="323"/>
      <c r="L398" s="322"/>
      <c r="M398" s="50"/>
      <c r="N398" s="87"/>
      <c r="O398" s="324"/>
      <c r="P398" s="98"/>
      <c r="Q398" s="98"/>
      <c r="R398" s="114"/>
      <c r="S398" s="753"/>
      <c r="T398" s="98"/>
      <c r="U398" s="98"/>
      <c r="V398" s="98"/>
      <c r="W398" s="99"/>
      <c r="X398" s="97"/>
      <c r="Y398" s="87"/>
      <c r="Z398" s="100"/>
      <c r="AA398" s="106">
        <f t="shared" ref="AA398:AA461" si="167">+G398</f>
        <v>386</v>
      </c>
      <c r="AB398" s="549">
        <f t="shared" si="153"/>
        <v>0</v>
      </c>
      <c r="AC398" s="544">
        <f t="shared" ref="AC398:AC461" si="168">+AX398+AY398</f>
        <v>0</v>
      </c>
      <c r="AD398" s="174">
        <f t="shared" si="164"/>
        <v>0</v>
      </c>
      <c r="AE398" s="8"/>
      <c r="AF398" s="885" t="str">
        <f t="shared" ref="AF398:AF461" si="169">IF(AG398+AH398=1,"Enter both columns 5 and 16.", " ")</f>
        <v xml:space="preserve"> </v>
      </c>
      <c r="AG398" s="40">
        <f t="shared" ref="AG398:AG461" si="170">IF(L398+M398+N398+O398+W398 &gt; 0, 1, 0)</f>
        <v>0</v>
      </c>
      <c r="AH398" s="40">
        <f t="shared" ref="AH398:AH461" si="171">IF(AX398 &gt; 0, 1, 0)</f>
        <v>0</v>
      </c>
      <c r="AR398" s="40">
        <f t="shared" ref="AR398:AR461" si="172">IF(ISNA(+F398), 1, 0)</f>
        <v>0</v>
      </c>
      <c r="AS398" s="40">
        <f t="shared" ref="AS398:AS461" si="173">IF(ISERR(+F398), 1, 0)</f>
        <v>0</v>
      </c>
      <c r="AT398" s="40">
        <f t="shared" ref="AT398:AT461" si="174">IF(ISERR(+AC398), 1, 0)</f>
        <v>0</v>
      </c>
      <c r="AU398" s="40">
        <f t="shared" ref="AU398:AU461" si="175">IF(ISERR(+AD398), 1, 0)</f>
        <v>0</v>
      </c>
      <c r="AX398" s="279">
        <f t="shared" ref="AX398:AX461" si="176">ROUND(L398,1)*W398</f>
        <v>0</v>
      </c>
      <c r="AY398" s="279">
        <f t="shared" ref="AY398:AY461" si="177">ROUND(X398,1)*Z398</f>
        <v>0</v>
      </c>
      <c r="AZ398" s="40">
        <f t="shared" si="165"/>
        <v>0</v>
      </c>
      <c r="BB398" s="40">
        <f t="shared" si="154"/>
        <v>0</v>
      </c>
      <c r="BC398" s="397">
        <f t="shared" si="155"/>
        <v>0</v>
      </c>
      <c r="BD398" s="105">
        <f t="shared" si="151"/>
        <v>0</v>
      </c>
      <c r="BE398" s="105">
        <f t="shared" si="156"/>
        <v>0</v>
      </c>
      <c r="BF398" s="742">
        <f t="shared" si="166"/>
        <v>0</v>
      </c>
      <c r="BG398" s="89"/>
      <c r="BH398" s="9"/>
      <c r="BJ398" s="40">
        <f t="shared" si="157"/>
        <v>0</v>
      </c>
      <c r="BK398" s="40">
        <f t="shared" si="158"/>
        <v>1</v>
      </c>
      <c r="BL398" s="40">
        <f t="shared" si="159"/>
        <v>0</v>
      </c>
      <c r="BM398" s="40">
        <f t="shared" si="160"/>
        <v>0</v>
      </c>
      <c r="BN398" s="40">
        <f t="shared" si="161"/>
        <v>0</v>
      </c>
    </row>
    <row r="399" spans="1:66" x14ac:dyDescent="0.25">
      <c r="A399" s="379"/>
      <c r="B399" s="936"/>
      <c r="C399" s="272"/>
      <c r="D399" s="868"/>
      <c r="E399" s="873" t="str">
        <f t="shared" si="152"/>
        <v xml:space="preserve"> </v>
      </c>
      <c r="F399" s="130">
        <f t="shared" si="162"/>
        <v>0</v>
      </c>
      <c r="G399" s="128">
        <f t="shared" si="163"/>
        <v>387</v>
      </c>
      <c r="H399" s="127"/>
      <c r="I399" s="321"/>
      <c r="J399" s="97"/>
      <c r="K399" s="323"/>
      <c r="L399" s="322"/>
      <c r="M399" s="50"/>
      <c r="N399" s="87"/>
      <c r="O399" s="324"/>
      <c r="P399" s="98"/>
      <c r="Q399" s="98"/>
      <c r="R399" s="114"/>
      <c r="S399" s="753"/>
      <c r="T399" s="98"/>
      <c r="U399" s="98"/>
      <c r="V399" s="98"/>
      <c r="W399" s="99"/>
      <c r="X399" s="97"/>
      <c r="Y399" s="87"/>
      <c r="Z399" s="100"/>
      <c r="AA399" s="106">
        <f t="shared" si="167"/>
        <v>387</v>
      </c>
      <c r="AB399" s="549">
        <f t="shared" si="153"/>
        <v>0</v>
      </c>
      <c r="AC399" s="544">
        <f t="shared" si="168"/>
        <v>0</v>
      </c>
      <c r="AD399" s="174">
        <f t="shared" si="164"/>
        <v>0</v>
      </c>
      <c r="AE399" s="8"/>
      <c r="AF399" s="885" t="str">
        <f t="shared" si="169"/>
        <v xml:space="preserve"> </v>
      </c>
      <c r="AG399" s="40">
        <f t="shared" si="170"/>
        <v>0</v>
      </c>
      <c r="AH399" s="40">
        <f t="shared" si="171"/>
        <v>0</v>
      </c>
      <c r="AR399" s="40">
        <f t="shared" si="172"/>
        <v>0</v>
      </c>
      <c r="AS399" s="40">
        <f t="shared" si="173"/>
        <v>0</v>
      </c>
      <c r="AT399" s="40">
        <f t="shared" si="174"/>
        <v>0</v>
      </c>
      <c r="AU399" s="40">
        <f t="shared" si="175"/>
        <v>0</v>
      </c>
      <c r="AX399" s="279">
        <f t="shared" si="176"/>
        <v>0</v>
      </c>
      <c r="AY399" s="279">
        <f t="shared" si="177"/>
        <v>0</v>
      </c>
      <c r="AZ399" s="40">
        <f t="shared" si="165"/>
        <v>0</v>
      </c>
      <c r="BB399" s="40">
        <f t="shared" si="154"/>
        <v>0</v>
      </c>
      <c r="BC399" s="397">
        <f t="shared" si="155"/>
        <v>0</v>
      </c>
      <c r="BD399" s="105">
        <f t="shared" si="151"/>
        <v>0</v>
      </c>
      <c r="BE399" s="105">
        <f t="shared" si="156"/>
        <v>0</v>
      </c>
      <c r="BF399" s="742">
        <f t="shared" si="166"/>
        <v>0</v>
      </c>
      <c r="BG399" s="89"/>
      <c r="BH399" s="9"/>
      <c r="BJ399" s="40">
        <f t="shared" si="157"/>
        <v>0</v>
      </c>
      <c r="BK399" s="40">
        <f t="shared" si="158"/>
        <v>1</v>
      </c>
      <c r="BL399" s="40">
        <f t="shared" si="159"/>
        <v>0</v>
      </c>
      <c r="BM399" s="40">
        <f t="shared" si="160"/>
        <v>0</v>
      </c>
      <c r="BN399" s="40">
        <f t="shared" si="161"/>
        <v>0</v>
      </c>
    </row>
    <row r="400" spans="1:66" x14ac:dyDescent="0.25">
      <c r="A400" s="379"/>
      <c r="B400" s="936"/>
      <c r="C400" s="272"/>
      <c r="D400" s="868"/>
      <c r="E400" s="873" t="str">
        <f t="shared" si="152"/>
        <v xml:space="preserve"> </v>
      </c>
      <c r="F400" s="130">
        <f t="shared" si="162"/>
        <v>0</v>
      </c>
      <c r="G400" s="128">
        <f t="shared" si="163"/>
        <v>388</v>
      </c>
      <c r="H400" s="127"/>
      <c r="I400" s="321"/>
      <c r="J400" s="97"/>
      <c r="K400" s="323"/>
      <c r="L400" s="322"/>
      <c r="M400" s="50"/>
      <c r="N400" s="87"/>
      <c r="O400" s="324"/>
      <c r="P400" s="98"/>
      <c r="Q400" s="98"/>
      <c r="R400" s="114"/>
      <c r="S400" s="753"/>
      <c r="T400" s="98"/>
      <c r="U400" s="98"/>
      <c r="V400" s="98"/>
      <c r="W400" s="99"/>
      <c r="X400" s="97"/>
      <c r="Y400" s="87"/>
      <c r="Z400" s="100"/>
      <c r="AA400" s="106">
        <f t="shared" si="167"/>
        <v>388</v>
      </c>
      <c r="AB400" s="549">
        <f t="shared" si="153"/>
        <v>0</v>
      </c>
      <c r="AC400" s="544">
        <f t="shared" si="168"/>
        <v>0</v>
      </c>
      <c r="AD400" s="174">
        <f t="shared" si="164"/>
        <v>0</v>
      </c>
      <c r="AE400" s="8"/>
      <c r="AF400" s="885" t="str">
        <f t="shared" si="169"/>
        <v xml:space="preserve"> </v>
      </c>
      <c r="AG400" s="40">
        <f t="shared" si="170"/>
        <v>0</v>
      </c>
      <c r="AH400" s="40">
        <f t="shared" si="171"/>
        <v>0</v>
      </c>
      <c r="AR400" s="40">
        <f t="shared" si="172"/>
        <v>0</v>
      </c>
      <c r="AS400" s="40">
        <f t="shared" si="173"/>
        <v>0</v>
      </c>
      <c r="AT400" s="40">
        <f t="shared" si="174"/>
        <v>0</v>
      </c>
      <c r="AU400" s="40">
        <f t="shared" si="175"/>
        <v>0</v>
      </c>
      <c r="AX400" s="279">
        <f t="shared" si="176"/>
        <v>0</v>
      </c>
      <c r="AY400" s="279">
        <f t="shared" si="177"/>
        <v>0</v>
      </c>
      <c r="AZ400" s="40">
        <f t="shared" si="165"/>
        <v>0</v>
      </c>
      <c r="BB400" s="40">
        <f t="shared" si="154"/>
        <v>0</v>
      </c>
      <c r="BC400" s="397">
        <f t="shared" si="155"/>
        <v>0</v>
      </c>
      <c r="BD400" s="105">
        <f t="shared" ref="BD400:BD463" si="178">IF(VALUE(I400)&lt;1,0,IF(VALUE(I400)&gt;17,0,VLOOKUP(VALUE(F400),T10Value,VALUE(I400)+1,FALSE)))</f>
        <v>0</v>
      </c>
      <c r="BE400" s="105">
        <f t="shared" si="156"/>
        <v>0</v>
      </c>
      <c r="BF400" s="742">
        <f t="shared" si="166"/>
        <v>0</v>
      </c>
      <c r="BG400" s="89"/>
      <c r="BH400" s="9"/>
      <c r="BJ400" s="40">
        <f t="shared" si="157"/>
        <v>0</v>
      </c>
      <c r="BK400" s="40">
        <f t="shared" si="158"/>
        <v>1</v>
      </c>
      <c r="BL400" s="40">
        <f t="shared" si="159"/>
        <v>0</v>
      </c>
      <c r="BM400" s="40">
        <f t="shared" si="160"/>
        <v>0</v>
      </c>
      <c r="BN400" s="40">
        <f t="shared" si="161"/>
        <v>0</v>
      </c>
    </row>
    <row r="401" spans="1:66" x14ac:dyDescent="0.25">
      <c r="A401" s="379"/>
      <c r="B401" s="936"/>
      <c r="C401" s="272"/>
      <c r="D401" s="868"/>
      <c r="E401" s="873" t="str">
        <f t="shared" ref="E401:E464" si="179">IF(+BN401+BM401&gt;0,"&lt; Error"," ")</f>
        <v xml:space="preserve"> </v>
      </c>
      <c r="F401" s="130">
        <f t="shared" si="162"/>
        <v>0</v>
      </c>
      <c r="G401" s="128">
        <f t="shared" si="163"/>
        <v>389</v>
      </c>
      <c r="H401" s="127"/>
      <c r="I401" s="321"/>
      <c r="J401" s="97"/>
      <c r="K401" s="323"/>
      <c r="L401" s="322"/>
      <c r="M401" s="50"/>
      <c r="N401" s="87"/>
      <c r="O401" s="324"/>
      <c r="P401" s="98"/>
      <c r="Q401" s="98"/>
      <c r="R401" s="114"/>
      <c r="S401" s="753"/>
      <c r="T401" s="98"/>
      <c r="U401" s="98"/>
      <c r="V401" s="98"/>
      <c r="W401" s="99"/>
      <c r="X401" s="97"/>
      <c r="Y401" s="87"/>
      <c r="Z401" s="100"/>
      <c r="AA401" s="106">
        <f t="shared" si="167"/>
        <v>389</v>
      </c>
      <c r="AB401" s="549">
        <f t="shared" ref="AB401:AB464" si="180">C401*BJ401</f>
        <v>0</v>
      </c>
      <c r="AC401" s="544">
        <f t="shared" si="168"/>
        <v>0</v>
      </c>
      <c r="AD401" s="174">
        <f t="shared" si="164"/>
        <v>0</v>
      </c>
      <c r="AE401" s="8"/>
      <c r="AF401" s="885" t="str">
        <f t="shared" si="169"/>
        <v xml:space="preserve"> </v>
      </c>
      <c r="AG401" s="40">
        <f t="shared" si="170"/>
        <v>0</v>
      </c>
      <c r="AH401" s="40">
        <f t="shared" si="171"/>
        <v>0</v>
      </c>
      <c r="AR401" s="40">
        <f t="shared" si="172"/>
        <v>0</v>
      </c>
      <c r="AS401" s="40">
        <f t="shared" si="173"/>
        <v>0</v>
      </c>
      <c r="AT401" s="40">
        <f t="shared" si="174"/>
        <v>0</v>
      </c>
      <c r="AU401" s="40">
        <f t="shared" si="175"/>
        <v>0</v>
      </c>
      <c r="AX401" s="279">
        <f t="shared" si="176"/>
        <v>0</v>
      </c>
      <c r="AY401" s="279">
        <f t="shared" si="177"/>
        <v>0</v>
      </c>
      <c r="AZ401" s="40">
        <f t="shared" si="165"/>
        <v>0</v>
      </c>
      <c r="BB401" s="40">
        <f t="shared" ref="BB401:BB464" si="181">IF(+BC401&gt;0,IF(+BE401&lt;=0,1,0),0)</f>
        <v>0</v>
      </c>
      <c r="BC401" s="397">
        <f t="shared" ref="BC401:BC464" si="182">IF(+D401=1,IF(J401&gt;0, +J401, 0),0)</f>
        <v>0</v>
      </c>
      <c r="BD401" s="105">
        <f t="shared" si="178"/>
        <v>0</v>
      </c>
      <c r="BE401" s="105">
        <f t="shared" ref="BE401:BE464" si="183">ROUND(+BC401,1)*BD401</f>
        <v>0</v>
      </c>
      <c r="BF401" s="742">
        <f t="shared" si="166"/>
        <v>0</v>
      </c>
      <c r="BG401" s="89"/>
      <c r="BH401" s="9"/>
      <c r="BJ401" s="40">
        <f t="shared" ref="BJ401:BJ464" si="184">IF(J401+L401+M401=J401,0,IF(J401-L401-0.09&gt;0,IF(J401-L401&lt;=0.1*J401,J401-L401,0),0))</f>
        <v>0</v>
      </c>
      <c r="BK401" s="40">
        <f t="shared" ref="BK401:BK464" si="185">IF(L401+M401+J401+X401&lt;=0,1,IF(L401+M401+X401&gt;0,1,0))</f>
        <v>1</v>
      </c>
      <c r="BL401" s="40">
        <f t="shared" ref="BL401:BL464" si="186">IF(+BJ401&gt;0,1,0)</f>
        <v>0</v>
      </c>
      <c r="BM401" s="40">
        <f t="shared" ref="BM401:BM464" si="187">IF(ISNUMBER(C401),IF(2*BL401-C401&lt;0,1,IF(2*BL401-C401&gt;2,1,0)),IF(ISBLANK(C401),0,1))</f>
        <v>0</v>
      </c>
      <c r="BN401" s="40">
        <f t="shared" ref="BN401:BN464" si="188">IF(ISNUMBER(D401),IF(2*AG401-D401=1,1,IF(+D401=0,0, IF(+D401=1,0,1))),IF(ISBLANK(D401),0,1))</f>
        <v>0</v>
      </c>
    </row>
    <row r="402" spans="1:66" x14ac:dyDescent="0.25">
      <c r="A402" s="379"/>
      <c r="B402" s="936"/>
      <c r="C402" s="272"/>
      <c r="D402" s="868"/>
      <c r="E402" s="873" t="str">
        <f t="shared" si="179"/>
        <v xml:space="preserve"> </v>
      </c>
      <c r="F402" s="130">
        <f t="shared" si="162"/>
        <v>0</v>
      </c>
      <c r="G402" s="128">
        <f t="shared" si="163"/>
        <v>390</v>
      </c>
      <c r="H402" s="127"/>
      <c r="I402" s="321"/>
      <c r="J402" s="97"/>
      <c r="K402" s="323"/>
      <c r="L402" s="322"/>
      <c r="M402" s="50"/>
      <c r="N402" s="87"/>
      <c r="O402" s="324"/>
      <c r="P402" s="98"/>
      <c r="Q402" s="98"/>
      <c r="R402" s="114"/>
      <c r="S402" s="753"/>
      <c r="T402" s="98"/>
      <c r="U402" s="98"/>
      <c r="V402" s="98"/>
      <c r="W402" s="99"/>
      <c r="X402" s="97"/>
      <c r="Y402" s="87"/>
      <c r="Z402" s="100"/>
      <c r="AA402" s="106">
        <f t="shared" si="167"/>
        <v>390</v>
      </c>
      <c r="AB402" s="549">
        <f t="shared" si="180"/>
        <v>0</v>
      </c>
      <c r="AC402" s="544">
        <f t="shared" si="168"/>
        <v>0</v>
      </c>
      <c r="AD402" s="174">
        <f t="shared" si="164"/>
        <v>0</v>
      </c>
      <c r="AE402" s="8"/>
      <c r="AF402" s="885" t="str">
        <f t="shared" si="169"/>
        <v xml:space="preserve"> </v>
      </c>
      <c r="AG402" s="40">
        <f t="shared" si="170"/>
        <v>0</v>
      </c>
      <c r="AH402" s="40">
        <f t="shared" si="171"/>
        <v>0</v>
      </c>
      <c r="AR402" s="40">
        <f t="shared" si="172"/>
        <v>0</v>
      </c>
      <c r="AS402" s="40">
        <f t="shared" si="173"/>
        <v>0</v>
      </c>
      <c r="AT402" s="40">
        <f t="shared" si="174"/>
        <v>0</v>
      </c>
      <c r="AU402" s="40">
        <f t="shared" si="175"/>
        <v>0</v>
      </c>
      <c r="AX402" s="279">
        <f t="shared" si="176"/>
        <v>0</v>
      </c>
      <c r="AY402" s="279">
        <f t="shared" si="177"/>
        <v>0</v>
      </c>
      <c r="AZ402" s="40">
        <f t="shared" si="165"/>
        <v>0</v>
      </c>
      <c r="BB402" s="40">
        <f t="shared" si="181"/>
        <v>0</v>
      </c>
      <c r="BC402" s="397">
        <f t="shared" si="182"/>
        <v>0</v>
      </c>
      <c r="BD402" s="105">
        <f t="shared" si="178"/>
        <v>0</v>
      </c>
      <c r="BE402" s="105">
        <f t="shared" si="183"/>
        <v>0</v>
      </c>
      <c r="BF402" s="742">
        <f t="shared" si="166"/>
        <v>0</v>
      </c>
      <c r="BG402" s="89"/>
      <c r="BH402" s="9"/>
      <c r="BJ402" s="40">
        <f t="shared" si="184"/>
        <v>0</v>
      </c>
      <c r="BK402" s="40">
        <f t="shared" si="185"/>
        <v>1</v>
      </c>
      <c r="BL402" s="40">
        <f t="shared" si="186"/>
        <v>0</v>
      </c>
      <c r="BM402" s="40">
        <f t="shared" si="187"/>
        <v>0</v>
      </c>
      <c r="BN402" s="40">
        <f t="shared" si="188"/>
        <v>0</v>
      </c>
    </row>
    <row r="403" spans="1:66" x14ac:dyDescent="0.25">
      <c r="A403" s="379"/>
      <c r="B403" s="936"/>
      <c r="C403" s="272"/>
      <c r="D403" s="868"/>
      <c r="E403" s="873" t="str">
        <f t="shared" si="179"/>
        <v xml:space="preserve"> </v>
      </c>
      <c r="F403" s="130">
        <f t="shared" si="162"/>
        <v>0</v>
      </c>
      <c r="G403" s="128">
        <f t="shared" si="163"/>
        <v>391</v>
      </c>
      <c r="H403" s="127"/>
      <c r="I403" s="321"/>
      <c r="J403" s="97"/>
      <c r="K403" s="323"/>
      <c r="L403" s="322"/>
      <c r="M403" s="50"/>
      <c r="N403" s="87"/>
      <c r="O403" s="324"/>
      <c r="P403" s="98"/>
      <c r="Q403" s="98"/>
      <c r="R403" s="114"/>
      <c r="S403" s="753"/>
      <c r="T403" s="98"/>
      <c r="U403" s="98"/>
      <c r="V403" s="98"/>
      <c r="W403" s="99"/>
      <c r="X403" s="97"/>
      <c r="Y403" s="87"/>
      <c r="Z403" s="100"/>
      <c r="AA403" s="106">
        <f t="shared" si="167"/>
        <v>391</v>
      </c>
      <c r="AB403" s="549">
        <f t="shared" si="180"/>
        <v>0</v>
      </c>
      <c r="AC403" s="544">
        <f t="shared" si="168"/>
        <v>0</v>
      </c>
      <c r="AD403" s="174">
        <f t="shared" si="164"/>
        <v>0</v>
      </c>
      <c r="AE403" s="8"/>
      <c r="AF403" s="885" t="str">
        <f t="shared" si="169"/>
        <v xml:space="preserve"> </v>
      </c>
      <c r="AG403" s="40">
        <f t="shared" si="170"/>
        <v>0</v>
      </c>
      <c r="AH403" s="40">
        <f t="shared" si="171"/>
        <v>0</v>
      </c>
      <c r="AR403" s="40">
        <f t="shared" si="172"/>
        <v>0</v>
      </c>
      <c r="AS403" s="40">
        <f t="shared" si="173"/>
        <v>0</v>
      </c>
      <c r="AT403" s="40">
        <f t="shared" si="174"/>
        <v>0</v>
      </c>
      <c r="AU403" s="40">
        <f t="shared" si="175"/>
        <v>0</v>
      </c>
      <c r="AX403" s="279">
        <f t="shared" si="176"/>
        <v>0</v>
      </c>
      <c r="AY403" s="279">
        <f t="shared" si="177"/>
        <v>0</v>
      </c>
      <c r="AZ403" s="40">
        <f t="shared" si="165"/>
        <v>0</v>
      </c>
      <c r="BB403" s="40">
        <f t="shared" si="181"/>
        <v>0</v>
      </c>
      <c r="BC403" s="397">
        <f t="shared" si="182"/>
        <v>0</v>
      </c>
      <c r="BD403" s="105">
        <f t="shared" si="178"/>
        <v>0</v>
      </c>
      <c r="BE403" s="105">
        <f t="shared" si="183"/>
        <v>0</v>
      </c>
      <c r="BF403" s="742">
        <f t="shared" si="166"/>
        <v>0</v>
      </c>
      <c r="BG403" s="89"/>
      <c r="BH403" s="9"/>
      <c r="BJ403" s="40">
        <f t="shared" si="184"/>
        <v>0</v>
      </c>
      <c r="BK403" s="40">
        <f t="shared" si="185"/>
        <v>1</v>
      </c>
      <c r="BL403" s="40">
        <f t="shared" si="186"/>
        <v>0</v>
      </c>
      <c r="BM403" s="40">
        <f t="shared" si="187"/>
        <v>0</v>
      </c>
      <c r="BN403" s="40">
        <f t="shared" si="188"/>
        <v>0</v>
      </c>
    </row>
    <row r="404" spans="1:66" x14ac:dyDescent="0.25">
      <c r="A404" s="379"/>
      <c r="B404" s="936"/>
      <c r="C404" s="272"/>
      <c r="D404" s="868"/>
      <c r="E404" s="873" t="str">
        <f t="shared" si="179"/>
        <v xml:space="preserve"> </v>
      </c>
      <c r="F404" s="130">
        <f t="shared" si="162"/>
        <v>0</v>
      </c>
      <c r="G404" s="128">
        <f t="shared" si="163"/>
        <v>392</v>
      </c>
      <c r="H404" s="127"/>
      <c r="I404" s="321"/>
      <c r="J404" s="97"/>
      <c r="K404" s="323"/>
      <c r="L404" s="322"/>
      <c r="M404" s="50"/>
      <c r="N404" s="87"/>
      <c r="O404" s="324"/>
      <c r="P404" s="98"/>
      <c r="Q404" s="98"/>
      <c r="R404" s="114"/>
      <c r="S404" s="753"/>
      <c r="T404" s="98"/>
      <c r="U404" s="98"/>
      <c r="V404" s="98"/>
      <c r="W404" s="99"/>
      <c r="X404" s="97"/>
      <c r="Y404" s="87"/>
      <c r="Z404" s="100"/>
      <c r="AA404" s="106">
        <f t="shared" si="167"/>
        <v>392</v>
      </c>
      <c r="AB404" s="549">
        <f t="shared" si="180"/>
        <v>0</v>
      </c>
      <c r="AC404" s="544">
        <f t="shared" si="168"/>
        <v>0</v>
      </c>
      <c r="AD404" s="174">
        <f t="shared" si="164"/>
        <v>0</v>
      </c>
      <c r="AE404" s="8"/>
      <c r="AF404" s="885" t="str">
        <f t="shared" si="169"/>
        <v xml:space="preserve"> </v>
      </c>
      <c r="AG404" s="40">
        <f t="shared" si="170"/>
        <v>0</v>
      </c>
      <c r="AH404" s="40">
        <f t="shared" si="171"/>
        <v>0</v>
      </c>
      <c r="AR404" s="40">
        <f t="shared" si="172"/>
        <v>0</v>
      </c>
      <c r="AS404" s="40">
        <f t="shared" si="173"/>
        <v>0</v>
      </c>
      <c r="AT404" s="40">
        <f t="shared" si="174"/>
        <v>0</v>
      </c>
      <c r="AU404" s="40">
        <f t="shared" si="175"/>
        <v>0</v>
      </c>
      <c r="AX404" s="279">
        <f t="shared" si="176"/>
        <v>0</v>
      </c>
      <c r="AY404" s="279">
        <f t="shared" si="177"/>
        <v>0</v>
      </c>
      <c r="AZ404" s="40">
        <f t="shared" si="165"/>
        <v>0</v>
      </c>
      <c r="BB404" s="40">
        <f t="shared" si="181"/>
        <v>0</v>
      </c>
      <c r="BC404" s="397">
        <f t="shared" si="182"/>
        <v>0</v>
      </c>
      <c r="BD404" s="105">
        <f t="shared" si="178"/>
        <v>0</v>
      </c>
      <c r="BE404" s="105">
        <f t="shared" si="183"/>
        <v>0</v>
      </c>
      <c r="BF404" s="742">
        <f t="shared" si="166"/>
        <v>0</v>
      </c>
      <c r="BG404" s="89"/>
      <c r="BH404" s="9"/>
      <c r="BJ404" s="40">
        <f t="shared" si="184"/>
        <v>0</v>
      </c>
      <c r="BK404" s="40">
        <f t="shared" si="185"/>
        <v>1</v>
      </c>
      <c r="BL404" s="40">
        <f t="shared" si="186"/>
        <v>0</v>
      </c>
      <c r="BM404" s="40">
        <f t="shared" si="187"/>
        <v>0</v>
      </c>
      <c r="BN404" s="40">
        <f t="shared" si="188"/>
        <v>0</v>
      </c>
    </row>
    <row r="405" spans="1:66" x14ac:dyDescent="0.25">
      <c r="A405" s="379"/>
      <c r="B405" s="936"/>
      <c r="C405" s="272"/>
      <c r="D405" s="868"/>
      <c r="E405" s="873" t="str">
        <f t="shared" si="179"/>
        <v xml:space="preserve"> </v>
      </c>
      <c r="F405" s="130">
        <f t="shared" si="162"/>
        <v>0</v>
      </c>
      <c r="G405" s="128">
        <f t="shared" si="163"/>
        <v>393</v>
      </c>
      <c r="H405" s="127"/>
      <c r="I405" s="321"/>
      <c r="J405" s="97"/>
      <c r="K405" s="323"/>
      <c r="L405" s="322"/>
      <c r="M405" s="50"/>
      <c r="N405" s="87"/>
      <c r="O405" s="324"/>
      <c r="P405" s="98"/>
      <c r="Q405" s="98"/>
      <c r="R405" s="114"/>
      <c r="S405" s="753"/>
      <c r="T405" s="98"/>
      <c r="U405" s="98"/>
      <c r="V405" s="98"/>
      <c r="W405" s="99"/>
      <c r="X405" s="97"/>
      <c r="Y405" s="87"/>
      <c r="Z405" s="100"/>
      <c r="AA405" s="106">
        <f t="shared" si="167"/>
        <v>393</v>
      </c>
      <c r="AB405" s="549">
        <f t="shared" si="180"/>
        <v>0</v>
      </c>
      <c r="AC405" s="544">
        <f t="shared" si="168"/>
        <v>0</v>
      </c>
      <c r="AD405" s="174">
        <f t="shared" si="164"/>
        <v>0</v>
      </c>
      <c r="AE405" s="8"/>
      <c r="AF405" s="885" t="str">
        <f t="shared" si="169"/>
        <v xml:space="preserve"> </v>
      </c>
      <c r="AG405" s="40">
        <f t="shared" si="170"/>
        <v>0</v>
      </c>
      <c r="AH405" s="40">
        <f t="shared" si="171"/>
        <v>0</v>
      </c>
      <c r="AR405" s="40">
        <f t="shared" si="172"/>
        <v>0</v>
      </c>
      <c r="AS405" s="40">
        <f t="shared" si="173"/>
        <v>0</v>
      </c>
      <c r="AT405" s="40">
        <f t="shared" si="174"/>
        <v>0</v>
      </c>
      <c r="AU405" s="40">
        <f t="shared" si="175"/>
        <v>0</v>
      </c>
      <c r="AX405" s="279">
        <f t="shared" si="176"/>
        <v>0</v>
      </c>
      <c r="AY405" s="279">
        <f t="shared" si="177"/>
        <v>0</v>
      </c>
      <c r="AZ405" s="40">
        <f t="shared" si="165"/>
        <v>0</v>
      </c>
      <c r="BB405" s="40">
        <f t="shared" si="181"/>
        <v>0</v>
      </c>
      <c r="BC405" s="397">
        <f t="shared" si="182"/>
        <v>0</v>
      </c>
      <c r="BD405" s="105">
        <f t="shared" si="178"/>
        <v>0</v>
      </c>
      <c r="BE405" s="105">
        <f t="shared" si="183"/>
        <v>0</v>
      </c>
      <c r="BF405" s="742">
        <f t="shared" si="166"/>
        <v>0</v>
      </c>
      <c r="BG405" s="89"/>
      <c r="BH405" s="9"/>
      <c r="BJ405" s="40">
        <f t="shared" si="184"/>
        <v>0</v>
      </c>
      <c r="BK405" s="40">
        <f t="shared" si="185"/>
        <v>1</v>
      </c>
      <c r="BL405" s="40">
        <f t="shared" si="186"/>
        <v>0</v>
      </c>
      <c r="BM405" s="40">
        <f t="shared" si="187"/>
        <v>0</v>
      </c>
      <c r="BN405" s="40">
        <f t="shared" si="188"/>
        <v>0</v>
      </c>
    </row>
    <row r="406" spans="1:66" x14ac:dyDescent="0.25">
      <c r="A406" s="379"/>
      <c r="B406" s="936"/>
      <c r="C406" s="272"/>
      <c r="D406" s="868"/>
      <c r="E406" s="873" t="str">
        <f t="shared" si="179"/>
        <v xml:space="preserve"> </v>
      </c>
      <c r="F406" s="130">
        <f t="shared" si="162"/>
        <v>0</v>
      </c>
      <c r="G406" s="128">
        <f t="shared" si="163"/>
        <v>394</v>
      </c>
      <c r="H406" s="127"/>
      <c r="I406" s="321"/>
      <c r="J406" s="97"/>
      <c r="K406" s="323"/>
      <c r="L406" s="322"/>
      <c r="M406" s="50"/>
      <c r="N406" s="87"/>
      <c r="O406" s="324"/>
      <c r="P406" s="98"/>
      <c r="Q406" s="98"/>
      <c r="R406" s="114"/>
      <c r="S406" s="753"/>
      <c r="T406" s="98"/>
      <c r="U406" s="98"/>
      <c r="V406" s="98"/>
      <c r="W406" s="99"/>
      <c r="X406" s="97"/>
      <c r="Y406" s="87"/>
      <c r="Z406" s="100"/>
      <c r="AA406" s="106">
        <f t="shared" si="167"/>
        <v>394</v>
      </c>
      <c r="AB406" s="549">
        <f t="shared" si="180"/>
        <v>0</v>
      </c>
      <c r="AC406" s="544">
        <f t="shared" si="168"/>
        <v>0</v>
      </c>
      <c r="AD406" s="174">
        <f t="shared" si="164"/>
        <v>0</v>
      </c>
      <c r="AE406" s="8"/>
      <c r="AF406" s="885" t="str">
        <f t="shared" si="169"/>
        <v xml:space="preserve"> </v>
      </c>
      <c r="AG406" s="40">
        <f t="shared" si="170"/>
        <v>0</v>
      </c>
      <c r="AH406" s="40">
        <f t="shared" si="171"/>
        <v>0</v>
      </c>
      <c r="AR406" s="40">
        <f t="shared" si="172"/>
        <v>0</v>
      </c>
      <c r="AS406" s="40">
        <f t="shared" si="173"/>
        <v>0</v>
      </c>
      <c r="AT406" s="40">
        <f t="shared" si="174"/>
        <v>0</v>
      </c>
      <c r="AU406" s="40">
        <f t="shared" si="175"/>
        <v>0</v>
      </c>
      <c r="AX406" s="279">
        <f t="shared" si="176"/>
        <v>0</v>
      </c>
      <c r="AY406" s="279">
        <f t="shared" si="177"/>
        <v>0</v>
      </c>
      <c r="AZ406" s="40">
        <f t="shared" si="165"/>
        <v>0</v>
      </c>
      <c r="BB406" s="40">
        <f t="shared" si="181"/>
        <v>0</v>
      </c>
      <c r="BC406" s="397">
        <f t="shared" si="182"/>
        <v>0</v>
      </c>
      <c r="BD406" s="105">
        <f t="shared" si="178"/>
        <v>0</v>
      </c>
      <c r="BE406" s="105">
        <f t="shared" si="183"/>
        <v>0</v>
      </c>
      <c r="BF406" s="742">
        <f t="shared" si="166"/>
        <v>0</v>
      </c>
      <c r="BG406" s="89"/>
      <c r="BH406" s="9"/>
      <c r="BJ406" s="40">
        <f t="shared" si="184"/>
        <v>0</v>
      </c>
      <c r="BK406" s="40">
        <f t="shared" si="185"/>
        <v>1</v>
      </c>
      <c r="BL406" s="40">
        <f t="shared" si="186"/>
        <v>0</v>
      </c>
      <c r="BM406" s="40">
        <f t="shared" si="187"/>
        <v>0</v>
      </c>
      <c r="BN406" s="40">
        <f t="shared" si="188"/>
        <v>0</v>
      </c>
    </row>
    <row r="407" spans="1:66" x14ac:dyDescent="0.25">
      <c r="A407" s="379"/>
      <c r="B407" s="936"/>
      <c r="C407" s="272"/>
      <c r="D407" s="868"/>
      <c r="E407" s="873" t="str">
        <f t="shared" si="179"/>
        <v xml:space="preserve"> </v>
      </c>
      <c r="F407" s="130">
        <f t="shared" si="162"/>
        <v>0</v>
      </c>
      <c r="G407" s="128">
        <f t="shared" si="163"/>
        <v>395</v>
      </c>
      <c r="H407" s="127"/>
      <c r="I407" s="321"/>
      <c r="J407" s="97"/>
      <c r="K407" s="323"/>
      <c r="L407" s="322"/>
      <c r="M407" s="50"/>
      <c r="N407" s="87"/>
      <c r="O407" s="324"/>
      <c r="P407" s="98"/>
      <c r="Q407" s="98"/>
      <c r="R407" s="114"/>
      <c r="S407" s="753"/>
      <c r="T407" s="98"/>
      <c r="U407" s="98"/>
      <c r="V407" s="98"/>
      <c r="W407" s="99"/>
      <c r="X407" s="97"/>
      <c r="Y407" s="87"/>
      <c r="Z407" s="100"/>
      <c r="AA407" s="106">
        <f t="shared" si="167"/>
        <v>395</v>
      </c>
      <c r="AB407" s="549">
        <f t="shared" si="180"/>
        <v>0</v>
      </c>
      <c r="AC407" s="544">
        <f t="shared" si="168"/>
        <v>0</v>
      </c>
      <c r="AD407" s="174">
        <f t="shared" si="164"/>
        <v>0</v>
      </c>
      <c r="AE407" s="8"/>
      <c r="AF407" s="885" t="str">
        <f t="shared" si="169"/>
        <v xml:space="preserve"> </v>
      </c>
      <c r="AG407" s="40">
        <f t="shared" si="170"/>
        <v>0</v>
      </c>
      <c r="AH407" s="40">
        <f t="shared" si="171"/>
        <v>0</v>
      </c>
      <c r="AR407" s="40">
        <f t="shared" si="172"/>
        <v>0</v>
      </c>
      <c r="AS407" s="40">
        <f t="shared" si="173"/>
        <v>0</v>
      </c>
      <c r="AT407" s="40">
        <f t="shared" si="174"/>
        <v>0</v>
      </c>
      <c r="AU407" s="40">
        <f t="shared" si="175"/>
        <v>0</v>
      </c>
      <c r="AX407" s="279">
        <f t="shared" si="176"/>
        <v>0</v>
      </c>
      <c r="AY407" s="279">
        <f t="shared" si="177"/>
        <v>0</v>
      </c>
      <c r="AZ407" s="40">
        <f t="shared" si="165"/>
        <v>0</v>
      </c>
      <c r="BB407" s="40">
        <f t="shared" si="181"/>
        <v>0</v>
      </c>
      <c r="BC407" s="397">
        <f t="shared" si="182"/>
        <v>0</v>
      </c>
      <c r="BD407" s="105">
        <f t="shared" si="178"/>
        <v>0</v>
      </c>
      <c r="BE407" s="105">
        <f t="shared" si="183"/>
        <v>0</v>
      </c>
      <c r="BF407" s="742">
        <f t="shared" si="166"/>
        <v>0</v>
      </c>
      <c r="BG407" s="89"/>
      <c r="BH407" s="9"/>
      <c r="BJ407" s="40">
        <f t="shared" si="184"/>
        <v>0</v>
      </c>
      <c r="BK407" s="40">
        <f t="shared" si="185"/>
        <v>1</v>
      </c>
      <c r="BL407" s="40">
        <f t="shared" si="186"/>
        <v>0</v>
      </c>
      <c r="BM407" s="40">
        <f t="shared" si="187"/>
        <v>0</v>
      </c>
      <c r="BN407" s="40">
        <f t="shared" si="188"/>
        <v>0</v>
      </c>
    </row>
    <row r="408" spans="1:66" x14ac:dyDescent="0.25">
      <c r="A408" s="379"/>
      <c r="B408" s="936"/>
      <c r="C408" s="272"/>
      <c r="D408" s="868"/>
      <c r="E408" s="873" t="str">
        <f t="shared" si="179"/>
        <v xml:space="preserve"> </v>
      </c>
      <c r="F408" s="130">
        <f t="shared" si="162"/>
        <v>0</v>
      </c>
      <c r="G408" s="128">
        <f t="shared" si="163"/>
        <v>396</v>
      </c>
      <c r="H408" s="127"/>
      <c r="I408" s="321"/>
      <c r="J408" s="97"/>
      <c r="K408" s="323"/>
      <c r="L408" s="322"/>
      <c r="M408" s="50"/>
      <c r="N408" s="87"/>
      <c r="O408" s="324"/>
      <c r="P408" s="98"/>
      <c r="Q408" s="98"/>
      <c r="R408" s="114"/>
      <c r="S408" s="753"/>
      <c r="T408" s="98"/>
      <c r="U408" s="98"/>
      <c r="V408" s="98"/>
      <c r="W408" s="99"/>
      <c r="X408" s="97"/>
      <c r="Y408" s="87"/>
      <c r="Z408" s="100"/>
      <c r="AA408" s="106">
        <f t="shared" si="167"/>
        <v>396</v>
      </c>
      <c r="AB408" s="549">
        <f t="shared" si="180"/>
        <v>0</v>
      </c>
      <c r="AC408" s="544">
        <f t="shared" si="168"/>
        <v>0</v>
      </c>
      <c r="AD408" s="174">
        <f t="shared" si="164"/>
        <v>0</v>
      </c>
      <c r="AE408" s="8"/>
      <c r="AF408" s="885" t="str">
        <f t="shared" si="169"/>
        <v xml:space="preserve"> </v>
      </c>
      <c r="AG408" s="40">
        <f t="shared" si="170"/>
        <v>0</v>
      </c>
      <c r="AH408" s="40">
        <f t="shared" si="171"/>
        <v>0</v>
      </c>
      <c r="AR408" s="40">
        <f t="shared" si="172"/>
        <v>0</v>
      </c>
      <c r="AS408" s="40">
        <f t="shared" si="173"/>
        <v>0</v>
      </c>
      <c r="AT408" s="40">
        <f t="shared" si="174"/>
        <v>0</v>
      </c>
      <c r="AU408" s="40">
        <f t="shared" si="175"/>
        <v>0</v>
      </c>
      <c r="AX408" s="279">
        <f t="shared" si="176"/>
        <v>0</v>
      </c>
      <c r="AY408" s="279">
        <f t="shared" si="177"/>
        <v>0</v>
      </c>
      <c r="AZ408" s="40">
        <f t="shared" si="165"/>
        <v>0</v>
      </c>
      <c r="BB408" s="40">
        <f t="shared" si="181"/>
        <v>0</v>
      </c>
      <c r="BC408" s="397">
        <f t="shared" si="182"/>
        <v>0</v>
      </c>
      <c r="BD408" s="105">
        <f t="shared" si="178"/>
        <v>0</v>
      </c>
      <c r="BE408" s="105">
        <f t="shared" si="183"/>
        <v>0</v>
      </c>
      <c r="BF408" s="742">
        <f t="shared" si="166"/>
        <v>0</v>
      </c>
      <c r="BG408" s="89"/>
      <c r="BH408" s="9"/>
      <c r="BJ408" s="40">
        <f t="shared" si="184"/>
        <v>0</v>
      </c>
      <c r="BK408" s="40">
        <f t="shared" si="185"/>
        <v>1</v>
      </c>
      <c r="BL408" s="40">
        <f t="shared" si="186"/>
        <v>0</v>
      </c>
      <c r="BM408" s="40">
        <f t="shared" si="187"/>
        <v>0</v>
      </c>
      <c r="BN408" s="40">
        <f t="shared" si="188"/>
        <v>0</v>
      </c>
    </row>
    <row r="409" spans="1:66" x14ac:dyDescent="0.25">
      <c r="A409" s="379"/>
      <c r="B409" s="936"/>
      <c r="C409" s="272"/>
      <c r="D409" s="868"/>
      <c r="E409" s="873" t="str">
        <f t="shared" si="179"/>
        <v xml:space="preserve"> </v>
      </c>
      <c r="F409" s="130">
        <f t="shared" si="162"/>
        <v>0</v>
      </c>
      <c r="G409" s="128">
        <f t="shared" si="163"/>
        <v>397</v>
      </c>
      <c r="H409" s="127"/>
      <c r="I409" s="321"/>
      <c r="J409" s="97"/>
      <c r="K409" s="323"/>
      <c r="L409" s="322"/>
      <c r="M409" s="50"/>
      <c r="N409" s="87"/>
      <c r="O409" s="324"/>
      <c r="P409" s="98"/>
      <c r="Q409" s="98"/>
      <c r="R409" s="114"/>
      <c r="S409" s="753"/>
      <c r="T409" s="98"/>
      <c r="U409" s="98"/>
      <c r="V409" s="98"/>
      <c r="W409" s="99"/>
      <c r="X409" s="97"/>
      <c r="Y409" s="87"/>
      <c r="Z409" s="100"/>
      <c r="AA409" s="106">
        <f t="shared" si="167"/>
        <v>397</v>
      </c>
      <c r="AB409" s="549">
        <f t="shared" si="180"/>
        <v>0</v>
      </c>
      <c r="AC409" s="544">
        <f t="shared" si="168"/>
        <v>0</v>
      </c>
      <c r="AD409" s="174">
        <f t="shared" si="164"/>
        <v>0</v>
      </c>
      <c r="AE409" s="8"/>
      <c r="AF409" s="885" t="str">
        <f t="shared" si="169"/>
        <v xml:space="preserve"> </v>
      </c>
      <c r="AG409" s="40">
        <f t="shared" si="170"/>
        <v>0</v>
      </c>
      <c r="AH409" s="40">
        <f t="shared" si="171"/>
        <v>0</v>
      </c>
      <c r="AR409" s="40">
        <f t="shared" si="172"/>
        <v>0</v>
      </c>
      <c r="AS409" s="40">
        <f t="shared" si="173"/>
        <v>0</v>
      </c>
      <c r="AT409" s="40">
        <f t="shared" si="174"/>
        <v>0</v>
      </c>
      <c r="AU409" s="40">
        <f t="shared" si="175"/>
        <v>0</v>
      </c>
      <c r="AX409" s="279">
        <f t="shared" si="176"/>
        <v>0</v>
      </c>
      <c r="AY409" s="279">
        <f t="shared" si="177"/>
        <v>0</v>
      </c>
      <c r="AZ409" s="40">
        <f t="shared" si="165"/>
        <v>0</v>
      </c>
      <c r="BB409" s="40">
        <f t="shared" si="181"/>
        <v>0</v>
      </c>
      <c r="BC409" s="397">
        <f t="shared" si="182"/>
        <v>0</v>
      </c>
      <c r="BD409" s="105">
        <f t="shared" si="178"/>
        <v>0</v>
      </c>
      <c r="BE409" s="105">
        <f t="shared" si="183"/>
        <v>0</v>
      </c>
      <c r="BF409" s="742">
        <f t="shared" si="166"/>
        <v>0</v>
      </c>
      <c r="BG409" s="89"/>
      <c r="BH409" s="9"/>
      <c r="BJ409" s="40">
        <f t="shared" si="184"/>
        <v>0</v>
      </c>
      <c r="BK409" s="40">
        <f t="shared" si="185"/>
        <v>1</v>
      </c>
      <c r="BL409" s="40">
        <f t="shared" si="186"/>
        <v>0</v>
      </c>
      <c r="BM409" s="40">
        <f t="shared" si="187"/>
        <v>0</v>
      </c>
      <c r="BN409" s="40">
        <f t="shared" si="188"/>
        <v>0</v>
      </c>
    </row>
    <row r="410" spans="1:66" x14ac:dyDescent="0.25">
      <c r="A410" s="379"/>
      <c r="B410" s="936"/>
      <c r="C410" s="272"/>
      <c r="D410" s="868"/>
      <c r="E410" s="873" t="str">
        <f t="shared" si="179"/>
        <v xml:space="preserve"> </v>
      </c>
      <c r="F410" s="130">
        <f t="shared" si="162"/>
        <v>0</v>
      </c>
      <c r="G410" s="128">
        <f t="shared" si="163"/>
        <v>398</v>
      </c>
      <c r="H410" s="127"/>
      <c r="I410" s="321"/>
      <c r="J410" s="97"/>
      <c r="K410" s="323"/>
      <c r="L410" s="322"/>
      <c r="M410" s="50"/>
      <c r="N410" s="87"/>
      <c r="O410" s="324"/>
      <c r="P410" s="98"/>
      <c r="Q410" s="98"/>
      <c r="R410" s="114"/>
      <c r="S410" s="753"/>
      <c r="T410" s="98"/>
      <c r="U410" s="98"/>
      <c r="V410" s="98"/>
      <c r="W410" s="99"/>
      <c r="X410" s="97"/>
      <c r="Y410" s="87"/>
      <c r="Z410" s="100"/>
      <c r="AA410" s="106">
        <f t="shared" si="167"/>
        <v>398</v>
      </c>
      <c r="AB410" s="549">
        <f t="shared" si="180"/>
        <v>0</v>
      </c>
      <c r="AC410" s="544">
        <f t="shared" si="168"/>
        <v>0</v>
      </c>
      <c r="AD410" s="174">
        <f t="shared" si="164"/>
        <v>0</v>
      </c>
      <c r="AE410" s="8"/>
      <c r="AF410" s="885" t="str">
        <f t="shared" si="169"/>
        <v xml:space="preserve"> </v>
      </c>
      <c r="AG410" s="40">
        <f t="shared" si="170"/>
        <v>0</v>
      </c>
      <c r="AH410" s="40">
        <f t="shared" si="171"/>
        <v>0</v>
      </c>
      <c r="AR410" s="40">
        <f t="shared" si="172"/>
        <v>0</v>
      </c>
      <c r="AS410" s="40">
        <f t="shared" si="173"/>
        <v>0</v>
      </c>
      <c r="AT410" s="40">
        <f t="shared" si="174"/>
        <v>0</v>
      </c>
      <c r="AU410" s="40">
        <f t="shared" si="175"/>
        <v>0</v>
      </c>
      <c r="AX410" s="279">
        <f t="shared" si="176"/>
        <v>0</v>
      </c>
      <c r="AY410" s="279">
        <f t="shared" si="177"/>
        <v>0</v>
      </c>
      <c r="AZ410" s="40">
        <f t="shared" si="165"/>
        <v>0</v>
      </c>
      <c r="BB410" s="40">
        <f t="shared" si="181"/>
        <v>0</v>
      </c>
      <c r="BC410" s="397">
        <f t="shared" si="182"/>
        <v>0</v>
      </c>
      <c r="BD410" s="105">
        <f t="shared" si="178"/>
        <v>0</v>
      </c>
      <c r="BE410" s="105">
        <f t="shared" si="183"/>
        <v>0</v>
      </c>
      <c r="BF410" s="742">
        <f t="shared" si="166"/>
        <v>0</v>
      </c>
      <c r="BG410" s="89"/>
      <c r="BH410" s="9"/>
      <c r="BJ410" s="40">
        <f t="shared" si="184"/>
        <v>0</v>
      </c>
      <c r="BK410" s="40">
        <f t="shared" si="185"/>
        <v>1</v>
      </c>
      <c r="BL410" s="40">
        <f t="shared" si="186"/>
        <v>0</v>
      </c>
      <c r="BM410" s="40">
        <f t="shared" si="187"/>
        <v>0</v>
      </c>
      <c r="BN410" s="40">
        <f t="shared" si="188"/>
        <v>0</v>
      </c>
    </row>
    <row r="411" spans="1:66" x14ac:dyDescent="0.25">
      <c r="A411" s="379"/>
      <c r="B411" s="936"/>
      <c r="C411" s="272"/>
      <c r="D411" s="868"/>
      <c r="E411" s="873" t="str">
        <f t="shared" si="179"/>
        <v xml:space="preserve"> </v>
      </c>
      <c r="F411" s="130">
        <f t="shared" si="162"/>
        <v>0</v>
      </c>
      <c r="G411" s="128">
        <f t="shared" si="163"/>
        <v>399</v>
      </c>
      <c r="H411" s="127"/>
      <c r="I411" s="321"/>
      <c r="J411" s="97"/>
      <c r="K411" s="323"/>
      <c r="L411" s="322"/>
      <c r="M411" s="50"/>
      <c r="N411" s="87"/>
      <c r="O411" s="324"/>
      <c r="P411" s="98"/>
      <c r="Q411" s="98"/>
      <c r="R411" s="114"/>
      <c r="S411" s="753"/>
      <c r="T411" s="98"/>
      <c r="U411" s="98"/>
      <c r="V411" s="98"/>
      <c r="W411" s="99"/>
      <c r="X411" s="97"/>
      <c r="Y411" s="87"/>
      <c r="Z411" s="100"/>
      <c r="AA411" s="106">
        <f t="shared" si="167"/>
        <v>399</v>
      </c>
      <c r="AB411" s="549">
        <f t="shared" si="180"/>
        <v>0</v>
      </c>
      <c r="AC411" s="544">
        <f t="shared" si="168"/>
        <v>0</v>
      </c>
      <c r="AD411" s="174">
        <f t="shared" si="164"/>
        <v>0</v>
      </c>
      <c r="AE411" s="8"/>
      <c r="AF411" s="885" t="str">
        <f t="shared" si="169"/>
        <v xml:space="preserve"> </v>
      </c>
      <c r="AG411" s="40">
        <f t="shared" si="170"/>
        <v>0</v>
      </c>
      <c r="AH411" s="40">
        <f t="shared" si="171"/>
        <v>0</v>
      </c>
      <c r="AR411" s="40">
        <f t="shared" si="172"/>
        <v>0</v>
      </c>
      <c r="AS411" s="40">
        <f t="shared" si="173"/>
        <v>0</v>
      </c>
      <c r="AT411" s="40">
        <f t="shared" si="174"/>
        <v>0</v>
      </c>
      <c r="AU411" s="40">
        <f t="shared" si="175"/>
        <v>0</v>
      </c>
      <c r="AX411" s="279">
        <f t="shared" si="176"/>
        <v>0</v>
      </c>
      <c r="AY411" s="279">
        <f t="shared" si="177"/>
        <v>0</v>
      </c>
      <c r="AZ411" s="40">
        <f t="shared" si="165"/>
        <v>0</v>
      </c>
      <c r="BB411" s="40">
        <f t="shared" si="181"/>
        <v>0</v>
      </c>
      <c r="BC411" s="397">
        <f t="shared" si="182"/>
        <v>0</v>
      </c>
      <c r="BD411" s="105">
        <f t="shared" si="178"/>
        <v>0</v>
      </c>
      <c r="BE411" s="105">
        <f t="shared" si="183"/>
        <v>0</v>
      </c>
      <c r="BF411" s="742">
        <f t="shared" si="166"/>
        <v>0</v>
      </c>
      <c r="BG411" s="89"/>
      <c r="BH411" s="9"/>
      <c r="BJ411" s="40">
        <f t="shared" si="184"/>
        <v>0</v>
      </c>
      <c r="BK411" s="40">
        <f t="shared" si="185"/>
        <v>1</v>
      </c>
      <c r="BL411" s="40">
        <f t="shared" si="186"/>
        <v>0</v>
      </c>
      <c r="BM411" s="40">
        <f t="shared" si="187"/>
        <v>0</v>
      </c>
      <c r="BN411" s="40">
        <f t="shared" si="188"/>
        <v>0</v>
      </c>
    </row>
    <row r="412" spans="1:66" x14ac:dyDescent="0.25">
      <c r="A412" s="379"/>
      <c r="B412" s="936"/>
      <c r="C412" s="272"/>
      <c r="D412" s="868"/>
      <c r="E412" s="873" t="str">
        <f t="shared" si="179"/>
        <v xml:space="preserve"> </v>
      </c>
      <c r="F412" s="130">
        <f t="shared" si="162"/>
        <v>0</v>
      </c>
      <c r="G412" s="128">
        <f t="shared" si="163"/>
        <v>400</v>
      </c>
      <c r="H412" s="127"/>
      <c r="I412" s="321"/>
      <c r="J412" s="97"/>
      <c r="K412" s="323"/>
      <c r="L412" s="322"/>
      <c r="M412" s="50"/>
      <c r="N412" s="87"/>
      <c r="O412" s="324"/>
      <c r="P412" s="98"/>
      <c r="Q412" s="98"/>
      <c r="R412" s="114"/>
      <c r="S412" s="753"/>
      <c r="T412" s="98"/>
      <c r="U412" s="98"/>
      <c r="V412" s="98"/>
      <c r="W412" s="99"/>
      <c r="X412" s="97"/>
      <c r="Y412" s="87"/>
      <c r="Z412" s="100"/>
      <c r="AA412" s="106">
        <f t="shared" si="167"/>
        <v>400</v>
      </c>
      <c r="AB412" s="549">
        <f t="shared" si="180"/>
        <v>0</v>
      </c>
      <c r="AC412" s="544">
        <f t="shared" si="168"/>
        <v>0</v>
      </c>
      <c r="AD412" s="174">
        <f t="shared" si="164"/>
        <v>0</v>
      </c>
      <c r="AE412" s="8"/>
      <c r="AF412" s="885" t="str">
        <f t="shared" si="169"/>
        <v xml:space="preserve"> </v>
      </c>
      <c r="AG412" s="40">
        <f t="shared" si="170"/>
        <v>0</v>
      </c>
      <c r="AH412" s="40">
        <f t="shared" si="171"/>
        <v>0</v>
      </c>
      <c r="AR412" s="40">
        <f t="shared" si="172"/>
        <v>0</v>
      </c>
      <c r="AS412" s="40">
        <f t="shared" si="173"/>
        <v>0</v>
      </c>
      <c r="AT412" s="40">
        <f t="shared" si="174"/>
        <v>0</v>
      </c>
      <c r="AU412" s="40">
        <f t="shared" si="175"/>
        <v>0</v>
      </c>
      <c r="AX412" s="279">
        <f t="shared" si="176"/>
        <v>0</v>
      </c>
      <c r="AY412" s="279">
        <f t="shared" si="177"/>
        <v>0</v>
      </c>
      <c r="AZ412" s="40">
        <f t="shared" si="165"/>
        <v>0</v>
      </c>
      <c r="BB412" s="40">
        <f t="shared" si="181"/>
        <v>0</v>
      </c>
      <c r="BC412" s="397">
        <f t="shared" si="182"/>
        <v>0</v>
      </c>
      <c r="BD412" s="105">
        <f t="shared" si="178"/>
        <v>0</v>
      </c>
      <c r="BE412" s="105">
        <f t="shared" si="183"/>
        <v>0</v>
      </c>
      <c r="BF412" s="742">
        <f t="shared" si="166"/>
        <v>0</v>
      </c>
      <c r="BG412" s="89"/>
      <c r="BH412" s="9"/>
      <c r="BJ412" s="40">
        <f t="shared" si="184"/>
        <v>0</v>
      </c>
      <c r="BK412" s="40">
        <f t="shared" si="185"/>
        <v>1</v>
      </c>
      <c r="BL412" s="40">
        <f t="shared" si="186"/>
        <v>0</v>
      </c>
      <c r="BM412" s="40">
        <f t="shared" si="187"/>
        <v>0</v>
      </c>
      <c r="BN412" s="40">
        <f t="shared" si="188"/>
        <v>0</v>
      </c>
    </row>
    <row r="413" spans="1:66" x14ac:dyDescent="0.25">
      <c r="A413" s="379"/>
      <c r="B413" s="936"/>
      <c r="C413" s="272"/>
      <c r="D413" s="868"/>
      <c r="E413" s="873" t="str">
        <f t="shared" si="179"/>
        <v xml:space="preserve"> </v>
      </c>
      <c r="F413" s="130">
        <f t="shared" si="162"/>
        <v>0</v>
      </c>
      <c r="G413" s="128">
        <f t="shared" si="163"/>
        <v>401</v>
      </c>
      <c r="H413" s="127"/>
      <c r="I413" s="321"/>
      <c r="J413" s="97"/>
      <c r="K413" s="323"/>
      <c r="L413" s="322"/>
      <c r="M413" s="50"/>
      <c r="N413" s="87"/>
      <c r="O413" s="324"/>
      <c r="P413" s="98"/>
      <c r="Q413" s="98"/>
      <c r="R413" s="114"/>
      <c r="S413" s="753"/>
      <c r="T413" s="98"/>
      <c r="U413" s="98"/>
      <c r="V413" s="98"/>
      <c r="W413" s="99"/>
      <c r="X413" s="97"/>
      <c r="Y413" s="87"/>
      <c r="Z413" s="100"/>
      <c r="AA413" s="106">
        <f t="shared" si="167"/>
        <v>401</v>
      </c>
      <c r="AB413" s="549">
        <f t="shared" si="180"/>
        <v>0</v>
      </c>
      <c r="AC413" s="544">
        <f t="shared" si="168"/>
        <v>0</v>
      </c>
      <c r="AD413" s="174">
        <f t="shared" si="164"/>
        <v>0</v>
      </c>
      <c r="AE413" s="8"/>
      <c r="AF413" s="885" t="str">
        <f t="shared" si="169"/>
        <v xml:space="preserve"> </v>
      </c>
      <c r="AG413" s="40">
        <f t="shared" si="170"/>
        <v>0</v>
      </c>
      <c r="AH413" s="40">
        <f t="shared" si="171"/>
        <v>0</v>
      </c>
      <c r="AR413" s="40">
        <f t="shared" si="172"/>
        <v>0</v>
      </c>
      <c r="AS413" s="40">
        <f t="shared" si="173"/>
        <v>0</v>
      </c>
      <c r="AT413" s="40">
        <f t="shared" si="174"/>
        <v>0</v>
      </c>
      <c r="AU413" s="40">
        <f t="shared" si="175"/>
        <v>0</v>
      </c>
      <c r="AX413" s="279">
        <f t="shared" si="176"/>
        <v>0</v>
      </c>
      <c r="AY413" s="279">
        <f t="shared" si="177"/>
        <v>0</v>
      </c>
      <c r="AZ413" s="40">
        <f t="shared" si="165"/>
        <v>0</v>
      </c>
      <c r="BB413" s="40">
        <f t="shared" si="181"/>
        <v>0</v>
      </c>
      <c r="BC413" s="397">
        <f t="shared" si="182"/>
        <v>0</v>
      </c>
      <c r="BD413" s="105">
        <f t="shared" si="178"/>
        <v>0</v>
      </c>
      <c r="BE413" s="105">
        <f t="shared" si="183"/>
        <v>0</v>
      </c>
      <c r="BF413" s="742">
        <f t="shared" si="166"/>
        <v>0</v>
      </c>
      <c r="BG413" s="89"/>
      <c r="BH413" s="9"/>
      <c r="BJ413" s="40">
        <f t="shared" si="184"/>
        <v>0</v>
      </c>
      <c r="BK413" s="40">
        <f t="shared" si="185"/>
        <v>1</v>
      </c>
      <c r="BL413" s="40">
        <f t="shared" si="186"/>
        <v>0</v>
      </c>
      <c r="BM413" s="40">
        <f t="shared" si="187"/>
        <v>0</v>
      </c>
      <c r="BN413" s="40">
        <f t="shared" si="188"/>
        <v>0</v>
      </c>
    </row>
    <row r="414" spans="1:66" x14ac:dyDescent="0.25">
      <c r="A414" s="379"/>
      <c r="B414" s="936"/>
      <c r="C414" s="272"/>
      <c r="D414" s="868"/>
      <c r="E414" s="873" t="str">
        <f t="shared" si="179"/>
        <v xml:space="preserve"> </v>
      </c>
      <c r="F414" s="130">
        <f t="shared" si="162"/>
        <v>0</v>
      </c>
      <c r="G414" s="128">
        <f t="shared" si="163"/>
        <v>402</v>
      </c>
      <c r="H414" s="127"/>
      <c r="I414" s="321"/>
      <c r="J414" s="97"/>
      <c r="K414" s="323"/>
      <c r="L414" s="322"/>
      <c r="M414" s="50"/>
      <c r="N414" s="87"/>
      <c r="O414" s="324"/>
      <c r="P414" s="98"/>
      <c r="Q414" s="98"/>
      <c r="R414" s="114"/>
      <c r="S414" s="753"/>
      <c r="T414" s="98"/>
      <c r="U414" s="98"/>
      <c r="V414" s="98"/>
      <c r="W414" s="99"/>
      <c r="X414" s="97"/>
      <c r="Y414" s="87"/>
      <c r="Z414" s="100"/>
      <c r="AA414" s="106">
        <f t="shared" si="167"/>
        <v>402</v>
      </c>
      <c r="AB414" s="549">
        <f t="shared" si="180"/>
        <v>0</v>
      </c>
      <c r="AC414" s="544">
        <f t="shared" si="168"/>
        <v>0</v>
      </c>
      <c r="AD414" s="174">
        <f t="shared" si="164"/>
        <v>0</v>
      </c>
      <c r="AE414" s="8"/>
      <c r="AF414" s="885" t="str">
        <f t="shared" si="169"/>
        <v xml:space="preserve"> </v>
      </c>
      <c r="AG414" s="40">
        <f t="shared" si="170"/>
        <v>0</v>
      </c>
      <c r="AH414" s="40">
        <f t="shared" si="171"/>
        <v>0</v>
      </c>
      <c r="AR414" s="40">
        <f t="shared" si="172"/>
        <v>0</v>
      </c>
      <c r="AS414" s="40">
        <f t="shared" si="173"/>
        <v>0</v>
      </c>
      <c r="AT414" s="40">
        <f t="shared" si="174"/>
        <v>0</v>
      </c>
      <c r="AU414" s="40">
        <f t="shared" si="175"/>
        <v>0</v>
      </c>
      <c r="AX414" s="279">
        <f t="shared" si="176"/>
        <v>0</v>
      </c>
      <c r="AY414" s="279">
        <f t="shared" si="177"/>
        <v>0</v>
      </c>
      <c r="AZ414" s="40">
        <f t="shared" si="165"/>
        <v>0</v>
      </c>
      <c r="BB414" s="40">
        <f t="shared" si="181"/>
        <v>0</v>
      </c>
      <c r="BC414" s="397">
        <f t="shared" si="182"/>
        <v>0</v>
      </c>
      <c r="BD414" s="105">
        <f t="shared" si="178"/>
        <v>0</v>
      </c>
      <c r="BE414" s="105">
        <f t="shared" si="183"/>
        <v>0</v>
      </c>
      <c r="BF414" s="742">
        <f t="shared" si="166"/>
        <v>0</v>
      </c>
      <c r="BG414" s="89"/>
      <c r="BH414" s="9"/>
      <c r="BJ414" s="40">
        <f t="shared" si="184"/>
        <v>0</v>
      </c>
      <c r="BK414" s="40">
        <f t="shared" si="185"/>
        <v>1</v>
      </c>
      <c r="BL414" s="40">
        <f t="shared" si="186"/>
        <v>0</v>
      </c>
      <c r="BM414" s="40">
        <f t="shared" si="187"/>
        <v>0</v>
      </c>
      <c r="BN414" s="40">
        <f t="shared" si="188"/>
        <v>0</v>
      </c>
    </row>
    <row r="415" spans="1:66" x14ac:dyDescent="0.25">
      <c r="A415" s="379"/>
      <c r="B415" s="936"/>
      <c r="C415" s="272"/>
      <c r="D415" s="868"/>
      <c r="E415" s="873" t="str">
        <f t="shared" si="179"/>
        <v xml:space="preserve"> </v>
      </c>
      <c r="F415" s="130">
        <f t="shared" si="162"/>
        <v>0</v>
      </c>
      <c r="G415" s="128">
        <f t="shared" si="163"/>
        <v>403</v>
      </c>
      <c r="H415" s="127"/>
      <c r="I415" s="321"/>
      <c r="J415" s="97"/>
      <c r="K415" s="323"/>
      <c r="L415" s="322"/>
      <c r="M415" s="50"/>
      <c r="N415" s="87"/>
      <c r="O415" s="324"/>
      <c r="P415" s="98"/>
      <c r="Q415" s="98"/>
      <c r="R415" s="114"/>
      <c r="S415" s="753"/>
      <c r="T415" s="98"/>
      <c r="U415" s="98"/>
      <c r="V415" s="98"/>
      <c r="W415" s="99"/>
      <c r="X415" s="97"/>
      <c r="Y415" s="87"/>
      <c r="Z415" s="100"/>
      <c r="AA415" s="106">
        <f t="shared" si="167"/>
        <v>403</v>
      </c>
      <c r="AB415" s="549">
        <f t="shared" si="180"/>
        <v>0</v>
      </c>
      <c r="AC415" s="544">
        <f t="shared" si="168"/>
        <v>0</v>
      </c>
      <c r="AD415" s="174">
        <f t="shared" si="164"/>
        <v>0</v>
      </c>
      <c r="AE415" s="8"/>
      <c r="AF415" s="885" t="str">
        <f t="shared" si="169"/>
        <v xml:space="preserve"> </v>
      </c>
      <c r="AG415" s="40">
        <f t="shared" si="170"/>
        <v>0</v>
      </c>
      <c r="AH415" s="40">
        <f t="shared" si="171"/>
        <v>0</v>
      </c>
      <c r="AR415" s="40">
        <f t="shared" si="172"/>
        <v>0</v>
      </c>
      <c r="AS415" s="40">
        <f t="shared" si="173"/>
        <v>0</v>
      </c>
      <c r="AT415" s="40">
        <f t="shared" si="174"/>
        <v>0</v>
      </c>
      <c r="AU415" s="40">
        <f t="shared" si="175"/>
        <v>0</v>
      </c>
      <c r="AX415" s="279">
        <f t="shared" si="176"/>
        <v>0</v>
      </c>
      <c r="AY415" s="279">
        <f t="shared" si="177"/>
        <v>0</v>
      </c>
      <c r="AZ415" s="40">
        <f t="shared" si="165"/>
        <v>0</v>
      </c>
      <c r="BB415" s="40">
        <f t="shared" si="181"/>
        <v>0</v>
      </c>
      <c r="BC415" s="397">
        <f t="shared" si="182"/>
        <v>0</v>
      </c>
      <c r="BD415" s="105">
        <f t="shared" si="178"/>
        <v>0</v>
      </c>
      <c r="BE415" s="105">
        <f t="shared" si="183"/>
        <v>0</v>
      </c>
      <c r="BF415" s="742">
        <f t="shared" si="166"/>
        <v>0</v>
      </c>
      <c r="BG415" s="89"/>
      <c r="BH415" s="9"/>
      <c r="BJ415" s="40">
        <f t="shared" si="184"/>
        <v>0</v>
      </c>
      <c r="BK415" s="40">
        <f t="shared" si="185"/>
        <v>1</v>
      </c>
      <c r="BL415" s="40">
        <f t="shared" si="186"/>
        <v>0</v>
      </c>
      <c r="BM415" s="40">
        <f t="shared" si="187"/>
        <v>0</v>
      </c>
      <c r="BN415" s="40">
        <f t="shared" si="188"/>
        <v>0</v>
      </c>
    </row>
    <row r="416" spans="1:66" x14ac:dyDescent="0.25">
      <c r="A416" s="379"/>
      <c r="B416" s="936"/>
      <c r="C416" s="272"/>
      <c r="D416" s="868"/>
      <c r="E416" s="873" t="str">
        <f t="shared" si="179"/>
        <v xml:space="preserve"> </v>
      </c>
      <c r="F416" s="130">
        <f t="shared" si="162"/>
        <v>0</v>
      </c>
      <c r="G416" s="128">
        <f t="shared" si="163"/>
        <v>404</v>
      </c>
      <c r="H416" s="127"/>
      <c r="I416" s="321"/>
      <c r="J416" s="97"/>
      <c r="K416" s="323"/>
      <c r="L416" s="322"/>
      <c r="M416" s="50"/>
      <c r="N416" s="87"/>
      <c r="O416" s="324"/>
      <c r="P416" s="98"/>
      <c r="Q416" s="98"/>
      <c r="R416" s="114"/>
      <c r="S416" s="753"/>
      <c r="T416" s="98"/>
      <c r="U416" s="98"/>
      <c r="V416" s="98"/>
      <c r="W416" s="99"/>
      <c r="X416" s="97"/>
      <c r="Y416" s="87"/>
      <c r="Z416" s="100"/>
      <c r="AA416" s="106">
        <f t="shared" si="167"/>
        <v>404</v>
      </c>
      <c r="AB416" s="549">
        <f t="shared" si="180"/>
        <v>0</v>
      </c>
      <c r="AC416" s="544">
        <f t="shared" si="168"/>
        <v>0</v>
      </c>
      <c r="AD416" s="174">
        <f t="shared" si="164"/>
        <v>0</v>
      </c>
      <c r="AE416" s="8"/>
      <c r="AF416" s="885" t="str">
        <f t="shared" si="169"/>
        <v xml:space="preserve"> </v>
      </c>
      <c r="AG416" s="40">
        <f t="shared" si="170"/>
        <v>0</v>
      </c>
      <c r="AH416" s="40">
        <f t="shared" si="171"/>
        <v>0</v>
      </c>
      <c r="AR416" s="40">
        <f t="shared" si="172"/>
        <v>0</v>
      </c>
      <c r="AS416" s="40">
        <f t="shared" si="173"/>
        <v>0</v>
      </c>
      <c r="AT416" s="40">
        <f t="shared" si="174"/>
        <v>0</v>
      </c>
      <c r="AU416" s="40">
        <f t="shared" si="175"/>
        <v>0</v>
      </c>
      <c r="AX416" s="279">
        <f t="shared" si="176"/>
        <v>0</v>
      </c>
      <c r="AY416" s="279">
        <f t="shared" si="177"/>
        <v>0</v>
      </c>
      <c r="AZ416" s="40">
        <f t="shared" si="165"/>
        <v>0</v>
      </c>
      <c r="BB416" s="40">
        <f t="shared" si="181"/>
        <v>0</v>
      </c>
      <c r="BC416" s="397">
        <f t="shared" si="182"/>
        <v>0</v>
      </c>
      <c r="BD416" s="105">
        <f t="shared" si="178"/>
        <v>0</v>
      </c>
      <c r="BE416" s="105">
        <f t="shared" si="183"/>
        <v>0</v>
      </c>
      <c r="BF416" s="742">
        <f t="shared" si="166"/>
        <v>0</v>
      </c>
      <c r="BG416" s="89"/>
      <c r="BH416" s="9"/>
      <c r="BJ416" s="40">
        <f t="shared" si="184"/>
        <v>0</v>
      </c>
      <c r="BK416" s="40">
        <f t="shared" si="185"/>
        <v>1</v>
      </c>
      <c r="BL416" s="40">
        <f t="shared" si="186"/>
        <v>0</v>
      </c>
      <c r="BM416" s="40">
        <f t="shared" si="187"/>
        <v>0</v>
      </c>
      <c r="BN416" s="40">
        <f t="shared" si="188"/>
        <v>0</v>
      </c>
    </row>
    <row r="417" spans="1:66" x14ac:dyDescent="0.25">
      <c r="A417" s="379"/>
      <c r="B417" s="936"/>
      <c r="C417" s="272"/>
      <c r="D417" s="868"/>
      <c r="E417" s="873" t="str">
        <f t="shared" si="179"/>
        <v xml:space="preserve"> </v>
      </c>
      <c r="F417" s="130">
        <f t="shared" si="162"/>
        <v>0</v>
      </c>
      <c r="G417" s="128">
        <f t="shared" si="163"/>
        <v>405</v>
      </c>
      <c r="H417" s="127"/>
      <c r="I417" s="321"/>
      <c r="J417" s="97"/>
      <c r="K417" s="323"/>
      <c r="L417" s="322"/>
      <c r="M417" s="50"/>
      <c r="N417" s="87"/>
      <c r="O417" s="324"/>
      <c r="P417" s="98"/>
      <c r="Q417" s="98"/>
      <c r="R417" s="114"/>
      <c r="S417" s="753"/>
      <c r="T417" s="98"/>
      <c r="U417" s="98"/>
      <c r="V417" s="98"/>
      <c r="W417" s="99"/>
      <c r="X417" s="97"/>
      <c r="Y417" s="87"/>
      <c r="Z417" s="100"/>
      <c r="AA417" s="106">
        <f t="shared" si="167"/>
        <v>405</v>
      </c>
      <c r="AB417" s="549">
        <f t="shared" si="180"/>
        <v>0</v>
      </c>
      <c r="AC417" s="544">
        <f t="shared" si="168"/>
        <v>0</v>
      </c>
      <c r="AD417" s="174">
        <f t="shared" si="164"/>
        <v>0</v>
      </c>
      <c r="AE417" s="8"/>
      <c r="AF417" s="885" t="str">
        <f t="shared" si="169"/>
        <v xml:space="preserve"> </v>
      </c>
      <c r="AG417" s="40">
        <f t="shared" si="170"/>
        <v>0</v>
      </c>
      <c r="AH417" s="40">
        <f t="shared" si="171"/>
        <v>0</v>
      </c>
      <c r="AR417" s="40">
        <f t="shared" si="172"/>
        <v>0</v>
      </c>
      <c r="AS417" s="40">
        <f t="shared" si="173"/>
        <v>0</v>
      </c>
      <c r="AT417" s="40">
        <f t="shared" si="174"/>
        <v>0</v>
      </c>
      <c r="AU417" s="40">
        <f t="shared" si="175"/>
        <v>0</v>
      </c>
      <c r="AX417" s="279">
        <f t="shared" si="176"/>
        <v>0</v>
      </c>
      <c r="AY417" s="279">
        <f t="shared" si="177"/>
        <v>0</v>
      </c>
      <c r="AZ417" s="40">
        <f t="shared" si="165"/>
        <v>0</v>
      </c>
      <c r="BB417" s="40">
        <f t="shared" si="181"/>
        <v>0</v>
      </c>
      <c r="BC417" s="397">
        <f t="shared" si="182"/>
        <v>0</v>
      </c>
      <c r="BD417" s="105">
        <f t="shared" si="178"/>
        <v>0</v>
      </c>
      <c r="BE417" s="105">
        <f t="shared" si="183"/>
        <v>0</v>
      </c>
      <c r="BF417" s="742">
        <f t="shared" si="166"/>
        <v>0</v>
      </c>
      <c r="BG417" s="89"/>
      <c r="BH417" s="9"/>
      <c r="BJ417" s="40">
        <f t="shared" si="184"/>
        <v>0</v>
      </c>
      <c r="BK417" s="40">
        <f t="shared" si="185"/>
        <v>1</v>
      </c>
      <c r="BL417" s="40">
        <f t="shared" si="186"/>
        <v>0</v>
      </c>
      <c r="BM417" s="40">
        <f t="shared" si="187"/>
        <v>0</v>
      </c>
      <c r="BN417" s="40">
        <f t="shared" si="188"/>
        <v>0</v>
      </c>
    </row>
    <row r="418" spans="1:66" x14ac:dyDescent="0.25">
      <c r="A418" s="379"/>
      <c r="B418" s="936"/>
      <c r="C418" s="272"/>
      <c r="D418" s="868"/>
      <c r="E418" s="873" t="str">
        <f t="shared" si="179"/>
        <v xml:space="preserve"> </v>
      </c>
      <c r="F418" s="130">
        <f t="shared" si="162"/>
        <v>0</v>
      </c>
      <c r="G418" s="128">
        <f t="shared" si="163"/>
        <v>406</v>
      </c>
      <c r="H418" s="127"/>
      <c r="I418" s="321"/>
      <c r="J418" s="97"/>
      <c r="K418" s="323"/>
      <c r="L418" s="322"/>
      <c r="M418" s="50"/>
      <c r="N418" s="87"/>
      <c r="O418" s="324"/>
      <c r="P418" s="98"/>
      <c r="Q418" s="98"/>
      <c r="R418" s="114"/>
      <c r="S418" s="753"/>
      <c r="T418" s="98"/>
      <c r="U418" s="98"/>
      <c r="V418" s="98"/>
      <c r="W418" s="99"/>
      <c r="X418" s="97"/>
      <c r="Y418" s="87"/>
      <c r="Z418" s="100"/>
      <c r="AA418" s="106">
        <f t="shared" si="167"/>
        <v>406</v>
      </c>
      <c r="AB418" s="549">
        <f t="shared" si="180"/>
        <v>0</v>
      </c>
      <c r="AC418" s="544">
        <f t="shared" si="168"/>
        <v>0</v>
      </c>
      <c r="AD418" s="174">
        <f t="shared" si="164"/>
        <v>0</v>
      </c>
      <c r="AE418" s="8"/>
      <c r="AF418" s="885" t="str">
        <f t="shared" si="169"/>
        <v xml:space="preserve"> </v>
      </c>
      <c r="AG418" s="40">
        <f t="shared" si="170"/>
        <v>0</v>
      </c>
      <c r="AH418" s="40">
        <f t="shared" si="171"/>
        <v>0</v>
      </c>
      <c r="AR418" s="40">
        <f t="shared" si="172"/>
        <v>0</v>
      </c>
      <c r="AS418" s="40">
        <f t="shared" si="173"/>
        <v>0</v>
      </c>
      <c r="AT418" s="40">
        <f t="shared" si="174"/>
        <v>0</v>
      </c>
      <c r="AU418" s="40">
        <f t="shared" si="175"/>
        <v>0</v>
      </c>
      <c r="AX418" s="279">
        <f t="shared" si="176"/>
        <v>0</v>
      </c>
      <c r="AY418" s="279">
        <f t="shared" si="177"/>
        <v>0</v>
      </c>
      <c r="AZ418" s="40">
        <f t="shared" si="165"/>
        <v>0</v>
      </c>
      <c r="BB418" s="40">
        <f t="shared" si="181"/>
        <v>0</v>
      </c>
      <c r="BC418" s="397">
        <f t="shared" si="182"/>
        <v>0</v>
      </c>
      <c r="BD418" s="105">
        <f t="shared" si="178"/>
        <v>0</v>
      </c>
      <c r="BE418" s="105">
        <f t="shared" si="183"/>
        <v>0</v>
      </c>
      <c r="BF418" s="742">
        <f t="shared" si="166"/>
        <v>0</v>
      </c>
      <c r="BG418" s="89"/>
      <c r="BH418" s="9"/>
      <c r="BJ418" s="40">
        <f t="shared" si="184"/>
        <v>0</v>
      </c>
      <c r="BK418" s="40">
        <f t="shared" si="185"/>
        <v>1</v>
      </c>
      <c r="BL418" s="40">
        <f t="shared" si="186"/>
        <v>0</v>
      </c>
      <c r="BM418" s="40">
        <f t="shared" si="187"/>
        <v>0</v>
      </c>
      <c r="BN418" s="40">
        <f t="shared" si="188"/>
        <v>0</v>
      </c>
    </row>
    <row r="419" spans="1:66" x14ac:dyDescent="0.25">
      <c r="A419" s="379"/>
      <c r="B419" s="936"/>
      <c r="C419" s="272"/>
      <c r="D419" s="868"/>
      <c r="E419" s="873" t="str">
        <f t="shared" si="179"/>
        <v xml:space="preserve"> </v>
      </c>
      <c r="F419" s="130">
        <f t="shared" si="162"/>
        <v>0</v>
      </c>
      <c r="G419" s="128">
        <f t="shared" si="163"/>
        <v>407</v>
      </c>
      <c r="H419" s="127"/>
      <c r="I419" s="321"/>
      <c r="J419" s="97"/>
      <c r="K419" s="323"/>
      <c r="L419" s="322"/>
      <c r="M419" s="50"/>
      <c r="N419" s="87"/>
      <c r="O419" s="324"/>
      <c r="P419" s="98"/>
      <c r="Q419" s="98"/>
      <c r="R419" s="114"/>
      <c r="S419" s="753"/>
      <c r="T419" s="98"/>
      <c r="U419" s="98"/>
      <c r="V419" s="98"/>
      <c r="W419" s="99"/>
      <c r="X419" s="97"/>
      <c r="Y419" s="87"/>
      <c r="Z419" s="100"/>
      <c r="AA419" s="106">
        <f t="shared" si="167"/>
        <v>407</v>
      </c>
      <c r="AB419" s="549">
        <f t="shared" si="180"/>
        <v>0</v>
      </c>
      <c r="AC419" s="544">
        <f t="shared" si="168"/>
        <v>0</v>
      </c>
      <c r="AD419" s="174">
        <f t="shared" si="164"/>
        <v>0</v>
      </c>
      <c r="AE419" s="8"/>
      <c r="AF419" s="885" t="str">
        <f t="shared" si="169"/>
        <v xml:space="preserve"> </v>
      </c>
      <c r="AG419" s="40">
        <f t="shared" si="170"/>
        <v>0</v>
      </c>
      <c r="AH419" s="40">
        <f t="shared" si="171"/>
        <v>0</v>
      </c>
      <c r="AR419" s="40">
        <f t="shared" si="172"/>
        <v>0</v>
      </c>
      <c r="AS419" s="40">
        <f t="shared" si="173"/>
        <v>0</v>
      </c>
      <c r="AT419" s="40">
        <f t="shared" si="174"/>
        <v>0</v>
      </c>
      <c r="AU419" s="40">
        <f t="shared" si="175"/>
        <v>0</v>
      </c>
      <c r="AX419" s="279">
        <f t="shared" si="176"/>
        <v>0</v>
      </c>
      <c r="AY419" s="279">
        <f t="shared" si="177"/>
        <v>0</v>
      </c>
      <c r="AZ419" s="40">
        <f t="shared" si="165"/>
        <v>0</v>
      </c>
      <c r="BB419" s="40">
        <f t="shared" si="181"/>
        <v>0</v>
      </c>
      <c r="BC419" s="397">
        <f t="shared" si="182"/>
        <v>0</v>
      </c>
      <c r="BD419" s="105">
        <f t="shared" si="178"/>
        <v>0</v>
      </c>
      <c r="BE419" s="105">
        <f t="shared" si="183"/>
        <v>0</v>
      </c>
      <c r="BF419" s="742">
        <f t="shared" si="166"/>
        <v>0</v>
      </c>
      <c r="BG419" s="89"/>
      <c r="BH419" s="9"/>
      <c r="BJ419" s="40">
        <f t="shared" si="184"/>
        <v>0</v>
      </c>
      <c r="BK419" s="40">
        <f t="shared" si="185"/>
        <v>1</v>
      </c>
      <c r="BL419" s="40">
        <f t="shared" si="186"/>
        <v>0</v>
      </c>
      <c r="BM419" s="40">
        <f t="shared" si="187"/>
        <v>0</v>
      </c>
      <c r="BN419" s="40">
        <f t="shared" si="188"/>
        <v>0</v>
      </c>
    </row>
    <row r="420" spans="1:66" x14ac:dyDescent="0.25">
      <c r="A420" s="379"/>
      <c r="B420" s="936"/>
      <c r="C420" s="272"/>
      <c r="D420" s="868"/>
      <c r="E420" s="873" t="str">
        <f t="shared" si="179"/>
        <v xml:space="preserve"> </v>
      </c>
      <c r="F420" s="130">
        <f t="shared" si="162"/>
        <v>0</v>
      </c>
      <c r="G420" s="128">
        <f t="shared" si="163"/>
        <v>408</v>
      </c>
      <c r="H420" s="127"/>
      <c r="I420" s="321"/>
      <c r="J420" s="97"/>
      <c r="K420" s="323"/>
      <c r="L420" s="322"/>
      <c r="M420" s="50"/>
      <c r="N420" s="87"/>
      <c r="O420" s="324"/>
      <c r="P420" s="98"/>
      <c r="Q420" s="98"/>
      <c r="R420" s="114"/>
      <c r="S420" s="753"/>
      <c r="T420" s="98"/>
      <c r="U420" s="98"/>
      <c r="V420" s="98"/>
      <c r="W420" s="99"/>
      <c r="X420" s="97"/>
      <c r="Y420" s="87"/>
      <c r="Z420" s="100"/>
      <c r="AA420" s="106">
        <f t="shared" si="167"/>
        <v>408</v>
      </c>
      <c r="AB420" s="549">
        <f t="shared" si="180"/>
        <v>0</v>
      </c>
      <c r="AC420" s="544">
        <f t="shared" si="168"/>
        <v>0</v>
      </c>
      <c r="AD420" s="174">
        <f t="shared" si="164"/>
        <v>0</v>
      </c>
      <c r="AE420" s="8"/>
      <c r="AF420" s="885" t="str">
        <f t="shared" si="169"/>
        <v xml:space="preserve"> </v>
      </c>
      <c r="AG420" s="40">
        <f t="shared" si="170"/>
        <v>0</v>
      </c>
      <c r="AH420" s="40">
        <f t="shared" si="171"/>
        <v>0</v>
      </c>
      <c r="AR420" s="40">
        <f t="shared" si="172"/>
        <v>0</v>
      </c>
      <c r="AS420" s="40">
        <f t="shared" si="173"/>
        <v>0</v>
      </c>
      <c r="AT420" s="40">
        <f t="shared" si="174"/>
        <v>0</v>
      </c>
      <c r="AU420" s="40">
        <f t="shared" si="175"/>
        <v>0</v>
      </c>
      <c r="AX420" s="279">
        <f t="shared" si="176"/>
        <v>0</v>
      </c>
      <c r="AY420" s="279">
        <f t="shared" si="177"/>
        <v>0</v>
      </c>
      <c r="AZ420" s="40">
        <f t="shared" si="165"/>
        <v>0</v>
      </c>
      <c r="BB420" s="40">
        <f t="shared" si="181"/>
        <v>0</v>
      </c>
      <c r="BC420" s="397">
        <f t="shared" si="182"/>
        <v>0</v>
      </c>
      <c r="BD420" s="105">
        <f t="shared" si="178"/>
        <v>0</v>
      </c>
      <c r="BE420" s="105">
        <f t="shared" si="183"/>
        <v>0</v>
      </c>
      <c r="BF420" s="742">
        <f t="shared" si="166"/>
        <v>0</v>
      </c>
      <c r="BG420" s="89"/>
      <c r="BH420" s="9"/>
      <c r="BJ420" s="40">
        <f t="shared" si="184"/>
        <v>0</v>
      </c>
      <c r="BK420" s="40">
        <f t="shared" si="185"/>
        <v>1</v>
      </c>
      <c r="BL420" s="40">
        <f t="shared" si="186"/>
        <v>0</v>
      </c>
      <c r="BM420" s="40">
        <f t="shared" si="187"/>
        <v>0</v>
      </c>
      <c r="BN420" s="40">
        <f t="shared" si="188"/>
        <v>0</v>
      </c>
    </row>
    <row r="421" spans="1:66" x14ac:dyDescent="0.25">
      <c r="A421" s="379"/>
      <c r="B421" s="936"/>
      <c r="C421" s="272"/>
      <c r="D421" s="868"/>
      <c r="E421" s="873" t="str">
        <f t="shared" si="179"/>
        <v xml:space="preserve"> </v>
      </c>
      <c r="F421" s="130">
        <f t="shared" si="162"/>
        <v>0</v>
      </c>
      <c r="G421" s="128">
        <f t="shared" si="163"/>
        <v>409</v>
      </c>
      <c r="H421" s="127"/>
      <c r="I421" s="321"/>
      <c r="J421" s="97"/>
      <c r="K421" s="323"/>
      <c r="L421" s="322"/>
      <c r="M421" s="50"/>
      <c r="N421" s="87"/>
      <c r="O421" s="324"/>
      <c r="P421" s="98"/>
      <c r="Q421" s="98"/>
      <c r="R421" s="114"/>
      <c r="S421" s="753"/>
      <c r="T421" s="98"/>
      <c r="U421" s="98"/>
      <c r="V421" s="98"/>
      <c r="W421" s="99"/>
      <c r="X421" s="97"/>
      <c r="Y421" s="87"/>
      <c r="Z421" s="100"/>
      <c r="AA421" s="106">
        <f t="shared" si="167"/>
        <v>409</v>
      </c>
      <c r="AB421" s="549">
        <f t="shared" si="180"/>
        <v>0</v>
      </c>
      <c r="AC421" s="544">
        <f t="shared" si="168"/>
        <v>0</v>
      </c>
      <c r="AD421" s="174">
        <f t="shared" si="164"/>
        <v>0</v>
      </c>
      <c r="AE421" s="8"/>
      <c r="AF421" s="885" t="str">
        <f t="shared" si="169"/>
        <v xml:space="preserve"> </v>
      </c>
      <c r="AG421" s="40">
        <f t="shared" si="170"/>
        <v>0</v>
      </c>
      <c r="AH421" s="40">
        <f t="shared" si="171"/>
        <v>0</v>
      </c>
      <c r="AR421" s="40">
        <f t="shared" si="172"/>
        <v>0</v>
      </c>
      <c r="AS421" s="40">
        <f t="shared" si="173"/>
        <v>0</v>
      </c>
      <c r="AT421" s="40">
        <f t="shared" si="174"/>
        <v>0</v>
      </c>
      <c r="AU421" s="40">
        <f t="shared" si="175"/>
        <v>0</v>
      </c>
      <c r="AX421" s="279">
        <f t="shared" si="176"/>
        <v>0</v>
      </c>
      <c r="AY421" s="279">
        <f t="shared" si="177"/>
        <v>0</v>
      </c>
      <c r="AZ421" s="40">
        <f t="shared" si="165"/>
        <v>0</v>
      </c>
      <c r="BB421" s="40">
        <f t="shared" si="181"/>
        <v>0</v>
      </c>
      <c r="BC421" s="397">
        <f t="shared" si="182"/>
        <v>0</v>
      </c>
      <c r="BD421" s="105">
        <f t="shared" si="178"/>
        <v>0</v>
      </c>
      <c r="BE421" s="105">
        <f t="shared" si="183"/>
        <v>0</v>
      </c>
      <c r="BF421" s="742">
        <f t="shared" si="166"/>
        <v>0</v>
      </c>
      <c r="BG421" s="89"/>
      <c r="BH421" s="9"/>
      <c r="BJ421" s="40">
        <f t="shared" si="184"/>
        <v>0</v>
      </c>
      <c r="BK421" s="40">
        <f t="shared" si="185"/>
        <v>1</v>
      </c>
      <c r="BL421" s="40">
        <f t="shared" si="186"/>
        <v>0</v>
      </c>
      <c r="BM421" s="40">
        <f t="shared" si="187"/>
        <v>0</v>
      </c>
      <c r="BN421" s="40">
        <f t="shared" si="188"/>
        <v>0</v>
      </c>
    </row>
    <row r="422" spans="1:66" x14ac:dyDescent="0.25">
      <c r="A422" s="379"/>
      <c r="B422" s="936"/>
      <c r="C422" s="272"/>
      <c r="D422" s="868"/>
      <c r="E422" s="873" t="str">
        <f t="shared" si="179"/>
        <v xml:space="preserve"> </v>
      </c>
      <c r="F422" s="130">
        <f t="shared" si="162"/>
        <v>0</v>
      </c>
      <c r="G422" s="128">
        <f t="shared" si="163"/>
        <v>410</v>
      </c>
      <c r="H422" s="127"/>
      <c r="I422" s="321"/>
      <c r="J422" s="97"/>
      <c r="K422" s="323"/>
      <c r="L422" s="322"/>
      <c r="M422" s="50"/>
      <c r="N422" s="87"/>
      <c r="O422" s="324"/>
      <c r="P422" s="98"/>
      <c r="Q422" s="98"/>
      <c r="R422" s="114"/>
      <c r="S422" s="753"/>
      <c r="T422" s="98"/>
      <c r="U422" s="98"/>
      <c r="V422" s="98"/>
      <c r="W422" s="99"/>
      <c r="X422" s="97"/>
      <c r="Y422" s="87"/>
      <c r="Z422" s="100"/>
      <c r="AA422" s="106">
        <f t="shared" si="167"/>
        <v>410</v>
      </c>
      <c r="AB422" s="549">
        <f t="shared" si="180"/>
        <v>0</v>
      </c>
      <c r="AC422" s="544">
        <f t="shared" si="168"/>
        <v>0</v>
      </c>
      <c r="AD422" s="174">
        <f t="shared" si="164"/>
        <v>0</v>
      </c>
      <c r="AE422" s="8"/>
      <c r="AF422" s="885" t="str">
        <f t="shared" si="169"/>
        <v xml:space="preserve"> </v>
      </c>
      <c r="AG422" s="40">
        <f t="shared" si="170"/>
        <v>0</v>
      </c>
      <c r="AH422" s="40">
        <f t="shared" si="171"/>
        <v>0</v>
      </c>
      <c r="AR422" s="40">
        <f t="shared" si="172"/>
        <v>0</v>
      </c>
      <c r="AS422" s="40">
        <f t="shared" si="173"/>
        <v>0</v>
      </c>
      <c r="AT422" s="40">
        <f t="shared" si="174"/>
        <v>0</v>
      </c>
      <c r="AU422" s="40">
        <f t="shared" si="175"/>
        <v>0</v>
      </c>
      <c r="AX422" s="279">
        <f t="shared" si="176"/>
        <v>0</v>
      </c>
      <c r="AY422" s="279">
        <f t="shared" si="177"/>
        <v>0</v>
      </c>
      <c r="AZ422" s="40">
        <f t="shared" si="165"/>
        <v>0</v>
      </c>
      <c r="BB422" s="40">
        <f t="shared" si="181"/>
        <v>0</v>
      </c>
      <c r="BC422" s="397">
        <f t="shared" si="182"/>
        <v>0</v>
      </c>
      <c r="BD422" s="105">
        <f t="shared" si="178"/>
        <v>0</v>
      </c>
      <c r="BE422" s="105">
        <f t="shared" si="183"/>
        <v>0</v>
      </c>
      <c r="BF422" s="742">
        <f t="shared" si="166"/>
        <v>0</v>
      </c>
      <c r="BG422" s="89"/>
      <c r="BH422" s="9"/>
      <c r="BJ422" s="40">
        <f t="shared" si="184"/>
        <v>0</v>
      </c>
      <c r="BK422" s="40">
        <f t="shared" si="185"/>
        <v>1</v>
      </c>
      <c r="BL422" s="40">
        <f t="shared" si="186"/>
        <v>0</v>
      </c>
      <c r="BM422" s="40">
        <f t="shared" si="187"/>
        <v>0</v>
      </c>
      <c r="BN422" s="40">
        <f t="shared" si="188"/>
        <v>0</v>
      </c>
    </row>
    <row r="423" spans="1:66" x14ac:dyDescent="0.25">
      <c r="A423" s="379"/>
      <c r="B423" s="936"/>
      <c r="C423" s="272"/>
      <c r="D423" s="868"/>
      <c r="E423" s="873" t="str">
        <f t="shared" si="179"/>
        <v xml:space="preserve"> </v>
      </c>
      <c r="F423" s="130">
        <f t="shared" si="162"/>
        <v>0</v>
      </c>
      <c r="G423" s="128">
        <f t="shared" si="163"/>
        <v>411</v>
      </c>
      <c r="H423" s="127"/>
      <c r="I423" s="321"/>
      <c r="J423" s="97"/>
      <c r="K423" s="323"/>
      <c r="L423" s="322"/>
      <c r="M423" s="50"/>
      <c r="N423" s="87"/>
      <c r="O423" s="324"/>
      <c r="P423" s="98"/>
      <c r="Q423" s="98"/>
      <c r="R423" s="114"/>
      <c r="S423" s="753"/>
      <c r="T423" s="98"/>
      <c r="U423" s="98"/>
      <c r="V423" s="98"/>
      <c r="W423" s="99"/>
      <c r="X423" s="97"/>
      <c r="Y423" s="87"/>
      <c r="Z423" s="100"/>
      <c r="AA423" s="106">
        <f t="shared" si="167"/>
        <v>411</v>
      </c>
      <c r="AB423" s="549">
        <f t="shared" si="180"/>
        <v>0</v>
      </c>
      <c r="AC423" s="544">
        <f t="shared" si="168"/>
        <v>0</v>
      </c>
      <c r="AD423" s="174">
        <f t="shared" si="164"/>
        <v>0</v>
      </c>
      <c r="AE423" s="8"/>
      <c r="AF423" s="885" t="str">
        <f t="shared" si="169"/>
        <v xml:space="preserve"> </v>
      </c>
      <c r="AG423" s="40">
        <f t="shared" si="170"/>
        <v>0</v>
      </c>
      <c r="AH423" s="40">
        <f t="shared" si="171"/>
        <v>0</v>
      </c>
      <c r="AR423" s="40">
        <f t="shared" si="172"/>
        <v>0</v>
      </c>
      <c r="AS423" s="40">
        <f t="shared" si="173"/>
        <v>0</v>
      </c>
      <c r="AT423" s="40">
        <f t="shared" si="174"/>
        <v>0</v>
      </c>
      <c r="AU423" s="40">
        <f t="shared" si="175"/>
        <v>0</v>
      </c>
      <c r="AX423" s="279">
        <f t="shared" si="176"/>
        <v>0</v>
      </c>
      <c r="AY423" s="279">
        <f t="shared" si="177"/>
        <v>0</v>
      </c>
      <c r="AZ423" s="40">
        <f t="shared" si="165"/>
        <v>0</v>
      </c>
      <c r="BB423" s="40">
        <f t="shared" si="181"/>
        <v>0</v>
      </c>
      <c r="BC423" s="397">
        <f t="shared" si="182"/>
        <v>0</v>
      </c>
      <c r="BD423" s="105">
        <f t="shared" si="178"/>
        <v>0</v>
      </c>
      <c r="BE423" s="105">
        <f t="shared" si="183"/>
        <v>0</v>
      </c>
      <c r="BF423" s="742">
        <f t="shared" si="166"/>
        <v>0</v>
      </c>
      <c r="BG423" s="89"/>
      <c r="BH423" s="9"/>
      <c r="BJ423" s="40">
        <f t="shared" si="184"/>
        <v>0</v>
      </c>
      <c r="BK423" s="40">
        <f t="shared" si="185"/>
        <v>1</v>
      </c>
      <c r="BL423" s="40">
        <f t="shared" si="186"/>
        <v>0</v>
      </c>
      <c r="BM423" s="40">
        <f t="shared" si="187"/>
        <v>0</v>
      </c>
      <c r="BN423" s="40">
        <f t="shared" si="188"/>
        <v>0</v>
      </c>
    </row>
    <row r="424" spans="1:66" x14ac:dyDescent="0.25">
      <c r="A424" s="379"/>
      <c r="B424" s="936"/>
      <c r="C424" s="272"/>
      <c r="D424" s="868"/>
      <c r="E424" s="873" t="str">
        <f t="shared" si="179"/>
        <v xml:space="preserve"> </v>
      </c>
      <c r="F424" s="130">
        <f t="shared" si="162"/>
        <v>0</v>
      </c>
      <c r="G424" s="128">
        <f t="shared" si="163"/>
        <v>412</v>
      </c>
      <c r="H424" s="127"/>
      <c r="I424" s="321"/>
      <c r="J424" s="97"/>
      <c r="K424" s="323"/>
      <c r="L424" s="322"/>
      <c r="M424" s="50"/>
      <c r="N424" s="87"/>
      <c r="O424" s="324"/>
      <c r="P424" s="98"/>
      <c r="Q424" s="98"/>
      <c r="R424" s="114"/>
      <c r="S424" s="753"/>
      <c r="T424" s="98"/>
      <c r="U424" s="98"/>
      <c r="V424" s="98"/>
      <c r="W424" s="99"/>
      <c r="X424" s="97"/>
      <c r="Y424" s="87"/>
      <c r="Z424" s="100"/>
      <c r="AA424" s="106">
        <f t="shared" si="167"/>
        <v>412</v>
      </c>
      <c r="AB424" s="549">
        <f t="shared" si="180"/>
        <v>0</v>
      </c>
      <c r="AC424" s="544">
        <f t="shared" si="168"/>
        <v>0</v>
      </c>
      <c r="AD424" s="174">
        <f t="shared" si="164"/>
        <v>0</v>
      </c>
      <c r="AE424" s="8"/>
      <c r="AF424" s="885" t="str">
        <f t="shared" si="169"/>
        <v xml:space="preserve"> </v>
      </c>
      <c r="AG424" s="40">
        <f t="shared" si="170"/>
        <v>0</v>
      </c>
      <c r="AH424" s="40">
        <f t="shared" si="171"/>
        <v>0</v>
      </c>
      <c r="AR424" s="40">
        <f t="shared" si="172"/>
        <v>0</v>
      </c>
      <c r="AS424" s="40">
        <f t="shared" si="173"/>
        <v>0</v>
      </c>
      <c r="AT424" s="40">
        <f t="shared" si="174"/>
        <v>0</v>
      </c>
      <c r="AU424" s="40">
        <f t="shared" si="175"/>
        <v>0</v>
      </c>
      <c r="AX424" s="279">
        <f t="shared" si="176"/>
        <v>0</v>
      </c>
      <c r="AY424" s="279">
        <f t="shared" si="177"/>
        <v>0</v>
      </c>
      <c r="AZ424" s="40">
        <f t="shared" si="165"/>
        <v>0</v>
      </c>
      <c r="BB424" s="40">
        <f t="shared" si="181"/>
        <v>0</v>
      </c>
      <c r="BC424" s="397">
        <f t="shared" si="182"/>
        <v>0</v>
      </c>
      <c r="BD424" s="105">
        <f t="shared" si="178"/>
        <v>0</v>
      </c>
      <c r="BE424" s="105">
        <f t="shared" si="183"/>
        <v>0</v>
      </c>
      <c r="BF424" s="742">
        <f t="shared" si="166"/>
        <v>0</v>
      </c>
      <c r="BG424" s="89"/>
      <c r="BH424" s="9"/>
      <c r="BJ424" s="40">
        <f t="shared" si="184"/>
        <v>0</v>
      </c>
      <c r="BK424" s="40">
        <f t="shared" si="185"/>
        <v>1</v>
      </c>
      <c r="BL424" s="40">
        <f t="shared" si="186"/>
        <v>0</v>
      </c>
      <c r="BM424" s="40">
        <f t="shared" si="187"/>
        <v>0</v>
      </c>
      <c r="BN424" s="40">
        <f t="shared" si="188"/>
        <v>0</v>
      </c>
    </row>
    <row r="425" spans="1:66" x14ac:dyDescent="0.25">
      <c r="A425" s="379"/>
      <c r="B425" s="936"/>
      <c r="C425" s="272"/>
      <c r="D425" s="868"/>
      <c r="E425" s="873" t="str">
        <f t="shared" si="179"/>
        <v xml:space="preserve"> </v>
      </c>
      <c r="F425" s="130">
        <f t="shared" si="162"/>
        <v>0</v>
      </c>
      <c r="G425" s="128">
        <f t="shared" si="163"/>
        <v>413</v>
      </c>
      <c r="H425" s="127"/>
      <c r="I425" s="321"/>
      <c r="J425" s="97"/>
      <c r="K425" s="323"/>
      <c r="L425" s="322"/>
      <c r="M425" s="50"/>
      <c r="N425" s="87"/>
      <c r="O425" s="324"/>
      <c r="P425" s="98"/>
      <c r="Q425" s="98"/>
      <c r="R425" s="114"/>
      <c r="S425" s="753"/>
      <c r="T425" s="98"/>
      <c r="U425" s="98"/>
      <c r="V425" s="98"/>
      <c r="W425" s="99"/>
      <c r="X425" s="97"/>
      <c r="Y425" s="87"/>
      <c r="Z425" s="100"/>
      <c r="AA425" s="106">
        <f t="shared" si="167"/>
        <v>413</v>
      </c>
      <c r="AB425" s="549">
        <f t="shared" si="180"/>
        <v>0</v>
      </c>
      <c r="AC425" s="544">
        <f t="shared" si="168"/>
        <v>0</v>
      </c>
      <c r="AD425" s="174">
        <f t="shared" si="164"/>
        <v>0</v>
      </c>
      <c r="AE425" s="8"/>
      <c r="AF425" s="885" t="str">
        <f t="shared" si="169"/>
        <v xml:space="preserve"> </v>
      </c>
      <c r="AG425" s="40">
        <f t="shared" si="170"/>
        <v>0</v>
      </c>
      <c r="AH425" s="40">
        <f t="shared" si="171"/>
        <v>0</v>
      </c>
      <c r="AR425" s="40">
        <f t="shared" si="172"/>
        <v>0</v>
      </c>
      <c r="AS425" s="40">
        <f t="shared" si="173"/>
        <v>0</v>
      </c>
      <c r="AT425" s="40">
        <f t="shared" si="174"/>
        <v>0</v>
      </c>
      <c r="AU425" s="40">
        <f t="shared" si="175"/>
        <v>0</v>
      </c>
      <c r="AX425" s="279">
        <f t="shared" si="176"/>
        <v>0</v>
      </c>
      <c r="AY425" s="279">
        <f t="shared" si="177"/>
        <v>0</v>
      </c>
      <c r="AZ425" s="40">
        <f t="shared" si="165"/>
        <v>0</v>
      </c>
      <c r="BB425" s="40">
        <f t="shared" si="181"/>
        <v>0</v>
      </c>
      <c r="BC425" s="397">
        <f t="shared" si="182"/>
        <v>0</v>
      </c>
      <c r="BD425" s="105">
        <f t="shared" si="178"/>
        <v>0</v>
      </c>
      <c r="BE425" s="105">
        <f t="shared" si="183"/>
        <v>0</v>
      </c>
      <c r="BF425" s="742">
        <f t="shared" si="166"/>
        <v>0</v>
      </c>
      <c r="BG425" s="89"/>
      <c r="BH425" s="9"/>
      <c r="BJ425" s="40">
        <f t="shared" si="184"/>
        <v>0</v>
      </c>
      <c r="BK425" s="40">
        <f t="shared" si="185"/>
        <v>1</v>
      </c>
      <c r="BL425" s="40">
        <f t="shared" si="186"/>
        <v>0</v>
      </c>
      <c r="BM425" s="40">
        <f t="shared" si="187"/>
        <v>0</v>
      </c>
      <c r="BN425" s="40">
        <f t="shared" si="188"/>
        <v>0</v>
      </c>
    </row>
    <row r="426" spans="1:66" x14ac:dyDescent="0.25">
      <c r="A426" s="379"/>
      <c r="B426" s="936"/>
      <c r="C426" s="272"/>
      <c r="D426" s="868"/>
      <c r="E426" s="873" t="str">
        <f t="shared" si="179"/>
        <v xml:space="preserve"> </v>
      </c>
      <c r="F426" s="130">
        <f t="shared" si="162"/>
        <v>0</v>
      </c>
      <c r="G426" s="128">
        <f t="shared" si="163"/>
        <v>414</v>
      </c>
      <c r="H426" s="127"/>
      <c r="I426" s="321"/>
      <c r="J426" s="97"/>
      <c r="K426" s="323"/>
      <c r="L426" s="322"/>
      <c r="M426" s="50"/>
      <c r="N426" s="87"/>
      <c r="O426" s="324"/>
      <c r="P426" s="98"/>
      <c r="Q426" s="98"/>
      <c r="R426" s="114"/>
      <c r="S426" s="753"/>
      <c r="T426" s="98"/>
      <c r="U426" s="98"/>
      <c r="V426" s="98"/>
      <c r="W426" s="99"/>
      <c r="X426" s="97"/>
      <c r="Y426" s="87"/>
      <c r="Z426" s="100"/>
      <c r="AA426" s="106">
        <f t="shared" si="167"/>
        <v>414</v>
      </c>
      <c r="AB426" s="549">
        <f t="shared" si="180"/>
        <v>0</v>
      </c>
      <c r="AC426" s="544">
        <f t="shared" si="168"/>
        <v>0</v>
      </c>
      <c r="AD426" s="174">
        <f t="shared" si="164"/>
        <v>0</v>
      </c>
      <c r="AE426" s="8"/>
      <c r="AF426" s="885" t="str">
        <f t="shared" si="169"/>
        <v xml:space="preserve"> </v>
      </c>
      <c r="AG426" s="40">
        <f t="shared" si="170"/>
        <v>0</v>
      </c>
      <c r="AH426" s="40">
        <f t="shared" si="171"/>
        <v>0</v>
      </c>
      <c r="AR426" s="40">
        <f t="shared" si="172"/>
        <v>0</v>
      </c>
      <c r="AS426" s="40">
        <f t="shared" si="173"/>
        <v>0</v>
      </c>
      <c r="AT426" s="40">
        <f t="shared" si="174"/>
        <v>0</v>
      </c>
      <c r="AU426" s="40">
        <f t="shared" si="175"/>
        <v>0</v>
      </c>
      <c r="AX426" s="279">
        <f t="shared" si="176"/>
        <v>0</v>
      </c>
      <c r="AY426" s="279">
        <f t="shared" si="177"/>
        <v>0</v>
      </c>
      <c r="AZ426" s="40">
        <f t="shared" si="165"/>
        <v>0</v>
      </c>
      <c r="BB426" s="40">
        <f t="shared" si="181"/>
        <v>0</v>
      </c>
      <c r="BC426" s="397">
        <f t="shared" si="182"/>
        <v>0</v>
      </c>
      <c r="BD426" s="105">
        <f t="shared" si="178"/>
        <v>0</v>
      </c>
      <c r="BE426" s="105">
        <f t="shared" si="183"/>
        <v>0</v>
      </c>
      <c r="BF426" s="742">
        <f t="shared" si="166"/>
        <v>0</v>
      </c>
      <c r="BG426" s="89"/>
      <c r="BH426" s="9"/>
      <c r="BJ426" s="40">
        <f t="shared" si="184"/>
        <v>0</v>
      </c>
      <c r="BK426" s="40">
        <f t="shared" si="185"/>
        <v>1</v>
      </c>
      <c r="BL426" s="40">
        <f t="shared" si="186"/>
        <v>0</v>
      </c>
      <c r="BM426" s="40">
        <f t="shared" si="187"/>
        <v>0</v>
      </c>
      <c r="BN426" s="40">
        <f t="shared" si="188"/>
        <v>0</v>
      </c>
    </row>
    <row r="427" spans="1:66" x14ac:dyDescent="0.25">
      <c r="A427" s="379"/>
      <c r="B427" s="936"/>
      <c r="C427" s="272"/>
      <c r="D427" s="868"/>
      <c r="E427" s="873" t="str">
        <f t="shared" si="179"/>
        <v xml:space="preserve"> </v>
      </c>
      <c r="F427" s="130">
        <f t="shared" si="162"/>
        <v>0</v>
      </c>
      <c r="G427" s="128">
        <f t="shared" si="163"/>
        <v>415</v>
      </c>
      <c r="H427" s="127"/>
      <c r="I427" s="321"/>
      <c r="J427" s="97"/>
      <c r="K427" s="323"/>
      <c r="L427" s="322"/>
      <c r="M427" s="50"/>
      <c r="N427" s="87"/>
      <c r="O427" s="324"/>
      <c r="P427" s="98"/>
      <c r="Q427" s="98"/>
      <c r="R427" s="114"/>
      <c r="S427" s="753"/>
      <c r="T427" s="98"/>
      <c r="U427" s="98"/>
      <c r="V427" s="98"/>
      <c r="W427" s="99"/>
      <c r="X427" s="97"/>
      <c r="Y427" s="87"/>
      <c r="Z427" s="100"/>
      <c r="AA427" s="106">
        <f t="shared" si="167"/>
        <v>415</v>
      </c>
      <c r="AB427" s="549">
        <f t="shared" si="180"/>
        <v>0</v>
      </c>
      <c r="AC427" s="544">
        <f t="shared" si="168"/>
        <v>0</v>
      </c>
      <c r="AD427" s="174">
        <f t="shared" si="164"/>
        <v>0</v>
      </c>
      <c r="AE427" s="8"/>
      <c r="AF427" s="885" t="str">
        <f t="shared" si="169"/>
        <v xml:space="preserve"> </v>
      </c>
      <c r="AG427" s="40">
        <f t="shared" si="170"/>
        <v>0</v>
      </c>
      <c r="AH427" s="40">
        <f t="shared" si="171"/>
        <v>0</v>
      </c>
      <c r="AR427" s="40">
        <f t="shared" si="172"/>
        <v>0</v>
      </c>
      <c r="AS427" s="40">
        <f t="shared" si="173"/>
        <v>0</v>
      </c>
      <c r="AT427" s="40">
        <f t="shared" si="174"/>
        <v>0</v>
      </c>
      <c r="AU427" s="40">
        <f t="shared" si="175"/>
        <v>0</v>
      </c>
      <c r="AX427" s="279">
        <f t="shared" si="176"/>
        <v>0</v>
      </c>
      <c r="AY427" s="279">
        <f t="shared" si="177"/>
        <v>0</v>
      </c>
      <c r="AZ427" s="40">
        <f t="shared" si="165"/>
        <v>0</v>
      </c>
      <c r="BB427" s="40">
        <f t="shared" si="181"/>
        <v>0</v>
      </c>
      <c r="BC427" s="397">
        <f t="shared" si="182"/>
        <v>0</v>
      </c>
      <c r="BD427" s="105">
        <f t="shared" si="178"/>
        <v>0</v>
      </c>
      <c r="BE427" s="105">
        <f t="shared" si="183"/>
        <v>0</v>
      </c>
      <c r="BF427" s="742">
        <f t="shared" si="166"/>
        <v>0</v>
      </c>
      <c r="BG427" s="89"/>
      <c r="BH427" s="9"/>
      <c r="BJ427" s="40">
        <f t="shared" si="184"/>
        <v>0</v>
      </c>
      <c r="BK427" s="40">
        <f t="shared" si="185"/>
        <v>1</v>
      </c>
      <c r="BL427" s="40">
        <f t="shared" si="186"/>
        <v>0</v>
      </c>
      <c r="BM427" s="40">
        <f t="shared" si="187"/>
        <v>0</v>
      </c>
      <c r="BN427" s="40">
        <f t="shared" si="188"/>
        <v>0</v>
      </c>
    </row>
    <row r="428" spans="1:66" x14ac:dyDescent="0.25">
      <c r="A428" s="379"/>
      <c r="B428" s="936"/>
      <c r="C428" s="272"/>
      <c r="D428" s="868"/>
      <c r="E428" s="873" t="str">
        <f t="shared" si="179"/>
        <v xml:space="preserve"> </v>
      </c>
      <c r="F428" s="130">
        <f t="shared" si="162"/>
        <v>0</v>
      </c>
      <c r="G428" s="128">
        <f t="shared" si="163"/>
        <v>416</v>
      </c>
      <c r="H428" s="127"/>
      <c r="I428" s="321"/>
      <c r="J428" s="97"/>
      <c r="K428" s="323"/>
      <c r="L428" s="322"/>
      <c r="M428" s="50"/>
      <c r="N428" s="87"/>
      <c r="O428" s="324"/>
      <c r="P428" s="98"/>
      <c r="Q428" s="98"/>
      <c r="R428" s="114"/>
      <c r="S428" s="753"/>
      <c r="T428" s="98"/>
      <c r="U428" s="98"/>
      <c r="V428" s="98"/>
      <c r="W428" s="99"/>
      <c r="X428" s="97"/>
      <c r="Y428" s="87"/>
      <c r="Z428" s="100"/>
      <c r="AA428" s="106">
        <f t="shared" si="167"/>
        <v>416</v>
      </c>
      <c r="AB428" s="549">
        <f t="shared" si="180"/>
        <v>0</v>
      </c>
      <c r="AC428" s="544">
        <f t="shared" si="168"/>
        <v>0</v>
      </c>
      <c r="AD428" s="174">
        <f t="shared" si="164"/>
        <v>0</v>
      </c>
      <c r="AE428" s="8"/>
      <c r="AF428" s="885" t="str">
        <f t="shared" si="169"/>
        <v xml:space="preserve"> </v>
      </c>
      <c r="AG428" s="40">
        <f t="shared" si="170"/>
        <v>0</v>
      </c>
      <c r="AH428" s="40">
        <f t="shared" si="171"/>
        <v>0</v>
      </c>
      <c r="AR428" s="40">
        <f t="shared" si="172"/>
        <v>0</v>
      </c>
      <c r="AS428" s="40">
        <f t="shared" si="173"/>
        <v>0</v>
      </c>
      <c r="AT428" s="40">
        <f t="shared" si="174"/>
        <v>0</v>
      </c>
      <c r="AU428" s="40">
        <f t="shared" si="175"/>
        <v>0</v>
      </c>
      <c r="AX428" s="279">
        <f t="shared" si="176"/>
        <v>0</v>
      </c>
      <c r="AY428" s="279">
        <f t="shared" si="177"/>
        <v>0</v>
      </c>
      <c r="AZ428" s="40">
        <f t="shared" si="165"/>
        <v>0</v>
      </c>
      <c r="BB428" s="40">
        <f t="shared" si="181"/>
        <v>0</v>
      </c>
      <c r="BC428" s="397">
        <f t="shared" si="182"/>
        <v>0</v>
      </c>
      <c r="BD428" s="105">
        <f t="shared" si="178"/>
        <v>0</v>
      </c>
      <c r="BE428" s="105">
        <f t="shared" si="183"/>
        <v>0</v>
      </c>
      <c r="BF428" s="742">
        <f t="shared" si="166"/>
        <v>0</v>
      </c>
      <c r="BG428" s="89"/>
      <c r="BH428" s="9"/>
      <c r="BJ428" s="40">
        <f t="shared" si="184"/>
        <v>0</v>
      </c>
      <c r="BK428" s="40">
        <f t="shared" si="185"/>
        <v>1</v>
      </c>
      <c r="BL428" s="40">
        <f t="shared" si="186"/>
        <v>0</v>
      </c>
      <c r="BM428" s="40">
        <f t="shared" si="187"/>
        <v>0</v>
      </c>
      <c r="BN428" s="40">
        <f t="shared" si="188"/>
        <v>0</v>
      </c>
    </row>
    <row r="429" spans="1:66" x14ac:dyDescent="0.25">
      <c r="A429" s="379"/>
      <c r="B429" s="936"/>
      <c r="C429" s="272"/>
      <c r="D429" s="868"/>
      <c r="E429" s="873" t="str">
        <f t="shared" si="179"/>
        <v xml:space="preserve"> </v>
      </c>
      <c r="F429" s="130">
        <f t="shared" si="162"/>
        <v>0</v>
      </c>
      <c r="G429" s="128">
        <f t="shared" si="163"/>
        <v>417</v>
      </c>
      <c r="H429" s="127"/>
      <c r="I429" s="321"/>
      <c r="J429" s="97"/>
      <c r="K429" s="323"/>
      <c r="L429" s="322"/>
      <c r="M429" s="50"/>
      <c r="N429" s="87"/>
      <c r="O429" s="324"/>
      <c r="P429" s="98"/>
      <c r="Q429" s="98"/>
      <c r="R429" s="114"/>
      <c r="S429" s="753"/>
      <c r="T429" s="98"/>
      <c r="U429" s="98"/>
      <c r="V429" s="98"/>
      <c r="W429" s="99"/>
      <c r="X429" s="97"/>
      <c r="Y429" s="87"/>
      <c r="Z429" s="100"/>
      <c r="AA429" s="106">
        <f t="shared" si="167"/>
        <v>417</v>
      </c>
      <c r="AB429" s="549">
        <f t="shared" si="180"/>
        <v>0</v>
      </c>
      <c r="AC429" s="544">
        <f t="shared" si="168"/>
        <v>0</v>
      </c>
      <c r="AD429" s="174">
        <f t="shared" si="164"/>
        <v>0</v>
      </c>
      <c r="AE429" s="8"/>
      <c r="AF429" s="885" t="str">
        <f t="shared" si="169"/>
        <v xml:space="preserve"> </v>
      </c>
      <c r="AG429" s="40">
        <f t="shared" si="170"/>
        <v>0</v>
      </c>
      <c r="AH429" s="40">
        <f t="shared" si="171"/>
        <v>0</v>
      </c>
      <c r="AR429" s="40">
        <f t="shared" si="172"/>
        <v>0</v>
      </c>
      <c r="AS429" s="40">
        <f t="shared" si="173"/>
        <v>0</v>
      </c>
      <c r="AT429" s="40">
        <f t="shared" si="174"/>
        <v>0</v>
      </c>
      <c r="AU429" s="40">
        <f t="shared" si="175"/>
        <v>0</v>
      </c>
      <c r="AX429" s="279">
        <f t="shared" si="176"/>
        <v>0</v>
      </c>
      <c r="AY429" s="279">
        <f t="shared" si="177"/>
        <v>0</v>
      </c>
      <c r="AZ429" s="40">
        <f t="shared" si="165"/>
        <v>0</v>
      </c>
      <c r="BB429" s="40">
        <f t="shared" si="181"/>
        <v>0</v>
      </c>
      <c r="BC429" s="397">
        <f t="shared" si="182"/>
        <v>0</v>
      </c>
      <c r="BD429" s="105">
        <f t="shared" si="178"/>
        <v>0</v>
      </c>
      <c r="BE429" s="105">
        <f t="shared" si="183"/>
        <v>0</v>
      </c>
      <c r="BF429" s="742">
        <f t="shared" si="166"/>
        <v>0</v>
      </c>
      <c r="BG429" s="89"/>
      <c r="BH429" s="9"/>
      <c r="BJ429" s="40">
        <f t="shared" si="184"/>
        <v>0</v>
      </c>
      <c r="BK429" s="40">
        <f t="shared" si="185"/>
        <v>1</v>
      </c>
      <c r="BL429" s="40">
        <f t="shared" si="186"/>
        <v>0</v>
      </c>
      <c r="BM429" s="40">
        <f t="shared" si="187"/>
        <v>0</v>
      </c>
      <c r="BN429" s="40">
        <f t="shared" si="188"/>
        <v>0</v>
      </c>
    </row>
    <row r="430" spans="1:66" x14ac:dyDescent="0.25">
      <c r="A430" s="379"/>
      <c r="B430" s="936"/>
      <c r="C430" s="272"/>
      <c r="D430" s="868"/>
      <c r="E430" s="873" t="str">
        <f t="shared" si="179"/>
        <v xml:space="preserve"> </v>
      </c>
      <c r="F430" s="130">
        <f t="shared" si="162"/>
        <v>0</v>
      </c>
      <c r="G430" s="128">
        <f t="shared" si="163"/>
        <v>418</v>
      </c>
      <c r="H430" s="127"/>
      <c r="I430" s="321"/>
      <c r="J430" s="97"/>
      <c r="K430" s="323"/>
      <c r="L430" s="322"/>
      <c r="M430" s="50"/>
      <c r="N430" s="87"/>
      <c r="O430" s="324"/>
      <c r="P430" s="98"/>
      <c r="Q430" s="98"/>
      <c r="R430" s="114"/>
      <c r="S430" s="753"/>
      <c r="T430" s="98"/>
      <c r="U430" s="98"/>
      <c r="V430" s="98"/>
      <c r="W430" s="99"/>
      <c r="X430" s="97"/>
      <c r="Y430" s="87"/>
      <c r="Z430" s="100"/>
      <c r="AA430" s="106">
        <f t="shared" si="167"/>
        <v>418</v>
      </c>
      <c r="AB430" s="549">
        <f t="shared" si="180"/>
        <v>0</v>
      </c>
      <c r="AC430" s="544">
        <f t="shared" si="168"/>
        <v>0</v>
      </c>
      <c r="AD430" s="174">
        <f t="shared" si="164"/>
        <v>0</v>
      </c>
      <c r="AE430" s="8"/>
      <c r="AF430" s="885" t="str">
        <f t="shared" si="169"/>
        <v xml:space="preserve"> </v>
      </c>
      <c r="AG430" s="40">
        <f t="shared" si="170"/>
        <v>0</v>
      </c>
      <c r="AH430" s="40">
        <f t="shared" si="171"/>
        <v>0</v>
      </c>
      <c r="AR430" s="40">
        <f t="shared" si="172"/>
        <v>0</v>
      </c>
      <c r="AS430" s="40">
        <f t="shared" si="173"/>
        <v>0</v>
      </c>
      <c r="AT430" s="40">
        <f t="shared" si="174"/>
        <v>0</v>
      </c>
      <c r="AU430" s="40">
        <f t="shared" si="175"/>
        <v>0</v>
      </c>
      <c r="AX430" s="279">
        <f t="shared" si="176"/>
        <v>0</v>
      </c>
      <c r="AY430" s="279">
        <f t="shared" si="177"/>
        <v>0</v>
      </c>
      <c r="AZ430" s="40">
        <f t="shared" si="165"/>
        <v>0</v>
      </c>
      <c r="BB430" s="40">
        <f t="shared" si="181"/>
        <v>0</v>
      </c>
      <c r="BC430" s="397">
        <f t="shared" si="182"/>
        <v>0</v>
      </c>
      <c r="BD430" s="105">
        <f t="shared" si="178"/>
        <v>0</v>
      </c>
      <c r="BE430" s="105">
        <f t="shared" si="183"/>
        <v>0</v>
      </c>
      <c r="BF430" s="742">
        <f t="shared" si="166"/>
        <v>0</v>
      </c>
      <c r="BG430" s="89"/>
      <c r="BH430" s="9"/>
      <c r="BJ430" s="40">
        <f t="shared" si="184"/>
        <v>0</v>
      </c>
      <c r="BK430" s="40">
        <f t="shared" si="185"/>
        <v>1</v>
      </c>
      <c r="BL430" s="40">
        <f t="shared" si="186"/>
        <v>0</v>
      </c>
      <c r="BM430" s="40">
        <f t="shared" si="187"/>
        <v>0</v>
      </c>
      <c r="BN430" s="40">
        <f t="shared" si="188"/>
        <v>0</v>
      </c>
    </row>
    <row r="431" spans="1:66" x14ac:dyDescent="0.25">
      <c r="A431" s="379"/>
      <c r="B431" s="936"/>
      <c r="C431" s="272"/>
      <c r="D431" s="868"/>
      <c r="E431" s="873" t="str">
        <f t="shared" si="179"/>
        <v xml:space="preserve"> </v>
      </c>
      <c r="F431" s="130">
        <f t="shared" si="162"/>
        <v>0</v>
      </c>
      <c r="G431" s="128">
        <f t="shared" si="163"/>
        <v>419</v>
      </c>
      <c r="H431" s="127"/>
      <c r="I431" s="321"/>
      <c r="J431" s="97"/>
      <c r="K431" s="323"/>
      <c r="L431" s="322"/>
      <c r="M431" s="50"/>
      <c r="N431" s="87"/>
      <c r="O431" s="324"/>
      <c r="P431" s="98"/>
      <c r="Q431" s="98"/>
      <c r="R431" s="114"/>
      <c r="S431" s="753"/>
      <c r="T431" s="98"/>
      <c r="U431" s="98"/>
      <c r="V431" s="98"/>
      <c r="W431" s="99"/>
      <c r="X431" s="97"/>
      <c r="Y431" s="87"/>
      <c r="Z431" s="100"/>
      <c r="AA431" s="106">
        <f t="shared" si="167"/>
        <v>419</v>
      </c>
      <c r="AB431" s="549">
        <f t="shared" si="180"/>
        <v>0</v>
      </c>
      <c r="AC431" s="544">
        <f t="shared" si="168"/>
        <v>0</v>
      </c>
      <c r="AD431" s="174">
        <f t="shared" si="164"/>
        <v>0</v>
      </c>
      <c r="AE431" s="8"/>
      <c r="AF431" s="885" t="str">
        <f t="shared" si="169"/>
        <v xml:space="preserve"> </v>
      </c>
      <c r="AG431" s="40">
        <f t="shared" si="170"/>
        <v>0</v>
      </c>
      <c r="AH431" s="40">
        <f t="shared" si="171"/>
        <v>0</v>
      </c>
      <c r="AR431" s="40">
        <f t="shared" si="172"/>
        <v>0</v>
      </c>
      <c r="AS431" s="40">
        <f t="shared" si="173"/>
        <v>0</v>
      </c>
      <c r="AT431" s="40">
        <f t="shared" si="174"/>
        <v>0</v>
      </c>
      <c r="AU431" s="40">
        <f t="shared" si="175"/>
        <v>0</v>
      </c>
      <c r="AX431" s="279">
        <f t="shared" si="176"/>
        <v>0</v>
      </c>
      <c r="AY431" s="279">
        <f t="shared" si="177"/>
        <v>0</v>
      </c>
      <c r="AZ431" s="40">
        <f t="shared" si="165"/>
        <v>0</v>
      </c>
      <c r="BB431" s="40">
        <f t="shared" si="181"/>
        <v>0</v>
      </c>
      <c r="BC431" s="397">
        <f t="shared" si="182"/>
        <v>0</v>
      </c>
      <c r="BD431" s="105">
        <f t="shared" si="178"/>
        <v>0</v>
      </c>
      <c r="BE431" s="105">
        <f t="shared" si="183"/>
        <v>0</v>
      </c>
      <c r="BF431" s="742">
        <f t="shared" si="166"/>
        <v>0</v>
      </c>
      <c r="BG431" s="89"/>
      <c r="BH431" s="9"/>
      <c r="BJ431" s="40">
        <f t="shared" si="184"/>
        <v>0</v>
      </c>
      <c r="BK431" s="40">
        <f t="shared" si="185"/>
        <v>1</v>
      </c>
      <c r="BL431" s="40">
        <f t="shared" si="186"/>
        <v>0</v>
      </c>
      <c r="BM431" s="40">
        <f t="shared" si="187"/>
        <v>0</v>
      </c>
      <c r="BN431" s="40">
        <f t="shared" si="188"/>
        <v>0</v>
      </c>
    </row>
    <row r="432" spans="1:66" x14ac:dyDescent="0.25">
      <c r="A432" s="379"/>
      <c r="B432" s="936"/>
      <c r="C432" s="272"/>
      <c r="D432" s="868"/>
      <c r="E432" s="873" t="str">
        <f t="shared" si="179"/>
        <v xml:space="preserve"> </v>
      </c>
      <c r="F432" s="130">
        <f t="shared" si="162"/>
        <v>0</v>
      </c>
      <c r="G432" s="128">
        <f t="shared" si="163"/>
        <v>420</v>
      </c>
      <c r="H432" s="127"/>
      <c r="I432" s="321"/>
      <c r="J432" s="97"/>
      <c r="K432" s="323"/>
      <c r="L432" s="322"/>
      <c r="M432" s="50"/>
      <c r="N432" s="87"/>
      <c r="O432" s="324"/>
      <c r="P432" s="98"/>
      <c r="Q432" s="98"/>
      <c r="R432" s="114"/>
      <c r="S432" s="753"/>
      <c r="T432" s="98"/>
      <c r="U432" s="98"/>
      <c r="V432" s="98"/>
      <c r="W432" s="99"/>
      <c r="X432" s="97"/>
      <c r="Y432" s="87"/>
      <c r="Z432" s="100"/>
      <c r="AA432" s="106">
        <f t="shared" si="167"/>
        <v>420</v>
      </c>
      <c r="AB432" s="549">
        <f t="shared" si="180"/>
        <v>0</v>
      </c>
      <c r="AC432" s="544">
        <f t="shared" si="168"/>
        <v>0</v>
      </c>
      <c r="AD432" s="174">
        <f t="shared" si="164"/>
        <v>0</v>
      </c>
      <c r="AE432" s="8"/>
      <c r="AF432" s="885" t="str">
        <f t="shared" si="169"/>
        <v xml:space="preserve"> </v>
      </c>
      <c r="AG432" s="40">
        <f t="shared" si="170"/>
        <v>0</v>
      </c>
      <c r="AH432" s="40">
        <f t="shared" si="171"/>
        <v>0</v>
      </c>
      <c r="AR432" s="40">
        <f t="shared" si="172"/>
        <v>0</v>
      </c>
      <c r="AS432" s="40">
        <f t="shared" si="173"/>
        <v>0</v>
      </c>
      <c r="AT432" s="40">
        <f t="shared" si="174"/>
        <v>0</v>
      </c>
      <c r="AU432" s="40">
        <f t="shared" si="175"/>
        <v>0</v>
      </c>
      <c r="AX432" s="279">
        <f t="shared" si="176"/>
        <v>0</v>
      </c>
      <c r="AY432" s="279">
        <f t="shared" si="177"/>
        <v>0</v>
      </c>
      <c r="AZ432" s="40">
        <f t="shared" si="165"/>
        <v>0</v>
      </c>
      <c r="BB432" s="40">
        <f t="shared" si="181"/>
        <v>0</v>
      </c>
      <c r="BC432" s="397">
        <f t="shared" si="182"/>
        <v>0</v>
      </c>
      <c r="BD432" s="105">
        <f t="shared" si="178"/>
        <v>0</v>
      </c>
      <c r="BE432" s="105">
        <f t="shared" si="183"/>
        <v>0</v>
      </c>
      <c r="BF432" s="742">
        <f t="shared" si="166"/>
        <v>0</v>
      </c>
      <c r="BG432" s="89"/>
      <c r="BH432" s="9"/>
      <c r="BJ432" s="40">
        <f t="shared" si="184"/>
        <v>0</v>
      </c>
      <c r="BK432" s="40">
        <f t="shared" si="185"/>
        <v>1</v>
      </c>
      <c r="BL432" s="40">
        <f t="shared" si="186"/>
        <v>0</v>
      </c>
      <c r="BM432" s="40">
        <f t="shared" si="187"/>
        <v>0</v>
      </c>
      <c r="BN432" s="40">
        <f t="shared" si="188"/>
        <v>0</v>
      </c>
    </row>
    <row r="433" spans="1:66" x14ac:dyDescent="0.25">
      <c r="A433" s="379"/>
      <c r="B433" s="936"/>
      <c r="C433" s="272"/>
      <c r="D433" s="868"/>
      <c r="E433" s="873" t="str">
        <f t="shared" si="179"/>
        <v xml:space="preserve"> </v>
      </c>
      <c r="F433" s="130">
        <f t="shared" si="162"/>
        <v>0</v>
      </c>
      <c r="G433" s="128">
        <f t="shared" si="163"/>
        <v>421</v>
      </c>
      <c r="H433" s="127"/>
      <c r="I433" s="321"/>
      <c r="J433" s="97"/>
      <c r="K433" s="323"/>
      <c r="L433" s="322"/>
      <c r="M433" s="50"/>
      <c r="N433" s="87"/>
      <c r="O433" s="324"/>
      <c r="P433" s="98"/>
      <c r="Q433" s="98"/>
      <c r="R433" s="114"/>
      <c r="S433" s="753"/>
      <c r="T433" s="98"/>
      <c r="U433" s="98"/>
      <c r="V433" s="98"/>
      <c r="W433" s="99"/>
      <c r="X433" s="97"/>
      <c r="Y433" s="87"/>
      <c r="Z433" s="100"/>
      <c r="AA433" s="106">
        <f t="shared" si="167"/>
        <v>421</v>
      </c>
      <c r="AB433" s="549">
        <f t="shared" si="180"/>
        <v>0</v>
      </c>
      <c r="AC433" s="544">
        <f t="shared" si="168"/>
        <v>0</v>
      </c>
      <c r="AD433" s="174">
        <f t="shared" si="164"/>
        <v>0</v>
      </c>
      <c r="AE433" s="8"/>
      <c r="AF433" s="885" t="str">
        <f t="shared" si="169"/>
        <v xml:space="preserve"> </v>
      </c>
      <c r="AG433" s="40">
        <f t="shared" si="170"/>
        <v>0</v>
      </c>
      <c r="AH433" s="40">
        <f t="shared" si="171"/>
        <v>0</v>
      </c>
      <c r="AR433" s="40">
        <f t="shared" si="172"/>
        <v>0</v>
      </c>
      <c r="AS433" s="40">
        <f t="shared" si="173"/>
        <v>0</v>
      </c>
      <c r="AT433" s="40">
        <f t="shared" si="174"/>
        <v>0</v>
      </c>
      <c r="AU433" s="40">
        <f t="shared" si="175"/>
        <v>0</v>
      </c>
      <c r="AX433" s="279">
        <f t="shared" si="176"/>
        <v>0</v>
      </c>
      <c r="AY433" s="279">
        <f t="shared" si="177"/>
        <v>0</v>
      </c>
      <c r="AZ433" s="40">
        <f t="shared" si="165"/>
        <v>0</v>
      </c>
      <c r="BB433" s="40">
        <f t="shared" si="181"/>
        <v>0</v>
      </c>
      <c r="BC433" s="397">
        <f t="shared" si="182"/>
        <v>0</v>
      </c>
      <c r="BD433" s="105">
        <f t="shared" si="178"/>
        <v>0</v>
      </c>
      <c r="BE433" s="105">
        <f t="shared" si="183"/>
        <v>0</v>
      </c>
      <c r="BF433" s="742">
        <f t="shared" si="166"/>
        <v>0</v>
      </c>
      <c r="BG433" s="89"/>
      <c r="BH433" s="9"/>
      <c r="BJ433" s="40">
        <f t="shared" si="184"/>
        <v>0</v>
      </c>
      <c r="BK433" s="40">
        <f t="shared" si="185"/>
        <v>1</v>
      </c>
      <c r="BL433" s="40">
        <f t="shared" si="186"/>
        <v>0</v>
      </c>
      <c r="BM433" s="40">
        <f t="shared" si="187"/>
        <v>0</v>
      </c>
      <c r="BN433" s="40">
        <f t="shared" si="188"/>
        <v>0</v>
      </c>
    </row>
    <row r="434" spans="1:66" x14ac:dyDescent="0.25">
      <c r="A434" s="379"/>
      <c r="B434" s="936"/>
      <c r="C434" s="272"/>
      <c r="D434" s="868"/>
      <c r="E434" s="873" t="str">
        <f t="shared" si="179"/>
        <v xml:space="preserve"> </v>
      </c>
      <c r="F434" s="130">
        <f t="shared" si="162"/>
        <v>0</v>
      </c>
      <c r="G434" s="128">
        <f t="shared" si="163"/>
        <v>422</v>
      </c>
      <c r="H434" s="127"/>
      <c r="I434" s="321"/>
      <c r="J434" s="97"/>
      <c r="K434" s="323"/>
      <c r="L434" s="322"/>
      <c r="M434" s="50"/>
      <c r="N434" s="87"/>
      <c r="O434" s="324"/>
      <c r="P434" s="98"/>
      <c r="Q434" s="98"/>
      <c r="R434" s="114"/>
      <c r="S434" s="753"/>
      <c r="T434" s="98"/>
      <c r="U434" s="98"/>
      <c r="V434" s="98"/>
      <c r="W434" s="99"/>
      <c r="X434" s="97"/>
      <c r="Y434" s="87"/>
      <c r="Z434" s="100"/>
      <c r="AA434" s="106">
        <f t="shared" si="167"/>
        <v>422</v>
      </c>
      <c r="AB434" s="549">
        <f t="shared" si="180"/>
        <v>0</v>
      </c>
      <c r="AC434" s="544">
        <f t="shared" si="168"/>
        <v>0</v>
      </c>
      <c r="AD434" s="174">
        <f t="shared" si="164"/>
        <v>0</v>
      </c>
      <c r="AE434" s="8"/>
      <c r="AF434" s="885" t="str">
        <f t="shared" si="169"/>
        <v xml:space="preserve"> </v>
      </c>
      <c r="AG434" s="40">
        <f t="shared" si="170"/>
        <v>0</v>
      </c>
      <c r="AH434" s="40">
        <f t="shared" si="171"/>
        <v>0</v>
      </c>
      <c r="AR434" s="40">
        <f t="shared" si="172"/>
        <v>0</v>
      </c>
      <c r="AS434" s="40">
        <f t="shared" si="173"/>
        <v>0</v>
      </c>
      <c r="AT434" s="40">
        <f t="shared" si="174"/>
        <v>0</v>
      </c>
      <c r="AU434" s="40">
        <f t="shared" si="175"/>
        <v>0</v>
      </c>
      <c r="AX434" s="279">
        <f t="shared" si="176"/>
        <v>0</v>
      </c>
      <c r="AY434" s="279">
        <f t="shared" si="177"/>
        <v>0</v>
      </c>
      <c r="AZ434" s="40">
        <f t="shared" si="165"/>
        <v>0</v>
      </c>
      <c r="BB434" s="40">
        <f t="shared" si="181"/>
        <v>0</v>
      </c>
      <c r="BC434" s="397">
        <f t="shared" si="182"/>
        <v>0</v>
      </c>
      <c r="BD434" s="105">
        <f t="shared" si="178"/>
        <v>0</v>
      </c>
      <c r="BE434" s="105">
        <f t="shared" si="183"/>
        <v>0</v>
      </c>
      <c r="BF434" s="742">
        <f t="shared" si="166"/>
        <v>0</v>
      </c>
      <c r="BG434" s="89"/>
      <c r="BH434" s="9"/>
      <c r="BJ434" s="40">
        <f t="shared" si="184"/>
        <v>0</v>
      </c>
      <c r="BK434" s="40">
        <f t="shared" si="185"/>
        <v>1</v>
      </c>
      <c r="BL434" s="40">
        <f t="shared" si="186"/>
        <v>0</v>
      </c>
      <c r="BM434" s="40">
        <f t="shared" si="187"/>
        <v>0</v>
      </c>
      <c r="BN434" s="40">
        <f t="shared" si="188"/>
        <v>0</v>
      </c>
    </row>
    <row r="435" spans="1:66" x14ac:dyDescent="0.25">
      <c r="A435" s="379"/>
      <c r="B435" s="936"/>
      <c r="C435" s="272"/>
      <c r="D435" s="868"/>
      <c r="E435" s="873" t="str">
        <f t="shared" si="179"/>
        <v xml:space="preserve"> </v>
      </c>
      <c r="F435" s="130">
        <f t="shared" si="162"/>
        <v>0</v>
      </c>
      <c r="G435" s="128">
        <f t="shared" si="163"/>
        <v>423</v>
      </c>
      <c r="H435" s="127"/>
      <c r="I435" s="321"/>
      <c r="J435" s="97"/>
      <c r="K435" s="323"/>
      <c r="L435" s="322"/>
      <c r="M435" s="50"/>
      <c r="N435" s="87"/>
      <c r="O435" s="324"/>
      <c r="P435" s="98"/>
      <c r="Q435" s="98"/>
      <c r="R435" s="114"/>
      <c r="S435" s="753"/>
      <c r="T435" s="98"/>
      <c r="U435" s="98"/>
      <c r="V435" s="98"/>
      <c r="W435" s="99"/>
      <c r="X435" s="97"/>
      <c r="Y435" s="87"/>
      <c r="Z435" s="100"/>
      <c r="AA435" s="106">
        <f t="shared" si="167"/>
        <v>423</v>
      </c>
      <c r="AB435" s="549">
        <f t="shared" si="180"/>
        <v>0</v>
      </c>
      <c r="AC435" s="544">
        <f t="shared" si="168"/>
        <v>0</v>
      </c>
      <c r="AD435" s="174">
        <f t="shared" si="164"/>
        <v>0</v>
      </c>
      <c r="AE435" s="8"/>
      <c r="AF435" s="885" t="str">
        <f t="shared" si="169"/>
        <v xml:space="preserve"> </v>
      </c>
      <c r="AG435" s="40">
        <f t="shared" si="170"/>
        <v>0</v>
      </c>
      <c r="AH435" s="40">
        <f t="shared" si="171"/>
        <v>0</v>
      </c>
      <c r="AR435" s="40">
        <f t="shared" si="172"/>
        <v>0</v>
      </c>
      <c r="AS435" s="40">
        <f t="shared" si="173"/>
        <v>0</v>
      </c>
      <c r="AT435" s="40">
        <f t="shared" si="174"/>
        <v>0</v>
      </c>
      <c r="AU435" s="40">
        <f t="shared" si="175"/>
        <v>0</v>
      </c>
      <c r="AX435" s="279">
        <f t="shared" si="176"/>
        <v>0</v>
      </c>
      <c r="AY435" s="279">
        <f t="shared" si="177"/>
        <v>0</v>
      </c>
      <c r="AZ435" s="40">
        <f t="shared" si="165"/>
        <v>0</v>
      </c>
      <c r="BB435" s="40">
        <f t="shared" si="181"/>
        <v>0</v>
      </c>
      <c r="BC435" s="397">
        <f t="shared" si="182"/>
        <v>0</v>
      </c>
      <c r="BD435" s="105">
        <f t="shared" si="178"/>
        <v>0</v>
      </c>
      <c r="BE435" s="105">
        <f t="shared" si="183"/>
        <v>0</v>
      </c>
      <c r="BF435" s="742">
        <f t="shared" si="166"/>
        <v>0</v>
      </c>
      <c r="BG435" s="89"/>
      <c r="BH435" s="9"/>
      <c r="BJ435" s="40">
        <f t="shared" si="184"/>
        <v>0</v>
      </c>
      <c r="BK435" s="40">
        <f t="shared" si="185"/>
        <v>1</v>
      </c>
      <c r="BL435" s="40">
        <f t="shared" si="186"/>
        <v>0</v>
      </c>
      <c r="BM435" s="40">
        <f t="shared" si="187"/>
        <v>0</v>
      </c>
      <c r="BN435" s="40">
        <f t="shared" si="188"/>
        <v>0</v>
      </c>
    </row>
    <row r="436" spans="1:66" x14ac:dyDescent="0.25">
      <c r="A436" s="379"/>
      <c r="B436" s="936"/>
      <c r="C436" s="272"/>
      <c r="D436" s="868"/>
      <c r="E436" s="873" t="str">
        <f t="shared" si="179"/>
        <v xml:space="preserve"> </v>
      </c>
      <c r="F436" s="130">
        <f t="shared" si="162"/>
        <v>0</v>
      </c>
      <c r="G436" s="128">
        <f t="shared" si="163"/>
        <v>424</v>
      </c>
      <c r="H436" s="127"/>
      <c r="I436" s="321"/>
      <c r="J436" s="97"/>
      <c r="K436" s="323"/>
      <c r="L436" s="322"/>
      <c r="M436" s="50"/>
      <c r="N436" s="87"/>
      <c r="O436" s="324"/>
      <c r="P436" s="98"/>
      <c r="Q436" s="98"/>
      <c r="R436" s="114"/>
      <c r="S436" s="753"/>
      <c r="T436" s="98"/>
      <c r="U436" s="98"/>
      <c r="V436" s="98"/>
      <c r="W436" s="99"/>
      <c r="X436" s="97"/>
      <c r="Y436" s="87"/>
      <c r="Z436" s="100"/>
      <c r="AA436" s="106">
        <f t="shared" si="167"/>
        <v>424</v>
      </c>
      <c r="AB436" s="549">
        <f t="shared" si="180"/>
        <v>0</v>
      </c>
      <c r="AC436" s="544">
        <f t="shared" si="168"/>
        <v>0</v>
      </c>
      <c r="AD436" s="174">
        <f t="shared" si="164"/>
        <v>0</v>
      </c>
      <c r="AE436" s="8"/>
      <c r="AF436" s="885" t="str">
        <f t="shared" si="169"/>
        <v xml:space="preserve"> </v>
      </c>
      <c r="AG436" s="40">
        <f t="shared" si="170"/>
        <v>0</v>
      </c>
      <c r="AH436" s="40">
        <f t="shared" si="171"/>
        <v>0</v>
      </c>
      <c r="AR436" s="40">
        <f t="shared" si="172"/>
        <v>0</v>
      </c>
      <c r="AS436" s="40">
        <f t="shared" si="173"/>
        <v>0</v>
      </c>
      <c r="AT436" s="40">
        <f t="shared" si="174"/>
        <v>0</v>
      </c>
      <c r="AU436" s="40">
        <f t="shared" si="175"/>
        <v>0</v>
      </c>
      <c r="AX436" s="279">
        <f t="shared" si="176"/>
        <v>0</v>
      </c>
      <c r="AY436" s="279">
        <f t="shared" si="177"/>
        <v>0</v>
      </c>
      <c r="AZ436" s="40">
        <f t="shared" si="165"/>
        <v>0</v>
      </c>
      <c r="BB436" s="40">
        <f t="shared" si="181"/>
        <v>0</v>
      </c>
      <c r="BC436" s="397">
        <f t="shared" si="182"/>
        <v>0</v>
      </c>
      <c r="BD436" s="105">
        <f t="shared" si="178"/>
        <v>0</v>
      </c>
      <c r="BE436" s="105">
        <f t="shared" si="183"/>
        <v>0</v>
      </c>
      <c r="BF436" s="742">
        <f t="shared" si="166"/>
        <v>0</v>
      </c>
      <c r="BG436" s="89"/>
      <c r="BH436" s="9"/>
      <c r="BJ436" s="40">
        <f t="shared" si="184"/>
        <v>0</v>
      </c>
      <c r="BK436" s="40">
        <f t="shared" si="185"/>
        <v>1</v>
      </c>
      <c r="BL436" s="40">
        <f t="shared" si="186"/>
        <v>0</v>
      </c>
      <c r="BM436" s="40">
        <f t="shared" si="187"/>
        <v>0</v>
      </c>
      <c r="BN436" s="40">
        <f t="shared" si="188"/>
        <v>0</v>
      </c>
    </row>
    <row r="437" spans="1:66" x14ac:dyDescent="0.25">
      <c r="A437" s="379"/>
      <c r="B437" s="936"/>
      <c r="C437" s="272"/>
      <c r="D437" s="868"/>
      <c r="E437" s="873" t="str">
        <f t="shared" si="179"/>
        <v xml:space="preserve"> </v>
      </c>
      <c r="F437" s="130">
        <f t="shared" si="162"/>
        <v>0</v>
      </c>
      <c r="G437" s="128">
        <f t="shared" si="163"/>
        <v>425</v>
      </c>
      <c r="H437" s="127"/>
      <c r="I437" s="321"/>
      <c r="J437" s="97"/>
      <c r="K437" s="323"/>
      <c r="L437" s="322"/>
      <c r="M437" s="50"/>
      <c r="N437" s="87"/>
      <c r="O437" s="324"/>
      <c r="P437" s="98"/>
      <c r="Q437" s="98"/>
      <c r="R437" s="114"/>
      <c r="S437" s="753"/>
      <c r="T437" s="98"/>
      <c r="U437" s="98"/>
      <c r="V437" s="98"/>
      <c r="W437" s="99"/>
      <c r="X437" s="97"/>
      <c r="Y437" s="87"/>
      <c r="Z437" s="100"/>
      <c r="AA437" s="106">
        <f t="shared" si="167"/>
        <v>425</v>
      </c>
      <c r="AB437" s="549">
        <f t="shared" si="180"/>
        <v>0</v>
      </c>
      <c r="AC437" s="544">
        <f t="shared" si="168"/>
        <v>0</v>
      </c>
      <c r="AD437" s="174">
        <f t="shared" si="164"/>
        <v>0</v>
      </c>
      <c r="AE437" s="8"/>
      <c r="AF437" s="885" t="str">
        <f t="shared" si="169"/>
        <v xml:space="preserve"> </v>
      </c>
      <c r="AG437" s="40">
        <f t="shared" si="170"/>
        <v>0</v>
      </c>
      <c r="AH437" s="40">
        <f t="shared" si="171"/>
        <v>0</v>
      </c>
      <c r="AR437" s="40">
        <f t="shared" si="172"/>
        <v>0</v>
      </c>
      <c r="AS437" s="40">
        <f t="shared" si="173"/>
        <v>0</v>
      </c>
      <c r="AT437" s="40">
        <f t="shared" si="174"/>
        <v>0</v>
      </c>
      <c r="AU437" s="40">
        <f t="shared" si="175"/>
        <v>0</v>
      </c>
      <c r="AX437" s="279">
        <f t="shared" si="176"/>
        <v>0</v>
      </c>
      <c r="AY437" s="279">
        <f t="shared" si="177"/>
        <v>0</v>
      </c>
      <c r="AZ437" s="40">
        <f t="shared" si="165"/>
        <v>0</v>
      </c>
      <c r="BB437" s="40">
        <f t="shared" si="181"/>
        <v>0</v>
      </c>
      <c r="BC437" s="397">
        <f t="shared" si="182"/>
        <v>0</v>
      </c>
      <c r="BD437" s="105">
        <f t="shared" si="178"/>
        <v>0</v>
      </c>
      <c r="BE437" s="105">
        <f t="shared" si="183"/>
        <v>0</v>
      </c>
      <c r="BF437" s="742">
        <f t="shared" si="166"/>
        <v>0</v>
      </c>
      <c r="BG437" s="89"/>
      <c r="BH437" s="9"/>
      <c r="BJ437" s="40">
        <f t="shared" si="184"/>
        <v>0</v>
      </c>
      <c r="BK437" s="40">
        <f t="shared" si="185"/>
        <v>1</v>
      </c>
      <c r="BL437" s="40">
        <f t="shared" si="186"/>
        <v>0</v>
      </c>
      <c r="BM437" s="40">
        <f t="shared" si="187"/>
        <v>0</v>
      </c>
      <c r="BN437" s="40">
        <f t="shared" si="188"/>
        <v>0</v>
      </c>
    </row>
    <row r="438" spans="1:66" x14ac:dyDescent="0.25">
      <c r="A438" s="379"/>
      <c r="B438" s="936"/>
      <c r="C438" s="272"/>
      <c r="D438" s="868"/>
      <c r="E438" s="873" t="str">
        <f t="shared" si="179"/>
        <v xml:space="preserve"> </v>
      </c>
      <c r="F438" s="130">
        <f t="shared" si="162"/>
        <v>0</v>
      </c>
      <c r="G438" s="128">
        <f t="shared" si="163"/>
        <v>426</v>
      </c>
      <c r="H438" s="127"/>
      <c r="I438" s="321"/>
      <c r="J438" s="97"/>
      <c r="K438" s="323"/>
      <c r="L438" s="322"/>
      <c r="M438" s="50"/>
      <c r="N438" s="87"/>
      <c r="O438" s="324"/>
      <c r="P438" s="98"/>
      <c r="Q438" s="98"/>
      <c r="R438" s="114"/>
      <c r="S438" s="753"/>
      <c r="T438" s="98"/>
      <c r="U438" s="98"/>
      <c r="V438" s="98"/>
      <c r="W438" s="99"/>
      <c r="X438" s="97"/>
      <c r="Y438" s="87"/>
      <c r="Z438" s="100"/>
      <c r="AA438" s="106">
        <f t="shared" si="167"/>
        <v>426</v>
      </c>
      <c r="AB438" s="549">
        <f t="shared" si="180"/>
        <v>0</v>
      </c>
      <c r="AC438" s="544">
        <f t="shared" si="168"/>
        <v>0</v>
      </c>
      <c r="AD438" s="174">
        <f t="shared" si="164"/>
        <v>0</v>
      </c>
      <c r="AE438" s="8"/>
      <c r="AF438" s="885" t="str">
        <f t="shared" si="169"/>
        <v xml:space="preserve"> </v>
      </c>
      <c r="AG438" s="40">
        <f t="shared" si="170"/>
        <v>0</v>
      </c>
      <c r="AH438" s="40">
        <f t="shared" si="171"/>
        <v>0</v>
      </c>
      <c r="AR438" s="40">
        <f t="shared" si="172"/>
        <v>0</v>
      </c>
      <c r="AS438" s="40">
        <f t="shared" si="173"/>
        <v>0</v>
      </c>
      <c r="AT438" s="40">
        <f t="shared" si="174"/>
        <v>0</v>
      </c>
      <c r="AU438" s="40">
        <f t="shared" si="175"/>
        <v>0</v>
      </c>
      <c r="AX438" s="279">
        <f t="shared" si="176"/>
        <v>0</v>
      </c>
      <c r="AY438" s="279">
        <f t="shared" si="177"/>
        <v>0</v>
      </c>
      <c r="AZ438" s="40">
        <f t="shared" si="165"/>
        <v>0</v>
      </c>
      <c r="BB438" s="40">
        <f t="shared" si="181"/>
        <v>0</v>
      </c>
      <c r="BC438" s="397">
        <f t="shared" si="182"/>
        <v>0</v>
      </c>
      <c r="BD438" s="105">
        <f t="shared" si="178"/>
        <v>0</v>
      </c>
      <c r="BE438" s="105">
        <f t="shared" si="183"/>
        <v>0</v>
      </c>
      <c r="BF438" s="742">
        <f t="shared" si="166"/>
        <v>0</v>
      </c>
      <c r="BG438" s="89"/>
      <c r="BH438" s="9"/>
      <c r="BJ438" s="40">
        <f t="shared" si="184"/>
        <v>0</v>
      </c>
      <c r="BK438" s="40">
        <f t="shared" si="185"/>
        <v>1</v>
      </c>
      <c r="BL438" s="40">
        <f t="shared" si="186"/>
        <v>0</v>
      </c>
      <c r="BM438" s="40">
        <f t="shared" si="187"/>
        <v>0</v>
      </c>
      <c r="BN438" s="40">
        <f t="shared" si="188"/>
        <v>0</v>
      </c>
    </row>
    <row r="439" spans="1:66" x14ac:dyDescent="0.25">
      <c r="A439" s="379"/>
      <c r="B439" s="936"/>
      <c r="C439" s="272"/>
      <c r="D439" s="868"/>
      <c r="E439" s="873" t="str">
        <f t="shared" si="179"/>
        <v xml:space="preserve"> </v>
      </c>
      <c r="F439" s="130">
        <f t="shared" si="162"/>
        <v>0</v>
      </c>
      <c r="G439" s="128">
        <f t="shared" si="163"/>
        <v>427</v>
      </c>
      <c r="H439" s="127"/>
      <c r="I439" s="321"/>
      <c r="J439" s="97"/>
      <c r="K439" s="323"/>
      <c r="L439" s="322"/>
      <c r="M439" s="50"/>
      <c r="N439" s="87"/>
      <c r="O439" s="324"/>
      <c r="P439" s="98"/>
      <c r="Q439" s="98"/>
      <c r="R439" s="114"/>
      <c r="S439" s="753"/>
      <c r="T439" s="98"/>
      <c r="U439" s="98"/>
      <c r="V439" s="98"/>
      <c r="W439" s="99"/>
      <c r="X439" s="97"/>
      <c r="Y439" s="87"/>
      <c r="Z439" s="100"/>
      <c r="AA439" s="106">
        <f t="shared" si="167"/>
        <v>427</v>
      </c>
      <c r="AB439" s="549">
        <f t="shared" si="180"/>
        <v>0</v>
      </c>
      <c r="AC439" s="544">
        <f t="shared" si="168"/>
        <v>0</v>
      </c>
      <c r="AD439" s="174">
        <f t="shared" si="164"/>
        <v>0</v>
      </c>
      <c r="AE439" s="8"/>
      <c r="AF439" s="885" t="str">
        <f t="shared" si="169"/>
        <v xml:space="preserve"> </v>
      </c>
      <c r="AG439" s="40">
        <f t="shared" si="170"/>
        <v>0</v>
      </c>
      <c r="AH439" s="40">
        <f t="shared" si="171"/>
        <v>0</v>
      </c>
      <c r="AR439" s="40">
        <f t="shared" si="172"/>
        <v>0</v>
      </c>
      <c r="AS439" s="40">
        <f t="shared" si="173"/>
        <v>0</v>
      </c>
      <c r="AT439" s="40">
        <f t="shared" si="174"/>
        <v>0</v>
      </c>
      <c r="AU439" s="40">
        <f t="shared" si="175"/>
        <v>0</v>
      </c>
      <c r="AX439" s="279">
        <f t="shared" si="176"/>
        <v>0</v>
      </c>
      <c r="AY439" s="279">
        <f t="shared" si="177"/>
        <v>0</v>
      </c>
      <c r="AZ439" s="40">
        <f t="shared" si="165"/>
        <v>0</v>
      </c>
      <c r="BB439" s="40">
        <f t="shared" si="181"/>
        <v>0</v>
      </c>
      <c r="BC439" s="397">
        <f t="shared" si="182"/>
        <v>0</v>
      </c>
      <c r="BD439" s="105">
        <f t="shared" si="178"/>
        <v>0</v>
      </c>
      <c r="BE439" s="105">
        <f t="shared" si="183"/>
        <v>0</v>
      </c>
      <c r="BF439" s="742">
        <f t="shared" si="166"/>
        <v>0</v>
      </c>
      <c r="BG439" s="89"/>
      <c r="BH439" s="9"/>
      <c r="BJ439" s="40">
        <f t="shared" si="184"/>
        <v>0</v>
      </c>
      <c r="BK439" s="40">
        <f t="shared" si="185"/>
        <v>1</v>
      </c>
      <c r="BL439" s="40">
        <f t="shared" si="186"/>
        <v>0</v>
      </c>
      <c r="BM439" s="40">
        <f t="shared" si="187"/>
        <v>0</v>
      </c>
      <c r="BN439" s="40">
        <f t="shared" si="188"/>
        <v>0</v>
      </c>
    </row>
    <row r="440" spans="1:66" x14ac:dyDescent="0.25">
      <c r="A440" s="379"/>
      <c r="B440" s="936"/>
      <c r="C440" s="272"/>
      <c r="D440" s="868"/>
      <c r="E440" s="873" t="str">
        <f t="shared" si="179"/>
        <v xml:space="preserve"> </v>
      </c>
      <c r="F440" s="130">
        <f t="shared" si="162"/>
        <v>0</v>
      </c>
      <c r="G440" s="128">
        <f t="shared" si="163"/>
        <v>428</v>
      </c>
      <c r="H440" s="127"/>
      <c r="I440" s="321"/>
      <c r="J440" s="97"/>
      <c r="K440" s="323"/>
      <c r="L440" s="322"/>
      <c r="M440" s="50"/>
      <c r="N440" s="87"/>
      <c r="O440" s="324"/>
      <c r="P440" s="98"/>
      <c r="Q440" s="98"/>
      <c r="R440" s="114"/>
      <c r="S440" s="753"/>
      <c r="T440" s="98"/>
      <c r="U440" s="98"/>
      <c r="V440" s="98"/>
      <c r="W440" s="99"/>
      <c r="X440" s="97"/>
      <c r="Y440" s="87"/>
      <c r="Z440" s="100"/>
      <c r="AA440" s="106">
        <f t="shared" si="167"/>
        <v>428</v>
      </c>
      <c r="AB440" s="549">
        <f t="shared" si="180"/>
        <v>0</v>
      </c>
      <c r="AC440" s="544">
        <f t="shared" si="168"/>
        <v>0</v>
      </c>
      <c r="AD440" s="174">
        <f t="shared" si="164"/>
        <v>0</v>
      </c>
      <c r="AE440" s="8"/>
      <c r="AF440" s="885" t="str">
        <f t="shared" si="169"/>
        <v xml:space="preserve"> </v>
      </c>
      <c r="AG440" s="40">
        <f t="shared" si="170"/>
        <v>0</v>
      </c>
      <c r="AH440" s="40">
        <f t="shared" si="171"/>
        <v>0</v>
      </c>
      <c r="AR440" s="40">
        <f t="shared" si="172"/>
        <v>0</v>
      </c>
      <c r="AS440" s="40">
        <f t="shared" si="173"/>
        <v>0</v>
      </c>
      <c r="AT440" s="40">
        <f t="shared" si="174"/>
        <v>0</v>
      </c>
      <c r="AU440" s="40">
        <f t="shared" si="175"/>
        <v>0</v>
      </c>
      <c r="AX440" s="279">
        <f t="shared" si="176"/>
        <v>0</v>
      </c>
      <c r="AY440" s="279">
        <f t="shared" si="177"/>
        <v>0</v>
      </c>
      <c r="AZ440" s="40">
        <f t="shared" si="165"/>
        <v>0</v>
      </c>
      <c r="BB440" s="40">
        <f t="shared" si="181"/>
        <v>0</v>
      </c>
      <c r="BC440" s="397">
        <f t="shared" si="182"/>
        <v>0</v>
      </c>
      <c r="BD440" s="105">
        <f t="shared" si="178"/>
        <v>0</v>
      </c>
      <c r="BE440" s="105">
        <f t="shared" si="183"/>
        <v>0</v>
      </c>
      <c r="BF440" s="742">
        <f t="shared" si="166"/>
        <v>0</v>
      </c>
      <c r="BG440" s="89"/>
      <c r="BH440" s="9"/>
      <c r="BJ440" s="40">
        <f t="shared" si="184"/>
        <v>0</v>
      </c>
      <c r="BK440" s="40">
        <f t="shared" si="185"/>
        <v>1</v>
      </c>
      <c r="BL440" s="40">
        <f t="shared" si="186"/>
        <v>0</v>
      </c>
      <c r="BM440" s="40">
        <f t="shared" si="187"/>
        <v>0</v>
      </c>
      <c r="BN440" s="40">
        <f t="shared" si="188"/>
        <v>0</v>
      </c>
    </row>
    <row r="441" spans="1:66" x14ac:dyDescent="0.25">
      <c r="A441" s="379"/>
      <c r="B441" s="936"/>
      <c r="C441" s="272"/>
      <c r="D441" s="868"/>
      <c r="E441" s="873" t="str">
        <f t="shared" si="179"/>
        <v xml:space="preserve"> </v>
      </c>
      <c r="F441" s="130">
        <f t="shared" si="162"/>
        <v>0</v>
      </c>
      <c r="G441" s="128">
        <f t="shared" si="163"/>
        <v>429</v>
      </c>
      <c r="H441" s="127"/>
      <c r="I441" s="321"/>
      <c r="J441" s="97"/>
      <c r="K441" s="323"/>
      <c r="L441" s="322"/>
      <c r="M441" s="50"/>
      <c r="N441" s="87"/>
      <c r="O441" s="324"/>
      <c r="P441" s="98"/>
      <c r="Q441" s="98"/>
      <c r="R441" s="114"/>
      <c r="S441" s="753"/>
      <c r="T441" s="98"/>
      <c r="U441" s="98"/>
      <c r="V441" s="98"/>
      <c r="W441" s="99"/>
      <c r="X441" s="97"/>
      <c r="Y441" s="87"/>
      <c r="Z441" s="100"/>
      <c r="AA441" s="106">
        <f t="shared" si="167"/>
        <v>429</v>
      </c>
      <c r="AB441" s="549">
        <f t="shared" si="180"/>
        <v>0</v>
      </c>
      <c r="AC441" s="544">
        <f t="shared" si="168"/>
        <v>0</v>
      </c>
      <c r="AD441" s="174">
        <f t="shared" si="164"/>
        <v>0</v>
      </c>
      <c r="AE441" s="8"/>
      <c r="AF441" s="885" t="str">
        <f t="shared" si="169"/>
        <v xml:space="preserve"> </v>
      </c>
      <c r="AG441" s="40">
        <f t="shared" si="170"/>
        <v>0</v>
      </c>
      <c r="AH441" s="40">
        <f t="shared" si="171"/>
        <v>0</v>
      </c>
      <c r="AR441" s="40">
        <f t="shared" si="172"/>
        <v>0</v>
      </c>
      <c r="AS441" s="40">
        <f t="shared" si="173"/>
        <v>0</v>
      </c>
      <c r="AT441" s="40">
        <f t="shared" si="174"/>
        <v>0</v>
      </c>
      <c r="AU441" s="40">
        <f t="shared" si="175"/>
        <v>0</v>
      </c>
      <c r="AX441" s="279">
        <f t="shared" si="176"/>
        <v>0</v>
      </c>
      <c r="AY441" s="279">
        <f t="shared" si="177"/>
        <v>0</v>
      </c>
      <c r="AZ441" s="40">
        <f t="shared" si="165"/>
        <v>0</v>
      </c>
      <c r="BB441" s="40">
        <f t="shared" si="181"/>
        <v>0</v>
      </c>
      <c r="BC441" s="397">
        <f t="shared" si="182"/>
        <v>0</v>
      </c>
      <c r="BD441" s="105">
        <f t="shared" si="178"/>
        <v>0</v>
      </c>
      <c r="BE441" s="105">
        <f t="shared" si="183"/>
        <v>0</v>
      </c>
      <c r="BF441" s="742">
        <f t="shared" si="166"/>
        <v>0</v>
      </c>
      <c r="BG441" s="89"/>
      <c r="BH441" s="9"/>
      <c r="BJ441" s="40">
        <f t="shared" si="184"/>
        <v>0</v>
      </c>
      <c r="BK441" s="40">
        <f t="shared" si="185"/>
        <v>1</v>
      </c>
      <c r="BL441" s="40">
        <f t="shared" si="186"/>
        <v>0</v>
      </c>
      <c r="BM441" s="40">
        <f t="shared" si="187"/>
        <v>0</v>
      </c>
      <c r="BN441" s="40">
        <f t="shared" si="188"/>
        <v>0</v>
      </c>
    </row>
    <row r="442" spans="1:66" x14ac:dyDescent="0.25">
      <c r="A442" s="379"/>
      <c r="B442" s="936"/>
      <c r="C442" s="272"/>
      <c r="D442" s="868"/>
      <c r="E442" s="873" t="str">
        <f t="shared" si="179"/>
        <v xml:space="preserve"> </v>
      </c>
      <c r="F442" s="130">
        <f t="shared" si="162"/>
        <v>0</v>
      </c>
      <c r="G442" s="128">
        <f t="shared" si="163"/>
        <v>430</v>
      </c>
      <c r="H442" s="127"/>
      <c r="I442" s="321"/>
      <c r="J442" s="97"/>
      <c r="K442" s="323"/>
      <c r="L442" s="322"/>
      <c r="M442" s="50"/>
      <c r="N442" s="87"/>
      <c r="O442" s="324"/>
      <c r="P442" s="98"/>
      <c r="Q442" s="98"/>
      <c r="R442" s="114"/>
      <c r="S442" s="753"/>
      <c r="T442" s="98"/>
      <c r="U442" s="98"/>
      <c r="V442" s="98"/>
      <c r="W442" s="99"/>
      <c r="X442" s="97"/>
      <c r="Y442" s="87"/>
      <c r="Z442" s="100"/>
      <c r="AA442" s="106">
        <f t="shared" si="167"/>
        <v>430</v>
      </c>
      <c r="AB442" s="549">
        <f t="shared" si="180"/>
        <v>0</v>
      </c>
      <c r="AC442" s="544">
        <f t="shared" si="168"/>
        <v>0</v>
      </c>
      <c r="AD442" s="174">
        <f t="shared" si="164"/>
        <v>0</v>
      </c>
      <c r="AE442" s="8"/>
      <c r="AF442" s="885" t="str">
        <f t="shared" si="169"/>
        <v xml:space="preserve"> </v>
      </c>
      <c r="AG442" s="40">
        <f t="shared" si="170"/>
        <v>0</v>
      </c>
      <c r="AH442" s="40">
        <f t="shared" si="171"/>
        <v>0</v>
      </c>
      <c r="AR442" s="40">
        <f t="shared" si="172"/>
        <v>0</v>
      </c>
      <c r="AS442" s="40">
        <f t="shared" si="173"/>
        <v>0</v>
      </c>
      <c r="AT442" s="40">
        <f t="shared" si="174"/>
        <v>0</v>
      </c>
      <c r="AU442" s="40">
        <f t="shared" si="175"/>
        <v>0</v>
      </c>
      <c r="AX442" s="279">
        <f t="shared" si="176"/>
        <v>0</v>
      </c>
      <c r="AY442" s="279">
        <f t="shared" si="177"/>
        <v>0</v>
      </c>
      <c r="AZ442" s="40">
        <f t="shared" si="165"/>
        <v>0</v>
      </c>
      <c r="BB442" s="40">
        <f t="shared" si="181"/>
        <v>0</v>
      </c>
      <c r="BC442" s="397">
        <f t="shared" si="182"/>
        <v>0</v>
      </c>
      <c r="BD442" s="105">
        <f t="shared" si="178"/>
        <v>0</v>
      </c>
      <c r="BE442" s="105">
        <f t="shared" si="183"/>
        <v>0</v>
      </c>
      <c r="BF442" s="742">
        <f t="shared" si="166"/>
        <v>0</v>
      </c>
      <c r="BG442" s="89"/>
      <c r="BH442" s="9"/>
      <c r="BJ442" s="40">
        <f t="shared" si="184"/>
        <v>0</v>
      </c>
      <c r="BK442" s="40">
        <f t="shared" si="185"/>
        <v>1</v>
      </c>
      <c r="BL442" s="40">
        <f t="shared" si="186"/>
        <v>0</v>
      </c>
      <c r="BM442" s="40">
        <f t="shared" si="187"/>
        <v>0</v>
      </c>
      <c r="BN442" s="40">
        <f t="shared" si="188"/>
        <v>0</v>
      </c>
    </row>
    <row r="443" spans="1:66" x14ac:dyDescent="0.25">
      <c r="A443" s="379"/>
      <c r="B443" s="936"/>
      <c r="C443" s="272"/>
      <c r="D443" s="868"/>
      <c r="E443" s="873" t="str">
        <f t="shared" si="179"/>
        <v xml:space="preserve"> </v>
      </c>
      <c r="F443" s="130">
        <f t="shared" si="162"/>
        <v>0</v>
      </c>
      <c r="G443" s="128">
        <f t="shared" si="163"/>
        <v>431</v>
      </c>
      <c r="H443" s="127"/>
      <c r="I443" s="321"/>
      <c r="J443" s="97"/>
      <c r="K443" s="323"/>
      <c r="L443" s="322"/>
      <c r="M443" s="50"/>
      <c r="N443" s="87"/>
      <c r="O443" s="324"/>
      <c r="P443" s="98"/>
      <c r="Q443" s="98"/>
      <c r="R443" s="114"/>
      <c r="S443" s="753"/>
      <c r="T443" s="98"/>
      <c r="U443" s="98"/>
      <c r="V443" s="98"/>
      <c r="W443" s="99"/>
      <c r="X443" s="97"/>
      <c r="Y443" s="87"/>
      <c r="Z443" s="100"/>
      <c r="AA443" s="106">
        <f t="shared" si="167"/>
        <v>431</v>
      </c>
      <c r="AB443" s="549">
        <f t="shared" si="180"/>
        <v>0</v>
      </c>
      <c r="AC443" s="544">
        <f t="shared" si="168"/>
        <v>0</v>
      </c>
      <c r="AD443" s="174">
        <f t="shared" si="164"/>
        <v>0</v>
      </c>
      <c r="AE443" s="8"/>
      <c r="AF443" s="885" t="str">
        <f t="shared" si="169"/>
        <v xml:space="preserve"> </v>
      </c>
      <c r="AG443" s="40">
        <f t="shared" si="170"/>
        <v>0</v>
      </c>
      <c r="AH443" s="40">
        <f t="shared" si="171"/>
        <v>0</v>
      </c>
      <c r="AR443" s="40">
        <f t="shared" si="172"/>
        <v>0</v>
      </c>
      <c r="AS443" s="40">
        <f t="shared" si="173"/>
        <v>0</v>
      </c>
      <c r="AT443" s="40">
        <f t="shared" si="174"/>
        <v>0</v>
      </c>
      <c r="AU443" s="40">
        <f t="shared" si="175"/>
        <v>0</v>
      </c>
      <c r="AX443" s="279">
        <f t="shared" si="176"/>
        <v>0</v>
      </c>
      <c r="AY443" s="279">
        <f t="shared" si="177"/>
        <v>0</v>
      </c>
      <c r="AZ443" s="40">
        <f t="shared" si="165"/>
        <v>0</v>
      </c>
      <c r="BB443" s="40">
        <f t="shared" si="181"/>
        <v>0</v>
      </c>
      <c r="BC443" s="397">
        <f t="shared" si="182"/>
        <v>0</v>
      </c>
      <c r="BD443" s="105">
        <f t="shared" si="178"/>
        <v>0</v>
      </c>
      <c r="BE443" s="105">
        <f t="shared" si="183"/>
        <v>0</v>
      </c>
      <c r="BF443" s="742">
        <f t="shared" si="166"/>
        <v>0</v>
      </c>
      <c r="BG443" s="89"/>
      <c r="BH443" s="9"/>
      <c r="BJ443" s="40">
        <f t="shared" si="184"/>
        <v>0</v>
      </c>
      <c r="BK443" s="40">
        <f t="shared" si="185"/>
        <v>1</v>
      </c>
      <c r="BL443" s="40">
        <f t="shared" si="186"/>
        <v>0</v>
      </c>
      <c r="BM443" s="40">
        <f t="shared" si="187"/>
        <v>0</v>
      </c>
      <c r="BN443" s="40">
        <f t="shared" si="188"/>
        <v>0</v>
      </c>
    </row>
    <row r="444" spans="1:66" x14ac:dyDescent="0.25">
      <c r="A444" s="379"/>
      <c r="B444" s="936"/>
      <c r="C444" s="272"/>
      <c r="D444" s="868"/>
      <c r="E444" s="873" t="str">
        <f t="shared" si="179"/>
        <v xml:space="preserve"> </v>
      </c>
      <c r="F444" s="130">
        <f t="shared" si="162"/>
        <v>0</v>
      </c>
      <c r="G444" s="128">
        <f t="shared" si="163"/>
        <v>432</v>
      </c>
      <c r="H444" s="127"/>
      <c r="I444" s="321"/>
      <c r="J444" s="97"/>
      <c r="K444" s="323"/>
      <c r="L444" s="322"/>
      <c r="M444" s="50"/>
      <c r="N444" s="87"/>
      <c r="O444" s="324"/>
      <c r="P444" s="98"/>
      <c r="Q444" s="98"/>
      <c r="R444" s="114"/>
      <c r="S444" s="753"/>
      <c r="T444" s="98"/>
      <c r="U444" s="98"/>
      <c r="V444" s="98"/>
      <c r="W444" s="99"/>
      <c r="X444" s="97"/>
      <c r="Y444" s="87"/>
      <c r="Z444" s="100"/>
      <c r="AA444" s="106">
        <f t="shared" si="167"/>
        <v>432</v>
      </c>
      <c r="AB444" s="549">
        <f t="shared" si="180"/>
        <v>0</v>
      </c>
      <c r="AC444" s="544">
        <f t="shared" si="168"/>
        <v>0</v>
      </c>
      <c r="AD444" s="174">
        <f t="shared" si="164"/>
        <v>0</v>
      </c>
      <c r="AE444" s="8"/>
      <c r="AF444" s="885" t="str">
        <f t="shared" si="169"/>
        <v xml:space="preserve"> </v>
      </c>
      <c r="AG444" s="40">
        <f t="shared" si="170"/>
        <v>0</v>
      </c>
      <c r="AH444" s="40">
        <f t="shared" si="171"/>
        <v>0</v>
      </c>
      <c r="AR444" s="40">
        <f t="shared" si="172"/>
        <v>0</v>
      </c>
      <c r="AS444" s="40">
        <f t="shared" si="173"/>
        <v>0</v>
      </c>
      <c r="AT444" s="40">
        <f t="shared" si="174"/>
        <v>0</v>
      </c>
      <c r="AU444" s="40">
        <f t="shared" si="175"/>
        <v>0</v>
      </c>
      <c r="AX444" s="279">
        <f t="shared" si="176"/>
        <v>0</v>
      </c>
      <c r="AY444" s="279">
        <f t="shared" si="177"/>
        <v>0</v>
      </c>
      <c r="AZ444" s="40">
        <f t="shared" si="165"/>
        <v>0</v>
      </c>
      <c r="BB444" s="40">
        <f t="shared" si="181"/>
        <v>0</v>
      </c>
      <c r="BC444" s="397">
        <f t="shared" si="182"/>
        <v>0</v>
      </c>
      <c r="BD444" s="105">
        <f t="shared" si="178"/>
        <v>0</v>
      </c>
      <c r="BE444" s="105">
        <f t="shared" si="183"/>
        <v>0</v>
      </c>
      <c r="BF444" s="742">
        <f t="shared" si="166"/>
        <v>0</v>
      </c>
      <c r="BG444" s="89"/>
      <c r="BH444" s="9"/>
      <c r="BJ444" s="40">
        <f t="shared" si="184"/>
        <v>0</v>
      </c>
      <c r="BK444" s="40">
        <f t="shared" si="185"/>
        <v>1</v>
      </c>
      <c r="BL444" s="40">
        <f t="shared" si="186"/>
        <v>0</v>
      </c>
      <c r="BM444" s="40">
        <f t="shared" si="187"/>
        <v>0</v>
      </c>
      <c r="BN444" s="40">
        <f t="shared" si="188"/>
        <v>0</v>
      </c>
    </row>
    <row r="445" spans="1:66" x14ac:dyDescent="0.25">
      <c r="A445" s="379"/>
      <c r="B445" s="936"/>
      <c r="C445" s="272"/>
      <c r="D445" s="868"/>
      <c r="E445" s="873" t="str">
        <f t="shared" si="179"/>
        <v xml:space="preserve"> </v>
      </c>
      <c r="F445" s="130">
        <f t="shared" si="162"/>
        <v>0</v>
      </c>
      <c r="G445" s="128">
        <f t="shared" si="163"/>
        <v>433</v>
      </c>
      <c r="H445" s="127"/>
      <c r="I445" s="321"/>
      <c r="J445" s="97"/>
      <c r="K445" s="323"/>
      <c r="L445" s="322"/>
      <c r="M445" s="50"/>
      <c r="N445" s="87"/>
      <c r="O445" s="324"/>
      <c r="P445" s="98"/>
      <c r="Q445" s="98"/>
      <c r="R445" s="114"/>
      <c r="S445" s="753"/>
      <c r="T445" s="98"/>
      <c r="U445" s="98"/>
      <c r="V445" s="98"/>
      <c r="W445" s="99"/>
      <c r="X445" s="97"/>
      <c r="Y445" s="87"/>
      <c r="Z445" s="100"/>
      <c r="AA445" s="106">
        <f t="shared" si="167"/>
        <v>433</v>
      </c>
      <c r="AB445" s="549">
        <f t="shared" si="180"/>
        <v>0</v>
      </c>
      <c r="AC445" s="544">
        <f t="shared" si="168"/>
        <v>0</v>
      </c>
      <c r="AD445" s="174">
        <f t="shared" si="164"/>
        <v>0</v>
      </c>
      <c r="AE445" s="8"/>
      <c r="AF445" s="885" t="str">
        <f t="shared" si="169"/>
        <v xml:space="preserve"> </v>
      </c>
      <c r="AG445" s="40">
        <f t="shared" si="170"/>
        <v>0</v>
      </c>
      <c r="AH445" s="40">
        <f t="shared" si="171"/>
        <v>0</v>
      </c>
      <c r="AR445" s="40">
        <f t="shared" si="172"/>
        <v>0</v>
      </c>
      <c r="AS445" s="40">
        <f t="shared" si="173"/>
        <v>0</v>
      </c>
      <c r="AT445" s="40">
        <f t="shared" si="174"/>
        <v>0</v>
      </c>
      <c r="AU445" s="40">
        <f t="shared" si="175"/>
        <v>0</v>
      </c>
      <c r="AX445" s="279">
        <f t="shared" si="176"/>
        <v>0</v>
      </c>
      <c r="AY445" s="279">
        <f t="shared" si="177"/>
        <v>0</v>
      </c>
      <c r="AZ445" s="40">
        <f t="shared" si="165"/>
        <v>0</v>
      </c>
      <c r="BB445" s="40">
        <f t="shared" si="181"/>
        <v>0</v>
      </c>
      <c r="BC445" s="397">
        <f t="shared" si="182"/>
        <v>0</v>
      </c>
      <c r="BD445" s="105">
        <f t="shared" si="178"/>
        <v>0</v>
      </c>
      <c r="BE445" s="105">
        <f t="shared" si="183"/>
        <v>0</v>
      </c>
      <c r="BF445" s="742">
        <f t="shared" si="166"/>
        <v>0</v>
      </c>
      <c r="BG445" s="89"/>
      <c r="BH445" s="9"/>
      <c r="BJ445" s="40">
        <f t="shared" si="184"/>
        <v>0</v>
      </c>
      <c r="BK445" s="40">
        <f t="shared" si="185"/>
        <v>1</v>
      </c>
      <c r="BL445" s="40">
        <f t="shared" si="186"/>
        <v>0</v>
      </c>
      <c r="BM445" s="40">
        <f t="shared" si="187"/>
        <v>0</v>
      </c>
      <c r="BN445" s="40">
        <f t="shared" si="188"/>
        <v>0</v>
      </c>
    </row>
    <row r="446" spans="1:66" x14ac:dyDescent="0.25">
      <c r="A446" s="379"/>
      <c r="B446" s="936"/>
      <c r="C446" s="272"/>
      <c r="D446" s="868"/>
      <c r="E446" s="873" t="str">
        <f t="shared" si="179"/>
        <v xml:space="preserve"> </v>
      </c>
      <c r="F446" s="130">
        <f t="shared" si="162"/>
        <v>0</v>
      </c>
      <c r="G446" s="128">
        <f t="shared" si="163"/>
        <v>434</v>
      </c>
      <c r="H446" s="127"/>
      <c r="I446" s="321"/>
      <c r="J446" s="97"/>
      <c r="K446" s="323"/>
      <c r="L446" s="322"/>
      <c r="M446" s="50"/>
      <c r="N446" s="87"/>
      <c r="O446" s="324"/>
      <c r="P446" s="98"/>
      <c r="Q446" s="98"/>
      <c r="R446" s="114"/>
      <c r="S446" s="753"/>
      <c r="T446" s="98"/>
      <c r="U446" s="98"/>
      <c r="V446" s="98"/>
      <c r="W446" s="99"/>
      <c r="X446" s="97"/>
      <c r="Y446" s="87"/>
      <c r="Z446" s="100"/>
      <c r="AA446" s="106">
        <f t="shared" si="167"/>
        <v>434</v>
      </c>
      <c r="AB446" s="549">
        <f t="shared" si="180"/>
        <v>0</v>
      </c>
      <c r="AC446" s="544">
        <f t="shared" si="168"/>
        <v>0</v>
      </c>
      <c r="AD446" s="174">
        <f t="shared" si="164"/>
        <v>0</v>
      </c>
      <c r="AE446" s="8"/>
      <c r="AF446" s="885" t="str">
        <f t="shared" si="169"/>
        <v xml:space="preserve"> </v>
      </c>
      <c r="AG446" s="40">
        <f t="shared" si="170"/>
        <v>0</v>
      </c>
      <c r="AH446" s="40">
        <f t="shared" si="171"/>
        <v>0</v>
      </c>
      <c r="AR446" s="40">
        <f t="shared" si="172"/>
        <v>0</v>
      </c>
      <c r="AS446" s="40">
        <f t="shared" si="173"/>
        <v>0</v>
      </c>
      <c r="AT446" s="40">
        <f t="shared" si="174"/>
        <v>0</v>
      </c>
      <c r="AU446" s="40">
        <f t="shared" si="175"/>
        <v>0</v>
      </c>
      <c r="AX446" s="279">
        <f t="shared" si="176"/>
        <v>0</v>
      </c>
      <c r="AY446" s="279">
        <f t="shared" si="177"/>
        <v>0</v>
      </c>
      <c r="AZ446" s="40">
        <f t="shared" si="165"/>
        <v>0</v>
      </c>
      <c r="BB446" s="40">
        <f t="shared" si="181"/>
        <v>0</v>
      </c>
      <c r="BC446" s="397">
        <f t="shared" si="182"/>
        <v>0</v>
      </c>
      <c r="BD446" s="105">
        <f t="shared" si="178"/>
        <v>0</v>
      </c>
      <c r="BE446" s="105">
        <f t="shared" si="183"/>
        <v>0</v>
      </c>
      <c r="BF446" s="742">
        <f t="shared" si="166"/>
        <v>0</v>
      </c>
      <c r="BG446" s="89"/>
      <c r="BH446" s="9"/>
      <c r="BJ446" s="40">
        <f t="shared" si="184"/>
        <v>0</v>
      </c>
      <c r="BK446" s="40">
        <f t="shared" si="185"/>
        <v>1</v>
      </c>
      <c r="BL446" s="40">
        <f t="shared" si="186"/>
        <v>0</v>
      </c>
      <c r="BM446" s="40">
        <f t="shared" si="187"/>
        <v>0</v>
      </c>
      <c r="BN446" s="40">
        <f t="shared" si="188"/>
        <v>0</v>
      </c>
    </row>
    <row r="447" spans="1:66" x14ac:dyDescent="0.25">
      <c r="A447" s="379"/>
      <c r="B447" s="936"/>
      <c r="C447" s="272"/>
      <c r="D447" s="868"/>
      <c r="E447" s="873" t="str">
        <f t="shared" si="179"/>
        <v xml:space="preserve"> </v>
      </c>
      <c r="F447" s="130">
        <f t="shared" si="162"/>
        <v>0</v>
      </c>
      <c r="G447" s="128">
        <f t="shared" si="163"/>
        <v>435</v>
      </c>
      <c r="H447" s="127"/>
      <c r="I447" s="321"/>
      <c r="J447" s="97"/>
      <c r="K447" s="323"/>
      <c r="L447" s="322"/>
      <c r="M447" s="50"/>
      <c r="N447" s="87"/>
      <c r="O447" s="324"/>
      <c r="P447" s="98"/>
      <c r="Q447" s="98"/>
      <c r="R447" s="114"/>
      <c r="S447" s="753"/>
      <c r="T447" s="98"/>
      <c r="U447" s="98"/>
      <c r="V447" s="98"/>
      <c r="W447" s="99"/>
      <c r="X447" s="97"/>
      <c r="Y447" s="87"/>
      <c r="Z447" s="100"/>
      <c r="AA447" s="106">
        <f t="shared" si="167"/>
        <v>435</v>
      </c>
      <c r="AB447" s="549">
        <f t="shared" si="180"/>
        <v>0</v>
      </c>
      <c r="AC447" s="544">
        <f t="shared" si="168"/>
        <v>0</v>
      </c>
      <c r="AD447" s="174">
        <f t="shared" si="164"/>
        <v>0</v>
      </c>
      <c r="AE447" s="8"/>
      <c r="AF447" s="885" t="str">
        <f t="shared" si="169"/>
        <v xml:space="preserve"> </v>
      </c>
      <c r="AG447" s="40">
        <f t="shared" si="170"/>
        <v>0</v>
      </c>
      <c r="AH447" s="40">
        <f t="shared" si="171"/>
        <v>0</v>
      </c>
      <c r="AR447" s="40">
        <f t="shared" si="172"/>
        <v>0</v>
      </c>
      <c r="AS447" s="40">
        <f t="shared" si="173"/>
        <v>0</v>
      </c>
      <c r="AT447" s="40">
        <f t="shared" si="174"/>
        <v>0</v>
      </c>
      <c r="AU447" s="40">
        <f t="shared" si="175"/>
        <v>0</v>
      </c>
      <c r="AX447" s="279">
        <f t="shared" si="176"/>
        <v>0</v>
      </c>
      <c r="AY447" s="279">
        <f t="shared" si="177"/>
        <v>0</v>
      </c>
      <c r="AZ447" s="40">
        <f t="shared" si="165"/>
        <v>0</v>
      </c>
      <c r="BB447" s="40">
        <f t="shared" si="181"/>
        <v>0</v>
      </c>
      <c r="BC447" s="397">
        <f t="shared" si="182"/>
        <v>0</v>
      </c>
      <c r="BD447" s="105">
        <f t="shared" si="178"/>
        <v>0</v>
      </c>
      <c r="BE447" s="105">
        <f t="shared" si="183"/>
        <v>0</v>
      </c>
      <c r="BF447" s="742">
        <f t="shared" si="166"/>
        <v>0</v>
      </c>
      <c r="BG447" s="89"/>
      <c r="BH447" s="9"/>
      <c r="BJ447" s="40">
        <f t="shared" si="184"/>
        <v>0</v>
      </c>
      <c r="BK447" s="40">
        <f t="shared" si="185"/>
        <v>1</v>
      </c>
      <c r="BL447" s="40">
        <f t="shared" si="186"/>
        <v>0</v>
      </c>
      <c r="BM447" s="40">
        <f t="shared" si="187"/>
        <v>0</v>
      </c>
      <c r="BN447" s="40">
        <f t="shared" si="188"/>
        <v>0</v>
      </c>
    </row>
    <row r="448" spans="1:66" x14ac:dyDescent="0.25">
      <c r="A448" s="379"/>
      <c r="B448" s="936"/>
      <c r="C448" s="272"/>
      <c r="D448" s="868"/>
      <c r="E448" s="873" t="str">
        <f t="shared" si="179"/>
        <v xml:space="preserve"> </v>
      </c>
      <c r="F448" s="130">
        <f t="shared" si="162"/>
        <v>0</v>
      </c>
      <c r="G448" s="128">
        <f t="shared" si="163"/>
        <v>436</v>
      </c>
      <c r="H448" s="127"/>
      <c r="I448" s="321"/>
      <c r="J448" s="97"/>
      <c r="K448" s="323"/>
      <c r="L448" s="322"/>
      <c r="M448" s="50"/>
      <c r="N448" s="87"/>
      <c r="O448" s="324"/>
      <c r="P448" s="98"/>
      <c r="Q448" s="98"/>
      <c r="R448" s="114"/>
      <c r="S448" s="753"/>
      <c r="T448" s="98"/>
      <c r="U448" s="98"/>
      <c r="V448" s="98"/>
      <c r="W448" s="99"/>
      <c r="X448" s="97"/>
      <c r="Y448" s="87"/>
      <c r="Z448" s="100"/>
      <c r="AA448" s="106">
        <f t="shared" si="167"/>
        <v>436</v>
      </c>
      <c r="AB448" s="549">
        <f t="shared" si="180"/>
        <v>0</v>
      </c>
      <c r="AC448" s="544">
        <f t="shared" si="168"/>
        <v>0</v>
      </c>
      <c r="AD448" s="174">
        <f t="shared" si="164"/>
        <v>0</v>
      </c>
      <c r="AE448" s="8"/>
      <c r="AF448" s="885" t="str">
        <f t="shared" si="169"/>
        <v xml:space="preserve"> </v>
      </c>
      <c r="AG448" s="40">
        <f t="shared" si="170"/>
        <v>0</v>
      </c>
      <c r="AH448" s="40">
        <f t="shared" si="171"/>
        <v>0</v>
      </c>
      <c r="AR448" s="40">
        <f t="shared" si="172"/>
        <v>0</v>
      </c>
      <c r="AS448" s="40">
        <f t="shared" si="173"/>
        <v>0</v>
      </c>
      <c r="AT448" s="40">
        <f t="shared" si="174"/>
        <v>0</v>
      </c>
      <c r="AU448" s="40">
        <f t="shared" si="175"/>
        <v>0</v>
      </c>
      <c r="AX448" s="279">
        <f t="shared" si="176"/>
        <v>0</v>
      </c>
      <c r="AY448" s="279">
        <f t="shared" si="177"/>
        <v>0</v>
      </c>
      <c r="AZ448" s="40">
        <f t="shared" si="165"/>
        <v>0</v>
      </c>
      <c r="BB448" s="40">
        <f t="shared" si="181"/>
        <v>0</v>
      </c>
      <c r="BC448" s="397">
        <f t="shared" si="182"/>
        <v>0</v>
      </c>
      <c r="BD448" s="105">
        <f t="shared" si="178"/>
        <v>0</v>
      </c>
      <c r="BE448" s="105">
        <f t="shared" si="183"/>
        <v>0</v>
      </c>
      <c r="BF448" s="742">
        <f t="shared" si="166"/>
        <v>0</v>
      </c>
      <c r="BG448" s="89"/>
      <c r="BH448" s="9"/>
      <c r="BJ448" s="40">
        <f t="shared" si="184"/>
        <v>0</v>
      </c>
      <c r="BK448" s="40">
        <f t="shared" si="185"/>
        <v>1</v>
      </c>
      <c r="BL448" s="40">
        <f t="shared" si="186"/>
        <v>0</v>
      </c>
      <c r="BM448" s="40">
        <f t="shared" si="187"/>
        <v>0</v>
      </c>
      <c r="BN448" s="40">
        <f t="shared" si="188"/>
        <v>0</v>
      </c>
    </row>
    <row r="449" spans="1:66" x14ac:dyDescent="0.25">
      <c r="A449" s="379"/>
      <c r="B449" s="936"/>
      <c r="C449" s="272"/>
      <c r="D449" s="868"/>
      <c r="E449" s="873" t="str">
        <f t="shared" si="179"/>
        <v xml:space="preserve"> </v>
      </c>
      <c r="F449" s="130">
        <f t="shared" si="162"/>
        <v>0</v>
      </c>
      <c r="G449" s="128">
        <f t="shared" si="163"/>
        <v>437</v>
      </c>
      <c r="H449" s="127"/>
      <c r="I449" s="321"/>
      <c r="J449" s="97"/>
      <c r="K449" s="323"/>
      <c r="L449" s="322"/>
      <c r="M449" s="50"/>
      <c r="N449" s="87"/>
      <c r="O449" s="324"/>
      <c r="P449" s="98"/>
      <c r="Q449" s="98"/>
      <c r="R449" s="114"/>
      <c r="S449" s="753"/>
      <c r="T449" s="98"/>
      <c r="U449" s="98"/>
      <c r="V449" s="98"/>
      <c r="W449" s="99"/>
      <c r="X449" s="97"/>
      <c r="Y449" s="87"/>
      <c r="Z449" s="100"/>
      <c r="AA449" s="106">
        <f t="shared" si="167"/>
        <v>437</v>
      </c>
      <c r="AB449" s="549">
        <f t="shared" si="180"/>
        <v>0</v>
      </c>
      <c r="AC449" s="544">
        <f t="shared" si="168"/>
        <v>0</v>
      </c>
      <c r="AD449" s="174">
        <f t="shared" si="164"/>
        <v>0</v>
      </c>
      <c r="AE449" s="8"/>
      <c r="AF449" s="885" t="str">
        <f t="shared" si="169"/>
        <v xml:space="preserve"> </v>
      </c>
      <c r="AG449" s="40">
        <f t="shared" si="170"/>
        <v>0</v>
      </c>
      <c r="AH449" s="40">
        <f t="shared" si="171"/>
        <v>0</v>
      </c>
      <c r="AR449" s="40">
        <f t="shared" si="172"/>
        <v>0</v>
      </c>
      <c r="AS449" s="40">
        <f t="shared" si="173"/>
        <v>0</v>
      </c>
      <c r="AT449" s="40">
        <f t="shared" si="174"/>
        <v>0</v>
      </c>
      <c r="AU449" s="40">
        <f t="shared" si="175"/>
        <v>0</v>
      </c>
      <c r="AX449" s="279">
        <f t="shared" si="176"/>
        <v>0</v>
      </c>
      <c r="AY449" s="279">
        <f t="shared" si="177"/>
        <v>0</v>
      </c>
      <c r="AZ449" s="40">
        <f t="shared" si="165"/>
        <v>0</v>
      </c>
      <c r="BB449" s="40">
        <f t="shared" si="181"/>
        <v>0</v>
      </c>
      <c r="BC449" s="397">
        <f t="shared" si="182"/>
        <v>0</v>
      </c>
      <c r="BD449" s="105">
        <f t="shared" si="178"/>
        <v>0</v>
      </c>
      <c r="BE449" s="105">
        <f t="shared" si="183"/>
        <v>0</v>
      </c>
      <c r="BF449" s="742">
        <f t="shared" si="166"/>
        <v>0</v>
      </c>
      <c r="BG449" s="89"/>
      <c r="BH449" s="9"/>
      <c r="BJ449" s="40">
        <f t="shared" si="184"/>
        <v>0</v>
      </c>
      <c r="BK449" s="40">
        <f t="shared" si="185"/>
        <v>1</v>
      </c>
      <c r="BL449" s="40">
        <f t="shared" si="186"/>
        <v>0</v>
      </c>
      <c r="BM449" s="40">
        <f t="shared" si="187"/>
        <v>0</v>
      </c>
      <c r="BN449" s="40">
        <f t="shared" si="188"/>
        <v>0</v>
      </c>
    </row>
    <row r="450" spans="1:66" x14ac:dyDescent="0.25">
      <c r="A450" s="379"/>
      <c r="B450" s="936"/>
      <c r="C450" s="272"/>
      <c r="D450" s="868"/>
      <c r="E450" s="873" t="str">
        <f t="shared" si="179"/>
        <v xml:space="preserve"> </v>
      </c>
      <c r="F450" s="130">
        <f t="shared" si="162"/>
        <v>0</v>
      </c>
      <c r="G450" s="128">
        <f t="shared" si="163"/>
        <v>438</v>
      </c>
      <c r="H450" s="127"/>
      <c r="I450" s="321"/>
      <c r="J450" s="97"/>
      <c r="K450" s="323"/>
      <c r="L450" s="322"/>
      <c r="M450" s="50"/>
      <c r="N450" s="87"/>
      <c r="O450" s="324"/>
      <c r="P450" s="98"/>
      <c r="Q450" s="98"/>
      <c r="R450" s="114"/>
      <c r="S450" s="753"/>
      <c r="T450" s="98"/>
      <c r="U450" s="98"/>
      <c r="V450" s="98"/>
      <c r="W450" s="99"/>
      <c r="X450" s="97"/>
      <c r="Y450" s="87"/>
      <c r="Z450" s="100"/>
      <c r="AA450" s="106">
        <f t="shared" si="167"/>
        <v>438</v>
      </c>
      <c r="AB450" s="549">
        <f t="shared" si="180"/>
        <v>0</v>
      </c>
      <c r="AC450" s="544">
        <f t="shared" si="168"/>
        <v>0</v>
      </c>
      <c r="AD450" s="174">
        <f t="shared" si="164"/>
        <v>0</v>
      </c>
      <c r="AE450" s="8"/>
      <c r="AF450" s="885" t="str">
        <f t="shared" si="169"/>
        <v xml:space="preserve"> </v>
      </c>
      <c r="AG450" s="40">
        <f t="shared" si="170"/>
        <v>0</v>
      </c>
      <c r="AH450" s="40">
        <f t="shared" si="171"/>
        <v>0</v>
      </c>
      <c r="AR450" s="40">
        <f t="shared" si="172"/>
        <v>0</v>
      </c>
      <c r="AS450" s="40">
        <f t="shared" si="173"/>
        <v>0</v>
      </c>
      <c r="AT450" s="40">
        <f t="shared" si="174"/>
        <v>0</v>
      </c>
      <c r="AU450" s="40">
        <f t="shared" si="175"/>
        <v>0</v>
      </c>
      <c r="AX450" s="279">
        <f t="shared" si="176"/>
        <v>0</v>
      </c>
      <c r="AY450" s="279">
        <f t="shared" si="177"/>
        <v>0</v>
      </c>
      <c r="AZ450" s="40">
        <f t="shared" si="165"/>
        <v>0</v>
      </c>
      <c r="BB450" s="40">
        <f t="shared" si="181"/>
        <v>0</v>
      </c>
      <c r="BC450" s="397">
        <f t="shared" si="182"/>
        <v>0</v>
      </c>
      <c r="BD450" s="105">
        <f t="shared" si="178"/>
        <v>0</v>
      </c>
      <c r="BE450" s="105">
        <f t="shared" si="183"/>
        <v>0</v>
      </c>
      <c r="BF450" s="742">
        <f t="shared" si="166"/>
        <v>0</v>
      </c>
      <c r="BG450" s="89"/>
      <c r="BH450" s="9"/>
      <c r="BJ450" s="40">
        <f t="shared" si="184"/>
        <v>0</v>
      </c>
      <c r="BK450" s="40">
        <f t="shared" si="185"/>
        <v>1</v>
      </c>
      <c r="BL450" s="40">
        <f t="shared" si="186"/>
        <v>0</v>
      </c>
      <c r="BM450" s="40">
        <f t="shared" si="187"/>
        <v>0</v>
      </c>
      <c r="BN450" s="40">
        <f t="shared" si="188"/>
        <v>0</v>
      </c>
    </row>
    <row r="451" spans="1:66" x14ac:dyDescent="0.25">
      <c r="A451" s="379"/>
      <c r="B451" s="936"/>
      <c r="C451" s="272"/>
      <c r="D451" s="868"/>
      <c r="E451" s="873" t="str">
        <f t="shared" si="179"/>
        <v xml:space="preserve"> </v>
      </c>
      <c r="F451" s="130">
        <f t="shared" si="162"/>
        <v>0</v>
      </c>
      <c r="G451" s="128">
        <f t="shared" si="163"/>
        <v>439</v>
      </c>
      <c r="H451" s="127"/>
      <c r="I451" s="321"/>
      <c r="J451" s="97"/>
      <c r="K451" s="323"/>
      <c r="L451" s="322"/>
      <c r="M451" s="50"/>
      <c r="N451" s="87"/>
      <c r="O451" s="324"/>
      <c r="P451" s="98"/>
      <c r="Q451" s="98"/>
      <c r="R451" s="114"/>
      <c r="S451" s="753"/>
      <c r="T451" s="98"/>
      <c r="U451" s="98"/>
      <c r="V451" s="98"/>
      <c r="W451" s="99"/>
      <c r="X451" s="97"/>
      <c r="Y451" s="87"/>
      <c r="Z451" s="100"/>
      <c r="AA451" s="106">
        <f t="shared" si="167"/>
        <v>439</v>
      </c>
      <c r="AB451" s="549">
        <f t="shared" si="180"/>
        <v>0</v>
      </c>
      <c r="AC451" s="544">
        <f t="shared" si="168"/>
        <v>0</v>
      </c>
      <c r="AD451" s="174">
        <f t="shared" si="164"/>
        <v>0</v>
      </c>
      <c r="AE451" s="8"/>
      <c r="AF451" s="885" t="str">
        <f t="shared" si="169"/>
        <v xml:space="preserve"> </v>
      </c>
      <c r="AG451" s="40">
        <f t="shared" si="170"/>
        <v>0</v>
      </c>
      <c r="AH451" s="40">
        <f t="shared" si="171"/>
        <v>0</v>
      </c>
      <c r="AR451" s="40">
        <f t="shared" si="172"/>
        <v>0</v>
      </c>
      <c r="AS451" s="40">
        <f t="shared" si="173"/>
        <v>0</v>
      </c>
      <c r="AT451" s="40">
        <f t="shared" si="174"/>
        <v>0</v>
      </c>
      <c r="AU451" s="40">
        <f t="shared" si="175"/>
        <v>0</v>
      </c>
      <c r="AX451" s="279">
        <f t="shared" si="176"/>
        <v>0</v>
      </c>
      <c r="AY451" s="279">
        <f t="shared" si="177"/>
        <v>0</v>
      </c>
      <c r="AZ451" s="40">
        <f t="shared" si="165"/>
        <v>0</v>
      </c>
      <c r="BB451" s="40">
        <f t="shared" si="181"/>
        <v>0</v>
      </c>
      <c r="BC451" s="397">
        <f t="shared" si="182"/>
        <v>0</v>
      </c>
      <c r="BD451" s="105">
        <f t="shared" si="178"/>
        <v>0</v>
      </c>
      <c r="BE451" s="105">
        <f t="shared" si="183"/>
        <v>0</v>
      </c>
      <c r="BF451" s="742">
        <f t="shared" si="166"/>
        <v>0</v>
      </c>
      <c r="BG451" s="89"/>
      <c r="BH451" s="9"/>
      <c r="BJ451" s="40">
        <f t="shared" si="184"/>
        <v>0</v>
      </c>
      <c r="BK451" s="40">
        <f t="shared" si="185"/>
        <v>1</v>
      </c>
      <c r="BL451" s="40">
        <f t="shared" si="186"/>
        <v>0</v>
      </c>
      <c r="BM451" s="40">
        <f t="shared" si="187"/>
        <v>0</v>
      </c>
      <c r="BN451" s="40">
        <f t="shared" si="188"/>
        <v>0</v>
      </c>
    </row>
    <row r="452" spans="1:66" x14ac:dyDescent="0.25">
      <c r="A452" s="379"/>
      <c r="B452" s="936"/>
      <c r="C452" s="272"/>
      <c r="D452" s="868"/>
      <c r="E452" s="873" t="str">
        <f t="shared" si="179"/>
        <v xml:space="preserve"> </v>
      </c>
      <c r="F452" s="130">
        <f t="shared" si="162"/>
        <v>0</v>
      </c>
      <c r="G452" s="128">
        <f t="shared" si="163"/>
        <v>440</v>
      </c>
      <c r="H452" s="127"/>
      <c r="I452" s="321"/>
      <c r="J452" s="97"/>
      <c r="K452" s="323"/>
      <c r="L452" s="322"/>
      <c r="M452" s="50"/>
      <c r="N452" s="87"/>
      <c r="O452" s="324"/>
      <c r="P452" s="98"/>
      <c r="Q452" s="98"/>
      <c r="R452" s="114"/>
      <c r="S452" s="753"/>
      <c r="T452" s="98"/>
      <c r="U452" s="98"/>
      <c r="V452" s="98"/>
      <c r="W452" s="99"/>
      <c r="X452" s="97"/>
      <c r="Y452" s="87"/>
      <c r="Z452" s="100"/>
      <c r="AA452" s="106">
        <f t="shared" si="167"/>
        <v>440</v>
      </c>
      <c r="AB452" s="549">
        <f t="shared" si="180"/>
        <v>0</v>
      </c>
      <c r="AC452" s="544">
        <f t="shared" si="168"/>
        <v>0</v>
      </c>
      <c r="AD452" s="174">
        <f t="shared" si="164"/>
        <v>0</v>
      </c>
      <c r="AE452" s="8"/>
      <c r="AF452" s="885" t="str">
        <f t="shared" si="169"/>
        <v xml:space="preserve"> </v>
      </c>
      <c r="AG452" s="40">
        <f t="shared" si="170"/>
        <v>0</v>
      </c>
      <c r="AH452" s="40">
        <f t="shared" si="171"/>
        <v>0</v>
      </c>
      <c r="AR452" s="40">
        <f t="shared" si="172"/>
        <v>0</v>
      </c>
      <c r="AS452" s="40">
        <f t="shared" si="173"/>
        <v>0</v>
      </c>
      <c r="AT452" s="40">
        <f t="shared" si="174"/>
        <v>0</v>
      </c>
      <c r="AU452" s="40">
        <f t="shared" si="175"/>
        <v>0</v>
      </c>
      <c r="AX452" s="279">
        <f t="shared" si="176"/>
        <v>0</v>
      </c>
      <c r="AY452" s="279">
        <f t="shared" si="177"/>
        <v>0</v>
      </c>
      <c r="AZ452" s="40">
        <f t="shared" si="165"/>
        <v>0</v>
      </c>
      <c r="BB452" s="40">
        <f t="shared" si="181"/>
        <v>0</v>
      </c>
      <c r="BC452" s="397">
        <f t="shared" si="182"/>
        <v>0</v>
      </c>
      <c r="BD452" s="105">
        <f t="shared" si="178"/>
        <v>0</v>
      </c>
      <c r="BE452" s="105">
        <f t="shared" si="183"/>
        <v>0</v>
      </c>
      <c r="BF452" s="742">
        <f t="shared" si="166"/>
        <v>0</v>
      </c>
      <c r="BG452" s="89"/>
      <c r="BH452" s="9"/>
      <c r="BJ452" s="40">
        <f t="shared" si="184"/>
        <v>0</v>
      </c>
      <c r="BK452" s="40">
        <f t="shared" si="185"/>
        <v>1</v>
      </c>
      <c r="BL452" s="40">
        <f t="shared" si="186"/>
        <v>0</v>
      </c>
      <c r="BM452" s="40">
        <f t="shared" si="187"/>
        <v>0</v>
      </c>
      <c r="BN452" s="40">
        <f t="shared" si="188"/>
        <v>0</v>
      </c>
    </row>
    <row r="453" spans="1:66" x14ac:dyDescent="0.25">
      <c r="A453" s="379"/>
      <c r="B453" s="936"/>
      <c r="C453" s="272"/>
      <c r="D453" s="868"/>
      <c r="E453" s="873" t="str">
        <f t="shared" si="179"/>
        <v xml:space="preserve"> </v>
      </c>
      <c r="F453" s="130">
        <f t="shared" si="162"/>
        <v>0</v>
      </c>
      <c r="G453" s="128">
        <f t="shared" si="163"/>
        <v>441</v>
      </c>
      <c r="H453" s="127"/>
      <c r="I453" s="321"/>
      <c r="J453" s="97"/>
      <c r="K453" s="323"/>
      <c r="L453" s="322"/>
      <c r="M453" s="50"/>
      <c r="N453" s="87"/>
      <c r="O453" s="324"/>
      <c r="P453" s="98"/>
      <c r="Q453" s="98"/>
      <c r="R453" s="114"/>
      <c r="S453" s="753"/>
      <c r="T453" s="98"/>
      <c r="U453" s="98"/>
      <c r="V453" s="98"/>
      <c r="W453" s="99"/>
      <c r="X453" s="97"/>
      <c r="Y453" s="87"/>
      <c r="Z453" s="100"/>
      <c r="AA453" s="106">
        <f t="shared" si="167"/>
        <v>441</v>
      </c>
      <c r="AB453" s="549">
        <f t="shared" si="180"/>
        <v>0</v>
      </c>
      <c r="AC453" s="544">
        <f t="shared" si="168"/>
        <v>0</v>
      </c>
      <c r="AD453" s="174">
        <f t="shared" si="164"/>
        <v>0</v>
      </c>
      <c r="AE453" s="8"/>
      <c r="AF453" s="885" t="str">
        <f t="shared" si="169"/>
        <v xml:space="preserve"> </v>
      </c>
      <c r="AG453" s="40">
        <f t="shared" si="170"/>
        <v>0</v>
      </c>
      <c r="AH453" s="40">
        <f t="shared" si="171"/>
        <v>0</v>
      </c>
      <c r="AR453" s="40">
        <f t="shared" si="172"/>
        <v>0</v>
      </c>
      <c r="AS453" s="40">
        <f t="shared" si="173"/>
        <v>0</v>
      </c>
      <c r="AT453" s="40">
        <f t="shared" si="174"/>
        <v>0</v>
      </c>
      <c r="AU453" s="40">
        <f t="shared" si="175"/>
        <v>0</v>
      </c>
      <c r="AX453" s="279">
        <f t="shared" si="176"/>
        <v>0</v>
      </c>
      <c r="AY453" s="279">
        <f t="shared" si="177"/>
        <v>0</v>
      </c>
      <c r="AZ453" s="40">
        <f t="shared" si="165"/>
        <v>0</v>
      </c>
      <c r="BB453" s="40">
        <f t="shared" si="181"/>
        <v>0</v>
      </c>
      <c r="BC453" s="397">
        <f t="shared" si="182"/>
        <v>0</v>
      </c>
      <c r="BD453" s="105">
        <f t="shared" si="178"/>
        <v>0</v>
      </c>
      <c r="BE453" s="105">
        <f t="shared" si="183"/>
        <v>0</v>
      </c>
      <c r="BF453" s="742">
        <f t="shared" si="166"/>
        <v>0</v>
      </c>
      <c r="BG453" s="89"/>
      <c r="BH453" s="9"/>
      <c r="BJ453" s="40">
        <f t="shared" si="184"/>
        <v>0</v>
      </c>
      <c r="BK453" s="40">
        <f t="shared" si="185"/>
        <v>1</v>
      </c>
      <c r="BL453" s="40">
        <f t="shared" si="186"/>
        <v>0</v>
      </c>
      <c r="BM453" s="40">
        <f t="shared" si="187"/>
        <v>0</v>
      </c>
      <c r="BN453" s="40">
        <f t="shared" si="188"/>
        <v>0</v>
      </c>
    </row>
    <row r="454" spans="1:66" x14ac:dyDescent="0.25">
      <c r="A454" s="379"/>
      <c r="B454" s="936"/>
      <c r="C454" s="272"/>
      <c r="D454" s="868"/>
      <c r="E454" s="873" t="str">
        <f t="shared" si="179"/>
        <v xml:space="preserve"> </v>
      </c>
      <c r="F454" s="130">
        <f t="shared" si="162"/>
        <v>0</v>
      </c>
      <c r="G454" s="128">
        <f t="shared" si="163"/>
        <v>442</v>
      </c>
      <c r="H454" s="127"/>
      <c r="I454" s="321"/>
      <c r="J454" s="97"/>
      <c r="K454" s="323"/>
      <c r="L454" s="322"/>
      <c r="M454" s="50"/>
      <c r="N454" s="87"/>
      <c r="O454" s="324"/>
      <c r="P454" s="98"/>
      <c r="Q454" s="98"/>
      <c r="R454" s="114"/>
      <c r="S454" s="753"/>
      <c r="T454" s="98"/>
      <c r="U454" s="98"/>
      <c r="V454" s="98"/>
      <c r="W454" s="99"/>
      <c r="X454" s="97"/>
      <c r="Y454" s="87"/>
      <c r="Z454" s="100"/>
      <c r="AA454" s="106">
        <f t="shared" si="167"/>
        <v>442</v>
      </c>
      <c r="AB454" s="549">
        <f t="shared" si="180"/>
        <v>0</v>
      </c>
      <c r="AC454" s="544">
        <f t="shared" si="168"/>
        <v>0</v>
      </c>
      <c r="AD454" s="174">
        <f t="shared" si="164"/>
        <v>0</v>
      </c>
      <c r="AE454" s="8"/>
      <c r="AF454" s="885" t="str">
        <f t="shared" si="169"/>
        <v xml:space="preserve"> </v>
      </c>
      <c r="AG454" s="40">
        <f t="shared" si="170"/>
        <v>0</v>
      </c>
      <c r="AH454" s="40">
        <f t="shared" si="171"/>
        <v>0</v>
      </c>
      <c r="AR454" s="40">
        <f t="shared" si="172"/>
        <v>0</v>
      </c>
      <c r="AS454" s="40">
        <f t="shared" si="173"/>
        <v>0</v>
      </c>
      <c r="AT454" s="40">
        <f t="shared" si="174"/>
        <v>0</v>
      </c>
      <c r="AU454" s="40">
        <f t="shared" si="175"/>
        <v>0</v>
      </c>
      <c r="AX454" s="279">
        <f t="shared" si="176"/>
        <v>0</v>
      </c>
      <c r="AY454" s="279">
        <f t="shared" si="177"/>
        <v>0</v>
      </c>
      <c r="AZ454" s="40">
        <f t="shared" si="165"/>
        <v>0</v>
      </c>
      <c r="BB454" s="40">
        <f t="shared" si="181"/>
        <v>0</v>
      </c>
      <c r="BC454" s="397">
        <f t="shared" si="182"/>
        <v>0</v>
      </c>
      <c r="BD454" s="105">
        <f t="shared" si="178"/>
        <v>0</v>
      </c>
      <c r="BE454" s="105">
        <f t="shared" si="183"/>
        <v>0</v>
      </c>
      <c r="BF454" s="742">
        <f t="shared" si="166"/>
        <v>0</v>
      </c>
      <c r="BG454" s="89"/>
      <c r="BH454" s="9"/>
      <c r="BJ454" s="40">
        <f t="shared" si="184"/>
        <v>0</v>
      </c>
      <c r="BK454" s="40">
        <f t="shared" si="185"/>
        <v>1</v>
      </c>
      <c r="BL454" s="40">
        <f t="shared" si="186"/>
        <v>0</v>
      </c>
      <c r="BM454" s="40">
        <f t="shared" si="187"/>
        <v>0</v>
      </c>
      <c r="BN454" s="40">
        <f t="shared" si="188"/>
        <v>0</v>
      </c>
    </row>
    <row r="455" spans="1:66" x14ac:dyDescent="0.25">
      <c r="A455" s="379"/>
      <c r="B455" s="936"/>
      <c r="C455" s="272"/>
      <c r="D455" s="868"/>
      <c r="E455" s="873" t="str">
        <f t="shared" si="179"/>
        <v xml:space="preserve"> </v>
      </c>
      <c r="F455" s="130">
        <f t="shared" si="162"/>
        <v>0</v>
      </c>
      <c r="G455" s="128">
        <f t="shared" si="163"/>
        <v>443</v>
      </c>
      <c r="H455" s="127"/>
      <c r="I455" s="321"/>
      <c r="J455" s="97"/>
      <c r="K455" s="323"/>
      <c r="L455" s="322"/>
      <c r="M455" s="50"/>
      <c r="N455" s="87"/>
      <c r="O455" s="324"/>
      <c r="P455" s="98"/>
      <c r="Q455" s="98"/>
      <c r="R455" s="114"/>
      <c r="S455" s="753"/>
      <c r="T455" s="98"/>
      <c r="U455" s="98"/>
      <c r="V455" s="98"/>
      <c r="W455" s="99"/>
      <c r="X455" s="97"/>
      <c r="Y455" s="87"/>
      <c r="Z455" s="100"/>
      <c r="AA455" s="106">
        <f t="shared" si="167"/>
        <v>443</v>
      </c>
      <c r="AB455" s="549">
        <f t="shared" si="180"/>
        <v>0</v>
      </c>
      <c r="AC455" s="544">
        <f t="shared" si="168"/>
        <v>0</v>
      </c>
      <c r="AD455" s="174">
        <f t="shared" si="164"/>
        <v>0</v>
      </c>
      <c r="AE455" s="8"/>
      <c r="AF455" s="885" t="str">
        <f t="shared" si="169"/>
        <v xml:space="preserve"> </v>
      </c>
      <c r="AG455" s="40">
        <f t="shared" si="170"/>
        <v>0</v>
      </c>
      <c r="AH455" s="40">
        <f t="shared" si="171"/>
        <v>0</v>
      </c>
      <c r="AR455" s="40">
        <f t="shared" si="172"/>
        <v>0</v>
      </c>
      <c r="AS455" s="40">
        <f t="shared" si="173"/>
        <v>0</v>
      </c>
      <c r="AT455" s="40">
        <f t="shared" si="174"/>
        <v>0</v>
      </c>
      <c r="AU455" s="40">
        <f t="shared" si="175"/>
        <v>0</v>
      </c>
      <c r="AX455" s="279">
        <f t="shared" si="176"/>
        <v>0</v>
      </c>
      <c r="AY455" s="279">
        <f t="shared" si="177"/>
        <v>0</v>
      </c>
      <c r="AZ455" s="40">
        <f t="shared" si="165"/>
        <v>0</v>
      </c>
      <c r="BB455" s="40">
        <f t="shared" si="181"/>
        <v>0</v>
      </c>
      <c r="BC455" s="397">
        <f t="shared" si="182"/>
        <v>0</v>
      </c>
      <c r="BD455" s="105">
        <f t="shared" si="178"/>
        <v>0</v>
      </c>
      <c r="BE455" s="105">
        <f t="shared" si="183"/>
        <v>0</v>
      </c>
      <c r="BF455" s="742">
        <f t="shared" si="166"/>
        <v>0</v>
      </c>
      <c r="BG455" s="89"/>
      <c r="BH455" s="9"/>
      <c r="BJ455" s="40">
        <f t="shared" si="184"/>
        <v>0</v>
      </c>
      <c r="BK455" s="40">
        <f t="shared" si="185"/>
        <v>1</v>
      </c>
      <c r="BL455" s="40">
        <f t="shared" si="186"/>
        <v>0</v>
      </c>
      <c r="BM455" s="40">
        <f t="shared" si="187"/>
        <v>0</v>
      </c>
      <c r="BN455" s="40">
        <f t="shared" si="188"/>
        <v>0</v>
      </c>
    </row>
    <row r="456" spans="1:66" x14ac:dyDescent="0.25">
      <c r="A456" s="379"/>
      <c r="B456" s="936"/>
      <c r="C456" s="272"/>
      <c r="D456" s="868"/>
      <c r="E456" s="873" t="str">
        <f t="shared" si="179"/>
        <v xml:space="preserve"> </v>
      </c>
      <c r="F456" s="130">
        <f t="shared" si="162"/>
        <v>0</v>
      </c>
      <c r="G456" s="128">
        <f t="shared" si="163"/>
        <v>444</v>
      </c>
      <c r="H456" s="127"/>
      <c r="I456" s="321"/>
      <c r="J456" s="97"/>
      <c r="K456" s="323"/>
      <c r="L456" s="322"/>
      <c r="M456" s="50"/>
      <c r="N456" s="87"/>
      <c r="O456" s="324"/>
      <c r="P456" s="98"/>
      <c r="Q456" s="98"/>
      <c r="R456" s="114"/>
      <c r="S456" s="753"/>
      <c r="T456" s="98"/>
      <c r="U456" s="98"/>
      <c r="V456" s="98"/>
      <c r="W456" s="99"/>
      <c r="X456" s="97"/>
      <c r="Y456" s="87"/>
      <c r="Z456" s="100"/>
      <c r="AA456" s="106">
        <f t="shared" si="167"/>
        <v>444</v>
      </c>
      <c r="AB456" s="549">
        <f t="shared" si="180"/>
        <v>0</v>
      </c>
      <c r="AC456" s="544">
        <f t="shared" si="168"/>
        <v>0</v>
      </c>
      <c r="AD456" s="174">
        <f t="shared" si="164"/>
        <v>0</v>
      </c>
      <c r="AE456" s="8"/>
      <c r="AF456" s="885" t="str">
        <f t="shared" si="169"/>
        <v xml:space="preserve"> </v>
      </c>
      <c r="AG456" s="40">
        <f t="shared" si="170"/>
        <v>0</v>
      </c>
      <c r="AH456" s="40">
        <f t="shared" si="171"/>
        <v>0</v>
      </c>
      <c r="AR456" s="40">
        <f t="shared" si="172"/>
        <v>0</v>
      </c>
      <c r="AS456" s="40">
        <f t="shared" si="173"/>
        <v>0</v>
      </c>
      <c r="AT456" s="40">
        <f t="shared" si="174"/>
        <v>0</v>
      </c>
      <c r="AU456" s="40">
        <f t="shared" si="175"/>
        <v>0</v>
      </c>
      <c r="AX456" s="279">
        <f t="shared" si="176"/>
        <v>0</v>
      </c>
      <c r="AY456" s="279">
        <f t="shared" si="177"/>
        <v>0</v>
      </c>
      <c r="AZ456" s="40">
        <f t="shared" si="165"/>
        <v>0</v>
      </c>
      <c r="BB456" s="40">
        <f t="shared" si="181"/>
        <v>0</v>
      </c>
      <c r="BC456" s="397">
        <f t="shared" si="182"/>
        <v>0</v>
      </c>
      <c r="BD456" s="105">
        <f t="shared" si="178"/>
        <v>0</v>
      </c>
      <c r="BE456" s="105">
        <f t="shared" si="183"/>
        <v>0</v>
      </c>
      <c r="BF456" s="742">
        <f t="shared" si="166"/>
        <v>0</v>
      </c>
      <c r="BG456" s="89"/>
      <c r="BH456" s="9"/>
      <c r="BJ456" s="40">
        <f t="shared" si="184"/>
        <v>0</v>
      </c>
      <c r="BK456" s="40">
        <f t="shared" si="185"/>
        <v>1</v>
      </c>
      <c r="BL456" s="40">
        <f t="shared" si="186"/>
        <v>0</v>
      </c>
      <c r="BM456" s="40">
        <f t="shared" si="187"/>
        <v>0</v>
      </c>
      <c r="BN456" s="40">
        <f t="shared" si="188"/>
        <v>0</v>
      </c>
    </row>
    <row r="457" spans="1:66" x14ac:dyDescent="0.25">
      <c r="A457" s="379"/>
      <c r="B457" s="936"/>
      <c r="C457" s="272"/>
      <c r="D457" s="868"/>
      <c r="E457" s="873" t="str">
        <f t="shared" si="179"/>
        <v xml:space="preserve"> </v>
      </c>
      <c r="F457" s="130">
        <f t="shared" si="162"/>
        <v>0</v>
      </c>
      <c r="G457" s="128">
        <f t="shared" si="163"/>
        <v>445</v>
      </c>
      <c r="H457" s="127"/>
      <c r="I457" s="321"/>
      <c r="J457" s="97"/>
      <c r="K457" s="323"/>
      <c r="L457" s="322"/>
      <c r="M457" s="50"/>
      <c r="N457" s="87"/>
      <c r="O457" s="324"/>
      <c r="P457" s="98"/>
      <c r="Q457" s="98"/>
      <c r="R457" s="114"/>
      <c r="S457" s="753"/>
      <c r="T457" s="98"/>
      <c r="U457" s="98"/>
      <c r="V457" s="98"/>
      <c r="W457" s="99"/>
      <c r="X457" s="97"/>
      <c r="Y457" s="87"/>
      <c r="Z457" s="100"/>
      <c r="AA457" s="106">
        <f t="shared" si="167"/>
        <v>445</v>
      </c>
      <c r="AB457" s="549">
        <f t="shared" si="180"/>
        <v>0</v>
      </c>
      <c r="AC457" s="544">
        <f t="shared" si="168"/>
        <v>0</v>
      </c>
      <c r="AD457" s="174">
        <f t="shared" si="164"/>
        <v>0</v>
      </c>
      <c r="AE457" s="8"/>
      <c r="AF457" s="885" t="str">
        <f t="shared" si="169"/>
        <v xml:space="preserve"> </v>
      </c>
      <c r="AG457" s="40">
        <f t="shared" si="170"/>
        <v>0</v>
      </c>
      <c r="AH457" s="40">
        <f t="shared" si="171"/>
        <v>0</v>
      </c>
      <c r="AR457" s="40">
        <f t="shared" si="172"/>
        <v>0</v>
      </c>
      <c r="AS457" s="40">
        <f t="shared" si="173"/>
        <v>0</v>
      </c>
      <c r="AT457" s="40">
        <f t="shared" si="174"/>
        <v>0</v>
      </c>
      <c r="AU457" s="40">
        <f t="shared" si="175"/>
        <v>0</v>
      </c>
      <c r="AX457" s="279">
        <f t="shared" si="176"/>
        <v>0</v>
      </c>
      <c r="AY457" s="279">
        <f t="shared" si="177"/>
        <v>0</v>
      </c>
      <c r="AZ457" s="40">
        <f t="shared" si="165"/>
        <v>0</v>
      </c>
      <c r="BB457" s="40">
        <f t="shared" si="181"/>
        <v>0</v>
      </c>
      <c r="BC457" s="397">
        <f t="shared" si="182"/>
        <v>0</v>
      </c>
      <c r="BD457" s="105">
        <f t="shared" si="178"/>
        <v>0</v>
      </c>
      <c r="BE457" s="105">
        <f t="shared" si="183"/>
        <v>0</v>
      </c>
      <c r="BF457" s="742">
        <f t="shared" si="166"/>
        <v>0</v>
      </c>
      <c r="BG457" s="89"/>
      <c r="BH457" s="9"/>
      <c r="BJ457" s="40">
        <f t="shared" si="184"/>
        <v>0</v>
      </c>
      <c r="BK457" s="40">
        <f t="shared" si="185"/>
        <v>1</v>
      </c>
      <c r="BL457" s="40">
        <f t="shared" si="186"/>
        <v>0</v>
      </c>
      <c r="BM457" s="40">
        <f t="shared" si="187"/>
        <v>0</v>
      </c>
      <c r="BN457" s="40">
        <f t="shared" si="188"/>
        <v>0</v>
      </c>
    </row>
    <row r="458" spans="1:66" x14ac:dyDescent="0.25">
      <c r="A458" s="379"/>
      <c r="B458" s="936"/>
      <c r="C458" s="272"/>
      <c r="D458" s="868"/>
      <c r="E458" s="873" t="str">
        <f t="shared" si="179"/>
        <v xml:space="preserve"> </v>
      </c>
      <c r="F458" s="130">
        <f t="shared" si="162"/>
        <v>0</v>
      </c>
      <c r="G458" s="128">
        <f t="shared" si="163"/>
        <v>446</v>
      </c>
      <c r="H458" s="127"/>
      <c r="I458" s="321"/>
      <c r="J458" s="97"/>
      <c r="K458" s="323"/>
      <c r="L458" s="322"/>
      <c r="M458" s="50"/>
      <c r="N458" s="87"/>
      <c r="O458" s="324"/>
      <c r="P458" s="98"/>
      <c r="Q458" s="98"/>
      <c r="R458" s="114"/>
      <c r="S458" s="753"/>
      <c r="T458" s="98"/>
      <c r="U458" s="98"/>
      <c r="V458" s="98"/>
      <c r="W458" s="99"/>
      <c r="X458" s="97"/>
      <c r="Y458" s="87"/>
      <c r="Z458" s="100"/>
      <c r="AA458" s="106">
        <f t="shared" si="167"/>
        <v>446</v>
      </c>
      <c r="AB458" s="549">
        <f t="shared" si="180"/>
        <v>0</v>
      </c>
      <c r="AC458" s="544">
        <f t="shared" si="168"/>
        <v>0</v>
      </c>
      <c r="AD458" s="174">
        <f t="shared" si="164"/>
        <v>0</v>
      </c>
      <c r="AE458" s="8"/>
      <c r="AF458" s="885" t="str">
        <f t="shared" si="169"/>
        <v xml:space="preserve"> </v>
      </c>
      <c r="AG458" s="40">
        <f t="shared" si="170"/>
        <v>0</v>
      </c>
      <c r="AH458" s="40">
        <f t="shared" si="171"/>
        <v>0</v>
      </c>
      <c r="AR458" s="40">
        <f t="shared" si="172"/>
        <v>0</v>
      </c>
      <c r="AS458" s="40">
        <f t="shared" si="173"/>
        <v>0</v>
      </c>
      <c r="AT458" s="40">
        <f t="shared" si="174"/>
        <v>0</v>
      </c>
      <c r="AU458" s="40">
        <f t="shared" si="175"/>
        <v>0</v>
      </c>
      <c r="AX458" s="279">
        <f t="shared" si="176"/>
        <v>0</v>
      </c>
      <c r="AY458" s="279">
        <f t="shared" si="177"/>
        <v>0</v>
      </c>
      <c r="AZ458" s="40">
        <f t="shared" si="165"/>
        <v>0</v>
      </c>
      <c r="BB458" s="40">
        <f t="shared" si="181"/>
        <v>0</v>
      </c>
      <c r="BC458" s="397">
        <f t="shared" si="182"/>
        <v>0</v>
      </c>
      <c r="BD458" s="105">
        <f t="shared" si="178"/>
        <v>0</v>
      </c>
      <c r="BE458" s="105">
        <f t="shared" si="183"/>
        <v>0</v>
      </c>
      <c r="BF458" s="742">
        <f t="shared" si="166"/>
        <v>0</v>
      </c>
      <c r="BG458" s="89"/>
      <c r="BH458" s="9"/>
      <c r="BJ458" s="40">
        <f t="shared" si="184"/>
        <v>0</v>
      </c>
      <c r="BK458" s="40">
        <f t="shared" si="185"/>
        <v>1</v>
      </c>
      <c r="BL458" s="40">
        <f t="shared" si="186"/>
        <v>0</v>
      </c>
      <c r="BM458" s="40">
        <f t="shared" si="187"/>
        <v>0</v>
      </c>
      <c r="BN458" s="40">
        <f t="shared" si="188"/>
        <v>0</v>
      </c>
    </row>
    <row r="459" spans="1:66" x14ac:dyDescent="0.25">
      <c r="A459" s="379"/>
      <c r="B459" s="936"/>
      <c r="C459" s="272"/>
      <c r="D459" s="868"/>
      <c r="E459" s="873" t="str">
        <f t="shared" si="179"/>
        <v xml:space="preserve"> </v>
      </c>
      <c r="F459" s="130">
        <f t="shared" si="162"/>
        <v>0</v>
      </c>
      <c r="G459" s="128">
        <f t="shared" si="163"/>
        <v>447</v>
      </c>
      <c r="H459" s="127"/>
      <c r="I459" s="321"/>
      <c r="J459" s="97"/>
      <c r="K459" s="323"/>
      <c r="L459" s="322"/>
      <c r="M459" s="50"/>
      <c r="N459" s="87"/>
      <c r="O459" s="324"/>
      <c r="P459" s="98"/>
      <c r="Q459" s="98"/>
      <c r="R459" s="114"/>
      <c r="S459" s="753"/>
      <c r="T459" s="98"/>
      <c r="U459" s="98"/>
      <c r="V459" s="98"/>
      <c r="W459" s="99"/>
      <c r="X459" s="97"/>
      <c r="Y459" s="87"/>
      <c r="Z459" s="100"/>
      <c r="AA459" s="106">
        <f t="shared" si="167"/>
        <v>447</v>
      </c>
      <c r="AB459" s="549">
        <f t="shared" si="180"/>
        <v>0</v>
      </c>
      <c r="AC459" s="544">
        <f t="shared" si="168"/>
        <v>0</v>
      </c>
      <c r="AD459" s="174">
        <f t="shared" si="164"/>
        <v>0</v>
      </c>
      <c r="AE459" s="8"/>
      <c r="AF459" s="885" t="str">
        <f t="shared" si="169"/>
        <v xml:space="preserve"> </v>
      </c>
      <c r="AG459" s="40">
        <f t="shared" si="170"/>
        <v>0</v>
      </c>
      <c r="AH459" s="40">
        <f t="shared" si="171"/>
        <v>0</v>
      </c>
      <c r="AR459" s="40">
        <f t="shared" si="172"/>
        <v>0</v>
      </c>
      <c r="AS459" s="40">
        <f t="shared" si="173"/>
        <v>0</v>
      </c>
      <c r="AT459" s="40">
        <f t="shared" si="174"/>
        <v>0</v>
      </c>
      <c r="AU459" s="40">
        <f t="shared" si="175"/>
        <v>0</v>
      </c>
      <c r="AX459" s="279">
        <f t="shared" si="176"/>
        <v>0</v>
      </c>
      <c r="AY459" s="279">
        <f t="shared" si="177"/>
        <v>0</v>
      </c>
      <c r="AZ459" s="40">
        <f t="shared" si="165"/>
        <v>0</v>
      </c>
      <c r="BB459" s="40">
        <f t="shared" si="181"/>
        <v>0</v>
      </c>
      <c r="BC459" s="397">
        <f t="shared" si="182"/>
        <v>0</v>
      </c>
      <c r="BD459" s="105">
        <f t="shared" si="178"/>
        <v>0</v>
      </c>
      <c r="BE459" s="105">
        <f t="shared" si="183"/>
        <v>0</v>
      </c>
      <c r="BF459" s="742">
        <f t="shared" si="166"/>
        <v>0</v>
      </c>
      <c r="BG459" s="89"/>
      <c r="BH459" s="9"/>
      <c r="BJ459" s="40">
        <f t="shared" si="184"/>
        <v>0</v>
      </c>
      <c r="BK459" s="40">
        <f t="shared" si="185"/>
        <v>1</v>
      </c>
      <c r="BL459" s="40">
        <f t="shared" si="186"/>
        <v>0</v>
      </c>
      <c r="BM459" s="40">
        <f t="shared" si="187"/>
        <v>0</v>
      </c>
      <c r="BN459" s="40">
        <f t="shared" si="188"/>
        <v>0</v>
      </c>
    </row>
    <row r="460" spans="1:66" x14ac:dyDescent="0.25">
      <c r="A460" s="379"/>
      <c r="B460" s="936"/>
      <c r="C460" s="272"/>
      <c r="D460" s="868"/>
      <c r="E460" s="873" t="str">
        <f t="shared" si="179"/>
        <v xml:space="preserve"> </v>
      </c>
      <c r="F460" s="130">
        <f t="shared" si="162"/>
        <v>0</v>
      </c>
      <c r="G460" s="128">
        <f t="shared" si="163"/>
        <v>448</v>
      </c>
      <c r="H460" s="127"/>
      <c r="I460" s="321"/>
      <c r="J460" s="97"/>
      <c r="K460" s="323"/>
      <c r="L460" s="322"/>
      <c r="M460" s="50"/>
      <c r="N460" s="87"/>
      <c r="O460" s="324"/>
      <c r="P460" s="98"/>
      <c r="Q460" s="98"/>
      <c r="R460" s="114"/>
      <c r="S460" s="753"/>
      <c r="T460" s="98"/>
      <c r="U460" s="98"/>
      <c r="V460" s="98"/>
      <c r="W460" s="99"/>
      <c r="X460" s="97"/>
      <c r="Y460" s="87"/>
      <c r="Z460" s="100"/>
      <c r="AA460" s="106">
        <f t="shared" si="167"/>
        <v>448</v>
      </c>
      <c r="AB460" s="549">
        <f t="shared" si="180"/>
        <v>0</v>
      </c>
      <c r="AC460" s="544">
        <f t="shared" si="168"/>
        <v>0</v>
      </c>
      <c r="AD460" s="174">
        <f t="shared" si="164"/>
        <v>0</v>
      </c>
      <c r="AE460" s="8"/>
      <c r="AF460" s="885" t="str">
        <f t="shared" si="169"/>
        <v xml:space="preserve"> </v>
      </c>
      <c r="AG460" s="40">
        <f t="shared" si="170"/>
        <v>0</v>
      </c>
      <c r="AH460" s="40">
        <f t="shared" si="171"/>
        <v>0</v>
      </c>
      <c r="AR460" s="40">
        <f t="shared" si="172"/>
        <v>0</v>
      </c>
      <c r="AS460" s="40">
        <f t="shared" si="173"/>
        <v>0</v>
      </c>
      <c r="AT460" s="40">
        <f t="shared" si="174"/>
        <v>0</v>
      </c>
      <c r="AU460" s="40">
        <f t="shared" si="175"/>
        <v>0</v>
      </c>
      <c r="AX460" s="279">
        <f t="shared" si="176"/>
        <v>0</v>
      </c>
      <c r="AY460" s="279">
        <f t="shared" si="177"/>
        <v>0</v>
      </c>
      <c r="AZ460" s="40">
        <f t="shared" si="165"/>
        <v>0</v>
      </c>
      <c r="BB460" s="40">
        <f t="shared" si="181"/>
        <v>0</v>
      </c>
      <c r="BC460" s="397">
        <f t="shared" si="182"/>
        <v>0</v>
      </c>
      <c r="BD460" s="105">
        <f t="shared" si="178"/>
        <v>0</v>
      </c>
      <c r="BE460" s="105">
        <f t="shared" si="183"/>
        <v>0</v>
      </c>
      <c r="BF460" s="742">
        <f t="shared" si="166"/>
        <v>0</v>
      </c>
      <c r="BG460" s="89"/>
      <c r="BH460" s="9"/>
      <c r="BJ460" s="40">
        <f t="shared" si="184"/>
        <v>0</v>
      </c>
      <c r="BK460" s="40">
        <f t="shared" si="185"/>
        <v>1</v>
      </c>
      <c r="BL460" s="40">
        <f t="shared" si="186"/>
        <v>0</v>
      </c>
      <c r="BM460" s="40">
        <f t="shared" si="187"/>
        <v>0</v>
      </c>
      <c r="BN460" s="40">
        <f t="shared" si="188"/>
        <v>0</v>
      </c>
    </row>
    <row r="461" spans="1:66" x14ac:dyDescent="0.25">
      <c r="A461" s="379"/>
      <c r="B461" s="936"/>
      <c r="C461" s="272"/>
      <c r="D461" s="868"/>
      <c r="E461" s="873" t="str">
        <f t="shared" si="179"/>
        <v xml:space="preserve"> </v>
      </c>
      <c r="F461" s="130">
        <f t="shared" ref="F461:F524" si="189">IF(ISBLANK(H461),0,VLOOKUP(TRIM(H461),AllVarieties,4,FALSE))</f>
        <v>0</v>
      </c>
      <c r="G461" s="128">
        <f t="shared" ref="G461:G524" si="190">ROW()-DPline</f>
        <v>449</v>
      </c>
      <c r="H461" s="127"/>
      <c r="I461" s="321"/>
      <c r="J461" s="97"/>
      <c r="K461" s="323"/>
      <c r="L461" s="322"/>
      <c r="M461" s="50"/>
      <c r="N461" s="87"/>
      <c r="O461" s="324"/>
      <c r="P461" s="98"/>
      <c r="Q461" s="98"/>
      <c r="R461" s="114"/>
      <c r="S461" s="753"/>
      <c r="T461" s="98"/>
      <c r="U461" s="98"/>
      <c r="V461" s="98"/>
      <c r="W461" s="99"/>
      <c r="X461" s="97"/>
      <c r="Y461" s="87"/>
      <c r="Z461" s="100"/>
      <c r="AA461" s="106">
        <f t="shared" si="167"/>
        <v>449</v>
      </c>
      <c r="AB461" s="549">
        <f t="shared" si="180"/>
        <v>0</v>
      </c>
      <c r="AC461" s="544">
        <f t="shared" si="168"/>
        <v>0</v>
      </c>
      <c r="AD461" s="174">
        <f t="shared" ref="AD461:AD524" si="191">+AC461*PDArate</f>
        <v>0</v>
      </c>
      <c r="AE461" s="8"/>
      <c r="AF461" s="885" t="str">
        <f t="shared" si="169"/>
        <v xml:space="preserve"> </v>
      </c>
      <c r="AG461" s="40">
        <f t="shared" si="170"/>
        <v>0</v>
      </c>
      <c r="AH461" s="40">
        <f t="shared" si="171"/>
        <v>0</v>
      </c>
      <c r="AR461" s="40">
        <f t="shared" si="172"/>
        <v>0</v>
      </c>
      <c r="AS461" s="40">
        <f t="shared" si="173"/>
        <v>0</v>
      </c>
      <c r="AT461" s="40">
        <f t="shared" si="174"/>
        <v>0</v>
      </c>
      <c r="AU461" s="40">
        <f t="shared" si="175"/>
        <v>0</v>
      </c>
      <c r="AX461" s="279">
        <f t="shared" si="176"/>
        <v>0</v>
      </c>
      <c r="AY461" s="279">
        <f t="shared" si="177"/>
        <v>0</v>
      </c>
      <c r="AZ461" s="40">
        <f t="shared" ref="AZ461:AZ524" si="192">IF(J461+K461 &gt; 0, 1, 0)</f>
        <v>0</v>
      </c>
      <c r="BB461" s="40">
        <f t="shared" si="181"/>
        <v>0</v>
      </c>
      <c r="BC461" s="397">
        <f t="shared" si="182"/>
        <v>0</v>
      </c>
      <c r="BD461" s="105">
        <f t="shared" si="178"/>
        <v>0</v>
      </c>
      <c r="BE461" s="105">
        <f t="shared" si="183"/>
        <v>0</v>
      </c>
      <c r="BF461" s="742">
        <f t="shared" ref="BF461:BF524" si="193">+BE461*PDArate</f>
        <v>0</v>
      </c>
      <c r="BG461" s="89"/>
      <c r="BH461" s="9"/>
      <c r="BJ461" s="40">
        <f t="shared" si="184"/>
        <v>0</v>
      </c>
      <c r="BK461" s="40">
        <f t="shared" si="185"/>
        <v>1</v>
      </c>
      <c r="BL461" s="40">
        <f t="shared" si="186"/>
        <v>0</v>
      </c>
      <c r="BM461" s="40">
        <f t="shared" si="187"/>
        <v>0</v>
      </c>
      <c r="BN461" s="40">
        <f t="shared" si="188"/>
        <v>0</v>
      </c>
    </row>
    <row r="462" spans="1:66" x14ac:dyDescent="0.25">
      <c r="A462" s="379"/>
      <c r="B462" s="936"/>
      <c r="C462" s="272"/>
      <c r="D462" s="868"/>
      <c r="E462" s="873" t="str">
        <f t="shared" si="179"/>
        <v xml:space="preserve"> </v>
      </c>
      <c r="F462" s="130">
        <f t="shared" si="189"/>
        <v>0</v>
      </c>
      <c r="G462" s="128">
        <f t="shared" si="190"/>
        <v>450</v>
      </c>
      <c r="H462" s="127"/>
      <c r="I462" s="321"/>
      <c r="J462" s="97"/>
      <c r="K462" s="323"/>
      <c r="L462" s="322"/>
      <c r="M462" s="50"/>
      <c r="N462" s="87"/>
      <c r="O462" s="324"/>
      <c r="P462" s="98"/>
      <c r="Q462" s="98"/>
      <c r="R462" s="114"/>
      <c r="S462" s="753"/>
      <c r="T462" s="98"/>
      <c r="U462" s="98"/>
      <c r="V462" s="98"/>
      <c r="W462" s="99"/>
      <c r="X462" s="97"/>
      <c r="Y462" s="87"/>
      <c r="Z462" s="100"/>
      <c r="AA462" s="106">
        <f t="shared" ref="AA462:AA525" si="194">+G462</f>
        <v>450</v>
      </c>
      <c r="AB462" s="549">
        <f t="shared" si="180"/>
        <v>0</v>
      </c>
      <c r="AC462" s="544">
        <f t="shared" ref="AC462:AC525" si="195">+AX462+AY462</f>
        <v>0</v>
      </c>
      <c r="AD462" s="174">
        <f t="shared" si="191"/>
        <v>0</v>
      </c>
      <c r="AE462" s="8"/>
      <c r="AF462" s="885" t="str">
        <f t="shared" ref="AF462:AF525" si="196">IF(AG462+AH462=1,"Enter both columns 5 and 16.", " ")</f>
        <v xml:space="preserve"> </v>
      </c>
      <c r="AG462" s="40">
        <f t="shared" ref="AG462:AG525" si="197">IF(L462+M462+N462+O462+W462 &gt; 0, 1, 0)</f>
        <v>0</v>
      </c>
      <c r="AH462" s="40">
        <f t="shared" ref="AH462:AH525" si="198">IF(AX462 &gt; 0, 1, 0)</f>
        <v>0</v>
      </c>
      <c r="AR462" s="40">
        <f t="shared" ref="AR462:AR525" si="199">IF(ISNA(+F462), 1, 0)</f>
        <v>0</v>
      </c>
      <c r="AS462" s="40">
        <f t="shared" ref="AS462:AS525" si="200">IF(ISERR(+F462), 1, 0)</f>
        <v>0</v>
      </c>
      <c r="AT462" s="40">
        <f t="shared" ref="AT462:AT525" si="201">IF(ISERR(+AC462), 1, 0)</f>
        <v>0</v>
      </c>
      <c r="AU462" s="40">
        <f t="shared" ref="AU462:AU525" si="202">IF(ISERR(+AD462), 1, 0)</f>
        <v>0</v>
      </c>
      <c r="AX462" s="279">
        <f t="shared" ref="AX462:AX525" si="203">ROUND(L462,1)*W462</f>
        <v>0</v>
      </c>
      <c r="AY462" s="279">
        <f t="shared" ref="AY462:AY525" si="204">ROUND(X462,1)*Z462</f>
        <v>0</v>
      </c>
      <c r="AZ462" s="40">
        <f t="shared" si="192"/>
        <v>0</v>
      </c>
      <c r="BB462" s="40">
        <f t="shared" si="181"/>
        <v>0</v>
      </c>
      <c r="BC462" s="397">
        <f t="shared" si="182"/>
        <v>0</v>
      </c>
      <c r="BD462" s="105">
        <f t="shared" si="178"/>
        <v>0</v>
      </c>
      <c r="BE462" s="105">
        <f t="shared" si="183"/>
        <v>0</v>
      </c>
      <c r="BF462" s="742">
        <f t="shared" si="193"/>
        <v>0</v>
      </c>
      <c r="BG462" s="89"/>
      <c r="BH462" s="9"/>
      <c r="BJ462" s="40">
        <f t="shared" si="184"/>
        <v>0</v>
      </c>
      <c r="BK462" s="40">
        <f t="shared" si="185"/>
        <v>1</v>
      </c>
      <c r="BL462" s="40">
        <f t="shared" si="186"/>
        <v>0</v>
      </c>
      <c r="BM462" s="40">
        <f t="shared" si="187"/>
        <v>0</v>
      </c>
      <c r="BN462" s="40">
        <f t="shared" si="188"/>
        <v>0</v>
      </c>
    </row>
    <row r="463" spans="1:66" x14ac:dyDescent="0.25">
      <c r="A463" s="379"/>
      <c r="B463" s="936"/>
      <c r="C463" s="272"/>
      <c r="D463" s="868"/>
      <c r="E463" s="873" t="str">
        <f t="shared" si="179"/>
        <v xml:space="preserve"> </v>
      </c>
      <c r="F463" s="130">
        <f t="shared" si="189"/>
        <v>0</v>
      </c>
      <c r="G463" s="128">
        <f t="shared" si="190"/>
        <v>451</v>
      </c>
      <c r="H463" s="127"/>
      <c r="I463" s="321"/>
      <c r="J463" s="97"/>
      <c r="K463" s="323"/>
      <c r="L463" s="322"/>
      <c r="M463" s="50"/>
      <c r="N463" s="87"/>
      <c r="O463" s="324"/>
      <c r="P463" s="98"/>
      <c r="Q463" s="98"/>
      <c r="R463" s="114"/>
      <c r="S463" s="753"/>
      <c r="T463" s="98"/>
      <c r="U463" s="98"/>
      <c r="V463" s="98"/>
      <c r="W463" s="99"/>
      <c r="X463" s="97"/>
      <c r="Y463" s="87"/>
      <c r="Z463" s="100"/>
      <c r="AA463" s="106">
        <f t="shared" si="194"/>
        <v>451</v>
      </c>
      <c r="AB463" s="549">
        <f t="shared" si="180"/>
        <v>0</v>
      </c>
      <c r="AC463" s="544">
        <f t="shared" si="195"/>
        <v>0</v>
      </c>
      <c r="AD463" s="174">
        <f t="shared" si="191"/>
        <v>0</v>
      </c>
      <c r="AE463" s="8"/>
      <c r="AF463" s="885" t="str">
        <f t="shared" si="196"/>
        <v xml:space="preserve"> </v>
      </c>
      <c r="AG463" s="40">
        <f t="shared" si="197"/>
        <v>0</v>
      </c>
      <c r="AH463" s="40">
        <f t="shared" si="198"/>
        <v>0</v>
      </c>
      <c r="AR463" s="40">
        <f t="shared" si="199"/>
        <v>0</v>
      </c>
      <c r="AS463" s="40">
        <f t="shared" si="200"/>
        <v>0</v>
      </c>
      <c r="AT463" s="40">
        <f t="shared" si="201"/>
        <v>0</v>
      </c>
      <c r="AU463" s="40">
        <f t="shared" si="202"/>
        <v>0</v>
      </c>
      <c r="AX463" s="279">
        <f t="shared" si="203"/>
        <v>0</v>
      </c>
      <c r="AY463" s="279">
        <f t="shared" si="204"/>
        <v>0</v>
      </c>
      <c r="AZ463" s="40">
        <f t="shared" si="192"/>
        <v>0</v>
      </c>
      <c r="BB463" s="40">
        <f t="shared" si="181"/>
        <v>0</v>
      </c>
      <c r="BC463" s="397">
        <f t="shared" si="182"/>
        <v>0</v>
      </c>
      <c r="BD463" s="105">
        <f t="shared" si="178"/>
        <v>0</v>
      </c>
      <c r="BE463" s="105">
        <f t="shared" si="183"/>
        <v>0</v>
      </c>
      <c r="BF463" s="742">
        <f t="shared" si="193"/>
        <v>0</v>
      </c>
      <c r="BG463" s="89"/>
      <c r="BH463" s="9"/>
      <c r="BJ463" s="40">
        <f t="shared" si="184"/>
        <v>0</v>
      </c>
      <c r="BK463" s="40">
        <f t="shared" si="185"/>
        <v>1</v>
      </c>
      <c r="BL463" s="40">
        <f t="shared" si="186"/>
        <v>0</v>
      </c>
      <c r="BM463" s="40">
        <f t="shared" si="187"/>
        <v>0</v>
      </c>
      <c r="BN463" s="40">
        <f t="shared" si="188"/>
        <v>0</v>
      </c>
    </row>
    <row r="464" spans="1:66" x14ac:dyDescent="0.25">
      <c r="A464" s="379"/>
      <c r="B464" s="936"/>
      <c r="C464" s="272"/>
      <c r="D464" s="868"/>
      <c r="E464" s="873" t="str">
        <f t="shared" si="179"/>
        <v xml:space="preserve"> </v>
      </c>
      <c r="F464" s="130">
        <f t="shared" si="189"/>
        <v>0</v>
      </c>
      <c r="G464" s="128">
        <f t="shared" si="190"/>
        <v>452</v>
      </c>
      <c r="H464" s="127"/>
      <c r="I464" s="321"/>
      <c r="J464" s="97"/>
      <c r="K464" s="323"/>
      <c r="L464" s="322"/>
      <c r="M464" s="50"/>
      <c r="N464" s="87"/>
      <c r="O464" s="324"/>
      <c r="P464" s="98"/>
      <c r="Q464" s="98"/>
      <c r="R464" s="114"/>
      <c r="S464" s="753"/>
      <c r="T464" s="98"/>
      <c r="U464" s="98"/>
      <c r="V464" s="98"/>
      <c r="W464" s="99"/>
      <c r="X464" s="97"/>
      <c r="Y464" s="87"/>
      <c r="Z464" s="100"/>
      <c r="AA464" s="106">
        <f t="shared" si="194"/>
        <v>452</v>
      </c>
      <c r="AB464" s="549">
        <f t="shared" si="180"/>
        <v>0</v>
      </c>
      <c r="AC464" s="544">
        <f t="shared" si="195"/>
        <v>0</v>
      </c>
      <c r="AD464" s="174">
        <f t="shared" si="191"/>
        <v>0</v>
      </c>
      <c r="AE464" s="8"/>
      <c r="AF464" s="885" t="str">
        <f t="shared" si="196"/>
        <v xml:space="preserve"> </v>
      </c>
      <c r="AG464" s="40">
        <f t="shared" si="197"/>
        <v>0</v>
      </c>
      <c r="AH464" s="40">
        <f t="shared" si="198"/>
        <v>0</v>
      </c>
      <c r="AR464" s="40">
        <f t="shared" si="199"/>
        <v>0</v>
      </c>
      <c r="AS464" s="40">
        <f t="shared" si="200"/>
        <v>0</v>
      </c>
      <c r="AT464" s="40">
        <f t="shared" si="201"/>
        <v>0</v>
      </c>
      <c r="AU464" s="40">
        <f t="shared" si="202"/>
        <v>0</v>
      </c>
      <c r="AX464" s="279">
        <f t="shared" si="203"/>
        <v>0</v>
      </c>
      <c r="AY464" s="279">
        <f t="shared" si="204"/>
        <v>0</v>
      </c>
      <c r="AZ464" s="40">
        <f t="shared" si="192"/>
        <v>0</v>
      </c>
      <c r="BB464" s="40">
        <f t="shared" si="181"/>
        <v>0</v>
      </c>
      <c r="BC464" s="397">
        <f t="shared" si="182"/>
        <v>0</v>
      </c>
      <c r="BD464" s="105">
        <f t="shared" ref="BD464:BD527" si="205">IF(VALUE(I464)&lt;1,0,IF(VALUE(I464)&gt;17,0,VLOOKUP(VALUE(F464),T10Value,VALUE(I464)+1,FALSE)))</f>
        <v>0</v>
      </c>
      <c r="BE464" s="105">
        <f t="shared" si="183"/>
        <v>0</v>
      </c>
      <c r="BF464" s="742">
        <f t="shared" si="193"/>
        <v>0</v>
      </c>
      <c r="BG464" s="89"/>
      <c r="BH464" s="9"/>
      <c r="BJ464" s="40">
        <f t="shared" si="184"/>
        <v>0</v>
      </c>
      <c r="BK464" s="40">
        <f t="shared" si="185"/>
        <v>1</v>
      </c>
      <c r="BL464" s="40">
        <f t="shared" si="186"/>
        <v>0</v>
      </c>
      <c r="BM464" s="40">
        <f t="shared" si="187"/>
        <v>0</v>
      </c>
      <c r="BN464" s="40">
        <f t="shared" si="188"/>
        <v>0</v>
      </c>
    </row>
    <row r="465" spans="1:66" x14ac:dyDescent="0.25">
      <c r="A465" s="379"/>
      <c r="B465" s="936"/>
      <c r="C465" s="272"/>
      <c r="D465" s="868"/>
      <c r="E465" s="873" t="str">
        <f t="shared" ref="E465:E528" si="206">IF(+BN465+BM465&gt;0,"&lt; Error"," ")</f>
        <v xml:space="preserve"> </v>
      </c>
      <c r="F465" s="130">
        <f t="shared" si="189"/>
        <v>0</v>
      </c>
      <c r="G465" s="128">
        <f t="shared" si="190"/>
        <v>453</v>
      </c>
      <c r="H465" s="127"/>
      <c r="I465" s="321"/>
      <c r="J465" s="97"/>
      <c r="K465" s="323"/>
      <c r="L465" s="322"/>
      <c r="M465" s="50"/>
      <c r="N465" s="87"/>
      <c r="O465" s="324"/>
      <c r="P465" s="98"/>
      <c r="Q465" s="98"/>
      <c r="R465" s="114"/>
      <c r="S465" s="753"/>
      <c r="T465" s="98"/>
      <c r="U465" s="98"/>
      <c r="V465" s="98"/>
      <c r="W465" s="99"/>
      <c r="X465" s="97"/>
      <c r="Y465" s="87"/>
      <c r="Z465" s="100"/>
      <c r="AA465" s="106">
        <f t="shared" si="194"/>
        <v>453</v>
      </c>
      <c r="AB465" s="549">
        <f t="shared" ref="AB465:AB528" si="207">C465*BJ465</f>
        <v>0</v>
      </c>
      <c r="AC465" s="544">
        <f t="shared" si="195"/>
        <v>0</v>
      </c>
      <c r="AD465" s="174">
        <f t="shared" si="191"/>
        <v>0</v>
      </c>
      <c r="AE465" s="8"/>
      <c r="AF465" s="885" t="str">
        <f t="shared" si="196"/>
        <v xml:space="preserve"> </v>
      </c>
      <c r="AG465" s="40">
        <f t="shared" si="197"/>
        <v>0</v>
      </c>
      <c r="AH465" s="40">
        <f t="shared" si="198"/>
        <v>0</v>
      </c>
      <c r="AR465" s="40">
        <f t="shared" si="199"/>
        <v>0</v>
      </c>
      <c r="AS465" s="40">
        <f t="shared" si="200"/>
        <v>0</v>
      </c>
      <c r="AT465" s="40">
        <f t="shared" si="201"/>
        <v>0</v>
      </c>
      <c r="AU465" s="40">
        <f t="shared" si="202"/>
        <v>0</v>
      </c>
      <c r="AX465" s="279">
        <f t="shared" si="203"/>
        <v>0</v>
      </c>
      <c r="AY465" s="279">
        <f t="shared" si="204"/>
        <v>0</v>
      </c>
      <c r="AZ465" s="40">
        <f t="shared" si="192"/>
        <v>0</v>
      </c>
      <c r="BB465" s="40">
        <f t="shared" ref="BB465:BB528" si="208">IF(+BC465&gt;0,IF(+BE465&lt;=0,1,0),0)</f>
        <v>0</v>
      </c>
      <c r="BC465" s="397">
        <f t="shared" ref="BC465:BC528" si="209">IF(+D465=1,IF(J465&gt;0, +J465, 0),0)</f>
        <v>0</v>
      </c>
      <c r="BD465" s="105">
        <f t="shared" si="205"/>
        <v>0</v>
      </c>
      <c r="BE465" s="105">
        <f t="shared" ref="BE465:BE528" si="210">ROUND(+BC465,1)*BD465</f>
        <v>0</v>
      </c>
      <c r="BF465" s="742">
        <f t="shared" si="193"/>
        <v>0</v>
      </c>
      <c r="BG465" s="89"/>
      <c r="BH465" s="9"/>
      <c r="BJ465" s="40">
        <f t="shared" ref="BJ465:BJ528" si="211">IF(J465+L465+M465=J465,0,IF(J465-L465-0.09&gt;0,IF(J465-L465&lt;=0.1*J465,J465-L465,0),0))</f>
        <v>0</v>
      </c>
      <c r="BK465" s="40">
        <f t="shared" ref="BK465:BK528" si="212">IF(L465+M465+J465+X465&lt;=0,1,IF(L465+M465+X465&gt;0,1,0))</f>
        <v>1</v>
      </c>
      <c r="BL465" s="40">
        <f t="shared" ref="BL465:BL528" si="213">IF(+BJ465&gt;0,1,0)</f>
        <v>0</v>
      </c>
      <c r="BM465" s="40">
        <f t="shared" ref="BM465:BM528" si="214">IF(ISNUMBER(C465),IF(2*BL465-C465&lt;0,1,IF(2*BL465-C465&gt;2,1,0)),IF(ISBLANK(C465),0,1))</f>
        <v>0</v>
      </c>
      <c r="BN465" s="40">
        <f t="shared" ref="BN465:BN528" si="215">IF(ISNUMBER(D465),IF(2*AG465-D465=1,1,IF(+D465=0,0, IF(+D465=1,0,1))),IF(ISBLANK(D465),0,1))</f>
        <v>0</v>
      </c>
    </row>
    <row r="466" spans="1:66" x14ac:dyDescent="0.25">
      <c r="A466" s="379"/>
      <c r="B466" s="936"/>
      <c r="C466" s="272"/>
      <c r="D466" s="868"/>
      <c r="E466" s="873" t="str">
        <f t="shared" si="206"/>
        <v xml:space="preserve"> </v>
      </c>
      <c r="F466" s="130">
        <f t="shared" si="189"/>
        <v>0</v>
      </c>
      <c r="G466" s="128">
        <f t="shared" si="190"/>
        <v>454</v>
      </c>
      <c r="H466" s="127"/>
      <c r="I466" s="321"/>
      <c r="J466" s="97"/>
      <c r="K466" s="323"/>
      <c r="L466" s="322"/>
      <c r="M466" s="50"/>
      <c r="N466" s="87"/>
      <c r="O466" s="324"/>
      <c r="P466" s="98"/>
      <c r="Q466" s="98"/>
      <c r="R466" s="114"/>
      <c r="S466" s="753"/>
      <c r="T466" s="98"/>
      <c r="U466" s="98"/>
      <c r="V466" s="98"/>
      <c r="W466" s="99"/>
      <c r="X466" s="97"/>
      <c r="Y466" s="87"/>
      <c r="Z466" s="100"/>
      <c r="AA466" s="106">
        <f t="shared" si="194"/>
        <v>454</v>
      </c>
      <c r="AB466" s="549">
        <f t="shared" si="207"/>
        <v>0</v>
      </c>
      <c r="AC466" s="544">
        <f t="shared" si="195"/>
        <v>0</v>
      </c>
      <c r="AD466" s="174">
        <f t="shared" si="191"/>
        <v>0</v>
      </c>
      <c r="AE466" s="8"/>
      <c r="AF466" s="885" t="str">
        <f t="shared" si="196"/>
        <v xml:space="preserve"> </v>
      </c>
      <c r="AG466" s="40">
        <f t="shared" si="197"/>
        <v>0</v>
      </c>
      <c r="AH466" s="40">
        <f t="shared" si="198"/>
        <v>0</v>
      </c>
      <c r="AR466" s="40">
        <f t="shared" si="199"/>
        <v>0</v>
      </c>
      <c r="AS466" s="40">
        <f t="shared" si="200"/>
        <v>0</v>
      </c>
      <c r="AT466" s="40">
        <f t="shared" si="201"/>
        <v>0</v>
      </c>
      <c r="AU466" s="40">
        <f t="shared" si="202"/>
        <v>0</v>
      </c>
      <c r="AX466" s="279">
        <f t="shared" si="203"/>
        <v>0</v>
      </c>
      <c r="AY466" s="279">
        <f t="shared" si="204"/>
        <v>0</v>
      </c>
      <c r="AZ466" s="40">
        <f t="shared" si="192"/>
        <v>0</v>
      </c>
      <c r="BB466" s="40">
        <f t="shared" si="208"/>
        <v>0</v>
      </c>
      <c r="BC466" s="397">
        <f t="shared" si="209"/>
        <v>0</v>
      </c>
      <c r="BD466" s="105">
        <f t="shared" si="205"/>
        <v>0</v>
      </c>
      <c r="BE466" s="105">
        <f t="shared" si="210"/>
        <v>0</v>
      </c>
      <c r="BF466" s="742">
        <f t="shared" si="193"/>
        <v>0</v>
      </c>
      <c r="BG466" s="89"/>
      <c r="BH466" s="9"/>
      <c r="BJ466" s="40">
        <f t="shared" si="211"/>
        <v>0</v>
      </c>
      <c r="BK466" s="40">
        <f t="shared" si="212"/>
        <v>1</v>
      </c>
      <c r="BL466" s="40">
        <f t="shared" si="213"/>
        <v>0</v>
      </c>
      <c r="BM466" s="40">
        <f t="shared" si="214"/>
        <v>0</v>
      </c>
      <c r="BN466" s="40">
        <f t="shared" si="215"/>
        <v>0</v>
      </c>
    </row>
    <row r="467" spans="1:66" x14ac:dyDescent="0.25">
      <c r="A467" s="379"/>
      <c r="B467" s="936"/>
      <c r="C467" s="272"/>
      <c r="D467" s="868"/>
      <c r="E467" s="873" t="str">
        <f t="shared" si="206"/>
        <v xml:space="preserve"> </v>
      </c>
      <c r="F467" s="130">
        <f t="shared" si="189"/>
        <v>0</v>
      </c>
      <c r="G467" s="128">
        <f t="shared" si="190"/>
        <v>455</v>
      </c>
      <c r="H467" s="127"/>
      <c r="I467" s="321"/>
      <c r="J467" s="97"/>
      <c r="K467" s="323"/>
      <c r="L467" s="322"/>
      <c r="M467" s="50"/>
      <c r="N467" s="87"/>
      <c r="O467" s="324"/>
      <c r="P467" s="98"/>
      <c r="Q467" s="98"/>
      <c r="R467" s="114"/>
      <c r="S467" s="753"/>
      <c r="T467" s="98"/>
      <c r="U467" s="98"/>
      <c r="V467" s="98"/>
      <c r="W467" s="99"/>
      <c r="X467" s="97"/>
      <c r="Y467" s="87"/>
      <c r="Z467" s="100"/>
      <c r="AA467" s="106">
        <f t="shared" si="194"/>
        <v>455</v>
      </c>
      <c r="AB467" s="549">
        <f t="shared" si="207"/>
        <v>0</v>
      </c>
      <c r="AC467" s="544">
        <f t="shared" si="195"/>
        <v>0</v>
      </c>
      <c r="AD467" s="174">
        <f t="shared" si="191"/>
        <v>0</v>
      </c>
      <c r="AE467" s="8"/>
      <c r="AF467" s="885" t="str">
        <f t="shared" si="196"/>
        <v xml:space="preserve"> </v>
      </c>
      <c r="AG467" s="40">
        <f t="shared" si="197"/>
        <v>0</v>
      </c>
      <c r="AH467" s="40">
        <f t="shared" si="198"/>
        <v>0</v>
      </c>
      <c r="AR467" s="40">
        <f t="shared" si="199"/>
        <v>0</v>
      </c>
      <c r="AS467" s="40">
        <f t="shared" si="200"/>
        <v>0</v>
      </c>
      <c r="AT467" s="40">
        <f t="shared" si="201"/>
        <v>0</v>
      </c>
      <c r="AU467" s="40">
        <f t="shared" si="202"/>
        <v>0</v>
      </c>
      <c r="AX467" s="279">
        <f t="shared" si="203"/>
        <v>0</v>
      </c>
      <c r="AY467" s="279">
        <f t="shared" si="204"/>
        <v>0</v>
      </c>
      <c r="AZ467" s="40">
        <f t="shared" si="192"/>
        <v>0</v>
      </c>
      <c r="BB467" s="40">
        <f t="shared" si="208"/>
        <v>0</v>
      </c>
      <c r="BC467" s="397">
        <f t="shared" si="209"/>
        <v>0</v>
      </c>
      <c r="BD467" s="105">
        <f t="shared" si="205"/>
        <v>0</v>
      </c>
      <c r="BE467" s="105">
        <f t="shared" si="210"/>
        <v>0</v>
      </c>
      <c r="BF467" s="742">
        <f t="shared" si="193"/>
        <v>0</v>
      </c>
      <c r="BG467" s="89"/>
      <c r="BH467" s="9"/>
      <c r="BJ467" s="40">
        <f t="shared" si="211"/>
        <v>0</v>
      </c>
      <c r="BK467" s="40">
        <f t="shared" si="212"/>
        <v>1</v>
      </c>
      <c r="BL467" s="40">
        <f t="shared" si="213"/>
        <v>0</v>
      </c>
      <c r="BM467" s="40">
        <f t="shared" si="214"/>
        <v>0</v>
      </c>
      <c r="BN467" s="40">
        <f t="shared" si="215"/>
        <v>0</v>
      </c>
    </row>
    <row r="468" spans="1:66" x14ac:dyDescent="0.25">
      <c r="A468" s="379"/>
      <c r="B468" s="936"/>
      <c r="C468" s="272"/>
      <c r="D468" s="868"/>
      <c r="E468" s="873" t="str">
        <f t="shared" si="206"/>
        <v xml:space="preserve"> </v>
      </c>
      <c r="F468" s="130">
        <f t="shared" si="189"/>
        <v>0</v>
      </c>
      <c r="G468" s="128">
        <f t="shared" si="190"/>
        <v>456</v>
      </c>
      <c r="H468" s="127"/>
      <c r="I468" s="321"/>
      <c r="J468" s="97"/>
      <c r="K468" s="323"/>
      <c r="L468" s="322"/>
      <c r="M468" s="50"/>
      <c r="N468" s="87"/>
      <c r="O468" s="324"/>
      <c r="P468" s="98"/>
      <c r="Q468" s="98"/>
      <c r="R468" s="114"/>
      <c r="S468" s="753"/>
      <c r="T468" s="98"/>
      <c r="U468" s="98"/>
      <c r="V468" s="98"/>
      <c r="W468" s="99"/>
      <c r="X468" s="97"/>
      <c r="Y468" s="87"/>
      <c r="Z468" s="100"/>
      <c r="AA468" s="106">
        <f t="shared" si="194"/>
        <v>456</v>
      </c>
      <c r="AB468" s="549">
        <f t="shared" si="207"/>
        <v>0</v>
      </c>
      <c r="AC468" s="544">
        <f t="shared" si="195"/>
        <v>0</v>
      </c>
      <c r="AD468" s="174">
        <f t="shared" si="191"/>
        <v>0</v>
      </c>
      <c r="AE468" s="8"/>
      <c r="AF468" s="885" t="str">
        <f t="shared" si="196"/>
        <v xml:space="preserve"> </v>
      </c>
      <c r="AG468" s="40">
        <f t="shared" si="197"/>
        <v>0</v>
      </c>
      <c r="AH468" s="40">
        <f t="shared" si="198"/>
        <v>0</v>
      </c>
      <c r="AR468" s="40">
        <f t="shared" si="199"/>
        <v>0</v>
      </c>
      <c r="AS468" s="40">
        <f t="shared" si="200"/>
        <v>0</v>
      </c>
      <c r="AT468" s="40">
        <f t="shared" si="201"/>
        <v>0</v>
      </c>
      <c r="AU468" s="40">
        <f t="shared" si="202"/>
        <v>0</v>
      </c>
      <c r="AX468" s="279">
        <f t="shared" si="203"/>
        <v>0</v>
      </c>
      <c r="AY468" s="279">
        <f t="shared" si="204"/>
        <v>0</v>
      </c>
      <c r="AZ468" s="40">
        <f t="shared" si="192"/>
        <v>0</v>
      </c>
      <c r="BB468" s="40">
        <f t="shared" si="208"/>
        <v>0</v>
      </c>
      <c r="BC468" s="397">
        <f t="shared" si="209"/>
        <v>0</v>
      </c>
      <c r="BD468" s="105">
        <f t="shared" si="205"/>
        <v>0</v>
      </c>
      <c r="BE468" s="105">
        <f t="shared" si="210"/>
        <v>0</v>
      </c>
      <c r="BF468" s="742">
        <f t="shared" si="193"/>
        <v>0</v>
      </c>
      <c r="BG468" s="89"/>
      <c r="BH468" s="9"/>
      <c r="BJ468" s="40">
        <f t="shared" si="211"/>
        <v>0</v>
      </c>
      <c r="BK468" s="40">
        <f t="shared" si="212"/>
        <v>1</v>
      </c>
      <c r="BL468" s="40">
        <f t="shared" si="213"/>
        <v>0</v>
      </c>
      <c r="BM468" s="40">
        <f t="shared" si="214"/>
        <v>0</v>
      </c>
      <c r="BN468" s="40">
        <f t="shared" si="215"/>
        <v>0</v>
      </c>
    </row>
    <row r="469" spans="1:66" x14ac:dyDescent="0.25">
      <c r="A469" s="379"/>
      <c r="B469" s="936"/>
      <c r="C469" s="272"/>
      <c r="D469" s="868"/>
      <c r="E469" s="873" t="str">
        <f t="shared" si="206"/>
        <v xml:space="preserve"> </v>
      </c>
      <c r="F469" s="130">
        <f t="shared" si="189"/>
        <v>0</v>
      </c>
      <c r="G469" s="128">
        <f t="shared" si="190"/>
        <v>457</v>
      </c>
      <c r="H469" s="127"/>
      <c r="I469" s="321"/>
      <c r="J469" s="97"/>
      <c r="K469" s="323"/>
      <c r="L469" s="322"/>
      <c r="M469" s="50"/>
      <c r="N469" s="87"/>
      <c r="O469" s="324"/>
      <c r="P469" s="98"/>
      <c r="Q469" s="98"/>
      <c r="R469" s="114"/>
      <c r="S469" s="753"/>
      <c r="T469" s="98"/>
      <c r="U469" s="98"/>
      <c r="V469" s="98"/>
      <c r="W469" s="99"/>
      <c r="X469" s="97"/>
      <c r="Y469" s="87"/>
      <c r="Z469" s="100"/>
      <c r="AA469" s="106">
        <f t="shared" si="194"/>
        <v>457</v>
      </c>
      <c r="AB469" s="549">
        <f t="shared" si="207"/>
        <v>0</v>
      </c>
      <c r="AC469" s="544">
        <f t="shared" si="195"/>
        <v>0</v>
      </c>
      <c r="AD469" s="174">
        <f t="shared" si="191"/>
        <v>0</v>
      </c>
      <c r="AE469" s="8"/>
      <c r="AF469" s="885" t="str">
        <f t="shared" si="196"/>
        <v xml:space="preserve"> </v>
      </c>
      <c r="AG469" s="40">
        <f t="shared" si="197"/>
        <v>0</v>
      </c>
      <c r="AH469" s="40">
        <f t="shared" si="198"/>
        <v>0</v>
      </c>
      <c r="AR469" s="40">
        <f t="shared" si="199"/>
        <v>0</v>
      </c>
      <c r="AS469" s="40">
        <f t="shared" si="200"/>
        <v>0</v>
      </c>
      <c r="AT469" s="40">
        <f t="shared" si="201"/>
        <v>0</v>
      </c>
      <c r="AU469" s="40">
        <f t="shared" si="202"/>
        <v>0</v>
      </c>
      <c r="AX469" s="279">
        <f t="shared" si="203"/>
        <v>0</v>
      </c>
      <c r="AY469" s="279">
        <f t="shared" si="204"/>
        <v>0</v>
      </c>
      <c r="AZ469" s="40">
        <f t="shared" si="192"/>
        <v>0</v>
      </c>
      <c r="BB469" s="40">
        <f t="shared" si="208"/>
        <v>0</v>
      </c>
      <c r="BC469" s="397">
        <f t="shared" si="209"/>
        <v>0</v>
      </c>
      <c r="BD469" s="105">
        <f t="shared" si="205"/>
        <v>0</v>
      </c>
      <c r="BE469" s="105">
        <f t="shared" si="210"/>
        <v>0</v>
      </c>
      <c r="BF469" s="742">
        <f t="shared" si="193"/>
        <v>0</v>
      </c>
      <c r="BG469" s="89"/>
      <c r="BH469" s="9"/>
      <c r="BJ469" s="40">
        <f t="shared" si="211"/>
        <v>0</v>
      </c>
      <c r="BK469" s="40">
        <f t="shared" si="212"/>
        <v>1</v>
      </c>
      <c r="BL469" s="40">
        <f t="shared" si="213"/>
        <v>0</v>
      </c>
      <c r="BM469" s="40">
        <f t="shared" si="214"/>
        <v>0</v>
      </c>
      <c r="BN469" s="40">
        <f t="shared" si="215"/>
        <v>0</v>
      </c>
    </row>
    <row r="470" spans="1:66" x14ac:dyDescent="0.25">
      <c r="A470" s="379"/>
      <c r="B470" s="936"/>
      <c r="C470" s="272"/>
      <c r="D470" s="868"/>
      <c r="E470" s="873" t="str">
        <f t="shared" si="206"/>
        <v xml:space="preserve"> </v>
      </c>
      <c r="F470" s="130">
        <f t="shared" si="189"/>
        <v>0</v>
      </c>
      <c r="G470" s="128">
        <f t="shared" si="190"/>
        <v>458</v>
      </c>
      <c r="H470" s="127"/>
      <c r="I470" s="321"/>
      <c r="J470" s="97"/>
      <c r="K470" s="323"/>
      <c r="L470" s="322"/>
      <c r="M470" s="50"/>
      <c r="N470" s="87"/>
      <c r="O470" s="324"/>
      <c r="P470" s="98"/>
      <c r="Q470" s="98"/>
      <c r="R470" s="114"/>
      <c r="S470" s="753"/>
      <c r="T470" s="98"/>
      <c r="U470" s="98"/>
      <c r="V470" s="98"/>
      <c r="W470" s="99"/>
      <c r="X470" s="97"/>
      <c r="Y470" s="87"/>
      <c r="Z470" s="100"/>
      <c r="AA470" s="106">
        <f t="shared" si="194"/>
        <v>458</v>
      </c>
      <c r="AB470" s="549">
        <f t="shared" si="207"/>
        <v>0</v>
      </c>
      <c r="AC470" s="544">
        <f t="shared" si="195"/>
        <v>0</v>
      </c>
      <c r="AD470" s="174">
        <f t="shared" si="191"/>
        <v>0</v>
      </c>
      <c r="AE470" s="8"/>
      <c r="AF470" s="885" t="str">
        <f t="shared" si="196"/>
        <v xml:space="preserve"> </v>
      </c>
      <c r="AG470" s="40">
        <f t="shared" si="197"/>
        <v>0</v>
      </c>
      <c r="AH470" s="40">
        <f t="shared" si="198"/>
        <v>0</v>
      </c>
      <c r="AR470" s="40">
        <f t="shared" si="199"/>
        <v>0</v>
      </c>
      <c r="AS470" s="40">
        <f t="shared" si="200"/>
        <v>0</v>
      </c>
      <c r="AT470" s="40">
        <f t="shared" si="201"/>
        <v>0</v>
      </c>
      <c r="AU470" s="40">
        <f t="shared" si="202"/>
        <v>0</v>
      </c>
      <c r="AX470" s="279">
        <f t="shared" si="203"/>
        <v>0</v>
      </c>
      <c r="AY470" s="279">
        <f t="shared" si="204"/>
        <v>0</v>
      </c>
      <c r="AZ470" s="40">
        <f t="shared" si="192"/>
        <v>0</v>
      </c>
      <c r="BB470" s="40">
        <f t="shared" si="208"/>
        <v>0</v>
      </c>
      <c r="BC470" s="397">
        <f t="shared" si="209"/>
        <v>0</v>
      </c>
      <c r="BD470" s="105">
        <f t="shared" si="205"/>
        <v>0</v>
      </c>
      <c r="BE470" s="105">
        <f t="shared" si="210"/>
        <v>0</v>
      </c>
      <c r="BF470" s="742">
        <f t="shared" si="193"/>
        <v>0</v>
      </c>
      <c r="BG470" s="89"/>
      <c r="BH470" s="9"/>
      <c r="BJ470" s="40">
        <f t="shared" si="211"/>
        <v>0</v>
      </c>
      <c r="BK470" s="40">
        <f t="shared" si="212"/>
        <v>1</v>
      </c>
      <c r="BL470" s="40">
        <f t="shared" si="213"/>
        <v>0</v>
      </c>
      <c r="BM470" s="40">
        <f t="shared" si="214"/>
        <v>0</v>
      </c>
      <c r="BN470" s="40">
        <f t="shared" si="215"/>
        <v>0</v>
      </c>
    </row>
    <row r="471" spans="1:66" x14ac:dyDescent="0.25">
      <c r="A471" s="379"/>
      <c r="B471" s="936"/>
      <c r="C471" s="272"/>
      <c r="D471" s="868"/>
      <c r="E471" s="873" t="str">
        <f t="shared" si="206"/>
        <v xml:space="preserve"> </v>
      </c>
      <c r="F471" s="130">
        <f t="shared" si="189"/>
        <v>0</v>
      </c>
      <c r="G471" s="128">
        <f t="shared" si="190"/>
        <v>459</v>
      </c>
      <c r="H471" s="127"/>
      <c r="I471" s="321"/>
      <c r="J471" s="97"/>
      <c r="K471" s="323"/>
      <c r="L471" s="322"/>
      <c r="M471" s="50"/>
      <c r="N471" s="87"/>
      <c r="O471" s="324"/>
      <c r="P471" s="98"/>
      <c r="Q471" s="98"/>
      <c r="R471" s="114"/>
      <c r="S471" s="753"/>
      <c r="T471" s="98"/>
      <c r="U471" s="98"/>
      <c r="V471" s="98"/>
      <c r="W471" s="99"/>
      <c r="X471" s="97"/>
      <c r="Y471" s="87"/>
      <c r="Z471" s="100"/>
      <c r="AA471" s="106">
        <f t="shared" si="194"/>
        <v>459</v>
      </c>
      <c r="AB471" s="549">
        <f t="shared" si="207"/>
        <v>0</v>
      </c>
      <c r="AC471" s="544">
        <f t="shared" si="195"/>
        <v>0</v>
      </c>
      <c r="AD471" s="174">
        <f t="shared" si="191"/>
        <v>0</v>
      </c>
      <c r="AE471" s="8"/>
      <c r="AF471" s="885" t="str">
        <f t="shared" si="196"/>
        <v xml:space="preserve"> </v>
      </c>
      <c r="AG471" s="40">
        <f t="shared" si="197"/>
        <v>0</v>
      </c>
      <c r="AH471" s="40">
        <f t="shared" si="198"/>
        <v>0</v>
      </c>
      <c r="AR471" s="40">
        <f t="shared" si="199"/>
        <v>0</v>
      </c>
      <c r="AS471" s="40">
        <f t="shared" si="200"/>
        <v>0</v>
      </c>
      <c r="AT471" s="40">
        <f t="shared" si="201"/>
        <v>0</v>
      </c>
      <c r="AU471" s="40">
        <f t="shared" si="202"/>
        <v>0</v>
      </c>
      <c r="AX471" s="279">
        <f t="shared" si="203"/>
        <v>0</v>
      </c>
      <c r="AY471" s="279">
        <f t="shared" si="204"/>
        <v>0</v>
      </c>
      <c r="AZ471" s="40">
        <f t="shared" si="192"/>
        <v>0</v>
      </c>
      <c r="BB471" s="40">
        <f t="shared" si="208"/>
        <v>0</v>
      </c>
      <c r="BC471" s="397">
        <f t="shared" si="209"/>
        <v>0</v>
      </c>
      <c r="BD471" s="105">
        <f t="shared" si="205"/>
        <v>0</v>
      </c>
      <c r="BE471" s="105">
        <f t="shared" si="210"/>
        <v>0</v>
      </c>
      <c r="BF471" s="742">
        <f t="shared" si="193"/>
        <v>0</v>
      </c>
      <c r="BG471" s="89"/>
      <c r="BH471" s="9"/>
      <c r="BJ471" s="40">
        <f t="shared" si="211"/>
        <v>0</v>
      </c>
      <c r="BK471" s="40">
        <f t="shared" si="212"/>
        <v>1</v>
      </c>
      <c r="BL471" s="40">
        <f t="shared" si="213"/>
        <v>0</v>
      </c>
      <c r="BM471" s="40">
        <f t="shared" si="214"/>
        <v>0</v>
      </c>
      <c r="BN471" s="40">
        <f t="shared" si="215"/>
        <v>0</v>
      </c>
    </row>
    <row r="472" spans="1:66" x14ac:dyDescent="0.25">
      <c r="A472" s="379"/>
      <c r="B472" s="936"/>
      <c r="C472" s="272"/>
      <c r="D472" s="868"/>
      <c r="E472" s="873" t="str">
        <f t="shared" si="206"/>
        <v xml:space="preserve"> </v>
      </c>
      <c r="F472" s="130">
        <f t="shared" si="189"/>
        <v>0</v>
      </c>
      <c r="G472" s="128">
        <f t="shared" si="190"/>
        <v>460</v>
      </c>
      <c r="H472" s="127"/>
      <c r="I472" s="321"/>
      <c r="J472" s="97"/>
      <c r="K472" s="323"/>
      <c r="L472" s="322"/>
      <c r="M472" s="50"/>
      <c r="N472" s="87"/>
      <c r="O472" s="324"/>
      <c r="P472" s="98"/>
      <c r="Q472" s="98"/>
      <c r="R472" s="114"/>
      <c r="S472" s="753"/>
      <c r="T472" s="98"/>
      <c r="U472" s="98"/>
      <c r="V472" s="98"/>
      <c r="W472" s="99"/>
      <c r="X472" s="97"/>
      <c r="Y472" s="87"/>
      <c r="Z472" s="100"/>
      <c r="AA472" s="106">
        <f t="shared" si="194"/>
        <v>460</v>
      </c>
      <c r="AB472" s="549">
        <f t="shared" si="207"/>
        <v>0</v>
      </c>
      <c r="AC472" s="544">
        <f t="shared" si="195"/>
        <v>0</v>
      </c>
      <c r="AD472" s="174">
        <f t="shared" si="191"/>
        <v>0</v>
      </c>
      <c r="AE472" s="8"/>
      <c r="AF472" s="885" t="str">
        <f t="shared" si="196"/>
        <v xml:space="preserve"> </v>
      </c>
      <c r="AG472" s="40">
        <f t="shared" si="197"/>
        <v>0</v>
      </c>
      <c r="AH472" s="40">
        <f t="shared" si="198"/>
        <v>0</v>
      </c>
      <c r="AR472" s="40">
        <f t="shared" si="199"/>
        <v>0</v>
      </c>
      <c r="AS472" s="40">
        <f t="shared" si="200"/>
        <v>0</v>
      </c>
      <c r="AT472" s="40">
        <f t="shared" si="201"/>
        <v>0</v>
      </c>
      <c r="AU472" s="40">
        <f t="shared" si="202"/>
        <v>0</v>
      </c>
      <c r="AX472" s="279">
        <f t="shared" si="203"/>
        <v>0</v>
      </c>
      <c r="AY472" s="279">
        <f t="shared" si="204"/>
        <v>0</v>
      </c>
      <c r="AZ472" s="40">
        <f t="shared" si="192"/>
        <v>0</v>
      </c>
      <c r="BB472" s="40">
        <f t="shared" si="208"/>
        <v>0</v>
      </c>
      <c r="BC472" s="397">
        <f t="shared" si="209"/>
        <v>0</v>
      </c>
      <c r="BD472" s="105">
        <f t="shared" si="205"/>
        <v>0</v>
      </c>
      <c r="BE472" s="105">
        <f t="shared" si="210"/>
        <v>0</v>
      </c>
      <c r="BF472" s="742">
        <f t="shared" si="193"/>
        <v>0</v>
      </c>
      <c r="BG472" s="89"/>
      <c r="BH472" s="9"/>
      <c r="BJ472" s="40">
        <f t="shared" si="211"/>
        <v>0</v>
      </c>
      <c r="BK472" s="40">
        <f t="shared" si="212"/>
        <v>1</v>
      </c>
      <c r="BL472" s="40">
        <f t="shared" si="213"/>
        <v>0</v>
      </c>
      <c r="BM472" s="40">
        <f t="shared" si="214"/>
        <v>0</v>
      </c>
      <c r="BN472" s="40">
        <f t="shared" si="215"/>
        <v>0</v>
      </c>
    </row>
    <row r="473" spans="1:66" x14ac:dyDescent="0.25">
      <c r="A473" s="379"/>
      <c r="B473" s="936"/>
      <c r="C473" s="272"/>
      <c r="D473" s="868"/>
      <c r="E473" s="873" t="str">
        <f t="shared" si="206"/>
        <v xml:space="preserve"> </v>
      </c>
      <c r="F473" s="130">
        <f t="shared" si="189"/>
        <v>0</v>
      </c>
      <c r="G473" s="128">
        <f t="shared" si="190"/>
        <v>461</v>
      </c>
      <c r="H473" s="127"/>
      <c r="I473" s="321"/>
      <c r="J473" s="97"/>
      <c r="K473" s="323"/>
      <c r="L473" s="322"/>
      <c r="M473" s="50"/>
      <c r="N473" s="87"/>
      <c r="O473" s="324"/>
      <c r="P473" s="98"/>
      <c r="Q473" s="98"/>
      <c r="R473" s="114"/>
      <c r="S473" s="753"/>
      <c r="T473" s="98"/>
      <c r="U473" s="98"/>
      <c r="V473" s="98"/>
      <c r="W473" s="99"/>
      <c r="X473" s="97"/>
      <c r="Y473" s="87"/>
      <c r="Z473" s="100"/>
      <c r="AA473" s="106">
        <f t="shared" si="194"/>
        <v>461</v>
      </c>
      <c r="AB473" s="549">
        <f t="shared" si="207"/>
        <v>0</v>
      </c>
      <c r="AC473" s="544">
        <f t="shared" si="195"/>
        <v>0</v>
      </c>
      <c r="AD473" s="174">
        <f t="shared" si="191"/>
        <v>0</v>
      </c>
      <c r="AE473" s="8"/>
      <c r="AF473" s="885" t="str">
        <f t="shared" si="196"/>
        <v xml:space="preserve"> </v>
      </c>
      <c r="AG473" s="40">
        <f t="shared" si="197"/>
        <v>0</v>
      </c>
      <c r="AH473" s="40">
        <f t="shared" si="198"/>
        <v>0</v>
      </c>
      <c r="AR473" s="40">
        <f t="shared" si="199"/>
        <v>0</v>
      </c>
      <c r="AS473" s="40">
        <f t="shared" si="200"/>
        <v>0</v>
      </c>
      <c r="AT473" s="40">
        <f t="shared" si="201"/>
        <v>0</v>
      </c>
      <c r="AU473" s="40">
        <f t="shared" si="202"/>
        <v>0</v>
      </c>
      <c r="AX473" s="279">
        <f t="shared" si="203"/>
        <v>0</v>
      </c>
      <c r="AY473" s="279">
        <f t="shared" si="204"/>
        <v>0</v>
      </c>
      <c r="AZ473" s="40">
        <f t="shared" si="192"/>
        <v>0</v>
      </c>
      <c r="BB473" s="40">
        <f t="shared" si="208"/>
        <v>0</v>
      </c>
      <c r="BC473" s="397">
        <f t="shared" si="209"/>
        <v>0</v>
      </c>
      <c r="BD473" s="105">
        <f t="shared" si="205"/>
        <v>0</v>
      </c>
      <c r="BE473" s="105">
        <f t="shared" si="210"/>
        <v>0</v>
      </c>
      <c r="BF473" s="742">
        <f t="shared" si="193"/>
        <v>0</v>
      </c>
      <c r="BG473" s="89"/>
      <c r="BH473" s="9"/>
      <c r="BJ473" s="40">
        <f t="shared" si="211"/>
        <v>0</v>
      </c>
      <c r="BK473" s="40">
        <f t="shared" si="212"/>
        <v>1</v>
      </c>
      <c r="BL473" s="40">
        <f t="shared" si="213"/>
        <v>0</v>
      </c>
      <c r="BM473" s="40">
        <f t="shared" si="214"/>
        <v>0</v>
      </c>
      <c r="BN473" s="40">
        <f t="shared" si="215"/>
        <v>0</v>
      </c>
    </row>
    <row r="474" spans="1:66" x14ac:dyDescent="0.25">
      <c r="A474" s="379"/>
      <c r="B474" s="936"/>
      <c r="C474" s="272"/>
      <c r="D474" s="868"/>
      <c r="E474" s="873" t="str">
        <f t="shared" si="206"/>
        <v xml:space="preserve"> </v>
      </c>
      <c r="F474" s="130">
        <f t="shared" si="189"/>
        <v>0</v>
      </c>
      <c r="G474" s="128">
        <f t="shared" si="190"/>
        <v>462</v>
      </c>
      <c r="H474" s="127"/>
      <c r="I474" s="321"/>
      <c r="J474" s="97"/>
      <c r="K474" s="323"/>
      <c r="L474" s="322"/>
      <c r="M474" s="50"/>
      <c r="N474" s="87"/>
      <c r="O474" s="324"/>
      <c r="P474" s="98"/>
      <c r="Q474" s="98"/>
      <c r="R474" s="114"/>
      <c r="S474" s="753"/>
      <c r="T474" s="98"/>
      <c r="U474" s="98"/>
      <c r="V474" s="98"/>
      <c r="W474" s="99"/>
      <c r="X474" s="97"/>
      <c r="Y474" s="87"/>
      <c r="Z474" s="100"/>
      <c r="AA474" s="106">
        <f t="shared" si="194"/>
        <v>462</v>
      </c>
      <c r="AB474" s="549">
        <f t="shared" si="207"/>
        <v>0</v>
      </c>
      <c r="AC474" s="544">
        <f t="shared" si="195"/>
        <v>0</v>
      </c>
      <c r="AD474" s="174">
        <f t="shared" si="191"/>
        <v>0</v>
      </c>
      <c r="AE474" s="8"/>
      <c r="AF474" s="885" t="str">
        <f t="shared" si="196"/>
        <v xml:space="preserve"> </v>
      </c>
      <c r="AG474" s="40">
        <f t="shared" si="197"/>
        <v>0</v>
      </c>
      <c r="AH474" s="40">
        <f t="shared" si="198"/>
        <v>0</v>
      </c>
      <c r="AR474" s="40">
        <f t="shared" si="199"/>
        <v>0</v>
      </c>
      <c r="AS474" s="40">
        <f t="shared" si="200"/>
        <v>0</v>
      </c>
      <c r="AT474" s="40">
        <f t="shared" si="201"/>
        <v>0</v>
      </c>
      <c r="AU474" s="40">
        <f t="shared" si="202"/>
        <v>0</v>
      </c>
      <c r="AX474" s="279">
        <f t="shared" si="203"/>
        <v>0</v>
      </c>
      <c r="AY474" s="279">
        <f t="shared" si="204"/>
        <v>0</v>
      </c>
      <c r="AZ474" s="40">
        <f t="shared" si="192"/>
        <v>0</v>
      </c>
      <c r="BB474" s="40">
        <f t="shared" si="208"/>
        <v>0</v>
      </c>
      <c r="BC474" s="397">
        <f t="shared" si="209"/>
        <v>0</v>
      </c>
      <c r="BD474" s="105">
        <f t="shared" si="205"/>
        <v>0</v>
      </c>
      <c r="BE474" s="105">
        <f t="shared" si="210"/>
        <v>0</v>
      </c>
      <c r="BF474" s="742">
        <f t="shared" si="193"/>
        <v>0</v>
      </c>
      <c r="BG474" s="89"/>
      <c r="BH474" s="9"/>
      <c r="BJ474" s="40">
        <f t="shared" si="211"/>
        <v>0</v>
      </c>
      <c r="BK474" s="40">
        <f t="shared" si="212"/>
        <v>1</v>
      </c>
      <c r="BL474" s="40">
        <f t="shared" si="213"/>
        <v>0</v>
      </c>
      <c r="BM474" s="40">
        <f t="shared" si="214"/>
        <v>0</v>
      </c>
      <c r="BN474" s="40">
        <f t="shared" si="215"/>
        <v>0</v>
      </c>
    </row>
    <row r="475" spans="1:66" x14ac:dyDescent="0.25">
      <c r="A475" s="379"/>
      <c r="B475" s="936"/>
      <c r="C475" s="272"/>
      <c r="D475" s="868"/>
      <c r="E475" s="873" t="str">
        <f t="shared" si="206"/>
        <v xml:space="preserve"> </v>
      </c>
      <c r="F475" s="130">
        <f t="shared" si="189"/>
        <v>0</v>
      </c>
      <c r="G475" s="128">
        <f t="shared" si="190"/>
        <v>463</v>
      </c>
      <c r="H475" s="127"/>
      <c r="I475" s="321"/>
      <c r="J475" s="97"/>
      <c r="K475" s="323"/>
      <c r="L475" s="322"/>
      <c r="M475" s="50"/>
      <c r="N475" s="87"/>
      <c r="O475" s="324"/>
      <c r="P475" s="98"/>
      <c r="Q475" s="98"/>
      <c r="R475" s="114"/>
      <c r="S475" s="753"/>
      <c r="T475" s="98"/>
      <c r="U475" s="98"/>
      <c r="V475" s="98"/>
      <c r="W475" s="99"/>
      <c r="X475" s="97"/>
      <c r="Y475" s="87"/>
      <c r="Z475" s="100"/>
      <c r="AA475" s="106">
        <f t="shared" si="194"/>
        <v>463</v>
      </c>
      <c r="AB475" s="549">
        <f t="shared" si="207"/>
        <v>0</v>
      </c>
      <c r="AC475" s="544">
        <f t="shared" si="195"/>
        <v>0</v>
      </c>
      <c r="AD475" s="174">
        <f t="shared" si="191"/>
        <v>0</v>
      </c>
      <c r="AE475" s="8"/>
      <c r="AF475" s="885" t="str">
        <f t="shared" si="196"/>
        <v xml:space="preserve"> </v>
      </c>
      <c r="AG475" s="40">
        <f t="shared" si="197"/>
        <v>0</v>
      </c>
      <c r="AH475" s="40">
        <f t="shared" si="198"/>
        <v>0</v>
      </c>
      <c r="AR475" s="40">
        <f t="shared" si="199"/>
        <v>0</v>
      </c>
      <c r="AS475" s="40">
        <f t="shared" si="200"/>
        <v>0</v>
      </c>
      <c r="AT475" s="40">
        <f t="shared" si="201"/>
        <v>0</v>
      </c>
      <c r="AU475" s="40">
        <f t="shared" si="202"/>
        <v>0</v>
      </c>
      <c r="AX475" s="279">
        <f t="shared" si="203"/>
        <v>0</v>
      </c>
      <c r="AY475" s="279">
        <f t="shared" si="204"/>
        <v>0</v>
      </c>
      <c r="AZ475" s="40">
        <f t="shared" si="192"/>
        <v>0</v>
      </c>
      <c r="BB475" s="40">
        <f t="shared" si="208"/>
        <v>0</v>
      </c>
      <c r="BC475" s="397">
        <f t="shared" si="209"/>
        <v>0</v>
      </c>
      <c r="BD475" s="105">
        <f t="shared" si="205"/>
        <v>0</v>
      </c>
      <c r="BE475" s="105">
        <f t="shared" si="210"/>
        <v>0</v>
      </c>
      <c r="BF475" s="742">
        <f t="shared" si="193"/>
        <v>0</v>
      </c>
      <c r="BG475" s="89"/>
      <c r="BH475" s="9"/>
      <c r="BJ475" s="40">
        <f t="shared" si="211"/>
        <v>0</v>
      </c>
      <c r="BK475" s="40">
        <f t="shared" si="212"/>
        <v>1</v>
      </c>
      <c r="BL475" s="40">
        <f t="shared" si="213"/>
        <v>0</v>
      </c>
      <c r="BM475" s="40">
        <f t="shared" si="214"/>
        <v>0</v>
      </c>
      <c r="BN475" s="40">
        <f t="shared" si="215"/>
        <v>0</v>
      </c>
    </row>
    <row r="476" spans="1:66" x14ac:dyDescent="0.25">
      <c r="A476" s="379"/>
      <c r="B476" s="936"/>
      <c r="C476" s="272"/>
      <c r="D476" s="868"/>
      <c r="E476" s="873" t="str">
        <f t="shared" si="206"/>
        <v xml:space="preserve"> </v>
      </c>
      <c r="F476" s="130">
        <f t="shared" si="189"/>
        <v>0</v>
      </c>
      <c r="G476" s="128">
        <f t="shared" si="190"/>
        <v>464</v>
      </c>
      <c r="H476" s="127"/>
      <c r="I476" s="321"/>
      <c r="J476" s="97"/>
      <c r="K476" s="323"/>
      <c r="L476" s="322"/>
      <c r="M476" s="50"/>
      <c r="N476" s="87"/>
      <c r="O476" s="324"/>
      <c r="P476" s="98"/>
      <c r="Q476" s="98"/>
      <c r="R476" s="114"/>
      <c r="S476" s="753"/>
      <c r="T476" s="98"/>
      <c r="U476" s="98"/>
      <c r="V476" s="98"/>
      <c r="W476" s="99"/>
      <c r="X476" s="97"/>
      <c r="Y476" s="87"/>
      <c r="Z476" s="100"/>
      <c r="AA476" s="106">
        <f t="shared" si="194"/>
        <v>464</v>
      </c>
      <c r="AB476" s="549">
        <f t="shared" si="207"/>
        <v>0</v>
      </c>
      <c r="AC476" s="544">
        <f t="shared" si="195"/>
        <v>0</v>
      </c>
      <c r="AD476" s="174">
        <f t="shared" si="191"/>
        <v>0</v>
      </c>
      <c r="AE476" s="8"/>
      <c r="AF476" s="885" t="str">
        <f t="shared" si="196"/>
        <v xml:space="preserve"> </v>
      </c>
      <c r="AG476" s="40">
        <f t="shared" si="197"/>
        <v>0</v>
      </c>
      <c r="AH476" s="40">
        <f t="shared" si="198"/>
        <v>0</v>
      </c>
      <c r="AR476" s="40">
        <f t="shared" si="199"/>
        <v>0</v>
      </c>
      <c r="AS476" s="40">
        <f t="shared" si="200"/>
        <v>0</v>
      </c>
      <c r="AT476" s="40">
        <f t="shared" si="201"/>
        <v>0</v>
      </c>
      <c r="AU476" s="40">
        <f t="shared" si="202"/>
        <v>0</v>
      </c>
      <c r="AX476" s="279">
        <f t="shared" si="203"/>
        <v>0</v>
      </c>
      <c r="AY476" s="279">
        <f t="shared" si="204"/>
        <v>0</v>
      </c>
      <c r="AZ476" s="40">
        <f t="shared" si="192"/>
        <v>0</v>
      </c>
      <c r="BB476" s="40">
        <f t="shared" si="208"/>
        <v>0</v>
      </c>
      <c r="BC476" s="397">
        <f t="shared" si="209"/>
        <v>0</v>
      </c>
      <c r="BD476" s="105">
        <f t="shared" si="205"/>
        <v>0</v>
      </c>
      <c r="BE476" s="105">
        <f t="shared" si="210"/>
        <v>0</v>
      </c>
      <c r="BF476" s="742">
        <f t="shared" si="193"/>
        <v>0</v>
      </c>
      <c r="BG476" s="89"/>
      <c r="BH476" s="9"/>
      <c r="BJ476" s="40">
        <f t="shared" si="211"/>
        <v>0</v>
      </c>
      <c r="BK476" s="40">
        <f t="shared" si="212"/>
        <v>1</v>
      </c>
      <c r="BL476" s="40">
        <f t="shared" si="213"/>
        <v>0</v>
      </c>
      <c r="BM476" s="40">
        <f t="shared" si="214"/>
        <v>0</v>
      </c>
      <c r="BN476" s="40">
        <f t="shared" si="215"/>
        <v>0</v>
      </c>
    </row>
    <row r="477" spans="1:66" x14ac:dyDescent="0.25">
      <c r="A477" s="379"/>
      <c r="B477" s="936"/>
      <c r="C477" s="272"/>
      <c r="D477" s="868"/>
      <c r="E477" s="873" t="str">
        <f t="shared" si="206"/>
        <v xml:space="preserve"> </v>
      </c>
      <c r="F477" s="130">
        <f t="shared" si="189"/>
        <v>0</v>
      </c>
      <c r="G477" s="128">
        <f t="shared" si="190"/>
        <v>465</v>
      </c>
      <c r="H477" s="127"/>
      <c r="I477" s="321"/>
      <c r="J477" s="97"/>
      <c r="K477" s="323"/>
      <c r="L477" s="322"/>
      <c r="M477" s="50"/>
      <c r="N477" s="87"/>
      <c r="O477" s="324"/>
      <c r="P477" s="98"/>
      <c r="Q477" s="98"/>
      <c r="R477" s="114"/>
      <c r="S477" s="753"/>
      <c r="T477" s="98"/>
      <c r="U477" s="98"/>
      <c r="V477" s="98"/>
      <c r="W477" s="99"/>
      <c r="X477" s="97"/>
      <c r="Y477" s="87"/>
      <c r="Z477" s="100"/>
      <c r="AA477" s="106">
        <f t="shared" si="194"/>
        <v>465</v>
      </c>
      <c r="AB477" s="549">
        <f t="shared" si="207"/>
        <v>0</v>
      </c>
      <c r="AC477" s="544">
        <f t="shared" si="195"/>
        <v>0</v>
      </c>
      <c r="AD477" s="174">
        <f t="shared" si="191"/>
        <v>0</v>
      </c>
      <c r="AE477" s="8"/>
      <c r="AF477" s="885" t="str">
        <f t="shared" si="196"/>
        <v xml:space="preserve"> </v>
      </c>
      <c r="AG477" s="40">
        <f t="shared" si="197"/>
        <v>0</v>
      </c>
      <c r="AH477" s="40">
        <f t="shared" si="198"/>
        <v>0</v>
      </c>
      <c r="AR477" s="40">
        <f t="shared" si="199"/>
        <v>0</v>
      </c>
      <c r="AS477" s="40">
        <f t="shared" si="200"/>
        <v>0</v>
      </c>
      <c r="AT477" s="40">
        <f t="shared" si="201"/>
        <v>0</v>
      </c>
      <c r="AU477" s="40">
        <f t="shared" si="202"/>
        <v>0</v>
      </c>
      <c r="AX477" s="279">
        <f t="shared" si="203"/>
        <v>0</v>
      </c>
      <c r="AY477" s="279">
        <f t="shared" si="204"/>
        <v>0</v>
      </c>
      <c r="AZ477" s="40">
        <f t="shared" si="192"/>
        <v>0</v>
      </c>
      <c r="BB477" s="40">
        <f t="shared" si="208"/>
        <v>0</v>
      </c>
      <c r="BC477" s="397">
        <f t="shared" si="209"/>
        <v>0</v>
      </c>
      <c r="BD477" s="105">
        <f t="shared" si="205"/>
        <v>0</v>
      </c>
      <c r="BE477" s="105">
        <f t="shared" si="210"/>
        <v>0</v>
      </c>
      <c r="BF477" s="742">
        <f t="shared" si="193"/>
        <v>0</v>
      </c>
      <c r="BG477" s="89"/>
      <c r="BH477" s="9"/>
      <c r="BJ477" s="40">
        <f t="shared" si="211"/>
        <v>0</v>
      </c>
      <c r="BK477" s="40">
        <f t="shared" si="212"/>
        <v>1</v>
      </c>
      <c r="BL477" s="40">
        <f t="shared" si="213"/>
        <v>0</v>
      </c>
      <c r="BM477" s="40">
        <f t="shared" si="214"/>
        <v>0</v>
      </c>
      <c r="BN477" s="40">
        <f t="shared" si="215"/>
        <v>0</v>
      </c>
    </row>
    <row r="478" spans="1:66" x14ac:dyDescent="0.25">
      <c r="A478" s="379"/>
      <c r="B478" s="936"/>
      <c r="C478" s="272"/>
      <c r="D478" s="868"/>
      <c r="E478" s="873" t="str">
        <f t="shared" si="206"/>
        <v xml:space="preserve"> </v>
      </c>
      <c r="F478" s="130">
        <f t="shared" si="189"/>
        <v>0</v>
      </c>
      <c r="G478" s="128">
        <f t="shared" si="190"/>
        <v>466</v>
      </c>
      <c r="H478" s="127"/>
      <c r="I478" s="321"/>
      <c r="J478" s="97"/>
      <c r="K478" s="323"/>
      <c r="L478" s="322"/>
      <c r="M478" s="50"/>
      <c r="N478" s="87"/>
      <c r="O478" s="324"/>
      <c r="P478" s="98"/>
      <c r="Q478" s="98"/>
      <c r="R478" s="114"/>
      <c r="S478" s="753"/>
      <c r="T478" s="98"/>
      <c r="U478" s="98"/>
      <c r="V478" s="98"/>
      <c r="W478" s="99"/>
      <c r="X478" s="97"/>
      <c r="Y478" s="87"/>
      <c r="Z478" s="100"/>
      <c r="AA478" s="106">
        <f t="shared" si="194"/>
        <v>466</v>
      </c>
      <c r="AB478" s="549">
        <f t="shared" si="207"/>
        <v>0</v>
      </c>
      <c r="AC478" s="544">
        <f t="shared" si="195"/>
        <v>0</v>
      </c>
      <c r="AD478" s="174">
        <f t="shared" si="191"/>
        <v>0</v>
      </c>
      <c r="AE478" s="8"/>
      <c r="AF478" s="885" t="str">
        <f t="shared" si="196"/>
        <v xml:space="preserve"> </v>
      </c>
      <c r="AG478" s="40">
        <f t="shared" si="197"/>
        <v>0</v>
      </c>
      <c r="AH478" s="40">
        <f t="shared" si="198"/>
        <v>0</v>
      </c>
      <c r="AR478" s="40">
        <f t="shared" si="199"/>
        <v>0</v>
      </c>
      <c r="AS478" s="40">
        <f t="shared" si="200"/>
        <v>0</v>
      </c>
      <c r="AT478" s="40">
        <f t="shared" si="201"/>
        <v>0</v>
      </c>
      <c r="AU478" s="40">
        <f t="shared" si="202"/>
        <v>0</v>
      </c>
      <c r="AX478" s="279">
        <f t="shared" si="203"/>
        <v>0</v>
      </c>
      <c r="AY478" s="279">
        <f t="shared" si="204"/>
        <v>0</v>
      </c>
      <c r="AZ478" s="40">
        <f t="shared" si="192"/>
        <v>0</v>
      </c>
      <c r="BB478" s="40">
        <f t="shared" si="208"/>
        <v>0</v>
      </c>
      <c r="BC478" s="397">
        <f t="shared" si="209"/>
        <v>0</v>
      </c>
      <c r="BD478" s="105">
        <f t="shared" si="205"/>
        <v>0</v>
      </c>
      <c r="BE478" s="105">
        <f t="shared" si="210"/>
        <v>0</v>
      </c>
      <c r="BF478" s="742">
        <f t="shared" si="193"/>
        <v>0</v>
      </c>
      <c r="BG478" s="89"/>
      <c r="BH478" s="9"/>
      <c r="BJ478" s="40">
        <f t="shared" si="211"/>
        <v>0</v>
      </c>
      <c r="BK478" s="40">
        <f t="shared" si="212"/>
        <v>1</v>
      </c>
      <c r="BL478" s="40">
        <f t="shared" si="213"/>
        <v>0</v>
      </c>
      <c r="BM478" s="40">
        <f t="shared" si="214"/>
        <v>0</v>
      </c>
      <c r="BN478" s="40">
        <f t="shared" si="215"/>
        <v>0</v>
      </c>
    </row>
    <row r="479" spans="1:66" x14ac:dyDescent="0.25">
      <c r="A479" s="379"/>
      <c r="B479" s="936"/>
      <c r="C479" s="272"/>
      <c r="D479" s="868"/>
      <c r="E479" s="873" t="str">
        <f t="shared" si="206"/>
        <v xml:space="preserve"> </v>
      </c>
      <c r="F479" s="130">
        <f t="shared" si="189"/>
        <v>0</v>
      </c>
      <c r="G479" s="128">
        <f t="shared" si="190"/>
        <v>467</v>
      </c>
      <c r="H479" s="127"/>
      <c r="I479" s="321"/>
      <c r="J479" s="97"/>
      <c r="K479" s="323"/>
      <c r="L479" s="322"/>
      <c r="M479" s="50"/>
      <c r="N479" s="87"/>
      <c r="O479" s="324"/>
      <c r="P479" s="98"/>
      <c r="Q479" s="98"/>
      <c r="R479" s="114"/>
      <c r="S479" s="753"/>
      <c r="T479" s="98"/>
      <c r="U479" s="98"/>
      <c r="V479" s="98"/>
      <c r="W479" s="99"/>
      <c r="X479" s="97"/>
      <c r="Y479" s="87"/>
      <c r="Z479" s="100"/>
      <c r="AA479" s="106">
        <f t="shared" si="194"/>
        <v>467</v>
      </c>
      <c r="AB479" s="549">
        <f t="shared" si="207"/>
        <v>0</v>
      </c>
      <c r="AC479" s="544">
        <f t="shared" si="195"/>
        <v>0</v>
      </c>
      <c r="AD479" s="174">
        <f t="shared" si="191"/>
        <v>0</v>
      </c>
      <c r="AE479" s="8"/>
      <c r="AF479" s="885" t="str">
        <f t="shared" si="196"/>
        <v xml:space="preserve"> </v>
      </c>
      <c r="AG479" s="40">
        <f t="shared" si="197"/>
        <v>0</v>
      </c>
      <c r="AH479" s="40">
        <f t="shared" si="198"/>
        <v>0</v>
      </c>
      <c r="AR479" s="40">
        <f t="shared" si="199"/>
        <v>0</v>
      </c>
      <c r="AS479" s="40">
        <f t="shared" si="200"/>
        <v>0</v>
      </c>
      <c r="AT479" s="40">
        <f t="shared" si="201"/>
        <v>0</v>
      </c>
      <c r="AU479" s="40">
        <f t="shared" si="202"/>
        <v>0</v>
      </c>
      <c r="AX479" s="279">
        <f t="shared" si="203"/>
        <v>0</v>
      </c>
      <c r="AY479" s="279">
        <f t="shared" si="204"/>
        <v>0</v>
      </c>
      <c r="AZ479" s="40">
        <f t="shared" si="192"/>
        <v>0</v>
      </c>
      <c r="BB479" s="40">
        <f t="shared" si="208"/>
        <v>0</v>
      </c>
      <c r="BC479" s="397">
        <f t="shared" si="209"/>
        <v>0</v>
      </c>
      <c r="BD479" s="105">
        <f t="shared" si="205"/>
        <v>0</v>
      </c>
      <c r="BE479" s="105">
        <f t="shared" si="210"/>
        <v>0</v>
      </c>
      <c r="BF479" s="742">
        <f t="shared" si="193"/>
        <v>0</v>
      </c>
      <c r="BG479" s="89"/>
      <c r="BH479" s="9"/>
      <c r="BJ479" s="40">
        <f t="shared" si="211"/>
        <v>0</v>
      </c>
      <c r="BK479" s="40">
        <f t="shared" si="212"/>
        <v>1</v>
      </c>
      <c r="BL479" s="40">
        <f t="shared" si="213"/>
        <v>0</v>
      </c>
      <c r="BM479" s="40">
        <f t="shared" si="214"/>
        <v>0</v>
      </c>
      <c r="BN479" s="40">
        <f t="shared" si="215"/>
        <v>0</v>
      </c>
    </row>
    <row r="480" spans="1:66" x14ac:dyDescent="0.25">
      <c r="A480" s="379"/>
      <c r="B480" s="936"/>
      <c r="C480" s="272"/>
      <c r="D480" s="868"/>
      <c r="E480" s="873" t="str">
        <f t="shared" si="206"/>
        <v xml:space="preserve"> </v>
      </c>
      <c r="F480" s="130">
        <f t="shared" si="189"/>
        <v>0</v>
      </c>
      <c r="G480" s="128">
        <f t="shared" si="190"/>
        <v>468</v>
      </c>
      <c r="H480" s="127"/>
      <c r="I480" s="321"/>
      <c r="J480" s="97"/>
      <c r="K480" s="323"/>
      <c r="L480" s="322"/>
      <c r="M480" s="50"/>
      <c r="N480" s="87"/>
      <c r="O480" s="324"/>
      <c r="P480" s="98"/>
      <c r="Q480" s="98"/>
      <c r="R480" s="114"/>
      <c r="S480" s="753"/>
      <c r="T480" s="98"/>
      <c r="U480" s="98"/>
      <c r="V480" s="98"/>
      <c r="W480" s="99"/>
      <c r="X480" s="97"/>
      <c r="Y480" s="87"/>
      <c r="Z480" s="100"/>
      <c r="AA480" s="106">
        <f t="shared" si="194"/>
        <v>468</v>
      </c>
      <c r="AB480" s="549">
        <f t="shared" si="207"/>
        <v>0</v>
      </c>
      <c r="AC480" s="544">
        <f t="shared" si="195"/>
        <v>0</v>
      </c>
      <c r="AD480" s="174">
        <f t="shared" si="191"/>
        <v>0</v>
      </c>
      <c r="AE480" s="8"/>
      <c r="AF480" s="885" t="str">
        <f t="shared" si="196"/>
        <v xml:space="preserve"> </v>
      </c>
      <c r="AG480" s="40">
        <f t="shared" si="197"/>
        <v>0</v>
      </c>
      <c r="AH480" s="40">
        <f t="shared" si="198"/>
        <v>0</v>
      </c>
      <c r="AR480" s="40">
        <f t="shared" si="199"/>
        <v>0</v>
      </c>
      <c r="AS480" s="40">
        <f t="shared" si="200"/>
        <v>0</v>
      </c>
      <c r="AT480" s="40">
        <f t="shared" si="201"/>
        <v>0</v>
      </c>
      <c r="AU480" s="40">
        <f t="shared" si="202"/>
        <v>0</v>
      </c>
      <c r="AX480" s="279">
        <f t="shared" si="203"/>
        <v>0</v>
      </c>
      <c r="AY480" s="279">
        <f t="shared" si="204"/>
        <v>0</v>
      </c>
      <c r="AZ480" s="40">
        <f t="shared" si="192"/>
        <v>0</v>
      </c>
      <c r="BB480" s="40">
        <f t="shared" si="208"/>
        <v>0</v>
      </c>
      <c r="BC480" s="397">
        <f t="shared" si="209"/>
        <v>0</v>
      </c>
      <c r="BD480" s="105">
        <f t="shared" si="205"/>
        <v>0</v>
      </c>
      <c r="BE480" s="105">
        <f t="shared" si="210"/>
        <v>0</v>
      </c>
      <c r="BF480" s="742">
        <f t="shared" si="193"/>
        <v>0</v>
      </c>
      <c r="BG480" s="89"/>
      <c r="BH480" s="9"/>
      <c r="BJ480" s="40">
        <f t="shared" si="211"/>
        <v>0</v>
      </c>
      <c r="BK480" s="40">
        <f t="shared" si="212"/>
        <v>1</v>
      </c>
      <c r="BL480" s="40">
        <f t="shared" si="213"/>
        <v>0</v>
      </c>
      <c r="BM480" s="40">
        <f t="shared" si="214"/>
        <v>0</v>
      </c>
      <c r="BN480" s="40">
        <f t="shared" si="215"/>
        <v>0</v>
      </c>
    </row>
    <row r="481" spans="1:66" x14ac:dyDescent="0.25">
      <c r="A481" s="379"/>
      <c r="B481" s="936"/>
      <c r="C481" s="272"/>
      <c r="D481" s="868"/>
      <c r="E481" s="873" t="str">
        <f t="shared" si="206"/>
        <v xml:space="preserve"> </v>
      </c>
      <c r="F481" s="130">
        <f t="shared" si="189"/>
        <v>0</v>
      </c>
      <c r="G481" s="128">
        <f t="shared" si="190"/>
        <v>469</v>
      </c>
      <c r="H481" s="127"/>
      <c r="I481" s="321"/>
      <c r="J481" s="97"/>
      <c r="K481" s="323"/>
      <c r="L481" s="322"/>
      <c r="M481" s="50"/>
      <c r="N481" s="87"/>
      <c r="O481" s="324"/>
      <c r="P481" s="98"/>
      <c r="Q481" s="98"/>
      <c r="R481" s="114"/>
      <c r="S481" s="753"/>
      <c r="T481" s="98"/>
      <c r="U481" s="98"/>
      <c r="V481" s="98"/>
      <c r="W481" s="99"/>
      <c r="X481" s="97"/>
      <c r="Y481" s="87"/>
      <c r="Z481" s="100"/>
      <c r="AA481" s="106">
        <f t="shared" si="194"/>
        <v>469</v>
      </c>
      <c r="AB481" s="549">
        <f t="shared" si="207"/>
        <v>0</v>
      </c>
      <c r="AC481" s="544">
        <f t="shared" si="195"/>
        <v>0</v>
      </c>
      <c r="AD481" s="174">
        <f t="shared" si="191"/>
        <v>0</v>
      </c>
      <c r="AE481" s="8"/>
      <c r="AF481" s="885" t="str">
        <f t="shared" si="196"/>
        <v xml:space="preserve"> </v>
      </c>
      <c r="AG481" s="40">
        <f t="shared" si="197"/>
        <v>0</v>
      </c>
      <c r="AH481" s="40">
        <f t="shared" si="198"/>
        <v>0</v>
      </c>
      <c r="AR481" s="40">
        <f t="shared" si="199"/>
        <v>0</v>
      </c>
      <c r="AS481" s="40">
        <f t="shared" si="200"/>
        <v>0</v>
      </c>
      <c r="AT481" s="40">
        <f t="shared" si="201"/>
        <v>0</v>
      </c>
      <c r="AU481" s="40">
        <f t="shared" si="202"/>
        <v>0</v>
      </c>
      <c r="AX481" s="279">
        <f t="shared" si="203"/>
        <v>0</v>
      </c>
      <c r="AY481" s="279">
        <f t="shared" si="204"/>
        <v>0</v>
      </c>
      <c r="AZ481" s="40">
        <f t="shared" si="192"/>
        <v>0</v>
      </c>
      <c r="BB481" s="40">
        <f t="shared" si="208"/>
        <v>0</v>
      </c>
      <c r="BC481" s="397">
        <f t="shared" si="209"/>
        <v>0</v>
      </c>
      <c r="BD481" s="105">
        <f t="shared" si="205"/>
        <v>0</v>
      </c>
      <c r="BE481" s="105">
        <f t="shared" si="210"/>
        <v>0</v>
      </c>
      <c r="BF481" s="742">
        <f t="shared" si="193"/>
        <v>0</v>
      </c>
      <c r="BG481" s="89"/>
      <c r="BH481" s="9"/>
      <c r="BJ481" s="40">
        <f t="shared" si="211"/>
        <v>0</v>
      </c>
      <c r="BK481" s="40">
        <f t="shared" si="212"/>
        <v>1</v>
      </c>
      <c r="BL481" s="40">
        <f t="shared" si="213"/>
        <v>0</v>
      </c>
      <c r="BM481" s="40">
        <f t="shared" si="214"/>
        <v>0</v>
      </c>
      <c r="BN481" s="40">
        <f t="shared" si="215"/>
        <v>0</v>
      </c>
    </row>
    <row r="482" spans="1:66" x14ac:dyDescent="0.25">
      <c r="A482" s="379"/>
      <c r="B482" s="936"/>
      <c r="C482" s="272"/>
      <c r="D482" s="868"/>
      <c r="E482" s="873" t="str">
        <f t="shared" si="206"/>
        <v xml:space="preserve"> </v>
      </c>
      <c r="F482" s="130">
        <f t="shared" si="189"/>
        <v>0</v>
      </c>
      <c r="G482" s="128">
        <f t="shared" si="190"/>
        <v>470</v>
      </c>
      <c r="H482" s="127"/>
      <c r="I482" s="321"/>
      <c r="J482" s="97"/>
      <c r="K482" s="323"/>
      <c r="L482" s="322"/>
      <c r="M482" s="50"/>
      <c r="N482" s="87"/>
      <c r="O482" s="324"/>
      <c r="P482" s="98"/>
      <c r="Q482" s="98"/>
      <c r="R482" s="114"/>
      <c r="S482" s="753"/>
      <c r="T482" s="98"/>
      <c r="U482" s="98"/>
      <c r="V482" s="98"/>
      <c r="W482" s="99"/>
      <c r="X482" s="97"/>
      <c r="Y482" s="87"/>
      <c r="Z482" s="100"/>
      <c r="AA482" s="106">
        <f t="shared" si="194"/>
        <v>470</v>
      </c>
      <c r="AB482" s="549">
        <f t="shared" si="207"/>
        <v>0</v>
      </c>
      <c r="AC482" s="544">
        <f t="shared" si="195"/>
        <v>0</v>
      </c>
      <c r="AD482" s="174">
        <f t="shared" si="191"/>
        <v>0</v>
      </c>
      <c r="AE482" s="8"/>
      <c r="AF482" s="885" t="str">
        <f t="shared" si="196"/>
        <v xml:space="preserve"> </v>
      </c>
      <c r="AG482" s="40">
        <f t="shared" si="197"/>
        <v>0</v>
      </c>
      <c r="AH482" s="40">
        <f t="shared" si="198"/>
        <v>0</v>
      </c>
      <c r="AR482" s="40">
        <f t="shared" si="199"/>
        <v>0</v>
      </c>
      <c r="AS482" s="40">
        <f t="shared" si="200"/>
        <v>0</v>
      </c>
      <c r="AT482" s="40">
        <f t="shared" si="201"/>
        <v>0</v>
      </c>
      <c r="AU482" s="40">
        <f t="shared" si="202"/>
        <v>0</v>
      </c>
      <c r="AX482" s="279">
        <f t="shared" si="203"/>
        <v>0</v>
      </c>
      <c r="AY482" s="279">
        <f t="shared" si="204"/>
        <v>0</v>
      </c>
      <c r="AZ482" s="40">
        <f t="shared" si="192"/>
        <v>0</v>
      </c>
      <c r="BB482" s="40">
        <f t="shared" si="208"/>
        <v>0</v>
      </c>
      <c r="BC482" s="397">
        <f t="shared" si="209"/>
        <v>0</v>
      </c>
      <c r="BD482" s="105">
        <f t="shared" si="205"/>
        <v>0</v>
      </c>
      <c r="BE482" s="105">
        <f t="shared" si="210"/>
        <v>0</v>
      </c>
      <c r="BF482" s="742">
        <f t="shared" si="193"/>
        <v>0</v>
      </c>
      <c r="BG482" s="89"/>
      <c r="BH482" s="9"/>
      <c r="BJ482" s="40">
        <f t="shared" si="211"/>
        <v>0</v>
      </c>
      <c r="BK482" s="40">
        <f t="shared" si="212"/>
        <v>1</v>
      </c>
      <c r="BL482" s="40">
        <f t="shared" si="213"/>
        <v>0</v>
      </c>
      <c r="BM482" s="40">
        <f t="shared" si="214"/>
        <v>0</v>
      </c>
      <c r="BN482" s="40">
        <f t="shared" si="215"/>
        <v>0</v>
      </c>
    </row>
    <row r="483" spans="1:66" x14ac:dyDescent="0.25">
      <c r="A483" s="379"/>
      <c r="B483" s="936"/>
      <c r="C483" s="272"/>
      <c r="D483" s="868"/>
      <c r="E483" s="873" t="str">
        <f t="shared" si="206"/>
        <v xml:space="preserve"> </v>
      </c>
      <c r="F483" s="130">
        <f t="shared" si="189"/>
        <v>0</v>
      </c>
      <c r="G483" s="128">
        <f t="shared" si="190"/>
        <v>471</v>
      </c>
      <c r="H483" s="127"/>
      <c r="I483" s="321"/>
      <c r="J483" s="97"/>
      <c r="K483" s="323"/>
      <c r="L483" s="322"/>
      <c r="M483" s="50"/>
      <c r="N483" s="87"/>
      <c r="O483" s="324"/>
      <c r="P483" s="98"/>
      <c r="Q483" s="98"/>
      <c r="R483" s="114"/>
      <c r="S483" s="753"/>
      <c r="T483" s="98"/>
      <c r="U483" s="98"/>
      <c r="V483" s="98"/>
      <c r="W483" s="99"/>
      <c r="X483" s="97"/>
      <c r="Y483" s="87"/>
      <c r="Z483" s="100"/>
      <c r="AA483" s="106">
        <f t="shared" si="194"/>
        <v>471</v>
      </c>
      <c r="AB483" s="549">
        <f t="shared" si="207"/>
        <v>0</v>
      </c>
      <c r="AC483" s="544">
        <f t="shared" si="195"/>
        <v>0</v>
      </c>
      <c r="AD483" s="174">
        <f t="shared" si="191"/>
        <v>0</v>
      </c>
      <c r="AE483" s="8"/>
      <c r="AF483" s="885" t="str">
        <f t="shared" si="196"/>
        <v xml:space="preserve"> </v>
      </c>
      <c r="AG483" s="40">
        <f t="shared" si="197"/>
        <v>0</v>
      </c>
      <c r="AH483" s="40">
        <f t="shared" si="198"/>
        <v>0</v>
      </c>
      <c r="AR483" s="40">
        <f t="shared" si="199"/>
        <v>0</v>
      </c>
      <c r="AS483" s="40">
        <f t="shared" si="200"/>
        <v>0</v>
      </c>
      <c r="AT483" s="40">
        <f t="shared" si="201"/>
        <v>0</v>
      </c>
      <c r="AU483" s="40">
        <f t="shared" si="202"/>
        <v>0</v>
      </c>
      <c r="AX483" s="279">
        <f t="shared" si="203"/>
        <v>0</v>
      </c>
      <c r="AY483" s="279">
        <f t="shared" si="204"/>
        <v>0</v>
      </c>
      <c r="AZ483" s="40">
        <f t="shared" si="192"/>
        <v>0</v>
      </c>
      <c r="BB483" s="40">
        <f t="shared" si="208"/>
        <v>0</v>
      </c>
      <c r="BC483" s="397">
        <f t="shared" si="209"/>
        <v>0</v>
      </c>
      <c r="BD483" s="105">
        <f t="shared" si="205"/>
        <v>0</v>
      </c>
      <c r="BE483" s="105">
        <f t="shared" si="210"/>
        <v>0</v>
      </c>
      <c r="BF483" s="742">
        <f t="shared" si="193"/>
        <v>0</v>
      </c>
      <c r="BG483" s="89"/>
      <c r="BH483" s="9"/>
      <c r="BJ483" s="40">
        <f t="shared" si="211"/>
        <v>0</v>
      </c>
      <c r="BK483" s="40">
        <f t="shared" si="212"/>
        <v>1</v>
      </c>
      <c r="BL483" s="40">
        <f t="shared" si="213"/>
        <v>0</v>
      </c>
      <c r="BM483" s="40">
        <f t="shared" si="214"/>
        <v>0</v>
      </c>
      <c r="BN483" s="40">
        <f t="shared" si="215"/>
        <v>0</v>
      </c>
    </row>
    <row r="484" spans="1:66" x14ac:dyDescent="0.25">
      <c r="A484" s="379"/>
      <c r="B484" s="936"/>
      <c r="C484" s="272"/>
      <c r="D484" s="868"/>
      <c r="E484" s="873" t="str">
        <f t="shared" si="206"/>
        <v xml:space="preserve"> </v>
      </c>
      <c r="F484" s="130">
        <f t="shared" si="189"/>
        <v>0</v>
      </c>
      <c r="G484" s="128">
        <f t="shared" si="190"/>
        <v>472</v>
      </c>
      <c r="H484" s="127"/>
      <c r="I484" s="321"/>
      <c r="J484" s="97"/>
      <c r="K484" s="323"/>
      <c r="L484" s="322"/>
      <c r="M484" s="50"/>
      <c r="N484" s="87"/>
      <c r="O484" s="324"/>
      <c r="P484" s="98"/>
      <c r="Q484" s="98"/>
      <c r="R484" s="114"/>
      <c r="S484" s="753"/>
      <c r="T484" s="98"/>
      <c r="U484" s="98"/>
      <c r="V484" s="98"/>
      <c r="W484" s="99"/>
      <c r="X484" s="97"/>
      <c r="Y484" s="87"/>
      <c r="Z484" s="100"/>
      <c r="AA484" s="106">
        <f t="shared" si="194"/>
        <v>472</v>
      </c>
      <c r="AB484" s="549">
        <f t="shared" si="207"/>
        <v>0</v>
      </c>
      <c r="AC484" s="544">
        <f t="shared" si="195"/>
        <v>0</v>
      </c>
      <c r="AD484" s="174">
        <f t="shared" si="191"/>
        <v>0</v>
      </c>
      <c r="AE484" s="8"/>
      <c r="AF484" s="885" t="str">
        <f t="shared" si="196"/>
        <v xml:space="preserve"> </v>
      </c>
      <c r="AG484" s="40">
        <f t="shared" si="197"/>
        <v>0</v>
      </c>
      <c r="AH484" s="40">
        <f t="shared" si="198"/>
        <v>0</v>
      </c>
      <c r="AR484" s="40">
        <f t="shared" si="199"/>
        <v>0</v>
      </c>
      <c r="AS484" s="40">
        <f t="shared" si="200"/>
        <v>0</v>
      </c>
      <c r="AT484" s="40">
        <f t="shared" si="201"/>
        <v>0</v>
      </c>
      <c r="AU484" s="40">
        <f t="shared" si="202"/>
        <v>0</v>
      </c>
      <c r="AX484" s="279">
        <f t="shared" si="203"/>
        <v>0</v>
      </c>
      <c r="AY484" s="279">
        <f t="shared" si="204"/>
        <v>0</v>
      </c>
      <c r="AZ484" s="40">
        <f t="shared" si="192"/>
        <v>0</v>
      </c>
      <c r="BB484" s="40">
        <f t="shared" si="208"/>
        <v>0</v>
      </c>
      <c r="BC484" s="397">
        <f t="shared" si="209"/>
        <v>0</v>
      </c>
      <c r="BD484" s="105">
        <f t="shared" si="205"/>
        <v>0</v>
      </c>
      <c r="BE484" s="105">
        <f t="shared" si="210"/>
        <v>0</v>
      </c>
      <c r="BF484" s="742">
        <f t="shared" si="193"/>
        <v>0</v>
      </c>
      <c r="BG484" s="89"/>
      <c r="BH484" s="9"/>
      <c r="BJ484" s="40">
        <f t="shared" si="211"/>
        <v>0</v>
      </c>
      <c r="BK484" s="40">
        <f t="shared" si="212"/>
        <v>1</v>
      </c>
      <c r="BL484" s="40">
        <f t="shared" si="213"/>
        <v>0</v>
      </c>
      <c r="BM484" s="40">
        <f t="shared" si="214"/>
        <v>0</v>
      </c>
      <c r="BN484" s="40">
        <f t="shared" si="215"/>
        <v>0</v>
      </c>
    </row>
    <row r="485" spans="1:66" x14ac:dyDescent="0.25">
      <c r="A485" s="379"/>
      <c r="B485" s="936"/>
      <c r="C485" s="272"/>
      <c r="D485" s="868"/>
      <c r="E485" s="873" t="str">
        <f t="shared" si="206"/>
        <v xml:space="preserve"> </v>
      </c>
      <c r="F485" s="130">
        <f t="shared" si="189"/>
        <v>0</v>
      </c>
      <c r="G485" s="128">
        <f t="shared" si="190"/>
        <v>473</v>
      </c>
      <c r="H485" s="127"/>
      <c r="I485" s="321"/>
      <c r="J485" s="97"/>
      <c r="K485" s="323"/>
      <c r="L485" s="322"/>
      <c r="M485" s="50"/>
      <c r="N485" s="87"/>
      <c r="O485" s="324"/>
      <c r="P485" s="98"/>
      <c r="Q485" s="98"/>
      <c r="R485" s="114"/>
      <c r="S485" s="753"/>
      <c r="T485" s="98"/>
      <c r="U485" s="98"/>
      <c r="V485" s="98"/>
      <c r="W485" s="99"/>
      <c r="X485" s="97"/>
      <c r="Y485" s="87"/>
      <c r="Z485" s="100"/>
      <c r="AA485" s="106">
        <f t="shared" si="194"/>
        <v>473</v>
      </c>
      <c r="AB485" s="549">
        <f t="shared" si="207"/>
        <v>0</v>
      </c>
      <c r="AC485" s="544">
        <f t="shared" si="195"/>
        <v>0</v>
      </c>
      <c r="AD485" s="174">
        <f t="shared" si="191"/>
        <v>0</v>
      </c>
      <c r="AE485" s="8"/>
      <c r="AF485" s="885" t="str">
        <f t="shared" si="196"/>
        <v xml:space="preserve"> </v>
      </c>
      <c r="AG485" s="40">
        <f t="shared" si="197"/>
        <v>0</v>
      </c>
      <c r="AH485" s="40">
        <f t="shared" si="198"/>
        <v>0</v>
      </c>
      <c r="AR485" s="40">
        <f t="shared" si="199"/>
        <v>0</v>
      </c>
      <c r="AS485" s="40">
        <f t="shared" si="200"/>
        <v>0</v>
      </c>
      <c r="AT485" s="40">
        <f t="shared" si="201"/>
        <v>0</v>
      </c>
      <c r="AU485" s="40">
        <f t="shared" si="202"/>
        <v>0</v>
      </c>
      <c r="AX485" s="279">
        <f t="shared" si="203"/>
        <v>0</v>
      </c>
      <c r="AY485" s="279">
        <f t="shared" si="204"/>
        <v>0</v>
      </c>
      <c r="AZ485" s="40">
        <f t="shared" si="192"/>
        <v>0</v>
      </c>
      <c r="BB485" s="40">
        <f t="shared" si="208"/>
        <v>0</v>
      </c>
      <c r="BC485" s="397">
        <f t="shared" si="209"/>
        <v>0</v>
      </c>
      <c r="BD485" s="105">
        <f t="shared" si="205"/>
        <v>0</v>
      </c>
      <c r="BE485" s="105">
        <f t="shared" si="210"/>
        <v>0</v>
      </c>
      <c r="BF485" s="742">
        <f t="shared" si="193"/>
        <v>0</v>
      </c>
      <c r="BG485" s="89"/>
      <c r="BH485" s="9"/>
      <c r="BJ485" s="40">
        <f t="shared" si="211"/>
        <v>0</v>
      </c>
      <c r="BK485" s="40">
        <f t="shared" si="212"/>
        <v>1</v>
      </c>
      <c r="BL485" s="40">
        <f t="shared" si="213"/>
        <v>0</v>
      </c>
      <c r="BM485" s="40">
        <f t="shared" si="214"/>
        <v>0</v>
      </c>
      <c r="BN485" s="40">
        <f t="shared" si="215"/>
        <v>0</v>
      </c>
    </row>
    <row r="486" spans="1:66" x14ac:dyDescent="0.25">
      <c r="A486" s="379"/>
      <c r="B486" s="936"/>
      <c r="C486" s="272"/>
      <c r="D486" s="868"/>
      <c r="E486" s="873" t="str">
        <f t="shared" si="206"/>
        <v xml:space="preserve"> </v>
      </c>
      <c r="F486" s="130">
        <f t="shared" si="189"/>
        <v>0</v>
      </c>
      <c r="G486" s="128">
        <f t="shared" si="190"/>
        <v>474</v>
      </c>
      <c r="H486" s="127"/>
      <c r="I486" s="321"/>
      <c r="J486" s="97"/>
      <c r="K486" s="323"/>
      <c r="L486" s="322"/>
      <c r="M486" s="50"/>
      <c r="N486" s="87"/>
      <c r="O486" s="324"/>
      <c r="P486" s="98"/>
      <c r="Q486" s="98"/>
      <c r="R486" s="114"/>
      <c r="S486" s="753"/>
      <c r="T486" s="98"/>
      <c r="U486" s="98"/>
      <c r="V486" s="98"/>
      <c r="W486" s="99"/>
      <c r="X486" s="97"/>
      <c r="Y486" s="87"/>
      <c r="Z486" s="100"/>
      <c r="AA486" s="106">
        <f t="shared" si="194"/>
        <v>474</v>
      </c>
      <c r="AB486" s="549">
        <f t="shared" si="207"/>
        <v>0</v>
      </c>
      <c r="AC486" s="544">
        <f t="shared" si="195"/>
        <v>0</v>
      </c>
      <c r="AD486" s="174">
        <f t="shared" si="191"/>
        <v>0</v>
      </c>
      <c r="AE486" s="8"/>
      <c r="AF486" s="885" t="str">
        <f t="shared" si="196"/>
        <v xml:space="preserve"> </v>
      </c>
      <c r="AG486" s="40">
        <f t="shared" si="197"/>
        <v>0</v>
      </c>
      <c r="AH486" s="40">
        <f t="shared" si="198"/>
        <v>0</v>
      </c>
      <c r="AR486" s="40">
        <f t="shared" si="199"/>
        <v>0</v>
      </c>
      <c r="AS486" s="40">
        <f t="shared" si="200"/>
        <v>0</v>
      </c>
      <c r="AT486" s="40">
        <f t="shared" si="201"/>
        <v>0</v>
      </c>
      <c r="AU486" s="40">
        <f t="shared" si="202"/>
        <v>0</v>
      </c>
      <c r="AX486" s="279">
        <f t="shared" si="203"/>
        <v>0</v>
      </c>
      <c r="AY486" s="279">
        <f t="shared" si="204"/>
        <v>0</v>
      </c>
      <c r="AZ486" s="40">
        <f t="shared" si="192"/>
        <v>0</v>
      </c>
      <c r="BB486" s="40">
        <f t="shared" si="208"/>
        <v>0</v>
      </c>
      <c r="BC486" s="397">
        <f t="shared" si="209"/>
        <v>0</v>
      </c>
      <c r="BD486" s="105">
        <f t="shared" si="205"/>
        <v>0</v>
      </c>
      <c r="BE486" s="105">
        <f t="shared" si="210"/>
        <v>0</v>
      </c>
      <c r="BF486" s="742">
        <f t="shared" si="193"/>
        <v>0</v>
      </c>
      <c r="BG486" s="89"/>
      <c r="BH486" s="9"/>
      <c r="BJ486" s="40">
        <f t="shared" si="211"/>
        <v>0</v>
      </c>
      <c r="BK486" s="40">
        <f t="shared" si="212"/>
        <v>1</v>
      </c>
      <c r="BL486" s="40">
        <f t="shared" si="213"/>
        <v>0</v>
      </c>
      <c r="BM486" s="40">
        <f t="shared" si="214"/>
        <v>0</v>
      </c>
      <c r="BN486" s="40">
        <f t="shared" si="215"/>
        <v>0</v>
      </c>
    </row>
    <row r="487" spans="1:66" x14ac:dyDescent="0.25">
      <c r="A487" s="379"/>
      <c r="B487" s="936"/>
      <c r="C487" s="272"/>
      <c r="D487" s="868"/>
      <c r="E487" s="873" t="str">
        <f t="shared" si="206"/>
        <v xml:space="preserve"> </v>
      </c>
      <c r="F487" s="130">
        <f t="shared" si="189"/>
        <v>0</v>
      </c>
      <c r="G487" s="128">
        <f t="shared" si="190"/>
        <v>475</v>
      </c>
      <c r="H487" s="127"/>
      <c r="I487" s="321"/>
      <c r="J487" s="97"/>
      <c r="K487" s="323"/>
      <c r="L487" s="322"/>
      <c r="M487" s="50"/>
      <c r="N487" s="87"/>
      <c r="O487" s="324"/>
      <c r="P487" s="98"/>
      <c r="Q487" s="98"/>
      <c r="R487" s="114"/>
      <c r="S487" s="753"/>
      <c r="T487" s="98"/>
      <c r="U487" s="98"/>
      <c r="V487" s="98"/>
      <c r="W487" s="99"/>
      <c r="X487" s="97"/>
      <c r="Y487" s="87"/>
      <c r="Z487" s="100"/>
      <c r="AA487" s="106">
        <f t="shared" si="194"/>
        <v>475</v>
      </c>
      <c r="AB487" s="549">
        <f t="shared" si="207"/>
        <v>0</v>
      </c>
      <c r="AC487" s="544">
        <f t="shared" si="195"/>
        <v>0</v>
      </c>
      <c r="AD487" s="174">
        <f t="shared" si="191"/>
        <v>0</v>
      </c>
      <c r="AE487" s="8"/>
      <c r="AF487" s="885" t="str">
        <f t="shared" si="196"/>
        <v xml:space="preserve"> </v>
      </c>
      <c r="AG487" s="40">
        <f t="shared" si="197"/>
        <v>0</v>
      </c>
      <c r="AH487" s="40">
        <f t="shared" si="198"/>
        <v>0</v>
      </c>
      <c r="AR487" s="40">
        <f t="shared" si="199"/>
        <v>0</v>
      </c>
      <c r="AS487" s="40">
        <f t="shared" si="200"/>
        <v>0</v>
      </c>
      <c r="AT487" s="40">
        <f t="shared" si="201"/>
        <v>0</v>
      </c>
      <c r="AU487" s="40">
        <f t="shared" si="202"/>
        <v>0</v>
      </c>
      <c r="AX487" s="279">
        <f t="shared" si="203"/>
        <v>0</v>
      </c>
      <c r="AY487" s="279">
        <f t="shared" si="204"/>
        <v>0</v>
      </c>
      <c r="AZ487" s="40">
        <f t="shared" si="192"/>
        <v>0</v>
      </c>
      <c r="BB487" s="40">
        <f t="shared" si="208"/>
        <v>0</v>
      </c>
      <c r="BC487" s="397">
        <f t="shared" si="209"/>
        <v>0</v>
      </c>
      <c r="BD487" s="105">
        <f t="shared" si="205"/>
        <v>0</v>
      </c>
      <c r="BE487" s="105">
        <f t="shared" si="210"/>
        <v>0</v>
      </c>
      <c r="BF487" s="742">
        <f t="shared" si="193"/>
        <v>0</v>
      </c>
      <c r="BG487" s="89"/>
      <c r="BH487" s="9"/>
      <c r="BJ487" s="40">
        <f t="shared" si="211"/>
        <v>0</v>
      </c>
      <c r="BK487" s="40">
        <f t="shared" si="212"/>
        <v>1</v>
      </c>
      <c r="BL487" s="40">
        <f t="shared" si="213"/>
        <v>0</v>
      </c>
      <c r="BM487" s="40">
        <f t="shared" si="214"/>
        <v>0</v>
      </c>
      <c r="BN487" s="40">
        <f t="shared" si="215"/>
        <v>0</v>
      </c>
    </row>
    <row r="488" spans="1:66" x14ac:dyDescent="0.25">
      <c r="A488" s="379"/>
      <c r="B488" s="936"/>
      <c r="C488" s="272"/>
      <c r="D488" s="868"/>
      <c r="E488" s="873" t="str">
        <f t="shared" si="206"/>
        <v xml:space="preserve"> </v>
      </c>
      <c r="F488" s="130">
        <f t="shared" si="189"/>
        <v>0</v>
      </c>
      <c r="G488" s="128">
        <f t="shared" si="190"/>
        <v>476</v>
      </c>
      <c r="H488" s="127"/>
      <c r="I488" s="321"/>
      <c r="J488" s="97"/>
      <c r="K488" s="323"/>
      <c r="L488" s="322"/>
      <c r="M488" s="50"/>
      <c r="N488" s="87"/>
      <c r="O488" s="324"/>
      <c r="P488" s="98"/>
      <c r="Q488" s="98"/>
      <c r="R488" s="114"/>
      <c r="S488" s="753"/>
      <c r="T488" s="98"/>
      <c r="U488" s="98"/>
      <c r="V488" s="98"/>
      <c r="W488" s="99"/>
      <c r="X488" s="97"/>
      <c r="Y488" s="87"/>
      <c r="Z488" s="100"/>
      <c r="AA488" s="106">
        <f t="shared" si="194"/>
        <v>476</v>
      </c>
      <c r="AB488" s="549">
        <f t="shared" si="207"/>
        <v>0</v>
      </c>
      <c r="AC488" s="544">
        <f t="shared" si="195"/>
        <v>0</v>
      </c>
      <c r="AD488" s="174">
        <f t="shared" si="191"/>
        <v>0</v>
      </c>
      <c r="AE488" s="8"/>
      <c r="AF488" s="885" t="str">
        <f t="shared" si="196"/>
        <v xml:space="preserve"> </v>
      </c>
      <c r="AG488" s="40">
        <f t="shared" si="197"/>
        <v>0</v>
      </c>
      <c r="AH488" s="40">
        <f t="shared" si="198"/>
        <v>0</v>
      </c>
      <c r="AR488" s="40">
        <f t="shared" si="199"/>
        <v>0</v>
      </c>
      <c r="AS488" s="40">
        <f t="shared" si="200"/>
        <v>0</v>
      </c>
      <c r="AT488" s="40">
        <f t="shared" si="201"/>
        <v>0</v>
      </c>
      <c r="AU488" s="40">
        <f t="shared" si="202"/>
        <v>0</v>
      </c>
      <c r="AX488" s="279">
        <f t="shared" si="203"/>
        <v>0</v>
      </c>
      <c r="AY488" s="279">
        <f t="shared" si="204"/>
        <v>0</v>
      </c>
      <c r="AZ488" s="40">
        <f t="shared" si="192"/>
        <v>0</v>
      </c>
      <c r="BB488" s="40">
        <f t="shared" si="208"/>
        <v>0</v>
      </c>
      <c r="BC488" s="397">
        <f t="shared" si="209"/>
        <v>0</v>
      </c>
      <c r="BD488" s="105">
        <f t="shared" si="205"/>
        <v>0</v>
      </c>
      <c r="BE488" s="105">
        <f t="shared" si="210"/>
        <v>0</v>
      </c>
      <c r="BF488" s="742">
        <f t="shared" si="193"/>
        <v>0</v>
      </c>
      <c r="BG488" s="89"/>
      <c r="BH488" s="9"/>
      <c r="BJ488" s="40">
        <f t="shared" si="211"/>
        <v>0</v>
      </c>
      <c r="BK488" s="40">
        <f t="shared" si="212"/>
        <v>1</v>
      </c>
      <c r="BL488" s="40">
        <f t="shared" si="213"/>
        <v>0</v>
      </c>
      <c r="BM488" s="40">
        <f t="shared" si="214"/>
        <v>0</v>
      </c>
      <c r="BN488" s="40">
        <f t="shared" si="215"/>
        <v>0</v>
      </c>
    </row>
    <row r="489" spans="1:66" x14ac:dyDescent="0.25">
      <c r="A489" s="379"/>
      <c r="B489" s="936"/>
      <c r="C489" s="272"/>
      <c r="D489" s="868"/>
      <c r="E489" s="873" t="str">
        <f t="shared" si="206"/>
        <v xml:space="preserve"> </v>
      </c>
      <c r="F489" s="130">
        <f t="shared" si="189"/>
        <v>0</v>
      </c>
      <c r="G489" s="128">
        <f t="shared" si="190"/>
        <v>477</v>
      </c>
      <c r="H489" s="127"/>
      <c r="I489" s="321"/>
      <c r="J489" s="97"/>
      <c r="K489" s="323"/>
      <c r="L489" s="322"/>
      <c r="M489" s="50"/>
      <c r="N489" s="87"/>
      <c r="O489" s="324"/>
      <c r="P489" s="98"/>
      <c r="Q489" s="98"/>
      <c r="R489" s="114"/>
      <c r="S489" s="753"/>
      <c r="T489" s="98"/>
      <c r="U489" s="98"/>
      <c r="V489" s="98"/>
      <c r="W489" s="99"/>
      <c r="X489" s="97"/>
      <c r="Y489" s="87"/>
      <c r="Z489" s="100"/>
      <c r="AA489" s="106">
        <f t="shared" si="194"/>
        <v>477</v>
      </c>
      <c r="AB489" s="549">
        <f t="shared" si="207"/>
        <v>0</v>
      </c>
      <c r="AC489" s="544">
        <f t="shared" si="195"/>
        <v>0</v>
      </c>
      <c r="AD489" s="174">
        <f t="shared" si="191"/>
        <v>0</v>
      </c>
      <c r="AE489" s="8"/>
      <c r="AF489" s="885" t="str">
        <f t="shared" si="196"/>
        <v xml:space="preserve"> </v>
      </c>
      <c r="AG489" s="40">
        <f t="shared" si="197"/>
        <v>0</v>
      </c>
      <c r="AH489" s="40">
        <f t="shared" si="198"/>
        <v>0</v>
      </c>
      <c r="AR489" s="40">
        <f t="shared" si="199"/>
        <v>0</v>
      </c>
      <c r="AS489" s="40">
        <f t="shared" si="200"/>
        <v>0</v>
      </c>
      <c r="AT489" s="40">
        <f t="shared" si="201"/>
        <v>0</v>
      </c>
      <c r="AU489" s="40">
        <f t="shared" si="202"/>
        <v>0</v>
      </c>
      <c r="AX489" s="279">
        <f t="shared" si="203"/>
        <v>0</v>
      </c>
      <c r="AY489" s="279">
        <f t="shared" si="204"/>
        <v>0</v>
      </c>
      <c r="AZ489" s="40">
        <f t="shared" si="192"/>
        <v>0</v>
      </c>
      <c r="BB489" s="40">
        <f t="shared" si="208"/>
        <v>0</v>
      </c>
      <c r="BC489" s="397">
        <f t="shared" si="209"/>
        <v>0</v>
      </c>
      <c r="BD489" s="105">
        <f t="shared" si="205"/>
        <v>0</v>
      </c>
      <c r="BE489" s="105">
        <f t="shared" si="210"/>
        <v>0</v>
      </c>
      <c r="BF489" s="742">
        <f t="shared" si="193"/>
        <v>0</v>
      </c>
      <c r="BG489" s="89"/>
      <c r="BH489" s="9"/>
      <c r="BJ489" s="40">
        <f t="shared" si="211"/>
        <v>0</v>
      </c>
      <c r="BK489" s="40">
        <f t="shared" si="212"/>
        <v>1</v>
      </c>
      <c r="BL489" s="40">
        <f t="shared" si="213"/>
        <v>0</v>
      </c>
      <c r="BM489" s="40">
        <f t="shared" si="214"/>
        <v>0</v>
      </c>
      <c r="BN489" s="40">
        <f t="shared" si="215"/>
        <v>0</v>
      </c>
    </row>
    <row r="490" spans="1:66" x14ac:dyDescent="0.25">
      <c r="A490" s="379"/>
      <c r="B490" s="936"/>
      <c r="C490" s="272"/>
      <c r="D490" s="868"/>
      <c r="E490" s="873" t="str">
        <f t="shared" si="206"/>
        <v xml:space="preserve"> </v>
      </c>
      <c r="F490" s="130">
        <f t="shared" si="189"/>
        <v>0</v>
      </c>
      <c r="G490" s="128">
        <f t="shared" si="190"/>
        <v>478</v>
      </c>
      <c r="H490" s="127"/>
      <c r="I490" s="321"/>
      <c r="J490" s="97"/>
      <c r="K490" s="323"/>
      <c r="L490" s="322"/>
      <c r="M490" s="50"/>
      <c r="N490" s="87"/>
      <c r="O490" s="324"/>
      <c r="P490" s="98"/>
      <c r="Q490" s="98"/>
      <c r="R490" s="114"/>
      <c r="S490" s="753"/>
      <c r="T490" s="98"/>
      <c r="U490" s="98"/>
      <c r="V490" s="98"/>
      <c r="W490" s="99"/>
      <c r="X490" s="97"/>
      <c r="Y490" s="87"/>
      <c r="Z490" s="100"/>
      <c r="AA490" s="106">
        <f t="shared" si="194"/>
        <v>478</v>
      </c>
      <c r="AB490" s="549">
        <f t="shared" si="207"/>
        <v>0</v>
      </c>
      <c r="AC490" s="544">
        <f t="shared" si="195"/>
        <v>0</v>
      </c>
      <c r="AD490" s="174">
        <f t="shared" si="191"/>
        <v>0</v>
      </c>
      <c r="AE490" s="8"/>
      <c r="AF490" s="885" t="str">
        <f t="shared" si="196"/>
        <v xml:space="preserve"> </v>
      </c>
      <c r="AG490" s="40">
        <f t="shared" si="197"/>
        <v>0</v>
      </c>
      <c r="AH490" s="40">
        <f t="shared" si="198"/>
        <v>0</v>
      </c>
      <c r="AR490" s="40">
        <f t="shared" si="199"/>
        <v>0</v>
      </c>
      <c r="AS490" s="40">
        <f t="shared" si="200"/>
        <v>0</v>
      </c>
      <c r="AT490" s="40">
        <f t="shared" si="201"/>
        <v>0</v>
      </c>
      <c r="AU490" s="40">
        <f t="shared" si="202"/>
        <v>0</v>
      </c>
      <c r="AX490" s="279">
        <f t="shared" si="203"/>
        <v>0</v>
      </c>
      <c r="AY490" s="279">
        <f t="shared" si="204"/>
        <v>0</v>
      </c>
      <c r="AZ490" s="40">
        <f t="shared" si="192"/>
        <v>0</v>
      </c>
      <c r="BB490" s="40">
        <f t="shared" si="208"/>
        <v>0</v>
      </c>
      <c r="BC490" s="397">
        <f t="shared" si="209"/>
        <v>0</v>
      </c>
      <c r="BD490" s="105">
        <f t="shared" si="205"/>
        <v>0</v>
      </c>
      <c r="BE490" s="105">
        <f t="shared" si="210"/>
        <v>0</v>
      </c>
      <c r="BF490" s="742">
        <f t="shared" si="193"/>
        <v>0</v>
      </c>
      <c r="BG490" s="89"/>
      <c r="BH490" s="9"/>
      <c r="BJ490" s="40">
        <f t="shared" si="211"/>
        <v>0</v>
      </c>
      <c r="BK490" s="40">
        <f t="shared" si="212"/>
        <v>1</v>
      </c>
      <c r="BL490" s="40">
        <f t="shared" si="213"/>
        <v>0</v>
      </c>
      <c r="BM490" s="40">
        <f t="shared" si="214"/>
        <v>0</v>
      </c>
      <c r="BN490" s="40">
        <f t="shared" si="215"/>
        <v>0</v>
      </c>
    </row>
    <row r="491" spans="1:66" x14ac:dyDescent="0.25">
      <c r="A491" s="379"/>
      <c r="B491" s="936"/>
      <c r="C491" s="272"/>
      <c r="D491" s="868"/>
      <c r="E491" s="873" t="str">
        <f t="shared" si="206"/>
        <v xml:space="preserve"> </v>
      </c>
      <c r="F491" s="130">
        <f t="shared" si="189"/>
        <v>0</v>
      </c>
      <c r="G491" s="128">
        <f t="shared" si="190"/>
        <v>479</v>
      </c>
      <c r="H491" s="127"/>
      <c r="I491" s="321"/>
      <c r="J491" s="97"/>
      <c r="K491" s="323"/>
      <c r="L491" s="322"/>
      <c r="M491" s="50"/>
      <c r="N491" s="87"/>
      <c r="O491" s="324"/>
      <c r="P491" s="98"/>
      <c r="Q491" s="98"/>
      <c r="R491" s="114"/>
      <c r="S491" s="753"/>
      <c r="T491" s="98"/>
      <c r="U491" s="98"/>
      <c r="V491" s="98"/>
      <c r="W491" s="99"/>
      <c r="X491" s="97"/>
      <c r="Y491" s="87"/>
      <c r="Z491" s="100"/>
      <c r="AA491" s="106">
        <f t="shared" si="194"/>
        <v>479</v>
      </c>
      <c r="AB491" s="549">
        <f t="shared" si="207"/>
        <v>0</v>
      </c>
      <c r="AC491" s="544">
        <f t="shared" si="195"/>
        <v>0</v>
      </c>
      <c r="AD491" s="174">
        <f t="shared" si="191"/>
        <v>0</v>
      </c>
      <c r="AE491" s="8"/>
      <c r="AF491" s="885" t="str">
        <f t="shared" si="196"/>
        <v xml:space="preserve"> </v>
      </c>
      <c r="AG491" s="40">
        <f t="shared" si="197"/>
        <v>0</v>
      </c>
      <c r="AH491" s="40">
        <f t="shared" si="198"/>
        <v>0</v>
      </c>
      <c r="AR491" s="40">
        <f t="shared" si="199"/>
        <v>0</v>
      </c>
      <c r="AS491" s="40">
        <f t="shared" si="200"/>
        <v>0</v>
      </c>
      <c r="AT491" s="40">
        <f t="shared" si="201"/>
        <v>0</v>
      </c>
      <c r="AU491" s="40">
        <f t="shared" si="202"/>
        <v>0</v>
      </c>
      <c r="AX491" s="279">
        <f t="shared" si="203"/>
        <v>0</v>
      </c>
      <c r="AY491" s="279">
        <f t="shared" si="204"/>
        <v>0</v>
      </c>
      <c r="AZ491" s="40">
        <f t="shared" si="192"/>
        <v>0</v>
      </c>
      <c r="BB491" s="40">
        <f t="shared" si="208"/>
        <v>0</v>
      </c>
      <c r="BC491" s="397">
        <f t="shared" si="209"/>
        <v>0</v>
      </c>
      <c r="BD491" s="105">
        <f t="shared" si="205"/>
        <v>0</v>
      </c>
      <c r="BE491" s="105">
        <f t="shared" si="210"/>
        <v>0</v>
      </c>
      <c r="BF491" s="742">
        <f t="shared" si="193"/>
        <v>0</v>
      </c>
      <c r="BG491" s="89"/>
      <c r="BH491" s="9"/>
      <c r="BJ491" s="40">
        <f t="shared" si="211"/>
        <v>0</v>
      </c>
      <c r="BK491" s="40">
        <f t="shared" si="212"/>
        <v>1</v>
      </c>
      <c r="BL491" s="40">
        <f t="shared" si="213"/>
        <v>0</v>
      </c>
      <c r="BM491" s="40">
        <f t="shared" si="214"/>
        <v>0</v>
      </c>
      <c r="BN491" s="40">
        <f t="shared" si="215"/>
        <v>0</v>
      </c>
    </row>
    <row r="492" spans="1:66" x14ac:dyDescent="0.25">
      <c r="A492" s="379"/>
      <c r="B492" s="936"/>
      <c r="C492" s="272"/>
      <c r="D492" s="868"/>
      <c r="E492" s="873" t="str">
        <f t="shared" si="206"/>
        <v xml:space="preserve"> </v>
      </c>
      <c r="F492" s="130">
        <f t="shared" si="189"/>
        <v>0</v>
      </c>
      <c r="G492" s="128">
        <f t="shared" si="190"/>
        <v>480</v>
      </c>
      <c r="H492" s="127"/>
      <c r="I492" s="321"/>
      <c r="J492" s="97"/>
      <c r="K492" s="323"/>
      <c r="L492" s="322"/>
      <c r="M492" s="50"/>
      <c r="N492" s="87"/>
      <c r="O492" s="324"/>
      <c r="P492" s="98"/>
      <c r="Q492" s="98"/>
      <c r="R492" s="114"/>
      <c r="S492" s="753"/>
      <c r="T492" s="98"/>
      <c r="U492" s="98"/>
      <c r="V492" s="98"/>
      <c r="W492" s="99"/>
      <c r="X492" s="97"/>
      <c r="Y492" s="87"/>
      <c r="Z492" s="100"/>
      <c r="AA492" s="106">
        <f t="shared" si="194"/>
        <v>480</v>
      </c>
      <c r="AB492" s="549">
        <f t="shared" si="207"/>
        <v>0</v>
      </c>
      <c r="AC492" s="544">
        <f t="shared" si="195"/>
        <v>0</v>
      </c>
      <c r="AD492" s="174">
        <f t="shared" si="191"/>
        <v>0</v>
      </c>
      <c r="AE492" s="8"/>
      <c r="AF492" s="885" t="str">
        <f t="shared" si="196"/>
        <v xml:space="preserve"> </v>
      </c>
      <c r="AG492" s="40">
        <f t="shared" si="197"/>
        <v>0</v>
      </c>
      <c r="AH492" s="40">
        <f t="shared" si="198"/>
        <v>0</v>
      </c>
      <c r="AR492" s="40">
        <f t="shared" si="199"/>
        <v>0</v>
      </c>
      <c r="AS492" s="40">
        <f t="shared" si="200"/>
        <v>0</v>
      </c>
      <c r="AT492" s="40">
        <f t="shared" si="201"/>
        <v>0</v>
      </c>
      <c r="AU492" s="40">
        <f t="shared" si="202"/>
        <v>0</v>
      </c>
      <c r="AX492" s="279">
        <f t="shared" si="203"/>
        <v>0</v>
      </c>
      <c r="AY492" s="279">
        <f t="shared" si="204"/>
        <v>0</v>
      </c>
      <c r="AZ492" s="40">
        <f t="shared" si="192"/>
        <v>0</v>
      </c>
      <c r="BB492" s="40">
        <f t="shared" si="208"/>
        <v>0</v>
      </c>
      <c r="BC492" s="397">
        <f t="shared" si="209"/>
        <v>0</v>
      </c>
      <c r="BD492" s="105">
        <f t="shared" si="205"/>
        <v>0</v>
      </c>
      <c r="BE492" s="105">
        <f t="shared" si="210"/>
        <v>0</v>
      </c>
      <c r="BF492" s="742">
        <f t="shared" si="193"/>
        <v>0</v>
      </c>
      <c r="BG492" s="89"/>
      <c r="BH492" s="9"/>
      <c r="BJ492" s="40">
        <f t="shared" si="211"/>
        <v>0</v>
      </c>
      <c r="BK492" s="40">
        <f t="shared" si="212"/>
        <v>1</v>
      </c>
      <c r="BL492" s="40">
        <f t="shared" si="213"/>
        <v>0</v>
      </c>
      <c r="BM492" s="40">
        <f t="shared" si="214"/>
        <v>0</v>
      </c>
      <c r="BN492" s="40">
        <f t="shared" si="215"/>
        <v>0</v>
      </c>
    </row>
    <row r="493" spans="1:66" x14ac:dyDescent="0.25">
      <c r="A493" s="379"/>
      <c r="B493" s="936"/>
      <c r="C493" s="272"/>
      <c r="D493" s="868"/>
      <c r="E493" s="873" t="str">
        <f t="shared" si="206"/>
        <v xml:space="preserve"> </v>
      </c>
      <c r="F493" s="130">
        <f t="shared" si="189"/>
        <v>0</v>
      </c>
      <c r="G493" s="128">
        <f t="shared" si="190"/>
        <v>481</v>
      </c>
      <c r="H493" s="127"/>
      <c r="I493" s="321"/>
      <c r="J493" s="97"/>
      <c r="K493" s="323"/>
      <c r="L493" s="322"/>
      <c r="M493" s="50"/>
      <c r="N493" s="87"/>
      <c r="O493" s="324"/>
      <c r="P493" s="98"/>
      <c r="Q493" s="98"/>
      <c r="R493" s="114"/>
      <c r="S493" s="753"/>
      <c r="T493" s="98"/>
      <c r="U493" s="98"/>
      <c r="V493" s="98"/>
      <c r="W493" s="99"/>
      <c r="X493" s="97"/>
      <c r="Y493" s="87"/>
      <c r="Z493" s="100"/>
      <c r="AA493" s="106">
        <f t="shared" si="194"/>
        <v>481</v>
      </c>
      <c r="AB493" s="549">
        <f t="shared" si="207"/>
        <v>0</v>
      </c>
      <c r="AC493" s="544">
        <f t="shared" si="195"/>
        <v>0</v>
      </c>
      <c r="AD493" s="174">
        <f t="shared" si="191"/>
        <v>0</v>
      </c>
      <c r="AE493" s="8"/>
      <c r="AF493" s="885" t="str">
        <f t="shared" si="196"/>
        <v xml:space="preserve"> </v>
      </c>
      <c r="AG493" s="40">
        <f t="shared" si="197"/>
        <v>0</v>
      </c>
      <c r="AH493" s="40">
        <f t="shared" si="198"/>
        <v>0</v>
      </c>
      <c r="AR493" s="40">
        <f t="shared" si="199"/>
        <v>0</v>
      </c>
      <c r="AS493" s="40">
        <f t="shared" si="200"/>
        <v>0</v>
      </c>
      <c r="AT493" s="40">
        <f t="shared" si="201"/>
        <v>0</v>
      </c>
      <c r="AU493" s="40">
        <f t="shared" si="202"/>
        <v>0</v>
      </c>
      <c r="AX493" s="279">
        <f t="shared" si="203"/>
        <v>0</v>
      </c>
      <c r="AY493" s="279">
        <f t="shared" si="204"/>
        <v>0</v>
      </c>
      <c r="AZ493" s="40">
        <f t="shared" si="192"/>
        <v>0</v>
      </c>
      <c r="BB493" s="40">
        <f t="shared" si="208"/>
        <v>0</v>
      </c>
      <c r="BC493" s="397">
        <f t="shared" si="209"/>
        <v>0</v>
      </c>
      <c r="BD493" s="105">
        <f t="shared" si="205"/>
        <v>0</v>
      </c>
      <c r="BE493" s="105">
        <f t="shared" si="210"/>
        <v>0</v>
      </c>
      <c r="BF493" s="742">
        <f t="shared" si="193"/>
        <v>0</v>
      </c>
      <c r="BG493" s="89"/>
      <c r="BH493" s="9"/>
      <c r="BJ493" s="40">
        <f t="shared" si="211"/>
        <v>0</v>
      </c>
      <c r="BK493" s="40">
        <f t="shared" si="212"/>
        <v>1</v>
      </c>
      <c r="BL493" s="40">
        <f t="shared" si="213"/>
        <v>0</v>
      </c>
      <c r="BM493" s="40">
        <f t="shared" si="214"/>
        <v>0</v>
      </c>
      <c r="BN493" s="40">
        <f t="shared" si="215"/>
        <v>0</v>
      </c>
    </row>
    <row r="494" spans="1:66" x14ac:dyDescent="0.25">
      <c r="A494" s="379"/>
      <c r="B494" s="936"/>
      <c r="C494" s="272"/>
      <c r="D494" s="868"/>
      <c r="E494" s="873" t="str">
        <f t="shared" si="206"/>
        <v xml:space="preserve"> </v>
      </c>
      <c r="F494" s="130">
        <f t="shared" si="189"/>
        <v>0</v>
      </c>
      <c r="G494" s="128">
        <f t="shared" si="190"/>
        <v>482</v>
      </c>
      <c r="H494" s="127"/>
      <c r="I494" s="321"/>
      <c r="J494" s="97"/>
      <c r="K494" s="323"/>
      <c r="L494" s="322"/>
      <c r="M494" s="50"/>
      <c r="N494" s="87"/>
      <c r="O494" s="324"/>
      <c r="P494" s="98"/>
      <c r="Q494" s="98"/>
      <c r="R494" s="114"/>
      <c r="S494" s="753"/>
      <c r="T494" s="98"/>
      <c r="U494" s="98"/>
      <c r="V494" s="98"/>
      <c r="W494" s="99"/>
      <c r="X494" s="97"/>
      <c r="Y494" s="87"/>
      <c r="Z494" s="100"/>
      <c r="AA494" s="106">
        <f t="shared" si="194"/>
        <v>482</v>
      </c>
      <c r="AB494" s="549">
        <f t="shared" si="207"/>
        <v>0</v>
      </c>
      <c r="AC494" s="544">
        <f t="shared" si="195"/>
        <v>0</v>
      </c>
      <c r="AD494" s="174">
        <f t="shared" si="191"/>
        <v>0</v>
      </c>
      <c r="AE494" s="8"/>
      <c r="AF494" s="885" t="str">
        <f t="shared" si="196"/>
        <v xml:space="preserve"> </v>
      </c>
      <c r="AG494" s="40">
        <f t="shared" si="197"/>
        <v>0</v>
      </c>
      <c r="AH494" s="40">
        <f t="shared" si="198"/>
        <v>0</v>
      </c>
      <c r="AR494" s="40">
        <f t="shared" si="199"/>
        <v>0</v>
      </c>
      <c r="AS494" s="40">
        <f t="shared" si="200"/>
        <v>0</v>
      </c>
      <c r="AT494" s="40">
        <f t="shared" si="201"/>
        <v>0</v>
      </c>
      <c r="AU494" s="40">
        <f t="shared" si="202"/>
        <v>0</v>
      </c>
      <c r="AX494" s="279">
        <f t="shared" si="203"/>
        <v>0</v>
      </c>
      <c r="AY494" s="279">
        <f t="shared" si="204"/>
        <v>0</v>
      </c>
      <c r="AZ494" s="40">
        <f t="shared" si="192"/>
        <v>0</v>
      </c>
      <c r="BB494" s="40">
        <f t="shared" si="208"/>
        <v>0</v>
      </c>
      <c r="BC494" s="397">
        <f t="shared" si="209"/>
        <v>0</v>
      </c>
      <c r="BD494" s="105">
        <f t="shared" si="205"/>
        <v>0</v>
      </c>
      <c r="BE494" s="105">
        <f t="shared" si="210"/>
        <v>0</v>
      </c>
      <c r="BF494" s="742">
        <f t="shared" si="193"/>
        <v>0</v>
      </c>
      <c r="BG494" s="89"/>
      <c r="BH494" s="9"/>
      <c r="BJ494" s="40">
        <f t="shared" si="211"/>
        <v>0</v>
      </c>
      <c r="BK494" s="40">
        <f t="shared" si="212"/>
        <v>1</v>
      </c>
      <c r="BL494" s="40">
        <f t="shared" si="213"/>
        <v>0</v>
      </c>
      <c r="BM494" s="40">
        <f t="shared" si="214"/>
        <v>0</v>
      </c>
      <c r="BN494" s="40">
        <f t="shared" si="215"/>
        <v>0</v>
      </c>
    </row>
    <row r="495" spans="1:66" x14ac:dyDescent="0.25">
      <c r="A495" s="379"/>
      <c r="B495" s="936"/>
      <c r="C495" s="272"/>
      <c r="D495" s="868"/>
      <c r="E495" s="873" t="str">
        <f t="shared" si="206"/>
        <v xml:space="preserve"> </v>
      </c>
      <c r="F495" s="130">
        <f t="shared" si="189"/>
        <v>0</v>
      </c>
      <c r="G495" s="128">
        <f t="shared" si="190"/>
        <v>483</v>
      </c>
      <c r="H495" s="127"/>
      <c r="I495" s="321"/>
      <c r="J495" s="97"/>
      <c r="K495" s="323"/>
      <c r="L495" s="322"/>
      <c r="M495" s="50"/>
      <c r="N495" s="87"/>
      <c r="O495" s="324"/>
      <c r="P495" s="98"/>
      <c r="Q495" s="98"/>
      <c r="R495" s="114"/>
      <c r="S495" s="753"/>
      <c r="T495" s="98"/>
      <c r="U495" s="98"/>
      <c r="V495" s="98"/>
      <c r="W495" s="99"/>
      <c r="X495" s="97"/>
      <c r="Y495" s="87"/>
      <c r="Z495" s="100"/>
      <c r="AA495" s="106">
        <f t="shared" si="194"/>
        <v>483</v>
      </c>
      <c r="AB495" s="549">
        <f t="shared" si="207"/>
        <v>0</v>
      </c>
      <c r="AC495" s="544">
        <f t="shared" si="195"/>
        <v>0</v>
      </c>
      <c r="AD495" s="174">
        <f t="shared" si="191"/>
        <v>0</v>
      </c>
      <c r="AE495" s="8"/>
      <c r="AF495" s="885" t="str">
        <f t="shared" si="196"/>
        <v xml:space="preserve"> </v>
      </c>
      <c r="AG495" s="40">
        <f t="shared" si="197"/>
        <v>0</v>
      </c>
      <c r="AH495" s="40">
        <f t="shared" si="198"/>
        <v>0</v>
      </c>
      <c r="AR495" s="40">
        <f t="shared" si="199"/>
        <v>0</v>
      </c>
      <c r="AS495" s="40">
        <f t="shared" si="200"/>
        <v>0</v>
      </c>
      <c r="AT495" s="40">
        <f t="shared" si="201"/>
        <v>0</v>
      </c>
      <c r="AU495" s="40">
        <f t="shared" si="202"/>
        <v>0</v>
      </c>
      <c r="AX495" s="279">
        <f t="shared" si="203"/>
        <v>0</v>
      </c>
      <c r="AY495" s="279">
        <f t="shared" si="204"/>
        <v>0</v>
      </c>
      <c r="AZ495" s="40">
        <f t="shared" si="192"/>
        <v>0</v>
      </c>
      <c r="BB495" s="40">
        <f t="shared" si="208"/>
        <v>0</v>
      </c>
      <c r="BC495" s="397">
        <f t="shared" si="209"/>
        <v>0</v>
      </c>
      <c r="BD495" s="105">
        <f t="shared" si="205"/>
        <v>0</v>
      </c>
      <c r="BE495" s="105">
        <f t="shared" si="210"/>
        <v>0</v>
      </c>
      <c r="BF495" s="742">
        <f t="shared" si="193"/>
        <v>0</v>
      </c>
      <c r="BG495" s="89"/>
      <c r="BH495" s="9"/>
      <c r="BJ495" s="40">
        <f t="shared" si="211"/>
        <v>0</v>
      </c>
      <c r="BK495" s="40">
        <f t="shared" si="212"/>
        <v>1</v>
      </c>
      <c r="BL495" s="40">
        <f t="shared" si="213"/>
        <v>0</v>
      </c>
      <c r="BM495" s="40">
        <f t="shared" si="214"/>
        <v>0</v>
      </c>
      <c r="BN495" s="40">
        <f t="shared" si="215"/>
        <v>0</v>
      </c>
    </row>
    <row r="496" spans="1:66" x14ac:dyDescent="0.25">
      <c r="A496" s="379"/>
      <c r="B496" s="936"/>
      <c r="C496" s="272"/>
      <c r="D496" s="868"/>
      <c r="E496" s="873" t="str">
        <f t="shared" si="206"/>
        <v xml:space="preserve"> </v>
      </c>
      <c r="F496" s="130">
        <f t="shared" si="189"/>
        <v>0</v>
      </c>
      <c r="G496" s="128">
        <f t="shared" si="190"/>
        <v>484</v>
      </c>
      <c r="H496" s="127"/>
      <c r="I496" s="321"/>
      <c r="J496" s="97"/>
      <c r="K496" s="323"/>
      <c r="L496" s="322"/>
      <c r="M496" s="50"/>
      <c r="N496" s="87"/>
      <c r="O496" s="324"/>
      <c r="P496" s="98"/>
      <c r="Q496" s="98"/>
      <c r="R496" s="114"/>
      <c r="S496" s="753"/>
      <c r="T496" s="98"/>
      <c r="U496" s="98"/>
      <c r="V496" s="98"/>
      <c r="W496" s="99"/>
      <c r="X496" s="97"/>
      <c r="Y496" s="87"/>
      <c r="Z496" s="100"/>
      <c r="AA496" s="106">
        <f t="shared" si="194"/>
        <v>484</v>
      </c>
      <c r="AB496" s="549">
        <f t="shared" si="207"/>
        <v>0</v>
      </c>
      <c r="AC496" s="544">
        <f t="shared" si="195"/>
        <v>0</v>
      </c>
      <c r="AD496" s="174">
        <f t="shared" si="191"/>
        <v>0</v>
      </c>
      <c r="AE496" s="8"/>
      <c r="AF496" s="885" t="str">
        <f t="shared" si="196"/>
        <v xml:space="preserve"> </v>
      </c>
      <c r="AG496" s="40">
        <f t="shared" si="197"/>
        <v>0</v>
      </c>
      <c r="AH496" s="40">
        <f t="shared" si="198"/>
        <v>0</v>
      </c>
      <c r="AR496" s="40">
        <f t="shared" si="199"/>
        <v>0</v>
      </c>
      <c r="AS496" s="40">
        <f t="shared" si="200"/>
        <v>0</v>
      </c>
      <c r="AT496" s="40">
        <f t="shared" si="201"/>
        <v>0</v>
      </c>
      <c r="AU496" s="40">
        <f t="shared" si="202"/>
        <v>0</v>
      </c>
      <c r="AX496" s="279">
        <f t="shared" si="203"/>
        <v>0</v>
      </c>
      <c r="AY496" s="279">
        <f t="shared" si="204"/>
        <v>0</v>
      </c>
      <c r="AZ496" s="40">
        <f t="shared" si="192"/>
        <v>0</v>
      </c>
      <c r="BB496" s="40">
        <f t="shared" si="208"/>
        <v>0</v>
      </c>
      <c r="BC496" s="397">
        <f t="shared" si="209"/>
        <v>0</v>
      </c>
      <c r="BD496" s="105">
        <f t="shared" si="205"/>
        <v>0</v>
      </c>
      <c r="BE496" s="105">
        <f t="shared" si="210"/>
        <v>0</v>
      </c>
      <c r="BF496" s="742">
        <f t="shared" si="193"/>
        <v>0</v>
      </c>
      <c r="BG496" s="89"/>
      <c r="BH496" s="9"/>
      <c r="BJ496" s="40">
        <f t="shared" si="211"/>
        <v>0</v>
      </c>
      <c r="BK496" s="40">
        <f t="shared" si="212"/>
        <v>1</v>
      </c>
      <c r="BL496" s="40">
        <f t="shared" si="213"/>
        <v>0</v>
      </c>
      <c r="BM496" s="40">
        <f t="shared" si="214"/>
        <v>0</v>
      </c>
      <c r="BN496" s="40">
        <f t="shared" si="215"/>
        <v>0</v>
      </c>
    </row>
    <row r="497" spans="1:66" x14ac:dyDescent="0.25">
      <c r="A497" s="379"/>
      <c r="B497" s="936"/>
      <c r="C497" s="272"/>
      <c r="D497" s="868"/>
      <c r="E497" s="873" t="str">
        <f t="shared" si="206"/>
        <v xml:space="preserve"> </v>
      </c>
      <c r="F497" s="130">
        <f t="shared" si="189"/>
        <v>0</v>
      </c>
      <c r="G497" s="128">
        <f t="shared" si="190"/>
        <v>485</v>
      </c>
      <c r="H497" s="127"/>
      <c r="I497" s="321"/>
      <c r="J497" s="97"/>
      <c r="K497" s="323"/>
      <c r="L497" s="322"/>
      <c r="M497" s="50"/>
      <c r="N497" s="87"/>
      <c r="O497" s="324"/>
      <c r="P497" s="98"/>
      <c r="Q497" s="98"/>
      <c r="R497" s="114"/>
      <c r="S497" s="753"/>
      <c r="T497" s="98"/>
      <c r="U497" s="98"/>
      <c r="V497" s="98"/>
      <c r="W497" s="99"/>
      <c r="X497" s="97"/>
      <c r="Y497" s="87"/>
      <c r="Z497" s="100"/>
      <c r="AA497" s="106">
        <f t="shared" si="194"/>
        <v>485</v>
      </c>
      <c r="AB497" s="549">
        <f t="shared" si="207"/>
        <v>0</v>
      </c>
      <c r="AC497" s="544">
        <f t="shared" si="195"/>
        <v>0</v>
      </c>
      <c r="AD497" s="174">
        <f t="shared" si="191"/>
        <v>0</v>
      </c>
      <c r="AE497" s="8"/>
      <c r="AF497" s="885" t="str">
        <f t="shared" si="196"/>
        <v xml:space="preserve"> </v>
      </c>
      <c r="AG497" s="40">
        <f t="shared" si="197"/>
        <v>0</v>
      </c>
      <c r="AH497" s="40">
        <f t="shared" si="198"/>
        <v>0</v>
      </c>
      <c r="AR497" s="40">
        <f t="shared" si="199"/>
        <v>0</v>
      </c>
      <c r="AS497" s="40">
        <f t="shared" si="200"/>
        <v>0</v>
      </c>
      <c r="AT497" s="40">
        <f t="shared" si="201"/>
        <v>0</v>
      </c>
      <c r="AU497" s="40">
        <f t="shared" si="202"/>
        <v>0</v>
      </c>
      <c r="AX497" s="279">
        <f t="shared" si="203"/>
        <v>0</v>
      </c>
      <c r="AY497" s="279">
        <f t="shared" si="204"/>
        <v>0</v>
      </c>
      <c r="AZ497" s="40">
        <f t="shared" si="192"/>
        <v>0</v>
      </c>
      <c r="BB497" s="40">
        <f t="shared" si="208"/>
        <v>0</v>
      </c>
      <c r="BC497" s="397">
        <f t="shared" si="209"/>
        <v>0</v>
      </c>
      <c r="BD497" s="105">
        <f t="shared" si="205"/>
        <v>0</v>
      </c>
      <c r="BE497" s="105">
        <f t="shared" si="210"/>
        <v>0</v>
      </c>
      <c r="BF497" s="742">
        <f t="shared" si="193"/>
        <v>0</v>
      </c>
      <c r="BG497" s="89"/>
      <c r="BH497" s="9"/>
      <c r="BJ497" s="40">
        <f t="shared" si="211"/>
        <v>0</v>
      </c>
      <c r="BK497" s="40">
        <f t="shared" si="212"/>
        <v>1</v>
      </c>
      <c r="BL497" s="40">
        <f t="shared" si="213"/>
        <v>0</v>
      </c>
      <c r="BM497" s="40">
        <f t="shared" si="214"/>
        <v>0</v>
      </c>
      <c r="BN497" s="40">
        <f t="shared" si="215"/>
        <v>0</v>
      </c>
    </row>
    <row r="498" spans="1:66" x14ac:dyDescent="0.25">
      <c r="A498" s="379"/>
      <c r="B498" s="936"/>
      <c r="C498" s="272"/>
      <c r="D498" s="868"/>
      <c r="E498" s="873" t="str">
        <f t="shared" si="206"/>
        <v xml:space="preserve"> </v>
      </c>
      <c r="F498" s="130">
        <f t="shared" si="189"/>
        <v>0</v>
      </c>
      <c r="G498" s="128">
        <f t="shared" si="190"/>
        <v>486</v>
      </c>
      <c r="H498" s="127"/>
      <c r="I498" s="321"/>
      <c r="J498" s="97"/>
      <c r="K498" s="323"/>
      <c r="L498" s="322"/>
      <c r="M498" s="50"/>
      <c r="N498" s="87"/>
      <c r="O498" s="324"/>
      <c r="P498" s="98"/>
      <c r="Q498" s="98"/>
      <c r="R498" s="114"/>
      <c r="S498" s="753"/>
      <c r="T498" s="98"/>
      <c r="U498" s="98"/>
      <c r="V498" s="98"/>
      <c r="W498" s="99"/>
      <c r="X498" s="97"/>
      <c r="Y498" s="87"/>
      <c r="Z498" s="100"/>
      <c r="AA498" s="106">
        <f t="shared" si="194"/>
        <v>486</v>
      </c>
      <c r="AB498" s="549">
        <f t="shared" si="207"/>
        <v>0</v>
      </c>
      <c r="AC498" s="544">
        <f t="shared" si="195"/>
        <v>0</v>
      </c>
      <c r="AD498" s="174">
        <f t="shared" si="191"/>
        <v>0</v>
      </c>
      <c r="AE498" s="8"/>
      <c r="AF498" s="885" t="str">
        <f t="shared" si="196"/>
        <v xml:space="preserve"> </v>
      </c>
      <c r="AG498" s="40">
        <f t="shared" si="197"/>
        <v>0</v>
      </c>
      <c r="AH498" s="40">
        <f t="shared" si="198"/>
        <v>0</v>
      </c>
      <c r="AR498" s="40">
        <f t="shared" si="199"/>
        <v>0</v>
      </c>
      <c r="AS498" s="40">
        <f t="shared" si="200"/>
        <v>0</v>
      </c>
      <c r="AT498" s="40">
        <f t="shared" si="201"/>
        <v>0</v>
      </c>
      <c r="AU498" s="40">
        <f t="shared" si="202"/>
        <v>0</v>
      </c>
      <c r="AX498" s="279">
        <f t="shared" si="203"/>
        <v>0</v>
      </c>
      <c r="AY498" s="279">
        <f t="shared" si="204"/>
        <v>0</v>
      </c>
      <c r="AZ498" s="40">
        <f t="shared" si="192"/>
        <v>0</v>
      </c>
      <c r="BB498" s="40">
        <f t="shared" si="208"/>
        <v>0</v>
      </c>
      <c r="BC498" s="397">
        <f t="shared" si="209"/>
        <v>0</v>
      </c>
      <c r="BD498" s="105">
        <f t="shared" si="205"/>
        <v>0</v>
      </c>
      <c r="BE498" s="105">
        <f t="shared" si="210"/>
        <v>0</v>
      </c>
      <c r="BF498" s="742">
        <f t="shared" si="193"/>
        <v>0</v>
      </c>
      <c r="BG498" s="89"/>
      <c r="BH498" s="9"/>
      <c r="BJ498" s="40">
        <f t="shared" si="211"/>
        <v>0</v>
      </c>
      <c r="BK498" s="40">
        <f t="shared" si="212"/>
        <v>1</v>
      </c>
      <c r="BL498" s="40">
        <f t="shared" si="213"/>
        <v>0</v>
      </c>
      <c r="BM498" s="40">
        <f t="shared" si="214"/>
        <v>0</v>
      </c>
      <c r="BN498" s="40">
        <f t="shared" si="215"/>
        <v>0</v>
      </c>
    </row>
    <row r="499" spans="1:66" x14ac:dyDescent="0.25">
      <c r="A499" s="379"/>
      <c r="B499" s="936"/>
      <c r="C499" s="272"/>
      <c r="D499" s="868"/>
      <c r="E499" s="873" t="str">
        <f t="shared" si="206"/>
        <v xml:space="preserve"> </v>
      </c>
      <c r="F499" s="130">
        <f t="shared" si="189"/>
        <v>0</v>
      </c>
      <c r="G499" s="128">
        <f t="shared" si="190"/>
        <v>487</v>
      </c>
      <c r="H499" s="127"/>
      <c r="I499" s="321"/>
      <c r="J499" s="97"/>
      <c r="K499" s="323"/>
      <c r="L499" s="322"/>
      <c r="M499" s="50"/>
      <c r="N499" s="87"/>
      <c r="O499" s="324"/>
      <c r="P499" s="98"/>
      <c r="Q499" s="98"/>
      <c r="R499" s="114"/>
      <c r="S499" s="753"/>
      <c r="T499" s="98"/>
      <c r="U499" s="98"/>
      <c r="V499" s="98"/>
      <c r="W499" s="99"/>
      <c r="X499" s="97"/>
      <c r="Y499" s="87"/>
      <c r="Z499" s="100"/>
      <c r="AA499" s="106">
        <f t="shared" si="194"/>
        <v>487</v>
      </c>
      <c r="AB499" s="549">
        <f t="shared" si="207"/>
        <v>0</v>
      </c>
      <c r="AC499" s="544">
        <f t="shared" si="195"/>
        <v>0</v>
      </c>
      <c r="AD499" s="174">
        <f t="shared" si="191"/>
        <v>0</v>
      </c>
      <c r="AE499" s="8"/>
      <c r="AF499" s="885" t="str">
        <f t="shared" si="196"/>
        <v xml:space="preserve"> </v>
      </c>
      <c r="AG499" s="40">
        <f t="shared" si="197"/>
        <v>0</v>
      </c>
      <c r="AH499" s="40">
        <f t="shared" si="198"/>
        <v>0</v>
      </c>
      <c r="AR499" s="40">
        <f t="shared" si="199"/>
        <v>0</v>
      </c>
      <c r="AS499" s="40">
        <f t="shared" si="200"/>
        <v>0</v>
      </c>
      <c r="AT499" s="40">
        <f t="shared" si="201"/>
        <v>0</v>
      </c>
      <c r="AU499" s="40">
        <f t="shared" si="202"/>
        <v>0</v>
      </c>
      <c r="AX499" s="279">
        <f t="shared" si="203"/>
        <v>0</v>
      </c>
      <c r="AY499" s="279">
        <f t="shared" si="204"/>
        <v>0</v>
      </c>
      <c r="AZ499" s="40">
        <f t="shared" si="192"/>
        <v>0</v>
      </c>
      <c r="BB499" s="40">
        <f t="shared" si="208"/>
        <v>0</v>
      </c>
      <c r="BC499" s="397">
        <f t="shared" si="209"/>
        <v>0</v>
      </c>
      <c r="BD499" s="105">
        <f t="shared" si="205"/>
        <v>0</v>
      </c>
      <c r="BE499" s="105">
        <f t="shared" si="210"/>
        <v>0</v>
      </c>
      <c r="BF499" s="742">
        <f t="shared" si="193"/>
        <v>0</v>
      </c>
      <c r="BG499" s="89"/>
      <c r="BH499" s="9"/>
      <c r="BJ499" s="40">
        <f t="shared" si="211"/>
        <v>0</v>
      </c>
      <c r="BK499" s="40">
        <f t="shared" si="212"/>
        <v>1</v>
      </c>
      <c r="BL499" s="40">
        <f t="shared" si="213"/>
        <v>0</v>
      </c>
      <c r="BM499" s="40">
        <f t="shared" si="214"/>
        <v>0</v>
      </c>
      <c r="BN499" s="40">
        <f t="shared" si="215"/>
        <v>0</v>
      </c>
    </row>
    <row r="500" spans="1:66" x14ac:dyDescent="0.25">
      <c r="A500" s="379"/>
      <c r="B500" s="936"/>
      <c r="C500" s="272"/>
      <c r="D500" s="868"/>
      <c r="E500" s="873" t="str">
        <f t="shared" si="206"/>
        <v xml:space="preserve"> </v>
      </c>
      <c r="F500" s="130">
        <f t="shared" si="189"/>
        <v>0</v>
      </c>
      <c r="G500" s="128">
        <f t="shared" si="190"/>
        <v>488</v>
      </c>
      <c r="H500" s="127"/>
      <c r="I500" s="321"/>
      <c r="J500" s="97"/>
      <c r="K500" s="323"/>
      <c r="L500" s="322"/>
      <c r="M500" s="50"/>
      <c r="N500" s="87"/>
      <c r="O500" s="324"/>
      <c r="P500" s="98"/>
      <c r="Q500" s="98"/>
      <c r="R500" s="114"/>
      <c r="S500" s="753"/>
      <c r="T500" s="98"/>
      <c r="U500" s="98"/>
      <c r="V500" s="98"/>
      <c r="W500" s="99"/>
      <c r="X500" s="97"/>
      <c r="Y500" s="87"/>
      <c r="Z500" s="100"/>
      <c r="AA500" s="106">
        <f t="shared" si="194"/>
        <v>488</v>
      </c>
      <c r="AB500" s="549">
        <f t="shared" si="207"/>
        <v>0</v>
      </c>
      <c r="AC500" s="544">
        <f t="shared" si="195"/>
        <v>0</v>
      </c>
      <c r="AD500" s="174">
        <f t="shared" si="191"/>
        <v>0</v>
      </c>
      <c r="AE500" s="8"/>
      <c r="AF500" s="885" t="str">
        <f t="shared" si="196"/>
        <v xml:space="preserve"> </v>
      </c>
      <c r="AG500" s="40">
        <f t="shared" si="197"/>
        <v>0</v>
      </c>
      <c r="AH500" s="40">
        <f t="shared" si="198"/>
        <v>0</v>
      </c>
      <c r="AR500" s="40">
        <f t="shared" si="199"/>
        <v>0</v>
      </c>
      <c r="AS500" s="40">
        <f t="shared" si="200"/>
        <v>0</v>
      </c>
      <c r="AT500" s="40">
        <f t="shared" si="201"/>
        <v>0</v>
      </c>
      <c r="AU500" s="40">
        <f t="shared" si="202"/>
        <v>0</v>
      </c>
      <c r="AX500" s="279">
        <f t="shared" si="203"/>
        <v>0</v>
      </c>
      <c r="AY500" s="279">
        <f t="shared" si="204"/>
        <v>0</v>
      </c>
      <c r="AZ500" s="40">
        <f t="shared" si="192"/>
        <v>0</v>
      </c>
      <c r="BB500" s="40">
        <f t="shared" si="208"/>
        <v>0</v>
      </c>
      <c r="BC500" s="397">
        <f t="shared" si="209"/>
        <v>0</v>
      </c>
      <c r="BD500" s="105">
        <f t="shared" si="205"/>
        <v>0</v>
      </c>
      <c r="BE500" s="105">
        <f t="shared" si="210"/>
        <v>0</v>
      </c>
      <c r="BF500" s="742">
        <f t="shared" si="193"/>
        <v>0</v>
      </c>
      <c r="BG500" s="89"/>
      <c r="BH500" s="9"/>
      <c r="BJ500" s="40">
        <f t="shared" si="211"/>
        <v>0</v>
      </c>
      <c r="BK500" s="40">
        <f t="shared" si="212"/>
        <v>1</v>
      </c>
      <c r="BL500" s="40">
        <f t="shared" si="213"/>
        <v>0</v>
      </c>
      <c r="BM500" s="40">
        <f t="shared" si="214"/>
        <v>0</v>
      </c>
      <c r="BN500" s="40">
        <f t="shared" si="215"/>
        <v>0</v>
      </c>
    </row>
    <row r="501" spans="1:66" x14ac:dyDescent="0.25">
      <c r="A501" s="379"/>
      <c r="B501" s="936"/>
      <c r="C501" s="272"/>
      <c r="D501" s="868"/>
      <c r="E501" s="873" t="str">
        <f t="shared" si="206"/>
        <v xml:space="preserve"> </v>
      </c>
      <c r="F501" s="130">
        <f t="shared" si="189"/>
        <v>0</v>
      </c>
      <c r="G501" s="128">
        <f t="shared" si="190"/>
        <v>489</v>
      </c>
      <c r="H501" s="127"/>
      <c r="I501" s="321"/>
      <c r="J501" s="97"/>
      <c r="K501" s="323"/>
      <c r="L501" s="322"/>
      <c r="M501" s="50"/>
      <c r="N501" s="87"/>
      <c r="O501" s="324"/>
      <c r="P501" s="98"/>
      <c r="Q501" s="98"/>
      <c r="R501" s="114"/>
      <c r="S501" s="753"/>
      <c r="T501" s="98"/>
      <c r="U501" s="98"/>
      <c r="V501" s="98"/>
      <c r="W501" s="99"/>
      <c r="X501" s="97"/>
      <c r="Y501" s="87"/>
      <c r="Z501" s="100"/>
      <c r="AA501" s="106">
        <f t="shared" si="194"/>
        <v>489</v>
      </c>
      <c r="AB501" s="549">
        <f t="shared" si="207"/>
        <v>0</v>
      </c>
      <c r="AC501" s="544">
        <f t="shared" si="195"/>
        <v>0</v>
      </c>
      <c r="AD501" s="174">
        <f t="shared" si="191"/>
        <v>0</v>
      </c>
      <c r="AE501" s="8"/>
      <c r="AF501" s="885" t="str">
        <f t="shared" si="196"/>
        <v xml:space="preserve"> </v>
      </c>
      <c r="AG501" s="40">
        <f t="shared" si="197"/>
        <v>0</v>
      </c>
      <c r="AH501" s="40">
        <f t="shared" si="198"/>
        <v>0</v>
      </c>
      <c r="AR501" s="40">
        <f t="shared" si="199"/>
        <v>0</v>
      </c>
      <c r="AS501" s="40">
        <f t="shared" si="200"/>
        <v>0</v>
      </c>
      <c r="AT501" s="40">
        <f t="shared" si="201"/>
        <v>0</v>
      </c>
      <c r="AU501" s="40">
        <f t="shared" si="202"/>
        <v>0</v>
      </c>
      <c r="AX501" s="279">
        <f t="shared" si="203"/>
        <v>0</v>
      </c>
      <c r="AY501" s="279">
        <f t="shared" si="204"/>
        <v>0</v>
      </c>
      <c r="AZ501" s="40">
        <f t="shared" si="192"/>
        <v>0</v>
      </c>
      <c r="BB501" s="40">
        <f t="shared" si="208"/>
        <v>0</v>
      </c>
      <c r="BC501" s="397">
        <f t="shared" si="209"/>
        <v>0</v>
      </c>
      <c r="BD501" s="105">
        <f t="shared" si="205"/>
        <v>0</v>
      </c>
      <c r="BE501" s="105">
        <f t="shared" si="210"/>
        <v>0</v>
      </c>
      <c r="BF501" s="742">
        <f t="shared" si="193"/>
        <v>0</v>
      </c>
      <c r="BG501" s="89"/>
      <c r="BH501" s="9"/>
      <c r="BJ501" s="40">
        <f t="shared" si="211"/>
        <v>0</v>
      </c>
      <c r="BK501" s="40">
        <f t="shared" si="212"/>
        <v>1</v>
      </c>
      <c r="BL501" s="40">
        <f t="shared" si="213"/>
        <v>0</v>
      </c>
      <c r="BM501" s="40">
        <f t="shared" si="214"/>
        <v>0</v>
      </c>
      <c r="BN501" s="40">
        <f t="shared" si="215"/>
        <v>0</v>
      </c>
    </row>
    <row r="502" spans="1:66" x14ac:dyDescent="0.25">
      <c r="A502" s="379"/>
      <c r="B502" s="936"/>
      <c r="C502" s="272"/>
      <c r="D502" s="868"/>
      <c r="E502" s="873" t="str">
        <f t="shared" si="206"/>
        <v xml:space="preserve"> </v>
      </c>
      <c r="F502" s="130">
        <f t="shared" si="189"/>
        <v>0</v>
      </c>
      <c r="G502" s="128">
        <f t="shared" si="190"/>
        <v>490</v>
      </c>
      <c r="H502" s="127"/>
      <c r="I502" s="321"/>
      <c r="J502" s="97"/>
      <c r="K502" s="323"/>
      <c r="L502" s="322"/>
      <c r="M502" s="50"/>
      <c r="N502" s="87"/>
      <c r="O502" s="324"/>
      <c r="P502" s="98"/>
      <c r="Q502" s="98"/>
      <c r="R502" s="114"/>
      <c r="S502" s="753"/>
      <c r="T502" s="98"/>
      <c r="U502" s="98"/>
      <c r="V502" s="98"/>
      <c r="W502" s="99"/>
      <c r="X502" s="97"/>
      <c r="Y502" s="87"/>
      <c r="Z502" s="100"/>
      <c r="AA502" s="106">
        <f t="shared" si="194"/>
        <v>490</v>
      </c>
      <c r="AB502" s="549">
        <f t="shared" si="207"/>
        <v>0</v>
      </c>
      <c r="AC502" s="544">
        <f t="shared" si="195"/>
        <v>0</v>
      </c>
      <c r="AD502" s="174">
        <f t="shared" si="191"/>
        <v>0</v>
      </c>
      <c r="AE502" s="8"/>
      <c r="AF502" s="885" t="str">
        <f t="shared" si="196"/>
        <v xml:space="preserve"> </v>
      </c>
      <c r="AG502" s="40">
        <f t="shared" si="197"/>
        <v>0</v>
      </c>
      <c r="AH502" s="40">
        <f t="shared" si="198"/>
        <v>0</v>
      </c>
      <c r="AR502" s="40">
        <f t="shared" si="199"/>
        <v>0</v>
      </c>
      <c r="AS502" s="40">
        <f t="shared" si="200"/>
        <v>0</v>
      </c>
      <c r="AT502" s="40">
        <f t="shared" si="201"/>
        <v>0</v>
      </c>
      <c r="AU502" s="40">
        <f t="shared" si="202"/>
        <v>0</v>
      </c>
      <c r="AX502" s="279">
        <f t="shared" si="203"/>
        <v>0</v>
      </c>
      <c r="AY502" s="279">
        <f t="shared" si="204"/>
        <v>0</v>
      </c>
      <c r="AZ502" s="40">
        <f t="shared" si="192"/>
        <v>0</v>
      </c>
      <c r="BB502" s="40">
        <f t="shared" si="208"/>
        <v>0</v>
      </c>
      <c r="BC502" s="397">
        <f t="shared" si="209"/>
        <v>0</v>
      </c>
      <c r="BD502" s="105">
        <f t="shared" si="205"/>
        <v>0</v>
      </c>
      <c r="BE502" s="105">
        <f t="shared" si="210"/>
        <v>0</v>
      </c>
      <c r="BF502" s="742">
        <f t="shared" si="193"/>
        <v>0</v>
      </c>
      <c r="BG502" s="89"/>
      <c r="BH502" s="9"/>
      <c r="BJ502" s="40">
        <f t="shared" si="211"/>
        <v>0</v>
      </c>
      <c r="BK502" s="40">
        <f t="shared" si="212"/>
        <v>1</v>
      </c>
      <c r="BL502" s="40">
        <f t="shared" si="213"/>
        <v>0</v>
      </c>
      <c r="BM502" s="40">
        <f t="shared" si="214"/>
        <v>0</v>
      </c>
      <c r="BN502" s="40">
        <f t="shared" si="215"/>
        <v>0</v>
      </c>
    </row>
    <row r="503" spans="1:66" x14ac:dyDescent="0.25">
      <c r="A503" s="379"/>
      <c r="B503" s="936"/>
      <c r="C503" s="272"/>
      <c r="D503" s="868"/>
      <c r="E503" s="873" t="str">
        <f t="shared" si="206"/>
        <v xml:space="preserve"> </v>
      </c>
      <c r="F503" s="130">
        <f t="shared" si="189"/>
        <v>0</v>
      </c>
      <c r="G503" s="128">
        <f t="shared" si="190"/>
        <v>491</v>
      </c>
      <c r="H503" s="127"/>
      <c r="I503" s="321"/>
      <c r="J503" s="97"/>
      <c r="K503" s="323"/>
      <c r="L503" s="322"/>
      <c r="M503" s="50"/>
      <c r="N503" s="87"/>
      <c r="O503" s="324"/>
      <c r="P503" s="98"/>
      <c r="Q503" s="98"/>
      <c r="R503" s="114"/>
      <c r="S503" s="753"/>
      <c r="T503" s="98"/>
      <c r="U503" s="98"/>
      <c r="V503" s="98"/>
      <c r="W503" s="99"/>
      <c r="X503" s="97"/>
      <c r="Y503" s="87"/>
      <c r="Z503" s="100"/>
      <c r="AA503" s="106">
        <f t="shared" si="194"/>
        <v>491</v>
      </c>
      <c r="AB503" s="549">
        <f t="shared" si="207"/>
        <v>0</v>
      </c>
      <c r="AC503" s="544">
        <f t="shared" si="195"/>
        <v>0</v>
      </c>
      <c r="AD503" s="174">
        <f t="shared" si="191"/>
        <v>0</v>
      </c>
      <c r="AE503" s="8"/>
      <c r="AF503" s="885" t="str">
        <f t="shared" si="196"/>
        <v xml:space="preserve"> </v>
      </c>
      <c r="AG503" s="40">
        <f t="shared" si="197"/>
        <v>0</v>
      </c>
      <c r="AH503" s="40">
        <f t="shared" si="198"/>
        <v>0</v>
      </c>
      <c r="AR503" s="40">
        <f t="shared" si="199"/>
        <v>0</v>
      </c>
      <c r="AS503" s="40">
        <f t="shared" si="200"/>
        <v>0</v>
      </c>
      <c r="AT503" s="40">
        <f t="shared" si="201"/>
        <v>0</v>
      </c>
      <c r="AU503" s="40">
        <f t="shared" si="202"/>
        <v>0</v>
      </c>
      <c r="AX503" s="279">
        <f t="shared" si="203"/>
        <v>0</v>
      </c>
      <c r="AY503" s="279">
        <f t="shared" si="204"/>
        <v>0</v>
      </c>
      <c r="AZ503" s="40">
        <f t="shared" si="192"/>
        <v>0</v>
      </c>
      <c r="BB503" s="40">
        <f t="shared" si="208"/>
        <v>0</v>
      </c>
      <c r="BC503" s="397">
        <f t="shared" si="209"/>
        <v>0</v>
      </c>
      <c r="BD503" s="105">
        <f t="shared" si="205"/>
        <v>0</v>
      </c>
      <c r="BE503" s="105">
        <f t="shared" si="210"/>
        <v>0</v>
      </c>
      <c r="BF503" s="742">
        <f t="shared" si="193"/>
        <v>0</v>
      </c>
      <c r="BG503" s="89"/>
      <c r="BH503" s="9"/>
      <c r="BJ503" s="40">
        <f t="shared" si="211"/>
        <v>0</v>
      </c>
      <c r="BK503" s="40">
        <f t="shared" si="212"/>
        <v>1</v>
      </c>
      <c r="BL503" s="40">
        <f t="shared" si="213"/>
        <v>0</v>
      </c>
      <c r="BM503" s="40">
        <f t="shared" si="214"/>
        <v>0</v>
      </c>
      <c r="BN503" s="40">
        <f t="shared" si="215"/>
        <v>0</v>
      </c>
    </row>
    <row r="504" spans="1:66" x14ac:dyDescent="0.25">
      <c r="A504" s="379"/>
      <c r="B504" s="936"/>
      <c r="C504" s="272"/>
      <c r="D504" s="868"/>
      <c r="E504" s="873" t="str">
        <f t="shared" si="206"/>
        <v xml:space="preserve"> </v>
      </c>
      <c r="F504" s="130">
        <f t="shared" si="189"/>
        <v>0</v>
      </c>
      <c r="G504" s="128">
        <f t="shared" si="190"/>
        <v>492</v>
      </c>
      <c r="H504" s="127"/>
      <c r="I504" s="321"/>
      <c r="J504" s="97"/>
      <c r="K504" s="323"/>
      <c r="L504" s="322"/>
      <c r="M504" s="50"/>
      <c r="N504" s="87"/>
      <c r="O504" s="324"/>
      <c r="P504" s="98"/>
      <c r="Q504" s="98"/>
      <c r="R504" s="114"/>
      <c r="S504" s="753"/>
      <c r="T504" s="98"/>
      <c r="U504" s="98"/>
      <c r="V504" s="98"/>
      <c r="W504" s="99"/>
      <c r="X504" s="97"/>
      <c r="Y504" s="87"/>
      <c r="Z504" s="100"/>
      <c r="AA504" s="106">
        <f t="shared" si="194"/>
        <v>492</v>
      </c>
      <c r="AB504" s="549">
        <f t="shared" si="207"/>
        <v>0</v>
      </c>
      <c r="AC504" s="544">
        <f t="shared" si="195"/>
        <v>0</v>
      </c>
      <c r="AD504" s="174">
        <f t="shared" si="191"/>
        <v>0</v>
      </c>
      <c r="AE504" s="8"/>
      <c r="AF504" s="885" t="str">
        <f t="shared" si="196"/>
        <v xml:space="preserve"> </v>
      </c>
      <c r="AG504" s="40">
        <f t="shared" si="197"/>
        <v>0</v>
      </c>
      <c r="AH504" s="40">
        <f t="shared" si="198"/>
        <v>0</v>
      </c>
      <c r="AR504" s="40">
        <f t="shared" si="199"/>
        <v>0</v>
      </c>
      <c r="AS504" s="40">
        <f t="shared" si="200"/>
        <v>0</v>
      </c>
      <c r="AT504" s="40">
        <f t="shared" si="201"/>
        <v>0</v>
      </c>
      <c r="AU504" s="40">
        <f t="shared" si="202"/>
        <v>0</v>
      </c>
      <c r="AX504" s="279">
        <f t="shared" si="203"/>
        <v>0</v>
      </c>
      <c r="AY504" s="279">
        <f t="shared" si="204"/>
        <v>0</v>
      </c>
      <c r="AZ504" s="40">
        <f t="shared" si="192"/>
        <v>0</v>
      </c>
      <c r="BB504" s="40">
        <f t="shared" si="208"/>
        <v>0</v>
      </c>
      <c r="BC504" s="397">
        <f t="shared" si="209"/>
        <v>0</v>
      </c>
      <c r="BD504" s="105">
        <f t="shared" si="205"/>
        <v>0</v>
      </c>
      <c r="BE504" s="105">
        <f t="shared" si="210"/>
        <v>0</v>
      </c>
      <c r="BF504" s="742">
        <f t="shared" si="193"/>
        <v>0</v>
      </c>
      <c r="BG504" s="89"/>
      <c r="BH504" s="9"/>
      <c r="BJ504" s="40">
        <f t="shared" si="211"/>
        <v>0</v>
      </c>
      <c r="BK504" s="40">
        <f t="shared" si="212"/>
        <v>1</v>
      </c>
      <c r="BL504" s="40">
        <f t="shared" si="213"/>
        <v>0</v>
      </c>
      <c r="BM504" s="40">
        <f t="shared" si="214"/>
        <v>0</v>
      </c>
      <c r="BN504" s="40">
        <f t="shared" si="215"/>
        <v>0</v>
      </c>
    </row>
    <row r="505" spans="1:66" x14ac:dyDescent="0.25">
      <c r="A505" s="379"/>
      <c r="B505" s="936"/>
      <c r="C505" s="272"/>
      <c r="D505" s="868"/>
      <c r="E505" s="873" t="str">
        <f t="shared" si="206"/>
        <v xml:space="preserve"> </v>
      </c>
      <c r="F505" s="130">
        <f t="shared" si="189"/>
        <v>0</v>
      </c>
      <c r="G505" s="128">
        <f t="shared" si="190"/>
        <v>493</v>
      </c>
      <c r="H505" s="127"/>
      <c r="I505" s="321"/>
      <c r="J505" s="97"/>
      <c r="K505" s="323"/>
      <c r="L505" s="322"/>
      <c r="M505" s="50"/>
      <c r="N505" s="87"/>
      <c r="O505" s="324"/>
      <c r="P505" s="98"/>
      <c r="Q505" s="98"/>
      <c r="R505" s="114"/>
      <c r="S505" s="753"/>
      <c r="T505" s="98"/>
      <c r="U505" s="98"/>
      <c r="V505" s="98"/>
      <c r="W505" s="99"/>
      <c r="X505" s="97"/>
      <c r="Y505" s="87"/>
      <c r="Z505" s="100"/>
      <c r="AA505" s="106">
        <f t="shared" si="194"/>
        <v>493</v>
      </c>
      <c r="AB505" s="549">
        <f t="shared" si="207"/>
        <v>0</v>
      </c>
      <c r="AC505" s="544">
        <f t="shared" si="195"/>
        <v>0</v>
      </c>
      <c r="AD505" s="174">
        <f t="shared" si="191"/>
        <v>0</v>
      </c>
      <c r="AE505" s="8"/>
      <c r="AF505" s="885" t="str">
        <f t="shared" si="196"/>
        <v xml:space="preserve"> </v>
      </c>
      <c r="AG505" s="40">
        <f t="shared" si="197"/>
        <v>0</v>
      </c>
      <c r="AH505" s="40">
        <f t="shared" si="198"/>
        <v>0</v>
      </c>
      <c r="AR505" s="40">
        <f t="shared" si="199"/>
        <v>0</v>
      </c>
      <c r="AS505" s="40">
        <f t="shared" si="200"/>
        <v>0</v>
      </c>
      <c r="AT505" s="40">
        <f t="shared" si="201"/>
        <v>0</v>
      </c>
      <c r="AU505" s="40">
        <f t="shared" si="202"/>
        <v>0</v>
      </c>
      <c r="AX505" s="279">
        <f t="shared" si="203"/>
        <v>0</v>
      </c>
      <c r="AY505" s="279">
        <f t="shared" si="204"/>
        <v>0</v>
      </c>
      <c r="AZ505" s="40">
        <f t="shared" si="192"/>
        <v>0</v>
      </c>
      <c r="BB505" s="40">
        <f t="shared" si="208"/>
        <v>0</v>
      </c>
      <c r="BC505" s="397">
        <f t="shared" si="209"/>
        <v>0</v>
      </c>
      <c r="BD505" s="105">
        <f t="shared" si="205"/>
        <v>0</v>
      </c>
      <c r="BE505" s="105">
        <f t="shared" si="210"/>
        <v>0</v>
      </c>
      <c r="BF505" s="742">
        <f t="shared" si="193"/>
        <v>0</v>
      </c>
      <c r="BG505" s="89"/>
      <c r="BH505" s="9"/>
      <c r="BJ505" s="40">
        <f t="shared" si="211"/>
        <v>0</v>
      </c>
      <c r="BK505" s="40">
        <f t="shared" si="212"/>
        <v>1</v>
      </c>
      <c r="BL505" s="40">
        <f t="shared" si="213"/>
        <v>0</v>
      </c>
      <c r="BM505" s="40">
        <f t="shared" si="214"/>
        <v>0</v>
      </c>
      <c r="BN505" s="40">
        <f t="shared" si="215"/>
        <v>0</v>
      </c>
    </row>
    <row r="506" spans="1:66" x14ac:dyDescent="0.25">
      <c r="A506" s="379"/>
      <c r="B506" s="936"/>
      <c r="C506" s="272"/>
      <c r="D506" s="868"/>
      <c r="E506" s="873" t="str">
        <f t="shared" si="206"/>
        <v xml:space="preserve"> </v>
      </c>
      <c r="F506" s="130">
        <f t="shared" si="189"/>
        <v>0</v>
      </c>
      <c r="G506" s="128">
        <f t="shared" si="190"/>
        <v>494</v>
      </c>
      <c r="H506" s="127"/>
      <c r="I506" s="321"/>
      <c r="J506" s="97"/>
      <c r="K506" s="323"/>
      <c r="L506" s="322"/>
      <c r="M506" s="50"/>
      <c r="N506" s="87"/>
      <c r="O506" s="324"/>
      <c r="P506" s="98"/>
      <c r="Q506" s="98"/>
      <c r="R506" s="114"/>
      <c r="S506" s="753"/>
      <c r="T506" s="98"/>
      <c r="U506" s="98"/>
      <c r="V506" s="98"/>
      <c r="W506" s="99"/>
      <c r="X506" s="97"/>
      <c r="Y506" s="87"/>
      <c r="Z506" s="100"/>
      <c r="AA506" s="106">
        <f t="shared" si="194"/>
        <v>494</v>
      </c>
      <c r="AB506" s="549">
        <f t="shared" si="207"/>
        <v>0</v>
      </c>
      <c r="AC506" s="544">
        <f t="shared" si="195"/>
        <v>0</v>
      </c>
      <c r="AD506" s="174">
        <f t="shared" si="191"/>
        <v>0</v>
      </c>
      <c r="AE506" s="8"/>
      <c r="AF506" s="885" t="str">
        <f t="shared" si="196"/>
        <v xml:space="preserve"> </v>
      </c>
      <c r="AG506" s="40">
        <f t="shared" si="197"/>
        <v>0</v>
      </c>
      <c r="AH506" s="40">
        <f t="shared" si="198"/>
        <v>0</v>
      </c>
      <c r="AR506" s="40">
        <f t="shared" si="199"/>
        <v>0</v>
      </c>
      <c r="AS506" s="40">
        <f t="shared" si="200"/>
        <v>0</v>
      </c>
      <c r="AT506" s="40">
        <f t="shared" si="201"/>
        <v>0</v>
      </c>
      <c r="AU506" s="40">
        <f t="shared" si="202"/>
        <v>0</v>
      </c>
      <c r="AX506" s="279">
        <f t="shared" si="203"/>
        <v>0</v>
      </c>
      <c r="AY506" s="279">
        <f t="shared" si="204"/>
        <v>0</v>
      </c>
      <c r="AZ506" s="40">
        <f t="shared" si="192"/>
        <v>0</v>
      </c>
      <c r="BB506" s="40">
        <f t="shared" si="208"/>
        <v>0</v>
      </c>
      <c r="BC506" s="397">
        <f t="shared" si="209"/>
        <v>0</v>
      </c>
      <c r="BD506" s="105">
        <f t="shared" si="205"/>
        <v>0</v>
      </c>
      <c r="BE506" s="105">
        <f t="shared" si="210"/>
        <v>0</v>
      </c>
      <c r="BF506" s="742">
        <f t="shared" si="193"/>
        <v>0</v>
      </c>
      <c r="BG506" s="89"/>
      <c r="BH506" s="9"/>
      <c r="BJ506" s="40">
        <f t="shared" si="211"/>
        <v>0</v>
      </c>
      <c r="BK506" s="40">
        <f t="shared" si="212"/>
        <v>1</v>
      </c>
      <c r="BL506" s="40">
        <f t="shared" si="213"/>
        <v>0</v>
      </c>
      <c r="BM506" s="40">
        <f t="shared" si="214"/>
        <v>0</v>
      </c>
      <c r="BN506" s="40">
        <f t="shared" si="215"/>
        <v>0</v>
      </c>
    </row>
    <row r="507" spans="1:66" x14ac:dyDescent="0.25">
      <c r="A507" s="379"/>
      <c r="B507" s="936"/>
      <c r="C507" s="272"/>
      <c r="D507" s="868"/>
      <c r="E507" s="873" t="str">
        <f t="shared" si="206"/>
        <v xml:space="preserve"> </v>
      </c>
      <c r="F507" s="130">
        <f t="shared" si="189"/>
        <v>0</v>
      </c>
      <c r="G507" s="128">
        <f t="shared" si="190"/>
        <v>495</v>
      </c>
      <c r="H507" s="127"/>
      <c r="I507" s="321"/>
      <c r="J507" s="97"/>
      <c r="K507" s="323"/>
      <c r="L507" s="322"/>
      <c r="M507" s="50"/>
      <c r="N507" s="87"/>
      <c r="O507" s="324"/>
      <c r="P507" s="98"/>
      <c r="Q507" s="98"/>
      <c r="R507" s="114"/>
      <c r="S507" s="753"/>
      <c r="T507" s="98"/>
      <c r="U507" s="98"/>
      <c r="V507" s="98"/>
      <c r="W507" s="99"/>
      <c r="X507" s="97"/>
      <c r="Y507" s="87"/>
      <c r="Z507" s="100"/>
      <c r="AA507" s="106">
        <f t="shared" si="194"/>
        <v>495</v>
      </c>
      <c r="AB507" s="549">
        <f t="shared" si="207"/>
        <v>0</v>
      </c>
      <c r="AC507" s="544">
        <f t="shared" si="195"/>
        <v>0</v>
      </c>
      <c r="AD507" s="174">
        <f t="shared" si="191"/>
        <v>0</v>
      </c>
      <c r="AE507" s="8"/>
      <c r="AF507" s="885" t="str">
        <f t="shared" si="196"/>
        <v xml:space="preserve"> </v>
      </c>
      <c r="AG507" s="40">
        <f t="shared" si="197"/>
        <v>0</v>
      </c>
      <c r="AH507" s="40">
        <f t="shared" si="198"/>
        <v>0</v>
      </c>
      <c r="AR507" s="40">
        <f t="shared" si="199"/>
        <v>0</v>
      </c>
      <c r="AS507" s="40">
        <f t="shared" si="200"/>
        <v>0</v>
      </c>
      <c r="AT507" s="40">
        <f t="shared" si="201"/>
        <v>0</v>
      </c>
      <c r="AU507" s="40">
        <f t="shared" si="202"/>
        <v>0</v>
      </c>
      <c r="AX507" s="279">
        <f t="shared" si="203"/>
        <v>0</v>
      </c>
      <c r="AY507" s="279">
        <f t="shared" si="204"/>
        <v>0</v>
      </c>
      <c r="AZ507" s="40">
        <f t="shared" si="192"/>
        <v>0</v>
      </c>
      <c r="BB507" s="40">
        <f t="shared" si="208"/>
        <v>0</v>
      </c>
      <c r="BC507" s="397">
        <f t="shared" si="209"/>
        <v>0</v>
      </c>
      <c r="BD507" s="105">
        <f t="shared" si="205"/>
        <v>0</v>
      </c>
      <c r="BE507" s="105">
        <f t="shared" si="210"/>
        <v>0</v>
      </c>
      <c r="BF507" s="742">
        <f t="shared" si="193"/>
        <v>0</v>
      </c>
      <c r="BG507" s="89"/>
      <c r="BH507" s="9"/>
      <c r="BJ507" s="40">
        <f t="shared" si="211"/>
        <v>0</v>
      </c>
      <c r="BK507" s="40">
        <f t="shared" si="212"/>
        <v>1</v>
      </c>
      <c r="BL507" s="40">
        <f t="shared" si="213"/>
        <v>0</v>
      </c>
      <c r="BM507" s="40">
        <f t="shared" si="214"/>
        <v>0</v>
      </c>
      <c r="BN507" s="40">
        <f t="shared" si="215"/>
        <v>0</v>
      </c>
    </row>
    <row r="508" spans="1:66" x14ac:dyDescent="0.25">
      <c r="A508" s="379"/>
      <c r="B508" s="936"/>
      <c r="C508" s="272"/>
      <c r="D508" s="868"/>
      <c r="E508" s="873" t="str">
        <f t="shared" si="206"/>
        <v xml:space="preserve"> </v>
      </c>
      <c r="F508" s="130">
        <f t="shared" si="189"/>
        <v>0</v>
      </c>
      <c r="G508" s="128">
        <f t="shared" si="190"/>
        <v>496</v>
      </c>
      <c r="H508" s="127"/>
      <c r="I508" s="321"/>
      <c r="J508" s="97"/>
      <c r="K508" s="323"/>
      <c r="L508" s="322"/>
      <c r="M508" s="50"/>
      <c r="N508" s="87"/>
      <c r="O508" s="324"/>
      <c r="P508" s="98"/>
      <c r="Q508" s="98"/>
      <c r="R508" s="114"/>
      <c r="S508" s="753"/>
      <c r="T508" s="98"/>
      <c r="U508" s="98"/>
      <c r="V508" s="98"/>
      <c r="W508" s="99"/>
      <c r="X508" s="97"/>
      <c r="Y508" s="87"/>
      <c r="Z508" s="100"/>
      <c r="AA508" s="106">
        <f t="shared" si="194"/>
        <v>496</v>
      </c>
      <c r="AB508" s="549">
        <f t="shared" si="207"/>
        <v>0</v>
      </c>
      <c r="AC508" s="544">
        <f t="shared" si="195"/>
        <v>0</v>
      </c>
      <c r="AD508" s="174">
        <f t="shared" si="191"/>
        <v>0</v>
      </c>
      <c r="AE508" s="8"/>
      <c r="AF508" s="885" t="str">
        <f t="shared" si="196"/>
        <v xml:space="preserve"> </v>
      </c>
      <c r="AG508" s="40">
        <f t="shared" si="197"/>
        <v>0</v>
      </c>
      <c r="AH508" s="40">
        <f t="shared" si="198"/>
        <v>0</v>
      </c>
      <c r="AR508" s="40">
        <f t="shared" si="199"/>
        <v>0</v>
      </c>
      <c r="AS508" s="40">
        <f t="shared" si="200"/>
        <v>0</v>
      </c>
      <c r="AT508" s="40">
        <f t="shared" si="201"/>
        <v>0</v>
      </c>
      <c r="AU508" s="40">
        <f t="shared" si="202"/>
        <v>0</v>
      </c>
      <c r="AX508" s="279">
        <f t="shared" si="203"/>
        <v>0</v>
      </c>
      <c r="AY508" s="279">
        <f t="shared" si="204"/>
        <v>0</v>
      </c>
      <c r="AZ508" s="40">
        <f t="shared" si="192"/>
        <v>0</v>
      </c>
      <c r="BB508" s="40">
        <f t="shared" si="208"/>
        <v>0</v>
      </c>
      <c r="BC508" s="397">
        <f t="shared" si="209"/>
        <v>0</v>
      </c>
      <c r="BD508" s="105">
        <f t="shared" si="205"/>
        <v>0</v>
      </c>
      <c r="BE508" s="105">
        <f t="shared" si="210"/>
        <v>0</v>
      </c>
      <c r="BF508" s="742">
        <f t="shared" si="193"/>
        <v>0</v>
      </c>
      <c r="BG508" s="89"/>
      <c r="BH508" s="9"/>
      <c r="BJ508" s="40">
        <f t="shared" si="211"/>
        <v>0</v>
      </c>
      <c r="BK508" s="40">
        <f t="shared" si="212"/>
        <v>1</v>
      </c>
      <c r="BL508" s="40">
        <f t="shared" si="213"/>
        <v>0</v>
      </c>
      <c r="BM508" s="40">
        <f t="shared" si="214"/>
        <v>0</v>
      </c>
      <c r="BN508" s="40">
        <f t="shared" si="215"/>
        <v>0</v>
      </c>
    </row>
    <row r="509" spans="1:66" x14ac:dyDescent="0.25">
      <c r="A509" s="379"/>
      <c r="B509" s="936"/>
      <c r="C509" s="272"/>
      <c r="D509" s="868"/>
      <c r="E509" s="873" t="str">
        <f t="shared" si="206"/>
        <v xml:space="preserve"> </v>
      </c>
      <c r="F509" s="130">
        <f t="shared" si="189"/>
        <v>0</v>
      </c>
      <c r="G509" s="128">
        <f t="shared" si="190"/>
        <v>497</v>
      </c>
      <c r="H509" s="127"/>
      <c r="I509" s="321"/>
      <c r="J509" s="97"/>
      <c r="K509" s="323"/>
      <c r="L509" s="322"/>
      <c r="M509" s="50"/>
      <c r="N509" s="87"/>
      <c r="O509" s="324"/>
      <c r="P509" s="98"/>
      <c r="Q509" s="98"/>
      <c r="R509" s="114"/>
      <c r="S509" s="753"/>
      <c r="T509" s="98"/>
      <c r="U509" s="98"/>
      <c r="V509" s="98"/>
      <c r="W509" s="99"/>
      <c r="X509" s="97"/>
      <c r="Y509" s="87"/>
      <c r="Z509" s="100"/>
      <c r="AA509" s="106">
        <f t="shared" si="194"/>
        <v>497</v>
      </c>
      <c r="AB509" s="549">
        <f t="shared" si="207"/>
        <v>0</v>
      </c>
      <c r="AC509" s="544">
        <f t="shared" si="195"/>
        <v>0</v>
      </c>
      <c r="AD509" s="174">
        <f t="shared" si="191"/>
        <v>0</v>
      </c>
      <c r="AE509" s="8"/>
      <c r="AF509" s="885" t="str">
        <f t="shared" si="196"/>
        <v xml:space="preserve"> </v>
      </c>
      <c r="AG509" s="40">
        <f t="shared" si="197"/>
        <v>0</v>
      </c>
      <c r="AH509" s="40">
        <f t="shared" si="198"/>
        <v>0</v>
      </c>
      <c r="AR509" s="40">
        <f t="shared" si="199"/>
        <v>0</v>
      </c>
      <c r="AS509" s="40">
        <f t="shared" si="200"/>
        <v>0</v>
      </c>
      <c r="AT509" s="40">
        <f t="shared" si="201"/>
        <v>0</v>
      </c>
      <c r="AU509" s="40">
        <f t="shared" si="202"/>
        <v>0</v>
      </c>
      <c r="AX509" s="279">
        <f t="shared" si="203"/>
        <v>0</v>
      </c>
      <c r="AY509" s="279">
        <f t="shared" si="204"/>
        <v>0</v>
      </c>
      <c r="AZ509" s="40">
        <f t="shared" si="192"/>
        <v>0</v>
      </c>
      <c r="BB509" s="40">
        <f t="shared" si="208"/>
        <v>0</v>
      </c>
      <c r="BC509" s="397">
        <f t="shared" si="209"/>
        <v>0</v>
      </c>
      <c r="BD509" s="105">
        <f t="shared" si="205"/>
        <v>0</v>
      </c>
      <c r="BE509" s="105">
        <f t="shared" si="210"/>
        <v>0</v>
      </c>
      <c r="BF509" s="742">
        <f t="shared" si="193"/>
        <v>0</v>
      </c>
      <c r="BG509" s="89"/>
      <c r="BH509" s="9"/>
      <c r="BJ509" s="40">
        <f t="shared" si="211"/>
        <v>0</v>
      </c>
      <c r="BK509" s="40">
        <f t="shared" si="212"/>
        <v>1</v>
      </c>
      <c r="BL509" s="40">
        <f t="shared" si="213"/>
        <v>0</v>
      </c>
      <c r="BM509" s="40">
        <f t="shared" si="214"/>
        <v>0</v>
      </c>
      <c r="BN509" s="40">
        <f t="shared" si="215"/>
        <v>0</v>
      </c>
    </row>
    <row r="510" spans="1:66" x14ac:dyDescent="0.25">
      <c r="A510" s="379"/>
      <c r="B510" s="936"/>
      <c r="C510" s="272"/>
      <c r="D510" s="868"/>
      <c r="E510" s="873" t="str">
        <f t="shared" si="206"/>
        <v xml:space="preserve"> </v>
      </c>
      <c r="F510" s="130">
        <f t="shared" si="189"/>
        <v>0</v>
      </c>
      <c r="G510" s="128">
        <f t="shared" si="190"/>
        <v>498</v>
      </c>
      <c r="H510" s="127"/>
      <c r="I510" s="321"/>
      <c r="J510" s="97"/>
      <c r="K510" s="323"/>
      <c r="L510" s="322"/>
      <c r="M510" s="50"/>
      <c r="N510" s="87"/>
      <c r="O510" s="324"/>
      <c r="P510" s="98"/>
      <c r="Q510" s="98"/>
      <c r="R510" s="114"/>
      <c r="S510" s="753"/>
      <c r="T510" s="98"/>
      <c r="U510" s="98"/>
      <c r="V510" s="98"/>
      <c r="W510" s="99"/>
      <c r="X510" s="97"/>
      <c r="Y510" s="87"/>
      <c r="Z510" s="100"/>
      <c r="AA510" s="106">
        <f t="shared" si="194"/>
        <v>498</v>
      </c>
      <c r="AB510" s="549">
        <f t="shared" si="207"/>
        <v>0</v>
      </c>
      <c r="AC510" s="544">
        <f t="shared" si="195"/>
        <v>0</v>
      </c>
      <c r="AD510" s="174">
        <f t="shared" si="191"/>
        <v>0</v>
      </c>
      <c r="AE510" s="8"/>
      <c r="AF510" s="885" t="str">
        <f t="shared" si="196"/>
        <v xml:space="preserve"> </v>
      </c>
      <c r="AG510" s="40">
        <f t="shared" si="197"/>
        <v>0</v>
      </c>
      <c r="AH510" s="40">
        <f t="shared" si="198"/>
        <v>0</v>
      </c>
      <c r="AR510" s="40">
        <f t="shared" si="199"/>
        <v>0</v>
      </c>
      <c r="AS510" s="40">
        <f t="shared" si="200"/>
        <v>0</v>
      </c>
      <c r="AT510" s="40">
        <f t="shared" si="201"/>
        <v>0</v>
      </c>
      <c r="AU510" s="40">
        <f t="shared" si="202"/>
        <v>0</v>
      </c>
      <c r="AX510" s="279">
        <f t="shared" si="203"/>
        <v>0</v>
      </c>
      <c r="AY510" s="279">
        <f t="shared" si="204"/>
        <v>0</v>
      </c>
      <c r="AZ510" s="40">
        <f t="shared" si="192"/>
        <v>0</v>
      </c>
      <c r="BB510" s="40">
        <f t="shared" si="208"/>
        <v>0</v>
      </c>
      <c r="BC510" s="397">
        <f t="shared" si="209"/>
        <v>0</v>
      </c>
      <c r="BD510" s="105">
        <f t="shared" si="205"/>
        <v>0</v>
      </c>
      <c r="BE510" s="105">
        <f t="shared" si="210"/>
        <v>0</v>
      </c>
      <c r="BF510" s="742">
        <f t="shared" si="193"/>
        <v>0</v>
      </c>
      <c r="BG510" s="89"/>
      <c r="BH510" s="9"/>
      <c r="BJ510" s="40">
        <f t="shared" si="211"/>
        <v>0</v>
      </c>
      <c r="BK510" s="40">
        <f t="shared" si="212"/>
        <v>1</v>
      </c>
      <c r="BL510" s="40">
        <f t="shared" si="213"/>
        <v>0</v>
      </c>
      <c r="BM510" s="40">
        <f t="shared" si="214"/>
        <v>0</v>
      </c>
      <c r="BN510" s="40">
        <f t="shared" si="215"/>
        <v>0</v>
      </c>
    </row>
    <row r="511" spans="1:66" x14ac:dyDescent="0.25">
      <c r="A511" s="379"/>
      <c r="B511" s="936"/>
      <c r="C511" s="272"/>
      <c r="D511" s="868"/>
      <c r="E511" s="873" t="str">
        <f t="shared" si="206"/>
        <v xml:space="preserve"> </v>
      </c>
      <c r="F511" s="130">
        <f t="shared" si="189"/>
        <v>0</v>
      </c>
      <c r="G511" s="128">
        <f t="shared" si="190"/>
        <v>499</v>
      </c>
      <c r="H511" s="127"/>
      <c r="I511" s="321"/>
      <c r="J511" s="97"/>
      <c r="K511" s="323"/>
      <c r="L511" s="322"/>
      <c r="M511" s="50"/>
      <c r="N511" s="87"/>
      <c r="O511" s="324"/>
      <c r="P511" s="98"/>
      <c r="Q511" s="98"/>
      <c r="R511" s="114"/>
      <c r="S511" s="753"/>
      <c r="T511" s="98"/>
      <c r="U511" s="98"/>
      <c r="V511" s="98"/>
      <c r="W511" s="99"/>
      <c r="X511" s="97"/>
      <c r="Y511" s="87"/>
      <c r="Z511" s="100"/>
      <c r="AA511" s="106">
        <f t="shared" si="194"/>
        <v>499</v>
      </c>
      <c r="AB511" s="549">
        <f t="shared" si="207"/>
        <v>0</v>
      </c>
      <c r="AC511" s="544">
        <f t="shared" si="195"/>
        <v>0</v>
      </c>
      <c r="AD511" s="174">
        <f t="shared" si="191"/>
        <v>0</v>
      </c>
      <c r="AE511" s="8"/>
      <c r="AF511" s="885" t="str">
        <f t="shared" si="196"/>
        <v xml:space="preserve"> </v>
      </c>
      <c r="AG511" s="40">
        <f t="shared" si="197"/>
        <v>0</v>
      </c>
      <c r="AH511" s="40">
        <f t="shared" si="198"/>
        <v>0</v>
      </c>
      <c r="AR511" s="40">
        <f t="shared" si="199"/>
        <v>0</v>
      </c>
      <c r="AS511" s="40">
        <f t="shared" si="200"/>
        <v>0</v>
      </c>
      <c r="AT511" s="40">
        <f t="shared" si="201"/>
        <v>0</v>
      </c>
      <c r="AU511" s="40">
        <f t="shared" si="202"/>
        <v>0</v>
      </c>
      <c r="AX511" s="279">
        <f t="shared" si="203"/>
        <v>0</v>
      </c>
      <c r="AY511" s="279">
        <f t="shared" si="204"/>
        <v>0</v>
      </c>
      <c r="AZ511" s="40">
        <f t="shared" si="192"/>
        <v>0</v>
      </c>
      <c r="BB511" s="40">
        <f t="shared" si="208"/>
        <v>0</v>
      </c>
      <c r="BC511" s="397">
        <f t="shared" si="209"/>
        <v>0</v>
      </c>
      <c r="BD511" s="105">
        <f t="shared" si="205"/>
        <v>0</v>
      </c>
      <c r="BE511" s="105">
        <f t="shared" si="210"/>
        <v>0</v>
      </c>
      <c r="BF511" s="742">
        <f t="shared" si="193"/>
        <v>0</v>
      </c>
      <c r="BG511" s="89"/>
      <c r="BH511" s="9"/>
      <c r="BJ511" s="40">
        <f t="shared" si="211"/>
        <v>0</v>
      </c>
      <c r="BK511" s="40">
        <f t="shared" si="212"/>
        <v>1</v>
      </c>
      <c r="BL511" s="40">
        <f t="shared" si="213"/>
        <v>0</v>
      </c>
      <c r="BM511" s="40">
        <f t="shared" si="214"/>
        <v>0</v>
      </c>
      <c r="BN511" s="40">
        <f t="shared" si="215"/>
        <v>0</v>
      </c>
    </row>
    <row r="512" spans="1:66" x14ac:dyDescent="0.25">
      <c r="A512" s="379"/>
      <c r="B512" s="936"/>
      <c r="C512" s="272"/>
      <c r="D512" s="868"/>
      <c r="E512" s="873" t="str">
        <f t="shared" si="206"/>
        <v xml:space="preserve"> </v>
      </c>
      <c r="F512" s="130">
        <f t="shared" si="189"/>
        <v>0</v>
      </c>
      <c r="G512" s="128">
        <f t="shared" si="190"/>
        <v>500</v>
      </c>
      <c r="H512" s="127"/>
      <c r="I512" s="321"/>
      <c r="J512" s="97"/>
      <c r="K512" s="323"/>
      <c r="L512" s="322"/>
      <c r="M512" s="50"/>
      <c r="N512" s="87"/>
      <c r="O512" s="324"/>
      <c r="P512" s="98"/>
      <c r="Q512" s="98"/>
      <c r="R512" s="114"/>
      <c r="S512" s="753"/>
      <c r="T512" s="98"/>
      <c r="U512" s="98"/>
      <c r="V512" s="98"/>
      <c r="W512" s="99"/>
      <c r="X512" s="97"/>
      <c r="Y512" s="87"/>
      <c r="Z512" s="100"/>
      <c r="AA512" s="106">
        <f t="shared" si="194"/>
        <v>500</v>
      </c>
      <c r="AB512" s="549">
        <f t="shared" si="207"/>
        <v>0</v>
      </c>
      <c r="AC512" s="544">
        <f t="shared" si="195"/>
        <v>0</v>
      </c>
      <c r="AD512" s="174">
        <f t="shared" si="191"/>
        <v>0</v>
      </c>
      <c r="AE512" s="8"/>
      <c r="AF512" s="885" t="str">
        <f t="shared" si="196"/>
        <v xml:space="preserve"> </v>
      </c>
      <c r="AG512" s="40">
        <f t="shared" si="197"/>
        <v>0</v>
      </c>
      <c r="AH512" s="40">
        <f t="shared" si="198"/>
        <v>0</v>
      </c>
      <c r="AR512" s="40">
        <f t="shared" si="199"/>
        <v>0</v>
      </c>
      <c r="AS512" s="40">
        <f t="shared" si="200"/>
        <v>0</v>
      </c>
      <c r="AT512" s="40">
        <f t="shared" si="201"/>
        <v>0</v>
      </c>
      <c r="AU512" s="40">
        <f t="shared" si="202"/>
        <v>0</v>
      </c>
      <c r="AX512" s="279">
        <f t="shared" si="203"/>
        <v>0</v>
      </c>
      <c r="AY512" s="279">
        <f t="shared" si="204"/>
        <v>0</v>
      </c>
      <c r="AZ512" s="40">
        <f t="shared" si="192"/>
        <v>0</v>
      </c>
      <c r="BB512" s="40">
        <f t="shared" si="208"/>
        <v>0</v>
      </c>
      <c r="BC512" s="397">
        <f t="shared" si="209"/>
        <v>0</v>
      </c>
      <c r="BD512" s="105">
        <f t="shared" si="205"/>
        <v>0</v>
      </c>
      <c r="BE512" s="105">
        <f t="shared" si="210"/>
        <v>0</v>
      </c>
      <c r="BF512" s="742">
        <f t="shared" si="193"/>
        <v>0</v>
      </c>
      <c r="BG512" s="89"/>
      <c r="BH512" s="9"/>
      <c r="BJ512" s="40">
        <f t="shared" si="211"/>
        <v>0</v>
      </c>
      <c r="BK512" s="40">
        <f t="shared" si="212"/>
        <v>1</v>
      </c>
      <c r="BL512" s="40">
        <f t="shared" si="213"/>
        <v>0</v>
      </c>
      <c r="BM512" s="40">
        <f t="shared" si="214"/>
        <v>0</v>
      </c>
      <c r="BN512" s="40">
        <f t="shared" si="215"/>
        <v>0</v>
      </c>
    </row>
    <row r="513" spans="1:66" x14ac:dyDescent="0.25">
      <c r="A513" s="379"/>
      <c r="B513" s="936"/>
      <c r="C513" s="272"/>
      <c r="D513" s="868"/>
      <c r="E513" s="873" t="str">
        <f t="shared" si="206"/>
        <v xml:space="preserve"> </v>
      </c>
      <c r="F513" s="130">
        <f t="shared" si="189"/>
        <v>0</v>
      </c>
      <c r="G513" s="128">
        <f t="shared" si="190"/>
        <v>501</v>
      </c>
      <c r="H513" s="127"/>
      <c r="I513" s="321"/>
      <c r="J513" s="97"/>
      <c r="K513" s="323"/>
      <c r="L513" s="322"/>
      <c r="M513" s="50"/>
      <c r="N513" s="87"/>
      <c r="O513" s="324"/>
      <c r="P513" s="98"/>
      <c r="Q513" s="98"/>
      <c r="R513" s="114"/>
      <c r="S513" s="753"/>
      <c r="T513" s="98"/>
      <c r="U513" s="98"/>
      <c r="V513" s="98"/>
      <c r="W513" s="99"/>
      <c r="X513" s="97"/>
      <c r="Y513" s="87"/>
      <c r="Z513" s="100"/>
      <c r="AA513" s="106">
        <f t="shared" si="194"/>
        <v>501</v>
      </c>
      <c r="AB513" s="549">
        <f t="shared" si="207"/>
        <v>0</v>
      </c>
      <c r="AC513" s="544">
        <f t="shared" si="195"/>
        <v>0</v>
      </c>
      <c r="AD513" s="174">
        <f t="shared" si="191"/>
        <v>0</v>
      </c>
      <c r="AE513" s="8"/>
      <c r="AF513" s="885" t="str">
        <f t="shared" si="196"/>
        <v xml:space="preserve"> </v>
      </c>
      <c r="AG513" s="40">
        <f t="shared" si="197"/>
        <v>0</v>
      </c>
      <c r="AH513" s="40">
        <f t="shared" si="198"/>
        <v>0</v>
      </c>
      <c r="AR513" s="40">
        <f t="shared" si="199"/>
        <v>0</v>
      </c>
      <c r="AS513" s="40">
        <f t="shared" si="200"/>
        <v>0</v>
      </c>
      <c r="AT513" s="40">
        <f t="shared" si="201"/>
        <v>0</v>
      </c>
      <c r="AU513" s="40">
        <f t="shared" si="202"/>
        <v>0</v>
      </c>
      <c r="AX513" s="279">
        <f t="shared" si="203"/>
        <v>0</v>
      </c>
      <c r="AY513" s="279">
        <f t="shared" si="204"/>
        <v>0</v>
      </c>
      <c r="AZ513" s="40">
        <f t="shared" si="192"/>
        <v>0</v>
      </c>
      <c r="BB513" s="40">
        <f t="shared" si="208"/>
        <v>0</v>
      </c>
      <c r="BC513" s="397">
        <f t="shared" si="209"/>
        <v>0</v>
      </c>
      <c r="BD513" s="105">
        <f t="shared" si="205"/>
        <v>0</v>
      </c>
      <c r="BE513" s="105">
        <f t="shared" si="210"/>
        <v>0</v>
      </c>
      <c r="BF513" s="742">
        <f t="shared" si="193"/>
        <v>0</v>
      </c>
      <c r="BG513" s="89"/>
      <c r="BH513" s="9"/>
      <c r="BJ513" s="40">
        <f t="shared" si="211"/>
        <v>0</v>
      </c>
      <c r="BK513" s="40">
        <f t="shared" si="212"/>
        <v>1</v>
      </c>
      <c r="BL513" s="40">
        <f t="shared" si="213"/>
        <v>0</v>
      </c>
      <c r="BM513" s="40">
        <f t="shared" si="214"/>
        <v>0</v>
      </c>
      <c r="BN513" s="40">
        <f t="shared" si="215"/>
        <v>0</v>
      </c>
    </row>
    <row r="514" spans="1:66" x14ac:dyDescent="0.25">
      <c r="A514" s="379"/>
      <c r="B514" s="936"/>
      <c r="C514" s="272"/>
      <c r="D514" s="868"/>
      <c r="E514" s="873" t="str">
        <f t="shared" si="206"/>
        <v xml:space="preserve"> </v>
      </c>
      <c r="F514" s="130">
        <f t="shared" si="189"/>
        <v>0</v>
      </c>
      <c r="G514" s="128">
        <f t="shared" si="190"/>
        <v>502</v>
      </c>
      <c r="H514" s="127"/>
      <c r="I514" s="321"/>
      <c r="J514" s="97"/>
      <c r="K514" s="323"/>
      <c r="L514" s="322"/>
      <c r="M514" s="50"/>
      <c r="N514" s="87"/>
      <c r="O514" s="324"/>
      <c r="P514" s="98"/>
      <c r="Q514" s="98"/>
      <c r="R514" s="114"/>
      <c r="S514" s="753"/>
      <c r="T514" s="98"/>
      <c r="U514" s="98"/>
      <c r="V514" s="98"/>
      <c r="W514" s="99"/>
      <c r="X514" s="97"/>
      <c r="Y514" s="87"/>
      <c r="Z514" s="100"/>
      <c r="AA514" s="106">
        <f t="shared" si="194"/>
        <v>502</v>
      </c>
      <c r="AB514" s="549">
        <f t="shared" si="207"/>
        <v>0</v>
      </c>
      <c r="AC514" s="544">
        <f t="shared" si="195"/>
        <v>0</v>
      </c>
      <c r="AD514" s="174">
        <f t="shared" si="191"/>
        <v>0</v>
      </c>
      <c r="AE514" s="8"/>
      <c r="AF514" s="885" t="str">
        <f t="shared" si="196"/>
        <v xml:space="preserve"> </v>
      </c>
      <c r="AG514" s="40">
        <f t="shared" si="197"/>
        <v>0</v>
      </c>
      <c r="AH514" s="40">
        <f t="shared" si="198"/>
        <v>0</v>
      </c>
      <c r="AR514" s="40">
        <f t="shared" si="199"/>
        <v>0</v>
      </c>
      <c r="AS514" s="40">
        <f t="shared" si="200"/>
        <v>0</v>
      </c>
      <c r="AT514" s="40">
        <f t="shared" si="201"/>
        <v>0</v>
      </c>
      <c r="AU514" s="40">
        <f t="shared" si="202"/>
        <v>0</v>
      </c>
      <c r="AX514" s="279">
        <f t="shared" si="203"/>
        <v>0</v>
      </c>
      <c r="AY514" s="279">
        <f t="shared" si="204"/>
        <v>0</v>
      </c>
      <c r="AZ514" s="40">
        <f t="shared" si="192"/>
        <v>0</v>
      </c>
      <c r="BB514" s="40">
        <f t="shared" si="208"/>
        <v>0</v>
      </c>
      <c r="BC514" s="397">
        <f t="shared" si="209"/>
        <v>0</v>
      </c>
      <c r="BD514" s="105">
        <f t="shared" si="205"/>
        <v>0</v>
      </c>
      <c r="BE514" s="105">
        <f t="shared" si="210"/>
        <v>0</v>
      </c>
      <c r="BF514" s="742">
        <f t="shared" si="193"/>
        <v>0</v>
      </c>
      <c r="BG514" s="89"/>
      <c r="BH514" s="9"/>
      <c r="BJ514" s="40">
        <f t="shared" si="211"/>
        <v>0</v>
      </c>
      <c r="BK514" s="40">
        <f t="shared" si="212"/>
        <v>1</v>
      </c>
      <c r="BL514" s="40">
        <f t="shared" si="213"/>
        <v>0</v>
      </c>
      <c r="BM514" s="40">
        <f t="shared" si="214"/>
        <v>0</v>
      </c>
      <c r="BN514" s="40">
        <f t="shared" si="215"/>
        <v>0</v>
      </c>
    </row>
    <row r="515" spans="1:66" x14ac:dyDescent="0.25">
      <c r="A515" s="379"/>
      <c r="B515" s="936"/>
      <c r="C515" s="272"/>
      <c r="D515" s="868"/>
      <c r="E515" s="873" t="str">
        <f t="shared" si="206"/>
        <v xml:space="preserve"> </v>
      </c>
      <c r="F515" s="130">
        <f t="shared" si="189"/>
        <v>0</v>
      </c>
      <c r="G515" s="128">
        <f t="shared" si="190"/>
        <v>503</v>
      </c>
      <c r="H515" s="127"/>
      <c r="I515" s="321"/>
      <c r="J515" s="97"/>
      <c r="K515" s="323"/>
      <c r="L515" s="322"/>
      <c r="M515" s="50"/>
      <c r="N515" s="87"/>
      <c r="O515" s="324"/>
      <c r="P515" s="98"/>
      <c r="Q515" s="98"/>
      <c r="R515" s="114"/>
      <c r="S515" s="753"/>
      <c r="T515" s="98"/>
      <c r="U515" s="98"/>
      <c r="V515" s="98"/>
      <c r="W515" s="99"/>
      <c r="X515" s="97"/>
      <c r="Y515" s="87"/>
      <c r="Z515" s="100"/>
      <c r="AA515" s="106">
        <f t="shared" si="194"/>
        <v>503</v>
      </c>
      <c r="AB515" s="549">
        <f t="shared" si="207"/>
        <v>0</v>
      </c>
      <c r="AC515" s="544">
        <f t="shared" si="195"/>
        <v>0</v>
      </c>
      <c r="AD515" s="174">
        <f t="shared" si="191"/>
        <v>0</v>
      </c>
      <c r="AE515" s="8"/>
      <c r="AF515" s="885" t="str">
        <f t="shared" si="196"/>
        <v xml:space="preserve"> </v>
      </c>
      <c r="AG515" s="40">
        <f t="shared" si="197"/>
        <v>0</v>
      </c>
      <c r="AH515" s="40">
        <f t="shared" si="198"/>
        <v>0</v>
      </c>
      <c r="AR515" s="40">
        <f t="shared" si="199"/>
        <v>0</v>
      </c>
      <c r="AS515" s="40">
        <f t="shared" si="200"/>
        <v>0</v>
      </c>
      <c r="AT515" s="40">
        <f t="shared" si="201"/>
        <v>0</v>
      </c>
      <c r="AU515" s="40">
        <f t="shared" si="202"/>
        <v>0</v>
      </c>
      <c r="AX515" s="279">
        <f t="shared" si="203"/>
        <v>0</v>
      </c>
      <c r="AY515" s="279">
        <f t="shared" si="204"/>
        <v>0</v>
      </c>
      <c r="AZ515" s="40">
        <f t="shared" si="192"/>
        <v>0</v>
      </c>
      <c r="BB515" s="40">
        <f t="shared" si="208"/>
        <v>0</v>
      </c>
      <c r="BC515" s="397">
        <f t="shared" si="209"/>
        <v>0</v>
      </c>
      <c r="BD515" s="105">
        <f t="shared" si="205"/>
        <v>0</v>
      </c>
      <c r="BE515" s="105">
        <f t="shared" si="210"/>
        <v>0</v>
      </c>
      <c r="BF515" s="742">
        <f t="shared" si="193"/>
        <v>0</v>
      </c>
      <c r="BG515" s="89"/>
      <c r="BH515" s="9"/>
      <c r="BJ515" s="40">
        <f t="shared" si="211"/>
        <v>0</v>
      </c>
      <c r="BK515" s="40">
        <f t="shared" si="212"/>
        <v>1</v>
      </c>
      <c r="BL515" s="40">
        <f t="shared" si="213"/>
        <v>0</v>
      </c>
      <c r="BM515" s="40">
        <f t="shared" si="214"/>
        <v>0</v>
      </c>
      <c r="BN515" s="40">
        <f t="shared" si="215"/>
        <v>0</v>
      </c>
    </row>
    <row r="516" spans="1:66" x14ac:dyDescent="0.25">
      <c r="A516" s="379"/>
      <c r="B516" s="936"/>
      <c r="C516" s="272"/>
      <c r="D516" s="868"/>
      <c r="E516" s="873" t="str">
        <f t="shared" si="206"/>
        <v xml:space="preserve"> </v>
      </c>
      <c r="F516" s="130">
        <f t="shared" si="189"/>
        <v>0</v>
      </c>
      <c r="G516" s="128">
        <f t="shared" si="190"/>
        <v>504</v>
      </c>
      <c r="H516" s="127"/>
      <c r="I516" s="321"/>
      <c r="J516" s="97"/>
      <c r="K516" s="323"/>
      <c r="L516" s="322"/>
      <c r="M516" s="50"/>
      <c r="N516" s="87"/>
      <c r="O516" s="324"/>
      <c r="P516" s="98"/>
      <c r="Q516" s="98"/>
      <c r="R516" s="114"/>
      <c r="S516" s="753"/>
      <c r="T516" s="98"/>
      <c r="U516" s="98"/>
      <c r="V516" s="98"/>
      <c r="W516" s="99"/>
      <c r="X516" s="97"/>
      <c r="Y516" s="87"/>
      <c r="Z516" s="100"/>
      <c r="AA516" s="106">
        <f t="shared" si="194"/>
        <v>504</v>
      </c>
      <c r="AB516" s="549">
        <f t="shared" si="207"/>
        <v>0</v>
      </c>
      <c r="AC516" s="544">
        <f t="shared" si="195"/>
        <v>0</v>
      </c>
      <c r="AD516" s="174">
        <f t="shared" si="191"/>
        <v>0</v>
      </c>
      <c r="AE516" s="8"/>
      <c r="AF516" s="885" t="str">
        <f t="shared" si="196"/>
        <v xml:space="preserve"> </v>
      </c>
      <c r="AG516" s="40">
        <f t="shared" si="197"/>
        <v>0</v>
      </c>
      <c r="AH516" s="40">
        <f t="shared" si="198"/>
        <v>0</v>
      </c>
      <c r="AR516" s="40">
        <f t="shared" si="199"/>
        <v>0</v>
      </c>
      <c r="AS516" s="40">
        <f t="shared" si="200"/>
        <v>0</v>
      </c>
      <c r="AT516" s="40">
        <f t="shared" si="201"/>
        <v>0</v>
      </c>
      <c r="AU516" s="40">
        <f t="shared" si="202"/>
        <v>0</v>
      </c>
      <c r="AX516" s="279">
        <f t="shared" si="203"/>
        <v>0</v>
      </c>
      <c r="AY516" s="279">
        <f t="shared" si="204"/>
        <v>0</v>
      </c>
      <c r="AZ516" s="40">
        <f t="shared" si="192"/>
        <v>0</v>
      </c>
      <c r="BB516" s="40">
        <f t="shared" si="208"/>
        <v>0</v>
      </c>
      <c r="BC516" s="397">
        <f t="shared" si="209"/>
        <v>0</v>
      </c>
      <c r="BD516" s="105">
        <f t="shared" si="205"/>
        <v>0</v>
      </c>
      <c r="BE516" s="105">
        <f t="shared" si="210"/>
        <v>0</v>
      </c>
      <c r="BF516" s="742">
        <f t="shared" si="193"/>
        <v>0</v>
      </c>
      <c r="BG516" s="89"/>
      <c r="BH516" s="9"/>
      <c r="BJ516" s="40">
        <f t="shared" si="211"/>
        <v>0</v>
      </c>
      <c r="BK516" s="40">
        <f t="shared" si="212"/>
        <v>1</v>
      </c>
      <c r="BL516" s="40">
        <f t="shared" si="213"/>
        <v>0</v>
      </c>
      <c r="BM516" s="40">
        <f t="shared" si="214"/>
        <v>0</v>
      </c>
      <c r="BN516" s="40">
        <f t="shared" si="215"/>
        <v>0</v>
      </c>
    </row>
    <row r="517" spans="1:66" x14ac:dyDescent="0.25">
      <c r="A517" s="379"/>
      <c r="B517" s="936"/>
      <c r="C517" s="272"/>
      <c r="D517" s="868"/>
      <c r="E517" s="873" t="str">
        <f t="shared" si="206"/>
        <v xml:space="preserve"> </v>
      </c>
      <c r="F517" s="130">
        <f t="shared" si="189"/>
        <v>0</v>
      </c>
      <c r="G517" s="128">
        <f t="shared" si="190"/>
        <v>505</v>
      </c>
      <c r="H517" s="127"/>
      <c r="I517" s="321"/>
      <c r="J517" s="97"/>
      <c r="K517" s="323"/>
      <c r="L517" s="322"/>
      <c r="M517" s="50"/>
      <c r="N517" s="87"/>
      <c r="O517" s="324"/>
      <c r="P517" s="98"/>
      <c r="Q517" s="98"/>
      <c r="R517" s="114"/>
      <c r="S517" s="753"/>
      <c r="T517" s="98"/>
      <c r="U517" s="98"/>
      <c r="V517" s="98"/>
      <c r="W517" s="99"/>
      <c r="X517" s="97"/>
      <c r="Y517" s="87"/>
      <c r="Z517" s="100"/>
      <c r="AA517" s="106">
        <f t="shared" si="194"/>
        <v>505</v>
      </c>
      <c r="AB517" s="549">
        <f t="shared" si="207"/>
        <v>0</v>
      </c>
      <c r="AC517" s="544">
        <f t="shared" si="195"/>
        <v>0</v>
      </c>
      <c r="AD517" s="174">
        <f t="shared" si="191"/>
        <v>0</v>
      </c>
      <c r="AE517" s="8"/>
      <c r="AF517" s="885" t="str">
        <f t="shared" si="196"/>
        <v xml:space="preserve"> </v>
      </c>
      <c r="AG517" s="40">
        <f t="shared" si="197"/>
        <v>0</v>
      </c>
      <c r="AH517" s="40">
        <f t="shared" si="198"/>
        <v>0</v>
      </c>
      <c r="AR517" s="40">
        <f t="shared" si="199"/>
        <v>0</v>
      </c>
      <c r="AS517" s="40">
        <f t="shared" si="200"/>
        <v>0</v>
      </c>
      <c r="AT517" s="40">
        <f t="shared" si="201"/>
        <v>0</v>
      </c>
      <c r="AU517" s="40">
        <f t="shared" si="202"/>
        <v>0</v>
      </c>
      <c r="AX517" s="279">
        <f t="shared" si="203"/>
        <v>0</v>
      </c>
      <c r="AY517" s="279">
        <f t="shared" si="204"/>
        <v>0</v>
      </c>
      <c r="AZ517" s="40">
        <f t="shared" si="192"/>
        <v>0</v>
      </c>
      <c r="BB517" s="40">
        <f t="shared" si="208"/>
        <v>0</v>
      </c>
      <c r="BC517" s="397">
        <f t="shared" si="209"/>
        <v>0</v>
      </c>
      <c r="BD517" s="105">
        <f t="shared" si="205"/>
        <v>0</v>
      </c>
      <c r="BE517" s="105">
        <f t="shared" si="210"/>
        <v>0</v>
      </c>
      <c r="BF517" s="742">
        <f t="shared" si="193"/>
        <v>0</v>
      </c>
      <c r="BG517" s="89"/>
      <c r="BH517" s="9"/>
      <c r="BJ517" s="40">
        <f t="shared" si="211"/>
        <v>0</v>
      </c>
      <c r="BK517" s="40">
        <f t="shared" si="212"/>
        <v>1</v>
      </c>
      <c r="BL517" s="40">
        <f t="shared" si="213"/>
        <v>0</v>
      </c>
      <c r="BM517" s="40">
        <f t="shared" si="214"/>
        <v>0</v>
      </c>
      <c r="BN517" s="40">
        <f t="shared" si="215"/>
        <v>0</v>
      </c>
    </row>
    <row r="518" spans="1:66" x14ac:dyDescent="0.25">
      <c r="A518" s="379"/>
      <c r="B518" s="936"/>
      <c r="C518" s="272"/>
      <c r="D518" s="868"/>
      <c r="E518" s="873" t="str">
        <f t="shared" si="206"/>
        <v xml:space="preserve"> </v>
      </c>
      <c r="F518" s="130">
        <f t="shared" si="189"/>
        <v>0</v>
      </c>
      <c r="G518" s="128">
        <f t="shared" si="190"/>
        <v>506</v>
      </c>
      <c r="H518" s="127"/>
      <c r="I518" s="321"/>
      <c r="J518" s="97"/>
      <c r="K518" s="323"/>
      <c r="L518" s="322"/>
      <c r="M518" s="50"/>
      <c r="N518" s="87"/>
      <c r="O518" s="324"/>
      <c r="P518" s="98"/>
      <c r="Q518" s="98"/>
      <c r="R518" s="114"/>
      <c r="S518" s="753"/>
      <c r="T518" s="98"/>
      <c r="U518" s="98"/>
      <c r="V518" s="98"/>
      <c r="W518" s="99"/>
      <c r="X518" s="97"/>
      <c r="Y518" s="87"/>
      <c r="Z518" s="100"/>
      <c r="AA518" s="106">
        <f t="shared" si="194"/>
        <v>506</v>
      </c>
      <c r="AB518" s="549">
        <f t="shared" si="207"/>
        <v>0</v>
      </c>
      <c r="AC518" s="544">
        <f t="shared" si="195"/>
        <v>0</v>
      </c>
      <c r="AD518" s="174">
        <f t="shared" si="191"/>
        <v>0</v>
      </c>
      <c r="AE518" s="8"/>
      <c r="AF518" s="885" t="str">
        <f t="shared" si="196"/>
        <v xml:space="preserve"> </v>
      </c>
      <c r="AG518" s="40">
        <f t="shared" si="197"/>
        <v>0</v>
      </c>
      <c r="AH518" s="40">
        <f t="shared" si="198"/>
        <v>0</v>
      </c>
      <c r="AR518" s="40">
        <f t="shared" si="199"/>
        <v>0</v>
      </c>
      <c r="AS518" s="40">
        <f t="shared" si="200"/>
        <v>0</v>
      </c>
      <c r="AT518" s="40">
        <f t="shared" si="201"/>
        <v>0</v>
      </c>
      <c r="AU518" s="40">
        <f t="shared" si="202"/>
        <v>0</v>
      </c>
      <c r="AX518" s="279">
        <f t="shared" si="203"/>
        <v>0</v>
      </c>
      <c r="AY518" s="279">
        <f t="shared" si="204"/>
        <v>0</v>
      </c>
      <c r="AZ518" s="40">
        <f t="shared" si="192"/>
        <v>0</v>
      </c>
      <c r="BB518" s="40">
        <f t="shared" si="208"/>
        <v>0</v>
      </c>
      <c r="BC518" s="397">
        <f t="shared" si="209"/>
        <v>0</v>
      </c>
      <c r="BD518" s="105">
        <f t="shared" si="205"/>
        <v>0</v>
      </c>
      <c r="BE518" s="105">
        <f t="shared" si="210"/>
        <v>0</v>
      </c>
      <c r="BF518" s="742">
        <f t="shared" si="193"/>
        <v>0</v>
      </c>
      <c r="BG518" s="89"/>
      <c r="BH518" s="9"/>
      <c r="BJ518" s="40">
        <f t="shared" si="211"/>
        <v>0</v>
      </c>
      <c r="BK518" s="40">
        <f t="shared" si="212"/>
        <v>1</v>
      </c>
      <c r="BL518" s="40">
        <f t="shared" si="213"/>
        <v>0</v>
      </c>
      <c r="BM518" s="40">
        <f t="shared" si="214"/>
        <v>0</v>
      </c>
      <c r="BN518" s="40">
        <f t="shared" si="215"/>
        <v>0</v>
      </c>
    </row>
    <row r="519" spans="1:66" x14ac:dyDescent="0.25">
      <c r="A519" s="379"/>
      <c r="B519" s="936"/>
      <c r="C519" s="272"/>
      <c r="D519" s="868"/>
      <c r="E519" s="873" t="str">
        <f t="shared" si="206"/>
        <v xml:space="preserve"> </v>
      </c>
      <c r="F519" s="130">
        <f t="shared" si="189"/>
        <v>0</v>
      </c>
      <c r="G519" s="128">
        <f t="shared" si="190"/>
        <v>507</v>
      </c>
      <c r="H519" s="127"/>
      <c r="I519" s="321"/>
      <c r="J519" s="97"/>
      <c r="K519" s="323"/>
      <c r="L519" s="322"/>
      <c r="M519" s="50"/>
      <c r="N519" s="87"/>
      <c r="O519" s="324"/>
      <c r="P519" s="98"/>
      <c r="Q519" s="98"/>
      <c r="R519" s="114"/>
      <c r="S519" s="753"/>
      <c r="T519" s="98"/>
      <c r="U519" s="98"/>
      <c r="V519" s="98"/>
      <c r="W519" s="99"/>
      <c r="X519" s="97"/>
      <c r="Y519" s="87"/>
      <c r="Z519" s="100"/>
      <c r="AA519" s="106">
        <f t="shared" si="194"/>
        <v>507</v>
      </c>
      <c r="AB519" s="549">
        <f t="shared" si="207"/>
        <v>0</v>
      </c>
      <c r="AC519" s="544">
        <f t="shared" si="195"/>
        <v>0</v>
      </c>
      <c r="AD519" s="174">
        <f t="shared" si="191"/>
        <v>0</v>
      </c>
      <c r="AE519" s="8"/>
      <c r="AF519" s="885" t="str">
        <f t="shared" si="196"/>
        <v xml:space="preserve"> </v>
      </c>
      <c r="AG519" s="40">
        <f t="shared" si="197"/>
        <v>0</v>
      </c>
      <c r="AH519" s="40">
        <f t="shared" si="198"/>
        <v>0</v>
      </c>
      <c r="AR519" s="40">
        <f t="shared" si="199"/>
        <v>0</v>
      </c>
      <c r="AS519" s="40">
        <f t="shared" si="200"/>
        <v>0</v>
      </c>
      <c r="AT519" s="40">
        <f t="shared" si="201"/>
        <v>0</v>
      </c>
      <c r="AU519" s="40">
        <f t="shared" si="202"/>
        <v>0</v>
      </c>
      <c r="AX519" s="279">
        <f t="shared" si="203"/>
        <v>0</v>
      </c>
      <c r="AY519" s="279">
        <f t="shared" si="204"/>
        <v>0</v>
      </c>
      <c r="AZ519" s="40">
        <f t="shared" si="192"/>
        <v>0</v>
      </c>
      <c r="BB519" s="40">
        <f t="shared" si="208"/>
        <v>0</v>
      </c>
      <c r="BC519" s="397">
        <f t="shared" si="209"/>
        <v>0</v>
      </c>
      <c r="BD519" s="105">
        <f t="shared" si="205"/>
        <v>0</v>
      </c>
      <c r="BE519" s="105">
        <f t="shared" si="210"/>
        <v>0</v>
      </c>
      <c r="BF519" s="742">
        <f t="shared" si="193"/>
        <v>0</v>
      </c>
      <c r="BG519" s="89"/>
      <c r="BH519" s="9"/>
      <c r="BJ519" s="40">
        <f t="shared" si="211"/>
        <v>0</v>
      </c>
      <c r="BK519" s="40">
        <f t="shared" si="212"/>
        <v>1</v>
      </c>
      <c r="BL519" s="40">
        <f t="shared" si="213"/>
        <v>0</v>
      </c>
      <c r="BM519" s="40">
        <f t="shared" si="214"/>
        <v>0</v>
      </c>
      <c r="BN519" s="40">
        <f t="shared" si="215"/>
        <v>0</v>
      </c>
    </row>
    <row r="520" spans="1:66" x14ac:dyDescent="0.25">
      <c r="A520" s="379"/>
      <c r="B520" s="936"/>
      <c r="C520" s="272"/>
      <c r="D520" s="868"/>
      <c r="E520" s="873" t="str">
        <f t="shared" si="206"/>
        <v xml:space="preserve"> </v>
      </c>
      <c r="F520" s="130">
        <f t="shared" si="189"/>
        <v>0</v>
      </c>
      <c r="G520" s="128">
        <f t="shared" si="190"/>
        <v>508</v>
      </c>
      <c r="H520" s="127"/>
      <c r="I520" s="321"/>
      <c r="J520" s="97"/>
      <c r="K520" s="323"/>
      <c r="L520" s="322"/>
      <c r="M520" s="50"/>
      <c r="N520" s="87"/>
      <c r="O520" s="324"/>
      <c r="P520" s="98"/>
      <c r="Q520" s="98"/>
      <c r="R520" s="114"/>
      <c r="S520" s="753"/>
      <c r="T520" s="98"/>
      <c r="U520" s="98"/>
      <c r="V520" s="98"/>
      <c r="W520" s="99"/>
      <c r="X520" s="97"/>
      <c r="Y520" s="87"/>
      <c r="Z520" s="100"/>
      <c r="AA520" s="106">
        <f t="shared" si="194"/>
        <v>508</v>
      </c>
      <c r="AB520" s="549">
        <f t="shared" si="207"/>
        <v>0</v>
      </c>
      <c r="AC520" s="544">
        <f t="shared" si="195"/>
        <v>0</v>
      </c>
      <c r="AD520" s="174">
        <f t="shared" si="191"/>
        <v>0</v>
      </c>
      <c r="AE520" s="8"/>
      <c r="AF520" s="885" t="str">
        <f t="shared" si="196"/>
        <v xml:space="preserve"> </v>
      </c>
      <c r="AG520" s="40">
        <f t="shared" si="197"/>
        <v>0</v>
      </c>
      <c r="AH520" s="40">
        <f t="shared" si="198"/>
        <v>0</v>
      </c>
      <c r="AR520" s="40">
        <f t="shared" si="199"/>
        <v>0</v>
      </c>
      <c r="AS520" s="40">
        <f t="shared" si="200"/>
        <v>0</v>
      </c>
      <c r="AT520" s="40">
        <f t="shared" si="201"/>
        <v>0</v>
      </c>
      <c r="AU520" s="40">
        <f t="shared" si="202"/>
        <v>0</v>
      </c>
      <c r="AX520" s="279">
        <f t="shared" si="203"/>
        <v>0</v>
      </c>
      <c r="AY520" s="279">
        <f t="shared" si="204"/>
        <v>0</v>
      </c>
      <c r="AZ520" s="40">
        <f t="shared" si="192"/>
        <v>0</v>
      </c>
      <c r="BB520" s="40">
        <f t="shared" si="208"/>
        <v>0</v>
      </c>
      <c r="BC520" s="397">
        <f t="shared" si="209"/>
        <v>0</v>
      </c>
      <c r="BD520" s="105">
        <f t="shared" si="205"/>
        <v>0</v>
      </c>
      <c r="BE520" s="105">
        <f t="shared" si="210"/>
        <v>0</v>
      </c>
      <c r="BF520" s="742">
        <f t="shared" si="193"/>
        <v>0</v>
      </c>
      <c r="BG520" s="89"/>
      <c r="BH520" s="9"/>
      <c r="BJ520" s="40">
        <f t="shared" si="211"/>
        <v>0</v>
      </c>
      <c r="BK520" s="40">
        <f t="shared" si="212"/>
        <v>1</v>
      </c>
      <c r="BL520" s="40">
        <f t="shared" si="213"/>
        <v>0</v>
      </c>
      <c r="BM520" s="40">
        <f t="shared" si="214"/>
        <v>0</v>
      </c>
      <c r="BN520" s="40">
        <f t="shared" si="215"/>
        <v>0</v>
      </c>
    </row>
    <row r="521" spans="1:66" x14ac:dyDescent="0.25">
      <c r="A521" s="379"/>
      <c r="B521" s="936"/>
      <c r="C521" s="272"/>
      <c r="D521" s="868"/>
      <c r="E521" s="873" t="str">
        <f t="shared" si="206"/>
        <v xml:space="preserve"> </v>
      </c>
      <c r="F521" s="130">
        <f t="shared" si="189"/>
        <v>0</v>
      </c>
      <c r="G521" s="128">
        <f t="shared" si="190"/>
        <v>509</v>
      </c>
      <c r="H521" s="127"/>
      <c r="I521" s="321"/>
      <c r="J521" s="97"/>
      <c r="K521" s="323"/>
      <c r="L521" s="322"/>
      <c r="M521" s="50"/>
      <c r="N521" s="87"/>
      <c r="O521" s="324"/>
      <c r="P521" s="98"/>
      <c r="Q521" s="98"/>
      <c r="R521" s="114"/>
      <c r="S521" s="753"/>
      <c r="T521" s="98"/>
      <c r="U521" s="98"/>
      <c r="V521" s="98"/>
      <c r="W521" s="99"/>
      <c r="X521" s="97"/>
      <c r="Y521" s="87"/>
      <c r="Z521" s="100"/>
      <c r="AA521" s="106">
        <f t="shared" si="194"/>
        <v>509</v>
      </c>
      <c r="AB521" s="549">
        <f t="shared" si="207"/>
        <v>0</v>
      </c>
      <c r="AC521" s="544">
        <f t="shared" si="195"/>
        <v>0</v>
      </c>
      <c r="AD521" s="174">
        <f t="shared" si="191"/>
        <v>0</v>
      </c>
      <c r="AE521" s="8"/>
      <c r="AF521" s="885" t="str">
        <f t="shared" si="196"/>
        <v xml:space="preserve"> </v>
      </c>
      <c r="AG521" s="40">
        <f t="shared" si="197"/>
        <v>0</v>
      </c>
      <c r="AH521" s="40">
        <f t="shared" si="198"/>
        <v>0</v>
      </c>
      <c r="AR521" s="40">
        <f t="shared" si="199"/>
        <v>0</v>
      </c>
      <c r="AS521" s="40">
        <f t="shared" si="200"/>
        <v>0</v>
      </c>
      <c r="AT521" s="40">
        <f t="shared" si="201"/>
        <v>0</v>
      </c>
      <c r="AU521" s="40">
        <f t="shared" si="202"/>
        <v>0</v>
      </c>
      <c r="AX521" s="279">
        <f t="shared" si="203"/>
        <v>0</v>
      </c>
      <c r="AY521" s="279">
        <f t="shared" si="204"/>
        <v>0</v>
      </c>
      <c r="AZ521" s="40">
        <f t="shared" si="192"/>
        <v>0</v>
      </c>
      <c r="BB521" s="40">
        <f t="shared" si="208"/>
        <v>0</v>
      </c>
      <c r="BC521" s="397">
        <f t="shared" si="209"/>
        <v>0</v>
      </c>
      <c r="BD521" s="105">
        <f t="shared" si="205"/>
        <v>0</v>
      </c>
      <c r="BE521" s="105">
        <f t="shared" si="210"/>
        <v>0</v>
      </c>
      <c r="BF521" s="742">
        <f t="shared" si="193"/>
        <v>0</v>
      </c>
      <c r="BG521" s="89"/>
      <c r="BH521" s="9"/>
      <c r="BJ521" s="40">
        <f t="shared" si="211"/>
        <v>0</v>
      </c>
      <c r="BK521" s="40">
        <f t="shared" si="212"/>
        <v>1</v>
      </c>
      <c r="BL521" s="40">
        <f t="shared" si="213"/>
        <v>0</v>
      </c>
      <c r="BM521" s="40">
        <f t="shared" si="214"/>
        <v>0</v>
      </c>
      <c r="BN521" s="40">
        <f t="shared" si="215"/>
        <v>0</v>
      </c>
    </row>
    <row r="522" spans="1:66" x14ac:dyDescent="0.25">
      <c r="A522" s="379"/>
      <c r="B522" s="936"/>
      <c r="C522" s="272"/>
      <c r="D522" s="868"/>
      <c r="E522" s="873" t="str">
        <f t="shared" si="206"/>
        <v xml:space="preserve"> </v>
      </c>
      <c r="F522" s="130">
        <f t="shared" si="189"/>
        <v>0</v>
      </c>
      <c r="G522" s="128">
        <f t="shared" si="190"/>
        <v>510</v>
      </c>
      <c r="H522" s="127"/>
      <c r="I522" s="321"/>
      <c r="J522" s="97"/>
      <c r="K522" s="323"/>
      <c r="L522" s="322"/>
      <c r="M522" s="50"/>
      <c r="N522" s="87"/>
      <c r="O522" s="324"/>
      <c r="P522" s="98"/>
      <c r="Q522" s="98"/>
      <c r="R522" s="114"/>
      <c r="S522" s="753"/>
      <c r="T522" s="98"/>
      <c r="U522" s="98"/>
      <c r="V522" s="98"/>
      <c r="W522" s="99"/>
      <c r="X522" s="97"/>
      <c r="Y522" s="87"/>
      <c r="Z522" s="100"/>
      <c r="AA522" s="106">
        <f t="shared" si="194"/>
        <v>510</v>
      </c>
      <c r="AB522" s="549">
        <f t="shared" si="207"/>
        <v>0</v>
      </c>
      <c r="AC522" s="544">
        <f t="shared" si="195"/>
        <v>0</v>
      </c>
      <c r="AD522" s="174">
        <f t="shared" si="191"/>
        <v>0</v>
      </c>
      <c r="AE522" s="8"/>
      <c r="AF522" s="885" t="str">
        <f t="shared" si="196"/>
        <v xml:space="preserve"> </v>
      </c>
      <c r="AG522" s="40">
        <f t="shared" si="197"/>
        <v>0</v>
      </c>
      <c r="AH522" s="40">
        <f t="shared" si="198"/>
        <v>0</v>
      </c>
      <c r="AR522" s="40">
        <f t="shared" si="199"/>
        <v>0</v>
      </c>
      <c r="AS522" s="40">
        <f t="shared" si="200"/>
        <v>0</v>
      </c>
      <c r="AT522" s="40">
        <f t="shared" si="201"/>
        <v>0</v>
      </c>
      <c r="AU522" s="40">
        <f t="shared" si="202"/>
        <v>0</v>
      </c>
      <c r="AX522" s="279">
        <f t="shared" si="203"/>
        <v>0</v>
      </c>
      <c r="AY522" s="279">
        <f t="shared" si="204"/>
        <v>0</v>
      </c>
      <c r="AZ522" s="40">
        <f t="shared" si="192"/>
        <v>0</v>
      </c>
      <c r="BB522" s="40">
        <f t="shared" si="208"/>
        <v>0</v>
      </c>
      <c r="BC522" s="397">
        <f t="shared" si="209"/>
        <v>0</v>
      </c>
      <c r="BD522" s="105">
        <f t="shared" si="205"/>
        <v>0</v>
      </c>
      <c r="BE522" s="105">
        <f t="shared" si="210"/>
        <v>0</v>
      </c>
      <c r="BF522" s="742">
        <f t="shared" si="193"/>
        <v>0</v>
      </c>
      <c r="BG522" s="89"/>
      <c r="BH522" s="9"/>
      <c r="BJ522" s="40">
        <f t="shared" si="211"/>
        <v>0</v>
      </c>
      <c r="BK522" s="40">
        <f t="shared" si="212"/>
        <v>1</v>
      </c>
      <c r="BL522" s="40">
        <f t="shared" si="213"/>
        <v>0</v>
      </c>
      <c r="BM522" s="40">
        <f t="shared" si="214"/>
        <v>0</v>
      </c>
      <c r="BN522" s="40">
        <f t="shared" si="215"/>
        <v>0</v>
      </c>
    </row>
    <row r="523" spans="1:66" x14ac:dyDescent="0.25">
      <c r="A523" s="379"/>
      <c r="B523" s="936"/>
      <c r="C523" s="272"/>
      <c r="D523" s="868"/>
      <c r="E523" s="873" t="str">
        <f t="shared" si="206"/>
        <v xml:space="preserve"> </v>
      </c>
      <c r="F523" s="130">
        <f t="shared" si="189"/>
        <v>0</v>
      </c>
      <c r="G523" s="128">
        <f t="shared" si="190"/>
        <v>511</v>
      </c>
      <c r="H523" s="127"/>
      <c r="I523" s="321"/>
      <c r="J523" s="97"/>
      <c r="K523" s="323"/>
      <c r="L523" s="322"/>
      <c r="M523" s="50"/>
      <c r="N523" s="87"/>
      <c r="O523" s="324"/>
      <c r="P523" s="98"/>
      <c r="Q523" s="98"/>
      <c r="R523" s="114"/>
      <c r="S523" s="753"/>
      <c r="T523" s="98"/>
      <c r="U523" s="98"/>
      <c r="V523" s="98"/>
      <c r="W523" s="99"/>
      <c r="X523" s="97"/>
      <c r="Y523" s="87"/>
      <c r="Z523" s="100"/>
      <c r="AA523" s="106">
        <f t="shared" si="194"/>
        <v>511</v>
      </c>
      <c r="AB523" s="549">
        <f t="shared" si="207"/>
        <v>0</v>
      </c>
      <c r="AC523" s="544">
        <f t="shared" si="195"/>
        <v>0</v>
      </c>
      <c r="AD523" s="174">
        <f t="shared" si="191"/>
        <v>0</v>
      </c>
      <c r="AE523" s="8"/>
      <c r="AF523" s="885" t="str">
        <f t="shared" si="196"/>
        <v xml:space="preserve"> </v>
      </c>
      <c r="AG523" s="40">
        <f t="shared" si="197"/>
        <v>0</v>
      </c>
      <c r="AH523" s="40">
        <f t="shared" si="198"/>
        <v>0</v>
      </c>
      <c r="AR523" s="40">
        <f t="shared" si="199"/>
        <v>0</v>
      </c>
      <c r="AS523" s="40">
        <f t="shared" si="200"/>
        <v>0</v>
      </c>
      <c r="AT523" s="40">
        <f t="shared" si="201"/>
        <v>0</v>
      </c>
      <c r="AU523" s="40">
        <f t="shared" si="202"/>
        <v>0</v>
      </c>
      <c r="AX523" s="279">
        <f t="shared" si="203"/>
        <v>0</v>
      </c>
      <c r="AY523" s="279">
        <f t="shared" si="204"/>
        <v>0</v>
      </c>
      <c r="AZ523" s="40">
        <f t="shared" si="192"/>
        <v>0</v>
      </c>
      <c r="BB523" s="40">
        <f t="shared" si="208"/>
        <v>0</v>
      </c>
      <c r="BC523" s="397">
        <f t="shared" si="209"/>
        <v>0</v>
      </c>
      <c r="BD523" s="105">
        <f t="shared" si="205"/>
        <v>0</v>
      </c>
      <c r="BE523" s="105">
        <f t="shared" si="210"/>
        <v>0</v>
      </c>
      <c r="BF523" s="742">
        <f t="shared" si="193"/>
        <v>0</v>
      </c>
      <c r="BG523" s="89"/>
      <c r="BH523" s="9"/>
      <c r="BJ523" s="40">
        <f t="shared" si="211"/>
        <v>0</v>
      </c>
      <c r="BK523" s="40">
        <f t="shared" si="212"/>
        <v>1</v>
      </c>
      <c r="BL523" s="40">
        <f t="shared" si="213"/>
        <v>0</v>
      </c>
      <c r="BM523" s="40">
        <f t="shared" si="214"/>
        <v>0</v>
      </c>
      <c r="BN523" s="40">
        <f t="shared" si="215"/>
        <v>0</v>
      </c>
    </row>
    <row r="524" spans="1:66" x14ac:dyDescent="0.25">
      <c r="A524" s="379"/>
      <c r="B524" s="936"/>
      <c r="C524" s="272"/>
      <c r="D524" s="868"/>
      <c r="E524" s="873" t="str">
        <f t="shared" si="206"/>
        <v xml:space="preserve"> </v>
      </c>
      <c r="F524" s="130">
        <f t="shared" si="189"/>
        <v>0</v>
      </c>
      <c r="G524" s="128">
        <f t="shared" si="190"/>
        <v>512</v>
      </c>
      <c r="H524" s="127"/>
      <c r="I524" s="321"/>
      <c r="J524" s="97"/>
      <c r="K524" s="323"/>
      <c r="L524" s="322"/>
      <c r="M524" s="50"/>
      <c r="N524" s="87"/>
      <c r="O524" s="324"/>
      <c r="P524" s="98"/>
      <c r="Q524" s="98"/>
      <c r="R524" s="114"/>
      <c r="S524" s="753"/>
      <c r="T524" s="98"/>
      <c r="U524" s="98"/>
      <c r="V524" s="98"/>
      <c r="W524" s="99"/>
      <c r="X524" s="97"/>
      <c r="Y524" s="87"/>
      <c r="Z524" s="100"/>
      <c r="AA524" s="106">
        <f t="shared" si="194"/>
        <v>512</v>
      </c>
      <c r="AB524" s="549">
        <f t="shared" si="207"/>
        <v>0</v>
      </c>
      <c r="AC524" s="544">
        <f t="shared" si="195"/>
        <v>0</v>
      </c>
      <c r="AD524" s="174">
        <f t="shared" si="191"/>
        <v>0</v>
      </c>
      <c r="AE524" s="8"/>
      <c r="AF524" s="885" t="str">
        <f t="shared" si="196"/>
        <v xml:space="preserve"> </v>
      </c>
      <c r="AG524" s="40">
        <f t="shared" si="197"/>
        <v>0</v>
      </c>
      <c r="AH524" s="40">
        <f t="shared" si="198"/>
        <v>0</v>
      </c>
      <c r="AR524" s="40">
        <f t="shared" si="199"/>
        <v>0</v>
      </c>
      <c r="AS524" s="40">
        <f t="shared" si="200"/>
        <v>0</v>
      </c>
      <c r="AT524" s="40">
        <f t="shared" si="201"/>
        <v>0</v>
      </c>
      <c r="AU524" s="40">
        <f t="shared" si="202"/>
        <v>0</v>
      </c>
      <c r="AX524" s="279">
        <f t="shared" si="203"/>
        <v>0</v>
      </c>
      <c r="AY524" s="279">
        <f t="shared" si="204"/>
        <v>0</v>
      </c>
      <c r="AZ524" s="40">
        <f t="shared" si="192"/>
        <v>0</v>
      </c>
      <c r="BB524" s="40">
        <f t="shared" si="208"/>
        <v>0</v>
      </c>
      <c r="BC524" s="397">
        <f t="shared" si="209"/>
        <v>0</v>
      </c>
      <c r="BD524" s="105">
        <f t="shared" si="205"/>
        <v>0</v>
      </c>
      <c r="BE524" s="105">
        <f t="shared" si="210"/>
        <v>0</v>
      </c>
      <c r="BF524" s="742">
        <f t="shared" si="193"/>
        <v>0</v>
      </c>
      <c r="BG524" s="89"/>
      <c r="BH524" s="9"/>
      <c r="BJ524" s="40">
        <f t="shared" si="211"/>
        <v>0</v>
      </c>
      <c r="BK524" s="40">
        <f t="shared" si="212"/>
        <v>1</v>
      </c>
      <c r="BL524" s="40">
        <f t="shared" si="213"/>
        <v>0</v>
      </c>
      <c r="BM524" s="40">
        <f t="shared" si="214"/>
        <v>0</v>
      </c>
      <c r="BN524" s="40">
        <f t="shared" si="215"/>
        <v>0</v>
      </c>
    </row>
    <row r="525" spans="1:66" x14ac:dyDescent="0.25">
      <c r="A525" s="379"/>
      <c r="B525" s="936"/>
      <c r="C525" s="272"/>
      <c r="D525" s="868"/>
      <c r="E525" s="873" t="str">
        <f t="shared" si="206"/>
        <v xml:space="preserve"> </v>
      </c>
      <c r="F525" s="130">
        <f t="shared" ref="F525:F588" si="216">IF(ISBLANK(H525),0,VLOOKUP(TRIM(H525),AllVarieties,4,FALSE))</f>
        <v>0</v>
      </c>
      <c r="G525" s="128">
        <f t="shared" ref="G525:G588" si="217">ROW()-DPline</f>
        <v>513</v>
      </c>
      <c r="H525" s="127"/>
      <c r="I525" s="321"/>
      <c r="J525" s="97"/>
      <c r="K525" s="323"/>
      <c r="L525" s="322"/>
      <c r="M525" s="50"/>
      <c r="N525" s="87"/>
      <c r="O525" s="324"/>
      <c r="P525" s="98"/>
      <c r="Q525" s="98"/>
      <c r="R525" s="114"/>
      <c r="S525" s="753"/>
      <c r="T525" s="98"/>
      <c r="U525" s="98"/>
      <c r="V525" s="98"/>
      <c r="W525" s="99"/>
      <c r="X525" s="97"/>
      <c r="Y525" s="87"/>
      <c r="Z525" s="100"/>
      <c r="AA525" s="106">
        <f t="shared" si="194"/>
        <v>513</v>
      </c>
      <c r="AB525" s="549">
        <f t="shared" si="207"/>
        <v>0</v>
      </c>
      <c r="AC525" s="544">
        <f t="shared" si="195"/>
        <v>0</v>
      </c>
      <c r="AD525" s="174">
        <f t="shared" ref="AD525:AD588" si="218">+AC525*PDArate</f>
        <v>0</v>
      </c>
      <c r="AE525" s="8"/>
      <c r="AF525" s="885" t="str">
        <f t="shared" si="196"/>
        <v xml:space="preserve"> </v>
      </c>
      <c r="AG525" s="40">
        <f t="shared" si="197"/>
        <v>0</v>
      </c>
      <c r="AH525" s="40">
        <f t="shared" si="198"/>
        <v>0</v>
      </c>
      <c r="AR525" s="40">
        <f t="shared" si="199"/>
        <v>0</v>
      </c>
      <c r="AS525" s="40">
        <f t="shared" si="200"/>
        <v>0</v>
      </c>
      <c r="AT525" s="40">
        <f t="shared" si="201"/>
        <v>0</v>
      </c>
      <c r="AU525" s="40">
        <f t="shared" si="202"/>
        <v>0</v>
      </c>
      <c r="AX525" s="279">
        <f t="shared" si="203"/>
        <v>0</v>
      </c>
      <c r="AY525" s="279">
        <f t="shared" si="204"/>
        <v>0</v>
      </c>
      <c r="AZ525" s="40">
        <f t="shared" ref="AZ525:AZ588" si="219">IF(J525+K525 &gt; 0, 1, 0)</f>
        <v>0</v>
      </c>
      <c r="BB525" s="40">
        <f t="shared" si="208"/>
        <v>0</v>
      </c>
      <c r="BC525" s="397">
        <f t="shared" si="209"/>
        <v>0</v>
      </c>
      <c r="BD525" s="105">
        <f t="shared" si="205"/>
        <v>0</v>
      </c>
      <c r="BE525" s="105">
        <f t="shared" si="210"/>
        <v>0</v>
      </c>
      <c r="BF525" s="742">
        <f t="shared" ref="BF525:BF588" si="220">+BE525*PDArate</f>
        <v>0</v>
      </c>
      <c r="BG525" s="89"/>
      <c r="BH525" s="9"/>
      <c r="BJ525" s="40">
        <f t="shared" si="211"/>
        <v>0</v>
      </c>
      <c r="BK525" s="40">
        <f t="shared" si="212"/>
        <v>1</v>
      </c>
      <c r="BL525" s="40">
        <f t="shared" si="213"/>
        <v>0</v>
      </c>
      <c r="BM525" s="40">
        <f t="shared" si="214"/>
        <v>0</v>
      </c>
      <c r="BN525" s="40">
        <f t="shared" si="215"/>
        <v>0</v>
      </c>
    </row>
    <row r="526" spans="1:66" x14ac:dyDescent="0.25">
      <c r="A526" s="379"/>
      <c r="B526" s="936"/>
      <c r="C526" s="272"/>
      <c r="D526" s="868"/>
      <c r="E526" s="873" t="str">
        <f t="shared" si="206"/>
        <v xml:space="preserve"> </v>
      </c>
      <c r="F526" s="130">
        <f t="shared" si="216"/>
        <v>0</v>
      </c>
      <c r="G526" s="128">
        <f t="shared" si="217"/>
        <v>514</v>
      </c>
      <c r="H526" s="127"/>
      <c r="I526" s="321"/>
      <c r="J526" s="97"/>
      <c r="K526" s="323"/>
      <c r="L526" s="322"/>
      <c r="M526" s="50"/>
      <c r="N526" s="87"/>
      <c r="O526" s="324"/>
      <c r="P526" s="98"/>
      <c r="Q526" s="98"/>
      <c r="R526" s="114"/>
      <c r="S526" s="753"/>
      <c r="T526" s="98"/>
      <c r="U526" s="98"/>
      <c r="V526" s="98"/>
      <c r="W526" s="99"/>
      <c r="X526" s="97"/>
      <c r="Y526" s="87"/>
      <c r="Z526" s="100"/>
      <c r="AA526" s="106">
        <f t="shared" ref="AA526:AA589" si="221">+G526</f>
        <v>514</v>
      </c>
      <c r="AB526" s="549">
        <f t="shared" si="207"/>
        <v>0</v>
      </c>
      <c r="AC526" s="544">
        <f t="shared" ref="AC526:AC589" si="222">+AX526+AY526</f>
        <v>0</v>
      </c>
      <c r="AD526" s="174">
        <f t="shared" si="218"/>
        <v>0</v>
      </c>
      <c r="AE526" s="8"/>
      <c r="AF526" s="885" t="str">
        <f t="shared" ref="AF526:AF589" si="223">IF(AG526+AH526=1,"Enter both columns 5 and 16.", " ")</f>
        <v xml:space="preserve"> </v>
      </c>
      <c r="AG526" s="40">
        <f t="shared" ref="AG526:AG589" si="224">IF(L526+M526+N526+O526+W526 &gt; 0, 1, 0)</f>
        <v>0</v>
      </c>
      <c r="AH526" s="40">
        <f t="shared" ref="AH526:AH589" si="225">IF(AX526 &gt; 0, 1, 0)</f>
        <v>0</v>
      </c>
      <c r="AR526" s="40">
        <f t="shared" ref="AR526:AR589" si="226">IF(ISNA(+F526), 1, 0)</f>
        <v>0</v>
      </c>
      <c r="AS526" s="40">
        <f t="shared" ref="AS526:AS589" si="227">IF(ISERR(+F526), 1, 0)</f>
        <v>0</v>
      </c>
      <c r="AT526" s="40">
        <f t="shared" ref="AT526:AT589" si="228">IF(ISERR(+AC526), 1, 0)</f>
        <v>0</v>
      </c>
      <c r="AU526" s="40">
        <f t="shared" ref="AU526:AU589" si="229">IF(ISERR(+AD526), 1, 0)</f>
        <v>0</v>
      </c>
      <c r="AX526" s="279">
        <f t="shared" ref="AX526:AX589" si="230">ROUND(L526,1)*W526</f>
        <v>0</v>
      </c>
      <c r="AY526" s="279">
        <f t="shared" ref="AY526:AY589" si="231">ROUND(X526,1)*Z526</f>
        <v>0</v>
      </c>
      <c r="AZ526" s="40">
        <f t="shared" si="219"/>
        <v>0</v>
      </c>
      <c r="BB526" s="40">
        <f t="shared" si="208"/>
        <v>0</v>
      </c>
      <c r="BC526" s="397">
        <f t="shared" si="209"/>
        <v>0</v>
      </c>
      <c r="BD526" s="105">
        <f t="shared" si="205"/>
        <v>0</v>
      </c>
      <c r="BE526" s="105">
        <f t="shared" si="210"/>
        <v>0</v>
      </c>
      <c r="BF526" s="742">
        <f t="shared" si="220"/>
        <v>0</v>
      </c>
      <c r="BG526" s="89"/>
      <c r="BH526" s="9"/>
      <c r="BJ526" s="40">
        <f t="shared" si="211"/>
        <v>0</v>
      </c>
      <c r="BK526" s="40">
        <f t="shared" si="212"/>
        <v>1</v>
      </c>
      <c r="BL526" s="40">
        <f t="shared" si="213"/>
        <v>0</v>
      </c>
      <c r="BM526" s="40">
        <f t="shared" si="214"/>
        <v>0</v>
      </c>
      <c r="BN526" s="40">
        <f t="shared" si="215"/>
        <v>0</v>
      </c>
    </row>
    <row r="527" spans="1:66" x14ac:dyDescent="0.25">
      <c r="A527" s="379"/>
      <c r="B527" s="936"/>
      <c r="C527" s="272"/>
      <c r="D527" s="868"/>
      <c r="E527" s="873" t="str">
        <f t="shared" si="206"/>
        <v xml:space="preserve"> </v>
      </c>
      <c r="F527" s="130">
        <f t="shared" si="216"/>
        <v>0</v>
      </c>
      <c r="G527" s="128">
        <f t="shared" si="217"/>
        <v>515</v>
      </c>
      <c r="H527" s="127"/>
      <c r="I527" s="321"/>
      <c r="J527" s="97"/>
      <c r="K527" s="323"/>
      <c r="L527" s="322"/>
      <c r="M527" s="50"/>
      <c r="N527" s="87"/>
      <c r="O527" s="324"/>
      <c r="P527" s="98"/>
      <c r="Q527" s="98"/>
      <c r="R527" s="114"/>
      <c r="S527" s="753"/>
      <c r="T527" s="98"/>
      <c r="U527" s="98"/>
      <c r="V527" s="98"/>
      <c r="W527" s="99"/>
      <c r="X527" s="97"/>
      <c r="Y527" s="87"/>
      <c r="Z527" s="100"/>
      <c r="AA527" s="106">
        <f t="shared" si="221"/>
        <v>515</v>
      </c>
      <c r="AB527" s="549">
        <f t="shared" si="207"/>
        <v>0</v>
      </c>
      <c r="AC527" s="544">
        <f t="shared" si="222"/>
        <v>0</v>
      </c>
      <c r="AD527" s="174">
        <f t="shared" si="218"/>
        <v>0</v>
      </c>
      <c r="AE527" s="8"/>
      <c r="AF527" s="885" t="str">
        <f t="shared" si="223"/>
        <v xml:space="preserve"> </v>
      </c>
      <c r="AG527" s="40">
        <f t="shared" si="224"/>
        <v>0</v>
      </c>
      <c r="AH527" s="40">
        <f t="shared" si="225"/>
        <v>0</v>
      </c>
      <c r="AR527" s="40">
        <f t="shared" si="226"/>
        <v>0</v>
      </c>
      <c r="AS527" s="40">
        <f t="shared" si="227"/>
        <v>0</v>
      </c>
      <c r="AT527" s="40">
        <f t="shared" si="228"/>
        <v>0</v>
      </c>
      <c r="AU527" s="40">
        <f t="shared" si="229"/>
        <v>0</v>
      </c>
      <c r="AX527" s="279">
        <f t="shared" si="230"/>
        <v>0</v>
      </c>
      <c r="AY527" s="279">
        <f t="shared" si="231"/>
        <v>0</v>
      </c>
      <c r="AZ527" s="40">
        <f t="shared" si="219"/>
        <v>0</v>
      </c>
      <c r="BB527" s="40">
        <f t="shared" si="208"/>
        <v>0</v>
      </c>
      <c r="BC527" s="397">
        <f t="shared" si="209"/>
        <v>0</v>
      </c>
      <c r="BD527" s="105">
        <f t="shared" si="205"/>
        <v>0</v>
      </c>
      <c r="BE527" s="105">
        <f t="shared" si="210"/>
        <v>0</v>
      </c>
      <c r="BF527" s="742">
        <f t="shared" si="220"/>
        <v>0</v>
      </c>
      <c r="BG527" s="89"/>
      <c r="BH527" s="9"/>
      <c r="BJ527" s="40">
        <f t="shared" si="211"/>
        <v>0</v>
      </c>
      <c r="BK527" s="40">
        <f t="shared" si="212"/>
        <v>1</v>
      </c>
      <c r="BL527" s="40">
        <f t="shared" si="213"/>
        <v>0</v>
      </c>
      <c r="BM527" s="40">
        <f t="shared" si="214"/>
        <v>0</v>
      </c>
      <c r="BN527" s="40">
        <f t="shared" si="215"/>
        <v>0</v>
      </c>
    </row>
    <row r="528" spans="1:66" x14ac:dyDescent="0.25">
      <c r="A528" s="379"/>
      <c r="B528" s="936"/>
      <c r="C528" s="272"/>
      <c r="D528" s="868"/>
      <c r="E528" s="873" t="str">
        <f t="shared" si="206"/>
        <v xml:space="preserve"> </v>
      </c>
      <c r="F528" s="130">
        <f t="shared" si="216"/>
        <v>0</v>
      </c>
      <c r="G528" s="128">
        <f t="shared" si="217"/>
        <v>516</v>
      </c>
      <c r="H528" s="127"/>
      <c r="I528" s="321"/>
      <c r="J528" s="97"/>
      <c r="K528" s="323"/>
      <c r="L528" s="322"/>
      <c r="M528" s="50"/>
      <c r="N528" s="87"/>
      <c r="O528" s="324"/>
      <c r="P528" s="98"/>
      <c r="Q528" s="98"/>
      <c r="R528" s="114"/>
      <c r="S528" s="753"/>
      <c r="T528" s="98"/>
      <c r="U528" s="98"/>
      <c r="V528" s="98"/>
      <c r="W528" s="99"/>
      <c r="X528" s="97"/>
      <c r="Y528" s="87"/>
      <c r="Z528" s="100"/>
      <c r="AA528" s="106">
        <f t="shared" si="221"/>
        <v>516</v>
      </c>
      <c r="AB528" s="549">
        <f t="shared" si="207"/>
        <v>0</v>
      </c>
      <c r="AC528" s="544">
        <f t="shared" si="222"/>
        <v>0</v>
      </c>
      <c r="AD528" s="174">
        <f t="shared" si="218"/>
        <v>0</v>
      </c>
      <c r="AE528" s="8"/>
      <c r="AF528" s="885" t="str">
        <f t="shared" si="223"/>
        <v xml:space="preserve"> </v>
      </c>
      <c r="AG528" s="40">
        <f t="shared" si="224"/>
        <v>0</v>
      </c>
      <c r="AH528" s="40">
        <f t="shared" si="225"/>
        <v>0</v>
      </c>
      <c r="AR528" s="40">
        <f t="shared" si="226"/>
        <v>0</v>
      </c>
      <c r="AS528" s="40">
        <f t="shared" si="227"/>
        <v>0</v>
      </c>
      <c r="AT528" s="40">
        <f t="shared" si="228"/>
        <v>0</v>
      </c>
      <c r="AU528" s="40">
        <f t="shared" si="229"/>
        <v>0</v>
      </c>
      <c r="AX528" s="279">
        <f t="shared" si="230"/>
        <v>0</v>
      </c>
      <c r="AY528" s="279">
        <f t="shared" si="231"/>
        <v>0</v>
      </c>
      <c r="AZ528" s="40">
        <f t="shared" si="219"/>
        <v>0</v>
      </c>
      <c r="BB528" s="40">
        <f t="shared" si="208"/>
        <v>0</v>
      </c>
      <c r="BC528" s="397">
        <f t="shared" si="209"/>
        <v>0</v>
      </c>
      <c r="BD528" s="105">
        <f t="shared" ref="BD528:BD591" si="232">IF(VALUE(I528)&lt;1,0,IF(VALUE(I528)&gt;17,0,VLOOKUP(VALUE(F528),T10Value,VALUE(I528)+1,FALSE)))</f>
        <v>0</v>
      </c>
      <c r="BE528" s="105">
        <f t="shared" si="210"/>
        <v>0</v>
      </c>
      <c r="BF528" s="742">
        <f t="shared" si="220"/>
        <v>0</v>
      </c>
      <c r="BG528" s="89"/>
      <c r="BH528" s="9"/>
      <c r="BJ528" s="40">
        <f t="shared" si="211"/>
        <v>0</v>
      </c>
      <c r="BK528" s="40">
        <f t="shared" si="212"/>
        <v>1</v>
      </c>
      <c r="BL528" s="40">
        <f t="shared" si="213"/>
        <v>0</v>
      </c>
      <c r="BM528" s="40">
        <f t="shared" si="214"/>
        <v>0</v>
      </c>
      <c r="BN528" s="40">
        <f t="shared" si="215"/>
        <v>0</v>
      </c>
    </row>
    <row r="529" spans="1:66" x14ac:dyDescent="0.25">
      <c r="A529" s="379"/>
      <c r="B529" s="936"/>
      <c r="C529" s="272"/>
      <c r="D529" s="868"/>
      <c r="E529" s="873" t="str">
        <f t="shared" ref="E529:E592" si="233">IF(+BN529+BM529&gt;0,"&lt; Error"," ")</f>
        <v xml:space="preserve"> </v>
      </c>
      <c r="F529" s="130">
        <f t="shared" si="216"/>
        <v>0</v>
      </c>
      <c r="G529" s="128">
        <f t="shared" si="217"/>
        <v>517</v>
      </c>
      <c r="H529" s="127"/>
      <c r="I529" s="321"/>
      <c r="J529" s="97"/>
      <c r="K529" s="323"/>
      <c r="L529" s="322"/>
      <c r="M529" s="50"/>
      <c r="N529" s="87"/>
      <c r="O529" s="324"/>
      <c r="P529" s="98"/>
      <c r="Q529" s="98"/>
      <c r="R529" s="114"/>
      <c r="S529" s="753"/>
      <c r="T529" s="98"/>
      <c r="U529" s="98"/>
      <c r="V529" s="98"/>
      <c r="W529" s="99"/>
      <c r="X529" s="97"/>
      <c r="Y529" s="87"/>
      <c r="Z529" s="100"/>
      <c r="AA529" s="106">
        <f t="shared" si="221"/>
        <v>517</v>
      </c>
      <c r="AB529" s="549">
        <f t="shared" ref="AB529:AB592" si="234">C529*BJ529</f>
        <v>0</v>
      </c>
      <c r="AC529" s="544">
        <f t="shared" si="222"/>
        <v>0</v>
      </c>
      <c r="AD529" s="174">
        <f t="shared" si="218"/>
        <v>0</v>
      </c>
      <c r="AE529" s="8"/>
      <c r="AF529" s="885" t="str">
        <f t="shared" si="223"/>
        <v xml:space="preserve"> </v>
      </c>
      <c r="AG529" s="40">
        <f t="shared" si="224"/>
        <v>0</v>
      </c>
      <c r="AH529" s="40">
        <f t="shared" si="225"/>
        <v>0</v>
      </c>
      <c r="AR529" s="40">
        <f t="shared" si="226"/>
        <v>0</v>
      </c>
      <c r="AS529" s="40">
        <f t="shared" si="227"/>
        <v>0</v>
      </c>
      <c r="AT529" s="40">
        <f t="shared" si="228"/>
        <v>0</v>
      </c>
      <c r="AU529" s="40">
        <f t="shared" si="229"/>
        <v>0</v>
      </c>
      <c r="AX529" s="279">
        <f t="shared" si="230"/>
        <v>0</v>
      </c>
      <c r="AY529" s="279">
        <f t="shared" si="231"/>
        <v>0</v>
      </c>
      <c r="AZ529" s="40">
        <f t="shared" si="219"/>
        <v>0</v>
      </c>
      <c r="BB529" s="40">
        <f t="shared" ref="BB529:BB592" si="235">IF(+BC529&gt;0,IF(+BE529&lt;=0,1,0),0)</f>
        <v>0</v>
      </c>
      <c r="BC529" s="397">
        <f t="shared" ref="BC529:BC592" si="236">IF(+D529=1,IF(J529&gt;0, +J529, 0),0)</f>
        <v>0</v>
      </c>
      <c r="BD529" s="105">
        <f t="shared" si="232"/>
        <v>0</v>
      </c>
      <c r="BE529" s="105">
        <f t="shared" ref="BE529:BE592" si="237">ROUND(+BC529,1)*BD529</f>
        <v>0</v>
      </c>
      <c r="BF529" s="742">
        <f t="shared" si="220"/>
        <v>0</v>
      </c>
      <c r="BG529" s="89"/>
      <c r="BH529" s="9"/>
      <c r="BJ529" s="40">
        <f t="shared" ref="BJ529:BJ592" si="238">IF(J529+L529+M529=J529,0,IF(J529-L529-0.09&gt;0,IF(J529-L529&lt;=0.1*J529,J529-L529,0),0))</f>
        <v>0</v>
      </c>
      <c r="BK529" s="40">
        <f t="shared" ref="BK529:BK592" si="239">IF(L529+M529+J529+X529&lt;=0,1,IF(L529+M529+X529&gt;0,1,0))</f>
        <v>1</v>
      </c>
      <c r="BL529" s="40">
        <f t="shared" ref="BL529:BL592" si="240">IF(+BJ529&gt;0,1,0)</f>
        <v>0</v>
      </c>
      <c r="BM529" s="40">
        <f t="shared" ref="BM529:BM592" si="241">IF(ISNUMBER(C529),IF(2*BL529-C529&lt;0,1,IF(2*BL529-C529&gt;2,1,0)),IF(ISBLANK(C529),0,1))</f>
        <v>0</v>
      </c>
      <c r="BN529" s="40">
        <f t="shared" ref="BN529:BN592" si="242">IF(ISNUMBER(D529),IF(2*AG529-D529=1,1,IF(+D529=0,0, IF(+D529=1,0,1))),IF(ISBLANK(D529),0,1))</f>
        <v>0</v>
      </c>
    </row>
    <row r="530" spans="1:66" x14ac:dyDescent="0.25">
      <c r="A530" s="379"/>
      <c r="B530" s="936"/>
      <c r="C530" s="272"/>
      <c r="D530" s="868"/>
      <c r="E530" s="873" t="str">
        <f t="shared" si="233"/>
        <v xml:space="preserve"> </v>
      </c>
      <c r="F530" s="130">
        <f t="shared" si="216"/>
        <v>0</v>
      </c>
      <c r="G530" s="128">
        <f t="shared" si="217"/>
        <v>518</v>
      </c>
      <c r="H530" s="127"/>
      <c r="I530" s="321"/>
      <c r="J530" s="97"/>
      <c r="K530" s="323"/>
      <c r="L530" s="322"/>
      <c r="M530" s="50"/>
      <c r="N530" s="87"/>
      <c r="O530" s="324"/>
      <c r="P530" s="98"/>
      <c r="Q530" s="98"/>
      <c r="R530" s="114"/>
      <c r="S530" s="753"/>
      <c r="T530" s="98"/>
      <c r="U530" s="98"/>
      <c r="V530" s="98"/>
      <c r="W530" s="99"/>
      <c r="X530" s="97"/>
      <c r="Y530" s="87"/>
      <c r="Z530" s="100"/>
      <c r="AA530" s="106">
        <f t="shared" si="221"/>
        <v>518</v>
      </c>
      <c r="AB530" s="549">
        <f t="shared" si="234"/>
        <v>0</v>
      </c>
      <c r="AC530" s="544">
        <f t="shared" si="222"/>
        <v>0</v>
      </c>
      <c r="AD530" s="174">
        <f t="shared" si="218"/>
        <v>0</v>
      </c>
      <c r="AE530" s="8"/>
      <c r="AF530" s="885" t="str">
        <f t="shared" si="223"/>
        <v xml:space="preserve"> </v>
      </c>
      <c r="AG530" s="40">
        <f t="shared" si="224"/>
        <v>0</v>
      </c>
      <c r="AH530" s="40">
        <f t="shared" si="225"/>
        <v>0</v>
      </c>
      <c r="AR530" s="40">
        <f t="shared" si="226"/>
        <v>0</v>
      </c>
      <c r="AS530" s="40">
        <f t="shared" si="227"/>
        <v>0</v>
      </c>
      <c r="AT530" s="40">
        <f t="shared" si="228"/>
        <v>0</v>
      </c>
      <c r="AU530" s="40">
        <f t="shared" si="229"/>
        <v>0</v>
      </c>
      <c r="AX530" s="279">
        <f t="shared" si="230"/>
        <v>0</v>
      </c>
      <c r="AY530" s="279">
        <f t="shared" si="231"/>
        <v>0</v>
      </c>
      <c r="AZ530" s="40">
        <f t="shared" si="219"/>
        <v>0</v>
      </c>
      <c r="BB530" s="40">
        <f t="shared" si="235"/>
        <v>0</v>
      </c>
      <c r="BC530" s="397">
        <f t="shared" si="236"/>
        <v>0</v>
      </c>
      <c r="BD530" s="105">
        <f t="shared" si="232"/>
        <v>0</v>
      </c>
      <c r="BE530" s="105">
        <f t="shared" si="237"/>
        <v>0</v>
      </c>
      <c r="BF530" s="742">
        <f t="shared" si="220"/>
        <v>0</v>
      </c>
      <c r="BG530" s="89"/>
      <c r="BH530" s="9"/>
      <c r="BJ530" s="40">
        <f t="shared" si="238"/>
        <v>0</v>
      </c>
      <c r="BK530" s="40">
        <f t="shared" si="239"/>
        <v>1</v>
      </c>
      <c r="BL530" s="40">
        <f t="shared" si="240"/>
        <v>0</v>
      </c>
      <c r="BM530" s="40">
        <f t="shared" si="241"/>
        <v>0</v>
      </c>
      <c r="BN530" s="40">
        <f t="shared" si="242"/>
        <v>0</v>
      </c>
    </row>
    <row r="531" spans="1:66" x14ac:dyDescent="0.25">
      <c r="A531" s="379"/>
      <c r="B531" s="936"/>
      <c r="C531" s="272"/>
      <c r="D531" s="868"/>
      <c r="E531" s="873" t="str">
        <f t="shared" si="233"/>
        <v xml:space="preserve"> </v>
      </c>
      <c r="F531" s="130">
        <f t="shared" si="216"/>
        <v>0</v>
      </c>
      <c r="G531" s="128">
        <f t="shared" si="217"/>
        <v>519</v>
      </c>
      <c r="H531" s="127"/>
      <c r="I531" s="321"/>
      <c r="J531" s="97"/>
      <c r="K531" s="323"/>
      <c r="L531" s="322"/>
      <c r="M531" s="50"/>
      <c r="N531" s="87"/>
      <c r="O531" s="324"/>
      <c r="P531" s="98"/>
      <c r="Q531" s="98"/>
      <c r="R531" s="114"/>
      <c r="S531" s="753"/>
      <c r="T531" s="98"/>
      <c r="U531" s="98"/>
      <c r="V531" s="98"/>
      <c r="W531" s="99"/>
      <c r="X531" s="97"/>
      <c r="Y531" s="87"/>
      <c r="Z531" s="100"/>
      <c r="AA531" s="106">
        <f t="shared" si="221"/>
        <v>519</v>
      </c>
      <c r="AB531" s="549">
        <f t="shared" si="234"/>
        <v>0</v>
      </c>
      <c r="AC531" s="544">
        <f t="shared" si="222"/>
        <v>0</v>
      </c>
      <c r="AD531" s="174">
        <f t="shared" si="218"/>
        <v>0</v>
      </c>
      <c r="AE531" s="8"/>
      <c r="AF531" s="885" t="str">
        <f t="shared" si="223"/>
        <v xml:space="preserve"> </v>
      </c>
      <c r="AG531" s="40">
        <f t="shared" si="224"/>
        <v>0</v>
      </c>
      <c r="AH531" s="40">
        <f t="shared" si="225"/>
        <v>0</v>
      </c>
      <c r="AR531" s="40">
        <f t="shared" si="226"/>
        <v>0</v>
      </c>
      <c r="AS531" s="40">
        <f t="shared" si="227"/>
        <v>0</v>
      </c>
      <c r="AT531" s="40">
        <f t="shared" si="228"/>
        <v>0</v>
      </c>
      <c r="AU531" s="40">
        <f t="shared" si="229"/>
        <v>0</v>
      </c>
      <c r="AX531" s="279">
        <f t="shared" si="230"/>
        <v>0</v>
      </c>
      <c r="AY531" s="279">
        <f t="shared" si="231"/>
        <v>0</v>
      </c>
      <c r="AZ531" s="40">
        <f t="shared" si="219"/>
        <v>0</v>
      </c>
      <c r="BB531" s="40">
        <f t="shared" si="235"/>
        <v>0</v>
      </c>
      <c r="BC531" s="397">
        <f t="shared" si="236"/>
        <v>0</v>
      </c>
      <c r="BD531" s="105">
        <f t="shared" si="232"/>
        <v>0</v>
      </c>
      <c r="BE531" s="105">
        <f t="shared" si="237"/>
        <v>0</v>
      </c>
      <c r="BF531" s="742">
        <f t="shared" si="220"/>
        <v>0</v>
      </c>
      <c r="BG531" s="89"/>
      <c r="BH531" s="9"/>
      <c r="BJ531" s="40">
        <f t="shared" si="238"/>
        <v>0</v>
      </c>
      <c r="BK531" s="40">
        <f t="shared" si="239"/>
        <v>1</v>
      </c>
      <c r="BL531" s="40">
        <f t="shared" si="240"/>
        <v>0</v>
      </c>
      <c r="BM531" s="40">
        <f t="shared" si="241"/>
        <v>0</v>
      </c>
      <c r="BN531" s="40">
        <f t="shared" si="242"/>
        <v>0</v>
      </c>
    </row>
    <row r="532" spans="1:66" x14ac:dyDescent="0.25">
      <c r="A532" s="379"/>
      <c r="B532" s="936"/>
      <c r="C532" s="272"/>
      <c r="D532" s="868"/>
      <c r="E532" s="873" t="str">
        <f t="shared" si="233"/>
        <v xml:space="preserve"> </v>
      </c>
      <c r="F532" s="130">
        <f t="shared" si="216"/>
        <v>0</v>
      </c>
      <c r="G532" s="128">
        <f t="shared" si="217"/>
        <v>520</v>
      </c>
      <c r="H532" s="127"/>
      <c r="I532" s="321"/>
      <c r="J532" s="97"/>
      <c r="K532" s="323"/>
      <c r="L532" s="322"/>
      <c r="M532" s="50"/>
      <c r="N532" s="87"/>
      <c r="O532" s="324"/>
      <c r="P532" s="98"/>
      <c r="Q532" s="98"/>
      <c r="R532" s="114"/>
      <c r="S532" s="753"/>
      <c r="T532" s="98"/>
      <c r="U532" s="98"/>
      <c r="V532" s="98"/>
      <c r="W532" s="99"/>
      <c r="X532" s="97"/>
      <c r="Y532" s="87"/>
      <c r="Z532" s="100"/>
      <c r="AA532" s="106">
        <f t="shared" si="221"/>
        <v>520</v>
      </c>
      <c r="AB532" s="549">
        <f t="shared" si="234"/>
        <v>0</v>
      </c>
      <c r="AC532" s="544">
        <f t="shared" si="222"/>
        <v>0</v>
      </c>
      <c r="AD532" s="174">
        <f t="shared" si="218"/>
        <v>0</v>
      </c>
      <c r="AE532" s="8"/>
      <c r="AF532" s="885" t="str">
        <f t="shared" si="223"/>
        <v xml:space="preserve"> </v>
      </c>
      <c r="AG532" s="40">
        <f t="shared" si="224"/>
        <v>0</v>
      </c>
      <c r="AH532" s="40">
        <f t="shared" si="225"/>
        <v>0</v>
      </c>
      <c r="AR532" s="40">
        <f t="shared" si="226"/>
        <v>0</v>
      </c>
      <c r="AS532" s="40">
        <f t="shared" si="227"/>
        <v>0</v>
      </c>
      <c r="AT532" s="40">
        <f t="shared" si="228"/>
        <v>0</v>
      </c>
      <c r="AU532" s="40">
        <f t="shared" si="229"/>
        <v>0</v>
      </c>
      <c r="AX532" s="279">
        <f t="shared" si="230"/>
        <v>0</v>
      </c>
      <c r="AY532" s="279">
        <f t="shared" si="231"/>
        <v>0</v>
      </c>
      <c r="AZ532" s="40">
        <f t="shared" si="219"/>
        <v>0</v>
      </c>
      <c r="BB532" s="40">
        <f t="shared" si="235"/>
        <v>0</v>
      </c>
      <c r="BC532" s="397">
        <f t="shared" si="236"/>
        <v>0</v>
      </c>
      <c r="BD532" s="105">
        <f t="shared" si="232"/>
        <v>0</v>
      </c>
      <c r="BE532" s="105">
        <f t="shared" si="237"/>
        <v>0</v>
      </c>
      <c r="BF532" s="742">
        <f t="shared" si="220"/>
        <v>0</v>
      </c>
      <c r="BG532" s="89"/>
      <c r="BH532" s="9"/>
      <c r="BJ532" s="40">
        <f t="shared" si="238"/>
        <v>0</v>
      </c>
      <c r="BK532" s="40">
        <f t="shared" si="239"/>
        <v>1</v>
      </c>
      <c r="BL532" s="40">
        <f t="shared" si="240"/>
        <v>0</v>
      </c>
      <c r="BM532" s="40">
        <f t="shared" si="241"/>
        <v>0</v>
      </c>
      <c r="BN532" s="40">
        <f t="shared" si="242"/>
        <v>0</v>
      </c>
    </row>
    <row r="533" spans="1:66" x14ac:dyDescent="0.25">
      <c r="A533" s="379"/>
      <c r="B533" s="936"/>
      <c r="C533" s="272"/>
      <c r="D533" s="868"/>
      <c r="E533" s="873" t="str">
        <f t="shared" si="233"/>
        <v xml:space="preserve"> </v>
      </c>
      <c r="F533" s="130">
        <f t="shared" si="216"/>
        <v>0</v>
      </c>
      <c r="G533" s="128">
        <f t="shared" si="217"/>
        <v>521</v>
      </c>
      <c r="H533" s="127"/>
      <c r="I533" s="321"/>
      <c r="J533" s="97"/>
      <c r="K533" s="323"/>
      <c r="L533" s="322"/>
      <c r="M533" s="50"/>
      <c r="N533" s="87"/>
      <c r="O533" s="324"/>
      <c r="P533" s="98"/>
      <c r="Q533" s="98"/>
      <c r="R533" s="114"/>
      <c r="S533" s="753"/>
      <c r="T533" s="98"/>
      <c r="U533" s="98"/>
      <c r="V533" s="98"/>
      <c r="W533" s="99"/>
      <c r="X533" s="97"/>
      <c r="Y533" s="87"/>
      <c r="Z533" s="100"/>
      <c r="AA533" s="106">
        <f t="shared" si="221"/>
        <v>521</v>
      </c>
      <c r="AB533" s="549">
        <f t="shared" si="234"/>
        <v>0</v>
      </c>
      <c r="AC533" s="544">
        <f t="shared" si="222"/>
        <v>0</v>
      </c>
      <c r="AD533" s="174">
        <f t="shared" si="218"/>
        <v>0</v>
      </c>
      <c r="AE533" s="8"/>
      <c r="AF533" s="885" t="str">
        <f t="shared" si="223"/>
        <v xml:space="preserve"> </v>
      </c>
      <c r="AG533" s="40">
        <f t="shared" si="224"/>
        <v>0</v>
      </c>
      <c r="AH533" s="40">
        <f t="shared" si="225"/>
        <v>0</v>
      </c>
      <c r="AR533" s="40">
        <f t="shared" si="226"/>
        <v>0</v>
      </c>
      <c r="AS533" s="40">
        <f t="shared" si="227"/>
        <v>0</v>
      </c>
      <c r="AT533" s="40">
        <f t="shared" si="228"/>
        <v>0</v>
      </c>
      <c r="AU533" s="40">
        <f t="shared" si="229"/>
        <v>0</v>
      </c>
      <c r="AX533" s="279">
        <f t="shared" si="230"/>
        <v>0</v>
      </c>
      <c r="AY533" s="279">
        <f t="shared" si="231"/>
        <v>0</v>
      </c>
      <c r="AZ533" s="40">
        <f t="shared" si="219"/>
        <v>0</v>
      </c>
      <c r="BB533" s="40">
        <f t="shared" si="235"/>
        <v>0</v>
      </c>
      <c r="BC533" s="397">
        <f t="shared" si="236"/>
        <v>0</v>
      </c>
      <c r="BD533" s="105">
        <f t="shared" si="232"/>
        <v>0</v>
      </c>
      <c r="BE533" s="105">
        <f t="shared" si="237"/>
        <v>0</v>
      </c>
      <c r="BF533" s="742">
        <f t="shared" si="220"/>
        <v>0</v>
      </c>
      <c r="BG533" s="89"/>
      <c r="BH533" s="9"/>
      <c r="BJ533" s="40">
        <f t="shared" si="238"/>
        <v>0</v>
      </c>
      <c r="BK533" s="40">
        <f t="shared" si="239"/>
        <v>1</v>
      </c>
      <c r="BL533" s="40">
        <f t="shared" si="240"/>
        <v>0</v>
      </c>
      <c r="BM533" s="40">
        <f t="shared" si="241"/>
        <v>0</v>
      </c>
      <c r="BN533" s="40">
        <f t="shared" si="242"/>
        <v>0</v>
      </c>
    </row>
    <row r="534" spans="1:66" x14ac:dyDescent="0.25">
      <c r="A534" s="379"/>
      <c r="B534" s="936"/>
      <c r="C534" s="272"/>
      <c r="D534" s="868"/>
      <c r="E534" s="873" t="str">
        <f t="shared" si="233"/>
        <v xml:space="preserve"> </v>
      </c>
      <c r="F534" s="130">
        <f t="shared" si="216"/>
        <v>0</v>
      </c>
      <c r="G534" s="128">
        <f t="shared" si="217"/>
        <v>522</v>
      </c>
      <c r="H534" s="127"/>
      <c r="I534" s="321"/>
      <c r="J534" s="97"/>
      <c r="K534" s="323"/>
      <c r="L534" s="322"/>
      <c r="M534" s="50"/>
      <c r="N534" s="87"/>
      <c r="O534" s="324"/>
      <c r="P534" s="98"/>
      <c r="Q534" s="98"/>
      <c r="R534" s="114"/>
      <c r="S534" s="753"/>
      <c r="T534" s="98"/>
      <c r="U534" s="98"/>
      <c r="V534" s="98"/>
      <c r="W534" s="99"/>
      <c r="X534" s="97"/>
      <c r="Y534" s="87"/>
      <c r="Z534" s="100"/>
      <c r="AA534" s="106">
        <f t="shared" si="221"/>
        <v>522</v>
      </c>
      <c r="AB534" s="549">
        <f t="shared" si="234"/>
        <v>0</v>
      </c>
      <c r="AC534" s="544">
        <f t="shared" si="222"/>
        <v>0</v>
      </c>
      <c r="AD534" s="174">
        <f t="shared" si="218"/>
        <v>0</v>
      </c>
      <c r="AE534" s="8"/>
      <c r="AF534" s="885" t="str">
        <f t="shared" si="223"/>
        <v xml:space="preserve"> </v>
      </c>
      <c r="AG534" s="40">
        <f t="shared" si="224"/>
        <v>0</v>
      </c>
      <c r="AH534" s="40">
        <f t="shared" si="225"/>
        <v>0</v>
      </c>
      <c r="AR534" s="40">
        <f t="shared" si="226"/>
        <v>0</v>
      </c>
      <c r="AS534" s="40">
        <f t="shared" si="227"/>
        <v>0</v>
      </c>
      <c r="AT534" s="40">
        <f t="shared" si="228"/>
        <v>0</v>
      </c>
      <c r="AU534" s="40">
        <f t="shared" si="229"/>
        <v>0</v>
      </c>
      <c r="AX534" s="279">
        <f t="shared" si="230"/>
        <v>0</v>
      </c>
      <c r="AY534" s="279">
        <f t="shared" si="231"/>
        <v>0</v>
      </c>
      <c r="AZ534" s="40">
        <f t="shared" si="219"/>
        <v>0</v>
      </c>
      <c r="BB534" s="40">
        <f t="shared" si="235"/>
        <v>0</v>
      </c>
      <c r="BC534" s="397">
        <f t="shared" si="236"/>
        <v>0</v>
      </c>
      <c r="BD534" s="105">
        <f t="shared" si="232"/>
        <v>0</v>
      </c>
      <c r="BE534" s="105">
        <f t="shared" si="237"/>
        <v>0</v>
      </c>
      <c r="BF534" s="742">
        <f t="shared" si="220"/>
        <v>0</v>
      </c>
      <c r="BG534" s="89"/>
      <c r="BH534" s="9"/>
      <c r="BJ534" s="40">
        <f t="shared" si="238"/>
        <v>0</v>
      </c>
      <c r="BK534" s="40">
        <f t="shared" si="239"/>
        <v>1</v>
      </c>
      <c r="BL534" s="40">
        <f t="shared" si="240"/>
        <v>0</v>
      </c>
      <c r="BM534" s="40">
        <f t="shared" si="241"/>
        <v>0</v>
      </c>
      <c r="BN534" s="40">
        <f t="shared" si="242"/>
        <v>0</v>
      </c>
    </row>
    <row r="535" spans="1:66" x14ac:dyDescent="0.25">
      <c r="A535" s="379"/>
      <c r="B535" s="936"/>
      <c r="C535" s="272"/>
      <c r="D535" s="868"/>
      <c r="E535" s="873" t="str">
        <f t="shared" si="233"/>
        <v xml:space="preserve"> </v>
      </c>
      <c r="F535" s="130">
        <f t="shared" si="216"/>
        <v>0</v>
      </c>
      <c r="G535" s="128">
        <f t="shared" si="217"/>
        <v>523</v>
      </c>
      <c r="H535" s="127"/>
      <c r="I535" s="321"/>
      <c r="J535" s="97"/>
      <c r="K535" s="323"/>
      <c r="L535" s="322"/>
      <c r="M535" s="50"/>
      <c r="N535" s="87"/>
      <c r="O535" s="324"/>
      <c r="P535" s="98"/>
      <c r="Q535" s="98"/>
      <c r="R535" s="114"/>
      <c r="S535" s="753"/>
      <c r="T535" s="98"/>
      <c r="U535" s="98"/>
      <c r="V535" s="98"/>
      <c r="W535" s="99"/>
      <c r="X535" s="97"/>
      <c r="Y535" s="87"/>
      <c r="Z535" s="100"/>
      <c r="AA535" s="106">
        <f t="shared" si="221"/>
        <v>523</v>
      </c>
      <c r="AB535" s="549">
        <f t="shared" si="234"/>
        <v>0</v>
      </c>
      <c r="AC535" s="544">
        <f t="shared" si="222"/>
        <v>0</v>
      </c>
      <c r="AD535" s="174">
        <f t="shared" si="218"/>
        <v>0</v>
      </c>
      <c r="AE535" s="8"/>
      <c r="AF535" s="885" t="str">
        <f t="shared" si="223"/>
        <v xml:space="preserve"> </v>
      </c>
      <c r="AG535" s="40">
        <f t="shared" si="224"/>
        <v>0</v>
      </c>
      <c r="AH535" s="40">
        <f t="shared" si="225"/>
        <v>0</v>
      </c>
      <c r="AR535" s="40">
        <f t="shared" si="226"/>
        <v>0</v>
      </c>
      <c r="AS535" s="40">
        <f t="shared" si="227"/>
        <v>0</v>
      </c>
      <c r="AT535" s="40">
        <f t="shared" si="228"/>
        <v>0</v>
      </c>
      <c r="AU535" s="40">
        <f t="shared" si="229"/>
        <v>0</v>
      </c>
      <c r="AX535" s="279">
        <f t="shared" si="230"/>
        <v>0</v>
      </c>
      <c r="AY535" s="279">
        <f t="shared" si="231"/>
        <v>0</v>
      </c>
      <c r="AZ535" s="40">
        <f t="shared" si="219"/>
        <v>0</v>
      </c>
      <c r="BB535" s="40">
        <f t="shared" si="235"/>
        <v>0</v>
      </c>
      <c r="BC535" s="397">
        <f t="shared" si="236"/>
        <v>0</v>
      </c>
      <c r="BD535" s="105">
        <f t="shared" si="232"/>
        <v>0</v>
      </c>
      <c r="BE535" s="105">
        <f t="shared" si="237"/>
        <v>0</v>
      </c>
      <c r="BF535" s="742">
        <f t="shared" si="220"/>
        <v>0</v>
      </c>
      <c r="BG535" s="89"/>
      <c r="BH535" s="9"/>
      <c r="BJ535" s="40">
        <f t="shared" si="238"/>
        <v>0</v>
      </c>
      <c r="BK535" s="40">
        <f t="shared" si="239"/>
        <v>1</v>
      </c>
      <c r="BL535" s="40">
        <f t="shared" si="240"/>
        <v>0</v>
      </c>
      <c r="BM535" s="40">
        <f t="shared" si="241"/>
        <v>0</v>
      </c>
      <c r="BN535" s="40">
        <f t="shared" si="242"/>
        <v>0</v>
      </c>
    </row>
    <row r="536" spans="1:66" x14ac:dyDescent="0.25">
      <c r="A536" s="379"/>
      <c r="B536" s="936"/>
      <c r="C536" s="272"/>
      <c r="D536" s="868"/>
      <c r="E536" s="873" t="str">
        <f t="shared" si="233"/>
        <v xml:space="preserve"> </v>
      </c>
      <c r="F536" s="130">
        <f t="shared" si="216"/>
        <v>0</v>
      </c>
      <c r="G536" s="128">
        <f t="shared" si="217"/>
        <v>524</v>
      </c>
      <c r="H536" s="127"/>
      <c r="I536" s="321"/>
      <c r="J536" s="97"/>
      <c r="K536" s="323"/>
      <c r="L536" s="322"/>
      <c r="M536" s="50"/>
      <c r="N536" s="87"/>
      <c r="O536" s="324"/>
      <c r="P536" s="98"/>
      <c r="Q536" s="98"/>
      <c r="R536" s="114"/>
      <c r="S536" s="753"/>
      <c r="T536" s="98"/>
      <c r="U536" s="98"/>
      <c r="V536" s="98"/>
      <c r="W536" s="99"/>
      <c r="X536" s="97"/>
      <c r="Y536" s="87"/>
      <c r="Z536" s="100"/>
      <c r="AA536" s="106">
        <f t="shared" si="221"/>
        <v>524</v>
      </c>
      <c r="AB536" s="549">
        <f t="shared" si="234"/>
        <v>0</v>
      </c>
      <c r="AC536" s="544">
        <f t="shared" si="222"/>
        <v>0</v>
      </c>
      <c r="AD536" s="174">
        <f t="shared" si="218"/>
        <v>0</v>
      </c>
      <c r="AE536" s="8"/>
      <c r="AF536" s="885" t="str">
        <f t="shared" si="223"/>
        <v xml:space="preserve"> </v>
      </c>
      <c r="AG536" s="40">
        <f t="shared" si="224"/>
        <v>0</v>
      </c>
      <c r="AH536" s="40">
        <f t="shared" si="225"/>
        <v>0</v>
      </c>
      <c r="AR536" s="40">
        <f t="shared" si="226"/>
        <v>0</v>
      </c>
      <c r="AS536" s="40">
        <f t="shared" si="227"/>
        <v>0</v>
      </c>
      <c r="AT536" s="40">
        <f t="shared" si="228"/>
        <v>0</v>
      </c>
      <c r="AU536" s="40">
        <f t="shared" si="229"/>
        <v>0</v>
      </c>
      <c r="AX536" s="279">
        <f t="shared" si="230"/>
        <v>0</v>
      </c>
      <c r="AY536" s="279">
        <f t="shared" si="231"/>
        <v>0</v>
      </c>
      <c r="AZ536" s="40">
        <f t="shared" si="219"/>
        <v>0</v>
      </c>
      <c r="BB536" s="40">
        <f t="shared" si="235"/>
        <v>0</v>
      </c>
      <c r="BC536" s="397">
        <f t="shared" si="236"/>
        <v>0</v>
      </c>
      <c r="BD536" s="105">
        <f t="shared" si="232"/>
        <v>0</v>
      </c>
      <c r="BE536" s="105">
        <f t="shared" si="237"/>
        <v>0</v>
      </c>
      <c r="BF536" s="742">
        <f t="shared" si="220"/>
        <v>0</v>
      </c>
      <c r="BG536" s="89"/>
      <c r="BH536" s="9"/>
      <c r="BJ536" s="40">
        <f t="shared" si="238"/>
        <v>0</v>
      </c>
      <c r="BK536" s="40">
        <f t="shared" si="239"/>
        <v>1</v>
      </c>
      <c r="BL536" s="40">
        <f t="shared" si="240"/>
        <v>0</v>
      </c>
      <c r="BM536" s="40">
        <f t="shared" si="241"/>
        <v>0</v>
      </c>
      <c r="BN536" s="40">
        <f t="shared" si="242"/>
        <v>0</v>
      </c>
    </row>
    <row r="537" spans="1:66" x14ac:dyDescent="0.25">
      <c r="A537" s="379"/>
      <c r="B537" s="936"/>
      <c r="C537" s="272"/>
      <c r="D537" s="868"/>
      <c r="E537" s="873" t="str">
        <f t="shared" si="233"/>
        <v xml:space="preserve"> </v>
      </c>
      <c r="F537" s="130">
        <f t="shared" si="216"/>
        <v>0</v>
      </c>
      <c r="G537" s="128">
        <f t="shared" si="217"/>
        <v>525</v>
      </c>
      <c r="H537" s="127"/>
      <c r="I537" s="321"/>
      <c r="J537" s="97"/>
      <c r="K537" s="323"/>
      <c r="L537" s="322"/>
      <c r="M537" s="50"/>
      <c r="N537" s="87"/>
      <c r="O537" s="324"/>
      <c r="P537" s="98"/>
      <c r="Q537" s="98"/>
      <c r="R537" s="114"/>
      <c r="S537" s="753"/>
      <c r="T537" s="98"/>
      <c r="U537" s="98"/>
      <c r="V537" s="98"/>
      <c r="W537" s="99"/>
      <c r="X537" s="97"/>
      <c r="Y537" s="87"/>
      <c r="Z537" s="100"/>
      <c r="AA537" s="106">
        <f t="shared" si="221"/>
        <v>525</v>
      </c>
      <c r="AB537" s="549">
        <f t="shared" si="234"/>
        <v>0</v>
      </c>
      <c r="AC537" s="544">
        <f t="shared" si="222"/>
        <v>0</v>
      </c>
      <c r="AD537" s="174">
        <f t="shared" si="218"/>
        <v>0</v>
      </c>
      <c r="AE537" s="8"/>
      <c r="AF537" s="885" t="str">
        <f t="shared" si="223"/>
        <v xml:space="preserve"> </v>
      </c>
      <c r="AG537" s="40">
        <f t="shared" si="224"/>
        <v>0</v>
      </c>
      <c r="AH537" s="40">
        <f t="shared" si="225"/>
        <v>0</v>
      </c>
      <c r="AR537" s="40">
        <f t="shared" si="226"/>
        <v>0</v>
      </c>
      <c r="AS537" s="40">
        <f t="shared" si="227"/>
        <v>0</v>
      </c>
      <c r="AT537" s="40">
        <f t="shared" si="228"/>
        <v>0</v>
      </c>
      <c r="AU537" s="40">
        <f t="shared" si="229"/>
        <v>0</v>
      </c>
      <c r="AX537" s="279">
        <f t="shared" si="230"/>
        <v>0</v>
      </c>
      <c r="AY537" s="279">
        <f t="shared" si="231"/>
        <v>0</v>
      </c>
      <c r="AZ537" s="40">
        <f t="shared" si="219"/>
        <v>0</v>
      </c>
      <c r="BB537" s="40">
        <f t="shared" si="235"/>
        <v>0</v>
      </c>
      <c r="BC537" s="397">
        <f t="shared" si="236"/>
        <v>0</v>
      </c>
      <c r="BD537" s="105">
        <f t="shared" si="232"/>
        <v>0</v>
      </c>
      <c r="BE537" s="105">
        <f t="shared" si="237"/>
        <v>0</v>
      </c>
      <c r="BF537" s="742">
        <f t="shared" si="220"/>
        <v>0</v>
      </c>
      <c r="BG537" s="89"/>
      <c r="BH537" s="9"/>
      <c r="BJ537" s="40">
        <f t="shared" si="238"/>
        <v>0</v>
      </c>
      <c r="BK537" s="40">
        <f t="shared" si="239"/>
        <v>1</v>
      </c>
      <c r="BL537" s="40">
        <f t="shared" si="240"/>
        <v>0</v>
      </c>
      <c r="BM537" s="40">
        <f t="shared" si="241"/>
        <v>0</v>
      </c>
      <c r="BN537" s="40">
        <f t="shared" si="242"/>
        <v>0</v>
      </c>
    </row>
    <row r="538" spans="1:66" x14ac:dyDescent="0.25">
      <c r="A538" s="379"/>
      <c r="B538" s="936"/>
      <c r="C538" s="272"/>
      <c r="D538" s="868"/>
      <c r="E538" s="873" t="str">
        <f t="shared" si="233"/>
        <v xml:space="preserve"> </v>
      </c>
      <c r="F538" s="130">
        <f t="shared" si="216"/>
        <v>0</v>
      </c>
      <c r="G538" s="128">
        <f t="shared" si="217"/>
        <v>526</v>
      </c>
      <c r="H538" s="127"/>
      <c r="I538" s="321"/>
      <c r="J538" s="97"/>
      <c r="K538" s="323"/>
      <c r="L538" s="322"/>
      <c r="M538" s="50"/>
      <c r="N538" s="87"/>
      <c r="O538" s="324"/>
      <c r="P538" s="98"/>
      <c r="Q538" s="98"/>
      <c r="R538" s="114"/>
      <c r="S538" s="753"/>
      <c r="T538" s="98"/>
      <c r="U538" s="98"/>
      <c r="V538" s="98"/>
      <c r="W538" s="99"/>
      <c r="X538" s="97"/>
      <c r="Y538" s="87"/>
      <c r="Z538" s="100"/>
      <c r="AA538" s="106">
        <f t="shared" si="221"/>
        <v>526</v>
      </c>
      <c r="AB538" s="549">
        <f t="shared" si="234"/>
        <v>0</v>
      </c>
      <c r="AC538" s="544">
        <f t="shared" si="222"/>
        <v>0</v>
      </c>
      <c r="AD538" s="174">
        <f t="shared" si="218"/>
        <v>0</v>
      </c>
      <c r="AE538" s="8"/>
      <c r="AF538" s="885" t="str">
        <f t="shared" si="223"/>
        <v xml:space="preserve"> </v>
      </c>
      <c r="AG538" s="40">
        <f t="shared" si="224"/>
        <v>0</v>
      </c>
      <c r="AH538" s="40">
        <f t="shared" si="225"/>
        <v>0</v>
      </c>
      <c r="AR538" s="40">
        <f t="shared" si="226"/>
        <v>0</v>
      </c>
      <c r="AS538" s="40">
        <f t="shared" si="227"/>
        <v>0</v>
      </c>
      <c r="AT538" s="40">
        <f t="shared" si="228"/>
        <v>0</v>
      </c>
      <c r="AU538" s="40">
        <f t="shared" si="229"/>
        <v>0</v>
      </c>
      <c r="AX538" s="279">
        <f t="shared" si="230"/>
        <v>0</v>
      </c>
      <c r="AY538" s="279">
        <f t="shared" si="231"/>
        <v>0</v>
      </c>
      <c r="AZ538" s="40">
        <f t="shared" si="219"/>
        <v>0</v>
      </c>
      <c r="BB538" s="40">
        <f t="shared" si="235"/>
        <v>0</v>
      </c>
      <c r="BC538" s="397">
        <f t="shared" si="236"/>
        <v>0</v>
      </c>
      <c r="BD538" s="105">
        <f t="shared" si="232"/>
        <v>0</v>
      </c>
      <c r="BE538" s="105">
        <f t="shared" si="237"/>
        <v>0</v>
      </c>
      <c r="BF538" s="742">
        <f t="shared" si="220"/>
        <v>0</v>
      </c>
      <c r="BG538" s="89"/>
      <c r="BH538" s="9"/>
      <c r="BJ538" s="40">
        <f t="shared" si="238"/>
        <v>0</v>
      </c>
      <c r="BK538" s="40">
        <f t="shared" si="239"/>
        <v>1</v>
      </c>
      <c r="BL538" s="40">
        <f t="shared" si="240"/>
        <v>0</v>
      </c>
      <c r="BM538" s="40">
        <f t="shared" si="241"/>
        <v>0</v>
      </c>
      <c r="BN538" s="40">
        <f t="shared" si="242"/>
        <v>0</v>
      </c>
    </row>
    <row r="539" spans="1:66" x14ac:dyDescent="0.25">
      <c r="A539" s="379"/>
      <c r="B539" s="936"/>
      <c r="C539" s="272"/>
      <c r="D539" s="868"/>
      <c r="E539" s="873" t="str">
        <f t="shared" si="233"/>
        <v xml:space="preserve"> </v>
      </c>
      <c r="F539" s="130">
        <f t="shared" si="216"/>
        <v>0</v>
      </c>
      <c r="G539" s="128">
        <f t="shared" si="217"/>
        <v>527</v>
      </c>
      <c r="H539" s="127"/>
      <c r="I539" s="321"/>
      <c r="J539" s="97"/>
      <c r="K539" s="323"/>
      <c r="L539" s="322"/>
      <c r="M539" s="50"/>
      <c r="N539" s="87"/>
      <c r="O539" s="324"/>
      <c r="P539" s="98"/>
      <c r="Q539" s="98"/>
      <c r="R539" s="114"/>
      <c r="S539" s="753"/>
      <c r="T539" s="98"/>
      <c r="U539" s="98"/>
      <c r="V539" s="98"/>
      <c r="W539" s="99"/>
      <c r="X539" s="97"/>
      <c r="Y539" s="87"/>
      <c r="Z539" s="100"/>
      <c r="AA539" s="106">
        <f t="shared" si="221"/>
        <v>527</v>
      </c>
      <c r="AB539" s="549">
        <f t="shared" si="234"/>
        <v>0</v>
      </c>
      <c r="AC539" s="544">
        <f t="shared" si="222"/>
        <v>0</v>
      </c>
      <c r="AD539" s="174">
        <f t="shared" si="218"/>
        <v>0</v>
      </c>
      <c r="AE539" s="8"/>
      <c r="AF539" s="885" t="str">
        <f t="shared" si="223"/>
        <v xml:space="preserve"> </v>
      </c>
      <c r="AG539" s="40">
        <f t="shared" si="224"/>
        <v>0</v>
      </c>
      <c r="AH539" s="40">
        <f t="shared" si="225"/>
        <v>0</v>
      </c>
      <c r="AR539" s="40">
        <f t="shared" si="226"/>
        <v>0</v>
      </c>
      <c r="AS539" s="40">
        <f t="shared" si="227"/>
        <v>0</v>
      </c>
      <c r="AT539" s="40">
        <f t="shared" si="228"/>
        <v>0</v>
      </c>
      <c r="AU539" s="40">
        <f t="shared" si="229"/>
        <v>0</v>
      </c>
      <c r="AX539" s="279">
        <f t="shared" si="230"/>
        <v>0</v>
      </c>
      <c r="AY539" s="279">
        <f t="shared" si="231"/>
        <v>0</v>
      </c>
      <c r="AZ539" s="40">
        <f t="shared" si="219"/>
        <v>0</v>
      </c>
      <c r="BB539" s="40">
        <f t="shared" si="235"/>
        <v>0</v>
      </c>
      <c r="BC539" s="397">
        <f t="shared" si="236"/>
        <v>0</v>
      </c>
      <c r="BD539" s="105">
        <f t="shared" si="232"/>
        <v>0</v>
      </c>
      <c r="BE539" s="105">
        <f t="shared" si="237"/>
        <v>0</v>
      </c>
      <c r="BF539" s="742">
        <f t="shared" si="220"/>
        <v>0</v>
      </c>
      <c r="BG539" s="89"/>
      <c r="BH539" s="9"/>
      <c r="BJ539" s="40">
        <f t="shared" si="238"/>
        <v>0</v>
      </c>
      <c r="BK539" s="40">
        <f t="shared" si="239"/>
        <v>1</v>
      </c>
      <c r="BL539" s="40">
        <f t="shared" si="240"/>
        <v>0</v>
      </c>
      <c r="BM539" s="40">
        <f t="shared" si="241"/>
        <v>0</v>
      </c>
      <c r="BN539" s="40">
        <f t="shared" si="242"/>
        <v>0</v>
      </c>
    </row>
    <row r="540" spans="1:66" x14ac:dyDescent="0.25">
      <c r="A540" s="379"/>
      <c r="B540" s="936"/>
      <c r="C540" s="272"/>
      <c r="D540" s="868"/>
      <c r="E540" s="873" t="str">
        <f t="shared" si="233"/>
        <v xml:space="preserve"> </v>
      </c>
      <c r="F540" s="130">
        <f t="shared" si="216"/>
        <v>0</v>
      </c>
      <c r="G540" s="128">
        <f t="shared" si="217"/>
        <v>528</v>
      </c>
      <c r="H540" s="127"/>
      <c r="I540" s="321"/>
      <c r="J540" s="97"/>
      <c r="K540" s="323"/>
      <c r="L540" s="322"/>
      <c r="M540" s="50"/>
      <c r="N540" s="87"/>
      <c r="O540" s="324"/>
      <c r="P540" s="98"/>
      <c r="Q540" s="98"/>
      <c r="R540" s="114"/>
      <c r="S540" s="753"/>
      <c r="T540" s="98"/>
      <c r="U540" s="98"/>
      <c r="V540" s="98"/>
      <c r="W540" s="99"/>
      <c r="X540" s="97"/>
      <c r="Y540" s="87"/>
      <c r="Z540" s="100"/>
      <c r="AA540" s="106">
        <f t="shared" si="221"/>
        <v>528</v>
      </c>
      <c r="AB540" s="549">
        <f t="shared" si="234"/>
        <v>0</v>
      </c>
      <c r="AC540" s="544">
        <f t="shared" si="222"/>
        <v>0</v>
      </c>
      <c r="AD540" s="174">
        <f t="shared" si="218"/>
        <v>0</v>
      </c>
      <c r="AE540" s="8"/>
      <c r="AF540" s="885" t="str">
        <f t="shared" si="223"/>
        <v xml:space="preserve"> </v>
      </c>
      <c r="AG540" s="40">
        <f t="shared" si="224"/>
        <v>0</v>
      </c>
      <c r="AH540" s="40">
        <f t="shared" si="225"/>
        <v>0</v>
      </c>
      <c r="AR540" s="40">
        <f t="shared" si="226"/>
        <v>0</v>
      </c>
      <c r="AS540" s="40">
        <f t="shared" si="227"/>
        <v>0</v>
      </c>
      <c r="AT540" s="40">
        <f t="shared" si="228"/>
        <v>0</v>
      </c>
      <c r="AU540" s="40">
        <f t="shared" si="229"/>
        <v>0</v>
      </c>
      <c r="AX540" s="279">
        <f t="shared" si="230"/>
        <v>0</v>
      </c>
      <c r="AY540" s="279">
        <f t="shared" si="231"/>
        <v>0</v>
      </c>
      <c r="AZ540" s="40">
        <f t="shared" si="219"/>
        <v>0</v>
      </c>
      <c r="BB540" s="40">
        <f t="shared" si="235"/>
        <v>0</v>
      </c>
      <c r="BC540" s="397">
        <f t="shared" si="236"/>
        <v>0</v>
      </c>
      <c r="BD540" s="105">
        <f t="shared" si="232"/>
        <v>0</v>
      </c>
      <c r="BE540" s="105">
        <f t="shared" si="237"/>
        <v>0</v>
      </c>
      <c r="BF540" s="742">
        <f t="shared" si="220"/>
        <v>0</v>
      </c>
      <c r="BG540" s="89"/>
      <c r="BH540" s="9"/>
      <c r="BJ540" s="40">
        <f t="shared" si="238"/>
        <v>0</v>
      </c>
      <c r="BK540" s="40">
        <f t="shared" si="239"/>
        <v>1</v>
      </c>
      <c r="BL540" s="40">
        <f t="shared" si="240"/>
        <v>0</v>
      </c>
      <c r="BM540" s="40">
        <f t="shared" si="241"/>
        <v>0</v>
      </c>
      <c r="BN540" s="40">
        <f t="shared" si="242"/>
        <v>0</v>
      </c>
    </row>
    <row r="541" spans="1:66" x14ac:dyDescent="0.25">
      <c r="A541" s="379"/>
      <c r="B541" s="936"/>
      <c r="C541" s="272"/>
      <c r="D541" s="868"/>
      <c r="E541" s="873" t="str">
        <f t="shared" si="233"/>
        <v xml:space="preserve"> </v>
      </c>
      <c r="F541" s="130">
        <f t="shared" si="216"/>
        <v>0</v>
      </c>
      <c r="G541" s="128">
        <f t="shared" si="217"/>
        <v>529</v>
      </c>
      <c r="H541" s="127"/>
      <c r="I541" s="321"/>
      <c r="J541" s="97"/>
      <c r="K541" s="323"/>
      <c r="L541" s="322"/>
      <c r="M541" s="50"/>
      <c r="N541" s="87"/>
      <c r="O541" s="324"/>
      <c r="P541" s="98"/>
      <c r="Q541" s="98"/>
      <c r="R541" s="114"/>
      <c r="S541" s="753"/>
      <c r="T541" s="98"/>
      <c r="U541" s="98"/>
      <c r="V541" s="98"/>
      <c r="W541" s="99"/>
      <c r="X541" s="97"/>
      <c r="Y541" s="87"/>
      <c r="Z541" s="100"/>
      <c r="AA541" s="106">
        <f t="shared" si="221"/>
        <v>529</v>
      </c>
      <c r="AB541" s="549">
        <f t="shared" si="234"/>
        <v>0</v>
      </c>
      <c r="AC541" s="544">
        <f t="shared" si="222"/>
        <v>0</v>
      </c>
      <c r="AD541" s="174">
        <f t="shared" si="218"/>
        <v>0</v>
      </c>
      <c r="AE541" s="8"/>
      <c r="AF541" s="885" t="str">
        <f t="shared" si="223"/>
        <v xml:space="preserve"> </v>
      </c>
      <c r="AG541" s="40">
        <f t="shared" si="224"/>
        <v>0</v>
      </c>
      <c r="AH541" s="40">
        <f t="shared" si="225"/>
        <v>0</v>
      </c>
      <c r="AR541" s="40">
        <f t="shared" si="226"/>
        <v>0</v>
      </c>
      <c r="AS541" s="40">
        <f t="shared" si="227"/>
        <v>0</v>
      </c>
      <c r="AT541" s="40">
        <f t="shared" si="228"/>
        <v>0</v>
      </c>
      <c r="AU541" s="40">
        <f t="shared" si="229"/>
        <v>0</v>
      </c>
      <c r="AX541" s="279">
        <f t="shared" si="230"/>
        <v>0</v>
      </c>
      <c r="AY541" s="279">
        <f t="shared" si="231"/>
        <v>0</v>
      </c>
      <c r="AZ541" s="40">
        <f t="shared" si="219"/>
        <v>0</v>
      </c>
      <c r="BB541" s="40">
        <f t="shared" si="235"/>
        <v>0</v>
      </c>
      <c r="BC541" s="397">
        <f t="shared" si="236"/>
        <v>0</v>
      </c>
      <c r="BD541" s="105">
        <f t="shared" si="232"/>
        <v>0</v>
      </c>
      <c r="BE541" s="105">
        <f t="shared" si="237"/>
        <v>0</v>
      </c>
      <c r="BF541" s="742">
        <f t="shared" si="220"/>
        <v>0</v>
      </c>
      <c r="BG541" s="89"/>
      <c r="BH541" s="9"/>
      <c r="BJ541" s="40">
        <f t="shared" si="238"/>
        <v>0</v>
      </c>
      <c r="BK541" s="40">
        <f t="shared" si="239"/>
        <v>1</v>
      </c>
      <c r="BL541" s="40">
        <f t="shared" si="240"/>
        <v>0</v>
      </c>
      <c r="BM541" s="40">
        <f t="shared" si="241"/>
        <v>0</v>
      </c>
      <c r="BN541" s="40">
        <f t="shared" si="242"/>
        <v>0</v>
      </c>
    </row>
    <row r="542" spans="1:66" x14ac:dyDescent="0.25">
      <c r="A542" s="379"/>
      <c r="B542" s="936"/>
      <c r="C542" s="272"/>
      <c r="D542" s="868"/>
      <c r="E542" s="873" t="str">
        <f t="shared" si="233"/>
        <v xml:space="preserve"> </v>
      </c>
      <c r="F542" s="130">
        <f t="shared" si="216"/>
        <v>0</v>
      </c>
      <c r="G542" s="128">
        <f t="shared" si="217"/>
        <v>530</v>
      </c>
      <c r="H542" s="127"/>
      <c r="I542" s="321"/>
      <c r="J542" s="97"/>
      <c r="K542" s="323"/>
      <c r="L542" s="322"/>
      <c r="M542" s="50"/>
      <c r="N542" s="87"/>
      <c r="O542" s="324"/>
      <c r="P542" s="98"/>
      <c r="Q542" s="98"/>
      <c r="R542" s="114"/>
      <c r="S542" s="753"/>
      <c r="T542" s="98"/>
      <c r="U542" s="98"/>
      <c r="V542" s="98"/>
      <c r="W542" s="99"/>
      <c r="X542" s="97"/>
      <c r="Y542" s="87"/>
      <c r="Z542" s="100"/>
      <c r="AA542" s="106">
        <f t="shared" si="221"/>
        <v>530</v>
      </c>
      <c r="AB542" s="549">
        <f t="shared" si="234"/>
        <v>0</v>
      </c>
      <c r="AC542" s="544">
        <f t="shared" si="222"/>
        <v>0</v>
      </c>
      <c r="AD542" s="174">
        <f t="shared" si="218"/>
        <v>0</v>
      </c>
      <c r="AE542" s="8"/>
      <c r="AF542" s="885" t="str">
        <f t="shared" si="223"/>
        <v xml:space="preserve"> </v>
      </c>
      <c r="AG542" s="40">
        <f t="shared" si="224"/>
        <v>0</v>
      </c>
      <c r="AH542" s="40">
        <f t="shared" si="225"/>
        <v>0</v>
      </c>
      <c r="AR542" s="40">
        <f t="shared" si="226"/>
        <v>0</v>
      </c>
      <c r="AS542" s="40">
        <f t="shared" si="227"/>
        <v>0</v>
      </c>
      <c r="AT542" s="40">
        <f t="shared" si="228"/>
        <v>0</v>
      </c>
      <c r="AU542" s="40">
        <f t="shared" si="229"/>
        <v>0</v>
      </c>
      <c r="AX542" s="279">
        <f t="shared" si="230"/>
        <v>0</v>
      </c>
      <c r="AY542" s="279">
        <f t="shared" si="231"/>
        <v>0</v>
      </c>
      <c r="AZ542" s="40">
        <f t="shared" si="219"/>
        <v>0</v>
      </c>
      <c r="BB542" s="40">
        <f t="shared" si="235"/>
        <v>0</v>
      </c>
      <c r="BC542" s="397">
        <f t="shared" si="236"/>
        <v>0</v>
      </c>
      <c r="BD542" s="105">
        <f t="shared" si="232"/>
        <v>0</v>
      </c>
      <c r="BE542" s="105">
        <f t="shared" si="237"/>
        <v>0</v>
      </c>
      <c r="BF542" s="742">
        <f t="shared" si="220"/>
        <v>0</v>
      </c>
      <c r="BG542" s="89"/>
      <c r="BH542" s="9"/>
      <c r="BJ542" s="40">
        <f t="shared" si="238"/>
        <v>0</v>
      </c>
      <c r="BK542" s="40">
        <f t="shared" si="239"/>
        <v>1</v>
      </c>
      <c r="BL542" s="40">
        <f t="shared" si="240"/>
        <v>0</v>
      </c>
      <c r="BM542" s="40">
        <f t="shared" si="241"/>
        <v>0</v>
      </c>
      <c r="BN542" s="40">
        <f t="shared" si="242"/>
        <v>0</v>
      </c>
    </row>
    <row r="543" spans="1:66" x14ac:dyDescent="0.25">
      <c r="A543" s="379"/>
      <c r="B543" s="936"/>
      <c r="C543" s="272"/>
      <c r="D543" s="868"/>
      <c r="E543" s="873" t="str">
        <f t="shared" si="233"/>
        <v xml:space="preserve"> </v>
      </c>
      <c r="F543" s="130">
        <f t="shared" si="216"/>
        <v>0</v>
      </c>
      <c r="G543" s="128">
        <f t="shared" si="217"/>
        <v>531</v>
      </c>
      <c r="H543" s="127"/>
      <c r="I543" s="321"/>
      <c r="J543" s="97"/>
      <c r="K543" s="323"/>
      <c r="L543" s="322"/>
      <c r="M543" s="50"/>
      <c r="N543" s="87"/>
      <c r="O543" s="324"/>
      <c r="P543" s="98"/>
      <c r="Q543" s="98"/>
      <c r="R543" s="114"/>
      <c r="S543" s="753"/>
      <c r="T543" s="98"/>
      <c r="U543" s="98"/>
      <c r="V543" s="98"/>
      <c r="W543" s="99"/>
      <c r="X543" s="97"/>
      <c r="Y543" s="87"/>
      <c r="Z543" s="100"/>
      <c r="AA543" s="106">
        <f t="shared" si="221"/>
        <v>531</v>
      </c>
      <c r="AB543" s="549">
        <f t="shared" si="234"/>
        <v>0</v>
      </c>
      <c r="AC543" s="544">
        <f t="shared" si="222"/>
        <v>0</v>
      </c>
      <c r="AD543" s="174">
        <f t="shared" si="218"/>
        <v>0</v>
      </c>
      <c r="AE543" s="8"/>
      <c r="AF543" s="885" t="str">
        <f t="shared" si="223"/>
        <v xml:space="preserve"> </v>
      </c>
      <c r="AG543" s="40">
        <f t="shared" si="224"/>
        <v>0</v>
      </c>
      <c r="AH543" s="40">
        <f t="shared" si="225"/>
        <v>0</v>
      </c>
      <c r="AR543" s="40">
        <f t="shared" si="226"/>
        <v>0</v>
      </c>
      <c r="AS543" s="40">
        <f t="shared" si="227"/>
        <v>0</v>
      </c>
      <c r="AT543" s="40">
        <f t="shared" si="228"/>
        <v>0</v>
      </c>
      <c r="AU543" s="40">
        <f t="shared" si="229"/>
        <v>0</v>
      </c>
      <c r="AX543" s="279">
        <f t="shared" si="230"/>
        <v>0</v>
      </c>
      <c r="AY543" s="279">
        <f t="shared" si="231"/>
        <v>0</v>
      </c>
      <c r="AZ543" s="40">
        <f t="shared" si="219"/>
        <v>0</v>
      </c>
      <c r="BB543" s="40">
        <f t="shared" si="235"/>
        <v>0</v>
      </c>
      <c r="BC543" s="397">
        <f t="shared" si="236"/>
        <v>0</v>
      </c>
      <c r="BD543" s="105">
        <f t="shared" si="232"/>
        <v>0</v>
      </c>
      <c r="BE543" s="105">
        <f t="shared" si="237"/>
        <v>0</v>
      </c>
      <c r="BF543" s="742">
        <f t="shared" si="220"/>
        <v>0</v>
      </c>
      <c r="BG543" s="89"/>
      <c r="BH543" s="9"/>
      <c r="BJ543" s="40">
        <f t="shared" si="238"/>
        <v>0</v>
      </c>
      <c r="BK543" s="40">
        <f t="shared" si="239"/>
        <v>1</v>
      </c>
      <c r="BL543" s="40">
        <f t="shared" si="240"/>
        <v>0</v>
      </c>
      <c r="BM543" s="40">
        <f t="shared" si="241"/>
        <v>0</v>
      </c>
      <c r="BN543" s="40">
        <f t="shared" si="242"/>
        <v>0</v>
      </c>
    </row>
    <row r="544" spans="1:66" x14ac:dyDescent="0.25">
      <c r="A544" s="379"/>
      <c r="B544" s="936"/>
      <c r="C544" s="272"/>
      <c r="D544" s="868"/>
      <c r="E544" s="873" t="str">
        <f t="shared" si="233"/>
        <v xml:space="preserve"> </v>
      </c>
      <c r="F544" s="130">
        <f t="shared" si="216"/>
        <v>0</v>
      </c>
      <c r="G544" s="128">
        <f t="shared" si="217"/>
        <v>532</v>
      </c>
      <c r="H544" s="127"/>
      <c r="I544" s="321"/>
      <c r="J544" s="97"/>
      <c r="K544" s="323"/>
      <c r="L544" s="322"/>
      <c r="M544" s="50"/>
      <c r="N544" s="87"/>
      <c r="O544" s="324"/>
      <c r="P544" s="98"/>
      <c r="Q544" s="98"/>
      <c r="R544" s="114"/>
      <c r="S544" s="753"/>
      <c r="T544" s="98"/>
      <c r="U544" s="98"/>
      <c r="V544" s="98"/>
      <c r="W544" s="99"/>
      <c r="X544" s="97"/>
      <c r="Y544" s="87"/>
      <c r="Z544" s="100"/>
      <c r="AA544" s="106">
        <f t="shared" si="221"/>
        <v>532</v>
      </c>
      <c r="AB544" s="549">
        <f t="shared" si="234"/>
        <v>0</v>
      </c>
      <c r="AC544" s="544">
        <f t="shared" si="222"/>
        <v>0</v>
      </c>
      <c r="AD544" s="174">
        <f t="shared" si="218"/>
        <v>0</v>
      </c>
      <c r="AE544" s="8"/>
      <c r="AF544" s="885" t="str">
        <f t="shared" si="223"/>
        <v xml:space="preserve"> </v>
      </c>
      <c r="AG544" s="40">
        <f t="shared" si="224"/>
        <v>0</v>
      </c>
      <c r="AH544" s="40">
        <f t="shared" si="225"/>
        <v>0</v>
      </c>
      <c r="AR544" s="40">
        <f t="shared" si="226"/>
        <v>0</v>
      </c>
      <c r="AS544" s="40">
        <f t="shared" si="227"/>
        <v>0</v>
      </c>
      <c r="AT544" s="40">
        <f t="shared" si="228"/>
        <v>0</v>
      </c>
      <c r="AU544" s="40">
        <f t="shared" si="229"/>
        <v>0</v>
      </c>
      <c r="AX544" s="279">
        <f t="shared" si="230"/>
        <v>0</v>
      </c>
      <c r="AY544" s="279">
        <f t="shared" si="231"/>
        <v>0</v>
      </c>
      <c r="AZ544" s="40">
        <f t="shared" si="219"/>
        <v>0</v>
      </c>
      <c r="BB544" s="40">
        <f t="shared" si="235"/>
        <v>0</v>
      </c>
      <c r="BC544" s="397">
        <f t="shared" si="236"/>
        <v>0</v>
      </c>
      <c r="BD544" s="105">
        <f t="shared" si="232"/>
        <v>0</v>
      </c>
      <c r="BE544" s="105">
        <f t="shared" si="237"/>
        <v>0</v>
      </c>
      <c r="BF544" s="742">
        <f t="shared" si="220"/>
        <v>0</v>
      </c>
      <c r="BG544" s="89"/>
      <c r="BH544" s="9"/>
      <c r="BJ544" s="40">
        <f t="shared" si="238"/>
        <v>0</v>
      </c>
      <c r="BK544" s="40">
        <f t="shared" si="239"/>
        <v>1</v>
      </c>
      <c r="BL544" s="40">
        <f t="shared" si="240"/>
        <v>0</v>
      </c>
      <c r="BM544" s="40">
        <f t="shared" si="241"/>
        <v>0</v>
      </c>
      <c r="BN544" s="40">
        <f t="shared" si="242"/>
        <v>0</v>
      </c>
    </row>
    <row r="545" spans="1:66" x14ac:dyDescent="0.25">
      <c r="A545" s="379"/>
      <c r="B545" s="936"/>
      <c r="C545" s="272"/>
      <c r="D545" s="868"/>
      <c r="E545" s="873" t="str">
        <f t="shared" si="233"/>
        <v xml:space="preserve"> </v>
      </c>
      <c r="F545" s="130">
        <f t="shared" si="216"/>
        <v>0</v>
      </c>
      <c r="G545" s="128">
        <f t="shared" si="217"/>
        <v>533</v>
      </c>
      <c r="H545" s="127"/>
      <c r="I545" s="321"/>
      <c r="J545" s="97"/>
      <c r="K545" s="323"/>
      <c r="L545" s="322"/>
      <c r="M545" s="50"/>
      <c r="N545" s="87"/>
      <c r="O545" s="324"/>
      <c r="P545" s="98"/>
      <c r="Q545" s="98"/>
      <c r="R545" s="114"/>
      <c r="S545" s="753"/>
      <c r="T545" s="98"/>
      <c r="U545" s="98"/>
      <c r="V545" s="98"/>
      <c r="W545" s="99"/>
      <c r="X545" s="97"/>
      <c r="Y545" s="87"/>
      <c r="Z545" s="100"/>
      <c r="AA545" s="106">
        <f t="shared" si="221"/>
        <v>533</v>
      </c>
      <c r="AB545" s="549">
        <f t="shared" si="234"/>
        <v>0</v>
      </c>
      <c r="AC545" s="544">
        <f t="shared" si="222"/>
        <v>0</v>
      </c>
      <c r="AD545" s="174">
        <f t="shared" si="218"/>
        <v>0</v>
      </c>
      <c r="AE545" s="8"/>
      <c r="AF545" s="885" t="str">
        <f t="shared" si="223"/>
        <v xml:space="preserve"> </v>
      </c>
      <c r="AG545" s="40">
        <f t="shared" si="224"/>
        <v>0</v>
      </c>
      <c r="AH545" s="40">
        <f t="shared" si="225"/>
        <v>0</v>
      </c>
      <c r="AR545" s="40">
        <f t="shared" si="226"/>
        <v>0</v>
      </c>
      <c r="AS545" s="40">
        <f t="shared" si="227"/>
        <v>0</v>
      </c>
      <c r="AT545" s="40">
        <f t="shared" si="228"/>
        <v>0</v>
      </c>
      <c r="AU545" s="40">
        <f t="shared" si="229"/>
        <v>0</v>
      </c>
      <c r="AX545" s="279">
        <f t="shared" si="230"/>
        <v>0</v>
      </c>
      <c r="AY545" s="279">
        <f t="shared" si="231"/>
        <v>0</v>
      </c>
      <c r="AZ545" s="40">
        <f t="shared" si="219"/>
        <v>0</v>
      </c>
      <c r="BB545" s="40">
        <f t="shared" si="235"/>
        <v>0</v>
      </c>
      <c r="BC545" s="397">
        <f t="shared" si="236"/>
        <v>0</v>
      </c>
      <c r="BD545" s="105">
        <f t="shared" si="232"/>
        <v>0</v>
      </c>
      <c r="BE545" s="105">
        <f t="shared" si="237"/>
        <v>0</v>
      </c>
      <c r="BF545" s="742">
        <f t="shared" si="220"/>
        <v>0</v>
      </c>
      <c r="BG545" s="89"/>
      <c r="BH545" s="9"/>
      <c r="BJ545" s="40">
        <f t="shared" si="238"/>
        <v>0</v>
      </c>
      <c r="BK545" s="40">
        <f t="shared" si="239"/>
        <v>1</v>
      </c>
      <c r="BL545" s="40">
        <f t="shared" si="240"/>
        <v>0</v>
      </c>
      <c r="BM545" s="40">
        <f t="shared" si="241"/>
        <v>0</v>
      </c>
      <c r="BN545" s="40">
        <f t="shared" si="242"/>
        <v>0</v>
      </c>
    </row>
    <row r="546" spans="1:66" x14ac:dyDescent="0.25">
      <c r="A546" s="379"/>
      <c r="B546" s="936"/>
      <c r="C546" s="272"/>
      <c r="D546" s="868"/>
      <c r="E546" s="873" t="str">
        <f t="shared" si="233"/>
        <v xml:space="preserve"> </v>
      </c>
      <c r="F546" s="130">
        <f t="shared" si="216"/>
        <v>0</v>
      </c>
      <c r="G546" s="128">
        <f t="shared" si="217"/>
        <v>534</v>
      </c>
      <c r="H546" s="127"/>
      <c r="I546" s="321"/>
      <c r="J546" s="97"/>
      <c r="K546" s="323"/>
      <c r="L546" s="322"/>
      <c r="M546" s="50"/>
      <c r="N546" s="87"/>
      <c r="O546" s="324"/>
      <c r="P546" s="98"/>
      <c r="Q546" s="98"/>
      <c r="R546" s="114"/>
      <c r="S546" s="753"/>
      <c r="T546" s="98"/>
      <c r="U546" s="98"/>
      <c r="V546" s="98"/>
      <c r="W546" s="99"/>
      <c r="X546" s="97"/>
      <c r="Y546" s="87"/>
      <c r="Z546" s="100"/>
      <c r="AA546" s="106">
        <f t="shared" si="221"/>
        <v>534</v>
      </c>
      <c r="AB546" s="549">
        <f t="shared" si="234"/>
        <v>0</v>
      </c>
      <c r="AC546" s="544">
        <f t="shared" si="222"/>
        <v>0</v>
      </c>
      <c r="AD546" s="174">
        <f t="shared" si="218"/>
        <v>0</v>
      </c>
      <c r="AE546" s="8"/>
      <c r="AF546" s="885" t="str">
        <f t="shared" si="223"/>
        <v xml:space="preserve"> </v>
      </c>
      <c r="AG546" s="40">
        <f t="shared" si="224"/>
        <v>0</v>
      </c>
      <c r="AH546" s="40">
        <f t="shared" si="225"/>
        <v>0</v>
      </c>
      <c r="AR546" s="40">
        <f t="shared" si="226"/>
        <v>0</v>
      </c>
      <c r="AS546" s="40">
        <f t="shared" si="227"/>
        <v>0</v>
      </c>
      <c r="AT546" s="40">
        <f t="shared" si="228"/>
        <v>0</v>
      </c>
      <c r="AU546" s="40">
        <f t="shared" si="229"/>
        <v>0</v>
      </c>
      <c r="AX546" s="279">
        <f t="shared" si="230"/>
        <v>0</v>
      </c>
      <c r="AY546" s="279">
        <f t="shared" si="231"/>
        <v>0</v>
      </c>
      <c r="AZ546" s="40">
        <f t="shared" si="219"/>
        <v>0</v>
      </c>
      <c r="BB546" s="40">
        <f t="shared" si="235"/>
        <v>0</v>
      </c>
      <c r="BC546" s="397">
        <f t="shared" si="236"/>
        <v>0</v>
      </c>
      <c r="BD546" s="105">
        <f t="shared" si="232"/>
        <v>0</v>
      </c>
      <c r="BE546" s="105">
        <f t="shared" si="237"/>
        <v>0</v>
      </c>
      <c r="BF546" s="742">
        <f t="shared" si="220"/>
        <v>0</v>
      </c>
      <c r="BG546" s="89"/>
      <c r="BH546" s="9"/>
      <c r="BJ546" s="40">
        <f t="shared" si="238"/>
        <v>0</v>
      </c>
      <c r="BK546" s="40">
        <f t="shared" si="239"/>
        <v>1</v>
      </c>
      <c r="BL546" s="40">
        <f t="shared" si="240"/>
        <v>0</v>
      </c>
      <c r="BM546" s="40">
        <f t="shared" si="241"/>
        <v>0</v>
      </c>
      <c r="BN546" s="40">
        <f t="shared" si="242"/>
        <v>0</v>
      </c>
    </row>
    <row r="547" spans="1:66" x14ac:dyDescent="0.25">
      <c r="A547" s="379"/>
      <c r="B547" s="936"/>
      <c r="C547" s="272"/>
      <c r="D547" s="868"/>
      <c r="E547" s="873" t="str">
        <f t="shared" si="233"/>
        <v xml:space="preserve"> </v>
      </c>
      <c r="F547" s="130">
        <f t="shared" si="216"/>
        <v>0</v>
      </c>
      <c r="G547" s="128">
        <f t="shared" si="217"/>
        <v>535</v>
      </c>
      <c r="H547" s="127"/>
      <c r="I547" s="321"/>
      <c r="J547" s="97"/>
      <c r="K547" s="323"/>
      <c r="L547" s="322"/>
      <c r="M547" s="50"/>
      <c r="N547" s="87"/>
      <c r="O547" s="324"/>
      <c r="P547" s="98"/>
      <c r="Q547" s="98"/>
      <c r="R547" s="114"/>
      <c r="S547" s="753"/>
      <c r="T547" s="98"/>
      <c r="U547" s="98"/>
      <c r="V547" s="98"/>
      <c r="W547" s="99"/>
      <c r="X547" s="97"/>
      <c r="Y547" s="87"/>
      <c r="Z547" s="100"/>
      <c r="AA547" s="106">
        <f t="shared" si="221"/>
        <v>535</v>
      </c>
      <c r="AB547" s="549">
        <f t="shared" si="234"/>
        <v>0</v>
      </c>
      <c r="AC547" s="544">
        <f t="shared" si="222"/>
        <v>0</v>
      </c>
      <c r="AD547" s="174">
        <f t="shared" si="218"/>
        <v>0</v>
      </c>
      <c r="AE547" s="8"/>
      <c r="AF547" s="885" t="str">
        <f t="shared" si="223"/>
        <v xml:space="preserve"> </v>
      </c>
      <c r="AG547" s="40">
        <f t="shared" si="224"/>
        <v>0</v>
      </c>
      <c r="AH547" s="40">
        <f t="shared" si="225"/>
        <v>0</v>
      </c>
      <c r="AR547" s="40">
        <f t="shared" si="226"/>
        <v>0</v>
      </c>
      <c r="AS547" s="40">
        <f t="shared" si="227"/>
        <v>0</v>
      </c>
      <c r="AT547" s="40">
        <f t="shared" si="228"/>
        <v>0</v>
      </c>
      <c r="AU547" s="40">
        <f t="shared" si="229"/>
        <v>0</v>
      </c>
      <c r="AX547" s="279">
        <f t="shared" si="230"/>
        <v>0</v>
      </c>
      <c r="AY547" s="279">
        <f t="shared" si="231"/>
        <v>0</v>
      </c>
      <c r="AZ547" s="40">
        <f t="shared" si="219"/>
        <v>0</v>
      </c>
      <c r="BB547" s="40">
        <f t="shared" si="235"/>
        <v>0</v>
      </c>
      <c r="BC547" s="397">
        <f t="shared" si="236"/>
        <v>0</v>
      </c>
      <c r="BD547" s="105">
        <f t="shared" si="232"/>
        <v>0</v>
      </c>
      <c r="BE547" s="105">
        <f t="shared" si="237"/>
        <v>0</v>
      </c>
      <c r="BF547" s="742">
        <f t="shared" si="220"/>
        <v>0</v>
      </c>
      <c r="BG547" s="89"/>
      <c r="BH547" s="9"/>
      <c r="BJ547" s="40">
        <f t="shared" si="238"/>
        <v>0</v>
      </c>
      <c r="BK547" s="40">
        <f t="shared" si="239"/>
        <v>1</v>
      </c>
      <c r="BL547" s="40">
        <f t="shared" si="240"/>
        <v>0</v>
      </c>
      <c r="BM547" s="40">
        <f t="shared" si="241"/>
        <v>0</v>
      </c>
      <c r="BN547" s="40">
        <f t="shared" si="242"/>
        <v>0</v>
      </c>
    </row>
    <row r="548" spans="1:66" x14ac:dyDescent="0.25">
      <c r="A548" s="379"/>
      <c r="B548" s="936"/>
      <c r="C548" s="272"/>
      <c r="D548" s="868"/>
      <c r="E548" s="873" t="str">
        <f t="shared" si="233"/>
        <v xml:space="preserve"> </v>
      </c>
      <c r="F548" s="130">
        <f t="shared" si="216"/>
        <v>0</v>
      </c>
      <c r="G548" s="128">
        <f t="shared" si="217"/>
        <v>536</v>
      </c>
      <c r="H548" s="127"/>
      <c r="I548" s="321"/>
      <c r="J548" s="97"/>
      <c r="K548" s="323"/>
      <c r="L548" s="322"/>
      <c r="M548" s="50"/>
      <c r="N548" s="87"/>
      <c r="O548" s="324"/>
      <c r="P548" s="98"/>
      <c r="Q548" s="98"/>
      <c r="R548" s="114"/>
      <c r="S548" s="753"/>
      <c r="T548" s="98"/>
      <c r="U548" s="98"/>
      <c r="V548" s="98"/>
      <c r="W548" s="99"/>
      <c r="X548" s="97"/>
      <c r="Y548" s="87"/>
      <c r="Z548" s="100"/>
      <c r="AA548" s="106">
        <f t="shared" si="221"/>
        <v>536</v>
      </c>
      <c r="AB548" s="549">
        <f t="shared" si="234"/>
        <v>0</v>
      </c>
      <c r="AC548" s="544">
        <f t="shared" si="222"/>
        <v>0</v>
      </c>
      <c r="AD548" s="174">
        <f t="shared" si="218"/>
        <v>0</v>
      </c>
      <c r="AE548" s="8"/>
      <c r="AF548" s="885" t="str">
        <f t="shared" si="223"/>
        <v xml:space="preserve"> </v>
      </c>
      <c r="AG548" s="40">
        <f t="shared" si="224"/>
        <v>0</v>
      </c>
      <c r="AH548" s="40">
        <f t="shared" si="225"/>
        <v>0</v>
      </c>
      <c r="AR548" s="40">
        <f t="shared" si="226"/>
        <v>0</v>
      </c>
      <c r="AS548" s="40">
        <f t="shared" si="227"/>
        <v>0</v>
      </c>
      <c r="AT548" s="40">
        <f t="shared" si="228"/>
        <v>0</v>
      </c>
      <c r="AU548" s="40">
        <f t="shared" si="229"/>
        <v>0</v>
      </c>
      <c r="AX548" s="279">
        <f t="shared" si="230"/>
        <v>0</v>
      </c>
      <c r="AY548" s="279">
        <f t="shared" si="231"/>
        <v>0</v>
      </c>
      <c r="AZ548" s="40">
        <f t="shared" si="219"/>
        <v>0</v>
      </c>
      <c r="BB548" s="40">
        <f t="shared" si="235"/>
        <v>0</v>
      </c>
      <c r="BC548" s="397">
        <f t="shared" si="236"/>
        <v>0</v>
      </c>
      <c r="BD548" s="105">
        <f t="shared" si="232"/>
        <v>0</v>
      </c>
      <c r="BE548" s="105">
        <f t="shared" si="237"/>
        <v>0</v>
      </c>
      <c r="BF548" s="742">
        <f t="shared" si="220"/>
        <v>0</v>
      </c>
      <c r="BG548" s="89"/>
      <c r="BH548" s="9"/>
      <c r="BJ548" s="40">
        <f t="shared" si="238"/>
        <v>0</v>
      </c>
      <c r="BK548" s="40">
        <f t="shared" si="239"/>
        <v>1</v>
      </c>
      <c r="BL548" s="40">
        <f t="shared" si="240"/>
        <v>0</v>
      </c>
      <c r="BM548" s="40">
        <f t="shared" si="241"/>
        <v>0</v>
      </c>
      <c r="BN548" s="40">
        <f t="shared" si="242"/>
        <v>0</v>
      </c>
    </row>
    <row r="549" spans="1:66" x14ac:dyDescent="0.25">
      <c r="A549" s="379"/>
      <c r="B549" s="936"/>
      <c r="C549" s="272"/>
      <c r="D549" s="868"/>
      <c r="E549" s="873" t="str">
        <f t="shared" si="233"/>
        <v xml:space="preserve"> </v>
      </c>
      <c r="F549" s="130">
        <f t="shared" si="216"/>
        <v>0</v>
      </c>
      <c r="G549" s="128">
        <f t="shared" si="217"/>
        <v>537</v>
      </c>
      <c r="H549" s="127"/>
      <c r="I549" s="321"/>
      <c r="J549" s="97"/>
      <c r="K549" s="323"/>
      <c r="L549" s="322"/>
      <c r="M549" s="50"/>
      <c r="N549" s="87"/>
      <c r="O549" s="324"/>
      <c r="P549" s="98"/>
      <c r="Q549" s="98"/>
      <c r="R549" s="114"/>
      <c r="S549" s="753"/>
      <c r="T549" s="98"/>
      <c r="U549" s="98"/>
      <c r="V549" s="98"/>
      <c r="W549" s="99"/>
      <c r="X549" s="97"/>
      <c r="Y549" s="87"/>
      <c r="Z549" s="100"/>
      <c r="AA549" s="106">
        <f t="shared" si="221"/>
        <v>537</v>
      </c>
      <c r="AB549" s="549">
        <f t="shared" si="234"/>
        <v>0</v>
      </c>
      <c r="AC549" s="544">
        <f t="shared" si="222"/>
        <v>0</v>
      </c>
      <c r="AD549" s="174">
        <f t="shared" si="218"/>
        <v>0</v>
      </c>
      <c r="AE549" s="8"/>
      <c r="AF549" s="885" t="str">
        <f t="shared" si="223"/>
        <v xml:space="preserve"> </v>
      </c>
      <c r="AG549" s="40">
        <f t="shared" si="224"/>
        <v>0</v>
      </c>
      <c r="AH549" s="40">
        <f t="shared" si="225"/>
        <v>0</v>
      </c>
      <c r="AR549" s="40">
        <f t="shared" si="226"/>
        <v>0</v>
      </c>
      <c r="AS549" s="40">
        <f t="shared" si="227"/>
        <v>0</v>
      </c>
      <c r="AT549" s="40">
        <f t="shared" si="228"/>
        <v>0</v>
      </c>
      <c r="AU549" s="40">
        <f t="shared" si="229"/>
        <v>0</v>
      </c>
      <c r="AX549" s="279">
        <f t="shared" si="230"/>
        <v>0</v>
      </c>
      <c r="AY549" s="279">
        <f t="shared" si="231"/>
        <v>0</v>
      </c>
      <c r="AZ549" s="40">
        <f t="shared" si="219"/>
        <v>0</v>
      </c>
      <c r="BB549" s="40">
        <f t="shared" si="235"/>
        <v>0</v>
      </c>
      <c r="BC549" s="397">
        <f t="shared" si="236"/>
        <v>0</v>
      </c>
      <c r="BD549" s="105">
        <f t="shared" si="232"/>
        <v>0</v>
      </c>
      <c r="BE549" s="105">
        <f t="shared" si="237"/>
        <v>0</v>
      </c>
      <c r="BF549" s="742">
        <f t="shared" si="220"/>
        <v>0</v>
      </c>
      <c r="BG549" s="89"/>
      <c r="BH549" s="9"/>
      <c r="BJ549" s="40">
        <f t="shared" si="238"/>
        <v>0</v>
      </c>
      <c r="BK549" s="40">
        <f t="shared" si="239"/>
        <v>1</v>
      </c>
      <c r="BL549" s="40">
        <f t="shared" si="240"/>
        <v>0</v>
      </c>
      <c r="BM549" s="40">
        <f t="shared" si="241"/>
        <v>0</v>
      </c>
      <c r="BN549" s="40">
        <f t="shared" si="242"/>
        <v>0</v>
      </c>
    </row>
    <row r="550" spans="1:66" x14ac:dyDescent="0.25">
      <c r="A550" s="379"/>
      <c r="B550" s="936"/>
      <c r="C550" s="272"/>
      <c r="D550" s="868"/>
      <c r="E550" s="873" t="str">
        <f t="shared" si="233"/>
        <v xml:space="preserve"> </v>
      </c>
      <c r="F550" s="130">
        <f t="shared" si="216"/>
        <v>0</v>
      </c>
      <c r="G550" s="128">
        <f t="shared" si="217"/>
        <v>538</v>
      </c>
      <c r="H550" s="127"/>
      <c r="I550" s="321"/>
      <c r="J550" s="97"/>
      <c r="K550" s="323"/>
      <c r="L550" s="322"/>
      <c r="M550" s="50"/>
      <c r="N550" s="87"/>
      <c r="O550" s="324"/>
      <c r="P550" s="98"/>
      <c r="Q550" s="98"/>
      <c r="R550" s="114"/>
      <c r="S550" s="753"/>
      <c r="T550" s="98"/>
      <c r="U550" s="98"/>
      <c r="V550" s="98"/>
      <c r="W550" s="99"/>
      <c r="X550" s="97"/>
      <c r="Y550" s="87"/>
      <c r="Z550" s="100"/>
      <c r="AA550" s="106">
        <f t="shared" si="221"/>
        <v>538</v>
      </c>
      <c r="AB550" s="549">
        <f t="shared" si="234"/>
        <v>0</v>
      </c>
      <c r="AC550" s="544">
        <f t="shared" si="222"/>
        <v>0</v>
      </c>
      <c r="AD550" s="174">
        <f t="shared" si="218"/>
        <v>0</v>
      </c>
      <c r="AE550" s="8"/>
      <c r="AF550" s="885" t="str">
        <f t="shared" si="223"/>
        <v xml:space="preserve"> </v>
      </c>
      <c r="AG550" s="40">
        <f t="shared" si="224"/>
        <v>0</v>
      </c>
      <c r="AH550" s="40">
        <f t="shared" si="225"/>
        <v>0</v>
      </c>
      <c r="AR550" s="40">
        <f t="shared" si="226"/>
        <v>0</v>
      </c>
      <c r="AS550" s="40">
        <f t="shared" si="227"/>
        <v>0</v>
      </c>
      <c r="AT550" s="40">
        <f t="shared" si="228"/>
        <v>0</v>
      </c>
      <c r="AU550" s="40">
        <f t="shared" si="229"/>
        <v>0</v>
      </c>
      <c r="AX550" s="279">
        <f t="shared" si="230"/>
        <v>0</v>
      </c>
      <c r="AY550" s="279">
        <f t="shared" si="231"/>
        <v>0</v>
      </c>
      <c r="AZ550" s="40">
        <f t="shared" si="219"/>
        <v>0</v>
      </c>
      <c r="BB550" s="40">
        <f t="shared" si="235"/>
        <v>0</v>
      </c>
      <c r="BC550" s="397">
        <f t="shared" si="236"/>
        <v>0</v>
      </c>
      <c r="BD550" s="105">
        <f t="shared" si="232"/>
        <v>0</v>
      </c>
      <c r="BE550" s="105">
        <f t="shared" si="237"/>
        <v>0</v>
      </c>
      <c r="BF550" s="742">
        <f t="shared" si="220"/>
        <v>0</v>
      </c>
      <c r="BG550" s="89"/>
      <c r="BH550" s="9"/>
      <c r="BJ550" s="40">
        <f t="shared" si="238"/>
        <v>0</v>
      </c>
      <c r="BK550" s="40">
        <f t="shared" si="239"/>
        <v>1</v>
      </c>
      <c r="BL550" s="40">
        <f t="shared" si="240"/>
        <v>0</v>
      </c>
      <c r="BM550" s="40">
        <f t="shared" si="241"/>
        <v>0</v>
      </c>
      <c r="BN550" s="40">
        <f t="shared" si="242"/>
        <v>0</v>
      </c>
    </row>
    <row r="551" spans="1:66" x14ac:dyDescent="0.25">
      <c r="A551" s="379"/>
      <c r="B551" s="936"/>
      <c r="C551" s="272"/>
      <c r="D551" s="868"/>
      <c r="E551" s="873" t="str">
        <f t="shared" si="233"/>
        <v xml:space="preserve"> </v>
      </c>
      <c r="F551" s="130">
        <f t="shared" si="216"/>
        <v>0</v>
      </c>
      <c r="G551" s="128">
        <f t="shared" si="217"/>
        <v>539</v>
      </c>
      <c r="H551" s="127"/>
      <c r="I551" s="321"/>
      <c r="J551" s="97"/>
      <c r="K551" s="323"/>
      <c r="L551" s="322"/>
      <c r="M551" s="50"/>
      <c r="N551" s="87"/>
      <c r="O551" s="324"/>
      <c r="P551" s="98"/>
      <c r="Q551" s="98"/>
      <c r="R551" s="114"/>
      <c r="S551" s="753"/>
      <c r="T551" s="98"/>
      <c r="U551" s="98"/>
      <c r="V551" s="98"/>
      <c r="W551" s="99"/>
      <c r="X551" s="97"/>
      <c r="Y551" s="87"/>
      <c r="Z551" s="100"/>
      <c r="AA551" s="106">
        <f t="shared" si="221"/>
        <v>539</v>
      </c>
      <c r="AB551" s="549">
        <f t="shared" si="234"/>
        <v>0</v>
      </c>
      <c r="AC551" s="544">
        <f t="shared" si="222"/>
        <v>0</v>
      </c>
      <c r="AD551" s="174">
        <f t="shared" si="218"/>
        <v>0</v>
      </c>
      <c r="AE551" s="8"/>
      <c r="AF551" s="885" t="str">
        <f t="shared" si="223"/>
        <v xml:space="preserve"> </v>
      </c>
      <c r="AG551" s="40">
        <f t="shared" si="224"/>
        <v>0</v>
      </c>
      <c r="AH551" s="40">
        <f t="shared" si="225"/>
        <v>0</v>
      </c>
      <c r="AR551" s="40">
        <f t="shared" si="226"/>
        <v>0</v>
      </c>
      <c r="AS551" s="40">
        <f t="shared" si="227"/>
        <v>0</v>
      </c>
      <c r="AT551" s="40">
        <f t="shared" si="228"/>
        <v>0</v>
      </c>
      <c r="AU551" s="40">
        <f t="shared" si="229"/>
        <v>0</v>
      </c>
      <c r="AX551" s="279">
        <f t="shared" si="230"/>
        <v>0</v>
      </c>
      <c r="AY551" s="279">
        <f t="shared" si="231"/>
        <v>0</v>
      </c>
      <c r="AZ551" s="40">
        <f t="shared" si="219"/>
        <v>0</v>
      </c>
      <c r="BB551" s="40">
        <f t="shared" si="235"/>
        <v>0</v>
      </c>
      <c r="BC551" s="397">
        <f t="shared" si="236"/>
        <v>0</v>
      </c>
      <c r="BD551" s="105">
        <f t="shared" si="232"/>
        <v>0</v>
      </c>
      <c r="BE551" s="105">
        <f t="shared" si="237"/>
        <v>0</v>
      </c>
      <c r="BF551" s="742">
        <f t="shared" si="220"/>
        <v>0</v>
      </c>
      <c r="BG551" s="89"/>
      <c r="BH551" s="9"/>
      <c r="BJ551" s="40">
        <f t="shared" si="238"/>
        <v>0</v>
      </c>
      <c r="BK551" s="40">
        <f t="shared" si="239"/>
        <v>1</v>
      </c>
      <c r="BL551" s="40">
        <f t="shared" si="240"/>
        <v>0</v>
      </c>
      <c r="BM551" s="40">
        <f t="shared" si="241"/>
        <v>0</v>
      </c>
      <c r="BN551" s="40">
        <f t="shared" si="242"/>
        <v>0</v>
      </c>
    </row>
    <row r="552" spans="1:66" x14ac:dyDescent="0.25">
      <c r="A552" s="379"/>
      <c r="B552" s="936"/>
      <c r="C552" s="272"/>
      <c r="D552" s="868"/>
      <c r="E552" s="873" t="str">
        <f t="shared" si="233"/>
        <v xml:space="preserve"> </v>
      </c>
      <c r="F552" s="130">
        <f t="shared" si="216"/>
        <v>0</v>
      </c>
      <c r="G552" s="128">
        <f t="shared" si="217"/>
        <v>540</v>
      </c>
      <c r="H552" s="127"/>
      <c r="I552" s="321"/>
      <c r="J552" s="97"/>
      <c r="K552" s="323"/>
      <c r="L552" s="322"/>
      <c r="M552" s="50"/>
      <c r="N552" s="87"/>
      <c r="O552" s="324"/>
      <c r="P552" s="98"/>
      <c r="Q552" s="98"/>
      <c r="R552" s="114"/>
      <c r="S552" s="753"/>
      <c r="T552" s="98"/>
      <c r="U552" s="98"/>
      <c r="V552" s="98"/>
      <c r="W552" s="99"/>
      <c r="X552" s="97"/>
      <c r="Y552" s="87"/>
      <c r="Z552" s="100"/>
      <c r="AA552" s="106">
        <f t="shared" si="221"/>
        <v>540</v>
      </c>
      <c r="AB552" s="549">
        <f t="shared" si="234"/>
        <v>0</v>
      </c>
      <c r="AC552" s="544">
        <f t="shared" si="222"/>
        <v>0</v>
      </c>
      <c r="AD552" s="174">
        <f t="shared" si="218"/>
        <v>0</v>
      </c>
      <c r="AE552" s="8"/>
      <c r="AF552" s="885" t="str">
        <f t="shared" si="223"/>
        <v xml:space="preserve"> </v>
      </c>
      <c r="AG552" s="40">
        <f t="shared" si="224"/>
        <v>0</v>
      </c>
      <c r="AH552" s="40">
        <f t="shared" si="225"/>
        <v>0</v>
      </c>
      <c r="AR552" s="40">
        <f t="shared" si="226"/>
        <v>0</v>
      </c>
      <c r="AS552" s="40">
        <f t="shared" si="227"/>
        <v>0</v>
      </c>
      <c r="AT552" s="40">
        <f t="shared" si="228"/>
        <v>0</v>
      </c>
      <c r="AU552" s="40">
        <f t="shared" si="229"/>
        <v>0</v>
      </c>
      <c r="AX552" s="279">
        <f t="shared" si="230"/>
        <v>0</v>
      </c>
      <c r="AY552" s="279">
        <f t="shared" si="231"/>
        <v>0</v>
      </c>
      <c r="AZ552" s="40">
        <f t="shared" si="219"/>
        <v>0</v>
      </c>
      <c r="BB552" s="40">
        <f t="shared" si="235"/>
        <v>0</v>
      </c>
      <c r="BC552" s="397">
        <f t="shared" si="236"/>
        <v>0</v>
      </c>
      <c r="BD552" s="105">
        <f t="shared" si="232"/>
        <v>0</v>
      </c>
      <c r="BE552" s="105">
        <f t="shared" si="237"/>
        <v>0</v>
      </c>
      <c r="BF552" s="742">
        <f t="shared" si="220"/>
        <v>0</v>
      </c>
      <c r="BG552" s="89"/>
      <c r="BH552" s="9"/>
      <c r="BJ552" s="40">
        <f t="shared" si="238"/>
        <v>0</v>
      </c>
      <c r="BK552" s="40">
        <f t="shared" si="239"/>
        <v>1</v>
      </c>
      <c r="BL552" s="40">
        <f t="shared" si="240"/>
        <v>0</v>
      </c>
      <c r="BM552" s="40">
        <f t="shared" si="241"/>
        <v>0</v>
      </c>
      <c r="BN552" s="40">
        <f t="shared" si="242"/>
        <v>0</v>
      </c>
    </row>
    <row r="553" spans="1:66" x14ac:dyDescent="0.25">
      <c r="A553" s="379"/>
      <c r="B553" s="936"/>
      <c r="C553" s="272"/>
      <c r="D553" s="868"/>
      <c r="E553" s="873" t="str">
        <f t="shared" si="233"/>
        <v xml:space="preserve"> </v>
      </c>
      <c r="F553" s="130">
        <f t="shared" si="216"/>
        <v>0</v>
      </c>
      <c r="G553" s="128">
        <f t="shared" si="217"/>
        <v>541</v>
      </c>
      <c r="H553" s="127"/>
      <c r="I553" s="321"/>
      <c r="J553" s="97"/>
      <c r="K553" s="323"/>
      <c r="L553" s="322"/>
      <c r="M553" s="50"/>
      <c r="N553" s="87"/>
      <c r="O553" s="324"/>
      <c r="P553" s="98"/>
      <c r="Q553" s="98"/>
      <c r="R553" s="114"/>
      <c r="S553" s="753"/>
      <c r="T553" s="98"/>
      <c r="U553" s="98"/>
      <c r="V553" s="98"/>
      <c r="W553" s="99"/>
      <c r="X553" s="97"/>
      <c r="Y553" s="87"/>
      <c r="Z553" s="100"/>
      <c r="AA553" s="106">
        <f t="shared" si="221"/>
        <v>541</v>
      </c>
      <c r="AB553" s="549">
        <f t="shared" si="234"/>
        <v>0</v>
      </c>
      <c r="AC553" s="544">
        <f t="shared" si="222"/>
        <v>0</v>
      </c>
      <c r="AD553" s="174">
        <f t="shared" si="218"/>
        <v>0</v>
      </c>
      <c r="AE553" s="8"/>
      <c r="AF553" s="885" t="str">
        <f t="shared" si="223"/>
        <v xml:space="preserve"> </v>
      </c>
      <c r="AG553" s="40">
        <f t="shared" si="224"/>
        <v>0</v>
      </c>
      <c r="AH553" s="40">
        <f t="shared" si="225"/>
        <v>0</v>
      </c>
      <c r="AR553" s="40">
        <f t="shared" si="226"/>
        <v>0</v>
      </c>
      <c r="AS553" s="40">
        <f t="shared" si="227"/>
        <v>0</v>
      </c>
      <c r="AT553" s="40">
        <f t="shared" si="228"/>
        <v>0</v>
      </c>
      <c r="AU553" s="40">
        <f t="shared" si="229"/>
        <v>0</v>
      </c>
      <c r="AX553" s="279">
        <f t="shared" si="230"/>
        <v>0</v>
      </c>
      <c r="AY553" s="279">
        <f t="shared" si="231"/>
        <v>0</v>
      </c>
      <c r="AZ553" s="40">
        <f t="shared" si="219"/>
        <v>0</v>
      </c>
      <c r="BB553" s="40">
        <f t="shared" si="235"/>
        <v>0</v>
      </c>
      <c r="BC553" s="397">
        <f t="shared" si="236"/>
        <v>0</v>
      </c>
      <c r="BD553" s="105">
        <f t="shared" si="232"/>
        <v>0</v>
      </c>
      <c r="BE553" s="105">
        <f t="shared" si="237"/>
        <v>0</v>
      </c>
      <c r="BF553" s="742">
        <f t="shared" si="220"/>
        <v>0</v>
      </c>
      <c r="BG553" s="89"/>
      <c r="BH553" s="9"/>
      <c r="BJ553" s="40">
        <f t="shared" si="238"/>
        <v>0</v>
      </c>
      <c r="BK553" s="40">
        <f t="shared" si="239"/>
        <v>1</v>
      </c>
      <c r="BL553" s="40">
        <f t="shared" si="240"/>
        <v>0</v>
      </c>
      <c r="BM553" s="40">
        <f t="shared" si="241"/>
        <v>0</v>
      </c>
      <c r="BN553" s="40">
        <f t="shared" si="242"/>
        <v>0</v>
      </c>
    </row>
    <row r="554" spans="1:66" x14ac:dyDescent="0.25">
      <c r="A554" s="379"/>
      <c r="B554" s="936"/>
      <c r="C554" s="272"/>
      <c r="D554" s="868"/>
      <c r="E554" s="873" t="str">
        <f t="shared" si="233"/>
        <v xml:space="preserve"> </v>
      </c>
      <c r="F554" s="130">
        <f t="shared" si="216"/>
        <v>0</v>
      </c>
      <c r="G554" s="128">
        <f t="shared" si="217"/>
        <v>542</v>
      </c>
      <c r="H554" s="127"/>
      <c r="I554" s="321"/>
      <c r="J554" s="97"/>
      <c r="K554" s="323"/>
      <c r="L554" s="322"/>
      <c r="M554" s="50"/>
      <c r="N554" s="87"/>
      <c r="O554" s="324"/>
      <c r="P554" s="98"/>
      <c r="Q554" s="98"/>
      <c r="R554" s="114"/>
      <c r="S554" s="753"/>
      <c r="T554" s="98"/>
      <c r="U554" s="98"/>
      <c r="V554" s="98"/>
      <c r="W554" s="99"/>
      <c r="X554" s="97"/>
      <c r="Y554" s="87"/>
      <c r="Z554" s="100"/>
      <c r="AA554" s="106">
        <f t="shared" si="221"/>
        <v>542</v>
      </c>
      <c r="AB554" s="549">
        <f t="shared" si="234"/>
        <v>0</v>
      </c>
      <c r="AC554" s="544">
        <f t="shared" si="222"/>
        <v>0</v>
      </c>
      <c r="AD554" s="174">
        <f t="shared" si="218"/>
        <v>0</v>
      </c>
      <c r="AE554" s="8"/>
      <c r="AF554" s="885" t="str">
        <f t="shared" si="223"/>
        <v xml:space="preserve"> </v>
      </c>
      <c r="AG554" s="40">
        <f t="shared" si="224"/>
        <v>0</v>
      </c>
      <c r="AH554" s="40">
        <f t="shared" si="225"/>
        <v>0</v>
      </c>
      <c r="AR554" s="40">
        <f t="shared" si="226"/>
        <v>0</v>
      </c>
      <c r="AS554" s="40">
        <f t="shared" si="227"/>
        <v>0</v>
      </c>
      <c r="AT554" s="40">
        <f t="shared" si="228"/>
        <v>0</v>
      </c>
      <c r="AU554" s="40">
        <f t="shared" si="229"/>
        <v>0</v>
      </c>
      <c r="AX554" s="279">
        <f t="shared" si="230"/>
        <v>0</v>
      </c>
      <c r="AY554" s="279">
        <f t="shared" si="231"/>
        <v>0</v>
      </c>
      <c r="AZ554" s="40">
        <f t="shared" si="219"/>
        <v>0</v>
      </c>
      <c r="BB554" s="40">
        <f t="shared" si="235"/>
        <v>0</v>
      </c>
      <c r="BC554" s="397">
        <f t="shared" si="236"/>
        <v>0</v>
      </c>
      <c r="BD554" s="105">
        <f t="shared" si="232"/>
        <v>0</v>
      </c>
      <c r="BE554" s="105">
        <f t="shared" si="237"/>
        <v>0</v>
      </c>
      <c r="BF554" s="742">
        <f t="shared" si="220"/>
        <v>0</v>
      </c>
      <c r="BG554" s="89"/>
      <c r="BH554" s="9"/>
      <c r="BJ554" s="40">
        <f t="shared" si="238"/>
        <v>0</v>
      </c>
      <c r="BK554" s="40">
        <f t="shared" si="239"/>
        <v>1</v>
      </c>
      <c r="BL554" s="40">
        <f t="shared" si="240"/>
        <v>0</v>
      </c>
      <c r="BM554" s="40">
        <f t="shared" si="241"/>
        <v>0</v>
      </c>
      <c r="BN554" s="40">
        <f t="shared" si="242"/>
        <v>0</v>
      </c>
    </row>
    <row r="555" spans="1:66" x14ac:dyDescent="0.25">
      <c r="A555" s="379"/>
      <c r="B555" s="936"/>
      <c r="C555" s="272"/>
      <c r="D555" s="868"/>
      <c r="E555" s="873" t="str">
        <f t="shared" si="233"/>
        <v xml:space="preserve"> </v>
      </c>
      <c r="F555" s="130">
        <f t="shared" si="216"/>
        <v>0</v>
      </c>
      <c r="G555" s="128">
        <f t="shared" si="217"/>
        <v>543</v>
      </c>
      <c r="H555" s="127"/>
      <c r="I555" s="321"/>
      <c r="J555" s="97"/>
      <c r="K555" s="323"/>
      <c r="L555" s="322"/>
      <c r="M555" s="50"/>
      <c r="N555" s="87"/>
      <c r="O555" s="324"/>
      <c r="P555" s="98"/>
      <c r="Q555" s="98"/>
      <c r="R555" s="114"/>
      <c r="S555" s="753"/>
      <c r="T555" s="98"/>
      <c r="U555" s="98"/>
      <c r="V555" s="98"/>
      <c r="W555" s="99"/>
      <c r="X555" s="97"/>
      <c r="Y555" s="87"/>
      <c r="Z555" s="100"/>
      <c r="AA555" s="106">
        <f t="shared" si="221"/>
        <v>543</v>
      </c>
      <c r="AB555" s="549">
        <f t="shared" si="234"/>
        <v>0</v>
      </c>
      <c r="AC555" s="544">
        <f t="shared" si="222"/>
        <v>0</v>
      </c>
      <c r="AD555" s="174">
        <f t="shared" si="218"/>
        <v>0</v>
      </c>
      <c r="AE555" s="8"/>
      <c r="AF555" s="885" t="str">
        <f t="shared" si="223"/>
        <v xml:space="preserve"> </v>
      </c>
      <c r="AG555" s="40">
        <f t="shared" si="224"/>
        <v>0</v>
      </c>
      <c r="AH555" s="40">
        <f t="shared" si="225"/>
        <v>0</v>
      </c>
      <c r="AR555" s="40">
        <f t="shared" si="226"/>
        <v>0</v>
      </c>
      <c r="AS555" s="40">
        <f t="shared" si="227"/>
        <v>0</v>
      </c>
      <c r="AT555" s="40">
        <f t="shared" si="228"/>
        <v>0</v>
      </c>
      <c r="AU555" s="40">
        <f t="shared" si="229"/>
        <v>0</v>
      </c>
      <c r="AX555" s="279">
        <f t="shared" si="230"/>
        <v>0</v>
      </c>
      <c r="AY555" s="279">
        <f t="shared" si="231"/>
        <v>0</v>
      </c>
      <c r="AZ555" s="40">
        <f t="shared" si="219"/>
        <v>0</v>
      </c>
      <c r="BB555" s="40">
        <f t="shared" si="235"/>
        <v>0</v>
      </c>
      <c r="BC555" s="397">
        <f t="shared" si="236"/>
        <v>0</v>
      </c>
      <c r="BD555" s="105">
        <f t="shared" si="232"/>
        <v>0</v>
      </c>
      <c r="BE555" s="105">
        <f t="shared" si="237"/>
        <v>0</v>
      </c>
      <c r="BF555" s="742">
        <f t="shared" si="220"/>
        <v>0</v>
      </c>
      <c r="BG555" s="89"/>
      <c r="BH555" s="9"/>
      <c r="BJ555" s="40">
        <f t="shared" si="238"/>
        <v>0</v>
      </c>
      <c r="BK555" s="40">
        <f t="shared" si="239"/>
        <v>1</v>
      </c>
      <c r="BL555" s="40">
        <f t="shared" si="240"/>
        <v>0</v>
      </c>
      <c r="BM555" s="40">
        <f t="shared" si="241"/>
        <v>0</v>
      </c>
      <c r="BN555" s="40">
        <f t="shared" si="242"/>
        <v>0</v>
      </c>
    </row>
    <row r="556" spans="1:66" x14ac:dyDescent="0.25">
      <c r="A556" s="379"/>
      <c r="B556" s="936"/>
      <c r="C556" s="272"/>
      <c r="D556" s="868"/>
      <c r="E556" s="873" t="str">
        <f t="shared" si="233"/>
        <v xml:space="preserve"> </v>
      </c>
      <c r="F556" s="130">
        <f t="shared" si="216"/>
        <v>0</v>
      </c>
      <c r="G556" s="128">
        <f t="shared" si="217"/>
        <v>544</v>
      </c>
      <c r="H556" s="127"/>
      <c r="I556" s="321"/>
      <c r="J556" s="97"/>
      <c r="K556" s="323"/>
      <c r="L556" s="322"/>
      <c r="M556" s="50"/>
      <c r="N556" s="87"/>
      <c r="O556" s="324"/>
      <c r="P556" s="98"/>
      <c r="Q556" s="98"/>
      <c r="R556" s="114"/>
      <c r="S556" s="753"/>
      <c r="T556" s="98"/>
      <c r="U556" s="98"/>
      <c r="V556" s="98"/>
      <c r="W556" s="99"/>
      <c r="X556" s="97"/>
      <c r="Y556" s="87"/>
      <c r="Z556" s="100"/>
      <c r="AA556" s="106">
        <f t="shared" si="221"/>
        <v>544</v>
      </c>
      <c r="AB556" s="549">
        <f t="shared" si="234"/>
        <v>0</v>
      </c>
      <c r="AC556" s="544">
        <f t="shared" si="222"/>
        <v>0</v>
      </c>
      <c r="AD556" s="174">
        <f t="shared" si="218"/>
        <v>0</v>
      </c>
      <c r="AE556" s="8"/>
      <c r="AF556" s="885" t="str">
        <f t="shared" si="223"/>
        <v xml:space="preserve"> </v>
      </c>
      <c r="AG556" s="40">
        <f t="shared" si="224"/>
        <v>0</v>
      </c>
      <c r="AH556" s="40">
        <f t="shared" si="225"/>
        <v>0</v>
      </c>
      <c r="AR556" s="40">
        <f t="shared" si="226"/>
        <v>0</v>
      </c>
      <c r="AS556" s="40">
        <f t="shared" si="227"/>
        <v>0</v>
      </c>
      <c r="AT556" s="40">
        <f t="shared" si="228"/>
        <v>0</v>
      </c>
      <c r="AU556" s="40">
        <f t="shared" si="229"/>
        <v>0</v>
      </c>
      <c r="AX556" s="279">
        <f t="shared" si="230"/>
        <v>0</v>
      </c>
      <c r="AY556" s="279">
        <f t="shared" si="231"/>
        <v>0</v>
      </c>
      <c r="AZ556" s="40">
        <f t="shared" si="219"/>
        <v>0</v>
      </c>
      <c r="BB556" s="40">
        <f t="shared" si="235"/>
        <v>0</v>
      </c>
      <c r="BC556" s="397">
        <f t="shared" si="236"/>
        <v>0</v>
      </c>
      <c r="BD556" s="105">
        <f t="shared" si="232"/>
        <v>0</v>
      </c>
      <c r="BE556" s="105">
        <f t="shared" si="237"/>
        <v>0</v>
      </c>
      <c r="BF556" s="742">
        <f t="shared" si="220"/>
        <v>0</v>
      </c>
      <c r="BG556" s="89"/>
      <c r="BH556" s="9"/>
      <c r="BJ556" s="40">
        <f t="shared" si="238"/>
        <v>0</v>
      </c>
      <c r="BK556" s="40">
        <f t="shared" si="239"/>
        <v>1</v>
      </c>
      <c r="BL556" s="40">
        <f t="shared" si="240"/>
        <v>0</v>
      </c>
      <c r="BM556" s="40">
        <f t="shared" si="241"/>
        <v>0</v>
      </c>
      <c r="BN556" s="40">
        <f t="shared" si="242"/>
        <v>0</v>
      </c>
    </row>
    <row r="557" spans="1:66" x14ac:dyDescent="0.25">
      <c r="A557" s="379"/>
      <c r="B557" s="936"/>
      <c r="C557" s="272"/>
      <c r="D557" s="868"/>
      <c r="E557" s="873" t="str">
        <f t="shared" si="233"/>
        <v xml:space="preserve"> </v>
      </c>
      <c r="F557" s="130">
        <f t="shared" si="216"/>
        <v>0</v>
      </c>
      <c r="G557" s="128">
        <f t="shared" si="217"/>
        <v>545</v>
      </c>
      <c r="H557" s="127"/>
      <c r="I557" s="321"/>
      <c r="J557" s="97"/>
      <c r="K557" s="323"/>
      <c r="L557" s="322"/>
      <c r="M557" s="50"/>
      <c r="N557" s="87"/>
      <c r="O557" s="324"/>
      <c r="P557" s="98"/>
      <c r="Q557" s="98"/>
      <c r="R557" s="114"/>
      <c r="S557" s="753"/>
      <c r="T557" s="98"/>
      <c r="U557" s="98"/>
      <c r="V557" s="98"/>
      <c r="W557" s="99"/>
      <c r="X557" s="97"/>
      <c r="Y557" s="87"/>
      <c r="Z557" s="100"/>
      <c r="AA557" s="106">
        <f t="shared" si="221"/>
        <v>545</v>
      </c>
      <c r="AB557" s="549">
        <f t="shared" si="234"/>
        <v>0</v>
      </c>
      <c r="AC557" s="544">
        <f t="shared" si="222"/>
        <v>0</v>
      </c>
      <c r="AD557" s="174">
        <f t="shared" si="218"/>
        <v>0</v>
      </c>
      <c r="AE557" s="8"/>
      <c r="AF557" s="885" t="str">
        <f t="shared" si="223"/>
        <v xml:space="preserve"> </v>
      </c>
      <c r="AG557" s="40">
        <f t="shared" si="224"/>
        <v>0</v>
      </c>
      <c r="AH557" s="40">
        <f t="shared" si="225"/>
        <v>0</v>
      </c>
      <c r="AR557" s="40">
        <f t="shared" si="226"/>
        <v>0</v>
      </c>
      <c r="AS557" s="40">
        <f t="shared" si="227"/>
        <v>0</v>
      </c>
      <c r="AT557" s="40">
        <f t="shared" si="228"/>
        <v>0</v>
      </c>
      <c r="AU557" s="40">
        <f t="shared" si="229"/>
        <v>0</v>
      </c>
      <c r="AX557" s="279">
        <f t="shared" si="230"/>
        <v>0</v>
      </c>
      <c r="AY557" s="279">
        <f t="shared" si="231"/>
        <v>0</v>
      </c>
      <c r="AZ557" s="40">
        <f t="shared" si="219"/>
        <v>0</v>
      </c>
      <c r="BB557" s="40">
        <f t="shared" si="235"/>
        <v>0</v>
      </c>
      <c r="BC557" s="397">
        <f t="shared" si="236"/>
        <v>0</v>
      </c>
      <c r="BD557" s="105">
        <f t="shared" si="232"/>
        <v>0</v>
      </c>
      <c r="BE557" s="105">
        <f t="shared" si="237"/>
        <v>0</v>
      </c>
      <c r="BF557" s="742">
        <f t="shared" si="220"/>
        <v>0</v>
      </c>
      <c r="BG557" s="89"/>
      <c r="BH557" s="9"/>
      <c r="BJ557" s="40">
        <f t="shared" si="238"/>
        <v>0</v>
      </c>
      <c r="BK557" s="40">
        <f t="shared" si="239"/>
        <v>1</v>
      </c>
      <c r="BL557" s="40">
        <f t="shared" si="240"/>
        <v>0</v>
      </c>
      <c r="BM557" s="40">
        <f t="shared" si="241"/>
        <v>0</v>
      </c>
      <c r="BN557" s="40">
        <f t="shared" si="242"/>
        <v>0</v>
      </c>
    </row>
    <row r="558" spans="1:66" x14ac:dyDescent="0.25">
      <c r="A558" s="379"/>
      <c r="B558" s="936"/>
      <c r="C558" s="272"/>
      <c r="D558" s="868"/>
      <c r="E558" s="873" t="str">
        <f t="shared" si="233"/>
        <v xml:space="preserve"> </v>
      </c>
      <c r="F558" s="130">
        <f t="shared" si="216"/>
        <v>0</v>
      </c>
      <c r="G558" s="128">
        <f t="shared" si="217"/>
        <v>546</v>
      </c>
      <c r="H558" s="127"/>
      <c r="I558" s="321"/>
      <c r="J558" s="97"/>
      <c r="K558" s="323"/>
      <c r="L558" s="322"/>
      <c r="M558" s="50"/>
      <c r="N558" s="87"/>
      <c r="O558" s="324"/>
      <c r="P558" s="98"/>
      <c r="Q558" s="98"/>
      <c r="R558" s="114"/>
      <c r="S558" s="753"/>
      <c r="T558" s="98"/>
      <c r="U558" s="98"/>
      <c r="V558" s="98"/>
      <c r="W558" s="99"/>
      <c r="X558" s="97"/>
      <c r="Y558" s="87"/>
      <c r="Z558" s="100"/>
      <c r="AA558" s="106">
        <f t="shared" si="221"/>
        <v>546</v>
      </c>
      <c r="AB558" s="549">
        <f t="shared" si="234"/>
        <v>0</v>
      </c>
      <c r="AC558" s="544">
        <f t="shared" si="222"/>
        <v>0</v>
      </c>
      <c r="AD558" s="174">
        <f t="shared" si="218"/>
        <v>0</v>
      </c>
      <c r="AE558" s="8"/>
      <c r="AF558" s="885" t="str">
        <f t="shared" si="223"/>
        <v xml:space="preserve"> </v>
      </c>
      <c r="AG558" s="40">
        <f t="shared" si="224"/>
        <v>0</v>
      </c>
      <c r="AH558" s="40">
        <f t="shared" si="225"/>
        <v>0</v>
      </c>
      <c r="AR558" s="40">
        <f t="shared" si="226"/>
        <v>0</v>
      </c>
      <c r="AS558" s="40">
        <f t="shared" si="227"/>
        <v>0</v>
      </c>
      <c r="AT558" s="40">
        <f t="shared" si="228"/>
        <v>0</v>
      </c>
      <c r="AU558" s="40">
        <f t="shared" si="229"/>
        <v>0</v>
      </c>
      <c r="AX558" s="279">
        <f t="shared" si="230"/>
        <v>0</v>
      </c>
      <c r="AY558" s="279">
        <f t="shared" si="231"/>
        <v>0</v>
      </c>
      <c r="AZ558" s="40">
        <f t="shared" si="219"/>
        <v>0</v>
      </c>
      <c r="BB558" s="40">
        <f t="shared" si="235"/>
        <v>0</v>
      </c>
      <c r="BC558" s="397">
        <f t="shared" si="236"/>
        <v>0</v>
      </c>
      <c r="BD558" s="105">
        <f t="shared" si="232"/>
        <v>0</v>
      </c>
      <c r="BE558" s="105">
        <f t="shared" si="237"/>
        <v>0</v>
      </c>
      <c r="BF558" s="742">
        <f t="shared" si="220"/>
        <v>0</v>
      </c>
      <c r="BG558" s="89"/>
      <c r="BH558" s="9"/>
      <c r="BJ558" s="40">
        <f t="shared" si="238"/>
        <v>0</v>
      </c>
      <c r="BK558" s="40">
        <f t="shared" si="239"/>
        <v>1</v>
      </c>
      <c r="BL558" s="40">
        <f t="shared" si="240"/>
        <v>0</v>
      </c>
      <c r="BM558" s="40">
        <f t="shared" si="241"/>
        <v>0</v>
      </c>
      <c r="BN558" s="40">
        <f t="shared" si="242"/>
        <v>0</v>
      </c>
    </row>
    <row r="559" spans="1:66" x14ac:dyDescent="0.25">
      <c r="A559" s="379"/>
      <c r="B559" s="936"/>
      <c r="C559" s="272"/>
      <c r="D559" s="868"/>
      <c r="E559" s="873" t="str">
        <f t="shared" si="233"/>
        <v xml:space="preserve"> </v>
      </c>
      <c r="F559" s="130">
        <f t="shared" si="216"/>
        <v>0</v>
      </c>
      <c r="G559" s="128">
        <f t="shared" si="217"/>
        <v>547</v>
      </c>
      <c r="H559" s="127"/>
      <c r="I559" s="321"/>
      <c r="J559" s="97"/>
      <c r="K559" s="323"/>
      <c r="L559" s="322"/>
      <c r="M559" s="50"/>
      <c r="N559" s="87"/>
      <c r="O559" s="324"/>
      <c r="P559" s="98"/>
      <c r="Q559" s="98"/>
      <c r="R559" s="114"/>
      <c r="S559" s="753"/>
      <c r="T559" s="98"/>
      <c r="U559" s="98"/>
      <c r="V559" s="98"/>
      <c r="W559" s="99"/>
      <c r="X559" s="97"/>
      <c r="Y559" s="87"/>
      <c r="Z559" s="100"/>
      <c r="AA559" s="106">
        <f t="shared" si="221"/>
        <v>547</v>
      </c>
      <c r="AB559" s="549">
        <f t="shared" si="234"/>
        <v>0</v>
      </c>
      <c r="AC559" s="544">
        <f t="shared" si="222"/>
        <v>0</v>
      </c>
      <c r="AD559" s="174">
        <f t="shared" si="218"/>
        <v>0</v>
      </c>
      <c r="AE559" s="8"/>
      <c r="AF559" s="885" t="str">
        <f t="shared" si="223"/>
        <v xml:space="preserve"> </v>
      </c>
      <c r="AG559" s="40">
        <f t="shared" si="224"/>
        <v>0</v>
      </c>
      <c r="AH559" s="40">
        <f t="shared" si="225"/>
        <v>0</v>
      </c>
      <c r="AR559" s="40">
        <f t="shared" si="226"/>
        <v>0</v>
      </c>
      <c r="AS559" s="40">
        <f t="shared" si="227"/>
        <v>0</v>
      </c>
      <c r="AT559" s="40">
        <f t="shared" si="228"/>
        <v>0</v>
      </c>
      <c r="AU559" s="40">
        <f t="shared" si="229"/>
        <v>0</v>
      </c>
      <c r="AX559" s="279">
        <f t="shared" si="230"/>
        <v>0</v>
      </c>
      <c r="AY559" s="279">
        <f t="shared" si="231"/>
        <v>0</v>
      </c>
      <c r="AZ559" s="40">
        <f t="shared" si="219"/>
        <v>0</v>
      </c>
      <c r="BB559" s="40">
        <f t="shared" si="235"/>
        <v>0</v>
      </c>
      <c r="BC559" s="397">
        <f t="shared" si="236"/>
        <v>0</v>
      </c>
      <c r="BD559" s="105">
        <f t="shared" si="232"/>
        <v>0</v>
      </c>
      <c r="BE559" s="105">
        <f t="shared" si="237"/>
        <v>0</v>
      </c>
      <c r="BF559" s="742">
        <f t="shared" si="220"/>
        <v>0</v>
      </c>
      <c r="BG559" s="89"/>
      <c r="BH559" s="9"/>
      <c r="BJ559" s="40">
        <f t="shared" si="238"/>
        <v>0</v>
      </c>
      <c r="BK559" s="40">
        <f t="shared" si="239"/>
        <v>1</v>
      </c>
      <c r="BL559" s="40">
        <f t="shared" si="240"/>
        <v>0</v>
      </c>
      <c r="BM559" s="40">
        <f t="shared" si="241"/>
        <v>0</v>
      </c>
      <c r="BN559" s="40">
        <f t="shared" si="242"/>
        <v>0</v>
      </c>
    </row>
    <row r="560" spans="1:66" x14ac:dyDescent="0.25">
      <c r="A560" s="379"/>
      <c r="B560" s="936"/>
      <c r="C560" s="272"/>
      <c r="D560" s="868"/>
      <c r="E560" s="873" t="str">
        <f t="shared" si="233"/>
        <v xml:space="preserve"> </v>
      </c>
      <c r="F560" s="130">
        <f t="shared" si="216"/>
        <v>0</v>
      </c>
      <c r="G560" s="128">
        <f t="shared" si="217"/>
        <v>548</v>
      </c>
      <c r="H560" s="127"/>
      <c r="I560" s="321"/>
      <c r="J560" s="97"/>
      <c r="K560" s="323"/>
      <c r="L560" s="322"/>
      <c r="M560" s="50"/>
      <c r="N560" s="87"/>
      <c r="O560" s="324"/>
      <c r="P560" s="98"/>
      <c r="Q560" s="98"/>
      <c r="R560" s="114"/>
      <c r="S560" s="753"/>
      <c r="T560" s="98"/>
      <c r="U560" s="98"/>
      <c r="V560" s="98"/>
      <c r="W560" s="99"/>
      <c r="X560" s="97"/>
      <c r="Y560" s="87"/>
      <c r="Z560" s="100"/>
      <c r="AA560" s="106">
        <f t="shared" si="221"/>
        <v>548</v>
      </c>
      <c r="AB560" s="549">
        <f t="shared" si="234"/>
        <v>0</v>
      </c>
      <c r="AC560" s="544">
        <f t="shared" si="222"/>
        <v>0</v>
      </c>
      <c r="AD560" s="174">
        <f t="shared" si="218"/>
        <v>0</v>
      </c>
      <c r="AE560" s="8"/>
      <c r="AF560" s="885" t="str">
        <f t="shared" si="223"/>
        <v xml:space="preserve"> </v>
      </c>
      <c r="AG560" s="40">
        <f t="shared" si="224"/>
        <v>0</v>
      </c>
      <c r="AH560" s="40">
        <f t="shared" si="225"/>
        <v>0</v>
      </c>
      <c r="AR560" s="40">
        <f t="shared" si="226"/>
        <v>0</v>
      </c>
      <c r="AS560" s="40">
        <f t="shared" si="227"/>
        <v>0</v>
      </c>
      <c r="AT560" s="40">
        <f t="shared" si="228"/>
        <v>0</v>
      </c>
      <c r="AU560" s="40">
        <f t="shared" si="229"/>
        <v>0</v>
      </c>
      <c r="AX560" s="279">
        <f t="shared" si="230"/>
        <v>0</v>
      </c>
      <c r="AY560" s="279">
        <f t="shared" si="231"/>
        <v>0</v>
      </c>
      <c r="AZ560" s="40">
        <f t="shared" si="219"/>
        <v>0</v>
      </c>
      <c r="BB560" s="40">
        <f t="shared" si="235"/>
        <v>0</v>
      </c>
      <c r="BC560" s="397">
        <f t="shared" si="236"/>
        <v>0</v>
      </c>
      <c r="BD560" s="105">
        <f t="shared" si="232"/>
        <v>0</v>
      </c>
      <c r="BE560" s="105">
        <f t="shared" si="237"/>
        <v>0</v>
      </c>
      <c r="BF560" s="742">
        <f t="shared" si="220"/>
        <v>0</v>
      </c>
      <c r="BG560" s="89"/>
      <c r="BH560" s="9"/>
      <c r="BJ560" s="40">
        <f t="shared" si="238"/>
        <v>0</v>
      </c>
      <c r="BK560" s="40">
        <f t="shared" si="239"/>
        <v>1</v>
      </c>
      <c r="BL560" s="40">
        <f t="shared" si="240"/>
        <v>0</v>
      </c>
      <c r="BM560" s="40">
        <f t="shared" si="241"/>
        <v>0</v>
      </c>
      <c r="BN560" s="40">
        <f t="shared" si="242"/>
        <v>0</v>
      </c>
    </row>
    <row r="561" spans="1:66" x14ac:dyDescent="0.25">
      <c r="A561" s="379"/>
      <c r="B561" s="936"/>
      <c r="C561" s="272"/>
      <c r="D561" s="868"/>
      <c r="E561" s="873" t="str">
        <f t="shared" si="233"/>
        <v xml:space="preserve"> </v>
      </c>
      <c r="F561" s="130">
        <f t="shared" si="216"/>
        <v>0</v>
      </c>
      <c r="G561" s="128">
        <f t="shared" si="217"/>
        <v>549</v>
      </c>
      <c r="H561" s="127"/>
      <c r="I561" s="321"/>
      <c r="J561" s="97"/>
      <c r="K561" s="323"/>
      <c r="L561" s="322"/>
      <c r="M561" s="50"/>
      <c r="N561" s="87"/>
      <c r="O561" s="324"/>
      <c r="P561" s="98"/>
      <c r="Q561" s="98"/>
      <c r="R561" s="114"/>
      <c r="S561" s="753"/>
      <c r="T561" s="98"/>
      <c r="U561" s="98"/>
      <c r="V561" s="98"/>
      <c r="W561" s="99"/>
      <c r="X561" s="97"/>
      <c r="Y561" s="87"/>
      <c r="Z561" s="100"/>
      <c r="AA561" s="106">
        <f t="shared" si="221"/>
        <v>549</v>
      </c>
      <c r="AB561" s="549">
        <f t="shared" si="234"/>
        <v>0</v>
      </c>
      <c r="AC561" s="544">
        <f t="shared" si="222"/>
        <v>0</v>
      </c>
      <c r="AD561" s="174">
        <f t="shared" si="218"/>
        <v>0</v>
      </c>
      <c r="AE561" s="8"/>
      <c r="AF561" s="885" t="str">
        <f t="shared" si="223"/>
        <v xml:space="preserve"> </v>
      </c>
      <c r="AG561" s="40">
        <f t="shared" si="224"/>
        <v>0</v>
      </c>
      <c r="AH561" s="40">
        <f t="shared" si="225"/>
        <v>0</v>
      </c>
      <c r="AR561" s="40">
        <f t="shared" si="226"/>
        <v>0</v>
      </c>
      <c r="AS561" s="40">
        <f t="shared" si="227"/>
        <v>0</v>
      </c>
      <c r="AT561" s="40">
        <f t="shared" si="228"/>
        <v>0</v>
      </c>
      <c r="AU561" s="40">
        <f t="shared" si="229"/>
        <v>0</v>
      </c>
      <c r="AX561" s="279">
        <f t="shared" si="230"/>
        <v>0</v>
      </c>
      <c r="AY561" s="279">
        <f t="shared" si="231"/>
        <v>0</v>
      </c>
      <c r="AZ561" s="40">
        <f t="shared" si="219"/>
        <v>0</v>
      </c>
      <c r="BB561" s="40">
        <f t="shared" si="235"/>
        <v>0</v>
      </c>
      <c r="BC561" s="397">
        <f t="shared" si="236"/>
        <v>0</v>
      </c>
      <c r="BD561" s="105">
        <f t="shared" si="232"/>
        <v>0</v>
      </c>
      <c r="BE561" s="105">
        <f t="shared" si="237"/>
        <v>0</v>
      </c>
      <c r="BF561" s="742">
        <f t="shared" si="220"/>
        <v>0</v>
      </c>
      <c r="BG561" s="89"/>
      <c r="BH561" s="9"/>
      <c r="BJ561" s="40">
        <f t="shared" si="238"/>
        <v>0</v>
      </c>
      <c r="BK561" s="40">
        <f t="shared" si="239"/>
        <v>1</v>
      </c>
      <c r="BL561" s="40">
        <f t="shared" si="240"/>
        <v>0</v>
      </c>
      <c r="BM561" s="40">
        <f t="shared" si="241"/>
        <v>0</v>
      </c>
      <c r="BN561" s="40">
        <f t="shared" si="242"/>
        <v>0</v>
      </c>
    </row>
    <row r="562" spans="1:66" x14ac:dyDescent="0.25">
      <c r="A562" s="379"/>
      <c r="B562" s="936"/>
      <c r="C562" s="272"/>
      <c r="D562" s="868"/>
      <c r="E562" s="873" t="str">
        <f t="shared" si="233"/>
        <v xml:space="preserve"> </v>
      </c>
      <c r="F562" s="130">
        <f t="shared" si="216"/>
        <v>0</v>
      </c>
      <c r="G562" s="128">
        <f t="shared" si="217"/>
        <v>550</v>
      </c>
      <c r="H562" s="127"/>
      <c r="I562" s="321"/>
      <c r="J562" s="97"/>
      <c r="K562" s="323"/>
      <c r="L562" s="322"/>
      <c r="M562" s="50"/>
      <c r="N562" s="87"/>
      <c r="O562" s="324"/>
      <c r="P562" s="98"/>
      <c r="Q562" s="98"/>
      <c r="R562" s="114"/>
      <c r="S562" s="753"/>
      <c r="T562" s="98"/>
      <c r="U562" s="98"/>
      <c r="V562" s="98"/>
      <c r="W562" s="99"/>
      <c r="X562" s="97"/>
      <c r="Y562" s="87"/>
      <c r="Z562" s="100"/>
      <c r="AA562" s="106">
        <f t="shared" si="221"/>
        <v>550</v>
      </c>
      <c r="AB562" s="549">
        <f t="shared" si="234"/>
        <v>0</v>
      </c>
      <c r="AC562" s="544">
        <f t="shared" si="222"/>
        <v>0</v>
      </c>
      <c r="AD562" s="174">
        <f t="shared" si="218"/>
        <v>0</v>
      </c>
      <c r="AE562" s="8"/>
      <c r="AF562" s="885" t="str">
        <f t="shared" si="223"/>
        <v xml:space="preserve"> </v>
      </c>
      <c r="AG562" s="40">
        <f t="shared" si="224"/>
        <v>0</v>
      </c>
      <c r="AH562" s="40">
        <f t="shared" si="225"/>
        <v>0</v>
      </c>
      <c r="AR562" s="40">
        <f t="shared" si="226"/>
        <v>0</v>
      </c>
      <c r="AS562" s="40">
        <f t="shared" si="227"/>
        <v>0</v>
      </c>
      <c r="AT562" s="40">
        <f t="shared" si="228"/>
        <v>0</v>
      </c>
      <c r="AU562" s="40">
        <f t="shared" si="229"/>
        <v>0</v>
      </c>
      <c r="AX562" s="279">
        <f t="shared" si="230"/>
        <v>0</v>
      </c>
      <c r="AY562" s="279">
        <f t="shared" si="231"/>
        <v>0</v>
      </c>
      <c r="AZ562" s="40">
        <f t="shared" si="219"/>
        <v>0</v>
      </c>
      <c r="BB562" s="40">
        <f t="shared" si="235"/>
        <v>0</v>
      </c>
      <c r="BC562" s="397">
        <f t="shared" si="236"/>
        <v>0</v>
      </c>
      <c r="BD562" s="105">
        <f t="shared" si="232"/>
        <v>0</v>
      </c>
      <c r="BE562" s="105">
        <f t="shared" si="237"/>
        <v>0</v>
      </c>
      <c r="BF562" s="742">
        <f t="shared" si="220"/>
        <v>0</v>
      </c>
      <c r="BG562" s="89"/>
      <c r="BH562" s="9"/>
      <c r="BJ562" s="40">
        <f t="shared" si="238"/>
        <v>0</v>
      </c>
      <c r="BK562" s="40">
        <f t="shared" si="239"/>
        <v>1</v>
      </c>
      <c r="BL562" s="40">
        <f t="shared" si="240"/>
        <v>0</v>
      </c>
      <c r="BM562" s="40">
        <f t="shared" si="241"/>
        <v>0</v>
      </c>
      <c r="BN562" s="40">
        <f t="shared" si="242"/>
        <v>0</v>
      </c>
    </row>
    <row r="563" spans="1:66" x14ac:dyDescent="0.25">
      <c r="A563" s="379"/>
      <c r="B563" s="936"/>
      <c r="C563" s="272"/>
      <c r="D563" s="868"/>
      <c r="E563" s="873" t="str">
        <f t="shared" si="233"/>
        <v xml:space="preserve"> </v>
      </c>
      <c r="F563" s="130">
        <f t="shared" si="216"/>
        <v>0</v>
      </c>
      <c r="G563" s="128">
        <f t="shared" si="217"/>
        <v>551</v>
      </c>
      <c r="H563" s="127"/>
      <c r="I563" s="321"/>
      <c r="J563" s="97"/>
      <c r="K563" s="323"/>
      <c r="L563" s="322"/>
      <c r="M563" s="50"/>
      <c r="N563" s="87"/>
      <c r="O563" s="324"/>
      <c r="P563" s="98"/>
      <c r="Q563" s="98"/>
      <c r="R563" s="114"/>
      <c r="S563" s="753"/>
      <c r="T563" s="98"/>
      <c r="U563" s="98"/>
      <c r="V563" s="98"/>
      <c r="W563" s="99"/>
      <c r="X563" s="97"/>
      <c r="Y563" s="87"/>
      <c r="Z563" s="100"/>
      <c r="AA563" s="106">
        <f t="shared" si="221"/>
        <v>551</v>
      </c>
      <c r="AB563" s="549">
        <f t="shared" si="234"/>
        <v>0</v>
      </c>
      <c r="AC563" s="544">
        <f t="shared" si="222"/>
        <v>0</v>
      </c>
      <c r="AD563" s="174">
        <f t="shared" si="218"/>
        <v>0</v>
      </c>
      <c r="AE563" s="8"/>
      <c r="AF563" s="885" t="str">
        <f t="shared" si="223"/>
        <v xml:space="preserve"> </v>
      </c>
      <c r="AG563" s="40">
        <f t="shared" si="224"/>
        <v>0</v>
      </c>
      <c r="AH563" s="40">
        <f t="shared" si="225"/>
        <v>0</v>
      </c>
      <c r="AR563" s="40">
        <f t="shared" si="226"/>
        <v>0</v>
      </c>
      <c r="AS563" s="40">
        <f t="shared" si="227"/>
        <v>0</v>
      </c>
      <c r="AT563" s="40">
        <f t="shared" si="228"/>
        <v>0</v>
      </c>
      <c r="AU563" s="40">
        <f t="shared" si="229"/>
        <v>0</v>
      </c>
      <c r="AX563" s="279">
        <f t="shared" si="230"/>
        <v>0</v>
      </c>
      <c r="AY563" s="279">
        <f t="shared" si="231"/>
        <v>0</v>
      </c>
      <c r="AZ563" s="40">
        <f t="shared" si="219"/>
        <v>0</v>
      </c>
      <c r="BB563" s="40">
        <f t="shared" si="235"/>
        <v>0</v>
      </c>
      <c r="BC563" s="397">
        <f t="shared" si="236"/>
        <v>0</v>
      </c>
      <c r="BD563" s="105">
        <f t="shared" si="232"/>
        <v>0</v>
      </c>
      <c r="BE563" s="105">
        <f t="shared" si="237"/>
        <v>0</v>
      </c>
      <c r="BF563" s="742">
        <f t="shared" si="220"/>
        <v>0</v>
      </c>
      <c r="BG563" s="89"/>
      <c r="BH563" s="9"/>
      <c r="BJ563" s="40">
        <f t="shared" si="238"/>
        <v>0</v>
      </c>
      <c r="BK563" s="40">
        <f t="shared" si="239"/>
        <v>1</v>
      </c>
      <c r="BL563" s="40">
        <f t="shared" si="240"/>
        <v>0</v>
      </c>
      <c r="BM563" s="40">
        <f t="shared" si="241"/>
        <v>0</v>
      </c>
      <c r="BN563" s="40">
        <f t="shared" si="242"/>
        <v>0</v>
      </c>
    </row>
    <row r="564" spans="1:66" x14ac:dyDescent="0.25">
      <c r="A564" s="379"/>
      <c r="B564" s="936"/>
      <c r="C564" s="272"/>
      <c r="D564" s="868"/>
      <c r="E564" s="873" t="str">
        <f t="shared" si="233"/>
        <v xml:space="preserve"> </v>
      </c>
      <c r="F564" s="130">
        <f t="shared" si="216"/>
        <v>0</v>
      </c>
      <c r="G564" s="128">
        <f t="shared" si="217"/>
        <v>552</v>
      </c>
      <c r="H564" s="127"/>
      <c r="I564" s="321"/>
      <c r="J564" s="97"/>
      <c r="K564" s="323"/>
      <c r="L564" s="322"/>
      <c r="M564" s="50"/>
      <c r="N564" s="87"/>
      <c r="O564" s="324"/>
      <c r="P564" s="98"/>
      <c r="Q564" s="98"/>
      <c r="R564" s="114"/>
      <c r="S564" s="753"/>
      <c r="T564" s="98"/>
      <c r="U564" s="98"/>
      <c r="V564" s="98"/>
      <c r="W564" s="99"/>
      <c r="X564" s="97"/>
      <c r="Y564" s="87"/>
      <c r="Z564" s="100"/>
      <c r="AA564" s="106">
        <f t="shared" si="221"/>
        <v>552</v>
      </c>
      <c r="AB564" s="549">
        <f t="shared" si="234"/>
        <v>0</v>
      </c>
      <c r="AC564" s="544">
        <f t="shared" si="222"/>
        <v>0</v>
      </c>
      <c r="AD564" s="174">
        <f t="shared" si="218"/>
        <v>0</v>
      </c>
      <c r="AE564" s="8"/>
      <c r="AF564" s="885" t="str">
        <f t="shared" si="223"/>
        <v xml:space="preserve"> </v>
      </c>
      <c r="AG564" s="40">
        <f t="shared" si="224"/>
        <v>0</v>
      </c>
      <c r="AH564" s="40">
        <f t="shared" si="225"/>
        <v>0</v>
      </c>
      <c r="AR564" s="40">
        <f t="shared" si="226"/>
        <v>0</v>
      </c>
      <c r="AS564" s="40">
        <f t="shared" si="227"/>
        <v>0</v>
      </c>
      <c r="AT564" s="40">
        <f t="shared" si="228"/>
        <v>0</v>
      </c>
      <c r="AU564" s="40">
        <f t="shared" si="229"/>
        <v>0</v>
      </c>
      <c r="AX564" s="279">
        <f t="shared" si="230"/>
        <v>0</v>
      </c>
      <c r="AY564" s="279">
        <f t="shared" si="231"/>
        <v>0</v>
      </c>
      <c r="AZ564" s="40">
        <f t="shared" si="219"/>
        <v>0</v>
      </c>
      <c r="BB564" s="40">
        <f t="shared" si="235"/>
        <v>0</v>
      </c>
      <c r="BC564" s="397">
        <f t="shared" si="236"/>
        <v>0</v>
      </c>
      <c r="BD564" s="105">
        <f t="shared" si="232"/>
        <v>0</v>
      </c>
      <c r="BE564" s="105">
        <f t="shared" si="237"/>
        <v>0</v>
      </c>
      <c r="BF564" s="742">
        <f t="shared" si="220"/>
        <v>0</v>
      </c>
      <c r="BG564" s="89"/>
      <c r="BH564" s="9"/>
      <c r="BJ564" s="40">
        <f t="shared" si="238"/>
        <v>0</v>
      </c>
      <c r="BK564" s="40">
        <f t="shared" si="239"/>
        <v>1</v>
      </c>
      <c r="BL564" s="40">
        <f t="shared" si="240"/>
        <v>0</v>
      </c>
      <c r="BM564" s="40">
        <f t="shared" si="241"/>
        <v>0</v>
      </c>
      <c r="BN564" s="40">
        <f t="shared" si="242"/>
        <v>0</v>
      </c>
    </row>
    <row r="565" spans="1:66" x14ac:dyDescent="0.25">
      <c r="A565" s="379"/>
      <c r="B565" s="936"/>
      <c r="C565" s="272"/>
      <c r="D565" s="868"/>
      <c r="E565" s="873" t="str">
        <f t="shared" si="233"/>
        <v xml:space="preserve"> </v>
      </c>
      <c r="F565" s="130">
        <f t="shared" si="216"/>
        <v>0</v>
      </c>
      <c r="G565" s="128">
        <f t="shared" si="217"/>
        <v>553</v>
      </c>
      <c r="H565" s="127"/>
      <c r="I565" s="321"/>
      <c r="J565" s="97"/>
      <c r="K565" s="323"/>
      <c r="L565" s="322"/>
      <c r="M565" s="50"/>
      <c r="N565" s="87"/>
      <c r="O565" s="324"/>
      <c r="P565" s="98"/>
      <c r="Q565" s="98"/>
      <c r="R565" s="114"/>
      <c r="S565" s="753"/>
      <c r="T565" s="98"/>
      <c r="U565" s="98"/>
      <c r="V565" s="98"/>
      <c r="W565" s="99"/>
      <c r="X565" s="97"/>
      <c r="Y565" s="87"/>
      <c r="Z565" s="100"/>
      <c r="AA565" s="106">
        <f t="shared" si="221"/>
        <v>553</v>
      </c>
      <c r="AB565" s="549">
        <f t="shared" si="234"/>
        <v>0</v>
      </c>
      <c r="AC565" s="544">
        <f t="shared" si="222"/>
        <v>0</v>
      </c>
      <c r="AD565" s="174">
        <f t="shared" si="218"/>
        <v>0</v>
      </c>
      <c r="AE565" s="8"/>
      <c r="AF565" s="885" t="str">
        <f t="shared" si="223"/>
        <v xml:space="preserve"> </v>
      </c>
      <c r="AG565" s="40">
        <f t="shared" si="224"/>
        <v>0</v>
      </c>
      <c r="AH565" s="40">
        <f t="shared" si="225"/>
        <v>0</v>
      </c>
      <c r="AR565" s="40">
        <f t="shared" si="226"/>
        <v>0</v>
      </c>
      <c r="AS565" s="40">
        <f t="shared" si="227"/>
        <v>0</v>
      </c>
      <c r="AT565" s="40">
        <f t="shared" si="228"/>
        <v>0</v>
      </c>
      <c r="AU565" s="40">
        <f t="shared" si="229"/>
        <v>0</v>
      </c>
      <c r="AX565" s="279">
        <f t="shared" si="230"/>
        <v>0</v>
      </c>
      <c r="AY565" s="279">
        <f t="shared" si="231"/>
        <v>0</v>
      </c>
      <c r="AZ565" s="40">
        <f t="shared" si="219"/>
        <v>0</v>
      </c>
      <c r="BB565" s="40">
        <f t="shared" si="235"/>
        <v>0</v>
      </c>
      <c r="BC565" s="397">
        <f t="shared" si="236"/>
        <v>0</v>
      </c>
      <c r="BD565" s="105">
        <f t="shared" si="232"/>
        <v>0</v>
      </c>
      <c r="BE565" s="105">
        <f t="shared" si="237"/>
        <v>0</v>
      </c>
      <c r="BF565" s="742">
        <f t="shared" si="220"/>
        <v>0</v>
      </c>
      <c r="BG565" s="89"/>
      <c r="BH565" s="9"/>
      <c r="BJ565" s="40">
        <f t="shared" si="238"/>
        <v>0</v>
      </c>
      <c r="BK565" s="40">
        <f t="shared" si="239"/>
        <v>1</v>
      </c>
      <c r="BL565" s="40">
        <f t="shared" si="240"/>
        <v>0</v>
      </c>
      <c r="BM565" s="40">
        <f t="shared" si="241"/>
        <v>0</v>
      </c>
      <c r="BN565" s="40">
        <f t="shared" si="242"/>
        <v>0</v>
      </c>
    </row>
    <row r="566" spans="1:66" x14ac:dyDescent="0.25">
      <c r="A566" s="379"/>
      <c r="B566" s="936"/>
      <c r="C566" s="272"/>
      <c r="D566" s="868"/>
      <c r="E566" s="873" t="str">
        <f t="shared" si="233"/>
        <v xml:space="preserve"> </v>
      </c>
      <c r="F566" s="130">
        <f t="shared" si="216"/>
        <v>0</v>
      </c>
      <c r="G566" s="128">
        <f t="shared" si="217"/>
        <v>554</v>
      </c>
      <c r="H566" s="127"/>
      <c r="I566" s="321"/>
      <c r="J566" s="97"/>
      <c r="K566" s="323"/>
      <c r="L566" s="322"/>
      <c r="M566" s="50"/>
      <c r="N566" s="87"/>
      <c r="O566" s="324"/>
      <c r="P566" s="98"/>
      <c r="Q566" s="98"/>
      <c r="R566" s="114"/>
      <c r="S566" s="753"/>
      <c r="T566" s="98"/>
      <c r="U566" s="98"/>
      <c r="V566" s="98"/>
      <c r="W566" s="99"/>
      <c r="X566" s="97"/>
      <c r="Y566" s="87"/>
      <c r="Z566" s="100"/>
      <c r="AA566" s="106">
        <f t="shared" si="221"/>
        <v>554</v>
      </c>
      <c r="AB566" s="549">
        <f t="shared" si="234"/>
        <v>0</v>
      </c>
      <c r="AC566" s="544">
        <f t="shared" si="222"/>
        <v>0</v>
      </c>
      <c r="AD566" s="174">
        <f t="shared" si="218"/>
        <v>0</v>
      </c>
      <c r="AE566" s="8"/>
      <c r="AF566" s="885" t="str">
        <f t="shared" si="223"/>
        <v xml:space="preserve"> </v>
      </c>
      <c r="AG566" s="40">
        <f t="shared" si="224"/>
        <v>0</v>
      </c>
      <c r="AH566" s="40">
        <f t="shared" si="225"/>
        <v>0</v>
      </c>
      <c r="AR566" s="40">
        <f t="shared" si="226"/>
        <v>0</v>
      </c>
      <c r="AS566" s="40">
        <f t="shared" si="227"/>
        <v>0</v>
      </c>
      <c r="AT566" s="40">
        <f t="shared" si="228"/>
        <v>0</v>
      </c>
      <c r="AU566" s="40">
        <f t="shared" si="229"/>
        <v>0</v>
      </c>
      <c r="AX566" s="279">
        <f t="shared" si="230"/>
        <v>0</v>
      </c>
      <c r="AY566" s="279">
        <f t="shared" si="231"/>
        <v>0</v>
      </c>
      <c r="AZ566" s="40">
        <f t="shared" si="219"/>
        <v>0</v>
      </c>
      <c r="BB566" s="40">
        <f t="shared" si="235"/>
        <v>0</v>
      </c>
      <c r="BC566" s="397">
        <f t="shared" si="236"/>
        <v>0</v>
      </c>
      <c r="BD566" s="105">
        <f t="shared" si="232"/>
        <v>0</v>
      </c>
      <c r="BE566" s="105">
        <f t="shared" si="237"/>
        <v>0</v>
      </c>
      <c r="BF566" s="742">
        <f t="shared" si="220"/>
        <v>0</v>
      </c>
      <c r="BG566" s="89"/>
      <c r="BH566" s="9"/>
      <c r="BJ566" s="40">
        <f t="shared" si="238"/>
        <v>0</v>
      </c>
      <c r="BK566" s="40">
        <f t="shared" si="239"/>
        <v>1</v>
      </c>
      <c r="BL566" s="40">
        <f t="shared" si="240"/>
        <v>0</v>
      </c>
      <c r="BM566" s="40">
        <f t="shared" si="241"/>
        <v>0</v>
      </c>
      <c r="BN566" s="40">
        <f t="shared" si="242"/>
        <v>0</v>
      </c>
    </row>
    <row r="567" spans="1:66" x14ac:dyDescent="0.25">
      <c r="A567" s="379"/>
      <c r="B567" s="936"/>
      <c r="C567" s="272"/>
      <c r="D567" s="868"/>
      <c r="E567" s="873" t="str">
        <f t="shared" si="233"/>
        <v xml:space="preserve"> </v>
      </c>
      <c r="F567" s="130">
        <f t="shared" si="216"/>
        <v>0</v>
      </c>
      <c r="G567" s="128">
        <f t="shared" si="217"/>
        <v>555</v>
      </c>
      <c r="H567" s="127"/>
      <c r="I567" s="321"/>
      <c r="J567" s="97"/>
      <c r="K567" s="323"/>
      <c r="L567" s="322"/>
      <c r="M567" s="50"/>
      <c r="N567" s="87"/>
      <c r="O567" s="324"/>
      <c r="P567" s="98"/>
      <c r="Q567" s="98"/>
      <c r="R567" s="114"/>
      <c r="S567" s="753"/>
      <c r="T567" s="98"/>
      <c r="U567" s="98"/>
      <c r="V567" s="98"/>
      <c r="W567" s="99"/>
      <c r="X567" s="97"/>
      <c r="Y567" s="87"/>
      <c r="Z567" s="100"/>
      <c r="AA567" s="106">
        <f t="shared" si="221"/>
        <v>555</v>
      </c>
      <c r="AB567" s="549">
        <f t="shared" si="234"/>
        <v>0</v>
      </c>
      <c r="AC567" s="544">
        <f t="shared" si="222"/>
        <v>0</v>
      </c>
      <c r="AD567" s="174">
        <f t="shared" si="218"/>
        <v>0</v>
      </c>
      <c r="AE567" s="8"/>
      <c r="AF567" s="885" t="str">
        <f t="shared" si="223"/>
        <v xml:space="preserve"> </v>
      </c>
      <c r="AG567" s="40">
        <f t="shared" si="224"/>
        <v>0</v>
      </c>
      <c r="AH567" s="40">
        <f t="shared" si="225"/>
        <v>0</v>
      </c>
      <c r="AR567" s="40">
        <f t="shared" si="226"/>
        <v>0</v>
      </c>
      <c r="AS567" s="40">
        <f t="shared" si="227"/>
        <v>0</v>
      </c>
      <c r="AT567" s="40">
        <f t="shared" si="228"/>
        <v>0</v>
      </c>
      <c r="AU567" s="40">
        <f t="shared" si="229"/>
        <v>0</v>
      </c>
      <c r="AX567" s="279">
        <f t="shared" si="230"/>
        <v>0</v>
      </c>
      <c r="AY567" s="279">
        <f t="shared" si="231"/>
        <v>0</v>
      </c>
      <c r="AZ567" s="40">
        <f t="shared" si="219"/>
        <v>0</v>
      </c>
      <c r="BB567" s="40">
        <f t="shared" si="235"/>
        <v>0</v>
      </c>
      <c r="BC567" s="397">
        <f t="shared" si="236"/>
        <v>0</v>
      </c>
      <c r="BD567" s="105">
        <f t="shared" si="232"/>
        <v>0</v>
      </c>
      <c r="BE567" s="105">
        <f t="shared" si="237"/>
        <v>0</v>
      </c>
      <c r="BF567" s="742">
        <f t="shared" si="220"/>
        <v>0</v>
      </c>
      <c r="BG567" s="89"/>
      <c r="BH567" s="9"/>
      <c r="BJ567" s="40">
        <f t="shared" si="238"/>
        <v>0</v>
      </c>
      <c r="BK567" s="40">
        <f t="shared" si="239"/>
        <v>1</v>
      </c>
      <c r="BL567" s="40">
        <f t="shared" si="240"/>
        <v>0</v>
      </c>
      <c r="BM567" s="40">
        <f t="shared" si="241"/>
        <v>0</v>
      </c>
      <c r="BN567" s="40">
        <f t="shared" si="242"/>
        <v>0</v>
      </c>
    </row>
    <row r="568" spans="1:66" x14ac:dyDescent="0.25">
      <c r="A568" s="379"/>
      <c r="B568" s="936"/>
      <c r="C568" s="272"/>
      <c r="D568" s="868"/>
      <c r="E568" s="873" t="str">
        <f t="shared" si="233"/>
        <v xml:space="preserve"> </v>
      </c>
      <c r="F568" s="130">
        <f t="shared" si="216"/>
        <v>0</v>
      </c>
      <c r="G568" s="128">
        <f t="shared" si="217"/>
        <v>556</v>
      </c>
      <c r="H568" s="127"/>
      <c r="I568" s="321"/>
      <c r="J568" s="97"/>
      <c r="K568" s="323"/>
      <c r="L568" s="322"/>
      <c r="M568" s="50"/>
      <c r="N568" s="87"/>
      <c r="O568" s="324"/>
      <c r="P568" s="98"/>
      <c r="Q568" s="98"/>
      <c r="R568" s="114"/>
      <c r="S568" s="753"/>
      <c r="T568" s="98"/>
      <c r="U568" s="98"/>
      <c r="V568" s="98"/>
      <c r="W568" s="99"/>
      <c r="X568" s="97"/>
      <c r="Y568" s="87"/>
      <c r="Z568" s="100"/>
      <c r="AA568" s="106">
        <f t="shared" si="221"/>
        <v>556</v>
      </c>
      <c r="AB568" s="549">
        <f t="shared" si="234"/>
        <v>0</v>
      </c>
      <c r="AC568" s="544">
        <f t="shared" si="222"/>
        <v>0</v>
      </c>
      <c r="AD568" s="174">
        <f t="shared" si="218"/>
        <v>0</v>
      </c>
      <c r="AE568" s="8"/>
      <c r="AF568" s="885" t="str">
        <f t="shared" si="223"/>
        <v xml:space="preserve"> </v>
      </c>
      <c r="AG568" s="40">
        <f t="shared" si="224"/>
        <v>0</v>
      </c>
      <c r="AH568" s="40">
        <f t="shared" si="225"/>
        <v>0</v>
      </c>
      <c r="AR568" s="40">
        <f t="shared" si="226"/>
        <v>0</v>
      </c>
      <c r="AS568" s="40">
        <f t="shared" si="227"/>
        <v>0</v>
      </c>
      <c r="AT568" s="40">
        <f t="shared" si="228"/>
        <v>0</v>
      </c>
      <c r="AU568" s="40">
        <f t="shared" si="229"/>
        <v>0</v>
      </c>
      <c r="AX568" s="279">
        <f t="shared" si="230"/>
        <v>0</v>
      </c>
      <c r="AY568" s="279">
        <f t="shared" si="231"/>
        <v>0</v>
      </c>
      <c r="AZ568" s="40">
        <f t="shared" si="219"/>
        <v>0</v>
      </c>
      <c r="BB568" s="40">
        <f t="shared" si="235"/>
        <v>0</v>
      </c>
      <c r="BC568" s="397">
        <f t="shared" si="236"/>
        <v>0</v>
      </c>
      <c r="BD568" s="105">
        <f t="shared" si="232"/>
        <v>0</v>
      </c>
      <c r="BE568" s="105">
        <f t="shared" si="237"/>
        <v>0</v>
      </c>
      <c r="BF568" s="742">
        <f t="shared" si="220"/>
        <v>0</v>
      </c>
      <c r="BG568" s="89"/>
      <c r="BH568" s="9"/>
      <c r="BJ568" s="40">
        <f t="shared" si="238"/>
        <v>0</v>
      </c>
      <c r="BK568" s="40">
        <f t="shared" si="239"/>
        <v>1</v>
      </c>
      <c r="BL568" s="40">
        <f t="shared" si="240"/>
        <v>0</v>
      </c>
      <c r="BM568" s="40">
        <f t="shared" si="241"/>
        <v>0</v>
      </c>
      <c r="BN568" s="40">
        <f t="shared" si="242"/>
        <v>0</v>
      </c>
    </row>
    <row r="569" spans="1:66" x14ac:dyDescent="0.25">
      <c r="A569" s="379"/>
      <c r="B569" s="936"/>
      <c r="C569" s="272"/>
      <c r="D569" s="868"/>
      <c r="E569" s="873" t="str">
        <f t="shared" si="233"/>
        <v xml:space="preserve"> </v>
      </c>
      <c r="F569" s="130">
        <f t="shared" si="216"/>
        <v>0</v>
      </c>
      <c r="G569" s="128">
        <f t="shared" si="217"/>
        <v>557</v>
      </c>
      <c r="H569" s="127"/>
      <c r="I569" s="321"/>
      <c r="J569" s="97"/>
      <c r="K569" s="323"/>
      <c r="L569" s="322"/>
      <c r="M569" s="50"/>
      <c r="N569" s="87"/>
      <c r="O569" s="324"/>
      <c r="P569" s="98"/>
      <c r="Q569" s="98"/>
      <c r="R569" s="114"/>
      <c r="S569" s="753"/>
      <c r="T569" s="98"/>
      <c r="U569" s="98"/>
      <c r="V569" s="98"/>
      <c r="W569" s="99"/>
      <c r="X569" s="97"/>
      <c r="Y569" s="87"/>
      <c r="Z569" s="100"/>
      <c r="AA569" s="106">
        <f t="shared" si="221"/>
        <v>557</v>
      </c>
      <c r="AB569" s="549">
        <f t="shared" si="234"/>
        <v>0</v>
      </c>
      <c r="AC569" s="544">
        <f t="shared" si="222"/>
        <v>0</v>
      </c>
      <c r="AD569" s="174">
        <f t="shared" si="218"/>
        <v>0</v>
      </c>
      <c r="AE569" s="8"/>
      <c r="AF569" s="885" t="str">
        <f t="shared" si="223"/>
        <v xml:space="preserve"> </v>
      </c>
      <c r="AG569" s="40">
        <f t="shared" si="224"/>
        <v>0</v>
      </c>
      <c r="AH569" s="40">
        <f t="shared" si="225"/>
        <v>0</v>
      </c>
      <c r="AR569" s="40">
        <f t="shared" si="226"/>
        <v>0</v>
      </c>
      <c r="AS569" s="40">
        <f t="shared" si="227"/>
        <v>0</v>
      </c>
      <c r="AT569" s="40">
        <f t="shared" si="228"/>
        <v>0</v>
      </c>
      <c r="AU569" s="40">
        <f t="shared" si="229"/>
        <v>0</v>
      </c>
      <c r="AX569" s="279">
        <f t="shared" si="230"/>
        <v>0</v>
      </c>
      <c r="AY569" s="279">
        <f t="shared" si="231"/>
        <v>0</v>
      </c>
      <c r="AZ569" s="40">
        <f t="shared" si="219"/>
        <v>0</v>
      </c>
      <c r="BB569" s="40">
        <f t="shared" si="235"/>
        <v>0</v>
      </c>
      <c r="BC569" s="397">
        <f t="shared" si="236"/>
        <v>0</v>
      </c>
      <c r="BD569" s="105">
        <f t="shared" si="232"/>
        <v>0</v>
      </c>
      <c r="BE569" s="105">
        <f t="shared" si="237"/>
        <v>0</v>
      </c>
      <c r="BF569" s="742">
        <f t="shared" si="220"/>
        <v>0</v>
      </c>
      <c r="BG569" s="89"/>
      <c r="BH569" s="9"/>
      <c r="BJ569" s="40">
        <f t="shared" si="238"/>
        <v>0</v>
      </c>
      <c r="BK569" s="40">
        <f t="shared" si="239"/>
        <v>1</v>
      </c>
      <c r="BL569" s="40">
        <f t="shared" si="240"/>
        <v>0</v>
      </c>
      <c r="BM569" s="40">
        <f t="shared" si="241"/>
        <v>0</v>
      </c>
      <c r="BN569" s="40">
        <f t="shared" si="242"/>
        <v>0</v>
      </c>
    </row>
    <row r="570" spans="1:66" x14ac:dyDescent="0.25">
      <c r="A570" s="379"/>
      <c r="B570" s="936"/>
      <c r="C570" s="272"/>
      <c r="D570" s="868"/>
      <c r="E570" s="873" t="str">
        <f t="shared" si="233"/>
        <v xml:space="preserve"> </v>
      </c>
      <c r="F570" s="130">
        <f t="shared" si="216"/>
        <v>0</v>
      </c>
      <c r="G570" s="128">
        <f t="shared" si="217"/>
        <v>558</v>
      </c>
      <c r="H570" s="127"/>
      <c r="I570" s="321"/>
      <c r="J570" s="97"/>
      <c r="K570" s="323"/>
      <c r="L570" s="322"/>
      <c r="M570" s="50"/>
      <c r="N570" s="87"/>
      <c r="O570" s="324"/>
      <c r="P570" s="98"/>
      <c r="Q570" s="98"/>
      <c r="R570" s="114"/>
      <c r="S570" s="753"/>
      <c r="T570" s="98"/>
      <c r="U570" s="98"/>
      <c r="V570" s="98"/>
      <c r="W570" s="99"/>
      <c r="X570" s="97"/>
      <c r="Y570" s="87"/>
      <c r="Z570" s="100"/>
      <c r="AA570" s="106">
        <f t="shared" si="221"/>
        <v>558</v>
      </c>
      <c r="AB570" s="549">
        <f t="shared" si="234"/>
        <v>0</v>
      </c>
      <c r="AC570" s="544">
        <f t="shared" si="222"/>
        <v>0</v>
      </c>
      <c r="AD570" s="174">
        <f t="shared" si="218"/>
        <v>0</v>
      </c>
      <c r="AE570" s="8"/>
      <c r="AF570" s="885" t="str">
        <f t="shared" si="223"/>
        <v xml:space="preserve"> </v>
      </c>
      <c r="AG570" s="40">
        <f t="shared" si="224"/>
        <v>0</v>
      </c>
      <c r="AH570" s="40">
        <f t="shared" si="225"/>
        <v>0</v>
      </c>
      <c r="AR570" s="40">
        <f t="shared" si="226"/>
        <v>0</v>
      </c>
      <c r="AS570" s="40">
        <f t="shared" si="227"/>
        <v>0</v>
      </c>
      <c r="AT570" s="40">
        <f t="shared" si="228"/>
        <v>0</v>
      </c>
      <c r="AU570" s="40">
        <f t="shared" si="229"/>
        <v>0</v>
      </c>
      <c r="AX570" s="279">
        <f t="shared" si="230"/>
        <v>0</v>
      </c>
      <c r="AY570" s="279">
        <f t="shared" si="231"/>
        <v>0</v>
      </c>
      <c r="AZ570" s="40">
        <f t="shared" si="219"/>
        <v>0</v>
      </c>
      <c r="BB570" s="40">
        <f t="shared" si="235"/>
        <v>0</v>
      </c>
      <c r="BC570" s="397">
        <f t="shared" si="236"/>
        <v>0</v>
      </c>
      <c r="BD570" s="105">
        <f t="shared" si="232"/>
        <v>0</v>
      </c>
      <c r="BE570" s="105">
        <f t="shared" si="237"/>
        <v>0</v>
      </c>
      <c r="BF570" s="742">
        <f t="shared" si="220"/>
        <v>0</v>
      </c>
      <c r="BG570" s="89"/>
      <c r="BH570" s="9"/>
      <c r="BJ570" s="40">
        <f t="shared" si="238"/>
        <v>0</v>
      </c>
      <c r="BK570" s="40">
        <f t="shared" si="239"/>
        <v>1</v>
      </c>
      <c r="BL570" s="40">
        <f t="shared" si="240"/>
        <v>0</v>
      </c>
      <c r="BM570" s="40">
        <f t="shared" si="241"/>
        <v>0</v>
      </c>
      <c r="BN570" s="40">
        <f t="shared" si="242"/>
        <v>0</v>
      </c>
    </row>
    <row r="571" spans="1:66" x14ac:dyDescent="0.25">
      <c r="A571" s="379"/>
      <c r="B571" s="936"/>
      <c r="C571" s="272"/>
      <c r="D571" s="868"/>
      <c r="E571" s="873" t="str">
        <f t="shared" si="233"/>
        <v xml:space="preserve"> </v>
      </c>
      <c r="F571" s="130">
        <f t="shared" si="216"/>
        <v>0</v>
      </c>
      <c r="G571" s="128">
        <f t="shared" si="217"/>
        <v>559</v>
      </c>
      <c r="H571" s="127"/>
      <c r="I571" s="321"/>
      <c r="J571" s="97"/>
      <c r="K571" s="323"/>
      <c r="L571" s="322"/>
      <c r="M571" s="50"/>
      <c r="N571" s="87"/>
      <c r="O571" s="324"/>
      <c r="P571" s="98"/>
      <c r="Q571" s="98"/>
      <c r="R571" s="114"/>
      <c r="S571" s="753"/>
      <c r="T571" s="98"/>
      <c r="U571" s="98"/>
      <c r="V571" s="98"/>
      <c r="W571" s="99"/>
      <c r="X571" s="97"/>
      <c r="Y571" s="87"/>
      <c r="Z571" s="100"/>
      <c r="AA571" s="106">
        <f t="shared" si="221"/>
        <v>559</v>
      </c>
      <c r="AB571" s="549">
        <f t="shared" si="234"/>
        <v>0</v>
      </c>
      <c r="AC571" s="544">
        <f t="shared" si="222"/>
        <v>0</v>
      </c>
      <c r="AD571" s="174">
        <f t="shared" si="218"/>
        <v>0</v>
      </c>
      <c r="AE571" s="8"/>
      <c r="AF571" s="885" t="str">
        <f t="shared" si="223"/>
        <v xml:space="preserve"> </v>
      </c>
      <c r="AG571" s="40">
        <f t="shared" si="224"/>
        <v>0</v>
      </c>
      <c r="AH571" s="40">
        <f t="shared" si="225"/>
        <v>0</v>
      </c>
      <c r="AR571" s="40">
        <f t="shared" si="226"/>
        <v>0</v>
      </c>
      <c r="AS571" s="40">
        <f t="shared" si="227"/>
        <v>0</v>
      </c>
      <c r="AT571" s="40">
        <f t="shared" si="228"/>
        <v>0</v>
      </c>
      <c r="AU571" s="40">
        <f t="shared" si="229"/>
        <v>0</v>
      </c>
      <c r="AX571" s="279">
        <f t="shared" si="230"/>
        <v>0</v>
      </c>
      <c r="AY571" s="279">
        <f t="shared" si="231"/>
        <v>0</v>
      </c>
      <c r="AZ571" s="40">
        <f t="shared" si="219"/>
        <v>0</v>
      </c>
      <c r="BB571" s="40">
        <f t="shared" si="235"/>
        <v>0</v>
      </c>
      <c r="BC571" s="397">
        <f t="shared" si="236"/>
        <v>0</v>
      </c>
      <c r="BD571" s="105">
        <f t="shared" si="232"/>
        <v>0</v>
      </c>
      <c r="BE571" s="105">
        <f t="shared" si="237"/>
        <v>0</v>
      </c>
      <c r="BF571" s="742">
        <f t="shared" si="220"/>
        <v>0</v>
      </c>
      <c r="BG571" s="89"/>
      <c r="BH571" s="9"/>
      <c r="BJ571" s="40">
        <f t="shared" si="238"/>
        <v>0</v>
      </c>
      <c r="BK571" s="40">
        <f t="shared" si="239"/>
        <v>1</v>
      </c>
      <c r="BL571" s="40">
        <f t="shared" si="240"/>
        <v>0</v>
      </c>
      <c r="BM571" s="40">
        <f t="shared" si="241"/>
        <v>0</v>
      </c>
      <c r="BN571" s="40">
        <f t="shared" si="242"/>
        <v>0</v>
      </c>
    </row>
    <row r="572" spans="1:66" x14ac:dyDescent="0.25">
      <c r="A572" s="379"/>
      <c r="B572" s="936"/>
      <c r="C572" s="272"/>
      <c r="D572" s="868"/>
      <c r="E572" s="873" t="str">
        <f t="shared" si="233"/>
        <v xml:space="preserve"> </v>
      </c>
      <c r="F572" s="130">
        <f t="shared" si="216"/>
        <v>0</v>
      </c>
      <c r="G572" s="128">
        <f t="shared" si="217"/>
        <v>560</v>
      </c>
      <c r="H572" s="127"/>
      <c r="I572" s="321"/>
      <c r="J572" s="97"/>
      <c r="K572" s="323"/>
      <c r="L572" s="322"/>
      <c r="M572" s="50"/>
      <c r="N572" s="87"/>
      <c r="O572" s="324"/>
      <c r="P572" s="98"/>
      <c r="Q572" s="98"/>
      <c r="R572" s="114"/>
      <c r="S572" s="753"/>
      <c r="T572" s="98"/>
      <c r="U572" s="98"/>
      <c r="V572" s="98"/>
      <c r="W572" s="99"/>
      <c r="X572" s="97"/>
      <c r="Y572" s="87"/>
      <c r="Z572" s="100"/>
      <c r="AA572" s="106">
        <f t="shared" si="221"/>
        <v>560</v>
      </c>
      <c r="AB572" s="549">
        <f t="shared" si="234"/>
        <v>0</v>
      </c>
      <c r="AC572" s="544">
        <f t="shared" si="222"/>
        <v>0</v>
      </c>
      <c r="AD572" s="174">
        <f t="shared" si="218"/>
        <v>0</v>
      </c>
      <c r="AE572" s="8"/>
      <c r="AF572" s="885" t="str">
        <f t="shared" si="223"/>
        <v xml:space="preserve"> </v>
      </c>
      <c r="AG572" s="40">
        <f t="shared" si="224"/>
        <v>0</v>
      </c>
      <c r="AH572" s="40">
        <f t="shared" si="225"/>
        <v>0</v>
      </c>
      <c r="AR572" s="40">
        <f t="shared" si="226"/>
        <v>0</v>
      </c>
      <c r="AS572" s="40">
        <f t="shared" si="227"/>
        <v>0</v>
      </c>
      <c r="AT572" s="40">
        <f t="shared" si="228"/>
        <v>0</v>
      </c>
      <c r="AU572" s="40">
        <f t="shared" si="229"/>
        <v>0</v>
      </c>
      <c r="AX572" s="279">
        <f t="shared" si="230"/>
        <v>0</v>
      </c>
      <c r="AY572" s="279">
        <f t="shared" si="231"/>
        <v>0</v>
      </c>
      <c r="AZ572" s="40">
        <f t="shared" si="219"/>
        <v>0</v>
      </c>
      <c r="BB572" s="40">
        <f t="shared" si="235"/>
        <v>0</v>
      </c>
      <c r="BC572" s="397">
        <f t="shared" si="236"/>
        <v>0</v>
      </c>
      <c r="BD572" s="105">
        <f t="shared" si="232"/>
        <v>0</v>
      </c>
      <c r="BE572" s="105">
        <f t="shared" si="237"/>
        <v>0</v>
      </c>
      <c r="BF572" s="742">
        <f t="shared" si="220"/>
        <v>0</v>
      </c>
      <c r="BG572" s="89"/>
      <c r="BH572" s="9"/>
      <c r="BJ572" s="40">
        <f t="shared" si="238"/>
        <v>0</v>
      </c>
      <c r="BK572" s="40">
        <f t="shared" si="239"/>
        <v>1</v>
      </c>
      <c r="BL572" s="40">
        <f t="shared" si="240"/>
        <v>0</v>
      </c>
      <c r="BM572" s="40">
        <f t="shared" si="241"/>
        <v>0</v>
      </c>
      <c r="BN572" s="40">
        <f t="shared" si="242"/>
        <v>0</v>
      </c>
    </row>
    <row r="573" spans="1:66" x14ac:dyDescent="0.25">
      <c r="A573" s="379"/>
      <c r="B573" s="936"/>
      <c r="C573" s="272"/>
      <c r="D573" s="868"/>
      <c r="E573" s="873" t="str">
        <f t="shared" si="233"/>
        <v xml:space="preserve"> </v>
      </c>
      <c r="F573" s="130">
        <f t="shared" si="216"/>
        <v>0</v>
      </c>
      <c r="G573" s="128">
        <f t="shared" si="217"/>
        <v>561</v>
      </c>
      <c r="H573" s="127"/>
      <c r="I573" s="321"/>
      <c r="J573" s="97"/>
      <c r="K573" s="323"/>
      <c r="L573" s="322"/>
      <c r="M573" s="50"/>
      <c r="N573" s="87"/>
      <c r="O573" s="324"/>
      <c r="P573" s="98"/>
      <c r="Q573" s="98"/>
      <c r="R573" s="114"/>
      <c r="S573" s="753"/>
      <c r="T573" s="98"/>
      <c r="U573" s="98"/>
      <c r="V573" s="98"/>
      <c r="W573" s="99"/>
      <c r="X573" s="97"/>
      <c r="Y573" s="87"/>
      <c r="Z573" s="100"/>
      <c r="AA573" s="106">
        <f t="shared" si="221"/>
        <v>561</v>
      </c>
      <c r="AB573" s="549">
        <f t="shared" si="234"/>
        <v>0</v>
      </c>
      <c r="AC573" s="544">
        <f t="shared" si="222"/>
        <v>0</v>
      </c>
      <c r="AD573" s="174">
        <f t="shared" si="218"/>
        <v>0</v>
      </c>
      <c r="AE573" s="8"/>
      <c r="AF573" s="885" t="str">
        <f t="shared" si="223"/>
        <v xml:space="preserve"> </v>
      </c>
      <c r="AG573" s="40">
        <f t="shared" si="224"/>
        <v>0</v>
      </c>
      <c r="AH573" s="40">
        <f t="shared" si="225"/>
        <v>0</v>
      </c>
      <c r="AR573" s="40">
        <f t="shared" si="226"/>
        <v>0</v>
      </c>
      <c r="AS573" s="40">
        <f t="shared" si="227"/>
        <v>0</v>
      </c>
      <c r="AT573" s="40">
        <f t="shared" si="228"/>
        <v>0</v>
      </c>
      <c r="AU573" s="40">
        <f t="shared" si="229"/>
        <v>0</v>
      </c>
      <c r="AX573" s="279">
        <f t="shared" si="230"/>
        <v>0</v>
      </c>
      <c r="AY573" s="279">
        <f t="shared" si="231"/>
        <v>0</v>
      </c>
      <c r="AZ573" s="40">
        <f t="shared" si="219"/>
        <v>0</v>
      </c>
      <c r="BB573" s="40">
        <f t="shared" si="235"/>
        <v>0</v>
      </c>
      <c r="BC573" s="397">
        <f t="shared" si="236"/>
        <v>0</v>
      </c>
      <c r="BD573" s="105">
        <f t="shared" si="232"/>
        <v>0</v>
      </c>
      <c r="BE573" s="105">
        <f t="shared" si="237"/>
        <v>0</v>
      </c>
      <c r="BF573" s="742">
        <f t="shared" si="220"/>
        <v>0</v>
      </c>
      <c r="BG573" s="89"/>
      <c r="BH573" s="9"/>
      <c r="BJ573" s="40">
        <f t="shared" si="238"/>
        <v>0</v>
      </c>
      <c r="BK573" s="40">
        <f t="shared" si="239"/>
        <v>1</v>
      </c>
      <c r="BL573" s="40">
        <f t="shared" si="240"/>
        <v>0</v>
      </c>
      <c r="BM573" s="40">
        <f t="shared" si="241"/>
        <v>0</v>
      </c>
      <c r="BN573" s="40">
        <f t="shared" si="242"/>
        <v>0</v>
      </c>
    </row>
    <row r="574" spans="1:66" x14ac:dyDescent="0.25">
      <c r="A574" s="379"/>
      <c r="B574" s="936"/>
      <c r="C574" s="272"/>
      <c r="D574" s="868"/>
      <c r="E574" s="873" t="str">
        <f t="shared" si="233"/>
        <v xml:space="preserve"> </v>
      </c>
      <c r="F574" s="130">
        <f t="shared" si="216"/>
        <v>0</v>
      </c>
      <c r="G574" s="128">
        <f t="shared" si="217"/>
        <v>562</v>
      </c>
      <c r="H574" s="127"/>
      <c r="I574" s="321"/>
      <c r="J574" s="97"/>
      <c r="K574" s="323"/>
      <c r="L574" s="322"/>
      <c r="M574" s="50"/>
      <c r="N574" s="87"/>
      <c r="O574" s="324"/>
      <c r="P574" s="98"/>
      <c r="Q574" s="98"/>
      <c r="R574" s="114"/>
      <c r="S574" s="753"/>
      <c r="T574" s="98"/>
      <c r="U574" s="98"/>
      <c r="V574" s="98"/>
      <c r="W574" s="99"/>
      <c r="X574" s="97"/>
      <c r="Y574" s="87"/>
      <c r="Z574" s="100"/>
      <c r="AA574" s="106">
        <f t="shared" si="221"/>
        <v>562</v>
      </c>
      <c r="AB574" s="549">
        <f t="shared" si="234"/>
        <v>0</v>
      </c>
      <c r="AC574" s="544">
        <f t="shared" si="222"/>
        <v>0</v>
      </c>
      <c r="AD574" s="174">
        <f t="shared" si="218"/>
        <v>0</v>
      </c>
      <c r="AE574" s="8"/>
      <c r="AF574" s="885" t="str">
        <f t="shared" si="223"/>
        <v xml:space="preserve"> </v>
      </c>
      <c r="AG574" s="40">
        <f t="shared" si="224"/>
        <v>0</v>
      </c>
      <c r="AH574" s="40">
        <f t="shared" si="225"/>
        <v>0</v>
      </c>
      <c r="AR574" s="40">
        <f t="shared" si="226"/>
        <v>0</v>
      </c>
      <c r="AS574" s="40">
        <f t="shared" si="227"/>
        <v>0</v>
      </c>
      <c r="AT574" s="40">
        <f t="shared" si="228"/>
        <v>0</v>
      </c>
      <c r="AU574" s="40">
        <f t="shared" si="229"/>
        <v>0</v>
      </c>
      <c r="AX574" s="279">
        <f t="shared" si="230"/>
        <v>0</v>
      </c>
      <c r="AY574" s="279">
        <f t="shared" si="231"/>
        <v>0</v>
      </c>
      <c r="AZ574" s="40">
        <f t="shared" si="219"/>
        <v>0</v>
      </c>
      <c r="BB574" s="40">
        <f t="shared" si="235"/>
        <v>0</v>
      </c>
      <c r="BC574" s="397">
        <f t="shared" si="236"/>
        <v>0</v>
      </c>
      <c r="BD574" s="105">
        <f t="shared" si="232"/>
        <v>0</v>
      </c>
      <c r="BE574" s="105">
        <f t="shared" si="237"/>
        <v>0</v>
      </c>
      <c r="BF574" s="742">
        <f t="shared" si="220"/>
        <v>0</v>
      </c>
      <c r="BG574" s="89"/>
      <c r="BH574" s="9"/>
      <c r="BJ574" s="40">
        <f t="shared" si="238"/>
        <v>0</v>
      </c>
      <c r="BK574" s="40">
        <f t="shared" si="239"/>
        <v>1</v>
      </c>
      <c r="BL574" s="40">
        <f t="shared" si="240"/>
        <v>0</v>
      </c>
      <c r="BM574" s="40">
        <f t="shared" si="241"/>
        <v>0</v>
      </c>
      <c r="BN574" s="40">
        <f t="shared" si="242"/>
        <v>0</v>
      </c>
    </row>
    <row r="575" spans="1:66" x14ac:dyDescent="0.25">
      <c r="A575" s="379"/>
      <c r="B575" s="936"/>
      <c r="C575" s="272"/>
      <c r="D575" s="868"/>
      <c r="E575" s="873" t="str">
        <f t="shared" si="233"/>
        <v xml:space="preserve"> </v>
      </c>
      <c r="F575" s="130">
        <f t="shared" si="216"/>
        <v>0</v>
      </c>
      <c r="G575" s="128">
        <f t="shared" si="217"/>
        <v>563</v>
      </c>
      <c r="H575" s="127"/>
      <c r="I575" s="321"/>
      <c r="J575" s="97"/>
      <c r="K575" s="323"/>
      <c r="L575" s="322"/>
      <c r="M575" s="50"/>
      <c r="N575" s="87"/>
      <c r="O575" s="324"/>
      <c r="P575" s="98"/>
      <c r="Q575" s="98"/>
      <c r="R575" s="114"/>
      <c r="S575" s="753"/>
      <c r="T575" s="98"/>
      <c r="U575" s="98"/>
      <c r="V575" s="98"/>
      <c r="W575" s="99"/>
      <c r="X575" s="97"/>
      <c r="Y575" s="87"/>
      <c r="Z575" s="100"/>
      <c r="AA575" s="106">
        <f t="shared" si="221"/>
        <v>563</v>
      </c>
      <c r="AB575" s="549">
        <f t="shared" si="234"/>
        <v>0</v>
      </c>
      <c r="AC575" s="544">
        <f t="shared" si="222"/>
        <v>0</v>
      </c>
      <c r="AD575" s="174">
        <f t="shared" si="218"/>
        <v>0</v>
      </c>
      <c r="AE575" s="8"/>
      <c r="AF575" s="885" t="str">
        <f t="shared" si="223"/>
        <v xml:space="preserve"> </v>
      </c>
      <c r="AG575" s="40">
        <f t="shared" si="224"/>
        <v>0</v>
      </c>
      <c r="AH575" s="40">
        <f t="shared" si="225"/>
        <v>0</v>
      </c>
      <c r="AR575" s="40">
        <f t="shared" si="226"/>
        <v>0</v>
      </c>
      <c r="AS575" s="40">
        <f t="shared" si="227"/>
        <v>0</v>
      </c>
      <c r="AT575" s="40">
        <f t="shared" si="228"/>
        <v>0</v>
      </c>
      <c r="AU575" s="40">
        <f t="shared" si="229"/>
        <v>0</v>
      </c>
      <c r="AX575" s="279">
        <f t="shared" si="230"/>
        <v>0</v>
      </c>
      <c r="AY575" s="279">
        <f t="shared" si="231"/>
        <v>0</v>
      </c>
      <c r="AZ575" s="40">
        <f t="shared" si="219"/>
        <v>0</v>
      </c>
      <c r="BB575" s="40">
        <f t="shared" si="235"/>
        <v>0</v>
      </c>
      <c r="BC575" s="397">
        <f t="shared" si="236"/>
        <v>0</v>
      </c>
      <c r="BD575" s="105">
        <f t="shared" si="232"/>
        <v>0</v>
      </c>
      <c r="BE575" s="105">
        <f t="shared" si="237"/>
        <v>0</v>
      </c>
      <c r="BF575" s="742">
        <f t="shared" si="220"/>
        <v>0</v>
      </c>
      <c r="BG575" s="89"/>
      <c r="BH575" s="9"/>
      <c r="BJ575" s="40">
        <f t="shared" si="238"/>
        <v>0</v>
      </c>
      <c r="BK575" s="40">
        <f t="shared" si="239"/>
        <v>1</v>
      </c>
      <c r="BL575" s="40">
        <f t="shared" si="240"/>
        <v>0</v>
      </c>
      <c r="BM575" s="40">
        <f t="shared" si="241"/>
        <v>0</v>
      </c>
      <c r="BN575" s="40">
        <f t="shared" si="242"/>
        <v>0</v>
      </c>
    </row>
    <row r="576" spans="1:66" x14ac:dyDescent="0.25">
      <c r="A576" s="379"/>
      <c r="B576" s="936"/>
      <c r="C576" s="272"/>
      <c r="D576" s="868"/>
      <c r="E576" s="873" t="str">
        <f t="shared" si="233"/>
        <v xml:space="preserve"> </v>
      </c>
      <c r="F576" s="130">
        <f t="shared" si="216"/>
        <v>0</v>
      </c>
      <c r="G576" s="128">
        <f t="shared" si="217"/>
        <v>564</v>
      </c>
      <c r="H576" s="127"/>
      <c r="I576" s="321"/>
      <c r="J576" s="97"/>
      <c r="K576" s="323"/>
      <c r="L576" s="322"/>
      <c r="M576" s="50"/>
      <c r="N576" s="87"/>
      <c r="O576" s="324"/>
      <c r="P576" s="98"/>
      <c r="Q576" s="98"/>
      <c r="R576" s="114"/>
      <c r="S576" s="753"/>
      <c r="T576" s="98"/>
      <c r="U576" s="98"/>
      <c r="V576" s="98"/>
      <c r="W576" s="99"/>
      <c r="X576" s="97"/>
      <c r="Y576" s="87"/>
      <c r="Z576" s="100"/>
      <c r="AA576" s="106">
        <f t="shared" si="221"/>
        <v>564</v>
      </c>
      <c r="AB576" s="549">
        <f t="shared" si="234"/>
        <v>0</v>
      </c>
      <c r="AC576" s="544">
        <f t="shared" si="222"/>
        <v>0</v>
      </c>
      <c r="AD576" s="174">
        <f t="shared" si="218"/>
        <v>0</v>
      </c>
      <c r="AE576" s="8"/>
      <c r="AF576" s="885" t="str">
        <f t="shared" si="223"/>
        <v xml:space="preserve"> </v>
      </c>
      <c r="AG576" s="40">
        <f t="shared" si="224"/>
        <v>0</v>
      </c>
      <c r="AH576" s="40">
        <f t="shared" si="225"/>
        <v>0</v>
      </c>
      <c r="AR576" s="40">
        <f t="shared" si="226"/>
        <v>0</v>
      </c>
      <c r="AS576" s="40">
        <f t="shared" si="227"/>
        <v>0</v>
      </c>
      <c r="AT576" s="40">
        <f t="shared" si="228"/>
        <v>0</v>
      </c>
      <c r="AU576" s="40">
        <f t="shared" si="229"/>
        <v>0</v>
      </c>
      <c r="AX576" s="279">
        <f t="shared" si="230"/>
        <v>0</v>
      </c>
      <c r="AY576" s="279">
        <f t="shared" si="231"/>
        <v>0</v>
      </c>
      <c r="AZ576" s="40">
        <f t="shared" si="219"/>
        <v>0</v>
      </c>
      <c r="BB576" s="40">
        <f t="shared" si="235"/>
        <v>0</v>
      </c>
      <c r="BC576" s="397">
        <f t="shared" si="236"/>
        <v>0</v>
      </c>
      <c r="BD576" s="105">
        <f t="shared" si="232"/>
        <v>0</v>
      </c>
      <c r="BE576" s="105">
        <f t="shared" si="237"/>
        <v>0</v>
      </c>
      <c r="BF576" s="742">
        <f t="shared" si="220"/>
        <v>0</v>
      </c>
      <c r="BG576" s="89"/>
      <c r="BH576" s="9"/>
      <c r="BJ576" s="40">
        <f t="shared" si="238"/>
        <v>0</v>
      </c>
      <c r="BK576" s="40">
        <f t="shared" si="239"/>
        <v>1</v>
      </c>
      <c r="BL576" s="40">
        <f t="shared" si="240"/>
        <v>0</v>
      </c>
      <c r="BM576" s="40">
        <f t="shared" si="241"/>
        <v>0</v>
      </c>
      <c r="BN576" s="40">
        <f t="shared" si="242"/>
        <v>0</v>
      </c>
    </row>
    <row r="577" spans="1:66" x14ac:dyDescent="0.25">
      <c r="A577" s="379"/>
      <c r="B577" s="936"/>
      <c r="C577" s="272"/>
      <c r="D577" s="868"/>
      <c r="E577" s="873" t="str">
        <f t="shared" si="233"/>
        <v xml:space="preserve"> </v>
      </c>
      <c r="F577" s="130">
        <f t="shared" si="216"/>
        <v>0</v>
      </c>
      <c r="G577" s="128">
        <f t="shared" si="217"/>
        <v>565</v>
      </c>
      <c r="H577" s="127"/>
      <c r="I577" s="321"/>
      <c r="J577" s="97"/>
      <c r="K577" s="323"/>
      <c r="L577" s="322"/>
      <c r="M577" s="50"/>
      <c r="N577" s="87"/>
      <c r="O577" s="324"/>
      <c r="P577" s="98"/>
      <c r="Q577" s="98"/>
      <c r="R577" s="114"/>
      <c r="S577" s="753"/>
      <c r="T577" s="98"/>
      <c r="U577" s="98"/>
      <c r="V577" s="98"/>
      <c r="W577" s="99"/>
      <c r="X577" s="97"/>
      <c r="Y577" s="87"/>
      <c r="Z577" s="100"/>
      <c r="AA577" s="106">
        <f t="shared" si="221"/>
        <v>565</v>
      </c>
      <c r="AB577" s="549">
        <f t="shared" si="234"/>
        <v>0</v>
      </c>
      <c r="AC577" s="544">
        <f t="shared" si="222"/>
        <v>0</v>
      </c>
      <c r="AD577" s="174">
        <f t="shared" si="218"/>
        <v>0</v>
      </c>
      <c r="AE577" s="8"/>
      <c r="AF577" s="885" t="str">
        <f t="shared" si="223"/>
        <v xml:space="preserve"> </v>
      </c>
      <c r="AG577" s="40">
        <f t="shared" si="224"/>
        <v>0</v>
      </c>
      <c r="AH577" s="40">
        <f t="shared" si="225"/>
        <v>0</v>
      </c>
      <c r="AR577" s="40">
        <f t="shared" si="226"/>
        <v>0</v>
      </c>
      <c r="AS577" s="40">
        <f t="shared" si="227"/>
        <v>0</v>
      </c>
      <c r="AT577" s="40">
        <f t="shared" si="228"/>
        <v>0</v>
      </c>
      <c r="AU577" s="40">
        <f t="shared" si="229"/>
        <v>0</v>
      </c>
      <c r="AX577" s="279">
        <f t="shared" si="230"/>
        <v>0</v>
      </c>
      <c r="AY577" s="279">
        <f t="shared" si="231"/>
        <v>0</v>
      </c>
      <c r="AZ577" s="40">
        <f t="shared" si="219"/>
        <v>0</v>
      </c>
      <c r="BB577" s="40">
        <f t="shared" si="235"/>
        <v>0</v>
      </c>
      <c r="BC577" s="397">
        <f t="shared" si="236"/>
        <v>0</v>
      </c>
      <c r="BD577" s="105">
        <f t="shared" si="232"/>
        <v>0</v>
      </c>
      <c r="BE577" s="105">
        <f t="shared" si="237"/>
        <v>0</v>
      </c>
      <c r="BF577" s="742">
        <f t="shared" si="220"/>
        <v>0</v>
      </c>
      <c r="BG577" s="89"/>
      <c r="BH577" s="9"/>
      <c r="BJ577" s="40">
        <f t="shared" si="238"/>
        <v>0</v>
      </c>
      <c r="BK577" s="40">
        <f t="shared" si="239"/>
        <v>1</v>
      </c>
      <c r="BL577" s="40">
        <f t="shared" si="240"/>
        <v>0</v>
      </c>
      <c r="BM577" s="40">
        <f t="shared" si="241"/>
        <v>0</v>
      </c>
      <c r="BN577" s="40">
        <f t="shared" si="242"/>
        <v>0</v>
      </c>
    </row>
    <row r="578" spans="1:66" x14ac:dyDescent="0.25">
      <c r="A578" s="379"/>
      <c r="B578" s="936"/>
      <c r="C578" s="272"/>
      <c r="D578" s="868"/>
      <c r="E578" s="873" t="str">
        <f t="shared" si="233"/>
        <v xml:space="preserve"> </v>
      </c>
      <c r="F578" s="130">
        <f t="shared" si="216"/>
        <v>0</v>
      </c>
      <c r="G578" s="128">
        <f t="shared" si="217"/>
        <v>566</v>
      </c>
      <c r="H578" s="127"/>
      <c r="I578" s="321"/>
      <c r="J578" s="97"/>
      <c r="K578" s="323"/>
      <c r="L578" s="322"/>
      <c r="M578" s="50"/>
      <c r="N578" s="87"/>
      <c r="O578" s="324"/>
      <c r="P578" s="98"/>
      <c r="Q578" s="98"/>
      <c r="R578" s="114"/>
      <c r="S578" s="753"/>
      <c r="T578" s="98"/>
      <c r="U578" s="98"/>
      <c r="V578" s="98"/>
      <c r="W578" s="99"/>
      <c r="X578" s="97"/>
      <c r="Y578" s="87"/>
      <c r="Z578" s="100"/>
      <c r="AA578" s="106">
        <f t="shared" si="221"/>
        <v>566</v>
      </c>
      <c r="AB578" s="549">
        <f t="shared" si="234"/>
        <v>0</v>
      </c>
      <c r="AC578" s="544">
        <f t="shared" si="222"/>
        <v>0</v>
      </c>
      <c r="AD578" s="174">
        <f t="shared" si="218"/>
        <v>0</v>
      </c>
      <c r="AE578" s="8"/>
      <c r="AF578" s="885" t="str">
        <f t="shared" si="223"/>
        <v xml:space="preserve"> </v>
      </c>
      <c r="AG578" s="40">
        <f t="shared" si="224"/>
        <v>0</v>
      </c>
      <c r="AH578" s="40">
        <f t="shared" si="225"/>
        <v>0</v>
      </c>
      <c r="AR578" s="40">
        <f t="shared" si="226"/>
        <v>0</v>
      </c>
      <c r="AS578" s="40">
        <f t="shared" si="227"/>
        <v>0</v>
      </c>
      <c r="AT578" s="40">
        <f t="shared" si="228"/>
        <v>0</v>
      </c>
      <c r="AU578" s="40">
        <f t="shared" si="229"/>
        <v>0</v>
      </c>
      <c r="AX578" s="279">
        <f t="shared" si="230"/>
        <v>0</v>
      </c>
      <c r="AY578" s="279">
        <f t="shared" si="231"/>
        <v>0</v>
      </c>
      <c r="AZ578" s="40">
        <f t="shared" si="219"/>
        <v>0</v>
      </c>
      <c r="BB578" s="40">
        <f t="shared" si="235"/>
        <v>0</v>
      </c>
      <c r="BC578" s="397">
        <f t="shared" si="236"/>
        <v>0</v>
      </c>
      <c r="BD578" s="105">
        <f t="shared" si="232"/>
        <v>0</v>
      </c>
      <c r="BE578" s="105">
        <f t="shared" si="237"/>
        <v>0</v>
      </c>
      <c r="BF578" s="742">
        <f t="shared" si="220"/>
        <v>0</v>
      </c>
      <c r="BG578" s="89"/>
      <c r="BH578" s="9"/>
      <c r="BJ578" s="40">
        <f t="shared" si="238"/>
        <v>0</v>
      </c>
      <c r="BK578" s="40">
        <f t="shared" si="239"/>
        <v>1</v>
      </c>
      <c r="BL578" s="40">
        <f t="shared" si="240"/>
        <v>0</v>
      </c>
      <c r="BM578" s="40">
        <f t="shared" si="241"/>
        <v>0</v>
      </c>
      <c r="BN578" s="40">
        <f t="shared" si="242"/>
        <v>0</v>
      </c>
    </row>
    <row r="579" spans="1:66" x14ac:dyDescent="0.25">
      <c r="A579" s="379"/>
      <c r="B579" s="936"/>
      <c r="C579" s="272"/>
      <c r="D579" s="868"/>
      <c r="E579" s="873" t="str">
        <f t="shared" si="233"/>
        <v xml:space="preserve"> </v>
      </c>
      <c r="F579" s="130">
        <f t="shared" si="216"/>
        <v>0</v>
      </c>
      <c r="G579" s="128">
        <f t="shared" si="217"/>
        <v>567</v>
      </c>
      <c r="H579" s="127"/>
      <c r="I579" s="321"/>
      <c r="J579" s="97"/>
      <c r="K579" s="323"/>
      <c r="L579" s="322"/>
      <c r="M579" s="50"/>
      <c r="N579" s="87"/>
      <c r="O579" s="324"/>
      <c r="P579" s="98"/>
      <c r="Q579" s="98"/>
      <c r="R579" s="114"/>
      <c r="S579" s="753"/>
      <c r="T579" s="98"/>
      <c r="U579" s="98"/>
      <c r="V579" s="98"/>
      <c r="W579" s="99"/>
      <c r="X579" s="97"/>
      <c r="Y579" s="87"/>
      <c r="Z579" s="100"/>
      <c r="AA579" s="106">
        <f t="shared" si="221"/>
        <v>567</v>
      </c>
      <c r="AB579" s="549">
        <f t="shared" si="234"/>
        <v>0</v>
      </c>
      <c r="AC579" s="544">
        <f t="shared" si="222"/>
        <v>0</v>
      </c>
      <c r="AD579" s="174">
        <f t="shared" si="218"/>
        <v>0</v>
      </c>
      <c r="AE579" s="8"/>
      <c r="AF579" s="885" t="str">
        <f t="shared" si="223"/>
        <v xml:space="preserve"> </v>
      </c>
      <c r="AG579" s="40">
        <f t="shared" si="224"/>
        <v>0</v>
      </c>
      <c r="AH579" s="40">
        <f t="shared" si="225"/>
        <v>0</v>
      </c>
      <c r="AR579" s="40">
        <f t="shared" si="226"/>
        <v>0</v>
      </c>
      <c r="AS579" s="40">
        <f t="shared" si="227"/>
        <v>0</v>
      </c>
      <c r="AT579" s="40">
        <f t="shared" si="228"/>
        <v>0</v>
      </c>
      <c r="AU579" s="40">
        <f t="shared" si="229"/>
        <v>0</v>
      </c>
      <c r="AX579" s="279">
        <f t="shared" si="230"/>
        <v>0</v>
      </c>
      <c r="AY579" s="279">
        <f t="shared" si="231"/>
        <v>0</v>
      </c>
      <c r="AZ579" s="40">
        <f t="shared" si="219"/>
        <v>0</v>
      </c>
      <c r="BB579" s="40">
        <f t="shared" si="235"/>
        <v>0</v>
      </c>
      <c r="BC579" s="397">
        <f t="shared" si="236"/>
        <v>0</v>
      </c>
      <c r="BD579" s="105">
        <f t="shared" si="232"/>
        <v>0</v>
      </c>
      <c r="BE579" s="105">
        <f t="shared" si="237"/>
        <v>0</v>
      </c>
      <c r="BF579" s="742">
        <f t="shared" si="220"/>
        <v>0</v>
      </c>
      <c r="BG579" s="89"/>
      <c r="BH579" s="9"/>
      <c r="BJ579" s="40">
        <f t="shared" si="238"/>
        <v>0</v>
      </c>
      <c r="BK579" s="40">
        <f t="shared" si="239"/>
        <v>1</v>
      </c>
      <c r="BL579" s="40">
        <f t="shared" si="240"/>
        <v>0</v>
      </c>
      <c r="BM579" s="40">
        <f t="shared" si="241"/>
        <v>0</v>
      </c>
      <c r="BN579" s="40">
        <f t="shared" si="242"/>
        <v>0</v>
      </c>
    </row>
    <row r="580" spans="1:66" x14ac:dyDescent="0.25">
      <c r="A580" s="379"/>
      <c r="B580" s="936"/>
      <c r="C580" s="272"/>
      <c r="D580" s="868"/>
      <c r="E580" s="873" t="str">
        <f t="shared" si="233"/>
        <v xml:space="preserve"> </v>
      </c>
      <c r="F580" s="130">
        <f t="shared" si="216"/>
        <v>0</v>
      </c>
      <c r="G580" s="128">
        <f t="shared" si="217"/>
        <v>568</v>
      </c>
      <c r="H580" s="127"/>
      <c r="I580" s="321"/>
      <c r="J580" s="97"/>
      <c r="K580" s="323"/>
      <c r="L580" s="322"/>
      <c r="M580" s="50"/>
      <c r="N580" s="87"/>
      <c r="O580" s="324"/>
      <c r="P580" s="98"/>
      <c r="Q580" s="98"/>
      <c r="R580" s="114"/>
      <c r="S580" s="753"/>
      <c r="T580" s="98"/>
      <c r="U580" s="98"/>
      <c r="V580" s="98"/>
      <c r="W580" s="99"/>
      <c r="X580" s="97"/>
      <c r="Y580" s="87"/>
      <c r="Z580" s="100"/>
      <c r="AA580" s="106">
        <f t="shared" si="221"/>
        <v>568</v>
      </c>
      <c r="AB580" s="549">
        <f t="shared" si="234"/>
        <v>0</v>
      </c>
      <c r="AC580" s="544">
        <f t="shared" si="222"/>
        <v>0</v>
      </c>
      <c r="AD580" s="174">
        <f t="shared" si="218"/>
        <v>0</v>
      </c>
      <c r="AE580" s="8"/>
      <c r="AF580" s="885" t="str">
        <f t="shared" si="223"/>
        <v xml:space="preserve"> </v>
      </c>
      <c r="AG580" s="40">
        <f t="shared" si="224"/>
        <v>0</v>
      </c>
      <c r="AH580" s="40">
        <f t="shared" si="225"/>
        <v>0</v>
      </c>
      <c r="AR580" s="40">
        <f t="shared" si="226"/>
        <v>0</v>
      </c>
      <c r="AS580" s="40">
        <f t="shared" si="227"/>
        <v>0</v>
      </c>
      <c r="AT580" s="40">
        <f t="shared" si="228"/>
        <v>0</v>
      </c>
      <c r="AU580" s="40">
        <f t="shared" si="229"/>
        <v>0</v>
      </c>
      <c r="AX580" s="279">
        <f t="shared" si="230"/>
        <v>0</v>
      </c>
      <c r="AY580" s="279">
        <f t="shared" si="231"/>
        <v>0</v>
      </c>
      <c r="AZ580" s="40">
        <f t="shared" si="219"/>
        <v>0</v>
      </c>
      <c r="BB580" s="40">
        <f t="shared" si="235"/>
        <v>0</v>
      </c>
      <c r="BC580" s="397">
        <f t="shared" si="236"/>
        <v>0</v>
      </c>
      <c r="BD580" s="105">
        <f t="shared" si="232"/>
        <v>0</v>
      </c>
      <c r="BE580" s="105">
        <f t="shared" si="237"/>
        <v>0</v>
      </c>
      <c r="BF580" s="742">
        <f t="shared" si="220"/>
        <v>0</v>
      </c>
      <c r="BG580" s="89"/>
      <c r="BH580" s="9"/>
      <c r="BJ580" s="40">
        <f t="shared" si="238"/>
        <v>0</v>
      </c>
      <c r="BK580" s="40">
        <f t="shared" si="239"/>
        <v>1</v>
      </c>
      <c r="BL580" s="40">
        <f t="shared" si="240"/>
        <v>0</v>
      </c>
      <c r="BM580" s="40">
        <f t="shared" si="241"/>
        <v>0</v>
      </c>
      <c r="BN580" s="40">
        <f t="shared" si="242"/>
        <v>0</v>
      </c>
    </row>
    <row r="581" spans="1:66" x14ac:dyDescent="0.25">
      <c r="A581" s="379"/>
      <c r="B581" s="936"/>
      <c r="C581" s="272"/>
      <c r="D581" s="868"/>
      <c r="E581" s="873" t="str">
        <f t="shared" si="233"/>
        <v xml:space="preserve"> </v>
      </c>
      <c r="F581" s="130">
        <f t="shared" si="216"/>
        <v>0</v>
      </c>
      <c r="G581" s="128">
        <f t="shared" si="217"/>
        <v>569</v>
      </c>
      <c r="H581" s="127"/>
      <c r="I581" s="321"/>
      <c r="J581" s="97"/>
      <c r="K581" s="323"/>
      <c r="L581" s="322"/>
      <c r="M581" s="50"/>
      <c r="N581" s="87"/>
      <c r="O581" s="324"/>
      <c r="P581" s="98"/>
      <c r="Q581" s="98"/>
      <c r="R581" s="114"/>
      <c r="S581" s="753"/>
      <c r="T581" s="98"/>
      <c r="U581" s="98"/>
      <c r="V581" s="98"/>
      <c r="W581" s="99"/>
      <c r="X581" s="97"/>
      <c r="Y581" s="87"/>
      <c r="Z581" s="100"/>
      <c r="AA581" s="106">
        <f t="shared" si="221"/>
        <v>569</v>
      </c>
      <c r="AB581" s="549">
        <f t="shared" si="234"/>
        <v>0</v>
      </c>
      <c r="AC581" s="544">
        <f t="shared" si="222"/>
        <v>0</v>
      </c>
      <c r="AD581" s="174">
        <f t="shared" si="218"/>
        <v>0</v>
      </c>
      <c r="AE581" s="8"/>
      <c r="AF581" s="885" t="str">
        <f t="shared" si="223"/>
        <v xml:space="preserve"> </v>
      </c>
      <c r="AG581" s="40">
        <f t="shared" si="224"/>
        <v>0</v>
      </c>
      <c r="AH581" s="40">
        <f t="shared" si="225"/>
        <v>0</v>
      </c>
      <c r="AR581" s="40">
        <f t="shared" si="226"/>
        <v>0</v>
      </c>
      <c r="AS581" s="40">
        <f t="shared" si="227"/>
        <v>0</v>
      </c>
      <c r="AT581" s="40">
        <f t="shared" si="228"/>
        <v>0</v>
      </c>
      <c r="AU581" s="40">
        <f t="shared" si="229"/>
        <v>0</v>
      </c>
      <c r="AX581" s="279">
        <f t="shared" si="230"/>
        <v>0</v>
      </c>
      <c r="AY581" s="279">
        <f t="shared" si="231"/>
        <v>0</v>
      </c>
      <c r="AZ581" s="40">
        <f t="shared" si="219"/>
        <v>0</v>
      </c>
      <c r="BB581" s="40">
        <f t="shared" si="235"/>
        <v>0</v>
      </c>
      <c r="BC581" s="397">
        <f t="shared" si="236"/>
        <v>0</v>
      </c>
      <c r="BD581" s="105">
        <f t="shared" si="232"/>
        <v>0</v>
      </c>
      <c r="BE581" s="105">
        <f t="shared" si="237"/>
        <v>0</v>
      </c>
      <c r="BF581" s="742">
        <f t="shared" si="220"/>
        <v>0</v>
      </c>
      <c r="BG581" s="89"/>
      <c r="BH581" s="9"/>
      <c r="BJ581" s="40">
        <f t="shared" si="238"/>
        <v>0</v>
      </c>
      <c r="BK581" s="40">
        <f t="shared" si="239"/>
        <v>1</v>
      </c>
      <c r="BL581" s="40">
        <f t="shared" si="240"/>
        <v>0</v>
      </c>
      <c r="BM581" s="40">
        <f t="shared" si="241"/>
        <v>0</v>
      </c>
      <c r="BN581" s="40">
        <f t="shared" si="242"/>
        <v>0</v>
      </c>
    </row>
    <row r="582" spans="1:66" x14ac:dyDescent="0.25">
      <c r="A582" s="379"/>
      <c r="B582" s="936"/>
      <c r="C582" s="272"/>
      <c r="D582" s="868"/>
      <c r="E582" s="873" t="str">
        <f t="shared" si="233"/>
        <v xml:space="preserve"> </v>
      </c>
      <c r="F582" s="130">
        <f t="shared" si="216"/>
        <v>0</v>
      </c>
      <c r="G582" s="128">
        <f t="shared" si="217"/>
        <v>570</v>
      </c>
      <c r="H582" s="127"/>
      <c r="I582" s="321"/>
      <c r="J582" s="97"/>
      <c r="K582" s="323"/>
      <c r="L582" s="322"/>
      <c r="M582" s="50"/>
      <c r="N582" s="87"/>
      <c r="O582" s="324"/>
      <c r="P582" s="98"/>
      <c r="Q582" s="98"/>
      <c r="R582" s="114"/>
      <c r="S582" s="753"/>
      <c r="T582" s="98"/>
      <c r="U582" s="98"/>
      <c r="V582" s="98"/>
      <c r="W582" s="99"/>
      <c r="X582" s="97"/>
      <c r="Y582" s="87"/>
      <c r="Z582" s="100"/>
      <c r="AA582" s="106">
        <f t="shared" si="221"/>
        <v>570</v>
      </c>
      <c r="AB582" s="549">
        <f t="shared" si="234"/>
        <v>0</v>
      </c>
      <c r="AC582" s="544">
        <f t="shared" si="222"/>
        <v>0</v>
      </c>
      <c r="AD582" s="174">
        <f t="shared" si="218"/>
        <v>0</v>
      </c>
      <c r="AE582" s="8"/>
      <c r="AF582" s="885" t="str">
        <f t="shared" si="223"/>
        <v xml:space="preserve"> </v>
      </c>
      <c r="AG582" s="40">
        <f t="shared" si="224"/>
        <v>0</v>
      </c>
      <c r="AH582" s="40">
        <f t="shared" si="225"/>
        <v>0</v>
      </c>
      <c r="AR582" s="40">
        <f t="shared" si="226"/>
        <v>0</v>
      </c>
      <c r="AS582" s="40">
        <f t="shared" si="227"/>
        <v>0</v>
      </c>
      <c r="AT582" s="40">
        <f t="shared" si="228"/>
        <v>0</v>
      </c>
      <c r="AU582" s="40">
        <f t="shared" si="229"/>
        <v>0</v>
      </c>
      <c r="AX582" s="279">
        <f t="shared" si="230"/>
        <v>0</v>
      </c>
      <c r="AY582" s="279">
        <f t="shared" si="231"/>
        <v>0</v>
      </c>
      <c r="AZ582" s="40">
        <f t="shared" si="219"/>
        <v>0</v>
      </c>
      <c r="BB582" s="40">
        <f t="shared" si="235"/>
        <v>0</v>
      </c>
      <c r="BC582" s="397">
        <f t="shared" si="236"/>
        <v>0</v>
      </c>
      <c r="BD582" s="105">
        <f t="shared" si="232"/>
        <v>0</v>
      </c>
      <c r="BE582" s="105">
        <f t="shared" si="237"/>
        <v>0</v>
      </c>
      <c r="BF582" s="742">
        <f t="shared" si="220"/>
        <v>0</v>
      </c>
      <c r="BG582" s="89"/>
      <c r="BH582" s="9"/>
      <c r="BJ582" s="40">
        <f t="shared" si="238"/>
        <v>0</v>
      </c>
      <c r="BK582" s="40">
        <f t="shared" si="239"/>
        <v>1</v>
      </c>
      <c r="BL582" s="40">
        <f t="shared" si="240"/>
        <v>0</v>
      </c>
      <c r="BM582" s="40">
        <f t="shared" si="241"/>
        <v>0</v>
      </c>
      <c r="BN582" s="40">
        <f t="shared" si="242"/>
        <v>0</v>
      </c>
    </row>
    <row r="583" spans="1:66" x14ac:dyDescent="0.25">
      <c r="A583" s="379"/>
      <c r="B583" s="936"/>
      <c r="C583" s="272"/>
      <c r="D583" s="868"/>
      <c r="E583" s="873" t="str">
        <f t="shared" si="233"/>
        <v xml:space="preserve"> </v>
      </c>
      <c r="F583" s="130">
        <f t="shared" si="216"/>
        <v>0</v>
      </c>
      <c r="G583" s="128">
        <f t="shared" si="217"/>
        <v>571</v>
      </c>
      <c r="H583" s="127"/>
      <c r="I583" s="321"/>
      <c r="J583" s="97"/>
      <c r="K583" s="323"/>
      <c r="L583" s="322"/>
      <c r="M583" s="50"/>
      <c r="N583" s="87"/>
      <c r="O583" s="324"/>
      <c r="P583" s="98"/>
      <c r="Q583" s="98"/>
      <c r="R583" s="114"/>
      <c r="S583" s="753"/>
      <c r="T583" s="98"/>
      <c r="U583" s="98"/>
      <c r="V583" s="98"/>
      <c r="W583" s="99"/>
      <c r="X583" s="97"/>
      <c r="Y583" s="87"/>
      <c r="Z583" s="100"/>
      <c r="AA583" s="106">
        <f t="shared" si="221"/>
        <v>571</v>
      </c>
      <c r="AB583" s="549">
        <f t="shared" si="234"/>
        <v>0</v>
      </c>
      <c r="AC583" s="544">
        <f t="shared" si="222"/>
        <v>0</v>
      </c>
      <c r="AD583" s="174">
        <f t="shared" si="218"/>
        <v>0</v>
      </c>
      <c r="AE583" s="8"/>
      <c r="AF583" s="885" t="str">
        <f t="shared" si="223"/>
        <v xml:space="preserve"> </v>
      </c>
      <c r="AG583" s="40">
        <f t="shared" si="224"/>
        <v>0</v>
      </c>
      <c r="AH583" s="40">
        <f t="shared" si="225"/>
        <v>0</v>
      </c>
      <c r="AR583" s="40">
        <f t="shared" si="226"/>
        <v>0</v>
      </c>
      <c r="AS583" s="40">
        <f t="shared" si="227"/>
        <v>0</v>
      </c>
      <c r="AT583" s="40">
        <f t="shared" si="228"/>
        <v>0</v>
      </c>
      <c r="AU583" s="40">
        <f t="shared" si="229"/>
        <v>0</v>
      </c>
      <c r="AX583" s="279">
        <f t="shared" si="230"/>
        <v>0</v>
      </c>
      <c r="AY583" s="279">
        <f t="shared" si="231"/>
        <v>0</v>
      </c>
      <c r="AZ583" s="40">
        <f t="shared" si="219"/>
        <v>0</v>
      </c>
      <c r="BB583" s="40">
        <f t="shared" si="235"/>
        <v>0</v>
      </c>
      <c r="BC583" s="397">
        <f t="shared" si="236"/>
        <v>0</v>
      </c>
      <c r="BD583" s="105">
        <f t="shared" si="232"/>
        <v>0</v>
      </c>
      <c r="BE583" s="105">
        <f t="shared" si="237"/>
        <v>0</v>
      </c>
      <c r="BF583" s="742">
        <f t="shared" si="220"/>
        <v>0</v>
      </c>
      <c r="BG583" s="89"/>
      <c r="BH583" s="9"/>
      <c r="BJ583" s="40">
        <f t="shared" si="238"/>
        <v>0</v>
      </c>
      <c r="BK583" s="40">
        <f t="shared" si="239"/>
        <v>1</v>
      </c>
      <c r="BL583" s="40">
        <f t="shared" si="240"/>
        <v>0</v>
      </c>
      <c r="BM583" s="40">
        <f t="shared" si="241"/>
        <v>0</v>
      </c>
      <c r="BN583" s="40">
        <f t="shared" si="242"/>
        <v>0</v>
      </c>
    </row>
    <row r="584" spans="1:66" x14ac:dyDescent="0.25">
      <c r="A584" s="379"/>
      <c r="B584" s="936"/>
      <c r="C584" s="272"/>
      <c r="D584" s="868"/>
      <c r="E584" s="873" t="str">
        <f t="shared" si="233"/>
        <v xml:space="preserve"> </v>
      </c>
      <c r="F584" s="130">
        <f t="shared" si="216"/>
        <v>0</v>
      </c>
      <c r="G584" s="128">
        <f t="shared" si="217"/>
        <v>572</v>
      </c>
      <c r="H584" s="127"/>
      <c r="I584" s="321"/>
      <c r="J584" s="97"/>
      <c r="K584" s="323"/>
      <c r="L584" s="322"/>
      <c r="M584" s="50"/>
      <c r="N584" s="87"/>
      <c r="O584" s="324"/>
      <c r="P584" s="98"/>
      <c r="Q584" s="98"/>
      <c r="R584" s="114"/>
      <c r="S584" s="753"/>
      <c r="T584" s="98"/>
      <c r="U584" s="98"/>
      <c r="V584" s="98"/>
      <c r="W584" s="99"/>
      <c r="X584" s="97"/>
      <c r="Y584" s="87"/>
      <c r="Z584" s="100"/>
      <c r="AA584" s="106">
        <f t="shared" si="221"/>
        <v>572</v>
      </c>
      <c r="AB584" s="549">
        <f t="shared" si="234"/>
        <v>0</v>
      </c>
      <c r="AC584" s="544">
        <f t="shared" si="222"/>
        <v>0</v>
      </c>
      <c r="AD584" s="174">
        <f t="shared" si="218"/>
        <v>0</v>
      </c>
      <c r="AE584" s="8"/>
      <c r="AF584" s="885" t="str">
        <f t="shared" si="223"/>
        <v xml:space="preserve"> </v>
      </c>
      <c r="AG584" s="40">
        <f t="shared" si="224"/>
        <v>0</v>
      </c>
      <c r="AH584" s="40">
        <f t="shared" si="225"/>
        <v>0</v>
      </c>
      <c r="AR584" s="40">
        <f t="shared" si="226"/>
        <v>0</v>
      </c>
      <c r="AS584" s="40">
        <f t="shared" si="227"/>
        <v>0</v>
      </c>
      <c r="AT584" s="40">
        <f t="shared" si="228"/>
        <v>0</v>
      </c>
      <c r="AU584" s="40">
        <f t="shared" si="229"/>
        <v>0</v>
      </c>
      <c r="AX584" s="279">
        <f t="shared" si="230"/>
        <v>0</v>
      </c>
      <c r="AY584" s="279">
        <f t="shared" si="231"/>
        <v>0</v>
      </c>
      <c r="AZ584" s="40">
        <f t="shared" si="219"/>
        <v>0</v>
      </c>
      <c r="BB584" s="40">
        <f t="shared" si="235"/>
        <v>0</v>
      </c>
      <c r="BC584" s="397">
        <f t="shared" si="236"/>
        <v>0</v>
      </c>
      <c r="BD584" s="105">
        <f t="shared" si="232"/>
        <v>0</v>
      </c>
      <c r="BE584" s="105">
        <f t="shared" si="237"/>
        <v>0</v>
      </c>
      <c r="BF584" s="742">
        <f t="shared" si="220"/>
        <v>0</v>
      </c>
      <c r="BG584" s="89"/>
      <c r="BH584" s="9"/>
      <c r="BJ584" s="40">
        <f t="shared" si="238"/>
        <v>0</v>
      </c>
      <c r="BK584" s="40">
        <f t="shared" si="239"/>
        <v>1</v>
      </c>
      <c r="BL584" s="40">
        <f t="shared" si="240"/>
        <v>0</v>
      </c>
      <c r="BM584" s="40">
        <f t="shared" si="241"/>
        <v>0</v>
      </c>
      <c r="BN584" s="40">
        <f t="shared" si="242"/>
        <v>0</v>
      </c>
    </row>
    <row r="585" spans="1:66" x14ac:dyDescent="0.25">
      <c r="A585" s="379"/>
      <c r="B585" s="936"/>
      <c r="C585" s="272"/>
      <c r="D585" s="868"/>
      <c r="E585" s="873" t="str">
        <f t="shared" si="233"/>
        <v xml:space="preserve"> </v>
      </c>
      <c r="F585" s="130">
        <f t="shared" si="216"/>
        <v>0</v>
      </c>
      <c r="G585" s="128">
        <f t="shared" si="217"/>
        <v>573</v>
      </c>
      <c r="H585" s="127"/>
      <c r="I585" s="321"/>
      <c r="J585" s="97"/>
      <c r="K585" s="323"/>
      <c r="L585" s="322"/>
      <c r="M585" s="50"/>
      <c r="N585" s="87"/>
      <c r="O585" s="324"/>
      <c r="P585" s="98"/>
      <c r="Q585" s="98"/>
      <c r="R585" s="114"/>
      <c r="S585" s="753"/>
      <c r="T585" s="98"/>
      <c r="U585" s="98"/>
      <c r="V585" s="98"/>
      <c r="W585" s="99"/>
      <c r="X585" s="97"/>
      <c r="Y585" s="87"/>
      <c r="Z585" s="100"/>
      <c r="AA585" s="106">
        <f t="shared" si="221"/>
        <v>573</v>
      </c>
      <c r="AB585" s="549">
        <f t="shared" si="234"/>
        <v>0</v>
      </c>
      <c r="AC585" s="544">
        <f t="shared" si="222"/>
        <v>0</v>
      </c>
      <c r="AD585" s="174">
        <f t="shared" si="218"/>
        <v>0</v>
      </c>
      <c r="AE585" s="8"/>
      <c r="AF585" s="885" t="str">
        <f t="shared" si="223"/>
        <v xml:space="preserve"> </v>
      </c>
      <c r="AG585" s="40">
        <f t="shared" si="224"/>
        <v>0</v>
      </c>
      <c r="AH585" s="40">
        <f t="shared" si="225"/>
        <v>0</v>
      </c>
      <c r="AR585" s="40">
        <f t="shared" si="226"/>
        <v>0</v>
      </c>
      <c r="AS585" s="40">
        <f t="shared" si="227"/>
        <v>0</v>
      </c>
      <c r="AT585" s="40">
        <f t="shared" si="228"/>
        <v>0</v>
      </c>
      <c r="AU585" s="40">
        <f t="shared" si="229"/>
        <v>0</v>
      </c>
      <c r="AX585" s="279">
        <f t="shared" si="230"/>
        <v>0</v>
      </c>
      <c r="AY585" s="279">
        <f t="shared" si="231"/>
        <v>0</v>
      </c>
      <c r="AZ585" s="40">
        <f t="shared" si="219"/>
        <v>0</v>
      </c>
      <c r="BB585" s="40">
        <f t="shared" si="235"/>
        <v>0</v>
      </c>
      <c r="BC585" s="397">
        <f t="shared" si="236"/>
        <v>0</v>
      </c>
      <c r="BD585" s="105">
        <f t="shared" si="232"/>
        <v>0</v>
      </c>
      <c r="BE585" s="105">
        <f t="shared" si="237"/>
        <v>0</v>
      </c>
      <c r="BF585" s="742">
        <f t="shared" si="220"/>
        <v>0</v>
      </c>
      <c r="BG585" s="89"/>
      <c r="BH585" s="9"/>
      <c r="BJ585" s="40">
        <f t="shared" si="238"/>
        <v>0</v>
      </c>
      <c r="BK585" s="40">
        <f t="shared" si="239"/>
        <v>1</v>
      </c>
      <c r="BL585" s="40">
        <f t="shared" si="240"/>
        <v>0</v>
      </c>
      <c r="BM585" s="40">
        <f t="shared" si="241"/>
        <v>0</v>
      </c>
      <c r="BN585" s="40">
        <f t="shared" si="242"/>
        <v>0</v>
      </c>
    </row>
    <row r="586" spans="1:66" x14ac:dyDescent="0.25">
      <c r="A586" s="379"/>
      <c r="B586" s="936"/>
      <c r="C586" s="272"/>
      <c r="D586" s="868"/>
      <c r="E586" s="873" t="str">
        <f t="shared" si="233"/>
        <v xml:space="preserve"> </v>
      </c>
      <c r="F586" s="130">
        <f t="shared" si="216"/>
        <v>0</v>
      </c>
      <c r="G586" s="128">
        <f t="shared" si="217"/>
        <v>574</v>
      </c>
      <c r="H586" s="127"/>
      <c r="I586" s="321"/>
      <c r="J586" s="97"/>
      <c r="K586" s="323"/>
      <c r="L586" s="322"/>
      <c r="M586" s="50"/>
      <c r="N586" s="87"/>
      <c r="O586" s="324"/>
      <c r="P586" s="98"/>
      <c r="Q586" s="98"/>
      <c r="R586" s="114"/>
      <c r="S586" s="753"/>
      <c r="T586" s="98"/>
      <c r="U586" s="98"/>
      <c r="V586" s="98"/>
      <c r="W586" s="99"/>
      <c r="X586" s="97"/>
      <c r="Y586" s="87"/>
      <c r="Z586" s="100"/>
      <c r="AA586" s="106">
        <f t="shared" si="221"/>
        <v>574</v>
      </c>
      <c r="AB586" s="549">
        <f t="shared" si="234"/>
        <v>0</v>
      </c>
      <c r="AC586" s="544">
        <f t="shared" si="222"/>
        <v>0</v>
      </c>
      <c r="AD586" s="174">
        <f t="shared" si="218"/>
        <v>0</v>
      </c>
      <c r="AE586" s="8"/>
      <c r="AF586" s="885" t="str">
        <f t="shared" si="223"/>
        <v xml:space="preserve"> </v>
      </c>
      <c r="AG586" s="40">
        <f t="shared" si="224"/>
        <v>0</v>
      </c>
      <c r="AH586" s="40">
        <f t="shared" si="225"/>
        <v>0</v>
      </c>
      <c r="AR586" s="40">
        <f t="shared" si="226"/>
        <v>0</v>
      </c>
      <c r="AS586" s="40">
        <f t="shared" si="227"/>
        <v>0</v>
      </c>
      <c r="AT586" s="40">
        <f t="shared" si="228"/>
        <v>0</v>
      </c>
      <c r="AU586" s="40">
        <f t="shared" si="229"/>
        <v>0</v>
      </c>
      <c r="AX586" s="279">
        <f t="shared" si="230"/>
        <v>0</v>
      </c>
      <c r="AY586" s="279">
        <f t="shared" si="231"/>
        <v>0</v>
      </c>
      <c r="AZ586" s="40">
        <f t="shared" si="219"/>
        <v>0</v>
      </c>
      <c r="BB586" s="40">
        <f t="shared" si="235"/>
        <v>0</v>
      </c>
      <c r="BC586" s="397">
        <f t="shared" si="236"/>
        <v>0</v>
      </c>
      <c r="BD586" s="105">
        <f t="shared" si="232"/>
        <v>0</v>
      </c>
      <c r="BE586" s="105">
        <f t="shared" si="237"/>
        <v>0</v>
      </c>
      <c r="BF586" s="742">
        <f t="shared" si="220"/>
        <v>0</v>
      </c>
      <c r="BG586" s="89"/>
      <c r="BH586" s="9"/>
      <c r="BJ586" s="40">
        <f t="shared" si="238"/>
        <v>0</v>
      </c>
      <c r="BK586" s="40">
        <f t="shared" si="239"/>
        <v>1</v>
      </c>
      <c r="BL586" s="40">
        <f t="shared" si="240"/>
        <v>0</v>
      </c>
      <c r="BM586" s="40">
        <f t="shared" si="241"/>
        <v>0</v>
      </c>
      <c r="BN586" s="40">
        <f t="shared" si="242"/>
        <v>0</v>
      </c>
    </row>
    <row r="587" spans="1:66" x14ac:dyDescent="0.25">
      <c r="A587" s="379"/>
      <c r="B587" s="936"/>
      <c r="C587" s="272"/>
      <c r="D587" s="868"/>
      <c r="E587" s="873" t="str">
        <f t="shared" si="233"/>
        <v xml:space="preserve"> </v>
      </c>
      <c r="F587" s="130">
        <f t="shared" si="216"/>
        <v>0</v>
      </c>
      <c r="G587" s="128">
        <f t="shared" si="217"/>
        <v>575</v>
      </c>
      <c r="H587" s="127"/>
      <c r="I587" s="321"/>
      <c r="J587" s="97"/>
      <c r="K587" s="323"/>
      <c r="L587" s="322"/>
      <c r="M587" s="50"/>
      <c r="N587" s="87"/>
      <c r="O587" s="324"/>
      <c r="P587" s="98"/>
      <c r="Q587" s="98"/>
      <c r="R587" s="114"/>
      <c r="S587" s="753"/>
      <c r="T587" s="98"/>
      <c r="U587" s="98"/>
      <c r="V587" s="98"/>
      <c r="W587" s="99"/>
      <c r="X587" s="97"/>
      <c r="Y587" s="87"/>
      <c r="Z587" s="100"/>
      <c r="AA587" s="106">
        <f t="shared" si="221"/>
        <v>575</v>
      </c>
      <c r="AB587" s="549">
        <f t="shared" si="234"/>
        <v>0</v>
      </c>
      <c r="AC587" s="544">
        <f t="shared" si="222"/>
        <v>0</v>
      </c>
      <c r="AD587" s="174">
        <f t="shared" si="218"/>
        <v>0</v>
      </c>
      <c r="AE587" s="8"/>
      <c r="AF587" s="885" t="str">
        <f t="shared" si="223"/>
        <v xml:space="preserve"> </v>
      </c>
      <c r="AG587" s="40">
        <f t="shared" si="224"/>
        <v>0</v>
      </c>
      <c r="AH587" s="40">
        <f t="shared" si="225"/>
        <v>0</v>
      </c>
      <c r="AR587" s="40">
        <f t="shared" si="226"/>
        <v>0</v>
      </c>
      <c r="AS587" s="40">
        <f t="shared" si="227"/>
        <v>0</v>
      </c>
      <c r="AT587" s="40">
        <f t="shared" si="228"/>
        <v>0</v>
      </c>
      <c r="AU587" s="40">
        <f t="shared" si="229"/>
        <v>0</v>
      </c>
      <c r="AX587" s="279">
        <f t="shared" si="230"/>
        <v>0</v>
      </c>
      <c r="AY587" s="279">
        <f t="shared" si="231"/>
        <v>0</v>
      </c>
      <c r="AZ587" s="40">
        <f t="shared" si="219"/>
        <v>0</v>
      </c>
      <c r="BB587" s="40">
        <f t="shared" si="235"/>
        <v>0</v>
      </c>
      <c r="BC587" s="397">
        <f t="shared" si="236"/>
        <v>0</v>
      </c>
      <c r="BD587" s="105">
        <f t="shared" si="232"/>
        <v>0</v>
      </c>
      <c r="BE587" s="105">
        <f t="shared" si="237"/>
        <v>0</v>
      </c>
      <c r="BF587" s="742">
        <f t="shared" si="220"/>
        <v>0</v>
      </c>
      <c r="BG587" s="89"/>
      <c r="BH587" s="9"/>
      <c r="BJ587" s="40">
        <f t="shared" si="238"/>
        <v>0</v>
      </c>
      <c r="BK587" s="40">
        <f t="shared" si="239"/>
        <v>1</v>
      </c>
      <c r="BL587" s="40">
        <f t="shared" si="240"/>
        <v>0</v>
      </c>
      <c r="BM587" s="40">
        <f t="shared" si="241"/>
        <v>0</v>
      </c>
      <c r="BN587" s="40">
        <f t="shared" si="242"/>
        <v>0</v>
      </c>
    </row>
    <row r="588" spans="1:66" x14ac:dyDescent="0.25">
      <c r="A588" s="379"/>
      <c r="B588" s="936"/>
      <c r="C588" s="272"/>
      <c r="D588" s="868"/>
      <c r="E588" s="873" t="str">
        <f t="shared" si="233"/>
        <v xml:space="preserve"> </v>
      </c>
      <c r="F588" s="130">
        <f t="shared" si="216"/>
        <v>0</v>
      </c>
      <c r="G588" s="128">
        <f t="shared" si="217"/>
        <v>576</v>
      </c>
      <c r="H588" s="127"/>
      <c r="I588" s="321"/>
      <c r="J588" s="97"/>
      <c r="K588" s="323"/>
      <c r="L588" s="322"/>
      <c r="M588" s="50"/>
      <c r="N588" s="87"/>
      <c r="O588" s="324"/>
      <c r="P588" s="98"/>
      <c r="Q588" s="98"/>
      <c r="R588" s="114"/>
      <c r="S588" s="753"/>
      <c r="T588" s="98"/>
      <c r="U588" s="98"/>
      <c r="V588" s="98"/>
      <c r="W588" s="99"/>
      <c r="X588" s="97"/>
      <c r="Y588" s="87"/>
      <c r="Z588" s="100"/>
      <c r="AA588" s="106">
        <f t="shared" si="221"/>
        <v>576</v>
      </c>
      <c r="AB588" s="549">
        <f t="shared" si="234"/>
        <v>0</v>
      </c>
      <c r="AC588" s="544">
        <f t="shared" si="222"/>
        <v>0</v>
      </c>
      <c r="AD588" s="174">
        <f t="shared" si="218"/>
        <v>0</v>
      </c>
      <c r="AE588" s="8"/>
      <c r="AF588" s="885" t="str">
        <f t="shared" si="223"/>
        <v xml:space="preserve"> </v>
      </c>
      <c r="AG588" s="40">
        <f t="shared" si="224"/>
        <v>0</v>
      </c>
      <c r="AH588" s="40">
        <f t="shared" si="225"/>
        <v>0</v>
      </c>
      <c r="AR588" s="40">
        <f t="shared" si="226"/>
        <v>0</v>
      </c>
      <c r="AS588" s="40">
        <f t="shared" si="227"/>
        <v>0</v>
      </c>
      <c r="AT588" s="40">
        <f t="shared" si="228"/>
        <v>0</v>
      </c>
      <c r="AU588" s="40">
        <f t="shared" si="229"/>
        <v>0</v>
      </c>
      <c r="AX588" s="279">
        <f t="shared" si="230"/>
        <v>0</v>
      </c>
      <c r="AY588" s="279">
        <f t="shared" si="231"/>
        <v>0</v>
      </c>
      <c r="AZ588" s="40">
        <f t="shared" si="219"/>
        <v>0</v>
      </c>
      <c r="BB588" s="40">
        <f t="shared" si="235"/>
        <v>0</v>
      </c>
      <c r="BC588" s="397">
        <f t="shared" si="236"/>
        <v>0</v>
      </c>
      <c r="BD588" s="105">
        <f t="shared" si="232"/>
        <v>0</v>
      </c>
      <c r="BE588" s="105">
        <f t="shared" si="237"/>
        <v>0</v>
      </c>
      <c r="BF588" s="742">
        <f t="shared" si="220"/>
        <v>0</v>
      </c>
      <c r="BG588" s="89"/>
      <c r="BH588" s="9"/>
      <c r="BJ588" s="40">
        <f t="shared" si="238"/>
        <v>0</v>
      </c>
      <c r="BK588" s="40">
        <f t="shared" si="239"/>
        <v>1</v>
      </c>
      <c r="BL588" s="40">
        <f t="shared" si="240"/>
        <v>0</v>
      </c>
      <c r="BM588" s="40">
        <f t="shared" si="241"/>
        <v>0</v>
      </c>
      <c r="BN588" s="40">
        <f t="shared" si="242"/>
        <v>0</v>
      </c>
    </row>
    <row r="589" spans="1:66" x14ac:dyDescent="0.25">
      <c r="A589" s="379"/>
      <c r="B589" s="936"/>
      <c r="C589" s="272"/>
      <c r="D589" s="868"/>
      <c r="E589" s="873" t="str">
        <f t="shared" si="233"/>
        <v xml:space="preserve"> </v>
      </c>
      <c r="F589" s="130">
        <f t="shared" ref="F589:F652" si="243">IF(ISBLANK(H589),0,VLOOKUP(TRIM(H589),AllVarieties,4,FALSE))</f>
        <v>0</v>
      </c>
      <c r="G589" s="128">
        <f t="shared" ref="G589:G652" si="244">ROW()-DPline</f>
        <v>577</v>
      </c>
      <c r="H589" s="127"/>
      <c r="I589" s="321"/>
      <c r="J589" s="97"/>
      <c r="K589" s="323"/>
      <c r="L589" s="322"/>
      <c r="M589" s="50"/>
      <c r="N589" s="87"/>
      <c r="O589" s="324"/>
      <c r="P589" s="98"/>
      <c r="Q589" s="98"/>
      <c r="R589" s="114"/>
      <c r="S589" s="753"/>
      <c r="T589" s="98"/>
      <c r="U589" s="98"/>
      <c r="V589" s="98"/>
      <c r="W589" s="99"/>
      <c r="X589" s="97"/>
      <c r="Y589" s="87"/>
      <c r="Z589" s="100"/>
      <c r="AA589" s="106">
        <f t="shared" si="221"/>
        <v>577</v>
      </c>
      <c r="AB589" s="549">
        <f t="shared" si="234"/>
        <v>0</v>
      </c>
      <c r="AC589" s="544">
        <f t="shared" si="222"/>
        <v>0</v>
      </c>
      <c r="AD589" s="174">
        <f t="shared" ref="AD589:AD652" si="245">+AC589*PDArate</f>
        <v>0</v>
      </c>
      <c r="AE589" s="8"/>
      <c r="AF589" s="885" t="str">
        <f t="shared" si="223"/>
        <v xml:space="preserve"> </v>
      </c>
      <c r="AG589" s="40">
        <f t="shared" si="224"/>
        <v>0</v>
      </c>
      <c r="AH589" s="40">
        <f t="shared" si="225"/>
        <v>0</v>
      </c>
      <c r="AR589" s="40">
        <f t="shared" si="226"/>
        <v>0</v>
      </c>
      <c r="AS589" s="40">
        <f t="shared" si="227"/>
        <v>0</v>
      </c>
      <c r="AT589" s="40">
        <f t="shared" si="228"/>
        <v>0</v>
      </c>
      <c r="AU589" s="40">
        <f t="shared" si="229"/>
        <v>0</v>
      </c>
      <c r="AX589" s="279">
        <f t="shared" si="230"/>
        <v>0</v>
      </c>
      <c r="AY589" s="279">
        <f t="shared" si="231"/>
        <v>0</v>
      </c>
      <c r="AZ589" s="40">
        <f t="shared" ref="AZ589:AZ652" si="246">IF(J589+K589 &gt; 0, 1, 0)</f>
        <v>0</v>
      </c>
      <c r="BB589" s="40">
        <f t="shared" si="235"/>
        <v>0</v>
      </c>
      <c r="BC589" s="397">
        <f t="shared" si="236"/>
        <v>0</v>
      </c>
      <c r="BD589" s="105">
        <f t="shared" si="232"/>
        <v>0</v>
      </c>
      <c r="BE589" s="105">
        <f t="shared" si="237"/>
        <v>0</v>
      </c>
      <c r="BF589" s="742">
        <f t="shared" ref="BF589:BF652" si="247">+BE589*PDArate</f>
        <v>0</v>
      </c>
      <c r="BG589" s="89"/>
      <c r="BH589" s="9"/>
      <c r="BJ589" s="40">
        <f t="shared" si="238"/>
        <v>0</v>
      </c>
      <c r="BK589" s="40">
        <f t="shared" si="239"/>
        <v>1</v>
      </c>
      <c r="BL589" s="40">
        <f t="shared" si="240"/>
        <v>0</v>
      </c>
      <c r="BM589" s="40">
        <f t="shared" si="241"/>
        <v>0</v>
      </c>
      <c r="BN589" s="40">
        <f t="shared" si="242"/>
        <v>0</v>
      </c>
    </row>
    <row r="590" spans="1:66" x14ac:dyDescent="0.25">
      <c r="A590" s="379"/>
      <c r="B590" s="936"/>
      <c r="C590" s="272"/>
      <c r="D590" s="868"/>
      <c r="E590" s="873" t="str">
        <f t="shared" si="233"/>
        <v xml:space="preserve"> </v>
      </c>
      <c r="F590" s="130">
        <f t="shared" si="243"/>
        <v>0</v>
      </c>
      <c r="G590" s="128">
        <f t="shared" si="244"/>
        <v>578</v>
      </c>
      <c r="H590" s="127"/>
      <c r="I590" s="321"/>
      <c r="J590" s="97"/>
      <c r="K590" s="323"/>
      <c r="L590" s="322"/>
      <c r="M590" s="50"/>
      <c r="N590" s="87"/>
      <c r="O590" s="324"/>
      <c r="P590" s="98"/>
      <c r="Q590" s="98"/>
      <c r="R590" s="114"/>
      <c r="S590" s="753"/>
      <c r="T590" s="98"/>
      <c r="U590" s="98"/>
      <c r="V590" s="98"/>
      <c r="W590" s="99"/>
      <c r="X590" s="97"/>
      <c r="Y590" s="87"/>
      <c r="Z590" s="100"/>
      <c r="AA590" s="106">
        <f t="shared" ref="AA590:AA653" si="248">+G590</f>
        <v>578</v>
      </c>
      <c r="AB590" s="549">
        <f t="shared" si="234"/>
        <v>0</v>
      </c>
      <c r="AC590" s="544">
        <f t="shared" ref="AC590:AC653" si="249">+AX590+AY590</f>
        <v>0</v>
      </c>
      <c r="AD590" s="174">
        <f t="shared" si="245"/>
        <v>0</v>
      </c>
      <c r="AE590" s="8"/>
      <c r="AF590" s="885" t="str">
        <f t="shared" ref="AF590:AF653" si="250">IF(AG590+AH590=1,"Enter both columns 5 and 16.", " ")</f>
        <v xml:space="preserve"> </v>
      </c>
      <c r="AG590" s="40">
        <f t="shared" ref="AG590:AG653" si="251">IF(L590+M590+N590+O590+W590 &gt; 0, 1, 0)</f>
        <v>0</v>
      </c>
      <c r="AH590" s="40">
        <f t="shared" ref="AH590:AH653" si="252">IF(AX590 &gt; 0, 1, 0)</f>
        <v>0</v>
      </c>
      <c r="AR590" s="40">
        <f t="shared" ref="AR590:AR653" si="253">IF(ISNA(+F590), 1, 0)</f>
        <v>0</v>
      </c>
      <c r="AS590" s="40">
        <f t="shared" ref="AS590:AS653" si="254">IF(ISERR(+F590), 1, 0)</f>
        <v>0</v>
      </c>
      <c r="AT590" s="40">
        <f t="shared" ref="AT590:AT653" si="255">IF(ISERR(+AC590), 1, 0)</f>
        <v>0</v>
      </c>
      <c r="AU590" s="40">
        <f t="shared" ref="AU590:AU653" si="256">IF(ISERR(+AD590), 1, 0)</f>
        <v>0</v>
      </c>
      <c r="AX590" s="279">
        <f t="shared" ref="AX590:AX653" si="257">ROUND(L590,1)*W590</f>
        <v>0</v>
      </c>
      <c r="AY590" s="279">
        <f t="shared" ref="AY590:AY653" si="258">ROUND(X590,1)*Z590</f>
        <v>0</v>
      </c>
      <c r="AZ590" s="40">
        <f t="shared" si="246"/>
        <v>0</v>
      </c>
      <c r="BB590" s="40">
        <f t="shared" si="235"/>
        <v>0</v>
      </c>
      <c r="BC590" s="397">
        <f t="shared" si="236"/>
        <v>0</v>
      </c>
      <c r="BD590" s="105">
        <f t="shared" si="232"/>
        <v>0</v>
      </c>
      <c r="BE590" s="105">
        <f t="shared" si="237"/>
        <v>0</v>
      </c>
      <c r="BF590" s="742">
        <f t="shared" si="247"/>
        <v>0</v>
      </c>
      <c r="BG590" s="89"/>
      <c r="BH590" s="9"/>
      <c r="BJ590" s="40">
        <f t="shared" si="238"/>
        <v>0</v>
      </c>
      <c r="BK590" s="40">
        <f t="shared" si="239"/>
        <v>1</v>
      </c>
      <c r="BL590" s="40">
        <f t="shared" si="240"/>
        <v>0</v>
      </c>
      <c r="BM590" s="40">
        <f t="shared" si="241"/>
        <v>0</v>
      </c>
      <c r="BN590" s="40">
        <f t="shared" si="242"/>
        <v>0</v>
      </c>
    </row>
    <row r="591" spans="1:66" x14ac:dyDescent="0.25">
      <c r="A591" s="379"/>
      <c r="B591" s="936"/>
      <c r="C591" s="272"/>
      <c r="D591" s="868"/>
      <c r="E591" s="873" t="str">
        <f t="shared" si="233"/>
        <v xml:space="preserve"> </v>
      </c>
      <c r="F591" s="130">
        <f t="shared" si="243"/>
        <v>0</v>
      </c>
      <c r="G591" s="128">
        <f t="shared" si="244"/>
        <v>579</v>
      </c>
      <c r="H591" s="127"/>
      <c r="I591" s="321"/>
      <c r="J591" s="97"/>
      <c r="K591" s="323"/>
      <c r="L591" s="322"/>
      <c r="M591" s="50"/>
      <c r="N591" s="87"/>
      <c r="O591" s="324"/>
      <c r="P591" s="98"/>
      <c r="Q591" s="98"/>
      <c r="R591" s="114"/>
      <c r="S591" s="753"/>
      <c r="T591" s="98"/>
      <c r="U591" s="98"/>
      <c r="V591" s="98"/>
      <c r="W591" s="99"/>
      <c r="X591" s="97"/>
      <c r="Y591" s="87"/>
      <c r="Z591" s="100"/>
      <c r="AA591" s="106">
        <f t="shared" si="248"/>
        <v>579</v>
      </c>
      <c r="AB591" s="549">
        <f t="shared" si="234"/>
        <v>0</v>
      </c>
      <c r="AC591" s="544">
        <f t="shared" si="249"/>
        <v>0</v>
      </c>
      <c r="AD591" s="174">
        <f t="shared" si="245"/>
        <v>0</v>
      </c>
      <c r="AE591" s="8"/>
      <c r="AF591" s="885" t="str">
        <f t="shared" si="250"/>
        <v xml:space="preserve"> </v>
      </c>
      <c r="AG591" s="40">
        <f t="shared" si="251"/>
        <v>0</v>
      </c>
      <c r="AH591" s="40">
        <f t="shared" si="252"/>
        <v>0</v>
      </c>
      <c r="AR591" s="40">
        <f t="shared" si="253"/>
        <v>0</v>
      </c>
      <c r="AS591" s="40">
        <f t="shared" si="254"/>
        <v>0</v>
      </c>
      <c r="AT591" s="40">
        <f t="shared" si="255"/>
        <v>0</v>
      </c>
      <c r="AU591" s="40">
        <f t="shared" si="256"/>
        <v>0</v>
      </c>
      <c r="AX591" s="279">
        <f t="shared" si="257"/>
        <v>0</v>
      </c>
      <c r="AY591" s="279">
        <f t="shared" si="258"/>
        <v>0</v>
      </c>
      <c r="AZ591" s="40">
        <f t="shared" si="246"/>
        <v>0</v>
      </c>
      <c r="BB591" s="40">
        <f t="shared" si="235"/>
        <v>0</v>
      </c>
      <c r="BC591" s="397">
        <f t="shared" si="236"/>
        <v>0</v>
      </c>
      <c r="BD591" s="105">
        <f t="shared" si="232"/>
        <v>0</v>
      </c>
      <c r="BE591" s="105">
        <f t="shared" si="237"/>
        <v>0</v>
      </c>
      <c r="BF591" s="742">
        <f t="shared" si="247"/>
        <v>0</v>
      </c>
      <c r="BG591" s="89"/>
      <c r="BH591" s="9"/>
      <c r="BJ591" s="40">
        <f t="shared" si="238"/>
        <v>0</v>
      </c>
      <c r="BK591" s="40">
        <f t="shared" si="239"/>
        <v>1</v>
      </c>
      <c r="BL591" s="40">
        <f t="shared" si="240"/>
        <v>0</v>
      </c>
      <c r="BM591" s="40">
        <f t="shared" si="241"/>
        <v>0</v>
      </c>
      <c r="BN591" s="40">
        <f t="shared" si="242"/>
        <v>0</v>
      </c>
    </row>
    <row r="592" spans="1:66" x14ac:dyDescent="0.25">
      <c r="A592" s="379"/>
      <c r="B592" s="936"/>
      <c r="C592" s="272"/>
      <c r="D592" s="868"/>
      <c r="E592" s="873" t="str">
        <f t="shared" si="233"/>
        <v xml:space="preserve"> </v>
      </c>
      <c r="F592" s="130">
        <f t="shared" si="243"/>
        <v>0</v>
      </c>
      <c r="G592" s="128">
        <f t="shared" si="244"/>
        <v>580</v>
      </c>
      <c r="H592" s="127"/>
      <c r="I592" s="321"/>
      <c r="J592" s="97"/>
      <c r="K592" s="323"/>
      <c r="L592" s="322"/>
      <c r="M592" s="50"/>
      <c r="N592" s="87"/>
      <c r="O592" s="324"/>
      <c r="P592" s="98"/>
      <c r="Q592" s="98"/>
      <c r="R592" s="114"/>
      <c r="S592" s="753"/>
      <c r="T592" s="98"/>
      <c r="U592" s="98"/>
      <c r="V592" s="98"/>
      <c r="W592" s="99"/>
      <c r="X592" s="97"/>
      <c r="Y592" s="87"/>
      <c r="Z592" s="100"/>
      <c r="AA592" s="106">
        <f t="shared" si="248"/>
        <v>580</v>
      </c>
      <c r="AB592" s="549">
        <f t="shared" si="234"/>
        <v>0</v>
      </c>
      <c r="AC592" s="544">
        <f t="shared" si="249"/>
        <v>0</v>
      </c>
      <c r="AD592" s="174">
        <f t="shared" si="245"/>
        <v>0</v>
      </c>
      <c r="AE592" s="8"/>
      <c r="AF592" s="885" t="str">
        <f t="shared" si="250"/>
        <v xml:space="preserve"> </v>
      </c>
      <c r="AG592" s="40">
        <f t="shared" si="251"/>
        <v>0</v>
      </c>
      <c r="AH592" s="40">
        <f t="shared" si="252"/>
        <v>0</v>
      </c>
      <c r="AR592" s="40">
        <f t="shared" si="253"/>
        <v>0</v>
      </c>
      <c r="AS592" s="40">
        <f t="shared" si="254"/>
        <v>0</v>
      </c>
      <c r="AT592" s="40">
        <f t="shared" si="255"/>
        <v>0</v>
      </c>
      <c r="AU592" s="40">
        <f t="shared" si="256"/>
        <v>0</v>
      </c>
      <c r="AX592" s="279">
        <f t="shared" si="257"/>
        <v>0</v>
      </c>
      <c r="AY592" s="279">
        <f t="shared" si="258"/>
        <v>0</v>
      </c>
      <c r="AZ592" s="40">
        <f t="shared" si="246"/>
        <v>0</v>
      </c>
      <c r="BB592" s="40">
        <f t="shared" si="235"/>
        <v>0</v>
      </c>
      <c r="BC592" s="397">
        <f t="shared" si="236"/>
        <v>0</v>
      </c>
      <c r="BD592" s="105">
        <f t="shared" ref="BD592:BD655" si="259">IF(VALUE(I592)&lt;1,0,IF(VALUE(I592)&gt;17,0,VLOOKUP(VALUE(F592),T10Value,VALUE(I592)+1,FALSE)))</f>
        <v>0</v>
      </c>
      <c r="BE592" s="105">
        <f t="shared" si="237"/>
        <v>0</v>
      </c>
      <c r="BF592" s="742">
        <f t="shared" si="247"/>
        <v>0</v>
      </c>
      <c r="BG592" s="89"/>
      <c r="BH592" s="9"/>
      <c r="BJ592" s="40">
        <f t="shared" si="238"/>
        <v>0</v>
      </c>
      <c r="BK592" s="40">
        <f t="shared" si="239"/>
        <v>1</v>
      </c>
      <c r="BL592" s="40">
        <f t="shared" si="240"/>
        <v>0</v>
      </c>
      <c r="BM592" s="40">
        <f t="shared" si="241"/>
        <v>0</v>
      </c>
      <c r="BN592" s="40">
        <f t="shared" si="242"/>
        <v>0</v>
      </c>
    </row>
    <row r="593" spans="1:66" x14ac:dyDescent="0.25">
      <c r="A593" s="379"/>
      <c r="B593" s="936"/>
      <c r="C593" s="272"/>
      <c r="D593" s="868"/>
      <c r="E593" s="873" t="str">
        <f t="shared" ref="E593:E656" si="260">IF(+BN593+BM593&gt;0,"&lt; Error"," ")</f>
        <v xml:space="preserve"> </v>
      </c>
      <c r="F593" s="130">
        <f t="shared" si="243"/>
        <v>0</v>
      </c>
      <c r="G593" s="128">
        <f t="shared" si="244"/>
        <v>581</v>
      </c>
      <c r="H593" s="127"/>
      <c r="I593" s="321"/>
      <c r="J593" s="97"/>
      <c r="K593" s="323"/>
      <c r="L593" s="322"/>
      <c r="M593" s="50"/>
      <c r="N593" s="87"/>
      <c r="O593" s="324"/>
      <c r="P593" s="98"/>
      <c r="Q593" s="98"/>
      <c r="R593" s="114"/>
      <c r="S593" s="753"/>
      <c r="T593" s="98"/>
      <c r="U593" s="98"/>
      <c r="V593" s="98"/>
      <c r="W593" s="99"/>
      <c r="X593" s="97"/>
      <c r="Y593" s="87"/>
      <c r="Z593" s="100"/>
      <c r="AA593" s="106">
        <f t="shared" si="248"/>
        <v>581</v>
      </c>
      <c r="AB593" s="549">
        <f t="shared" ref="AB593:AB656" si="261">C593*BJ593</f>
        <v>0</v>
      </c>
      <c r="AC593" s="544">
        <f t="shared" si="249"/>
        <v>0</v>
      </c>
      <c r="AD593" s="174">
        <f t="shared" si="245"/>
        <v>0</v>
      </c>
      <c r="AE593" s="8"/>
      <c r="AF593" s="885" t="str">
        <f t="shared" si="250"/>
        <v xml:space="preserve"> </v>
      </c>
      <c r="AG593" s="40">
        <f t="shared" si="251"/>
        <v>0</v>
      </c>
      <c r="AH593" s="40">
        <f t="shared" si="252"/>
        <v>0</v>
      </c>
      <c r="AR593" s="40">
        <f t="shared" si="253"/>
        <v>0</v>
      </c>
      <c r="AS593" s="40">
        <f t="shared" si="254"/>
        <v>0</v>
      </c>
      <c r="AT593" s="40">
        <f t="shared" si="255"/>
        <v>0</v>
      </c>
      <c r="AU593" s="40">
        <f t="shared" si="256"/>
        <v>0</v>
      </c>
      <c r="AX593" s="279">
        <f t="shared" si="257"/>
        <v>0</v>
      </c>
      <c r="AY593" s="279">
        <f t="shared" si="258"/>
        <v>0</v>
      </c>
      <c r="AZ593" s="40">
        <f t="shared" si="246"/>
        <v>0</v>
      </c>
      <c r="BB593" s="40">
        <f t="shared" ref="BB593:BB656" si="262">IF(+BC593&gt;0,IF(+BE593&lt;=0,1,0),0)</f>
        <v>0</v>
      </c>
      <c r="BC593" s="397">
        <f t="shared" ref="BC593:BC656" si="263">IF(+D593=1,IF(J593&gt;0, +J593, 0),0)</f>
        <v>0</v>
      </c>
      <c r="BD593" s="105">
        <f t="shared" si="259"/>
        <v>0</v>
      </c>
      <c r="BE593" s="105">
        <f t="shared" ref="BE593:BE656" si="264">ROUND(+BC593,1)*BD593</f>
        <v>0</v>
      </c>
      <c r="BF593" s="742">
        <f t="shared" si="247"/>
        <v>0</v>
      </c>
      <c r="BG593" s="89"/>
      <c r="BH593" s="9"/>
      <c r="BJ593" s="40">
        <f t="shared" ref="BJ593:BJ656" si="265">IF(J593+L593+M593=J593,0,IF(J593-L593-0.09&gt;0,IF(J593-L593&lt;=0.1*J593,J593-L593,0),0))</f>
        <v>0</v>
      </c>
      <c r="BK593" s="40">
        <f t="shared" ref="BK593:BK656" si="266">IF(L593+M593+J593+X593&lt;=0,1,IF(L593+M593+X593&gt;0,1,0))</f>
        <v>1</v>
      </c>
      <c r="BL593" s="40">
        <f t="shared" ref="BL593:BL656" si="267">IF(+BJ593&gt;0,1,0)</f>
        <v>0</v>
      </c>
      <c r="BM593" s="40">
        <f t="shared" ref="BM593:BM656" si="268">IF(ISNUMBER(C593),IF(2*BL593-C593&lt;0,1,IF(2*BL593-C593&gt;2,1,0)),IF(ISBLANK(C593),0,1))</f>
        <v>0</v>
      </c>
      <c r="BN593" s="40">
        <f t="shared" ref="BN593:BN656" si="269">IF(ISNUMBER(D593),IF(2*AG593-D593=1,1,IF(+D593=0,0, IF(+D593=1,0,1))),IF(ISBLANK(D593),0,1))</f>
        <v>0</v>
      </c>
    </row>
    <row r="594" spans="1:66" x14ac:dyDescent="0.25">
      <c r="A594" s="379"/>
      <c r="B594" s="936"/>
      <c r="C594" s="272"/>
      <c r="D594" s="868"/>
      <c r="E594" s="873" t="str">
        <f t="shared" si="260"/>
        <v xml:space="preserve"> </v>
      </c>
      <c r="F594" s="130">
        <f t="shared" si="243"/>
        <v>0</v>
      </c>
      <c r="G594" s="128">
        <f t="shared" si="244"/>
        <v>582</v>
      </c>
      <c r="H594" s="127"/>
      <c r="I594" s="321"/>
      <c r="J594" s="97"/>
      <c r="K594" s="323"/>
      <c r="L594" s="322"/>
      <c r="M594" s="50"/>
      <c r="N594" s="87"/>
      <c r="O594" s="324"/>
      <c r="P594" s="98"/>
      <c r="Q594" s="98"/>
      <c r="R594" s="114"/>
      <c r="S594" s="753"/>
      <c r="T594" s="98"/>
      <c r="U594" s="98"/>
      <c r="V594" s="98"/>
      <c r="W594" s="99"/>
      <c r="X594" s="97"/>
      <c r="Y594" s="87"/>
      <c r="Z594" s="100"/>
      <c r="AA594" s="106">
        <f t="shared" si="248"/>
        <v>582</v>
      </c>
      <c r="AB594" s="549">
        <f t="shared" si="261"/>
        <v>0</v>
      </c>
      <c r="AC594" s="544">
        <f t="shared" si="249"/>
        <v>0</v>
      </c>
      <c r="AD594" s="174">
        <f t="shared" si="245"/>
        <v>0</v>
      </c>
      <c r="AE594" s="8"/>
      <c r="AF594" s="885" t="str">
        <f t="shared" si="250"/>
        <v xml:space="preserve"> </v>
      </c>
      <c r="AG594" s="40">
        <f t="shared" si="251"/>
        <v>0</v>
      </c>
      <c r="AH594" s="40">
        <f t="shared" si="252"/>
        <v>0</v>
      </c>
      <c r="AR594" s="40">
        <f t="shared" si="253"/>
        <v>0</v>
      </c>
      <c r="AS594" s="40">
        <f t="shared" si="254"/>
        <v>0</v>
      </c>
      <c r="AT594" s="40">
        <f t="shared" si="255"/>
        <v>0</v>
      </c>
      <c r="AU594" s="40">
        <f t="shared" si="256"/>
        <v>0</v>
      </c>
      <c r="AX594" s="279">
        <f t="shared" si="257"/>
        <v>0</v>
      </c>
      <c r="AY594" s="279">
        <f t="shared" si="258"/>
        <v>0</v>
      </c>
      <c r="AZ594" s="40">
        <f t="shared" si="246"/>
        <v>0</v>
      </c>
      <c r="BB594" s="40">
        <f t="shared" si="262"/>
        <v>0</v>
      </c>
      <c r="BC594" s="397">
        <f t="shared" si="263"/>
        <v>0</v>
      </c>
      <c r="BD594" s="105">
        <f t="shared" si="259"/>
        <v>0</v>
      </c>
      <c r="BE594" s="105">
        <f t="shared" si="264"/>
        <v>0</v>
      </c>
      <c r="BF594" s="742">
        <f t="shared" si="247"/>
        <v>0</v>
      </c>
      <c r="BG594" s="89"/>
      <c r="BH594" s="9"/>
      <c r="BJ594" s="40">
        <f t="shared" si="265"/>
        <v>0</v>
      </c>
      <c r="BK594" s="40">
        <f t="shared" si="266"/>
        <v>1</v>
      </c>
      <c r="BL594" s="40">
        <f t="shared" si="267"/>
        <v>0</v>
      </c>
      <c r="BM594" s="40">
        <f t="shared" si="268"/>
        <v>0</v>
      </c>
      <c r="BN594" s="40">
        <f t="shared" si="269"/>
        <v>0</v>
      </c>
    </row>
    <row r="595" spans="1:66" x14ac:dyDescent="0.25">
      <c r="A595" s="379"/>
      <c r="B595" s="936"/>
      <c r="C595" s="272"/>
      <c r="D595" s="868"/>
      <c r="E595" s="873" t="str">
        <f t="shared" si="260"/>
        <v xml:space="preserve"> </v>
      </c>
      <c r="F595" s="130">
        <f t="shared" si="243"/>
        <v>0</v>
      </c>
      <c r="G595" s="128">
        <f t="shared" si="244"/>
        <v>583</v>
      </c>
      <c r="H595" s="127"/>
      <c r="I595" s="321"/>
      <c r="J595" s="97"/>
      <c r="K595" s="323"/>
      <c r="L595" s="322"/>
      <c r="M595" s="50"/>
      <c r="N595" s="87"/>
      <c r="O595" s="324"/>
      <c r="P595" s="98"/>
      <c r="Q595" s="98"/>
      <c r="R595" s="114"/>
      <c r="S595" s="753"/>
      <c r="T595" s="98"/>
      <c r="U595" s="98"/>
      <c r="V595" s="98"/>
      <c r="W595" s="99"/>
      <c r="X595" s="97"/>
      <c r="Y595" s="87"/>
      <c r="Z595" s="100"/>
      <c r="AA595" s="106">
        <f t="shared" si="248"/>
        <v>583</v>
      </c>
      <c r="AB595" s="549">
        <f t="shared" si="261"/>
        <v>0</v>
      </c>
      <c r="AC595" s="544">
        <f t="shared" si="249"/>
        <v>0</v>
      </c>
      <c r="AD595" s="174">
        <f t="shared" si="245"/>
        <v>0</v>
      </c>
      <c r="AE595" s="8"/>
      <c r="AF595" s="885" t="str">
        <f t="shared" si="250"/>
        <v xml:space="preserve"> </v>
      </c>
      <c r="AG595" s="40">
        <f t="shared" si="251"/>
        <v>0</v>
      </c>
      <c r="AH595" s="40">
        <f t="shared" si="252"/>
        <v>0</v>
      </c>
      <c r="AR595" s="40">
        <f t="shared" si="253"/>
        <v>0</v>
      </c>
      <c r="AS595" s="40">
        <f t="shared" si="254"/>
        <v>0</v>
      </c>
      <c r="AT595" s="40">
        <f t="shared" si="255"/>
        <v>0</v>
      </c>
      <c r="AU595" s="40">
        <f t="shared" si="256"/>
        <v>0</v>
      </c>
      <c r="AX595" s="279">
        <f t="shared" si="257"/>
        <v>0</v>
      </c>
      <c r="AY595" s="279">
        <f t="shared" si="258"/>
        <v>0</v>
      </c>
      <c r="AZ595" s="40">
        <f t="shared" si="246"/>
        <v>0</v>
      </c>
      <c r="BB595" s="40">
        <f t="shared" si="262"/>
        <v>0</v>
      </c>
      <c r="BC595" s="397">
        <f t="shared" si="263"/>
        <v>0</v>
      </c>
      <c r="BD595" s="105">
        <f t="shared" si="259"/>
        <v>0</v>
      </c>
      <c r="BE595" s="105">
        <f t="shared" si="264"/>
        <v>0</v>
      </c>
      <c r="BF595" s="742">
        <f t="shared" si="247"/>
        <v>0</v>
      </c>
      <c r="BG595" s="89"/>
      <c r="BH595" s="9"/>
      <c r="BJ595" s="40">
        <f t="shared" si="265"/>
        <v>0</v>
      </c>
      <c r="BK595" s="40">
        <f t="shared" si="266"/>
        <v>1</v>
      </c>
      <c r="BL595" s="40">
        <f t="shared" si="267"/>
        <v>0</v>
      </c>
      <c r="BM595" s="40">
        <f t="shared" si="268"/>
        <v>0</v>
      </c>
      <c r="BN595" s="40">
        <f t="shared" si="269"/>
        <v>0</v>
      </c>
    </row>
    <row r="596" spans="1:66" x14ac:dyDescent="0.25">
      <c r="A596" s="379"/>
      <c r="B596" s="936"/>
      <c r="C596" s="272"/>
      <c r="D596" s="868"/>
      <c r="E596" s="873" t="str">
        <f t="shared" si="260"/>
        <v xml:space="preserve"> </v>
      </c>
      <c r="F596" s="130">
        <f t="shared" si="243"/>
        <v>0</v>
      </c>
      <c r="G596" s="128">
        <f t="shared" si="244"/>
        <v>584</v>
      </c>
      <c r="H596" s="127"/>
      <c r="I596" s="321"/>
      <c r="J596" s="97"/>
      <c r="K596" s="323"/>
      <c r="L596" s="322"/>
      <c r="M596" s="50"/>
      <c r="N596" s="87"/>
      <c r="O596" s="324"/>
      <c r="P596" s="98"/>
      <c r="Q596" s="98"/>
      <c r="R596" s="114"/>
      <c r="S596" s="753"/>
      <c r="T596" s="98"/>
      <c r="U596" s="98"/>
      <c r="V596" s="98"/>
      <c r="W596" s="99"/>
      <c r="X596" s="97"/>
      <c r="Y596" s="87"/>
      <c r="Z596" s="100"/>
      <c r="AA596" s="106">
        <f t="shared" si="248"/>
        <v>584</v>
      </c>
      <c r="AB596" s="549">
        <f t="shared" si="261"/>
        <v>0</v>
      </c>
      <c r="AC596" s="544">
        <f t="shared" si="249"/>
        <v>0</v>
      </c>
      <c r="AD596" s="174">
        <f t="shared" si="245"/>
        <v>0</v>
      </c>
      <c r="AE596" s="8"/>
      <c r="AF596" s="885" t="str">
        <f t="shared" si="250"/>
        <v xml:space="preserve"> </v>
      </c>
      <c r="AG596" s="40">
        <f t="shared" si="251"/>
        <v>0</v>
      </c>
      <c r="AH596" s="40">
        <f t="shared" si="252"/>
        <v>0</v>
      </c>
      <c r="AR596" s="40">
        <f t="shared" si="253"/>
        <v>0</v>
      </c>
      <c r="AS596" s="40">
        <f t="shared" si="254"/>
        <v>0</v>
      </c>
      <c r="AT596" s="40">
        <f t="shared" si="255"/>
        <v>0</v>
      </c>
      <c r="AU596" s="40">
        <f t="shared" si="256"/>
        <v>0</v>
      </c>
      <c r="AX596" s="279">
        <f t="shared" si="257"/>
        <v>0</v>
      </c>
      <c r="AY596" s="279">
        <f t="shared" si="258"/>
        <v>0</v>
      </c>
      <c r="AZ596" s="40">
        <f t="shared" si="246"/>
        <v>0</v>
      </c>
      <c r="BB596" s="40">
        <f t="shared" si="262"/>
        <v>0</v>
      </c>
      <c r="BC596" s="397">
        <f t="shared" si="263"/>
        <v>0</v>
      </c>
      <c r="BD596" s="105">
        <f t="shared" si="259"/>
        <v>0</v>
      </c>
      <c r="BE596" s="105">
        <f t="shared" si="264"/>
        <v>0</v>
      </c>
      <c r="BF596" s="742">
        <f t="shared" si="247"/>
        <v>0</v>
      </c>
      <c r="BG596" s="89"/>
      <c r="BH596" s="9"/>
      <c r="BJ596" s="40">
        <f t="shared" si="265"/>
        <v>0</v>
      </c>
      <c r="BK596" s="40">
        <f t="shared" si="266"/>
        <v>1</v>
      </c>
      <c r="BL596" s="40">
        <f t="shared" si="267"/>
        <v>0</v>
      </c>
      <c r="BM596" s="40">
        <f t="shared" si="268"/>
        <v>0</v>
      </c>
      <c r="BN596" s="40">
        <f t="shared" si="269"/>
        <v>0</v>
      </c>
    </row>
    <row r="597" spans="1:66" x14ac:dyDescent="0.25">
      <c r="A597" s="379"/>
      <c r="B597" s="936"/>
      <c r="C597" s="272"/>
      <c r="D597" s="868"/>
      <c r="E597" s="873" t="str">
        <f t="shared" si="260"/>
        <v xml:space="preserve"> </v>
      </c>
      <c r="F597" s="130">
        <f t="shared" si="243"/>
        <v>0</v>
      </c>
      <c r="G597" s="128">
        <f t="shared" si="244"/>
        <v>585</v>
      </c>
      <c r="H597" s="127"/>
      <c r="I597" s="321"/>
      <c r="J597" s="97"/>
      <c r="K597" s="323"/>
      <c r="L597" s="322"/>
      <c r="M597" s="50"/>
      <c r="N597" s="87"/>
      <c r="O597" s="324"/>
      <c r="P597" s="98"/>
      <c r="Q597" s="98"/>
      <c r="R597" s="114"/>
      <c r="S597" s="753"/>
      <c r="T597" s="98"/>
      <c r="U597" s="98"/>
      <c r="V597" s="98"/>
      <c r="W597" s="99"/>
      <c r="X597" s="97"/>
      <c r="Y597" s="87"/>
      <c r="Z597" s="100"/>
      <c r="AA597" s="106">
        <f t="shared" si="248"/>
        <v>585</v>
      </c>
      <c r="AB597" s="549">
        <f t="shared" si="261"/>
        <v>0</v>
      </c>
      <c r="AC597" s="544">
        <f t="shared" si="249"/>
        <v>0</v>
      </c>
      <c r="AD597" s="174">
        <f t="shared" si="245"/>
        <v>0</v>
      </c>
      <c r="AE597" s="8"/>
      <c r="AF597" s="885" t="str">
        <f t="shared" si="250"/>
        <v xml:space="preserve"> </v>
      </c>
      <c r="AG597" s="40">
        <f t="shared" si="251"/>
        <v>0</v>
      </c>
      <c r="AH597" s="40">
        <f t="shared" si="252"/>
        <v>0</v>
      </c>
      <c r="AR597" s="40">
        <f t="shared" si="253"/>
        <v>0</v>
      </c>
      <c r="AS597" s="40">
        <f t="shared" si="254"/>
        <v>0</v>
      </c>
      <c r="AT597" s="40">
        <f t="shared" si="255"/>
        <v>0</v>
      </c>
      <c r="AU597" s="40">
        <f t="shared" si="256"/>
        <v>0</v>
      </c>
      <c r="AX597" s="279">
        <f t="shared" si="257"/>
        <v>0</v>
      </c>
      <c r="AY597" s="279">
        <f t="shared" si="258"/>
        <v>0</v>
      </c>
      <c r="AZ597" s="40">
        <f t="shared" si="246"/>
        <v>0</v>
      </c>
      <c r="BB597" s="40">
        <f t="shared" si="262"/>
        <v>0</v>
      </c>
      <c r="BC597" s="397">
        <f t="shared" si="263"/>
        <v>0</v>
      </c>
      <c r="BD597" s="105">
        <f t="shared" si="259"/>
        <v>0</v>
      </c>
      <c r="BE597" s="105">
        <f t="shared" si="264"/>
        <v>0</v>
      </c>
      <c r="BF597" s="742">
        <f t="shared" si="247"/>
        <v>0</v>
      </c>
      <c r="BG597" s="89"/>
      <c r="BH597" s="9"/>
      <c r="BJ597" s="40">
        <f t="shared" si="265"/>
        <v>0</v>
      </c>
      <c r="BK597" s="40">
        <f t="shared" si="266"/>
        <v>1</v>
      </c>
      <c r="BL597" s="40">
        <f t="shared" si="267"/>
        <v>0</v>
      </c>
      <c r="BM597" s="40">
        <f t="shared" si="268"/>
        <v>0</v>
      </c>
      <c r="BN597" s="40">
        <f t="shared" si="269"/>
        <v>0</v>
      </c>
    </row>
    <row r="598" spans="1:66" x14ac:dyDescent="0.25">
      <c r="A598" s="379"/>
      <c r="B598" s="936"/>
      <c r="C598" s="272"/>
      <c r="D598" s="868"/>
      <c r="E598" s="873" t="str">
        <f t="shared" si="260"/>
        <v xml:space="preserve"> </v>
      </c>
      <c r="F598" s="130">
        <f t="shared" si="243"/>
        <v>0</v>
      </c>
      <c r="G598" s="128">
        <f t="shared" si="244"/>
        <v>586</v>
      </c>
      <c r="H598" s="127"/>
      <c r="I598" s="321"/>
      <c r="J598" s="97"/>
      <c r="K598" s="323"/>
      <c r="L598" s="322"/>
      <c r="M598" s="50"/>
      <c r="N598" s="87"/>
      <c r="O598" s="324"/>
      <c r="P598" s="98"/>
      <c r="Q598" s="98"/>
      <c r="R598" s="114"/>
      <c r="S598" s="753"/>
      <c r="T598" s="98"/>
      <c r="U598" s="98"/>
      <c r="V598" s="98"/>
      <c r="W598" s="99"/>
      <c r="X598" s="97"/>
      <c r="Y598" s="87"/>
      <c r="Z598" s="100"/>
      <c r="AA598" s="106">
        <f t="shared" si="248"/>
        <v>586</v>
      </c>
      <c r="AB598" s="549">
        <f t="shared" si="261"/>
        <v>0</v>
      </c>
      <c r="AC598" s="544">
        <f t="shared" si="249"/>
        <v>0</v>
      </c>
      <c r="AD598" s="174">
        <f t="shared" si="245"/>
        <v>0</v>
      </c>
      <c r="AE598" s="8"/>
      <c r="AF598" s="885" t="str">
        <f t="shared" si="250"/>
        <v xml:space="preserve"> </v>
      </c>
      <c r="AG598" s="40">
        <f t="shared" si="251"/>
        <v>0</v>
      </c>
      <c r="AH598" s="40">
        <f t="shared" si="252"/>
        <v>0</v>
      </c>
      <c r="AR598" s="40">
        <f t="shared" si="253"/>
        <v>0</v>
      </c>
      <c r="AS598" s="40">
        <f t="shared" si="254"/>
        <v>0</v>
      </c>
      <c r="AT598" s="40">
        <f t="shared" si="255"/>
        <v>0</v>
      </c>
      <c r="AU598" s="40">
        <f t="shared" si="256"/>
        <v>0</v>
      </c>
      <c r="AX598" s="279">
        <f t="shared" si="257"/>
        <v>0</v>
      </c>
      <c r="AY598" s="279">
        <f t="shared" si="258"/>
        <v>0</v>
      </c>
      <c r="AZ598" s="40">
        <f t="shared" si="246"/>
        <v>0</v>
      </c>
      <c r="BB598" s="40">
        <f t="shared" si="262"/>
        <v>0</v>
      </c>
      <c r="BC598" s="397">
        <f t="shared" si="263"/>
        <v>0</v>
      </c>
      <c r="BD598" s="105">
        <f t="shared" si="259"/>
        <v>0</v>
      </c>
      <c r="BE598" s="105">
        <f t="shared" si="264"/>
        <v>0</v>
      </c>
      <c r="BF598" s="742">
        <f t="shared" si="247"/>
        <v>0</v>
      </c>
      <c r="BG598" s="89"/>
      <c r="BH598" s="9"/>
      <c r="BJ598" s="40">
        <f t="shared" si="265"/>
        <v>0</v>
      </c>
      <c r="BK598" s="40">
        <f t="shared" si="266"/>
        <v>1</v>
      </c>
      <c r="BL598" s="40">
        <f t="shared" si="267"/>
        <v>0</v>
      </c>
      <c r="BM598" s="40">
        <f t="shared" si="268"/>
        <v>0</v>
      </c>
      <c r="BN598" s="40">
        <f t="shared" si="269"/>
        <v>0</v>
      </c>
    </row>
    <row r="599" spans="1:66" x14ac:dyDescent="0.25">
      <c r="A599" s="379"/>
      <c r="B599" s="936"/>
      <c r="C599" s="272"/>
      <c r="D599" s="868"/>
      <c r="E599" s="873" t="str">
        <f t="shared" si="260"/>
        <v xml:space="preserve"> </v>
      </c>
      <c r="F599" s="130">
        <f t="shared" si="243"/>
        <v>0</v>
      </c>
      <c r="G599" s="128">
        <f t="shared" si="244"/>
        <v>587</v>
      </c>
      <c r="H599" s="127"/>
      <c r="I599" s="321"/>
      <c r="J599" s="97"/>
      <c r="K599" s="323"/>
      <c r="L599" s="322"/>
      <c r="M599" s="50"/>
      <c r="N599" s="87"/>
      <c r="O599" s="324"/>
      <c r="P599" s="98"/>
      <c r="Q599" s="98"/>
      <c r="R599" s="114"/>
      <c r="S599" s="753"/>
      <c r="T599" s="98"/>
      <c r="U599" s="98"/>
      <c r="V599" s="98"/>
      <c r="W599" s="99"/>
      <c r="X599" s="97"/>
      <c r="Y599" s="87"/>
      <c r="Z599" s="100"/>
      <c r="AA599" s="106">
        <f t="shared" si="248"/>
        <v>587</v>
      </c>
      <c r="AB599" s="549">
        <f t="shared" si="261"/>
        <v>0</v>
      </c>
      <c r="AC599" s="544">
        <f t="shared" si="249"/>
        <v>0</v>
      </c>
      <c r="AD599" s="174">
        <f t="shared" si="245"/>
        <v>0</v>
      </c>
      <c r="AE599" s="8"/>
      <c r="AF599" s="885" t="str">
        <f t="shared" si="250"/>
        <v xml:space="preserve"> </v>
      </c>
      <c r="AG599" s="40">
        <f t="shared" si="251"/>
        <v>0</v>
      </c>
      <c r="AH599" s="40">
        <f t="shared" si="252"/>
        <v>0</v>
      </c>
      <c r="AR599" s="40">
        <f t="shared" si="253"/>
        <v>0</v>
      </c>
      <c r="AS599" s="40">
        <f t="shared" si="254"/>
        <v>0</v>
      </c>
      <c r="AT599" s="40">
        <f t="shared" si="255"/>
        <v>0</v>
      </c>
      <c r="AU599" s="40">
        <f t="shared" si="256"/>
        <v>0</v>
      </c>
      <c r="AX599" s="279">
        <f t="shared" si="257"/>
        <v>0</v>
      </c>
      <c r="AY599" s="279">
        <f t="shared" si="258"/>
        <v>0</v>
      </c>
      <c r="AZ599" s="40">
        <f t="shared" si="246"/>
        <v>0</v>
      </c>
      <c r="BB599" s="40">
        <f t="shared" si="262"/>
        <v>0</v>
      </c>
      <c r="BC599" s="397">
        <f t="shared" si="263"/>
        <v>0</v>
      </c>
      <c r="BD599" s="105">
        <f t="shared" si="259"/>
        <v>0</v>
      </c>
      <c r="BE599" s="105">
        <f t="shared" si="264"/>
        <v>0</v>
      </c>
      <c r="BF599" s="742">
        <f t="shared" si="247"/>
        <v>0</v>
      </c>
      <c r="BG599" s="89"/>
      <c r="BH599" s="9"/>
      <c r="BJ599" s="40">
        <f t="shared" si="265"/>
        <v>0</v>
      </c>
      <c r="BK599" s="40">
        <f t="shared" si="266"/>
        <v>1</v>
      </c>
      <c r="BL599" s="40">
        <f t="shared" si="267"/>
        <v>0</v>
      </c>
      <c r="BM599" s="40">
        <f t="shared" si="268"/>
        <v>0</v>
      </c>
      <c r="BN599" s="40">
        <f t="shared" si="269"/>
        <v>0</v>
      </c>
    </row>
    <row r="600" spans="1:66" x14ac:dyDescent="0.25">
      <c r="A600" s="379"/>
      <c r="B600" s="936"/>
      <c r="C600" s="272"/>
      <c r="D600" s="868"/>
      <c r="E600" s="873" t="str">
        <f t="shared" si="260"/>
        <v xml:space="preserve"> </v>
      </c>
      <c r="F600" s="130">
        <f t="shared" si="243"/>
        <v>0</v>
      </c>
      <c r="G600" s="128">
        <f t="shared" si="244"/>
        <v>588</v>
      </c>
      <c r="H600" s="127"/>
      <c r="I600" s="321"/>
      <c r="J600" s="97"/>
      <c r="K600" s="323"/>
      <c r="L600" s="322"/>
      <c r="M600" s="50"/>
      <c r="N600" s="87"/>
      <c r="O600" s="324"/>
      <c r="P600" s="98"/>
      <c r="Q600" s="98"/>
      <c r="R600" s="114"/>
      <c r="S600" s="753"/>
      <c r="T600" s="98"/>
      <c r="U600" s="98"/>
      <c r="V600" s="98"/>
      <c r="W600" s="99"/>
      <c r="X600" s="97"/>
      <c r="Y600" s="87"/>
      <c r="Z600" s="100"/>
      <c r="AA600" s="106">
        <f t="shared" si="248"/>
        <v>588</v>
      </c>
      <c r="AB600" s="549">
        <f t="shared" si="261"/>
        <v>0</v>
      </c>
      <c r="AC600" s="544">
        <f t="shared" si="249"/>
        <v>0</v>
      </c>
      <c r="AD600" s="174">
        <f t="shared" si="245"/>
        <v>0</v>
      </c>
      <c r="AE600" s="8"/>
      <c r="AF600" s="885" t="str">
        <f t="shared" si="250"/>
        <v xml:space="preserve"> </v>
      </c>
      <c r="AG600" s="40">
        <f t="shared" si="251"/>
        <v>0</v>
      </c>
      <c r="AH600" s="40">
        <f t="shared" si="252"/>
        <v>0</v>
      </c>
      <c r="AR600" s="40">
        <f t="shared" si="253"/>
        <v>0</v>
      </c>
      <c r="AS600" s="40">
        <f t="shared" si="254"/>
        <v>0</v>
      </c>
      <c r="AT600" s="40">
        <f t="shared" si="255"/>
        <v>0</v>
      </c>
      <c r="AU600" s="40">
        <f t="shared" si="256"/>
        <v>0</v>
      </c>
      <c r="AX600" s="279">
        <f t="shared" si="257"/>
        <v>0</v>
      </c>
      <c r="AY600" s="279">
        <f t="shared" si="258"/>
        <v>0</v>
      </c>
      <c r="AZ600" s="40">
        <f t="shared" si="246"/>
        <v>0</v>
      </c>
      <c r="BB600" s="40">
        <f t="shared" si="262"/>
        <v>0</v>
      </c>
      <c r="BC600" s="397">
        <f t="shared" si="263"/>
        <v>0</v>
      </c>
      <c r="BD600" s="105">
        <f t="shared" si="259"/>
        <v>0</v>
      </c>
      <c r="BE600" s="105">
        <f t="shared" si="264"/>
        <v>0</v>
      </c>
      <c r="BF600" s="742">
        <f t="shared" si="247"/>
        <v>0</v>
      </c>
      <c r="BG600" s="89"/>
      <c r="BH600" s="9"/>
      <c r="BJ600" s="40">
        <f t="shared" si="265"/>
        <v>0</v>
      </c>
      <c r="BK600" s="40">
        <f t="shared" si="266"/>
        <v>1</v>
      </c>
      <c r="BL600" s="40">
        <f t="shared" si="267"/>
        <v>0</v>
      </c>
      <c r="BM600" s="40">
        <f t="shared" si="268"/>
        <v>0</v>
      </c>
      <c r="BN600" s="40">
        <f t="shared" si="269"/>
        <v>0</v>
      </c>
    </row>
    <row r="601" spans="1:66" x14ac:dyDescent="0.25">
      <c r="A601" s="379"/>
      <c r="B601" s="936"/>
      <c r="C601" s="272"/>
      <c r="D601" s="868"/>
      <c r="E601" s="873" t="str">
        <f t="shared" si="260"/>
        <v xml:space="preserve"> </v>
      </c>
      <c r="F601" s="130">
        <f t="shared" si="243"/>
        <v>0</v>
      </c>
      <c r="G601" s="128">
        <f t="shared" si="244"/>
        <v>589</v>
      </c>
      <c r="H601" s="127"/>
      <c r="I601" s="321"/>
      <c r="J601" s="97"/>
      <c r="K601" s="323"/>
      <c r="L601" s="322"/>
      <c r="M601" s="50"/>
      <c r="N601" s="87"/>
      <c r="O601" s="324"/>
      <c r="P601" s="98"/>
      <c r="Q601" s="98"/>
      <c r="R601" s="114"/>
      <c r="S601" s="753"/>
      <c r="T601" s="98"/>
      <c r="U601" s="98"/>
      <c r="V601" s="98"/>
      <c r="W601" s="99"/>
      <c r="X601" s="97"/>
      <c r="Y601" s="87"/>
      <c r="Z601" s="100"/>
      <c r="AA601" s="106">
        <f t="shared" si="248"/>
        <v>589</v>
      </c>
      <c r="AB601" s="549">
        <f t="shared" si="261"/>
        <v>0</v>
      </c>
      <c r="AC601" s="544">
        <f t="shared" si="249"/>
        <v>0</v>
      </c>
      <c r="AD601" s="174">
        <f t="shared" si="245"/>
        <v>0</v>
      </c>
      <c r="AE601" s="8"/>
      <c r="AF601" s="885" t="str">
        <f t="shared" si="250"/>
        <v xml:space="preserve"> </v>
      </c>
      <c r="AG601" s="40">
        <f t="shared" si="251"/>
        <v>0</v>
      </c>
      <c r="AH601" s="40">
        <f t="shared" si="252"/>
        <v>0</v>
      </c>
      <c r="AR601" s="40">
        <f t="shared" si="253"/>
        <v>0</v>
      </c>
      <c r="AS601" s="40">
        <f t="shared" si="254"/>
        <v>0</v>
      </c>
      <c r="AT601" s="40">
        <f t="shared" si="255"/>
        <v>0</v>
      </c>
      <c r="AU601" s="40">
        <f t="shared" si="256"/>
        <v>0</v>
      </c>
      <c r="AX601" s="279">
        <f t="shared" si="257"/>
        <v>0</v>
      </c>
      <c r="AY601" s="279">
        <f t="shared" si="258"/>
        <v>0</v>
      </c>
      <c r="AZ601" s="40">
        <f t="shared" si="246"/>
        <v>0</v>
      </c>
      <c r="BB601" s="40">
        <f t="shared" si="262"/>
        <v>0</v>
      </c>
      <c r="BC601" s="397">
        <f t="shared" si="263"/>
        <v>0</v>
      </c>
      <c r="BD601" s="105">
        <f t="shared" si="259"/>
        <v>0</v>
      </c>
      <c r="BE601" s="105">
        <f t="shared" si="264"/>
        <v>0</v>
      </c>
      <c r="BF601" s="742">
        <f t="shared" si="247"/>
        <v>0</v>
      </c>
      <c r="BG601" s="89"/>
      <c r="BH601" s="9"/>
      <c r="BJ601" s="40">
        <f t="shared" si="265"/>
        <v>0</v>
      </c>
      <c r="BK601" s="40">
        <f t="shared" si="266"/>
        <v>1</v>
      </c>
      <c r="BL601" s="40">
        <f t="shared" si="267"/>
        <v>0</v>
      </c>
      <c r="BM601" s="40">
        <f t="shared" si="268"/>
        <v>0</v>
      </c>
      <c r="BN601" s="40">
        <f t="shared" si="269"/>
        <v>0</v>
      </c>
    </row>
    <row r="602" spans="1:66" x14ac:dyDescent="0.25">
      <c r="A602" s="379"/>
      <c r="B602" s="936"/>
      <c r="C602" s="272"/>
      <c r="D602" s="868"/>
      <c r="E602" s="873" t="str">
        <f t="shared" si="260"/>
        <v xml:space="preserve"> </v>
      </c>
      <c r="F602" s="130">
        <f t="shared" si="243"/>
        <v>0</v>
      </c>
      <c r="G602" s="128">
        <f t="shared" si="244"/>
        <v>590</v>
      </c>
      <c r="H602" s="127"/>
      <c r="I602" s="321"/>
      <c r="J602" s="97"/>
      <c r="K602" s="323"/>
      <c r="L602" s="322"/>
      <c r="M602" s="50"/>
      <c r="N602" s="87"/>
      <c r="O602" s="324"/>
      <c r="P602" s="98"/>
      <c r="Q602" s="98"/>
      <c r="R602" s="114"/>
      <c r="S602" s="753"/>
      <c r="T602" s="98"/>
      <c r="U602" s="98"/>
      <c r="V602" s="98"/>
      <c r="W602" s="99"/>
      <c r="X602" s="97"/>
      <c r="Y602" s="87"/>
      <c r="Z602" s="100"/>
      <c r="AA602" s="106">
        <f t="shared" si="248"/>
        <v>590</v>
      </c>
      <c r="AB602" s="549">
        <f t="shared" si="261"/>
        <v>0</v>
      </c>
      <c r="AC602" s="544">
        <f t="shared" si="249"/>
        <v>0</v>
      </c>
      <c r="AD602" s="174">
        <f t="shared" si="245"/>
        <v>0</v>
      </c>
      <c r="AE602" s="8"/>
      <c r="AF602" s="885" t="str">
        <f t="shared" si="250"/>
        <v xml:space="preserve"> </v>
      </c>
      <c r="AG602" s="40">
        <f t="shared" si="251"/>
        <v>0</v>
      </c>
      <c r="AH602" s="40">
        <f t="shared" si="252"/>
        <v>0</v>
      </c>
      <c r="AR602" s="40">
        <f t="shared" si="253"/>
        <v>0</v>
      </c>
      <c r="AS602" s="40">
        <f t="shared" si="254"/>
        <v>0</v>
      </c>
      <c r="AT602" s="40">
        <f t="shared" si="255"/>
        <v>0</v>
      </c>
      <c r="AU602" s="40">
        <f t="shared" si="256"/>
        <v>0</v>
      </c>
      <c r="AX602" s="279">
        <f t="shared" si="257"/>
        <v>0</v>
      </c>
      <c r="AY602" s="279">
        <f t="shared" si="258"/>
        <v>0</v>
      </c>
      <c r="AZ602" s="40">
        <f t="shared" si="246"/>
        <v>0</v>
      </c>
      <c r="BB602" s="40">
        <f t="shared" si="262"/>
        <v>0</v>
      </c>
      <c r="BC602" s="397">
        <f t="shared" si="263"/>
        <v>0</v>
      </c>
      <c r="BD602" s="105">
        <f t="shared" si="259"/>
        <v>0</v>
      </c>
      <c r="BE602" s="105">
        <f t="shared" si="264"/>
        <v>0</v>
      </c>
      <c r="BF602" s="742">
        <f t="shared" si="247"/>
        <v>0</v>
      </c>
      <c r="BG602" s="89"/>
      <c r="BH602" s="9"/>
      <c r="BJ602" s="40">
        <f t="shared" si="265"/>
        <v>0</v>
      </c>
      <c r="BK602" s="40">
        <f t="shared" si="266"/>
        <v>1</v>
      </c>
      <c r="BL602" s="40">
        <f t="shared" si="267"/>
        <v>0</v>
      </c>
      <c r="BM602" s="40">
        <f t="shared" si="268"/>
        <v>0</v>
      </c>
      <c r="BN602" s="40">
        <f t="shared" si="269"/>
        <v>0</v>
      </c>
    </row>
    <row r="603" spans="1:66" x14ac:dyDescent="0.25">
      <c r="A603" s="379"/>
      <c r="B603" s="936"/>
      <c r="C603" s="272"/>
      <c r="D603" s="868"/>
      <c r="E603" s="873" t="str">
        <f t="shared" si="260"/>
        <v xml:space="preserve"> </v>
      </c>
      <c r="F603" s="130">
        <f t="shared" si="243"/>
        <v>0</v>
      </c>
      <c r="G603" s="128">
        <f t="shared" si="244"/>
        <v>591</v>
      </c>
      <c r="H603" s="127"/>
      <c r="I603" s="321"/>
      <c r="J603" s="97"/>
      <c r="K603" s="323"/>
      <c r="L603" s="322"/>
      <c r="M603" s="50"/>
      <c r="N603" s="87"/>
      <c r="O603" s="324"/>
      <c r="P603" s="98"/>
      <c r="Q603" s="98"/>
      <c r="R603" s="114"/>
      <c r="S603" s="753"/>
      <c r="T603" s="98"/>
      <c r="U603" s="98"/>
      <c r="V603" s="98"/>
      <c r="W603" s="99"/>
      <c r="X603" s="97"/>
      <c r="Y603" s="87"/>
      <c r="Z603" s="100"/>
      <c r="AA603" s="106">
        <f t="shared" si="248"/>
        <v>591</v>
      </c>
      <c r="AB603" s="549">
        <f t="shared" si="261"/>
        <v>0</v>
      </c>
      <c r="AC603" s="544">
        <f t="shared" si="249"/>
        <v>0</v>
      </c>
      <c r="AD603" s="174">
        <f t="shared" si="245"/>
        <v>0</v>
      </c>
      <c r="AE603" s="8"/>
      <c r="AF603" s="885" t="str">
        <f t="shared" si="250"/>
        <v xml:space="preserve"> </v>
      </c>
      <c r="AG603" s="40">
        <f t="shared" si="251"/>
        <v>0</v>
      </c>
      <c r="AH603" s="40">
        <f t="shared" si="252"/>
        <v>0</v>
      </c>
      <c r="AR603" s="40">
        <f t="shared" si="253"/>
        <v>0</v>
      </c>
      <c r="AS603" s="40">
        <f t="shared" si="254"/>
        <v>0</v>
      </c>
      <c r="AT603" s="40">
        <f t="shared" si="255"/>
        <v>0</v>
      </c>
      <c r="AU603" s="40">
        <f t="shared" si="256"/>
        <v>0</v>
      </c>
      <c r="AX603" s="279">
        <f t="shared" si="257"/>
        <v>0</v>
      </c>
      <c r="AY603" s="279">
        <f t="shared" si="258"/>
        <v>0</v>
      </c>
      <c r="AZ603" s="40">
        <f t="shared" si="246"/>
        <v>0</v>
      </c>
      <c r="BB603" s="40">
        <f t="shared" si="262"/>
        <v>0</v>
      </c>
      <c r="BC603" s="397">
        <f t="shared" si="263"/>
        <v>0</v>
      </c>
      <c r="BD603" s="105">
        <f t="shared" si="259"/>
        <v>0</v>
      </c>
      <c r="BE603" s="105">
        <f t="shared" si="264"/>
        <v>0</v>
      </c>
      <c r="BF603" s="742">
        <f t="shared" si="247"/>
        <v>0</v>
      </c>
      <c r="BG603" s="89"/>
      <c r="BH603" s="9"/>
      <c r="BJ603" s="40">
        <f t="shared" si="265"/>
        <v>0</v>
      </c>
      <c r="BK603" s="40">
        <f t="shared" si="266"/>
        <v>1</v>
      </c>
      <c r="BL603" s="40">
        <f t="shared" si="267"/>
        <v>0</v>
      </c>
      <c r="BM603" s="40">
        <f t="shared" si="268"/>
        <v>0</v>
      </c>
      <c r="BN603" s="40">
        <f t="shared" si="269"/>
        <v>0</v>
      </c>
    </row>
    <row r="604" spans="1:66" x14ac:dyDescent="0.25">
      <c r="A604" s="379"/>
      <c r="B604" s="936"/>
      <c r="C604" s="272"/>
      <c r="D604" s="868"/>
      <c r="E604" s="873" t="str">
        <f t="shared" si="260"/>
        <v xml:space="preserve"> </v>
      </c>
      <c r="F604" s="130">
        <f t="shared" si="243"/>
        <v>0</v>
      </c>
      <c r="G604" s="128">
        <f t="shared" si="244"/>
        <v>592</v>
      </c>
      <c r="H604" s="127"/>
      <c r="I604" s="321"/>
      <c r="J604" s="97"/>
      <c r="K604" s="323"/>
      <c r="L604" s="322"/>
      <c r="M604" s="50"/>
      <c r="N604" s="87"/>
      <c r="O604" s="324"/>
      <c r="P604" s="98"/>
      <c r="Q604" s="98"/>
      <c r="R604" s="114"/>
      <c r="S604" s="753"/>
      <c r="T604" s="98"/>
      <c r="U604" s="98"/>
      <c r="V604" s="98"/>
      <c r="W604" s="99"/>
      <c r="X604" s="97"/>
      <c r="Y604" s="87"/>
      <c r="Z604" s="100"/>
      <c r="AA604" s="106">
        <f t="shared" si="248"/>
        <v>592</v>
      </c>
      <c r="AB604" s="549">
        <f t="shared" si="261"/>
        <v>0</v>
      </c>
      <c r="AC604" s="544">
        <f t="shared" si="249"/>
        <v>0</v>
      </c>
      <c r="AD604" s="174">
        <f t="shared" si="245"/>
        <v>0</v>
      </c>
      <c r="AE604" s="8"/>
      <c r="AF604" s="885" t="str">
        <f t="shared" si="250"/>
        <v xml:space="preserve"> </v>
      </c>
      <c r="AG604" s="40">
        <f t="shared" si="251"/>
        <v>0</v>
      </c>
      <c r="AH604" s="40">
        <f t="shared" si="252"/>
        <v>0</v>
      </c>
      <c r="AR604" s="40">
        <f t="shared" si="253"/>
        <v>0</v>
      </c>
      <c r="AS604" s="40">
        <f t="shared" si="254"/>
        <v>0</v>
      </c>
      <c r="AT604" s="40">
        <f t="shared" si="255"/>
        <v>0</v>
      </c>
      <c r="AU604" s="40">
        <f t="shared" si="256"/>
        <v>0</v>
      </c>
      <c r="AX604" s="279">
        <f t="shared" si="257"/>
        <v>0</v>
      </c>
      <c r="AY604" s="279">
        <f t="shared" si="258"/>
        <v>0</v>
      </c>
      <c r="AZ604" s="40">
        <f t="shared" si="246"/>
        <v>0</v>
      </c>
      <c r="BB604" s="40">
        <f t="shared" si="262"/>
        <v>0</v>
      </c>
      <c r="BC604" s="397">
        <f t="shared" si="263"/>
        <v>0</v>
      </c>
      <c r="BD604" s="105">
        <f t="shared" si="259"/>
        <v>0</v>
      </c>
      <c r="BE604" s="105">
        <f t="shared" si="264"/>
        <v>0</v>
      </c>
      <c r="BF604" s="742">
        <f t="shared" si="247"/>
        <v>0</v>
      </c>
      <c r="BG604" s="89"/>
      <c r="BH604" s="9"/>
      <c r="BJ604" s="40">
        <f t="shared" si="265"/>
        <v>0</v>
      </c>
      <c r="BK604" s="40">
        <f t="shared" si="266"/>
        <v>1</v>
      </c>
      <c r="BL604" s="40">
        <f t="shared" si="267"/>
        <v>0</v>
      </c>
      <c r="BM604" s="40">
        <f t="shared" si="268"/>
        <v>0</v>
      </c>
      <c r="BN604" s="40">
        <f t="shared" si="269"/>
        <v>0</v>
      </c>
    </row>
    <row r="605" spans="1:66" x14ac:dyDescent="0.25">
      <c r="A605" s="379"/>
      <c r="B605" s="936"/>
      <c r="C605" s="272"/>
      <c r="D605" s="868"/>
      <c r="E605" s="873" t="str">
        <f t="shared" si="260"/>
        <v xml:space="preserve"> </v>
      </c>
      <c r="F605" s="130">
        <f t="shared" si="243"/>
        <v>0</v>
      </c>
      <c r="G605" s="128">
        <f t="shared" si="244"/>
        <v>593</v>
      </c>
      <c r="H605" s="127"/>
      <c r="I605" s="321"/>
      <c r="J605" s="97"/>
      <c r="K605" s="323"/>
      <c r="L605" s="322"/>
      <c r="M605" s="50"/>
      <c r="N605" s="87"/>
      <c r="O605" s="324"/>
      <c r="P605" s="98"/>
      <c r="Q605" s="98"/>
      <c r="R605" s="114"/>
      <c r="S605" s="753"/>
      <c r="T605" s="98"/>
      <c r="U605" s="98"/>
      <c r="V605" s="98"/>
      <c r="W605" s="99"/>
      <c r="X605" s="97"/>
      <c r="Y605" s="87"/>
      <c r="Z605" s="100"/>
      <c r="AA605" s="106">
        <f t="shared" si="248"/>
        <v>593</v>
      </c>
      <c r="AB605" s="549">
        <f t="shared" si="261"/>
        <v>0</v>
      </c>
      <c r="AC605" s="544">
        <f t="shared" si="249"/>
        <v>0</v>
      </c>
      <c r="AD605" s="174">
        <f t="shared" si="245"/>
        <v>0</v>
      </c>
      <c r="AE605" s="8"/>
      <c r="AF605" s="885" t="str">
        <f t="shared" si="250"/>
        <v xml:space="preserve"> </v>
      </c>
      <c r="AG605" s="40">
        <f t="shared" si="251"/>
        <v>0</v>
      </c>
      <c r="AH605" s="40">
        <f t="shared" si="252"/>
        <v>0</v>
      </c>
      <c r="AR605" s="40">
        <f t="shared" si="253"/>
        <v>0</v>
      </c>
      <c r="AS605" s="40">
        <f t="shared" si="254"/>
        <v>0</v>
      </c>
      <c r="AT605" s="40">
        <f t="shared" si="255"/>
        <v>0</v>
      </c>
      <c r="AU605" s="40">
        <f t="shared" si="256"/>
        <v>0</v>
      </c>
      <c r="AX605" s="279">
        <f t="shared" si="257"/>
        <v>0</v>
      </c>
      <c r="AY605" s="279">
        <f t="shared" si="258"/>
        <v>0</v>
      </c>
      <c r="AZ605" s="40">
        <f t="shared" si="246"/>
        <v>0</v>
      </c>
      <c r="BB605" s="40">
        <f t="shared" si="262"/>
        <v>0</v>
      </c>
      <c r="BC605" s="397">
        <f t="shared" si="263"/>
        <v>0</v>
      </c>
      <c r="BD605" s="105">
        <f t="shared" si="259"/>
        <v>0</v>
      </c>
      <c r="BE605" s="105">
        <f t="shared" si="264"/>
        <v>0</v>
      </c>
      <c r="BF605" s="742">
        <f t="shared" si="247"/>
        <v>0</v>
      </c>
      <c r="BG605" s="89"/>
      <c r="BH605" s="9"/>
      <c r="BJ605" s="40">
        <f t="shared" si="265"/>
        <v>0</v>
      </c>
      <c r="BK605" s="40">
        <f t="shared" si="266"/>
        <v>1</v>
      </c>
      <c r="BL605" s="40">
        <f t="shared" si="267"/>
        <v>0</v>
      </c>
      <c r="BM605" s="40">
        <f t="shared" si="268"/>
        <v>0</v>
      </c>
      <c r="BN605" s="40">
        <f t="shared" si="269"/>
        <v>0</v>
      </c>
    </row>
    <row r="606" spans="1:66" x14ac:dyDescent="0.25">
      <c r="A606" s="379"/>
      <c r="B606" s="936"/>
      <c r="C606" s="272"/>
      <c r="D606" s="868"/>
      <c r="E606" s="873" t="str">
        <f t="shared" si="260"/>
        <v xml:space="preserve"> </v>
      </c>
      <c r="F606" s="130">
        <f t="shared" si="243"/>
        <v>0</v>
      </c>
      <c r="G606" s="128">
        <f t="shared" si="244"/>
        <v>594</v>
      </c>
      <c r="H606" s="127"/>
      <c r="I606" s="321"/>
      <c r="J606" s="97"/>
      <c r="K606" s="323"/>
      <c r="L606" s="322"/>
      <c r="M606" s="50"/>
      <c r="N606" s="87"/>
      <c r="O606" s="324"/>
      <c r="P606" s="98"/>
      <c r="Q606" s="98"/>
      <c r="R606" s="114"/>
      <c r="S606" s="753"/>
      <c r="T606" s="98"/>
      <c r="U606" s="98"/>
      <c r="V606" s="98"/>
      <c r="W606" s="99"/>
      <c r="X606" s="97"/>
      <c r="Y606" s="87"/>
      <c r="Z606" s="100"/>
      <c r="AA606" s="106">
        <f t="shared" si="248"/>
        <v>594</v>
      </c>
      <c r="AB606" s="549">
        <f t="shared" si="261"/>
        <v>0</v>
      </c>
      <c r="AC606" s="544">
        <f t="shared" si="249"/>
        <v>0</v>
      </c>
      <c r="AD606" s="174">
        <f t="shared" si="245"/>
        <v>0</v>
      </c>
      <c r="AE606" s="8"/>
      <c r="AF606" s="885" t="str">
        <f t="shared" si="250"/>
        <v xml:space="preserve"> </v>
      </c>
      <c r="AG606" s="40">
        <f t="shared" si="251"/>
        <v>0</v>
      </c>
      <c r="AH606" s="40">
        <f t="shared" si="252"/>
        <v>0</v>
      </c>
      <c r="AR606" s="40">
        <f t="shared" si="253"/>
        <v>0</v>
      </c>
      <c r="AS606" s="40">
        <f t="shared" si="254"/>
        <v>0</v>
      </c>
      <c r="AT606" s="40">
        <f t="shared" si="255"/>
        <v>0</v>
      </c>
      <c r="AU606" s="40">
        <f t="shared" si="256"/>
        <v>0</v>
      </c>
      <c r="AX606" s="279">
        <f t="shared" si="257"/>
        <v>0</v>
      </c>
      <c r="AY606" s="279">
        <f t="shared" si="258"/>
        <v>0</v>
      </c>
      <c r="AZ606" s="40">
        <f t="shared" si="246"/>
        <v>0</v>
      </c>
      <c r="BB606" s="40">
        <f t="shared" si="262"/>
        <v>0</v>
      </c>
      <c r="BC606" s="397">
        <f t="shared" si="263"/>
        <v>0</v>
      </c>
      <c r="BD606" s="105">
        <f t="shared" si="259"/>
        <v>0</v>
      </c>
      <c r="BE606" s="105">
        <f t="shared" si="264"/>
        <v>0</v>
      </c>
      <c r="BF606" s="742">
        <f t="shared" si="247"/>
        <v>0</v>
      </c>
      <c r="BG606" s="89"/>
      <c r="BH606" s="9"/>
      <c r="BJ606" s="40">
        <f t="shared" si="265"/>
        <v>0</v>
      </c>
      <c r="BK606" s="40">
        <f t="shared" si="266"/>
        <v>1</v>
      </c>
      <c r="BL606" s="40">
        <f t="shared" si="267"/>
        <v>0</v>
      </c>
      <c r="BM606" s="40">
        <f t="shared" si="268"/>
        <v>0</v>
      </c>
      <c r="BN606" s="40">
        <f t="shared" si="269"/>
        <v>0</v>
      </c>
    </row>
    <row r="607" spans="1:66" x14ac:dyDescent="0.25">
      <c r="A607" s="379"/>
      <c r="B607" s="936"/>
      <c r="C607" s="272"/>
      <c r="D607" s="868"/>
      <c r="E607" s="873" t="str">
        <f t="shared" si="260"/>
        <v xml:space="preserve"> </v>
      </c>
      <c r="F607" s="130">
        <f t="shared" si="243"/>
        <v>0</v>
      </c>
      <c r="G607" s="128">
        <f t="shared" si="244"/>
        <v>595</v>
      </c>
      <c r="H607" s="127"/>
      <c r="I607" s="321"/>
      <c r="J607" s="97"/>
      <c r="K607" s="323"/>
      <c r="L607" s="322"/>
      <c r="M607" s="50"/>
      <c r="N607" s="87"/>
      <c r="O607" s="324"/>
      <c r="P607" s="98"/>
      <c r="Q607" s="98"/>
      <c r="R607" s="114"/>
      <c r="S607" s="753"/>
      <c r="T607" s="98"/>
      <c r="U607" s="98"/>
      <c r="V607" s="98"/>
      <c r="W607" s="99"/>
      <c r="X607" s="97"/>
      <c r="Y607" s="87"/>
      <c r="Z607" s="100"/>
      <c r="AA607" s="106">
        <f t="shared" si="248"/>
        <v>595</v>
      </c>
      <c r="AB607" s="549">
        <f t="shared" si="261"/>
        <v>0</v>
      </c>
      <c r="AC607" s="544">
        <f t="shared" si="249"/>
        <v>0</v>
      </c>
      <c r="AD607" s="174">
        <f t="shared" si="245"/>
        <v>0</v>
      </c>
      <c r="AE607" s="8"/>
      <c r="AF607" s="885" t="str">
        <f t="shared" si="250"/>
        <v xml:space="preserve"> </v>
      </c>
      <c r="AG607" s="40">
        <f t="shared" si="251"/>
        <v>0</v>
      </c>
      <c r="AH607" s="40">
        <f t="shared" si="252"/>
        <v>0</v>
      </c>
      <c r="AR607" s="40">
        <f t="shared" si="253"/>
        <v>0</v>
      </c>
      <c r="AS607" s="40">
        <f t="shared" si="254"/>
        <v>0</v>
      </c>
      <c r="AT607" s="40">
        <f t="shared" si="255"/>
        <v>0</v>
      </c>
      <c r="AU607" s="40">
        <f t="shared" si="256"/>
        <v>0</v>
      </c>
      <c r="AX607" s="279">
        <f t="shared" si="257"/>
        <v>0</v>
      </c>
      <c r="AY607" s="279">
        <f t="shared" si="258"/>
        <v>0</v>
      </c>
      <c r="AZ607" s="40">
        <f t="shared" si="246"/>
        <v>0</v>
      </c>
      <c r="BB607" s="40">
        <f t="shared" si="262"/>
        <v>0</v>
      </c>
      <c r="BC607" s="397">
        <f t="shared" si="263"/>
        <v>0</v>
      </c>
      <c r="BD607" s="105">
        <f t="shared" si="259"/>
        <v>0</v>
      </c>
      <c r="BE607" s="105">
        <f t="shared" si="264"/>
        <v>0</v>
      </c>
      <c r="BF607" s="742">
        <f t="shared" si="247"/>
        <v>0</v>
      </c>
      <c r="BG607" s="89"/>
      <c r="BH607" s="9"/>
      <c r="BJ607" s="40">
        <f t="shared" si="265"/>
        <v>0</v>
      </c>
      <c r="BK607" s="40">
        <f t="shared" si="266"/>
        <v>1</v>
      </c>
      <c r="BL607" s="40">
        <f t="shared" si="267"/>
        <v>0</v>
      </c>
      <c r="BM607" s="40">
        <f t="shared" si="268"/>
        <v>0</v>
      </c>
      <c r="BN607" s="40">
        <f t="shared" si="269"/>
        <v>0</v>
      </c>
    </row>
    <row r="608" spans="1:66" x14ac:dyDescent="0.25">
      <c r="A608" s="379"/>
      <c r="B608" s="936"/>
      <c r="C608" s="272"/>
      <c r="D608" s="868"/>
      <c r="E608" s="873" t="str">
        <f t="shared" si="260"/>
        <v xml:space="preserve"> </v>
      </c>
      <c r="F608" s="130">
        <f t="shared" si="243"/>
        <v>0</v>
      </c>
      <c r="G608" s="128">
        <f t="shared" si="244"/>
        <v>596</v>
      </c>
      <c r="H608" s="127"/>
      <c r="I608" s="321"/>
      <c r="J608" s="97"/>
      <c r="K608" s="323"/>
      <c r="L608" s="322"/>
      <c r="M608" s="50"/>
      <c r="N608" s="87"/>
      <c r="O608" s="324"/>
      <c r="P608" s="98"/>
      <c r="Q608" s="98"/>
      <c r="R608" s="114"/>
      <c r="S608" s="753"/>
      <c r="T608" s="98"/>
      <c r="U608" s="98"/>
      <c r="V608" s="98"/>
      <c r="W608" s="99"/>
      <c r="X608" s="97"/>
      <c r="Y608" s="87"/>
      <c r="Z608" s="100"/>
      <c r="AA608" s="106">
        <f t="shared" si="248"/>
        <v>596</v>
      </c>
      <c r="AB608" s="549">
        <f t="shared" si="261"/>
        <v>0</v>
      </c>
      <c r="AC608" s="544">
        <f t="shared" si="249"/>
        <v>0</v>
      </c>
      <c r="AD608" s="174">
        <f t="shared" si="245"/>
        <v>0</v>
      </c>
      <c r="AE608" s="8"/>
      <c r="AF608" s="885" t="str">
        <f t="shared" si="250"/>
        <v xml:space="preserve"> </v>
      </c>
      <c r="AG608" s="40">
        <f t="shared" si="251"/>
        <v>0</v>
      </c>
      <c r="AH608" s="40">
        <f t="shared" si="252"/>
        <v>0</v>
      </c>
      <c r="AR608" s="40">
        <f t="shared" si="253"/>
        <v>0</v>
      </c>
      <c r="AS608" s="40">
        <f t="shared" si="254"/>
        <v>0</v>
      </c>
      <c r="AT608" s="40">
        <f t="shared" si="255"/>
        <v>0</v>
      </c>
      <c r="AU608" s="40">
        <f t="shared" si="256"/>
        <v>0</v>
      </c>
      <c r="AX608" s="279">
        <f t="shared" si="257"/>
        <v>0</v>
      </c>
      <c r="AY608" s="279">
        <f t="shared" si="258"/>
        <v>0</v>
      </c>
      <c r="AZ608" s="40">
        <f t="shared" si="246"/>
        <v>0</v>
      </c>
      <c r="BB608" s="40">
        <f t="shared" si="262"/>
        <v>0</v>
      </c>
      <c r="BC608" s="397">
        <f t="shared" si="263"/>
        <v>0</v>
      </c>
      <c r="BD608" s="105">
        <f t="shared" si="259"/>
        <v>0</v>
      </c>
      <c r="BE608" s="105">
        <f t="shared" si="264"/>
        <v>0</v>
      </c>
      <c r="BF608" s="742">
        <f t="shared" si="247"/>
        <v>0</v>
      </c>
      <c r="BG608" s="89"/>
      <c r="BH608" s="9"/>
      <c r="BJ608" s="40">
        <f t="shared" si="265"/>
        <v>0</v>
      </c>
      <c r="BK608" s="40">
        <f t="shared" si="266"/>
        <v>1</v>
      </c>
      <c r="BL608" s="40">
        <f t="shared" si="267"/>
        <v>0</v>
      </c>
      <c r="BM608" s="40">
        <f t="shared" si="268"/>
        <v>0</v>
      </c>
      <c r="BN608" s="40">
        <f t="shared" si="269"/>
        <v>0</v>
      </c>
    </row>
    <row r="609" spans="1:66" x14ac:dyDescent="0.25">
      <c r="A609" s="379"/>
      <c r="B609" s="936"/>
      <c r="C609" s="272"/>
      <c r="D609" s="868"/>
      <c r="E609" s="873" t="str">
        <f t="shared" si="260"/>
        <v xml:space="preserve"> </v>
      </c>
      <c r="F609" s="130">
        <f t="shared" si="243"/>
        <v>0</v>
      </c>
      <c r="G609" s="128">
        <f t="shared" si="244"/>
        <v>597</v>
      </c>
      <c r="H609" s="127"/>
      <c r="I609" s="321"/>
      <c r="J609" s="97"/>
      <c r="K609" s="323"/>
      <c r="L609" s="322"/>
      <c r="M609" s="50"/>
      <c r="N609" s="87"/>
      <c r="O609" s="324"/>
      <c r="P609" s="98"/>
      <c r="Q609" s="98"/>
      <c r="R609" s="114"/>
      <c r="S609" s="753"/>
      <c r="T609" s="98"/>
      <c r="U609" s="98"/>
      <c r="V609" s="98"/>
      <c r="W609" s="99"/>
      <c r="X609" s="97"/>
      <c r="Y609" s="87"/>
      <c r="Z609" s="100"/>
      <c r="AA609" s="106">
        <f t="shared" si="248"/>
        <v>597</v>
      </c>
      <c r="AB609" s="549">
        <f t="shared" si="261"/>
        <v>0</v>
      </c>
      <c r="AC609" s="544">
        <f t="shared" si="249"/>
        <v>0</v>
      </c>
      <c r="AD609" s="174">
        <f t="shared" si="245"/>
        <v>0</v>
      </c>
      <c r="AE609" s="8"/>
      <c r="AF609" s="885" t="str">
        <f t="shared" si="250"/>
        <v xml:space="preserve"> </v>
      </c>
      <c r="AG609" s="40">
        <f t="shared" si="251"/>
        <v>0</v>
      </c>
      <c r="AH609" s="40">
        <f t="shared" si="252"/>
        <v>0</v>
      </c>
      <c r="AR609" s="40">
        <f t="shared" si="253"/>
        <v>0</v>
      </c>
      <c r="AS609" s="40">
        <f t="shared" si="254"/>
        <v>0</v>
      </c>
      <c r="AT609" s="40">
        <f t="shared" si="255"/>
        <v>0</v>
      </c>
      <c r="AU609" s="40">
        <f t="shared" si="256"/>
        <v>0</v>
      </c>
      <c r="AX609" s="279">
        <f t="shared" si="257"/>
        <v>0</v>
      </c>
      <c r="AY609" s="279">
        <f t="shared" si="258"/>
        <v>0</v>
      </c>
      <c r="AZ609" s="40">
        <f t="shared" si="246"/>
        <v>0</v>
      </c>
      <c r="BB609" s="40">
        <f t="shared" si="262"/>
        <v>0</v>
      </c>
      <c r="BC609" s="397">
        <f t="shared" si="263"/>
        <v>0</v>
      </c>
      <c r="BD609" s="105">
        <f t="shared" si="259"/>
        <v>0</v>
      </c>
      <c r="BE609" s="105">
        <f t="shared" si="264"/>
        <v>0</v>
      </c>
      <c r="BF609" s="742">
        <f t="shared" si="247"/>
        <v>0</v>
      </c>
      <c r="BG609" s="89"/>
      <c r="BH609" s="9"/>
      <c r="BJ609" s="40">
        <f t="shared" si="265"/>
        <v>0</v>
      </c>
      <c r="BK609" s="40">
        <f t="shared" si="266"/>
        <v>1</v>
      </c>
      <c r="BL609" s="40">
        <f t="shared" si="267"/>
        <v>0</v>
      </c>
      <c r="BM609" s="40">
        <f t="shared" si="268"/>
        <v>0</v>
      </c>
      <c r="BN609" s="40">
        <f t="shared" si="269"/>
        <v>0</v>
      </c>
    </row>
    <row r="610" spans="1:66" x14ac:dyDescent="0.25">
      <c r="A610" s="379"/>
      <c r="B610" s="936"/>
      <c r="C610" s="272"/>
      <c r="D610" s="868"/>
      <c r="E610" s="873" t="str">
        <f t="shared" si="260"/>
        <v xml:space="preserve"> </v>
      </c>
      <c r="F610" s="130">
        <f t="shared" si="243"/>
        <v>0</v>
      </c>
      <c r="G610" s="128">
        <f t="shared" si="244"/>
        <v>598</v>
      </c>
      <c r="H610" s="127"/>
      <c r="I610" s="321"/>
      <c r="J610" s="97"/>
      <c r="K610" s="323"/>
      <c r="L610" s="322"/>
      <c r="M610" s="50"/>
      <c r="N610" s="87"/>
      <c r="O610" s="324"/>
      <c r="P610" s="98"/>
      <c r="Q610" s="98"/>
      <c r="R610" s="114"/>
      <c r="S610" s="753"/>
      <c r="T610" s="98"/>
      <c r="U610" s="98"/>
      <c r="V610" s="98"/>
      <c r="W610" s="99"/>
      <c r="X610" s="97"/>
      <c r="Y610" s="87"/>
      <c r="Z610" s="100"/>
      <c r="AA610" s="106">
        <f t="shared" si="248"/>
        <v>598</v>
      </c>
      <c r="AB610" s="549">
        <f t="shared" si="261"/>
        <v>0</v>
      </c>
      <c r="AC610" s="544">
        <f t="shared" si="249"/>
        <v>0</v>
      </c>
      <c r="AD610" s="174">
        <f t="shared" si="245"/>
        <v>0</v>
      </c>
      <c r="AE610" s="8"/>
      <c r="AF610" s="885" t="str">
        <f t="shared" si="250"/>
        <v xml:space="preserve"> </v>
      </c>
      <c r="AG610" s="40">
        <f t="shared" si="251"/>
        <v>0</v>
      </c>
      <c r="AH610" s="40">
        <f t="shared" si="252"/>
        <v>0</v>
      </c>
      <c r="AR610" s="40">
        <f t="shared" si="253"/>
        <v>0</v>
      </c>
      <c r="AS610" s="40">
        <f t="shared" si="254"/>
        <v>0</v>
      </c>
      <c r="AT610" s="40">
        <f t="shared" si="255"/>
        <v>0</v>
      </c>
      <c r="AU610" s="40">
        <f t="shared" si="256"/>
        <v>0</v>
      </c>
      <c r="AX610" s="279">
        <f t="shared" si="257"/>
        <v>0</v>
      </c>
      <c r="AY610" s="279">
        <f t="shared" si="258"/>
        <v>0</v>
      </c>
      <c r="AZ610" s="40">
        <f t="shared" si="246"/>
        <v>0</v>
      </c>
      <c r="BB610" s="40">
        <f t="shared" si="262"/>
        <v>0</v>
      </c>
      <c r="BC610" s="397">
        <f t="shared" si="263"/>
        <v>0</v>
      </c>
      <c r="BD610" s="105">
        <f t="shared" si="259"/>
        <v>0</v>
      </c>
      <c r="BE610" s="105">
        <f t="shared" si="264"/>
        <v>0</v>
      </c>
      <c r="BF610" s="742">
        <f t="shared" si="247"/>
        <v>0</v>
      </c>
      <c r="BG610" s="89"/>
      <c r="BH610" s="9"/>
      <c r="BJ610" s="40">
        <f t="shared" si="265"/>
        <v>0</v>
      </c>
      <c r="BK610" s="40">
        <f t="shared" si="266"/>
        <v>1</v>
      </c>
      <c r="BL610" s="40">
        <f t="shared" si="267"/>
        <v>0</v>
      </c>
      <c r="BM610" s="40">
        <f t="shared" si="268"/>
        <v>0</v>
      </c>
      <c r="BN610" s="40">
        <f t="shared" si="269"/>
        <v>0</v>
      </c>
    </row>
    <row r="611" spans="1:66" x14ac:dyDescent="0.25">
      <c r="A611" s="379"/>
      <c r="B611" s="936"/>
      <c r="C611" s="272"/>
      <c r="D611" s="868"/>
      <c r="E611" s="873" t="str">
        <f t="shared" si="260"/>
        <v xml:space="preserve"> </v>
      </c>
      <c r="F611" s="130">
        <f t="shared" si="243"/>
        <v>0</v>
      </c>
      <c r="G611" s="128">
        <f t="shared" si="244"/>
        <v>599</v>
      </c>
      <c r="H611" s="127"/>
      <c r="I611" s="321"/>
      <c r="J611" s="97"/>
      <c r="K611" s="323"/>
      <c r="L611" s="322"/>
      <c r="M611" s="50"/>
      <c r="N611" s="87"/>
      <c r="O611" s="324"/>
      <c r="P611" s="98"/>
      <c r="Q611" s="98"/>
      <c r="R611" s="114"/>
      <c r="S611" s="753"/>
      <c r="T611" s="98"/>
      <c r="U611" s="98"/>
      <c r="V611" s="98"/>
      <c r="W611" s="99"/>
      <c r="X611" s="97"/>
      <c r="Y611" s="87"/>
      <c r="Z611" s="100"/>
      <c r="AA611" s="106">
        <f t="shared" si="248"/>
        <v>599</v>
      </c>
      <c r="AB611" s="549">
        <f t="shared" si="261"/>
        <v>0</v>
      </c>
      <c r="AC611" s="544">
        <f t="shared" si="249"/>
        <v>0</v>
      </c>
      <c r="AD611" s="174">
        <f t="shared" si="245"/>
        <v>0</v>
      </c>
      <c r="AE611" s="8"/>
      <c r="AF611" s="885" t="str">
        <f t="shared" si="250"/>
        <v xml:space="preserve"> </v>
      </c>
      <c r="AG611" s="40">
        <f t="shared" si="251"/>
        <v>0</v>
      </c>
      <c r="AH611" s="40">
        <f t="shared" si="252"/>
        <v>0</v>
      </c>
      <c r="AR611" s="40">
        <f t="shared" si="253"/>
        <v>0</v>
      </c>
      <c r="AS611" s="40">
        <f t="shared" si="254"/>
        <v>0</v>
      </c>
      <c r="AT611" s="40">
        <f t="shared" si="255"/>
        <v>0</v>
      </c>
      <c r="AU611" s="40">
        <f t="shared" si="256"/>
        <v>0</v>
      </c>
      <c r="AX611" s="279">
        <f t="shared" si="257"/>
        <v>0</v>
      </c>
      <c r="AY611" s="279">
        <f t="shared" si="258"/>
        <v>0</v>
      </c>
      <c r="AZ611" s="40">
        <f t="shared" si="246"/>
        <v>0</v>
      </c>
      <c r="BB611" s="40">
        <f t="shared" si="262"/>
        <v>0</v>
      </c>
      <c r="BC611" s="397">
        <f t="shared" si="263"/>
        <v>0</v>
      </c>
      <c r="BD611" s="105">
        <f t="shared" si="259"/>
        <v>0</v>
      </c>
      <c r="BE611" s="105">
        <f t="shared" si="264"/>
        <v>0</v>
      </c>
      <c r="BF611" s="742">
        <f t="shared" si="247"/>
        <v>0</v>
      </c>
      <c r="BG611" s="89"/>
      <c r="BH611" s="9"/>
      <c r="BJ611" s="40">
        <f t="shared" si="265"/>
        <v>0</v>
      </c>
      <c r="BK611" s="40">
        <f t="shared" si="266"/>
        <v>1</v>
      </c>
      <c r="BL611" s="40">
        <f t="shared" si="267"/>
        <v>0</v>
      </c>
      <c r="BM611" s="40">
        <f t="shared" si="268"/>
        <v>0</v>
      </c>
      <c r="BN611" s="40">
        <f t="shared" si="269"/>
        <v>0</v>
      </c>
    </row>
    <row r="612" spans="1:66" x14ac:dyDescent="0.25">
      <c r="A612" s="379"/>
      <c r="B612" s="936"/>
      <c r="C612" s="272"/>
      <c r="D612" s="868"/>
      <c r="E612" s="873" t="str">
        <f t="shared" si="260"/>
        <v xml:space="preserve"> </v>
      </c>
      <c r="F612" s="130">
        <f t="shared" si="243"/>
        <v>0</v>
      </c>
      <c r="G612" s="128">
        <f t="shared" si="244"/>
        <v>600</v>
      </c>
      <c r="H612" s="127"/>
      <c r="I612" s="321"/>
      <c r="J612" s="97"/>
      <c r="K612" s="323"/>
      <c r="L612" s="322"/>
      <c r="M612" s="50"/>
      <c r="N612" s="87"/>
      <c r="O612" s="324"/>
      <c r="P612" s="98"/>
      <c r="Q612" s="98"/>
      <c r="R612" s="114"/>
      <c r="S612" s="753"/>
      <c r="T612" s="98"/>
      <c r="U612" s="98"/>
      <c r="V612" s="98"/>
      <c r="W612" s="99"/>
      <c r="X612" s="97"/>
      <c r="Y612" s="87"/>
      <c r="Z612" s="100"/>
      <c r="AA612" s="106">
        <f t="shared" si="248"/>
        <v>600</v>
      </c>
      <c r="AB612" s="549">
        <f t="shared" si="261"/>
        <v>0</v>
      </c>
      <c r="AC612" s="544">
        <f t="shared" si="249"/>
        <v>0</v>
      </c>
      <c r="AD612" s="174">
        <f t="shared" si="245"/>
        <v>0</v>
      </c>
      <c r="AE612" s="8"/>
      <c r="AF612" s="885" t="str">
        <f t="shared" si="250"/>
        <v xml:space="preserve"> </v>
      </c>
      <c r="AG612" s="40">
        <f t="shared" si="251"/>
        <v>0</v>
      </c>
      <c r="AH612" s="40">
        <f t="shared" si="252"/>
        <v>0</v>
      </c>
      <c r="AR612" s="40">
        <f t="shared" si="253"/>
        <v>0</v>
      </c>
      <c r="AS612" s="40">
        <f t="shared" si="254"/>
        <v>0</v>
      </c>
      <c r="AT612" s="40">
        <f t="shared" si="255"/>
        <v>0</v>
      </c>
      <c r="AU612" s="40">
        <f t="shared" si="256"/>
        <v>0</v>
      </c>
      <c r="AX612" s="279">
        <f t="shared" si="257"/>
        <v>0</v>
      </c>
      <c r="AY612" s="279">
        <f t="shared" si="258"/>
        <v>0</v>
      </c>
      <c r="AZ612" s="40">
        <f t="shared" si="246"/>
        <v>0</v>
      </c>
      <c r="BB612" s="40">
        <f t="shared" si="262"/>
        <v>0</v>
      </c>
      <c r="BC612" s="397">
        <f t="shared" si="263"/>
        <v>0</v>
      </c>
      <c r="BD612" s="105">
        <f t="shared" si="259"/>
        <v>0</v>
      </c>
      <c r="BE612" s="105">
        <f t="shared" si="264"/>
        <v>0</v>
      </c>
      <c r="BF612" s="742">
        <f t="shared" si="247"/>
        <v>0</v>
      </c>
      <c r="BG612" s="89"/>
      <c r="BH612" s="9"/>
      <c r="BJ612" s="40">
        <f t="shared" si="265"/>
        <v>0</v>
      </c>
      <c r="BK612" s="40">
        <f t="shared" si="266"/>
        <v>1</v>
      </c>
      <c r="BL612" s="40">
        <f t="shared" si="267"/>
        <v>0</v>
      </c>
      <c r="BM612" s="40">
        <f t="shared" si="268"/>
        <v>0</v>
      </c>
      <c r="BN612" s="40">
        <f t="shared" si="269"/>
        <v>0</v>
      </c>
    </row>
    <row r="613" spans="1:66" x14ac:dyDescent="0.25">
      <c r="A613" s="379"/>
      <c r="B613" s="936"/>
      <c r="C613" s="272"/>
      <c r="D613" s="868"/>
      <c r="E613" s="873" t="str">
        <f t="shared" si="260"/>
        <v xml:space="preserve"> </v>
      </c>
      <c r="F613" s="130">
        <f t="shared" si="243"/>
        <v>0</v>
      </c>
      <c r="G613" s="128">
        <f t="shared" si="244"/>
        <v>601</v>
      </c>
      <c r="H613" s="127"/>
      <c r="I613" s="321"/>
      <c r="J613" s="97"/>
      <c r="K613" s="323"/>
      <c r="L613" s="322"/>
      <c r="M613" s="50"/>
      <c r="N613" s="87"/>
      <c r="O613" s="324"/>
      <c r="P613" s="98"/>
      <c r="Q613" s="98"/>
      <c r="R613" s="114"/>
      <c r="S613" s="753"/>
      <c r="T613" s="98"/>
      <c r="U613" s="98"/>
      <c r="V613" s="98"/>
      <c r="W613" s="99"/>
      <c r="X613" s="97"/>
      <c r="Y613" s="87"/>
      <c r="Z613" s="100"/>
      <c r="AA613" s="106">
        <f t="shared" si="248"/>
        <v>601</v>
      </c>
      <c r="AB613" s="549">
        <f t="shared" si="261"/>
        <v>0</v>
      </c>
      <c r="AC613" s="544">
        <f t="shared" si="249"/>
        <v>0</v>
      </c>
      <c r="AD613" s="174">
        <f t="shared" si="245"/>
        <v>0</v>
      </c>
      <c r="AE613" s="8"/>
      <c r="AF613" s="885" t="str">
        <f t="shared" si="250"/>
        <v xml:space="preserve"> </v>
      </c>
      <c r="AG613" s="40">
        <f t="shared" si="251"/>
        <v>0</v>
      </c>
      <c r="AH613" s="40">
        <f t="shared" si="252"/>
        <v>0</v>
      </c>
      <c r="AR613" s="40">
        <f t="shared" si="253"/>
        <v>0</v>
      </c>
      <c r="AS613" s="40">
        <f t="shared" si="254"/>
        <v>0</v>
      </c>
      <c r="AT613" s="40">
        <f t="shared" si="255"/>
        <v>0</v>
      </c>
      <c r="AU613" s="40">
        <f t="shared" si="256"/>
        <v>0</v>
      </c>
      <c r="AX613" s="279">
        <f t="shared" si="257"/>
        <v>0</v>
      </c>
      <c r="AY613" s="279">
        <f t="shared" si="258"/>
        <v>0</v>
      </c>
      <c r="AZ613" s="40">
        <f t="shared" si="246"/>
        <v>0</v>
      </c>
      <c r="BB613" s="40">
        <f t="shared" si="262"/>
        <v>0</v>
      </c>
      <c r="BC613" s="397">
        <f t="shared" si="263"/>
        <v>0</v>
      </c>
      <c r="BD613" s="105">
        <f t="shared" si="259"/>
        <v>0</v>
      </c>
      <c r="BE613" s="105">
        <f t="shared" si="264"/>
        <v>0</v>
      </c>
      <c r="BF613" s="742">
        <f t="shared" si="247"/>
        <v>0</v>
      </c>
      <c r="BG613" s="89"/>
      <c r="BH613" s="9"/>
      <c r="BJ613" s="40">
        <f t="shared" si="265"/>
        <v>0</v>
      </c>
      <c r="BK613" s="40">
        <f t="shared" si="266"/>
        <v>1</v>
      </c>
      <c r="BL613" s="40">
        <f t="shared" si="267"/>
        <v>0</v>
      </c>
      <c r="BM613" s="40">
        <f t="shared" si="268"/>
        <v>0</v>
      </c>
      <c r="BN613" s="40">
        <f t="shared" si="269"/>
        <v>0</v>
      </c>
    </row>
    <row r="614" spans="1:66" x14ac:dyDescent="0.25">
      <c r="A614" s="379"/>
      <c r="B614" s="936"/>
      <c r="C614" s="272"/>
      <c r="D614" s="868"/>
      <c r="E614" s="873" t="str">
        <f t="shared" si="260"/>
        <v xml:space="preserve"> </v>
      </c>
      <c r="F614" s="130">
        <f t="shared" si="243"/>
        <v>0</v>
      </c>
      <c r="G614" s="128">
        <f t="shared" si="244"/>
        <v>602</v>
      </c>
      <c r="H614" s="127"/>
      <c r="I614" s="321"/>
      <c r="J614" s="97"/>
      <c r="K614" s="323"/>
      <c r="L614" s="322"/>
      <c r="M614" s="50"/>
      <c r="N614" s="87"/>
      <c r="O614" s="324"/>
      <c r="P614" s="98"/>
      <c r="Q614" s="98"/>
      <c r="R614" s="114"/>
      <c r="S614" s="753"/>
      <c r="T614" s="98"/>
      <c r="U614" s="98"/>
      <c r="V614" s="98"/>
      <c r="W614" s="99"/>
      <c r="X614" s="97"/>
      <c r="Y614" s="87"/>
      <c r="Z614" s="100"/>
      <c r="AA614" s="106">
        <f t="shared" si="248"/>
        <v>602</v>
      </c>
      <c r="AB614" s="549">
        <f t="shared" si="261"/>
        <v>0</v>
      </c>
      <c r="AC614" s="544">
        <f t="shared" si="249"/>
        <v>0</v>
      </c>
      <c r="AD614" s="174">
        <f t="shared" si="245"/>
        <v>0</v>
      </c>
      <c r="AE614" s="8"/>
      <c r="AF614" s="885" t="str">
        <f t="shared" si="250"/>
        <v xml:space="preserve"> </v>
      </c>
      <c r="AG614" s="40">
        <f t="shared" si="251"/>
        <v>0</v>
      </c>
      <c r="AH614" s="40">
        <f t="shared" si="252"/>
        <v>0</v>
      </c>
      <c r="AR614" s="40">
        <f t="shared" si="253"/>
        <v>0</v>
      </c>
      <c r="AS614" s="40">
        <f t="shared" si="254"/>
        <v>0</v>
      </c>
      <c r="AT614" s="40">
        <f t="shared" si="255"/>
        <v>0</v>
      </c>
      <c r="AU614" s="40">
        <f t="shared" si="256"/>
        <v>0</v>
      </c>
      <c r="AX614" s="279">
        <f t="shared" si="257"/>
        <v>0</v>
      </c>
      <c r="AY614" s="279">
        <f t="shared" si="258"/>
        <v>0</v>
      </c>
      <c r="AZ614" s="40">
        <f t="shared" si="246"/>
        <v>0</v>
      </c>
      <c r="BB614" s="40">
        <f t="shared" si="262"/>
        <v>0</v>
      </c>
      <c r="BC614" s="397">
        <f t="shared" si="263"/>
        <v>0</v>
      </c>
      <c r="BD614" s="105">
        <f t="shared" si="259"/>
        <v>0</v>
      </c>
      <c r="BE614" s="105">
        <f t="shared" si="264"/>
        <v>0</v>
      </c>
      <c r="BF614" s="742">
        <f t="shared" si="247"/>
        <v>0</v>
      </c>
      <c r="BG614" s="89"/>
      <c r="BH614" s="9"/>
      <c r="BJ614" s="40">
        <f t="shared" si="265"/>
        <v>0</v>
      </c>
      <c r="BK614" s="40">
        <f t="shared" si="266"/>
        <v>1</v>
      </c>
      <c r="BL614" s="40">
        <f t="shared" si="267"/>
        <v>0</v>
      </c>
      <c r="BM614" s="40">
        <f t="shared" si="268"/>
        <v>0</v>
      </c>
      <c r="BN614" s="40">
        <f t="shared" si="269"/>
        <v>0</v>
      </c>
    </row>
    <row r="615" spans="1:66" x14ac:dyDescent="0.25">
      <c r="A615" s="379"/>
      <c r="B615" s="936"/>
      <c r="C615" s="272"/>
      <c r="D615" s="868"/>
      <c r="E615" s="873" t="str">
        <f t="shared" si="260"/>
        <v xml:space="preserve"> </v>
      </c>
      <c r="F615" s="130">
        <f t="shared" si="243"/>
        <v>0</v>
      </c>
      <c r="G615" s="128">
        <f t="shared" si="244"/>
        <v>603</v>
      </c>
      <c r="H615" s="127"/>
      <c r="I615" s="321"/>
      <c r="J615" s="97"/>
      <c r="K615" s="323"/>
      <c r="L615" s="322"/>
      <c r="M615" s="50"/>
      <c r="N615" s="87"/>
      <c r="O615" s="324"/>
      <c r="P615" s="98"/>
      <c r="Q615" s="98"/>
      <c r="R615" s="114"/>
      <c r="S615" s="753"/>
      <c r="T615" s="98"/>
      <c r="U615" s="98"/>
      <c r="V615" s="98"/>
      <c r="W615" s="99"/>
      <c r="X615" s="97"/>
      <c r="Y615" s="87"/>
      <c r="Z615" s="100"/>
      <c r="AA615" s="106">
        <f t="shared" si="248"/>
        <v>603</v>
      </c>
      <c r="AB615" s="549">
        <f t="shared" si="261"/>
        <v>0</v>
      </c>
      <c r="AC615" s="544">
        <f t="shared" si="249"/>
        <v>0</v>
      </c>
      <c r="AD615" s="174">
        <f t="shared" si="245"/>
        <v>0</v>
      </c>
      <c r="AE615" s="8"/>
      <c r="AF615" s="885" t="str">
        <f t="shared" si="250"/>
        <v xml:space="preserve"> </v>
      </c>
      <c r="AG615" s="40">
        <f t="shared" si="251"/>
        <v>0</v>
      </c>
      <c r="AH615" s="40">
        <f t="shared" si="252"/>
        <v>0</v>
      </c>
      <c r="AR615" s="40">
        <f t="shared" si="253"/>
        <v>0</v>
      </c>
      <c r="AS615" s="40">
        <f t="shared" si="254"/>
        <v>0</v>
      </c>
      <c r="AT615" s="40">
        <f t="shared" si="255"/>
        <v>0</v>
      </c>
      <c r="AU615" s="40">
        <f t="shared" si="256"/>
        <v>0</v>
      </c>
      <c r="AX615" s="279">
        <f t="shared" si="257"/>
        <v>0</v>
      </c>
      <c r="AY615" s="279">
        <f t="shared" si="258"/>
        <v>0</v>
      </c>
      <c r="AZ615" s="40">
        <f t="shared" si="246"/>
        <v>0</v>
      </c>
      <c r="BB615" s="40">
        <f t="shared" si="262"/>
        <v>0</v>
      </c>
      <c r="BC615" s="397">
        <f t="shared" si="263"/>
        <v>0</v>
      </c>
      <c r="BD615" s="105">
        <f t="shared" si="259"/>
        <v>0</v>
      </c>
      <c r="BE615" s="105">
        <f t="shared" si="264"/>
        <v>0</v>
      </c>
      <c r="BF615" s="742">
        <f t="shared" si="247"/>
        <v>0</v>
      </c>
      <c r="BG615" s="89"/>
      <c r="BH615" s="9"/>
      <c r="BJ615" s="40">
        <f t="shared" si="265"/>
        <v>0</v>
      </c>
      <c r="BK615" s="40">
        <f t="shared" si="266"/>
        <v>1</v>
      </c>
      <c r="BL615" s="40">
        <f t="shared" si="267"/>
        <v>0</v>
      </c>
      <c r="BM615" s="40">
        <f t="shared" si="268"/>
        <v>0</v>
      </c>
      <c r="BN615" s="40">
        <f t="shared" si="269"/>
        <v>0</v>
      </c>
    </row>
    <row r="616" spans="1:66" x14ac:dyDescent="0.25">
      <c r="A616" s="379"/>
      <c r="B616" s="936"/>
      <c r="C616" s="272"/>
      <c r="D616" s="868"/>
      <c r="E616" s="873" t="str">
        <f t="shared" si="260"/>
        <v xml:space="preserve"> </v>
      </c>
      <c r="F616" s="130">
        <f t="shared" si="243"/>
        <v>0</v>
      </c>
      <c r="G616" s="128">
        <f t="shared" si="244"/>
        <v>604</v>
      </c>
      <c r="H616" s="127"/>
      <c r="I616" s="321"/>
      <c r="J616" s="97"/>
      <c r="K616" s="323"/>
      <c r="L616" s="322"/>
      <c r="M616" s="50"/>
      <c r="N616" s="87"/>
      <c r="O616" s="324"/>
      <c r="P616" s="98"/>
      <c r="Q616" s="98"/>
      <c r="R616" s="114"/>
      <c r="S616" s="753"/>
      <c r="T616" s="98"/>
      <c r="U616" s="98"/>
      <c r="V616" s="98"/>
      <c r="W616" s="99"/>
      <c r="X616" s="97"/>
      <c r="Y616" s="87"/>
      <c r="Z616" s="100"/>
      <c r="AA616" s="106">
        <f t="shared" si="248"/>
        <v>604</v>
      </c>
      <c r="AB616" s="549">
        <f t="shared" si="261"/>
        <v>0</v>
      </c>
      <c r="AC616" s="544">
        <f t="shared" si="249"/>
        <v>0</v>
      </c>
      <c r="AD616" s="174">
        <f t="shared" si="245"/>
        <v>0</v>
      </c>
      <c r="AE616" s="8"/>
      <c r="AF616" s="885" t="str">
        <f t="shared" si="250"/>
        <v xml:space="preserve"> </v>
      </c>
      <c r="AG616" s="40">
        <f t="shared" si="251"/>
        <v>0</v>
      </c>
      <c r="AH616" s="40">
        <f t="shared" si="252"/>
        <v>0</v>
      </c>
      <c r="AR616" s="40">
        <f t="shared" si="253"/>
        <v>0</v>
      </c>
      <c r="AS616" s="40">
        <f t="shared" si="254"/>
        <v>0</v>
      </c>
      <c r="AT616" s="40">
        <f t="shared" si="255"/>
        <v>0</v>
      </c>
      <c r="AU616" s="40">
        <f t="shared" si="256"/>
        <v>0</v>
      </c>
      <c r="AX616" s="279">
        <f t="shared" si="257"/>
        <v>0</v>
      </c>
      <c r="AY616" s="279">
        <f t="shared" si="258"/>
        <v>0</v>
      </c>
      <c r="AZ616" s="40">
        <f t="shared" si="246"/>
        <v>0</v>
      </c>
      <c r="BB616" s="40">
        <f t="shared" si="262"/>
        <v>0</v>
      </c>
      <c r="BC616" s="397">
        <f t="shared" si="263"/>
        <v>0</v>
      </c>
      <c r="BD616" s="105">
        <f t="shared" si="259"/>
        <v>0</v>
      </c>
      <c r="BE616" s="105">
        <f t="shared" si="264"/>
        <v>0</v>
      </c>
      <c r="BF616" s="742">
        <f t="shared" si="247"/>
        <v>0</v>
      </c>
      <c r="BG616" s="89"/>
      <c r="BH616" s="9"/>
      <c r="BJ616" s="40">
        <f t="shared" si="265"/>
        <v>0</v>
      </c>
      <c r="BK616" s="40">
        <f t="shared" si="266"/>
        <v>1</v>
      </c>
      <c r="BL616" s="40">
        <f t="shared" si="267"/>
        <v>0</v>
      </c>
      <c r="BM616" s="40">
        <f t="shared" si="268"/>
        <v>0</v>
      </c>
      <c r="BN616" s="40">
        <f t="shared" si="269"/>
        <v>0</v>
      </c>
    </row>
    <row r="617" spans="1:66" x14ac:dyDescent="0.25">
      <c r="A617" s="379"/>
      <c r="B617" s="936"/>
      <c r="C617" s="272"/>
      <c r="D617" s="868"/>
      <c r="E617" s="873" t="str">
        <f t="shared" si="260"/>
        <v xml:space="preserve"> </v>
      </c>
      <c r="F617" s="130">
        <f t="shared" si="243"/>
        <v>0</v>
      </c>
      <c r="G617" s="128">
        <f t="shared" si="244"/>
        <v>605</v>
      </c>
      <c r="H617" s="127"/>
      <c r="I617" s="321"/>
      <c r="J617" s="97"/>
      <c r="K617" s="323"/>
      <c r="L617" s="322"/>
      <c r="M617" s="50"/>
      <c r="N617" s="87"/>
      <c r="O617" s="324"/>
      <c r="P617" s="98"/>
      <c r="Q617" s="98"/>
      <c r="R617" s="114"/>
      <c r="S617" s="753"/>
      <c r="T617" s="98"/>
      <c r="U617" s="98"/>
      <c r="V617" s="98"/>
      <c r="W617" s="99"/>
      <c r="X617" s="97"/>
      <c r="Y617" s="87"/>
      <c r="Z617" s="100"/>
      <c r="AA617" s="106">
        <f t="shared" si="248"/>
        <v>605</v>
      </c>
      <c r="AB617" s="549">
        <f t="shared" si="261"/>
        <v>0</v>
      </c>
      <c r="AC617" s="544">
        <f t="shared" si="249"/>
        <v>0</v>
      </c>
      <c r="AD617" s="174">
        <f t="shared" si="245"/>
        <v>0</v>
      </c>
      <c r="AE617" s="8"/>
      <c r="AF617" s="885" t="str">
        <f t="shared" si="250"/>
        <v xml:space="preserve"> </v>
      </c>
      <c r="AG617" s="40">
        <f t="shared" si="251"/>
        <v>0</v>
      </c>
      <c r="AH617" s="40">
        <f t="shared" si="252"/>
        <v>0</v>
      </c>
      <c r="AR617" s="40">
        <f t="shared" si="253"/>
        <v>0</v>
      </c>
      <c r="AS617" s="40">
        <f t="shared" si="254"/>
        <v>0</v>
      </c>
      <c r="AT617" s="40">
        <f t="shared" si="255"/>
        <v>0</v>
      </c>
      <c r="AU617" s="40">
        <f t="shared" si="256"/>
        <v>0</v>
      </c>
      <c r="AX617" s="279">
        <f t="shared" si="257"/>
        <v>0</v>
      </c>
      <c r="AY617" s="279">
        <f t="shared" si="258"/>
        <v>0</v>
      </c>
      <c r="AZ617" s="40">
        <f t="shared" si="246"/>
        <v>0</v>
      </c>
      <c r="BB617" s="40">
        <f t="shared" si="262"/>
        <v>0</v>
      </c>
      <c r="BC617" s="397">
        <f t="shared" si="263"/>
        <v>0</v>
      </c>
      <c r="BD617" s="105">
        <f t="shared" si="259"/>
        <v>0</v>
      </c>
      <c r="BE617" s="105">
        <f t="shared" si="264"/>
        <v>0</v>
      </c>
      <c r="BF617" s="742">
        <f t="shared" si="247"/>
        <v>0</v>
      </c>
      <c r="BG617" s="89"/>
      <c r="BH617" s="9"/>
      <c r="BJ617" s="40">
        <f t="shared" si="265"/>
        <v>0</v>
      </c>
      <c r="BK617" s="40">
        <f t="shared" si="266"/>
        <v>1</v>
      </c>
      <c r="BL617" s="40">
        <f t="shared" si="267"/>
        <v>0</v>
      </c>
      <c r="BM617" s="40">
        <f t="shared" si="268"/>
        <v>0</v>
      </c>
      <c r="BN617" s="40">
        <f t="shared" si="269"/>
        <v>0</v>
      </c>
    </row>
    <row r="618" spans="1:66" x14ac:dyDescent="0.25">
      <c r="A618" s="379"/>
      <c r="B618" s="936"/>
      <c r="C618" s="272"/>
      <c r="D618" s="868"/>
      <c r="E618" s="873" t="str">
        <f t="shared" si="260"/>
        <v xml:space="preserve"> </v>
      </c>
      <c r="F618" s="130">
        <f t="shared" si="243"/>
        <v>0</v>
      </c>
      <c r="G618" s="128">
        <f t="shared" si="244"/>
        <v>606</v>
      </c>
      <c r="H618" s="127"/>
      <c r="I618" s="321"/>
      <c r="J618" s="97"/>
      <c r="K618" s="323"/>
      <c r="L618" s="322"/>
      <c r="M618" s="50"/>
      <c r="N618" s="87"/>
      <c r="O618" s="324"/>
      <c r="P618" s="98"/>
      <c r="Q618" s="98"/>
      <c r="R618" s="114"/>
      <c r="S618" s="753"/>
      <c r="T618" s="98"/>
      <c r="U618" s="98"/>
      <c r="V618" s="98"/>
      <c r="W618" s="99"/>
      <c r="X618" s="97"/>
      <c r="Y618" s="87"/>
      <c r="Z618" s="100"/>
      <c r="AA618" s="106">
        <f t="shared" si="248"/>
        <v>606</v>
      </c>
      <c r="AB618" s="549">
        <f t="shared" si="261"/>
        <v>0</v>
      </c>
      <c r="AC618" s="544">
        <f t="shared" si="249"/>
        <v>0</v>
      </c>
      <c r="AD618" s="174">
        <f t="shared" si="245"/>
        <v>0</v>
      </c>
      <c r="AE618" s="8"/>
      <c r="AF618" s="885" t="str">
        <f t="shared" si="250"/>
        <v xml:space="preserve"> </v>
      </c>
      <c r="AG618" s="40">
        <f t="shared" si="251"/>
        <v>0</v>
      </c>
      <c r="AH618" s="40">
        <f t="shared" si="252"/>
        <v>0</v>
      </c>
      <c r="AR618" s="40">
        <f t="shared" si="253"/>
        <v>0</v>
      </c>
      <c r="AS618" s="40">
        <f t="shared" si="254"/>
        <v>0</v>
      </c>
      <c r="AT618" s="40">
        <f t="shared" si="255"/>
        <v>0</v>
      </c>
      <c r="AU618" s="40">
        <f t="shared" si="256"/>
        <v>0</v>
      </c>
      <c r="AX618" s="279">
        <f t="shared" si="257"/>
        <v>0</v>
      </c>
      <c r="AY618" s="279">
        <f t="shared" si="258"/>
        <v>0</v>
      </c>
      <c r="AZ618" s="40">
        <f t="shared" si="246"/>
        <v>0</v>
      </c>
      <c r="BB618" s="40">
        <f t="shared" si="262"/>
        <v>0</v>
      </c>
      <c r="BC618" s="397">
        <f t="shared" si="263"/>
        <v>0</v>
      </c>
      <c r="BD618" s="105">
        <f t="shared" si="259"/>
        <v>0</v>
      </c>
      <c r="BE618" s="105">
        <f t="shared" si="264"/>
        <v>0</v>
      </c>
      <c r="BF618" s="742">
        <f t="shared" si="247"/>
        <v>0</v>
      </c>
      <c r="BG618" s="89"/>
      <c r="BH618" s="9"/>
      <c r="BJ618" s="40">
        <f t="shared" si="265"/>
        <v>0</v>
      </c>
      <c r="BK618" s="40">
        <f t="shared" si="266"/>
        <v>1</v>
      </c>
      <c r="BL618" s="40">
        <f t="shared" si="267"/>
        <v>0</v>
      </c>
      <c r="BM618" s="40">
        <f t="shared" si="268"/>
        <v>0</v>
      </c>
      <c r="BN618" s="40">
        <f t="shared" si="269"/>
        <v>0</v>
      </c>
    </row>
    <row r="619" spans="1:66" x14ac:dyDescent="0.25">
      <c r="A619" s="379"/>
      <c r="B619" s="936"/>
      <c r="C619" s="272"/>
      <c r="D619" s="868"/>
      <c r="E619" s="873" t="str">
        <f t="shared" si="260"/>
        <v xml:space="preserve"> </v>
      </c>
      <c r="F619" s="130">
        <f t="shared" si="243"/>
        <v>0</v>
      </c>
      <c r="G619" s="128">
        <f t="shared" si="244"/>
        <v>607</v>
      </c>
      <c r="H619" s="127"/>
      <c r="I619" s="321"/>
      <c r="J619" s="97"/>
      <c r="K619" s="323"/>
      <c r="L619" s="322"/>
      <c r="M619" s="50"/>
      <c r="N619" s="87"/>
      <c r="O619" s="324"/>
      <c r="P619" s="98"/>
      <c r="Q619" s="98"/>
      <c r="R619" s="114"/>
      <c r="S619" s="753"/>
      <c r="T619" s="98"/>
      <c r="U619" s="98"/>
      <c r="V619" s="98"/>
      <c r="W619" s="99"/>
      <c r="X619" s="97"/>
      <c r="Y619" s="87"/>
      <c r="Z619" s="100"/>
      <c r="AA619" s="106">
        <f t="shared" si="248"/>
        <v>607</v>
      </c>
      <c r="AB619" s="549">
        <f t="shared" si="261"/>
        <v>0</v>
      </c>
      <c r="AC619" s="544">
        <f t="shared" si="249"/>
        <v>0</v>
      </c>
      <c r="AD619" s="174">
        <f t="shared" si="245"/>
        <v>0</v>
      </c>
      <c r="AE619" s="8"/>
      <c r="AF619" s="885" t="str">
        <f t="shared" si="250"/>
        <v xml:space="preserve"> </v>
      </c>
      <c r="AG619" s="40">
        <f t="shared" si="251"/>
        <v>0</v>
      </c>
      <c r="AH619" s="40">
        <f t="shared" si="252"/>
        <v>0</v>
      </c>
      <c r="AR619" s="40">
        <f t="shared" si="253"/>
        <v>0</v>
      </c>
      <c r="AS619" s="40">
        <f t="shared" si="254"/>
        <v>0</v>
      </c>
      <c r="AT619" s="40">
        <f t="shared" si="255"/>
        <v>0</v>
      </c>
      <c r="AU619" s="40">
        <f t="shared" si="256"/>
        <v>0</v>
      </c>
      <c r="AX619" s="279">
        <f t="shared" si="257"/>
        <v>0</v>
      </c>
      <c r="AY619" s="279">
        <f t="shared" si="258"/>
        <v>0</v>
      </c>
      <c r="AZ619" s="40">
        <f t="shared" si="246"/>
        <v>0</v>
      </c>
      <c r="BB619" s="40">
        <f t="shared" si="262"/>
        <v>0</v>
      </c>
      <c r="BC619" s="397">
        <f t="shared" si="263"/>
        <v>0</v>
      </c>
      <c r="BD619" s="105">
        <f t="shared" si="259"/>
        <v>0</v>
      </c>
      <c r="BE619" s="105">
        <f t="shared" si="264"/>
        <v>0</v>
      </c>
      <c r="BF619" s="742">
        <f t="shared" si="247"/>
        <v>0</v>
      </c>
      <c r="BG619" s="89"/>
      <c r="BH619" s="9"/>
      <c r="BJ619" s="40">
        <f t="shared" si="265"/>
        <v>0</v>
      </c>
      <c r="BK619" s="40">
        <f t="shared" si="266"/>
        <v>1</v>
      </c>
      <c r="BL619" s="40">
        <f t="shared" si="267"/>
        <v>0</v>
      </c>
      <c r="BM619" s="40">
        <f t="shared" si="268"/>
        <v>0</v>
      </c>
      <c r="BN619" s="40">
        <f t="shared" si="269"/>
        <v>0</v>
      </c>
    </row>
    <row r="620" spans="1:66" x14ac:dyDescent="0.25">
      <c r="A620" s="379"/>
      <c r="B620" s="936"/>
      <c r="C620" s="272"/>
      <c r="D620" s="868"/>
      <c r="E620" s="873" t="str">
        <f t="shared" si="260"/>
        <v xml:space="preserve"> </v>
      </c>
      <c r="F620" s="130">
        <f t="shared" si="243"/>
        <v>0</v>
      </c>
      <c r="G620" s="128">
        <f t="shared" si="244"/>
        <v>608</v>
      </c>
      <c r="H620" s="127"/>
      <c r="I620" s="321"/>
      <c r="J620" s="97"/>
      <c r="K620" s="323"/>
      <c r="L620" s="322"/>
      <c r="M620" s="50"/>
      <c r="N620" s="87"/>
      <c r="O620" s="324"/>
      <c r="P620" s="98"/>
      <c r="Q620" s="98"/>
      <c r="R620" s="114"/>
      <c r="S620" s="753"/>
      <c r="T620" s="98"/>
      <c r="U620" s="98"/>
      <c r="V620" s="98"/>
      <c r="W620" s="99"/>
      <c r="X620" s="97"/>
      <c r="Y620" s="87"/>
      <c r="Z620" s="100"/>
      <c r="AA620" s="106">
        <f t="shared" si="248"/>
        <v>608</v>
      </c>
      <c r="AB620" s="549">
        <f t="shared" si="261"/>
        <v>0</v>
      </c>
      <c r="AC620" s="544">
        <f t="shared" si="249"/>
        <v>0</v>
      </c>
      <c r="AD620" s="174">
        <f t="shared" si="245"/>
        <v>0</v>
      </c>
      <c r="AE620" s="8"/>
      <c r="AF620" s="885" t="str">
        <f t="shared" si="250"/>
        <v xml:space="preserve"> </v>
      </c>
      <c r="AG620" s="40">
        <f t="shared" si="251"/>
        <v>0</v>
      </c>
      <c r="AH620" s="40">
        <f t="shared" si="252"/>
        <v>0</v>
      </c>
      <c r="AR620" s="40">
        <f t="shared" si="253"/>
        <v>0</v>
      </c>
      <c r="AS620" s="40">
        <f t="shared" si="254"/>
        <v>0</v>
      </c>
      <c r="AT620" s="40">
        <f t="shared" si="255"/>
        <v>0</v>
      </c>
      <c r="AU620" s="40">
        <f t="shared" si="256"/>
        <v>0</v>
      </c>
      <c r="AX620" s="279">
        <f t="shared" si="257"/>
        <v>0</v>
      </c>
      <c r="AY620" s="279">
        <f t="shared" si="258"/>
        <v>0</v>
      </c>
      <c r="AZ620" s="40">
        <f t="shared" si="246"/>
        <v>0</v>
      </c>
      <c r="BB620" s="40">
        <f t="shared" si="262"/>
        <v>0</v>
      </c>
      <c r="BC620" s="397">
        <f t="shared" si="263"/>
        <v>0</v>
      </c>
      <c r="BD620" s="105">
        <f t="shared" si="259"/>
        <v>0</v>
      </c>
      <c r="BE620" s="105">
        <f t="shared" si="264"/>
        <v>0</v>
      </c>
      <c r="BF620" s="742">
        <f t="shared" si="247"/>
        <v>0</v>
      </c>
      <c r="BG620" s="89"/>
      <c r="BH620" s="9"/>
      <c r="BJ620" s="40">
        <f t="shared" si="265"/>
        <v>0</v>
      </c>
      <c r="BK620" s="40">
        <f t="shared" si="266"/>
        <v>1</v>
      </c>
      <c r="BL620" s="40">
        <f t="shared" si="267"/>
        <v>0</v>
      </c>
      <c r="BM620" s="40">
        <f t="shared" si="268"/>
        <v>0</v>
      </c>
      <c r="BN620" s="40">
        <f t="shared" si="269"/>
        <v>0</v>
      </c>
    </row>
    <row r="621" spans="1:66" x14ac:dyDescent="0.25">
      <c r="A621" s="379"/>
      <c r="B621" s="936"/>
      <c r="C621" s="272"/>
      <c r="D621" s="868"/>
      <c r="E621" s="873" t="str">
        <f t="shared" si="260"/>
        <v xml:space="preserve"> </v>
      </c>
      <c r="F621" s="130">
        <f t="shared" si="243"/>
        <v>0</v>
      </c>
      <c r="G621" s="128">
        <f t="shared" si="244"/>
        <v>609</v>
      </c>
      <c r="H621" s="127"/>
      <c r="I621" s="321"/>
      <c r="J621" s="97"/>
      <c r="K621" s="323"/>
      <c r="L621" s="322"/>
      <c r="M621" s="50"/>
      <c r="N621" s="87"/>
      <c r="O621" s="324"/>
      <c r="P621" s="98"/>
      <c r="Q621" s="98"/>
      <c r="R621" s="114"/>
      <c r="S621" s="753"/>
      <c r="T621" s="98"/>
      <c r="U621" s="98"/>
      <c r="V621" s="98"/>
      <c r="W621" s="99"/>
      <c r="X621" s="97"/>
      <c r="Y621" s="87"/>
      <c r="Z621" s="100"/>
      <c r="AA621" s="106">
        <f t="shared" si="248"/>
        <v>609</v>
      </c>
      <c r="AB621" s="549">
        <f t="shared" si="261"/>
        <v>0</v>
      </c>
      <c r="AC621" s="544">
        <f t="shared" si="249"/>
        <v>0</v>
      </c>
      <c r="AD621" s="174">
        <f t="shared" si="245"/>
        <v>0</v>
      </c>
      <c r="AE621" s="8"/>
      <c r="AF621" s="885" t="str">
        <f t="shared" si="250"/>
        <v xml:space="preserve"> </v>
      </c>
      <c r="AG621" s="40">
        <f t="shared" si="251"/>
        <v>0</v>
      </c>
      <c r="AH621" s="40">
        <f t="shared" si="252"/>
        <v>0</v>
      </c>
      <c r="AR621" s="40">
        <f t="shared" si="253"/>
        <v>0</v>
      </c>
      <c r="AS621" s="40">
        <f t="shared" si="254"/>
        <v>0</v>
      </c>
      <c r="AT621" s="40">
        <f t="shared" si="255"/>
        <v>0</v>
      </c>
      <c r="AU621" s="40">
        <f t="shared" si="256"/>
        <v>0</v>
      </c>
      <c r="AX621" s="279">
        <f t="shared" si="257"/>
        <v>0</v>
      </c>
      <c r="AY621" s="279">
        <f t="shared" si="258"/>
        <v>0</v>
      </c>
      <c r="AZ621" s="40">
        <f t="shared" si="246"/>
        <v>0</v>
      </c>
      <c r="BB621" s="40">
        <f t="shared" si="262"/>
        <v>0</v>
      </c>
      <c r="BC621" s="397">
        <f t="shared" si="263"/>
        <v>0</v>
      </c>
      <c r="BD621" s="105">
        <f t="shared" si="259"/>
        <v>0</v>
      </c>
      <c r="BE621" s="105">
        <f t="shared" si="264"/>
        <v>0</v>
      </c>
      <c r="BF621" s="742">
        <f t="shared" si="247"/>
        <v>0</v>
      </c>
      <c r="BG621" s="89"/>
      <c r="BH621" s="9"/>
      <c r="BJ621" s="40">
        <f t="shared" si="265"/>
        <v>0</v>
      </c>
      <c r="BK621" s="40">
        <f t="shared" si="266"/>
        <v>1</v>
      </c>
      <c r="BL621" s="40">
        <f t="shared" si="267"/>
        <v>0</v>
      </c>
      <c r="BM621" s="40">
        <f t="shared" si="268"/>
        <v>0</v>
      </c>
      <c r="BN621" s="40">
        <f t="shared" si="269"/>
        <v>0</v>
      </c>
    </row>
    <row r="622" spans="1:66" x14ac:dyDescent="0.25">
      <c r="A622" s="379"/>
      <c r="B622" s="936"/>
      <c r="C622" s="272"/>
      <c r="D622" s="868"/>
      <c r="E622" s="873" t="str">
        <f t="shared" si="260"/>
        <v xml:space="preserve"> </v>
      </c>
      <c r="F622" s="130">
        <f t="shared" si="243"/>
        <v>0</v>
      </c>
      <c r="G622" s="128">
        <f t="shared" si="244"/>
        <v>610</v>
      </c>
      <c r="H622" s="127"/>
      <c r="I622" s="321"/>
      <c r="J622" s="97"/>
      <c r="K622" s="323"/>
      <c r="L622" s="322"/>
      <c r="M622" s="50"/>
      <c r="N622" s="87"/>
      <c r="O622" s="324"/>
      <c r="P622" s="98"/>
      <c r="Q622" s="98"/>
      <c r="R622" s="114"/>
      <c r="S622" s="753"/>
      <c r="T622" s="98"/>
      <c r="U622" s="98"/>
      <c r="V622" s="98"/>
      <c r="W622" s="99"/>
      <c r="X622" s="97"/>
      <c r="Y622" s="87"/>
      <c r="Z622" s="100"/>
      <c r="AA622" s="106">
        <f t="shared" si="248"/>
        <v>610</v>
      </c>
      <c r="AB622" s="549">
        <f t="shared" si="261"/>
        <v>0</v>
      </c>
      <c r="AC622" s="544">
        <f t="shared" si="249"/>
        <v>0</v>
      </c>
      <c r="AD622" s="174">
        <f t="shared" si="245"/>
        <v>0</v>
      </c>
      <c r="AE622" s="8"/>
      <c r="AF622" s="885" t="str">
        <f t="shared" si="250"/>
        <v xml:space="preserve"> </v>
      </c>
      <c r="AG622" s="40">
        <f t="shared" si="251"/>
        <v>0</v>
      </c>
      <c r="AH622" s="40">
        <f t="shared" si="252"/>
        <v>0</v>
      </c>
      <c r="AR622" s="40">
        <f t="shared" si="253"/>
        <v>0</v>
      </c>
      <c r="AS622" s="40">
        <f t="shared" si="254"/>
        <v>0</v>
      </c>
      <c r="AT622" s="40">
        <f t="shared" si="255"/>
        <v>0</v>
      </c>
      <c r="AU622" s="40">
        <f t="shared" si="256"/>
        <v>0</v>
      </c>
      <c r="AX622" s="279">
        <f t="shared" si="257"/>
        <v>0</v>
      </c>
      <c r="AY622" s="279">
        <f t="shared" si="258"/>
        <v>0</v>
      </c>
      <c r="AZ622" s="40">
        <f t="shared" si="246"/>
        <v>0</v>
      </c>
      <c r="BB622" s="40">
        <f t="shared" si="262"/>
        <v>0</v>
      </c>
      <c r="BC622" s="397">
        <f t="shared" si="263"/>
        <v>0</v>
      </c>
      <c r="BD622" s="105">
        <f t="shared" si="259"/>
        <v>0</v>
      </c>
      <c r="BE622" s="105">
        <f t="shared" si="264"/>
        <v>0</v>
      </c>
      <c r="BF622" s="742">
        <f t="shared" si="247"/>
        <v>0</v>
      </c>
      <c r="BG622" s="89"/>
      <c r="BH622" s="9"/>
      <c r="BJ622" s="40">
        <f t="shared" si="265"/>
        <v>0</v>
      </c>
      <c r="BK622" s="40">
        <f t="shared" si="266"/>
        <v>1</v>
      </c>
      <c r="BL622" s="40">
        <f t="shared" si="267"/>
        <v>0</v>
      </c>
      <c r="BM622" s="40">
        <f t="shared" si="268"/>
        <v>0</v>
      </c>
      <c r="BN622" s="40">
        <f t="shared" si="269"/>
        <v>0</v>
      </c>
    </row>
    <row r="623" spans="1:66" x14ac:dyDescent="0.25">
      <c r="A623" s="379"/>
      <c r="B623" s="936"/>
      <c r="C623" s="272"/>
      <c r="D623" s="868"/>
      <c r="E623" s="873" t="str">
        <f t="shared" si="260"/>
        <v xml:space="preserve"> </v>
      </c>
      <c r="F623" s="130">
        <f t="shared" si="243"/>
        <v>0</v>
      </c>
      <c r="G623" s="128">
        <f t="shared" si="244"/>
        <v>611</v>
      </c>
      <c r="H623" s="127"/>
      <c r="I623" s="321"/>
      <c r="J623" s="97"/>
      <c r="K623" s="323"/>
      <c r="L623" s="322"/>
      <c r="M623" s="50"/>
      <c r="N623" s="87"/>
      <c r="O623" s="324"/>
      <c r="P623" s="98"/>
      <c r="Q623" s="98"/>
      <c r="R623" s="114"/>
      <c r="S623" s="753"/>
      <c r="T623" s="98"/>
      <c r="U623" s="98"/>
      <c r="V623" s="98"/>
      <c r="W623" s="99"/>
      <c r="X623" s="97"/>
      <c r="Y623" s="87"/>
      <c r="Z623" s="100"/>
      <c r="AA623" s="106">
        <f t="shared" si="248"/>
        <v>611</v>
      </c>
      <c r="AB623" s="549">
        <f t="shared" si="261"/>
        <v>0</v>
      </c>
      <c r="AC623" s="544">
        <f t="shared" si="249"/>
        <v>0</v>
      </c>
      <c r="AD623" s="174">
        <f t="shared" si="245"/>
        <v>0</v>
      </c>
      <c r="AE623" s="8"/>
      <c r="AF623" s="885" t="str">
        <f t="shared" si="250"/>
        <v xml:space="preserve"> </v>
      </c>
      <c r="AG623" s="40">
        <f t="shared" si="251"/>
        <v>0</v>
      </c>
      <c r="AH623" s="40">
        <f t="shared" si="252"/>
        <v>0</v>
      </c>
      <c r="AR623" s="40">
        <f t="shared" si="253"/>
        <v>0</v>
      </c>
      <c r="AS623" s="40">
        <f t="shared" si="254"/>
        <v>0</v>
      </c>
      <c r="AT623" s="40">
        <f t="shared" si="255"/>
        <v>0</v>
      </c>
      <c r="AU623" s="40">
        <f t="shared" si="256"/>
        <v>0</v>
      </c>
      <c r="AX623" s="279">
        <f t="shared" si="257"/>
        <v>0</v>
      </c>
      <c r="AY623" s="279">
        <f t="shared" si="258"/>
        <v>0</v>
      </c>
      <c r="AZ623" s="40">
        <f t="shared" si="246"/>
        <v>0</v>
      </c>
      <c r="BB623" s="40">
        <f t="shared" si="262"/>
        <v>0</v>
      </c>
      <c r="BC623" s="397">
        <f t="shared" si="263"/>
        <v>0</v>
      </c>
      <c r="BD623" s="105">
        <f t="shared" si="259"/>
        <v>0</v>
      </c>
      <c r="BE623" s="105">
        <f t="shared" si="264"/>
        <v>0</v>
      </c>
      <c r="BF623" s="742">
        <f t="shared" si="247"/>
        <v>0</v>
      </c>
      <c r="BG623" s="89"/>
      <c r="BH623" s="9"/>
      <c r="BJ623" s="40">
        <f t="shared" si="265"/>
        <v>0</v>
      </c>
      <c r="BK623" s="40">
        <f t="shared" si="266"/>
        <v>1</v>
      </c>
      <c r="BL623" s="40">
        <f t="shared" si="267"/>
        <v>0</v>
      </c>
      <c r="BM623" s="40">
        <f t="shared" si="268"/>
        <v>0</v>
      </c>
      <c r="BN623" s="40">
        <f t="shared" si="269"/>
        <v>0</v>
      </c>
    </row>
    <row r="624" spans="1:66" x14ac:dyDescent="0.25">
      <c r="A624" s="379"/>
      <c r="B624" s="936"/>
      <c r="C624" s="272"/>
      <c r="D624" s="868"/>
      <c r="E624" s="873" t="str">
        <f t="shared" si="260"/>
        <v xml:space="preserve"> </v>
      </c>
      <c r="F624" s="130">
        <f t="shared" si="243"/>
        <v>0</v>
      </c>
      <c r="G624" s="128">
        <f t="shared" si="244"/>
        <v>612</v>
      </c>
      <c r="H624" s="127"/>
      <c r="I624" s="321"/>
      <c r="J624" s="97"/>
      <c r="K624" s="323"/>
      <c r="L624" s="322"/>
      <c r="M624" s="50"/>
      <c r="N624" s="87"/>
      <c r="O624" s="324"/>
      <c r="P624" s="98"/>
      <c r="Q624" s="98"/>
      <c r="R624" s="114"/>
      <c r="S624" s="753"/>
      <c r="T624" s="98"/>
      <c r="U624" s="98"/>
      <c r="V624" s="98"/>
      <c r="W624" s="99"/>
      <c r="X624" s="97"/>
      <c r="Y624" s="87"/>
      <c r="Z624" s="100"/>
      <c r="AA624" s="106">
        <f t="shared" si="248"/>
        <v>612</v>
      </c>
      <c r="AB624" s="549">
        <f t="shared" si="261"/>
        <v>0</v>
      </c>
      <c r="AC624" s="544">
        <f t="shared" si="249"/>
        <v>0</v>
      </c>
      <c r="AD624" s="174">
        <f t="shared" si="245"/>
        <v>0</v>
      </c>
      <c r="AE624" s="8"/>
      <c r="AF624" s="885" t="str">
        <f t="shared" si="250"/>
        <v xml:space="preserve"> </v>
      </c>
      <c r="AG624" s="40">
        <f t="shared" si="251"/>
        <v>0</v>
      </c>
      <c r="AH624" s="40">
        <f t="shared" si="252"/>
        <v>0</v>
      </c>
      <c r="AR624" s="40">
        <f t="shared" si="253"/>
        <v>0</v>
      </c>
      <c r="AS624" s="40">
        <f t="shared" si="254"/>
        <v>0</v>
      </c>
      <c r="AT624" s="40">
        <f t="shared" si="255"/>
        <v>0</v>
      </c>
      <c r="AU624" s="40">
        <f t="shared" si="256"/>
        <v>0</v>
      </c>
      <c r="AX624" s="279">
        <f t="shared" si="257"/>
        <v>0</v>
      </c>
      <c r="AY624" s="279">
        <f t="shared" si="258"/>
        <v>0</v>
      </c>
      <c r="AZ624" s="40">
        <f t="shared" si="246"/>
        <v>0</v>
      </c>
      <c r="BB624" s="40">
        <f t="shared" si="262"/>
        <v>0</v>
      </c>
      <c r="BC624" s="397">
        <f t="shared" si="263"/>
        <v>0</v>
      </c>
      <c r="BD624" s="105">
        <f t="shared" si="259"/>
        <v>0</v>
      </c>
      <c r="BE624" s="105">
        <f t="shared" si="264"/>
        <v>0</v>
      </c>
      <c r="BF624" s="742">
        <f t="shared" si="247"/>
        <v>0</v>
      </c>
      <c r="BG624" s="89"/>
      <c r="BH624" s="9"/>
      <c r="BJ624" s="40">
        <f t="shared" si="265"/>
        <v>0</v>
      </c>
      <c r="BK624" s="40">
        <f t="shared" si="266"/>
        <v>1</v>
      </c>
      <c r="BL624" s="40">
        <f t="shared" si="267"/>
        <v>0</v>
      </c>
      <c r="BM624" s="40">
        <f t="shared" si="268"/>
        <v>0</v>
      </c>
      <c r="BN624" s="40">
        <f t="shared" si="269"/>
        <v>0</v>
      </c>
    </row>
    <row r="625" spans="1:66" x14ac:dyDescent="0.25">
      <c r="A625" s="379"/>
      <c r="B625" s="936"/>
      <c r="C625" s="272"/>
      <c r="D625" s="868"/>
      <c r="E625" s="873" t="str">
        <f t="shared" si="260"/>
        <v xml:space="preserve"> </v>
      </c>
      <c r="F625" s="130">
        <f t="shared" si="243"/>
        <v>0</v>
      </c>
      <c r="G625" s="128">
        <f t="shared" si="244"/>
        <v>613</v>
      </c>
      <c r="H625" s="127"/>
      <c r="I625" s="321"/>
      <c r="J625" s="97"/>
      <c r="K625" s="323"/>
      <c r="L625" s="322"/>
      <c r="M625" s="50"/>
      <c r="N625" s="87"/>
      <c r="O625" s="324"/>
      <c r="P625" s="98"/>
      <c r="Q625" s="98"/>
      <c r="R625" s="114"/>
      <c r="S625" s="753"/>
      <c r="T625" s="98"/>
      <c r="U625" s="98"/>
      <c r="V625" s="98"/>
      <c r="W625" s="99"/>
      <c r="X625" s="97"/>
      <c r="Y625" s="87"/>
      <c r="Z625" s="100"/>
      <c r="AA625" s="106">
        <f t="shared" si="248"/>
        <v>613</v>
      </c>
      <c r="AB625" s="549">
        <f t="shared" si="261"/>
        <v>0</v>
      </c>
      <c r="AC625" s="544">
        <f t="shared" si="249"/>
        <v>0</v>
      </c>
      <c r="AD625" s="174">
        <f t="shared" si="245"/>
        <v>0</v>
      </c>
      <c r="AE625" s="8"/>
      <c r="AF625" s="885" t="str">
        <f t="shared" si="250"/>
        <v xml:space="preserve"> </v>
      </c>
      <c r="AG625" s="40">
        <f t="shared" si="251"/>
        <v>0</v>
      </c>
      <c r="AH625" s="40">
        <f t="shared" si="252"/>
        <v>0</v>
      </c>
      <c r="AR625" s="40">
        <f t="shared" si="253"/>
        <v>0</v>
      </c>
      <c r="AS625" s="40">
        <f t="shared" si="254"/>
        <v>0</v>
      </c>
      <c r="AT625" s="40">
        <f t="shared" si="255"/>
        <v>0</v>
      </c>
      <c r="AU625" s="40">
        <f t="shared" si="256"/>
        <v>0</v>
      </c>
      <c r="AX625" s="279">
        <f t="shared" si="257"/>
        <v>0</v>
      </c>
      <c r="AY625" s="279">
        <f t="shared" si="258"/>
        <v>0</v>
      </c>
      <c r="AZ625" s="40">
        <f t="shared" si="246"/>
        <v>0</v>
      </c>
      <c r="BB625" s="40">
        <f t="shared" si="262"/>
        <v>0</v>
      </c>
      <c r="BC625" s="397">
        <f t="shared" si="263"/>
        <v>0</v>
      </c>
      <c r="BD625" s="105">
        <f t="shared" si="259"/>
        <v>0</v>
      </c>
      <c r="BE625" s="105">
        <f t="shared" si="264"/>
        <v>0</v>
      </c>
      <c r="BF625" s="742">
        <f t="shared" si="247"/>
        <v>0</v>
      </c>
      <c r="BG625" s="89"/>
      <c r="BH625" s="9"/>
      <c r="BJ625" s="40">
        <f t="shared" si="265"/>
        <v>0</v>
      </c>
      <c r="BK625" s="40">
        <f t="shared" si="266"/>
        <v>1</v>
      </c>
      <c r="BL625" s="40">
        <f t="shared" si="267"/>
        <v>0</v>
      </c>
      <c r="BM625" s="40">
        <f t="shared" si="268"/>
        <v>0</v>
      </c>
      <c r="BN625" s="40">
        <f t="shared" si="269"/>
        <v>0</v>
      </c>
    </row>
    <row r="626" spans="1:66" x14ac:dyDescent="0.25">
      <c r="A626" s="379"/>
      <c r="B626" s="936"/>
      <c r="C626" s="272"/>
      <c r="D626" s="868"/>
      <c r="E626" s="873" t="str">
        <f t="shared" si="260"/>
        <v xml:space="preserve"> </v>
      </c>
      <c r="F626" s="130">
        <f t="shared" si="243"/>
        <v>0</v>
      </c>
      <c r="G626" s="128">
        <f t="shared" si="244"/>
        <v>614</v>
      </c>
      <c r="H626" s="127"/>
      <c r="I626" s="321"/>
      <c r="J626" s="97"/>
      <c r="K626" s="323"/>
      <c r="L626" s="322"/>
      <c r="M626" s="50"/>
      <c r="N626" s="87"/>
      <c r="O626" s="324"/>
      <c r="P626" s="98"/>
      <c r="Q626" s="98"/>
      <c r="R626" s="114"/>
      <c r="S626" s="753"/>
      <c r="T626" s="98"/>
      <c r="U626" s="98"/>
      <c r="V626" s="98"/>
      <c r="W626" s="99"/>
      <c r="X626" s="97"/>
      <c r="Y626" s="87"/>
      <c r="Z626" s="100"/>
      <c r="AA626" s="106">
        <f t="shared" si="248"/>
        <v>614</v>
      </c>
      <c r="AB626" s="549">
        <f t="shared" si="261"/>
        <v>0</v>
      </c>
      <c r="AC626" s="544">
        <f t="shared" si="249"/>
        <v>0</v>
      </c>
      <c r="AD626" s="174">
        <f t="shared" si="245"/>
        <v>0</v>
      </c>
      <c r="AE626" s="8"/>
      <c r="AF626" s="885" t="str">
        <f t="shared" si="250"/>
        <v xml:space="preserve"> </v>
      </c>
      <c r="AG626" s="40">
        <f t="shared" si="251"/>
        <v>0</v>
      </c>
      <c r="AH626" s="40">
        <f t="shared" si="252"/>
        <v>0</v>
      </c>
      <c r="AR626" s="40">
        <f t="shared" si="253"/>
        <v>0</v>
      </c>
      <c r="AS626" s="40">
        <f t="shared" si="254"/>
        <v>0</v>
      </c>
      <c r="AT626" s="40">
        <f t="shared" si="255"/>
        <v>0</v>
      </c>
      <c r="AU626" s="40">
        <f t="shared" si="256"/>
        <v>0</v>
      </c>
      <c r="AX626" s="279">
        <f t="shared" si="257"/>
        <v>0</v>
      </c>
      <c r="AY626" s="279">
        <f t="shared" si="258"/>
        <v>0</v>
      </c>
      <c r="AZ626" s="40">
        <f t="shared" si="246"/>
        <v>0</v>
      </c>
      <c r="BB626" s="40">
        <f t="shared" si="262"/>
        <v>0</v>
      </c>
      <c r="BC626" s="397">
        <f t="shared" si="263"/>
        <v>0</v>
      </c>
      <c r="BD626" s="105">
        <f t="shared" si="259"/>
        <v>0</v>
      </c>
      <c r="BE626" s="105">
        <f t="shared" si="264"/>
        <v>0</v>
      </c>
      <c r="BF626" s="742">
        <f t="shared" si="247"/>
        <v>0</v>
      </c>
      <c r="BG626" s="89"/>
      <c r="BH626" s="9"/>
      <c r="BJ626" s="40">
        <f t="shared" si="265"/>
        <v>0</v>
      </c>
      <c r="BK626" s="40">
        <f t="shared" si="266"/>
        <v>1</v>
      </c>
      <c r="BL626" s="40">
        <f t="shared" si="267"/>
        <v>0</v>
      </c>
      <c r="BM626" s="40">
        <f t="shared" si="268"/>
        <v>0</v>
      </c>
      <c r="BN626" s="40">
        <f t="shared" si="269"/>
        <v>0</v>
      </c>
    </row>
    <row r="627" spans="1:66" x14ac:dyDescent="0.25">
      <c r="A627" s="379"/>
      <c r="B627" s="936"/>
      <c r="C627" s="272"/>
      <c r="D627" s="868"/>
      <c r="E627" s="873" t="str">
        <f t="shared" si="260"/>
        <v xml:space="preserve"> </v>
      </c>
      <c r="F627" s="130">
        <f t="shared" si="243"/>
        <v>0</v>
      </c>
      <c r="G627" s="128">
        <f t="shared" si="244"/>
        <v>615</v>
      </c>
      <c r="H627" s="127"/>
      <c r="I627" s="321"/>
      <c r="J627" s="97"/>
      <c r="K627" s="323"/>
      <c r="L627" s="322"/>
      <c r="M627" s="50"/>
      <c r="N627" s="87"/>
      <c r="O627" s="324"/>
      <c r="P627" s="98"/>
      <c r="Q627" s="98"/>
      <c r="R627" s="114"/>
      <c r="S627" s="753"/>
      <c r="T627" s="98"/>
      <c r="U627" s="98"/>
      <c r="V627" s="98"/>
      <c r="W627" s="99"/>
      <c r="X627" s="97"/>
      <c r="Y627" s="87"/>
      <c r="Z627" s="100"/>
      <c r="AA627" s="106">
        <f t="shared" si="248"/>
        <v>615</v>
      </c>
      <c r="AB627" s="549">
        <f t="shared" si="261"/>
        <v>0</v>
      </c>
      <c r="AC627" s="544">
        <f t="shared" si="249"/>
        <v>0</v>
      </c>
      <c r="AD627" s="174">
        <f t="shared" si="245"/>
        <v>0</v>
      </c>
      <c r="AE627" s="8"/>
      <c r="AF627" s="885" t="str">
        <f t="shared" si="250"/>
        <v xml:space="preserve"> </v>
      </c>
      <c r="AG627" s="40">
        <f t="shared" si="251"/>
        <v>0</v>
      </c>
      <c r="AH627" s="40">
        <f t="shared" si="252"/>
        <v>0</v>
      </c>
      <c r="AR627" s="40">
        <f t="shared" si="253"/>
        <v>0</v>
      </c>
      <c r="AS627" s="40">
        <f t="shared" si="254"/>
        <v>0</v>
      </c>
      <c r="AT627" s="40">
        <f t="shared" si="255"/>
        <v>0</v>
      </c>
      <c r="AU627" s="40">
        <f t="shared" si="256"/>
        <v>0</v>
      </c>
      <c r="AX627" s="279">
        <f t="shared" si="257"/>
        <v>0</v>
      </c>
      <c r="AY627" s="279">
        <f t="shared" si="258"/>
        <v>0</v>
      </c>
      <c r="AZ627" s="40">
        <f t="shared" si="246"/>
        <v>0</v>
      </c>
      <c r="BB627" s="40">
        <f t="shared" si="262"/>
        <v>0</v>
      </c>
      <c r="BC627" s="397">
        <f t="shared" si="263"/>
        <v>0</v>
      </c>
      <c r="BD627" s="105">
        <f t="shared" si="259"/>
        <v>0</v>
      </c>
      <c r="BE627" s="105">
        <f t="shared" si="264"/>
        <v>0</v>
      </c>
      <c r="BF627" s="742">
        <f t="shared" si="247"/>
        <v>0</v>
      </c>
      <c r="BG627" s="89"/>
      <c r="BH627" s="9"/>
      <c r="BJ627" s="40">
        <f t="shared" si="265"/>
        <v>0</v>
      </c>
      <c r="BK627" s="40">
        <f t="shared" si="266"/>
        <v>1</v>
      </c>
      <c r="BL627" s="40">
        <f t="shared" si="267"/>
        <v>0</v>
      </c>
      <c r="BM627" s="40">
        <f t="shared" si="268"/>
        <v>0</v>
      </c>
      <c r="BN627" s="40">
        <f t="shared" si="269"/>
        <v>0</v>
      </c>
    </row>
    <row r="628" spans="1:66" x14ac:dyDescent="0.25">
      <c r="A628" s="379"/>
      <c r="B628" s="936"/>
      <c r="C628" s="272"/>
      <c r="D628" s="868"/>
      <c r="E628" s="873" t="str">
        <f t="shared" si="260"/>
        <v xml:space="preserve"> </v>
      </c>
      <c r="F628" s="130">
        <f t="shared" si="243"/>
        <v>0</v>
      </c>
      <c r="G628" s="128">
        <f t="shared" si="244"/>
        <v>616</v>
      </c>
      <c r="H628" s="127"/>
      <c r="I628" s="321"/>
      <c r="J628" s="97"/>
      <c r="K628" s="323"/>
      <c r="L628" s="322"/>
      <c r="M628" s="50"/>
      <c r="N628" s="87"/>
      <c r="O628" s="324"/>
      <c r="P628" s="98"/>
      <c r="Q628" s="98"/>
      <c r="R628" s="114"/>
      <c r="S628" s="753"/>
      <c r="T628" s="98"/>
      <c r="U628" s="98"/>
      <c r="V628" s="98"/>
      <c r="W628" s="99"/>
      <c r="X628" s="97"/>
      <c r="Y628" s="87"/>
      <c r="Z628" s="100"/>
      <c r="AA628" s="106">
        <f t="shared" si="248"/>
        <v>616</v>
      </c>
      <c r="AB628" s="549">
        <f t="shared" si="261"/>
        <v>0</v>
      </c>
      <c r="AC628" s="544">
        <f t="shared" si="249"/>
        <v>0</v>
      </c>
      <c r="AD628" s="174">
        <f t="shared" si="245"/>
        <v>0</v>
      </c>
      <c r="AE628" s="8"/>
      <c r="AF628" s="885" t="str">
        <f t="shared" si="250"/>
        <v xml:space="preserve"> </v>
      </c>
      <c r="AG628" s="40">
        <f t="shared" si="251"/>
        <v>0</v>
      </c>
      <c r="AH628" s="40">
        <f t="shared" si="252"/>
        <v>0</v>
      </c>
      <c r="AR628" s="40">
        <f t="shared" si="253"/>
        <v>0</v>
      </c>
      <c r="AS628" s="40">
        <f t="shared" si="254"/>
        <v>0</v>
      </c>
      <c r="AT628" s="40">
        <f t="shared" si="255"/>
        <v>0</v>
      </c>
      <c r="AU628" s="40">
        <f t="shared" si="256"/>
        <v>0</v>
      </c>
      <c r="AX628" s="279">
        <f t="shared" si="257"/>
        <v>0</v>
      </c>
      <c r="AY628" s="279">
        <f t="shared" si="258"/>
        <v>0</v>
      </c>
      <c r="AZ628" s="40">
        <f t="shared" si="246"/>
        <v>0</v>
      </c>
      <c r="BB628" s="40">
        <f t="shared" si="262"/>
        <v>0</v>
      </c>
      <c r="BC628" s="397">
        <f t="shared" si="263"/>
        <v>0</v>
      </c>
      <c r="BD628" s="105">
        <f t="shared" si="259"/>
        <v>0</v>
      </c>
      <c r="BE628" s="105">
        <f t="shared" si="264"/>
        <v>0</v>
      </c>
      <c r="BF628" s="742">
        <f t="shared" si="247"/>
        <v>0</v>
      </c>
      <c r="BG628" s="89"/>
      <c r="BH628" s="9"/>
      <c r="BJ628" s="40">
        <f t="shared" si="265"/>
        <v>0</v>
      </c>
      <c r="BK628" s="40">
        <f t="shared" si="266"/>
        <v>1</v>
      </c>
      <c r="BL628" s="40">
        <f t="shared" si="267"/>
        <v>0</v>
      </c>
      <c r="BM628" s="40">
        <f t="shared" si="268"/>
        <v>0</v>
      </c>
      <c r="BN628" s="40">
        <f t="shared" si="269"/>
        <v>0</v>
      </c>
    </row>
    <row r="629" spans="1:66" x14ac:dyDescent="0.25">
      <c r="A629" s="379"/>
      <c r="B629" s="936"/>
      <c r="C629" s="272"/>
      <c r="D629" s="868"/>
      <c r="E629" s="873" t="str">
        <f t="shared" si="260"/>
        <v xml:space="preserve"> </v>
      </c>
      <c r="F629" s="130">
        <f t="shared" si="243"/>
        <v>0</v>
      </c>
      <c r="G629" s="128">
        <f t="shared" si="244"/>
        <v>617</v>
      </c>
      <c r="H629" s="127"/>
      <c r="I629" s="321"/>
      <c r="J629" s="97"/>
      <c r="K629" s="323"/>
      <c r="L629" s="322"/>
      <c r="M629" s="50"/>
      <c r="N629" s="87"/>
      <c r="O629" s="324"/>
      <c r="P629" s="98"/>
      <c r="Q629" s="98"/>
      <c r="R629" s="114"/>
      <c r="S629" s="753"/>
      <c r="T629" s="98"/>
      <c r="U629" s="98"/>
      <c r="V629" s="98"/>
      <c r="W629" s="99"/>
      <c r="X629" s="97"/>
      <c r="Y629" s="87"/>
      <c r="Z629" s="100"/>
      <c r="AA629" s="106">
        <f t="shared" si="248"/>
        <v>617</v>
      </c>
      <c r="AB629" s="549">
        <f t="shared" si="261"/>
        <v>0</v>
      </c>
      <c r="AC629" s="544">
        <f t="shared" si="249"/>
        <v>0</v>
      </c>
      <c r="AD629" s="174">
        <f t="shared" si="245"/>
        <v>0</v>
      </c>
      <c r="AE629" s="8"/>
      <c r="AF629" s="885" t="str">
        <f t="shared" si="250"/>
        <v xml:space="preserve"> </v>
      </c>
      <c r="AG629" s="40">
        <f t="shared" si="251"/>
        <v>0</v>
      </c>
      <c r="AH629" s="40">
        <f t="shared" si="252"/>
        <v>0</v>
      </c>
      <c r="AR629" s="40">
        <f t="shared" si="253"/>
        <v>0</v>
      </c>
      <c r="AS629" s="40">
        <f t="shared" si="254"/>
        <v>0</v>
      </c>
      <c r="AT629" s="40">
        <f t="shared" si="255"/>
        <v>0</v>
      </c>
      <c r="AU629" s="40">
        <f t="shared" si="256"/>
        <v>0</v>
      </c>
      <c r="AX629" s="279">
        <f t="shared" si="257"/>
        <v>0</v>
      </c>
      <c r="AY629" s="279">
        <f t="shared" si="258"/>
        <v>0</v>
      </c>
      <c r="AZ629" s="40">
        <f t="shared" si="246"/>
        <v>0</v>
      </c>
      <c r="BB629" s="40">
        <f t="shared" si="262"/>
        <v>0</v>
      </c>
      <c r="BC629" s="397">
        <f t="shared" si="263"/>
        <v>0</v>
      </c>
      <c r="BD629" s="105">
        <f t="shared" si="259"/>
        <v>0</v>
      </c>
      <c r="BE629" s="105">
        <f t="shared" si="264"/>
        <v>0</v>
      </c>
      <c r="BF629" s="742">
        <f t="shared" si="247"/>
        <v>0</v>
      </c>
      <c r="BG629" s="89"/>
      <c r="BH629" s="9"/>
      <c r="BJ629" s="40">
        <f t="shared" si="265"/>
        <v>0</v>
      </c>
      <c r="BK629" s="40">
        <f t="shared" si="266"/>
        <v>1</v>
      </c>
      <c r="BL629" s="40">
        <f t="shared" si="267"/>
        <v>0</v>
      </c>
      <c r="BM629" s="40">
        <f t="shared" si="268"/>
        <v>0</v>
      </c>
      <c r="BN629" s="40">
        <f t="shared" si="269"/>
        <v>0</v>
      </c>
    </row>
    <row r="630" spans="1:66" x14ac:dyDescent="0.25">
      <c r="A630" s="379"/>
      <c r="B630" s="936"/>
      <c r="C630" s="272"/>
      <c r="D630" s="868"/>
      <c r="E630" s="873" t="str">
        <f t="shared" si="260"/>
        <v xml:space="preserve"> </v>
      </c>
      <c r="F630" s="130">
        <f t="shared" si="243"/>
        <v>0</v>
      </c>
      <c r="G630" s="128">
        <f t="shared" si="244"/>
        <v>618</v>
      </c>
      <c r="H630" s="127"/>
      <c r="I630" s="321"/>
      <c r="J630" s="97"/>
      <c r="K630" s="323"/>
      <c r="L630" s="322"/>
      <c r="M630" s="50"/>
      <c r="N630" s="87"/>
      <c r="O630" s="324"/>
      <c r="P630" s="98"/>
      <c r="Q630" s="98"/>
      <c r="R630" s="114"/>
      <c r="S630" s="753"/>
      <c r="T630" s="98"/>
      <c r="U630" s="98"/>
      <c r="V630" s="98"/>
      <c r="W630" s="99"/>
      <c r="X630" s="97"/>
      <c r="Y630" s="87"/>
      <c r="Z630" s="100"/>
      <c r="AA630" s="106">
        <f t="shared" si="248"/>
        <v>618</v>
      </c>
      <c r="AB630" s="549">
        <f t="shared" si="261"/>
        <v>0</v>
      </c>
      <c r="AC630" s="544">
        <f t="shared" si="249"/>
        <v>0</v>
      </c>
      <c r="AD630" s="174">
        <f t="shared" si="245"/>
        <v>0</v>
      </c>
      <c r="AE630" s="8"/>
      <c r="AF630" s="885" t="str">
        <f t="shared" si="250"/>
        <v xml:space="preserve"> </v>
      </c>
      <c r="AG630" s="40">
        <f t="shared" si="251"/>
        <v>0</v>
      </c>
      <c r="AH630" s="40">
        <f t="shared" si="252"/>
        <v>0</v>
      </c>
      <c r="AR630" s="40">
        <f t="shared" si="253"/>
        <v>0</v>
      </c>
      <c r="AS630" s="40">
        <f t="shared" si="254"/>
        <v>0</v>
      </c>
      <c r="AT630" s="40">
        <f t="shared" si="255"/>
        <v>0</v>
      </c>
      <c r="AU630" s="40">
        <f t="shared" si="256"/>
        <v>0</v>
      </c>
      <c r="AX630" s="279">
        <f t="shared" si="257"/>
        <v>0</v>
      </c>
      <c r="AY630" s="279">
        <f t="shared" si="258"/>
        <v>0</v>
      </c>
      <c r="AZ630" s="40">
        <f t="shared" si="246"/>
        <v>0</v>
      </c>
      <c r="BB630" s="40">
        <f t="shared" si="262"/>
        <v>0</v>
      </c>
      <c r="BC630" s="397">
        <f t="shared" si="263"/>
        <v>0</v>
      </c>
      <c r="BD630" s="105">
        <f t="shared" si="259"/>
        <v>0</v>
      </c>
      <c r="BE630" s="105">
        <f t="shared" si="264"/>
        <v>0</v>
      </c>
      <c r="BF630" s="742">
        <f t="shared" si="247"/>
        <v>0</v>
      </c>
      <c r="BG630" s="89"/>
      <c r="BH630" s="9"/>
      <c r="BJ630" s="40">
        <f t="shared" si="265"/>
        <v>0</v>
      </c>
      <c r="BK630" s="40">
        <f t="shared" si="266"/>
        <v>1</v>
      </c>
      <c r="BL630" s="40">
        <f t="shared" si="267"/>
        <v>0</v>
      </c>
      <c r="BM630" s="40">
        <f t="shared" si="268"/>
        <v>0</v>
      </c>
      <c r="BN630" s="40">
        <f t="shared" si="269"/>
        <v>0</v>
      </c>
    </row>
    <row r="631" spans="1:66" x14ac:dyDescent="0.25">
      <c r="A631" s="379"/>
      <c r="B631" s="936"/>
      <c r="C631" s="272"/>
      <c r="D631" s="868"/>
      <c r="E631" s="873" t="str">
        <f t="shared" si="260"/>
        <v xml:space="preserve"> </v>
      </c>
      <c r="F631" s="130">
        <f t="shared" si="243"/>
        <v>0</v>
      </c>
      <c r="G631" s="128">
        <f t="shared" si="244"/>
        <v>619</v>
      </c>
      <c r="H631" s="127"/>
      <c r="I631" s="321"/>
      <c r="J631" s="97"/>
      <c r="K631" s="323"/>
      <c r="L631" s="322"/>
      <c r="M631" s="50"/>
      <c r="N631" s="87"/>
      <c r="O631" s="324"/>
      <c r="P631" s="98"/>
      <c r="Q631" s="98"/>
      <c r="R631" s="114"/>
      <c r="S631" s="753"/>
      <c r="T631" s="98"/>
      <c r="U631" s="98"/>
      <c r="V631" s="98"/>
      <c r="W631" s="99"/>
      <c r="X631" s="97"/>
      <c r="Y631" s="87"/>
      <c r="Z631" s="100"/>
      <c r="AA631" s="106">
        <f t="shared" si="248"/>
        <v>619</v>
      </c>
      <c r="AB631" s="549">
        <f t="shared" si="261"/>
        <v>0</v>
      </c>
      <c r="AC631" s="544">
        <f t="shared" si="249"/>
        <v>0</v>
      </c>
      <c r="AD631" s="174">
        <f t="shared" si="245"/>
        <v>0</v>
      </c>
      <c r="AE631" s="8"/>
      <c r="AF631" s="885" t="str">
        <f t="shared" si="250"/>
        <v xml:space="preserve"> </v>
      </c>
      <c r="AG631" s="40">
        <f t="shared" si="251"/>
        <v>0</v>
      </c>
      <c r="AH631" s="40">
        <f t="shared" si="252"/>
        <v>0</v>
      </c>
      <c r="AR631" s="40">
        <f t="shared" si="253"/>
        <v>0</v>
      </c>
      <c r="AS631" s="40">
        <f t="shared" si="254"/>
        <v>0</v>
      </c>
      <c r="AT631" s="40">
        <f t="shared" si="255"/>
        <v>0</v>
      </c>
      <c r="AU631" s="40">
        <f t="shared" si="256"/>
        <v>0</v>
      </c>
      <c r="AX631" s="279">
        <f t="shared" si="257"/>
        <v>0</v>
      </c>
      <c r="AY631" s="279">
        <f t="shared" si="258"/>
        <v>0</v>
      </c>
      <c r="AZ631" s="40">
        <f t="shared" si="246"/>
        <v>0</v>
      </c>
      <c r="BB631" s="40">
        <f t="shared" si="262"/>
        <v>0</v>
      </c>
      <c r="BC631" s="397">
        <f t="shared" si="263"/>
        <v>0</v>
      </c>
      <c r="BD631" s="105">
        <f t="shared" si="259"/>
        <v>0</v>
      </c>
      <c r="BE631" s="105">
        <f t="shared" si="264"/>
        <v>0</v>
      </c>
      <c r="BF631" s="742">
        <f t="shared" si="247"/>
        <v>0</v>
      </c>
      <c r="BG631" s="89"/>
      <c r="BH631" s="9"/>
      <c r="BJ631" s="40">
        <f t="shared" si="265"/>
        <v>0</v>
      </c>
      <c r="BK631" s="40">
        <f t="shared" si="266"/>
        <v>1</v>
      </c>
      <c r="BL631" s="40">
        <f t="shared" si="267"/>
        <v>0</v>
      </c>
      <c r="BM631" s="40">
        <f t="shared" si="268"/>
        <v>0</v>
      </c>
      <c r="BN631" s="40">
        <f t="shared" si="269"/>
        <v>0</v>
      </c>
    </row>
    <row r="632" spans="1:66" x14ac:dyDescent="0.25">
      <c r="A632" s="379"/>
      <c r="B632" s="936"/>
      <c r="C632" s="272"/>
      <c r="D632" s="868"/>
      <c r="E632" s="873" t="str">
        <f t="shared" si="260"/>
        <v xml:space="preserve"> </v>
      </c>
      <c r="F632" s="130">
        <f t="shared" si="243"/>
        <v>0</v>
      </c>
      <c r="G632" s="128">
        <f t="shared" si="244"/>
        <v>620</v>
      </c>
      <c r="H632" s="127"/>
      <c r="I632" s="321"/>
      <c r="J632" s="97"/>
      <c r="K632" s="323"/>
      <c r="L632" s="322"/>
      <c r="M632" s="50"/>
      <c r="N632" s="87"/>
      <c r="O632" s="324"/>
      <c r="P632" s="98"/>
      <c r="Q632" s="98"/>
      <c r="R632" s="114"/>
      <c r="S632" s="753"/>
      <c r="T632" s="98"/>
      <c r="U632" s="98"/>
      <c r="V632" s="98"/>
      <c r="W632" s="99"/>
      <c r="X632" s="97"/>
      <c r="Y632" s="87"/>
      <c r="Z632" s="100"/>
      <c r="AA632" s="106">
        <f t="shared" si="248"/>
        <v>620</v>
      </c>
      <c r="AB632" s="549">
        <f t="shared" si="261"/>
        <v>0</v>
      </c>
      <c r="AC632" s="544">
        <f t="shared" si="249"/>
        <v>0</v>
      </c>
      <c r="AD632" s="174">
        <f t="shared" si="245"/>
        <v>0</v>
      </c>
      <c r="AE632" s="8"/>
      <c r="AF632" s="885" t="str">
        <f t="shared" si="250"/>
        <v xml:space="preserve"> </v>
      </c>
      <c r="AG632" s="40">
        <f t="shared" si="251"/>
        <v>0</v>
      </c>
      <c r="AH632" s="40">
        <f t="shared" si="252"/>
        <v>0</v>
      </c>
      <c r="AR632" s="40">
        <f t="shared" si="253"/>
        <v>0</v>
      </c>
      <c r="AS632" s="40">
        <f t="shared" si="254"/>
        <v>0</v>
      </c>
      <c r="AT632" s="40">
        <f t="shared" si="255"/>
        <v>0</v>
      </c>
      <c r="AU632" s="40">
        <f t="shared" si="256"/>
        <v>0</v>
      </c>
      <c r="AX632" s="279">
        <f t="shared" si="257"/>
        <v>0</v>
      </c>
      <c r="AY632" s="279">
        <f t="shared" si="258"/>
        <v>0</v>
      </c>
      <c r="AZ632" s="40">
        <f t="shared" si="246"/>
        <v>0</v>
      </c>
      <c r="BB632" s="40">
        <f t="shared" si="262"/>
        <v>0</v>
      </c>
      <c r="BC632" s="397">
        <f t="shared" si="263"/>
        <v>0</v>
      </c>
      <c r="BD632" s="105">
        <f t="shared" si="259"/>
        <v>0</v>
      </c>
      <c r="BE632" s="105">
        <f t="shared" si="264"/>
        <v>0</v>
      </c>
      <c r="BF632" s="742">
        <f t="shared" si="247"/>
        <v>0</v>
      </c>
      <c r="BG632" s="89"/>
      <c r="BH632" s="9"/>
      <c r="BJ632" s="40">
        <f t="shared" si="265"/>
        <v>0</v>
      </c>
      <c r="BK632" s="40">
        <f t="shared" si="266"/>
        <v>1</v>
      </c>
      <c r="BL632" s="40">
        <f t="shared" si="267"/>
        <v>0</v>
      </c>
      <c r="BM632" s="40">
        <f t="shared" si="268"/>
        <v>0</v>
      </c>
      <c r="BN632" s="40">
        <f t="shared" si="269"/>
        <v>0</v>
      </c>
    </row>
    <row r="633" spans="1:66" x14ac:dyDescent="0.25">
      <c r="A633" s="379"/>
      <c r="B633" s="936"/>
      <c r="C633" s="272"/>
      <c r="D633" s="868"/>
      <c r="E633" s="873" t="str">
        <f t="shared" si="260"/>
        <v xml:space="preserve"> </v>
      </c>
      <c r="F633" s="130">
        <f t="shared" si="243"/>
        <v>0</v>
      </c>
      <c r="G633" s="128">
        <f t="shared" si="244"/>
        <v>621</v>
      </c>
      <c r="H633" s="127"/>
      <c r="I633" s="321"/>
      <c r="J633" s="97"/>
      <c r="K633" s="323"/>
      <c r="L633" s="322"/>
      <c r="M633" s="50"/>
      <c r="N633" s="87"/>
      <c r="O633" s="324"/>
      <c r="P633" s="98"/>
      <c r="Q633" s="98"/>
      <c r="R633" s="114"/>
      <c r="S633" s="753"/>
      <c r="T633" s="98"/>
      <c r="U633" s="98"/>
      <c r="V633" s="98"/>
      <c r="W633" s="99"/>
      <c r="X633" s="97"/>
      <c r="Y633" s="87"/>
      <c r="Z633" s="100"/>
      <c r="AA633" s="106">
        <f t="shared" si="248"/>
        <v>621</v>
      </c>
      <c r="AB633" s="549">
        <f t="shared" si="261"/>
        <v>0</v>
      </c>
      <c r="AC633" s="544">
        <f t="shared" si="249"/>
        <v>0</v>
      </c>
      <c r="AD633" s="174">
        <f t="shared" si="245"/>
        <v>0</v>
      </c>
      <c r="AE633" s="8"/>
      <c r="AF633" s="885" t="str">
        <f t="shared" si="250"/>
        <v xml:space="preserve"> </v>
      </c>
      <c r="AG633" s="40">
        <f t="shared" si="251"/>
        <v>0</v>
      </c>
      <c r="AH633" s="40">
        <f t="shared" si="252"/>
        <v>0</v>
      </c>
      <c r="AR633" s="40">
        <f t="shared" si="253"/>
        <v>0</v>
      </c>
      <c r="AS633" s="40">
        <f t="shared" si="254"/>
        <v>0</v>
      </c>
      <c r="AT633" s="40">
        <f t="shared" si="255"/>
        <v>0</v>
      </c>
      <c r="AU633" s="40">
        <f t="shared" si="256"/>
        <v>0</v>
      </c>
      <c r="AX633" s="279">
        <f t="shared" si="257"/>
        <v>0</v>
      </c>
      <c r="AY633" s="279">
        <f t="shared" si="258"/>
        <v>0</v>
      </c>
      <c r="AZ633" s="40">
        <f t="shared" si="246"/>
        <v>0</v>
      </c>
      <c r="BB633" s="40">
        <f t="shared" si="262"/>
        <v>0</v>
      </c>
      <c r="BC633" s="397">
        <f t="shared" si="263"/>
        <v>0</v>
      </c>
      <c r="BD633" s="105">
        <f t="shared" si="259"/>
        <v>0</v>
      </c>
      <c r="BE633" s="105">
        <f t="shared" si="264"/>
        <v>0</v>
      </c>
      <c r="BF633" s="742">
        <f t="shared" si="247"/>
        <v>0</v>
      </c>
      <c r="BG633" s="89"/>
      <c r="BH633" s="9"/>
      <c r="BJ633" s="40">
        <f t="shared" si="265"/>
        <v>0</v>
      </c>
      <c r="BK633" s="40">
        <f t="shared" si="266"/>
        <v>1</v>
      </c>
      <c r="BL633" s="40">
        <f t="shared" si="267"/>
        <v>0</v>
      </c>
      <c r="BM633" s="40">
        <f t="shared" si="268"/>
        <v>0</v>
      </c>
      <c r="BN633" s="40">
        <f t="shared" si="269"/>
        <v>0</v>
      </c>
    </row>
    <row r="634" spans="1:66" x14ac:dyDescent="0.25">
      <c r="A634" s="379"/>
      <c r="B634" s="936"/>
      <c r="C634" s="272"/>
      <c r="D634" s="868"/>
      <c r="E634" s="873" t="str">
        <f t="shared" si="260"/>
        <v xml:space="preserve"> </v>
      </c>
      <c r="F634" s="130">
        <f t="shared" si="243"/>
        <v>0</v>
      </c>
      <c r="G634" s="128">
        <f t="shared" si="244"/>
        <v>622</v>
      </c>
      <c r="H634" s="127"/>
      <c r="I634" s="321"/>
      <c r="J634" s="97"/>
      <c r="K634" s="323"/>
      <c r="L634" s="322"/>
      <c r="M634" s="50"/>
      <c r="N634" s="87"/>
      <c r="O634" s="324"/>
      <c r="P634" s="98"/>
      <c r="Q634" s="98"/>
      <c r="R634" s="114"/>
      <c r="S634" s="753"/>
      <c r="T634" s="98"/>
      <c r="U634" s="98"/>
      <c r="V634" s="98"/>
      <c r="W634" s="99"/>
      <c r="X634" s="97"/>
      <c r="Y634" s="87"/>
      <c r="Z634" s="100"/>
      <c r="AA634" s="106">
        <f t="shared" si="248"/>
        <v>622</v>
      </c>
      <c r="AB634" s="549">
        <f t="shared" si="261"/>
        <v>0</v>
      </c>
      <c r="AC634" s="544">
        <f t="shared" si="249"/>
        <v>0</v>
      </c>
      <c r="AD634" s="174">
        <f t="shared" si="245"/>
        <v>0</v>
      </c>
      <c r="AE634" s="8"/>
      <c r="AF634" s="885" t="str">
        <f t="shared" si="250"/>
        <v xml:space="preserve"> </v>
      </c>
      <c r="AG634" s="40">
        <f t="shared" si="251"/>
        <v>0</v>
      </c>
      <c r="AH634" s="40">
        <f t="shared" si="252"/>
        <v>0</v>
      </c>
      <c r="AR634" s="40">
        <f t="shared" si="253"/>
        <v>0</v>
      </c>
      <c r="AS634" s="40">
        <f t="shared" si="254"/>
        <v>0</v>
      </c>
      <c r="AT634" s="40">
        <f t="shared" si="255"/>
        <v>0</v>
      </c>
      <c r="AU634" s="40">
        <f t="shared" si="256"/>
        <v>0</v>
      </c>
      <c r="AX634" s="279">
        <f t="shared" si="257"/>
        <v>0</v>
      </c>
      <c r="AY634" s="279">
        <f t="shared" si="258"/>
        <v>0</v>
      </c>
      <c r="AZ634" s="40">
        <f t="shared" si="246"/>
        <v>0</v>
      </c>
      <c r="BB634" s="40">
        <f t="shared" si="262"/>
        <v>0</v>
      </c>
      <c r="BC634" s="397">
        <f t="shared" si="263"/>
        <v>0</v>
      </c>
      <c r="BD634" s="105">
        <f t="shared" si="259"/>
        <v>0</v>
      </c>
      <c r="BE634" s="105">
        <f t="shared" si="264"/>
        <v>0</v>
      </c>
      <c r="BF634" s="742">
        <f t="shared" si="247"/>
        <v>0</v>
      </c>
      <c r="BG634" s="89"/>
      <c r="BH634" s="9"/>
      <c r="BJ634" s="40">
        <f t="shared" si="265"/>
        <v>0</v>
      </c>
      <c r="BK634" s="40">
        <f t="shared" si="266"/>
        <v>1</v>
      </c>
      <c r="BL634" s="40">
        <f t="shared" si="267"/>
        <v>0</v>
      </c>
      <c r="BM634" s="40">
        <f t="shared" si="268"/>
        <v>0</v>
      </c>
      <c r="BN634" s="40">
        <f t="shared" si="269"/>
        <v>0</v>
      </c>
    </row>
    <row r="635" spans="1:66" x14ac:dyDescent="0.25">
      <c r="A635" s="379"/>
      <c r="B635" s="936"/>
      <c r="C635" s="272"/>
      <c r="D635" s="868"/>
      <c r="E635" s="873" t="str">
        <f t="shared" si="260"/>
        <v xml:space="preserve"> </v>
      </c>
      <c r="F635" s="130">
        <f t="shared" si="243"/>
        <v>0</v>
      </c>
      <c r="G635" s="128">
        <f t="shared" si="244"/>
        <v>623</v>
      </c>
      <c r="H635" s="127"/>
      <c r="I635" s="321"/>
      <c r="J635" s="97"/>
      <c r="K635" s="323"/>
      <c r="L635" s="322"/>
      <c r="M635" s="50"/>
      <c r="N635" s="87"/>
      <c r="O635" s="324"/>
      <c r="P635" s="98"/>
      <c r="Q635" s="98"/>
      <c r="R635" s="114"/>
      <c r="S635" s="753"/>
      <c r="T635" s="98"/>
      <c r="U635" s="98"/>
      <c r="V635" s="98"/>
      <c r="W635" s="99"/>
      <c r="X635" s="97"/>
      <c r="Y635" s="87"/>
      <c r="Z635" s="100"/>
      <c r="AA635" s="106">
        <f t="shared" si="248"/>
        <v>623</v>
      </c>
      <c r="AB635" s="549">
        <f t="shared" si="261"/>
        <v>0</v>
      </c>
      <c r="AC635" s="544">
        <f t="shared" si="249"/>
        <v>0</v>
      </c>
      <c r="AD635" s="174">
        <f t="shared" si="245"/>
        <v>0</v>
      </c>
      <c r="AE635" s="8"/>
      <c r="AF635" s="885" t="str">
        <f t="shared" si="250"/>
        <v xml:space="preserve"> </v>
      </c>
      <c r="AG635" s="40">
        <f t="shared" si="251"/>
        <v>0</v>
      </c>
      <c r="AH635" s="40">
        <f t="shared" si="252"/>
        <v>0</v>
      </c>
      <c r="AR635" s="40">
        <f t="shared" si="253"/>
        <v>0</v>
      </c>
      <c r="AS635" s="40">
        <f t="shared" si="254"/>
        <v>0</v>
      </c>
      <c r="AT635" s="40">
        <f t="shared" si="255"/>
        <v>0</v>
      </c>
      <c r="AU635" s="40">
        <f t="shared" si="256"/>
        <v>0</v>
      </c>
      <c r="AX635" s="279">
        <f t="shared" si="257"/>
        <v>0</v>
      </c>
      <c r="AY635" s="279">
        <f t="shared" si="258"/>
        <v>0</v>
      </c>
      <c r="AZ635" s="40">
        <f t="shared" si="246"/>
        <v>0</v>
      </c>
      <c r="BB635" s="40">
        <f t="shared" si="262"/>
        <v>0</v>
      </c>
      <c r="BC635" s="397">
        <f t="shared" si="263"/>
        <v>0</v>
      </c>
      <c r="BD635" s="105">
        <f t="shared" si="259"/>
        <v>0</v>
      </c>
      <c r="BE635" s="105">
        <f t="shared" si="264"/>
        <v>0</v>
      </c>
      <c r="BF635" s="742">
        <f t="shared" si="247"/>
        <v>0</v>
      </c>
      <c r="BG635" s="89"/>
      <c r="BH635" s="9"/>
      <c r="BJ635" s="40">
        <f t="shared" si="265"/>
        <v>0</v>
      </c>
      <c r="BK635" s="40">
        <f t="shared" si="266"/>
        <v>1</v>
      </c>
      <c r="BL635" s="40">
        <f t="shared" si="267"/>
        <v>0</v>
      </c>
      <c r="BM635" s="40">
        <f t="shared" si="268"/>
        <v>0</v>
      </c>
      <c r="BN635" s="40">
        <f t="shared" si="269"/>
        <v>0</v>
      </c>
    </row>
    <row r="636" spans="1:66" x14ac:dyDescent="0.25">
      <c r="A636" s="379"/>
      <c r="B636" s="936"/>
      <c r="C636" s="272"/>
      <c r="D636" s="868"/>
      <c r="E636" s="873" t="str">
        <f t="shared" si="260"/>
        <v xml:space="preserve"> </v>
      </c>
      <c r="F636" s="130">
        <f t="shared" si="243"/>
        <v>0</v>
      </c>
      <c r="G636" s="128">
        <f t="shared" si="244"/>
        <v>624</v>
      </c>
      <c r="H636" s="127"/>
      <c r="I636" s="321"/>
      <c r="J636" s="97"/>
      <c r="K636" s="323"/>
      <c r="L636" s="322"/>
      <c r="M636" s="50"/>
      <c r="N636" s="87"/>
      <c r="O636" s="324"/>
      <c r="P636" s="98"/>
      <c r="Q636" s="98"/>
      <c r="R636" s="114"/>
      <c r="S636" s="753"/>
      <c r="T636" s="98"/>
      <c r="U636" s="98"/>
      <c r="V636" s="98"/>
      <c r="W636" s="99"/>
      <c r="X636" s="97"/>
      <c r="Y636" s="87"/>
      <c r="Z636" s="100"/>
      <c r="AA636" s="106">
        <f t="shared" si="248"/>
        <v>624</v>
      </c>
      <c r="AB636" s="549">
        <f t="shared" si="261"/>
        <v>0</v>
      </c>
      <c r="AC636" s="544">
        <f t="shared" si="249"/>
        <v>0</v>
      </c>
      <c r="AD636" s="174">
        <f t="shared" si="245"/>
        <v>0</v>
      </c>
      <c r="AE636" s="8"/>
      <c r="AF636" s="885" t="str">
        <f t="shared" si="250"/>
        <v xml:space="preserve"> </v>
      </c>
      <c r="AG636" s="40">
        <f t="shared" si="251"/>
        <v>0</v>
      </c>
      <c r="AH636" s="40">
        <f t="shared" si="252"/>
        <v>0</v>
      </c>
      <c r="AR636" s="40">
        <f t="shared" si="253"/>
        <v>0</v>
      </c>
      <c r="AS636" s="40">
        <f t="shared" si="254"/>
        <v>0</v>
      </c>
      <c r="AT636" s="40">
        <f t="shared" si="255"/>
        <v>0</v>
      </c>
      <c r="AU636" s="40">
        <f t="shared" si="256"/>
        <v>0</v>
      </c>
      <c r="AX636" s="279">
        <f t="shared" si="257"/>
        <v>0</v>
      </c>
      <c r="AY636" s="279">
        <f t="shared" si="258"/>
        <v>0</v>
      </c>
      <c r="AZ636" s="40">
        <f t="shared" si="246"/>
        <v>0</v>
      </c>
      <c r="BB636" s="40">
        <f t="shared" si="262"/>
        <v>0</v>
      </c>
      <c r="BC636" s="397">
        <f t="shared" si="263"/>
        <v>0</v>
      </c>
      <c r="BD636" s="105">
        <f t="shared" si="259"/>
        <v>0</v>
      </c>
      <c r="BE636" s="105">
        <f t="shared" si="264"/>
        <v>0</v>
      </c>
      <c r="BF636" s="742">
        <f t="shared" si="247"/>
        <v>0</v>
      </c>
      <c r="BG636" s="89"/>
      <c r="BH636" s="9"/>
      <c r="BJ636" s="40">
        <f t="shared" si="265"/>
        <v>0</v>
      </c>
      <c r="BK636" s="40">
        <f t="shared" si="266"/>
        <v>1</v>
      </c>
      <c r="BL636" s="40">
        <f t="shared" si="267"/>
        <v>0</v>
      </c>
      <c r="BM636" s="40">
        <f t="shared" si="268"/>
        <v>0</v>
      </c>
      <c r="BN636" s="40">
        <f t="shared" si="269"/>
        <v>0</v>
      </c>
    </row>
    <row r="637" spans="1:66" x14ac:dyDescent="0.25">
      <c r="A637" s="379"/>
      <c r="B637" s="936"/>
      <c r="C637" s="272"/>
      <c r="D637" s="868"/>
      <c r="E637" s="873" t="str">
        <f t="shared" si="260"/>
        <v xml:space="preserve"> </v>
      </c>
      <c r="F637" s="130">
        <f t="shared" si="243"/>
        <v>0</v>
      </c>
      <c r="G637" s="128">
        <f t="shared" si="244"/>
        <v>625</v>
      </c>
      <c r="H637" s="127"/>
      <c r="I637" s="321"/>
      <c r="J637" s="97"/>
      <c r="K637" s="323"/>
      <c r="L637" s="322"/>
      <c r="M637" s="50"/>
      <c r="N637" s="87"/>
      <c r="O637" s="324"/>
      <c r="P637" s="98"/>
      <c r="Q637" s="98"/>
      <c r="R637" s="114"/>
      <c r="S637" s="753"/>
      <c r="T637" s="98"/>
      <c r="U637" s="98"/>
      <c r="V637" s="98"/>
      <c r="W637" s="99"/>
      <c r="X637" s="97"/>
      <c r="Y637" s="87"/>
      <c r="Z637" s="100"/>
      <c r="AA637" s="106">
        <f t="shared" si="248"/>
        <v>625</v>
      </c>
      <c r="AB637" s="549">
        <f t="shared" si="261"/>
        <v>0</v>
      </c>
      <c r="AC637" s="544">
        <f t="shared" si="249"/>
        <v>0</v>
      </c>
      <c r="AD637" s="174">
        <f t="shared" si="245"/>
        <v>0</v>
      </c>
      <c r="AE637" s="8"/>
      <c r="AF637" s="885" t="str">
        <f t="shared" si="250"/>
        <v xml:space="preserve"> </v>
      </c>
      <c r="AG637" s="40">
        <f t="shared" si="251"/>
        <v>0</v>
      </c>
      <c r="AH637" s="40">
        <f t="shared" si="252"/>
        <v>0</v>
      </c>
      <c r="AR637" s="40">
        <f t="shared" si="253"/>
        <v>0</v>
      </c>
      <c r="AS637" s="40">
        <f t="shared" si="254"/>
        <v>0</v>
      </c>
      <c r="AT637" s="40">
        <f t="shared" si="255"/>
        <v>0</v>
      </c>
      <c r="AU637" s="40">
        <f t="shared" si="256"/>
        <v>0</v>
      </c>
      <c r="AX637" s="279">
        <f t="shared" si="257"/>
        <v>0</v>
      </c>
      <c r="AY637" s="279">
        <f t="shared" si="258"/>
        <v>0</v>
      </c>
      <c r="AZ637" s="40">
        <f t="shared" si="246"/>
        <v>0</v>
      </c>
      <c r="BB637" s="40">
        <f t="shared" si="262"/>
        <v>0</v>
      </c>
      <c r="BC637" s="397">
        <f t="shared" si="263"/>
        <v>0</v>
      </c>
      <c r="BD637" s="105">
        <f t="shared" si="259"/>
        <v>0</v>
      </c>
      <c r="BE637" s="105">
        <f t="shared" si="264"/>
        <v>0</v>
      </c>
      <c r="BF637" s="742">
        <f t="shared" si="247"/>
        <v>0</v>
      </c>
      <c r="BG637" s="89"/>
      <c r="BH637" s="9"/>
      <c r="BJ637" s="40">
        <f t="shared" si="265"/>
        <v>0</v>
      </c>
      <c r="BK637" s="40">
        <f t="shared" si="266"/>
        <v>1</v>
      </c>
      <c r="BL637" s="40">
        <f t="shared" si="267"/>
        <v>0</v>
      </c>
      <c r="BM637" s="40">
        <f t="shared" si="268"/>
        <v>0</v>
      </c>
      <c r="BN637" s="40">
        <f t="shared" si="269"/>
        <v>0</v>
      </c>
    </row>
    <row r="638" spans="1:66" x14ac:dyDescent="0.25">
      <c r="A638" s="379"/>
      <c r="B638" s="936"/>
      <c r="C638" s="272"/>
      <c r="D638" s="868"/>
      <c r="E638" s="873" t="str">
        <f t="shared" si="260"/>
        <v xml:space="preserve"> </v>
      </c>
      <c r="F638" s="130">
        <f t="shared" si="243"/>
        <v>0</v>
      </c>
      <c r="G638" s="128">
        <f t="shared" si="244"/>
        <v>626</v>
      </c>
      <c r="H638" s="127"/>
      <c r="I638" s="321"/>
      <c r="J638" s="97"/>
      <c r="K638" s="323"/>
      <c r="L638" s="322"/>
      <c r="M638" s="50"/>
      <c r="N638" s="87"/>
      <c r="O638" s="324"/>
      <c r="P638" s="98"/>
      <c r="Q638" s="98"/>
      <c r="R638" s="114"/>
      <c r="S638" s="753"/>
      <c r="T638" s="98"/>
      <c r="U638" s="98"/>
      <c r="V638" s="98"/>
      <c r="W638" s="99"/>
      <c r="X638" s="97"/>
      <c r="Y638" s="87"/>
      <c r="Z638" s="100"/>
      <c r="AA638" s="106">
        <f t="shared" si="248"/>
        <v>626</v>
      </c>
      <c r="AB638" s="549">
        <f t="shared" si="261"/>
        <v>0</v>
      </c>
      <c r="AC638" s="544">
        <f t="shared" si="249"/>
        <v>0</v>
      </c>
      <c r="AD638" s="174">
        <f t="shared" si="245"/>
        <v>0</v>
      </c>
      <c r="AE638" s="8"/>
      <c r="AF638" s="885" t="str">
        <f t="shared" si="250"/>
        <v xml:space="preserve"> </v>
      </c>
      <c r="AG638" s="40">
        <f t="shared" si="251"/>
        <v>0</v>
      </c>
      <c r="AH638" s="40">
        <f t="shared" si="252"/>
        <v>0</v>
      </c>
      <c r="AR638" s="40">
        <f t="shared" si="253"/>
        <v>0</v>
      </c>
      <c r="AS638" s="40">
        <f t="shared" si="254"/>
        <v>0</v>
      </c>
      <c r="AT638" s="40">
        <f t="shared" si="255"/>
        <v>0</v>
      </c>
      <c r="AU638" s="40">
        <f t="shared" si="256"/>
        <v>0</v>
      </c>
      <c r="AX638" s="279">
        <f t="shared" si="257"/>
        <v>0</v>
      </c>
      <c r="AY638" s="279">
        <f t="shared" si="258"/>
        <v>0</v>
      </c>
      <c r="AZ638" s="40">
        <f t="shared" si="246"/>
        <v>0</v>
      </c>
      <c r="BB638" s="40">
        <f t="shared" si="262"/>
        <v>0</v>
      </c>
      <c r="BC638" s="397">
        <f t="shared" si="263"/>
        <v>0</v>
      </c>
      <c r="BD638" s="105">
        <f t="shared" si="259"/>
        <v>0</v>
      </c>
      <c r="BE638" s="105">
        <f t="shared" si="264"/>
        <v>0</v>
      </c>
      <c r="BF638" s="742">
        <f t="shared" si="247"/>
        <v>0</v>
      </c>
      <c r="BG638" s="89"/>
      <c r="BH638" s="9"/>
      <c r="BJ638" s="40">
        <f t="shared" si="265"/>
        <v>0</v>
      </c>
      <c r="BK638" s="40">
        <f t="shared" si="266"/>
        <v>1</v>
      </c>
      <c r="BL638" s="40">
        <f t="shared" si="267"/>
        <v>0</v>
      </c>
      <c r="BM638" s="40">
        <f t="shared" si="268"/>
        <v>0</v>
      </c>
      <c r="BN638" s="40">
        <f t="shared" si="269"/>
        <v>0</v>
      </c>
    </row>
    <row r="639" spans="1:66" x14ac:dyDescent="0.25">
      <c r="A639" s="379"/>
      <c r="B639" s="936"/>
      <c r="C639" s="272"/>
      <c r="D639" s="868"/>
      <c r="E639" s="873" t="str">
        <f t="shared" si="260"/>
        <v xml:space="preserve"> </v>
      </c>
      <c r="F639" s="130">
        <f t="shared" si="243"/>
        <v>0</v>
      </c>
      <c r="G639" s="128">
        <f t="shared" si="244"/>
        <v>627</v>
      </c>
      <c r="H639" s="127"/>
      <c r="I639" s="321"/>
      <c r="J639" s="97"/>
      <c r="K639" s="323"/>
      <c r="L639" s="322"/>
      <c r="M639" s="50"/>
      <c r="N639" s="87"/>
      <c r="O639" s="324"/>
      <c r="P639" s="98"/>
      <c r="Q639" s="98"/>
      <c r="R639" s="114"/>
      <c r="S639" s="753"/>
      <c r="T639" s="98"/>
      <c r="U639" s="98"/>
      <c r="V639" s="98"/>
      <c r="W639" s="99"/>
      <c r="X639" s="97"/>
      <c r="Y639" s="87"/>
      <c r="Z639" s="100"/>
      <c r="AA639" s="106">
        <f t="shared" si="248"/>
        <v>627</v>
      </c>
      <c r="AB639" s="549">
        <f t="shared" si="261"/>
        <v>0</v>
      </c>
      <c r="AC639" s="544">
        <f t="shared" si="249"/>
        <v>0</v>
      </c>
      <c r="AD639" s="174">
        <f t="shared" si="245"/>
        <v>0</v>
      </c>
      <c r="AE639" s="8"/>
      <c r="AF639" s="885" t="str">
        <f t="shared" si="250"/>
        <v xml:space="preserve"> </v>
      </c>
      <c r="AG639" s="40">
        <f t="shared" si="251"/>
        <v>0</v>
      </c>
      <c r="AH639" s="40">
        <f t="shared" si="252"/>
        <v>0</v>
      </c>
      <c r="AR639" s="40">
        <f t="shared" si="253"/>
        <v>0</v>
      </c>
      <c r="AS639" s="40">
        <f t="shared" si="254"/>
        <v>0</v>
      </c>
      <c r="AT639" s="40">
        <f t="shared" si="255"/>
        <v>0</v>
      </c>
      <c r="AU639" s="40">
        <f t="shared" si="256"/>
        <v>0</v>
      </c>
      <c r="AX639" s="279">
        <f t="shared" si="257"/>
        <v>0</v>
      </c>
      <c r="AY639" s="279">
        <f t="shared" si="258"/>
        <v>0</v>
      </c>
      <c r="AZ639" s="40">
        <f t="shared" si="246"/>
        <v>0</v>
      </c>
      <c r="BB639" s="40">
        <f t="shared" si="262"/>
        <v>0</v>
      </c>
      <c r="BC639" s="397">
        <f t="shared" si="263"/>
        <v>0</v>
      </c>
      <c r="BD639" s="105">
        <f t="shared" si="259"/>
        <v>0</v>
      </c>
      <c r="BE639" s="105">
        <f t="shared" si="264"/>
        <v>0</v>
      </c>
      <c r="BF639" s="742">
        <f t="shared" si="247"/>
        <v>0</v>
      </c>
      <c r="BG639" s="89"/>
      <c r="BH639" s="9"/>
      <c r="BJ639" s="40">
        <f t="shared" si="265"/>
        <v>0</v>
      </c>
      <c r="BK639" s="40">
        <f t="shared" si="266"/>
        <v>1</v>
      </c>
      <c r="BL639" s="40">
        <f t="shared" si="267"/>
        <v>0</v>
      </c>
      <c r="BM639" s="40">
        <f t="shared" si="268"/>
        <v>0</v>
      </c>
      <c r="BN639" s="40">
        <f t="shared" si="269"/>
        <v>0</v>
      </c>
    </row>
    <row r="640" spans="1:66" x14ac:dyDescent="0.25">
      <c r="A640" s="379"/>
      <c r="B640" s="936"/>
      <c r="C640" s="272"/>
      <c r="D640" s="868"/>
      <c r="E640" s="873" t="str">
        <f t="shared" si="260"/>
        <v xml:space="preserve"> </v>
      </c>
      <c r="F640" s="130">
        <f t="shared" si="243"/>
        <v>0</v>
      </c>
      <c r="G640" s="128">
        <f t="shared" si="244"/>
        <v>628</v>
      </c>
      <c r="H640" s="127"/>
      <c r="I640" s="321"/>
      <c r="J640" s="97"/>
      <c r="K640" s="323"/>
      <c r="L640" s="322"/>
      <c r="M640" s="50"/>
      <c r="N640" s="87"/>
      <c r="O640" s="324"/>
      <c r="P640" s="98"/>
      <c r="Q640" s="98"/>
      <c r="R640" s="114"/>
      <c r="S640" s="753"/>
      <c r="T640" s="98"/>
      <c r="U640" s="98"/>
      <c r="V640" s="98"/>
      <c r="W640" s="99"/>
      <c r="X640" s="97"/>
      <c r="Y640" s="87"/>
      <c r="Z640" s="100"/>
      <c r="AA640" s="106">
        <f t="shared" si="248"/>
        <v>628</v>
      </c>
      <c r="AB640" s="549">
        <f t="shared" si="261"/>
        <v>0</v>
      </c>
      <c r="AC640" s="544">
        <f t="shared" si="249"/>
        <v>0</v>
      </c>
      <c r="AD640" s="174">
        <f t="shared" si="245"/>
        <v>0</v>
      </c>
      <c r="AE640" s="8"/>
      <c r="AF640" s="885" t="str">
        <f t="shared" si="250"/>
        <v xml:space="preserve"> </v>
      </c>
      <c r="AG640" s="40">
        <f t="shared" si="251"/>
        <v>0</v>
      </c>
      <c r="AH640" s="40">
        <f t="shared" si="252"/>
        <v>0</v>
      </c>
      <c r="AR640" s="40">
        <f t="shared" si="253"/>
        <v>0</v>
      </c>
      <c r="AS640" s="40">
        <f t="shared" si="254"/>
        <v>0</v>
      </c>
      <c r="AT640" s="40">
        <f t="shared" si="255"/>
        <v>0</v>
      </c>
      <c r="AU640" s="40">
        <f t="shared" si="256"/>
        <v>0</v>
      </c>
      <c r="AX640" s="279">
        <f t="shared" si="257"/>
        <v>0</v>
      </c>
      <c r="AY640" s="279">
        <f t="shared" si="258"/>
        <v>0</v>
      </c>
      <c r="AZ640" s="40">
        <f t="shared" si="246"/>
        <v>0</v>
      </c>
      <c r="BB640" s="40">
        <f t="shared" si="262"/>
        <v>0</v>
      </c>
      <c r="BC640" s="397">
        <f t="shared" si="263"/>
        <v>0</v>
      </c>
      <c r="BD640" s="105">
        <f t="shared" si="259"/>
        <v>0</v>
      </c>
      <c r="BE640" s="105">
        <f t="shared" si="264"/>
        <v>0</v>
      </c>
      <c r="BF640" s="742">
        <f t="shared" si="247"/>
        <v>0</v>
      </c>
      <c r="BG640" s="89"/>
      <c r="BH640" s="9"/>
      <c r="BJ640" s="40">
        <f t="shared" si="265"/>
        <v>0</v>
      </c>
      <c r="BK640" s="40">
        <f t="shared" si="266"/>
        <v>1</v>
      </c>
      <c r="BL640" s="40">
        <f t="shared" si="267"/>
        <v>0</v>
      </c>
      <c r="BM640" s="40">
        <f t="shared" si="268"/>
        <v>0</v>
      </c>
      <c r="BN640" s="40">
        <f t="shared" si="269"/>
        <v>0</v>
      </c>
    </row>
    <row r="641" spans="1:66" x14ac:dyDescent="0.25">
      <c r="A641" s="379"/>
      <c r="B641" s="936"/>
      <c r="C641" s="272"/>
      <c r="D641" s="868"/>
      <c r="E641" s="873" t="str">
        <f t="shared" si="260"/>
        <v xml:space="preserve"> </v>
      </c>
      <c r="F641" s="130">
        <f t="shared" si="243"/>
        <v>0</v>
      </c>
      <c r="G641" s="128">
        <f t="shared" si="244"/>
        <v>629</v>
      </c>
      <c r="H641" s="127"/>
      <c r="I641" s="321"/>
      <c r="J641" s="97"/>
      <c r="K641" s="323"/>
      <c r="L641" s="322"/>
      <c r="M641" s="50"/>
      <c r="N641" s="87"/>
      <c r="O641" s="324"/>
      <c r="P641" s="98"/>
      <c r="Q641" s="98"/>
      <c r="R641" s="114"/>
      <c r="S641" s="753"/>
      <c r="T641" s="98"/>
      <c r="U641" s="98"/>
      <c r="V641" s="98"/>
      <c r="W641" s="99"/>
      <c r="X641" s="97"/>
      <c r="Y641" s="87"/>
      <c r="Z641" s="100"/>
      <c r="AA641" s="106">
        <f t="shared" si="248"/>
        <v>629</v>
      </c>
      <c r="AB641" s="549">
        <f t="shared" si="261"/>
        <v>0</v>
      </c>
      <c r="AC641" s="544">
        <f t="shared" si="249"/>
        <v>0</v>
      </c>
      <c r="AD641" s="174">
        <f t="shared" si="245"/>
        <v>0</v>
      </c>
      <c r="AE641" s="8"/>
      <c r="AF641" s="885" t="str">
        <f t="shared" si="250"/>
        <v xml:space="preserve"> </v>
      </c>
      <c r="AG641" s="40">
        <f t="shared" si="251"/>
        <v>0</v>
      </c>
      <c r="AH641" s="40">
        <f t="shared" si="252"/>
        <v>0</v>
      </c>
      <c r="AR641" s="40">
        <f t="shared" si="253"/>
        <v>0</v>
      </c>
      <c r="AS641" s="40">
        <f t="shared" si="254"/>
        <v>0</v>
      </c>
      <c r="AT641" s="40">
        <f t="shared" si="255"/>
        <v>0</v>
      </c>
      <c r="AU641" s="40">
        <f t="shared" si="256"/>
        <v>0</v>
      </c>
      <c r="AX641" s="279">
        <f t="shared" si="257"/>
        <v>0</v>
      </c>
      <c r="AY641" s="279">
        <f t="shared" si="258"/>
        <v>0</v>
      </c>
      <c r="AZ641" s="40">
        <f t="shared" si="246"/>
        <v>0</v>
      </c>
      <c r="BB641" s="40">
        <f t="shared" si="262"/>
        <v>0</v>
      </c>
      <c r="BC641" s="397">
        <f t="shared" si="263"/>
        <v>0</v>
      </c>
      <c r="BD641" s="105">
        <f t="shared" si="259"/>
        <v>0</v>
      </c>
      <c r="BE641" s="105">
        <f t="shared" si="264"/>
        <v>0</v>
      </c>
      <c r="BF641" s="742">
        <f t="shared" si="247"/>
        <v>0</v>
      </c>
      <c r="BG641" s="89"/>
      <c r="BH641" s="9"/>
      <c r="BJ641" s="40">
        <f t="shared" si="265"/>
        <v>0</v>
      </c>
      <c r="BK641" s="40">
        <f t="shared" si="266"/>
        <v>1</v>
      </c>
      <c r="BL641" s="40">
        <f t="shared" si="267"/>
        <v>0</v>
      </c>
      <c r="BM641" s="40">
        <f t="shared" si="268"/>
        <v>0</v>
      </c>
      <c r="BN641" s="40">
        <f t="shared" si="269"/>
        <v>0</v>
      </c>
    </row>
    <row r="642" spans="1:66" x14ac:dyDescent="0.25">
      <c r="A642" s="379"/>
      <c r="B642" s="936"/>
      <c r="C642" s="272"/>
      <c r="D642" s="868"/>
      <c r="E642" s="873" t="str">
        <f t="shared" si="260"/>
        <v xml:space="preserve"> </v>
      </c>
      <c r="F642" s="130">
        <f t="shared" si="243"/>
        <v>0</v>
      </c>
      <c r="G642" s="128">
        <f t="shared" si="244"/>
        <v>630</v>
      </c>
      <c r="H642" s="127"/>
      <c r="I642" s="321"/>
      <c r="J642" s="97"/>
      <c r="K642" s="323"/>
      <c r="L642" s="322"/>
      <c r="M642" s="50"/>
      <c r="N642" s="87"/>
      <c r="O642" s="324"/>
      <c r="P642" s="98"/>
      <c r="Q642" s="98"/>
      <c r="R642" s="114"/>
      <c r="S642" s="753"/>
      <c r="T642" s="98"/>
      <c r="U642" s="98"/>
      <c r="V642" s="98"/>
      <c r="W642" s="99"/>
      <c r="X642" s="97"/>
      <c r="Y642" s="87"/>
      <c r="Z642" s="100"/>
      <c r="AA642" s="106">
        <f t="shared" si="248"/>
        <v>630</v>
      </c>
      <c r="AB642" s="549">
        <f t="shared" si="261"/>
        <v>0</v>
      </c>
      <c r="AC642" s="544">
        <f t="shared" si="249"/>
        <v>0</v>
      </c>
      <c r="AD642" s="174">
        <f t="shared" si="245"/>
        <v>0</v>
      </c>
      <c r="AE642" s="8"/>
      <c r="AF642" s="885" t="str">
        <f t="shared" si="250"/>
        <v xml:space="preserve"> </v>
      </c>
      <c r="AG642" s="40">
        <f t="shared" si="251"/>
        <v>0</v>
      </c>
      <c r="AH642" s="40">
        <f t="shared" si="252"/>
        <v>0</v>
      </c>
      <c r="AR642" s="40">
        <f t="shared" si="253"/>
        <v>0</v>
      </c>
      <c r="AS642" s="40">
        <f t="shared" si="254"/>
        <v>0</v>
      </c>
      <c r="AT642" s="40">
        <f t="shared" si="255"/>
        <v>0</v>
      </c>
      <c r="AU642" s="40">
        <f t="shared" si="256"/>
        <v>0</v>
      </c>
      <c r="AX642" s="279">
        <f t="shared" si="257"/>
        <v>0</v>
      </c>
      <c r="AY642" s="279">
        <f t="shared" si="258"/>
        <v>0</v>
      </c>
      <c r="AZ642" s="40">
        <f t="shared" si="246"/>
        <v>0</v>
      </c>
      <c r="BB642" s="40">
        <f t="shared" si="262"/>
        <v>0</v>
      </c>
      <c r="BC642" s="397">
        <f t="shared" si="263"/>
        <v>0</v>
      </c>
      <c r="BD642" s="105">
        <f t="shared" si="259"/>
        <v>0</v>
      </c>
      <c r="BE642" s="105">
        <f t="shared" si="264"/>
        <v>0</v>
      </c>
      <c r="BF642" s="742">
        <f t="shared" si="247"/>
        <v>0</v>
      </c>
      <c r="BG642" s="89"/>
      <c r="BH642" s="9"/>
      <c r="BJ642" s="40">
        <f t="shared" si="265"/>
        <v>0</v>
      </c>
      <c r="BK642" s="40">
        <f t="shared" si="266"/>
        <v>1</v>
      </c>
      <c r="BL642" s="40">
        <f t="shared" si="267"/>
        <v>0</v>
      </c>
      <c r="BM642" s="40">
        <f t="shared" si="268"/>
        <v>0</v>
      </c>
      <c r="BN642" s="40">
        <f t="shared" si="269"/>
        <v>0</v>
      </c>
    </row>
    <row r="643" spans="1:66" x14ac:dyDescent="0.25">
      <c r="A643" s="379"/>
      <c r="B643" s="936"/>
      <c r="C643" s="272"/>
      <c r="D643" s="868"/>
      <c r="E643" s="873" t="str">
        <f t="shared" si="260"/>
        <v xml:space="preserve"> </v>
      </c>
      <c r="F643" s="130">
        <f t="shared" si="243"/>
        <v>0</v>
      </c>
      <c r="G643" s="128">
        <f t="shared" si="244"/>
        <v>631</v>
      </c>
      <c r="H643" s="127"/>
      <c r="I643" s="321"/>
      <c r="J643" s="97"/>
      <c r="K643" s="323"/>
      <c r="L643" s="322"/>
      <c r="M643" s="50"/>
      <c r="N643" s="87"/>
      <c r="O643" s="324"/>
      <c r="P643" s="98"/>
      <c r="Q643" s="98"/>
      <c r="R643" s="114"/>
      <c r="S643" s="753"/>
      <c r="T643" s="98"/>
      <c r="U643" s="98"/>
      <c r="V643" s="98"/>
      <c r="W643" s="99"/>
      <c r="X643" s="97"/>
      <c r="Y643" s="87"/>
      <c r="Z643" s="100"/>
      <c r="AA643" s="106">
        <f t="shared" si="248"/>
        <v>631</v>
      </c>
      <c r="AB643" s="549">
        <f t="shared" si="261"/>
        <v>0</v>
      </c>
      <c r="AC643" s="544">
        <f t="shared" si="249"/>
        <v>0</v>
      </c>
      <c r="AD643" s="174">
        <f t="shared" si="245"/>
        <v>0</v>
      </c>
      <c r="AE643" s="8"/>
      <c r="AF643" s="885" t="str">
        <f t="shared" si="250"/>
        <v xml:space="preserve"> </v>
      </c>
      <c r="AG643" s="40">
        <f t="shared" si="251"/>
        <v>0</v>
      </c>
      <c r="AH643" s="40">
        <f t="shared" si="252"/>
        <v>0</v>
      </c>
      <c r="AR643" s="40">
        <f t="shared" si="253"/>
        <v>0</v>
      </c>
      <c r="AS643" s="40">
        <f t="shared" si="254"/>
        <v>0</v>
      </c>
      <c r="AT643" s="40">
        <f t="shared" si="255"/>
        <v>0</v>
      </c>
      <c r="AU643" s="40">
        <f t="shared" si="256"/>
        <v>0</v>
      </c>
      <c r="AX643" s="279">
        <f t="shared" si="257"/>
        <v>0</v>
      </c>
      <c r="AY643" s="279">
        <f t="shared" si="258"/>
        <v>0</v>
      </c>
      <c r="AZ643" s="40">
        <f t="shared" si="246"/>
        <v>0</v>
      </c>
      <c r="BB643" s="40">
        <f t="shared" si="262"/>
        <v>0</v>
      </c>
      <c r="BC643" s="397">
        <f t="shared" si="263"/>
        <v>0</v>
      </c>
      <c r="BD643" s="105">
        <f t="shared" si="259"/>
        <v>0</v>
      </c>
      <c r="BE643" s="105">
        <f t="shared" si="264"/>
        <v>0</v>
      </c>
      <c r="BF643" s="742">
        <f t="shared" si="247"/>
        <v>0</v>
      </c>
      <c r="BG643" s="89"/>
      <c r="BH643" s="9"/>
      <c r="BJ643" s="40">
        <f t="shared" si="265"/>
        <v>0</v>
      </c>
      <c r="BK643" s="40">
        <f t="shared" si="266"/>
        <v>1</v>
      </c>
      <c r="BL643" s="40">
        <f t="shared" si="267"/>
        <v>0</v>
      </c>
      <c r="BM643" s="40">
        <f t="shared" si="268"/>
        <v>0</v>
      </c>
      <c r="BN643" s="40">
        <f t="shared" si="269"/>
        <v>0</v>
      </c>
    </row>
    <row r="644" spans="1:66" x14ac:dyDescent="0.25">
      <c r="A644" s="379"/>
      <c r="B644" s="936"/>
      <c r="C644" s="272"/>
      <c r="D644" s="868"/>
      <c r="E644" s="873" t="str">
        <f t="shared" si="260"/>
        <v xml:space="preserve"> </v>
      </c>
      <c r="F644" s="130">
        <f t="shared" si="243"/>
        <v>0</v>
      </c>
      <c r="G644" s="128">
        <f t="shared" si="244"/>
        <v>632</v>
      </c>
      <c r="H644" s="127"/>
      <c r="I644" s="321"/>
      <c r="J644" s="97"/>
      <c r="K644" s="323"/>
      <c r="L644" s="322"/>
      <c r="M644" s="50"/>
      <c r="N644" s="87"/>
      <c r="O644" s="324"/>
      <c r="P644" s="98"/>
      <c r="Q644" s="98"/>
      <c r="R644" s="114"/>
      <c r="S644" s="753"/>
      <c r="T644" s="98"/>
      <c r="U644" s="98"/>
      <c r="V644" s="98"/>
      <c r="W644" s="99"/>
      <c r="X644" s="97"/>
      <c r="Y644" s="87"/>
      <c r="Z644" s="100"/>
      <c r="AA644" s="106">
        <f t="shared" si="248"/>
        <v>632</v>
      </c>
      <c r="AB644" s="549">
        <f t="shared" si="261"/>
        <v>0</v>
      </c>
      <c r="AC644" s="544">
        <f t="shared" si="249"/>
        <v>0</v>
      </c>
      <c r="AD644" s="174">
        <f t="shared" si="245"/>
        <v>0</v>
      </c>
      <c r="AE644" s="8"/>
      <c r="AF644" s="885" t="str">
        <f t="shared" si="250"/>
        <v xml:space="preserve"> </v>
      </c>
      <c r="AG644" s="40">
        <f t="shared" si="251"/>
        <v>0</v>
      </c>
      <c r="AH644" s="40">
        <f t="shared" si="252"/>
        <v>0</v>
      </c>
      <c r="AR644" s="40">
        <f t="shared" si="253"/>
        <v>0</v>
      </c>
      <c r="AS644" s="40">
        <f t="shared" si="254"/>
        <v>0</v>
      </c>
      <c r="AT644" s="40">
        <f t="shared" si="255"/>
        <v>0</v>
      </c>
      <c r="AU644" s="40">
        <f t="shared" si="256"/>
        <v>0</v>
      </c>
      <c r="AX644" s="279">
        <f t="shared" si="257"/>
        <v>0</v>
      </c>
      <c r="AY644" s="279">
        <f t="shared" si="258"/>
        <v>0</v>
      </c>
      <c r="AZ644" s="40">
        <f t="shared" si="246"/>
        <v>0</v>
      </c>
      <c r="BB644" s="40">
        <f t="shared" si="262"/>
        <v>0</v>
      </c>
      <c r="BC644" s="397">
        <f t="shared" si="263"/>
        <v>0</v>
      </c>
      <c r="BD644" s="105">
        <f t="shared" si="259"/>
        <v>0</v>
      </c>
      <c r="BE644" s="105">
        <f t="shared" si="264"/>
        <v>0</v>
      </c>
      <c r="BF644" s="742">
        <f t="shared" si="247"/>
        <v>0</v>
      </c>
      <c r="BG644" s="89"/>
      <c r="BH644" s="9"/>
      <c r="BJ644" s="40">
        <f t="shared" si="265"/>
        <v>0</v>
      </c>
      <c r="BK644" s="40">
        <f t="shared" si="266"/>
        <v>1</v>
      </c>
      <c r="BL644" s="40">
        <f t="shared" si="267"/>
        <v>0</v>
      </c>
      <c r="BM644" s="40">
        <f t="shared" si="268"/>
        <v>0</v>
      </c>
      <c r="BN644" s="40">
        <f t="shared" si="269"/>
        <v>0</v>
      </c>
    </row>
    <row r="645" spans="1:66" x14ac:dyDescent="0.25">
      <c r="A645" s="379"/>
      <c r="B645" s="936"/>
      <c r="C645" s="272"/>
      <c r="D645" s="868"/>
      <c r="E645" s="873" t="str">
        <f t="shared" si="260"/>
        <v xml:space="preserve"> </v>
      </c>
      <c r="F645" s="130">
        <f t="shared" si="243"/>
        <v>0</v>
      </c>
      <c r="G645" s="128">
        <f t="shared" si="244"/>
        <v>633</v>
      </c>
      <c r="H645" s="127"/>
      <c r="I645" s="321"/>
      <c r="J645" s="97"/>
      <c r="K645" s="323"/>
      <c r="L645" s="322"/>
      <c r="M645" s="50"/>
      <c r="N645" s="87"/>
      <c r="O645" s="324"/>
      <c r="P645" s="98"/>
      <c r="Q645" s="98"/>
      <c r="R645" s="114"/>
      <c r="S645" s="753"/>
      <c r="T645" s="98"/>
      <c r="U645" s="98"/>
      <c r="V645" s="98"/>
      <c r="W645" s="99"/>
      <c r="X645" s="97"/>
      <c r="Y645" s="87"/>
      <c r="Z645" s="100"/>
      <c r="AA645" s="106">
        <f t="shared" si="248"/>
        <v>633</v>
      </c>
      <c r="AB645" s="549">
        <f t="shared" si="261"/>
        <v>0</v>
      </c>
      <c r="AC645" s="544">
        <f t="shared" si="249"/>
        <v>0</v>
      </c>
      <c r="AD645" s="174">
        <f t="shared" si="245"/>
        <v>0</v>
      </c>
      <c r="AE645" s="8"/>
      <c r="AF645" s="885" t="str">
        <f t="shared" si="250"/>
        <v xml:space="preserve"> </v>
      </c>
      <c r="AG645" s="40">
        <f t="shared" si="251"/>
        <v>0</v>
      </c>
      <c r="AH645" s="40">
        <f t="shared" si="252"/>
        <v>0</v>
      </c>
      <c r="AR645" s="40">
        <f t="shared" si="253"/>
        <v>0</v>
      </c>
      <c r="AS645" s="40">
        <f t="shared" si="254"/>
        <v>0</v>
      </c>
      <c r="AT645" s="40">
        <f t="shared" si="255"/>
        <v>0</v>
      </c>
      <c r="AU645" s="40">
        <f t="shared" si="256"/>
        <v>0</v>
      </c>
      <c r="AX645" s="279">
        <f t="shared" si="257"/>
        <v>0</v>
      </c>
      <c r="AY645" s="279">
        <f t="shared" si="258"/>
        <v>0</v>
      </c>
      <c r="AZ645" s="40">
        <f t="shared" si="246"/>
        <v>0</v>
      </c>
      <c r="BB645" s="40">
        <f t="shared" si="262"/>
        <v>0</v>
      </c>
      <c r="BC645" s="397">
        <f t="shared" si="263"/>
        <v>0</v>
      </c>
      <c r="BD645" s="105">
        <f t="shared" si="259"/>
        <v>0</v>
      </c>
      <c r="BE645" s="105">
        <f t="shared" si="264"/>
        <v>0</v>
      </c>
      <c r="BF645" s="742">
        <f t="shared" si="247"/>
        <v>0</v>
      </c>
      <c r="BG645" s="89"/>
      <c r="BH645" s="9"/>
      <c r="BJ645" s="40">
        <f t="shared" si="265"/>
        <v>0</v>
      </c>
      <c r="BK645" s="40">
        <f t="shared" si="266"/>
        <v>1</v>
      </c>
      <c r="BL645" s="40">
        <f t="shared" si="267"/>
        <v>0</v>
      </c>
      <c r="BM645" s="40">
        <f t="shared" si="268"/>
        <v>0</v>
      </c>
      <c r="BN645" s="40">
        <f t="shared" si="269"/>
        <v>0</v>
      </c>
    </row>
    <row r="646" spans="1:66" x14ac:dyDescent="0.25">
      <c r="A646" s="379"/>
      <c r="B646" s="936"/>
      <c r="C646" s="272"/>
      <c r="D646" s="868"/>
      <c r="E646" s="873" t="str">
        <f t="shared" si="260"/>
        <v xml:space="preserve"> </v>
      </c>
      <c r="F646" s="130">
        <f t="shared" si="243"/>
        <v>0</v>
      </c>
      <c r="G646" s="128">
        <f t="shared" si="244"/>
        <v>634</v>
      </c>
      <c r="H646" s="127"/>
      <c r="I646" s="321"/>
      <c r="J646" s="97"/>
      <c r="K646" s="323"/>
      <c r="L646" s="322"/>
      <c r="M646" s="50"/>
      <c r="N646" s="87"/>
      <c r="O646" s="324"/>
      <c r="P646" s="98"/>
      <c r="Q646" s="98"/>
      <c r="R646" s="114"/>
      <c r="S646" s="753"/>
      <c r="T646" s="98"/>
      <c r="U646" s="98"/>
      <c r="V646" s="98"/>
      <c r="W646" s="99"/>
      <c r="X646" s="97"/>
      <c r="Y646" s="87"/>
      <c r="Z646" s="100"/>
      <c r="AA646" s="106">
        <f t="shared" si="248"/>
        <v>634</v>
      </c>
      <c r="AB646" s="549">
        <f t="shared" si="261"/>
        <v>0</v>
      </c>
      <c r="AC646" s="544">
        <f t="shared" si="249"/>
        <v>0</v>
      </c>
      <c r="AD646" s="174">
        <f t="shared" si="245"/>
        <v>0</v>
      </c>
      <c r="AE646" s="8"/>
      <c r="AF646" s="885" t="str">
        <f t="shared" si="250"/>
        <v xml:space="preserve"> </v>
      </c>
      <c r="AG646" s="40">
        <f t="shared" si="251"/>
        <v>0</v>
      </c>
      <c r="AH646" s="40">
        <f t="shared" si="252"/>
        <v>0</v>
      </c>
      <c r="AR646" s="40">
        <f t="shared" si="253"/>
        <v>0</v>
      </c>
      <c r="AS646" s="40">
        <f t="shared" si="254"/>
        <v>0</v>
      </c>
      <c r="AT646" s="40">
        <f t="shared" si="255"/>
        <v>0</v>
      </c>
      <c r="AU646" s="40">
        <f t="shared" si="256"/>
        <v>0</v>
      </c>
      <c r="AX646" s="279">
        <f t="shared" si="257"/>
        <v>0</v>
      </c>
      <c r="AY646" s="279">
        <f t="shared" si="258"/>
        <v>0</v>
      </c>
      <c r="AZ646" s="40">
        <f t="shared" si="246"/>
        <v>0</v>
      </c>
      <c r="BB646" s="40">
        <f t="shared" si="262"/>
        <v>0</v>
      </c>
      <c r="BC646" s="397">
        <f t="shared" si="263"/>
        <v>0</v>
      </c>
      <c r="BD646" s="105">
        <f t="shared" si="259"/>
        <v>0</v>
      </c>
      <c r="BE646" s="105">
        <f t="shared" si="264"/>
        <v>0</v>
      </c>
      <c r="BF646" s="742">
        <f t="shared" si="247"/>
        <v>0</v>
      </c>
      <c r="BG646" s="89"/>
      <c r="BH646" s="9"/>
      <c r="BJ646" s="40">
        <f t="shared" si="265"/>
        <v>0</v>
      </c>
      <c r="BK646" s="40">
        <f t="shared" si="266"/>
        <v>1</v>
      </c>
      <c r="BL646" s="40">
        <f t="shared" si="267"/>
        <v>0</v>
      </c>
      <c r="BM646" s="40">
        <f t="shared" si="268"/>
        <v>0</v>
      </c>
      <c r="BN646" s="40">
        <f t="shared" si="269"/>
        <v>0</v>
      </c>
    </row>
    <row r="647" spans="1:66" x14ac:dyDescent="0.25">
      <c r="A647" s="379"/>
      <c r="B647" s="936"/>
      <c r="C647" s="272"/>
      <c r="D647" s="868"/>
      <c r="E647" s="873" t="str">
        <f t="shared" si="260"/>
        <v xml:space="preserve"> </v>
      </c>
      <c r="F647" s="130">
        <f t="shared" si="243"/>
        <v>0</v>
      </c>
      <c r="G647" s="128">
        <f t="shared" si="244"/>
        <v>635</v>
      </c>
      <c r="H647" s="127"/>
      <c r="I647" s="321"/>
      <c r="J647" s="97"/>
      <c r="K647" s="323"/>
      <c r="L647" s="322"/>
      <c r="M647" s="50"/>
      <c r="N647" s="87"/>
      <c r="O647" s="324"/>
      <c r="P647" s="98"/>
      <c r="Q647" s="98"/>
      <c r="R647" s="114"/>
      <c r="S647" s="753"/>
      <c r="T647" s="98"/>
      <c r="U647" s="98"/>
      <c r="V647" s="98"/>
      <c r="W647" s="99"/>
      <c r="X647" s="97"/>
      <c r="Y647" s="87"/>
      <c r="Z647" s="100"/>
      <c r="AA647" s="106">
        <f t="shared" si="248"/>
        <v>635</v>
      </c>
      <c r="AB647" s="549">
        <f t="shared" si="261"/>
        <v>0</v>
      </c>
      <c r="AC647" s="544">
        <f t="shared" si="249"/>
        <v>0</v>
      </c>
      <c r="AD647" s="174">
        <f t="shared" si="245"/>
        <v>0</v>
      </c>
      <c r="AE647" s="8"/>
      <c r="AF647" s="885" t="str">
        <f t="shared" si="250"/>
        <v xml:space="preserve"> </v>
      </c>
      <c r="AG647" s="40">
        <f t="shared" si="251"/>
        <v>0</v>
      </c>
      <c r="AH647" s="40">
        <f t="shared" si="252"/>
        <v>0</v>
      </c>
      <c r="AR647" s="40">
        <f t="shared" si="253"/>
        <v>0</v>
      </c>
      <c r="AS647" s="40">
        <f t="shared" si="254"/>
        <v>0</v>
      </c>
      <c r="AT647" s="40">
        <f t="shared" si="255"/>
        <v>0</v>
      </c>
      <c r="AU647" s="40">
        <f t="shared" si="256"/>
        <v>0</v>
      </c>
      <c r="AX647" s="279">
        <f t="shared" si="257"/>
        <v>0</v>
      </c>
      <c r="AY647" s="279">
        <f t="shared" si="258"/>
        <v>0</v>
      </c>
      <c r="AZ647" s="40">
        <f t="shared" si="246"/>
        <v>0</v>
      </c>
      <c r="BB647" s="40">
        <f t="shared" si="262"/>
        <v>0</v>
      </c>
      <c r="BC647" s="397">
        <f t="shared" si="263"/>
        <v>0</v>
      </c>
      <c r="BD647" s="105">
        <f t="shared" si="259"/>
        <v>0</v>
      </c>
      <c r="BE647" s="105">
        <f t="shared" si="264"/>
        <v>0</v>
      </c>
      <c r="BF647" s="742">
        <f t="shared" si="247"/>
        <v>0</v>
      </c>
      <c r="BG647" s="89"/>
      <c r="BH647" s="9"/>
      <c r="BJ647" s="40">
        <f t="shared" si="265"/>
        <v>0</v>
      </c>
      <c r="BK647" s="40">
        <f t="shared" si="266"/>
        <v>1</v>
      </c>
      <c r="BL647" s="40">
        <f t="shared" si="267"/>
        <v>0</v>
      </c>
      <c r="BM647" s="40">
        <f t="shared" si="268"/>
        <v>0</v>
      </c>
      <c r="BN647" s="40">
        <f t="shared" si="269"/>
        <v>0</v>
      </c>
    </row>
    <row r="648" spans="1:66" x14ac:dyDescent="0.25">
      <c r="A648" s="379"/>
      <c r="B648" s="936"/>
      <c r="C648" s="272"/>
      <c r="D648" s="868"/>
      <c r="E648" s="873" t="str">
        <f t="shared" si="260"/>
        <v xml:space="preserve"> </v>
      </c>
      <c r="F648" s="130">
        <f t="shared" si="243"/>
        <v>0</v>
      </c>
      <c r="G648" s="128">
        <f t="shared" si="244"/>
        <v>636</v>
      </c>
      <c r="H648" s="127"/>
      <c r="I648" s="321"/>
      <c r="J648" s="97"/>
      <c r="K648" s="323"/>
      <c r="L648" s="322"/>
      <c r="M648" s="50"/>
      <c r="N648" s="87"/>
      <c r="O648" s="324"/>
      <c r="P648" s="98"/>
      <c r="Q648" s="98"/>
      <c r="R648" s="114"/>
      <c r="S648" s="753"/>
      <c r="T648" s="98"/>
      <c r="U648" s="98"/>
      <c r="V648" s="98"/>
      <c r="W648" s="99"/>
      <c r="X648" s="97"/>
      <c r="Y648" s="87"/>
      <c r="Z648" s="100"/>
      <c r="AA648" s="106">
        <f t="shared" si="248"/>
        <v>636</v>
      </c>
      <c r="AB648" s="549">
        <f t="shared" si="261"/>
        <v>0</v>
      </c>
      <c r="AC648" s="544">
        <f t="shared" si="249"/>
        <v>0</v>
      </c>
      <c r="AD648" s="174">
        <f t="shared" si="245"/>
        <v>0</v>
      </c>
      <c r="AE648" s="8"/>
      <c r="AF648" s="885" t="str">
        <f t="shared" si="250"/>
        <v xml:space="preserve"> </v>
      </c>
      <c r="AG648" s="40">
        <f t="shared" si="251"/>
        <v>0</v>
      </c>
      <c r="AH648" s="40">
        <f t="shared" si="252"/>
        <v>0</v>
      </c>
      <c r="AR648" s="40">
        <f t="shared" si="253"/>
        <v>0</v>
      </c>
      <c r="AS648" s="40">
        <f t="shared" si="254"/>
        <v>0</v>
      </c>
      <c r="AT648" s="40">
        <f t="shared" si="255"/>
        <v>0</v>
      </c>
      <c r="AU648" s="40">
        <f t="shared" si="256"/>
        <v>0</v>
      </c>
      <c r="AX648" s="279">
        <f t="shared" si="257"/>
        <v>0</v>
      </c>
      <c r="AY648" s="279">
        <f t="shared" si="258"/>
        <v>0</v>
      </c>
      <c r="AZ648" s="40">
        <f t="shared" si="246"/>
        <v>0</v>
      </c>
      <c r="BB648" s="40">
        <f t="shared" si="262"/>
        <v>0</v>
      </c>
      <c r="BC648" s="397">
        <f t="shared" si="263"/>
        <v>0</v>
      </c>
      <c r="BD648" s="105">
        <f t="shared" si="259"/>
        <v>0</v>
      </c>
      <c r="BE648" s="105">
        <f t="shared" si="264"/>
        <v>0</v>
      </c>
      <c r="BF648" s="742">
        <f t="shared" si="247"/>
        <v>0</v>
      </c>
      <c r="BG648" s="89"/>
      <c r="BH648" s="9"/>
      <c r="BJ648" s="40">
        <f t="shared" si="265"/>
        <v>0</v>
      </c>
      <c r="BK648" s="40">
        <f t="shared" si="266"/>
        <v>1</v>
      </c>
      <c r="BL648" s="40">
        <f t="shared" si="267"/>
        <v>0</v>
      </c>
      <c r="BM648" s="40">
        <f t="shared" si="268"/>
        <v>0</v>
      </c>
      <c r="BN648" s="40">
        <f t="shared" si="269"/>
        <v>0</v>
      </c>
    </row>
    <row r="649" spans="1:66" x14ac:dyDescent="0.25">
      <c r="A649" s="379"/>
      <c r="B649" s="936"/>
      <c r="C649" s="272"/>
      <c r="D649" s="868"/>
      <c r="E649" s="873" t="str">
        <f t="shared" si="260"/>
        <v xml:space="preserve"> </v>
      </c>
      <c r="F649" s="130">
        <f t="shared" si="243"/>
        <v>0</v>
      </c>
      <c r="G649" s="128">
        <f t="shared" si="244"/>
        <v>637</v>
      </c>
      <c r="H649" s="127"/>
      <c r="I649" s="321"/>
      <c r="J649" s="97"/>
      <c r="K649" s="323"/>
      <c r="L649" s="322"/>
      <c r="M649" s="50"/>
      <c r="N649" s="87"/>
      <c r="O649" s="324"/>
      <c r="P649" s="98"/>
      <c r="Q649" s="98"/>
      <c r="R649" s="114"/>
      <c r="S649" s="753"/>
      <c r="T649" s="98"/>
      <c r="U649" s="98"/>
      <c r="V649" s="98"/>
      <c r="W649" s="99"/>
      <c r="X649" s="97"/>
      <c r="Y649" s="87"/>
      <c r="Z649" s="100"/>
      <c r="AA649" s="106">
        <f t="shared" si="248"/>
        <v>637</v>
      </c>
      <c r="AB649" s="549">
        <f t="shared" si="261"/>
        <v>0</v>
      </c>
      <c r="AC649" s="544">
        <f t="shared" si="249"/>
        <v>0</v>
      </c>
      <c r="AD649" s="174">
        <f t="shared" si="245"/>
        <v>0</v>
      </c>
      <c r="AE649" s="8"/>
      <c r="AF649" s="885" t="str">
        <f t="shared" si="250"/>
        <v xml:space="preserve"> </v>
      </c>
      <c r="AG649" s="40">
        <f t="shared" si="251"/>
        <v>0</v>
      </c>
      <c r="AH649" s="40">
        <f t="shared" si="252"/>
        <v>0</v>
      </c>
      <c r="AR649" s="40">
        <f t="shared" si="253"/>
        <v>0</v>
      </c>
      <c r="AS649" s="40">
        <f t="shared" si="254"/>
        <v>0</v>
      </c>
      <c r="AT649" s="40">
        <f t="shared" si="255"/>
        <v>0</v>
      </c>
      <c r="AU649" s="40">
        <f t="shared" si="256"/>
        <v>0</v>
      </c>
      <c r="AX649" s="279">
        <f t="shared" si="257"/>
        <v>0</v>
      </c>
      <c r="AY649" s="279">
        <f t="shared" si="258"/>
        <v>0</v>
      </c>
      <c r="AZ649" s="40">
        <f t="shared" si="246"/>
        <v>0</v>
      </c>
      <c r="BB649" s="40">
        <f t="shared" si="262"/>
        <v>0</v>
      </c>
      <c r="BC649" s="397">
        <f t="shared" si="263"/>
        <v>0</v>
      </c>
      <c r="BD649" s="105">
        <f t="shared" si="259"/>
        <v>0</v>
      </c>
      <c r="BE649" s="105">
        <f t="shared" si="264"/>
        <v>0</v>
      </c>
      <c r="BF649" s="742">
        <f t="shared" si="247"/>
        <v>0</v>
      </c>
      <c r="BG649" s="89"/>
      <c r="BH649" s="9"/>
      <c r="BJ649" s="40">
        <f t="shared" si="265"/>
        <v>0</v>
      </c>
      <c r="BK649" s="40">
        <f t="shared" si="266"/>
        <v>1</v>
      </c>
      <c r="BL649" s="40">
        <f t="shared" si="267"/>
        <v>0</v>
      </c>
      <c r="BM649" s="40">
        <f t="shared" si="268"/>
        <v>0</v>
      </c>
      <c r="BN649" s="40">
        <f t="shared" si="269"/>
        <v>0</v>
      </c>
    </row>
    <row r="650" spans="1:66" x14ac:dyDescent="0.25">
      <c r="A650" s="379"/>
      <c r="B650" s="936"/>
      <c r="C650" s="272"/>
      <c r="D650" s="868"/>
      <c r="E650" s="873" t="str">
        <f t="shared" si="260"/>
        <v xml:space="preserve"> </v>
      </c>
      <c r="F650" s="130">
        <f t="shared" si="243"/>
        <v>0</v>
      </c>
      <c r="G650" s="128">
        <f t="shared" si="244"/>
        <v>638</v>
      </c>
      <c r="H650" s="127"/>
      <c r="I650" s="321"/>
      <c r="J650" s="97"/>
      <c r="K650" s="323"/>
      <c r="L650" s="322"/>
      <c r="M650" s="50"/>
      <c r="N650" s="87"/>
      <c r="O650" s="324"/>
      <c r="P650" s="98"/>
      <c r="Q650" s="98"/>
      <c r="R650" s="114"/>
      <c r="S650" s="753"/>
      <c r="T650" s="98"/>
      <c r="U650" s="98"/>
      <c r="V650" s="98"/>
      <c r="W650" s="99"/>
      <c r="X650" s="97"/>
      <c r="Y650" s="87"/>
      <c r="Z650" s="100"/>
      <c r="AA650" s="106">
        <f t="shared" si="248"/>
        <v>638</v>
      </c>
      <c r="AB650" s="549">
        <f t="shared" si="261"/>
        <v>0</v>
      </c>
      <c r="AC650" s="544">
        <f t="shared" si="249"/>
        <v>0</v>
      </c>
      <c r="AD650" s="174">
        <f t="shared" si="245"/>
        <v>0</v>
      </c>
      <c r="AE650" s="8"/>
      <c r="AF650" s="885" t="str">
        <f t="shared" si="250"/>
        <v xml:space="preserve"> </v>
      </c>
      <c r="AG650" s="40">
        <f t="shared" si="251"/>
        <v>0</v>
      </c>
      <c r="AH650" s="40">
        <f t="shared" si="252"/>
        <v>0</v>
      </c>
      <c r="AR650" s="40">
        <f t="shared" si="253"/>
        <v>0</v>
      </c>
      <c r="AS650" s="40">
        <f t="shared" si="254"/>
        <v>0</v>
      </c>
      <c r="AT650" s="40">
        <f t="shared" si="255"/>
        <v>0</v>
      </c>
      <c r="AU650" s="40">
        <f t="shared" si="256"/>
        <v>0</v>
      </c>
      <c r="AX650" s="279">
        <f t="shared" si="257"/>
        <v>0</v>
      </c>
      <c r="AY650" s="279">
        <f t="shared" si="258"/>
        <v>0</v>
      </c>
      <c r="AZ650" s="40">
        <f t="shared" si="246"/>
        <v>0</v>
      </c>
      <c r="BB650" s="40">
        <f t="shared" si="262"/>
        <v>0</v>
      </c>
      <c r="BC650" s="397">
        <f t="shared" si="263"/>
        <v>0</v>
      </c>
      <c r="BD650" s="105">
        <f t="shared" si="259"/>
        <v>0</v>
      </c>
      <c r="BE650" s="105">
        <f t="shared" si="264"/>
        <v>0</v>
      </c>
      <c r="BF650" s="742">
        <f t="shared" si="247"/>
        <v>0</v>
      </c>
      <c r="BG650" s="89"/>
      <c r="BH650" s="9"/>
      <c r="BJ650" s="40">
        <f t="shared" si="265"/>
        <v>0</v>
      </c>
      <c r="BK650" s="40">
        <f t="shared" si="266"/>
        <v>1</v>
      </c>
      <c r="BL650" s="40">
        <f t="shared" si="267"/>
        <v>0</v>
      </c>
      <c r="BM650" s="40">
        <f t="shared" si="268"/>
        <v>0</v>
      </c>
      <c r="BN650" s="40">
        <f t="shared" si="269"/>
        <v>0</v>
      </c>
    </row>
    <row r="651" spans="1:66" x14ac:dyDescent="0.25">
      <c r="A651" s="379"/>
      <c r="B651" s="936"/>
      <c r="C651" s="272"/>
      <c r="D651" s="868"/>
      <c r="E651" s="873" t="str">
        <f t="shared" si="260"/>
        <v xml:space="preserve"> </v>
      </c>
      <c r="F651" s="130">
        <f t="shared" si="243"/>
        <v>0</v>
      </c>
      <c r="G651" s="128">
        <f t="shared" si="244"/>
        <v>639</v>
      </c>
      <c r="H651" s="127"/>
      <c r="I651" s="321"/>
      <c r="J651" s="97"/>
      <c r="K651" s="323"/>
      <c r="L651" s="322"/>
      <c r="M651" s="50"/>
      <c r="N651" s="87"/>
      <c r="O651" s="324"/>
      <c r="P651" s="98"/>
      <c r="Q651" s="98"/>
      <c r="R651" s="114"/>
      <c r="S651" s="753"/>
      <c r="T651" s="98"/>
      <c r="U651" s="98"/>
      <c r="V651" s="98"/>
      <c r="W651" s="99"/>
      <c r="X651" s="97"/>
      <c r="Y651" s="87"/>
      <c r="Z651" s="100"/>
      <c r="AA651" s="106">
        <f t="shared" si="248"/>
        <v>639</v>
      </c>
      <c r="AB651" s="549">
        <f t="shared" si="261"/>
        <v>0</v>
      </c>
      <c r="AC651" s="544">
        <f t="shared" si="249"/>
        <v>0</v>
      </c>
      <c r="AD651" s="174">
        <f t="shared" si="245"/>
        <v>0</v>
      </c>
      <c r="AE651" s="8"/>
      <c r="AF651" s="885" t="str">
        <f t="shared" si="250"/>
        <v xml:space="preserve"> </v>
      </c>
      <c r="AG651" s="40">
        <f t="shared" si="251"/>
        <v>0</v>
      </c>
      <c r="AH651" s="40">
        <f t="shared" si="252"/>
        <v>0</v>
      </c>
      <c r="AR651" s="40">
        <f t="shared" si="253"/>
        <v>0</v>
      </c>
      <c r="AS651" s="40">
        <f t="shared" si="254"/>
        <v>0</v>
      </c>
      <c r="AT651" s="40">
        <f t="shared" si="255"/>
        <v>0</v>
      </c>
      <c r="AU651" s="40">
        <f t="shared" si="256"/>
        <v>0</v>
      </c>
      <c r="AX651" s="279">
        <f t="shared" si="257"/>
        <v>0</v>
      </c>
      <c r="AY651" s="279">
        <f t="shared" si="258"/>
        <v>0</v>
      </c>
      <c r="AZ651" s="40">
        <f t="shared" si="246"/>
        <v>0</v>
      </c>
      <c r="BB651" s="40">
        <f t="shared" si="262"/>
        <v>0</v>
      </c>
      <c r="BC651" s="397">
        <f t="shared" si="263"/>
        <v>0</v>
      </c>
      <c r="BD651" s="105">
        <f t="shared" si="259"/>
        <v>0</v>
      </c>
      <c r="BE651" s="105">
        <f t="shared" si="264"/>
        <v>0</v>
      </c>
      <c r="BF651" s="742">
        <f t="shared" si="247"/>
        <v>0</v>
      </c>
      <c r="BG651" s="89"/>
      <c r="BH651" s="9"/>
      <c r="BJ651" s="40">
        <f t="shared" si="265"/>
        <v>0</v>
      </c>
      <c r="BK651" s="40">
        <f t="shared" si="266"/>
        <v>1</v>
      </c>
      <c r="BL651" s="40">
        <f t="shared" si="267"/>
        <v>0</v>
      </c>
      <c r="BM651" s="40">
        <f t="shared" si="268"/>
        <v>0</v>
      </c>
      <c r="BN651" s="40">
        <f t="shared" si="269"/>
        <v>0</v>
      </c>
    </row>
    <row r="652" spans="1:66" x14ac:dyDescent="0.25">
      <c r="A652" s="379"/>
      <c r="B652" s="936"/>
      <c r="C652" s="272"/>
      <c r="D652" s="868"/>
      <c r="E652" s="873" t="str">
        <f t="shared" si="260"/>
        <v xml:space="preserve"> </v>
      </c>
      <c r="F652" s="130">
        <f t="shared" si="243"/>
        <v>0</v>
      </c>
      <c r="G652" s="128">
        <f t="shared" si="244"/>
        <v>640</v>
      </c>
      <c r="H652" s="127"/>
      <c r="I652" s="321"/>
      <c r="J652" s="97"/>
      <c r="K652" s="323"/>
      <c r="L652" s="322"/>
      <c r="M652" s="50"/>
      <c r="N652" s="87"/>
      <c r="O652" s="324"/>
      <c r="P652" s="98"/>
      <c r="Q652" s="98"/>
      <c r="R652" s="114"/>
      <c r="S652" s="753"/>
      <c r="T652" s="98"/>
      <c r="U652" s="98"/>
      <c r="V652" s="98"/>
      <c r="W652" s="99"/>
      <c r="X652" s="97"/>
      <c r="Y652" s="87"/>
      <c r="Z652" s="100"/>
      <c r="AA652" s="106">
        <f t="shared" si="248"/>
        <v>640</v>
      </c>
      <c r="AB652" s="549">
        <f t="shared" si="261"/>
        <v>0</v>
      </c>
      <c r="AC652" s="544">
        <f t="shared" si="249"/>
        <v>0</v>
      </c>
      <c r="AD652" s="174">
        <f t="shared" si="245"/>
        <v>0</v>
      </c>
      <c r="AE652" s="8"/>
      <c r="AF652" s="885" t="str">
        <f t="shared" si="250"/>
        <v xml:space="preserve"> </v>
      </c>
      <c r="AG652" s="40">
        <f t="shared" si="251"/>
        <v>0</v>
      </c>
      <c r="AH652" s="40">
        <f t="shared" si="252"/>
        <v>0</v>
      </c>
      <c r="AR652" s="40">
        <f t="shared" si="253"/>
        <v>0</v>
      </c>
      <c r="AS652" s="40">
        <f t="shared" si="254"/>
        <v>0</v>
      </c>
      <c r="AT652" s="40">
        <f t="shared" si="255"/>
        <v>0</v>
      </c>
      <c r="AU652" s="40">
        <f t="shared" si="256"/>
        <v>0</v>
      </c>
      <c r="AX652" s="279">
        <f t="shared" si="257"/>
        <v>0</v>
      </c>
      <c r="AY652" s="279">
        <f t="shared" si="258"/>
        <v>0</v>
      </c>
      <c r="AZ652" s="40">
        <f t="shared" si="246"/>
        <v>0</v>
      </c>
      <c r="BB652" s="40">
        <f t="shared" si="262"/>
        <v>0</v>
      </c>
      <c r="BC652" s="397">
        <f t="shared" si="263"/>
        <v>0</v>
      </c>
      <c r="BD652" s="105">
        <f t="shared" si="259"/>
        <v>0</v>
      </c>
      <c r="BE652" s="105">
        <f t="shared" si="264"/>
        <v>0</v>
      </c>
      <c r="BF652" s="742">
        <f t="shared" si="247"/>
        <v>0</v>
      </c>
      <c r="BG652" s="89"/>
      <c r="BH652" s="9"/>
      <c r="BJ652" s="40">
        <f t="shared" si="265"/>
        <v>0</v>
      </c>
      <c r="BK652" s="40">
        <f t="shared" si="266"/>
        <v>1</v>
      </c>
      <c r="BL652" s="40">
        <f t="shared" si="267"/>
        <v>0</v>
      </c>
      <c r="BM652" s="40">
        <f t="shared" si="268"/>
        <v>0</v>
      </c>
      <c r="BN652" s="40">
        <f t="shared" si="269"/>
        <v>0</v>
      </c>
    </row>
    <row r="653" spans="1:66" x14ac:dyDescent="0.25">
      <c r="A653" s="379"/>
      <c r="B653" s="936"/>
      <c r="C653" s="272"/>
      <c r="D653" s="868"/>
      <c r="E653" s="873" t="str">
        <f t="shared" si="260"/>
        <v xml:space="preserve"> </v>
      </c>
      <c r="F653" s="130">
        <f t="shared" ref="F653:F716" si="270">IF(ISBLANK(H653),0,VLOOKUP(TRIM(H653),AllVarieties,4,FALSE))</f>
        <v>0</v>
      </c>
      <c r="G653" s="128">
        <f t="shared" ref="G653:G716" si="271">ROW()-DPline</f>
        <v>641</v>
      </c>
      <c r="H653" s="127"/>
      <c r="I653" s="321"/>
      <c r="J653" s="97"/>
      <c r="K653" s="323"/>
      <c r="L653" s="322"/>
      <c r="M653" s="50"/>
      <c r="N653" s="87"/>
      <c r="O653" s="324"/>
      <c r="P653" s="98"/>
      <c r="Q653" s="98"/>
      <c r="R653" s="114"/>
      <c r="S653" s="753"/>
      <c r="T653" s="98"/>
      <c r="U653" s="98"/>
      <c r="V653" s="98"/>
      <c r="W653" s="99"/>
      <c r="X653" s="97"/>
      <c r="Y653" s="87"/>
      <c r="Z653" s="100"/>
      <c r="AA653" s="106">
        <f t="shared" si="248"/>
        <v>641</v>
      </c>
      <c r="AB653" s="549">
        <f t="shared" si="261"/>
        <v>0</v>
      </c>
      <c r="AC653" s="544">
        <f t="shared" si="249"/>
        <v>0</v>
      </c>
      <c r="AD653" s="174">
        <f t="shared" ref="AD653:AD716" si="272">+AC653*PDArate</f>
        <v>0</v>
      </c>
      <c r="AE653" s="8"/>
      <c r="AF653" s="885" t="str">
        <f t="shared" si="250"/>
        <v xml:space="preserve"> </v>
      </c>
      <c r="AG653" s="40">
        <f t="shared" si="251"/>
        <v>0</v>
      </c>
      <c r="AH653" s="40">
        <f t="shared" si="252"/>
        <v>0</v>
      </c>
      <c r="AR653" s="40">
        <f t="shared" si="253"/>
        <v>0</v>
      </c>
      <c r="AS653" s="40">
        <f t="shared" si="254"/>
        <v>0</v>
      </c>
      <c r="AT653" s="40">
        <f t="shared" si="255"/>
        <v>0</v>
      </c>
      <c r="AU653" s="40">
        <f t="shared" si="256"/>
        <v>0</v>
      </c>
      <c r="AX653" s="279">
        <f t="shared" si="257"/>
        <v>0</v>
      </c>
      <c r="AY653" s="279">
        <f t="shared" si="258"/>
        <v>0</v>
      </c>
      <c r="AZ653" s="40">
        <f t="shared" ref="AZ653:AZ716" si="273">IF(J653+K653 &gt; 0, 1, 0)</f>
        <v>0</v>
      </c>
      <c r="BB653" s="40">
        <f t="shared" si="262"/>
        <v>0</v>
      </c>
      <c r="BC653" s="397">
        <f t="shared" si="263"/>
        <v>0</v>
      </c>
      <c r="BD653" s="105">
        <f t="shared" si="259"/>
        <v>0</v>
      </c>
      <c r="BE653" s="105">
        <f t="shared" si="264"/>
        <v>0</v>
      </c>
      <c r="BF653" s="742">
        <f t="shared" ref="BF653:BF716" si="274">+BE653*PDArate</f>
        <v>0</v>
      </c>
      <c r="BG653" s="89"/>
      <c r="BH653" s="9"/>
      <c r="BJ653" s="40">
        <f t="shared" si="265"/>
        <v>0</v>
      </c>
      <c r="BK653" s="40">
        <f t="shared" si="266"/>
        <v>1</v>
      </c>
      <c r="BL653" s="40">
        <f t="shared" si="267"/>
        <v>0</v>
      </c>
      <c r="BM653" s="40">
        <f t="shared" si="268"/>
        <v>0</v>
      </c>
      <c r="BN653" s="40">
        <f t="shared" si="269"/>
        <v>0</v>
      </c>
    </row>
    <row r="654" spans="1:66" x14ac:dyDescent="0.25">
      <c r="A654" s="379"/>
      <c r="B654" s="936"/>
      <c r="C654" s="272"/>
      <c r="D654" s="868"/>
      <c r="E654" s="873" t="str">
        <f t="shared" si="260"/>
        <v xml:space="preserve"> </v>
      </c>
      <c r="F654" s="130">
        <f t="shared" si="270"/>
        <v>0</v>
      </c>
      <c r="G654" s="128">
        <f t="shared" si="271"/>
        <v>642</v>
      </c>
      <c r="H654" s="127"/>
      <c r="I654" s="321"/>
      <c r="J654" s="97"/>
      <c r="K654" s="323"/>
      <c r="L654" s="322"/>
      <c r="M654" s="50"/>
      <c r="N654" s="87"/>
      <c r="O654" s="324"/>
      <c r="P654" s="98"/>
      <c r="Q654" s="98"/>
      <c r="R654" s="114"/>
      <c r="S654" s="753"/>
      <c r="T654" s="98"/>
      <c r="U654" s="98"/>
      <c r="V654" s="98"/>
      <c r="W654" s="99"/>
      <c r="X654" s="97"/>
      <c r="Y654" s="87"/>
      <c r="Z654" s="100"/>
      <c r="AA654" s="106">
        <f t="shared" ref="AA654:AA717" si="275">+G654</f>
        <v>642</v>
      </c>
      <c r="AB654" s="549">
        <f t="shared" si="261"/>
        <v>0</v>
      </c>
      <c r="AC654" s="544">
        <f t="shared" ref="AC654:AC717" si="276">+AX654+AY654</f>
        <v>0</v>
      </c>
      <c r="AD654" s="174">
        <f t="shared" si="272"/>
        <v>0</v>
      </c>
      <c r="AE654" s="8"/>
      <c r="AF654" s="885" t="str">
        <f t="shared" ref="AF654:AF717" si="277">IF(AG654+AH654=1,"Enter both columns 5 and 16.", " ")</f>
        <v xml:space="preserve"> </v>
      </c>
      <c r="AG654" s="40">
        <f t="shared" ref="AG654:AG717" si="278">IF(L654+M654+N654+O654+W654 &gt; 0, 1, 0)</f>
        <v>0</v>
      </c>
      <c r="AH654" s="40">
        <f t="shared" ref="AH654:AH717" si="279">IF(AX654 &gt; 0, 1, 0)</f>
        <v>0</v>
      </c>
      <c r="AR654" s="40">
        <f t="shared" ref="AR654:AR717" si="280">IF(ISNA(+F654), 1, 0)</f>
        <v>0</v>
      </c>
      <c r="AS654" s="40">
        <f t="shared" ref="AS654:AS717" si="281">IF(ISERR(+F654), 1, 0)</f>
        <v>0</v>
      </c>
      <c r="AT654" s="40">
        <f t="shared" ref="AT654:AT717" si="282">IF(ISERR(+AC654), 1, 0)</f>
        <v>0</v>
      </c>
      <c r="AU654" s="40">
        <f t="shared" ref="AU654:AU717" si="283">IF(ISERR(+AD654), 1, 0)</f>
        <v>0</v>
      </c>
      <c r="AX654" s="279">
        <f t="shared" ref="AX654:AX717" si="284">ROUND(L654,1)*W654</f>
        <v>0</v>
      </c>
      <c r="AY654" s="279">
        <f t="shared" ref="AY654:AY717" si="285">ROUND(X654,1)*Z654</f>
        <v>0</v>
      </c>
      <c r="AZ654" s="40">
        <f t="shared" si="273"/>
        <v>0</v>
      </c>
      <c r="BB654" s="40">
        <f t="shared" si="262"/>
        <v>0</v>
      </c>
      <c r="BC654" s="397">
        <f t="shared" si="263"/>
        <v>0</v>
      </c>
      <c r="BD654" s="105">
        <f t="shared" si="259"/>
        <v>0</v>
      </c>
      <c r="BE654" s="105">
        <f t="shared" si="264"/>
        <v>0</v>
      </c>
      <c r="BF654" s="742">
        <f t="shared" si="274"/>
        <v>0</v>
      </c>
      <c r="BG654" s="89"/>
      <c r="BH654" s="9"/>
      <c r="BJ654" s="40">
        <f t="shared" si="265"/>
        <v>0</v>
      </c>
      <c r="BK654" s="40">
        <f t="shared" si="266"/>
        <v>1</v>
      </c>
      <c r="BL654" s="40">
        <f t="shared" si="267"/>
        <v>0</v>
      </c>
      <c r="BM654" s="40">
        <f t="shared" si="268"/>
        <v>0</v>
      </c>
      <c r="BN654" s="40">
        <f t="shared" si="269"/>
        <v>0</v>
      </c>
    </row>
    <row r="655" spans="1:66" x14ac:dyDescent="0.25">
      <c r="A655" s="379"/>
      <c r="B655" s="936"/>
      <c r="C655" s="272"/>
      <c r="D655" s="868"/>
      <c r="E655" s="873" t="str">
        <f t="shared" si="260"/>
        <v xml:space="preserve"> </v>
      </c>
      <c r="F655" s="130">
        <f t="shared" si="270"/>
        <v>0</v>
      </c>
      <c r="G655" s="128">
        <f t="shared" si="271"/>
        <v>643</v>
      </c>
      <c r="H655" s="127"/>
      <c r="I655" s="321"/>
      <c r="J655" s="97"/>
      <c r="K655" s="323"/>
      <c r="L655" s="322"/>
      <c r="M655" s="50"/>
      <c r="N655" s="87"/>
      <c r="O655" s="324"/>
      <c r="P655" s="98"/>
      <c r="Q655" s="98"/>
      <c r="R655" s="114"/>
      <c r="S655" s="753"/>
      <c r="T655" s="98"/>
      <c r="U655" s="98"/>
      <c r="V655" s="98"/>
      <c r="W655" s="99"/>
      <c r="X655" s="97"/>
      <c r="Y655" s="87"/>
      <c r="Z655" s="100"/>
      <c r="AA655" s="106">
        <f t="shared" si="275"/>
        <v>643</v>
      </c>
      <c r="AB655" s="549">
        <f t="shared" si="261"/>
        <v>0</v>
      </c>
      <c r="AC655" s="544">
        <f t="shared" si="276"/>
        <v>0</v>
      </c>
      <c r="AD655" s="174">
        <f t="shared" si="272"/>
        <v>0</v>
      </c>
      <c r="AE655" s="8"/>
      <c r="AF655" s="885" t="str">
        <f t="shared" si="277"/>
        <v xml:space="preserve"> </v>
      </c>
      <c r="AG655" s="40">
        <f t="shared" si="278"/>
        <v>0</v>
      </c>
      <c r="AH655" s="40">
        <f t="shared" si="279"/>
        <v>0</v>
      </c>
      <c r="AR655" s="40">
        <f t="shared" si="280"/>
        <v>0</v>
      </c>
      <c r="AS655" s="40">
        <f t="shared" si="281"/>
        <v>0</v>
      </c>
      <c r="AT655" s="40">
        <f t="shared" si="282"/>
        <v>0</v>
      </c>
      <c r="AU655" s="40">
        <f t="shared" si="283"/>
        <v>0</v>
      </c>
      <c r="AX655" s="279">
        <f t="shared" si="284"/>
        <v>0</v>
      </c>
      <c r="AY655" s="279">
        <f t="shared" si="285"/>
        <v>0</v>
      </c>
      <c r="AZ655" s="40">
        <f t="shared" si="273"/>
        <v>0</v>
      </c>
      <c r="BB655" s="40">
        <f t="shared" si="262"/>
        <v>0</v>
      </c>
      <c r="BC655" s="397">
        <f t="shared" si="263"/>
        <v>0</v>
      </c>
      <c r="BD655" s="105">
        <f t="shared" si="259"/>
        <v>0</v>
      </c>
      <c r="BE655" s="105">
        <f t="shared" si="264"/>
        <v>0</v>
      </c>
      <c r="BF655" s="742">
        <f t="shared" si="274"/>
        <v>0</v>
      </c>
      <c r="BG655" s="89"/>
      <c r="BH655" s="9"/>
      <c r="BJ655" s="40">
        <f t="shared" si="265"/>
        <v>0</v>
      </c>
      <c r="BK655" s="40">
        <f t="shared" si="266"/>
        <v>1</v>
      </c>
      <c r="BL655" s="40">
        <f t="shared" si="267"/>
        <v>0</v>
      </c>
      <c r="BM655" s="40">
        <f t="shared" si="268"/>
        <v>0</v>
      </c>
      <c r="BN655" s="40">
        <f t="shared" si="269"/>
        <v>0</v>
      </c>
    </row>
    <row r="656" spans="1:66" x14ac:dyDescent="0.25">
      <c r="A656" s="379"/>
      <c r="B656" s="936"/>
      <c r="C656" s="272"/>
      <c r="D656" s="868"/>
      <c r="E656" s="873" t="str">
        <f t="shared" si="260"/>
        <v xml:space="preserve"> </v>
      </c>
      <c r="F656" s="130">
        <f t="shared" si="270"/>
        <v>0</v>
      </c>
      <c r="G656" s="128">
        <f t="shared" si="271"/>
        <v>644</v>
      </c>
      <c r="H656" s="127"/>
      <c r="I656" s="321"/>
      <c r="J656" s="97"/>
      <c r="K656" s="323"/>
      <c r="L656" s="322"/>
      <c r="M656" s="50"/>
      <c r="N656" s="87"/>
      <c r="O656" s="324"/>
      <c r="P656" s="98"/>
      <c r="Q656" s="98"/>
      <c r="R656" s="114"/>
      <c r="S656" s="753"/>
      <c r="T656" s="98"/>
      <c r="U656" s="98"/>
      <c r="V656" s="98"/>
      <c r="W656" s="99"/>
      <c r="X656" s="97"/>
      <c r="Y656" s="87"/>
      <c r="Z656" s="100"/>
      <c r="AA656" s="106">
        <f t="shared" si="275"/>
        <v>644</v>
      </c>
      <c r="AB656" s="549">
        <f t="shared" si="261"/>
        <v>0</v>
      </c>
      <c r="AC656" s="544">
        <f t="shared" si="276"/>
        <v>0</v>
      </c>
      <c r="AD656" s="174">
        <f t="shared" si="272"/>
        <v>0</v>
      </c>
      <c r="AE656" s="8"/>
      <c r="AF656" s="885" t="str">
        <f t="shared" si="277"/>
        <v xml:space="preserve"> </v>
      </c>
      <c r="AG656" s="40">
        <f t="shared" si="278"/>
        <v>0</v>
      </c>
      <c r="AH656" s="40">
        <f t="shared" si="279"/>
        <v>0</v>
      </c>
      <c r="AR656" s="40">
        <f t="shared" si="280"/>
        <v>0</v>
      </c>
      <c r="AS656" s="40">
        <f t="shared" si="281"/>
        <v>0</v>
      </c>
      <c r="AT656" s="40">
        <f t="shared" si="282"/>
        <v>0</v>
      </c>
      <c r="AU656" s="40">
        <f t="shared" si="283"/>
        <v>0</v>
      </c>
      <c r="AX656" s="279">
        <f t="shared" si="284"/>
        <v>0</v>
      </c>
      <c r="AY656" s="279">
        <f t="shared" si="285"/>
        <v>0</v>
      </c>
      <c r="AZ656" s="40">
        <f t="shared" si="273"/>
        <v>0</v>
      </c>
      <c r="BB656" s="40">
        <f t="shared" si="262"/>
        <v>0</v>
      </c>
      <c r="BC656" s="397">
        <f t="shared" si="263"/>
        <v>0</v>
      </c>
      <c r="BD656" s="105">
        <f t="shared" ref="BD656:BD719" si="286">IF(VALUE(I656)&lt;1,0,IF(VALUE(I656)&gt;17,0,VLOOKUP(VALUE(F656),T10Value,VALUE(I656)+1,FALSE)))</f>
        <v>0</v>
      </c>
      <c r="BE656" s="105">
        <f t="shared" si="264"/>
        <v>0</v>
      </c>
      <c r="BF656" s="742">
        <f t="shared" si="274"/>
        <v>0</v>
      </c>
      <c r="BG656" s="89"/>
      <c r="BH656" s="9"/>
      <c r="BJ656" s="40">
        <f t="shared" si="265"/>
        <v>0</v>
      </c>
      <c r="BK656" s="40">
        <f t="shared" si="266"/>
        <v>1</v>
      </c>
      <c r="BL656" s="40">
        <f t="shared" si="267"/>
        <v>0</v>
      </c>
      <c r="BM656" s="40">
        <f t="shared" si="268"/>
        <v>0</v>
      </c>
      <c r="BN656" s="40">
        <f t="shared" si="269"/>
        <v>0</v>
      </c>
    </row>
    <row r="657" spans="1:66" x14ac:dyDescent="0.25">
      <c r="A657" s="379"/>
      <c r="B657" s="936"/>
      <c r="C657" s="272"/>
      <c r="D657" s="868"/>
      <c r="E657" s="873" t="str">
        <f t="shared" ref="E657:E720" si="287">IF(+BN657+BM657&gt;0,"&lt; Error"," ")</f>
        <v xml:space="preserve"> </v>
      </c>
      <c r="F657" s="130">
        <f t="shared" si="270"/>
        <v>0</v>
      </c>
      <c r="G657" s="128">
        <f t="shared" si="271"/>
        <v>645</v>
      </c>
      <c r="H657" s="127"/>
      <c r="I657" s="321"/>
      <c r="J657" s="97"/>
      <c r="K657" s="323"/>
      <c r="L657" s="322"/>
      <c r="M657" s="50"/>
      <c r="N657" s="87"/>
      <c r="O657" s="324"/>
      <c r="P657" s="98"/>
      <c r="Q657" s="98"/>
      <c r="R657" s="114"/>
      <c r="S657" s="753"/>
      <c r="T657" s="98"/>
      <c r="U657" s="98"/>
      <c r="V657" s="98"/>
      <c r="W657" s="99"/>
      <c r="X657" s="97"/>
      <c r="Y657" s="87"/>
      <c r="Z657" s="100"/>
      <c r="AA657" s="106">
        <f t="shared" si="275"/>
        <v>645</v>
      </c>
      <c r="AB657" s="549">
        <f t="shared" ref="AB657:AB720" si="288">C657*BJ657</f>
        <v>0</v>
      </c>
      <c r="AC657" s="544">
        <f t="shared" si="276"/>
        <v>0</v>
      </c>
      <c r="AD657" s="174">
        <f t="shared" si="272"/>
        <v>0</v>
      </c>
      <c r="AE657" s="8"/>
      <c r="AF657" s="885" t="str">
        <f t="shared" si="277"/>
        <v xml:space="preserve"> </v>
      </c>
      <c r="AG657" s="40">
        <f t="shared" si="278"/>
        <v>0</v>
      </c>
      <c r="AH657" s="40">
        <f t="shared" si="279"/>
        <v>0</v>
      </c>
      <c r="AR657" s="40">
        <f t="shared" si="280"/>
        <v>0</v>
      </c>
      <c r="AS657" s="40">
        <f t="shared" si="281"/>
        <v>0</v>
      </c>
      <c r="AT657" s="40">
        <f t="shared" si="282"/>
        <v>0</v>
      </c>
      <c r="AU657" s="40">
        <f t="shared" si="283"/>
        <v>0</v>
      </c>
      <c r="AX657" s="279">
        <f t="shared" si="284"/>
        <v>0</v>
      </c>
      <c r="AY657" s="279">
        <f t="shared" si="285"/>
        <v>0</v>
      </c>
      <c r="AZ657" s="40">
        <f t="shared" si="273"/>
        <v>0</v>
      </c>
      <c r="BB657" s="40">
        <f t="shared" ref="BB657:BB720" si="289">IF(+BC657&gt;0,IF(+BE657&lt;=0,1,0),0)</f>
        <v>0</v>
      </c>
      <c r="BC657" s="397">
        <f t="shared" ref="BC657:BC720" si="290">IF(+D657=1,IF(J657&gt;0, +J657, 0),0)</f>
        <v>0</v>
      </c>
      <c r="BD657" s="105">
        <f t="shared" si="286"/>
        <v>0</v>
      </c>
      <c r="BE657" s="105">
        <f t="shared" ref="BE657:BE720" si="291">ROUND(+BC657,1)*BD657</f>
        <v>0</v>
      </c>
      <c r="BF657" s="742">
        <f t="shared" si="274"/>
        <v>0</v>
      </c>
      <c r="BG657" s="89"/>
      <c r="BH657" s="9"/>
      <c r="BJ657" s="40">
        <f t="shared" ref="BJ657:BJ720" si="292">IF(J657+L657+M657=J657,0,IF(J657-L657-0.09&gt;0,IF(J657-L657&lt;=0.1*J657,J657-L657,0),0))</f>
        <v>0</v>
      </c>
      <c r="BK657" s="40">
        <f t="shared" ref="BK657:BK720" si="293">IF(L657+M657+J657+X657&lt;=0,1,IF(L657+M657+X657&gt;0,1,0))</f>
        <v>1</v>
      </c>
      <c r="BL657" s="40">
        <f t="shared" ref="BL657:BL720" si="294">IF(+BJ657&gt;0,1,0)</f>
        <v>0</v>
      </c>
      <c r="BM657" s="40">
        <f t="shared" ref="BM657:BM720" si="295">IF(ISNUMBER(C657),IF(2*BL657-C657&lt;0,1,IF(2*BL657-C657&gt;2,1,0)),IF(ISBLANK(C657),0,1))</f>
        <v>0</v>
      </c>
      <c r="BN657" s="40">
        <f t="shared" ref="BN657:BN720" si="296">IF(ISNUMBER(D657),IF(2*AG657-D657=1,1,IF(+D657=0,0, IF(+D657=1,0,1))),IF(ISBLANK(D657),0,1))</f>
        <v>0</v>
      </c>
    </row>
    <row r="658" spans="1:66" x14ac:dyDescent="0.25">
      <c r="A658" s="379"/>
      <c r="B658" s="936"/>
      <c r="C658" s="272"/>
      <c r="D658" s="868"/>
      <c r="E658" s="873" t="str">
        <f t="shared" si="287"/>
        <v xml:space="preserve"> </v>
      </c>
      <c r="F658" s="130">
        <f t="shared" si="270"/>
        <v>0</v>
      </c>
      <c r="G658" s="128">
        <f t="shared" si="271"/>
        <v>646</v>
      </c>
      <c r="H658" s="127"/>
      <c r="I658" s="321"/>
      <c r="J658" s="97"/>
      <c r="K658" s="323"/>
      <c r="L658" s="322"/>
      <c r="M658" s="50"/>
      <c r="N658" s="87"/>
      <c r="O658" s="324"/>
      <c r="P658" s="98"/>
      <c r="Q658" s="98"/>
      <c r="R658" s="114"/>
      <c r="S658" s="753"/>
      <c r="T658" s="98"/>
      <c r="U658" s="98"/>
      <c r="V658" s="98"/>
      <c r="W658" s="99"/>
      <c r="X658" s="97"/>
      <c r="Y658" s="87"/>
      <c r="Z658" s="100"/>
      <c r="AA658" s="106">
        <f t="shared" si="275"/>
        <v>646</v>
      </c>
      <c r="AB658" s="549">
        <f t="shared" si="288"/>
        <v>0</v>
      </c>
      <c r="AC658" s="544">
        <f t="shared" si="276"/>
        <v>0</v>
      </c>
      <c r="AD658" s="174">
        <f t="shared" si="272"/>
        <v>0</v>
      </c>
      <c r="AE658" s="8"/>
      <c r="AF658" s="885" t="str">
        <f t="shared" si="277"/>
        <v xml:space="preserve"> </v>
      </c>
      <c r="AG658" s="40">
        <f t="shared" si="278"/>
        <v>0</v>
      </c>
      <c r="AH658" s="40">
        <f t="shared" si="279"/>
        <v>0</v>
      </c>
      <c r="AR658" s="40">
        <f t="shared" si="280"/>
        <v>0</v>
      </c>
      <c r="AS658" s="40">
        <f t="shared" si="281"/>
        <v>0</v>
      </c>
      <c r="AT658" s="40">
        <f t="shared" si="282"/>
        <v>0</v>
      </c>
      <c r="AU658" s="40">
        <f t="shared" si="283"/>
        <v>0</v>
      </c>
      <c r="AX658" s="279">
        <f t="shared" si="284"/>
        <v>0</v>
      </c>
      <c r="AY658" s="279">
        <f t="shared" si="285"/>
        <v>0</v>
      </c>
      <c r="AZ658" s="40">
        <f t="shared" si="273"/>
        <v>0</v>
      </c>
      <c r="BB658" s="40">
        <f t="shared" si="289"/>
        <v>0</v>
      </c>
      <c r="BC658" s="397">
        <f t="shared" si="290"/>
        <v>0</v>
      </c>
      <c r="BD658" s="105">
        <f t="shared" si="286"/>
        <v>0</v>
      </c>
      <c r="BE658" s="105">
        <f t="shared" si="291"/>
        <v>0</v>
      </c>
      <c r="BF658" s="742">
        <f t="shared" si="274"/>
        <v>0</v>
      </c>
      <c r="BG658" s="89"/>
      <c r="BH658" s="9"/>
      <c r="BJ658" s="40">
        <f t="shared" si="292"/>
        <v>0</v>
      </c>
      <c r="BK658" s="40">
        <f t="shared" si="293"/>
        <v>1</v>
      </c>
      <c r="BL658" s="40">
        <f t="shared" si="294"/>
        <v>0</v>
      </c>
      <c r="BM658" s="40">
        <f t="shared" si="295"/>
        <v>0</v>
      </c>
      <c r="BN658" s="40">
        <f t="shared" si="296"/>
        <v>0</v>
      </c>
    </row>
    <row r="659" spans="1:66" x14ac:dyDescent="0.25">
      <c r="A659" s="379"/>
      <c r="B659" s="936"/>
      <c r="C659" s="272"/>
      <c r="D659" s="868"/>
      <c r="E659" s="873" t="str">
        <f t="shared" si="287"/>
        <v xml:space="preserve"> </v>
      </c>
      <c r="F659" s="130">
        <f t="shared" si="270"/>
        <v>0</v>
      </c>
      <c r="G659" s="128">
        <f t="shared" si="271"/>
        <v>647</v>
      </c>
      <c r="H659" s="127"/>
      <c r="I659" s="321"/>
      <c r="J659" s="97"/>
      <c r="K659" s="323"/>
      <c r="L659" s="322"/>
      <c r="M659" s="50"/>
      <c r="N659" s="87"/>
      <c r="O659" s="324"/>
      <c r="P659" s="98"/>
      <c r="Q659" s="98"/>
      <c r="R659" s="114"/>
      <c r="S659" s="753"/>
      <c r="T659" s="98"/>
      <c r="U659" s="98"/>
      <c r="V659" s="98"/>
      <c r="W659" s="99"/>
      <c r="X659" s="97"/>
      <c r="Y659" s="87"/>
      <c r="Z659" s="100"/>
      <c r="AA659" s="106">
        <f t="shared" si="275"/>
        <v>647</v>
      </c>
      <c r="AB659" s="549">
        <f t="shared" si="288"/>
        <v>0</v>
      </c>
      <c r="AC659" s="544">
        <f t="shared" si="276"/>
        <v>0</v>
      </c>
      <c r="AD659" s="174">
        <f t="shared" si="272"/>
        <v>0</v>
      </c>
      <c r="AE659" s="8"/>
      <c r="AF659" s="885" t="str">
        <f t="shared" si="277"/>
        <v xml:space="preserve"> </v>
      </c>
      <c r="AG659" s="40">
        <f t="shared" si="278"/>
        <v>0</v>
      </c>
      <c r="AH659" s="40">
        <f t="shared" si="279"/>
        <v>0</v>
      </c>
      <c r="AR659" s="40">
        <f t="shared" si="280"/>
        <v>0</v>
      </c>
      <c r="AS659" s="40">
        <f t="shared" si="281"/>
        <v>0</v>
      </c>
      <c r="AT659" s="40">
        <f t="shared" si="282"/>
        <v>0</v>
      </c>
      <c r="AU659" s="40">
        <f t="shared" si="283"/>
        <v>0</v>
      </c>
      <c r="AX659" s="279">
        <f t="shared" si="284"/>
        <v>0</v>
      </c>
      <c r="AY659" s="279">
        <f t="shared" si="285"/>
        <v>0</v>
      </c>
      <c r="AZ659" s="40">
        <f t="shared" si="273"/>
        <v>0</v>
      </c>
      <c r="BB659" s="40">
        <f t="shared" si="289"/>
        <v>0</v>
      </c>
      <c r="BC659" s="397">
        <f t="shared" si="290"/>
        <v>0</v>
      </c>
      <c r="BD659" s="105">
        <f t="shared" si="286"/>
        <v>0</v>
      </c>
      <c r="BE659" s="105">
        <f t="shared" si="291"/>
        <v>0</v>
      </c>
      <c r="BF659" s="742">
        <f t="shared" si="274"/>
        <v>0</v>
      </c>
      <c r="BG659" s="89"/>
      <c r="BH659" s="9"/>
      <c r="BJ659" s="40">
        <f t="shared" si="292"/>
        <v>0</v>
      </c>
      <c r="BK659" s="40">
        <f t="shared" si="293"/>
        <v>1</v>
      </c>
      <c r="BL659" s="40">
        <f t="shared" si="294"/>
        <v>0</v>
      </c>
      <c r="BM659" s="40">
        <f t="shared" si="295"/>
        <v>0</v>
      </c>
      <c r="BN659" s="40">
        <f t="shared" si="296"/>
        <v>0</v>
      </c>
    </row>
    <row r="660" spans="1:66" x14ac:dyDescent="0.25">
      <c r="A660" s="379"/>
      <c r="B660" s="936"/>
      <c r="C660" s="272"/>
      <c r="D660" s="868"/>
      <c r="E660" s="873" t="str">
        <f t="shared" si="287"/>
        <v xml:space="preserve"> </v>
      </c>
      <c r="F660" s="130">
        <f t="shared" si="270"/>
        <v>0</v>
      </c>
      <c r="G660" s="128">
        <f t="shared" si="271"/>
        <v>648</v>
      </c>
      <c r="H660" s="127"/>
      <c r="I660" s="321"/>
      <c r="J660" s="97"/>
      <c r="K660" s="323"/>
      <c r="L660" s="322"/>
      <c r="M660" s="50"/>
      <c r="N660" s="87"/>
      <c r="O660" s="324"/>
      <c r="P660" s="98"/>
      <c r="Q660" s="98"/>
      <c r="R660" s="114"/>
      <c r="S660" s="753"/>
      <c r="T660" s="98"/>
      <c r="U660" s="98"/>
      <c r="V660" s="98"/>
      <c r="W660" s="99"/>
      <c r="X660" s="97"/>
      <c r="Y660" s="87"/>
      <c r="Z660" s="100"/>
      <c r="AA660" s="106">
        <f t="shared" si="275"/>
        <v>648</v>
      </c>
      <c r="AB660" s="549">
        <f t="shared" si="288"/>
        <v>0</v>
      </c>
      <c r="AC660" s="544">
        <f t="shared" si="276"/>
        <v>0</v>
      </c>
      <c r="AD660" s="174">
        <f t="shared" si="272"/>
        <v>0</v>
      </c>
      <c r="AE660" s="8"/>
      <c r="AF660" s="885" t="str">
        <f t="shared" si="277"/>
        <v xml:space="preserve"> </v>
      </c>
      <c r="AG660" s="40">
        <f t="shared" si="278"/>
        <v>0</v>
      </c>
      <c r="AH660" s="40">
        <f t="shared" si="279"/>
        <v>0</v>
      </c>
      <c r="AR660" s="40">
        <f t="shared" si="280"/>
        <v>0</v>
      </c>
      <c r="AS660" s="40">
        <f t="shared" si="281"/>
        <v>0</v>
      </c>
      <c r="AT660" s="40">
        <f t="shared" si="282"/>
        <v>0</v>
      </c>
      <c r="AU660" s="40">
        <f t="shared" si="283"/>
        <v>0</v>
      </c>
      <c r="AX660" s="279">
        <f t="shared" si="284"/>
        <v>0</v>
      </c>
      <c r="AY660" s="279">
        <f t="shared" si="285"/>
        <v>0</v>
      </c>
      <c r="AZ660" s="40">
        <f t="shared" si="273"/>
        <v>0</v>
      </c>
      <c r="BB660" s="40">
        <f t="shared" si="289"/>
        <v>0</v>
      </c>
      <c r="BC660" s="397">
        <f t="shared" si="290"/>
        <v>0</v>
      </c>
      <c r="BD660" s="105">
        <f t="shared" si="286"/>
        <v>0</v>
      </c>
      <c r="BE660" s="105">
        <f t="shared" si="291"/>
        <v>0</v>
      </c>
      <c r="BF660" s="742">
        <f t="shared" si="274"/>
        <v>0</v>
      </c>
      <c r="BG660" s="89"/>
      <c r="BH660" s="9"/>
      <c r="BJ660" s="40">
        <f t="shared" si="292"/>
        <v>0</v>
      </c>
      <c r="BK660" s="40">
        <f t="shared" si="293"/>
        <v>1</v>
      </c>
      <c r="BL660" s="40">
        <f t="shared" si="294"/>
        <v>0</v>
      </c>
      <c r="BM660" s="40">
        <f t="shared" si="295"/>
        <v>0</v>
      </c>
      <c r="BN660" s="40">
        <f t="shared" si="296"/>
        <v>0</v>
      </c>
    </row>
    <row r="661" spans="1:66" x14ac:dyDescent="0.25">
      <c r="A661" s="379"/>
      <c r="B661" s="936"/>
      <c r="C661" s="272"/>
      <c r="D661" s="868"/>
      <c r="E661" s="873" t="str">
        <f t="shared" si="287"/>
        <v xml:space="preserve"> </v>
      </c>
      <c r="F661" s="130">
        <f t="shared" si="270"/>
        <v>0</v>
      </c>
      <c r="G661" s="128">
        <f t="shared" si="271"/>
        <v>649</v>
      </c>
      <c r="H661" s="127"/>
      <c r="I661" s="321"/>
      <c r="J661" s="97"/>
      <c r="K661" s="323"/>
      <c r="L661" s="322"/>
      <c r="M661" s="50"/>
      <c r="N661" s="87"/>
      <c r="O661" s="324"/>
      <c r="P661" s="98"/>
      <c r="Q661" s="98"/>
      <c r="R661" s="114"/>
      <c r="S661" s="753"/>
      <c r="T661" s="98"/>
      <c r="U661" s="98"/>
      <c r="V661" s="98"/>
      <c r="W661" s="99"/>
      <c r="X661" s="97"/>
      <c r="Y661" s="87"/>
      <c r="Z661" s="100"/>
      <c r="AA661" s="106">
        <f t="shared" si="275"/>
        <v>649</v>
      </c>
      <c r="AB661" s="549">
        <f t="shared" si="288"/>
        <v>0</v>
      </c>
      <c r="AC661" s="544">
        <f t="shared" si="276"/>
        <v>0</v>
      </c>
      <c r="AD661" s="174">
        <f t="shared" si="272"/>
        <v>0</v>
      </c>
      <c r="AE661" s="8"/>
      <c r="AF661" s="885" t="str">
        <f t="shared" si="277"/>
        <v xml:space="preserve"> </v>
      </c>
      <c r="AG661" s="40">
        <f t="shared" si="278"/>
        <v>0</v>
      </c>
      <c r="AH661" s="40">
        <f t="shared" si="279"/>
        <v>0</v>
      </c>
      <c r="AR661" s="40">
        <f t="shared" si="280"/>
        <v>0</v>
      </c>
      <c r="AS661" s="40">
        <f t="shared" si="281"/>
        <v>0</v>
      </c>
      <c r="AT661" s="40">
        <f t="shared" si="282"/>
        <v>0</v>
      </c>
      <c r="AU661" s="40">
        <f t="shared" si="283"/>
        <v>0</v>
      </c>
      <c r="AX661" s="279">
        <f t="shared" si="284"/>
        <v>0</v>
      </c>
      <c r="AY661" s="279">
        <f t="shared" si="285"/>
        <v>0</v>
      </c>
      <c r="AZ661" s="40">
        <f t="shared" si="273"/>
        <v>0</v>
      </c>
      <c r="BB661" s="40">
        <f t="shared" si="289"/>
        <v>0</v>
      </c>
      <c r="BC661" s="397">
        <f t="shared" si="290"/>
        <v>0</v>
      </c>
      <c r="BD661" s="105">
        <f t="shared" si="286"/>
        <v>0</v>
      </c>
      <c r="BE661" s="105">
        <f t="shared" si="291"/>
        <v>0</v>
      </c>
      <c r="BF661" s="742">
        <f t="shared" si="274"/>
        <v>0</v>
      </c>
      <c r="BG661" s="89"/>
      <c r="BH661" s="9"/>
      <c r="BJ661" s="40">
        <f t="shared" si="292"/>
        <v>0</v>
      </c>
      <c r="BK661" s="40">
        <f t="shared" si="293"/>
        <v>1</v>
      </c>
      <c r="BL661" s="40">
        <f t="shared" si="294"/>
        <v>0</v>
      </c>
      <c r="BM661" s="40">
        <f t="shared" si="295"/>
        <v>0</v>
      </c>
      <c r="BN661" s="40">
        <f t="shared" si="296"/>
        <v>0</v>
      </c>
    </row>
    <row r="662" spans="1:66" x14ac:dyDescent="0.25">
      <c r="A662" s="379"/>
      <c r="B662" s="936"/>
      <c r="C662" s="272"/>
      <c r="D662" s="868"/>
      <c r="E662" s="873" t="str">
        <f t="shared" si="287"/>
        <v xml:space="preserve"> </v>
      </c>
      <c r="F662" s="130">
        <f t="shared" si="270"/>
        <v>0</v>
      </c>
      <c r="G662" s="128">
        <f t="shared" si="271"/>
        <v>650</v>
      </c>
      <c r="H662" s="127"/>
      <c r="I662" s="321"/>
      <c r="J662" s="97"/>
      <c r="K662" s="323"/>
      <c r="L662" s="322"/>
      <c r="M662" s="50"/>
      <c r="N662" s="87"/>
      <c r="O662" s="324"/>
      <c r="P662" s="98"/>
      <c r="Q662" s="98"/>
      <c r="R662" s="114"/>
      <c r="S662" s="753"/>
      <c r="T662" s="98"/>
      <c r="U662" s="98"/>
      <c r="V662" s="98"/>
      <c r="W662" s="99"/>
      <c r="X662" s="97"/>
      <c r="Y662" s="87"/>
      <c r="Z662" s="100"/>
      <c r="AA662" s="106">
        <f t="shared" si="275"/>
        <v>650</v>
      </c>
      <c r="AB662" s="549">
        <f t="shared" si="288"/>
        <v>0</v>
      </c>
      <c r="AC662" s="544">
        <f t="shared" si="276"/>
        <v>0</v>
      </c>
      <c r="AD662" s="174">
        <f t="shared" si="272"/>
        <v>0</v>
      </c>
      <c r="AE662" s="8"/>
      <c r="AF662" s="885" t="str">
        <f t="shared" si="277"/>
        <v xml:space="preserve"> </v>
      </c>
      <c r="AG662" s="40">
        <f t="shared" si="278"/>
        <v>0</v>
      </c>
      <c r="AH662" s="40">
        <f t="shared" si="279"/>
        <v>0</v>
      </c>
      <c r="AR662" s="40">
        <f t="shared" si="280"/>
        <v>0</v>
      </c>
      <c r="AS662" s="40">
        <f t="shared" si="281"/>
        <v>0</v>
      </c>
      <c r="AT662" s="40">
        <f t="shared" si="282"/>
        <v>0</v>
      </c>
      <c r="AU662" s="40">
        <f t="shared" si="283"/>
        <v>0</v>
      </c>
      <c r="AX662" s="279">
        <f t="shared" si="284"/>
        <v>0</v>
      </c>
      <c r="AY662" s="279">
        <f t="shared" si="285"/>
        <v>0</v>
      </c>
      <c r="AZ662" s="40">
        <f t="shared" si="273"/>
        <v>0</v>
      </c>
      <c r="BB662" s="40">
        <f t="shared" si="289"/>
        <v>0</v>
      </c>
      <c r="BC662" s="397">
        <f t="shared" si="290"/>
        <v>0</v>
      </c>
      <c r="BD662" s="105">
        <f t="shared" si="286"/>
        <v>0</v>
      </c>
      <c r="BE662" s="105">
        <f t="shared" si="291"/>
        <v>0</v>
      </c>
      <c r="BF662" s="742">
        <f t="shared" si="274"/>
        <v>0</v>
      </c>
      <c r="BG662" s="89"/>
      <c r="BH662" s="9"/>
      <c r="BJ662" s="40">
        <f t="shared" si="292"/>
        <v>0</v>
      </c>
      <c r="BK662" s="40">
        <f t="shared" si="293"/>
        <v>1</v>
      </c>
      <c r="BL662" s="40">
        <f t="shared" si="294"/>
        <v>0</v>
      </c>
      <c r="BM662" s="40">
        <f t="shared" si="295"/>
        <v>0</v>
      </c>
      <c r="BN662" s="40">
        <f t="shared" si="296"/>
        <v>0</v>
      </c>
    </row>
    <row r="663" spans="1:66" x14ac:dyDescent="0.25">
      <c r="A663" s="379"/>
      <c r="B663" s="936"/>
      <c r="C663" s="272"/>
      <c r="D663" s="868"/>
      <c r="E663" s="873" t="str">
        <f t="shared" si="287"/>
        <v xml:space="preserve"> </v>
      </c>
      <c r="F663" s="130">
        <f t="shared" si="270"/>
        <v>0</v>
      </c>
      <c r="G663" s="128">
        <f t="shared" si="271"/>
        <v>651</v>
      </c>
      <c r="H663" s="127"/>
      <c r="I663" s="321"/>
      <c r="J663" s="97"/>
      <c r="K663" s="323"/>
      <c r="L663" s="322"/>
      <c r="M663" s="50"/>
      <c r="N663" s="87"/>
      <c r="O663" s="324"/>
      <c r="P663" s="98"/>
      <c r="Q663" s="98"/>
      <c r="R663" s="114"/>
      <c r="S663" s="753"/>
      <c r="T663" s="98"/>
      <c r="U663" s="98"/>
      <c r="V663" s="98"/>
      <c r="W663" s="99"/>
      <c r="X663" s="97"/>
      <c r="Y663" s="87"/>
      <c r="Z663" s="100"/>
      <c r="AA663" s="106">
        <f t="shared" si="275"/>
        <v>651</v>
      </c>
      <c r="AB663" s="549">
        <f t="shared" si="288"/>
        <v>0</v>
      </c>
      <c r="AC663" s="544">
        <f t="shared" si="276"/>
        <v>0</v>
      </c>
      <c r="AD663" s="174">
        <f t="shared" si="272"/>
        <v>0</v>
      </c>
      <c r="AE663" s="8"/>
      <c r="AF663" s="885" t="str">
        <f t="shared" si="277"/>
        <v xml:space="preserve"> </v>
      </c>
      <c r="AG663" s="40">
        <f t="shared" si="278"/>
        <v>0</v>
      </c>
      <c r="AH663" s="40">
        <f t="shared" si="279"/>
        <v>0</v>
      </c>
      <c r="AR663" s="40">
        <f t="shared" si="280"/>
        <v>0</v>
      </c>
      <c r="AS663" s="40">
        <f t="shared" si="281"/>
        <v>0</v>
      </c>
      <c r="AT663" s="40">
        <f t="shared" si="282"/>
        <v>0</v>
      </c>
      <c r="AU663" s="40">
        <f t="shared" si="283"/>
        <v>0</v>
      </c>
      <c r="AX663" s="279">
        <f t="shared" si="284"/>
        <v>0</v>
      </c>
      <c r="AY663" s="279">
        <f t="shared" si="285"/>
        <v>0</v>
      </c>
      <c r="AZ663" s="40">
        <f t="shared" si="273"/>
        <v>0</v>
      </c>
      <c r="BB663" s="40">
        <f t="shared" si="289"/>
        <v>0</v>
      </c>
      <c r="BC663" s="397">
        <f t="shared" si="290"/>
        <v>0</v>
      </c>
      <c r="BD663" s="105">
        <f t="shared" si="286"/>
        <v>0</v>
      </c>
      <c r="BE663" s="105">
        <f t="shared" si="291"/>
        <v>0</v>
      </c>
      <c r="BF663" s="742">
        <f t="shared" si="274"/>
        <v>0</v>
      </c>
      <c r="BG663" s="89"/>
      <c r="BH663" s="9"/>
      <c r="BJ663" s="40">
        <f t="shared" si="292"/>
        <v>0</v>
      </c>
      <c r="BK663" s="40">
        <f t="shared" si="293"/>
        <v>1</v>
      </c>
      <c r="BL663" s="40">
        <f t="shared" si="294"/>
        <v>0</v>
      </c>
      <c r="BM663" s="40">
        <f t="shared" si="295"/>
        <v>0</v>
      </c>
      <c r="BN663" s="40">
        <f t="shared" si="296"/>
        <v>0</v>
      </c>
    </row>
    <row r="664" spans="1:66" x14ac:dyDescent="0.25">
      <c r="A664" s="379"/>
      <c r="B664" s="936"/>
      <c r="C664" s="272"/>
      <c r="D664" s="868"/>
      <c r="E664" s="873" t="str">
        <f t="shared" si="287"/>
        <v xml:space="preserve"> </v>
      </c>
      <c r="F664" s="130">
        <f t="shared" si="270"/>
        <v>0</v>
      </c>
      <c r="G664" s="128">
        <f t="shared" si="271"/>
        <v>652</v>
      </c>
      <c r="H664" s="127"/>
      <c r="I664" s="321"/>
      <c r="J664" s="97"/>
      <c r="K664" s="323"/>
      <c r="L664" s="322"/>
      <c r="M664" s="50"/>
      <c r="N664" s="87"/>
      <c r="O664" s="324"/>
      <c r="P664" s="98"/>
      <c r="Q664" s="98"/>
      <c r="R664" s="114"/>
      <c r="S664" s="753"/>
      <c r="T664" s="98"/>
      <c r="U664" s="98"/>
      <c r="V664" s="98"/>
      <c r="W664" s="99"/>
      <c r="X664" s="97"/>
      <c r="Y664" s="87"/>
      <c r="Z664" s="100"/>
      <c r="AA664" s="106">
        <f t="shared" si="275"/>
        <v>652</v>
      </c>
      <c r="AB664" s="549">
        <f t="shared" si="288"/>
        <v>0</v>
      </c>
      <c r="AC664" s="544">
        <f t="shared" si="276"/>
        <v>0</v>
      </c>
      <c r="AD664" s="174">
        <f t="shared" si="272"/>
        <v>0</v>
      </c>
      <c r="AE664" s="8"/>
      <c r="AF664" s="885" t="str">
        <f t="shared" si="277"/>
        <v xml:space="preserve"> </v>
      </c>
      <c r="AG664" s="40">
        <f t="shared" si="278"/>
        <v>0</v>
      </c>
      <c r="AH664" s="40">
        <f t="shared" si="279"/>
        <v>0</v>
      </c>
      <c r="AR664" s="40">
        <f t="shared" si="280"/>
        <v>0</v>
      </c>
      <c r="AS664" s="40">
        <f t="shared" si="281"/>
        <v>0</v>
      </c>
      <c r="AT664" s="40">
        <f t="shared" si="282"/>
        <v>0</v>
      </c>
      <c r="AU664" s="40">
        <f t="shared" si="283"/>
        <v>0</v>
      </c>
      <c r="AX664" s="279">
        <f t="shared" si="284"/>
        <v>0</v>
      </c>
      <c r="AY664" s="279">
        <f t="shared" si="285"/>
        <v>0</v>
      </c>
      <c r="AZ664" s="40">
        <f t="shared" si="273"/>
        <v>0</v>
      </c>
      <c r="BB664" s="40">
        <f t="shared" si="289"/>
        <v>0</v>
      </c>
      <c r="BC664" s="397">
        <f t="shared" si="290"/>
        <v>0</v>
      </c>
      <c r="BD664" s="105">
        <f t="shared" si="286"/>
        <v>0</v>
      </c>
      <c r="BE664" s="105">
        <f t="shared" si="291"/>
        <v>0</v>
      </c>
      <c r="BF664" s="742">
        <f t="shared" si="274"/>
        <v>0</v>
      </c>
      <c r="BG664" s="89"/>
      <c r="BH664" s="9"/>
      <c r="BJ664" s="40">
        <f t="shared" si="292"/>
        <v>0</v>
      </c>
      <c r="BK664" s="40">
        <f t="shared" si="293"/>
        <v>1</v>
      </c>
      <c r="BL664" s="40">
        <f t="shared" si="294"/>
        <v>0</v>
      </c>
      <c r="BM664" s="40">
        <f t="shared" si="295"/>
        <v>0</v>
      </c>
      <c r="BN664" s="40">
        <f t="shared" si="296"/>
        <v>0</v>
      </c>
    </row>
    <row r="665" spans="1:66" x14ac:dyDescent="0.25">
      <c r="A665" s="379"/>
      <c r="B665" s="936"/>
      <c r="C665" s="272"/>
      <c r="D665" s="868"/>
      <c r="E665" s="873" t="str">
        <f t="shared" si="287"/>
        <v xml:space="preserve"> </v>
      </c>
      <c r="F665" s="130">
        <f t="shared" si="270"/>
        <v>0</v>
      </c>
      <c r="G665" s="128">
        <f t="shared" si="271"/>
        <v>653</v>
      </c>
      <c r="H665" s="127"/>
      <c r="I665" s="321"/>
      <c r="J665" s="97"/>
      <c r="K665" s="323"/>
      <c r="L665" s="322"/>
      <c r="M665" s="50"/>
      <c r="N665" s="87"/>
      <c r="O665" s="324"/>
      <c r="P665" s="98"/>
      <c r="Q665" s="98"/>
      <c r="R665" s="114"/>
      <c r="S665" s="753"/>
      <c r="T665" s="98"/>
      <c r="U665" s="98"/>
      <c r="V665" s="98"/>
      <c r="W665" s="99"/>
      <c r="X665" s="97"/>
      <c r="Y665" s="87"/>
      <c r="Z665" s="100"/>
      <c r="AA665" s="106">
        <f t="shared" si="275"/>
        <v>653</v>
      </c>
      <c r="AB665" s="549">
        <f t="shared" si="288"/>
        <v>0</v>
      </c>
      <c r="AC665" s="544">
        <f t="shared" si="276"/>
        <v>0</v>
      </c>
      <c r="AD665" s="174">
        <f t="shared" si="272"/>
        <v>0</v>
      </c>
      <c r="AE665" s="8"/>
      <c r="AF665" s="885" t="str">
        <f t="shared" si="277"/>
        <v xml:space="preserve"> </v>
      </c>
      <c r="AG665" s="40">
        <f t="shared" si="278"/>
        <v>0</v>
      </c>
      <c r="AH665" s="40">
        <f t="shared" si="279"/>
        <v>0</v>
      </c>
      <c r="AR665" s="40">
        <f t="shared" si="280"/>
        <v>0</v>
      </c>
      <c r="AS665" s="40">
        <f t="shared" si="281"/>
        <v>0</v>
      </c>
      <c r="AT665" s="40">
        <f t="shared" si="282"/>
        <v>0</v>
      </c>
      <c r="AU665" s="40">
        <f t="shared" si="283"/>
        <v>0</v>
      </c>
      <c r="AX665" s="279">
        <f t="shared" si="284"/>
        <v>0</v>
      </c>
      <c r="AY665" s="279">
        <f t="shared" si="285"/>
        <v>0</v>
      </c>
      <c r="AZ665" s="40">
        <f t="shared" si="273"/>
        <v>0</v>
      </c>
      <c r="BB665" s="40">
        <f t="shared" si="289"/>
        <v>0</v>
      </c>
      <c r="BC665" s="397">
        <f t="shared" si="290"/>
        <v>0</v>
      </c>
      <c r="BD665" s="105">
        <f t="shared" si="286"/>
        <v>0</v>
      </c>
      <c r="BE665" s="105">
        <f t="shared" si="291"/>
        <v>0</v>
      </c>
      <c r="BF665" s="742">
        <f t="shared" si="274"/>
        <v>0</v>
      </c>
      <c r="BG665" s="89"/>
      <c r="BH665" s="9"/>
      <c r="BJ665" s="40">
        <f t="shared" si="292"/>
        <v>0</v>
      </c>
      <c r="BK665" s="40">
        <f t="shared" si="293"/>
        <v>1</v>
      </c>
      <c r="BL665" s="40">
        <f t="shared" si="294"/>
        <v>0</v>
      </c>
      <c r="BM665" s="40">
        <f t="shared" si="295"/>
        <v>0</v>
      </c>
      <c r="BN665" s="40">
        <f t="shared" si="296"/>
        <v>0</v>
      </c>
    </row>
    <row r="666" spans="1:66" x14ac:dyDescent="0.25">
      <c r="A666" s="379"/>
      <c r="B666" s="936"/>
      <c r="C666" s="272"/>
      <c r="D666" s="868"/>
      <c r="E666" s="873" t="str">
        <f t="shared" si="287"/>
        <v xml:space="preserve"> </v>
      </c>
      <c r="F666" s="130">
        <f t="shared" si="270"/>
        <v>0</v>
      </c>
      <c r="G666" s="128">
        <f t="shared" si="271"/>
        <v>654</v>
      </c>
      <c r="H666" s="127"/>
      <c r="I666" s="321"/>
      <c r="J666" s="97"/>
      <c r="K666" s="323"/>
      <c r="L666" s="322"/>
      <c r="M666" s="50"/>
      <c r="N666" s="87"/>
      <c r="O666" s="324"/>
      <c r="P666" s="98"/>
      <c r="Q666" s="98"/>
      <c r="R666" s="114"/>
      <c r="S666" s="753"/>
      <c r="T666" s="98"/>
      <c r="U666" s="98"/>
      <c r="V666" s="98"/>
      <c r="W666" s="99"/>
      <c r="X666" s="97"/>
      <c r="Y666" s="87"/>
      <c r="Z666" s="100"/>
      <c r="AA666" s="106">
        <f t="shared" si="275"/>
        <v>654</v>
      </c>
      <c r="AB666" s="549">
        <f t="shared" si="288"/>
        <v>0</v>
      </c>
      <c r="AC666" s="544">
        <f t="shared" si="276"/>
        <v>0</v>
      </c>
      <c r="AD666" s="174">
        <f t="shared" si="272"/>
        <v>0</v>
      </c>
      <c r="AE666" s="8"/>
      <c r="AF666" s="885" t="str">
        <f t="shared" si="277"/>
        <v xml:space="preserve"> </v>
      </c>
      <c r="AG666" s="40">
        <f t="shared" si="278"/>
        <v>0</v>
      </c>
      <c r="AH666" s="40">
        <f t="shared" si="279"/>
        <v>0</v>
      </c>
      <c r="AR666" s="40">
        <f t="shared" si="280"/>
        <v>0</v>
      </c>
      <c r="AS666" s="40">
        <f t="shared" si="281"/>
        <v>0</v>
      </c>
      <c r="AT666" s="40">
        <f t="shared" si="282"/>
        <v>0</v>
      </c>
      <c r="AU666" s="40">
        <f t="shared" si="283"/>
        <v>0</v>
      </c>
      <c r="AX666" s="279">
        <f t="shared" si="284"/>
        <v>0</v>
      </c>
      <c r="AY666" s="279">
        <f t="shared" si="285"/>
        <v>0</v>
      </c>
      <c r="AZ666" s="40">
        <f t="shared" si="273"/>
        <v>0</v>
      </c>
      <c r="BB666" s="40">
        <f t="shared" si="289"/>
        <v>0</v>
      </c>
      <c r="BC666" s="397">
        <f t="shared" si="290"/>
        <v>0</v>
      </c>
      <c r="BD666" s="105">
        <f t="shared" si="286"/>
        <v>0</v>
      </c>
      <c r="BE666" s="105">
        <f t="shared" si="291"/>
        <v>0</v>
      </c>
      <c r="BF666" s="742">
        <f t="shared" si="274"/>
        <v>0</v>
      </c>
      <c r="BG666" s="89"/>
      <c r="BH666" s="9"/>
      <c r="BJ666" s="40">
        <f t="shared" si="292"/>
        <v>0</v>
      </c>
      <c r="BK666" s="40">
        <f t="shared" si="293"/>
        <v>1</v>
      </c>
      <c r="BL666" s="40">
        <f t="shared" si="294"/>
        <v>0</v>
      </c>
      <c r="BM666" s="40">
        <f t="shared" si="295"/>
        <v>0</v>
      </c>
      <c r="BN666" s="40">
        <f t="shared" si="296"/>
        <v>0</v>
      </c>
    </row>
    <row r="667" spans="1:66" x14ac:dyDescent="0.25">
      <c r="A667" s="379"/>
      <c r="B667" s="936"/>
      <c r="C667" s="272"/>
      <c r="D667" s="868"/>
      <c r="E667" s="873" t="str">
        <f t="shared" si="287"/>
        <v xml:space="preserve"> </v>
      </c>
      <c r="F667" s="130">
        <f t="shared" si="270"/>
        <v>0</v>
      </c>
      <c r="G667" s="128">
        <f t="shared" si="271"/>
        <v>655</v>
      </c>
      <c r="H667" s="127"/>
      <c r="I667" s="321"/>
      <c r="J667" s="97"/>
      <c r="K667" s="323"/>
      <c r="L667" s="322"/>
      <c r="M667" s="50"/>
      <c r="N667" s="87"/>
      <c r="O667" s="324"/>
      <c r="P667" s="98"/>
      <c r="Q667" s="98"/>
      <c r="R667" s="114"/>
      <c r="S667" s="753"/>
      <c r="T667" s="98"/>
      <c r="U667" s="98"/>
      <c r="V667" s="98"/>
      <c r="W667" s="99"/>
      <c r="X667" s="97"/>
      <c r="Y667" s="87"/>
      <c r="Z667" s="100"/>
      <c r="AA667" s="106">
        <f t="shared" si="275"/>
        <v>655</v>
      </c>
      <c r="AB667" s="549">
        <f t="shared" si="288"/>
        <v>0</v>
      </c>
      <c r="AC667" s="544">
        <f t="shared" si="276"/>
        <v>0</v>
      </c>
      <c r="AD667" s="174">
        <f t="shared" si="272"/>
        <v>0</v>
      </c>
      <c r="AE667" s="8"/>
      <c r="AF667" s="885" t="str">
        <f t="shared" si="277"/>
        <v xml:space="preserve"> </v>
      </c>
      <c r="AG667" s="40">
        <f t="shared" si="278"/>
        <v>0</v>
      </c>
      <c r="AH667" s="40">
        <f t="shared" si="279"/>
        <v>0</v>
      </c>
      <c r="AR667" s="40">
        <f t="shared" si="280"/>
        <v>0</v>
      </c>
      <c r="AS667" s="40">
        <f t="shared" si="281"/>
        <v>0</v>
      </c>
      <c r="AT667" s="40">
        <f t="shared" si="282"/>
        <v>0</v>
      </c>
      <c r="AU667" s="40">
        <f t="shared" si="283"/>
        <v>0</v>
      </c>
      <c r="AX667" s="279">
        <f t="shared" si="284"/>
        <v>0</v>
      </c>
      <c r="AY667" s="279">
        <f t="shared" si="285"/>
        <v>0</v>
      </c>
      <c r="AZ667" s="40">
        <f t="shared" si="273"/>
        <v>0</v>
      </c>
      <c r="BB667" s="40">
        <f t="shared" si="289"/>
        <v>0</v>
      </c>
      <c r="BC667" s="397">
        <f t="shared" si="290"/>
        <v>0</v>
      </c>
      <c r="BD667" s="105">
        <f t="shared" si="286"/>
        <v>0</v>
      </c>
      <c r="BE667" s="105">
        <f t="shared" si="291"/>
        <v>0</v>
      </c>
      <c r="BF667" s="742">
        <f t="shared" si="274"/>
        <v>0</v>
      </c>
      <c r="BG667" s="89"/>
      <c r="BH667" s="9"/>
      <c r="BJ667" s="40">
        <f t="shared" si="292"/>
        <v>0</v>
      </c>
      <c r="BK667" s="40">
        <f t="shared" si="293"/>
        <v>1</v>
      </c>
      <c r="BL667" s="40">
        <f t="shared" si="294"/>
        <v>0</v>
      </c>
      <c r="BM667" s="40">
        <f t="shared" si="295"/>
        <v>0</v>
      </c>
      <c r="BN667" s="40">
        <f t="shared" si="296"/>
        <v>0</v>
      </c>
    </row>
    <row r="668" spans="1:66" x14ac:dyDescent="0.25">
      <c r="A668" s="379"/>
      <c r="B668" s="936"/>
      <c r="C668" s="272"/>
      <c r="D668" s="868"/>
      <c r="E668" s="873" t="str">
        <f t="shared" si="287"/>
        <v xml:space="preserve"> </v>
      </c>
      <c r="F668" s="130">
        <f t="shared" si="270"/>
        <v>0</v>
      </c>
      <c r="G668" s="128">
        <f t="shared" si="271"/>
        <v>656</v>
      </c>
      <c r="H668" s="127"/>
      <c r="I668" s="321"/>
      <c r="J668" s="97"/>
      <c r="K668" s="323"/>
      <c r="L668" s="322"/>
      <c r="M668" s="50"/>
      <c r="N668" s="87"/>
      <c r="O668" s="324"/>
      <c r="P668" s="98"/>
      <c r="Q668" s="98"/>
      <c r="R668" s="114"/>
      <c r="S668" s="753"/>
      <c r="T668" s="98"/>
      <c r="U668" s="98"/>
      <c r="V668" s="98"/>
      <c r="W668" s="99"/>
      <c r="X668" s="97"/>
      <c r="Y668" s="87"/>
      <c r="Z668" s="100"/>
      <c r="AA668" s="106">
        <f t="shared" si="275"/>
        <v>656</v>
      </c>
      <c r="AB668" s="549">
        <f t="shared" si="288"/>
        <v>0</v>
      </c>
      <c r="AC668" s="544">
        <f t="shared" si="276"/>
        <v>0</v>
      </c>
      <c r="AD668" s="174">
        <f t="shared" si="272"/>
        <v>0</v>
      </c>
      <c r="AE668" s="8"/>
      <c r="AF668" s="885" t="str">
        <f t="shared" si="277"/>
        <v xml:space="preserve"> </v>
      </c>
      <c r="AG668" s="40">
        <f t="shared" si="278"/>
        <v>0</v>
      </c>
      <c r="AH668" s="40">
        <f t="shared" si="279"/>
        <v>0</v>
      </c>
      <c r="AR668" s="40">
        <f t="shared" si="280"/>
        <v>0</v>
      </c>
      <c r="AS668" s="40">
        <f t="shared" si="281"/>
        <v>0</v>
      </c>
      <c r="AT668" s="40">
        <f t="shared" si="282"/>
        <v>0</v>
      </c>
      <c r="AU668" s="40">
        <f t="shared" si="283"/>
        <v>0</v>
      </c>
      <c r="AX668" s="279">
        <f t="shared" si="284"/>
        <v>0</v>
      </c>
      <c r="AY668" s="279">
        <f t="shared" si="285"/>
        <v>0</v>
      </c>
      <c r="AZ668" s="40">
        <f t="shared" si="273"/>
        <v>0</v>
      </c>
      <c r="BB668" s="40">
        <f t="shared" si="289"/>
        <v>0</v>
      </c>
      <c r="BC668" s="397">
        <f t="shared" si="290"/>
        <v>0</v>
      </c>
      <c r="BD668" s="105">
        <f t="shared" si="286"/>
        <v>0</v>
      </c>
      <c r="BE668" s="105">
        <f t="shared" si="291"/>
        <v>0</v>
      </c>
      <c r="BF668" s="742">
        <f t="shared" si="274"/>
        <v>0</v>
      </c>
      <c r="BG668" s="89"/>
      <c r="BH668" s="9"/>
      <c r="BJ668" s="40">
        <f t="shared" si="292"/>
        <v>0</v>
      </c>
      <c r="BK668" s="40">
        <f t="shared" si="293"/>
        <v>1</v>
      </c>
      <c r="BL668" s="40">
        <f t="shared" si="294"/>
        <v>0</v>
      </c>
      <c r="BM668" s="40">
        <f t="shared" si="295"/>
        <v>0</v>
      </c>
      <c r="BN668" s="40">
        <f t="shared" si="296"/>
        <v>0</v>
      </c>
    </row>
    <row r="669" spans="1:66" x14ac:dyDescent="0.25">
      <c r="A669" s="379"/>
      <c r="B669" s="936"/>
      <c r="C669" s="272"/>
      <c r="D669" s="868"/>
      <c r="E669" s="873" t="str">
        <f t="shared" si="287"/>
        <v xml:space="preserve"> </v>
      </c>
      <c r="F669" s="130">
        <f t="shared" si="270"/>
        <v>0</v>
      </c>
      <c r="G669" s="128">
        <f t="shared" si="271"/>
        <v>657</v>
      </c>
      <c r="H669" s="127"/>
      <c r="I669" s="321"/>
      <c r="J669" s="97"/>
      <c r="K669" s="323"/>
      <c r="L669" s="322"/>
      <c r="M669" s="50"/>
      <c r="N669" s="87"/>
      <c r="O669" s="324"/>
      <c r="P669" s="98"/>
      <c r="Q669" s="98"/>
      <c r="R669" s="114"/>
      <c r="S669" s="753"/>
      <c r="T669" s="98"/>
      <c r="U669" s="98"/>
      <c r="V669" s="98"/>
      <c r="W669" s="99"/>
      <c r="X669" s="97"/>
      <c r="Y669" s="87"/>
      <c r="Z669" s="100"/>
      <c r="AA669" s="106">
        <f t="shared" si="275"/>
        <v>657</v>
      </c>
      <c r="AB669" s="549">
        <f t="shared" si="288"/>
        <v>0</v>
      </c>
      <c r="AC669" s="544">
        <f t="shared" si="276"/>
        <v>0</v>
      </c>
      <c r="AD669" s="174">
        <f t="shared" si="272"/>
        <v>0</v>
      </c>
      <c r="AE669" s="8"/>
      <c r="AF669" s="885" t="str">
        <f t="shared" si="277"/>
        <v xml:space="preserve"> </v>
      </c>
      <c r="AG669" s="40">
        <f t="shared" si="278"/>
        <v>0</v>
      </c>
      <c r="AH669" s="40">
        <f t="shared" si="279"/>
        <v>0</v>
      </c>
      <c r="AR669" s="40">
        <f t="shared" si="280"/>
        <v>0</v>
      </c>
      <c r="AS669" s="40">
        <f t="shared" si="281"/>
        <v>0</v>
      </c>
      <c r="AT669" s="40">
        <f t="shared" si="282"/>
        <v>0</v>
      </c>
      <c r="AU669" s="40">
        <f t="shared" si="283"/>
        <v>0</v>
      </c>
      <c r="AX669" s="279">
        <f t="shared" si="284"/>
        <v>0</v>
      </c>
      <c r="AY669" s="279">
        <f t="shared" si="285"/>
        <v>0</v>
      </c>
      <c r="AZ669" s="40">
        <f t="shared" si="273"/>
        <v>0</v>
      </c>
      <c r="BB669" s="40">
        <f t="shared" si="289"/>
        <v>0</v>
      </c>
      <c r="BC669" s="397">
        <f t="shared" si="290"/>
        <v>0</v>
      </c>
      <c r="BD669" s="105">
        <f t="shared" si="286"/>
        <v>0</v>
      </c>
      <c r="BE669" s="105">
        <f t="shared" si="291"/>
        <v>0</v>
      </c>
      <c r="BF669" s="742">
        <f t="shared" si="274"/>
        <v>0</v>
      </c>
      <c r="BG669" s="89"/>
      <c r="BH669" s="9"/>
      <c r="BJ669" s="40">
        <f t="shared" si="292"/>
        <v>0</v>
      </c>
      <c r="BK669" s="40">
        <f t="shared" si="293"/>
        <v>1</v>
      </c>
      <c r="BL669" s="40">
        <f t="shared" si="294"/>
        <v>0</v>
      </c>
      <c r="BM669" s="40">
        <f t="shared" si="295"/>
        <v>0</v>
      </c>
      <c r="BN669" s="40">
        <f t="shared" si="296"/>
        <v>0</v>
      </c>
    </row>
    <row r="670" spans="1:66" x14ac:dyDescent="0.25">
      <c r="A670" s="379"/>
      <c r="B670" s="936"/>
      <c r="C670" s="272"/>
      <c r="D670" s="868"/>
      <c r="E670" s="873" t="str">
        <f t="shared" si="287"/>
        <v xml:space="preserve"> </v>
      </c>
      <c r="F670" s="130">
        <f t="shared" si="270"/>
        <v>0</v>
      </c>
      <c r="G670" s="128">
        <f t="shared" si="271"/>
        <v>658</v>
      </c>
      <c r="H670" s="127"/>
      <c r="I670" s="321"/>
      <c r="J670" s="97"/>
      <c r="K670" s="323"/>
      <c r="L670" s="322"/>
      <c r="M670" s="50"/>
      <c r="N670" s="87"/>
      <c r="O670" s="324"/>
      <c r="P670" s="98"/>
      <c r="Q670" s="98"/>
      <c r="R670" s="114"/>
      <c r="S670" s="753"/>
      <c r="T670" s="98"/>
      <c r="U670" s="98"/>
      <c r="V670" s="98"/>
      <c r="W670" s="99"/>
      <c r="X670" s="97"/>
      <c r="Y670" s="87"/>
      <c r="Z670" s="100"/>
      <c r="AA670" s="106">
        <f t="shared" si="275"/>
        <v>658</v>
      </c>
      <c r="AB670" s="549">
        <f t="shared" si="288"/>
        <v>0</v>
      </c>
      <c r="AC670" s="544">
        <f t="shared" si="276"/>
        <v>0</v>
      </c>
      <c r="AD670" s="174">
        <f t="shared" si="272"/>
        <v>0</v>
      </c>
      <c r="AE670" s="8"/>
      <c r="AF670" s="885" t="str">
        <f t="shared" si="277"/>
        <v xml:space="preserve"> </v>
      </c>
      <c r="AG670" s="40">
        <f t="shared" si="278"/>
        <v>0</v>
      </c>
      <c r="AH670" s="40">
        <f t="shared" si="279"/>
        <v>0</v>
      </c>
      <c r="AR670" s="40">
        <f t="shared" si="280"/>
        <v>0</v>
      </c>
      <c r="AS670" s="40">
        <f t="shared" si="281"/>
        <v>0</v>
      </c>
      <c r="AT670" s="40">
        <f t="shared" si="282"/>
        <v>0</v>
      </c>
      <c r="AU670" s="40">
        <f t="shared" si="283"/>
        <v>0</v>
      </c>
      <c r="AX670" s="279">
        <f t="shared" si="284"/>
        <v>0</v>
      </c>
      <c r="AY670" s="279">
        <f t="shared" si="285"/>
        <v>0</v>
      </c>
      <c r="AZ670" s="40">
        <f t="shared" si="273"/>
        <v>0</v>
      </c>
      <c r="BB670" s="40">
        <f t="shared" si="289"/>
        <v>0</v>
      </c>
      <c r="BC670" s="397">
        <f t="shared" si="290"/>
        <v>0</v>
      </c>
      <c r="BD670" s="105">
        <f t="shared" si="286"/>
        <v>0</v>
      </c>
      <c r="BE670" s="105">
        <f t="shared" si="291"/>
        <v>0</v>
      </c>
      <c r="BF670" s="742">
        <f t="shared" si="274"/>
        <v>0</v>
      </c>
      <c r="BG670" s="89"/>
      <c r="BH670" s="9"/>
      <c r="BJ670" s="40">
        <f t="shared" si="292"/>
        <v>0</v>
      </c>
      <c r="BK670" s="40">
        <f t="shared" si="293"/>
        <v>1</v>
      </c>
      <c r="BL670" s="40">
        <f t="shared" si="294"/>
        <v>0</v>
      </c>
      <c r="BM670" s="40">
        <f t="shared" si="295"/>
        <v>0</v>
      </c>
      <c r="BN670" s="40">
        <f t="shared" si="296"/>
        <v>0</v>
      </c>
    </row>
    <row r="671" spans="1:66" x14ac:dyDescent="0.25">
      <c r="A671" s="379"/>
      <c r="B671" s="936"/>
      <c r="C671" s="272"/>
      <c r="D671" s="868"/>
      <c r="E671" s="873" t="str">
        <f t="shared" si="287"/>
        <v xml:space="preserve"> </v>
      </c>
      <c r="F671" s="130">
        <f t="shared" si="270"/>
        <v>0</v>
      </c>
      <c r="G671" s="128">
        <f t="shared" si="271"/>
        <v>659</v>
      </c>
      <c r="H671" s="127"/>
      <c r="I671" s="321"/>
      <c r="J671" s="97"/>
      <c r="K671" s="323"/>
      <c r="L671" s="322"/>
      <c r="M671" s="50"/>
      <c r="N671" s="87"/>
      <c r="O671" s="324"/>
      <c r="P671" s="98"/>
      <c r="Q671" s="98"/>
      <c r="R671" s="114"/>
      <c r="S671" s="753"/>
      <c r="T671" s="98"/>
      <c r="U671" s="98"/>
      <c r="V671" s="98"/>
      <c r="W671" s="99"/>
      <c r="X671" s="97"/>
      <c r="Y671" s="87"/>
      <c r="Z671" s="100"/>
      <c r="AA671" s="106">
        <f t="shared" si="275"/>
        <v>659</v>
      </c>
      <c r="AB671" s="549">
        <f t="shared" si="288"/>
        <v>0</v>
      </c>
      <c r="AC671" s="544">
        <f t="shared" si="276"/>
        <v>0</v>
      </c>
      <c r="AD671" s="174">
        <f t="shared" si="272"/>
        <v>0</v>
      </c>
      <c r="AE671" s="8"/>
      <c r="AF671" s="885" t="str">
        <f t="shared" si="277"/>
        <v xml:space="preserve"> </v>
      </c>
      <c r="AG671" s="40">
        <f t="shared" si="278"/>
        <v>0</v>
      </c>
      <c r="AH671" s="40">
        <f t="shared" si="279"/>
        <v>0</v>
      </c>
      <c r="AR671" s="40">
        <f t="shared" si="280"/>
        <v>0</v>
      </c>
      <c r="AS671" s="40">
        <f t="shared" si="281"/>
        <v>0</v>
      </c>
      <c r="AT671" s="40">
        <f t="shared" si="282"/>
        <v>0</v>
      </c>
      <c r="AU671" s="40">
        <f t="shared" si="283"/>
        <v>0</v>
      </c>
      <c r="AX671" s="279">
        <f t="shared" si="284"/>
        <v>0</v>
      </c>
      <c r="AY671" s="279">
        <f t="shared" si="285"/>
        <v>0</v>
      </c>
      <c r="AZ671" s="40">
        <f t="shared" si="273"/>
        <v>0</v>
      </c>
      <c r="BB671" s="40">
        <f t="shared" si="289"/>
        <v>0</v>
      </c>
      <c r="BC671" s="397">
        <f t="shared" si="290"/>
        <v>0</v>
      </c>
      <c r="BD671" s="105">
        <f t="shared" si="286"/>
        <v>0</v>
      </c>
      <c r="BE671" s="105">
        <f t="shared" si="291"/>
        <v>0</v>
      </c>
      <c r="BF671" s="742">
        <f t="shared" si="274"/>
        <v>0</v>
      </c>
      <c r="BG671" s="89"/>
      <c r="BH671" s="9"/>
      <c r="BJ671" s="40">
        <f t="shared" si="292"/>
        <v>0</v>
      </c>
      <c r="BK671" s="40">
        <f t="shared" si="293"/>
        <v>1</v>
      </c>
      <c r="BL671" s="40">
        <f t="shared" si="294"/>
        <v>0</v>
      </c>
      <c r="BM671" s="40">
        <f t="shared" si="295"/>
        <v>0</v>
      </c>
      <c r="BN671" s="40">
        <f t="shared" si="296"/>
        <v>0</v>
      </c>
    </row>
    <row r="672" spans="1:66" x14ac:dyDescent="0.25">
      <c r="A672" s="379"/>
      <c r="B672" s="936"/>
      <c r="C672" s="272"/>
      <c r="D672" s="868"/>
      <c r="E672" s="873" t="str">
        <f t="shared" si="287"/>
        <v xml:space="preserve"> </v>
      </c>
      <c r="F672" s="130">
        <f t="shared" si="270"/>
        <v>0</v>
      </c>
      <c r="G672" s="128">
        <f t="shared" si="271"/>
        <v>660</v>
      </c>
      <c r="H672" s="127"/>
      <c r="I672" s="321"/>
      <c r="J672" s="97"/>
      <c r="K672" s="323"/>
      <c r="L672" s="322"/>
      <c r="M672" s="50"/>
      <c r="N672" s="87"/>
      <c r="O672" s="324"/>
      <c r="P672" s="98"/>
      <c r="Q672" s="98"/>
      <c r="R672" s="114"/>
      <c r="S672" s="753"/>
      <c r="T672" s="98"/>
      <c r="U672" s="98"/>
      <c r="V672" s="98"/>
      <c r="W672" s="99"/>
      <c r="X672" s="97"/>
      <c r="Y672" s="87"/>
      <c r="Z672" s="100"/>
      <c r="AA672" s="106">
        <f t="shared" si="275"/>
        <v>660</v>
      </c>
      <c r="AB672" s="549">
        <f t="shared" si="288"/>
        <v>0</v>
      </c>
      <c r="AC672" s="544">
        <f t="shared" si="276"/>
        <v>0</v>
      </c>
      <c r="AD672" s="174">
        <f t="shared" si="272"/>
        <v>0</v>
      </c>
      <c r="AE672" s="8"/>
      <c r="AF672" s="885" t="str">
        <f t="shared" si="277"/>
        <v xml:space="preserve"> </v>
      </c>
      <c r="AG672" s="40">
        <f t="shared" si="278"/>
        <v>0</v>
      </c>
      <c r="AH672" s="40">
        <f t="shared" si="279"/>
        <v>0</v>
      </c>
      <c r="AR672" s="40">
        <f t="shared" si="280"/>
        <v>0</v>
      </c>
      <c r="AS672" s="40">
        <f t="shared" si="281"/>
        <v>0</v>
      </c>
      <c r="AT672" s="40">
        <f t="shared" si="282"/>
        <v>0</v>
      </c>
      <c r="AU672" s="40">
        <f t="shared" si="283"/>
        <v>0</v>
      </c>
      <c r="AX672" s="279">
        <f t="shared" si="284"/>
        <v>0</v>
      </c>
      <c r="AY672" s="279">
        <f t="shared" si="285"/>
        <v>0</v>
      </c>
      <c r="AZ672" s="40">
        <f t="shared" si="273"/>
        <v>0</v>
      </c>
      <c r="BB672" s="40">
        <f t="shared" si="289"/>
        <v>0</v>
      </c>
      <c r="BC672" s="397">
        <f t="shared" si="290"/>
        <v>0</v>
      </c>
      <c r="BD672" s="105">
        <f t="shared" si="286"/>
        <v>0</v>
      </c>
      <c r="BE672" s="105">
        <f t="shared" si="291"/>
        <v>0</v>
      </c>
      <c r="BF672" s="742">
        <f t="shared" si="274"/>
        <v>0</v>
      </c>
      <c r="BG672" s="89"/>
      <c r="BH672" s="9"/>
      <c r="BJ672" s="40">
        <f t="shared" si="292"/>
        <v>0</v>
      </c>
      <c r="BK672" s="40">
        <f t="shared" si="293"/>
        <v>1</v>
      </c>
      <c r="BL672" s="40">
        <f t="shared" si="294"/>
        <v>0</v>
      </c>
      <c r="BM672" s="40">
        <f t="shared" si="295"/>
        <v>0</v>
      </c>
      <c r="BN672" s="40">
        <f t="shared" si="296"/>
        <v>0</v>
      </c>
    </row>
    <row r="673" spans="1:66" x14ac:dyDescent="0.25">
      <c r="A673" s="379"/>
      <c r="B673" s="936"/>
      <c r="C673" s="272"/>
      <c r="D673" s="868"/>
      <c r="E673" s="873" t="str">
        <f t="shared" si="287"/>
        <v xml:space="preserve"> </v>
      </c>
      <c r="F673" s="130">
        <f t="shared" si="270"/>
        <v>0</v>
      </c>
      <c r="G673" s="128">
        <f t="shared" si="271"/>
        <v>661</v>
      </c>
      <c r="H673" s="127"/>
      <c r="I673" s="321"/>
      <c r="J673" s="97"/>
      <c r="K673" s="323"/>
      <c r="L673" s="322"/>
      <c r="M673" s="50"/>
      <c r="N673" s="87"/>
      <c r="O673" s="324"/>
      <c r="P673" s="98"/>
      <c r="Q673" s="98"/>
      <c r="R673" s="114"/>
      <c r="S673" s="753"/>
      <c r="T673" s="98"/>
      <c r="U673" s="98"/>
      <c r="V673" s="98"/>
      <c r="W673" s="99"/>
      <c r="X673" s="97"/>
      <c r="Y673" s="87"/>
      <c r="Z673" s="100"/>
      <c r="AA673" s="106">
        <f t="shared" si="275"/>
        <v>661</v>
      </c>
      <c r="AB673" s="549">
        <f t="shared" si="288"/>
        <v>0</v>
      </c>
      <c r="AC673" s="544">
        <f t="shared" si="276"/>
        <v>0</v>
      </c>
      <c r="AD673" s="174">
        <f t="shared" si="272"/>
        <v>0</v>
      </c>
      <c r="AE673" s="8"/>
      <c r="AF673" s="885" t="str">
        <f t="shared" si="277"/>
        <v xml:space="preserve"> </v>
      </c>
      <c r="AG673" s="40">
        <f t="shared" si="278"/>
        <v>0</v>
      </c>
      <c r="AH673" s="40">
        <f t="shared" si="279"/>
        <v>0</v>
      </c>
      <c r="AR673" s="40">
        <f t="shared" si="280"/>
        <v>0</v>
      </c>
      <c r="AS673" s="40">
        <f t="shared" si="281"/>
        <v>0</v>
      </c>
      <c r="AT673" s="40">
        <f t="shared" si="282"/>
        <v>0</v>
      </c>
      <c r="AU673" s="40">
        <f t="shared" si="283"/>
        <v>0</v>
      </c>
      <c r="AX673" s="279">
        <f t="shared" si="284"/>
        <v>0</v>
      </c>
      <c r="AY673" s="279">
        <f t="shared" si="285"/>
        <v>0</v>
      </c>
      <c r="AZ673" s="40">
        <f t="shared" si="273"/>
        <v>0</v>
      </c>
      <c r="BB673" s="40">
        <f t="shared" si="289"/>
        <v>0</v>
      </c>
      <c r="BC673" s="397">
        <f t="shared" si="290"/>
        <v>0</v>
      </c>
      <c r="BD673" s="105">
        <f t="shared" si="286"/>
        <v>0</v>
      </c>
      <c r="BE673" s="105">
        <f t="shared" si="291"/>
        <v>0</v>
      </c>
      <c r="BF673" s="742">
        <f t="shared" si="274"/>
        <v>0</v>
      </c>
      <c r="BG673" s="89"/>
      <c r="BH673" s="9"/>
      <c r="BJ673" s="40">
        <f t="shared" si="292"/>
        <v>0</v>
      </c>
      <c r="BK673" s="40">
        <f t="shared" si="293"/>
        <v>1</v>
      </c>
      <c r="BL673" s="40">
        <f t="shared" si="294"/>
        <v>0</v>
      </c>
      <c r="BM673" s="40">
        <f t="shared" si="295"/>
        <v>0</v>
      </c>
      <c r="BN673" s="40">
        <f t="shared" si="296"/>
        <v>0</v>
      </c>
    </row>
    <row r="674" spans="1:66" x14ac:dyDescent="0.25">
      <c r="A674" s="379"/>
      <c r="B674" s="936"/>
      <c r="C674" s="272"/>
      <c r="D674" s="868"/>
      <c r="E674" s="873" t="str">
        <f t="shared" si="287"/>
        <v xml:space="preserve"> </v>
      </c>
      <c r="F674" s="130">
        <f t="shared" si="270"/>
        <v>0</v>
      </c>
      <c r="G674" s="128">
        <f t="shared" si="271"/>
        <v>662</v>
      </c>
      <c r="H674" s="127"/>
      <c r="I674" s="321"/>
      <c r="J674" s="97"/>
      <c r="K674" s="323"/>
      <c r="L674" s="322"/>
      <c r="M674" s="50"/>
      <c r="N674" s="87"/>
      <c r="O674" s="324"/>
      <c r="P674" s="98"/>
      <c r="Q674" s="98"/>
      <c r="R674" s="114"/>
      <c r="S674" s="753"/>
      <c r="T674" s="98"/>
      <c r="U674" s="98"/>
      <c r="V674" s="98"/>
      <c r="W674" s="99"/>
      <c r="X674" s="97"/>
      <c r="Y674" s="87"/>
      <c r="Z674" s="100"/>
      <c r="AA674" s="106">
        <f t="shared" si="275"/>
        <v>662</v>
      </c>
      <c r="AB674" s="549">
        <f t="shared" si="288"/>
        <v>0</v>
      </c>
      <c r="AC674" s="544">
        <f t="shared" si="276"/>
        <v>0</v>
      </c>
      <c r="AD674" s="174">
        <f t="shared" si="272"/>
        <v>0</v>
      </c>
      <c r="AE674" s="8"/>
      <c r="AF674" s="885" t="str">
        <f t="shared" si="277"/>
        <v xml:space="preserve"> </v>
      </c>
      <c r="AG674" s="40">
        <f t="shared" si="278"/>
        <v>0</v>
      </c>
      <c r="AH674" s="40">
        <f t="shared" si="279"/>
        <v>0</v>
      </c>
      <c r="AR674" s="40">
        <f t="shared" si="280"/>
        <v>0</v>
      </c>
      <c r="AS674" s="40">
        <f t="shared" si="281"/>
        <v>0</v>
      </c>
      <c r="AT674" s="40">
        <f t="shared" si="282"/>
        <v>0</v>
      </c>
      <c r="AU674" s="40">
        <f t="shared" si="283"/>
        <v>0</v>
      </c>
      <c r="AX674" s="279">
        <f t="shared" si="284"/>
        <v>0</v>
      </c>
      <c r="AY674" s="279">
        <f t="shared" si="285"/>
        <v>0</v>
      </c>
      <c r="AZ674" s="40">
        <f t="shared" si="273"/>
        <v>0</v>
      </c>
      <c r="BB674" s="40">
        <f t="shared" si="289"/>
        <v>0</v>
      </c>
      <c r="BC674" s="397">
        <f t="shared" si="290"/>
        <v>0</v>
      </c>
      <c r="BD674" s="105">
        <f t="shared" si="286"/>
        <v>0</v>
      </c>
      <c r="BE674" s="105">
        <f t="shared" si="291"/>
        <v>0</v>
      </c>
      <c r="BF674" s="742">
        <f t="shared" si="274"/>
        <v>0</v>
      </c>
      <c r="BG674" s="89"/>
      <c r="BH674" s="9"/>
      <c r="BJ674" s="40">
        <f t="shared" si="292"/>
        <v>0</v>
      </c>
      <c r="BK674" s="40">
        <f t="shared" si="293"/>
        <v>1</v>
      </c>
      <c r="BL674" s="40">
        <f t="shared" si="294"/>
        <v>0</v>
      </c>
      <c r="BM674" s="40">
        <f t="shared" si="295"/>
        <v>0</v>
      </c>
      <c r="BN674" s="40">
        <f t="shared" si="296"/>
        <v>0</v>
      </c>
    </row>
    <row r="675" spans="1:66" x14ac:dyDescent="0.25">
      <c r="A675" s="379"/>
      <c r="B675" s="936"/>
      <c r="C675" s="272"/>
      <c r="D675" s="868"/>
      <c r="E675" s="873" t="str">
        <f t="shared" si="287"/>
        <v xml:space="preserve"> </v>
      </c>
      <c r="F675" s="130">
        <f t="shared" si="270"/>
        <v>0</v>
      </c>
      <c r="G675" s="128">
        <f t="shared" si="271"/>
        <v>663</v>
      </c>
      <c r="H675" s="127"/>
      <c r="I675" s="321"/>
      <c r="J675" s="97"/>
      <c r="K675" s="323"/>
      <c r="L675" s="322"/>
      <c r="M675" s="50"/>
      <c r="N675" s="87"/>
      <c r="O675" s="324"/>
      <c r="P675" s="98"/>
      <c r="Q675" s="98"/>
      <c r="R675" s="114"/>
      <c r="S675" s="753"/>
      <c r="T675" s="98"/>
      <c r="U675" s="98"/>
      <c r="V675" s="98"/>
      <c r="W675" s="99"/>
      <c r="X675" s="97"/>
      <c r="Y675" s="87"/>
      <c r="Z675" s="100"/>
      <c r="AA675" s="106">
        <f t="shared" si="275"/>
        <v>663</v>
      </c>
      <c r="AB675" s="549">
        <f t="shared" si="288"/>
        <v>0</v>
      </c>
      <c r="AC675" s="544">
        <f t="shared" si="276"/>
        <v>0</v>
      </c>
      <c r="AD675" s="174">
        <f t="shared" si="272"/>
        <v>0</v>
      </c>
      <c r="AE675" s="8"/>
      <c r="AF675" s="885" t="str">
        <f t="shared" si="277"/>
        <v xml:space="preserve"> </v>
      </c>
      <c r="AG675" s="40">
        <f t="shared" si="278"/>
        <v>0</v>
      </c>
      <c r="AH675" s="40">
        <f t="shared" si="279"/>
        <v>0</v>
      </c>
      <c r="AR675" s="40">
        <f t="shared" si="280"/>
        <v>0</v>
      </c>
      <c r="AS675" s="40">
        <f t="shared" si="281"/>
        <v>0</v>
      </c>
      <c r="AT675" s="40">
        <f t="shared" si="282"/>
        <v>0</v>
      </c>
      <c r="AU675" s="40">
        <f t="shared" si="283"/>
        <v>0</v>
      </c>
      <c r="AX675" s="279">
        <f t="shared" si="284"/>
        <v>0</v>
      </c>
      <c r="AY675" s="279">
        <f t="shared" si="285"/>
        <v>0</v>
      </c>
      <c r="AZ675" s="40">
        <f t="shared" si="273"/>
        <v>0</v>
      </c>
      <c r="BB675" s="40">
        <f t="shared" si="289"/>
        <v>0</v>
      </c>
      <c r="BC675" s="397">
        <f t="shared" si="290"/>
        <v>0</v>
      </c>
      <c r="BD675" s="105">
        <f t="shared" si="286"/>
        <v>0</v>
      </c>
      <c r="BE675" s="105">
        <f t="shared" si="291"/>
        <v>0</v>
      </c>
      <c r="BF675" s="742">
        <f t="shared" si="274"/>
        <v>0</v>
      </c>
      <c r="BG675" s="89"/>
      <c r="BH675" s="9"/>
      <c r="BJ675" s="40">
        <f t="shared" si="292"/>
        <v>0</v>
      </c>
      <c r="BK675" s="40">
        <f t="shared" si="293"/>
        <v>1</v>
      </c>
      <c r="BL675" s="40">
        <f t="shared" si="294"/>
        <v>0</v>
      </c>
      <c r="BM675" s="40">
        <f t="shared" si="295"/>
        <v>0</v>
      </c>
      <c r="BN675" s="40">
        <f t="shared" si="296"/>
        <v>0</v>
      </c>
    </row>
    <row r="676" spans="1:66" x14ac:dyDescent="0.25">
      <c r="A676" s="379"/>
      <c r="B676" s="936"/>
      <c r="C676" s="272"/>
      <c r="D676" s="868"/>
      <c r="E676" s="873" t="str">
        <f t="shared" si="287"/>
        <v xml:space="preserve"> </v>
      </c>
      <c r="F676" s="130">
        <f t="shared" si="270"/>
        <v>0</v>
      </c>
      <c r="G676" s="128">
        <f t="shared" si="271"/>
        <v>664</v>
      </c>
      <c r="H676" s="127"/>
      <c r="I676" s="321"/>
      <c r="J676" s="97"/>
      <c r="K676" s="323"/>
      <c r="L676" s="322"/>
      <c r="M676" s="50"/>
      <c r="N676" s="87"/>
      <c r="O676" s="324"/>
      <c r="P676" s="98"/>
      <c r="Q676" s="98"/>
      <c r="R676" s="114"/>
      <c r="S676" s="753"/>
      <c r="T676" s="98"/>
      <c r="U676" s="98"/>
      <c r="V676" s="98"/>
      <c r="W676" s="99"/>
      <c r="X676" s="97"/>
      <c r="Y676" s="87"/>
      <c r="Z676" s="100"/>
      <c r="AA676" s="106">
        <f t="shared" si="275"/>
        <v>664</v>
      </c>
      <c r="AB676" s="549">
        <f t="shared" si="288"/>
        <v>0</v>
      </c>
      <c r="AC676" s="544">
        <f t="shared" si="276"/>
        <v>0</v>
      </c>
      <c r="AD676" s="174">
        <f t="shared" si="272"/>
        <v>0</v>
      </c>
      <c r="AE676" s="8"/>
      <c r="AF676" s="885" t="str">
        <f t="shared" si="277"/>
        <v xml:space="preserve"> </v>
      </c>
      <c r="AG676" s="40">
        <f t="shared" si="278"/>
        <v>0</v>
      </c>
      <c r="AH676" s="40">
        <f t="shared" si="279"/>
        <v>0</v>
      </c>
      <c r="AR676" s="40">
        <f t="shared" si="280"/>
        <v>0</v>
      </c>
      <c r="AS676" s="40">
        <f t="shared" si="281"/>
        <v>0</v>
      </c>
      <c r="AT676" s="40">
        <f t="shared" si="282"/>
        <v>0</v>
      </c>
      <c r="AU676" s="40">
        <f t="shared" si="283"/>
        <v>0</v>
      </c>
      <c r="AX676" s="279">
        <f t="shared" si="284"/>
        <v>0</v>
      </c>
      <c r="AY676" s="279">
        <f t="shared" si="285"/>
        <v>0</v>
      </c>
      <c r="AZ676" s="40">
        <f t="shared" si="273"/>
        <v>0</v>
      </c>
      <c r="BB676" s="40">
        <f t="shared" si="289"/>
        <v>0</v>
      </c>
      <c r="BC676" s="397">
        <f t="shared" si="290"/>
        <v>0</v>
      </c>
      <c r="BD676" s="105">
        <f t="shared" si="286"/>
        <v>0</v>
      </c>
      <c r="BE676" s="105">
        <f t="shared" si="291"/>
        <v>0</v>
      </c>
      <c r="BF676" s="742">
        <f t="shared" si="274"/>
        <v>0</v>
      </c>
      <c r="BG676" s="89"/>
      <c r="BH676" s="9"/>
      <c r="BJ676" s="40">
        <f t="shared" si="292"/>
        <v>0</v>
      </c>
      <c r="BK676" s="40">
        <f t="shared" si="293"/>
        <v>1</v>
      </c>
      <c r="BL676" s="40">
        <f t="shared" si="294"/>
        <v>0</v>
      </c>
      <c r="BM676" s="40">
        <f t="shared" si="295"/>
        <v>0</v>
      </c>
      <c r="BN676" s="40">
        <f t="shared" si="296"/>
        <v>0</v>
      </c>
    </row>
    <row r="677" spans="1:66" x14ac:dyDescent="0.25">
      <c r="A677" s="379"/>
      <c r="B677" s="936"/>
      <c r="C677" s="272"/>
      <c r="D677" s="868"/>
      <c r="E677" s="873" t="str">
        <f t="shared" si="287"/>
        <v xml:space="preserve"> </v>
      </c>
      <c r="F677" s="130">
        <f t="shared" si="270"/>
        <v>0</v>
      </c>
      <c r="G677" s="128">
        <f t="shared" si="271"/>
        <v>665</v>
      </c>
      <c r="H677" s="127"/>
      <c r="I677" s="321"/>
      <c r="J677" s="97"/>
      <c r="K677" s="323"/>
      <c r="L677" s="322"/>
      <c r="M677" s="50"/>
      <c r="N677" s="87"/>
      <c r="O677" s="324"/>
      <c r="P677" s="98"/>
      <c r="Q677" s="98"/>
      <c r="R677" s="114"/>
      <c r="S677" s="753"/>
      <c r="T677" s="98"/>
      <c r="U677" s="98"/>
      <c r="V677" s="98"/>
      <c r="W677" s="99"/>
      <c r="X677" s="97"/>
      <c r="Y677" s="87"/>
      <c r="Z677" s="100"/>
      <c r="AA677" s="106">
        <f t="shared" si="275"/>
        <v>665</v>
      </c>
      <c r="AB677" s="549">
        <f t="shared" si="288"/>
        <v>0</v>
      </c>
      <c r="AC677" s="544">
        <f t="shared" si="276"/>
        <v>0</v>
      </c>
      <c r="AD677" s="174">
        <f t="shared" si="272"/>
        <v>0</v>
      </c>
      <c r="AE677" s="8"/>
      <c r="AF677" s="885" t="str">
        <f t="shared" si="277"/>
        <v xml:space="preserve"> </v>
      </c>
      <c r="AG677" s="40">
        <f t="shared" si="278"/>
        <v>0</v>
      </c>
      <c r="AH677" s="40">
        <f t="shared" si="279"/>
        <v>0</v>
      </c>
      <c r="AR677" s="40">
        <f t="shared" si="280"/>
        <v>0</v>
      </c>
      <c r="AS677" s="40">
        <f t="shared" si="281"/>
        <v>0</v>
      </c>
      <c r="AT677" s="40">
        <f t="shared" si="282"/>
        <v>0</v>
      </c>
      <c r="AU677" s="40">
        <f t="shared" si="283"/>
        <v>0</v>
      </c>
      <c r="AX677" s="279">
        <f t="shared" si="284"/>
        <v>0</v>
      </c>
      <c r="AY677" s="279">
        <f t="shared" si="285"/>
        <v>0</v>
      </c>
      <c r="AZ677" s="40">
        <f t="shared" si="273"/>
        <v>0</v>
      </c>
      <c r="BB677" s="40">
        <f t="shared" si="289"/>
        <v>0</v>
      </c>
      <c r="BC677" s="397">
        <f t="shared" si="290"/>
        <v>0</v>
      </c>
      <c r="BD677" s="105">
        <f t="shared" si="286"/>
        <v>0</v>
      </c>
      <c r="BE677" s="105">
        <f t="shared" si="291"/>
        <v>0</v>
      </c>
      <c r="BF677" s="742">
        <f t="shared" si="274"/>
        <v>0</v>
      </c>
      <c r="BG677" s="89"/>
      <c r="BH677" s="9"/>
      <c r="BJ677" s="40">
        <f t="shared" si="292"/>
        <v>0</v>
      </c>
      <c r="BK677" s="40">
        <f t="shared" si="293"/>
        <v>1</v>
      </c>
      <c r="BL677" s="40">
        <f t="shared" si="294"/>
        <v>0</v>
      </c>
      <c r="BM677" s="40">
        <f t="shared" si="295"/>
        <v>0</v>
      </c>
      <c r="BN677" s="40">
        <f t="shared" si="296"/>
        <v>0</v>
      </c>
    </row>
    <row r="678" spans="1:66" x14ac:dyDescent="0.25">
      <c r="A678" s="379"/>
      <c r="B678" s="936"/>
      <c r="C678" s="272"/>
      <c r="D678" s="868"/>
      <c r="E678" s="873" t="str">
        <f t="shared" si="287"/>
        <v xml:space="preserve"> </v>
      </c>
      <c r="F678" s="130">
        <f t="shared" si="270"/>
        <v>0</v>
      </c>
      <c r="G678" s="128">
        <f t="shared" si="271"/>
        <v>666</v>
      </c>
      <c r="H678" s="127"/>
      <c r="I678" s="321"/>
      <c r="J678" s="97"/>
      <c r="K678" s="323"/>
      <c r="L678" s="322"/>
      <c r="M678" s="50"/>
      <c r="N678" s="87"/>
      <c r="O678" s="324"/>
      <c r="P678" s="98"/>
      <c r="Q678" s="98"/>
      <c r="R678" s="114"/>
      <c r="S678" s="753"/>
      <c r="T678" s="98"/>
      <c r="U678" s="98"/>
      <c r="V678" s="98"/>
      <c r="W678" s="99"/>
      <c r="X678" s="97"/>
      <c r="Y678" s="87"/>
      <c r="Z678" s="100"/>
      <c r="AA678" s="106">
        <f t="shared" si="275"/>
        <v>666</v>
      </c>
      <c r="AB678" s="549">
        <f t="shared" si="288"/>
        <v>0</v>
      </c>
      <c r="AC678" s="544">
        <f t="shared" si="276"/>
        <v>0</v>
      </c>
      <c r="AD678" s="174">
        <f t="shared" si="272"/>
        <v>0</v>
      </c>
      <c r="AE678" s="8"/>
      <c r="AF678" s="885" t="str">
        <f t="shared" si="277"/>
        <v xml:space="preserve"> </v>
      </c>
      <c r="AG678" s="40">
        <f t="shared" si="278"/>
        <v>0</v>
      </c>
      <c r="AH678" s="40">
        <f t="shared" si="279"/>
        <v>0</v>
      </c>
      <c r="AR678" s="40">
        <f t="shared" si="280"/>
        <v>0</v>
      </c>
      <c r="AS678" s="40">
        <f t="shared" si="281"/>
        <v>0</v>
      </c>
      <c r="AT678" s="40">
        <f t="shared" si="282"/>
        <v>0</v>
      </c>
      <c r="AU678" s="40">
        <f t="shared" si="283"/>
        <v>0</v>
      </c>
      <c r="AX678" s="279">
        <f t="shared" si="284"/>
        <v>0</v>
      </c>
      <c r="AY678" s="279">
        <f t="shared" si="285"/>
        <v>0</v>
      </c>
      <c r="AZ678" s="40">
        <f t="shared" si="273"/>
        <v>0</v>
      </c>
      <c r="BB678" s="40">
        <f t="shared" si="289"/>
        <v>0</v>
      </c>
      <c r="BC678" s="397">
        <f t="shared" si="290"/>
        <v>0</v>
      </c>
      <c r="BD678" s="105">
        <f t="shared" si="286"/>
        <v>0</v>
      </c>
      <c r="BE678" s="105">
        <f t="shared" si="291"/>
        <v>0</v>
      </c>
      <c r="BF678" s="742">
        <f t="shared" si="274"/>
        <v>0</v>
      </c>
      <c r="BG678" s="89"/>
      <c r="BH678" s="9"/>
      <c r="BJ678" s="40">
        <f t="shared" si="292"/>
        <v>0</v>
      </c>
      <c r="BK678" s="40">
        <f t="shared" si="293"/>
        <v>1</v>
      </c>
      <c r="BL678" s="40">
        <f t="shared" si="294"/>
        <v>0</v>
      </c>
      <c r="BM678" s="40">
        <f t="shared" si="295"/>
        <v>0</v>
      </c>
      <c r="BN678" s="40">
        <f t="shared" si="296"/>
        <v>0</v>
      </c>
    </row>
    <row r="679" spans="1:66" x14ac:dyDescent="0.25">
      <c r="A679" s="379"/>
      <c r="B679" s="936"/>
      <c r="C679" s="272"/>
      <c r="D679" s="868"/>
      <c r="E679" s="873" t="str">
        <f t="shared" si="287"/>
        <v xml:space="preserve"> </v>
      </c>
      <c r="F679" s="130">
        <f t="shared" si="270"/>
        <v>0</v>
      </c>
      <c r="G679" s="128">
        <f t="shared" si="271"/>
        <v>667</v>
      </c>
      <c r="H679" s="127"/>
      <c r="I679" s="321"/>
      <c r="J679" s="97"/>
      <c r="K679" s="323"/>
      <c r="L679" s="322"/>
      <c r="M679" s="50"/>
      <c r="N679" s="87"/>
      <c r="O679" s="324"/>
      <c r="P679" s="98"/>
      <c r="Q679" s="98"/>
      <c r="R679" s="114"/>
      <c r="S679" s="753"/>
      <c r="T679" s="98"/>
      <c r="U679" s="98"/>
      <c r="V679" s="98"/>
      <c r="W679" s="99"/>
      <c r="X679" s="97"/>
      <c r="Y679" s="87"/>
      <c r="Z679" s="100"/>
      <c r="AA679" s="106">
        <f t="shared" si="275"/>
        <v>667</v>
      </c>
      <c r="AB679" s="549">
        <f t="shared" si="288"/>
        <v>0</v>
      </c>
      <c r="AC679" s="544">
        <f t="shared" si="276"/>
        <v>0</v>
      </c>
      <c r="AD679" s="174">
        <f t="shared" si="272"/>
        <v>0</v>
      </c>
      <c r="AE679" s="8"/>
      <c r="AF679" s="885" t="str">
        <f t="shared" si="277"/>
        <v xml:space="preserve"> </v>
      </c>
      <c r="AG679" s="40">
        <f t="shared" si="278"/>
        <v>0</v>
      </c>
      <c r="AH679" s="40">
        <f t="shared" si="279"/>
        <v>0</v>
      </c>
      <c r="AR679" s="40">
        <f t="shared" si="280"/>
        <v>0</v>
      </c>
      <c r="AS679" s="40">
        <f t="shared" si="281"/>
        <v>0</v>
      </c>
      <c r="AT679" s="40">
        <f t="shared" si="282"/>
        <v>0</v>
      </c>
      <c r="AU679" s="40">
        <f t="shared" si="283"/>
        <v>0</v>
      </c>
      <c r="AX679" s="279">
        <f t="shared" si="284"/>
        <v>0</v>
      </c>
      <c r="AY679" s="279">
        <f t="shared" si="285"/>
        <v>0</v>
      </c>
      <c r="AZ679" s="40">
        <f t="shared" si="273"/>
        <v>0</v>
      </c>
      <c r="BB679" s="40">
        <f t="shared" si="289"/>
        <v>0</v>
      </c>
      <c r="BC679" s="397">
        <f t="shared" si="290"/>
        <v>0</v>
      </c>
      <c r="BD679" s="105">
        <f t="shared" si="286"/>
        <v>0</v>
      </c>
      <c r="BE679" s="105">
        <f t="shared" si="291"/>
        <v>0</v>
      </c>
      <c r="BF679" s="742">
        <f t="shared" si="274"/>
        <v>0</v>
      </c>
      <c r="BG679" s="89"/>
      <c r="BH679" s="9"/>
      <c r="BJ679" s="40">
        <f t="shared" si="292"/>
        <v>0</v>
      </c>
      <c r="BK679" s="40">
        <f t="shared" si="293"/>
        <v>1</v>
      </c>
      <c r="BL679" s="40">
        <f t="shared" si="294"/>
        <v>0</v>
      </c>
      <c r="BM679" s="40">
        <f t="shared" si="295"/>
        <v>0</v>
      </c>
      <c r="BN679" s="40">
        <f t="shared" si="296"/>
        <v>0</v>
      </c>
    </row>
    <row r="680" spans="1:66" x14ac:dyDescent="0.25">
      <c r="A680" s="379"/>
      <c r="B680" s="936"/>
      <c r="C680" s="272"/>
      <c r="D680" s="868"/>
      <c r="E680" s="873" t="str">
        <f t="shared" si="287"/>
        <v xml:space="preserve"> </v>
      </c>
      <c r="F680" s="130">
        <f t="shared" si="270"/>
        <v>0</v>
      </c>
      <c r="G680" s="128">
        <f t="shared" si="271"/>
        <v>668</v>
      </c>
      <c r="H680" s="127"/>
      <c r="I680" s="321"/>
      <c r="J680" s="97"/>
      <c r="K680" s="323"/>
      <c r="L680" s="322"/>
      <c r="M680" s="50"/>
      <c r="N680" s="87"/>
      <c r="O680" s="324"/>
      <c r="P680" s="98"/>
      <c r="Q680" s="98"/>
      <c r="R680" s="114"/>
      <c r="S680" s="753"/>
      <c r="T680" s="98"/>
      <c r="U680" s="98"/>
      <c r="V680" s="98"/>
      <c r="W680" s="99"/>
      <c r="X680" s="97"/>
      <c r="Y680" s="87"/>
      <c r="Z680" s="100"/>
      <c r="AA680" s="106">
        <f t="shared" si="275"/>
        <v>668</v>
      </c>
      <c r="AB680" s="549">
        <f t="shared" si="288"/>
        <v>0</v>
      </c>
      <c r="AC680" s="544">
        <f t="shared" si="276"/>
        <v>0</v>
      </c>
      <c r="AD680" s="174">
        <f t="shared" si="272"/>
        <v>0</v>
      </c>
      <c r="AE680" s="8"/>
      <c r="AF680" s="885" t="str">
        <f t="shared" si="277"/>
        <v xml:space="preserve"> </v>
      </c>
      <c r="AG680" s="40">
        <f t="shared" si="278"/>
        <v>0</v>
      </c>
      <c r="AH680" s="40">
        <f t="shared" si="279"/>
        <v>0</v>
      </c>
      <c r="AR680" s="40">
        <f t="shared" si="280"/>
        <v>0</v>
      </c>
      <c r="AS680" s="40">
        <f t="shared" si="281"/>
        <v>0</v>
      </c>
      <c r="AT680" s="40">
        <f t="shared" si="282"/>
        <v>0</v>
      </c>
      <c r="AU680" s="40">
        <f t="shared" si="283"/>
        <v>0</v>
      </c>
      <c r="AX680" s="279">
        <f t="shared" si="284"/>
        <v>0</v>
      </c>
      <c r="AY680" s="279">
        <f t="shared" si="285"/>
        <v>0</v>
      </c>
      <c r="AZ680" s="40">
        <f t="shared" si="273"/>
        <v>0</v>
      </c>
      <c r="BB680" s="40">
        <f t="shared" si="289"/>
        <v>0</v>
      </c>
      <c r="BC680" s="397">
        <f t="shared" si="290"/>
        <v>0</v>
      </c>
      <c r="BD680" s="105">
        <f t="shared" si="286"/>
        <v>0</v>
      </c>
      <c r="BE680" s="105">
        <f t="shared" si="291"/>
        <v>0</v>
      </c>
      <c r="BF680" s="742">
        <f t="shared" si="274"/>
        <v>0</v>
      </c>
      <c r="BG680" s="89"/>
      <c r="BH680" s="9"/>
      <c r="BJ680" s="40">
        <f t="shared" si="292"/>
        <v>0</v>
      </c>
      <c r="BK680" s="40">
        <f t="shared" si="293"/>
        <v>1</v>
      </c>
      <c r="BL680" s="40">
        <f t="shared" si="294"/>
        <v>0</v>
      </c>
      <c r="BM680" s="40">
        <f t="shared" si="295"/>
        <v>0</v>
      </c>
      <c r="BN680" s="40">
        <f t="shared" si="296"/>
        <v>0</v>
      </c>
    </row>
    <row r="681" spans="1:66" x14ac:dyDescent="0.25">
      <c r="A681" s="379"/>
      <c r="B681" s="936"/>
      <c r="C681" s="272"/>
      <c r="D681" s="868"/>
      <c r="E681" s="873" t="str">
        <f t="shared" si="287"/>
        <v xml:space="preserve"> </v>
      </c>
      <c r="F681" s="130">
        <f t="shared" si="270"/>
        <v>0</v>
      </c>
      <c r="G681" s="128">
        <f t="shared" si="271"/>
        <v>669</v>
      </c>
      <c r="H681" s="127"/>
      <c r="I681" s="321"/>
      <c r="J681" s="97"/>
      <c r="K681" s="323"/>
      <c r="L681" s="322"/>
      <c r="M681" s="50"/>
      <c r="N681" s="87"/>
      <c r="O681" s="324"/>
      <c r="P681" s="98"/>
      <c r="Q681" s="98"/>
      <c r="R681" s="114"/>
      <c r="S681" s="753"/>
      <c r="T681" s="98"/>
      <c r="U681" s="98"/>
      <c r="V681" s="98"/>
      <c r="W681" s="99"/>
      <c r="X681" s="97"/>
      <c r="Y681" s="87"/>
      <c r="Z681" s="100"/>
      <c r="AA681" s="106">
        <f t="shared" si="275"/>
        <v>669</v>
      </c>
      <c r="AB681" s="549">
        <f t="shared" si="288"/>
        <v>0</v>
      </c>
      <c r="AC681" s="544">
        <f t="shared" si="276"/>
        <v>0</v>
      </c>
      <c r="AD681" s="174">
        <f t="shared" si="272"/>
        <v>0</v>
      </c>
      <c r="AE681" s="8"/>
      <c r="AF681" s="885" t="str">
        <f t="shared" si="277"/>
        <v xml:space="preserve"> </v>
      </c>
      <c r="AG681" s="40">
        <f t="shared" si="278"/>
        <v>0</v>
      </c>
      <c r="AH681" s="40">
        <f t="shared" si="279"/>
        <v>0</v>
      </c>
      <c r="AR681" s="40">
        <f t="shared" si="280"/>
        <v>0</v>
      </c>
      <c r="AS681" s="40">
        <f t="shared" si="281"/>
        <v>0</v>
      </c>
      <c r="AT681" s="40">
        <f t="shared" si="282"/>
        <v>0</v>
      </c>
      <c r="AU681" s="40">
        <f t="shared" si="283"/>
        <v>0</v>
      </c>
      <c r="AX681" s="279">
        <f t="shared" si="284"/>
        <v>0</v>
      </c>
      <c r="AY681" s="279">
        <f t="shared" si="285"/>
        <v>0</v>
      </c>
      <c r="AZ681" s="40">
        <f t="shared" si="273"/>
        <v>0</v>
      </c>
      <c r="BB681" s="40">
        <f t="shared" si="289"/>
        <v>0</v>
      </c>
      <c r="BC681" s="397">
        <f t="shared" si="290"/>
        <v>0</v>
      </c>
      <c r="BD681" s="105">
        <f t="shared" si="286"/>
        <v>0</v>
      </c>
      <c r="BE681" s="105">
        <f t="shared" si="291"/>
        <v>0</v>
      </c>
      <c r="BF681" s="742">
        <f t="shared" si="274"/>
        <v>0</v>
      </c>
      <c r="BG681" s="89"/>
      <c r="BH681" s="9"/>
      <c r="BJ681" s="40">
        <f t="shared" si="292"/>
        <v>0</v>
      </c>
      <c r="BK681" s="40">
        <f t="shared" si="293"/>
        <v>1</v>
      </c>
      <c r="BL681" s="40">
        <f t="shared" si="294"/>
        <v>0</v>
      </c>
      <c r="BM681" s="40">
        <f t="shared" si="295"/>
        <v>0</v>
      </c>
      <c r="BN681" s="40">
        <f t="shared" si="296"/>
        <v>0</v>
      </c>
    </row>
    <row r="682" spans="1:66" x14ac:dyDescent="0.25">
      <c r="A682" s="379"/>
      <c r="B682" s="936"/>
      <c r="C682" s="272"/>
      <c r="D682" s="868"/>
      <c r="E682" s="873" t="str">
        <f t="shared" si="287"/>
        <v xml:space="preserve"> </v>
      </c>
      <c r="F682" s="130">
        <f t="shared" si="270"/>
        <v>0</v>
      </c>
      <c r="G682" s="128">
        <f t="shared" si="271"/>
        <v>670</v>
      </c>
      <c r="H682" s="127"/>
      <c r="I682" s="321"/>
      <c r="J682" s="97"/>
      <c r="K682" s="323"/>
      <c r="L682" s="322"/>
      <c r="M682" s="50"/>
      <c r="N682" s="87"/>
      <c r="O682" s="324"/>
      <c r="P682" s="98"/>
      <c r="Q682" s="98"/>
      <c r="R682" s="114"/>
      <c r="S682" s="753"/>
      <c r="T682" s="98"/>
      <c r="U682" s="98"/>
      <c r="V682" s="98"/>
      <c r="W682" s="99"/>
      <c r="X682" s="97"/>
      <c r="Y682" s="87"/>
      <c r="Z682" s="100"/>
      <c r="AA682" s="106">
        <f t="shared" si="275"/>
        <v>670</v>
      </c>
      <c r="AB682" s="549">
        <f t="shared" si="288"/>
        <v>0</v>
      </c>
      <c r="AC682" s="544">
        <f t="shared" si="276"/>
        <v>0</v>
      </c>
      <c r="AD682" s="174">
        <f t="shared" si="272"/>
        <v>0</v>
      </c>
      <c r="AE682" s="8"/>
      <c r="AF682" s="885" t="str">
        <f t="shared" si="277"/>
        <v xml:space="preserve"> </v>
      </c>
      <c r="AG682" s="40">
        <f t="shared" si="278"/>
        <v>0</v>
      </c>
      <c r="AH682" s="40">
        <f t="shared" si="279"/>
        <v>0</v>
      </c>
      <c r="AR682" s="40">
        <f t="shared" si="280"/>
        <v>0</v>
      </c>
      <c r="AS682" s="40">
        <f t="shared" si="281"/>
        <v>0</v>
      </c>
      <c r="AT682" s="40">
        <f t="shared" si="282"/>
        <v>0</v>
      </c>
      <c r="AU682" s="40">
        <f t="shared" si="283"/>
        <v>0</v>
      </c>
      <c r="AX682" s="279">
        <f t="shared" si="284"/>
        <v>0</v>
      </c>
      <c r="AY682" s="279">
        <f t="shared" si="285"/>
        <v>0</v>
      </c>
      <c r="AZ682" s="40">
        <f t="shared" si="273"/>
        <v>0</v>
      </c>
      <c r="BB682" s="40">
        <f t="shared" si="289"/>
        <v>0</v>
      </c>
      <c r="BC682" s="397">
        <f t="shared" si="290"/>
        <v>0</v>
      </c>
      <c r="BD682" s="105">
        <f t="shared" si="286"/>
        <v>0</v>
      </c>
      <c r="BE682" s="105">
        <f t="shared" si="291"/>
        <v>0</v>
      </c>
      <c r="BF682" s="742">
        <f t="shared" si="274"/>
        <v>0</v>
      </c>
      <c r="BG682" s="89"/>
      <c r="BH682" s="9"/>
      <c r="BJ682" s="40">
        <f t="shared" si="292"/>
        <v>0</v>
      </c>
      <c r="BK682" s="40">
        <f t="shared" si="293"/>
        <v>1</v>
      </c>
      <c r="BL682" s="40">
        <f t="shared" si="294"/>
        <v>0</v>
      </c>
      <c r="BM682" s="40">
        <f t="shared" si="295"/>
        <v>0</v>
      </c>
      <c r="BN682" s="40">
        <f t="shared" si="296"/>
        <v>0</v>
      </c>
    </row>
    <row r="683" spans="1:66" x14ac:dyDescent="0.25">
      <c r="A683" s="379"/>
      <c r="B683" s="936"/>
      <c r="C683" s="272"/>
      <c r="D683" s="868"/>
      <c r="E683" s="873" t="str">
        <f t="shared" si="287"/>
        <v xml:space="preserve"> </v>
      </c>
      <c r="F683" s="130">
        <f t="shared" si="270"/>
        <v>0</v>
      </c>
      <c r="G683" s="128">
        <f t="shared" si="271"/>
        <v>671</v>
      </c>
      <c r="H683" s="127"/>
      <c r="I683" s="321"/>
      <c r="J683" s="97"/>
      <c r="K683" s="323"/>
      <c r="L683" s="322"/>
      <c r="M683" s="50"/>
      <c r="N683" s="87"/>
      <c r="O683" s="324"/>
      <c r="P683" s="98"/>
      <c r="Q683" s="98"/>
      <c r="R683" s="114"/>
      <c r="S683" s="753"/>
      <c r="T683" s="98"/>
      <c r="U683" s="98"/>
      <c r="V683" s="98"/>
      <c r="W683" s="99"/>
      <c r="X683" s="97"/>
      <c r="Y683" s="87"/>
      <c r="Z683" s="100"/>
      <c r="AA683" s="106">
        <f t="shared" si="275"/>
        <v>671</v>
      </c>
      <c r="AB683" s="549">
        <f t="shared" si="288"/>
        <v>0</v>
      </c>
      <c r="AC683" s="544">
        <f t="shared" si="276"/>
        <v>0</v>
      </c>
      <c r="AD683" s="174">
        <f t="shared" si="272"/>
        <v>0</v>
      </c>
      <c r="AE683" s="8"/>
      <c r="AF683" s="885" t="str">
        <f t="shared" si="277"/>
        <v xml:space="preserve"> </v>
      </c>
      <c r="AG683" s="40">
        <f t="shared" si="278"/>
        <v>0</v>
      </c>
      <c r="AH683" s="40">
        <f t="shared" si="279"/>
        <v>0</v>
      </c>
      <c r="AR683" s="40">
        <f t="shared" si="280"/>
        <v>0</v>
      </c>
      <c r="AS683" s="40">
        <f t="shared" si="281"/>
        <v>0</v>
      </c>
      <c r="AT683" s="40">
        <f t="shared" si="282"/>
        <v>0</v>
      </c>
      <c r="AU683" s="40">
        <f t="shared" si="283"/>
        <v>0</v>
      </c>
      <c r="AX683" s="279">
        <f t="shared" si="284"/>
        <v>0</v>
      </c>
      <c r="AY683" s="279">
        <f t="shared" si="285"/>
        <v>0</v>
      </c>
      <c r="AZ683" s="40">
        <f t="shared" si="273"/>
        <v>0</v>
      </c>
      <c r="BB683" s="40">
        <f t="shared" si="289"/>
        <v>0</v>
      </c>
      <c r="BC683" s="397">
        <f t="shared" si="290"/>
        <v>0</v>
      </c>
      <c r="BD683" s="105">
        <f t="shared" si="286"/>
        <v>0</v>
      </c>
      <c r="BE683" s="105">
        <f t="shared" si="291"/>
        <v>0</v>
      </c>
      <c r="BF683" s="742">
        <f t="shared" si="274"/>
        <v>0</v>
      </c>
      <c r="BG683" s="89"/>
      <c r="BH683" s="9"/>
      <c r="BJ683" s="40">
        <f t="shared" si="292"/>
        <v>0</v>
      </c>
      <c r="BK683" s="40">
        <f t="shared" si="293"/>
        <v>1</v>
      </c>
      <c r="BL683" s="40">
        <f t="shared" si="294"/>
        <v>0</v>
      </c>
      <c r="BM683" s="40">
        <f t="shared" si="295"/>
        <v>0</v>
      </c>
      <c r="BN683" s="40">
        <f t="shared" si="296"/>
        <v>0</v>
      </c>
    </row>
    <row r="684" spans="1:66" x14ac:dyDescent="0.25">
      <c r="A684" s="379"/>
      <c r="B684" s="936"/>
      <c r="C684" s="272"/>
      <c r="D684" s="868"/>
      <c r="E684" s="873" t="str">
        <f t="shared" si="287"/>
        <v xml:space="preserve"> </v>
      </c>
      <c r="F684" s="130">
        <f t="shared" si="270"/>
        <v>0</v>
      </c>
      <c r="G684" s="128">
        <f t="shared" si="271"/>
        <v>672</v>
      </c>
      <c r="H684" s="127"/>
      <c r="I684" s="321"/>
      <c r="J684" s="97"/>
      <c r="K684" s="323"/>
      <c r="L684" s="322"/>
      <c r="M684" s="50"/>
      <c r="N684" s="87"/>
      <c r="O684" s="324"/>
      <c r="P684" s="98"/>
      <c r="Q684" s="98"/>
      <c r="R684" s="114"/>
      <c r="S684" s="753"/>
      <c r="T684" s="98"/>
      <c r="U684" s="98"/>
      <c r="V684" s="98"/>
      <c r="W684" s="99"/>
      <c r="X684" s="97"/>
      <c r="Y684" s="87"/>
      <c r="Z684" s="100"/>
      <c r="AA684" s="106">
        <f t="shared" si="275"/>
        <v>672</v>
      </c>
      <c r="AB684" s="549">
        <f t="shared" si="288"/>
        <v>0</v>
      </c>
      <c r="AC684" s="544">
        <f t="shared" si="276"/>
        <v>0</v>
      </c>
      <c r="AD684" s="174">
        <f t="shared" si="272"/>
        <v>0</v>
      </c>
      <c r="AE684" s="8"/>
      <c r="AF684" s="885" t="str">
        <f t="shared" si="277"/>
        <v xml:space="preserve"> </v>
      </c>
      <c r="AG684" s="40">
        <f t="shared" si="278"/>
        <v>0</v>
      </c>
      <c r="AH684" s="40">
        <f t="shared" si="279"/>
        <v>0</v>
      </c>
      <c r="AR684" s="40">
        <f t="shared" si="280"/>
        <v>0</v>
      </c>
      <c r="AS684" s="40">
        <f t="shared" si="281"/>
        <v>0</v>
      </c>
      <c r="AT684" s="40">
        <f t="shared" si="282"/>
        <v>0</v>
      </c>
      <c r="AU684" s="40">
        <f t="shared" si="283"/>
        <v>0</v>
      </c>
      <c r="AX684" s="279">
        <f t="shared" si="284"/>
        <v>0</v>
      </c>
      <c r="AY684" s="279">
        <f t="shared" si="285"/>
        <v>0</v>
      </c>
      <c r="AZ684" s="40">
        <f t="shared" si="273"/>
        <v>0</v>
      </c>
      <c r="BB684" s="40">
        <f t="shared" si="289"/>
        <v>0</v>
      </c>
      <c r="BC684" s="397">
        <f t="shared" si="290"/>
        <v>0</v>
      </c>
      <c r="BD684" s="105">
        <f t="shared" si="286"/>
        <v>0</v>
      </c>
      <c r="BE684" s="105">
        <f t="shared" si="291"/>
        <v>0</v>
      </c>
      <c r="BF684" s="742">
        <f t="shared" si="274"/>
        <v>0</v>
      </c>
      <c r="BG684" s="89"/>
      <c r="BH684" s="9"/>
      <c r="BJ684" s="40">
        <f t="shared" si="292"/>
        <v>0</v>
      </c>
      <c r="BK684" s="40">
        <f t="shared" si="293"/>
        <v>1</v>
      </c>
      <c r="BL684" s="40">
        <f t="shared" si="294"/>
        <v>0</v>
      </c>
      <c r="BM684" s="40">
        <f t="shared" si="295"/>
        <v>0</v>
      </c>
      <c r="BN684" s="40">
        <f t="shared" si="296"/>
        <v>0</v>
      </c>
    </row>
    <row r="685" spans="1:66" x14ac:dyDescent="0.25">
      <c r="A685" s="379"/>
      <c r="B685" s="936"/>
      <c r="C685" s="272"/>
      <c r="D685" s="868"/>
      <c r="E685" s="873" t="str">
        <f t="shared" si="287"/>
        <v xml:space="preserve"> </v>
      </c>
      <c r="F685" s="130">
        <f t="shared" si="270"/>
        <v>0</v>
      </c>
      <c r="G685" s="128">
        <f t="shared" si="271"/>
        <v>673</v>
      </c>
      <c r="H685" s="127"/>
      <c r="I685" s="321"/>
      <c r="J685" s="97"/>
      <c r="K685" s="323"/>
      <c r="L685" s="322"/>
      <c r="M685" s="50"/>
      <c r="N685" s="87"/>
      <c r="O685" s="324"/>
      <c r="P685" s="98"/>
      <c r="Q685" s="98"/>
      <c r="R685" s="114"/>
      <c r="S685" s="753"/>
      <c r="T685" s="98"/>
      <c r="U685" s="98"/>
      <c r="V685" s="98"/>
      <c r="W685" s="99"/>
      <c r="X685" s="97"/>
      <c r="Y685" s="87"/>
      <c r="Z685" s="100"/>
      <c r="AA685" s="106">
        <f t="shared" si="275"/>
        <v>673</v>
      </c>
      <c r="AB685" s="549">
        <f t="shared" si="288"/>
        <v>0</v>
      </c>
      <c r="AC685" s="544">
        <f t="shared" si="276"/>
        <v>0</v>
      </c>
      <c r="AD685" s="174">
        <f t="shared" si="272"/>
        <v>0</v>
      </c>
      <c r="AE685" s="8"/>
      <c r="AF685" s="885" t="str">
        <f t="shared" si="277"/>
        <v xml:space="preserve"> </v>
      </c>
      <c r="AG685" s="40">
        <f t="shared" si="278"/>
        <v>0</v>
      </c>
      <c r="AH685" s="40">
        <f t="shared" si="279"/>
        <v>0</v>
      </c>
      <c r="AR685" s="40">
        <f t="shared" si="280"/>
        <v>0</v>
      </c>
      <c r="AS685" s="40">
        <f t="shared" si="281"/>
        <v>0</v>
      </c>
      <c r="AT685" s="40">
        <f t="shared" si="282"/>
        <v>0</v>
      </c>
      <c r="AU685" s="40">
        <f t="shared" si="283"/>
        <v>0</v>
      </c>
      <c r="AX685" s="279">
        <f t="shared" si="284"/>
        <v>0</v>
      </c>
      <c r="AY685" s="279">
        <f t="shared" si="285"/>
        <v>0</v>
      </c>
      <c r="AZ685" s="40">
        <f t="shared" si="273"/>
        <v>0</v>
      </c>
      <c r="BB685" s="40">
        <f t="shared" si="289"/>
        <v>0</v>
      </c>
      <c r="BC685" s="397">
        <f t="shared" si="290"/>
        <v>0</v>
      </c>
      <c r="BD685" s="105">
        <f t="shared" si="286"/>
        <v>0</v>
      </c>
      <c r="BE685" s="105">
        <f t="shared" si="291"/>
        <v>0</v>
      </c>
      <c r="BF685" s="742">
        <f t="shared" si="274"/>
        <v>0</v>
      </c>
      <c r="BG685" s="89"/>
      <c r="BH685" s="9"/>
      <c r="BJ685" s="40">
        <f t="shared" si="292"/>
        <v>0</v>
      </c>
      <c r="BK685" s="40">
        <f t="shared" si="293"/>
        <v>1</v>
      </c>
      <c r="BL685" s="40">
        <f t="shared" si="294"/>
        <v>0</v>
      </c>
      <c r="BM685" s="40">
        <f t="shared" si="295"/>
        <v>0</v>
      </c>
      <c r="BN685" s="40">
        <f t="shared" si="296"/>
        <v>0</v>
      </c>
    </row>
    <row r="686" spans="1:66" x14ac:dyDescent="0.25">
      <c r="A686" s="379"/>
      <c r="B686" s="936"/>
      <c r="C686" s="272"/>
      <c r="D686" s="868"/>
      <c r="E686" s="873" t="str">
        <f t="shared" si="287"/>
        <v xml:space="preserve"> </v>
      </c>
      <c r="F686" s="130">
        <f t="shared" si="270"/>
        <v>0</v>
      </c>
      <c r="G686" s="128">
        <f t="shared" si="271"/>
        <v>674</v>
      </c>
      <c r="H686" s="127"/>
      <c r="I686" s="321"/>
      <c r="J686" s="97"/>
      <c r="K686" s="323"/>
      <c r="L686" s="322"/>
      <c r="M686" s="50"/>
      <c r="N686" s="87"/>
      <c r="O686" s="324"/>
      <c r="P686" s="98"/>
      <c r="Q686" s="98"/>
      <c r="R686" s="114"/>
      <c r="S686" s="753"/>
      <c r="T686" s="98"/>
      <c r="U686" s="98"/>
      <c r="V686" s="98"/>
      <c r="W686" s="99"/>
      <c r="X686" s="97"/>
      <c r="Y686" s="87"/>
      <c r="Z686" s="100"/>
      <c r="AA686" s="106">
        <f t="shared" si="275"/>
        <v>674</v>
      </c>
      <c r="AB686" s="549">
        <f t="shared" si="288"/>
        <v>0</v>
      </c>
      <c r="AC686" s="544">
        <f t="shared" si="276"/>
        <v>0</v>
      </c>
      <c r="AD686" s="174">
        <f t="shared" si="272"/>
        <v>0</v>
      </c>
      <c r="AE686" s="8"/>
      <c r="AF686" s="885" t="str">
        <f t="shared" si="277"/>
        <v xml:space="preserve"> </v>
      </c>
      <c r="AG686" s="40">
        <f t="shared" si="278"/>
        <v>0</v>
      </c>
      <c r="AH686" s="40">
        <f t="shared" si="279"/>
        <v>0</v>
      </c>
      <c r="AR686" s="40">
        <f t="shared" si="280"/>
        <v>0</v>
      </c>
      <c r="AS686" s="40">
        <f t="shared" si="281"/>
        <v>0</v>
      </c>
      <c r="AT686" s="40">
        <f t="shared" si="282"/>
        <v>0</v>
      </c>
      <c r="AU686" s="40">
        <f t="shared" si="283"/>
        <v>0</v>
      </c>
      <c r="AX686" s="279">
        <f t="shared" si="284"/>
        <v>0</v>
      </c>
      <c r="AY686" s="279">
        <f t="shared" si="285"/>
        <v>0</v>
      </c>
      <c r="AZ686" s="40">
        <f t="shared" si="273"/>
        <v>0</v>
      </c>
      <c r="BB686" s="40">
        <f t="shared" si="289"/>
        <v>0</v>
      </c>
      <c r="BC686" s="397">
        <f t="shared" si="290"/>
        <v>0</v>
      </c>
      <c r="BD686" s="105">
        <f t="shared" si="286"/>
        <v>0</v>
      </c>
      <c r="BE686" s="105">
        <f t="shared" si="291"/>
        <v>0</v>
      </c>
      <c r="BF686" s="742">
        <f t="shared" si="274"/>
        <v>0</v>
      </c>
      <c r="BG686" s="89"/>
      <c r="BH686" s="9"/>
      <c r="BJ686" s="40">
        <f t="shared" si="292"/>
        <v>0</v>
      </c>
      <c r="BK686" s="40">
        <f t="shared" si="293"/>
        <v>1</v>
      </c>
      <c r="BL686" s="40">
        <f t="shared" si="294"/>
        <v>0</v>
      </c>
      <c r="BM686" s="40">
        <f t="shared" si="295"/>
        <v>0</v>
      </c>
      <c r="BN686" s="40">
        <f t="shared" si="296"/>
        <v>0</v>
      </c>
    </row>
    <row r="687" spans="1:66" x14ac:dyDescent="0.25">
      <c r="A687" s="379"/>
      <c r="B687" s="936"/>
      <c r="C687" s="272"/>
      <c r="D687" s="868"/>
      <c r="E687" s="873" t="str">
        <f t="shared" si="287"/>
        <v xml:space="preserve"> </v>
      </c>
      <c r="F687" s="130">
        <f t="shared" si="270"/>
        <v>0</v>
      </c>
      <c r="G687" s="128">
        <f t="shared" si="271"/>
        <v>675</v>
      </c>
      <c r="H687" s="127"/>
      <c r="I687" s="321"/>
      <c r="J687" s="97"/>
      <c r="K687" s="323"/>
      <c r="L687" s="322"/>
      <c r="M687" s="50"/>
      <c r="N687" s="87"/>
      <c r="O687" s="324"/>
      <c r="P687" s="98"/>
      <c r="Q687" s="98"/>
      <c r="R687" s="114"/>
      <c r="S687" s="753"/>
      <c r="T687" s="98"/>
      <c r="U687" s="98"/>
      <c r="V687" s="98"/>
      <c r="W687" s="99"/>
      <c r="X687" s="97"/>
      <c r="Y687" s="87"/>
      <c r="Z687" s="100"/>
      <c r="AA687" s="106">
        <f t="shared" si="275"/>
        <v>675</v>
      </c>
      <c r="AB687" s="549">
        <f t="shared" si="288"/>
        <v>0</v>
      </c>
      <c r="AC687" s="544">
        <f t="shared" si="276"/>
        <v>0</v>
      </c>
      <c r="AD687" s="174">
        <f t="shared" si="272"/>
        <v>0</v>
      </c>
      <c r="AE687" s="8"/>
      <c r="AF687" s="885" t="str">
        <f t="shared" si="277"/>
        <v xml:space="preserve"> </v>
      </c>
      <c r="AG687" s="40">
        <f t="shared" si="278"/>
        <v>0</v>
      </c>
      <c r="AH687" s="40">
        <f t="shared" si="279"/>
        <v>0</v>
      </c>
      <c r="AR687" s="40">
        <f t="shared" si="280"/>
        <v>0</v>
      </c>
      <c r="AS687" s="40">
        <f t="shared" si="281"/>
        <v>0</v>
      </c>
      <c r="AT687" s="40">
        <f t="shared" si="282"/>
        <v>0</v>
      </c>
      <c r="AU687" s="40">
        <f t="shared" si="283"/>
        <v>0</v>
      </c>
      <c r="AX687" s="279">
        <f t="shared" si="284"/>
        <v>0</v>
      </c>
      <c r="AY687" s="279">
        <f t="shared" si="285"/>
        <v>0</v>
      </c>
      <c r="AZ687" s="40">
        <f t="shared" si="273"/>
        <v>0</v>
      </c>
      <c r="BB687" s="40">
        <f t="shared" si="289"/>
        <v>0</v>
      </c>
      <c r="BC687" s="397">
        <f t="shared" si="290"/>
        <v>0</v>
      </c>
      <c r="BD687" s="105">
        <f t="shared" si="286"/>
        <v>0</v>
      </c>
      <c r="BE687" s="105">
        <f t="shared" si="291"/>
        <v>0</v>
      </c>
      <c r="BF687" s="742">
        <f t="shared" si="274"/>
        <v>0</v>
      </c>
      <c r="BG687" s="89"/>
      <c r="BH687" s="9"/>
      <c r="BJ687" s="40">
        <f t="shared" si="292"/>
        <v>0</v>
      </c>
      <c r="BK687" s="40">
        <f t="shared" si="293"/>
        <v>1</v>
      </c>
      <c r="BL687" s="40">
        <f t="shared" si="294"/>
        <v>0</v>
      </c>
      <c r="BM687" s="40">
        <f t="shared" si="295"/>
        <v>0</v>
      </c>
      <c r="BN687" s="40">
        <f t="shared" si="296"/>
        <v>0</v>
      </c>
    </row>
    <row r="688" spans="1:66" x14ac:dyDescent="0.25">
      <c r="A688" s="379"/>
      <c r="B688" s="936"/>
      <c r="C688" s="272"/>
      <c r="D688" s="868"/>
      <c r="E688" s="873" t="str">
        <f t="shared" si="287"/>
        <v xml:space="preserve"> </v>
      </c>
      <c r="F688" s="130">
        <f t="shared" si="270"/>
        <v>0</v>
      </c>
      <c r="G688" s="128">
        <f t="shared" si="271"/>
        <v>676</v>
      </c>
      <c r="H688" s="127"/>
      <c r="I688" s="321"/>
      <c r="J688" s="97"/>
      <c r="K688" s="323"/>
      <c r="L688" s="322"/>
      <c r="M688" s="50"/>
      <c r="N688" s="87"/>
      <c r="O688" s="324"/>
      <c r="P688" s="98"/>
      <c r="Q688" s="98"/>
      <c r="R688" s="114"/>
      <c r="S688" s="753"/>
      <c r="T688" s="98"/>
      <c r="U688" s="98"/>
      <c r="V688" s="98"/>
      <c r="W688" s="99"/>
      <c r="X688" s="97"/>
      <c r="Y688" s="87"/>
      <c r="Z688" s="100"/>
      <c r="AA688" s="106">
        <f t="shared" si="275"/>
        <v>676</v>
      </c>
      <c r="AB688" s="549">
        <f t="shared" si="288"/>
        <v>0</v>
      </c>
      <c r="AC688" s="544">
        <f t="shared" si="276"/>
        <v>0</v>
      </c>
      <c r="AD688" s="174">
        <f t="shared" si="272"/>
        <v>0</v>
      </c>
      <c r="AE688" s="8"/>
      <c r="AF688" s="885" t="str">
        <f t="shared" si="277"/>
        <v xml:space="preserve"> </v>
      </c>
      <c r="AG688" s="40">
        <f t="shared" si="278"/>
        <v>0</v>
      </c>
      <c r="AH688" s="40">
        <f t="shared" si="279"/>
        <v>0</v>
      </c>
      <c r="AR688" s="40">
        <f t="shared" si="280"/>
        <v>0</v>
      </c>
      <c r="AS688" s="40">
        <f t="shared" si="281"/>
        <v>0</v>
      </c>
      <c r="AT688" s="40">
        <f t="shared" si="282"/>
        <v>0</v>
      </c>
      <c r="AU688" s="40">
        <f t="shared" si="283"/>
        <v>0</v>
      </c>
      <c r="AX688" s="279">
        <f t="shared" si="284"/>
        <v>0</v>
      </c>
      <c r="AY688" s="279">
        <f t="shared" si="285"/>
        <v>0</v>
      </c>
      <c r="AZ688" s="40">
        <f t="shared" si="273"/>
        <v>0</v>
      </c>
      <c r="BB688" s="40">
        <f t="shared" si="289"/>
        <v>0</v>
      </c>
      <c r="BC688" s="397">
        <f t="shared" si="290"/>
        <v>0</v>
      </c>
      <c r="BD688" s="105">
        <f t="shared" si="286"/>
        <v>0</v>
      </c>
      <c r="BE688" s="105">
        <f t="shared" si="291"/>
        <v>0</v>
      </c>
      <c r="BF688" s="742">
        <f t="shared" si="274"/>
        <v>0</v>
      </c>
      <c r="BG688" s="89"/>
      <c r="BH688" s="9"/>
      <c r="BJ688" s="40">
        <f t="shared" si="292"/>
        <v>0</v>
      </c>
      <c r="BK688" s="40">
        <f t="shared" si="293"/>
        <v>1</v>
      </c>
      <c r="BL688" s="40">
        <f t="shared" si="294"/>
        <v>0</v>
      </c>
      <c r="BM688" s="40">
        <f t="shared" si="295"/>
        <v>0</v>
      </c>
      <c r="BN688" s="40">
        <f t="shared" si="296"/>
        <v>0</v>
      </c>
    </row>
    <row r="689" spans="1:66" x14ac:dyDescent="0.25">
      <c r="A689" s="379"/>
      <c r="B689" s="936"/>
      <c r="C689" s="272"/>
      <c r="D689" s="868"/>
      <c r="E689" s="873" t="str">
        <f t="shared" si="287"/>
        <v xml:space="preserve"> </v>
      </c>
      <c r="F689" s="130">
        <f t="shared" si="270"/>
        <v>0</v>
      </c>
      <c r="G689" s="128">
        <f t="shared" si="271"/>
        <v>677</v>
      </c>
      <c r="H689" s="127"/>
      <c r="I689" s="321"/>
      <c r="J689" s="97"/>
      <c r="K689" s="323"/>
      <c r="L689" s="322"/>
      <c r="M689" s="50"/>
      <c r="N689" s="87"/>
      <c r="O689" s="324"/>
      <c r="P689" s="98"/>
      <c r="Q689" s="98"/>
      <c r="R689" s="114"/>
      <c r="S689" s="753"/>
      <c r="T689" s="98"/>
      <c r="U689" s="98"/>
      <c r="V689" s="98"/>
      <c r="W689" s="99"/>
      <c r="X689" s="97"/>
      <c r="Y689" s="87"/>
      <c r="Z689" s="100"/>
      <c r="AA689" s="106">
        <f t="shared" si="275"/>
        <v>677</v>
      </c>
      <c r="AB689" s="549">
        <f t="shared" si="288"/>
        <v>0</v>
      </c>
      <c r="AC689" s="544">
        <f t="shared" si="276"/>
        <v>0</v>
      </c>
      <c r="AD689" s="174">
        <f t="shared" si="272"/>
        <v>0</v>
      </c>
      <c r="AE689" s="8"/>
      <c r="AF689" s="885" t="str">
        <f t="shared" si="277"/>
        <v xml:space="preserve"> </v>
      </c>
      <c r="AG689" s="40">
        <f t="shared" si="278"/>
        <v>0</v>
      </c>
      <c r="AH689" s="40">
        <f t="shared" si="279"/>
        <v>0</v>
      </c>
      <c r="AR689" s="40">
        <f t="shared" si="280"/>
        <v>0</v>
      </c>
      <c r="AS689" s="40">
        <f t="shared" si="281"/>
        <v>0</v>
      </c>
      <c r="AT689" s="40">
        <f t="shared" si="282"/>
        <v>0</v>
      </c>
      <c r="AU689" s="40">
        <f t="shared" si="283"/>
        <v>0</v>
      </c>
      <c r="AX689" s="279">
        <f t="shared" si="284"/>
        <v>0</v>
      </c>
      <c r="AY689" s="279">
        <f t="shared" si="285"/>
        <v>0</v>
      </c>
      <c r="AZ689" s="40">
        <f t="shared" si="273"/>
        <v>0</v>
      </c>
      <c r="BB689" s="40">
        <f t="shared" si="289"/>
        <v>0</v>
      </c>
      <c r="BC689" s="397">
        <f t="shared" si="290"/>
        <v>0</v>
      </c>
      <c r="BD689" s="105">
        <f t="shared" si="286"/>
        <v>0</v>
      </c>
      <c r="BE689" s="105">
        <f t="shared" si="291"/>
        <v>0</v>
      </c>
      <c r="BF689" s="742">
        <f t="shared" si="274"/>
        <v>0</v>
      </c>
      <c r="BG689" s="89"/>
      <c r="BH689" s="9"/>
      <c r="BJ689" s="40">
        <f t="shared" si="292"/>
        <v>0</v>
      </c>
      <c r="BK689" s="40">
        <f t="shared" si="293"/>
        <v>1</v>
      </c>
      <c r="BL689" s="40">
        <f t="shared" si="294"/>
        <v>0</v>
      </c>
      <c r="BM689" s="40">
        <f t="shared" si="295"/>
        <v>0</v>
      </c>
      <c r="BN689" s="40">
        <f t="shared" si="296"/>
        <v>0</v>
      </c>
    </row>
    <row r="690" spans="1:66" x14ac:dyDescent="0.25">
      <c r="A690" s="379"/>
      <c r="B690" s="936"/>
      <c r="C690" s="272"/>
      <c r="D690" s="868"/>
      <c r="E690" s="873" t="str">
        <f t="shared" si="287"/>
        <v xml:space="preserve"> </v>
      </c>
      <c r="F690" s="130">
        <f t="shared" si="270"/>
        <v>0</v>
      </c>
      <c r="G690" s="128">
        <f t="shared" si="271"/>
        <v>678</v>
      </c>
      <c r="H690" s="127"/>
      <c r="I690" s="321"/>
      <c r="J690" s="97"/>
      <c r="K690" s="323"/>
      <c r="L690" s="322"/>
      <c r="M690" s="50"/>
      <c r="N690" s="87"/>
      <c r="O690" s="324"/>
      <c r="P690" s="98"/>
      <c r="Q690" s="98"/>
      <c r="R690" s="114"/>
      <c r="S690" s="753"/>
      <c r="T690" s="98"/>
      <c r="U690" s="98"/>
      <c r="V690" s="98"/>
      <c r="W690" s="99"/>
      <c r="X690" s="97"/>
      <c r="Y690" s="87"/>
      <c r="Z690" s="100"/>
      <c r="AA690" s="106">
        <f t="shared" si="275"/>
        <v>678</v>
      </c>
      <c r="AB690" s="549">
        <f t="shared" si="288"/>
        <v>0</v>
      </c>
      <c r="AC690" s="544">
        <f t="shared" si="276"/>
        <v>0</v>
      </c>
      <c r="AD690" s="174">
        <f t="shared" si="272"/>
        <v>0</v>
      </c>
      <c r="AE690" s="8"/>
      <c r="AF690" s="885" t="str">
        <f t="shared" si="277"/>
        <v xml:space="preserve"> </v>
      </c>
      <c r="AG690" s="40">
        <f t="shared" si="278"/>
        <v>0</v>
      </c>
      <c r="AH690" s="40">
        <f t="shared" si="279"/>
        <v>0</v>
      </c>
      <c r="AR690" s="40">
        <f t="shared" si="280"/>
        <v>0</v>
      </c>
      <c r="AS690" s="40">
        <f t="shared" si="281"/>
        <v>0</v>
      </c>
      <c r="AT690" s="40">
        <f t="shared" si="282"/>
        <v>0</v>
      </c>
      <c r="AU690" s="40">
        <f t="shared" si="283"/>
        <v>0</v>
      </c>
      <c r="AX690" s="279">
        <f t="shared" si="284"/>
        <v>0</v>
      </c>
      <c r="AY690" s="279">
        <f t="shared" si="285"/>
        <v>0</v>
      </c>
      <c r="AZ690" s="40">
        <f t="shared" si="273"/>
        <v>0</v>
      </c>
      <c r="BB690" s="40">
        <f t="shared" si="289"/>
        <v>0</v>
      </c>
      <c r="BC690" s="397">
        <f t="shared" si="290"/>
        <v>0</v>
      </c>
      <c r="BD690" s="105">
        <f t="shared" si="286"/>
        <v>0</v>
      </c>
      <c r="BE690" s="105">
        <f t="shared" si="291"/>
        <v>0</v>
      </c>
      <c r="BF690" s="742">
        <f t="shared" si="274"/>
        <v>0</v>
      </c>
      <c r="BG690" s="89"/>
      <c r="BH690" s="9"/>
      <c r="BJ690" s="40">
        <f t="shared" si="292"/>
        <v>0</v>
      </c>
      <c r="BK690" s="40">
        <f t="shared" si="293"/>
        <v>1</v>
      </c>
      <c r="BL690" s="40">
        <f t="shared" si="294"/>
        <v>0</v>
      </c>
      <c r="BM690" s="40">
        <f t="shared" si="295"/>
        <v>0</v>
      </c>
      <c r="BN690" s="40">
        <f t="shared" si="296"/>
        <v>0</v>
      </c>
    </row>
    <row r="691" spans="1:66" x14ac:dyDescent="0.25">
      <c r="A691" s="379"/>
      <c r="B691" s="936"/>
      <c r="C691" s="272"/>
      <c r="D691" s="868"/>
      <c r="E691" s="873" t="str">
        <f t="shared" si="287"/>
        <v xml:space="preserve"> </v>
      </c>
      <c r="F691" s="130">
        <f t="shared" si="270"/>
        <v>0</v>
      </c>
      <c r="G691" s="128">
        <f t="shared" si="271"/>
        <v>679</v>
      </c>
      <c r="H691" s="127"/>
      <c r="I691" s="321"/>
      <c r="J691" s="97"/>
      <c r="K691" s="323"/>
      <c r="L691" s="322"/>
      <c r="M691" s="50"/>
      <c r="N691" s="87"/>
      <c r="O691" s="324"/>
      <c r="P691" s="98"/>
      <c r="Q691" s="98"/>
      <c r="R691" s="114"/>
      <c r="S691" s="753"/>
      <c r="T691" s="98"/>
      <c r="U691" s="98"/>
      <c r="V691" s="98"/>
      <c r="W691" s="99"/>
      <c r="X691" s="97"/>
      <c r="Y691" s="87"/>
      <c r="Z691" s="100"/>
      <c r="AA691" s="106">
        <f t="shared" si="275"/>
        <v>679</v>
      </c>
      <c r="AB691" s="549">
        <f t="shared" si="288"/>
        <v>0</v>
      </c>
      <c r="AC691" s="544">
        <f t="shared" si="276"/>
        <v>0</v>
      </c>
      <c r="AD691" s="174">
        <f t="shared" si="272"/>
        <v>0</v>
      </c>
      <c r="AE691" s="8"/>
      <c r="AF691" s="885" t="str">
        <f t="shared" si="277"/>
        <v xml:space="preserve"> </v>
      </c>
      <c r="AG691" s="40">
        <f t="shared" si="278"/>
        <v>0</v>
      </c>
      <c r="AH691" s="40">
        <f t="shared" si="279"/>
        <v>0</v>
      </c>
      <c r="AR691" s="40">
        <f t="shared" si="280"/>
        <v>0</v>
      </c>
      <c r="AS691" s="40">
        <f t="shared" si="281"/>
        <v>0</v>
      </c>
      <c r="AT691" s="40">
        <f t="shared" si="282"/>
        <v>0</v>
      </c>
      <c r="AU691" s="40">
        <f t="shared" si="283"/>
        <v>0</v>
      </c>
      <c r="AX691" s="279">
        <f t="shared" si="284"/>
        <v>0</v>
      </c>
      <c r="AY691" s="279">
        <f t="shared" si="285"/>
        <v>0</v>
      </c>
      <c r="AZ691" s="40">
        <f t="shared" si="273"/>
        <v>0</v>
      </c>
      <c r="BB691" s="40">
        <f t="shared" si="289"/>
        <v>0</v>
      </c>
      <c r="BC691" s="397">
        <f t="shared" si="290"/>
        <v>0</v>
      </c>
      <c r="BD691" s="105">
        <f t="shared" si="286"/>
        <v>0</v>
      </c>
      <c r="BE691" s="105">
        <f t="shared" si="291"/>
        <v>0</v>
      </c>
      <c r="BF691" s="742">
        <f t="shared" si="274"/>
        <v>0</v>
      </c>
      <c r="BG691" s="89"/>
      <c r="BH691" s="9"/>
      <c r="BJ691" s="40">
        <f t="shared" si="292"/>
        <v>0</v>
      </c>
      <c r="BK691" s="40">
        <f t="shared" si="293"/>
        <v>1</v>
      </c>
      <c r="BL691" s="40">
        <f t="shared" si="294"/>
        <v>0</v>
      </c>
      <c r="BM691" s="40">
        <f t="shared" si="295"/>
        <v>0</v>
      </c>
      <c r="BN691" s="40">
        <f t="shared" si="296"/>
        <v>0</v>
      </c>
    </row>
    <row r="692" spans="1:66" x14ac:dyDescent="0.25">
      <c r="A692" s="379"/>
      <c r="B692" s="936"/>
      <c r="C692" s="272"/>
      <c r="D692" s="868"/>
      <c r="E692" s="873" t="str">
        <f t="shared" si="287"/>
        <v xml:space="preserve"> </v>
      </c>
      <c r="F692" s="130">
        <f t="shared" si="270"/>
        <v>0</v>
      </c>
      <c r="G692" s="128">
        <f t="shared" si="271"/>
        <v>680</v>
      </c>
      <c r="H692" s="127"/>
      <c r="I692" s="321"/>
      <c r="J692" s="97"/>
      <c r="K692" s="323"/>
      <c r="L692" s="322"/>
      <c r="M692" s="50"/>
      <c r="N692" s="87"/>
      <c r="O692" s="324"/>
      <c r="P692" s="98"/>
      <c r="Q692" s="98"/>
      <c r="R692" s="114"/>
      <c r="S692" s="753"/>
      <c r="T692" s="98"/>
      <c r="U692" s="98"/>
      <c r="V692" s="98"/>
      <c r="W692" s="99"/>
      <c r="X692" s="97"/>
      <c r="Y692" s="87"/>
      <c r="Z692" s="100"/>
      <c r="AA692" s="106">
        <f t="shared" si="275"/>
        <v>680</v>
      </c>
      <c r="AB692" s="549">
        <f t="shared" si="288"/>
        <v>0</v>
      </c>
      <c r="AC692" s="544">
        <f t="shared" si="276"/>
        <v>0</v>
      </c>
      <c r="AD692" s="174">
        <f t="shared" si="272"/>
        <v>0</v>
      </c>
      <c r="AE692" s="8"/>
      <c r="AF692" s="885" t="str">
        <f t="shared" si="277"/>
        <v xml:space="preserve"> </v>
      </c>
      <c r="AG692" s="40">
        <f t="shared" si="278"/>
        <v>0</v>
      </c>
      <c r="AH692" s="40">
        <f t="shared" si="279"/>
        <v>0</v>
      </c>
      <c r="AR692" s="40">
        <f t="shared" si="280"/>
        <v>0</v>
      </c>
      <c r="AS692" s="40">
        <f t="shared" si="281"/>
        <v>0</v>
      </c>
      <c r="AT692" s="40">
        <f t="shared" si="282"/>
        <v>0</v>
      </c>
      <c r="AU692" s="40">
        <f t="shared" si="283"/>
        <v>0</v>
      </c>
      <c r="AX692" s="279">
        <f t="shared" si="284"/>
        <v>0</v>
      </c>
      <c r="AY692" s="279">
        <f t="shared" si="285"/>
        <v>0</v>
      </c>
      <c r="AZ692" s="40">
        <f t="shared" si="273"/>
        <v>0</v>
      </c>
      <c r="BB692" s="40">
        <f t="shared" si="289"/>
        <v>0</v>
      </c>
      <c r="BC692" s="397">
        <f t="shared" si="290"/>
        <v>0</v>
      </c>
      <c r="BD692" s="105">
        <f t="shared" si="286"/>
        <v>0</v>
      </c>
      <c r="BE692" s="105">
        <f t="shared" si="291"/>
        <v>0</v>
      </c>
      <c r="BF692" s="742">
        <f t="shared" si="274"/>
        <v>0</v>
      </c>
      <c r="BG692" s="89"/>
      <c r="BH692" s="9"/>
      <c r="BJ692" s="40">
        <f t="shared" si="292"/>
        <v>0</v>
      </c>
      <c r="BK692" s="40">
        <f t="shared" si="293"/>
        <v>1</v>
      </c>
      <c r="BL692" s="40">
        <f t="shared" si="294"/>
        <v>0</v>
      </c>
      <c r="BM692" s="40">
        <f t="shared" si="295"/>
        <v>0</v>
      </c>
      <c r="BN692" s="40">
        <f t="shared" si="296"/>
        <v>0</v>
      </c>
    </row>
    <row r="693" spans="1:66" x14ac:dyDescent="0.25">
      <c r="A693" s="379"/>
      <c r="B693" s="936"/>
      <c r="C693" s="272"/>
      <c r="D693" s="868"/>
      <c r="E693" s="873" t="str">
        <f t="shared" si="287"/>
        <v xml:space="preserve"> </v>
      </c>
      <c r="F693" s="130">
        <f t="shared" si="270"/>
        <v>0</v>
      </c>
      <c r="G693" s="128">
        <f t="shared" si="271"/>
        <v>681</v>
      </c>
      <c r="H693" s="127"/>
      <c r="I693" s="321"/>
      <c r="J693" s="97"/>
      <c r="K693" s="323"/>
      <c r="L693" s="322"/>
      <c r="M693" s="50"/>
      <c r="N693" s="87"/>
      <c r="O693" s="324"/>
      <c r="P693" s="98"/>
      <c r="Q693" s="98"/>
      <c r="R693" s="114"/>
      <c r="S693" s="753"/>
      <c r="T693" s="98"/>
      <c r="U693" s="98"/>
      <c r="V693" s="98"/>
      <c r="W693" s="99"/>
      <c r="X693" s="97"/>
      <c r="Y693" s="87"/>
      <c r="Z693" s="100"/>
      <c r="AA693" s="106">
        <f t="shared" si="275"/>
        <v>681</v>
      </c>
      <c r="AB693" s="549">
        <f t="shared" si="288"/>
        <v>0</v>
      </c>
      <c r="AC693" s="544">
        <f t="shared" si="276"/>
        <v>0</v>
      </c>
      <c r="AD693" s="174">
        <f t="shared" si="272"/>
        <v>0</v>
      </c>
      <c r="AE693" s="8"/>
      <c r="AF693" s="885" t="str">
        <f t="shared" si="277"/>
        <v xml:space="preserve"> </v>
      </c>
      <c r="AG693" s="40">
        <f t="shared" si="278"/>
        <v>0</v>
      </c>
      <c r="AH693" s="40">
        <f t="shared" si="279"/>
        <v>0</v>
      </c>
      <c r="AR693" s="40">
        <f t="shared" si="280"/>
        <v>0</v>
      </c>
      <c r="AS693" s="40">
        <f t="shared" si="281"/>
        <v>0</v>
      </c>
      <c r="AT693" s="40">
        <f t="shared" si="282"/>
        <v>0</v>
      </c>
      <c r="AU693" s="40">
        <f t="shared" si="283"/>
        <v>0</v>
      </c>
      <c r="AX693" s="279">
        <f t="shared" si="284"/>
        <v>0</v>
      </c>
      <c r="AY693" s="279">
        <f t="shared" si="285"/>
        <v>0</v>
      </c>
      <c r="AZ693" s="40">
        <f t="shared" si="273"/>
        <v>0</v>
      </c>
      <c r="BB693" s="40">
        <f t="shared" si="289"/>
        <v>0</v>
      </c>
      <c r="BC693" s="397">
        <f t="shared" si="290"/>
        <v>0</v>
      </c>
      <c r="BD693" s="105">
        <f t="shared" si="286"/>
        <v>0</v>
      </c>
      <c r="BE693" s="105">
        <f t="shared" si="291"/>
        <v>0</v>
      </c>
      <c r="BF693" s="742">
        <f t="shared" si="274"/>
        <v>0</v>
      </c>
      <c r="BG693" s="89"/>
      <c r="BH693" s="9"/>
      <c r="BJ693" s="40">
        <f t="shared" si="292"/>
        <v>0</v>
      </c>
      <c r="BK693" s="40">
        <f t="shared" si="293"/>
        <v>1</v>
      </c>
      <c r="BL693" s="40">
        <f t="shared" si="294"/>
        <v>0</v>
      </c>
      <c r="BM693" s="40">
        <f t="shared" si="295"/>
        <v>0</v>
      </c>
      <c r="BN693" s="40">
        <f t="shared" si="296"/>
        <v>0</v>
      </c>
    </row>
    <row r="694" spans="1:66" x14ac:dyDescent="0.25">
      <c r="A694" s="379"/>
      <c r="B694" s="936"/>
      <c r="C694" s="272"/>
      <c r="D694" s="868"/>
      <c r="E694" s="873" t="str">
        <f t="shared" si="287"/>
        <v xml:space="preserve"> </v>
      </c>
      <c r="F694" s="130">
        <f t="shared" si="270"/>
        <v>0</v>
      </c>
      <c r="G694" s="128">
        <f t="shared" si="271"/>
        <v>682</v>
      </c>
      <c r="H694" s="127"/>
      <c r="I694" s="321"/>
      <c r="J694" s="97"/>
      <c r="K694" s="323"/>
      <c r="L694" s="322"/>
      <c r="M694" s="50"/>
      <c r="N694" s="87"/>
      <c r="O694" s="324"/>
      <c r="P694" s="98"/>
      <c r="Q694" s="98"/>
      <c r="R694" s="114"/>
      <c r="S694" s="753"/>
      <c r="T694" s="98"/>
      <c r="U694" s="98"/>
      <c r="V694" s="98"/>
      <c r="W694" s="99"/>
      <c r="X694" s="97"/>
      <c r="Y694" s="87"/>
      <c r="Z694" s="100"/>
      <c r="AA694" s="106">
        <f t="shared" si="275"/>
        <v>682</v>
      </c>
      <c r="AB694" s="549">
        <f t="shared" si="288"/>
        <v>0</v>
      </c>
      <c r="AC694" s="544">
        <f t="shared" si="276"/>
        <v>0</v>
      </c>
      <c r="AD694" s="174">
        <f t="shared" si="272"/>
        <v>0</v>
      </c>
      <c r="AE694" s="8"/>
      <c r="AF694" s="885" t="str">
        <f t="shared" si="277"/>
        <v xml:space="preserve"> </v>
      </c>
      <c r="AG694" s="40">
        <f t="shared" si="278"/>
        <v>0</v>
      </c>
      <c r="AH694" s="40">
        <f t="shared" si="279"/>
        <v>0</v>
      </c>
      <c r="AR694" s="40">
        <f t="shared" si="280"/>
        <v>0</v>
      </c>
      <c r="AS694" s="40">
        <f t="shared" si="281"/>
        <v>0</v>
      </c>
      <c r="AT694" s="40">
        <f t="shared" si="282"/>
        <v>0</v>
      </c>
      <c r="AU694" s="40">
        <f t="shared" si="283"/>
        <v>0</v>
      </c>
      <c r="AX694" s="279">
        <f t="shared" si="284"/>
        <v>0</v>
      </c>
      <c r="AY694" s="279">
        <f t="shared" si="285"/>
        <v>0</v>
      </c>
      <c r="AZ694" s="40">
        <f t="shared" si="273"/>
        <v>0</v>
      </c>
      <c r="BB694" s="40">
        <f t="shared" si="289"/>
        <v>0</v>
      </c>
      <c r="BC694" s="397">
        <f t="shared" si="290"/>
        <v>0</v>
      </c>
      <c r="BD694" s="105">
        <f t="shared" si="286"/>
        <v>0</v>
      </c>
      <c r="BE694" s="105">
        <f t="shared" si="291"/>
        <v>0</v>
      </c>
      <c r="BF694" s="742">
        <f t="shared" si="274"/>
        <v>0</v>
      </c>
      <c r="BG694" s="89"/>
      <c r="BH694" s="9"/>
      <c r="BJ694" s="40">
        <f t="shared" si="292"/>
        <v>0</v>
      </c>
      <c r="BK694" s="40">
        <f t="shared" si="293"/>
        <v>1</v>
      </c>
      <c r="BL694" s="40">
        <f t="shared" si="294"/>
        <v>0</v>
      </c>
      <c r="BM694" s="40">
        <f t="shared" si="295"/>
        <v>0</v>
      </c>
      <c r="BN694" s="40">
        <f t="shared" si="296"/>
        <v>0</v>
      </c>
    </row>
    <row r="695" spans="1:66" x14ac:dyDescent="0.25">
      <c r="A695" s="379"/>
      <c r="B695" s="936"/>
      <c r="C695" s="272"/>
      <c r="D695" s="868"/>
      <c r="E695" s="873" t="str">
        <f t="shared" si="287"/>
        <v xml:space="preserve"> </v>
      </c>
      <c r="F695" s="130">
        <f t="shared" si="270"/>
        <v>0</v>
      </c>
      <c r="G695" s="128">
        <f t="shared" si="271"/>
        <v>683</v>
      </c>
      <c r="H695" s="127"/>
      <c r="I695" s="321"/>
      <c r="J695" s="97"/>
      <c r="K695" s="323"/>
      <c r="L695" s="322"/>
      <c r="M695" s="50"/>
      <c r="N695" s="87"/>
      <c r="O695" s="324"/>
      <c r="P695" s="98"/>
      <c r="Q695" s="98"/>
      <c r="R695" s="114"/>
      <c r="S695" s="753"/>
      <c r="T695" s="98"/>
      <c r="U695" s="98"/>
      <c r="V695" s="98"/>
      <c r="W695" s="99"/>
      <c r="X695" s="97"/>
      <c r="Y695" s="87"/>
      <c r="Z695" s="100"/>
      <c r="AA695" s="106">
        <f t="shared" si="275"/>
        <v>683</v>
      </c>
      <c r="AB695" s="549">
        <f t="shared" si="288"/>
        <v>0</v>
      </c>
      <c r="AC695" s="544">
        <f t="shared" si="276"/>
        <v>0</v>
      </c>
      <c r="AD695" s="174">
        <f t="shared" si="272"/>
        <v>0</v>
      </c>
      <c r="AE695" s="8"/>
      <c r="AF695" s="885" t="str">
        <f t="shared" si="277"/>
        <v xml:space="preserve"> </v>
      </c>
      <c r="AG695" s="40">
        <f t="shared" si="278"/>
        <v>0</v>
      </c>
      <c r="AH695" s="40">
        <f t="shared" si="279"/>
        <v>0</v>
      </c>
      <c r="AR695" s="40">
        <f t="shared" si="280"/>
        <v>0</v>
      </c>
      <c r="AS695" s="40">
        <f t="shared" si="281"/>
        <v>0</v>
      </c>
      <c r="AT695" s="40">
        <f t="shared" si="282"/>
        <v>0</v>
      </c>
      <c r="AU695" s="40">
        <f t="shared" si="283"/>
        <v>0</v>
      </c>
      <c r="AX695" s="279">
        <f t="shared" si="284"/>
        <v>0</v>
      </c>
      <c r="AY695" s="279">
        <f t="shared" si="285"/>
        <v>0</v>
      </c>
      <c r="AZ695" s="40">
        <f t="shared" si="273"/>
        <v>0</v>
      </c>
      <c r="BB695" s="40">
        <f t="shared" si="289"/>
        <v>0</v>
      </c>
      <c r="BC695" s="397">
        <f t="shared" si="290"/>
        <v>0</v>
      </c>
      <c r="BD695" s="105">
        <f t="shared" si="286"/>
        <v>0</v>
      </c>
      <c r="BE695" s="105">
        <f t="shared" si="291"/>
        <v>0</v>
      </c>
      <c r="BF695" s="742">
        <f t="shared" si="274"/>
        <v>0</v>
      </c>
      <c r="BG695" s="89"/>
      <c r="BH695" s="9"/>
      <c r="BJ695" s="40">
        <f t="shared" si="292"/>
        <v>0</v>
      </c>
      <c r="BK695" s="40">
        <f t="shared" si="293"/>
        <v>1</v>
      </c>
      <c r="BL695" s="40">
        <f t="shared" si="294"/>
        <v>0</v>
      </c>
      <c r="BM695" s="40">
        <f t="shared" si="295"/>
        <v>0</v>
      </c>
      <c r="BN695" s="40">
        <f t="shared" si="296"/>
        <v>0</v>
      </c>
    </row>
    <row r="696" spans="1:66" x14ac:dyDescent="0.25">
      <c r="A696" s="379"/>
      <c r="B696" s="936"/>
      <c r="C696" s="272"/>
      <c r="D696" s="868"/>
      <c r="E696" s="873" t="str">
        <f t="shared" si="287"/>
        <v xml:space="preserve"> </v>
      </c>
      <c r="F696" s="130">
        <f t="shared" si="270"/>
        <v>0</v>
      </c>
      <c r="G696" s="128">
        <f t="shared" si="271"/>
        <v>684</v>
      </c>
      <c r="H696" s="127"/>
      <c r="I696" s="321"/>
      <c r="J696" s="97"/>
      <c r="K696" s="323"/>
      <c r="L696" s="322"/>
      <c r="M696" s="50"/>
      <c r="N696" s="87"/>
      <c r="O696" s="324"/>
      <c r="P696" s="98"/>
      <c r="Q696" s="98"/>
      <c r="R696" s="114"/>
      <c r="S696" s="753"/>
      <c r="T696" s="98"/>
      <c r="U696" s="98"/>
      <c r="V696" s="98"/>
      <c r="W696" s="99"/>
      <c r="X696" s="97"/>
      <c r="Y696" s="87"/>
      <c r="Z696" s="100"/>
      <c r="AA696" s="106">
        <f t="shared" si="275"/>
        <v>684</v>
      </c>
      <c r="AB696" s="549">
        <f t="shared" si="288"/>
        <v>0</v>
      </c>
      <c r="AC696" s="544">
        <f t="shared" si="276"/>
        <v>0</v>
      </c>
      <c r="AD696" s="174">
        <f t="shared" si="272"/>
        <v>0</v>
      </c>
      <c r="AE696" s="8"/>
      <c r="AF696" s="885" t="str">
        <f t="shared" si="277"/>
        <v xml:space="preserve"> </v>
      </c>
      <c r="AG696" s="40">
        <f t="shared" si="278"/>
        <v>0</v>
      </c>
      <c r="AH696" s="40">
        <f t="shared" si="279"/>
        <v>0</v>
      </c>
      <c r="AR696" s="40">
        <f t="shared" si="280"/>
        <v>0</v>
      </c>
      <c r="AS696" s="40">
        <f t="shared" si="281"/>
        <v>0</v>
      </c>
      <c r="AT696" s="40">
        <f t="shared" si="282"/>
        <v>0</v>
      </c>
      <c r="AU696" s="40">
        <f t="shared" si="283"/>
        <v>0</v>
      </c>
      <c r="AX696" s="279">
        <f t="shared" si="284"/>
        <v>0</v>
      </c>
      <c r="AY696" s="279">
        <f t="shared" si="285"/>
        <v>0</v>
      </c>
      <c r="AZ696" s="40">
        <f t="shared" si="273"/>
        <v>0</v>
      </c>
      <c r="BB696" s="40">
        <f t="shared" si="289"/>
        <v>0</v>
      </c>
      <c r="BC696" s="397">
        <f t="shared" si="290"/>
        <v>0</v>
      </c>
      <c r="BD696" s="105">
        <f t="shared" si="286"/>
        <v>0</v>
      </c>
      <c r="BE696" s="105">
        <f t="shared" si="291"/>
        <v>0</v>
      </c>
      <c r="BF696" s="742">
        <f t="shared" si="274"/>
        <v>0</v>
      </c>
      <c r="BG696" s="89"/>
      <c r="BH696" s="9"/>
      <c r="BJ696" s="40">
        <f t="shared" si="292"/>
        <v>0</v>
      </c>
      <c r="BK696" s="40">
        <f t="shared" si="293"/>
        <v>1</v>
      </c>
      <c r="BL696" s="40">
        <f t="shared" si="294"/>
        <v>0</v>
      </c>
      <c r="BM696" s="40">
        <f t="shared" si="295"/>
        <v>0</v>
      </c>
      <c r="BN696" s="40">
        <f t="shared" si="296"/>
        <v>0</v>
      </c>
    </row>
    <row r="697" spans="1:66" x14ac:dyDescent="0.25">
      <c r="A697" s="379"/>
      <c r="B697" s="936"/>
      <c r="C697" s="272"/>
      <c r="D697" s="868"/>
      <c r="E697" s="873" t="str">
        <f t="shared" si="287"/>
        <v xml:space="preserve"> </v>
      </c>
      <c r="F697" s="130">
        <f t="shared" si="270"/>
        <v>0</v>
      </c>
      <c r="G697" s="128">
        <f t="shared" si="271"/>
        <v>685</v>
      </c>
      <c r="H697" s="127"/>
      <c r="I697" s="321"/>
      <c r="J697" s="97"/>
      <c r="K697" s="323"/>
      <c r="L697" s="322"/>
      <c r="M697" s="50"/>
      <c r="N697" s="87"/>
      <c r="O697" s="324"/>
      <c r="P697" s="98"/>
      <c r="Q697" s="98"/>
      <c r="R697" s="114"/>
      <c r="S697" s="753"/>
      <c r="T697" s="98"/>
      <c r="U697" s="98"/>
      <c r="V697" s="98"/>
      <c r="W697" s="99"/>
      <c r="X697" s="97"/>
      <c r="Y697" s="87"/>
      <c r="Z697" s="100"/>
      <c r="AA697" s="106">
        <f t="shared" si="275"/>
        <v>685</v>
      </c>
      <c r="AB697" s="549">
        <f t="shared" si="288"/>
        <v>0</v>
      </c>
      <c r="AC697" s="544">
        <f t="shared" si="276"/>
        <v>0</v>
      </c>
      <c r="AD697" s="174">
        <f t="shared" si="272"/>
        <v>0</v>
      </c>
      <c r="AE697" s="8"/>
      <c r="AF697" s="885" t="str">
        <f t="shared" si="277"/>
        <v xml:space="preserve"> </v>
      </c>
      <c r="AG697" s="40">
        <f t="shared" si="278"/>
        <v>0</v>
      </c>
      <c r="AH697" s="40">
        <f t="shared" si="279"/>
        <v>0</v>
      </c>
      <c r="AR697" s="40">
        <f t="shared" si="280"/>
        <v>0</v>
      </c>
      <c r="AS697" s="40">
        <f t="shared" si="281"/>
        <v>0</v>
      </c>
      <c r="AT697" s="40">
        <f t="shared" si="282"/>
        <v>0</v>
      </c>
      <c r="AU697" s="40">
        <f t="shared" si="283"/>
        <v>0</v>
      </c>
      <c r="AX697" s="279">
        <f t="shared" si="284"/>
        <v>0</v>
      </c>
      <c r="AY697" s="279">
        <f t="shared" si="285"/>
        <v>0</v>
      </c>
      <c r="AZ697" s="40">
        <f t="shared" si="273"/>
        <v>0</v>
      </c>
      <c r="BB697" s="40">
        <f t="shared" si="289"/>
        <v>0</v>
      </c>
      <c r="BC697" s="397">
        <f t="shared" si="290"/>
        <v>0</v>
      </c>
      <c r="BD697" s="105">
        <f t="shared" si="286"/>
        <v>0</v>
      </c>
      <c r="BE697" s="105">
        <f t="shared" si="291"/>
        <v>0</v>
      </c>
      <c r="BF697" s="742">
        <f t="shared" si="274"/>
        <v>0</v>
      </c>
      <c r="BG697" s="89"/>
      <c r="BH697" s="9"/>
      <c r="BJ697" s="40">
        <f t="shared" si="292"/>
        <v>0</v>
      </c>
      <c r="BK697" s="40">
        <f t="shared" si="293"/>
        <v>1</v>
      </c>
      <c r="BL697" s="40">
        <f t="shared" si="294"/>
        <v>0</v>
      </c>
      <c r="BM697" s="40">
        <f t="shared" si="295"/>
        <v>0</v>
      </c>
      <c r="BN697" s="40">
        <f t="shared" si="296"/>
        <v>0</v>
      </c>
    </row>
    <row r="698" spans="1:66" x14ac:dyDescent="0.25">
      <c r="A698" s="379"/>
      <c r="B698" s="936"/>
      <c r="C698" s="272"/>
      <c r="D698" s="868"/>
      <c r="E698" s="873" t="str">
        <f t="shared" si="287"/>
        <v xml:space="preserve"> </v>
      </c>
      <c r="F698" s="130">
        <f t="shared" si="270"/>
        <v>0</v>
      </c>
      <c r="G698" s="128">
        <f t="shared" si="271"/>
        <v>686</v>
      </c>
      <c r="H698" s="127"/>
      <c r="I698" s="321"/>
      <c r="J698" s="97"/>
      <c r="K698" s="323"/>
      <c r="L698" s="322"/>
      <c r="M698" s="50"/>
      <c r="N698" s="87"/>
      <c r="O698" s="324"/>
      <c r="P698" s="98"/>
      <c r="Q698" s="98"/>
      <c r="R698" s="114"/>
      <c r="S698" s="753"/>
      <c r="T698" s="98"/>
      <c r="U698" s="98"/>
      <c r="V698" s="98"/>
      <c r="W698" s="99"/>
      <c r="X698" s="97"/>
      <c r="Y698" s="87"/>
      <c r="Z698" s="100"/>
      <c r="AA698" s="106">
        <f t="shared" si="275"/>
        <v>686</v>
      </c>
      <c r="AB698" s="549">
        <f t="shared" si="288"/>
        <v>0</v>
      </c>
      <c r="AC698" s="544">
        <f t="shared" si="276"/>
        <v>0</v>
      </c>
      <c r="AD698" s="174">
        <f t="shared" si="272"/>
        <v>0</v>
      </c>
      <c r="AE698" s="8"/>
      <c r="AF698" s="885" t="str">
        <f t="shared" si="277"/>
        <v xml:space="preserve"> </v>
      </c>
      <c r="AG698" s="40">
        <f t="shared" si="278"/>
        <v>0</v>
      </c>
      <c r="AH698" s="40">
        <f t="shared" si="279"/>
        <v>0</v>
      </c>
      <c r="AR698" s="40">
        <f t="shared" si="280"/>
        <v>0</v>
      </c>
      <c r="AS698" s="40">
        <f t="shared" si="281"/>
        <v>0</v>
      </c>
      <c r="AT698" s="40">
        <f t="shared" si="282"/>
        <v>0</v>
      </c>
      <c r="AU698" s="40">
        <f t="shared" si="283"/>
        <v>0</v>
      </c>
      <c r="AX698" s="279">
        <f t="shared" si="284"/>
        <v>0</v>
      </c>
      <c r="AY698" s="279">
        <f t="shared" si="285"/>
        <v>0</v>
      </c>
      <c r="AZ698" s="40">
        <f t="shared" si="273"/>
        <v>0</v>
      </c>
      <c r="BB698" s="40">
        <f t="shared" si="289"/>
        <v>0</v>
      </c>
      <c r="BC698" s="397">
        <f t="shared" si="290"/>
        <v>0</v>
      </c>
      <c r="BD698" s="105">
        <f t="shared" si="286"/>
        <v>0</v>
      </c>
      <c r="BE698" s="105">
        <f t="shared" si="291"/>
        <v>0</v>
      </c>
      <c r="BF698" s="742">
        <f t="shared" si="274"/>
        <v>0</v>
      </c>
      <c r="BG698" s="89"/>
      <c r="BH698" s="9"/>
      <c r="BJ698" s="40">
        <f t="shared" si="292"/>
        <v>0</v>
      </c>
      <c r="BK698" s="40">
        <f t="shared" si="293"/>
        <v>1</v>
      </c>
      <c r="BL698" s="40">
        <f t="shared" si="294"/>
        <v>0</v>
      </c>
      <c r="BM698" s="40">
        <f t="shared" si="295"/>
        <v>0</v>
      </c>
      <c r="BN698" s="40">
        <f t="shared" si="296"/>
        <v>0</v>
      </c>
    </row>
    <row r="699" spans="1:66" x14ac:dyDescent="0.25">
      <c r="A699" s="379"/>
      <c r="B699" s="936"/>
      <c r="C699" s="272"/>
      <c r="D699" s="868"/>
      <c r="E699" s="873" t="str">
        <f t="shared" si="287"/>
        <v xml:space="preserve"> </v>
      </c>
      <c r="F699" s="130">
        <f t="shared" si="270"/>
        <v>0</v>
      </c>
      <c r="G699" s="128">
        <f t="shared" si="271"/>
        <v>687</v>
      </c>
      <c r="H699" s="127"/>
      <c r="I699" s="321"/>
      <c r="J699" s="97"/>
      <c r="K699" s="323"/>
      <c r="L699" s="322"/>
      <c r="M699" s="50"/>
      <c r="N699" s="87"/>
      <c r="O699" s="324"/>
      <c r="P699" s="98"/>
      <c r="Q699" s="98"/>
      <c r="R699" s="114"/>
      <c r="S699" s="753"/>
      <c r="T699" s="98"/>
      <c r="U699" s="98"/>
      <c r="V699" s="98"/>
      <c r="W699" s="99"/>
      <c r="X699" s="97"/>
      <c r="Y699" s="87"/>
      <c r="Z699" s="100"/>
      <c r="AA699" s="106">
        <f t="shared" si="275"/>
        <v>687</v>
      </c>
      <c r="AB699" s="549">
        <f t="shared" si="288"/>
        <v>0</v>
      </c>
      <c r="AC699" s="544">
        <f t="shared" si="276"/>
        <v>0</v>
      </c>
      <c r="AD699" s="174">
        <f t="shared" si="272"/>
        <v>0</v>
      </c>
      <c r="AE699" s="8"/>
      <c r="AF699" s="885" t="str">
        <f t="shared" si="277"/>
        <v xml:space="preserve"> </v>
      </c>
      <c r="AG699" s="40">
        <f t="shared" si="278"/>
        <v>0</v>
      </c>
      <c r="AH699" s="40">
        <f t="shared" si="279"/>
        <v>0</v>
      </c>
      <c r="AR699" s="40">
        <f t="shared" si="280"/>
        <v>0</v>
      </c>
      <c r="AS699" s="40">
        <f t="shared" si="281"/>
        <v>0</v>
      </c>
      <c r="AT699" s="40">
        <f t="shared" si="282"/>
        <v>0</v>
      </c>
      <c r="AU699" s="40">
        <f t="shared" si="283"/>
        <v>0</v>
      </c>
      <c r="AX699" s="279">
        <f t="shared" si="284"/>
        <v>0</v>
      </c>
      <c r="AY699" s="279">
        <f t="shared" si="285"/>
        <v>0</v>
      </c>
      <c r="AZ699" s="40">
        <f t="shared" si="273"/>
        <v>0</v>
      </c>
      <c r="BB699" s="40">
        <f t="shared" si="289"/>
        <v>0</v>
      </c>
      <c r="BC699" s="397">
        <f t="shared" si="290"/>
        <v>0</v>
      </c>
      <c r="BD699" s="105">
        <f t="shared" si="286"/>
        <v>0</v>
      </c>
      <c r="BE699" s="105">
        <f t="shared" si="291"/>
        <v>0</v>
      </c>
      <c r="BF699" s="742">
        <f t="shared" si="274"/>
        <v>0</v>
      </c>
      <c r="BG699" s="89"/>
      <c r="BH699" s="9"/>
      <c r="BJ699" s="40">
        <f t="shared" si="292"/>
        <v>0</v>
      </c>
      <c r="BK699" s="40">
        <f t="shared" si="293"/>
        <v>1</v>
      </c>
      <c r="BL699" s="40">
        <f t="shared" si="294"/>
        <v>0</v>
      </c>
      <c r="BM699" s="40">
        <f t="shared" si="295"/>
        <v>0</v>
      </c>
      <c r="BN699" s="40">
        <f t="shared" si="296"/>
        <v>0</v>
      </c>
    </row>
    <row r="700" spans="1:66" x14ac:dyDescent="0.25">
      <c r="A700" s="379"/>
      <c r="B700" s="936"/>
      <c r="C700" s="272"/>
      <c r="D700" s="868"/>
      <c r="E700" s="873" t="str">
        <f t="shared" si="287"/>
        <v xml:space="preserve"> </v>
      </c>
      <c r="F700" s="130">
        <f t="shared" si="270"/>
        <v>0</v>
      </c>
      <c r="G700" s="128">
        <f t="shared" si="271"/>
        <v>688</v>
      </c>
      <c r="H700" s="127"/>
      <c r="I700" s="321"/>
      <c r="J700" s="97"/>
      <c r="K700" s="323"/>
      <c r="L700" s="322"/>
      <c r="M700" s="50"/>
      <c r="N700" s="87"/>
      <c r="O700" s="324"/>
      <c r="P700" s="98"/>
      <c r="Q700" s="98"/>
      <c r="R700" s="114"/>
      <c r="S700" s="753"/>
      <c r="T700" s="98"/>
      <c r="U700" s="98"/>
      <c r="V700" s="98"/>
      <c r="W700" s="99"/>
      <c r="X700" s="97"/>
      <c r="Y700" s="87"/>
      <c r="Z700" s="100"/>
      <c r="AA700" s="106">
        <f t="shared" si="275"/>
        <v>688</v>
      </c>
      <c r="AB700" s="549">
        <f t="shared" si="288"/>
        <v>0</v>
      </c>
      <c r="AC700" s="544">
        <f t="shared" si="276"/>
        <v>0</v>
      </c>
      <c r="AD700" s="174">
        <f t="shared" si="272"/>
        <v>0</v>
      </c>
      <c r="AE700" s="8"/>
      <c r="AF700" s="885" t="str">
        <f t="shared" si="277"/>
        <v xml:space="preserve"> </v>
      </c>
      <c r="AG700" s="40">
        <f t="shared" si="278"/>
        <v>0</v>
      </c>
      <c r="AH700" s="40">
        <f t="shared" si="279"/>
        <v>0</v>
      </c>
      <c r="AR700" s="40">
        <f t="shared" si="280"/>
        <v>0</v>
      </c>
      <c r="AS700" s="40">
        <f t="shared" si="281"/>
        <v>0</v>
      </c>
      <c r="AT700" s="40">
        <f t="shared" si="282"/>
        <v>0</v>
      </c>
      <c r="AU700" s="40">
        <f t="shared" si="283"/>
        <v>0</v>
      </c>
      <c r="AX700" s="279">
        <f t="shared" si="284"/>
        <v>0</v>
      </c>
      <c r="AY700" s="279">
        <f t="shared" si="285"/>
        <v>0</v>
      </c>
      <c r="AZ700" s="40">
        <f t="shared" si="273"/>
        <v>0</v>
      </c>
      <c r="BB700" s="40">
        <f t="shared" si="289"/>
        <v>0</v>
      </c>
      <c r="BC700" s="397">
        <f t="shared" si="290"/>
        <v>0</v>
      </c>
      <c r="BD700" s="105">
        <f t="shared" si="286"/>
        <v>0</v>
      </c>
      <c r="BE700" s="105">
        <f t="shared" si="291"/>
        <v>0</v>
      </c>
      <c r="BF700" s="742">
        <f t="shared" si="274"/>
        <v>0</v>
      </c>
      <c r="BG700" s="89"/>
      <c r="BH700" s="9"/>
      <c r="BJ700" s="40">
        <f t="shared" si="292"/>
        <v>0</v>
      </c>
      <c r="BK700" s="40">
        <f t="shared" si="293"/>
        <v>1</v>
      </c>
      <c r="BL700" s="40">
        <f t="shared" si="294"/>
        <v>0</v>
      </c>
      <c r="BM700" s="40">
        <f t="shared" si="295"/>
        <v>0</v>
      </c>
      <c r="BN700" s="40">
        <f t="shared" si="296"/>
        <v>0</v>
      </c>
    </row>
    <row r="701" spans="1:66" x14ac:dyDescent="0.25">
      <c r="A701" s="379"/>
      <c r="B701" s="936"/>
      <c r="C701" s="272"/>
      <c r="D701" s="868"/>
      <c r="E701" s="873" t="str">
        <f t="shared" si="287"/>
        <v xml:space="preserve"> </v>
      </c>
      <c r="F701" s="130">
        <f t="shared" si="270"/>
        <v>0</v>
      </c>
      <c r="G701" s="128">
        <f t="shared" si="271"/>
        <v>689</v>
      </c>
      <c r="H701" s="127"/>
      <c r="I701" s="321"/>
      <c r="J701" s="97"/>
      <c r="K701" s="323"/>
      <c r="L701" s="322"/>
      <c r="M701" s="50"/>
      <c r="N701" s="87"/>
      <c r="O701" s="324"/>
      <c r="P701" s="98"/>
      <c r="Q701" s="98"/>
      <c r="R701" s="114"/>
      <c r="S701" s="753"/>
      <c r="T701" s="98"/>
      <c r="U701" s="98"/>
      <c r="V701" s="98"/>
      <c r="W701" s="99"/>
      <c r="X701" s="97"/>
      <c r="Y701" s="87"/>
      <c r="Z701" s="100"/>
      <c r="AA701" s="106">
        <f t="shared" si="275"/>
        <v>689</v>
      </c>
      <c r="AB701" s="549">
        <f t="shared" si="288"/>
        <v>0</v>
      </c>
      <c r="AC701" s="544">
        <f t="shared" si="276"/>
        <v>0</v>
      </c>
      <c r="AD701" s="174">
        <f t="shared" si="272"/>
        <v>0</v>
      </c>
      <c r="AE701" s="8"/>
      <c r="AF701" s="885" t="str">
        <f t="shared" si="277"/>
        <v xml:space="preserve"> </v>
      </c>
      <c r="AG701" s="40">
        <f t="shared" si="278"/>
        <v>0</v>
      </c>
      <c r="AH701" s="40">
        <f t="shared" si="279"/>
        <v>0</v>
      </c>
      <c r="AR701" s="40">
        <f t="shared" si="280"/>
        <v>0</v>
      </c>
      <c r="AS701" s="40">
        <f t="shared" si="281"/>
        <v>0</v>
      </c>
      <c r="AT701" s="40">
        <f t="shared" si="282"/>
        <v>0</v>
      </c>
      <c r="AU701" s="40">
        <f t="shared" si="283"/>
        <v>0</v>
      </c>
      <c r="AX701" s="279">
        <f t="shared" si="284"/>
        <v>0</v>
      </c>
      <c r="AY701" s="279">
        <f t="shared" si="285"/>
        <v>0</v>
      </c>
      <c r="AZ701" s="40">
        <f t="shared" si="273"/>
        <v>0</v>
      </c>
      <c r="BB701" s="40">
        <f t="shared" si="289"/>
        <v>0</v>
      </c>
      <c r="BC701" s="397">
        <f t="shared" si="290"/>
        <v>0</v>
      </c>
      <c r="BD701" s="105">
        <f t="shared" si="286"/>
        <v>0</v>
      </c>
      <c r="BE701" s="105">
        <f t="shared" si="291"/>
        <v>0</v>
      </c>
      <c r="BF701" s="742">
        <f t="shared" si="274"/>
        <v>0</v>
      </c>
      <c r="BG701" s="89"/>
      <c r="BH701" s="9"/>
      <c r="BJ701" s="40">
        <f t="shared" si="292"/>
        <v>0</v>
      </c>
      <c r="BK701" s="40">
        <f t="shared" si="293"/>
        <v>1</v>
      </c>
      <c r="BL701" s="40">
        <f t="shared" si="294"/>
        <v>0</v>
      </c>
      <c r="BM701" s="40">
        <f t="shared" si="295"/>
        <v>0</v>
      </c>
      <c r="BN701" s="40">
        <f t="shared" si="296"/>
        <v>0</v>
      </c>
    </row>
    <row r="702" spans="1:66" x14ac:dyDescent="0.25">
      <c r="A702" s="379"/>
      <c r="B702" s="936"/>
      <c r="C702" s="272"/>
      <c r="D702" s="868"/>
      <c r="E702" s="873" t="str">
        <f t="shared" si="287"/>
        <v xml:space="preserve"> </v>
      </c>
      <c r="F702" s="130">
        <f t="shared" si="270"/>
        <v>0</v>
      </c>
      <c r="G702" s="128">
        <f t="shared" si="271"/>
        <v>690</v>
      </c>
      <c r="H702" s="127"/>
      <c r="I702" s="321"/>
      <c r="J702" s="97"/>
      <c r="K702" s="323"/>
      <c r="L702" s="322"/>
      <c r="M702" s="50"/>
      <c r="N702" s="87"/>
      <c r="O702" s="324"/>
      <c r="P702" s="98"/>
      <c r="Q702" s="98"/>
      <c r="R702" s="114"/>
      <c r="S702" s="753"/>
      <c r="T702" s="98"/>
      <c r="U702" s="98"/>
      <c r="V702" s="98"/>
      <c r="W702" s="99"/>
      <c r="X702" s="97"/>
      <c r="Y702" s="87"/>
      <c r="Z702" s="100"/>
      <c r="AA702" s="106">
        <f t="shared" si="275"/>
        <v>690</v>
      </c>
      <c r="AB702" s="549">
        <f t="shared" si="288"/>
        <v>0</v>
      </c>
      <c r="AC702" s="544">
        <f t="shared" si="276"/>
        <v>0</v>
      </c>
      <c r="AD702" s="174">
        <f t="shared" si="272"/>
        <v>0</v>
      </c>
      <c r="AE702" s="8"/>
      <c r="AF702" s="885" t="str">
        <f t="shared" si="277"/>
        <v xml:space="preserve"> </v>
      </c>
      <c r="AG702" s="40">
        <f t="shared" si="278"/>
        <v>0</v>
      </c>
      <c r="AH702" s="40">
        <f t="shared" si="279"/>
        <v>0</v>
      </c>
      <c r="AR702" s="40">
        <f t="shared" si="280"/>
        <v>0</v>
      </c>
      <c r="AS702" s="40">
        <f t="shared" si="281"/>
        <v>0</v>
      </c>
      <c r="AT702" s="40">
        <f t="shared" si="282"/>
        <v>0</v>
      </c>
      <c r="AU702" s="40">
        <f t="shared" si="283"/>
        <v>0</v>
      </c>
      <c r="AX702" s="279">
        <f t="shared" si="284"/>
        <v>0</v>
      </c>
      <c r="AY702" s="279">
        <f t="shared" si="285"/>
        <v>0</v>
      </c>
      <c r="AZ702" s="40">
        <f t="shared" si="273"/>
        <v>0</v>
      </c>
      <c r="BB702" s="40">
        <f t="shared" si="289"/>
        <v>0</v>
      </c>
      <c r="BC702" s="397">
        <f t="shared" si="290"/>
        <v>0</v>
      </c>
      <c r="BD702" s="105">
        <f t="shared" si="286"/>
        <v>0</v>
      </c>
      <c r="BE702" s="105">
        <f t="shared" si="291"/>
        <v>0</v>
      </c>
      <c r="BF702" s="742">
        <f t="shared" si="274"/>
        <v>0</v>
      </c>
      <c r="BG702" s="89"/>
      <c r="BH702" s="9"/>
      <c r="BJ702" s="40">
        <f t="shared" si="292"/>
        <v>0</v>
      </c>
      <c r="BK702" s="40">
        <f t="shared" si="293"/>
        <v>1</v>
      </c>
      <c r="BL702" s="40">
        <f t="shared" si="294"/>
        <v>0</v>
      </c>
      <c r="BM702" s="40">
        <f t="shared" si="295"/>
        <v>0</v>
      </c>
      <c r="BN702" s="40">
        <f t="shared" si="296"/>
        <v>0</v>
      </c>
    </row>
    <row r="703" spans="1:66" x14ac:dyDescent="0.25">
      <c r="A703" s="379"/>
      <c r="B703" s="936"/>
      <c r="C703" s="272"/>
      <c r="D703" s="868"/>
      <c r="E703" s="873" t="str">
        <f t="shared" si="287"/>
        <v xml:space="preserve"> </v>
      </c>
      <c r="F703" s="130">
        <f t="shared" si="270"/>
        <v>0</v>
      </c>
      <c r="G703" s="128">
        <f t="shared" si="271"/>
        <v>691</v>
      </c>
      <c r="H703" s="127"/>
      <c r="I703" s="321"/>
      <c r="J703" s="97"/>
      <c r="K703" s="323"/>
      <c r="L703" s="322"/>
      <c r="M703" s="50"/>
      <c r="N703" s="87"/>
      <c r="O703" s="324"/>
      <c r="P703" s="98"/>
      <c r="Q703" s="98"/>
      <c r="R703" s="114"/>
      <c r="S703" s="753"/>
      <c r="T703" s="98"/>
      <c r="U703" s="98"/>
      <c r="V703" s="98"/>
      <c r="W703" s="99"/>
      <c r="X703" s="97"/>
      <c r="Y703" s="87"/>
      <c r="Z703" s="100"/>
      <c r="AA703" s="106">
        <f t="shared" si="275"/>
        <v>691</v>
      </c>
      <c r="AB703" s="549">
        <f t="shared" si="288"/>
        <v>0</v>
      </c>
      <c r="AC703" s="544">
        <f t="shared" si="276"/>
        <v>0</v>
      </c>
      <c r="AD703" s="174">
        <f t="shared" si="272"/>
        <v>0</v>
      </c>
      <c r="AE703" s="8"/>
      <c r="AF703" s="885" t="str">
        <f t="shared" si="277"/>
        <v xml:space="preserve"> </v>
      </c>
      <c r="AG703" s="40">
        <f t="shared" si="278"/>
        <v>0</v>
      </c>
      <c r="AH703" s="40">
        <f t="shared" si="279"/>
        <v>0</v>
      </c>
      <c r="AR703" s="40">
        <f t="shared" si="280"/>
        <v>0</v>
      </c>
      <c r="AS703" s="40">
        <f t="shared" si="281"/>
        <v>0</v>
      </c>
      <c r="AT703" s="40">
        <f t="shared" si="282"/>
        <v>0</v>
      </c>
      <c r="AU703" s="40">
        <f t="shared" si="283"/>
        <v>0</v>
      </c>
      <c r="AX703" s="279">
        <f t="shared" si="284"/>
        <v>0</v>
      </c>
      <c r="AY703" s="279">
        <f t="shared" si="285"/>
        <v>0</v>
      </c>
      <c r="AZ703" s="40">
        <f t="shared" si="273"/>
        <v>0</v>
      </c>
      <c r="BB703" s="40">
        <f t="shared" si="289"/>
        <v>0</v>
      </c>
      <c r="BC703" s="397">
        <f t="shared" si="290"/>
        <v>0</v>
      </c>
      <c r="BD703" s="105">
        <f t="shared" si="286"/>
        <v>0</v>
      </c>
      <c r="BE703" s="105">
        <f t="shared" si="291"/>
        <v>0</v>
      </c>
      <c r="BF703" s="742">
        <f t="shared" si="274"/>
        <v>0</v>
      </c>
      <c r="BG703" s="89"/>
      <c r="BH703" s="9"/>
      <c r="BJ703" s="40">
        <f t="shared" si="292"/>
        <v>0</v>
      </c>
      <c r="BK703" s="40">
        <f t="shared" si="293"/>
        <v>1</v>
      </c>
      <c r="BL703" s="40">
        <f t="shared" si="294"/>
        <v>0</v>
      </c>
      <c r="BM703" s="40">
        <f t="shared" si="295"/>
        <v>0</v>
      </c>
      <c r="BN703" s="40">
        <f t="shared" si="296"/>
        <v>0</v>
      </c>
    </row>
    <row r="704" spans="1:66" x14ac:dyDescent="0.25">
      <c r="A704" s="379"/>
      <c r="B704" s="936"/>
      <c r="C704" s="272"/>
      <c r="D704" s="868"/>
      <c r="E704" s="873" t="str">
        <f t="shared" si="287"/>
        <v xml:space="preserve"> </v>
      </c>
      <c r="F704" s="130">
        <f t="shared" si="270"/>
        <v>0</v>
      </c>
      <c r="G704" s="128">
        <f t="shared" si="271"/>
        <v>692</v>
      </c>
      <c r="H704" s="127"/>
      <c r="I704" s="321"/>
      <c r="J704" s="97"/>
      <c r="K704" s="323"/>
      <c r="L704" s="322"/>
      <c r="M704" s="50"/>
      <c r="N704" s="87"/>
      <c r="O704" s="324"/>
      <c r="P704" s="98"/>
      <c r="Q704" s="98"/>
      <c r="R704" s="114"/>
      <c r="S704" s="753"/>
      <c r="T704" s="98"/>
      <c r="U704" s="98"/>
      <c r="V704" s="98"/>
      <c r="W704" s="99"/>
      <c r="X704" s="97"/>
      <c r="Y704" s="87"/>
      <c r="Z704" s="100"/>
      <c r="AA704" s="106">
        <f t="shared" si="275"/>
        <v>692</v>
      </c>
      <c r="AB704" s="549">
        <f t="shared" si="288"/>
        <v>0</v>
      </c>
      <c r="AC704" s="544">
        <f t="shared" si="276"/>
        <v>0</v>
      </c>
      <c r="AD704" s="174">
        <f t="shared" si="272"/>
        <v>0</v>
      </c>
      <c r="AE704" s="8"/>
      <c r="AF704" s="885" t="str">
        <f t="shared" si="277"/>
        <v xml:space="preserve"> </v>
      </c>
      <c r="AG704" s="40">
        <f t="shared" si="278"/>
        <v>0</v>
      </c>
      <c r="AH704" s="40">
        <f t="shared" si="279"/>
        <v>0</v>
      </c>
      <c r="AR704" s="40">
        <f t="shared" si="280"/>
        <v>0</v>
      </c>
      <c r="AS704" s="40">
        <f t="shared" si="281"/>
        <v>0</v>
      </c>
      <c r="AT704" s="40">
        <f t="shared" si="282"/>
        <v>0</v>
      </c>
      <c r="AU704" s="40">
        <f t="shared" si="283"/>
        <v>0</v>
      </c>
      <c r="AX704" s="279">
        <f t="shared" si="284"/>
        <v>0</v>
      </c>
      <c r="AY704" s="279">
        <f t="shared" si="285"/>
        <v>0</v>
      </c>
      <c r="AZ704" s="40">
        <f t="shared" si="273"/>
        <v>0</v>
      </c>
      <c r="BB704" s="40">
        <f t="shared" si="289"/>
        <v>0</v>
      </c>
      <c r="BC704" s="397">
        <f t="shared" si="290"/>
        <v>0</v>
      </c>
      <c r="BD704" s="105">
        <f t="shared" si="286"/>
        <v>0</v>
      </c>
      <c r="BE704" s="105">
        <f t="shared" si="291"/>
        <v>0</v>
      </c>
      <c r="BF704" s="742">
        <f t="shared" si="274"/>
        <v>0</v>
      </c>
      <c r="BG704" s="89"/>
      <c r="BH704" s="9"/>
      <c r="BJ704" s="40">
        <f t="shared" si="292"/>
        <v>0</v>
      </c>
      <c r="BK704" s="40">
        <f t="shared" si="293"/>
        <v>1</v>
      </c>
      <c r="BL704" s="40">
        <f t="shared" si="294"/>
        <v>0</v>
      </c>
      <c r="BM704" s="40">
        <f t="shared" si="295"/>
        <v>0</v>
      </c>
      <c r="BN704" s="40">
        <f t="shared" si="296"/>
        <v>0</v>
      </c>
    </row>
    <row r="705" spans="1:66" x14ac:dyDescent="0.25">
      <c r="A705" s="379"/>
      <c r="B705" s="936"/>
      <c r="C705" s="272"/>
      <c r="D705" s="868"/>
      <c r="E705" s="873" t="str">
        <f t="shared" si="287"/>
        <v xml:space="preserve"> </v>
      </c>
      <c r="F705" s="130">
        <f t="shared" si="270"/>
        <v>0</v>
      </c>
      <c r="G705" s="128">
        <f t="shared" si="271"/>
        <v>693</v>
      </c>
      <c r="H705" s="127"/>
      <c r="I705" s="321"/>
      <c r="J705" s="97"/>
      <c r="K705" s="323"/>
      <c r="L705" s="322"/>
      <c r="M705" s="50"/>
      <c r="N705" s="87"/>
      <c r="O705" s="324"/>
      <c r="P705" s="98"/>
      <c r="Q705" s="98"/>
      <c r="R705" s="114"/>
      <c r="S705" s="753"/>
      <c r="T705" s="98"/>
      <c r="U705" s="98"/>
      <c r="V705" s="98"/>
      <c r="W705" s="99"/>
      <c r="X705" s="97"/>
      <c r="Y705" s="87"/>
      <c r="Z705" s="100"/>
      <c r="AA705" s="106">
        <f t="shared" si="275"/>
        <v>693</v>
      </c>
      <c r="AB705" s="549">
        <f t="shared" si="288"/>
        <v>0</v>
      </c>
      <c r="AC705" s="544">
        <f t="shared" si="276"/>
        <v>0</v>
      </c>
      <c r="AD705" s="174">
        <f t="shared" si="272"/>
        <v>0</v>
      </c>
      <c r="AE705" s="8"/>
      <c r="AF705" s="885" t="str">
        <f t="shared" si="277"/>
        <v xml:space="preserve"> </v>
      </c>
      <c r="AG705" s="40">
        <f t="shared" si="278"/>
        <v>0</v>
      </c>
      <c r="AH705" s="40">
        <f t="shared" si="279"/>
        <v>0</v>
      </c>
      <c r="AR705" s="40">
        <f t="shared" si="280"/>
        <v>0</v>
      </c>
      <c r="AS705" s="40">
        <f t="shared" si="281"/>
        <v>0</v>
      </c>
      <c r="AT705" s="40">
        <f t="shared" si="282"/>
        <v>0</v>
      </c>
      <c r="AU705" s="40">
        <f t="shared" si="283"/>
        <v>0</v>
      </c>
      <c r="AX705" s="279">
        <f t="shared" si="284"/>
        <v>0</v>
      </c>
      <c r="AY705" s="279">
        <f t="shared" si="285"/>
        <v>0</v>
      </c>
      <c r="AZ705" s="40">
        <f t="shared" si="273"/>
        <v>0</v>
      </c>
      <c r="BB705" s="40">
        <f t="shared" si="289"/>
        <v>0</v>
      </c>
      <c r="BC705" s="397">
        <f t="shared" si="290"/>
        <v>0</v>
      </c>
      <c r="BD705" s="105">
        <f t="shared" si="286"/>
        <v>0</v>
      </c>
      <c r="BE705" s="105">
        <f t="shared" si="291"/>
        <v>0</v>
      </c>
      <c r="BF705" s="742">
        <f t="shared" si="274"/>
        <v>0</v>
      </c>
      <c r="BG705" s="89"/>
      <c r="BH705" s="9"/>
      <c r="BJ705" s="40">
        <f t="shared" si="292"/>
        <v>0</v>
      </c>
      <c r="BK705" s="40">
        <f t="shared" si="293"/>
        <v>1</v>
      </c>
      <c r="BL705" s="40">
        <f t="shared" si="294"/>
        <v>0</v>
      </c>
      <c r="BM705" s="40">
        <f t="shared" si="295"/>
        <v>0</v>
      </c>
      <c r="BN705" s="40">
        <f t="shared" si="296"/>
        <v>0</v>
      </c>
    </row>
    <row r="706" spans="1:66" x14ac:dyDescent="0.25">
      <c r="A706" s="379"/>
      <c r="B706" s="936"/>
      <c r="C706" s="272"/>
      <c r="D706" s="868"/>
      <c r="E706" s="873" t="str">
        <f t="shared" si="287"/>
        <v xml:space="preserve"> </v>
      </c>
      <c r="F706" s="130">
        <f t="shared" si="270"/>
        <v>0</v>
      </c>
      <c r="G706" s="128">
        <f t="shared" si="271"/>
        <v>694</v>
      </c>
      <c r="H706" s="127"/>
      <c r="I706" s="321"/>
      <c r="J706" s="97"/>
      <c r="K706" s="323"/>
      <c r="L706" s="322"/>
      <c r="M706" s="50"/>
      <c r="N706" s="87"/>
      <c r="O706" s="324"/>
      <c r="P706" s="98"/>
      <c r="Q706" s="98"/>
      <c r="R706" s="114"/>
      <c r="S706" s="753"/>
      <c r="T706" s="98"/>
      <c r="U706" s="98"/>
      <c r="V706" s="98"/>
      <c r="W706" s="99"/>
      <c r="X706" s="97"/>
      <c r="Y706" s="87"/>
      <c r="Z706" s="100"/>
      <c r="AA706" s="106">
        <f t="shared" si="275"/>
        <v>694</v>
      </c>
      <c r="AB706" s="549">
        <f t="shared" si="288"/>
        <v>0</v>
      </c>
      <c r="AC706" s="544">
        <f t="shared" si="276"/>
        <v>0</v>
      </c>
      <c r="AD706" s="174">
        <f t="shared" si="272"/>
        <v>0</v>
      </c>
      <c r="AE706" s="8"/>
      <c r="AF706" s="885" t="str">
        <f t="shared" si="277"/>
        <v xml:space="preserve"> </v>
      </c>
      <c r="AG706" s="40">
        <f t="shared" si="278"/>
        <v>0</v>
      </c>
      <c r="AH706" s="40">
        <f t="shared" si="279"/>
        <v>0</v>
      </c>
      <c r="AR706" s="40">
        <f t="shared" si="280"/>
        <v>0</v>
      </c>
      <c r="AS706" s="40">
        <f t="shared" si="281"/>
        <v>0</v>
      </c>
      <c r="AT706" s="40">
        <f t="shared" si="282"/>
        <v>0</v>
      </c>
      <c r="AU706" s="40">
        <f t="shared" si="283"/>
        <v>0</v>
      </c>
      <c r="AX706" s="279">
        <f t="shared" si="284"/>
        <v>0</v>
      </c>
      <c r="AY706" s="279">
        <f t="shared" si="285"/>
        <v>0</v>
      </c>
      <c r="AZ706" s="40">
        <f t="shared" si="273"/>
        <v>0</v>
      </c>
      <c r="BB706" s="40">
        <f t="shared" si="289"/>
        <v>0</v>
      </c>
      <c r="BC706" s="397">
        <f t="shared" si="290"/>
        <v>0</v>
      </c>
      <c r="BD706" s="105">
        <f t="shared" si="286"/>
        <v>0</v>
      </c>
      <c r="BE706" s="105">
        <f t="shared" si="291"/>
        <v>0</v>
      </c>
      <c r="BF706" s="742">
        <f t="shared" si="274"/>
        <v>0</v>
      </c>
      <c r="BG706" s="89"/>
      <c r="BH706" s="9"/>
      <c r="BJ706" s="40">
        <f t="shared" si="292"/>
        <v>0</v>
      </c>
      <c r="BK706" s="40">
        <f t="shared" si="293"/>
        <v>1</v>
      </c>
      <c r="BL706" s="40">
        <f t="shared" si="294"/>
        <v>0</v>
      </c>
      <c r="BM706" s="40">
        <f t="shared" si="295"/>
        <v>0</v>
      </c>
      <c r="BN706" s="40">
        <f t="shared" si="296"/>
        <v>0</v>
      </c>
    </row>
    <row r="707" spans="1:66" x14ac:dyDescent="0.25">
      <c r="A707" s="379"/>
      <c r="B707" s="936"/>
      <c r="C707" s="272"/>
      <c r="D707" s="868"/>
      <c r="E707" s="873" t="str">
        <f t="shared" si="287"/>
        <v xml:space="preserve"> </v>
      </c>
      <c r="F707" s="130">
        <f t="shared" si="270"/>
        <v>0</v>
      </c>
      <c r="G707" s="128">
        <f t="shared" si="271"/>
        <v>695</v>
      </c>
      <c r="H707" s="127"/>
      <c r="I707" s="321"/>
      <c r="J707" s="97"/>
      <c r="K707" s="323"/>
      <c r="L707" s="322"/>
      <c r="M707" s="50"/>
      <c r="N707" s="87"/>
      <c r="O707" s="324"/>
      <c r="P707" s="98"/>
      <c r="Q707" s="98"/>
      <c r="R707" s="114"/>
      <c r="S707" s="753"/>
      <c r="T707" s="98"/>
      <c r="U707" s="98"/>
      <c r="V707" s="98"/>
      <c r="W707" s="99"/>
      <c r="X707" s="97"/>
      <c r="Y707" s="87"/>
      <c r="Z707" s="100"/>
      <c r="AA707" s="106">
        <f t="shared" si="275"/>
        <v>695</v>
      </c>
      <c r="AB707" s="549">
        <f t="shared" si="288"/>
        <v>0</v>
      </c>
      <c r="AC707" s="544">
        <f t="shared" si="276"/>
        <v>0</v>
      </c>
      <c r="AD707" s="174">
        <f t="shared" si="272"/>
        <v>0</v>
      </c>
      <c r="AE707" s="8"/>
      <c r="AF707" s="885" t="str">
        <f t="shared" si="277"/>
        <v xml:space="preserve"> </v>
      </c>
      <c r="AG707" s="40">
        <f t="shared" si="278"/>
        <v>0</v>
      </c>
      <c r="AH707" s="40">
        <f t="shared" si="279"/>
        <v>0</v>
      </c>
      <c r="AR707" s="40">
        <f t="shared" si="280"/>
        <v>0</v>
      </c>
      <c r="AS707" s="40">
        <f t="shared" si="281"/>
        <v>0</v>
      </c>
      <c r="AT707" s="40">
        <f t="shared" si="282"/>
        <v>0</v>
      </c>
      <c r="AU707" s="40">
        <f t="shared" si="283"/>
        <v>0</v>
      </c>
      <c r="AX707" s="279">
        <f t="shared" si="284"/>
        <v>0</v>
      </c>
      <c r="AY707" s="279">
        <f t="shared" si="285"/>
        <v>0</v>
      </c>
      <c r="AZ707" s="40">
        <f t="shared" si="273"/>
        <v>0</v>
      </c>
      <c r="BB707" s="40">
        <f t="shared" si="289"/>
        <v>0</v>
      </c>
      <c r="BC707" s="397">
        <f t="shared" si="290"/>
        <v>0</v>
      </c>
      <c r="BD707" s="105">
        <f t="shared" si="286"/>
        <v>0</v>
      </c>
      <c r="BE707" s="105">
        <f t="shared" si="291"/>
        <v>0</v>
      </c>
      <c r="BF707" s="742">
        <f t="shared" si="274"/>
        <v>0</v>
      </c>
      <c r="BG707" s="89"/>
      <c r="BH707" s="9"/>
      <c r="BJ707" s="40">
        <f t="shared" si="292"/>
        <v>0</v>
      </c>
      <c r="BK707" s="40">
        <f t="shared" si="293"/>
        <v>1</v>
      </c>
      <c r="BL707" s="40">
        <f t="shared" si="294"/>
        <v>0</v>
      </c>
      <c r="BM707" s="40">
        <f t="shared" si="295"/>
        <v>0</v>
      </c>
      <c r="BN707" s="40">
        <f t="shared" si="296"/>
        <v>0</v>
      </c>
    </row>
    <row r="708" spans="1:66" x14ac:dyDescent="0.25">
      <c r="A708" s="379"/>
      <c r="B708" s="936"/>
      <c r="C708" s="272"/>
      <c r="D708" s="868"/>
      <c r="E708" s="873" t="str">
        <f t="shared" si="287"/>
        <v xml:space="preserve"> </v>
      </c>
      <c r="F708" s="130">
        <f t="shared" si="270"/>
        <v>0</v>
      </c>
      <c r="G708" s="128">
        <f t="shared" si="271"/>
        <v>696</v>
      </c>
      <c r="H708" s="127"/>
      <c r="I708" s="321"/>
      <c r="J708" s="97"/>
      <c r="K708" s="323"/>
      <c r="L708" s="322"/>
      <c r="M708" s="50"/>
      <c r="N708" s="87"/>
      <c r="O708" s="324"/>
      <c r="P708" s="98"/>
      <c r="Q708" s="98"/>
      <c r="R708" s="114"/>
      <c r="S708" s="753"/>
      <c r="T708" s="98"/>
      <c r="U708" s="98"/>
      <c r="V708" s="98"/>
      <c r="W708" s="99"/>
      <c r="X708" s="97"/>
      <c r="Y708" s="87"/>
      <c r="Z708" s="100"/>
      <c r="AA708" s="106">
        <f t="shared" si="275"/>
        <v>696</v>
      </c>
      <c r="AB708" s="549">
        <f t="shared" si="288"/>
        <v>0</v>
      </c>
      <c r="AC708" s="544">
        <f t="shared" si="276"/>
        <v>0</v>
      </c>
      <c r="AD708" s="174">
        <f t="shared" si="272"/>
        <v>0</v>
      </c>
      <c r="AE708" s="8"/>
      <c r="AF708" s="885" t="str">
        <f t="shared" si="277"/>
        <v xml:space="preserve"> </v>
      </c>
      <c r="AG708" s="40">
        <f t="shared" si="278"/>
        <v>0</v>
      </c>
      <c r="AH708" s="40">
        <f t="shared" si="279"/>
        <v>0</v>
      </c>
      <c r="AR708" s="40">
        <f t="shared" si="280"/>
        <v>0</v>
      </c>
      <c r="AS708" s="40">
        <f t="shared" si="281"/>
        <v>0</v>
      </c>
      <c r="AT708" s="40">
        <f t="shared" si="282"/>
        <v>0</v>
      </c>
      <c r="AU708" s="40">
        <f t="shared" si="283"/>
        <v>0</v>
      </c>
      <c r="AX708" s="279">
        <f t="shared" si="284"/>
        <v>0</v>
      </c>
      <c r="AY708" s="279">
        <f t="shared" si="285"/>
        <v>0</v>
      </c>
      <c r="AZ708" s="40">
        <f t="shared" si="273"/>
        <v>0</v>
      </c>
      <c r="BB708" s="40">
        <f t="shared" si="289"/>
        <v>0</v>
      </c>
      <c r="BC708" s="397">
        <f t="shared" si="290"/>
        <v>0</v>
      </c>
      <c r="BD708" s="105">
        <f t="shared" si="286"/>
        <v>0</v>
      </c>
      <c r="BE708" s="105">
        <f t="shared" si="291"/>
        <v>0</v>
      </c>
      <c r="BF708" s="742">
        <f t="shared" si="274"/>
        <v>0</v>
      </c>
      <c r="BG708" s="89"/>
      <c r="BH708" s="9"/>
      <c r="BJ708" s="40">
        <f t="shared" si="292"/>
        <v>0</v>
      </c>
      <c r="BK708" s="40">
        <f t="shared" si="293"/>
        <v>1</v>
      </c>
      <c r="BL708" s="40">
        <f t="shared" si="294"/>
        <v>0</v>
      </c>
      <c r="BM708" s="40">
        <f t="shared" si="295"/>
        <v>0</v>
      </c>
      <c r="BN708" s="40">
        <f t="shared" si="296"/>
        <v>0</v>
      </c>
    </row>
    <row r="709" spans="1:66" x14ac:dyDescent="0.25">
      <c r="A709" s="379"/>
      <c r="B709" s="936"/>
      <c r="C709" s="272"/>
      <c r="D709" s="868"/>
      <c r="E709" s="873" t="str">
        <f t="shared" si="287"/>
        <v xml:space="preserve"> </v>
      </c>
      <c r="F709" s="130">
        <f t="shared" si="270"/>
        <v>0</v>
      </c>
      <c r="G709" s="128">
        <f t="shared" si="271"/>
        <v>697</v>
      </c>
      <c r="H709" s="127"/>
      <c r="I709" s="321"/>
      <c r="J709" s="97"/>
      <c r="K709" s="323"/>
      <c r="L709" s="322"/>
      <c r="M709" s="50"/>
      <c r="N709" s="87"/>
      <c r="O709" s="324"/>
      <c r="P709" s="98"/>
      <c r="Q709" s="98"/>
      <c r="R709" s="114"/>
      <c r="S709" s="753"/>
      <c r="T709" s="98"/>
      <c r="U709" s="98"/>
      <c r="V709" s="98"/>
      <c r="W709" s="99"/>
      <c r="X709" s="97"/>
      <c r="Y709" s="87"/>
      <c r="Z709" s="100"/>
      <c r="AA709" s="106">
        <f t="shared" si="275"/>
        <v>697</v>
      </c>
      <c r="AB709" s="549">
        <f t="shared" si="288"/>
        <v>0</v>
      </c>
      <c r="AC709" s="544">
        <f t="shared" si="276"/>
        <v>0</v>
      </c>
      <c r="AD709" s="174">
        <f t="shared" si="272"/>
        <v>0</v>
      </c>
      <c r="AE709" s="8"/>
      <c r="AF709" s="885" t="str">
        <f t="shared" si="277"/>
        <v xml:space="preserve"> </v>
      </c>
      <c r="AG709" s="40">
        <f t="shared" si="278"/>
        <v>0</v>
      </c>
      <c r="AH709" s="40">
        <f t="shared" si="279"/>
        <v>0</v>
      </c>
      <c r="AR709" s="40">
        <f t="shared" si="280"/>
        <v>0</v>
      </c>
      <c r="AS709" s="40">
        <f t="shared" si="281"/>
        <v>0</v>
      </c>
      <c r="AT709" s="40">
        <f t="shared" si="282"/>
        <v>0</v>
      </c>
      <c r="AU709" s="40">
        <f t="shared" si="283"/>
        <v>0</v>
      </c>
      <c r="AX709" s="279">
        <f t="shared" si="284"/>
        <v>0</v>
      </c>
      <c r="AY709" s="279">
        <f t="shared" si="285"/>
        <v>0</v>
      </c>
      <c r="AZ709" s="40">
        <f t="shared" si="273"/>
        <v>0</v>
      </c>
      <c r="BB709" s="40">
        <f t="shared" si="289"/>
        <v>0</v>
      </c>
      <c r="BC709" s="397">
        <f t="shared" si="290"/>
        <v>0</v>
      </c>
      <c r="BD709" s="105">
        <f t="shared" si="286"/>
        <v>0</v>
      </c>
      <c r="BE709" s="105">
        <f t="shared" si="291"/>
        <v>0</v>
      </c>
      <c r="BF709" s="742">
        <f t="shared" si="274"/>
        <v>0</v>
      </c>
      <c r="BG709" s="89"/>
      <c r="BH709" s="9"/>
      <c r="BJ709" s="40">
        <f t="shared" si="292"/>
        <v>0</v>
      </c>
      <c r="BK709" s="40">
        <f t="shared" si="293"/>
        <v>1</v>
      </c>
      <c r="BL709" s="40">
        <f t="shared" si="294"/>
        <v>0</v>
      </c>
      <c r="BM709" s="40">
        <f t="shared" si="295"/>
        <v>0</v>
      </c>
      <c r="BN709" s="40">
        <f t="shared" si="296"/>
        <v>0</v>
      </c>
    </row>
    <row r="710" spans="1:66" x14ac:dyDescent="0.25">
      <c r="A710" s="379"/>
      <c r="B710" s="936"/>
      <c r="C710" s="272"/>
      <c r="D710" s="868"/>
      <c r="E710" s="873" t="str">
        <f t="shared" si="287"/>
        <v xml:space="preserve"> </v>
      </c>
      <c r="F710" s="130">
        <f t="shared" si="270"/>
        <v>0</v>
      </c>
      <c r="G710" s="128">
        <f t="shared" si="271"/>
        <v>698</v>
      </c>
      <c r="H710" s="127"/>
      <c r="I710" s="321"/>
      <c r="J710" s="97"/>
      <c r="K710" s="323"/>
      <c r="L710" s="322"/>
      <c r="M710" s="50"/>
      <c r="N710" s="87"/>
      <c r="O710" s="324"/>
      <c r="P710" s="98"/>
      <c r="Q710" s="98"/>
      <c r="R710" s="114"/>
      <c r="S710" s="753"/>
      <c r="T710" s="98"/>
      <c r="U710" s="98"/>
      <c r="V710" s="98"/>
      <c r="W710" s="99"/>
      <c r="X710" s="97"/>
      <c r="Y710" s="87"/>
      <c r="Z710" s="100"/>
      <c r="AA710" s="106">
        <f t="shared" si="275"/>
        <v>698</v>
      </c>
      <c r="AB710" s="549">
        <f t="shared" si="288"/>
        <v>0</v>
      </c>
      <c r="AC710" s="544">
        <f t="shared" si="276"/>
        <v>0</v>
      </c>
      <c r="AD710" s="174">
        <f t="shared" si="272"/>
        <v>0</v>
      </c>
      <c r="AE710" s="8"/>
      <c r="AF710" s="885" t="str">
        <f t="shared" si="277"/>
        <v xml:space="preserve"> </v>
      </c>
      <c r="AG710" s="40">
        <f t="shared" si="278"/>
        <v>0</v>
      </c>
      <c r="AH710" s="40">
        <f t="shared" si="279"/>
        <v>0</v>
      </c>
      <c r="AR710" s="40">
        <f t="shared" si="280"/>
        <v>0</v>
      </c>
      <c r="AS710" s="40">
        <f t="shared" si="281"/>
        <v>0</v>
      </c>
      <c r="AT710" s="40">
        <f t="shared" si="282"/>
        <v>0</v>
      </c>
      <c r="AU710" s="40">
        <f t="shared" si="283"/>
        <v>0</v>
      </c>
      <c r="AX710" s="279">
        <f t="shared" si="284"/>
        <v>0</v>
      </c>
      <c r="AY710" s="279">
        <f t="shared" si="285"/>
        <v>0</v>
      </c>
      <c r="AZ710" s="40">
        <f t="shared" si="273"/>
        <v>0</v>
      </c>
      <c r="BB710" s="40">
        <f t="shared" si="289"/>
        <v>0</v>
      </c>
      <c r="BC710" s="397">
        <f t="shared" si="290"/>
        <v>0</v>
      </c>
      <c r="BD710" s="105">
        <f t="shared" si="286"/>
        <v>0</v>
      </c>
      <c r="BE710" s="105">
        <f t="shared" si="291"/>
        <v>0</v>
      </c>
      <c r="BF710" s="742">
        <f t="shared" si="274"/>
        <v>0</v>
      </c>
      <c r="BG710" s="89"/>
      <c r="BH710" s="9"/>
      <c r="BJ710" s="40">
        <f t="shared" si="292"/>
        <v>0</v>
      </c>
      <c r="BK710" s="40">
        <f t="shared" si="293"/>
        <v>1</v>
      </c>
      <c r="BL710" s="40">
        <f t="shared" si="294"/>
        <v>0</v>
      </c>
      <c r="BM710" s="40">
        <f t="shared" si="295"/>
        <v>0</v>
      </c>
      <c r="BN710" s="40">
        <f t="shared" si="296"/>
        <v>0</v>
      </c>
    </row>
    <row r="711" spans="1:66" x14ac:dyDescent="0.25">
      <c r="A711" s="379"/>
      <c r="B711" s="936"/>
      <c r="C711" s="272"/>
      <c r="D711" s="868"/>
      <c r="E711" s="873" t="str">
        <f t="shared" si="287"/>
        <v xml:space="preserve"> </v>
      </c>
      <c r="F711" s="130">
        <f t="shared" si="270"/>
        <v>0</v>
      </c>
      <c r="G711" s="128">
        <f t="shared" si="271"/>
        <v>699</v>
      </c>
      <c r="H711" s="127"/>
      <c r="I711" s="321"/>
      <c r="J711" s="97"/>
      <c r="K711" s="323"/>
      <c r="L711" s="322"/>
      <c r="M711" s="50"/>
      <c r="N711" s="87"/>
      <c r="O711" s="324"/>
      <c r="P711" s="98"/>
      <c r="Q711" s="98"/>
      <c r="R711" s="114"/>
      <c r="S711" s="753"/>
      <c r="T711" s="98"/>
      <c r="U711" s="98"/>
      <c r="V711" s="98"/>
      <c r="W711" s="99"/>
      <c r="X711" s="97"/>
      <c r="Y711" s="87"/>
      <c r="Z711" s="100"/>
      <c r="AA711" s="106">
        <f t="shared" si="275"/>
        <v>699</v>
      </c>
      <c r="AB711" s="549">
        <f t="shared" si="288"/>
        <v>0</v>
      </c>
      <c r="AC711" s="544">
        <f t="shared" si="276"/>
        <v>0</v>
      </c>
      <c r="AD711" s="174">
        <f t="shared" si="272"/>
        <v>0</v>
      </c>
      <c r="AE711" s="8"/>
      <c r="AF711" s="885" t="str">
        <f t="shared" si="277"/>
        <v xml:space="preserve"> </v>
      </c>
      <c r="AG711" s="40">
        <f t="shared" si="278"/>
        <v>0</v>
      </c>
      <c r="AH711" s="40">
        <f t="shared" si="279"/>
        <v>0</v>
      </c>
      <c r="AR711" s="40">
        <f t="shared" si="280"/>
        <v>0</v>
      </c>
      <c r="AS711" s="40">
        <f t="shared" si="281"/>
        <v>0</v>
      </c>
      <c r="AT711" s="40">
        <f t="shared" si="282"/>
        <v>0</v>
      </c>
      <c r="AU711" s="40">
        <f t="shared" si="283"/>
        <v>0</v>
      </c>
      <c r="AX711" s="279">
        <f t="shared" si="284"/>
        <v>0</v>
      </c>
      <c r="AY711" s="279">
        <f t="shared" si="285"/>
        <v>0</v>
      </c>
      <c r="AZ711" s="40">
        <f t="shared" si="273"/>
        <v>0</v>
      </c>
      <c r="BB711" s="40">
        <f t="shared" si="289"/>
        <v>0</v>
      </c>
      <c r="BC711" s="397">
        <f t="shared" si="290"/>
        <v>0</v>
      </c>
      <c r="BD711" s="105">
        <f t="shared" si="286"/>
        <v>0</v>
      </c>
      <c r="BE711" s="105">
        <f t="shared" si="291"/>
        <v>0</v>
      </c>
      <c r="BF711" s="742">
        <f t="shared" si="274"/>
        <v>0</v>
      </c>
      <c r="BG711" s="89"/>
      <c r="BH711" s="9"/>
      <c r="BJ711" s="40">
        <f t="shared" si="292"/>
        <v>0</v>
      </c>
      <c r="BK711" s="40">
        <f t="shared" si="293"/>
        <v>1</v>
      </c>
      <c r="BL711" s="40">
        <f t="shared" si="294"/>
        <v>0</v>
      </c>
      <c r="BM711" s="40">
        <f t="shared" si="295"/>
        <v>0</v>
      </c>
      <c r="BN711" s="40">
        <f t="shared" si="296"/>
        <v>0</v>
      </c>
    </row>
    <row r="712" spans="1:66" x14ac:dyDescent="0.25">
      <c r="A712" s="379"/>
      <c r="B712" s="936"/>
      <c r="C712" s="272"/>
      <c r="D712" s="868"/>
      <c r="E712" s="873" t="str">
        <f t="shared" si="287"/>
        <v xml:space="preserve"> </v>
      </c>
      <c r="F712" s="130">
        <f t="shared" si="270"/>
        <v>0</v>
      </c>
      <c r="G712" s="128">
        <f t="shared" si="271"/>
        <v>700</v>
      </c>
      <c r="H712" s="127"/>
      <c r="I712" s="321"/>
      <c r="J712" s="97"/>
      <c r="K712" s="323"/>
      <c r="L712" s="322"/>
      <c r="M712" s="50"/>
      <c r="N712" s="87"/>
      <c r="O712" s="324"/>
      <c r="P712" s="98"/>
      <c r="Q712" s="98"/>
      <c r="R712" s="114"/>
      <c r="S712" s="753"/>
      <c r="T712" s="98"/>
      <c r="U712" s="98"/>
      <c r="V712" s="98"/>
      <c r="W712" s="99"/>
      <c r="X712" s="97"/>
      <c r="Y712" s="87"/>
      <c r="Z712" s="100"/>
      <c r="AA712" s="106">
        <f t="shared" si="275"/>
        <v>700</v>
      </c>
      <c r="AB712" s="549">
        <f t="shared" si="288"/>
        <v>0</v>
      </c>
      <c r="AC712" s="544">
        <f t="shared" si="276"/>
        <v>0</v>
      </c>
      <c r="AD712" s="174">
        <f t="shared" si="272"/>
        <v>0</v>
      </c>
      <c r="AE712" s="8"/>
      <c r="AF712" s="885" t="str">
        <f t="shared" si="277"/>
        <v xml:space="preserve"> </v>
      </c>
      <c r="AG712" s="40">
        <f t="shared" si="278"/>
        <v>0</v>
      </c>
      <c r="AH712" s="40">
        <f t="shared" si="279"/>
        <v>0</v>
      </c>
      <c r="AR712" s="40">
        <f t="shared" si="280"/>
        <v>0</v>
      </c>
      <c r="AS712" s="40">
        <f t="shared" si="281"/>
        <v>0</v>
      </c>
      <c r="AT712" s="40">
        <f t="shared" si="282"/>
        <v>0</v>
      </c>
      <c r="AU712" s="40">
        <f t="shared" si="283"/>
        <v>0</v>
      </c>
      <c r="AX712" s="279">
        <f t="shared" si="284"/>
        <v>0</v>
      </c>
      <c r="AY712" s="279">
        <f t="shared" si="285"/>
        <v>0</v>
      </c>
      <c r="AZ712" s="40">
        <f t="shared" si="273"/>
        <v>0</v>
      </c>
      <c r="BB712" s="40">
        <f t="shared" si="289"/>
        <v>0</v>
      </c>
      <c r="BC712" s="397">
        <f t="shared" si="290"/>
        <v>0</v>
      </c>
      <c r="BD712" s="105">
        <f t="shared" si="286"/>
        <v>0</v>
      </c>
      <c r="BE712" s="105">
        <f t="shared" si="291"/>
        <v>0</v>
      </c>
      <c r="BF712" s="742">
        <f t="shared" si="274"/>
        <v>0</v>
      </c>
      <c r="BG712" s="89"/>
      <c r="BH712" s="9"/>
      <c r="BJ712" s="40">
        <f t="shared" si="292"/>
        <v>0</v>
      </c>
      <c r="BK712" s="40">
        <f t="shared" si="293"/>
        <v>1</v>
      </c>
      <c r="BL712" s="40">
        <f t="shared" si="294"/>
        <v>0</v>
      </c>
      <c r="BM712" s="40">
        <f t="shared" si="295"/>
        <v>0</v>
      </c>
      <c r="BN712" s="40">
        <f t="shared" si="296"/>
        <v>0</v>
      </c>
    </row>
    <row r="713" spans="1:66" x14ac:dyDescent="0.25">
      <c r="A713" s="379"/>
      <c r="B713" s="936"/>
      <c r="C713" s="272"/>
      <c r="D713" s="868"/>
      <c r="E713" s="873" t="str">
        <f t="shared" si="287"/>
        <v xml:space="preserve"> </v>
      </c>
      <c r="F713" s="130">
        <f t="shared" si="270"/>
        <v>0</v>
      </c>
      <c r="G713" s="128">
        <f t="shared" si="271"/>
        <v>701</v>
      </c>
      <c r="H713" s="127"/>
      <c r="I713" s="321"/>
      <c r="J713" s="97"/>
      <c r="K713" s="323"/>
      <c r="L713" s="322"/>
      <c r="M713" s="50"/>
      <c r="N713" s="87"/>
      <c r="O713" s="324"/>
      <c r="P713" s="98"/>
      <c r="Q713" s="98"/>
      <c r="R713" s="114"/>
      <c r="S713" s="753"/>
      <c r="T713" s="98"/>
      <c r="U713" s="98"/>
      <c r="V713" s="98"/>
      <c r="W713" s="99"/>
      <c r="X713" s="97"/>
      <c r="Y713" s="87"/>
      <c r="Z713" s="100"/>
      <c r="AA713" s="106">
        <f t="shared" si="275"/>
        <v>701</v>
      </c>
      <c r="AB713" s="549">
        <f t="shared" si="288"/>
        <v>0</v>
      </c>
      <c r="AC713" s="544">
        <f t="shared" si="276"/>
        <v>0</v>
      </c>
      <c r="AD713" s="174">
        <f t="shared" si="272"/>
        <v>0</v>
      </c>
      <c r="AE713" s="8"/>
      <c r="AF713" s="885" t="str">
        <f t="shared" si="277"/>
        <v xml:space="preserve"> </v>
      </c>
      <c r="AG713" s="40">
        <f t="shared" si="278"/>
        <v>0</v>
      </c>
      <c r="AH713" s="40">
        <f t="shared" si="279"/>
        <v>0</v>
      </c>
      <c r="AR713" s="40">
        <f t="shared" si="280"/>
        <v>0</v>
      </c>
      <c r="AS713" s="40">
        <f t="shared" si="281"/>
        <v>0</v>
      </c>
      <c r="AT713" s="40">
        <f t="shared" si="282"/>
        <v>0</v>
      </c>
      <c r="AU713" s="40">
        <f t="shared" si="283"/>
        <v>0</v>
      </c>
      <c r="AX713" s="279">
        <f t="shared" si="284"/>
        <v>0</v>
      </c>
      <c r="AY713" s="279">
        <f t="shared" si="285"/>
        <v>0</v>
      </c>
      <c r="AZ713" s="40">
        <f t="shared" si="273"/>
        <v>0</v>
      </c>
      <c r="BB713" s="40">
        <f t="shared" si="289"/>
        <v>0</v>
      </c>
      <c r="BC713" s="397">
        <f t="shared" si="290"/>
        <v>0</v>
      </c>
      <c r="BD713" s="105">
        <f t="shared" si="286"/>
        <v>0</v>
      </c>
      <c r="BE713" s="105">
        <f t="shared" si="291"/>
        <v>0</v>
      </c>
      <c r="BF713" s="742">
        <f t="shared" si="274"/>
        <v>0</v>
      </c>
      <c r="BG713" s="89"/>
      <c r="BH713" s="9"/>
      <c r="BJ713" s="40">
        <f t="shared" si="292"/>
        <v>0</v>
      </c>
      <c r="BK713" s="40">
        <f t="shared" si="293"/>
        <v>1</v>
      </c>
      <c r="BL713" s="40">
        <f t="shared" si="294"/>
        <v>0</v>
      </c>
      <c r="BM713" s="40">
        <f t="shared" si="295"/>
        <v>0</v>
      </c>
      <c r="BN713" s="40">
        <f t="shared" si="296"/>
        <v>0</v>
      </c>
    </row>
    <row r="714" spans="1:66" x14ac:dyDescent="0.25">
      <c r="A714" s="379"/>
      <c r="B714" s="936"/>
      <c r="C714" s="272"/>
      <c r="D714" s="868"/>
      <c r="E714" s="873" t="str">
        <f t="shared" si="287"/>
        <v xml:space="preserve"> </v>
      </c>
      <c r="F714" s="130">
        <f t="shared" si="270"/>
        <v>0</v>
      </c>
      <c r="G714" s="128">
        <f t="shared" si="271"/>
        <v>702</v>
      </c>
      <c r="H714" s="127"/>
      <c r="I714" s="321"/>
      <c r="J714" s="97"/>
      <c r="K714" s="323"/>
      <c r="L714" s="322"/>
      <c r="M714" s="50"/>
      <c r="N714" s="87"/>
      <c r="O714" s="324"/>
      <c r="P714" s="98"/>
      <c r="Q714" s="98"/>
      <c r="R714" s="114"/>
      <c r="S714" s="753"/>
      <c r="T714" s="98"/>
      <c r="U714" s="98"/>
      <c r="V714" s="98"/>
      <c r="W714" s="99"/>
      <c r="X714" s="97"/>
      <c r="Y714" s="87"/>
      <c r="Z714" s="100"/>
      <c r="AA714" s="106">
        <f t="shared" si="275"/>
        <v>702</v>
      </c>
      <c r="AB714" s="549">
        <f t="shared" si="288"/>
        <v>0</v>
      </c>
      <c r="AC714" s="544">
        <f t="shared" si="276"/>
        <v>0</v>
      </c>
      <c r="AD714" s="174">
        <f t="shared" si="272"/>
        <v>0</v>
      </c>
      <c r="AE714" s="8"/>
      <c r="AF714" s="885" t="str">
        <f t="shared" si="277"/>
        <v xml:space="preserve"> </v>
      </c>
      <c r="AG714" s="40">
        <f t="shared" si="278"/>
        <v>0</v>
      </c>
      <c r="AH714" s="40">
        <f t="shared" si="279"/>
        <v>0</v>
      </c>
      <c r="AR714" s="40">
        <f t="shared" si="280"/>
        <v>0</v>
      </c>
      <c r="AS714" s="40">
        <f t="shared" si="281"/>
        <v>0</v>
      </c>
      <c r="AT714" s="40">
        <f t="shared" si="282"/>
        <v>0</v>
      </c>
      <c r="AU714" s="40">
        <f t="shared" si="283"/>
        <v>0</v>
      </c>
      <c r="AX714" s="279">
        <f t="shared" si="284"/>
        <v>0</v>
      </c>
      <c r="AY714" s="279">
        <f t="shared" si="285"/>
        <v>0</v>
      </c>
      <c r="AZ714" s="40">
        <f t="shared" si="273"/>
        <v>0</v>
      </c>
      <c r="BB714" s="40">
        <f t="shared" si="289"/>
        <v>0</v>
      </c>
      <c r="BC714" s="397">
        <f t="shared" si="290"/>
        <v>0</v>
      </c>
      <c r="BD714" s="105">
        <f t="shared" si="286"/>
        <v>0</v>
      </c>
      <c r="BE714" s="105">
        <f t="shared" si="291"/>
        <v>0</v>
      </c>
      <c r="BF714" s="742">
        <f t="shared" si="274"/>
        <v>0</v>
      </c>
      <c r="BG714" s="89"/>
      <c r="BH714" s="9"/>
      <c r="BJ714" s="40">
        <f t="shared" si="292"/>
        <v>0</v>
      </c>
      <c r="BK714" s="40">
        <f t="shared" si="293"/>
        <v>1</v>
      </c>
      <c r="BL714" s="40">
        <f t="shared" si="294"/>
        <v>0</v>
      </c>
      <c r="BM714" s="40">
        <f t="shared" si="295"/>
        <v>0</v>
      </c>
      <c r="BN714" s="40">
        <f t="shared" si="296"/>
        <v>0</v>
      </c>
    </row>
    <row r="715" spans="1:66" x14ac:dyDescent="0.25">
      <c r="A715" s="379"/>
      <c r="B715" s="936"/>
      <c r="C715" s="272"/>
      <c r="D715" s="868"/>
      <c r="E715" s="873" t="str">
        <f t="shared" si="287"/>
        <v xml:space="preserve"> </v>
      </c>
      <c r="F715" s="130">
        <f t="shared" si="270"/>
        <v>0</v>
      </c>
      <c r="G715" s="128">
        <f t="shared" si="271"/>
        <v>703</v>
      </c>
      <c r="H715" s="127"/>
      <c r="I715" s="321"/>
      <c r="J715" s="97"/>
      <c r="K715" s="323"/>
      <c r="L715" s="322"/>
      <c r="M715" s="50"/>
      <c r="N715" s="87"/>
      <c r="O715" s="324"/>
      <c r="P715" s="98"/>
      <c r="Q715" s="98"/>
      <c r="R715" s="114"/>
      <c r="S715" s="753"/>
      <c r="T715" s="98"/>
      <c r="U715" s="98"/>
      <c r="V715" s="98"/>
      <c r="W715" s="99"/>
      <c r="X715" s="97"/>
      <c r="Y715" s="87"/>
      <c r="Z715" s="100"/>
      <c r="AA715" s="106">
        <f t="shared" si="275"/>
        <v>703</v>
      </c>
      <c r="AB715" s="549">
        <f t="shared" si="288"/>
        <v>0</v>
      </c>
      <c r="AC715" s="544">
        <f t="shared" si="276"/>
        <v>0</v>
      </c>
      <c r="AD715" s="174">
        <f t="shared" si="272"/>
        <v>0</v>
      </c>
      <c r="AE715" s="8"/>
      <c r="AF715" s="885" t="str">
        <f t="shared" si="277"/>
        <v xml:space="preserve"> </v>
      </c>
      <c r="AG715" s="40">
        <f t="shared" si="278"/>
        <v>0</v>
      </c>
      <c r="AH715" s="40">
        <f t="shared" si="279"/>
        <v>0</v>
      </c>
      <c r="AR715" s="40">
        <f t="shared" si="280"/>
        <v>0</v>
      </c>
      <c r="AS715" s="40">
        <f t="shared" si="281"/>
        <v>0</v>
      </c>
      <c r="AT715" s="40">
        <f t="shared" si="282"/>
        <v>0</v>
      </c>
      <c r="AU715" s="40">
        <f t="shared" si="283"/>
        <v>0</v>
      </c>
      <c r="AX715" s="279">
        <f t="shared" si="284"/>
        <v>0</v>
      </c>
      <c r="AY715" s="279">
        <f t="shared" si="285"/>
        <v>0</v>
      </c>
      <c r="AZ715" s="40">
        <f t="shared" si="273"/>
        <v>0</v>
      </c>
      <c r="BB715" s="40">
        <f t="shared" si="289"/>
        <v>0</v>
      </c>
      <c r="BC715" s="397">
        <f t="shared" si="290"/>
        <v>0</v>
      </c>
      <c r="BD715" s="105">
        <f t="shared" si="286"/>
        <v>0</v>
      </c>
      <c r="BE715" s="105">
        <f t="shared" si="291"/>
        <v>0</v>
      </c>
      <c r="BF715" s="742">
        <f t="shared" si="274"/>
        <v>0</v>
      </c>
      <c r="BG715" s="89"/>
      <c r="BH715" s="9"/>
      <c r="BJ715" s="40">
        <f t="shared" si="292"/>
        <v>0</v>
      </c>
      <c r="BK715" s="40">
        <f t="shared" si="293"/>
        <v>1</v>
      </c>
      <c r="BL715" s="40">
        <f t="shared" si="294"/>
        <v>0</v>
      </c>
      <c r="BM715" s="40">
        <f t="shared" si="295"/>
        <v>0</v>
      </c>
      <c r="BN715" s="40">
        <f t="shared" si="296"/>
        <v>0</v>
      </c>
    </row>
    <row r="716" spans="1:66" x14ac:dyDescent="0.25">
      <c r="A716" s="379"/>
      <c r="B716" s="936"/>
      <c r="C716" s="272"/>
      <c r="D716" s="868"/>
      <c r="E716" s="873" t="str">
        <f t="shared" si="287"/>
        <v xml:space="preserve"> </v>
      </c>
      <c r="F716" s="130">
        <f t="shared" si="270"/>
        <v>0</v>
      </c>
      <c r="G716" s="128">
        <f t="shared" si="271"/>
        <v>704</v>
      </c>
      <c r="H716" s="127"/>
      <c r="I716" s="321"/>
      <c r="J716" s="97"/>
      <c r="K716" s="323"/>
      <c r="L716" s="322"/>
      <c r="M716" s="50"/>
      <c r="N716" s="87"/>
      <c r="O716" s="324"/>
      <c r="P716" s="98"/>
      <c r="Q716" s="98"/>
      <c r="R716" s="114"/>
      <c r="S716" s="753"/>
      <c r="T716" s="98"/>
      <c r="U716" s="98"/>
      <c r="V716" s="98"/>
      <c r="W716" s="99"/>
      <c r="X716" s="97"/>
      <c r="Y716" s="87"/>
      <c r="Z716" s="100"/>
      <c r="AA716" s="106">
        <f t="shared" si="275"/>
        <v>704</v>
      </c>
      <c r="AB716" s="549">
        <f t="shared" si="288"/>
        <v>0</v>
      </c>
      <c r="AC716" s="544">
        <f t="shared" si="276"/>
        <v>0</v>
      </c>
      <c r="AD716" s="174">
        <f t="shared" si="272"/>
        <v>0</v>
      </c>
      <c r="AE716" s="8"/>
      <c r="AF716" s="885" t="str">
        <f t="shared" si="277"/>
        <v xml:space="preserve"> </v>
      </c>
      <c r="AG716" s="40">
        <f t="shared" si="278"/>
        <v>0</v>
      </c>
      <c r="AH716" s="40">
        <f t="shared" si="279"/>
        <v>0</v>
      </c>
      <c r="AR716" s="40">
        <f t="shared" si="280"/>
        <v>0</v>
      </c>
      <c r="AS716" s="40">
        <f t="shared" si="281"/>
        <v>0</v>
      </c>
      <c r="AT716" s="40">
        <f t="shared" si="282"/>
        <v>0</v>
      </c>
      <c r="AU716" s="40">
        <f t="shared" si="283"/>
        <v>0</v>
      </c>
      <c r="AX716" s="279">
        <f t="shared" si="284"/>
        <v>0</v>
      </c>
      <c r="AY716" s="279">
        <f t="shared" si="285"/>
        <v>0</v>
      </c>
      <c r="AZ716" s="40">
        <f t="shared" si="273"/>
        <v>0</v>
      </c>
      <c r="BB716" s="40">
        <f t="shared" si="289"/>
        <v>0</v>
      </c>
      <c r="BC716" s="397">
        <f t="shared" si="290"/>
        <v>0</v>
      </c>
      <c r="BD716" s="105">
        <f t="shared" si="286"/>
        <v>0</v>
      </c>
      <c r="BE716" s="105">
        <f t="shared" si="291"/>
        <v>0</v>
      </c>
      <c r="BF716" s="742">
        <f t="shared" si="274"/>
        <v>0</v>
      </c>
      <c r="BG716" s="89"/>
      <c r="BH716" s="9"/>
      <c r="BJ716" s="40">
        <f t="shared" si="292"/>
        <v>0</v>
      </c>
      <c r="BK716" s="40">
        <f t="shared" si="293"/>
        <v>1</v>
      </c>
      <c r="BL716" s="40">
        <f t="shared" si="294"/>
        <v>0</v>
      </c>
      <c r="BM716" s="40">
        <f t="shared" si="295"/>
        <v>0</v>
      </c>
      <c r="BN716" s="40">
        <f t="shared" si="296"/>
        <v>0</v>
      </c>
    </row>
    <row r="717" spans="1:66" x14ac:dyDescent="0.25">
      <c r="A717" s="379"/>
      <c r="B717" s="936"/>
      <c r="C717" s="272"/>
      <c r="D717" s="868"/>
      <c r="E717" s="873" t="str">
        <f t="shared" si="287"/>
        <v xml:space="preserve"> </v>
      </c>
      <c r="F717" s="130">
        <f t="shared" ref="F717:F780" si="297">IF(ISBLANK(H717),0,VLOOKUP(TRIM(H717),AllVarieties,4,FALSE))</f>
        <v>0</v>
      </c>
      <c r="G717" s="128">
        <f t="shared" ref="G717:G780" si="298">ROW()-DPline</f>
        <v>705</v>
      </c>
      <c r="H717" s="127"/>
      <c r="I717" s="321"/>
      <c r="J717" s="97"/>
      <c r="K717" s="323"/>
      <c r="L717" s="322"/>
      <c r="M717" s="50"/>
      <c r="N717" s="87"/>
      <c r="O717" s="324"/>
      <c r="P717" s="98"/>
      <c r="Q717" s="98"/>
      <c r="R717" s="114"/>
      <c r="S717" s="753"/>
      <c r="T717" s="98"/>
      <c r="U717" s="98"/>
      <c r="V717" s="98"/>
      <c r="W717" s="99"/>
      <c r="X717" s="97"/>
      <c r="Y717" s="87"/>
      <c r="Z717" s="100"/>
      <c r="AA717" s="106">
        <f t="shared" si="275"/>
        <v>705</v>
      </c>
      <c r="AB717" s="549">
        <f t="shared" si="288"/>
        <v>0</v>
      </c>
      <c r="AC717" s="544">
        <f t="shared" si="276"/>
        <v>0</v>
      </c>
      <c r="AD717" s="174">
        <f t="shared" ref="AD717:AD780" si="299">+AC717*PDArate</f>
        <v>0</v>
      </c>
      <c r="AE717" s="8"/>
      <c r="AF717" s="885" t="str">
        <f t="shared" si="277"/>
        <v xml:space="preserve"> </v>
      </c>
      <c r="AG717" s="40">
        <f t="shared" si="278"/>
        <v>0</v>
      </c>
      <c r="AH717" s="40">
        <f t="shared" si="279"/>
        <v>0</v>
      </c>
      <c r="AR717" s="40">
        <f t="shared" si="280"/>
        <v>0</v>
      </c>
      <c r="AS717" s="40">
        <f t="shared" si="281"/>
        <v>0</v>
      </c>
      <c r="AT717" s="40">
        <f t="shared" si="282"/>
        <v>0</v>
      </c>
      <c r="AU717" s="40">
        <f t="shared" si="283"/>
        <v>0</v>
      </c>
      <c r="AX717" s="279">
        <f t="shared" si="284"/>
        <v>0</v>
      </c>
      <c r="AY717" s="279">
        <f t="shared" si="285"/>
        <v>0</v>
      </c>
      <c r="AZ717" s="40">
        <f t="shared" ref="AZ717:AZ780" si="300">IF(J717+K717 &gt; 0, 1, 0)</f>
        <v>0</v>
      </c>
      <c r="BB717" s="40">
        <f t="shared" si="289"/>
        <v>0</v>
      </c>
      <c r="BC717" s="397">
        <f t="shared" si="290"/>
        <v>0</v>
      </c>
      <c r="BD717" s="105">
        <f t="shared" si="286"/>
        <v>0</v>
      </c>
      <c r="BE717" s="105">
        <f t="shared" si="291"/>
        <v>0</v>
      </c>
      <c r="BF717" s="742">
        <f t="shared" ref="BF717:BF780" si="301">+BE717*PDArate</f>
        <v>0</v>
      </c>
      <c r="BG717" s="89"/>
      <c r="BH717" s="9"/>
      <c r="BJ717" s="40">
        <f t="shared" si="292"/>
        <v>0</v>
      </c>
      <c r="BK717" s="40">
        <f t="shared" si="293"/>
        <v>1</v>
      </c>
      <c r="BL717" s="40">
        <f t="shared" si="294"/>
        <v>0</v>
      </c>
      <c r="BM717" s="40">
        <f t="shared" si="295"/>
        <v>0</v>
      </c>
      <c r="BN717" s="40">
        <f t="shared" si="296"/>
        <v>0</v>
      </c>
    </row>
    <row r="718" spans="1:66" x14ac:dyDescent="0.25">
      <c r="A718" s="379"/>
      <c r="B718" s="936"/>
      <c r="C718" s="272"/>
      <c r="D718" s="868"/>
      <c r="E718" s="873" t="str">
        <f t="shared" si="287"/>
        <v xml:space="preserve"> </v>
      </c>
      <c r="F718" s="130">
        <f t="shared" si="297"/>
        <v>0</v>
      </c>
      <c r="G718" s="128">
        <f t="shared" si="298"/>
        <v>706</v>
      </c>
      <c r="H718" s="127"/>
      <c r="I718" s="321"/>
      <c r="J718" s="97"/>
      <c r="K718" s="323"/>
      <c r="L718" s="322"/>
      <c r="M718" s="50"/>
      <c r="N718" s="87"/>
      <c r="O718" s="324"/>
      <c r="P718" s="98"/>
      <c r="Q718" s="98"/>
      <c r="R718" s="114"/>
      <c r="S718" s="753"/>
      <c r="T718" s="98"/>
      <c r="U718" s="98"/>
      <c r="V718" s="98"/>
      <c r="W718" s="99"/>
      <c r="X718" s="97"/>
      <c r="Y718" s="87"/>
      <c r="Z718" s="100"/>
      <c r="AA718" s="106">
        <f t="shared" ref="AA718:AA781" si="302">+G718</f>
        <v>706</v>
      </c>
      <c r="AB718" s="549">
        <f t="shared" si="288"/>
        <v>0</v>
      </c>
      <c r="AC718" s="544">
        <f t="shared" ref="AC718:AC781" si="303">+AX718+AY718</f>
        <v>0</v>
      </c>
      <c r="AD718" s="174">
        <f t="shared" si="299"/>
        <v>0</v>
      </c>
      <c r="AE718" s="8"/>
      <c r="AF718" s="885" t="str">
        <f t="shared" ref="AF718:AF781" si="304">IF(AG718+AH718=1,"Enter both columns 5 and 16.", " ")</f>
        <v xml:space="preserve"> </v>
      </c>
      <c r="AG718" s="40">
        <f t="shared" ref="AG718:AG781" si="305">IF(L718+M718+N718+O718+W718 &gt; 0, 1, 0)</f>
        <v>0</v>
      </c>
      <c r="AH718" s="40">
        <f t="shared" ref="AH718:AH781" si="306">IF(AX718 &gt; 0, 1, 0)</f>
        <v>0</v>
      </c>
      <c r="AR718" s="40">
        <f t="shared" ref="AR718:AR781" si="307">IF(ISNA(+F718), 1, 0)</f>
        <v>0</v>
      </c>
      <c r="AS718" s="40">
        <f t="shared" ref="AS718:AS781" si="308">IF(ISERR(+F718), 1, 0)</f>
        <v>0</v>
      </c>
      <c r="AT718" s="40">
        <f t="shared" ref="AT718:AT781" si="309">IF(ISERR(+AC718), 1, 0)</f>
        <v>0</v>
      </c>
      <c r="AU718" s="40">
        <f t="shared" ref="AU718:AU781" si="310">IF(ISERR(+AD718), 1, 0)</f>
        <v>0</v>
      </c>
      <c r="AX718" s="279">
        <f t="shared" ref="AX718:AX781" si="311">ROUND(L718,1)*W718</f>
        <v>0</v>
      </c>
      <c r="AY718" s="279">
        <f t="shared" ref="AY718:AY781" si="312">ROUND(X718,1)*Z718</f>
        <v>0</v>
      </c>
      <c r="AZ718" s="40">
        <f t="shared" si="300"/>
        <v>0</v>
      </c>
      <c r="BB718" s="40">
        <f t="shared" si="289"/>
        <v>0</v>
      </c>
      <c r="BC718" s="397">
        <f t="shared" si="290"/>
        <v>0</v>
      </c>
      <c r="BD718" s="105">
        <f t="shared" si="286"/>
        <v>0</v>
      </c>
      <c r="BE718" s="105">
        <f t="shared" si="291"/>
        <v>0</v>
      </c>
      <c r="BF718" s="742">
        <f t="shared" si="301"/>
        <v>0</v>
      </c>
      <c r="BG718" s="89"/>
      <c r="BH718" s="9"/>
      <c r="BJ718" s="40">
        <f t="shared" si="292"/>
        <v>0</v>
      </c>
      <c r="BK718" s="40">
        <f t="shared" si="293"/>
        <v>1</v>
      </c>
      <c r="BL718" s="40">
        <f t="shared" si="294"/>
        <v>0</v>
      </c>
      <c r="BM718" s="40">
        <f t="shared" si="295"/>
        <v>0</v>
      </c>
      <c r="BN718" s="40">
        <f t="shared" si="296"/>
        <v>0</v>
      </c>
    </row>
    <row r="719" spans="1:66" x14ac:dyDescent="0.25">
      <c r="A719" s="379"/>
      <c r="B719" s="936"/>
      <c r="C719" s="272"/>
      <c r="D719" s="868"/>
      <c r="E719" s="873" t="str">
        <f t="shared" si="287"/>
        <v xml:space="preserve"> </v>
      </c>
      <c r="F719" s="130">
        <f t="shared" si="297"/>
        <v>0</v>
      </c>
      <c r="G719" s="128">
        <f t="shared" si="298"/>
        <v>707</v>
      </c>
      <c r="H719" s="127"/>
      <c r="I719" s="321"/>
      <c r="J719" s="97"/>
      <c r="K719" s="323"/>
      <c r="L719" s="322"/>
      <c r="M719" s="50"/>
      <c r="N719" s="87"/>
      <c r="O719" s="324"/>
      <c r="P719" s="98"/>
      <c r="Q719" s="98"/>
      <c r="R719" s="114"/>
      <c r="S719" s="753"/>
      <c r="T719" s="98"/>
      <c r="U719" s="98"/>
      <c r="V719" s="98"/>
      <c r="W719" s="99"/>
      <c r="X719" s="97"/>
      <c r="Y719" s="87"/>
      <c r="Z719" s="100"/>
      <c r="AA719" s="106">
        <f t="shared" si="302"/>
        <v>707</v>
      </c>
      <c r="AB719" s="549">
        <f t="shared" si="288"/>
        <v>0</v>
      </c>
      <c r="AC719" s="544">
        <f t="shared" si="303"/>
        <v>0</v>
      </c>
      <c r="AD719" s="174">
        <f t="shared" si="299"/>
        <v>0</v>
      </c>
      <c r="AE719" s="8"/>
      <c r="AF719" s="885" t="str">
        <f t="shared" si="304"/>
        <v xml:space="preserve"> </v>
      </c>
      <c r="AG719" s="40">
        <f t="shared" si="305"/>
        <v>0</v>
      </c>
      <c r="AH719" s="40">
        <f t="shared" si="306"/>
        <v>0</v>
      </c>
      <c r="AR719" s="40">
        <f t="shared" si="307"/>
        <v>0</v>
      </c>
      <c r="AS719" s="40">
        <f t="shared" si="308"/>
        <v>0</v>
      </c>
      <c r="AT719" s="40">
        <f t="shared" si="309"/>
        <v>0</v>
      </c>
      <c r="AU719" s="40">
        <f t="shared" si="310"/>
        <v>0</v>
      </c>
      <c r="AX719" s="279">
        <f t="shared" si="311"/>
        <v>0</v>
      </c>
      <c r="AY719" s="279">
        <f t="shared" si="312"/>
        <v>0</v>
      </c>
      <c r="AZ719" s="40">
        <f t="shared" si="300"/>
        <v>0</v>
      </c>
      <c r="BB719" s="40">
        <f t="shared" si="289"/>
        <v>0</v>
      </c>
      <c r="BC719" s="397">
        <f t="shared" si="290"/>
        <v>0</v>
      </c>
      <c r="BD719" s="105">
        <f t="shared" si="286"/>
        <v>0</v>
      </c>
      <c r="BE719" s="105">
        <f t="shared" si="291"/>
        <v>0</v>
      </c>
      <c r="BF719" s="742">
        <f t="shared" si="301"/>
        <v>0</v>
      </c>
      <c r="BG719" s="89"/>
      <c r="BH719" s="9"/>
      <c r="BJ719" s="40">
        <f t="shared" si="292"/>
        <v>0</v>
      </c>
      <c r="BK719" s="40">
        <f t="shared" si="293"/>
        <v>1</v>
      </c>
      <c r="BL719" s="40">
        <f t="shared" si="294"/>
        <v>0</v>
      </c>
      <c r="BM719" s="40">
        <f t="shared" si="295"/>
        <v>0</v>
      </c>
      <c r="BN719" s="40">
        <f t="shared" si="296"/>
        <v>0</v>
      </c>
    </row>
    <row r="720" spans="1:66" x14ac:dyDescent="0.25">
      <c r="A720" s="379"/>
      <c r="B720" s="936"/>
      <c r="C720" s="272"/>
      <c r="D720" s="868"/>
      <c r="E720" s="873" t="str">
        <f t="shared" si="287"/>
        <v xml:space="preserve"> </v>
      </c>
      <c r="F720" s="130">
        <f t="shared" si="297"/>
        <v>0</v>
      </c>
      <c r="G720" s="128">
        <f t="shared" si="298"/>
        <v>708</v>
      </c>
      <c r="H720" s="127"/>
      <c r="I720" s="321"/>
      <c r="J720" s="97"/>
      <c r="K720" s="323"/>
      <c r="L720" s="322"/>
      <c r="M720" s="50"/>
      <c r="N720" s="87"/>
      <c r="O720" s="324"/>
      <c r="P720" s="98"/>
      <c r="Q720" s="98"/>
      <c r="R720" s="114"/>
      <c r="S720" s="753"/>
      <c r="T720" s="98"/>
      <c r="U720" s="98"/>
      <c r="V720" s="98"/>
      <c r="W720" s="99"/>
      <c r="X720" s="97"/>
      <c r="Y720" s="87"/>
      <c r="Z720" s="100"/>
      <c r="AA720" s="106">
        <f t="shared" si="302"/>
        <v>708</v>
      </c>
      <c r="AB720" s="549">
        <f t="shared" si="288"/>
        <v>0</v>
      </c>
      <c r="AC720" s="544">
        <f t="shared" si="303"/>
        <v>0</v>
      </c>
      <c r="AD720" s="174">
        <f t="shared" si="299"/>
        <v>0</v>
      </c>
      <c r="AE720" s="8"/>
      <c r="AF720" s="885" t="str">
        <f t="shared" si="304"/>
        <v xml:space="preserve"> </v>
      </c>
      <c r="AG720" s="40">
        <f t="shared" si="305"/>
        <v>0</v>
      </c>
      <c r="AH720" s="40">
        <f t="shared" si="306"/>
        <v>0</v>
      </c>
      <c r="AR720" s="40">
        <f t="shared" si="307"/>
        <v>0</v>
      </c>
      <c r="AS720" s="40">
        <f t="shared" si="308"/>
        <v>0</v>
      </c>
      <c r="AT720" s="40">
        <f t="shared" si="309"/>
        <v>0</v>
      </c>
      <c r="AU720" s="40">
        <f t="shared" si="310"/>
        <v>0</v>
      </c>
      <c r="AX720" s="279">
        <f t="shared" si="311"/>
        <v>0</v>
      </c>
      <c r="AY720" s="279">
        <f t="shared" si="312"/>
        <v>0</v>
      </c>
      <c r="AZ720" s="40">
        <f t="shared" si="300"/>
        <v>0</v>
      </c>
      <c r="BB720" s="40">
        <f t="shared" si="289"/>
        <v>0</v>
      </c>
      <c r="BC720" s="397">
        <f t="shared" si="290"/>
        <v>0</v>
      </c>
      <c r="BD720" s="105">
        <f t="shared" ref="BD720:BD783" si="313">IF(VALUE(I720)&lt;1,0,IF(VALUE(I720)&gt;17,0,VLOOKUP(VALUE(F720),T10Value,VALUE(I720)+1,FALSE)))</f>
        <v>0</v>
      </c>
      <c r="BE720" s="105">
        <f t="shared" si="291"/>
        <v>0</v>
      </c>
      <c r="BF720" s="742">
        <f t="shared" si="301"/>
        <v>0</v>
      </c>
      <c r="BG720" s="89"/>
      <c r="BH720" s="9"/>
      <c r="BJ720" s="40">
        <f t="shared" si="292"/>
        <v>0</v>
      </c>
      <c r="BK720" s="40">
        <f t="shared" si="293"/>
        <v>1</v>
      </c>
      <c r="BL720" s="40">
        <f t="shared" si="294"/>
        <v>0</v>
      </c>
      <c r="BM720" s="40">
        <f t="shared" si="295"/>
        <v>0</v>
      </c>
      <c r="BN720" s="40">
        <f t="shared" si="296"/>
        <v>0</v>
      </c>
    </row>
    <row r="721" spans="1:66" x14ac:dyDescent="0.25">
      <c r="A721" s="379"/>
      <c r="B721" s="936"/>
      <c r="C721" s="272"/>
      <c r="D721" s="868"/>
      <c r="E721" s="873" t="str">
        <f t="shared" ref="E721:E784" si="314">IF(+BN721+BM721&gt;0,"&lt; Error"," ")</f>
        <v xml:space="preserve"> </v>
      </c>
      <c r="F721" s="130">
        <f t="shared" si="297"/>
        <v>0</v>
      </c>
      <c r="G721" s="128">
        <f t="shared" si="298"/>
        <v>709</v>
      </c>
      <c r="H721" s="127"/>
      <c r="I721" s="321"/>
      <c r="J721" s="97"/>
      <c r="K721" s="323"/>
      <c r="L721" s="322"/>
      <c r="M721" s="50"/>
      <c r="N721" s="87"/>
      <c r="O721" s="324"/>
      <c r="P721" s="98"/>
      <c r="Q721" s="98"/>
      <c r="R721" s="114"/>
      <c r="S721" s="753"/>
      <c r="T721" s="98"/>
      <c r="U721" s="98"/>
      <c r="V721" s="98"/>
      <c r="W721" s="99"/>
      <c r="X721" s="97"/>
      <c r="Y721" s="87"/>
      <c r="Z721" s="100"/>
      <c r="AA721" s="106">
        <f t="shared" si="302"/>
        <v>709</v>
      </c>
      <c r="AB721" s="549">
        <f t="shared" ref="AB721:AB784" si="315">C721*BJ721</f>
        <v>0</v>
      </c>
      <c r="AC721" s="544">
        <f t="shared" si="303"/>
        <v>0</v>
      </c>
      <c r="AD721" s="174">
        <f t="shared" si="299"/>
        <v>0</v>
      </c>
      <c r="AE721" s="8"/>
      <c r="AF721" s="885" t="str">
        <f t="shared" si="304"/>
        <v xml:space="preserve"> </v>
      </c>
      <c r="AG721" s="40">
        <f t="shared" si="305"/>
        <v>0</v>
      </c>
      <c r="AH721" s="40">
        <f t="shared" si="306"/>
        <v>0</v>
      </c>
      <c r="AR721" s="40">
        <f t="shared" si="307"/>
        <v>0</v>
      </c>
      <c r="AS721" s="40">
        <f t="shared" si="308"/>
        <v>0</v>
      </c>
      <c r="AT721" s="40">
        <f t="shared" si="309"/>
        <v>0</v>
      </c>
      <c r="AU721" s="40">
        <f t="shared" si="310"/>
        <v>0</v>
      </c>
      <c r="AX721" s="279">
        <f t="shared" si="311"/>
        <v>0</v>
      </c>
      <c r="AY721" s="279">
        <f t="shared" si="312"/>
        <v>0</v>
      </c>
      <c r="AZ721" s="40">
        <f t="shared" si="300"/>
        <v>0</v>
      </c>
      <c r="BB721" s="40">
        <f t="shared" ref="BB721:BB784" si="316">IF(+BC721&gt;0,IF(+BE721&lt;=0,1,0),0)</f>
        <v>0</v>
      </c>
      <c r="BC721" s="397">
        <f t="shared" ref="BC721:BC784" si="317">IF(+D721=1,IF(J721&gt;0, +J721, 0),0)</f>
        <v>0</v>
      </c>
      <c r="BD721" s="105">
        <f t="shared" si="313"/>
        <v>0</v>
      </c>
      <c r="BE721" s="105">
        <f t="shared" ref="BE721:BE784" si="318">ROUND(+BC721,1)*BD721</f>
        <v>0</v>
      </c>
      <c r="BF721" s="742">
        <f t="shared" si="301"/>
        <v>0</v>
      </c>
      <c r="BG721" s="89"/>
      <c r="BH721" s="9"/>
      <c r="BJ721" s="40">
        <f t="shared" ref="BJ721:BJ784" si="319">IF(J721+L721+M721=J721,0,IF(J721-L721-0.09&gt;0,IF(J721-L721&lt;=0.1*J721,J721-L721,0),0))</f>
        <v>0</v>
      </c>
      <c r="BK721" s="40">
        <f t="shared" ref="BK721:BK784" si="320">IF(L721+M721+J721+X721&lt;=0,1,IF(L721+M721+X721&gt;0,1,0))</f>
        <v>1</v>
      </c>
      <c r="BL721" s="40">
        <f t="shared" ref="BL721:BL784" si="321">IF(+BJ721&gt;0,1,0)</f>
        <v>0</v>
      </c>
      <c r="BM721" s="40">
        <f t="shared" ref="BM721:BM784" si="322">IF(ISNUMBER(C721),IF(2*BL721-C721&lt;0,1,IF(2*BL721-C721&gt;2,1,0)),IF(ISBLANK(C721),0,1))</f>
        <v>0</v>
      </c>
      <c r="BN721" s="40">
        <f t="shared" ref="BN721:BN784" si="323">IF(ISNUMBER(D721),IF(2*AG721-D721=1,1,IF(+D721=0,0, IF(+D721=1,0,1))),IF(ISBLANK(D721),0,1))</f>
        <v>0</v>
      </c>
    </row>
    <row r="722" spans="1:66" x14ac:dyDescent="0.25">
      <c r="A722" s="379"/>
      <c r="B722" s="936"/>
      <c r="C722" s="272"/>
      <c r="D722" s="868"/>
      <c r="E722" s="873" t="str">
        <f t="shared" si="314"/>
        <v xml:space="preserve"> </v>
      </c>
      <c r="F722" s="130">
        <f t="shared" si="297"/>
        <v>0</v>
      </c>
      <c r="G722" s="128">
        <f t="shared" si="298"/>
        <v>710</v>
      </c>
      <c r="H722" s="127"/>
      <c r="I722" s="321"/>
      <c r="J722" s="97"/>
      <c r="K722" s="323"/>
      <c r="L722" s="322"/>
      <c r="M722" s="50"/>
      <c r="N722" s="87"/>
      <c r="O722" s="324"/>
      <c r="P722" s="98"/>
      <c r="Q722" s="98"/>
      <c r="R722" s="114"/>
      <c r="S722" s="753"/>
      <c r="T722" s="98"/>
      <c r="U722" s="98"/>
      <c r="V722" s="98"/>
      <c r="W722" s="99"/>
      <c r="X722" s="97"/>
      <c r="Y722" s="87"/>
      <c r="Z722" s="100"/>
      <c r="AA722" s="106">
        <f t="shared" si="302"/>
        <v>710</v>
      </c>
      <c r="AB722" s="549">
        <f t="shared" si="315"/>
        <v>0</v>
      </c>
      <c r="AC722" s="544">
        <f t="shared" si="303"/>
        <v>0</v>
      </c>
      <c r="AD722" s="174">
        <f t="shared" si="299"/>
        <v>0</v>
      </c>
      <c r="AE722" s="8"/>
      <c r="AF722" s="885" t="str">
        <f t="shared" si="304"/>
        <v xml:space="preserve"> </v>
      </c>
      <c r="AG722" s="40">
        <f t="shared" si="305"/>
        <v>0</v>
      </c>
      <c r="AH722" s="40">
        <f t="shared" si="306"/>
        <v>0</v>
      </c>
      <c r="AR722" s="40">
        <f t="shared" si="307"/>
        <v>0</v>
      </c>
      <c r="AS722" s="40">
        <f t="shared" si="308"/>
        <v>0</v>
      </c>
      <c r="AT722" s="40">
        <f t="shared" si="309"/>
        <v>0</v>
      </c>
      <c r="AU722" s="40">
        <f t="shared" si="310"/>
        <v>0</v>
      </c>
      <c r="AX722" s="279">
        <f t="shared" si="311"/>
        <v>0</v>
      </c>
      <c r="AY722" s="279">
        <f t="shared" si="312"/>
        <v>0</v>
      </c>
      <c r="AZ722" s="40">
        <f t="shared" si="300"/>
        <v>0</v>
      </c>
      <c r="BB722" s="40">
        <f t="shared" si="316"/>
        <v>0</v>
      </c>
      <c r="BC722" s="397">
        <f t="shared" si="317"/>
        <v>0</v>
      </c>
      <c r="BD722" s="105">
        <f t="shared" si="313"/>
        <v>0</v>
      </c>
      <c r="BE722" s="105">
        <f t="shared" si="318"/>
        <v>0</v>
      </c>
      <c r="BF722" s="742">
        <f t="shared" si="301"/>
        <v>0</v>
      </c>
      <c r="BG722" s="89"/>
      <c r="BH722" s="9"/>
      <c r="BJ722" s="40">
        <f t="shared" si="319"/>
        <v>0</v>
      </c>
      <c r="BK722" s="40">
        <f t="shared" si="320"/>
        <v>1</v>
      </c>
      <c r="BL722" s="40">
        <f t="shared" si="321"/>
        <v>0</v>
      </c>
      <c r="BM722" s="40">
        <f t="shared" si="322"/>
        <v>0</v>
      </c>
      <c r="BN722" s="40">
        <f t="shared" si="323"/>
        <v>0</v>
      </c>
    </row>
    <row r="723" spans="1:66" x14ac:dyDescent="0.25">
      <c r="A723" s="379"/>
      <c r="B723" s="936"/>
      <c r="C723" s="272"/>
      <c r="D723" s="868"/>
      <c r="E723" s="873" t="str">
        <f t="shared" si="314"/>
        <v xml:space="preserve"> </v>
      </c>
      <c r="F723" s="130">
        <f t="shared" si="297"/>
        <v>0</v>
      </c>
      <c r="G723" s="128">
        <f t="shared" si="298"/>
        <v>711</v>
      </c>
      <c r="H723" s="127"/>
      <c r="I723" s="321"/>
      <c r="J723" s="97"/>
      <c r="K723" s="323"/>
      <c r="L723" s="322"/>
      <c r="M723" s="50"/>
      <c r="N723" s="87"/>
      <c r="O723" s="324"/>
      <c r="P723" s="98"/>
      <c r="Q723" s="98"/>
      <c r="R723" s="114"/>
      <c r="S723" s="753"/>
      <c r="T723" s="98"/>
      <c r="U723" s="98"/>
      <c r="V723" s="98"/>
      <c r="W723" s="99"/>
      <c r="X723" s="97"/>
      <c r="Y723" s="87"/>
      <c r="Z723" s="100"/>
      <c r="AA723" s="106">
        <f t="shared" si="302"/>
        <v>711</v>
      </c>
      <c r="AB723" s="549">
        <f t="shared" si="315"/>
        <v>0</v>
      </c>
      <c r="AC723" s="544">
        <f t="shared" si="303"/>
        <v>0</v>
      </c>
      <c r="AD723" s="174">
        <f t="shared" si="299"/>
        <v>0</v>
      </c>
      <c r="AE723" s="8"/>
      <c r="AF723" s="885" t="str">
        <f t="shared" si="304"/>
        <v xml:space="preserve"> </v>
      </c>
      <c r="AG723" s="40">
        <f t="shared" si="305"/>
        <v>0</v>
      </c>
      <c r="AH723" s="40">
        <f t="shared" si="306"/>
        <v>0</v>
      </c>
      <c r="AR723" s="40">
        <f t="shared" si="307"/>
        <v>0</v>
      </c>
      <c r="AS723" s="40">
        <f t="shared" si="308"/>
        <v>0</v>
      </c>
      <c r="AT723" s="40">
        <f t="shared" si="309"/>
        <v>0</v>
      </c>
      <c r="AU723" s="40">
        <f t="shared" si="310"/>
        <v>0</v>
      </c>
      <c r="AX723" s="279">
        <f t="shared" si="311"/>
        <v>0</v>
      </c>
      <c r="AY723" s="279">
        <f t="shared" si="312"/>
        <v>0</v>
      </c>
      <c r="AZ723" s="40">
        <f t="shared" si="300"/>
        <v>0</v>
      </c>
      <c r="BB723" s="40">
        <f t="shared" si="316"/>
        <v>0</v>
      </c>
      <c r="BC723" s="397">
        <f t="shared" si="317"/>
        <v>0</v>
      </c>
      <c r="BD723" s="105">
        <f t="shared" si="313"/>
        <v>0</v>
      </c>
      <c r="BE723" s="105">
        <f t="shared" si="318"/>
        <v>0</v>
      </c>
      <c r="BF723" s="742">
        <f t="shared" si="301"/>
        <v>0</v>
      </c>
      <c r="BG723" s="89"/>
      <c r="BH723" s="9"/>
      <c r="BJ723" s="40">
        <f t="shared" si="319"/>
        <v>0</v>
      </c>
      <c r="BK723" s="40">
        <f t="shared" si="320"/>
        <v>1</v>
      </c>
      <c r="BL723" s="40">
        <f t="shared" si="321"/>
        <v>0</v>
      </c>
      <c r="BM723" s="40">
        <f t="shared" si="322"/>
        <v>0</v>
      </c>
      <c r="BN723" s="40">
        <f t="shared" si="323"/>
        <v>0</v>
      </c>
    </row>
    <row r="724" spans="1:66" x14ac:dyDescent="0.25">
      <c r="A724" s="379"/>
      <c r="B724" s="936"/>
      <c r="C724" s="272"/>
      <c r="D724" s="868"/>
      <c r="E724" s="873" t="str">
        <f t="shared" si="314"/>
        <v xml:space="preserve"> </v>
      </c>
      <c r="F724" s="130">
        <f t="shared" si="297"/>
        <v>0</v>
      </c>
      <c r="G724" s="128">
        <f t="shared" si="298"/>
        <v>712</v>
      </c>
      <c r="H724" s="127"/>
      <c r="I724" s="321"/>
      <c r="J724" s="97"/>
      <c r="K724" s="323"/>
      <c r="L724" s="322"/>
      <c r="M724" s="50"/>
      <c r="N724" s="87"/>
      <c r="O724" s="324"/>
      <c r="P724" s="98"/>
      <c r="Q724" s="98"/>
      <c r="R724" s="114"/>
      <c r="S724" s="753"/>
      <c r="T724" s="98"/>
      <c r="U724" s="98"/>
      <c r="V724" s="98"/>
      <c r="W724" s="99"/>
      <c r="X724" s="97"/>
      <c r="Y724" s="87"/>
      <c r="Z724" s="100"/>
      <c r="AA724" s="106">
        <f t="shared" si="302"/>
        <v>712</v>
      </c>
      <c r="AB724" s="549">
        <f t="shared" si="315"/>
        <v>0</v>
      </c>
      <c r="AC724" s="544">
        <f t="shared" si="303"/>
        <v>0</v>
      </c>
      <c r="AD724" s="174">
        <f t="shared" si="299"/>
        <v>0</v>
      </c>
      <c r="AE724" s="8"/>
      <c r="AF724" s="885" t="str">
        <f t="shared" si="304"/>
        <v xml:space="preserve"> </v>
      </c>
      <c r="AG724" s="40">
        <f t="shared" si="305"/>
        <v>0</v>
      </c>
      <c r="AH724" s="40">
        <f t="shared" si="306"/>
        <v>0</v>
      </c>
      <c r="AR724" s="40">
        <f t="shared" si="307"/>
        <v>0</v>
      </c>
      <c r="AS724" s="40">
        <f t="shared" si="308"/>
        <v>0</v>
      </c>
      <c r="AT724" s="40">
        <f t="shared" si="309"/>
        <v>0</v>
      </c>
      <c r="AU724" s="40">
        <f t="shared" si="310"/>
        <v>0</v>
      </c>
      <c r="AX724" s="279">
        <f t="shared" si="311"/>
        <v>0</v>
      </c>
      <c r="AY724" s="279">
        <f t="shared" si="312"/>
        <v>0</v>
      </c>
      <c r="AZ724" s="40">
        <f t="shared" si="300"/>
        <v>0</v>
      </c>
      <c r="BB724" s="40">
        <f t="shared" si="316"/>
        <v>0</v>
      </c>
      <c r="BC724" s="397">
        <f t="shared" si="317"/>
        <v>0</v>
      </c>
      <c r="BD724" s="105">
        <f t="shared" si="313"/>
        <v>0</v>
      </c>
      <c r="BE724" s="105">
        <f t="shared" si="318"/>
        <v>0</v>
      </c>
      <c r="BF724" s="742">
        <f t="shared" si="301"/>
        <v>0</v>
      </c>
      <c r="BG724" s="89"/>
      <c r="BH724" s="9"/>
      <c r="BJ724" s="40">
        <f t="shared" si="319"/>
        <v>0</v>
      </c>
      <c r="BK724" s="40">
        <f t="shared" si="320"/>
        <v>1</v>
      </c>
      <c r="BL724" s="40">
        <f t="shared" si="321"/>
        <v>0</v>
      </c>
      <c r="BM724" s="40">
        <f t="shared" si="322"/>
        <v>0</v>
      </c>
      <c r="BN724" s="40">
        <f t="shared" si="323"/>
        <v>0</v>
      </c>
    </row>
    <row r="725" spans="1:66" x14ac:dyDescent="0.25">
      <c r="A725" s="379"/>
      <c r="B725" s="936"/>
      <c r="C725" s="272"/>
      <c r="D725" s="868"/>
      <c r="E725" s="873" t="str">
        <f t="shared" si="314"/>
        <v xml:space="preserve"> </v>
      </c>
      <c r="F725" s="130">
        <f t="shared" si="297"/>
        <v>0</v>
      </c>
      <c r="G725" s="128">
        <f t="shared" si="298"/>
        <v>713</v>
      </c>
      <c r="H725" s="127"/>
      <c r="I725" s="321"/>
      <c r="J725" s="97"/>
      <c r="K725" s="323"/>
      <c r="L725" s="322"/>
      <c r="M725" s="50"/>
      <c r="N725" s="87"/>
      <c r="O725" s="324"/>
      <c r="P725" s="98"/>
      <c r="Q725" s="98"/>
      <c r="R725" s="114"/>
      <c r="S725" s="753"/>
      <c r="T725" s="98"/>
      <c r="U725" s="98"/>
      <c r="V725" s="98"/>
      <c r="W725" s="99"/>
      <c r="X725" s="97"/>
      <c r="Y725" s="87"/>
      <c r="Z725" s="100"/>
      <c r="AA725" s="106">
        <f t="shared" si="302"/>
        <v>713</v>
      </c>
      <c r="AB725" s="549">
        <f t="shared" si="315"/>
        <v>0</v>
      </c>
      <c r="AC725" s="544">
        <f t="shared" si="303"/>
        <v>0</v>
      </c>
      <c r="AD725" s="174">
        <f t="shared" si="299"/>
        <v>0</v>
      </c>
      <c r="AE725" s="8"/>
      <c r="AF725" s="885" t="str">
        <f t="shared" si="304"/>
        <v xml:space="preserve"> </v>
      </c>
      <c r="AG725" s="40">
        <f t="shared" si="305"/>
        <v>0</v>
      </c>
      <c r="AH725" s="40">
        <f t="shared" si="306"/>
        <v>0</v>
      </c>
      <c r="AR725" s="40">
        <f t="shared" si="307"/>
        <v>0</v>
      </c>
      <c r="AS725" s="40">
        <f t="shared" si="308"/>
        <v>0</v>
      </c>
      <c r="AT725" s="40">
        <f t="shared" si="309"/>
        <v>0</v>
      </c>
      <c r="AU725" s="40">
        <f t="shared" si="310"/>
        <v>0</v>
      </c>
      <c r="AX725" s="279">
        <f t="shared" si="311"/>
        <v>0</v>
      </c>
      <c r="AY725" s="279">
        <f t="shared" si="312"/>
        <v>0</v>
      </c>
      <c r="AZ725" s="40">
        <f t="shared" si="300"/>
        <v>0</v>
      </c>
      <c r="BB725" s="40">
        <f t="shared" si="316"/>
        <v>0</v>
      </c>
      <c r="BC725" s="397">
        <f t="shared" si="317"/>
        <v>0</v>
      </c>
      <c r="BD725" s="105">
        <f t="shared" si="313"/>
        <v>0</v>
      </c>
      <c r="BE725" s="105">
        <f t="shared" si="318"/>
        <v>0</v>
      </c>
      <c r="BF725" s="742">
        <f t="shared" si="301"/>
        <v>0</v>
      </c>
      <c r="BG725" s="89"/>
      <c r="BH725" s="9"/>
      <c r="BJ725" s="40">
        <f t="shared" si="319"/>
        <v>0</v>
      </c>
      <c r="BK725" s="40">
        <f t="shared" si="320"/>
        <v>1</v>
      </c>
      <c r="BL725" s="40">
        <f t="shared" si="321"/>
        <v>0</v>
      </c>
      <c r="BM725" s="40">
        <f t="shared" si="322"/>
        <v>0</v>
      </c>
      <c r="BN725" s="40">
        <f t="shared" si="323"/>
        <v>0</v>
      </c>
    </row>
    <row r="726" spans="1:66" x14ac:dyDescent="0.25">
      <c r="A726" s="379"/>
      <c r="B726" s="936"/>
      <c r="C726" s="272"/>
      <c r="D726" s="868"/>
      <c r="E726" s="873" t="str">
        <f t="shared" si="314"/>
        <v xml:space="preserve"> </v>
      </c>
      <c r="F726" s="130">
        <f t="shared" si="297"/>
        <v>0</v>
      </c>
      <c r="G726" s="128">
        <f t="shared" si="298"/>
        <v>714</v>
      </c>
      <c r="H726" s="127"/>
      <c r="I726" s="321"/>
      <c r="J726" s="97"/>
      <c r="K726" s="323"/>
      <c r="L726" s="322"/>
      <c r="M726" s="50"/>
      <c r="N726" s="87"/>
      <c r="O726" s="324"/>
      <c r="P726" s="98"/>
      <c r="Q726" s="98"/>
      <c r="R726" s="114"/>
      <c r="S726" s="753"/>
      <c r="T726" s="98"/>
      <c r="U726" s="98"/>
      <c r="V726" s="98"/>
      <c r="W726" s="99"/>
      <c r="X726" s="97"/>
      <c r="Y726" s="87"/>
      <c r="Z726" s="100"/>
      <c r="AA726" s="106">
        <f t="shared" si="302"/>
        <v>714</v>
      </c>
      <c r="AB726" s="549">
        <f t="shared" si="315"/>
        <v>0</v>
      </c>
      <c r="AC726" s="544">
        <f t="shared" si="303"/>
        <v>0</v>
      </c>
      <c r="AD726" s="174">
        <f t="shared" si="299"/>
        <v>0</v>
      </c>
      <c r="AE726" s="8"/>
      <c r="AF726" s="885" t="str">
        <f t="shared" si="304"/>
        <v xml:space="preserve"> </v>
      </c>
      <c r="AG726" s="40">
        <f t="shared" si="305"/>
        <v>0</v>
      </c>
      <c r="AH726" s="40">
        <f t="shared" si="306"/>
        <v>0</v>
      </c>
      <c r="AR726" s="40">
        <f t="shared" si="307"/>
        <v>0</v>
      </c>
      <c r="AS726" s="40">
        <f t="shared" si="308"/>
        <v>0</v>
      </c>
      <c r="AT726" s="40">
        <f t="shared" si="309"/>
        <v>0</v>
      </c>
      <c r="AU726" s="40">
        <f t="shared" si="310"/>
        <v>0</v>
      </c>
      <c r="AX726" s="279">
        <f t="shared" si="311"/>
        <v>0</v>
      </c>
      <c r="AY726" s="279">
        <f t="shared" si="312"/>
        <v>0</v>
      </c>
      <c r="AZ726" s="40">
        <f t="shared" si="300"/>
        <v>0</v>
      </c>
      <c r="BB726" s="40">
        <f t="shared" si="316"/>
        <v>0</v>
      </c>
      <c r="BC726" s="397">
        <f t="shared" si="317"/>
        <v>0</v>
      </c>
      <c r="BD726" s="105">
        <f t="shared" si="313"/>
        <v>0</v>
      </c>
      <c r="BE726" s="105">
        <f t="shared" si="318"/>
        <v>0</v>
      </c>
      <c r="BF726" s="742">
        <f t="shared" si="301"/>
        <v>0</v>
      </c>
      <c r="BG726" s="89"/>
      <c r="BH726" s="9"/>
      <c r="BJ726" s="40">
        <f t="shared" si="319"/>
        <v>0</v>
      </c>
      <c r="BK726" s="40">
        <f t="shared" si="320"/>
        <v>1</v>
      </c>
      <c r="BL726" s="40">
        <f t="shared" si="321"/>
        <v>0</v>
      </c>
      <c r="BM726" s="40">
        <f t="shared" si="322"/>
        <v>0</v>
      </c>
      <c r="BN726" s="40">
        <f t="shared" si="323"/>
        <v>0</v>
      </c>
    </row>
    <row r="727" spans="1:66" x14ac:dyDescent="0.25">
      <c r="A727" s="379"/>
      <c r="B727" s="936"/>
      <c r="C727" s="272"/>
      <c r="D727" s="868"/>
      <c r="E727" s="873" t="str">
        <f t="shared" si="314"/>
        <v xml:space="preserve"> </v>
      </c>
      <c r="F727" s="130">
        <f t="shared" si="297"/>
        <v>0</v>
      </c>
      <c r="G727" s="128">
        <f t="shared" si="298"/>
        <v>715</v>
      </c>
      <c r="H727" s="127"/>
      <c r="I727" s="321"/>
      <c r="J727" s="97"/>
      <c r="K727" s="323"/>
      <c r="L727" s="322"/>
      <c r="M727" s="50"/>
      <c r="N727" s="87"/>
      <c r="O727" s="324"/>
      <c r="P727" s="98"/>
      <c r="Q727" s="98"/>
      <c r="R727" s="114"/>
      <c r="S727" s="753"/>
      <c r="T727" s="98"/>
      <c r="U727" s="98"/>
      <c r="V727" s="98"/>
      <c r="W727" s="99"/>
      <c r="X727" s="97"/>
      <c r="Y727" s="87"/>
      <c r="Z727" s="100"/>
      <c r="AA727" s="106">
        <f t="shared" si="302"/>
        <v>715</v>
      </c>
      <c r="AB727" s="549">
        <f t="shared" si="315"/>
        <v>0</v>
      </c>
      <c r="AC727" s="544">
        <f t="shared" si="303"/>
        <v>0</v>
      </c>
      <c r="AD727" s="174">
        <f t="shared" si="299"/>
        <v>0</v>
      </c>
      <c r="AE727" s="8"/>
      <c r="AF727" s="885" t="str">
        <f t="shared" si="304"/>
        <v xml:space="preserve"> </v>
      </c>
      <c r="AG727" s="40">
        <f t="shared" si="305"/>
        <v>0</v>
      </c>
      <c r="AH727" s="40">
        <f t="shared" si="306"/>
        <v>0</v>
      </c>
      <c r="AR727" s="40">
        <f t="shared" si="307"/>
        <v>0</v>
      </c>
      <c r="AS727" s="40">
        <f t="shared" si="308"/>
        <v>0</v>
      </c>
      <c r="AT727" s="40">
        <f t="shared" si="309"/>
        <v>0</v>
      </c>
      <c r="AU727" s="40">
        <f t="shared" si="310"/>
        <v>0</v>
      </c>
      <c r="AX727" s="279">
        <f t="shared" si="311"/>
        <v>0</v>
      </c>
      <c r="AY727" s="279">
        <f t="shared" si="312"/>
        <v>0</v>
      </c>
      <c r="AZ727" s="40">
        <f t="shared" si="300"/>
        <v>0</v>
      </c>
      <c r="BB727" s="40">
        <f t="shared" si="316"/>
        <v>0</v>
      </c>
      <c r="BC727" s="397">
        <f t="shared" si="317"/>
        <v>0</v>
      </c>
      <c r="BD727" s="105">
        <f t="shared" si="313"/>
        <v>0</v>
      </c>
      <c r="BE727" s="105">
        <f t="shared" si="318"/>
        <v>0</v>
      </c>
      <c r="BF727" s="742">
        <f t="shared" si="301"/>
        <v>0</v>
      </c>
      <c r="BG727" s="89"/>
      <c r="BH727" s="9"/>
      <c r="BJ727" s="40">
        <f t="shared" si="319"/>
        <v>0</v>
      </c>
      <c r="BK727" s="40">
        <f t="shared" si="320"/>
        <v>1</v>
      </c>
      <c r="BL727" s="40">
        <f t="shared" si="321"/>
        <v>0</v>
      </c>
      <c r="BM727" s="40">
        <f t="shared" si="322"/>
        <v>0</v>
      </c>
      <c r="BN727" s="40">
        <f t="shared" si="323"/>
        <v>0</v>
      </c>
    </row>
    <row r="728" spans="1:66" x14ac:dyDescent="0.25">
      <c r="A728" s="379"/>
      <c r="B728" s="936"/>
      <c r="C728" s="272"/>
      <c r="D728" s="868"/>
      <c r="E728" s="873" t="str">
        <f t="shared" si="314"/>
        <v xml:space="preserve"> </v>
      </c>
      <c r="F728" s="130">
        <f t="shared" si="297"/>
        <v>0</v>
      </c>
      <c r="G728" s="128">
        <f t="shared" si="298"/>
        <v>716</v>
      </c>
      <c r="H728" s="127"/>
      <c r="I728" s="321"/>
      <c r="J728" s="97"/>
      <c r="K728" s="323"/>
      <c r="L728" s="322"/>
      <c r="M728" s="50"/>
      <c r="N728" s="87"/>
      <c r="O728" s="324"/>
      <c r="P728" s="98"/>
      <c r="Q728" s="98"/>
      <c r="R728" s="114"/>
      <c r="S728" s="753"/>
      <c r="T728" s="98"/>
      <c r="U728" s="98"/>
      <c r="V728" s="98"/>
      <c r="W728" s="99"/>
      <c r="X728" s="97"/>
      <c r="Y728" s="87"/>
      <c r="Z728" s="100"/>
      <c r="AA728" s="106">
        <f t="shared" si="302"/>
        <v>716</v>
      </c>
      <c r="AB728" s="549">
        <f t="shared" si="315"/>
        <v>0</v>
      </c>
      <c r="AC728" s="544">
        <f t="shared" si="303"/>
        <v>0</v>
      </c>
      <c r="AD728" s="174">
        <f t="shared" si="299"/>
        <v>0</v>
      </c>
      <c r="AE728" s="8"/>
      <c r="AF728" s="885" t="str">
        <f t="shared" si="304"/>
        <v xml:space="preserve"> </v>
      </c>
      <c r="AG728" s="40">
        <f t="shared" si="305"/>
        <v>0</v>
      </c>
      <c r="AH728" s="40">
        <f t="shared" si="306"/>
        <v>0</v>
      </c>
      <c r="AR728" s="40">
        <f t="shared" si="307"/>
        <v>0</v>
      </c>
      <c r="AS728" s="40">
        <f t="shared" si="308"/>
        <v>0</v>
      </c>
      <c r="AT728" s="40">
        <f t="shared" si="309"/>
        <v>0</v>
      </c>
      <c r="AU728" s="40">
        <f t="shared" si="310"/>
        <v>0</v>
      </c>
      <c r="AX728" s="279">
        <f t="shared" si="311"/>
        <v>0</v>
      </c>
      <c r="AY728" s="279">
        <f t="shared" si="312"/>
        <v>0</v>
      </c>
      <c r="AZ728" s="40">
        <f t="shared" si="300"/>
        <v>0</v>
      </c>
      <c r="BB728" s="40">
        <f t="shared" si="316"/>
        <v>0</v>
      </c>
      <c r="BC728" s="397">
        <f t="shared" si="317"/>
        <v>0</v>
      </c>
      <c r="BD728" s="105">
        <f t="shared" si="313"/>
        <v>0</v>
      </c>
      <c r="BE728" s="105">
        <f t="shared" si="318"/>
        <v>0</v>
      </c>
      <c r="BF728" s="742">
        <f t="shared" si="301"/>
        <v>0</v>
      </c>
      <c r="BG728" s="89"/>
      <c r="BH728" s="9"/>
      <c r="BJ728" s="40">
        <f t="shared" si="319"/>
        <v>0</v>
      </c>
      <c r="BK728" s="40">
        <f t="shared" si="320"/>
        <v>1</v>
      </c>
      <c r="BL728" s="40">
        <f t="shared" si="321"/>
        <v>0</v>
      </c>
      <c r="BM728" s="40">
        <f t="shared" si="322"/>
        <v>0</v>
      </c>
      <c r="BN728" s="40">
        <f t="shared" si="323"/>
        <v>0</v>
      </c>
    </row>
    <row r="729" spans="1:66" x14ac:dyDescent="0.25">
      <c r="A729" s="379"/>
      <c r="B729" s="936"/>
      <c r="C729" s="272"/>
      <c r="D729" s="868"/>
      <c r="E729" s="873" t="str">
        <f t="shared" si="314"/>
        <v xml:space="preserve"> </v>
      </c>
      <c r="F729" s="130">
        <f t="shared" si="297"/>
        <v>0</v>
      </c>
      <c r="G729" s="128">
        <f t="shared" si="298"/>
        <v>717</v>
      </c>
      <c r="H729" s="127"/>
      <c r="I729" s="321"/>
      <c r="J729" s="97"/>
      <c r="K729" s="323"/>
      <c r="L729" s="322"/>
      <c r="M729" s="50"/>
      <c r="N729" s="87"/>
      <c r="O729" s="324"/>
      <c r="P729" s="98"/>
      <c r="Q729" s="98"/>
      <c r="R729" s="114"/>
      <c r="S729" s="753"/>
      <c r="T729" s="98"/>
      <c r="U729" s="98"/>
      <c r="V729" s="98"/>
      <c r="W729" s="99"/>
      <c r="X729" s="97"/>
      <c r="Y729" s="87"/>
      <c r="Z729" s="100"/>
      <c r="AA729" s="106">
        <f t="shared" si="302"/>
        <v>717</v>
      </c>
      <c r="AB729" s="549">
        <f t="shared" si="315"/>
        <v>0</v>
      </c>
      <c r="AC729" s="544">
        <f t="shared" si="303"/>
        <v>0</v>
      </c>
      <c r="AD729" s="174">
        <f t="shared" si="299"/>
        <v>0</v>
      </c>
      <c r="AE729" s="8"/>
      <c r="AF729" s="885" t="str">
        <f t="shared" si="304"/>
        <v xml:space="preserve"> </v>
      </c>
      <c r="AG729" s="40">
        <f t="shared" si="305"/>
        <v>0</v>
      </c>
      <c r="AH729" s="40">
        <f t="shared" si="306"/>
        <v>0</v>
      </c>
      <c r="AR729" s="40">
        <f t="shared" si="307"/>
        <v>0</v>
      </c>
      <c r="AS729" s="40">
        <f t="shared" si="308"/>
        <v>0</v>
      </c>
      <c r="AT729" s="40">
        <f t="shared" si="309"/>
        <v>0</v>
      </c>
      <c r="AU729" s="40">
        <f t="shared" si="310"/>
        <v>0</v>
      </c>
      <c r="AX729" s="279">
        <f t="shared" si="311"/>
        <v>0</v>
      </c>
      <c r="AY729" s="279">
        <f t="shared" si="312"/>
        <v>0</v>
      </c>
      <c r="AZ729" s="40">
        <f t="shared" si="300"/>
        <v>0</v>
      </c>
      <c r="BB729" s="40">
        <f t="shared" si="316"/>
        <v>0</v>
      </c>
      <c r="BC729" s="397">
        <f t="shared" si="317"/>
        <v>0</v>
      </c>
      <c r="BD729" s="105">
        <f t="shared" si="313"/>
        <v>0</v>
      </c>
      <c r="BE729" s="105">
        <f t="shared" si="318"/>
        <v>0</v>
      </c>
      <c r="BF729" s="742">
        <f t="shared" si="301"/>
        <v>0</v>
      </c>
      <c r="BG729" s="89"/>
      <c r="BH729" s="9"/>
      <c r="BJ729" s="40">
        <f t="shared" si="319"/>
        <v>0</v>
      </c>
      <c r="BK729" s="40">
        <f t="shared" si="320"/>
        <v>1</v>
      </c>
      <c r="BL729" s="40">
        <f t="shared" si="321"/>
        <v>0</v>
      </c>
      <c r="BM729" s="40">
        <f t="shared" si="322"/>
        <v>0</v>
      </c>
      <c r="BN729" s="40">
        <f t="shared" si="323"/>
        <v>0</v>
      </c>
    </row>
    <row r="730" spans="1:66" x14ac:dyDescent="0.25">
      <c r="A730" s="379"/>
      <c r="B730" s="936"/>
      <c r="C730" s="272"/>
      <c r="D730" s="868"/>
      <c r="E730" s="873" t="str">
        <f t="shared" si="314"/>
        <v xml:space="preserve"> </v>
      </c>
      <c r="F730" s="130">
        <f t="shared" si="297"/>
        <v>0</v>
      </c>
      <c r="G730" s="128">
        <f t="shared" si="298"/>
        <v>718</v>
      </c>
      <c r="H730" s="127"/>
      <c r="I730" s="321"/>
      <c r="J730" s="97"/>
      <c r="K730" s="323"/>
      <c r="L730" s="322"/>
      <c r="M730" s="50"/>
      <c r="N730" s="87"/>
      <c r="O730" s="324"/>
      <c r="P730" s="98"/>
      <c r="Q730" s="98"/>
      <c r="R730" s="114"/>
      <c r="S730" s="753"/>
      <c r="T730" s="98"/>
      <c r="U730" s="98"/>
      <c r="V730" s="98"/>
      <c r="W730" s="99"/>
      <c r="X730" s="97"/>
      <c r="Y730" s="87"/>
      <c r="Z730" s="100"/>
      <c r="AA730" s="106">
        <f t="shared" si="302"/>
        <v>718</v>
      </c>
      <c r="AB730" s="549">
        <f t="shared" si="315"/>
        <v>0</v>
      </c>
      <c r="AC730" s="544">
        <f t="shared" si="303"/>
        <v>0</v>
      </c>
      <c r="AD730" s="174">
        <f t="shared" si="299"/>
        <v>0</v>
      </c>
      <c r="AE730" s="8"/>
      <c r="AF730" s="885" t="str">
        <f t="shared" si="304"/>
        <v xml:space="preserve"> </v>
      </c>
      <c r="AG730" s="40">
        <f t="shared" si="305"/>
        <v>0</v>
      </c>
      <c r="AH730" s="40">
        <f t="shared" si="306"/>
        <v>0</v>
      </c>
      <c r="AR730" s="40">
        <f t="shared" si="307"/>
        <v>0</v>
      </c>
      <c r="AS730" s="40">
        <f t="shared" si="308"/>
        <v>0</v>
      </c>
      <c r="AT730" s="40">
        <f t="shared" si="309"/>
        <v>0</v>
      </c>
      <c r="AU730" s="40">
        <f t="shared" si="310"/>
        <v>0</v>
      </c>
      <c r="AX730" s="279">
        <f t="shared" si="311"/>
        <v>0</v>
      </c>
      <c r="AY730" s="279">
        <f t="shared" si="312"/>
        <v>0</v>
      </c>
      <c r="AZ730" s="40">
        <f t="shared" si="300"/>
        <v>0</v>
      </c>
      <c r="BB730" s="40">
        <f t="shared" si="316"/>
        <v>0</v>
      </c>
      <c r="BC730" s="397">
        <f t="shared" si="317"/>
        <v>0</v>
      </c>
      <c r="BD730" s="105">
        <f t="shared" si="313"/>
        <v>0</v>
      </c>
      <c r="BE730" s="105">
        <f t="shared" si="318"/>
        <v>0</v>
      </c>
      <c r="BF730" s="742">
        <f t="shared" si="301"/>
        <v>0</v>
      </c>
      <c r="BG730" s="89"/>
      <c r="BH730" s="9"/>
      <c r="BJ730" s="40">
        <f t="shared" si="319"/>
        <v>0</v>
      </c>
      <c r="BK730" s="40">
        <f t="shared" si="320"/>
        <v>1</v>
      </c>
      <c r="BL730" s="40">
        <f t="shared" si="321"/>
        <v>0</v>
      </c>
      <c r="BM730" s="40">
        <f t="shared" si="322"/>
        <v>0</v>
      </c>
      <c r="BN730" s="40">
        <f t="shared" si="323"/>
        <v>0</v>
      </c>
    </row>
    <row r="731" spans="1:66" x14ac:dyDescent="0.25">
      <c r="A731" s="379"/>
      <c r="B731" s="936"/>
      <c r="C731" s="272"/>
      <c r="D731" s="868"/>
      <c r="E731" s="873" t="str">
        <f t="shared" si="314"/>
        <v xml:space="preserve"> </v>
      </c>
      <c r="F731" s="130">
        <f t="shared" si="297"/>
        <v>0</v>
      </c>
      <c r="G731" s="128">
        <f t="shared" si="298"/>
        <v>719</v>
      </c>
      <c r="H731" s="127"/>
      <c r="I731" s="321"/>
      <c r="J731" s="97"/>
      <c r="K731" s="323"/>
      <c r="L731" s="322"/>
      <c r="M731" s="50"/>
      <c r="N731" s="87"/>
      <c r="O731" s="324"/>
      <c r="P731" s="98"/>
      <c r="Q731" s="98"/>
      <c r="R731" s="114"/>
      <c r="S731" s="753"/>
      <c r="T731" s="98"/>
      <c r="U731" s="98"/>
      <c r="V731" s="98"/>
      <c r="W731" s="99"/>
      <c r="X731" s="97"/>
      <c r="Y731" s="87"/>
      <c r="Z731" s="100"/>
      <c r="AA731" s="106">
        <f t="shared" si="302"/>
        <v>719</v>
      </c>
      <c r="AB731" s="549">
        <f t="shared" si="315"/>
        <v>0</v>
      </c>
      <c r="AC731" s="544">
        <f t="shared" si="303"/>
        <v>0</v>
      </c>
      <c r="AD731" s="174">
        <f t="shared" si="299"/>
        <v>0</v>
      </c>
      <c r="AE731" s="8"/>
      <c r="AF731" s="885" t="str">
        <f t="shared" si="304"/>
        <v xml:space="preserve"> </v>
      </c>
      <c r="AG731" s="40">
        <f t="shared" si="305"/>
        <v>0</v>
      </c>
      <c r="AH731" s="40">
        <f t="shared" si="306"/>
        <v>0</v>
      </c>
      <c r="AR731" s="40">
        <f t="shared" si="307"/>
        <v>0</v>
      </c>
      <c r="AS731" s="40">
        <f t="shared" si="308"/>
        <v>0</v>
      </c>
      <c r="AT731" s="40">
        <f t="shared" si="309"/>
        <v>0</v>
      </c>
      <c r="AU731" s="40">
        <f t="shared" si="310"/>
        <v>0</v>
      </c>
      <c r="AX731" s="279">
        <f t="shared" si="311"/>
        <v>0</v>
      </c>
      <c r="AY731" s="279">
        <f t="shared" si="312"/>
        <v>0</v>
      </c>
      <c r="AZ731" s="40">
        <f t="shared" si="300"/>
        <v>0</v>
      </c>
      <c r="BB731" s="40">
        <f t="shared" si="316"/>
        <v>0</v>
      </c>
      <c r="BC731" s="397">
        <f t="shared" si="317"/>
        <v>0</v>
      </c>
      <c r="BD731" s="105">
        <f t="shared" si="313"/>
        <v>0</v>
      </c>
      <c r="BE731" s="105">
        <f t="shared" si="318"/>
        <v>0</v>
      </c>
      <c r="BF731" s="742">
        <f t="shared" si="301"/>
        <v>0</v>
      </c>
      <c r="BG731" s="89"/>
      <c r="BH731" s="9"/>
      <c r="BJ731" s="40">
        <f t="shared" si="319"/>
        <v>0</v>
      </c>
      <c r="BK731" s="40">
        <f t="shared" si="320"/>
        <v>1</v>
      </c>
      <c r="BL731" s="40">
        <f t="shared" si="321"/>
        <v>0</v>
      </c>
      <c r="BM731" s="40">
        <f t="shared" si="322"/>
        <v>0</v>
      </c>
      <c r="BN731" s="40">
        <f t="shared" si="323"/>
        <v>0</v>
      </c>
    </row>
    <row r="732" spans="1:66" x14ac:dyDescent="0.25">
      <c r="A732" s="379"/>
      <c r="B732" s="936"/>
      <c r="C732" s="272"/>
      <c r="D732" s="868"/>
      <c r="E732" s="873" t="str">
        <f t="shared" si="314"/>
        <v xml:space="preserve"> </v>
      </c>
      <c r="F732" s="130">
        <f t="shared" si="297"/>
        <v>0</v>
      </c>
      <c r="G732" s="128">
        <f t="shared" si="298"/>
        <v>720</v>
      </c>
      <c r="H732" s="127"/>
      <c r="I732" s="321"/>
      <c r="J732" s="97"/>
      <c r="K732" s="323"/>
      <c r="L732" s="322"/>
      <c r="M732" s="50"/>
      <c r="N732" s="87"/>
      <c r="O732" s="324"/>
      <c r="P732" s="98"/>
      <c r="Q732" s="98"/>
      <c r="R732" s="114"/>
      <c r="S732" s="753"/>
      <c r="T732" s="98"/>
      <c r="U732" s="98"/>
      <c r="V732" s="98"/>
      <c r="W732" s="99"/>
      <c r="X732" s="97"/>
      <c r="Y732" s="87"/>
      <c r="Z732" s="100"/>
      <c r="AA732" s="106">
        <f t="shared" si="302"/>
        <v>720</v>
      </c>
      <c r="AB732" s="549">
        <f t="shared" si="315"/>
        <v>0</v>
      </c>
      <c r="AC732" s="544">
        <f t="shared" si="303"/>
        <v>0</v>
      </c>
      <c r="AD732" s="174">
        <f t="shared" si="299"/>
        <v>0</v>
      </c>
      <c r="AE732" s="8"/>
      <c r="AF732" s="885" t="str">
        <f t="shared" si="304"/>
        <v xml:space="preserve"> </v>
      </c>
      <c r="AG732" s="40">
        <f t="shared" si="305"/>
        <v>0</v>
      </c>
      <c r="AH732" s="40">
        <f t="shared" si="306"/>
        <v>0</v>
      </c>
      <c r="AR732" s="40">
        <f t="shared" si="307"/>
        <v>0</v>
      </c>
      <c r="AS732" s="40">
        <f t="shared" si="308"/>
        <v>0</v>
      </c>
      <c r="AT732" s="40">
        <f t="shared" si="309"/>
        <v>0</v>
      </c>
      <c r="AU732" s="40">
        <f t="shared" si="310"/>
        <v>0</v>
      </c>
      <c r="AX732" s="279">
        <f t="shared" si="311"/>
        <v>0</v>
      </c>
      <c r="AY732" s="279">
        <f t="shared" si="312"/>
        <v>0</v>
      </c>
      <c r="AZ732" s="40">
        <f t="shared" si="300"/>
        <v>0</v>
      </c>
      <c r="BB732" s="40">
        <f t="shared" si="316"/>
        <v>0</v>
      </c>
      <c r="BC732" s="397">
        <f t="shared" si="317"/>
        <v>0</v>
      </c>
      <c r="BD732" s="105">
        <f t="shared" si="313"/>
        <v>0</v>
      </c>
      <c r="BE732" s="105">
        <f t="shared" si="318"/>
        <v>0</v>
      </c>
      <c r="BF732" s="742">
        <f t="shared" si="301"/>
        <v>0</v>
      </c>
      <c r="BG732" s="89"/>
      <c r="BH732" s="9"/>
      <c r="BJ732" s="40">
        <f t="shared" si="319"/>
        <v>0</v>
      </c>
      <c r="BK732" s="40">
        <f t="shared" si="320"/>
        <v>1</v>
      </c>
      <c r="BL732" s="40">
        <f t="shared" si="321"/>
        <v>0</v>
      </c>
      <c r="BM732" s="40">
        <f t="shared" si="322"/>
        <v>0</v>
      </c>
      <c r="BN732" s="40">
        <f t="shared" si="323"/>
        <v>0</v>
      </c>
    </row>
    <row r="733" spans="1:66" x14ac:dyDescent="0.25">
      <c r="A733" s="379"/>
      <c r="B733" s="936"/>
      <c r="C733" s="272"/>
      <c r="D733" s="868"/>
      <c r="E733" s="873" t="str">
        <f t="shared" si="314"/>
        <v xml:space="preserve"> </v>
      </c>
      <c r="F733" s="130">
        <f t="shared" si="297"/>
        <v>0</v>
      </c>
      <c r="G733" s="128">
        <f t="shared" si="298"/>
        <v>721</v>
      </c>
      <c r="H733" s="127"/>
      <c r="I733" s="321"/>
      <c r="J733" s="97"/>
      <c r="K733" s="323"/>
      <c r="L733" s="322"/>
      <c r="M733" s="50"/>
      <c r="N733" s="87"/>
      <c r="O733" s="324"/>
      <c r="P733" s="98"/>
      <c r="Q733" s="98"/>
      <c r="R733" s="114"/>
      <c r="S733" s="753"/>
      <c r="T733" s="98"/>
      <c r="U733" s="98"/>
      <c r="V733" s="98"/>
      <c r="W733" s="99"/>
      <c r="X733" s="97"/>
      <c r="Y733" s="87"/>
      <c r="Z733" s="100"/>
      <c r="AA733" s="106">
        <f t="shared" si="302"/>
        <v>721</v>
      </c>
      <c r="AB733" s="549">
        <f t="shared" si="315"/>
        <v>0</v>
      </c>
      <c r="AC733" s="544">
        <f t="shared" si="303"/>
        <v>0</v>
      </c>
      <c r="AD733" s="174">
        <f t="shared" si="299"/>
        <v>0</v>
      </c>
      <c r="AE733" s="8"/>
      <c r="AF733" s="885" t="str">
        <f t="shared" si="304"/>
        <v xml:space="preserve"> </v>
      </c>
      <c r="AG733" s="40">
        <f t="shared" si="305"/>
        <v>0</v>
      </c>
      <c r="AH733" s="40">
        <f t="shared" si="306"/>
        <v>0</v>
      </c>
      <c r="AR733" s="40">
        <f t="shared" si="307"/>
        <v>0</v>
      </c>
      <c r="AS733" s="40">
        <f t="shared" si="308"/>
        <v>0</v>
      </c>
      <c r="AT733" s="40">
        <f t="shared" si="309"/>
        <v>0</v>
      </c>
      <c r="AU733" s="40">
        <f t="shared" si="310"/>
        <v>0</v>
      </c>
      <c r="AX733" s="279">
        <f t="shared" si="311"/>
        <v>0</v>
      </c>
      <c r="AY733" s="279">
        <f t="shared" si="312"/>
        <v>0</v>
      </c>
      <c r="AZ733" s="40">
        <f t="shared" si="300"/>
        <v>0</v>
      </c>
      <c r="BB733" s="40">
        <f t="shared" si="316"/>
        <v>0</v>
      </c>
      <c r="BC733" s="397">
        <f t="shared" si="317"/>
        <v>0</v>
      </c>
      <c r="BD733" s="105">
        <f t="shared" si="313"/>
        <v>0</v>
      </c>
      <c r="BE733" s="105">
        <f t="shared" si="318"/>
        <v>0</v>
      </c>
      <c r="BF733" s="742">
        <f t="shared" si="301"/>
        <v>0</v>
      </c>
      <c r="BG733" s="89"/>
      <c r="BH733" s="9"/>
      <c r="BJ733" s="40">
        <f t="shared" si="319"/>
        <v>0</v>
      </c>
      <c r="BK733" s="40">
        <f t="shared" si="320"/>
        <v>1</v>
      </c>
      <c r="BL733" s="40">
        <f t="shared" si="321"/>
        <v>0</v>
      </c>
      <c r="BM733" s="40">
        <f t="shared" si="322"/>
        <v>0</v>
      </c>
      <c r="BN733" s="40">
        <f t="shared" si="323"/>
        <v>0</v>
      </c>
    </row>
    <row r="734" spans="1:66" x14ac:dyDescent="0.25">
      <c r="A734" s="379"/>
      <c r="B734" s="936"/>
      <c r="C734" s="272"/>
      <c r="D734" s="868"/>
      <c r="E734" s="873" t="str">
        <f t="shared" si="314"/>
        <v xml:space="preserve"> </v>
      </c>
      <c r="F734" s="130">
        <f t="shared" si="297"/>
        <v>0</v>
      </c>
      <c r="G734" s="128">
        <f t="shared" si="298"/>
        <v>722</v>
      </c>
      <c r="H734" s="127"/>
      <c r="I734" s="321"/>
      <c r="J734" s="97"/>
      <c r="K734" s="323"/>
      <c r="L734" s="322"/>
      <c r="M734" s="50"/>
      <c r="N734" s="87"/>
      <c r="O734" s="324"/>
      <c r="P734" s="98"/>
      <c r="Q734" s="98"/>
      <c r="R734" s="114"/>
      <c r="S734" s="753"/>
      <c r="T734" s="98"/>
      <c r="U734" s="98"/>
      <c r="V734" s="98"/>
      <c r="W734" s="99"/>
      <c r="X734" s="97"/>
      <c r="Y734" s="87"/>
      <c r="Z734" s="100"/>
      <c r="AA734" s="106">
        <f t="shared" si="302"/>
        <v>722</v>
      </c>
      <c r="AB734" s="549">
        <f t="shared" si="315"/>
        <v>0</v>
      </c>
      <c r="AC734" s="544">
        <f t="shared" si="303"/>
        <v>0</v>
      </c>
      <c r="AD734" s="174">
        <f t="shared" si="299"/>
        <v>0</v>
      </c>
      <c r="AE734" s="8"/>
      <c r="AF734" s="885" t="str">
        <f t="shared" si="304"/>
        <v xml:space="preserve"> </v>
      </c>
      <c r="AG734" s="40">
        <f t="shared" si="305"/>
        <v>0</v>
      </c>
      <c r="AH734" s="40">
        <f t="shared" si="306"/>
        <v>0</v>
      </c>
      <c r="AR734" s="40">
        <f t="shared" si="307"/>
        <v>0</v>
      </c>
      <c r="AS734" s="40">
        <f t="shared" si="308"/>
        <v>0</v>
      </c>
      <c r="AT734" s="40">
        <f t="shared" si="309"/>
        <v>0</v>
      </c>
      <c r="AU734" s="40">
        <f t="shared" si="310"/>
        <v>0</v>
      </c>
      <c r="AX734" s="279">
        <f t="shared" si="311"/>
        <v>0</v>
      </c>
      <c r="AY734" s="279">
        <f t="shared" si="312"/>
        <v>0</v>
      </c>
      <c r="AZ734" s="40">
        <f t="shared" si="300"/>
        <v>0</v>
      </c>
      <c r="BB734" s="40">
        <f t="shared" si="316"/>
        <v>0</v>
      </c>
      <c r="BC734" s="397">
        <f t="shared" si="317"/>
        <v>0</v>
      </c>
      <c r="BD734" s="105">
        <f t="shared" si="313"/>
        <v>0</v>
      </c>
      <c r="BE734" s="105">
        <f t="shared" si="318"/>
        <v>0</v>
      </c>
      <c r="BF734" s="742">
        <f t="shared" si="301"/>
        <v>0</v>
      </c>
      <c r="BG734" s="89"/>
      <c r="BH734" s="9"/>
      <c r="BJ734" s="40">
        <f t="shared" si="319"/>
        <v>0</v>
      </c>
      <c r="BK734" s="40">
        <f t="shared" si="320"/>
        <v>1</v>
      </c>
      <c r="BL734" s="40">
        <f t="shared" si="321"/>
        <v>0</v>
      </c>
      <c r="BM734" s="40">
        <f t="shared" si="322"/>
        <v>0</v>
      </c>
      <c r="BN734" s="40">
        <f t="shared" si="323"/>
        <v>0</v>
      </c>
    </row>
    <row r="735" spans="1:66" x14ac:dyDescent="0.25">
      <c r="A735" s="379"/>
      <c r="B735" s="936"/>
      <c r="C735" s="272"/>
      <c r="D735" s="868"/>
      <c r="E735" s="873" t="str">
        <f t="shared" si="314"/>
        <v xml:space="preserve"> </v>
      </c>
      <c r="F735" s="130">
        <f t="shared" si="297"/>
        <v>0</v>
      </c>
      <c r="G735" s="128">
        <f t="shared" si="298"/>
        <v>723</v>
      </c>
      <c r="H735" s="127"/>
      <c r="I735" s="321"/>
      <c r="J735" s="97"/>
      <c r="K735" s="323"/>
      <c r="L735" s="322"/>
      <c r="M735" s="50"/>
      <c r="N735" s="87"/>
      <c r="O735" s="324"/>
      <c r="P735" s="98"/>
      <c r="Q735" s="98"/>
      <c r="R735" s="114"/>
      <c r="S735" s="753"/>
      <c r="T735" s="98"/>
      <c r="U735" s="98"/>
      <c r="V735" s="98"/>
      <c r="W735" s="99"/>
      <c r="X735" s="97"/>
      <c r="Y735" s="87"/>
      <c r="Z735" s="100"/>
      <c r="AA735" s="106">
        <f t="shared" si="302"/>
        <v>723</v>
      </c>
      <c r="AB735" s="549">
        <f t="shared" si="315"/>
        <v>0</v>
      </c>
      <c r="AC735" s="544">
        <f t="shared" si="303"/>
        <v>0</v>
      </c>
      <c r="AD735" s="174">
        <f t="shared" si="299"/>
        <v>0</v>
      </c>
      <c r="AE735" s="8"/>
      <c r="AF735" s="885" t="str">
        <f t="shared" si="304"/>
        <v xml:space="preserve"> </v>
      </c>
      <c r="AG735" s="40">
        <f t="shared" si="305"/>
        <v>0</v>
      </c>
      <c r="AH735" s="40">
        <f t="shared" si="306"/>
        <v>0</v>
      </c>
      <c r="AR735" s="40">
        <f t="shared" si="307"/>
        <v>0</v>
      </c>
      <c r="AS735" s="40">
        <f t="shared" si="308"/>
        <v>0</v>
      </c>
      <c r="AT735" s="40">
        <f t="shared" si="309"/>
        <v>0</v>
      </c>
      <c r="AU735" s="40">
        <f t="shared" si="310"/>
        <v>0</v>
      </c>
      <c r="AX735" s="279">
        <f t="shared" si="311"/>
        <v>0</v>
      </c>
      <c r="AY735" s="279">
        <f t="shared" si="312"/>
        <v>0</v>
      </c>
      <c r="AZ735" s="40">
        <f t="shared" si="300"/>
        <v>0</v>
      </c>
      <c r="BB735" s="40">
        <f t="shared" si="316"/>
        <v>0</v>
      </c>
      <c r="BC735" s="397">
        <f t="shared" si="317"/>
        <v>0</v>
      </c>
      <c r="BD735" s="105">
        <f t="shared" si="313"/>
        <v>0</v>
      </c>
      <c r="BE735" s="105">
        <f t="shared" si="318"/>
        <v>0</v>
      </c>
      <c r="BF735" s="742">
        <f t="shared" si="301"/>
        <v>0</v>
      </c>
      <c r="BG735" s="89"/>
      <c r="BH735" s="9"/>
      <c r="BJ735" s="40">
        <f t="shared" si="319"/>
        <v>0</v>
      </c>
      <c r="BK735" s="40">
        <f t="shared" si="320"/>
        <v>1</v>
      </c>
      <c r="BL735" s="40">
        <f t="shared" si="321"/>
        <v>0</v>
      </c>
      <c r="BM735" s="40">
        <f t="shared" si="322"/>
        <v>0</v>
      </c>
      <c r="BN735" s="40">
        <f t="shared" si="323"/>
        <v>0</v>
      </c>
    </row>
    <row r="736" spans="1:66" x14ac:dyDescent="0.25">
      <c r="A736" s="379"/>
      <c r="B736" s="936"/>
      <c r="C736" s="272"/>
      <c r="D736" s="868"/>
      <c r="E736" s="873" t="str">
        <f t="shared" si="314"/>
        <v xml:space="preserve"> </v>
      </c>
      <c r="F736" s="130">
        <f t="shared" si="297"/>
        <v>0</v>
      </c>
      <c r="G736" s="128">
        <f t="shared" si="298"/>
        <v>724</v>
      </c>
      <c r="H736" s="127"/>
      <c r="I736" s="321"/>
      <c r="J736" s="97"/>
      <c r="K736" s="323"/>
      <c r="L736" s="322"/>
      <c r="M736" s="50"/>
      <c r="N736" s="87"/>
      <c r="O736" s="324"/>
      <c r="P736" s="98"/>
      <c r="Q736" s="98"/>
      <c r="R736" s="114"/>
      <c r="S736" s="753"/>
      <c r="T736" s="98"/>
      <c r="U736" s="98"/>
      <c r="V736" s="98"/>
      <c r="W736" s="99"/>
      <c r="X736" s="97"/>
      <c r="Y736" s="87"/>
      <c r="Z736" s="100"/>
      <c r="AA736" s="106">
        <f t="shared" si="302"/>
        <v>724</v>
      </c>
      <c r="AB736" s="549">
        <f t="shared" si="315"/>
        <v>0</v>
      </c>
      <c r="AC736" s="544">
        <f t="shared" si="303"/>
        <v>0</v>
      </c>
      <c r="AD736" s="174">
        <f t="shared" si="299"/>
        <v>0</v>
      </c>
      <c r="AE736" s="8"/>
      <c r="AF736" s="885" t="str">
        <f t="shared" si="304"/>
        <v xml:space="preserve"> </v>
      </c>
      <c r="AG736" s="40">
        <f t="shared" si="305"/>
        <v>0</v>
      </c>
      <c r="AH736" s="40">
        <f t="shared" si="306"/>
        <v>0</v>
      </c>
      <c r="AR736" s="40">
        <f t="shared" si="307"/>
        <v>0</v>
      </c>
      <c r="AS736" s="40">
        <f t="shared" si="308"/>
        <v>0</v>
      </c>
      <c r="AT736" s="40">
        <f t="shared" si="309"/>
        <v>0</v>
      </c>
      <c r="AU736" s="40">
        <f t="shared" si="310"/>
        <v>0</v>
      </c>
      <c r="AX736" s="279">
        <f t="shared" si="311"/>
        <v>0</v>
      </c>
      <c r="AY736" s="279">
        <f t="shared" si="312"/>
        <v>0</v>
      </c>
      <c r="AZ736" s="40">
        <f t="shared" si="300"/>
        <v>0</v>
      </c>
      <c r="BB736" s="40">
        <f t="shared" si="316"/>
        <v>0</v>
      </c>
      <c r="BC736" s="397">
        <f t="shared" si="317"/>
        <v>0</v>
      </c>
      <c r="BD736" s="105">
        <f t="shared" si="313"/>
        <v>0</v>
      </c>
      <c r="BE736" s="105">
        <f t="shared" si="318"/>
        <v>0</v>
      </c>
      <c r="BF736" s="742">
        <f t="shared" si="301"/>
        <v>0</v>
      </c>
      <c r="BG736" s="89"/>
      <c r="BH736" s="9"/>
      <c r="BJ736" s="40">
        <f t="shared" si="319"/>
        <v>0</v>
      </c>
      <c r="BK736" s="40">
        <f t="shared" si="320"/>
        <v>1</v>
      </c>
      <c r="BL736" s="40">
        <f t="shared" si="321"/>
        <v>0</v>
      </c>
      <c r="BM736" s="40">
        <f t="shared" si="322"/>
        <v>0</v>
      </c>
      <c r="BN736" s="40">
        <f t="shared" si="323"/>
        <v>0</v>
      </c>
    </row>
    <row r="737" spans="1:66" x14ac:dyDescent="0.25">
      <c r="A737" s="379"/>
      <c r="B737" s="936"/>
      <c r="C737" s="272"/>
      <c r="D737" s="868"/>
      <c r="E737" s="873" t="str">
        <f t="shared" si="314"/>
        <v xml:space="preserve"> </v>
      </c>
      <c r="F737" s="130">
        <f t="shared" si="297"/>
        <v>0</v>
      </c>
      <c r="G737" s="128">
        <f t="shared" si="298"/>
        <v>725</v>
      </c>
      <c r="H737" s="127"/>
      <c r="I737" s="321"/>
      <c r="J737" s="97"/>
      <c r="K737" s="323"/>
      <c r="L737" s="322"/>
      <c r="M737" s="50"/>
      <c r="N737" s="87"/>
      <c r="O737" s="324"/>
      <c r="P737" s="98"/>
      <c r="Q737" s="98"/>
      <c r="R737" s="114"/>
      <c r="S737" s="753"/>
      <c r="T737" s="98"/>
      <c r="U737" s="98"/>
      <c r="V737" s="98"/>
      <c r="W737" s="99"/>
      <c r="X737" s="97"/>
      <c r="Y737" s="87"/>
      <c r="Z737" s="100"/>
      <c r="AA737" s="106">
        <f t="shared" si="302"/>
        <v>725</v>
      </c>
      <c r="AB737" s="549">
        <f t="shared" si="315"/>
        <v>0</v>
      </c>
      <c r="AC737" s="544">
        <f t="shared" si="303"/>
        <v>0</v>
      </c>
      <c r="AD737" s="174">
        <f t="shared" si="299"/>
        <v>0</v>
      </c>
      <c r="AE737" s="8"/>
      <c r="AF737" s="885" t="str">
        <f t="shared" si="304"/>
        <v xml:space="preserve"> </v>
      </c>
      <c r="AG737" s="40">
        <f t="shared" si="305"/>
        <v>0</v>
      </c>
      <c r="AH737" s="40">
        <f t="shared" si="306"/>
        <v>0</v>
      </c>
      <c r="AR737" s="40">
        <f t="shared" si="307"/>
        <v>0</v>
      </c>
      <c r="AS737" s="40">
        <f t="shared" si="308"/>
        <v>0</v>
      </c>
      <c r="AT737" s="40">
        <f t="shared" si="309"/>
        <v>0</v>
      </c>
      <c r="AU737" s="40">
        <f t="shared" si="310"/>
        <v>0</v>
      </c>
      <c r="AX737" s="279">
        <f t="shared" si="311"/>
        <v>0</v>
      </c>
      <c r="AY737" s="279">
        <f t="shared" si="312"/>
        <v>0</v>
      </c>
      <c r="AZ737" s="40">
        <f t="shared" si="300"/>
        <v>0</v>
      </c>
      <c r="BB737" s="40">
        <f t="shared" si="316"/>
        <v>0</v>
      </c>
      <c r="BC737" s="397">
        <f t="shared" si="317"/>
        <v>0</v>
      </c>
      <c r="BD737" s="105">
        <f t="shared" si="313"/>
        <v>0</v>
      </c>
      <c r="BE737" s="105">
        <f t="shared" si="318"/>
        <v>0</v>
      </c>
      <c r="BF737" s="742">
        <f t="shared" si="301"/>
        <v>0</v>
      </c>
      <c r="BG737" s="89"/>
      <c r="BH737" s="9"/>
      <c r="BJ737" s="40">
        <f t="shared" si="319"/>
        <v>0</v>
      </c>
      <c r="BK737" s="40">
        <f t="shared" si="320"/>
        <v>1</v>
      </c>
      <c r="BL737" s="40">
        <f t="shared" si="321"/>
        <v>0</v>
      </c>
      <c r="BM737" s="40">
        <f t="shared" si="322"/>
        <v>0</v>
      </c>
      <c r="BN737" s="40">
        <f t="shared" si="323"/>
        <v>0</v>
      </c>
    </row>
    <row r="738" spans="1:66" x14ac:dyDescent="0.25">
      <c r="A738" s="379"/>
      <c r="B738" s="936"/>
      <c r="C738" s="272"/>
      <c r="D738" s="868"/>
      <c r="E738" s="873" t="str">
        <f t="shared" si="314"/>
        <v xml:space="preserve"> </v>
      </c>
      <c r="F738" s="130">
        <f t="shared" si="297"/>
        <v>0</v>
      </c>
      <c r="G738" s="128">
        <f t="shared" si="298"/>
        <v>726</v>
      </c>
      <c r="H738" s="127"/>
      <c r="I738" s="321"/>
      <c r="J738" s="97"/>
      <c r="K738" s="323"/>
      <c r="L738" s="322"/>
      <c r="M738" s="50"/>
      <c r="N738" s="87"/>
      <c r="O738" s="324"/>
      <c r="P738" s="98"/>
      <c r="Q738" s="98"/>
      <c r="R738" s="114"/>
      <c r="S738" s="753"/>
      <c r="T738" s="98"/>
      <c r="U738" s="98"/>
      <c r="V738" s="98"/>
      <c r="W738" s="99"/>
      <c r="X738" s="97"/>
      <c r="Y738" s="87"/>
      <c r="Z738" s="100"/>
      <c r="AA738" s="106">
        <f t="shared" si="302"/>
        <v>726</v>
      </c>
      <c r="AB738" s="549">
        <f t="shared" si="315"/>
        <v>0</v>
      </c>
      <c r="AC738" s="544">
        <f t="shared" si="303"/>
        <v>0</v>
      </c>
      <c r="AD738" s="174">
        <f t="shared" si="299"/>
        <v>0</v>
      </c>
      <c r="AE738" s="8"/>
      <c r="AF738" s="885" t="str">
        <f t="shared" si="304"/>
        <v xml:space="preserve"> </v>
      </c>
      <c r="AG738" s="40">
        <f t="shared" si="305"/>
        <v>0</v>
      </c>
      <c r="AH738" s="40">
        <f t="shared" si="306"/>
        <v>0</v>
      </c>
      <c r="AR738" s="40">
        <f t="shared" si="307"/>
        <v>0</v>
      </c>
      <c r="AS738" s="40">
        <f t="shared" si="308"/>
        <v>0</v>
      </c>
      <c r="AT738" s="40">
        <f t="shared" si="309"/>
        <v>0</v>
      </c>
      <c r="AU738" s="40">
        <f t="shared" si="310"/>
        <v>0</v>
      </c>
      <c r="AX738" s="279">
        <f t="shared" si="311"/>
        <v>0</v>
      </c>
      <c r="AY738" s="279">
        <f t="shared" si="312"/>
        <v>0</v>
      </c>
      <c r="AZ738" s="40">
        <f t="shared" si="300"/>
        <v>0</v>
      </c>
      <c r="BB738" s="40">
        <f t="shared" si="316"/>
        <v>0</v>
      </c>
      <c r="BC738" s="397">
        <f t="shared" si="317"/>
        <v>0</v>
      </c>
      <c r="BD738" s="105">
        <f t="shared" si="313"/>
        <v>0</v>
      </c>
      <c r="BE738" s="105">
        <f t="shared" si="318"/>
        <v>0</v>
      </c>
      <c r="BF738" s="742">
        <f t="shared" si="301"/>
        <v>0</v>
      </c>
      <c r="BG738" s="89"/>
      <c r="BH738" s="9"/>
      <c r="BJ738" s="40">
        <f t="shared" si="319"/>
        <v>0</v>
      </c>
      <c r="BK738" s="40">
        <f t="shared" si="320"/>
        <v>1</v>
      </c>
      <c r="BL738" s="40">
        <f t="shared" si="321"/>
        <v>0</v>
      </c>
      <c r="BM738" s="40">
        <f t="shared" si="322"/>
        <v>0</v>
      </c>
      <c r="BN738" s="40">
        <f t="shared" si="323"/>
        <v>0</v>
      </c>
    </row>
    <row r="739" spans="1:66" x14ac:dyDescent="0.25">
      <c r="A739" s="379"/>
      <c r="B739" s="936"/>
      <c r="C739" s="272"/>
      <c r="D739" s="868"/>
      <c r="E739" s="873" t="str">
        <f t="shared" si="314"/>
        <v xml:space="preserve"> </v>
      </c>
      <c r="F739" s="130">
        <f t="shared" si="297"/>
        <v>0</v>
      </c>
      <c r="G739" s="128">
        <f t="shared" si="298"/>
        <v>727</v>
      </c>
      <c r="H739" s="127"/>
      <c r="I739" s="321"/>
      <c r="J739" s="97"/>
      <c r="K739" s="323"/>
      <c r="L739" s="322"/>
      <c r="M739" s="50"/>
      <c r="N739" s="87"/>
      <c r="O739" s="324"/>
      <c r="P739" s="98"/>
      <c r="Q739" s="98"/>
      <c r="R739" s="114"/>
      <c r="S739" s="753"/>
      <c r="T739" s="98"/>
      <c r="U739" s="98"/>
      <c r="V739" s="98"/>
      <c r="W739" s="99"/>
      <c r="X739" s="97"/>
      <c r="Y739" s="87"/>
      <c r="Z739" s="100"/>
      <c r="AA739" s="106">
        <f t="shared" si="302"/>
        <v>727</v>
      </c>
      <c r="AB739" s="549">
        <f t="shared" si="315"/>
        <v>0</v>
      </c>
      <c r="AC739" s="544">
        <f t="shared" si="303"/>
        <v>0</v>
      </c>
      <c r="AD739" s="174">
        <f t="shared" si="299"/>
        <v>0</v>
      </c>
      <c r="AE739" s="8"/>
      <c r="AF739" s="885" t="str">
        <f t="shared" si="304"/>
        <v xml:space="preserve"> </v>
      </c>
      <c r="AG739" s="40">
        <f t="shared" si="305"/>
        <v>0</v>
      </c>
      <c r="AH739" s="40">
        <f t="shared" si="306"/>
        <v>0</v>
      </c>
      <c r="AR739" s="40">
        <f t="shared" si="307"/>
        <v>0</v>
      </c>
      <c r="AS739" s="40">
        <f t="shared" si="308"/>
        <v>0</v>
      </c>
      <c r="AT739" s="40">
        <f t="shared" si="309"/>
        <v>0</v>
      </c>
      <c r="AU739" s="40">
        <f t="shared" si="310"/>
        <v>0</v>
      </c>
      <c r="AX739" s="279">
        <f t="shared" si="311"/>
        <v>0</v>
      </c>
      <c r="AY739" s="279">
        <f t="shared" si="312"/>
        <v>0</v>
      </c>
      <c r="AZ739" s="40">
        <f t="shared" si="300"/>
        <v>0</v>
      </c>
      <c r="BB739" s="40">
        <f t="shared" si="316"/>
        <v>0</v>
      </c>
      <c r="BC739" s="397">
        <f t="shared" si="317"/>
        <v>0</v>
      </c>
      <c r="BD739" s="105">
        <f t="shared" si="313"/>
        <v>0</v>
      </c>
      <c r="BE739" s="105">
        <f t="shared" si="318"/>
        <v>0</v>
      </c>
      <c r="BF739" s="742">
        <f t="shared" si="301"/>
        <v>0</v>
      </c>
      <c r="BG739" s="89"/>
      <c r="BH739" s="9"/>
      <c r="BJ739" s="40">
        <f t="shared" si="319"/>
        <v>0</v>
      </c>
      <c r="BK739" s="40">
        <f t="shared" si="320"/>
        <v>1</v>
      </c>
      <c r="BL739" s="40">
        <f t="shared" si="321"/>
        <v>0</v>
      </c>
      <c r="BM739" s="40">
        <f t="shared" si="322"/>
        <v>0</v>
      </c>
      <c r="BN739" s="40">
        <f t="shared" si="323"/>
        <v>0</v>
      </c>
    </row>
    <row r="740" spans="1:66" x14ac:dyDescent="0.25">
      <c r="A740" s="379"/>
      <c r="B740" s="936"/>
      <c r="C740" s="272"/>
      <c r="D740" s="868"/>
      <c r="E740" s="873" t="str">
        <f t="shared" si="314"/>
        <v xml:space="preserve"> </v>
      </c>
      <c r="F740" s="130">
        <f t="shared" si="297"/>
        <v>0</v>
      </c>
      <c r="G740" s="128">
        <f t="shared" si="298"/>
        <v>728</v>
      </c>
      <c r="H740" s="127"/>
      <c r="I740" s="321"/>
      <c r="J740" s="97"/>
      <c r="K740" s="323"/>
      <c r="L740" s="322"/>
      <c r="M740" s="50"/>
      <c r="N740" s="87"/>
      <c r="O740" s="324"/>
      <c r="P740" s="98"/>
      <c r="Q740" s="98"/>
      <c r="R740" s="114"/>
      <c r="S740" s="753"/>
      <c r="T740" s="98"/>
      <c r="U740" s="98"/>
      <c r="V740" s="98"/>
      <c r="W740" s="99"/>
      <c r="X740" s="97"/>
      <c r="Y740" s="87"/>
      <c r="Z740" s="100"/>
      <c r="AA740" s="106">
        <f t="shared" si="302"/>
        <v>728</v>
      </c>
      <c r="AB740" s="549">
        <f t="shared" si="315"/>
        <v>0</v>
      </c>
      <c r="AC740" s="544">
        <f t="shared" si="303"/>
        <v>0</v>
      </c>
      <c r="AD740" s="174">
        <f t="shared" si="299"/>
        <v>0</v>
      </c>
      <c r="AE740" s="8"/>
      <c r="AF740" s="885" t="str">
        <f t="shared" si="304"/>
        <v xml:space="preserve"> </v>
      </c>
      <c r="AG740" s="40">
        <f t="shared" si="305"/>
        <v>0</v>
      </c>
      <c r="AH740" s="40">
        <f t="shared" si="306"/>
        <v>0</v>
      </c>
      <c r="AR740" s="40">
        <f t="shared" si="307"/>
        <v>0</v>
      </c>
      <c r="AS740" s="40">
        <f t="shared" si="308"/>
        <v>0</v>
      </c>
      <c r="AT740" s="40">
        <f t="shared" si="309"/>
        <v>0</v>
      </c>
      <c r="AU740" s="40">
        <f t="shared" si="310"/>
        <v>0</v>
      </c>
      <c r="AX740" s="279">
        <f t="shared" si="311"/>
        <v>0</v>
      </c>
      <c r="AY740" s="279">
        <f t="shared" si="312"/>
        <v>0</v>
      </c>
      <c r="AZ740" s="40">
        <f t="shared" si="300"/>
        <v>0</v>
      </c>
      <c r="BB740" s="40">
        <f t="shared" si="316"/>
        <v>0</v>
      </c>
      <c r="BC740" s="397">
        <f t="shared" si="317"/>
        <v>0</v>
      </c>
      <c r="BD740" s="105">
        <f t="shared" si="313"/>
        <v>0</v>
      </c>
      <c r="BE740" s="105">
        <f t="shared" si="318"/>
        <v>0</v>
      </c>
      <c r="BF740" s="742">
        <f t="shared" si="301"/>
        <v>0</v>
      </c>
      <c r="BG740" s="89"/>
      <c r="BH740" s="9"/>
      <c r="BJ740" s="40">
        <f t="shared" si="319"/>
        <v>0</v>
      </c>
      <c r="BK740" s="40">
        <f t="shared" si="320"/>
        <v>1</v>
      </c>
      <c r="BL740" s="40">
        <f t="shared" si="321"/>
        <v>0</v>
      </c>
      <c r="BM740" s="40">
        <f t="shared" si="322"/>
        <v>0</v>
      </c>
      <c r="BN740" s="40">
        <f t="shared" si="323"/>
        <v>0</v>
      </c>
    </row>
    <row r="741" spans="1:66" x14ac:dyDescent="0.25">
      <c r="A741" s="379"/>
      <c r="B741" s="936"/>
      <c r="C741" s="272"/>
      <c r="D741" s="868"/>
      <c r="E741" s="873" t="str">
        <f t="shared" si="314"/>
        <v xml:space="preserve"> </v>
      </c>
      <c r="F741" s="130">
        <f t="shared" si="297"/>
        <v>0</v>
      </c>
      <c r="G741" s="128">
        <f t="shared" si="298"/>
        <v>729</v>
      </c>
      <c r="H741" s="127"/>
      <c r="I741" s="321"/>
      <c r="J741" s="97"/>
      <c r="K741" s="323"/>
      <c r="L741" s="322"/>
      <c r="M741" s="50"/>
      <c r="N741" s="87"/>
      <c r="O741" s="324"/>
      <c r="P741" s="98"/>
      <c r="Q741" s="98"/>
      <c r="R741" s="114"/>
      <c r="S741" s="753"/>
      <c r="T741" s="98"/>
      <c r="U741" s="98"/>
      <c r="V741" s="98"/>
      <c r="W741" s="99"/>
      <c r="X741" s="97"/>
      <c r="Y741" s="87"/>
      <c r="Z741" s="100"/>
      <c r="AA741" s="106">
        <f t="shared" si="302"/>
        <v>729</v>
      </c>
      <c r="AB741" s="549">
        <f t="shared" si="315"/>
        <v>0</v>
      </c>
      <c r="AC741" s="544">
        <f t="shared" si="303"/>
        <v>0</v>
      </c>
      <c r="AD741" s="174">
        <f t="shared" si="299"/>
        <v>0</v>
      </c>
      <c r="AE741" s="8"/>
      <c r="AF741" s="885" t="str">
        <f t="shared" si="304"/>
        <v xml:space="preserve"> </v>
      </c>
      <c r="AG741" s="40">
        <f t="shared" si="305"/>
        <v>0</v>
      </c>
      <c r="AH741" s="40">
        <f t="shared" si="306"/>
        <v>0</v>
      </c>
      <c r="AR741" s="40">
        <f t="shared" si="307"/>
        <v>0</v>
      </c>
      <c r="AS741" s="40">
        <f t="shared" si="308"/>
        <v>0</v>
      </c>
      <c r="AT741" s="40">
        <f t="shared" si="309"/>
        <v>0</v>
      </c>
      <c r="AU741" s="40">
        <f t="shared" si="310"/>
        <v>0</v>
      </c>
      <c r="AX741" s="279">
        <f t="shared" si="311"/>
        <v>0</v>
      </c>
      <c r="AY741" s="279">
        <f t="shared" si="312"/>
        <v>0</v>
      </c>
      <c r="AZ741" s="40">
        <f t="shared" si="300"/>
        <v>0</v>
      </c>
      <c r="BB741" s="40">
        <f t="shared" si="316"/>
        <v>0</v>
      </c>
      <c r="BC741" s="397">
        <f t="shared" si="317"/>
        <v>0</v>
      </c>
      <c r="BD741" s="105">
        <f t="shared" si="313"/>
        <v>0</v>
      </c>
      <c r="BE741" s="105">
        <f t="shared" si="318"/>
        <v>0</v>
      </c>
      <c r="BF741" s="742">
        <f t="shared" si="301"/>
        <v>0</v>
      </c>
      <c r="BG741" s="89"/>
      <c r="BH741" s="9"/>
      <c r="BJ741" s="40">
        <f t="shared" si="319"/>
        <v>0</v>
      </c>
      <c r="BK741" s="40">
        <f t="shared" si="320"/>
        <v>1</v>
      </c>
      <c r="BL741" s="40">
        <f t="shared" si="321"/>
        <v>0</v>
      </c>
      <c r="BM741" s="40">
        <f t="shared" si="322"/>
        <v>0</v>
      </c>
      <c r="BN741" s="40">
        <f t="shared" si="323"/>
        <v>0</v>
      </c>
    </row>
    <row r="742" spans="1:66" x14ac:dyDescent="0.25">
      <c r="A742" s="379"/>
      <c r="B742" s="936"/>
      <c r="C742" s="272"/>
      <c r="D742" s="868"/>
      <c r="E742" s="873" t="str">
        <f t="shared" si="314"/>
        <v xml:space="preserve"> </v>
      </c>
      <c r="F742" s="130">
        <f t="shared" si="297"/>
        <v>0</v>
      </c>
      <c r="G742" s="128">
        <f t="shared" si="298"/>
        <v>730</v>
      </c>
      <c r="H742" s="127"/>
      <c r="I742" s="321"/>
      <c r="J742" s="97"/>
      <c r="K742" s="323"/>
      <c r="L742" s="322"/>
      <c r="M742" s="50"/>
      <c r="N742" s="87"/>
      <c r="O742" s="324"/>
      <c r="P742" s="98"/>
      <c r="Q742" s="98"/>
      <c r="R742" s="114"/>
      <c r="S742" s="753"/>
      <c r="T742" s="98"/>
      <c r="U742" s="98"/>
      <c r="V742" s="98"/>
      <c r="W742" s="99"/>
      <c r="X742" s="97"/>
      <c r="Y742" s="87"/>
      <c r="Z742" s="100"/>
      <c r="AA742" s="106">
        <f t="shared" si="302"/>
        <v>730</v>
      </c>
      <c r="AB742" s="549">
        <f t="shared" si="315"/>
        <v>0</v>
      </c>
      <c r="AC742" s="544">
        <f t="shared" si="303"/>
        <v>0</v>
      </c>
      <c r="AD742" s="174">
        <f t="shared" si="299"/>
        <v>0</v>
      </c>
      <c r="AE742" s="8"/>
      <c r="AF742" s="885" t="str">
        <f t="shared" si="304"/>
        <v xml:space="preserve"> </v>
      </c>
      <c r="AG742" s="40">
        <f t="shared" si="305"/>
        <v>0</v>
      </c>
      <c r="AH742" s="40">
        <f t="shared" si="306"/>
        <v>0</v>
      </c>
      <c r="AR742" s="40">
        <f t="shared" si="307"/>
        <v>0</v>
      </c>
      <c r="AS742" s="40">
        <f t="shared" si="308"/>
        <v>0</v>
      </c>
      <c r="AT742" s="40">
        <f t="shared" si="309"/>
        <v>0</v>
      </c>
      <c r="AU742" s="40">
        <f t="shared" si="310"/>
        <v>0</v>
      </c>
      <c r="AX742" s="279">
        <f t="shared" si="311"/>
        <v>0</v>
      </c>
      <c r="AY742" s="279">
        <f t="shared" si="312"/>
        <v>0</v>
      </c>
      <c r="AZ742" s="40">
        <f t="shared" si="300"/>
        <v>0</v>
      </c>
      <c r="BB742" s="40">
        <f t="shared" si="316"/>
        <v>0</v>
      </c>
      <c r="BC742" s="397">
        <f t="shared" si="317"/>
        <v>0</v>
      </c>
      <c r="BD742" s="105">
        <f t="shared" si="313"/>
        <v>0</v>
      </c>
      <c r="BE742" s="105">
        <f t="shared" si="318"/>
        <v>0</v>
      </c>
      <c r="BF742" s="742">
        <f t="shared" si="301"/>
        <v>0</v>
      </c>
      <c r="BG742" s="89"/>
      <c r="BH742" s="9"/>
      <c r="BJ742" s="40">
        <f t="shared" si="319"/>
        <v>0</v>
      </c>
      <c r="BK742" s="40">
        <f t="shared" si="320"/>
        <v>1</v>
      </c>
      <c r="BL742" s="40">
        <f t="shared" si="321"/>
        <v>0</v>
      </c>
      <c r="BM742" s="40">
        <f t="shared" si="322"/>
        <v>0</v>
      </c>
      <c r="BN742" s="40">
        <f t="shared" si="323"/>
        <v>0</v>
      </c>
    </row>
    <row r="743" spans="1:66" x14ac:dyDescent="0.25">
      <c r="A743" s="379"/>
      <c r="B743" s="936"/>
      <c r="C743" s="272"/>
      <c r="D743" s="868"/>
      <c r="E743" s="873" t="str">
        <f t="shared" si="314"/>
        <v xml:space="preserve"> </v>
      </c>
      <c r="F743" s="130">
        <f t="shared" si="297"/>
        <v>0</v>
      </c>
      <c r="G743" s="128">
        <f t="shared" si="298"/>
        <v>731</v>
      </c>
      <c r="H743" s="127"/>
      <c r="I743" s="321"/>
      <c r="J743" s="97"/>
      <c r="K743" s="323"/>
      <c r="L743" s="322"/>
      <c r="M743" s="50"/>
      <c r="N743" s="87"/>
      <c r="O743" s="324"/>
      <c r="P743" s="98"/>
      <c r="Q743" s="98"/>
      <c r="R743" s="114"/>
      <c r="S743" s="753"/>
      <c r="T743" s="98"/>
      <c r="U743" s="98"/>
      <c r="V743" s="98"/>
      <c r="W743" s="99"/>
      <c r="X743" s="97"/>
      <c r="Y743" s="87"/>
      <c r="Z743" s="100"/>
      <c r="AA743" s="106">
        <f t="shared" si="302"/>
        <v>731</v>
      </c>
      <c r="AB743" s="549">
        <f t="shared" si="315"/>
        <v>0</v>
      </c>
      <c r="AC743" s="544">
        <f t="shared" si="303"/>
        <v>0</v>
      </c>
      <c r="AD743" s="174">
        <f t="shared" si="299"/>
        <v>0</v>
      </c>
      <c r="AE743" s="8"/>
      <c r="AF743" s="885" t="str">
        <f t="shared" si="304"/>
        <v xml:space="preserve"> </v>
      </c>
      <c r="AG743" s="40">
        <f t="shared" si="305"/>
        <v>0</v>
      </c>
      <c r="AH743" s="40">
        <f t="shared" si="306"/>
        <v>0</v>
      </c>
      <c r="AR743" s="40">
        <f t="shared" si="307"/>
        <v>0</v>
      </c>
      <c r="AS743" s="40">
        <f t="shared" si="308"/>
        <v>0</v>
      </c>
      <c r="AT743" s="40">
        <f t="shared" si="309"/>
        <v>0</v>
      </c>
      <c r="AU743" s="40">
        <f t="shared" si="310"/>
        <v>0</v>
      </c>
      <c r="AX743" s="279">
        <f t="shared" si="311"/>
        <v>0</v>
      </c>
      <c r="AY743" s="279">
        <f t="shared" si="312"/>
        <v>0</v>
      </c>
      <c r="AZ743" s="40">
        <f t="shared" si="300"/>
        <v>0</v>
      </c>
      <c r="BB743" s="40">
        <f t="shared" si="316"/>
        <v>0</v>
      </c>
      <c r="BC743" s="397">
        <f t="shared" si="317"/>
        <v>0</v>
      </c>
      <c r="BD743" s="105">
        <f t="shared" si="313"/>
        <v>0</v>
      </c>
      <c r="BE743" s="105">
        <f t="shared" si="318"/>
        <v>0</v>
      </c>
      <c r="BF743" s="742">
        <f t="shared" si="301"/>
        <v>0</v>
      </c>
      <c r="BG743" s="89"/>
      <c r="BH743" s="9"/>
      <c r="BJ743" s="40">
        <f t="shared" si="319"/>
        <v>0</v>
      </c>
      <c r="BK743" s="40">
        <f t="shared" si="320"/>
        <v>1</v>
      </c>
      <c r="BL743" s="40">
        <f t="shared" si="321"/>
        <v>0</v>
      </c>
      <c r="BM743" s="40">
        <f t="shared" si="322"/>
        <v>0</v>
      </c>
      <c r="BN743" s="40">
        <f t="shared" si="323"/>
        <v>0</v>
      </c>
    </row>
    <row r="744" spans="1:66" x14ac:dyDescent="0.25">
      <c r="A744" s="379"/>
      <c r="B744" s="936"/>
      <c r="C744" s="272"/>
      <c r="D744" s="868"/>
      <c r="E744" s="873" t="str">
        <f t="shared" si="314"/>
        <v xml:space="preserve"> </v>
      </c>
      <c r="F744" s="130">
        <f t="shared" si="297"/>
        <v>0</v>
      </c>
      <c r="G744" s="128">
        <f t="shared" si="298"/>
        <v>732</v>
      </c>
      <c r="H744" s="127"/>
      <c r="I744" s="321"/>
      <c r="J744" s="97"/>
      <c r="K744" s="323"/>
      <c r="L744" s="322"/>
      <c r="M744" s="50"/>
      <c r="N744" s="87"/>
      <c r="O744" s="324"/>
      <c r="P744" s="98"/>
      <c r="Q744" s="98"/>
      <c r="R744" s="114"/>
      <c r="S744" s="753"/>
      <c r="T744" s="98"/>
      <c r="U744" s="98"/>
      <c r="V744" s="98"/>
      <c r="W744" s="99"/>
      <c r="X744" s="97"/>
      <c r="Y744" s="87"/>
      <c r="Z744" s="100"/>
      <c r="AA744" s="106">
        <f t="shared" si="302"/>
        <v>732</v>
      </c>
      <c r="AB744" s="549">
        <f t="shared" si="315"/>
        <v>0</v>
      </c>
      <c r="AC744" s="544">
        <f t="shared" si="303"/>
        <v>0</v>
      </c>
      <c r="AD744" s="174">
        <f t="shared" si="299"/>
        <v>0</v>
      </c>
      <c r="AE744" s="8"/>
      <c r="AF744" s="885" t="str">
        <f t="shared" si="304"/>
        <v xml:space="preserve"> </v>
      </c>
      <c r="AG744" s="40">
        <f t="shared" si="305"/>
        <v>0</v>
      </c>
      <c r="AH744" s="40">
        <f t="shared" si="306"/>
        <v>0</v>
      </c>
      <c r="AR744" s="40">
        <f t="shared" si="307"/>
        <v>0</v>
      </c>
      <c r="AS744" s="40">
        <f t="shared" si="308"/>
        <v>0</v>
      </c>
      <c r="AT744" s="40">
        <f t="shared" si="309"/>
        <v>0</v>
      </c>
      <c r="AU744" s="40">
        <f t="shared" si="310"/>
        <v>0</v>
      </c>
      <c r="AX744" s="279">
        <f t="shared" si="311"/>
        <v>0</v>
      </c>
      <c r="AY744" s="279">
        <f t="shared" si="312"/>
        <v>0</v>
      </c>
      <c r="AZ744" s="40">
        <f t="shared" si="300"/>
        <v>0</v>
      </c>
      <c r="BB744" s="40">
        <f t="shared" si="316"/>
        <v>0</v>
      </c>
      <c r="BC744" s="397">
        <f t="shared" si="317"/>
        <v>0</v>
      </c>
      <c r="BD744" s="105">
        <f t="shared" si="313"/>
        <v>0</v>
      </c>
      <c r="BE744" s="105">
        <f t="shared" si="318"/>
        <v>0</v>
      </c>
      <c r="BF744" s="742">
        <f t="shared" si="301"/>
        <v>0</v>
      </c>
      <c r="BG744" s="89"/>
      <c r="BH744" s="9"/>
      <c r="BJ744" s="40">
        <f t="shared" si="319"/>
        <v>0</v>
      </c>
      <c r="BK744" s="40">
        <f t="shared" si="320"/>
        <v>1</v>
      </c>
      <c r="BL744" s="40">
        <f t="shared" si="321"/>
        <v>0</v>
      </c>
      <c r="BM744" s="40">
        <f t="shared" si="322"/>
        <v>0</v>
      </c>
      <c r="BN744" s="40">
        <f t="shared" si="323"/>
        <v>0</v>
      </c>
    </row>
    <row r="745" spans="1:66" x14ac:dyDescent="0.25">
      <c r="A745" s="379"/>
      <c r="B745" s="936"/>
      <c r="C745" s="272"/>
      <c r="D745" s="868"/>
      <c r="E745" s="873" t="str">
        <f t="shared" si="314"/>
        <v xml:space="preserve"> </v>
      </c>
      <c r="F745" s="130">
        <f t="shared" si="297"/>
        <v>0</v>
      </c>
      <c r="G745" s="128">
        <f t="shared" si="298"/>
        <v>733</v>
      </c>
      <c r="H745" s="127"/>
      <c r="I745" s="321"/>
      <c r="J745" s="97"/>
      <c r="K745" s="323"/>
      <c r="L745" s="322"/>
      <c r="M745" s="50"/>
      <c r="N745" s="87"/>
      <c r="O745" s="324"/>
      <c r="P745" s="98"/>
      <c r="Q745" s="98"/>
      <c r="R745" s="114"/>
      <c r="S745" s="753"/>
      <c r="T745" s="98"/>
      <c r="U745" s="98"/>
      <c r="V745" s="98"/>
      <c r="W745" s="99"/>
      <c r="X745" s="97"/>
      <c r="Y745" s="87"/>
      <c r="Z745" s="100"/>
      <c r="AA745" s="106">
        <f t="shared" si="302"/>
        <v>733</v>
      </c>
      <c r="AB745" s="549">
        <f t="shared" si="315"/>
        <v>0</v>
      </c>
      <c r="AC745" s="544">
        <f t="shared" si="303"/>
        <v>0</v>
      </c>
      <c r="AD745" s="174">
        <f t="shared" si="299"/>
        <v>0</v>
      </c>
      <c r="AE745" s="8"/>
      <c r="AF745" s="885" t="str">
        <f t="shared" si="304"/>
        <v xml:space="preserve"> </v>
      </c>
      <c r="AG745" s="40">
        <f t="shared" si="305"/>
        <v>0</v>
      </c>
      <c r="AH745" s="40">
        <f t="shared" si="306"/>
        <v>0</v>
      </c>
      <c r="AR745" s="40">
        <f t="shared" si="307"/>
        <v>0</v>
      </c>
      <c r="AS745" s="40">
        <f t="shared" si="308"/>
        <v>0</v>
      </c>
      <c r="AT745" s="40">
        <f t="shared" si="309"/>
        <v>0</v>
      </c>
      <c r="AU745" s="40">
        <f t="shared" si="310"/>
        <v>0</v>
      </c>
      <c r="AX745" s="279">
        <f t="shared" si="311"/>
        <v>0</v>
      </c>
      <c r="AY745" s="279">
        <f t="shared" si="312"/>
        <v>0</v>
      </c>
      <c r="AZ745" s="40">
        <f t="shared" si="300"/>
        <v>0</v>
      </c>
      <c r="BB745" s="40">
        <f t="shared" si="316"/>
        <v>0</v>
      </c>
      <c r="BC745" s="397">
        <f t="shared" si="317"/>
        <v>0</v>
      </c>
      <c r="BD745" s="105">
        <f t="shared" si="313"/>
        <v>0</v>
      </c>
      <c r="BE745" s="105">
        <f t="shared" si="318"/>
        <v>0</v>
      </c>
      <c r="BF745" s="742">
        <f t="shared" si="301"/>
        <v>0</v>
      </c>
      <c r="BG745" s="89"/>
      <c r="BH745" s="9"/>
      <c r="BJ745" s="40">
        <f t="shared" si="319"/>
        <v>0</v>
      </c>
      <c r="BK745" s="40">
        <f t="shared" si="320"/>
        <v>1</v>
      </c>
      <c r="BL745" s="40">
        <f t="shared" si="321"/>
        <v>0</v>
      </c>
      <c r="BM745" s="40">
        <f t="shared" si="322"/>
        <v>0</v>
      </c>
      <c r="BN745" s="40">
        <f t="shared" si="323"/>
        <v>0</v>
      </c>
    </row>
    <row r="746" spans="1:66" x14ac:dyDescent="0.25">
      <c r="A746" s="379"/>
      <c r="B746" s="936"/>
      <c r="C746" s="272"/>
      <c r="D746" s="868"/>
      <c r="E746" s="873" t="str">
        <f t="shared" si="314"/>
        <v xml:space="preserve"> </v>
      </c>
      <c r="F746" s="130">
        <f t="shared" si="297"/>
        <v>0</v>
      </c>
      <c r="G746" s="128">
        <f t="shared" si="298"/>
        <v>734</v>
      </c>
      <c r="H746" s="127"/>
      <c r="I746" s="321"/>
      <c r="J746" s="97"/>
      <c r="K746" s="323"/>
      <c r="L746" s="322"/>
      <c r="M746" s="50"/>
      <c r="N746" s="87"/>
      <c r="O746" s="324"/>
      <c r="P746" s="98"/>
      <c r="Q746" s="98"/>
      <c r="R746" s="114"/>
      <c r="S746" s="753"/>
      <c r="T746" s="98"/>
      <c r="U746" s="98"/>
      <c r="V746" s="98"/>
      <c r="W746" s="99"/>
      <c r="X746" s="97"/>
      <c r="Y746" s="87"/>
      <c r="Z746" s="100"/>
      <c r="AA746" s="106">
        <f t="shared" si="302"/>
        <v>734</v>
      </c>
      <c r="AB746" s="549">
        <f t="shared" si="315"/>
        <v>0</v>
      </c>
      <c r="AC746" s="544">
        <f t="shared" si="303"/>
        <v>0</v>
      </c>
      <c r="AD746" s="174">
        <f t="shared" si="299"/>
        <v>0</v>
      </c>
      <c r="AE746" s="8"/>
      <c r="AF746" s="885" t="str">
        <f t="shared" si="304"/>
        <v xml:space="preserve"> </v>
      </c>
      <c r="AG746" s="40">
        <f t="shared" si="305"/>
        <v>0</v>
      </c>
      <c r="AH746" s="40">
        <f t="shared" si="306"/>
        <v>0</v>
      </c>
      <c r="AR746" s="40">
        <f t="shared" si="307"/>
        <v>0</v>
      </c>
      <c r="AS746" s="40">
        <f t="shared" si="308"/>
        <v>0</v>
      </c>
      <c r="AT746" s="40">
        <f t="shared" si="309"/>
        <v>0</v>
      </c>
      <c r="AU746" s="40">
        <f t="shared" si="310"/>
        <v>0</v>
      </c>
      <c r="AX746" s="279">
        <f t="shared" si="311"/>
        <v>0</v>
      </c>
      <c r="AY746" s="279">
        <f t="shared" si="312"/>
        <v>0</v>
      </c>
      <c r="AZ746" s="40">
        <f t="shared" si="300"/>
        <v>0</v>
      </c>
      <c r="BB746" s="40">
        <f t="shared" si="316"/>
        <v>0</v>
      </c>
      <c r="BC746" s="397">
        <f t="shared" si="317"/>
        <v>0</v>
      </c>
      <c r="BD746" s="105">
        <f t="shared" si="313"/>
        <v>0</v>
      </c>
      <c r="BE746" s="105">
        <f t="shared" si="318"/>
        <v>0</v>
      </c>
      <c r="BF746" s="742">
        <f t="shared" si="301"/>
        <v>0</v>
      </c>
      <c r="BG746" s="89"/>
      <c r="BH746" s="9"/>
      <c r="BJ746" s="40">
        <f t="shared" si="319"/>
        <v>0</v>
      </c>
      <c r="BK746" s="40">
        <f t="shared" si="320"/>
        <v>1</v>
      </c>
      <c r="BL746" s="40">
        <f t="shared" si="321"/>
        <v>0</v>
      </c>
      <c r="BM746" s="40">
        <f t="shared" si="322"/>
        <v>0</v>
      </c>
      <c r="BN746" s="40">
        <f t="shared" si="323"/>
        <v>0</v>
      </c>
    </row>
    <row r="747" spans="1:66" x14ac:dyDescent="0.25">
      <c r="A747" s="379"/>
      <c r="B747" s="936"/>
      <c r="C747" s="272"/>
      <c r="D747" s="868"/>
      <c r="E747" s="873" t="str">
        <f t="shared" si="314"/>
        <v xml:space="preserve"> </v>
      </c>
      <c r="F747" s="130">
        <f t="shared" si="297"/>
        <v>0</v>
      </c>
      <c r="G747" s="128">
        <f t="shared" si="298"/>
        <v>735</v>
      </c>
      <c r="H747" s="127"/>
      <c r="I747" s="321"/>
      <c r="J747" s="97"/>
      <c r="K747" s="323"/>
      <c r="L747" s="322"/>
      <c r="M747" s="50"/>
      <c r="N747" s="87"/>
      <c r="O747" s="324"/>
      <c r="P747" s="98"/>
      <c r="Q747" s="98"/>
      <c r="R747" s="114"/>
      <c r="S747" s="753"/>
      <c r="T747" s="98"/>
      <c r="U747" s="98"/>
      <c r="V747" s="98"/>
      <c r="W747" s="99"/>
      <c r="X747" s="97"/>
      <c r="Y747" s="87"/>
      <c r="Z747" s="100"/>
      <c r="AA747" s="106">
        <f t="shared" si="302"/>
        <v>735</v>
      </c>
      <c r="AB747" s="549">
        <f t="shared" si="315"/>
        <v>0</v>
      </c>
      <c r="AC747" s="544">
        <f t="shared" si="303"/>
        <v>0</v>
      </c>
      <c r="AD747" s="174">
        <f t="shared" si="299"/>
        <v>0</v>
      </c>
      <c r="AE747" s="8"/>
      <c r="AF747" s="885" t="str">
        <f t="shared" si="304"/>
        <v xml:space="preserve"> </v>
      </c>
      <c r="AG747" s="40">
        <f t="shared" si="305"/>
        <v>0</v>
      </c>
      <c r="AH747" s="40">
        <f t="shared" si="306"/>
        <v>0</v>
      </c>
      <c r="AR747" s="40">
        <f t="shared" si="307"/>
        <v>0</v>
      </c>
      <c r="AS747" s="40">
        <f t="shared" si="308"/>
        <v>0</v>
      </c>
      <c r="AT747" s="40">
        <f t="shared" si="309"/>
        <v>0</v>
      </c>
      <c r="AU747" s="40">
        <f t="shared" si="310"/>
        <v>0</v>
      </c>
      <c r="AX747" s="279">
        <f t="shared" si="311"/>
        <v>0</v>
      </c>
      <c r="AY747" s="279">
        <f t="shared" si="312"/>
        <v>0</v>
      </c>
      <c r="AZ747" s="40">
        <f t="shared" si="300"/>
        <v>0</v>
      </c>
      <c r="BB747" s="40">
        <f t="shared" si="316"/>
        <v>0</v>
      </c>
      <c r="BC747" s="397">
        <f t="shared" si="317"/>
        <v>0</v>
      </c>
      <c r="BD747" s="105">
        <f t="shared" si="313"/>
        <v>0</v>
      </c>
      <c r="BE747" s="105">
        <f t="shared" si="318"/>
        <v>0</v>
      </c>
      <c r="BF747" s="742">
        <f t="shared" si="301"/>
        <v>0</v>
      </c>
      <c r="BG747" s="89"/>
      <c r="BH747" s="9"/>
      <c r="BJ747" s="40">
        <f t="shared" si="319"/>
        <v>0</v>
      </c>
      <c r="BK747" s="40">
        <f t="shared" si="320"/>
        <v>1</v>
      </c>
      <c r="BL747" s="40">
        <f t="shared" si="321"/>
        <v>0</v>
      </c>
      <c r="BM747" s="40">
        <f t="shared" si="322"/>
        <v>0</v>
      </c>
      <c r="BN747" s="40">
        <f t="shared" si="323"/>
        <v>0</v>
      </c>
    </row>
    <row r="748" spans="1:66" x14ac:dyDescent="0.25">
      <c r="A748" s="379"/>
      <c r="B748" s="936"/>
      <c r="C748" s="272"/>
      <c r="D748" s="868"/>
      <c r="E748" s="873" t="str">
        <f t="shared" si="314"/>
        <v xml:space="preserve"> </v>
      </c>
      <c r="F748" s="130">
        <f t="shared" si="297"/>
        <v>0</v>
      </c>
      <c r="G748" s="128">
        <f t="shared" si="298"/>
        <v>736</v>
      </c>
      <c r="H748" s="127"/>
      <c r="I748" s="321"/>
      <c r="J748" s="97"/>
      <c r="K748" s="323"/>
      <c r="L748" s="322"/>
      <c r="M748" s="50"/>
      <c r="N748" s="87"/>
      <c r="O748" s="324"/>
      <c r="P748" s="98"/>
      <c r="Q748" s="98"/>
      <c r="R748" s="114"/>
      <c r="S748" s="753"/>
      <c r="T748" s="98"/>
      <c r="U748" s="98"/>
      <c r="V748" s="98"/>
      <c r="W748" s="99"/>
      <c r="X748" s="97"/>
      <c r="Y748" s="87"/>
      <c r="Z748" s="100"/>
      <c r="AA748" s="106">
        <f t="shared" si="302"/>
        <v>736</v>
      </c>
      <c r="AB748" s="549">
        <f t="shared" si="315"/>
        <v>0</v>
      </c>
      <c r="AC748" s="544">
        <f t="shared" si="303"/>
        <v>0</v>
      </c>
      <c r="AD748" s="174">
        <f t="shared" si="299"/>
        <v>0</v>
      </c>
      <c r="AE748" s="8"/>
      <c r="AF748" s="885" t="str">
        <f t="shared" si="304"/>
        <v xml:space="preserve"> </v>
      </c>
      <c r="AG748" s="40">
        <f t="shared" si="305"/>
        <v>0</v>
      </c>
      <c r="AH748" s="40">
        <f t="shared" si="306"/>
        <v>0</v>
      </c>
      <c r="AR748" s="40">
        <f t="shared" si="307"/>
        <v>0</v>
      </c>
      <c r="AS748" s="40">
        <f t="shared" si="308"/>
        <v>0</v>
      </c>
      <c r="AT748" s="40">
        <f t="shared" si="309"/>
        <v>0</v>
      </c>
      <c r="AU748" s="40">
        <f t="shared" si="310"/>
        <v>0</v>
      </c>
      <c r="AX748" s="279">
        <f t="shared" si="311"/>
        <v>0</v>
      </c>
      <c r="AY748" s="279">
        <f t="shared" si="312"/>
        <v>0</v>
      </c>
      <c r="AZ748" s="40">
        <f t="shared" si="300"/>
        <v>0</v>
      </c>
      <c r="BB748" s="40">
        <f t="shared" si="316"/>
        <v>0</v>
      </c>
      <c r="BC748" s="397">
        <f t="shared" si="317"/>
        <v>0</v>
      </c>
      <c r="BD748" s="105">
        <f t="shared" si="313"/>
        <v>0</v>
      </c>
      <c r="BE748" s="105">
        <f t="shared" si="318"/>
        <v>0</v>
      </c>
      <c r="BF748" s="742">
        <f t="shared" si="301"/>
        <v>0</v>
      </c>
      <c r="BG748" s="89"/>
      <c r="BH748" s="9"/>
      <c r="BJ748" s="40">
        <f t="shared" si="319"/>
        <v>0</v>
      </c>
      <c r="BK748" s="40">
        <f t="shared" si="320"/>
        <v>1</v>
      </c>
      <c r="BL748" s="40">
        <f t="shared" si="321"/>
        <v>0</v>
      </c>
      <c r="BM748" s="40">
        <f t="shared" si="322"/>
        <v>0</v>
      </c>
      <c r="BN748" s="40">
        <f t="shared" si="323"/>
        <v>0</v>
      </c>
    </row>
    <row r="749" spans="1:66" x14ac:dyDescent="0.25">
      <c r="A749" s="379"/>
      <c r="B749" s="936"/>
      <c r="C749" s="272"/>
      <c r="D749" s="868"/>
      <c r="E749" s="873" t="str">
        <f t="shared" si="314"/>
        <v xml:space="preserve"> </v>
      </c>
      <c r="F749" s="130">
        <f t="shared" si="297"/>
        <v>0</v>
      </c>
      <c r="G749" s="128">
        <f t="shared" si="298"/>
        <v>737</v>
      </c>
      <c r="H749" s="127"/>
      <c r="I749" s="321"/>
      <c r="J749" s="97"/>
      <c r="K749" s="323"/>
      <c r="L749" s="322"/>
      <c r="M749" s="50"/>
      <c r="N749" s="87"/>
      <c r="O749" s="324"/>
      <c r="P749" s="98"/>
      <c r="Q749" s="98"/>
      <c r="R749" s="114"/>
      <c r="S749" s="753"/>
      <c r="T749" s="98"/>
      <c r="U749" s="98"/>
      <c r="V749" s="98"/>
      <c r="W749" s="99"/>
      <c r="X749" s="97"/>
      <c r="Y749" s="87"/>
      <c r="Z749" s="100"/>
      <c r="AA749" s="106">
        <f t="shared" si="302"/>
        <v>737</v>
      </c>
      <c r="AB749" s="549">
        <f t="shared" si="315"/>
        <v>0</v>
      </c>
      <c r="AC749" s="544">
        <f t="shared" si="303"/>
        <v>0</v>
      </c>
      <c r="AD749" s="174">
        <f t="shared" si="299"/>
        <v>0</v>
      </c>
      <c r="AE749" s="8"/>
      <c r="AF749" s="885" t="str">
        <f t="shared" si="304"/>
        <v xml:space="preserve"> </v>
      </c>
      <c r="AG749" s="40">
        <f t="shared" si="305"/>
        <v>0</v>
      </c>
      <c r="AH749" s="40">
        <f t="shared" si="306"/>
        <v>0</v>
      </c>
      <c r="AR749" s="40">
        <f t="shared" si="307"/>
        <v>0</v>
      </c>
      <c r="AS749" s="40">
        <f t="shared" si="308"/>
        <v>0</v>
      </c>
      <c r="AT749" s="40">
        <f t="shared" si="309"/>
        <v>0</v>
      </c>
      <c r="AU749" s="40">
        <f t="shared" si="310"/>
        <v>0</v>
      </c>
      <c r="AX749" s="279">
        <f t="shared" si="311"/>
        <v>0</v>
      </c>
      <c r="AY749" s="279">
        <f t="shared" si="312"/>
        <v>0</v>
      </c>
      <c r="AZ749" s="40">
        <f t="shared" si="300"/>
        <v>0</v>
      </c>
      <c r="BB749" s="40">
        <f t="shared" si="316"/>
        <v>0</v>
      </c>
      <c r="BC749" s="397">
        <f t="shared" si="317"/>
        <v>0</v>
      </c>
      <c r="BD749" s="105">
        <f t="shared" si="313"/>
        <v>0</v>
      </c>
      <c r="BE749" s="105">
        <f t="shared" si="318"/>
        <v>0</v>
      </c>
      <c r="BF749" s="742">
        <f t="shared" si="301"/>
        <v>0</v>
      </c>
      <c r="BG749" s="89"/>
      <c r="BH749" s="9"/>
      <c r="BJ749" s="40">
        <f t="shared" si="319"/>
        <v>0</v>
      </c>
      <c r="BK749" s="40">
        <f t="shared" si="320"/>
        <v>1</v>
      </c>
      <c r="BL749" s="40">
        <f t="shared" si="321"/>
        <v>0</v>
      </c>
      <c r="BM749" s="40">
        <f t="shared" si="322"/>
        <v>0</v>
      </c>
      <c r="BN749" s="40">
        <f t="shared" si="323"/>
        <v>0</v>
      </c>
    </row>
    <row r="750" spans="1:66" x14ac:dyDescent="0.25">
      <c r="A750" s="379"/>
      <c r="B750" s="936"/>
      <c r="C750" s="272"/>
      <c r="D750" s="868"/>
      <c r="E750" s="873" t="str">
        <f t="shared" si="314"/>
        <v xml:space="preserve"> </v>
      </c>
      <c r="F750" s="130">
        <f t="shared" si="297"/>
        <v>0</v>
      </c>
      <c r="G750" s="128">
        <f t="shared" si="298"/>
        <v>738</v>
      </c>
      <c r="H750" s="127"/>
      <c r="I750" s="321"/>
      <c r="J750" s="97"/>
      <c r="K750" s="323"/>
      <c r="L750" s="322"/>
      <c r="M750" s="50"/>
      <c r="N750" s="87"/>
      <c r="O750" s="324"/>
      <c r="P750" s="98"/>
      <c r="Q750" s="98"/>
      <c r="R750" s="114"/>
      <c r="S750" s="753"/>
      <c r="T750" s="98"/>
      <c r="U750" s="98"/>
      <c r="V750" s="98"/>
      <c r="W750" s="99"/>
      <c r="X750" s="97"/>
      <c r="Y750" s="87"/>
      <c r="Z750" s="100"/>
      <c r="AA750" s="106">
        <f t="shared" si="302"/>
        <v>738</v>
      </c>
      <c r="AB750" s="549">
        <f t="shared" si="315"/>
        <v>0</v>
      </c>
      <c r="AC750" s="544">
        <f t="shared" si="303"/>
        <v>0</v>
      </c>
      <c r="AD750" s="174">
        <f t="shared" si="299"/>
        <v>0</v>
      </c>
      <c r="AE750" s="8"/>
      <c r="AF750" s="885" t="str">
        <f t="shared" si="304"/>
        <v xml:space="preserve"> </v>
      </c>
      <c r="AG750" s="40">
        <f t="shared" si="305"/>
        <v>0</v>
      </c>
      <c r="AH750" s="40">
        <f t="shared" si="306"/>
        <v>0</v>
      </c>
      <c r="AR750" s="40">
        <f t="shared" si="307"/>
        <v>0</v>
      </c>
      <c r="AS750" s="40">
        <f t="shared" si="308"/>
        <v>0</v>
      </c>
      <c r="AT750" s="40">
        <f t="shared" si="309"/>
        <v>0</v>
      </c>
      <c r="AU750" s="40">
        <f t="shared" si="310"/>
        <v>0</v>
      </c>
      <c r="AX750" s="279">
        <f t="shared" si="311"/>
        <v>0</v>
      </c>
      <c r="AY750" s="279">
        <f t="shared" si="312"/>
        <v>0</v>
      </c>
      <c r="AZ750" s="40">
        <f t="shared" si="300"/>
        <v>0</v>
      </c>
      <c r="BB750" s="40">
        <f t="shared" si="316"/>
        <v>0</v>
      </c>
      <c r="BC750" s="397">
        <f t="shared" si="317"/>
        <v>0</v>
      </c>
      <c r="BD750" s="105">
        <f t="shared" si="313"/>
        <v>0</v>
      </c>
      <c r="BE750" s="105">
        <f t="shared" si="318"/>
        <v>0</v>
      </c>
      <c r="BF750" s="742">
        <f t="shared" si="301"/>
        <v>0</v>
      </c>
      <c r="BG750" s="89"/>
      <c r="BH750" s="9"/>
      <c r="BJ750" s="40">
        <f t="shared" si="319"/>
        <v>0</v>
      </c>
      <c r="BK750" s="40">
        <f t="shared" si="320"/>
        <v>1</v>
      </c>
      <c r="BL750" s="40">
        <f t="shared" si="321"/>
        <v>0</v>
      </c>
      <c r="BM750" s="40">
        <f t="shared" si="322"/>
        <v>0</v>
      </c>
      <c r="BN750" s="40">
        <f t="shared" si="323"/>
        <v>0</v>
      </c>
    </row>
    <row r="751" spans="1:66" x14ac:dyDescent="0.25">
      <c r="A751" s="379"/>
      <c r="B751" s="936"/>
      <c r="C751" s="272"/>
      <c r="D751" s="868"/>
      <c r="E751" s="873" t="str">
        <f t="shared" si="314"/>
        <v xml:space="preserve"> </v>
      </c>
      <c r="F751" s="130">
        <f t="shared" si="297"/>
        <v>0</v>
      </c>
      <c r="G751" s="128">
        <f t="shared" si="298"/>
        <v>739</v>
      </c>
      <c r="H751" s="127"/>
      <c r="I751" s="321"/>
      <c r="J751" s="97"/>
      <c r="K751" s="323"/>
      <c r="L751" s="322"/>
      <c r="M751" s="50"/>
      <c r="N751" s="87"/>
      <c r="O751" s="324"/>
      <c r="P751" s="98"/>
      <c r="Q751" s="98"/>
      <c r="R751" s="114"/>
      <c r="S751" s="753"/>
      <c r="T751" s="98"/>
      <c r="U751" s="98"/>
      <c r="V751" s="98"/>
      <c r="W751" s="99"/>
      <c r="X751" s="97"/>
      <c r="Y751" s="87"/>
      <c r="Z751" s="100"/>
      <c r="AA751" s="106">
        <f t="shared" si="302"/>
        <v>739</v>
      </c>
      <c r="AB751" s="549">
        <f t="shared" si="315"/>
        <v>0</v>
      </c>
      <c r="AC751" s="544">
        <f t="shared" si="303"/>
        <v>0</v>
      </c>
      <c r="AD751" s="174">
        <f t="shared" si="299"/>
        <v>0</v>
      </c>
      <c r="AE751" s="8"/>
      <c r="AF751" s="885" t="str">
        <f t="shared" si="304"/>
        <v xml:space="preserve"> </v>
      </c>
      <c r="AG751" s="40">
        <f t="shared" si="305"/>
        <v>0</v>
      </c>
      <c r="AH751" s="40">
        <f t="shared" si="306"/>
        <v>0</v>
      </c>
      <c r="AR751" s="40">
        <f t="shared" si="307"/>
        <v>0</v>
      </c>
      <c r="AS751" s="40">
        <f t="shared" si="308"/>
        <v>0</v>
      </c>
      <c r="AT751" s="40">
        <f t="shared" si="309"/>
        <v>0</v>
      </c>
      <c r="AU751" s="40">
        <f t="shared" si="310"/>
        <v>0</v>
      </c>
      <c r="AX751" s="279">
        <f t="shared" si="311"/>
        <v>0</v>
      </c>
      <c r="AY751" s="279">
        <f t="shared" si="312"/>
        <v>0</v>
      </c>
      <c r="AZ751" s="40">
        <f t="shared" si="300"/>
        <v>0</v>
      </c>
      <c r="BB751" s="40">
        <f t="shared" si="316"/>
        <v>0</v>
      </c>
      <c r="BC751" s="397">
        <f t="shared" si="317"/>
        <v>0</v>
      </c>
      <c r="BD751" s="105">
        <f t="shared" si="313"/>
        <v>0</v>
      </c>
      <c r="BE751" s="105">
        <f t="shared" si="318"/>
        <v>0</v>
      </c>
      <c r="BF751" s="742">
        <f t="shared" si="301"/>
        <v>0</v>
      </c>
      <c r="BG751" s="89"/>
      <c r="BH751" s="9"/>
      <c r="BJ751" s="40">
        <f t="shared" si="319"/>
        <v>0</v>
      </c>
      <c r="BK751" s="40">
        <f t="shared" si="320"/>
        <v>1</v>
      </c>
      <c r="BL751" s="40">
        <f t="shared" si="321"/>
        <v>0</v>
      </c>
      <c r="BM751" s="40">
        <f t="shared" si="322"/>
        <v>0</v>
      </c>
      <c r="BN751" s="40">
        <f t="shared" si="323"/>
        <v>0</v>
      </c>
    </row>
    <row r="752" spans="1:66" x14ac:dyDescent="0.25">
      <c r="A752" s="379"/>
      <c r="B752" s="936"/>
      <c r="C752" s="272"/>
      <c r="D752" s="868"/>
      <c r="E752" s="873" t="str">
        <f t="shared" si="314"/>
        <v xml:space="preserve"> </v>
      </c>
      <c r="F752" s="130">
        <f t="shared" si="297"/>
        <v>0</v>
      </c>
      <c r="G752" s="128">
        <f t="shared" si="298"/>
        <v>740</v>
      </c>
      <c r="H752" s="127"/>
      <c r="I752" s="321"/>
      <c r="J752" s="97"/>
      <c r="K752" s="323"/>
      <c r="L752" s="322"/>
      <c r="M752" s="50"/>
      <c r="N752" s="87"/>
      <c r="O752" s="324"/>
      <c r="P752" s="98"/>
      <c r="Q752" s="98"/>
      <c r="R752" s="114"/>
      <c r="S752" s="753"/>
      <c r="T752" s="98"/>
      <c r="U752" s="98"/>
      <c r="V752" s="98"/>
      <c r="W752" s="99"/>
      <c r="X752" s="97"/>
      <c r="Y752" s="87"/>
      <c r="Z752" s="100"/>
      <c r="AA752" s="106">
        <f t="shared" si="302"/>
        <v>740</v>
      </c>
      <c r="AB752" s="549">
        <f t="shared" si="315"/>
        <v>0</v>
      </c>
      <c r="AC752" s="544">
        <f t="shared" si="303"/>
        <v>0</v>
      </c>
      <c r="AD752" s="174">
        <f t="shared" si="299"/>
        <v>0</v>
      </c>
      <c r="AE752" s="8"/>
      <c r="AF752" s="885" t="str">
        <f t="shared" si="304"/>
        <v xml:space="preserve"> </v>
      </c>
      <c r="AG752" s="40">
        <f t="shared" si="305"/>
        <v>0</v>
      </c>
      <c r="AH752" s="40">
        <f t="shared" si="306"/>
        <v>0</v>
      </c>
      <c r="AR752" s="40">
        <f t="shared" si="307"/>
        <v>0</v>
      </c>
      <c r="AS752" s="40">
        <f t="shared" si="308"/>
        <v>0</v>
      </c>
      <c r="AT752" s="40">
        <f t="shared" si="309"/>
        <v>0</v>
      </c>
      <c r="AU752" s="40">
        <f t="shared" si="310"/>
        <v>0</v>
      </c>
      <c r="AX752" s="279">
        <f t="shared" si="311"/>
        <v>0</v>
      </c>
      <c r="AY752" s="279">
        <f t="shared" si="312"/>
        <v>0</v>
      </c>
      <c r="AZ752" s="40">
        <f t="shared" si="300"/>
        <v>0</v>
      </c>
      <c r="BB752" s="40">
        <f t="shared" si="316"/>
        <v>0</v>
      </c>
      <c r="BC752" s="397">
        <f t="shared" si="317"/>
        <v>0</v>
      </c>
      <c r="BD752" s="105">
        <f t="shared" si="313"/>
        <v>0</v>
      </c>
      <c r="BE752" s="105">
        <f t="shared" si="318"/>
        <v>0</v>
      </c>
      <c r="BF752" s="742">
        <f t="shared" si="301"/>
        <v>0</v>
      </c>
      <c r="BG752" s="89"/>
      <c r="BH752" s="9"/>
      <c r="BJ752" s="40">
        <f t="shared" si="319"/>
        <v>0</v>
      </c>
      <c r="BK752" s="40">
        <f t="shared" si="320"/>
        <v>1</v>
      </c>
      <c r="BL752" s="40">
        <f t="shared" si="321"/>
        <v>0</v>
      </c>
      <c r="BM752" s="40">
        <f t="shared" si="322"/>
        <v>0</v>
      </c>
      <c r="BN752" s="40">
        <f t="shared" si="323"/>
        <v>0</v>
      </c>
    </row>
    <row r="753" spans="1:66" x14ac:dyDescent="0.25">
      <c r="A753" s="379"/>
      <c r="B753" s="936"/>
      <c r="C753" s="272"/>
      <c r="D753" s="868"/>
      <c r="E753" s="873" t="str">
        <f t="shared" si="314"/>
        <v xml:space="preserve"> </v>
      </c>
      <c r="F753" s="130">
        <f t="shared" si="297"/>
        <v>0</v>
      </c>
      <c r="G753" s="128">
        <f t="shared" si="298"/>
        <v>741</v>
      </c>
      <c r="H753" s="127"/>
      <c r="I753" s="321"/>
      <c r="J753" s="97"/>
      <c r="K753" s="323"/>
      <c r="L753" s="322"/>
      <c r="M753" s="50"/>
      <c r="N753" s="87"/>
      <c r="O753" s="324"/>
      <c r="P753" s="98"/>
      <c r="Q753" s="98"/>
      <c r="R753" s="114"/>
      <c r="S753" s="753"/>
      <c r="T753" s="98"/>
      <c r="U753" s="98"/>
      <c r="V753" s="98"/>
      <c r="W753" s="99"/>
      <c r="X753" s="97"/>
      <c r="Y753" s="87"/>
      <c r="Z753" s="100"/>
      <c r="AA753" s="106">
        <f t="shared" si="302"/>
        <v>741</v>
      </c>
      <c r="AB753" s="549">
        <f t="shared" si="315"/>
        <v>0</v>
      </c>
      <c r="AC753" s="544">
        <f t="shared" si="303"/>
        <v>0</v>
      </c>
      <c r="AD753" s="174">
        <f t="shared" si="299"/>
        <v>0</v>
      </c>
      <c r="AE753" s="8"/>
      <c r="AF753" s="885" t="str">
        <f t="shared" si="304"/>
        <v xml:space="preserve"> </v>
      </c>
      <c r="AG753" s="40">
        <f t="shared" si="305"/>
        <v>0</v>
      </c>
      <c r="AH753" s="40">
        <f t="shared" si="306"/>
        <v>0</v>
      </c>
      <c r="AR753" s="40">
        <f t="shared" si="307"/>
        <v>0</v>
      </c>
      <c r="AS753" s="40">
        <f t="shared" si="308"/>
        <v>0</v>
      </c>
      <c r="AT753" s="40">
        <f t="shared" si="309"/>
        <v>0</v>
      </c>
      <c r="AU753" s="40">
        <f t="shared" si="310"/>
        <v>0</v>
      </c>
      <c r="AX753" s="279">
        <f t="shared" si="311"/>
        <v>0</v>
      </c>
      <c r="AY753" s="279">
        <f t="shared" si="312"/>
        <v>0</v>
      </c>
      <c r="AZ753" s="40">
        <f t="shared" si="300"/>
        <v>0</v>
      </c>
      <c r="BB753" s="40">
        <f t="shared" si="316"/>
        <v>0</v>
      </c>
      <c r="BC753" s="397">
        <f t="shared" si="317"/>
        <v>0</v>
      </c>
      <c r="BD753" s="105">
        <f t="shared" si="313"/>
        <v>0</v>
      </c>
      <c r="BE753" s="105">
        <f t="shared" si="318"/>
        <v>0</v>
      </c>
      <c r="BF753" s="742">
        <f t="shared" si="301"/>
        <v>0</v>
      </c>
      <c r="BG753" s="89"/>
      <c r="BH753" s="9"/>
      <c r="BJ753" s="40">
        <f t="shared" si="319"/>
        <v>0</v>
      </c>
      <c r="BK753" s="40">
        <f t="shared" si="320"/>
        <v>1</v>
      </c>
      <c r="BL753" s="40">
        <f t="shared" si="321"/>
        <v>0</v>
      </c>
      <c r="BM753" s="40">
        <f t="shared" si="322"/>
        <v>0</v>
      </c>
      <c r="BN753" s="40">
        <f t="shared" si="323"/>
        <v>0</v>
      </c>
    </row>
    <row r="754" spans="1:66" x14ac:dyDescent="0.25">
      <c r="A754" s="379"/>
      <c r="B754" s="936"/>
      <c r="C754" s="272"/>
      <c r="D754" s="868"/>
      <c r="E754" s="873" t="str">
        <f t="shared" si="314"/>
        <v xml:space="preserve"> </v>
      </c>
      <c r="F754" s="130">
        <f t="shared" si="297"/>
        <v>0</v>
      </c>
      <c r="G754" s="128">
        <f t="shared" si="298"/>
        <v>742</v>
      </c>
      <c r="H754" s="127"/>
      <c r="I754" s="321"/>
      <c r="J754" s="97"/>
      <c r="K754" s="323"/>
      <c r="L754" s="322"/>
      <c r="M754" s="50"/>
      <c r="N754" s="87"/>
      <c r="O754" s="324"/>
      <c r="P754" s="98"/>
      <c r="Q754" s="98"/>
      <c r="R754" s="114"/>
      <c r="S754" s="753"/>
      <c r="T754" s="98"/>
      <c r="U754" s="98"/>
      <c r="V754" s="98"/>
      <c r="W754" s="99"/>
      <c r="X754" s="97"/>
      <c r="Y754" s="87"/>
      <c r="Z754" s="100"/>
      <c r="AA754" s="106">
        <f t="shared" si="302"/>
        <v>742</v>
      </c>
      <c r="AB754" s="549">
        <f t="shared" si="315"/>
        <v>0</v>
      </c>
      <c r="AC754" s="544">
        <f t="shared" si="303"/>
        <v>0</v>
      </c>
      <c r="AD754" s="174">
        <f t="shared" si="299"/>
        <v>0</v>
      </c>
      <c r="AE754" s="8"/>
      <c r="AF754" s="885" t="str">
        <f t="shared" si="304"/>
        <v xml:space="preserve"> </v>
      </c>
      <c r="AG754" s="40">
        <f t="shared" si="305"/>
        <v>0</v>
      </c>
      <c r="AH754" s="40">
        <f t="shared" si="306"/>
        <v>0</v>
      </c>
      <c r="AR754" s="40">
        <f t="shared" si="307"/>
        <v>0</v>
      </c>
      <c r="AS754" s="40">
        <f t="shared" si="308"/>
        <v>0</v>
      </c>
      <c r="AT754" s="40">
        <f t="shared" si="309"/>
        <v>0</v>
      </c>
      <c r="AU754" s="40">
        <f t="shared" si="310"/>
        <v>0</v>
      </c>
      <c r="AX754" s="279">
        <f t="shared" si="311"/>
        <v>0</v>
      </c>
      <c r="AY754" s="279">
        <f t="shared" si="312"/>
        <v>0</v>
      </c>
      <c r="AZ754" s="40">
        <f t="shared" si="300"/>
        <v>0</v>
      </c>
      <c r="BB754" s="40">
        <f t="shared" si="316"/>
        <v>0</v>
      </c>
      <c r="BC754" s="397">
        <f t="shared" si="317"/>
        <v>0</v>
      </c>
      <c r="BD754" s="105">
        <f t="shared" si="313"/>
        <v>0</v>
      </c>
      <c r="BE754" s="105">
        <f t="shared" si="318"/>
        <v>0</v>
      </c>
      <c r="BF754" s="742">
        <f t="shared" si="301"/>
        <v>0</v>
      </c>
      <c r="BG754" s="89"/>
      <c r="BH754" s="9"/>
      <c r="BJ754" s="40">
        <f t="shared" si="319"/>
        <v>0</v>
      </c>
      <c r="BK754" s="40">
        <f t="shared" si="320"/>
        <v>1</v>
      </c>
      <c r="BL754" s="40">
        <f t="shared" si="321"/>
        <v>0</v>
      </c>
      <c r="BM754" s="40">
        <f t="shared" si="322"/>
        <v>0</v>
      </c>
      <c r="BN754" s="40">
        <f t="shared" si="323"/>
        <v>0</v>
      </c>
    </row>
    <row r="755" spans="1:66" x14ac:dyDescent="0.25">
      <c r="A755" s="379"/>
      <c r="B755" s="936"/>
      <c r="C755" s="272"/>
      <c r="D755" s="868"/>
      <c r="E755" s="873" t="str">
        <f t="shared" si="314"/>
        <v xml:space="preserve"> </v>
      </c>
      <c r="F755" s="130">
        <f t="shared" si="297"/>
        <v>0</v>
      </c>
      <c r="G755" s="128">
        <f t="shared" si="298"/>
        <v>743</v>
      </c>
      <c r="H755" s="127"/>
      <c r="I755" s="321"/>
      <c r="J755" s="97"/>
      <c r="K755" s="323"/>
      <c r="L755" s="322"/>
      <c r="M755" s="50"/>
      <c r="N755" s="87"/>
      <c r="O755" s="324"/>
      <c r="P755" s="98"/>
      <c r="Q755" s="98"/>
      <c r="R755" s="114"/>
      <c r="S755" s="753"/>
      <c r="T755" s="98"/>
      <c r="U755" s="98"/>
      <c r="V755" s="98"/>
      <c r="W755" s="99"/>
      <c r="X755" s="97"/>
      <c r="Y755" s="87"/>
      <c r="Z755" s="100"/>
      <c r="AA755" s="106">
        <f t="shared" si="302"/>
        <v>743</v>
      </c>
      <c r="AB755" s="549">
        <f t="shared" si="315"/>
        <v>0</v>
      </c>
      <c r="AC755" s="544">
        <f t="shared" si="303"/>
        <v>0</v>
      </c>
      <c r="AD755" s="174">
        <f t="shared" si="299"/>
        <v>0</v>
      </c>
      <c r="AE755" s="8"/>
      <c r="AF755" s="885" t="str">
        <f t="shared" si="304"/>
        <v xml:space="preserve"> </v>
      </c>
      <c r="AG755" s="40">
        <f t="shared" si="305"/>
        <v>0</v>
      </c>
      <c r="AH755" s="40">
        <f t="shared" si="306"/>
        <v>0</v>
      </c>
      <c r="AR755" s="40">
        <f t="shared" si="307"/>
        <v>0</v>
      </c>
      <c r="AS755" s="40">
        <f t="shared" si="308"/>
        <v>0</v>
      </c>
      <c r="AT755" s="40">
        <f t="shared" si="309"/>
        <v>0</v>
      </c>
      <c r="AU755" s="40">
        <f t="shared" si="310"/>
        <v>0</v>
      </c>
      <c r="AX755" s="279">
        <f t="shared" si="311"/>
        <v>0</v>
      </c>
      <c r="AY755" s="279">
        <f t="shared" si="312"/>
        <v>0</v>
      </c>
      <c r="AZ755" s="40">
        <f t="shared" si="300"/>
        <v>0</v>
      </c>
      <c r="BB755" s="40">
        <f t="shared" si="316"/>
        <v>0</v>
      </c>
      <c r="BC755" s="397">
        <f t="shared" si="317"/>
        <v>0</v>
      </c>
      <c r="BD755" s="105">
        <f t="shared" si="313"/>
        <v>0</v>
      </c>
      <c r="BE755" s="105">
        <f t="shared" si="318"/>
        <v>0</v>
      </c>
      <c r="BF755" s="742">
        <f t="shared" si="301"/>
        <v>0</v>
      </c>
      <c r="BG755" s="89"/>
      <c r="BH755" s="9"/>
      <c r="BJ755" s="40">
        <f t="shared" si="319"/>
        <v>0</v>
      </c>
      <c r="BK755" s="40">
        <f t="shared" si="320"/>
        <v>1</v>
      </c>
      <c r="BL755" s="40">
        <f t="shared" si="321"/>
        <v>0</v>
      </c>
      <c r="BM755" s="40">
        <f t="shared" si="322"/>
        <v>0</v>
      </c>
      <c r="BN755" s="40">
        <f t="shared" si="323"/>
        <v>0</v>
      </c>
    </row>
    <row r="756" spans="1:66" x14ac:dyDescent="0.25">
      <c r="A756" s="379"/>
      <c r="B756" s="936"/>
      <c r="C756" s="272"/>
      <c r="D756" s="868"/>
      <c r="E756" s="873" t="str">
        <f t="shared" si="314"/>
        <v xml:space="preserve"> </v>
      </c>
      <c r="F756" s="130">
        <f t="shared" si="297"/>
        <v>0</v>
      </c>
      <c r="G756" s="128">
        <f t="shared" si="298"/>
        <v>744</v>
      </c>
      <c r="H756" s="127"/>
      <c r="I756" s="321"/>
      <c r="J756" s="97"/>
      <c r="K756" s="323"/>
      <c r="L756" s="322"/>
      <c r="M756" s="50"/>
      <c r="N756" s="87"/>
      <c r="O756" s="324"/>
      <c r="P756" s="98"/>
      <c r="Q756" s="98"/>
      <c r="R756" s="114"/>
      <c r="S756" s="753"/>
      <c r="T756" s="98"/>
      <c r="U756" s="98"/>
      <c r="V756" s="98"/>
      <c r="W756" s="99"/>
      <c r="X756" s="97"/>
      <c r="Y756" s="87"/>
      <c r="Z756" s="100"/>
      <c r="AA756" s="106">
        <f t="shared" si="302"/>
        <v>744</v>
      </c>
      <c r="AB756" s="549">
        <f t="shared" si="315"/>
        <v>0</v>
      </c>
      <c r="AC756" s="544">
        <f t="shared" si="303"/>
        <v>0</v>
      </c>
      <c r="AD756" s="174">
        <f t="shared" si="299"/>
        <v>0</v>
      </c>
      <c r="AE756" s="8"/>
      <c r="AF756" s="885" t="str">
        <f t="shared" si="304"/>
        <v xml:space="preserve"> </v>
      </c>
      <c r="AG756" s="40">
        <f t="shared" si="305"/>
        <v>0</v>
      </c>
      <c r="AH756" s="40">
        <f t="shared" si="306"/>
        <v>0</v>
      </c>
      <c r="AR756" s="40">
        <f t="shared" si="307"/>
        <v>0</v>
      </c>
      <c r="AS756" s="40">
        <f t="shared" si="308"/>
        <v>0</v>
      </c>
      <c r="AT756" s="40">
        <f t="shared" si="309"/>
        <v>0</v>
      </c>
      <c r="AU756" s="40">
        <f t="shared" si="310"/>
        <v>0</v>
      </c>
      <c r="AX756" s="279">
        <f t="shared" si="311"/>
        <v>0</v>
      </c>
      <c r="AY756" s="279">
        <f t="shared" si="312"/>
        <v>0</v>
      </c>
      <c r="AZ756" s="40">
        <f t="shared" si="300"/>
        <v>0</v>
      </c>
      <c r="BB756" s="40">
        <f t="shared" si="316"/>
        <v>0</v>
      </c>
      <c r="BC756" s="397">
        <f t="shared" si="317"/>
        <v>0</v>
      </c>
      <c r="BD756" s="105">
        <f t="shared" si="313"/>
        <v>0</v>
      </c>
      <c r="BE756" s="105">
        <f t="shared" si="318"/>
        <v>0</v>
      </c>
      <c r="BF756" s="742">
        <f t="shared" si="301"/>
        <v>0</v>
      </c>
      <c r="BG756" s="89"/>
      <c r="BH756" s="9"/>
      <c r="BJ756" s="40">
        <f t="shared" si="319"/>
        <v>0</v>
      </c>
      <c r="BK756" s="40">
        <f t="shared" si="320"/>
        <v>1</v>
      </c>
      <c r="BL756" s="40">
        <f t="shared" si="321"/>
        <v>0</v>
      </c>
      <c r="BM756" s="40">
        <f t="shared" si="322"/>
        <v>0</v>
      </c>
      <c r="BN756" s="40">
        <f t="shared" si="323"/>
        <v>0</v>
      </c>
    </row>
    <row r="757" spans="1:66" x14ac:dyDescent="0.25">
      <c r="A757" s="379"/>
      <c r="B757" s="936"/>
      <c r="C757" s="272"/>
      <c r="D757" s="868"/>
      <c r="E757" s="873" t="str">
        <f t="shared" si="314"/>
        <v xml:space="preserve"> </v>
      </c>
      <c r="F757" s="130">
        <f t="shared" si="297"/>
        <v>0</v>
      </c>
      <c r="G757" s="128">
        <f t="shared" si="298"/>
        <v>745</v>
      </c>
      <c r="H757" s="127"/>
      <c r="I757" s="321"/>
      <c r="J757" s="97"/>
      <c r="K757" s="323"/>
      <c r="L757" s="322"/>
      <c r="M757" s="50"/>
      <c r="N757" s="87"/>
      <c r="O757" s="324"/>
      <c r="P757" s="98"/>
      <c r="Q757" s="98"/>
      <c r="R757" s="114"/>
      <c r="S757" s="753"/>
      <c r="T757" s="98"/>
      <c r="U757" s="98"/>
      <c r="V757" s="98"/>
      <c r="W757" s="99"/>
      <c r="X757" s="97"/>
      <c r="Y757" s="87"/>
      <c r="Z757" s="100"/>
      <c r="AA757" s="106">
        <f t="shared" si="302"/>
        <v>745</v>
      </c>
      <c r="AB757" s="549">
        <f t="shared" si="315"/>
        <v>0</v>
      </c>
      <c r="AC757" s="544">
        <f t="shared" si="303"/>
        <v>0</v>
      </c>
      <c r="AD757" s="174">
        <f t="shared" si="299"/>
        <v>0</v>
      </c>
      <c r="AE757" s="8"/>
      <c r="AF757" s="885" t="str">
        <f t="shared" si="304"/>
        <v xml:space="preserve"> </v>
      </c>
      <c r="AG757" s="40">
        <f t="shared" si="305"/>
        <v>0</v>
      </c>
      <c r="AH757" s="40">
        <f t="shared" si="306"/>
        <v>0</v>
      </c>
      <c r="AR757" s="40">
        <f t="shared" si="307"/>
        <v>0</v>
      </c>
      <c r="AS757" s="40">
        <f t="shared" si="308"/>
        <v>0</v>
      </c>
      <c r="AT757" s="40">
        <f t="shared" si="309"/>
        <v>0</v>
      </c>
      <c r="AU757" s="40">
        <f t="shared" si="310"/>
        <v>0</v>
      </c>
      <c r="AX757" s="279">
        <f t="shared" si="311"/>
        <v>0</v>
      </c>
      <c r="AY757" s="279">
        <f t="shared" si="312"/>
        <v>0</v>
      </c>
      <c r="AZ757" s="40">
        <f t="shared" si="300"/>
        <v>0</v>
      </c>
      <c r="BB757" s="40">
        <f t="shared" si="316"/>
        <v>0</v>
      </c>
      <c r="BC757" s="397">
        <f t="shared" si="317"/>
        <v>0</v>
      </c>
      <c r="BD757" s="105">
        <f t="shared" si="313"/>
        <v>0</v>
      </c>
      <c r="BE757" s="105">
        <f t="shared" si="318"/>
        <v>0</v>
      </c>
      <c r="BF757" s="742">
        <f t="shared" si="301"/>
        <v>0</v>
      </c>
      <c r="BG757" s="89"/>
      <c r="BH757" s="9"/>
      <c r="BJ757" s="40">
        <f t="shared" si="319"/>
        <v>0</v>
      </c>
      <c r="BK757" s="40">
        <f t="shared" si="320"/>
        <v>1</v>
      </c>
      <c r="BL757" s="40">
        <f t="shared" si="321"/>
        <v>0</v>
      </c>
      <c r="BM757" s="40">
        <f t="shared" si="322"/>
        <v>0</v>
      </c>
      <c r="BN757" s="40">
        <f t="shared" si="323"/>
        <v>0</v>
      </c>
    </row>
    <row r="758" spans="1:66" x14ac:dyDescent="0.25">
      <c r="A758" s="379"/>
      <c r="B758" s="936"/>
      <c r="C758" s="272"/>
      <c r="D758" s="868"/>
      <c r="E758" s="873" t="str">
        <f t="shared" si="314"/>
        <v xml:space="preserve"> </v>
      </c>
      <c r="F758" s="130">
        <f t="shared" si="297"/>
        <v>0</v>
      </c>
      <c r="G758" s="128">
        <f t="shared" si="298"/>
        <v>746</v>
      </c>
      <c r="H758" s="127"/>
      <c r="I758" s="321"/>
      <c r="J758" s="97"/>
      <c r="K758" s="323"/>
      <c r="L758" s="322"/>
      <c r="M758" s="50"/>
      <c r="N758" s="87"/>
      <c r="O758" s="324"/>
      <c r="P758" s="98"/>
      <c r="Q758" s="98"/>
      <c r="R758" s="114"/>
      <c r="S758" s="753"/>
      <c r="T758" s="98"/>
      <c r="U758" s="98"/>
      <c r="V758" s="98"/>
      <c r="W758" s="99"/>
      <c r="X758" s="97"/>
      <c r="Y758" s="87"/>
      <c r="Z758" s="100"/>
      <c r="AA758" s="106">
        <f t="shared" si="302"/>
        <v>746</v>
      </c>
      <c r="AB758" s="549">
        <f t="shared" si="315"/>
        <v>0</v>
      </c>
      <c r="AC758" s="544">
        <f t="shared" si="303"/>
        <v>0</v>
      </c>
      <c r="AD758" s="174">
        <f t="shared" si="299"/>
        <v>0</v>
      </c>
      <c r="AE758" s="8"/>
      <c r="AF758" s="885" t="str">
        <f t="shared" si="304"/>
        <v xml:space="preserve"> </v>
      </c>
      <c r="AG758" s="40">
        <f t="shared" si="305"/>
        <v>0</v>
      </c>
      <c r="AH758" s="40">
        <f t="shared" si="306"/>
        <v>0</v>
      </c>
      <c r="AR758" s="40">
        <f t="shared" si="307"/>
        <v>0</v>
      </c>
      <c r="AS758" s="40">
        <f t="shared" si="308"/>
        <v>0</v>
      </c>
      <c r="AT758" s="40">
        <f t="shared" si="309"/>
        <v>0</v>
      </c>
      <c r="AU758" s="40">
        <f t="shared" si="310"/>
        <v>0</v>
      </c>
      <c r="AX758" s="279">
        <f t="shared" si="311"/>
        <v>0</v>
      </c>
      <c r="AY758" s="279">
        <f t="shared" si="312"/>
        <v>0</v>
      </c>
      <c r="AZ758" s="40">
        <f t="shared" si="300"/>
        <v>0</v>
      </c>
      <c r="BB758" s="40">
        <f t="shared" si="316"/>
        <v>0</v>
      </c>
      <c r="BC758" s="397">
        <f t="shared" si="317"/>
        <v>0</v>
      </c>
      <c r="BD758" s="105">
        <f t="shared" si="313"/>
        <v>0</v>
      </c>
      <c r="BE758" s="105">
        <f t="shared" si="318"/>
        <v>0</v>
      </c>
      <c r="BF758" s="742">
        <f t="shared" si="301"/>
        <v>0</v>
      </c>
      <c r="BG758" s="89"/>
      <c r="BH758" s="9"/>
      <c r="BJ758" s="40">
        <f t="shared" si="319"/>
        <v>0</v>
      </c>
      <c r="BK758" s="40">
        <f t="shared" si="320"/>
        <v>1</v>
      </c>
      <c r="BL758" s="40">
        <f t="shared" si="321"/>
        <v>0</v>
      </c>
      <c r="BM758" s="40">
        <f t="shared" si="322"/>
        <v>0</v>
      </c>
      <c r="BN758" s="40">
        <f t="shared" si="323"/>
        <v>0</v>
      </c>
    </row>
    <row r="759" spans="1:66" x14ac:dyDescent="0.25">
      <c r="A759" s="379"/>
      <c r="B759" s="936"/>
      <c r="C759" s="272"/>
      <c r="D759" s="868"/>
      <c r="E759" s="873" t="str">
        <f t="shared" si="314"/>
        <v xml:space="preserve"> </v>
      </c>
      <c r="F759" s="130">
        <f t="shared" si="297"/>
        <v>0</v>
      </c>
      <c r="G759" s="128">
        <f t="shared" si="298"/>
        <v>747</v>
      </c>
      <c r="H759" s="127"/>
      <c r="I759" s="321"/>
      <c r="J759" s="97"/>
      <c r="K759" s="323"/>
      <c r="L759" s="322"/>
      <c r="M759" s="50"/>
      <c r="N759" s="87"/>
      <c r="O759" s="324"/>
      <c r="P759" s="98"/>
      <c r="Q759" s="98"/>
      <c r="R759" s="114"/>
      <c r="S759" s="753"/>
      <c r="T759" s="98"/>
      <c r="U759" s="98"/>
      <c r="V759" s="98"/>
      <c r="W759" s="99"/>
      <c r="X759" s="97"/>
      <c r="Y759" s="87"/>
      <c r="Z759" s="100"/>
      <c r="AA759" s="106">
        <f t="shared" si="302"/>
        <v>747</v>
      </c>
      <c r="AB759" s="549">
        <f t="shared" si="315"/>
        <v>0</v>
      </c>
      <c r="AC759" s="544">
        <f t="shared" si="303"/>
        <v>0</v>
      </c>
      <c r="AD759" s="174">
        <f t="shared" si="299"/>
        <v>0</v>
      </c>
      <c r="AE759" s="8"/>
      <c r="AF759" s="885" t="str">
        <f t="shared" si="304"/>
        <v xml:space="preserve"> </v>
      </c>
      <c r="AG759" s="40">
        <f t="shared" si="305"/>
        <v>0</v>
      </c>
      <c r="AH759" s="40">
        <f t="shared" si="306"/>
        <v>0</v>
      </c>
      <c r="AR759" s="40">
        <f t="shared" si="307"/>
        <v>0</v>
      </c>
      <c r="AS759" s="40">
        <f t="shared" si="308"/>
        <v>0</v>
      </c>
      <c r="AT759" s="40">
        <f t="shared" si="309"/>
        <v>0</v>
      </c>
      <c r="AU759" s="40">
        <f t="shared" si="310"/>
        <v>0</v>
      </c>
      <c r="AX759" s="279">
        <f t="shared" si="311"/>
        <v>0</v>
      </c>
      <c r="AY759" s="279">
        <f t="shared" si="312"/>
        <v>0</v>
      </c>
      <c r="AZ759" s="40">
        <f t="shared" si="300"/>
        <v>0</v>
      </c>
      <c r="BB759" s="40">
        <f t="shared" si="316"/>
        <v>0</v>
      </c>
      <c r="BC759" s="397">
        <f t="shared" si="317"/>
        <v>0</v>
      </c>
      <c r="BD759" s="105">
        <f t="shared" si="313"/>
        <v>0</v>
      </c>
      <c r="BE759" s="105">
        <f t="shared" si="318"/>
        <v>0</v>
      </c>
      <c r="BF759" s="742">
        <f t="shared" si="301"/>
        <v>0</v>
      </c>
      <c r="BG759" s="89"/>
      <c r="BH759" s="9"/>
      <c r="BJ759" s="40">
        <f t="shared" si="319"/>
        <v>0</v>
      </c>
      <c r="BK759" s="40">
        <f t="shared" si="320"/>
        <v>1</v>
      </c>
      <c r="BL759" s="40">
        <f t="shared" si="321"/>
        <v>0</v>
      </c>
      <c r="BM759" s="40">
        <f t="shared" si="322"/>
        <v>0</v>
      </c>
      <c r="BN759" s="40">
        <f t="shared" si="323"/>
        <v>0</v>
      </c>
    </row>
    <row r="760" spans="1:66" x14ac:dyDescent="0.25">
      <c r="A760" s="379"/>
      <c r="B760" s="936"/>
      <c r="C760" s="272"/>
      <c r="D760" s="868"/>
      <c r="E760" s="873" t="str">
        <f t="shared" si="314"/>
        <v xml:space="preserve"> </v>
      </c>
      <c r="F760" s="130">
        <f t="shared" si="297"/>
        <v>0</v>
      </c>
      <c r="G760" s="128">
        <f t="shared" si="298"/>
        <v>748</v>
      </c>
      <c r="H760" s="127"/>
      <c r="I760" s="321"/>
      <c r="J760" s="97"/>
      <c r="K760" s="323"/>
      <c r="L760" s="322"/>
      <c r="M760" s="50"/>
      <c r="N760" s="87"/>
      <c r="O760" s="324"/>
      <c r="P760" s="98"/>
      <c r="Q760" s="98"/>
      <c r="R760" s="114"/>
      <c r="S760" s="753"/>
      <c r="T760" s="98"/>
      <c r="U760" s="98"/>
      <c r="V760" s="98"/>
      <c r="W760" s="99"/>
      <c r="X760" s="97"/>
      <c r="Y760" s="87"/>
      <c r="Z760" s="100"/>
      <c r="AA760" s="106">
        <f t="shared" si="302"/>
        <v>748</v>
      </c>
      <c r="AB760" s="549">
        <f t="shared" si="315"/>
        <v>0</v>
      </c>
      <c r="AC760" s="544">
        <f t="shared" si="303"/>
        <v>0</v>
      </c>
      <c r="AD760" s="174">
        <f t="shared" si="299"/>
        <v>0</v>
      </c>
      <c r="AE760" s="8"/>
      <c r="AF760" s="885" t="str">
        <f t="shared" si="304"/>
        <v xml:space="preserve"> </v>
      </c>
      <c r="AG760" s="40">
        <f t="shared" si="305"/>
        <v>0</v>
      </c>
      <c r="AH760" s="40">
        <f t="shared" si="306"/>
        <v>0</v>
      </c>
      <c r="AR760" s="40">
        <f t="shared" si="307"/>
        <v>0</v>
      </c>
      <c r="AS760" s="40">
        <f t="shared" si="308"/>
        <v>0</v>
      </c>
      <c r="AT760" s="40">
        <f t="shared" si="309"/>
        <v>0</v>
      </c>
      <c r="AU760" s="40">
        <f t="shared" si="310"/>
        <v>0</v>
      </c>
      <c r="AX760" s="279">
        <f t="shared" si="311"/>
        <v>0</v>
      </c>
      <c r="AY760" s="279">
        <f t="shared" si="312"/>
        <v>0</v>
      </c>
      <c r="AZ760" s="40">
        <f t="shared" si="300"/>
        <v>0</v>
      </c>
      <c r="BB760" s="40">
        <f t="shared" si="316"/>
        <v>0</v>
      </c>
      <c r="BC760" s="397">
        <f t="shared" si="317"/>
        <v>0</v>
      </c>
      <c r="BD760" s="105">
        <f t="shared" si="313"/>
        <v>0</v>
      </c>
      <c r="BE760" s="105">
        <f t="shared" si="318"/>
        <v>0</v>
      </c>
      <c r="BF760" s="742">
        <f t="shared" si="301"/>
        <v>0</v>
      </c>
      <c r="BG760" s="89"/>
      <c r="BH760" s="9"/>
      <c r="BJ760" s="40">
        <f t="shared" si="319"/>
        <v>0</v>
      </c>
      <c r="BK760" s="40">
        <f t="shared" si="320"/>
        <v>1</v>
      </c>
      <c r="BL760" s="40">
        <f t="shared" si="321"/>
        <v>0</v>
      </c>
      <c r="BM760" s="40">
        <f t="shared" si="322"/>
        <v>0</v>
      </c>
      <c r="BN760" s="40">
        <f t="shared" si="323"/>
        <v>0</v>
      </c>
    </row>
    <row r="761" spans="1:66" x14ac:dyDescent="0.25">
      <c r="A761" s="379"/>
      <c r="B761" s="936"/>
      <c r="C761" s="272"/>
      <c r="D761" s="868"/>
      <c r="E761" s="873" t="str">
        <f t="shared" si="314"/>
        <v xml:space="preserve"> </v>
      </c>
      <c r="F761" s="130">
        <f t="shared" si="297"/>
        <v>0</v>
      </c>
      <c r="G761" s="128">
        <f t="shared" si="298"/>
        <v>749</v>
      </c>
      <c r="H761" s="127"/>
      <c r="I761" s="321"/>
      <c r="J761" s="97"/>
      <c r="K761" s="323"/>
      <c r="L761" s="322"/>
      <c r="M761" s="50"/>
      <c r="N761" s="87"/>
      <c r="O761" s="324"/>
      <c r="P761" s="98"/>
      <c r="Q761" s="98"/>
      <c r="R761" s="114"/>
      <c r="S761" s="753"/>
      <c r="T761" s="98"/>
      <c r="U761" s="98"/>
      <c r="V761" s="98"/>
      <c r="W761" s="99"/>
      <c r="X761" s="97"/>
      <c r="Y761" s="87"/>
      <c r="Z761" s="100"/>
      <c r="AA761" s="106">
        <f t="shared" si="302"/>
        <v>749</v>
      </c>
      <c r="AB761" s="549">
        <f t="shared" si="315"/>
        <v>0</v>
      </c>
      <c r="AC761" s="544">
        <f t="shared" si="303"/>
        <v>0</v>
      </c>
      <c r="AD761" s="174">
        <f t="shared" si="299"/>
        <v>0</v>
      </c>
      <c r="AE761" s="8"/>
      <c r="AF761" s="885" t="str">
        <f t="shared" si="304"/>
        <v xml:space="preserve"> </v>
      </c>
      <c r="AG761" s="40">
        <f t="shared" si="305"/>
        <v>0</v>
      </c>
      <c r="AH761" s="40">
        <f t="shared" si="306"/>
        <v>0</v>
      </c>
      <c r="AR761" s="40">
        <f t="shared" si="307"/>
        <v>0</v>
      </c>
      <c r="AS761" s="40">
        <f t="shared" si="308"/>
        <v>0</v>
      </c>
      <c r="AT761" s="40">
        <f t="shared" si="309"/>
        <v>0</v>
      </c>
      <c r="AU761" s="40">
        <f t="shared" si="310"/>
        <v>0</v>
      </c>
      <c r="AX761" s="279">
        <f t="shared" si="311"/>
        <v>0</v>
      </c>
      <c r="AY761" s="279">
        <f t="shared" si="312"/>
        <v>0</v>
      </c>
      <c r="AZ761" s="40">
        <f t="shared" si="300"/>
        <v>0</v>
      </c>
      <c r="BB761" s="40">
        <f t="shared" si="316"/>
        <v>0</v>
      </c>
      <c r="BC761" s="397">
        <f t="shared" si="317"/>
        <v>0</v>
      </c>
      <c r="BD761" s="105">
        <f t="shared" si="313"/>
        <v>0</v>
      </c>
      <c r="BE761" s="105">
        <f t="shared" si="318"/>
        <v>0</v>
      </c>
      <c r="BF761" s="742">
        <f t="shared" si="301"/>
        <v>0</v>
      </c>
      <c r="BG761" s="89"/>
      <c r="BH761" s="9"/>
      <c r="BJ761" s="40">
        <f t="shared" si="319"/>
        <v>0</v>
      </c>
      <c r="BK761" s="40">
        <f t="shared" si="320"/>
        <v>1</v>
      </c>
      <c r="BL761" s="40">
        <f t="shared" si="321"/>
        <v>0</v>
      </c>
      <c r="BM761" s="40">
        <f t="shared" si="322"/>
        <v>0</v>
      </c>
      <c r="BN761" s="40">
        <f t="shared" si="323"/>
        <v>0</v>
      </c>
    </row>
    <row r="762" spans="1:66" x14ac:dyDescent="0.25">
      <c r="A762" s="379"/>
      <c r="B762" s="936"/>
      <c r="C762" s="272"/>
      <c r="D762" s="868"/>
      <c r="E762" s="873" t="str">
        <f t="shared" si="314"/>
        <v xml:space="preserve"> </v>
      </c>
      <c r="F762" s="130">
        <f t="shared" si="297"/>
        <v>0</v>
      </c>
      <c r="G762" s="128">
        <f t="shared" si="298"/>
        <v>750</v>
      </c>
      <c r="H762" s="127"/>
      <c r="I762" s="321"/>
      <c r="J762" s="97"/>
      <c r="K762" s="323"/>
      <c r="L762" s="322"/>
      <c r="M762" s="50"/>
      <c r="N762" s="87"/>
      <c r="O762" s="324"/>
      <c r="P762" s="98"/>
      <c r="Q762" s="98"/>
      <c r="R762" s="114"/>
      <c r="S762" s="753"/>
      <c r="T762" s="98"/>
      <c r="U762" s="98"/>
      <c r="V762" s="98"/>
      <c r="W762" s="99"/>
      <c r="X762" s="97"/>
      <c r="Y762" s="87"/>
      <c r="Z762" s="100"/>
      <c r="AA762" s="106">
        <f t="shared" si="302"/>
        <v>750</v>
      </c>
      <c r="AB762" s="549">
        <f t="shared" si="315"/>
        <v>0</v>
      </c>
      <c r="AC762" s="544">
        <f t="shared" si="303"/>
        <v>0</v>
      </c>
      <c r="AD762" s="174">
        <f t="shared" si="299"/>
        <v>0</v>
      </c>
      <c r="AE762" s="8"/>
      <c r="AF762" s="885" t="str">
        <f t="shared" si="304"/>
        <v xml:space="preserve"> </v>
      </c>
      <c r="AG762" s="40">
        <f t="shared" si="305"/>
        <v>0</v>
      </c>
      <c r="AH762" s="40">
        <f t="shared" si="306"/>
        <v>0</v>
      </c>
      <c r="AR762" s="40">
        <f t="shared" si="307"/>
        <v>0</v>
      </c>
      <c r="AS762" s="40">
        <f t="shared" si="308"/>
        <v>0</v>
      </c>
      <c r="AT762" s="40">
        <f t="shared" si="309"/>
        <v>0</v>
      </c>
      <c r="AU762" s="40">
        <f t="shared" si="310"/>
        <v>0</v>
      </c>
      <c r="AX762" s="279">
        <f t="shared" si="311"/>
        <v>0</v>
      </c>
      <c r="AY762" s="279">
        <f t="shared" si="312"/>
        <v>0</v>
      </c>
      <c r="AZ762" s="40">
        <f t="shared" si="300"/>
        <v>0</v>
      </c>
      <c r="BB762" s="40">
        <f t="shared" si="316"/>
        <v>0</v>
      </c>
      <c r="BC762" s="397">
        <f t="shared" si="317"/>
        <v>0</v>
      </c>
      <c r="BD762" s="105">
        <f t="shared" si="313"/>
        <v>0</v>
      </c>
      <c r="BE762" s="105">
        <f t="shared" si="318"/>
        <v>0</v>
      </c>
      <c r="BF762" s="742">
        <f t="shared" si="301"/>
        <v>0</v>
      </c>
      <c r="BG762" s="89"/>
      <c r="BH762" s="9"/>
      <c r="BJ762" s="40">
        <f t="shared" si="319"/>
        <v>0</v>
      </c>
      <c r="BK762" s="40">
        <f t="shared" si="320"/>
        <v>1</v>
      </c>
      <c r="BL762" s="40">
        <f t="shared" si="321"/>
        <v>0</v>
      </c>
      <c r="BM762" s="40">
        <f t="shared" si="322"/>
        <v>0</v>
      </c>
      <c r="BN762" s="40">
        <f t="shared" si="323"/>
        <v>0</v>
      </c>
    </row>
    <row r="763" spans="1:66" x14ac:dyDescent="0.25">
      <c r="A763" s="379"/>
      <c r="B763" s="936"/>
      <c r="C763" s="272"/>
      <c r="D763" s="868"/>
      <c r="E763" s="873" t="str">
        <f t="shared" si="314"/>
        <v xml:space="preserve"> </v>
      </c>
      <c r="F763" s="130">
        <f t="shared" si="297"/>
        <v>0</v>
      </c>
      <c r="G763" s="128">
        <f t="shared" si="298"/>
        <v>751</v>
      </c>
      <c r="H763" s="127"/>
      <c r="I763" s="321"/>
      <c r="J763" s="97"/>
      <c r="K763" s="323"/>
      <c r="L763" s="322"/>
      <c r="M763" s="50"/>
      <c r="N763" s="87"/>
      <c r="O763" s="324"/>
      <c r="P763" s="98"/>
      <c r="Q763" s="98"/>
      <c r="R763" s="114"/>
      <c r="S763" s="753"/>
      <c r="T763" s="98"/>
      <c r="U763" s="98"/>
      <c r="V763" s="98"/>
      <c r="W763" s="99"/>
      <c r="X763" s="97"/>
      <c r="Y763" s="87"/>
      <c r="Z763" s="100"/>
      <c r="AA763" s="106">
        <f t="shared" si="302"/>
        <v>751</v>
      </c>
      <c r="AB763" s="549">
        <f t="shared" si="315"/>
        <v>0</v>
      </c>
      <c r="AC763" s="544">
        <f t="shared" si="303"/>
        <v>0</v>
      </c>
      <c r="AD763" s="174">
        <f t="shared" si="299"/>
        <v>0</v>
      </c>
      <c r="AE763" s="8"/>
      <c r="AF763" s="885" t="str">
        <f t="shared" si="304"/>
        <v xml:space="preserve"> </v>
      </c>
      <c r="AG763" s="40">
        <f t="shared" si="305"/>
        <v>0</v>
      </c>
      <c r="AH763" s="40">
        <f t="shared" si="306"/>
        <v>0</v>
      </c>
      <c r="AR763" s="40">
        <f t="shared" si="307"/>
        <v>0</v>
      </c>
      <c r="AS763" s="40">
        <f t="shared" si="308"/>
        <v>0</v>
      </c>
      <c r="AT763" s="40">
        <f t="shared" si="309"/>
        <v>0</v>
      </c>
      <c r="AU763" s="40">
        <f t="shared" si="310"/>
        <v>0</v>
      </c>
      <c r="AX763" s="279">
        <f t="shared" si="311"/>
        <v>0</v>
      </c>
      <c r="AY763" s="279">
        <f t="shared" si="312"/>
        <v>0</v>
      </c>
      <c r="AZ763" s="40">
        <f t="shared" si="300"/>
        <v>0</v>
      </c>
      <c r="BB763" s="40">
        <f t="shared" si="316"/>
        <v>0</v>
      </c>
      <c r="BC763" s="397">
        <f t="shared" si="317"/>
        <v>0</v>
      </c>
      <c r="BD763" s="105">
        <f t="shared" si="313"/>
        <v>0</v>
      </c>
      <c r="BE763" s="105">
        <f t="shared" si="318"/>
        <v>0</v>
      </c>
      <c r="BF763" s="742">
        <f t="shared" si="301"/>
        <v>0</v>
      </c>
      <c r="BG763" s="89"/>
      <c r="BH763" s="9"/>
      <c r="BJ763" s="40">
        <f t="shared" si="319"/>
        <v>0</v>
      </c>
      <c r="BK763" s="40">
        <f t="shared" si="320"/>
        <v>1</v>
      </c>
      <c r="BL763" s="40">
        <f t="shared" si="321"/>
        <v>0</v>
      </c>
      <c r="BM763" s="40">
        <f t="shared" si="322"/>
        <v>0</v>
      </c>
      <c r="BN763" s="40">
        <f t="shared" si="323"/>
        <v>0</v>
      </c>
    </row>
    <row r="764" spans="1:66" x14ac:dyDescent="0.25">
      <c r="A764" s="379"/>
      <c r="B764" s="936"/>
      <c r="C764" s="272"/>
      <c r="D764" s="868"/>
      <c r="E764" s="873" t="str">
        <f t="shared" si="314"/>
        <v xml:space="preserve"> </v>
      </c>
      <c r="F764" s="130">
        <f t="shared" si="297"/>
        <v>0</v>
      </c>
      <c r="G764" s="128">
        <f t="shared" si="298"/>
        <v>752</v>
      </c>
      <c r="H764" s="127"/>
      <c r="I764" s="321"/>
      <c r="J764" s="97"/>
      <c r="K764" s="323"/>
      <c r="L764" s="322"/>
      <c r="M764" s="50"/>
      <c r="N764" s="87"/>
      <c r="O764" s="324"/>
      <c r="P764" s="98"/>
      <c r="Q764" s="98"/>
      <c r="R764" s="114"/>
      <c r="S764" s="753"/>
      <c r="T764" s="98"/>
      <c r="U764" s="98"/>
      <c r="V764" s="98"/>
      <c r="W764" s="99"/>
      <c r="X764" s="97"/>
      <c r="Y764" s="87"/>
      <c r="Z764" s="100"/>
      <c r="AA764" s="106">
        <f t="shared" si="302"/>
        <v>752</v>
      </c>
      <c r="AB764" s="549">
        <f t="shared" si="315"/>
        <v>0</v>
      </c>
      <c r="AC764" s="544">
        <f t="shared" si="303"/>
        <v>0</v>
      </c>
      <c r="AD764" s="174">
        <f t="shared" si="299"/>
        <v>0</v>
      </c>
      <c r="AE764" s="8"/>
      <c r="AF764" s="885" t="str">
        <f t="shared" si="304"/>
        <v xml:space="preserve"> </v>
      </c>
      <c r="AG764" s="40">
        <f t="shared" si="305"/>
        <v>0</v>
      </c>
      <c r="AH764" s="40">
        <f t="shared" si="306"/>
        <v>0</v>
      </c>
      <c r="AR764" s="40">
        <f t="shared" si="307"/>
        <v>0</v>
      </c>
      <c r="AS764" s="40">
        <f t="shared" si="308"/>
        <v>0</v>
      </c>
      <c r="AT764" s="40">
        <f t="shared" si="309"/>
        <v>0</v>
      </c>
      <c r="AU764" s="40">
        <f t="shared" si="310"/>
        <v>0</v>
      </c>
      <c r="AX764" s="279">
        <f t="shared" si="311"/>
        <v>0</v>
      </c>
      <c r="AY764" s="279">
        <f t="shared" si="312"/>
        <v>0</v>
      </c>
      <c r="AZ764" s="40">
        <f t="shared" si="300"/>
        <v>0</v>
      </c>
      <c r="BB764" s="40">
        <f t="shared" si="316"/>
        <v>0</v>
      </c>
      <c r="BC764" s="397">
        <f t="shared" si="317"/>
        <v>0</v>
      </c>
      <c r="BD764" s="105">
        <f t="shared" si="313"/>
        <v>0</v>
      </c>
      <c r="BE764" s="105">
        <f t="shared" si="318"/>
        <v>0</v>
      </c>
      <c r="BF764" s="742">
        <f t="shared" si="301"/>
        <v>0</v>
      </c>
      <c r="BG764" s="89"/>
      <c r="BH764" s="9"/>
      <c r="BJ764" s="40">
        <f t="shared" si="319"/>
        <v>0</v>
      </c>
      <c r="BK764" s="40">
        <f t="shared" si="320"/>
        <v>1</v>
      </c>
      <c r="BL764" s="40">
        <f t="shared" si="321"/>
        <v>0</v>
      </c>
      <c r="BM764" s="40">
        <f t="shared" si="322"/>
        <v>0</v>
      </c>
      <c r="BN764" s="40">
        <f t="shared" si="323"/>
        <v>0</v>
      </c>
    </row>
    <row r="765" spans="1:66" x14ac:dyDescent="0.25">
      <c r="A765" s="379"/>
      <c r="B765" s="936"/>
      <c r="C765" s="272"/>
      <c r="D765" s="868"/>
      <c r="E765" s="873" t="str">
        <f t="shared" si="314"/>
        <v xml:space="preserve"> </v>
      </c>
      <c r="F765" s="130">
        <f t="shared" si="297"/>
        <v>0</v>
      </c>
      <c r="G765" s="128">
        <f t="shared" si="298"/>
        <v>753</v>
      </c>
      <c r="H765" s="127"/>
      <c r="I765" s="321"/>
      <c r="J765" s="97"/>
      <c r="K765" s="323"/>
      <c r="L765" s="322"/>
      <c r="M765" s="50"/>
      <c r="N765" s="87"/>
      <c r="O765" s="324"/>
      <c r="P765" s="98"/>
      <c r="Q765" s="98"/>
      <c r="R765" s="114"/>
      <c r="S765" s="753"/>
      <c r="T765" s="98"/>
      <c r="U765" s="98"/>
      <c r="V765" s="98"/>
      <c r="W765" s="99"/>
      <c r="X765" s="97"/>
      <c r="Y765" s="87"/>
      <c r="Z765" s="100"/>
      <c r="AA765" s="106">
        <f t="shared" si="302"/>
        <v>753</v>
      </c>
      <c r="AB765" s="549">
        <f t="shared" si="315"/>
        <v>0</v>
      </c>
      <c r="AC765" s="544">
        <f t="shared" si="303"/>
        <v>0</v>
      </c>
      <c r="AD765" s="174">
        <f t="shared" si="299"/>
        <v>0</v>
      </c>
      <c r="AE765" s="8"/>
      <c r="AF765" s="885" t="str">
        <f t="shared" si="304"/>
        <v xml:space="preserve"> </v>
      </c>
      <c r="AG765" s="40">
        <f t="shared" si="305"/>
        <v>0</v>
      </c>
      <c r="AH765" s="40">
        <f t="shared" si="306"/>
        <v>0</v>
      </c>
      <c r="AR765" s="40">
        <f t="shared" si="307"/>
        <v>0</v>
      </c>
      <c r="AS765" s="40">
        <f t="shared" si="308"/>
        <v>0</v>
      </c>
      <c r="AT765" s="40">
        <f t="shared" si="309"/>
        <v>0</v>
      </c>
      <c r="AU765" s="40">
        <f t="shared" si="310"/>
        <v>0</v>
      </c>
      <c r="AX765" s="279">
        <f t="shared" si="311"/>
        <v>0</v>
      </c>
      <c r="AY765" s="279">
        <f t="shared" si="312"/>
        <v>0</v>
      </c>
      <c r="AZ765" s="40">
        <f t="shared" si="300"/>
        <v>0</v>
      </c>
      <c r="BB765" s="40">
        <f t="shared" si="316"/>
        <v>0</v>
      </c>
      <c r="BC765" s="397">
        <f t="shared" si="317"/>
        <v>0</v>
      </c>
      <c r="BD765" s="105">
        <f t="shared" si="313"/>
        <v>0</v>
      </c>
      <c r="BE765" s="105">
        <f t="shared" si="318"/>
        <v>0</v>
      </c>
      <c r="BF765" s="742">
        <f t="shared" si="301"/>
        <v>0</v>
      </c>
      <c r="BG765" s="89"/>
      <c r="BH765" s="9"/>
      <c r="BJ765" s="40">
        <f t="shared" si="319"/>
        <v>0</v>
      </c>
      <c r="BK765" s="40">
        <f t="shared" si="320"/>
        <v>1</v>
      </c>
      <c r="BL765" s="40">
        <f t="shared" si="321"/>
        <v>0</v>
      </c>
      <c r="BM765" s="40">
        <f t="shared" si="322"/>
        <v>0</v>
      </c>
      <c r="BN765" s="40">
        <f t="shared" si="323"/>
        <v>0</v>
      </c>
    </row>
    <row r="766" spans="1:66" x14ac:dyDescent="0.25">
      <c r="A766" s="379"/>
      <c r="B766" s="936"/>
      <c r="C766" s="272"/>
      <c r="D766" s="868"/>
      <c r="E766" s="873" t="str">
        <f t="shared" si="314"/>
        <v xml:space="preserve"> </v>
      </c>
      <c r="F766" s="130">
        <f t="shared" si="297"/>
        <v>0</v>
      </c>
      <c r="G766" s="128">
        <f t="shared" si="298"/>
        <v>754</v>
      </c>
      <c r="H766" s="127"/>
      <c r="I766" s="321"/>
      <c r="J766" s="97"/>
      <c r="K766" s="323"/>
      <c r="L766" s="322"/>
      <c r="M766" s="50"/>
      <c r="N766" s="87"/>
      <c r="O766" s="324"/>
      <c r="P766" s="98"/>
      <c r="Q766" s="98"/>
      <c r="R766" s="114"/>
      <c r="S766" s="753"/>
      <c r="T766" s="98"/>
      <c r="U766" s="98"/>
      <c r="V766" s="98"/>
      <c r="W766" s="99"/>
      <c r="X766" s="97"/>
      <c r="Y766" s="87"/>
      <c r="Z766" s="100"/>
      <c r="AA766" s="106">
        <f t="shared" si="302"/>
        <v>754</v>
      </c>
      <c r="AB766" s="549">
        <f t="shared" si="315"/>
        <v>0</v>
      </c>
      <c r="AC766" s="544">
        <f t="shared" si="303"/>
        <v>0</v>
      </c>
      <c r="AD766" s="174">
        <f t="shared" si="299"/>
        <v>0</v>
      </c>
      <c r="AE766" s="8"/>
      <c r="AF766" s="885" t="str">
        <f t="shared" si="304"/>
        <v xml:space="preserve"> </v>
      </c>
      <c r="AG766" s="40">
        <f t="shared" si="305"/>
        <v>0</v>
      </c>
      <c r="AH766" s="40">
        <f t="shared" si="306"/>
        <v>0</v>
      </c>
      <c r="AR766" s="40">
        <f t="shared" si="307"/>
        <v>0</v>
      </c>
      <c r="AS766" s="40">
        <f t="shared" si="308"/>
        <v>0</v>
      </c>
      <c r="AT766" s="40">
        <f t="shared" si="309"/>
        <v>0</v>
      </c>
      <c r="AU766" s="40">
        <f t="shared" si="310"/>
        <v>0</v>
      </c>
      <c r="AX766" s="279">
        <f t="shared" si="311"/>
        <v>0</v>
      </c>
      <c r="AY766" s="279">
        <f t="shared" si="312"/>
        <v>0</v>
      </c>
      <c r="AZ766" s="40">
        <f t="shared" si="300"/>
        <v>0</v>
      </c>
      <c r="BB766" s="40">
        <f t="shared" si="316"/>
        <v>0</v>
      </c>
      <c r="BC766" s="397">
        <f t="shared" si="317"/>
        <v>0</v>
      </c>
      <c r="BD766" s="105">
        <f t="shared" si="313"/>
        <v>0</v>
      </c>
      <c r="BE766" s="105">
        <f t="shared" si="318"/>
        <v>0</v>
      </c>
      <c r="BF766" s="742">
        <f t="shared" si="301"/>
        <v>0</v>
      </c>
      <c r="BG766" s="89"/>
      <c r="BH766" s="9"/>
      <c r="BJ766" s="40">
        <f t="shared" si="319"/>
        <v>0</v>
      </c>
      <c r="BK766" s="40">
        <f t="shared" si="320"/>
        <v>1</v>
      </c>
      <c r="BL766" s="40">
        <f t="shared" si="321"/>
        <v>0</v>
      </c>
      <c r="BM766" s="40">
        <f t="shared" si="322"/>
        <v>0</v>
      </c>
      <c r="BN766" s="40">
        <f t="shared" si="323"/>
        <v>0</v>
      </c>
    </row>
    <row r="767" spans="1:66" x14ac:dyDescent="0.25">
      <c r="A767" s="379"/>
      <c r="B767" s="936"/>
      <c r="C767" s="272"/>
      <c r="D767" s="868"/>
      <c r="E767" s="873" t="str">
        <f t="shared" si="314"/>
        <v xml:space="preserve"> </v>
      </c>
      <c r="F767" s="130">
        <f t="shared" si="297"/>
        <v>0</v>
      </c>
      <c r="G767" s="128">
        <f t="shared" si="298"/>
        <v>755</v>
      </c>
      <c r="H767" s="127"/>
      <c r="I767" s="321"/>
      <c r="J767" s="97"/>
      <c r="K767" s="323"/>
      <c r="L767" s="322"/>
      <c r="M767" s="50"/>
      <c r="N767" s="87"/>
      <c r="O767" s="324"/>
      <c r="P767" s="98"/>
      <c r="Q767" s="98"/>
      <c r="R767" s="114"/>
      <c r="S767" s="753"/>
      <c r="T767" s="98"/>
      <c r="U767" s="98"/>
      <c r="V767" s="98"/>
      <c r="W767" s="99"/>
      <c r="X767" s="97"/>
      <c r="Y767" s="87"/>
      <c r="Z767" s="100"/>
      <c r="AA767" s="106">
        <f t="shared" si="302"/>
        <v>755</v>
      </c>
      <c r="AB767" s="549">
        <f t="shared" si="315"/>
        <v>0</v>
      </c>
      <c r="AC767" s="544">
        <f t="shared" si="303"/>
        <v>0</v>
      </c>
      <c r="AD767" s="174">
        <f t="shared" si="299"/>
        <v>0</v>
      </c>
      <c r="AE767" s="8"/>
      <c r="AF767" s="885" t="str">
        <f t="shared" si="304"/>
        <v xml:space="preserve"> </v>
      </c>
      <c r="AG767" s="40">
        <f t="shared" si="305"/>
        <v>0</v>
      </c>
      <c r="AH767" s="40">
        <f t="shared" si="306"/>
        <v>0</v>
      </c>
      <c r="AR767" s="40">
        <f t="shared" si="307"/>
        <v>0</v>
      </c>
      <c r="AS767" s="40">
        <f t="shared" si="308"/>
        <v>0</v>
      </c>
      <c r="AT767" s="40">
        <f t="shared" si="309"/>
        <v>0</v>
      </c>
      <c r="AU767" s="40">
        <f t="shared" si="310"/>
        <v>0</v>
      </c>
      <c r="AX767" s="279">
        <f t="shared" si="311"/>
        <v>0</v>
      </c>
      <c r="AY767" s="279">
        <f t="shared" si="312"/>
        <v>0</v>
      </c>
      <c r="AZ767" s="40">
        <f t="shared" si="300"/>
        <v>0</v>
      </c>
      <c r="BB767" s="40">
        <f t="shared" si="316"/>
        <v>0</v>
      </c>
      <c r="BC767" s="397">
        <f t="shared" si="317"/>
        <v>0</v>
      </c>
      <c r="BD767" s="105">
        <f t="shared" si="313"/>
        <v>0</v>
      </c>
      <c r="BE767" s="105">
        <f t="shared" si="318"/>
        <v>0</v>
      </c>
      <c r="BF767" s="742">
        <f t="shared" si="301"/>
        <v>0</v>
      </c>
      <c r="BG767" s="89"/>
      <c r="BH767" s="9"/>
      <c r="BJ767" s="40">
        <f t="shared" si="319"/>
        <v>0</v>
      </c>
      <c r="BK767" s="40">
        <f t="shared" si="320"/>
        <v>1</v>
      </c>
      <c r="BL767" s="40">
        <f t="shared" si="321"/>
        <v>0</v>
      </c>
      <c r="BM767" s="40">
        <f t="shared" si="322"/>
        <v>0</v>
      </c>
      <c r="BN767" s="40">
        <f t="shared" si="323"/>
        <v>0</v>
      </c>
    </row>
    <row r="768" spans="1:66" x14ac:dyDescent="0.25">
      <c r="A768" s="379"/>
      <c r="B768" s="936"/>
      <c r="C768" s="272"/>
      <c r="D768" s="868"/>
      <c r="E768" s="873" t="str">
        <f t="shared" si="314"/>
        <v xml:space="preserve"> </v>
      </c>
      <c r="F768" s="130">
        <f t="shared" si="297"/>
        <v>0</v>
      </c>
      <c r="G768" s="128">
        <f t="shared" si="298"/>
        <v>756</v>
      </c>
      <c r="H768" s="127"/>
      <c r="I768" s="321"/>
      <c r="J768" s="97"/>
      <c r="K768" s="323"/>
      <c r="L768" s="322"/>
      <c r="M768" s="50"/>
      <c r="N768" s="87"/>
      <c r="O768" s="324"/>
      <c r="P768" s="98"/>
      <c r="Q768" s="98"/>
      <c r="R768" s="114"/>
      <c r="S768" s="753"/>
      <c r="T768" s="98"/>
      <c r="U768" s="98"/>
      <c r="V768" s="98"/>
      <c r="W768" s="99"/>
      <c r="X768" s="97"/>
      <c r="Y768" s="87"/>
      <c r="Z768" s="100"/>
      <c r="AA768" s="106">
        <f t="shared" si="302"/>
        <v>756</v>
      </c>
      <c r="AB768" s="549">
        <f t="shared" si="315"/>
        <v>0</v>
      </c>
      <c r="AC768" s="544">
        <f t="shared" si="303"/>
        <v>0</v>
      </c>
      <c r="AD768" s="174">
        <f t="shared" si="299"/>
        <v>0</v>
      </c>
      <c r="AE768" s="8"/>
      <c r="AF768" s="885" t="str">
        <f t="shared" si="304"/>
        <v xml:space="preserve"> </v>
      </c>
      <c r="AG768" s="40">
        <f t="shared" si="305"/>
        <v>0</v>
      </c>
      <c r="AH768" s="40">
        <f t="shared" si="306"/>
        <v>0</v>
      </c>
      <c r="AR768" s="40">
        <f t="shared" si="307"/>
        <v>0</v>
      </c>
      <c r="AS768" s="40">
        <f t="shared" si="308"/>
        <v>0</v>
      </c>
      <c r="AT768" s="40">
        <f t="shared" si="309"/>
        <v>0</v>
      </c>
      <c r="AU768" s="40">
        <f t="shared" si="310"/>
        <v>0</v>
      </c>
      <c r="AX768" s="279">
        <f t="shared" si="311"/>
        <v>0</v>
      </c>
      <c r="AY768" s="279">
        <f t="shared" si="312"/>
        <v>0</v>
      </c>
      <c r="AZ768" s="40">
        <f t="shared" si="300"/>
        <v>0</v>
      </c>
      <c r="BB768" s="40">
        <f t="shared" si="316"/>
        <v>0</v>
      </c>
      <c r="BC768" s="397">
        <f t="shared" si="317"/>
        <v>0</v>
      </c>
      <c r="BD768" s="105">
        <f t="shared" si="313"/>
        <v>0</v>
      </c>
      <c r="BE768" s="105">
        <f t="shared" si="318"/>
        <v>0</v>
      </c>
      <c r="BF768" s="742">
        <f t="shared" si="301"/>
        <v>0</v>
      </c>
      <c r="BG768" s="89"/>
      <c r="BH768" s="9"/>
      <c r="BJ768" s="40">
        <f t="shared" si="319"/>
        <v>0</v>
      </c>
      <c r="BK768" s="40">
        <f t="shared" si="320"/>
        <v>1</v>
      </c>
      <c r="BL768" s="40">
        <f t="shared" si="321"/>
        <v>0</v>
      </c>
      <c r="BM768" s="40">
        <f t="shared" si="322"/>
        <v>0</v>
      </c>
      <c r="BN768" s="40">
        <f t="shared" si="323"/>
        <v>0</v>
      </c>
    </row>
    <row r="769" spans="1:66" x14ac:dyDescent="0.25">
      <c r="A769" s="379"/>
      <c r="B769" s="936"/>
      <c r="C769" s="272"/>
      <c r="D769" s="868"/>
      <c r="E769" s="873" t="str">
        <f t="shared" si="314"/>
        <v xml:space="preserve"> </v>
      </c>
      <c r="F769" s="130">
        <f t="shared" si="297"/>
        <v>0</v>
      </c>
      <c r="G769" s="128">
        <f t="shared" si="298"/>
        <v>757</v>
      </c>
      <c r="H769" s="127"/>
      <c r="I769" s="321"/>
      <c r="J769" s="97"/>
      <c r="K769" s="323"/>
      <c r="L769" s="322"/>
      <c r="M769" s="50"/>
      <c r="N769" s="87"/>
      <c r="O769" s="324"/>
      <c r="P769" s="98"/>
      <c r="Q769" s="98"/>
      <c r="R769" s="114"/>
      <c r="S769" s="753"/>
      <c r="T769" s="98"/>
      <c r="U769" s="98"/>
      <c r="V769" s="98"/>
      <c r="W769" s="99"/>
      <c r="X769" s="97"/>
      <c r="Y769" s="87"/>
      <c r="Z769" s="100"/>
      <c r="AA769" s="106">
        <f t="shared" si="302"/>
        <v>757</v>
      </c>
      <c r="AB769" s="549">
        <f t="shared" si="315"/>
        <v>0</v>
      </c>
      <c r="AC769" s="544">
        <f t="shared" si="303"/>
        <v>0</v>
      </c>
      <c r="AD769" s="174">
        <f t="shared" si="299"/>
        <v>0</v>
      </c>
      <c r="AE769" s="8"/>
      <c r="AF769" s="885" t="str">
        <f t="shared" si="304"/>
        <v xml:space="preserve"> </v>
      </c>
      <c r="AG769" s="40">
        <f t="shared" si="305"/>
        <v>0</v>
      </c>
      <c r="AH769" s="40">
        <f t="shared" si="306"/>
        <v>0</v>
      </c>
      <c r="AR769" s="40">
        <f t="shared" si="307"/>
        <v>0</v>
      </c>
      <c r="AS769" s="40">
        <f t="shared" si="308"/>
        <v>0</v>
      </c>
      <c r="AT769" s="40">
        <f t="shared" si="309"/>
        <v>0</v>
      </c>
      <c r="AU769" s="40">
        <f t="shared" si="310"/>
        <v>0</v>
      </c>
      <c r="AX769" s="279">
        <f t="shared" si="311"/>
        <v>0</v>
      </c>
      <c r="AY769" s="279">
        <f t="shared" si="312"/>
        <v>0</v>
      </c>
      <c r="AZ769" s="40">
        <f t="shared" si="300"/>
        <v>0</v>
      </c>
      <c r="BB769" s="40">
        <f t="shared" si="316"/>
        <v>0</v>
      </c>
      <c r="BC769" s="397">
        <f t="shared" si="317"/>
        <v>0</v>
      </c>
      <c r="BD769" s="105">
        <f t="shared" si="313"/>
        <v>0</v>
      </c>
      <c r="BE769" s="105">
        <f t="shared" si="318"/>
        <v>0</v>
      </c>
      <c r="BF769" s="742">
        <f t="shared" si="301"/>
        <v>0</v>
      </c>
      <c r="BG769" s="89"/>
      <c r="BH769" s="9"/>
      <c r="BJ769" s="40">
        <f t="shared" si="319"/>
        <v>0</v>
      </c>
      <c r="BK769" s="40">
        <f t="shared" si="320"/>
        <v>1</v>
      </c>
      <c r="BL769" s="40">
        <f t="shared" si="321"/>
        <v>0</v>
      </c>
      <c r="BM769" s="40">
        <f t="shared" si="322"/>
        <v>0</v>
      </c>
      <c r="BN769" s="40">
        <f t="shared" si="323"/>
        <v>0</v>
      </c>
    </row>
    <row r="770" spans="1:66" x14ac:dyDescent="0.25">
      <c r="A770" s="379"/>
      <c r="B770" s="936"/>
      <c r="C770" s="272"/>
      <c r="D770" s="868"/>
      <c r="E770" s="873" t="str">
        <f t="shared" si="314"/>
        <v xml:space="preserve"> </v>
      </c>
      <c r="F770" s="130">
        <f t="shared" si="297"/>
        <v>0</v>
      </c>
      <c r="G770" s="128">
        <f t="shared" si="298"/>
        <v>758</v>
      </c>
      <c r="H770" s="127"/>
      <c r="I770" s="321"/>
      <c r="J770" s="97"/>
      <c r="K770" s="323"/>
      <c r="L770" s="322"/>
      <c r="M770" s="50"/>
      <c r="N770" s="87"/>
      <c r="O770" s="324"/>
      <c r="P770" s="98"/>
      <c r="Q770" s="98"/>
      <c r="R770" s="114"/>
      <c r="S770" s="753"/>
      <c r="T770" s="98"/>
      <c r="U770" s="98"/>
      <c r="V770" s="98"/>
      <c r="W770" s="99"/>
      <c r="X770" s="97"/>
      <c r="Y770" s="87"/>
      <c r="Z770" s="100"/>
      <c r="AA770" s="106">
        <f t="shared" si="302"/>
        <v>758</v>
      </c>
      <c r="AB770" s="549">
        <f t="shared" si="315"/>
        <v>0</v>
      </c>
      <c r="AC770" s="544">
        <f t="shared" si="303"/>
        <v>0</v>
      </c>
      <c r="AD770" s="174">
        <f t="shared" si="299"/>
        <v>0</v>
      </c>
      <c r="AE770" s="8"/>
      <c r="AF770" s="885" t="str">
        <f t="shared" si="304"/>
        <v xml:space="preserve"> </v>
      </c>
      <c r="AG770" s="40">
        <f t="shared" si="305"/>
        <v>0</v>
      </c>
      <c r="AH770" s="40">
        <f t="shared" si="306"/>
        <v>0</v>
      </c>
      <c r="AR770" s="40">
        <f t="shared" si="307"/>
        <v>0</v>
      </c>
      <c r="AS770" s="40">
        <f t="shared" si="308"/>
        <v>0</v>
      </c>
      <c r="AT770" s="40">
        <f t="shared" si="309"/>
        <v>0</v>
      </c>
      <c r="AU770" s="40">
        <f t="shared" si="310"/>
        <v>0</v>
      </c>
      <c r="AX770" s="279">
        <f t="shared" si="311"/>
        <v>0</v>
      </c>
      <c r="AY770" s="279">
        <f t="shared" si="312"/>
        <v>0</v>
      </c>
      <c r="AZ770" s="40">
        <f t="shared" si="300"/>
        <v>0</v>
      </c>
      <c r="BB770" s="40">
        <f t="shared" si="316"/>
        <v>0</v>
      </c>
      <c r="BC770" s="397">
        <f t="shared" si="317"/>
        <v>0</v>
      </c>
      <c r="BD770" s="105">
        <f t="shared" si="313"/>
        <v>0</v>
      </c>
      <c r="BE770" s="105">
        <f t="shared" si="318"/>
        <v>0</v>
      </c>
      <c r="BF770" s="742">
        <f t="shared" si="301"/>
        <v>0</v>
      </c>
      <c r="BG770" s="89"/>
      <c r="BH770" s="9"/>
      <c r="BJ770" s="40">
        <f t="shared" si="319"/>
        <v>0</v>
      </c>
      <c r="BK770" s="40">
        <f t="shared" si="320"/>
        <v>1</v>
      </c>
      <c r="BL770" s="40">
        <f t="shared" si="321"/>
        <v>0</v>
      </c>
      <c r="BM770" s="40">
        <f t="shared" si="322"/>
        <v>0</v>
      </c>
      <c r="BN770" s="40">
        <f t="shared" si="323"/>
        <v>0</v>
      </c>
    </row>
    <row r="771" spans="1:66" x14ac:dyDescent="0.25">
      <c r="A771" s="379"/>
      <c r="B771" s="936"/>
      <c r="C771" s="272"/>
      <c r="D771" s="868"/>
      <c r="E771" s="873" t="str">
        <f t="shared" si="314"/>
        <v xml:space="preserve"> </v>
      </c>
      <c r="F771" s="130">
        <f t="shared" si="297"/>
        <v>0</v>
      </c>
      <c r="G771" s="128">
        <f t="shared" si="298"/>
        <v>759</v>
      </c>
      <c r="H771" s="127"/>
      <c r="I771" s="321"/>
      <c r="J771" s="97"/>
      <c r="K771" s="323"/>
      <c r="L771" s="322"/>
      <c r="M771" s="50"/>
      <c r="N771" s="87"/>
      <c r="O771" s="324"/>
      <c r="P771" s="98"/>
      <c r="Q771" s="98"/>
      <c r="R771" s="114"/>
      <c r="S771" s="753"/>
      <c r="T771" s="98"/>
      <c r="U771" s="98"/>
      <c r="V771" s="98"/>
      <c r="W771" s="99"/>
      <c r="X771" s="97"/>
      <c r="Y771" s="87"/>
      <c r="Z771" s="100"/>
      <c r="AA771" s="106">
        <f t="shared" si="302"/>
        <v>759</v>
      </c>
      <c r="AB771" s="549">
        <f t="shared" si="315"/>
        <v>0</v>
      </c>
      <c r="AC771" s="544">
        <f t="shared" si="303"/>
        <v>0</v>
      </c>
      <c r="AD771" s="174">
        <f t="shared" si="299"/>
        <v>0</v>
      </c>
      <c r="AE771" s="8"/>
      <c r="AF771" s="885" t="str">
        <f t="shared" si="304"/>
        <v xml:space="preserve"> </v>
      </c>
      <c r="AG771" s="40">
        <f t="shared" si="305"/>
        <v>0</v>
      </c>
      <c r="AH771" s="40">
        <f t="shared" si="306"/>
        <v>0</v>
      </c>
      <c r="AR771" s="40">
        <f t="shared" si="307"/>
        <v>0</v>
      </c>
      <c r="AS771" s="40">
        <f t="shared" si="308"/>
        <v>0</v>
      </c>
      <c r="AT771" s="40">
        <f t="shared" si="309"/>
        <v>0</v>
      </c>
      <c r="AU771" s="40">
        <f t="shared" si="310"/>
        <v>0</v>
      </c>
      <c r="AX771" s="279">
        <f t="shared" si="311"/>
        <v>0</v>
      </c>
      <c r="AY771" s="279">
        <f t="shared" si="312"/>
        <v>0</v>
      </c>
      <c r="AZ771" s="40">
        <f t="shared" si="300"/>
        <v>0</v>
      </c>
      <c r="BB771" s="40">
        <f t="shared" si="316"/>
        <v>0</v>
      </c>
      <c r="BC771" s="397">
        <f t="shared" si="317"/>
        <v>0</v>
      </c>
      <c r="BD771" s="105">
        <f t="shared" si="313"/>
        <v>0</v>
      </c>
      <c r="BE771" s="105">
        <f t="shared" si="318"/>
        <v>0</v>
      </c>
      <c r="BF771" s="742">
        <f t="shared" si="301"/>
        <v>0</v>
      </c>
      <c r="BG771" s="89"/>
      <c r="BH771" s="9"/>
      <c r="BJ771" s="40">
        <f t="shared" si="319"/>
        <v>0</v>
      </c>
      <c r="BK771" s="40">
        <f t="shared" si="320"/>
        <v>1</v>
      </c>
      <c r="BL771" s="40">
        <f t="shared" si="321"/>
        <v>0</v>
      </c>
      <c r="BM771" s="40">
        <f t="shared" si="322"/>
        <v>0</v>
      </c>
      <c r="BN771" s="40">
        <f t="shared" si="323"/>
        <v>0</v>
      </c>
    </row>
    <row r="772" spans="1:66" x14ac:dyDescent="0.25">
      <c r="A772" s="379"/>
      <c r="B772" s="936"/>
      <c r="C772" s="272"/>
      <c r="D772" s="868"/>
      <c r="E772" s="873" t="str">
        <f t="shared" si="314"/>
        <v xml:space="preserve"> </v>
      </c>
      <c r="F772" s="130">
        <f t="shared" si="297"/>
        <v>0</v>
      </c>
      <c r="G772" s="128">
        <f t="shared" si="298"/>
        <v>760</v>
      </c>
      <c r="H772" s="127"/>
      <c r="I772" s="321"/>
      <c r="J772" s="97"/>
      <c r="K772" s="323"/>
      <c r="L772" s="322"/>
      <c r="M772" s="50"/>
      <c r="N772" s="87"/>
      <c r="O772" s="324"/>
      <c r="P772" s="98"/>
      <c r="Q772" s="98"/>
      <c r="R772" s="114"/>
      <c r="S772" s="753"/>
      <c r="T772" s="98"/>
      <c r="U772" s="98"/>
      <c r="V772" s="98"/>
      <c r="W772" s="99"/>
      <c r="X772" s="97"/>
      <c r="Y772" s="87"/>
      <c r="Z772" s="100"/>
      <c r="AA772" s="106">
        <f t="shared" si="302"/>
        <v>760</v>
      </c>
      <c r="AB772" s="549">
        <f t="shared" si="315"/>
        <v>0</v>
      </c>
      <c r="AC772" s="544">
        <f t="shared" si="303"/>
        <v>0</v>
      </c>
      <c r="AD772" s="174">
        <f t="shared" si="299"/>
        <v>0</v>
      </c>
      <c r="AE772" s="8"/>
      <c r="AF772" s="885" t="str">
        <f t="shared" si="304"/>
        <v xml:space="preserve"> </v>
      </c>
      <c r="AG772" s="40">
        <f t="shared" si="305"/>
        <v>0</v>
      </c>
      <c r="AH772" s="40">
        <f t="shared" si="306"/>
        <v>0</v>
      </c>
      <c r="AR772" s="40">
        <f t="shared" si="307"/>
        <v>0</v>
      </c>
      <c r="AS772" s="40">
        <f t="shared" si="308"/>
        <v>0</v>
      </c>
      <c r="AT772" s="40">
        <f t="shared" si="309"/>
        <v>0</v>
      </c>
      <c r="AU772" s="40">
        <f t="shared" si="310"/>
        <v>0</v>
      </c>
      <c r="AX772" s="279">
        <f t="shared" si="311"/>
        <v>0</v>
      </c>
      <c r="AY772" s="279">
        <f t="shared" si="312"/>
        <v>0</v>
      </c>
      <c r="AZ772" s="40">
        <f t="shared" si="300"/>
        <v>0</v>
      </c>
      <c r="BB772" s="40">
        <f t="shared" si="316"/>
        <v>0</v>
      </c>
      <c r="BC772" s="397">
        <f t="shared" si="317"/>
        <v>0</v>
      </c>
      <c r="BD772" s="105">
        <f t="shared" si="313"/>
        <v>0</v>
      </c>
      <c r="BE772" s="105">
        <f t="shared" si="318"/>
        <v>0</v>
      </c>
      <c r="BF772" s="742">
        <f t="shared" si="301"/>
        <v>0</v>
      </c>
      <c r="BG772" s="89"/>
      <c r="BH772" s="9"/>
      <c r="BJ772" s="40">
        <f t="shared" si="319"/>
        <v>0</v>
      </c>
      <c r="BK772" s="40">
        <f t="shared" si="320"/>
        <v>1</v>
      </c>
      <c r="BL772" s="40">
        <f t="shared" si="321"/>
        <v>0</v>
      </c>
      <c r="BM772" s="40">
        <f t="shared" si="322"/>
        <v>0</v>
      </c>
      <c r="BN772" s="40">
        <f t="shared" si="323"/>
        <v>0</v>
      </c>
    </row>
    <row r="773" spans="1:66" x14ac:dyDescent="0.25">
      <c r="A773" s="379"/>
      <c r="B773" s="936"/>
      <c r="C773" s="272"/>
      <c r="D773" s="868"/>
      <c r="E773" s="873" t="str">
        <f t="shared" si="314"/>
        <v xml:space="preserve"> </v>
      </c>
      <c r="F773" s="130">
        <f t="shared" si="297"/>
        <v>0</v>
      </c>
      <c r="G773" s="128">
        <f t="shared" si="298"/>
        <v>761</v>
      </c>
      <c r="H773" s="127"/>
      <c r="I773" s="321"/>
      <c r="J773" s="97"/>
      <c r="K773" s="323"/>
      <c r="L773" s="322"/>
      <c r="M773" s="50"/>
      <c r="N773" s="87"/>
      <c r="O773" s="324"/>
      <c r="P773" s="98"/>
      <c r="Q773" s="98"/>
      <c r="R773" s="114"/>
      <c r="S773" s="753"/>
      <c r="T773" s="98"/>
      <c r="U773" s="98"/>
      <c r="V773" s="98"/>
      <c r="W773" s="99"/>
      <c r="X773" s="97"/>
      <c r="Y773" s="87"/>
      <c r="Z773" s="100"/>
      <c r="AA773" s="106">
        <f t="shared" si="302"/>
        <v>761</v>
      </c>
      <c r="AB773" s="549">
        <f t="shared" si="315"/>
        <v>0</v>
      </c>
      <c r="AC773" s="544">
        <f t="shared" si="303"/>
        <v>0</v>
      </c>
      <c r="AD773" s="174">
        <f t="shared" si="299"/>
        <v>0</v>
      </c>
      <c r="AE773" s="8"/>
      <c r="AF773" s="885" t="str">
        <f t="shared" si="304"/>
        <v xml:space="preserve"> </v>
      </c>
      <c r="AG773" s="40">
        <f t="shared" si="305"/>
        <v>0</v>
      </c>
      <c r="AH773" s="40">
        <f t="shared" si="306"/>
        <v>0</v>
      </c>
      <c r="AR773" s="40">
        <f t="shared" si="307"/>
        <v>0</v>
      </c>
      <c r="AS773" s="40">
        <f t="shared" si="308"/>
        <v>0</v>
      </c>
      <c r="AT773" s="40">
        <f t="shared" si="309"/>
        <v>0</v>
      </c>
      <c r="AU773" s="40">
        <f t="shared" si="310"/>
        <v>0</v>
      </c>
      <c r="AX773" s="279">
        <f t="shared" si="311"/>
        <v>0</v>
      </c>
      <c r="AY773" s="279">
        <f t="shared" si="312"/>
        <v>0</v>
      </c>
      <c r="AZ773" s="40">
        <f t="shared" si="300"/>
        <v>0</v>
      </c>
      <c r="BB773" s="40">
        <f t="shared" si="316"/>
        <v>0</v>
      </c>
      <c r="BC773" s="397">
        <f t="shared" si="317"/>
        <v>0</v>
      </c>
      <c r="BD773" s="105">
        <f t="shared" si="313"/>
        <v>0</v>
      </c>
      <c r="BE773" s="105">
        <f t="shared" si="318"/>
        <v>0</v>
      </c>
      <c r="BF773" s="742">
        <f t="shared" si="301"/>
        <v>0</v>
      </c>
      <c r="BG773" s="89"/>
      <c r="BH773" s="9"/>
      <c r="BJ773" s="40">
        <f t="shared" si="319"/>
        <v>0</v>
      </c>
      <c r="BK773" s="40">
        <f t="shared" si="320"/>
        <v>1</v>
      </c>
      <c r="BL773" s="40">
        <f t="shared" si="321"/>
        <v>0</v>
      </c>
      <c r="BM773" s="40">
        <f t="shared" si="322"/>
        <v>0</v>
      </c>
      <c r="BN773" s="40">
        <f t="shared" si="323"/>
        <v>0</v>
      </c>
    </row>
    <row r="774" spans="1:66" x14ac:dyDescent="0.25">
      <c r="A774" s="379"/>
      <c r="B774" s="936"/>
      <c r="C774" s="272"/>
      <c r="D774" s="868"/>
      <c r="E774" s="873" t="str">
        <f t="shared" si="314"/>
        <v xml:space="preserve"> </v>
      </c>
      <c r="F774" s="130">
        <f t="shared" si="297"/>
        <v>0</v>
      </c>
      <c r="G774" s="128">
        <f t="shared" si="298"/>
        <v>762</v>
      </c>
      <c r="H774" s="127"/>
      <c r="I774" s="321"/>
      <c r="J774" s="97"/>
      <c r="K774" s="323"/>
      <c r="L774" s="322"/>
      <c r="M774" s="50"/>
      <c r="N774" s="87"/>
      <c r="O774" s="324"/>
      <c r="P774" s="98"/>
      <c r="Q774" s="98"/>
      <c r="R774" s="114"/>
      <c r="S774" s="753"/>
      <c r="T774" s="98"/>
      <c r="U774" s="98"/>
      <c r="V774" s="98"/>
      <c r="W774" s="99"/>
      <c r="X774" s="97"/>
      <c r="Y774" s="87"/>
      <c r="Z774" s="100"/>
      <c r="AA774" s="106">
        <f t="shared" si="302"/>
        <v>762</v>
      </c>
      <c r="AB774" s="549">
        <f t="shared" si="315"/>
        <v>0</v>
      </c>
      <c r="AC774" s="544">
        <f t="shared" si="303"/>
        <v>0</v>
      </c>
      <c r="AD774" s="174">
        <f t="shared" si="299"/>
        <v>0</v>
      </c>
      <c r="AE774" s="8"/>
      <c r="AF774" s="885" t="str">
        <f t="shared" si="304"/>
        <v xml:space="preserve"> </v>
      </c>
      <c r="AG774" s="40">
        <f t="shared" si="305"/>
        <v>0</v>
      </c>
      <c r="AH774" s="40">
        <f t="shared" si="306"/>
        <v>0</v>
      </c>
      <c r="AR774" s="40">
        <f t="shared" si="307"/>
        <v>0</v>
      </c>
      <c r="AS774" s="40">
        <f t="shared" si="308"/>
        <v>0</v>
      </c>
      <c r="AT774" s="40">
        <f t="shared" si="309"/>
        <v>0</v>
      </c>
      <c r="AU774" s="40">
        <f t="shared" si="310"/>
        <v>0</v>
      </c>
      <c r="AX774" s="279">
        <f t="shared" si="311"/>
        <v>0</v>
      </c>
      <c r="AY774" s="279">
        <f t="shared" si="312"/>
        <v>0</v>
      </c>
      <c r="AZ774" s="40">
        <f t="shared" si="300"/>
        <v>0</v>
      </c>
      <c r="BB774" s="40">
        <f t="shared" si="316"/>
        <v>0</v>
      </c>
      <c r="BC774" s="397">
        <f t="shared" si="317"/>
        <v>0</v>
      </c>
      <c r="BD774" s="105">
        <f t="shared" si="313"/>
        <v>0</v>
      </c>
      <c r="BE774" s="105">
        <f t="shared" si="318"/>
        <v>0</v>
      </c>
      <c r="BF774" s="742">
        <f t="shared" si="301"/>
        <v>0</v>
      </c>
      <c r="BG774" s="89"/>
      <c r="BH774" s="9"/>
      <c r="BJ774" s="40">
        <f t="shared" si="319"/>
        <v>0</v>
      </c>
      <c r="BK774" s="40">
        <f t="shared" si="320"/>
        <v>1</v>
      </c>
      <c r="BL774" s="40">
        <f t="shared" si="321"/>
        <v>0</v>
      </c>
      <c r="BM774" s="40">
        <f t="shared" si="322"/>
        <v>0</v>
      </c>
      <c r="BN774" s="40">
        <f t="shared" si="323"/>
        <v>0</v>
      </c>
    </row>
    <row r="775" spans="1:66" x14ac:dyDescent="0.25">
      <c r="A775" s="379"/>
      <c r="B775" s="936"/>
      <c r="C775" s="272"/>
      <c r="D775" s="868"/>
      <c r="E775" s="873" t="str">
        <f t="shared" si="314"/>
        <v xml:space="preserve"> </v>
      </c>
      <c r="F775" s="130">
        <f t="shared" si="297"/>
        <v>0</v>
      </c>
      <c r="G775" s="128">
        <f t="shared" si="298"/>
        <v>763</v>
      </c>
      <c r="H775" s="127"/>
      <c r="I775" s="321"/>
      <c r="J775" s="97"/>
      <c r="K775" s="323"/>
      <c r="L775" s="322"/>
      <c r="M775" s="50"/>
      <c r="N775" s="87"/>
      <c r="O775" s="324"/>
      <c r="P775" s="98"/>
      <c r="Q775" s="98"/>
      <c r="R775" s="114"/>
      <c r="S775" s="753"/>
      <c r="T775" s="98"/>
      <c r="U775" s="98"/>
      <c r="V775" s="98"/>
      <c r="W775" s="99"/>
      <c r="X775" s="97"/>
      <c r="Y775" s="87"/>
      <c r="Z775" s="100"/>
      <c r="AA775" s="106">
        <f t="shared" si="302"/>
        <v>763</v>
      </c>
      <c r="AB775" s="549">
        <f t="shared" si="315"/>
        <v>0</v>
      </c>
      <c r="AC775" s="544">
        <f t="shared" si="303"/>
        <v>0</v>
      </c>
      <c r="AD775" s="174">
        <f t="shared" si="299"/>
        <v>0</v>
      </c>
      <c r="AE775" s="8"/>
      <c r="AF775" s="885" t="str">
        <f t="shared" si="304"/>
        <v xml:space="preserve"> </v>
      </c>
      <c r="AG775" s="40">
        <f t="shared" si="305"/>
        <v>0</v>
      </c>
      <c r="AH775" s="40">
        <f t="shared" si="306"/>
        <v>0</v>
      </c>
      <c r="AR775" s="40">
        <f t="shared" si="307"/>
        <v>0</v>
      </c>
      <c r="AS775" s="40">
        <f t="shared" si="308"/>
        <v>0</v>
      </c>
      <c r="AT775" s="40">
        <f t="shared" si="309"/>
        <v>0</v>
      </c>
      <c r="AU775" s="40">
        <f t="shared" si="310"/>
        <v>0</v>
      </c>
      <c r="AX775" s="279">
        <f t="shared" si="311"/>
        <v>0</v>
      </c>
      <c r="AY775" s="279">
        <f t="shared" si="312"/>
        <v>0</v>
      </c>
      <c r="AZ775" s="40">
        <f t="shared" si="300"/>
        <v>0</v>
      </c>
      <c r="BB775" s="40">
        <f t="shared" si="316"/>
        <v>0</v>
      </c>
      <c r="BC775" s="397">
        <f t="shared" si="317"/>
        <v>0</v>
      </c>
      <c r="BD775" s="105">
        <f t="shared" si="313"/>
        <v>0</v>
      </c>
      <c r="BE775" s="105">
        <f t="shared" si="318"/>
        <v>0</v>
      </c>
      <c r="BF775" s="742">
        <f t="shared" si="301"/>
        <v>0</v>
      </c>
      <c r="BG775" s="89"/>
      <c r="BH775" s="9"/>
      <c r="BJ775" s="40">
        <f t="shared" si="319"/>
        <v>0</v>
      </c>
      <c r="BK775" s="40">
        <f t="shared" si="320"/>
        <v>1</v>
      </c>
      <c r="BL775" s="40">
        <f t="shared" si="321"/>
        <v>0</v>
      </c>
      <c r="BM775" s="40">
        <f t="shared" si="322"/>
        <v>0</v>
      </c>
      <c r="BN775" s="40">
        <f t="shared" si="323"/>
        <v>0</v>
      </c>
    </row>
    <row r="776" spans="1:66" x14ac:dyDescent="0.25">
      <c r="A776" s="379"/>
      <c r="B776" s="936"/>
      <c r="C776" s="272"/>
      <c r="D776" s="868"/>
      <c r="E776" s="873" t="str">
        <f t="shared" si="314"/>
        <v xml:space="preserve"> </v>
      </c>
      <c r="F776" s="130">
        <f t="shared" si="297"/>
        <v>0</v>
      </c>
      <c r="G776" s="128">
        <f t="shared" si="298"/>
        <v>764</v>
      </c>
      <c r="H776" s="127"/>
      <c r="I776" s="321"/>
      <c r="J776" s="97"/>
      <c r="K776" s="323"/>
      <c r="L776" s="322"/>
      <c r="M776" s="50"/>
      <c r="N776" s="87"/>
      <c r="O776" s="324"/>
      <c r="P776" s="98"/>
      <c r="Q776" s="98"/>
      <c r="R776" s="114"/>
      <c r="S776" s="753"/>
      <c r="T776" s="98"/>
      <c r="U776" s="98"/>
      <c r="V776" s="98"/>
      <c r="W776" s="99"/>
      <c r="X776" s="97"/>
      <c r="Y776" s="87"/>
      <c r="Z776" s="100"/>
      <c r="AA776" s="106">
        <f t="shared" si="302"/>
        <v>764</v>
      </c>
      <c r="AB776" s="549">
        <f t="shared" si="315"/>
        <v>0</v>
      </c>
      <c r="AC776" s="544">
        <f t="shared" si="303"/>
        <v>0</v>
      </c>
      <c r="AD776" s="174">
        <f t="shared" si="299"/>
        <v>0</v>
      </c>
      <c r="AE776" s="8"/>
      <c r="AF776" s="885" t="str">
        <f t="shared" si="304"/>
        <v xml:space="preserve"> </v>
      </c>
      <c r="AG776" s="40">
        <f t="shared" si="305"/>
        <v>0</v>
      </c>
      <c r="AH776" s="40">
        <f t="shared" si="306"/>
        <v>0</v>
      </c>
      <c r="AR776" s="40">
        <f t="shared" si="307"/>
        <v>0</v>
      </c>
      <c r="AS776" s="40">
        <f t="shared" si="308"/>
        <v>0</v>
      </c>
      <c r="AT776" s="40">
        <f t="shared" si="309"/>
        <v>0</v>
      </c>
      <c r="AU776" s="40">
        <f t="shared" si="310"/>
        <v>0</v>
      </c>
      <c r="AX776" s="279">
        <f t="shared" si="311"/>
        <v>0</v>
      </c>
      <c r="AY776" s="279">
        <f t="shared" si="312"/>
        <v>0</v>
      </c>
      <c r="AZ776" s="40">
        <f t="shared" si="300"/>
        <v>0</v>
      </c>
      <c r="BB776" s="40">
        <f t="shared" si="316"/>
        <v>0</v>
      </c>
      <c r="BC776" s="397">
        <f t="shared" si="317"/>
        <v>0</v>
      </c>
      <c r="BD776" s="105">
        <f t="shared" si="313"/>
        <v>0</v>
      </c>
      <c r="BE776" s="105">
        <f t="shared" si="318"/>
        <v>0</v>
      </c>
      <c r="BF776" s="742">
        <f t="shared" si="301"/>
        <v>0</v>
      </c>
      <c r="BG776" s="89"/>
      <c r="BH776" s="9"/>
      <c r="BJ776" s="40">
        <f t="shared" si="319"/>
        <v>0</v>
      </c>
      <c r="BK776" s="40">
        <f t="shared" si="320"/>
        <v>1</v>
      </c>
      <c r="BL776" s="40">
        <f t="shared" si="321"/>
        <v>0</v>
      </c>
      <c r="BM776" s="40">
        <f t="shared" si="322"/>
        <v>0</v>
      </c>
      <c r="BN776" s="40">
        <f t="shared" si="323"/>
        <v>0</v>
      </c>
    </row>
    <row r="777" spans="1:66" x14ac:dyDescent="0.25">
      <c r="A777" s="379"/>
      <c r="B777" s="936"/>
      <c r="C777" s="272"/>
      <c r="D777" s="868"/>
      <c r="E777" s="873" t="str">
        <f t="shared" si="314"/>
        <v xml:space="preserve"> </v>
      </c>
      <c r="F777" s="130">
        <f t="shared" si="297"/>
        <v>0</v>
      </c>
      <c r="G777" s="128">
        <f t="shared" si="298"/>
        <v>765</v>
      </c>
      <c r="H777" s="127"/>
      <c r="I777" s="321"/>
      <c r="J777" s="97"/>
      <c r="K777" s="323"/>
      <c r="L777" s="322"/>
      <c r="M777" s="50"/>
      <c r="N777" s="87"/>
      <c r="O777" s="324"/>
      <c r="P777" s="98"/>
      <c r="Q777" s="98"/>
      <c r="R777" s="114"/>
      <c r="S777" s="753"/>
      <c r="T777" s="98"/>
      <c r="U777" s="98"/>
      <c r="V777" s="98"/>
      <c r="W777" s="99"/>
      <c r="X777" s="97"/>
      <c r="Y777" s="87"/>
      <c r="Z777" s="100"/>
      <c r="AA777" s="106">
        <f t="shared" si="302"/>
        <v>765</v>
      </c>
      <c r="AB777" s="549">
        <f t="shared" si="315"/>
        <v>0</v>
      </c>
      <c r="AC777" s="544">
        <f t="shared" si="303"/>
        <v>0</v>
      </c>
      <c r="AD777" s="174">
        <f t="shared" si="299"/>
        <v>0</v>
      </c>
      <c r="AE777" s="8"/>
      <c r="AF777" s="885" t="str">
        <f t="shared" si="304"/>
        <v xml:space="preserve"> </v>
      </c>
      <c r="AG777" s="40">
        <f t="shared" si="305"/>
        <v>0</v>
      </c>
      <c r="AH777" s="40">
        <f t="shared" si="306"/>
        <v>0</v>
      </c>
      <c r="AR777" s="40">
        <f t="shared" si="307"/>
        <v>0</v>
      </c>
      <c r="AS777" s="40">
        <f t="shared" si="308"/>
        <v>0</v>
      </c>
      <c r="AT777" s="40">
        <f t="shared" si="309"/>
        <v>0</v>
      </c>
      <c r="AU777" s="40">
        <f t="shared" si="310"/>
        <v>0</v>
      </c>
      <c r="AX777" s="279">
        <f t="shared" si="311"/>
        <v>0</v>
      </c>
      <c r="AY777" s="279">
        <f t="shared" si="312"/>
        <v>0</v>
      </c>
      <c r="AZ777" s="40">
        <f t="shared" si="300"/>
        <v>0</v>
      </c>
      <c r="BB777" s="40">
        <f t="shared" si="316"/>
        <v>0</v>
      </c>
      <c r="BC777" s="397">
        <f t="shared" si="317"/>
        <v>0</v>
      </c>
      <c r="BD777" s="105">
        <f t="shared" si="313"/>
        <v>0</v>
      </c>
      <c r="BE777" s="105">
        <f t="shared" si="318"/>
        <v>0</v>
      </c>
      <c r="BF777" s="742">
        <f t="shared" si="301"/>
        <v>0</v>
      </c>
      <c r="BG777" s="89"/>
      <c r="BH777" s="9"/>
      <c r="BJ777" s="40">
        <f t="shared" si="319"/>
        <v>0</v>
      </c>
      <c r="BK777" s="40">
        <f t="shared" si="320"/>
        <v>1</v>
      </c>
      <c r="BL777" s="40">
        <f t="shared" si="321"/>
        <v>0</v>
      </c>
      <c r="BM777" s="40">
        <f t="shared" si="322"/>
        <v>0</v>
      </c>
      <c r="BN777" s="40">
        <f t="shared" si="323"/>
        <v>0</v>
      </c>
    </row>
    <row r="778" spans="1:66" x14ac:dyDescent="0.25">
      <c r="A778" s="379"/>
      <c r="B778" s="936"/>
      <c r="C778" s="272"/>
      <c r="D778" s="868"/>
      <c r="E778" s="873" t="str">
        <f t="shared" si="314"/>
        <v xml:space="preserve"> </v>
      </c>
      <c r="F778" s="130">
        <f t="shared" si="297"/>
        <v>0</v>
      </c>
      <c r="G778" s="128">
        <f t="shared" si="298"/>
        <v>766</v>
      </c>
      <c r="H778" s="127"/>
      <c r="I778" s="321"/>
      <c r="J778" s="97"/>
      <c r="K778" s="323"/>
      <c r="L778" s="322"/>
      <c r="M778" s="50"/>
      <c r="N778" s="87"/>
      <c r="O778" s="324"/>
      <c r="P778" s="98"/>
      <c r="Q778" s="98"/>
      <c r="R778" s="114"/>
      <c r="S778" s="753"/>
      <c r="T778" s="98"/>
      <c r="U778" s="98"/>
      <c r="V778" s="98"/>
      <c r="W778" s="99"/>
      <c r="X778" s="97"/>
      <c r="Y778" s="87"/>
      <c r="Z778" s="100"/>
      <c r="AA778" s="106">
        <f t="shared" si="302"/>
        <v>766</v>
      </c>
      <c r="AB778" s="549">
        <f t="shared" si="315"/>
        <v>0</v>
      </c>
      <c r="AC778" s="544">
        <f t="shared" si="303"/>
        <v>0</v>
      </c>
      <c r="AD778" s="174">
        <f t="shared" si="299"/>
        <v>0</v>
      </c>
      <c r="AE778" s="8"/>
      <c r="AF778" s="885" t="str">
        <f t="shared" si="304"/>
        <v xml:space="preserve"> </v>
      </c>
      <c r="AG778" s="40">
        <f t="shared" si="305"/>
        <v>0</v>
      </c>
      <c r="AH778" s="40">
        <f t="shared" si="306"/>
        <v>0</v>
      </c>
      <c r="AR778" s="40">
        <f t="shared" si="307"/>
        <v>0</v>
      </c>
      <c r="AS778" s="40">
        <f t="shared" si="308"/>
        <v>0</v>
      </c>
      <c r="AT778" s="40">
        <f t="shared" si="309"/>
        <v>0</v>
      </c>
      <c r="AU778" s="40">
        <f t="shared" si="310"/>
        <v>0</v>
      </c>
      <c r="AX778" s="279">
        <f t="shared" si="311"/>
        <v>0</v>
      </c>
      <c r="AY778" s="279">
        <f t="shared" si="312"/>
        <v>0</v>
      </c>
      <c r="AZ778" s="40">
        <f t="shared" si="300"/>
        <v>0</v>
      </c>
      <c r="BB778" s="40">
        <f t="shared" si="316"/>
        <v>0</v>
      </c>
      <c r="BC778" s="397">
        <f t="shared" si="317"/>
        <v>0</v>
      </c>
      <c r="BD778" s="105">
        <f t="shared" si="313"/>
        <v>0</v>
      </c>
      <c r="BE778" s="105">
        <f t="shared" si="318"/>
        <v>0</v>
      </c>
      <c r="BF778" s="742">
        <f t="shared" si="301"/>
        <v>0</v>
      </c>
      <c r="BG778" s="89"/>
      <c r="BH778" s="9"/>
      <c r="BJ778" s="40">
        <f t="shared" si="319"/>
        <v>0</v>
      </c>
      <c r="BK778" s="40">
        <f t="shared" si="320"/>
        <v>1</v>
      </c>
      <c r="BL778" s="40">
        <f t="shared" si="321"/>
        <v>0</v>
      </c>
      <c r="BM778" s="40">
        <f t="shared" si="322"/>
        <v>0</v>
      </c>
      <c r="BN778" s="40">
        <f t="shared" si="323"/>
        <v>0</v>
      </c>
    </row>
    <row r="779" spans="1:66" x14ac:dyDescent="0.25">
      <c r="A779" s="379"/>
      <c r="B779" s="936"/>
      <c r="C779" s="272"/>
      <c r="D779" s="868"/>
      <c r="E779" s="873" t="str">
        <f t="shared" si="314"/>
        <v xml:space="preserve"> </v>
      </c>
      <c r="F779" s="130">
        <f t="shared" si="297"/>
        <v>0</v>
      </c>
      <c r="G779" s="128">
        <f t="shared" si="298"/>
        <v>767</v>
      </c>
      <c r="H779" s="127"/>
      <c r="I779" s="321"/>
      <c r="J779" s="97"/>
      <c r="K779" s="323"/>
      <c r="L779" s="322"/>
      <c r="M779" s="50"/>
      <c r="N779" s="87"/>
      <c r="O779" s="324"/>
      <c r="P779" s="98"/>
      <c r="Q779" s="98"/>
      <c r="R779" s="114"/>
      <c r="S779" s="753"/>
      <c r="T779" s="98"/>
      <c r="U779" s="98"/>
      <c r="V779" s="98"/>
      <c r="W779" s="99"/>
      <c r="X779" s="97"/>
      <c r="Y779" s="87"/>
      <c r="Z779" s="100"/>
      <c r="AA779" s="106">
        <f t="shared" si="302"/>
        <v>767</v>
      </c>
      <c r="AB779" s="549">
        <f t="shared" si="315"/>
        <v>0</v>
      </c>
      <c r="AC779" s="544">
        <f t="shared" si="303"/>
        <v>0</v>
      </c>
      <c r="AD779" s="174">
        <f t="shared" si="299"/>
        <v>0</v>
      </c>
      <c r="AE779" s="8"/>
      <c r="AF779" s="885" t="str">
        <f t="shared" si="304"/>
        <v xml:space="preserve"> </v>
      </c>
      <c r="AG779" s="40">
        <f t="shared" si="305"/>
        <v>0</v>
      </c>
      <c r="AH779" s="40">
        <f t="shared" si="306"/>
        <v>0</v>
      </c>
      <c r="AR779" s="40">
        <f t="shared" si="307"/>
        <v>0</v>
      </c>
      <c r="AS779" s="40">
        <f t="shared" si="308"/>
        <v>0</v>
      </c>
      <c r="AT779" s="40">
        <f t="shared" si="309"/>
        <v>0</v>
      </c>
      <c r="AU779" s="40">
        <f t="shared" si="310"/>
        <v>0</v>
      </c>
      <c r="AX779" s="279">
        <f t="shared" si="311"/>
        <v>0</v>
      </c>
      <c r="AY779" s="279">
        <f t="shared" si="312"/>
        <v>0</v>
      </c>
      <c r="AZ779" s="40">
        <f t="shared" si="300"/>
        <v>0</v>
      </c>
      <c r="BB779" s="40">
        <f t="shared" si="316"/>
        <v>0</v>
      </c>
      <c r="BC779" s="397">
        <f t="shared" si="317"/>
        <v>0</v>
      </c>
      <c r="BD779" s="105">
        <f t="shared" si="313"/>
        <v>0</v>
      </c>
      <c r="BE779" s="105">
        <f t="shared" si="318"/>
        <v>0</v>
      </c>
      <c r="BF779" s="742">
        <f t="shared" si="301"/>
        <v>0</v>
      </c>
      <c r="BG779" s="89"/>
      <c r="BH779" s="9"/>
      <c r="BJ779" s="40">
        <f t="shared" si="319"/>
        <v>0</v>
      </c>
      <c r="BK779" s="40">
        <f t="shared" si="320"/>
        <v>1</v>
      </c>
      <c r="BL779" s="40">
        <f t="shared" si="321"/>
        <v>0</v>
      </c>
      <c r="BM779" s="40">
        <f t="shared" si="322"/>
        <v>0</v>
      </c>
      <c r="BN779" s="40">
        <f t="shared" si="323"/>
        <v>0</v>
      </c>
    </row>
    <row r="780" spans="1:66" x14ac:dyDescent="0.25">
      <c r="A780" s="379"/>
      <c r="B780" s="936"/>
      <c r="C780" s="272"/>
      <c r="D780" s="868"/>
      <c r="E780" s="873" t="str">
        <f t="shared" si="314"/>
        <v xml:space="preserve"> </v>
      </c>
      <c r="F780" s="130">
        <f t="shared" si="297"/>
        <v>0</v>
      </c>
      <c r="G780" s="128">
        <f t="shared" si="298"/>
        <v>768</v>
      </c>
      <c r="H780" s="127"/>
      <c r="I780" s="321"/>
      <c r="J780" s="97"/>
      <c r="K780" s="323"/>
      <c r="L780" s="322"/>
      <c r="M780" s="50"/>
      <c r="N780" s="87"/>
      <c r="O780" s="324"/>
      <c r="P780" s="98"/>
      <c r="Q780" s="98"/>
      <c r="R780" s="114"/>
      <c r="S780" s="753"/>
      <c r="T780" s="98"/>
      <c r="U780" s="98"/>
      <c r="V780" s="98"/>
      <c r="W780" s="99"/>
      <c r="X780" s="97"/>
      <c r="Y780" s="87"/>
      <c r="Z780" s="100"/>
      <c r="AA780" s="106">
        <f t="shared" si="302"/>
        <v>768</v>
      </c>
      <c r="AB780" s="549">
        <f t="shared" si="315"/>
        <v>0</v>
      </c>
      <c r="AC780" s="544">
        <f t="shared" si="303"/>
        <v>0</v>
      </c>
      <c r="AD780" s="174">
        <f t="shared" si="299"/>
        <v>0</v>
      </c>
      <c r="AE780" s="8"/>
      <c r="AF780" s="885" t="str">
        <f t="shared" si="304"/>
        <v xml:space="preserve"> </v>
      </c>
      <c r="AG780" s="40">
        <f t="shared" si="305"/>
        <v>0</v>
      </c>
      <c r="AH780" s="40">
        <f t="shared" si="306"/>
        <v>0</v>
      </c>
      <c r="AR780" s="40">
        <f t="shared" si="307"/>
        <v>0</v>
      </c>
      <c r="AS780" s="40">
        <f t="shared" si="308"/>
        <v>0</v>
      </c>
      <c r="AT780" s="40">
        <f t="shared" si="309"/>
        <v>0</v>
      </c>
      <c r="AU780" s="40">
        <f t="shared" si="310"/>
        <v>0</v>
      </c>
      <c r="AX780" s="279">
        <f t="shared" si="311"/>
        <v>0</v>
      </c>
      <c r="AY780" s="279">
        <f t="shared" si="312"/>
        <v>0</v>
      </c>
      <c r="AZ780" s="40">
        <f t="shared" si="300"/>
        <v>0</v>
      </c>
      <c r="BB780" s="40">
        <f t="shared" si="316"/>
        <v>0</v>
      </c>
      <c r="BC780" s="397">
        <f t="shared" si="317"/>
        <v>0</v>
      </c>
      <c r="BD780" s="105">
        <f t="shared" si="313"/>
        <v>0</v>
      </c>
      <c r="BE780" s="105">
        <f t="shared" si="318"/>
        <v>0</v>
      </c>
      <c r="BF780" s="742">
        <f t="shared" si="301"/>
        <v>0</v>
      </c>
      <c r="BG780" s="89"/>
      <c r="BH780" s="9"/>
      <c r="BJ780" s="40">
        <f t="shared" si="319"/>
        <v>0</v>
      </c>
      <c r="BK780" s="40">
        <f t="shared" si="320"/>
        <v>1</v>
      </c>
      <c r="BL780" s="40">
        <f t="shared" si="321"/>
        <v>0</v>
      </c>
      <c r="BM780" s="40">
        <f t="shared" si="322"/>
        <v>0</v>
      </c>
      <c r="BN780" s="40">
        <f t="shared" si="323"/>
        <v>0</v>
      </c>
    </row>
    <row r="781" spans="1:66" x14ac:dyDescent="0.25">
      <c r="A781" s="379"/>
      <c r="B781" s="936"/>
      <c r="C781" s="272"/>
      <c r="D781" s="868"/>
      <c r="E781" s="873" t="str">
        <f t="shared" si="314"/>
        <v xml:space="preserve"> </v>
      </c>
      <c r="F781" s="130">
        <f t="shared" ref="F781:F844" si="324">IF(ISBLANK(H781),0,VLOOKUP(TRIM(H781),AllVarieties,4,FALSE))</f>
        <v>0</v>
      </c>
      <c r="G781" s="128">
        <f t="shared" ref="G781:G844" si="325">ROW()-DPline</f>
        <v>769</v>
      </c>
      <c r="H781" s="127"/>
      <c r="I781" s="321"/>
      <c r="J781" s="97"/>
      <c r="K781" s="323"/>
      <c r="L781" s="322"/>
      <c r="M781" s="50"/>
      <c r="N781" s="87"/>
      <c r="O781" s="324"/>
      <c r="P781" s="98"/>
      <c r="Q781" s="98"/>
      <c r="R781" s="114"/>
      <c r="S781" s="753"/>
      <c r="T781" s="98"/>
      <c r="U781" s="98"/>
      <c r="V781" s="98"/>
      <c r="W781" s="99"/>
      <c r="X781" s="97"/>
      <c r="Y781" s="87"/>
      <c r="Z781" s="100"/>
      <c r="AA781" s="106">
        <f t="shared" si="302"/>
        <v>769</v>
      </c>
      <c r="AB781" s="549">
        <f t="shared" si="315"/>
        <v>0</v>
      </c>
      <c r="AC781" s="544">
        <f t="shared" si="303"/>
        <v>0</v>
      </c>
      <c r="AD781" s="174">
        <f t="shared" ref="AD781:AD844" si="326">+AC781*PDArate</f>
        <v>0</v>
      </c>
      <c r="AE781" s="8"/>
      <c r="AF781" s="885" t="str">
        <f t="shared" si="304"/>
        <v xml:space="preserve"> </v>
      </c>
      <c r="AG781" s="40">
        <f t="shared" si="305"/>
        <v>0</v>
      </c>
      <c r="AH781" s="40">
        <f t="shared" si="306"/>
        <v>0</v>
      </c>
      <c r="AR781" s="40">
        <f t="shared" si="307"/>
        <v>0</v>
      </c>
      <c r="AS781" s="40">
        <f t="shared" si="308"/>
        <v>0</v>
      </c>
      <c r="AT781" s="40">
        <f t="shared" si="309"/>
        <v>0</v>
      </c>
      <c r="AU781" s="40">
        <f t="shared" si="310"/>
        <v>0</v>
      </c>
      <c r="AX781" s="279">
        <f t="shared" si="311"/>
        <v>0</v>
      </c>
      <c r="AY781" s="279">
        <f t="shared" si="312"/>
        <v>0</v>
      </c>
      <c r="AZ781" s="40">
        <f t="shared" ref="AZ781:AZ844" si="327">IF(J781+K781 &gt; 0, 1, 0)</f>
        <v>0</v>
      </c>
      <c r="BB781" s="40">
        <f t="shared" si="316"/>
        <v>0</v>
      </c>
      <c r="BC781" s="397">
        <f t="shared" si="317"/>
        <v>0</v>
      </c>
      <c r="BD781" s="105">
        <f t="shared" si="313"/>
        <v>0</v>
      </c>
      <c r="BE781" s="105">
        <f t="shared" si="318"/>
        <v>0</v>
      </c>
      <c r="BF781" s="742">
        <f t="shared" ref="BF781:BF844" si="328">+BE781*PDArate</f>
        <v>0</v>
      </c>
      <c r="BG781" s="89"/>
      <c r="BH781" s="9"/>
      <c r="BJ781" s="40">
        <f t="shared" si="319"/>
        <v>0</v>
      </c>
      <c r="BK781" s="40">
        <f t="shared" si="320"/>
        <v>1</v>
      </c>
      <c r="BL781" s="40">
        <f t="shared" si="321"/>
        <v>0</v>
      </c>
      <c r="BM781" s="40">
        <f t="shared" si="322"/>
        <v>0</v>
      </c>
      <c r="BN781" s="40">
        <f t="shared" si="323"/>
        <v>0</v>
      </c>
    </row>
    <row r="782" spans="1:66" x14ac:dyDescent="0.25">
      <c r="A782" s="379"/>
      <c r="B782" s="936"/>
      <c r="C782" s="272"/>
      <c r="D782" s="868"/>
      <c r="E782" s="873" t="str">
        <f t="shared" si="314"/>
        <v xml:space="preserve"> </v>
      </c>
      <c r="F782" s="130">
        <f t="shared" si="324"/>
        <v>0</v>
      </c>
      <c r="G782" s="128">
        <f t="shared" si="325"/>
        <v>770</v>
      </c>
      <c r="H782" s="127"/>
      <c r="I782" s="321"/>
      <c r="J782" s="97"/>
      <c r="K782" s="323"/>
      <c r="L782" s="322"/>
      <c r="M782" s="50"/>
      <c r="N782" s="87"/>
      <c r="O782" s="324"/>
      <c r="P782" s="98"/>
      <c r="Q782" s="98"/>
      <c r="R782" s="114"/>
      <c r="S782" s="753"/>
      <c r="T782" s="98"/>
      <c r="U782" s="98"/>
      <c r="V782" s="98"/>
      <c r="W782" s="99"/>
      <c r="X782" s="97"/>
      <c r="Y782" s="87"/>
      <c r="Z782" s="100"/>
      <c r="AA782" s="106">
        <f t="shared" ref="AA782:AA845" si="329">+G782</f>
        <v>770</v>
      </c>
      <c r="AB782" s="549">
        <f t="shared" si="315"/>
        <v>0</v>
      </c>
      <c r="AC782" s="544">
        <f t="shared" ref="AC782:AC845" si="330">+AX782+AY782</f>
        <v>0</v>
      </c>
      <c r="AD782" s="174">
        <f t="shared" si="326"/>
        <v>0</v>
      </c>
      <c r="AE782" s="8"/>
      <c r="AF782" s="885" t="str">
        <f t="shared" ref="AF782:AF845" si="331">IF(AG782+AH782=1,"Enter both columns 5 and 16.", " ")</f>
        <v xml:space="preserve"> </v>
      </c>
      <c r="AG782" s="40">
        <f t="shared" ref="AG782:AG845" si="332">IF(L782+M782+N782+O782+W782 &gt; 0, 1, 0)</f>
        <v>0</v>
      </c>
      <c r="AH782" s="40">
        <f t="shared" ref="AH782:AH845" si="333">IF(AX782 &gt; 0, 1, 0)</f>
        <v>0</v>
      </c>
      <c r="AR782" s="40">
        <f t="shared" ref="AR782:AR845" si="334">IF(ISNA(+F782), 1, 0)</f>
        <v>0</v>
      </c>
      <c r="AS782" s="40">
        <f t="shared" ref="AS782:AS845" si="335">IF(ISERR(+F782), 1, 0)</f>
        <v>0</v>
      </c>
      <c r="AT782" s="40">
        <f t="shared" ref="AT782:AT845" si="336">IF(ISERR(+AC782), 1, 0)</f>
        <v>0</v>
      </c>
      <c r="AU782" s="40">
        <f t="shared" ref="AU782:AU845" si="337">IF(ISERR(+AD782), 1, 0)</f>
        <v>0</v>
      </c>
      <c r="AX782" s="279">
        <f t="shared" ref="AX782:AX845" si="338">ROUND(L782,1)*W782</f>
        <v>0</v>
      </c>
      <c r="AY782" s="279">
        <f t="shared" ref="AY782:AY845" si="339">ROUND(X782,1)*Z782</f>
        <v>0</v>
      </c>
      <c r="AZ782" s="40">
        <f t="shared" si="327"/>
        <v>0</v>
      </c>
      <c r="BB782" s="40">
        <f t="shared" si="316"/>
        <v>0</v>
      </c>
      <c r="BC782" s="397">
        <f t="shared" si="317"/>
        <v>0</v>
      </c>
      <c r="BD782" s="105">
        <f t="shared" si="313"/>
        <v>0</v>
      </c>
      <c r="BE782" s="105">
        <f t="shared" si="318"/>
        <v>0</v>
      </c>
      <c r="BF782" s="742">
        <f t="shared" si="328"/>
        <v>0</v>
      </c>
      <c r="BG782" s="89"/>
      <c r="BH782" s="9"/>
      <c r="BJ782" s="40">
        <f t="shared" si="319"/>
        <v>0</v>
      </c>
      <c r="BK782" s="40">
        <f t="shared" si="320"/>
        <v>1</v>
      </c>
      <c r="BL782" s="40">
        <f t="shared" si="321"/>
        <v>0</v>
      </c>
      <c r="BM782" s="40">
        <f t="shared" si="322"/>
        <v>0</v>
      </c>
      <c r="BN782" s="40">
        <f t="shared" si="323"/>
        <v>0</v>
      </c>
    </row>
    <row r="783" spans="1:66" x14ac:dyDescent="0.25">
      <c r="A783" s="379"/>
      <c r="B783" s="936"/>
      <c r="C783" s="272"/>
      <c r="D783" s="868"/>
      <c r="E783" s="873" t="str">
        <f t="shared" si="314"/>
        <v xml:space="preserve"> </v>
      </c>
      <c r="F783" s="130">
        <f t="shared" si="324"/>
        <v>0</v>
      </c>
      <c r="G783" s="128">
        <f t="shared" si="325"/>
        <v>771</v>
      </c>
      <c r="H783" s="127"/>
      <c r="I783" s="321"/>
      <c r="J783" s="97"/>
      <c r="K783" s="323"/>
      <c r="L783" s="322"/>
      <c r="M783" s="50"/>
      <c r="N783" s="87"/>
      <c r="O783" s="324"/>
      <c r="P783" s="98"/>
      <c r="Q783" s="98"/>
      <c r="R783" s="114"/>
      <c r="S783" s="753"/>
      <c r="T783" s="98"/>
      <c r="U783" s="98"/>
      <c r="V783" s="98"/>
      <c r="W783" s="99"/>
      <c r="X783" s="97"/>
      <c r="Y783" s="87"/>
      <c r="Z783" s="100"/>
      <c r="AA783" s="106">
        <f t="shared" si="329"/>
        <v>771</v>
      </c>
      <c r="AB783" s="549">
        <f t="shared" si="315"/>
        <v>0</v>
      </c>
      <c r="AC783" s="544">
        <f t="shared" si="330"/>
        <v>0</v>
      </c>
      <c r="AD783" s="174">
        <f t="shared" si="326"/>
        <v>0</v>
      </c>
      <c r="AE783" s="8"/>
      <c r="AF783" s="885" t="str">
        <f t="shared" si="331"/>
        <v xml:space="preserve"> </v>
      </c>
      <c r="AG783" s="40">
        <f t="shared" si="332"/>
        <v>0</v>
      </c>
      <c r="AH783" s="40">
        <f t="shared" si="333"/>
        <v>0</v>
      </c>
      <c r="AR783" s="40">
        <f t="shared" si="334"/>
        <v>0</v>
      </c>
      <c r="AS783" s="40">
        <f t="shared" si="335"/>
        <v>0</v>
      </c>
      <c r="AT783" s="40">
        <f t="shared" si="336"/>
        <v>0</v>
      </c>
      <c r="AU783" s="40">
        <f t="shared" si="337"/>
        <v>0</v>
      </c>
      <c r="AX783" s="279">
        <f t="shared" si="338"/>
        <v>0</v>
      </c>
      <c r="AY783" s="279">
        <f t="shared" si="339"/>
        <v>0</v>
      </c>
      <c r="AZ783" s="40">
        <f t="shared" si="327"/>
        <v>0</v>
      </c>
      <c r="BB783" s="40">
        <f t="shared" si="316"/>
        <v>0</v>
      </c>
      <c r="BC783" s="397">
        <f t="shared" si="317"/>
        <v>0</v>
      </c>
      <c r="BD783" s="105">
        <f t="shared" si="313"/>
        <v>0</v>
      </c>
      <c r="BE783" s="105">
        <f t="shared" si="318"/>
        <v>0</v>
      </c>
      <c r="BF783" s="742">
        <f t="shared" si="328"/>
        <v>0</v>
      </c>
      <c r="BG783" s="89"/>
      <c r="BH783" s="9"/>
      <c r="BJ783" s="40">
        <f t="shared" si="319"/>
        <v>0</v>
      </c>
      <c r="BK783" s="40">
        <f t="shared" si="320"/>
        <v>1</v>
      </c>
      <c r="BL783" s="40">
        <f t="shared" si="321"/>
        <v>0</v>
      </c>
      <c r="BM783" s="40">
        <f t="shared" si="322"/>
        <v>0</v>
      </c>
      <c r="BN783" s="40">
        <f t="shared" si="323"/>
        <v>0</v>
      </c>
    </row>
    <row r="784" spans="1:66" x14ac:dyDescent="0.25">
      <c r="A784" s="379"/>
      <c r="B784" s="936"/>
      <c r="C784" s="272"/>
      <c r="D784" s="868"/>
      <c r="E784" s="873" t="str">
        <f t="shared" si="314"/>
        <v xml:space="preserve"> </v>
      </c>
      <c r="F784" s="130">
        <f t="shared" si="324"/>
        <v>0</v>
      </c>
      <c r="G784" s="128">
        <f t="shared" si="325"/>
        <v>772</v>
      </c>
      <c r="H784" s="127"/>
      <c r="I784" s="321"/>
      <c r="J784" s="97"/>
      <c r="K784" s="323"/>
      <c r="L784" s="322"/>
      <c r="M784" s="50"/>
      <c r="N784" s="87"/>
      <c r="O784" s="324"/>
      <c r="P784" s="98"/>
      <c r="Q784" s="98"/>
      <c r="R784" s="114"/>
      <c r="S784" s="753"/>
      <c r="T784" s="98"/>
      <c r="U784" s="98"/>
      <c r="V784" s="98"/>
      <c r="W784" s="99"/>
      <c r="X784" s="97"/>
      <c r="Y784" s="87"/>
      <c r="Z784" s="100"/>
      <c r="AA784" s="106">
        <f t="shared" si="329"/>
        <v>772</v>
      </c>
      <c r="AB784" s="549">
        <f t="shared" si="315"/>
        <v>0</v>
      </c>
      <c r="AC784" s="544">
        <f t="shared" si="330"/>
        <v>0</v>
      </c>
      <c r="AD784" s="174">
        <f t="shared" si="326"/>
        <v>0</v>
      </c>
      <c r="AE784" s="8"/>
      <c r="AF784" s="885" t="str">
        <f t="shared" si="331"/>
        <v xml:space="preserve"> </v>
      </c>
      <c r="AG784" s="40">
        <f t="shared" si="332"/>
        <v>0</v>
      </c>
      <c r="AH784" s="40">
        <f t="shared" si="333"/>
        <v>0</v>
      </c>
      <c r="AR784" s="40">
        <f t="shared" si="334"/>
        <v>0</v>
      </c>
      <c r="AS784" s="40">
        <f t="shared" si="335"/>
        <v>0</v>
      </c>
      <c r="AT784" s="40">
        <f t="shared" si="336"/>
        <v>0</v>
      </c>
      <c r="AU784" s="40">
        <f t="shared" si="337"/>
        <v>0</v>
      </c>
      <c r="AX784" s="279">
        <f t="shared" si="338"/>
        <v>0</v>
      </c>
      <c r="AY784" s="279">
        <f t="shared" si="339"/>
        <v>0</v>
      </c>
      <c r="AZ784" s="40">
        <f t="shared" si="327"/>
        <v>0</v>
      </c>
      <c r="BB784" s="40">
        <f t="shared" si="316"/>
        <v>0</v>
      </c>
      <c r="BC784" s="397">
        <f t="shared" si="317"/>
        <v>0</v>
      </c>
      <c r="BD784" s="105">
        <f t="shared" ref="BD784:BD847" si="340">IF(VALUE(I784)&lt;1,0,IF(VALUE(I784)&gt;17,0,VLOOKUP(VALUE(F784),T10Value,VALUE(I784)+1,FALSE)))</f>
        <v>0</v>
      </c>
      <c r="BE784" s="105">
        <f t="shared" si="318"/>
        <v>0</v>
      </c>
      <c r="BF784" s="742">
        <f t="shared" si="328"/>
        <v>0</v>
      </c>
      <c r="BG784" s="89"/>
      <c r="BH784" s="9"/>
      <c r="BJ784" s="40">
        <f t="shared" si="319"/>
        <v>0</v>
      </c>
      <c r="BK784" s="40">
        <f t="shared" si="320"/>
        <v>1</v>
      </c>
      <c r="BL784" s="40">
        <f t="shared" si="321"/>
        <v>0</v>
      </c>
      <c r="BM784" s="40">
        <f t="shared" si="322"/>
        <v>0</v>
      </c>
      <c r="BN784" s="40">
        <f t="shared" si="323"/>
        <v>0</v>
      </c>
    </row>
    <row r="785" spans="1:66" x14ac:dyDescent="0.25">
      <c r="A785" s="379"/>
      <c r="B785" s="936"/>
      <c r="C785" s="272"/>
      <c r="D785" s="868"/>
      <c r="E785" s="873" t="str">
        <f t="shared" ref="E785:E848" si="341">IF(+BN785+BM785&gt;0,"&lt; Error"," ")</f>
        <v xml:space="preserve"> </v>
      </c>
      <c r="F785" s="130">
        <f t="shared" si="324"/>
        <v>0</v>
      </c>
      <c r="G785" s="128">
        <f t="shared" si="325"/>
        <v>773</v>
      </c>
      <c r="H785" s="127"/>
      <c r="I785" s="321"/>
      <c r="J785" s="97"/>
      <c r="K785" s="323"/>
      <c r="L785" s="322"/>
      <c r="M785" s="50"/>
      <c r="N785" s="87"/>
      <c r="O785" s="324"/>
      <c r="P785" s="98"/>
      <c r="Q785" s="98"/>
      <c r="R785" s="114"/>
      <c r="S785" s="753"/>
      <c r="T785" s="98"/>
      <c r="U785" s="98"/>
      <c r="V785" s="98"/>
      <c r="W785" s="99"/>
      <c r="X785" s="97"/>
      <c r="Y785" s="87"/>
      <c r="Z785" s="100"/>
      <c r="AA785" s="106">
        <f t="shared" si="329"/>
        <v>773</v>
      </c>
      <c r="AB785" s="549">
        <f t="shared" ref="AB785:AB848" si="342">C785*BJ785</f>
        <v>0</v>
      </c>
      <c r="AC785" s="544">
        <f t="shared" si="330"/>
        <v>0</v>
      </c>
      <c r="AD785" s="174">
        <f t="shared" si="326"/>
        <v>0</v>
      </c>
      <c r="AE785" s="8"/>
      <c r="AF785" s="885" t="str">
        <f t="shared" si="331"/>
        <v xml:space="preserve"> </v>
      </c>
      <c r="AG785" s="40">
        <f t="shared" si="332"/>
        <v>0</v>
      </c>
      <c r="AH785" s="40">
        <f t="shared" si="333"/>
        <v>0</v>
      </c>
      <c r="AR785" s="40">
        <f t="shared" si="334"/>
        <v>0</v>
      </c>
      <c r="AS785" s="40">
        <f t="shared" si="335"/>
        <v>0</v>
      </c>
      <c r="AT785" s="40">
        <f t="shared" si="336"/>
        <v>0</v>
      </c>
      <c r="AU785" s="40">
        <f t="shared" si="337"/>
        <v>0</v>
      </c>
      <c r="AX785" s="279">
        <f t="shared" si="338"/>
        <v>0</v>
      </c>
      <c r="AY785" s="279">
        <f t="shared" si="339"/>
        <v>0</v>
      </c>
      <c r="AZ785" s="40">
        <f t="shared" si="327"/>
        <v>0</v>
      </c>
      <c r="BB785" s="40">
        <f t="shared" ref="BB785:BB848" si="343">IF(+BC785&gt;0,IF(+BE785&lt;=0,1,0),0)</f>
        <v>0</v>
      </c>
      <c r="BC785" s="397">
        <f t="shared" ref="BC785:BC848" si="344">IF(+D785=1,IF(J785&gt;0, +J785, 0),0)</f>
        <v>0</v>
      </c>
      <c r="BD785" s="105">
        <f t="shared" si="340"/>
        <v>0</v>
      </c>
      <c r="BE785" s="105">
        <f t="shared" ref="BE785:BE848" si="345">ROUND(+BC785,1)*BD785</f>
        <v>0</v>
      </c>
      <c r="BF785" s="742">
        <f t="shared" si="328"/>
        <v>0</v>
      </c>
      <c r="BG785" s="89"/>
      <c r="BH785" s="9"/>
      <c r="BJ785" s="40">
        <f t="shared" ref="BJ785:BJ848" si="346">IF(J785+L785+M785=J785,0,IF(J785-L785-0.09&gt;0,IF(J785-L785&lt;=0.1*J785,J785-L785,0),0))</f>
        <v>0</v>
      </c>
      <c r="BK785" s="40">
        <f t="shared" ref="BK785:BK848" si="347">IF(L785+M785+J785+X785&lt;=0,1,IF(L785+M785+X785&gt;0,1,0))</f>
        <v>1</v>
      </c>
      <c r="BL785" s="40">
        <f t="shared" ref="BL785:BL848" si="348">IF(+BJ785&gt;0,1,0)</f>
        <v>0</v>
      </c>
      <c r="BM785" s="40">
        <f t="shared" ref="BM785:BM848" si="349">IF(ISNUMBER(C785),IF(2*BL785-C785&lt;0,1,IF(2*BL785-C785&gt;2,1,0)),IF(ISBLANK(C785),0,1))</f>
        <v>0</v>
      </c>
      <c r="BN785" s="40">
        <f t="shared" ref="BN785:BN848" si="350">IF(ISNUMBER(D785),IF(2*AG785-D785=1,1,IF(+D785=0,0, IF(+D785=1,0,1))),IF(ISBLANK(D785),0,1))</f>
        <v>0</v>
      </c>
    </row>
    <row r="786" spans="1:66" x14ac:dyDescent="0.25">
      <c r="A786" s="379"/>
      <c r="B786" s="936"/>
      <c r="C786" s="272"/>
      <c r="D786" s="868"/>
      <c r="E786" s="873" t="str">
        <f t="shared" si="341"/>
        <v xml:space="preserve"> </v>
      </c>
      <c r="F786" s="130">
        <f t="shared" si="324"/>
        <v>0</v>
      </c>
      <c r="G786" s="128">
        <f t="shared" si="325"/>
        <v>774</v>
      </c>
      <c r="H786" s="127"/>
      <c r="I786" s="321"/>
      <c r="J786" s="97"/>
      <c r="K786" s="323"/>
      <c r="L786" s="322"/>
      <c r="M786" s="50"/>
      <c r="N786" s="87"/>
      <c r="O786" s="324"/>
      <c r="P786" s="98"/>
      <c r="Q786" s="98"/>
      <c r="R786" s="114"/>
      <c r="S786" s="753"/>
      <c r="T786" s="98"/>
      <c r="U786" s="98"/>
      <c r="V786" s="98"/>
      <c r="W786" s="99"/>
      <c r="X786" s="97"/>
      <c r="Y786" s="87"/>
      <c r="Z786" s="100"/>
      <c r="AA786" s="106">
        <f t="shared" si="329"/>
        <v>774</v>
      </c>
      <c r="AB786" s="549">
        <f t="shared" si="342"/>
        <v>0</v>
      </c>
      <c r="AC786" s="544">
        <f t="shared" si="330"/>
        <v>0</v>
      </c>
      <c r="AD786" s="174">
        <f t="shared" si="326"/>
        <v>0</v>
      </c>
      <c r="AE786" s="8"/>
      <c r="AF786" s="885" t="str">
        <f t="shared" si="331"/>
        <v xml:space="preserve"> </v>
      </c>
      <c r="AG786" s="40">
        <f t="shared" si="332"/>
        <v>0</v>
      </c>
      <c r="AH786" s="40">
        <f t="shared" si="333"/>
        <v>0</v>
      </c>
      <c r="AR786" s="40">
        <f t="shared" si="334"/>
        <v>0</v>
      </c>
      <c r="AS786" s="40">
        <f t="shared" si="335"/>
        <v>0</v>
      </c>
      <c r="AT786" s="40">
        <f t="shared" si="336"/>
        <v>0</v>
      </c>
      <c r="AU786" s="40">
        <f t="shared" si="337"/>
        <v>0</v>
      </c>
      <c r="AX786" s="279">
        <f t="shared" si="338"/>
        <v>0</v>
      </c>
      <c r="AY786" s="279">
        <f t="shared" si="339"/>
        <v>0</v>
      </c>
      <c r="AZ786" s="40">
        <f t="shared" si="327"/>
        <v>0</v>
      </c>
      <c r="BB786" s="40">
        <f t="shared" si="343"/>
        <v>0</v>
      </c>
      <c r="BC786" s="397">
        <f t="shared" si="344"/>
        <v>0</v>
      </c>
      <c r="BD786" s="105">
        <f t="shared" si="340"/>
        <v>0</v>
      </c>
      <c r="BE786" s="105">
        <f t="shared" si="345"/>
        <v>0</v>
      </c>
      <c r="BF786" s="742">
        <f t="shared" si="328"/>
        <v>0</v>
      </c>
      <c r="BG786" s="89"/>
      <c r="BH786" s="9"/>
      <c r="BJ786" s="40">
        <f t="shared" si="346"/>
        <v>0</v>
      </c>
      <c r="BK786" s="40">
        <f t="shared" si="347"/>
        <v>1</v>
      </c>
      <c r="BL786" s="40">
        <f t="shared" si="348"/>
        <v>0</v>
      </c>
      <c r="BM786" s="40">
        <f t="shared" si="349"/>
        <v>0</v>
      </c>
      <c r="BN786" s="40">
        <f t="shared" si="350"/>
        <v>0</v>
      </c>
    </row>
    <row r="787" spans="1:66" x14ac:dyDescent="0.25">
      <c r="A787" s="379"/>
      <c r="B787" s="936"/>
      <c r="C787" s="272"/>
      <c r="D787" s="868"/>
      <c r="E787" s="873" t="str">
        <f t="shared" si="341"/>
        <v xml:space="preserve"> </v>
      </c>
      <c r="F787" s="130">
        <f t="shared" si="324"/>
        <v>0</v>
      </c>
      <c r="G787" s="128">
        <f t="shared" si="325"/>
        <v>775</v>
      </c>
      <c r="H787" s="127"/>
      <c r="I787" s="321"/>
      <c r="J787" s="97"/>
      <c r="K787" s="323"/>
      <c r="L787" s="322"/>
      <c r="M787" s="50"/>
      <c r="N787" s="87"/>
      <c r="O787" s="324"/>
      <c r="P787" s="98"/>
      <c r="Q787" s="98"/>
      <c r="R787" s="114"/>
      <c r="S787" s="753"/>
      <c r="T787" s="98"/>
      <c r="U787" s="98"/>
      <c r="V787" s="98"/>
      <c r="W787" s="99"/>
      <c r="X787" s="97"/>
      <c r="Y787" s="87"/>
      <c r="Z787" s="100"/>
      <c r="AA787" s="106">
        <f t="shared" si="329"/>
        <v>775</v>
      </c>
      <c r="AB787" s="549">
        <f t="shared" si="342"/>
        <v>0</v>
      </c>
      <c r="AC787" s="544">
        <f t="shared" si="330"/>
        <v>0</v>
      </c>
      <c r="AD787" s="174">
        <f t="shared" si="326"/>
        <v>0</v>
      </c>
      <c r="AE787" s="8"/>
      <c r="AF787" s="885" t="str">
        <f t="shared" si="331"/>
        <v xml:space="preserve"> </v>
      </c>
      <c r="AG787" s="40">
        <f t="shared" si="332"/>
        <v>0</v>
      </c>
      <c r="AH787" s="40">
        <f t="shared" si="333"/>
        <v>0</v>
      </c>
      <c r="AR787" s="40">
        <f t="shared" si="334"/>
        <v>0</v>
      </c>
      <c r="AS787" s="40">
        <f t="shared" si="335"/>
        <v>0</v>
      </c>
      <c r="AT787" s="40">
        <f t="shared" si="336"/>
        <v>0</v>
      </c>
      <c r="AU787" s="40">
        <f t="shared" si="337"/>
        <v>0</v>
      </c>
      <c r="AX787" s="279">
        <f t="shared" si="338"/>
        <v>0</v>
      </c>
      <c r="AY787" s="279">
        <f t="shared" si="339"/>
        <v>0</v>
      </c>
      <c r="AZ787" s="40">
        <f t="shared" si="327"/>
        <v>0</v>
      </c>
      <c r="BB787" s="40">
        <f t="shared" si="343"/>
        <v>0</v>
      </c>
      <c r="BC787" s="397">
        <f t="shared" si="344"/>
        <v>0</v>
      </c>
      <c r="BD787" s="105">
        <f t="shared" si="340"/>
        <v>0</v>
      </c>
      <c r="BE787" s="105">
        <f t="shared" si="345"/>
        <v>0</v>
      </c>
      <c r="BF787" s="742">
        <f t="shared" si="328"/>
        <v>0</v>
      </c>
      <c r="BG787" s="89"/>
      <c r="BH787" s="9"/>
      <c r="BJ787" s="40">
        <f t="shared" si="346"/>
        <v>0</v>
      </c>
      <c r="BK787" s="40">
        <f t="shared" si="347"/>
        <v>1</v>
      </c>
      <c r="BL787" s="40">
        <f t="shared" si="348"/>
        <v>0</v>
      </c>
      <c r="BM787" s="40">
        <f t="shared" si="349"/>
        <v>0</v>
      </c>
      <c r="BN787" s="40">
        <f t="shared" si="350"/>
        <v>0</v>
      </c>
    </row>
    <row r="788" spans="1:66" x14ac:dyDescent="0.25">
      <c r="A788" s="379"/>
      <c r="B788" s="936"/>
      <c r="C788" s="272"/>
      <c r="D788" s="868"/>
      <c r="E788" s="873" t="str">
        <f t="shared" si="341"/>
        <v xml:space="preserve"> </v>
      </c>
      <c r="F788" s="130">
        <f t="shared" si="324"/>
        <v>0</v>
      </c>
      <c r="G788" s="128">
        <f t="shared" si="325"/>
        <v>776</v>
      </c>
      <c r="H788" s="127"/>
      <c r="I788" s="321"/>
      <c r="J788" s="97"/>
      <c r="K788" s="323"/>
      <c r="L788" s="322"/>
      <c r="M788" s="50"/>
      <c r="N788" s="87"/>
      <c r="O788" s="324"/>
      <c r="P788" s="98"/>
      <c r="Q788" s="98"/>
      <c r="R788" s="114"/>
      <c r="S788" s="753"/>
      <c r="T788" s="98"/>
      <c r="U788" s="98"/>
      <c r="V788" s="98"/>
      <c r="W788" s="99"/>
      <c r="X788" s="97"/>
      <c r="Y788" s="87"/>
      <c r="Z788" s="100"/>
      <c r="AA788" s="106">
        <f t="shared" si="329"/>
        <v>776</v>
      </c>
      <c r="AB788" s="549">
        <f t="shared" si="342"/>
        <v>0</v>
      </c>
      <c r="AC788" s="544">
        <f t="shared" si="330"/>
        <v>0</v>
      </c>
      <c r="AD788" s="174">
        <f t="shared" si="326"/>
        <v>0</v>
      </c>
      <c r="AE788" s="8"/>
      <c r="AF788" s="885" t="str">
        <f t="shared" si="331"/>
        <v xml:space="preserve"> </v>
      </c>
      <c r="AG788" s="40">
        <f t="shared" si="332"/>
        <v>0</v>
      </c>
      <c r="AH788" s="40">
        <f t="shared" si="333"/>
        <v>0</v>
      </c>
      <c r="AR788" s="40">
        <f t="shared" si="334"/>
        <v>0</v>
      </c>
      <c r="AS788" s="40">
        <f t="shared" si="335"/>
        <v>0</v>
      </c>
      <c r="AT788" s="40">
        <f t="shared" si="336"/>
        <v>0</v>
      </c>
      <c r="AU788" s="40">
        <f t="shared" si="337"/>
        <v>0</v>
      </c>
      <c r="AX788" s="279">
        <f t="shared" si="338"/>
        <v>0</v>
      </c>
      <c r="AY788" s="279">
        <f t="shared" si="339"/>
        <v>0</v>
      </c>
      <c r="AZ788" s="40">
        <f t="shared" si="327"/>
        <v>0</v>
      </c>
      <c r="BB788" s="40">
        <f t="shared" si="343"/>
        <v>0</v>
      </c>
      <c r="BC788" s="397">
        <f t="shared" si="344"/>
        <v>0</v>
      </c>
      <c r="BD788" s="105">
        <f t="shared" si="340"/>
        <v>0</v>
      </c>
      <c r="BE788" s="105">
        <f t="shared" si="345"/>
        <v>0</v>
      </c>
      <c r="BF788" s="742">
        <f t="shared" si="328"/>
        <v>0</v>
      </c>
      <c r="BG788" s="89"/>
      <c r="BH788" s="9"/>
      <c r="BJ788" s="40">
        <f t="shared" si="346"/>
        <v>0</v>
      </c>
      <c r="BK788" s="40">
        <f t="shared" si="347"/>
        <v>1</v>
      </c>
      <c r="BL788" s="40">
        <f t="shared" si="348"/>
        <v>0</v>
      </c>
      <c r="BM788" s="40">
        <f t="shared" si="349"/>
        <v>0</v>
      </c>
      <c r="BN788" s="40">
        <f t="shared" si="350"/>
        <v>0</v>
      </c>
    </row>
    <row r="789" spans="1:66" x14ac:dyDescent="0.25">
      <c r="A789" s="379"/>
      <c r="B789" s="936"/>
      <c r="C789" s="272"/>
      <c r="D789" s="868"/>
      <c r="E789" s="873" t="str">
        <f t="shared" si="341"/>
        <v xml:space="preserve"> </v>
      </c>
      <c r="F789" s="130">
        <f t="shared" si="324"/>
        <v>0</v>
      </c>
      <c r="G789" s="128">
        <f t="shared" si="325"/>
        <v>777</v>
      </c>
      <c r="H789" s="127"/>
      <c r="I789" s="321"/>
      <c r="J789" s="97"/>
      <c r="K789" s="323"/>
      <c r="L789" s="322"/>
      <c r="M789" s="50"/>
      <c r="N789" s="87"/>
      <c r="O789" s="324"/>
      <c r="P789" s="98"/>
      <c r="Q789" s="98"/>
      <c r="R789" s="114"/>
      <c r="S789" s="753"/>
      <c r="T789" s="98"/>
      <c r="U789" s="98"/>
      <c r="V789" s="98"/>
      <c r="W789" s="99"/>
      <c r="X789" s="97"/>
      <c r="Y789" s="87"/>
      <c r="Z789" s="100"/>
      <c r="AA789" s="106">
        <f t="shared" si="329"/>
        <v>777</v>
      </c>
      <c r="AB789" s="549">
        <f t="shared" si="342"/>
        <v>0</v>
      </c>
      <c r="AC789" s="544">
        <f t="shared" si="330"/>
        <v>0</v>
      </c>
      <c r="AD789" s="174">
        <f t="shared" si="326"/>
        <v>0</v>
      </c>
      <c r="AE789" s="8"/>
      <c r="AF789" s="885" t="str">
        <f t="shared" si="331"/>
        <v xml:space="preserve"> </v>
      </c>
      <c r="AG789" s="40">
        <f t="shared" si="332"/>
        <v>0</v>
      </c>
      <c r="AH789" s="40">
        <f t="shared" si="333"/>
        <v>0</v>
      </c>
      <c r="AR789" s="40">
        <f t="shared" si="334"/>
        <v>0</v>
      </c>
      <c r="AS789" s="40">
        <f t="shared" si="335"/>
        <v>0</v>
      </c>
      <c r="AT789" s="40">
        <f t="shared" si="336"/>
        <v>0</v>
      </c>
      <c r="AU789" s="40">
        <f t="shared" si="337"/>
        <v>0</v>
      </c>
      <c r="AX789" s="279">
        <f t="shared" si="338"/>
        <v>0</v>
      </c>
      <c r="AY789" s="279">
        <f t="shared" si="339"/>
        <v>0</v>
      </c>
      <c r="AZ789" s="40">
        <f t="shared" si="327"/>
        <v>0</v>
      </c>
      <c r="BB789" s="40">
        <f t="shared" si="343"/>
        <v>0</v>
      </c>
      <c r="BC789" s="397">
        <f t="shared" si="344"/>
        <v>0</v>
      </c>
      <c r="BD789" s="105">
        <f t="shared" si="340"/>
        <v>0</v>
      </c>
      <c r="BE789" s="105">
        <f t="shared" si="345"/>
        <v>0</v>
      </c>
      <c r="BF789" s="742">
        <f t="shared" si="328"/>
        <v>0</v>
      </c>
      <c r="BG789" s="89"/>
      <c r="BH789" s="9"/>
      <c r="BJ789" s="40">
        <f t="shared" si="346"/>
        <v>0</v>
      </c>
      <c r="BK789" s="40">
        <f t="shared" si="347"/>
        <v>1</v>
      </c>
      <c r="BL789" s="40">
        <f t="shared" si="348"/>
        <v>0</v>
      </c>
      <c r="BM789" s="40">
        <f t="shared" si="349"/>
        <v>0</v>
      </c>
      <c r="BN789" s="40">
        <f t="shared" si="350"/>
        <v>0</v>
      </c>
    </row>
    <row r="790" spans="1:66" x14ac:dyDescent="0.25">
      <c r="A790" s="379"/>
      <c r="B790" s="936"/>
      <c r="C790" s="272"/>
      <c r="D790" s="868"/>
      <c r="E790" s="873" t="str">
        <f t="shared" si="341"/>
        <v xml:space="preserve"> </v>
      </c>
      <c r="F790" s="130">
        <f t="shared" si="324"/>
        <v>0</v>
      </c>
      <c r="G790" s="128">
        <f t="shared" si="325"/>
        <v>778</v>
      </c>
      <c r="H790" s="127"/>
      <c r="I790" s="321"/>
      <c r="J790" s="97"/>
      <c r="K790" s="323"/>
      <c r="L790" s="322"/>
      <c r="M790" s="50"/>
      <c r="N790" s="87"/>
      <c r="O790" s="324"/>
      <c r="P790" s="98"/>
      <c r="Q790" s="98"/>
      <c r="R790" s="114"/>
      <c r="S790" s="753"/>
      <c r="T790" s="98"/>
      <c r="U790" s="98"/>
      <c r="V790" s="98"/>
      <c r="W790" s="99"/>
      <c r="X790" s="97"/>
      <c r="Y790" s="87"/>
      <c r="Z790" s="100"/>
      <c r="AA790" s="106">
        <f t="shared" si="329"/>
        <v>778</v>
      </c>
      <c r="AB790" s="549">
        <f t="shared" si="342"/>
        <v>0</v>
      </c>
      <c r="AC790" s="544">
        <f t="shared" si="330"/>
        <v>0</v>
      </c>
      <c r="AD790" s="174">
        <f t="shared" si="326"/>
        <v>0</v>
      </c>
      <c r="AE790" s="8"/>
      <c r="AF790" s="885" t="str">
        <f t="shared" si="331"/>
        <v xml:space="preserve"> </v>
      </c>
      <c r="AG790" s="40">
        <f t="shared" si="332"/>
        <v>0</v>
      </c>
      <c r="AH790" s="40">
        <f t="shared" si="333"/>
        <v>0</v>
      </c>
      <c r="AR790" s="40">
        <f t="shared" si="334"/>
        <v>0</v>
      </c>
      <c r="AS790" s="40">
        <f t="shared" si="335"/>
        <v>0</v>
      </c>
      <c r="AT790" s="40">
        <f t="shared" si="336"/>
        <v>0</v>
      </c>
      <c r="AU790" s="40">
        <f t="shared" si="337"/>
        <v>0</v>
      </c>
      <c r="AX790" s="279">
        <f t="shared" si="338"/>
        <v>0</v>
      </c>
      <c r="AY790" s="279">
        <f t="shared" si="339"/>
        <v>0</v>
      </c>
      <c r="AZ790" s="40">
        <f t="shared" si="327"/>
        <v>0</v>
      </c>
      <c r="BB790" s="40">
        <f t="shared" si="343"/>
        <v>0</v>
      </c>
      <c r="BC790" s="397">
        <f t="shared" si="344"/>
        <v>0</v>
      </c>
      <c r="BD790" s="105">
        <f t="shared" si="340"/>
        <v>0</v>
      </c>
      <c r="BE790" s="105">
        <f t="shared" si="345"/>
        <v>0</v>
      </c>
      <c r="BF790" s="742">
        <f t="shared" si="328"/>
        <v>0</v>
      </c>
      <c r="BG790" s="89"/>
      <c r="BH790" s="9"/>
      <c r="BJ790" s="40">
        <f t="shared" si="346"/>
        <v>0</v>
      </c>
      <c r="BK790" s="40">
        <f t="shared" si="347"/>
        <v>1</v>
      </c>
      <c r="BL790" s="40">
        <f t="shared" si="348"/>
        <v>0</v>
      </c>
      <c r="BM790" s="40">
        <f t="shared" si="349"/>
        <v>0</v>
      </c>
      <c r="BN790" s="40">
        <f t="shared" si="350"/>
        <v>0</v>
      </c>
    </row>
    <row r="791" spans="1:66" x14ac:dyDescent="0.25">
      <c r="A791" s="379"/>
      <c r="B791" s="936"/>
      <c r="C791" s="272"/>
      <c r="D791" s="868"/>
      <c r="E791" s="873" t="str">
        <f t="shared" si="341"/>
        <v xml:space="preserve"> </v>
      </c>
      <c r="F791" s="130">
        <f t="shared" si="324"/>
        <v>0</v>
      </c>
      <c r="G791" s="128">
        <f t="shared" si="325"/>
        <v>779</v>
      </c>
      <c r="H791" s="127"/>
      <c r="I791" s="321"/>
      <c r="J791" s="97"/>
      <c r="K791" s="323"/>
      <c r="L791" s="322"/>
      <c r="M791" s="50"/>
      <c r="N791" s="87"/>
      <c r="O791" s="324"/>
      <c r="P791" s="98"/>
      <c r="Q791" s="98"/>
      <c r="R791" s="114"/>
      <c r="S791" s="753"/>
      <c r="T791" s="98"/>
      <c r="U791" s="98"/>
      <c r="V791" s="98"/>
      <c r="W791" s="99"/>
      <c r="X791" s="97"/>
      <c r="Y791" s="87"/>
      <c r="Z791" s="100"/>
      <c r="AA791" s="106">
        <f t="shared" si="329"/>
        <v>779</v>
      </c>
      <c r="AB791" s="549">
        <f t="shared" si="342"/>
        <v>0</v>
      </c>
      <c r="AC791" s="544">
        <f t="shared" si="330"/>
        <v>0</v>
      </c>
      <c r="AD791" s="174">
        <f t="shared" si="326"/>
        <v>0</v>
      </c>
      <c r="AE791" s="8"/>
      <c r="AF791" s="885" t="str">
        <f t="shared" si="331"/>
        <v xml:space="preserve"> </v>
      </c>
      <c r="AG791" s="40">
        <f t="shared" si="332"/>
        <v>0</v>
      </c>
      <c r="AH791" s="40">
        <f t="shared" si="333"/>
        <v>0</v>
      </c>
      <c r="AR791" s="40">
        <f t="shared" si="334"/>
        <v>0</v>
      </c>
      <c r="AS791" s="40">
        <f t="shared" si="335"/>
        <v>0</v>
      </c>
      <c r="AT791" s="40">
        <f t="shared" si="336"/>
        <v>0</v>
      </c>
      <c r="AU791" s="40">
        <f t="shared" si="337"/>
        <v>0</v>
      </c>
      <c r="AX791" s="279">
        <f t="shared" si="338"/>
        <v>0</v>
      </c>
      <c r="AY791" s="279">
        <f t="shared" si="339"/>
        <v>0</v>
      </c>
      <c r="AZ791" s="40">
        <f t="shared" si="327"/>
        <v>0</v>
      </c>
      <c r="BB791" s="40">
        <f t="shared" si="343"/>
        <v>0</v>
      </c>
      <c r="BC791" s="397">
        <f t="shared" si="344"/>
        <v>0</v>
      </c>
      <c r="BD791" s="105">
        <f t="shared" si="340"/>
        <v>0</v>
      </c>
      <c r="BE791" s="105">
        <f t="shared" si="345"/>
        <v>0</v>
      </c>
      <c r="BF791" s="742">
        <f t="shared" si="328"/>
        <v>0</v>
      </c>
      <c r="BG791" s="89"/>
      <c r="BH791" s="9"/>
      <c r="BJ791" s="40">
        <f t="shared" si="346"/>
        <v>0</v>
      </c>
      <c r="BK791" s="40">
        <f t="shared" si="347"/>
        <v>1</v>
      </c>
      <c r="BL791" s="40">
        <f t="shared" si="348"/>
        <v>0</v>
      </c>
      <c r="BM791" s="40">
        <f t="shared" si="349"/>
        <v>0</v>
      </c>
      <c r="BN791" s="40">
        <f t="shared" si="350"/>
        <v>0</v>
      </c>
    </row>
    <row r="792" spans="1:66" x14ac:dyDescent="0.25">
      <c r="A792" s="379"/>
      <c r="B792" s="936"/>
      <c r="C792" s="272"/>
      <c r="D792" s="868"/>
      <c r="E792" s="873" t="str">
        <f t="shared" si="341"/>
        <v xml:space="preserve"> </v>
      </c>
      <c r="F792" s="130">
        <f t="shared" si="324"/>
        <v>0</v>
      </c>
      <c r="G792" s="128">
        <f t="shared" si="325"/>
        <v>780</v>
      </c>
      <c r="H792" s="127"/>
      <c r="I792" s="321"/>
      <c r="J792" s="97"/>
      <c r="K792" s="323"/>
      <c r="L792" s="322"/>
      <c r="M792" s="50"/>
      <c r="N792" s="87"/>
      <c r="O792" s="324"/>
      <c r="P792" s="98"/>
      <c r="Q792" s="98"/>
      <c r="R792" s="114"/>
      <c r="S792" s="753"/>
      <c r="T792" s="98"/>
      <c r="U792" s="98"/>
      <c r="V792" s="98"/>
      <c r="W792" s="99"/>
      <c r="X792" s="97"/>
      <c r="Y792" s="87"/>
      <c r="Z792" s="100"/>
      <c r="AA792" s="106">
        <f t="shared" si="329"/>
        <v>780</v>
      </c>
      <c r="AB792" s="549">
        <f t="shared" si="342"/>
        <v>0</v>
      </c>
      <c r="AC792" s="544">
        <f t="shared" si="330"/>
        <v>0</v>
      </c>
      <c r="AD792" s="174">
        <f t="shared" si="326"/>
        <v>0</v>
      </c>
      <c r="AE792" s="8"/>
      <c r="AF792" s="885" t="str">
        <f t="shared" si="331"/>
        <v xml:space="preserve"> </v>
      </c>
      <c r="AG792" s="40">
        <f t="shared" si="332"/>
        <v>0</v>
      </c>
      <c r="AH792" s="40">
        <f t="shared" si="333"/>
        <v>0</v>
      </c>
      <c r="AR792" s="40">
        <f t="shared" si="334"/>
        <v>0</v>
      </c>
      <c r="AS792" s="40">
        <f t="shared" si="335"/>
        <v>0</v>
      </c>
      <c r="AT792" s="40">
        <f t="shared" si="336"/>
        <v>0</v>
      </c>
      <c r="AU792" s="40">
        <f t="shared" si="337"/>
        <v>0</v>
      </c>
      <c r="AX792" s="279">
        <f t="shared" si="338"/>
        <v>0</v>
      </c>
      <c r="AY792" s="279">
        <f t="shared" si="339"/>
        <v>0</v>
      </c>
      <c r="AZ792" s="40">
        <f t="shared" si="327"/>
        <v>0</v>
      </c>
      <c r="BB792" s="40">
        <f t="shared" si="343"/>
        <v>0</v>
      </c>
      <c r="BC792" s="397">
        <f t="shared" si="344"/>
        <v>0</v>
      </c>
      <c r="BD792" s="105">
        <f t="shared" si="340"/>
        <v>0</v>
      </c>
      <c r="BE792" s="105">
        <f t="shared" si="345"/>
        <v>0</v>
      </c>
      <c r="BF792" s="742">
        <f t="shared" si="328"/>
        <v>0</v>
      </c>
      <c r="BG792" s="89"/>
      <c r="BH792" s="9"/>
      <c r="BJ792" s="40">
        <f t="shared" si="346"/>
        <v>0</v>
      </c>
      <c r="BK792" s="40">
        <f t="shared" si="347"/>
        <v>1</v>
      </c>
      <c r="BL792" s="40">
        <f t="shared" si="348"/>
        <v>0</v>
      </c>
      <c r="BM792" s="40">
        <f t="shared" si="349"/>
        <v>0</v>
      </c>
      <c r="BN792" s="40">
        <f t="shared" si="350"/>
        <v>0</v>
      </c>
    </row>
    <row r="793" spans="1:66" x14ac:dyDescent="0.25">
      <c r="A793" s="379"/>
      <c r="B793" s="936"/>
      <c r="C793" s="272"/>
      <c r="D793" s="868"/>
      <c r="E793" s="873" t="str">
        <f t="shared" si="341"/>
        <v xml:space="preserve"> </v>
      </c>
      <c r="F793" s="130">
        <f t="shared" si="324"/>
        <v>0</v>
      </c>
      <c r="G793" s="128">
        <f t="shared" si="325"/>
        <v>781</v>
      </c>
      <c r="H793" s="127"/>
      <c r="I793" s="321"/>
      <c r="J793" s="97"/>
      <c r="K793" s="323"/>
      <c r="L793" s="322"/>
      <c r="M793" s="50"/>
      <c r="N793" s="87"/>
      <c r="O793" s="324"/>
      <c r="P793" s="98"/>
      <c r="Q793" s="98"/>
      <c r="R793" s="114"/>
      <c r="S793" s="753"/>
      <c r="T793" s="98"/>
      <c r="U793" s="98"/>
      <c r="V793" s="98"/>
      <c r="W793" s="99"/>
      <c r="X793" s="97"/>
      <c r="Y793" s="87"/>
      <c r="Z793" s="100"/>
      <c r="AA793" s="106">
        <f t="shared" si="329"/>
        <v>781</v>
      </c>
      <c r="AB793" s="549">
        <f t="shared" si="342"/>
        <v>0</v>
      </c>
      <c r="AC793" s="544">
        <f t="shared" si="330"/>
        <v>0</v>
      </c>
      <c r="AD793" s="174">
        <f t="shared" si="326"/>
        <v>0</v>
      </c>
      <c r="AE793" s="8"/>
      <c r="AF793" s="885" t="str">
        <f t="shared" si="331"/>
        <v xml:space="preserve"> </v>
      </c>
      <c r="AG793" s="40">
        <f t="shared" si="332"/>
        <v>0</v>
      </c>
      <c r="AH793" s="40">
        <f t="shared" si="333"/>
        <v>0</v>
      </c>
      <c r="AR793" s="40">
        <f t="shared" si="334"/>
        <v>0</v>
      </c>
      <c r="AS793" s="40">
        <f t="shared" si="335"/>
        <v>0</v>
      </c>
      <c r="AT793" s="40">
        <f t="shared" si="336"/>
        <v>0</v>
      </c>
      <c r="AU793" s="40">
        <f t="shared" si="337"/>
        <v>0</v>
      </c>
      <c r="AX793" s="279">
        <f t="shared" si="338"/>
        <v>0</v>
      </c>
      <c r="AY793" s="279">
        <f t="shared" si="339"/>
        <v>0</v>
      </c>
      <c r="AZ793" s="40">
        <f t="shared" si="327"/>
        <v>0</v>
      </c>
      <c r="BB793" s="40">
        <f t="shared" si="343"/>
        <v>0</v>
      </c>
      <c r="BC793" s="397">
        <f t="shared" si="344"/>
        <v>0</v>
      </c>
      <c r="BD793" s="105">
        <f t="shared" si="340"/>
        <v>0</v>
      </c>
      <c r="BE793" s="105">
        <f t="shared" si="345"/>
        <v>0</v>
      </c>
      <c r="BF793" s="742">
        <f t="shared" si="328"/>
        <v>0</v>
      </c>
      <c r="BG793" s="89"/>
      <c r="BH793" s="9"/>
      <c r="BJ793" s="40">
        <f t="shared" si="346"/>
        <v>0</v>
      </c>
      <c r="BK793" s="40">
        <f t="shared" si="347"/>
        <v>1</v>
      </c>
      <c r="BL793" s="40">
        <f t="shared" si="348"/>
        <v>0</v>
      </c>
      <c r="BM793" s="40">
        <f t="shared" si="349"/>
        <v>0</v>
      </c>
      <c r="BN793" s="40">
        <f t="shared" si="350"/>
        <v>0</v>
      </c>
    </row>
    <row r="794" spans="1:66" x14ac:dyDescent="0.25">
      <c r="A794" s="379"/>
      <c r="B794" s="936"/>
      <c r="C794" s="272"/>
      <c r="D794" s="868"/>
      <c r="E794" s="873" t="str">
        <f t="shared" si="341"/>
        <v xml:space="preserve"> </v>
      </c>
      <c r="F794" s="130">
        <f t="shared" si="324"/>
        <v>0</v>
      </c>
      <c r="G794" s="128">
        <f t="shared" si="325"/>
        <v>782</v>
      </c>
      <c r="H794" s="127"/>
      <c r="I794" s="321"/>
      <c r="J794" s="97"/>
      <c r="K794" s="323"/>
      <c r="L794" s="322"/>
      <c r="M794" s="50"/>
      <c r="N794" s="87"/>
      <c r="O794" s="324"/>
      <c r="P794" s="98"/>
      <c r="Q794" s="98"/>
      <c r="R794" s="114"/>
      <c r="S794" s="753"/>
      <c r="T794" s="98"/>
      <c r="U794" s="98"/>
      <c r="V794" s="98"/>
      <c r="W794" s="99"/>
      <c r="X794" s="97"/>
      <c r="Y794" s="87"/>
      <c r="Z794" s="100"/>
      <c r="AA794" s="106">
        <f t="shared" si="329"/>
        <v>782</v>
      </c>
      <c r="AB794" s="549">
        <f t="shared" si="342"/>
        <v>0</v>
      </c>
      <c r="AC794" s="544">
        <f t="shared" si="330"/>
        <v>0</v>
      </c>
      <c r="AD794" s="174">
        <f t="shared" si="326"/>
        <v>0</v>
      </c>
      <c r="AE794" s="8"/>
      <c r="AF794" s="885" t="str">
        <f t="shared" si="331"/>
        <v xml:space="preserve"> </v>
      </c>
      <c r="AG794" s="40">
        <f t="shared" si="332"/>
        <v>0</v>
      </c>
      <c r="AH794" s="40">
        <f t="shared" si="333"/>
        <v>0</v>
      </c>
      <c r="AR794" s="40">
        <f t="shared" si="334"/>
        <v>0</v>
      </c>
      <c r="AS794" s="40">
        <f t="shared" si="335"/>
        <v>0</v>
      </c>
      <c r="AT794" s="40">
        <f t="shared" si="336"/>
        <v>0</v>
      </c>
      <c r="AU794" s="40">
        <f t="shared" si="337"/>
        <v>0</v>
      </c>
      <c r="AX794" s="279">
        <f t="shared" si="338"/>
        <v>0</v>
      </c>
      <c r="AY794" s="279">
        <f t="shared" si="339"/>
        <v>0</v>
      </c>
      <c r="AZ794" s="40">
        <f t="shared" si="327"/>
        <v>0</v>
      </c>
      <c r="BB794" s="40">
        <f t="shared" si="343"/>
        <v>0</v>
      </c>
      <c r="BC794" s="397">
        <f t="shared" si="344"/>
        <v>0</v>
      </c>
      <c r="BD794" s="105">
        <f t="shared" si="340"/>
        <v>0</v>
      </c>
      <c r="BE794" s="105">
        <f t="shared" si="345"/>
        <v>0</v>
      </c>
      <c r="BF794" s="742">
        <f t="shared" si="328"/>
        <v>0</v>
      </c>
      <c r="BG794" s="89"/>
      <c r="BH794" s="9"/>
      <c r="BJ794" s="40">
        <f t="shared" si="346"/>
        <v>0</v>
      </c>
      <c r="BK794" s="40">
        <f t="shared" si="347"/>
        <v>1</v>
      </c>
      <c r="BL794" s="40">
        <f t="shared" si="348"/>
        <v>0</v>
      </c>
      <c r="BM794" s="40">
        <f t="shared" si="349"/>
        <v>0</v>
      </c>
      <c r="BN794" s="40">
        <f t="shared" si="350"/>
        <v>0</v>
      </c>
    </row>
    <row r="795" spans="1:66" x14ac:dyDescent="0.25">
      <c r="A795" s="379"/>
      <c r="B795" s="936"/>
      <c r="C795" s="272"/>
      <c r="D795" s="868"/>
      <c r="E795" s="873" t="str">
        <f t="shared" si="341"/>
        <v xml:space="preserve"> </v>
      </c>
      <c r="F795" s="130">
        <f t="shared" si="324"/>
        <v>0</v>
      </c>
      <c r="G795" s="128">
        <f t="shared" si="325"/>
        <v>783</v>
      </c>
      <c r="H795" s="127"/>
      <c r="I795" s="321"/>
      <c r="J795" s="97"/>
      <c r="K795" s="323"/>
      <c r="L795" s="322"/>
      <c r="M795" s="50"/>
      <c r="N795" s="87"/>
      <c r="O795" s="324"/>
      <c r="P795" s="98"/>
      <c r="Q795" s="98"/>
      <c r="R795" s="114"/>
      <c r="S795" s="753"/>
      <c r="T795" s="98"/>
      <c r="U795" s="98"/>
      <c r="V795" s="98"/>
      <c r="W795" s="99"/>
      <c r="X795" s="97"/>
      <c r="Y795" s="87"/>
      <c r="Z795" s="100"/>
      <c r="AA795" s="106">
        <f t="shared" si="329"/>
        <v>783</v>
      </c>
      <c r="AB795" s="549">
        <f t="shared" si="342"/>
        <v>0</v>
      </c>
      <c r="AC795" s="544">
        <f t="shared" si="330"/>
        <v>0</v>
      </c>
      <c r="AD795" s="174">
        <f t="shared" si="326"/>
        <v>0</v>
      </c>
      <c r="AE795" s="8"/>
      <c r="AF795" s="885" t="str">
        <f t="shared" si="331"/>
        <v xml:space="preserve"> </v>
      </c>
      <c r="AG795" s="40">
        <f t="shared" si="332"/>
        <v>0</v>
      </c>
      <c r="AH795" s="40">
        <f t="shared" si="333"/>
        <v>0</v>
      </c>
      <c r="AR795" s="40">
        <f t="shared" si="334"/>
        <v>0</v>
      </c>
      <c r="AS795" s="40">
        <f t="shared" si="335"/>
        <v>0</v>
      </c>
      <c r="AT795" s="40">
        <f t="shared" si="336"/>
        <v>0</v>
      </c>
      <c r="AU795" s="40">
        <f t="shared" si="337"/>
        <v>0</v>
      </c>
      <c r="AX795" s="279">
        <f t="shared" si="338"/>
        <v>0</v>
      </c>
      <c r="AY795" s="279">
        <f t="shared" si="339"/>
        <v>0</v>
      </c>
      <c r="AZ795" s="40">
        <f t="shared" si="327"/>
        <v>0</v>
      </c>
      <c r="BB795" s="40">
        <f t="shared" si="343"/>
        <v>0</v>
      </c>
      <c r="BC795" s="397">
        <f t="shared" si="344"/>
        <v>0</v>
      </c>
      <c r="BD795" s="105">
        <f t="shared" si="340"/>
        <v>0</v>
      </c>
      <c r="BE795" s="105">
        <f t="shared" si="345"/>
        <v>0</v>
      </c>
      <c r="BF795" s="742">
        <f t="shared" si="328"/>
        <v>0</v>
      </c>
      <c r="BG795" s="89"/>
      <c r="BH795" s="9"/>
      <c r="BJ795" s="40">
        <f t="shared" si="346"/>
        <v>0</v>
      </c>
      <c r="BK795" s="40">
        <f t="shared" si="347"/>
        <v>1</v>
      </c>
      <c r="BL795" s="40">
        <f t="shared" si="348"/>
        <v>0</v>
      </c>
      <c r="BM795" s="40">
        <f t="shared" si="349"/>
        <v>0</v>
      </c>
      <c r="BN795" s="40">
        <f t="shared" si="350"/>
        <v>0</v>
      </c>
    </row>
    <row r="796" spans="1:66" x14ac:dyDescent="0.25">
      <c r="A796" s="379"/>
      <c r="B796" s="936"/>
      <c r="C796" s="272"/>
      <c r="D796" s="868"/>
      <c r="E796" s="873" t="str">
        <f t="shared" si="341"/>
        <v xml:space="preserve"> </v>
      </c>
      <c r="F796" s="130">
        <f t="shared" si="324"/>
        <v>0</v>
      </c>
      <c r="G796" s="128">
        <f t="shared" si="325"/>
        <v>784</v>
      </c>
      <c r="H796" s="127"/>
      <c r="I796" s="321"/>
      <c r="J796" s="97"/>
      <c r="K796" s="323"/>
      <c r="L796" s="322"/>
      <c r="M796" s="50"/>
      <c r="N796" s="87"/>
      <c r="O796" s="324"/>
      <c r="P796" s="98"/>
      <c r="Q796" s="98"/>
      <c r="R796" s="114"/>
      <c r="S796" s="753"/>
      <c r="T796" s="98"/>
      <c r="U796" s="98"/>
      <c r="V796" s="98"/>
      <c r="W796" s="99"/>
      <c r="X796" s="97"/>
      <c r="Y796" s="87"/>
      <c r="Z796" s="100"/>
      <c r="AA796" s="106">
        <f t="shared" si="329"/>
        <v>784</v>
      </c>
      <c r="AB796" s="549">
        <f t="shared" si="342"/>
        <v>0</v>
      </c>
      <c r="AC796" s="544">
        <f t="shared" si="330"/>
        <v>0</v>
      </c>
      <c r="AD796" s="174">
        <f t="shared" si="326"/>
        <v>0</v>
      </c>
      <c r="AE796" s="8"/>
      <c r="AF796" s="885" t="str">
        <f t="shared" si="331"/>
        <v xml:space="preserve"> </v>
      </c>
      <c r="AG796" s="40">
        <f t="shared" si="332"/>
        <v>0</v>
      </c>
      <c r="AH796" s="40">
        <f t="shared" si="333"/>
        <v>0</v>
      </c>
      <c r="AR796" s="40">
        <f t="shared" si="334"/>
        <v>0</v>
      </c>
      <c r="AS796" s="40">
        <f t="shared" si="335"/>
        <v>0</v>
      </c>
      <c r="AT796" s="40">
        <f t="shared" si="336"/>
        <v>0</v>
      </c>
      <c r="AU796" s="40">
        <f t="shared" si="337"/>
        <v>0</v>
      </c>
      <c r="AX796" s="279">
        <f t="shared" si="338"/>
        <v>0</v>
      </c>
      <c r="AY796" s="279">
        <f t="shared" si="339"/>
        <v>0</v>
      </c>
      <c r="AZ796" s="40">
        <f t="shared" si="327"/>
        <v>0</v>
      </c>
      <c r="BB796" s="40">
        <f t="shared" si="343"/>
        <v>0</v>
      </c>
      <c r="BC796" s="397">
        <f t="shared" si="344"/>
        <v>0</v>
      </c>
      <c r="BD796" s="105">
        <f t="shared" si="340"/>
        <v>0</v>
      </c>
      <c r="BE796" s="105">
        <f t="shared" si="345"/>
        <v>0</v>
      </c>
      <c r="BF796" s="742">
        <f t="shared" si="328"/>
        <v>0</v>
      </c>
      <c r="BG796" s="89"/>
      <c r="BH796" s="9"/>
      <c r="BJ796" s="40">
        <f t="shared" si="346"/>
        <v>0</v>
      </c>
      <c r="BK796" s="40">
        <f t="shared" si="347"/>
        <v>1</v>
      </c>
      <c r="BL796" s="40">
        <f t="shared" si="348"/>
        <v>0</v>
      </c>
      <c r="BM796" s="40">
        <f t="shared" si="349"/>
        <v>0</v>
      </c>
      <c r="BN796" s="40">
        <f t="shared" si="350"/>
        <v>0</v>
      </c>
    </row>
    <row r="797" spans="1:66" x14ac:dyDescent="0.25">
      <c r="A797" s="379"/>
      <c r="B797" s="936"/>
      <c r="C797" s="272"/>
      <c r="D797" s="868"/>
      <c r="E797" s="873" t="str">
        <f t="shared" si="341"/>
        <v xml:space="preserve"> </v>
      </c>
      <c r="F797" s="130">
        <f t="shared" si="324"/>
        <v>0</v>
      </c>
      <c r="G797" s="128">
        <f t="shared" si="325"/>
        <v>785</v>
      </c>
      <c r="H797" s="127"/>
      <c r="I797" s="321"/>
      <c r="J797" s="97"/>
      <c r="K797" s="323"/>
      <c r="L797" s="322"/>
      <c r="M797" s="50"/>
      <c r="N797" s="87"/>
      <c r="O797" s="324"/>
      <c r="P797" s="98"/>
      <c r="Q797" s="98"/>
      <c r="R797" s="114"/>
      <c r="S797" s="753"/>
      <c r="T797" s="98"/>
      <c r="U797" s="98"/>
      <c r="V797" s="98"/>
      <c r="W797" s="99"/>
      <c r="X797" s="97"/>
      <c r="Y797" s="87"/>
      <c r="Z797" s="100"/>
      <c r="AA797" s="106">
        <f t="shared" si="329"/>
        <v>785</v>
      </c>
      <c r="AB797" s="549">
        <f t="shared" si="342"/>
        <v>0</v>
      </c>
      <c r="AC797" s="544">
        <f t="shared" si="330"/>
        <v>0</v>
      </c>
      <c r="AD797" s="174">
        <f t="shared" si="326"/>
        <v>0</v>
      </c>
      <c r="AE797" s="8"/>
      <c r="AF797" s="885" t="str">
        <f t="shared" si="331"/>
        <v xml:space="preserve"> </v>
      </c>
      <c r="AG797" s="40">
        <f t="shared" si="332"/>
        <v>0</v>
      </c>
      <c r="AH797" s="40">
        <f t="shared" si="333"/>
        <v>0</v>
      </c>
      <c r="AR797" s="40">
        <f t="shared" si="334"/>
        <v>0</v>
      </c>
      <c r="AS797" s="40">
        <f t="shared" si="335"/>
        <v>0</v>
      </c>
      <c r="AT797" s="40">
        <f t="shared" si="336"/>
        <v>0</v>
      </c>
      <c r="AU797" s="40">
        <f t="shared" si="337"/>
        <v>0</v>
      </c>
      <c r="AX797" s="279">
        <f t="shared" si="338"/>
        <v>0</v>
      </c>
      <c r="AY797" s="279">
        <f t="shared" si="339"/>
        <v>0</v>
      </c>
      <c r="AZ797" s="40">
        <f t="shared" si="327"/>
        <v>0</v>
      </c>
      <c r="BB797" s="40">
        <f t="shared" si="343"/>
        <v>0</v>
      </c>
      <c r="BC797" s="397">
        <f t="shared" si="344"/>
        <v>0</v>
      </c>
      <c r="BD797" s="105">
        <f t="shared" si="340"/>
        <v>0</v>
      </c>
      <c r="BE797" s="105">
        <f t="shared" si="345"/>
        <v>0</v>
      </c>
      <c r="BF797" s="742">
        <f t="shared" si="328"/>
        <v>0</v>
      </c>
      <c r="BG797" s="89"/>
      <c r="BH797" s="9"/>
      <c r="BJ797" s="40">
        <f t="shared" si="346"/>
        <v>0</v>
      </c>
      <c r="BK797" s="40">
        <f t="shared" si="347"/>
        <v>1</v>
      </c>
      <c r="BL797" s="40">
        <f t="shared" si="348"/>
        <v>0</v>
      </c>
      <c r="BM797" s="40">
        <f t="shared" si="349"/>
        <v>0</v>
      </c>
      <c r="BN797" s="40">
        <f t="shared" si="350"/>
        <v>0</v>
      </c>
    </row>
    <row r="798" spans="1:66" x14ac:dyDescent="0.25">
      <c r="A798" s="379"/>
      <c r="B798" s="936"/>
      <c r="C798" s="272"/>
      <c r="D798" s="868"/>
      <c r="E798" s="873" t="str">
        <f t="shared" si="341"/>
        <v xml:space="preserve"> </v>
      </c>
      <c r="F798" s="130">
        <f t="shared" si="324"/>
        <v>0</v>
      </c>
      <c r="G798" s="128">
        <f t="shared" si="325"/>
        <v>786</v>
      </c>
      <c r="H798" s="127"/>
      <c r="I798" s="321"/>
      <c r="J798" s="97"/>
      <c r="K798" s="323"/>
      <c r="L798" s="322"/>
      <c r="M798" s="50"/>
      <c r="N798" s="87"/>
      <c r="O798" s="324"/>
      <c r="P798" s="98"/>
      <c r="Q798" s="98"/>
      <c r="R798" s="114"/>
      <c r="S798" s="753"/>
      <c r="T798" s="98"/>
      <c r="U798" s="98"/>
      <c r="V798" s="98"/>
      <c r="W798" s="99"/>
      <c r="X798" s="97"/>
      <c r="Y798" s="87"/>
      <c r="Z798" s="100"/>
      <c r="AA798" s="106">
        <f t="shared" si="329"/>
        <v>786</v>
      </c>
      <c r="AB798" s="549">
        <f t="shared" si="342"/>
        <v>0</v>
      </c>
      <c r="AC798" s="544">
        <f t="shared" si="330"/>
        <v>0</v>
      </c>
      <c r="AD798" s="174">
        <f t="shared" si="326"/>
        <v>0</v>
      </c>
      <c r="AE798" s="8"/>
      <c r="AF798" s="885" t="str">
        <f t="shared" si="331"/>
        <v xml:space="preserve"> </v>
      </c>
      <c r="AG798" s="40">
        <f t="shared" si="332"/>
        <v>0</v>
      </c>
      <c r="AH798" s="40">
        <f t="shared" si="333"/>
        <v>0</v>
      </c>
      <c r="AR798" s="40">
        <f t="shared" si="334"/>
        <v>0</v>
      </c>
      <c r="AS798" s="40">
        <f t="shared" si="335"/>
        <v>0</v>
      </c>
      <c r="AT798" s="40">
        <f t="shared" si="336"/>
        <v>0</v>
      </c>
      <c r="AU798" s="40">
        <f t="shared" si="337"/>
        <v>0</v>
      </c>
      <c r="AX798" s="279">
        <f t="shared" si="338"/>
        <v>0</v>
      </c>
      <c r="AY798" s="279">
        <f t="shared" si="339"/>
        <v>0</v>
      </c>
      <c r="AZ798" s="40">
        <f t="shared" si="327"/>
        <v>0</v>
      </c>
      <c r="BB798" s="40">
        <f t="shared" si="343"/>
        <v>0</v>
      </c>
      <c r="BC798" s="397">
        <f t="shared" si="344"/>
        <v>0</v>
      </c>
      <c r="BD798" s="105">
        <f t="shared" si="340"/>
        <v>0</v>
      </c>
      <c r="BE798" s="105">
        <f t="shared" si="345"/>
        <v>0</v>
      </c>
      <c r="BF798" s="742">
        <f t="shared" si="328"/>
        <v>0</v>
      </c>
      <c r="BG798" s="89"/>
      <c r="BH798" s="9"/>
      <c r="BJ798" s="40">
        <f t="shared" si="346"/>
        <v>0</v>
      </c>
      <c r="BK798" s="40">
        <f t="shared" si="347"/>
        <v>1</v>
      </c>
      <c r="BL798" s="40">
        <f t="shared" si="348"/>
        <v>0</v>
      </c>
      <c r="BM798" s="40">
        <f t="shared" si="349"/>
        <v>0</v>
      </c>
      <c r="BN798" s="40">
        <f t="shared" si="350"/>
        <v>0</v>
      </c>
    </row>
    <row r="799" spans="1:66" x14ac:dyDescent="0.25">
      <c r="A799" s="379"/>
      <c r="B799" s="936"/>
      <c r="C799" s="272"/>
      <c r="D799" s="868"/>
      <c r="E799" s="873" t="str">
        <f t="shared" si="341"/>
        <v xml:space="preserve"> </v>
      </c>
      <c r="F799" s="130">
        <f t="shared" si="324"/>
        <v>0</v>
      </c>
      <c r="G799" s="128">
        <f t="shared" si="325"/>
        <v>787</v>
      </c>
      <c r="H799" s="127"/>
      <c r="I799" s="321"/>
      <c r="J799" s="97"/>
      <c r="K799" s="323"/>
      <c r="L799" s="322"/>
      <c r="M799" s="50"/>
      <c r="N799" s="87"/>
      <c r="O799" s="324"/>
      <c r="P799" s="98"/>
      <c r="Q799" s="98"/>
      <c r="R799" s="114"/>
      <c r="S799" s="753"/>
      <c r="T799" s="98"/>
      <c r="U799" s="98"/>
      <c r="V799" s="98"/>
      <c r="W799" s="99"/>
      <c r="X799" s="97"/>
      <c r="Y799" s="87"/>
      <c r="Z799" s="100"/>
      <c r="AA799" s="106">
        <f t="shared" si="329"/>
        <v>787</v>
      </c>
      <c r="AB799" s="549">
        <f t="shared" si="342"/>
        <v>0</v>
      </c>
      <c r="AC799" s="544">
        <f t="shared" si="330"/>
        <v>0</v>
      </c>
      <c r="AD799" s="174">
        <f t="shared" si="326"/>
        <v>0</v>
      </c>
      <c r="AE799" s="8"/>
      <c r="AF799" s="885" t="str">
        <f t="shared" si="331"/>
        <v xml:space="preserve"> </v>
      </c>
      <c r="AG799" s="40">
        <f t="shared" si="332"/>
        <v>0</v>
      </c>
      <c r="AH799" s="40">
        <f t="shared" si="333"/>
        <v>0</v>
      </c>
      <c r="AR799" s="40">
        <f t="shared" si="334"/>
        <v>0</v>
      </c>
      <c r="AS799" s="40">
        <f t="shared" si="335"/>
        <v>0</v>
      </c>
      <c r="AT799" s="40">
        <f t="shared" si="336"/>
        <v>0</v>
      </c>
      <c r="AU799" s="40">
        <f t="shared" si="337"/>
        <v>0</v>
      </c>
      <c r="AX799" s="279">
        <f t="shared" si="338"/>
        <v>0</v>
      </c>
      <c r="AY799" s="279">
        <f t="shared" si="339"/>
        <v>0</v>
      </c>
      <c r="AZ799" s="40">
        <f t="shared" si="327"/>
        <v>0</v>
      </c>
      <c r="BB799" s="40">
        <f t="shared" si="343"/>
        <v>0</v>
      </c>
      <c r="BC799" s="397">
        <f t="shared" si="344"/>
        <v>0</v>
      </c>
      <c r="BD799" s="105">
        <f t="shared" si="340"/>
        <v>0</v>
      </c>
      <c r="BE799" s="105">
        <f t="shared" si="345"/>
        <v>0</v>
      </c>
      <c r="BF799" s="742">
        <f t="shared" si="328"/>
        <v>0</v>
      </c>
      <c r="BG799" s="89"/>
      <c r="BH799" s="9"/>
      <c r="BJ799" s="40">
        <f t="shared" si="346"/>
        <v>0</v>
      </c>
      <c r="BK799" s="40">
        <f t="shared" si="347"/>
        <v>1</v>
      </c>
      <c r="BL799" s="40">
        <f t="shared" si="348"/>
        <v>0</v>
      </c>
      <c r="BM799" s="40">
        <f t="shared" si="349"/>
        <v>0</v>
      </c>
      <c r="BN799" s="40">
        <f t="shared" si="350"/>
        <v>0</v>
      </c>
    </row>
    <row r="800" spans="1:66" x14ac:dyDescent="0.25">
      <c r="A800" s="379"/>
      <c r="B800" s="936"/>
      <c r="C800" s="272"/>
      <c r="D800" s="868"/>
      <c r="E800" s="873" t="str">
        <f t="shared" si="341"/>
        <v xml:space="preserve"> </v>
      </c>
      <c r="F800" s="130">
        <f t="shared" si="324"/>
        <v>0</v>
      </c>
      <c r="G800" s="128">
        <f t="shared" si="325"/>
        <v>788</v>
      </c>
      <c r="H800" s="127"/>
      <c r="I800" s="321"/>
      <c r="J800" s="97"/>
      <c r="K800" s="323"/>
      <c r="L800" s="322"/>
      <c r="M800" s="50"/>
      <c r="N800" s="87"/>
      <c r="O800" s="324"/>
      <c r="P800" s="98"/>
      <c r="Q800" s="98"/>
      <c r="R800" s="114"/>
      <c r="S800" s="753"/>
      <c r="T800" s="98"/>
      <c r="U800" s="98"/>
      <c r="V800" s="98"/>
      <c r="W800" s="99"/>
      <c r="X800" s="97"/>
      <c r="Y800" s="87"/>
      <c r="Z800" s="100"/>
      <c r="AA800" s="106">
        <f t="shared" si="329"/>
        <v>788</v>
      </c>
      <c r="AB800" s="549">
        <f t="shared" si="342"/>
        <v>0</v>
      </c>
      <c r="AC800" s="544">
        <f t="shared" si="330"/>
        <v>0</v>
      </c>
      <c r="AD800" s="174">
        <f t="shared" si="326"/>
        <v>0</v>
      </c>
      <c r="AE800" s="8"/>
      <c r="AF800" s="885" t="str">
        <f t="shared" si="331"/>
        <v xml:space="preserve"> </v>
      </c>
      <c r="AG800" s="40">
        <f t="shared" si="332"/>
        <v>0</v>
      </c>
      <c r="AH800" s="40">
        <f t="shared" si="333"/>
        <v>0</v>
      </c>
      <c r="AR800" s="40">
        <f t="shared" si="334"/>
        <v>0</v>
      </c>
      <c r="AS800" s="40">
        <f t="shared" si="335"/>
        <v>0</v>
      </c>
      <c r="AT800" s="40">
        <f t="shared" si="336"/>
        <v>0</v>
      </c>
      <c r="AU800" s="40">
        <f t="shared" si="337"/>
        <v>0</v>
      </c>
      <c r="AX800" s="279">
        <f t="shared" si="338"/>
        <v>0</v>
      </c>
      <c r="AY800" s="279">
        <f t="shared" si="339"/>
        <v>0</v>
      </c>
      <c r="AZ800" s="40">
        <f t="shared" si="327"/>
        <v>0</v>
      </c>
      <c r="BB800" s="40">
        <f t="shared" si="343"/>
        <v>0</v>
      </c>
      <c r="BC800" s="397">
        <f t="shared" si="344"/>
        <v>0</v>
      </c>
      <c r="BD800" s="105">
        <f t="shared" si="340"/>
        <v>0</v>
      </c>
      <c r="BE800" s="105">
        <f t="shared" si="345"/>
        <v>0</v>
      </c>
      <c r="BF800" s="742">
        <f t="shared" si="328"/>
        <v>0</v>
      </c>
      <c r="BG800" s="89"/>
      <c r="BH800" s="9"/>
      <c r="BJ800" s="40">
        <f t="shared" si="346"/>
        <v>0</v>
      </c>
      <c r="BK800" s="40">
        <f t="shared" si="347"/>
        <v>1</v>
      </c>
      <c r="BL800" s="40">
        <f t="shared" si="348"/>
        <v>0</v>
      </c>
      <c r="BM800" s="40">
        <f t="shared" si="349"/>
        <v>0</v>
      </c>
      <c r="BN800" s="40">
        <f t="shared" si="350"/>
        <v>0</v>
      </c>
    </row>
    <row r="801" spans="1:66" x14ac:dyDescent="0.25">
      <c r="A801" s="379"/>
      <c r="B801" s="936"/>
      <c r="C801" s="272"/>
      <c r="D801" s="868"/>
      <c r="E801" s="873" t="str">
        <f t="shared" si="341"/>
        <v xml:space="preserve"> </v>
      </c>
      <c r="F801" s="130">
        <f t="shared" si="324"/>
        <v>0</v>
      </c>
      <c r="G801" s="128">
        <f t="shared" si="325"/>
        <v>789</v>
      </c>
      <c r="H801" s="127"/>
      <c r="I801" s="321"/>
      <c r="J801" s="97"/>
      <c r="K801" s="323"/>
      <c r="L801" s="322"/>
      <c r="M801" s="50"/>
      <c r="N801" s="87"/>
      <c r="O801" s="324"/>
      <c r="P801" s="98"/>
      <c r="Q801" s="98"/>
      <c r="R801" s="114"/>
      <c r="S801" s="753"/>
      <c r="T801" s="98"/>
      <c r="U801" s="98"/>
      <c r="V801" s="98"/>
      <c r="W801" s="99"/>
      <c r="X801" s="97"/>
      <c r="Y801" s="87"/>
      <c r="Z801" s="100"/>
      <c r="AA801" s="106">
        <f t="shared" si="329"/>
        <v>789</v>
      </c>
      <c r="AB801" s="549">
        <f t="shared" si="342"/>
        <v>0</v>
      </c>
      <c r="AC801" s="544">
        <f t="shared" si="330"/>
        <v>0</v>
      </c>
      <c r="AD801" s="174">
        <f t="shared" si="326"/>
        <v>0</v>
      </c>
      <c r="AE801" s="8"/>
      <c r="AF801" s="885" t="str">
        <f t="shared" si="331"/>
        <v xml:space="preserve"> </v>
      </c>
      <c r="AG801" s="40">
        <f t="shared" si="332"/>
        <v>0</v>
      </c>
      <c r="AH801" s="40">
        <f t="shared" si="333"/>
        <v>0</v>
      </c>
      <c r="AR801" s="40">
        <f t="shared" si="334"/>
        <v>0</v>
      </c>
      <c r="AS801" s="40">
        <f t="shared" si="335"/>
        <v>0</v>
      </c>
      <c r="AT801" s="40">
        <f t="shared" si="336"/>
        <v>0</v>
      </c>
      <c r="AU801" s="40">
        <f t="shared" si="337"/>
        <v>0</v>
      </c>
      <c r="AX801" s="279">
        <f t="shared" si="338"/>
        <v>0</v>
      </c>
      <c r="AY801" s="279">
        <f t="shared" si="339"/>
        <v>0</v>
      </c>
      <c r="AZ801" s="40">
        <f t="shared" si="327"/>
        <v>0</v>
      </c>
      <c r="BB801" s="40">
        <f t="shared" si="343"/>
        <v>0</v>
      </c>
      <c r="BC801" s="397">
        <f t="shared" si="344"/>
        <v>0</v>
      </c>
      <c r="BD801" s="105">
        <f t="shared" si="340"/>
        <v>0</v>
      </c>
      <c r="BE801" s="105">
        <f t="shared" si="345"/>
        <v>0</v>
      </c>
      <c r="BF801" s="742">
        <f t="shared" si="328"/>
        <v>0</v>
      </c>
      <c r="BG801" s="89"/>
      <c r="BH801" s="9"/>
      <c r="BJ801" s="40">
        <f t="shared" si="346"/>
        <v>0</v>
      </c>
      <c r="BK801" s="40">
        <f t="shared" si="347"/>
        <v>1</v>
      </c>
      <c r="BL801" s="40">
        <f t="shared" si="348"/>
        <v>0</v>
      </c>
      <c r="BM801" s="40">
        <f t="shared" si="349"/>
        <v>0</v>
      </c>
      <c r="BN801" s="40">
        <f t="shared" si="350"/>
        <v>0</v>
      </c>
    </row>
    <row r="802" spans="1:66" x14ac:dyDescent="0.25">
      <c r="A802" s="379"/>
      <c r="B802" s="936"/>
      <c r="C802" s="272"/>
      <c r="D802" s="868"/>
      <c r="E802" s="873" t="str">
        <f t="shared" si="341"/>
        <v xml:space="preserve"> </v>
      </c>
      <c r="F802" s="130">
        <f t="shared" si="324"/>
        <v>0</v>
      </c>
      <c r="G802" s="128">
        <f t="shared" si="325"/>
        <v>790</v>
      </c>
      <c r="H802" s="127"/>
      <c r="I802" s="321"/>
      <c r="J802" s="97"/>
      <c r="K802" s="323"/>
      <c r="L802" s="322"/>
      <c r="M802" s="50"/>
      <c r="N802" s="87"/>
      <c r="O802" s="324"/>
      <c r="P802" s="98"/>
      <c r="Q802" s="98"/>
      <c r="R802" s="114"/>
      <c r="S802" s="753"/>
      <c r="T802" s="98"/>
      <c r="U802" s="98"/>
      <c r="V802" s="98"/>
      <c r="W802" s="99"/>
      <c r="X802" s="97"/>
      <c r="Y802" s="87"/>
      <c r="Z802" s="100"/>
      <c r="AA802" s="106">
        <f t="shared" si="329"/>
        <v>790</v>
      </c>
      <c r="AB802" s="549">
        <f t="shared" si="342"/>
        <v>0</v>
      </c>
      <c r="AC802" s="544">
        <f t="shared" si="330"/>
        <v>0</v>
      </c>
      <c r="AD802" s="174">
        <f t="shared" si="326"/>
        <v>0</v>
      </c>
      <c r="AE802" s="8"/>
      <c r="AF802" s="885" t="str">
        <f t="shared" si="331"/>
        <v xml:space="preserve"> </v>
      </c>
      <c r="AG802" s="40">
        <f t="shared" si="332"/>
        <v>0</v>
      </c>
      <c r="AH802" s="40">
        <f t="shared" si="333"/>
        <v>0</v>
      </c>
      <c r="AR802" s="40">
        <f t="shared" si="334"/>
        <v>0</v>
      </c>
      <c r="AS802" s="40">
        <f t="shared" si="335"/>
        <v>0</v>
      </c>
      <c r="AT802" s="40">
        <f t="shared" si="336"/>
        <v>0</v>
      </c>
      <c r="AU802" s="40">
        <f t="shared" si="337"/>
        <v>0</v>
      </c>
      <c r="AX802" s="279">
        <f t="shared" si="338"/>
        <v>0</v>
      </c>
      <c r="AY802" s="279">
        <f t="shared" si="339"/>
        <v>0</v>
      </c>
      <c r="AZ802" s="40">
        <f t="shared" si="327"/>
        <v>0</v>
      </c>
      <c r="BB802" s="40">
        <f t="shared" si="343"/>
        <v>0</v>
      </c>
      <c r="BC802" s="397">
        <f t="shared" si="344"/>
        <v>0</v>
      </c>
      <c r="BD802" s="105">
        <f t="shared" si="340"/>
        <v>0</v>
      </c>
      <c r="BE802" s="105">
        <f t="shared" si="345"/>
        <v>0</v>
      </c>
      <c r="BF802" s="742">
        <f t="shared" si="328"/>
        <v>0</v>
      </c>
      <c r="BG802" s="89"/>
      <c r="BH802" s="9"/>
      <c r="BJ802" s="40">
        <f t="shared" si="346"/>
        <v>0</v>
      </c>
      <c r="BK802" s="40">
        <f t="shared" si="347"/>
        <v>1</v>
      </c>
      <c r="BL802" s="40">
        <f t="shared" si="348"/>
        <v>0</v>
      </c>
      <c r="BM802" s="40">
        <f t="shared" si="349"/>
        <v>0</v>
      </c>
      <c r="BN802" s="40">
        <f t="shared" si="350"/>
        <v>0</v>
      </c>
    </row>
    <row r="803" spans="1:66" x14ac:dyDescent="0.25">
      <c r="A803" s="379"/>
      <c r="B803" s="936"/>
      <c r="C803" s="272"/>
      <c r="D803" s="868"/>
      <c r="E803" s="873" t="str">
        <f t="shared" si="341"/>
        <v xml:space="preserve"> </v>
      </c>
      <c r="F803" s="130">
        <f t="shared" si="324"/>
        <v>0</v>
      </c>
      <c r="G803" s="128">
        <f t="shared" si="325"/>
        <v>791</v>
      </c>
      <c r="H803" s="127"/>
      <c r="I803" s="321"/>
      <c r="J803" s="97"/>
      <c r="K803" s="323"/>
      <c r="L803" s="322"/>
      <c r="M803" s="50"/>
      <c r="N803" s="87"/>
      <c r="O803" s="324"/>
      <c r="P803" s="98"/>
      <c r="Q803" s="98"/>
      <c r="R803" s="114"/>
      <c r="S803" s="753"/>
      <c r="T803" s="98"/>
      <c r="U803" s="98"/>
      <c r="V803" s="98"/>
      <c r="W803" s="99"/>
      <c r="X803" s="97"/>
      <c r="Y803" s="87"/>
      <c r="Z803" s="100"/>
      <c r="AA803" s="106">
        <f t="shared" si="329"/>
        <v>791</v>
      </c>
      <c r="AB803" s="549">
        <f t="shared" si="342"/>
        <v>0</v>
      </c>
      <c r="AC803" s="544">
        <f t="shared" si="330"/>
        <v>0</v>
      </c>
      <c r="AD803" s="174">
        <f t="shared" si="326"/>
        <v>0</v>
      </c>
      <c r="AE803" s="8"/>
      <c r="AF803" s="885" t="str">
        <f t="shared" si="331"/>
        <v xml:space="preserve"> </v>
      </c>
      <c r="AG803" s="40">
        <f t="shared" si="332"/>
        <v>0</v>
      </c>
      <c r="AH803" s="40">
        <f t="shared" si="333"/>
        <v>0</v>
      </c>
      <c r="AR803" s="40">
        <f t="shared" si="334"/>
        <v>0</v>
      </c>
      <c r="AS803" s="40">
        <f t="shared" si="335"/>
        <v>0</v>
      </c>
      <c r="AT803" s="40">
        <f t="shared" si="336"/>
        <v>0</v>
      </c>
      <c r="AU803" s="40">
        <f t="shared" si="337"/>
        <v>0</v>
      </c>
      <c r="AX803" s="279">
        <f t="shared" si="338"/>
        <v>0</v>
      </c>
      <c r="AY803" s="279">
        <f t="shared" si="339"/>
        <v>0</v>
      </c>
      <c r="AZ803" s="40">
        <f t="shared" si="327"/>
        <v>0</v>
      </c>
      <c r="BB803" s="40">
        <f t="shared" si="343"/>
        <v>0</v>
      </c>
      <c r="BC803" s="397">
        <f t="shared" si="344"/>
        <v>0</v>
      </c>
      <c r="BD803" s="105">
        <f t="shared" si="340"/>
        <v>0</v>
      </c>
      <c r="BE803" s="105">
        <f t="shared" si="345"/>
        <v>0</v>
      </c>
      <c r="BF803" s="742">
        <f t="shared" si="328"/>
        <v>0</v>
      </c>
      <c r="BG803" s="89"/>
      <c r="BH803" s="9"/>
      <c r="BJ803" s="40">
        <f t="shared" si="346"/>
        <v>0</v>
      </c>
      <c r="BK803" s="40">
        <f t="shared" si="347"/>
        <v>1</v>
      </c>
      <c r="BL803" s="40">
        <f t="shared" si="348"/>
        <v>0</v>
      </c>
      <c r="BM803" s="40">
        <f t="shared" si="349"/>
        <v>0</v>
      </c>
      <c r="BN803" s="40">
        <f t="shared" si="350"/>
        <v>0</v>
      </c>
    </row>
    <row r="804" spans="1:66" x14ac:dyDescent="0.25">
      <c r="A804" s="379"/>
      <c r="B804" s="936"/>
      <c r="C804" s="272"/>
      <c r="D804" s="868"/>
      <c r="E804" s="873" t="str">
        <f t="shared" si="341"/>
        <v xml:space="preserve"> </v>
      </c>
      <c r="F804" s="130">
        <f t="shared" si="324"/>
        <v>0</v>
      </c>
      <c r="G804" s="128">
        <f t="shared" si="325"/>
        <v>792</v>
      </c>
      <c r="H804" s="127"/>
      <c r="I804" s="321"/>
      <c r="J804" s="97"/>
      <c r="K804" s="323"/>
      <c r="L804" s="322"/>
      <c r="M804" s="50"/>
      <c r="N804" s="87"/>
      <c r="O804" s="324"/>
      <c r="P804" s="98"/>
      <c r="Q804" s="98"/>
      <c r="R804" s="114"/>
      <c r="S804" s="753"/>
      <c r="T804" s="98"/>
      <c r="U804" s="98"/>
      <c r="V804" s="98"/>
      <c r="W804" s="99"/>
      <c r="X804" s="97"/>
      <c r="Y804" s="87"/>
      <c r="Z804" s="100"/>
      <c r="AA804" s="106">
        <f t="shared" si="329"/>
        <v>792</v>
      </c>
      <c r="AB804" s="549">
        <f t="shared" si="342"/>
        <v>0</v>
      </c>
      <c r="AC804" s="544">
        <f t="shared" si="330"/>
        <v>0</v>
      </c>
      <c r="AD804" s="174">
        <f t="shared" si="326"/>
        <v>0</v>
      </c>
      <c r="AE804" s="8"/>
      <c r="AF804" s="885" t="str">
        <f t="shared" si="331"/>
        <v xml:space="preserve"> </v>
      </c>
      <c r="AG804" s="40">
        <f t="shared" si="332"/>
        <v>0</v>
      </c>
      <c r="AH804" s="40">
        <f t="shared" si="333"/>
        <v>0</v>
      </c>
      <c r="AR804" s="40">
        <f t="shared" si="334"/>
        <v>0</v>
      </c>
      <c r="AS804" s="40">
        <f t="shared" si="335"/>
        <v>0</v>
      </c>
      <c r="AT804" s="40">
        <f t="shared" si="336"/>
        <v>0</v>
      </c>
      <c r="AU804" s="40">
        <f t="shared" si="337"/>
        <v>0</v>
      </c>
      <c r="AX804" s="279">
        <f t="shared" si="338"/>
        <v>0</v>
      </c>
      <c r="AY804" s="279">
        <f t="shared" si="339"/>
        <v>0</v>
      </c>
      <c r="AZ804" s="40">
        <f t="shared" si="327"/>
        <v>0</v>
      </c>
      <c r="BB804" s="40">
        <f t="shared" si="343"/>
        <v>0</v>
      </c>
      <c r="BC804" s="397">
        <f t="shared" si="344"/>
        <v>0</v>
      </c>
      <c r="BD804" s="105">
        <f t="shared" si="340"/>
        <v>0</v>
      </c>
      <c r="BE804" s="105">
        <f t="shared" si="345"/>
        <v>0</v>
      </c>
      <c r="BF804" s="742">
        <f t="shared" si="328"/>
        <v>0</v>
      </c>
      <c r="BG804" s="89"/>
      <c r="BH804" s="9"/>
      <c r="BJ804" s="40">
        <f t="shared" si="346"/>
        <v>0</v>
      </c>
      <c r="BK804" s="40">
        <f t="shared" si="347"/>
        <v>1</v>
      </c>
      <c r="BL804" s="40">
        <f t="shared" si="348"/>
        <v>0</v>
      </c>
      <c r="BM804" s="40">
        <f t="shared" si="349"/>
        <v>0</v>
      </c>
      <c r="BN804" s="40">
        <f t="shared" si="350"/>
        <v>0</v>
      </c>
    </row>
    <row r="805" spans="1:66" x14ac:dyDescent="0.25">
      <c r="A805" s="379"/>
      <c r="B805" s="936"/>
      <c r="C805" s="272"/>
      <c r="D805" s="868"/>
      <c r="E805" s="873" t="str">
        <f t="shared" si="341"/>
        <v xml:space="preserve"> </v>
      </c>
      <c r="F805" s="130">
        <f t="shared" si="324"/>
        <v>0</v>
      </c>
      <c r="G805" s="128">
        <f t="shared" si="325"/>
        <v>793</v>
      </c>
      <c r="H805" s="127"/>
      <c r="I805" s="321"/>
      <c r="J805" s="97"/>
      <c r="K805" s="323"/>
      <c r="L805" s="322"/>
      <c r="M805" s="50"/>
      <c r="N805" s="87"/>
      <c r="O805" s="324"/>
      <c r="P805" s="98"/>
      <c r="Q805" s="98"/>
      <c r="R805" s="114"/>
      <c r="S805" s="753"/>
      <c r="T805" s="98"/>
      <c r="U805" s="98"/>
      <c r="V805" s="98"/>
      <c r="W805" s="99"/>
      <c r="X805" s="97"/>
      <c r="Y805" s="87"/>
      <c r="Z805" s="100"/>
      <c r="AA805" s="106">
        <f t="shared" si="329"/>
        <v>793</v>
      </c>
      <c r="AB805" s="549">
        <f t="shared" si="342"/>
        <v>0</v>
      </c>
      <c r="AC805" s="544">
        <f t="shared" si="330"/>
        <v>0</v>
      </c>
      <c r="AD805" s="174">
        <f t="shared" si="326"/>
        <v>0</v>
      </c>
      <c r="AE805" s="8"/>
      <c r="AF805" s="885" t="str">
        <f t="shared" si="331"/>
        <v xml:space="preserve"> </v>
      </c>
      <c r="AG805" s="40">
        <f t="shared" si="332"/>
        <v>0</v>
      </c>
      <c r="AH805" s="40">
        <f t="shared" si="333"/>
        <v>0</v>
      </c>
      <c r="AR805" s="40">
        <f t="shared" si="334"/>
        <v>0</v>
      </c>
      <c r="AS805" s="40">
        <f t="shared" si="335"/>
        <v>0</v>
      </c>
      <c r="AT805" s="40">
        <f t="shared" si="336"/>
        <v>0</v>
      </c>
      <c r="AU805" s="40">
        <f t="shared" si="337"/>
        <v>0</v>
      </c>
      <c r="AX805" s="279">
        <f t="shared" si="338"/>
        <v>0</v>
      </c>
      <c r="AY805" s="279">
        <f t="shared" si="339"/>
        <v>0</v>
      </c>
      <c r="AZ805" s="40">
        <f t="shared" si="327"/>
        <v>0</v>
      </c>
      <c r="BB805" s="40">
        <f t="shared" si="343"/>
        <v>0</v>
      </c>
      <c r="BC805" s="397">
        <f t="shared" si="344"/>
        <v>0</v>
      </c>
      <c r="BD805" s="105">
        <f t="shared" si="340"/>
        <v>0</v>
      </c>
      <c r="BE805" s="105">
        <f t="shared" si="345"/>
        <v>0</v>
      </c>
      <c r="BF805" s="742">
        <f t="shared" si="328"/>
        <v>0</v>
      </c>
      <c r="BG805" s="89"/>
      <c r="BH805" s="9"/>
      <c r="BJ805" s="40">
        <f t="shared" si="346"/>
        <v>0</v>
      </c>
      <c r="BK805" s="40">
        <f t="shared" si="347"/>
        <v>1</v>
      </c>
      <c r="BL805" s="40">
        <f t="shared" si="348"/>
        <v>0</v>
      </c>
      <c r="BM805" s="40">
        <f t="shared" si="349"/>
        <v>0</v>
      </c>
      <c r="BN805" s="40">
        <f t="shared" si="350"/>
        <v>0</v>
      </c>
    </row>
    <row r="806" spans="1:66" x14ac:dyDescent="0.25">
      <c r="A806" s="379"/>
      <c r="B806" s="936"/>
      <c r="C806" s="272"/>
      <c r="D806" s="868"/>
      <c r="E806" s="873" t="str">
        <f t="shared" si="341"/>
        <v xml:space="preserve"> </v>
      </c>
      <c r="F806" s="130">
        <f t="shared" si="324"/>
        <v>0</v>
      </c>
      <c r="G806" s="128">
        <f t="shared" si="325"/>
        <v>794</v>
      </c>
      <c r="H806" s="127"/>
      <c r="I806" s="321"/>
      <c r="J806" s="97"/>
      <c r="K806" s="323"/>
      <c r="L806" s="322"/>
      <c r="M806" s="50"/>
      <c r="N806" s="87"/>
      <c r="O806" s="324"/>
      <c r="P806" s="98"/>
      <c r="Q806" s="98"/>
      <c r="R806" s="114"/>
      <c r="S806" s="753"/>
      <c r="T806" s="98"/>
      <c r="U806" s="98"/>
      <c r="V806" s="98"/>
      <c r="W806" s="99"/>
      <c r="X806" s="97"/>
      <c r="Y806" s="87"/>
      <c r="Z806" s="100"/>
      <c r="AA806" s="106">
        <f t="shared" si="329"/>
        <v>794</v>
      </c>
      <c r="AB806" s="549">
        <f t="shared" si="342"/>
        <v>0</v>
      </c>
      <c r="AC806" s="544">
        <f t="shared" si="330"/>
        <v>0</v>
      </c>
      <c r="AD806" s="174">
        <f t="shared" si="326"/>
        <v>0</v>
      </c>
      <c r="AE806" s="8"/>
      <c r="AF806" s="885" t="str">
        <f t="shared" si="331"/>
        <v xml:space="preserve"> </v>
      </c>
      <c r="AG806" s="40">
        <f t="shared" si="332"/>
        <v>0</v>
      </c>
      <c r="AH806" s="40">
        <f t="shared" si="333"/>
        <v>0</v>
      </c>
      <c r="AR806" s="40">
        <f t="shared" si="334"/>
        <v>0</v>
      </c>
      <c r="AS806" s="40">
        <f t="shared" si="335"/>
        <v>0</v>
      </c>
      <c r="AT806" s="40">
        <f t="shared" si="336"/>
        <v>0</v>
      </c>
      <c r="AU806" s="40">
        <f t="shared" si="337"/>
        <v>0</v>
      </c>
      <c r="AX806" s="279">
        <f t="shared" si="338"/>
        <v>0</v>
      </c>
      <c r="AY806" s="279">
        <f t="shared" si="339"/>
        <v>0</v>
      </c>
      <c r="AZ806" s="40">
        <f t="shared" si="327"/>
        <v>0</v>
      </c>
      <c r="BB806" s="40">
        <f t="shared" si="343"/>
        <v>0</v>
      </c>
      <c r="BC806" s="397">
        <f t="shared" si="344"/>
        <v>0</v>
      </c>
      <c r="BD806" s="105">
        <f t="shared" si="340"/>
        <v>0</v>
      </c>
      <c r="BE806" s="105">
        <f t="shared" si="345"/>
        <v>0</v>
      </c>
      <c r="BF806" s="742">
        <f t="shared" si="328"/>
        <v>0</v>
      </c>
      <c r="BG806" s="89"/>
      <c r="BH806" s="9"/>
      <c r="BJ806" s="40">
        <f t="shared" si="346"/>
        <v>0</v>
      </c>
      <c r="BK806" s="40">
        <f t="shared" si="347"/>
        <v>1</v>
      </c>
      <c r="BL806" s="40">
        <f t="shared" si="348"/>
        <v>0</v>
      </c>
      <c r="BM806" s="40">
        <f t="shared" si="349"/>
        <v>0</v>
      </c>
      <c r="BN806" s="40">
        <f t="shared" si="350"/>
        <v>0</v>
      </c>
    </row>
    <row r="807" spans="1:66" x14ac:dyDescent="0.25">
      <c r="A807" s="379"/>
      <c r="B807" s="936"/>
      <c r="C807" s="272"/>
      <c r="D807" s="868"/>
      <c r="E807" s="873" t="str">
        <f t="shared" si="341"/>
        <v xml:space="preserve"> </v>
      </c>
      <c r="F807" s="130">
        <f t="shared" si="324"/>
        <v>0</v>
      </c>
      <c r="G807" s="128">
        <f t="shared" si="325"/>
        <v>795</v>
      </c>
      <c r="H807" s="127"/>
      <c r="I807" s="321"/>
      <c r="J807" s="97"/>
      <c r="K807" s="323"/>
      <c r="L807" s="322"/>
      <c r="M807" s="50"/>
      <c r="N807" s="87"/>
      <c r="O807" s="324"/>
      <c r="P807" s="98"/>
      <c r="Q807" s="98"/>
      <c r="R807" s="114"/>
      <c r="S807" s="753"/>
      <c r="T807" s="98"/>
      <c r="U807" s="98"/>
      <c r="V807" s="98"/>
      <c r="W807" s="99"/>
      <c r="X807" s="97"/>
      <c r="Y807" s="87"/>
      <c r="Z807" s="100"/>
      <c r="AA807" s="106">
        <f t="shared" si="329"/>
        <v>795</v>
      </c>
      <c r="AB807" s="549">
        <f t="shared" si="342"/>
        <v>0</v>
      </c>
      <c r="AC807" s="544">
        <f t="shared" si="330"/>
        <v>0</v>
      </c>
      <c r="AD807" s="174">
        <f t="shared" si="326"/>
        <v>0</v>
      </c>
      <c r="AE807" s="8"/>
      <c r="AF807" s="885" t="str">
        <f t="shared" si="331"/>
        <v xml:space="preserve"> </v>
      </c>
      <c r="AG807" s="40">
        <f t="shared" si="332"/>
        <v>0</v>
      </c>
      <c r="AH807" s="40">
        <f t="shared" si="333"/>
        <v>0</v>
      </c>
      <c r="AR807" s="40">
        <f t="shared" si="334"/>
        <v>0</v>
      </c>
      <c r="AS807" s="40">
        <f t="shared" si="335"/>
        <v>0</v>
      </c>
      <c r="AT807" s="40">
        <f t="shared" si="336"/>
        <v>0</v>
      </c>
      <c r="AU807" s="40">
        <f t="shared" si="337"/>
        <v>0</v>
      </c>
      <c r="AX807" s="279">
        <f t="shared" si="338"/>
        <v>0</v>
      </c>
      <c r="AY807" s="279">
        <f t="shared" si="339"/>
        <v>0</v>
      </c>
      <c r="AZ807" s="40">
        <f t="shared" si="327"/>
        <v>0</v>
      </c>
      <c r="BB807" s="40">
        <f t="shared" si="343"/>
        <v>0</v>
      </c>
      <c r="BC807" s="397">
        <f t="shared" si="344"/>
        <v>0</v>
      </c>
      <c r="BD807" s="105">
        <f t="shared" si="340"/>
        <v>0</v>
      </c>
      <c r="BE807" s="105">
        <f t="shared" si="345"/>
        <v>0</v>
      </c>
      <c r="BF807" s="742">
        <f t="shared" si="328"/>
        <v>0</v>
      </c>
      <c r="BG807" s="89"/>
      <c r="BH807" s="9"/>
      <c r="BJ807" s="40">
        <f t="shared" si="346"/>
        <v>0</v>
      </c>
      <c r="BK807" s="40">
        <f t="shared" si="347"/>
        <v>1</v>
      </c>
      <c r="BL807" s="40">
        <f t="shared" si="348"/>
        <v>0</v>
      </c>
      <c r="BM807" s="40">
        <f t="shared" si="349"/>
        <v>0</v>
      </c>
      <c r="BN807" s="40">
        <f t="shared" si="350"/>
        <v>0</v>
      </c>
    </row>
    <row r="808" spans="1:66" x14ac:dyDescent="0.25">
      <c r="A808" s="379"/>
      <c r="B808" s="936"/>
      <c r="C808" s="272"/>
      <c r="D808" s="868"/>
      <c r="E808" s="873" t="str">
        <f t="shared" si="341"/>
        <v xml:space="preserve"> </v>
      </c>
      <c r="F808" s="130">
        <f t="shared" si="324"/>
        <v>0</v>
      </c>
      <c r="G808" s="128">
        <f t="shared" si="325"/>
        <v>796</v>
      </c>
      <c r="H808" s="127"/>
      <c r="I808" s="321"/>
      <c r="J808" s="97"/>
      <c r="K808" s="323"/>
      <c r="L808" s="322"/>
      <c r="M808" s="50"/>
      <c r="N808" s="87"/>
      <c r="O808" s="324"/>
      <c r="P808" s="98"/>
      <c r="Q808" s="98"/>
      <c r="R808" s="114"/>
      <c r="S808" s="753"/>
      <c r="T808" s="98"/>
      <c r="U808" s="98"/>
      <c r="V808" s="98"/>
      <c r="W808" s="99"/>
      <c r="X808" s="97"/>
      <c r="Y808" s="87"/>
      <c r="Z808" s="100"/>
      <c r="AA808" s="106">
        <f t="shared" si="329"/>
        <v>796</v>
      </c>
      <c r="AB808" s="549">
        <f t="shared" si="342"/>
        <v>0</v>
      </c>
      <c r="AC808" s="544">
        <f t="shared" si="330"/>
        <v>0</v>
      </c>
      <c r="AD808" s="174">
        <f t="shared" si="326"/>
        <v>0</v>
      </c>
      <c r="AE808" s="8"/>
      <c r="AF808" s="885" t="str">
        <f t="shared" si="331"/>
        <v xml:space="preserve"> </v>
      </c>
      <c r="AG808" s="40">
        <f t="shared" si="332"/>
        <v>0</v>
      </c>
      <c r="AH808" s="40">
        <f t="shared" si="333"/>
        <v>0</v>
      </c>
      <c r="AR808" s="40">
        <f t="shared" si="334"/>
        <v>0</v>
      </c>
      <c r="AS808" s="40">
        <f t="shared" si="335"/>
        <v>0</v>
      </c>
      <c r="AT808" s="40">
        <f t="shared" si="336"/>
        <v>0</v>
      </c>
      <c r="AU808" s="40">
        <f t="shared" si="337"/>
        <v>0</v>
      </c>
      <c r="AX808" s="279">
        <f t="shared" si="338"/>
        <v>0</v>
      </c>
      <c r="AY808" s="279">
        <f t="shared" si="339"/>
        <v>0</v>
      </c>
      <c r="AZ808" s="40">
        <f t="shared" si="327"/>
        <v>0</v>
      </c>
      <c r="BB808" s="40">
        <f t="shared" si="343"/>
        <v>0</v>
      </c>
      <c r="BC808" s="397">
        <f t="shared" si="344"/>
        <v>0</v>
      </c>
      <c r="BD808" s="105">
        <f t="shared" si="340"/>
        <v>0</v>
      </c>
      <c r="BE808" s="105">
        <f t="shared" si="345"/>
        <v>0</v>
      </c>
      <c r="BF808" s="742">
        <f t="shared" si="328"/>
        <v>0</v>
      </c>
      <c r="BG808" s="89"/>
      <c r="BH808" s="9"/>
      <c r="BJ808" s="40">
        <f t="shared" si="346"/>
        <v>0</v>
      </c>
      <c r="BK808" s="40">
        <f t="shared" si="347"/>
        <v>1</v>
      </c>
      <c r="BL808" s="40">
        <f t="shared" si="348"/>
        <v>0</v>
      </c>
      <c r="BM808" s="40">
        <f t="shared" si="349"/>
        <v>0</v>
      </c>
      <c r="BN808" s="40">
        <f t="shared" si="350"/>
        <v>0</v>
      </c>
    </row>
    <row r="809" spans="1:66" x14ac:dyDescent="0.25">
      <c r="A809" s="379"/>
      <c r="B809" s="936"/>
      <c r="C809" s="272"/>
      <c r="D809" s="868"/>
      <c r="E809" s="873" t="str">
        <f t="shared" si="341"/>
        <v xml:space="preserve"> </v>
      </c>
      <c r="F809" s="130">
        <f t="shared" si="324"/>
        <v>0</v>
      </c>
      <c r="G809" s="128">
        <f t="shared" si="325"/>
        <v>797</v>
      </c>
      <c r="H809" s="127"/>
      <c r="I809" s="321"/>
      <c r="J809" s="97"/>
      <c r="K809" s="323"/>
      <c r="L809" s="322"/>
      <c r="M809" s="50"/>
      <c r="N809" s="87"/>
      <c r="O809" s="324"/>
      <c r="P809" s="98"/>
      <c r="Q809" s="98"/>
      <c r="R809" s="114"/>
      <c r="S809" s="753"/>
      <c r="T809" s="98"/>
      <c r="U809" s="98"/>
      <c r="V809" s="98"/>
      <c r="W809" s="99"/>
      <c r="X809" s="97"/>
      <c r="Y809" s="87"/>
      <c r="Z809" s="100"/>
      <c r="AA809" s="106">
        <f t="shared" si="329"/>
        <v>797</v>
      </c>
      <c r="AB809" s="549">
        <f t="shared" si="342"/>
        <v>0</v>
      </c>
      <c r="AC809" s="544">
        <f t="shared" si="330"/>
        <v>0</v>
      </c>
      <c r="AD809" s="174">
        <f t="shared" si="326"/>
        <v>0</v>
      </c>
      <c r="AE809" s="8"/>
      <c r="AF809" s="885" t="str">
        <f t="shared" si="331"/>
        <v xml:space="preserve"> </v>
      </c>
      <c r="AG809" s="40">
        <f t="shared" si="332"/>
        <v>0</v>
      </c>
      <c r="AH809" s="40">
        <f t="shared" si="333"/>
        <v>0</v>
      </c>
      <c r="AR809" s="40">
        <f t="shared" si="334"/>
        <v>0</v>
      </c>
      <c r="AS809" s="40">
        <f t="shared" si="335"/>
        <v>0</v>
      </c>
      <c r="AT809" s="40">
        <f t="shared" si="336"/>
        <v>0</v>
      </c>
      <c r="AU809" s="40">
        <f t="shared" si="337"/>
        <v>0</v>
      </c>
      <c r="AX809" s="279">
        <f t="shared" si="338"/>
        <v>0</v>
      </c>
      <c r="AY809" s="279">
        <f t="shared" si="339"/>
        <v>0</v>
      </c>
      <c r="AZ809" s="40">
        <f t="shared" si="327"/>
        <v>0</v>
      </c>
      <c r="BB809" s="40">
        <f t="shared" si="343"/>
        <v>0</v>
      </c>
      <c r="BC809" s="397">
        <f t="shared" si="344"/>
        <v>0</v>
      </c>
      <c r="BD809" s="105">
        <f t="shared" si="340"/>
        <v>0</v>
      </c>
      <c r="BE809" s="105">
        <f t="shared" si="345"/>
        <v>0</v>
      </c>
      <c r="BF809" s="742">
        <f t="shared" si="328"/>
        <v>0</v>
      </c>
      <c r="BG809" s="89"/>
      <c r="BH809" s="9"/>
      <c r="BJ809" s="40">
        <f t="shared" si="346"/>
        <v>0</v>
      </c>
      <c r="BK809" s="40">
        <f t="shared" si="347"/>
        <v>1</v>
      </c>
      <c r="BL809" s="40">
        <f t="shared" si="348"/>
        <v>0</v>
      </c>
      <c r="BM809" s="40">
        <f t="shared" si="349"/>
        <v>0</v>
      </c>
      <c r="BN809" s="40">
        <f t="shared" si="350"/>
        <v>0</v>
      </c>
    </row>
    <row r="810" spans="1:66" x14ac:dyDescent="0.25">
      <c r="A810" s="379"/>
      <c r="B810" s="936"/>
      <c r="C810" s="272"/>
      <c r="D810" s="868"/>
      <c r="E810" s="873" t="str">
        <f t="shared" si="341"/>
        <v xml:space="preserve"> </v>
      </c>
      <c r="F810" s="130">
        <f t="shared" si="324"/>
        <v>0</v>
      </c>
      <c r="G810" s="128">
        <f t="shared" si="325"/>
        <v>798</v>
      </c>
      <c r="H810" s="127"/>
      <c r="I810" s="321"/>
      <c r="J810" s="97"/>
      <c r="K810" s="323"/>
      <c r="L810" s="322"/>
      <c r="M810" s="50"/>
      <c r="N810" s="87"/>
      <c r="O810" s="324"/>
      <c r="P810" s="98"/>
      <c r="Q810" s="98"/>
      <c r="R810" s="114"/>
      <c r="S810" s="753"/>
      <c r="T810" s="98"/>
      <c r="U810" s="98"/>
      <c r="V810" s="98"/>
      <c r="W810" s="99"/>
      <c r="X810" s="97"/>
      <c r="Y810" s="87"/>
      <c r="Z810" s="100"/>
      <c r="AA810" s="106">
        <f t="shared" si="329"/>
        <v>798</v>
      </c>
      <c r="AB810" s="549">
        <f t="shared" si="342"/>
        <v>0</v>
      </c>
      <c r="AC810" s="544">
        <f t="shared" si="330"/>
        <v>0</v>
      </c>
      <c r="AD810" s="174">
        <f t="shared" si="326"/>
        <v>0</v>
      </c>
      <c r="AE810" s="8"/>
      <c r="AF810" s="885" t="str">
        <f t="shared" si="331"/>
        <v xml:space="preserve"> </v>
      </c>
      <c r="AG810" s="40">
        <f t="shared" si="332"/>
        <v>0</v>
      </c>
      <c r="AH810" s="40">
        <f t="shared" si="333"/>
        <v>0</v>
      </c>
      <c r="AR810" s="40">
        <f t="shared" si="334"/>
        <v>0</v>
      </c>
      <c r="AS810" s="40">
        <f t="shared" si="335"/>
        <v>0</v>
      </c>
      <c r="AT810" s="40">
        <f t="shared" si="336"/>
        <v>0</v>
      </c>
      <c r="AU810" s="40">
        <f t="shared" si="337"/>
        <v>0</v>
      </c>
      <c r="AX810" s="279">
        <f t="shared" si="338"/>
        <v>0</v>
      </c>
      <c r="AY810" s="279">
        <f t="shared" si="339"/>
        <v>0</v>
      </c>
      <c r="AZ810" s="40">
        <f t="shared" si="327"/>
        <v>0</v>
      </c>
      <c r="BB810" s="40">
        <f t="shared" si="343"/>
        <v>0</v>
      </c>
      <c r="BC810" s="397">
        <f t="shared" si="344"/>
        <v>0</v>
      </c>
      <c r="BD810" s="105">
        <f t="shared" si="340"/>
        <v>0</v>
      </c>
      <c r="BE810" s="105">
        <f t="shared" si="345"/>
        <v>0</v>
      </c>
      <c r="BF810" s="742">
        <f t="shared" si="328"/>
        <v>0</v>
      </c>
      <c r="BG810" s="89"/>
      <c r="BH810" s="9"/>
      <c r="BJ810" s="40">
        <f t="shared" si="346"/>
        <v>0</v>
      </c>
      <c r="BK810" s="40">
        <f t="shared" si="347"/>
        <v>1</v>
      </c>
      <c r="BL810" s="40">
        <f t="shared" si="348"/>
        <v>0</v>
      </c>
      <c r="BM810" s="40">
        <f t="shared" si="349"/>
        <v>0</v>
      </c>
      <c r="BN810" s="40">
        <f t="shared" si="350"/>
        <v>0</v>
      </c>
    </row>
    <row r="811" spans="1:66" x14ac:dyDescent="0.25">
      <c r="A811" s="379"/>
      <c r="B811" s="936"/>
      <c r="C811" s="272"/>
      <c r="D811" s="868"/>
      <c r="E811" s="873" t="str">
        <f t="shared" si="341"/>
        <v xml:space="preserve"> </v>
      </c>
      <c r="F811" s="130">
        <f t="shared" si="324"/>
        <v>0</v>
      </c>
      <c r="G811" s="128">
        <f t="shared" si="325"/>
        <v>799</v>
      </c>
      <c r="H811" s="127"/>
      <c r="I811" s="321"/>
      <c r="J811" s="97"/>
      <c r="K811" s="323"/>
      <c r="L811" s="322"/>
      <c r="M811" s="50"/>
      <c r="N811" s="87"/>
      <c r="O811" s="324"/>
      <c r="P811" s="98"/>
      <c r="Q811" s="98"/>
      <c r="R811" s="114"/>
      <c r="S811" s="753"/>
      <c r="T811" s="98"/>
      <c r="U811" s="98"/>
      <c r="V811" s="98"/>
      <c r="W811" s="99"/>
      <c r="X811" s="97"/>
      <c r="Y811" s="87"/>
      <c r="Z811" s="100"/>
      <c r="AA811" s="106">
        <f t="shared" si="329"/>
        <v>799</v>
      </c>
      <c r="AB811" s="549">
        <f t="shared" si="342"/>
        <v>0</v>
      </c>
      <c r="AC811" s="544">
        <f t="shared" si="330"/>
        <v>0</v>
      </c>
      <c r="AD811" s="174">
        <f t="shared" si="326"/>
        <v>0</v>
      </c>
      <c r="AE811" s="8"/>
      <c r="AF811" s="885" t="str">
        <f t="shared" si="331"/>
        <v xml:space="preserve"> </v>
      </c>
      <c r="AG811" s="40">
        <f t="shared" si="332"/>
        <v>0</v>
      </c>
      <c r="AH811" s="40">
        <f t="shared" si="333"/>
        <v>0</v>
      </c>
      <c r="AR811" s="40">
        <f t="shared" si="334"/>
        <v>0</v>
      </c>
      <c r="AS811" s="40">
        <f t="shared" si="335"/>
        <v>0</v>
      </c>
      <c r="AT811" s="40">
        <f t="shared" si="336"/>
        <v>0</v>
      </c>
      <c r="AU811" s="40">
        <f t="shared" si="337"/>
        <v>0</v>
      </c>
      <c r="AX811" s="279">
        <f t="shared" si="338"/>
        <v>0</v>
      </c>
      <c r="AY811" s="279">
        <f t="shared" si="339"/>
        <v>0</v>
      </c>
      <c r="AZ811" s="40">
        <f t="shared" si="327"/>
        <v>0</v>
      </c>
      <c r="BB811" s="40">
        <f t="shared" si="343"/>
        <v>0</v>
      </c>
      <c r="BC811" s="397">
        <f t="shared" si="344"/>
        <v>0</v>
      </c>
      <c r="BD811" s="105">
        <f t="shared" si="340"/>
        <v>0</v>
      </c>
      <c r="BE811" s="105">
        <f t="shared" si="345"/>
        <v>0</v>
      </c>
      <c r="BF811" s="742">
        <f t="shared" si="328"/>
        <v>0</v>
      </c>
      <c r="BG811" s="89"/>
      <c r="BH811" s="9"/>
      <c r="BJ811" s="40">
        <f t="shared" si="346"/>
        <v>0</v>
      </c>
      <c r="BK811" s="40">
        <f t="shared" si="347"/>
        <v>1</v>
      </c>
      <c r="BL811" s="40">
        <f t="shared" si="348"/>
        <v>0</v>
      </c>
      <c r="BM811" s="40">
        <f t="shared" si="349"/>
        <v>0</v>
      </c>
      <c r="BN811" s="40">
        <f t="shared" si="350"/>
        <v>0</v>
      </c>
    </row>
    <row r="812" spans="1:66" x14ac:dyDescent="0.25">
      <c r="A812" s="379"/>
      <c r="B812" s="936"/>
      <c r="C812" s="272"/>
      <c r="D812" s="868"/>
      <c r="E812" s="873" t="str">
        <f t="shared" si="341"/>
        <v xml:space="preserve"> </v>
      </c>
      <c r="F812" s="130">
        <f t="shared" si="324"/>
        <v>0</v>
      </c>
      <c r="G812" s="128">
        <f t="shared" si="325"/>
        <v>800</v>
      </c>
      <c r="H812" s="127"/>
      <c r="I812" s="321"/>
      <c r="J812" s="97"/>
      <c r="K812" s="323"/>
      <c r="L812" s="322"/>
      <c r="M812" s="50"/>
      <c r="N812" s="87"/>
      <c r="O812" s="324"/>
      <c r="P812" s="98"/>
      <c r="Q812" s="98"/>
      <c r="R812" s="114"/>
      <c r="S812" s="753"/>
      <c r="T812" s="98"/>
      <c r="U812" s="98"/>
      <c r="V812" s="98"/>
      <c r="W812" s="99"/>
      <c r="X812" s="97"/>
      <c r="Y812" s="87"/>
      <c r="Z812" s="100"/>
      <c r="AA812" s="106">
        <f t="shared" si="329"/>
        <v>800</v>
      </c>
      <c r="AB812" s="549">
        <f t="shared" si="342"/>
        <v>0</v>
      </c>
      <c r="AC812" s="544">
        <f t="shared" si="330"/>
        <v>0</v>
      </c>
      <c r="AD812" s="174">
        <f t="shared" si="326"/>
        <v>0</v>
      </c>
      <c r="AE812" s="8"/>
      <c r="AF812" s="885" t="str">
        <f t="shared" si="331"/>
        <v xml:space="preserve"> </v>
      </c>
      <c r="AG812" s="40">
        <f t="shared" si="332"/>
        <v>0</v>
      </c>
      <c r="AH812" s="40">
        <f t="shared" si="333"/>
        <v>0</v>
      </c>
      <c r="AR812" s="40">
        <f t="shared" si="334"/>
        <v>0</v>
      </c>
      <c r="AS812" s="40">
        <f t="shared" si="335"/>
        <v>0</v>
      </c>
      <c r="AT812" s="40">
        <f t="shared" si="336"/>
        <v>0</v>
      </c>
      <c r="AU812" s="40">
        <f t="shared" si="337"/>
        <v>0</v>
      </c>
      <c r="AX812" s="279">
        <f t="shared" si="338"/>
        <v>0</v>
      </c>
      <c r="AY812" s="279">
        <f t="shared" si="339"/>
        <v>0</v>
      </c>
      <c r="AZ812" s="40">
        <f t="shared" si="327"/>
        <v>0</v>
      </c>
      <c r="BB812" s="40">
        <f t="shared" si="343"/>
        <v>0</v>
      </c>
      <c r="BC812" s="397">
        <f t="shared" si="344"/>
        <v>0</v>
      </c>
      <c r="BD812" s="105">
        <f t="shared" si="340"/>
        <v>0</v>
      </c>
      <c r="BE812" s="105">
        <f t="shared" si="345"/>
        <v>0</v>
      </c>
      <c r="BF812" s="742">
        <f t="shared" si="328"/>
        <v>0</v>
      </c>
      <c r="BG812" s="89"/>
      <c r="BH812" s="9"/>
      <c r="BJ812" s="40">
        <f t="shared" si="346"/>
        <v>0</v>
      </c>
      <c r="BK812" s="40">
        <f t="shared" si="347"/>
        <v>1</v>
      </c>
      <c r="BL812" s="40">
        <f t="shared" si="348"/>
        <v>0</v>
      </c>
      <c r="BM812" s="40">
        <f t="shared" si="349"/>
        <v>0</v>
      </c>
      <c r="BN812" s="40">
        <f t="shared" si="350"/>
        <v>0</v>
      </c>
    </row>
    <row r="813" spans="1:66" x14ac:dyDescent="0.25">
      <c r="A813" s="379"/>
      <c r="B813" s="936"/>
      <c r="C813" s="272"/>
      <c r="D813" s="868"/>
      <c r="E813" s="873" t="str">
        <f t="shared" si="341"/>
        <v xml:space="preserve"> </v>
      </c>
      <c r="F813" s="130">
        <f t="shared" si="324"/>
        <v>0</v>
      </c>
      <c r="G813" s="128">
        <f t="shared" si="325"/>
        <v>801</v>
      </c>
      <c r="H813" s="127"/>
      <c r="I813" s="321"/>
      <c r="J813" s="97"/>
      <c r="K813" s="323"/>
      <c r="L813" s="322"/>
      <c r="M813" s="50"/>
      <c r="N813" s="87"/>
      <c r="O813" s="324"/>
      <c r="P813" s="98"/>
      <c r="Q813" s="98"/>
      <c r="R813" s="114"/>
      <c r="S813" s="753"/>
      <c r="T813" s="98"/>
      <c r="U813" s="98"/>
      <c r="V813" s="98"/>
      <c r="W813" s="99"/>
      <c r="X813" s="97"/>
      <c r="Y813" s="87"/>
      <c r="Z813" s="100"/>
      <c r="AA813" s="106">
        <f t="shared" si="329"/>
        <v>801</v>
      </c>
      <c r="AB813" s="549">
        <f t="shared" si="342"/>
        <v>0</v>
      </c>
      <c r="AC813" s="544">
        <f t="shared" si="330"/>
        <v>0</v>
      </c>
      <c r="AD813" s="174">
        <f t="shared" si="326"/>
        <v>0</v>
      </c>
      <c r="AE813" s="8"/>
      <c r="AF813" s="885" t="str">
        <f t="shared" si="331"/>
        <v xml:space="preserve"> </v>
      </c>
      <c r="AG813" s="40">
        <f t="shared" si="332"/>
        <v>0</v>
      </c>
      <c r="AH813" s="40">
        <f t="shared" si="333"/>
        <v>0</v>
      </c>
      <c r="AR813" s="40">
        <f t="shared" si="334"/>
        <v>0</v>
      </c>
      <c r="AS813" s="40">
        <f t="shared" si="335"/>
        <v>0</v>
      </c>
      <c r="AT813" s="40">
        <f t="shared" si="336"/>
        <v>0</v>
      </c>
      <c r="AU813" s="40">
        <f t="shared" si="337"/>
        <v>0</v>
      </c>
      <c r="AX813" s="279">
        <f t="shared" si="338"/>
        <v>0</v>
      </c>
      <c r="AY813" s="279">
        <f t="shared" si="339"/>
        <v>0</v>
      </c>
      <c r="AZ813" s="40">
        <f t="shared" si="327"/>
        <v>0</v>
      </c>
      <c r="BB813" s="40">
        <f t="shared" si="343"/>
        <v>0</v>
      </c>
      <c r="BC813" s="397">
        <f t="shared" si="344"/>
        <v>0</v>
      </c>
      <c r="BD813" s="105">
        <f t="shared" si="340"/>
        <v>0</v>
      </c>
      <c r="BE813" s="105">
        <f t="shared" si="345"/>
        <v>0</v>
      </c>
      <c r="BF813" s="742">
        <f t="shared" si="328"/>
        <v>0</v>
      </c>
      <c r="BG813" s="89"/>
      <c r="BH813" s="9"/>
      <c r="BJ813" s="40">
        <f t="shared" si="346"/>
        <v>0</v>
      </c>
      <c r="BK813" s="40">
        <f t="shared" si="347"/>
        <v>1</v>
      </c>
      <c r="BL813" s="40">
        <f t="shared" si="348"/>
        <v>0</v>
      </c>
      <c r="BM813" s="40">
        <f t="shared" si="349"/>
        <v>0</v>
      </c>
      <c r="BN813" s="40">
        <f t="shared" si="350"/>
        <v>0</v>
      </c>
    </row>
    <row r="814" spans="1:66" x14ac:dyDescent="0.25">
      <c r="A814" s="379"/>
      <c r="B814" s="936"/>
      <c r="C814" s="272"/>
      <c r="D814" s="868"/>
      <c r="E814" s="873" t="str">
        <f t="shared" si="341"/>
        <v xml:space="preserve"> </v>
      </c>
      <c r="F814" s="130">
        <f t="shared" si="324"/>
        <v>0</v>
      </c>
      <c r="G814" s="128">
        <f t="shared" si="325"/>
        <v>802</v>
      </c>
      <c r="H814" s="127"/>
      <c r="I814" s="321"/>
      <c r="J814" s="97"/>
      <c r="K814" s="323"/>
      <c r="L814" s="322"/>
      <c r="M814" s="50"/>
      <c r="N814" s="87"/>
      <c r="O814" s="324"/>
      <c r="P814" s="98"/>
      <c r="Q814" s="98"/>
      <c r="R814" s="114"/>
      <c r="S814" s="753"/>
      <c r="T814" s="98"/>
      <c r="U814" s="98"/>
      <c r="V814" s="98"/>
      <c r="W814" s="99"/>
      <c r="X814" s="97"/>
      <c r="Y814" s="87"/>
      <c r="Z814" s="100"/>
      <c r="AA814" s="106">
        <f t="shared" si="329"/>
        <v>802</v>
      </c>
      <c r="AB814" s="549">
        <f t="shared" si="342"/>
        <v>0</v>
      </c>
      <c r="AC814" s="544">
        <f t="shared" si="330"/>
        <v>0</v>
      </c>
      <c r="AD814" s="174">
        <f t="shared" si="326"/>
        <v>0</v>
      </c>
      <c r="AE814" s="8"/>
      <c r="AF814" s="885" t="str">
        <f t="shared" si="331"/>
        <v xml:space="preserve"> </v>
      </c>
      <c r="AG814" s="40">
        <f t="shared" si="332"/>
        <v>0</v>
      </c>
      <c r="AH814" s="40">
        <f t="shared" si="333"/>
        <v>0</v>
      </c>
      <c r="AR814" s="40">
        <f t="shared" si="334"/>
        <v>0</v>
      </c>
      <c r="AS814" s="40">
        <f t="shared" si="335"/>
        <v>0</v>
      </c>
      <c r="AT814" s="40">
        <f t="shared" si="336"/>
        <v>0</v>
      </c>
      <c r="AU814" s="40">
        <f t="shared" si="337"/>
        <v>0</v>
      </c>
      <c r="AX814" s="279">
        <f t="shared" si="338"/>
        <v>0</v>
      </c>
      <c r="AY814" s="279">
        <f t="shared" si="339"/>
        <v>0</v>
      </c>
      <c r="AZ814" s="40">
        <f t="shared" si="327"/>
        <v>0</v>
      </c>
      <c r="BB814" s="40">
        <f t="shared" si="343"/>
        <v>0</v>
      </c>
      <c r="BC814" s="397">
        <f t="shared" si="344"/>
        <v>0</v>
      </c>
      <c r="BD814" s="105">
        <f t="shared" si="340"/>
        <v>0</v>
      </c>
      <c r="BE814" s="105">
        <f t="shared" si="345"/>
        <v>0</v>
      </c>
      <c r="BF814" s="742">
        <f t="shared" si="328"/>
        <v>0</v>
      </c>
      <c r="BG814" s="89"/>
      <c r="BH814" s="9"/>
      <c r="BJ814" s="40">
        <f t="shared" si="346"/>
        <v>0</v>
      </c>
      <c r="BK814" s="40">
        <f t="shared" si="347"/>
        <v>1</v>
      </c>
      <c r="BL814" s="40">
        <f t="shared" si="348"/>
        <v>0</v>
      </c>
      <c r="BM814" s="40">
        <f t="shared" si="349"/>
        <v>0</v>
      </c>
      <c r="BN814" s="40">
        <f t="shared" si="350"/>
        <v>0</v>
      </c>
    </row>
    <row r="815" spans="1:66" x14ac:dyDescent="0.25">
      <c r="A815" s="379"/>
      <c r="B815" s="936"/>
      <c r="C815" s="272"/>
      <c r="D815" s="868"/>
      <c r="E815" s="873" t="str">
        <f t="shared" si="341"/>
        <v xml:space="preserve"> </v>
      </c>
      <c r="F815" s="130">
        <f t="shared" si="324"/>
        <v>0</v>
      </c>
      <c r="G815" s="128">
        <f t="shared" si="325"/>
        <v>803</v>
      </c>
      <c r="H815" s="127"/>
      <c r="I815" s="321"/>
      <c r="J815" s="97"/>
      <c r="K815" s="323"/>
      <c r="L815" s="322"/>
      <c r="M815" s="50"/>
      <c r="N815" s="87"/>
      <c r="O815" s="324"/>
      <c r="P815" s="98"/>
      <c r="Q815" s="98"/>
      <c r="R815" s="114"/>
      <c r="S815" s="753"/>
      <c r="T815" s="98"/>
      <c r="U815" s="98"/>
      <c r="V815" s="98"/>
      <c r="W815" s="99"/>
      <c r="X815" s="97"/>
      <c r="Y815" s="87"/>
      <c r="Z815" s="100"/>
      <c r="AA815" s="106">
        <f t="shared" si="329"/>
        <v>803</v>
      </c>
      <c r="AB815" s="549">
        <f t="shared" si="342"/>
        <v>0</v>
      </c>
      <c r="AC815" s="544">
        <f t="shared" si="330"/>
        <v>0</v>
      </c>
      <c r="AD815" s="174">
        <f t="shared" si="326"/>
        <v>0</v>
      </c>
      <c r="AE815" s="8"/>
      <c r="AF815" s="885" t="str">
        <f t="shared" si="331"/>
        <v xml:space="preserve"> </v>
      </c>
      <c r="AG815" s="40">
        <f t="shared" si="332"/>
        <v>0</v>
      </c>
      <c r="AH815" s="40">
        <f t="shared" si="333"/>
        <v>0</v>
      </c>
      <c r="AR815" s="40">
        <f t="shared" si="334"/>
        <v>0</v>
      </c>
      <c r="AS815" s="40">
        <f t="shared" si="335"/>
        <v>0</v>
      </c>
      <c r="AT815" s="40">
        <f t="shared" si="336"/>
        <v>0</v>
      </c>
      <c r="AU815" s="40">
        <f t="shared" si="337"/>
        <v>0</v>
      </c>
      <c r="AX815" s="279">
        <f t="shared" si="338"/>
        <v>0</v>
      </c>
      <c r="AY815" s="279">
        <f t="shared" si="339"/>
        <v>0</v>
      </c>
      <c r="AZ815" s="40">
        <f t="shared" si="327"/>
        <v>0</v>
      </c>
      <c r="BB815" s="40">
        <f t="shared" si="343"/>
        <v>0</v>
      </c>
      <c r="BC815" s="397">
        <f t="shared" si="344"/>
        <v>0</v>
      </c>
      <c r="BD815" s="105">
        <f t="shared" si="340"/>
        <v>0</v>
      </c>
      <c r="BE815" s="105">
        <f t="shared" si="345"/>
        <v>0</v>
      </c>
      <c r="BF815" s="742">
        <f t="shared" si="328"/>
        <v>0</v>
      </c>
      <c r="BG815" s="89"/>
      <c r="BH815" s="9"/>
      <c r="BJ815" s="40">
        <f t="shared" si="346"/>
        <v>0</v>
      </c>
      <c r="BK815" s="40">
        <f t="shared" si="347"/>
        <v>1</v>
      </c>
      <c r="BL815" s="40">
        <f t="shared" si="348"/>
        <v>0</v>
      </c>
      <c r="BM815" s="40">
        <f t="shared" si="349"/>
        <v>0</v>
      </c>
      <c r="BN815" s="40">
        <f t="shared" si="350"/>
        <v>0</v>
      </c>
    </row>
    <row r="816" spans="1:66" x14ac:dyDescent="0.25">
      <c r="A816" s="379"/>
      <c r="B816" s="936"/>
      <c r="C816" s="272"/>
      <c r="D816" s="868"/>
      <c r="E816" s="873" t="str">
        <f t="shared" si="341"/>
        <v xml:space="preserve"> </v>
      </c>
      <c r="F816" s="130">
        <f t="shared" si="324"/>
        <v>0</v>
      </c>
      <c r="G816" s="128">
        <f t="shared" si="325"/>
        <v>804</v>
      </c>
      <c r="H816" s="127"/>
      <c r="I816" s="321"/>
      <c r="J816" s="97"/>
      <c r="K816" s="323"/>
      <c r="L816" s="322"/>
      <c r="M816" s="50"/>
      <c r="N816" s="87"/>
      <c r="O816" s="324"/>
      <c r="P816" s="98"/>
      <c r="Q816" s="98"/>
      <c r="R816" s="114"/>
      <c r="S816" s="753"/>
      <c r="T816" s="98"/>
      <c r="U816" s="98"/>
      <c r="V816" s="98"/>
      <c r="W816" s="99"/>
      <c r="X816" s="97"/>
      <c r="Y816" s="87"/>
      <c r="Z816" s="100"/>
      <c r="AA816" s="106">
        <f t="shared" si="329"/>
        <v>804</v>
      </c>
      <c r="AB816" s="549">
        <f t="shared" si="342"/>
        <v>0</v>
      </c>
      <c r="AC816" s="544">
        <f t="shared" si="330"/>
        <v>0</v>
      </c>
      <c r="AD816" s="174">
        <f t="shared" si="326"/>
        <v>0</v>
      </c>
      <c r="AE816" s="8"/>
      <c r="AF816" s="885" t="str">
        <f t="shared" si="331"/>
        <v xml:space="preserve"> </v>
      </c>
      <c r="AG816" s="40">
        <f t="shared" si="332"/>
        <v>0</v>
      </c>
      <c r="AH816" s="40">
        <f t="shared" si="333"/>
        <v>0</v>
      </c>
      <c r="AR816" s="40">
        <f t="shared" si="334"/>
        <v>0</v>
      </c>
      <c r="AS816" s="40">
        <f t="shared" si="335"/>
        <v>0</v>
      </c>
      <c r="AT816" s="40">
        <f t="shared" si="336"/>
        <v>0</v>
      </c>
      <c r="AU816" s="40">
        <f t="shared" si="337"/>
        <v>0</v>
      </c>
      <c r="AX816" s="279">
        <f t="shared" si="338"/>
        <v>0</v>
      </c>
      <c r="AY816" s="279">
        <f t="shared" si="339"/>
        <v>0</v>
      </c>
      <c r="AZ816" s="40">
        <f t="shared" si="327"/>
        <v>0</v>
      </c>
      <c r="BB816" s="40">
        <f t="shared" si="343"/>
        <v>0</v>
      </c>
      <c r="BC816" s="397">
        <f t="shared" si="344"/>
        <v>0</v>
      </c>
      <c r="BD816" s="105">
        <f t="shared" si="340"/>
        <v>0</v>
      </c>
      <c r="BE816" s="105">
        <f t="shared" si="345"/>
        <v>0</v>
      </c>
      <c r="BF816" s="742">
        <f t="shared" si="328"/>
        <v>0</v>
      </c>
      <c r="BG816" s="89"/>
      <c r="BH816" s="9"/>
      <c r="BJ816" s="40">
        <f t="shared" si="346"/>
        <v>0</v>
      </c>
      <c r="BK816" s="40">
        <f t="shared" si="347"/>
        <v>1</v>
      </c>
      <c r="BL816" s="40">
        <f t="shared" si="348"/>
        <v>0</v>
      </c>
      <c r="BM816" s="40">
        <f t="shared" si="349"/>
        <v>0</v>
      </c>
      <c r="BN816" s="40">
        <f t="shared" si="350"/>
        <v>0</v>
      </c>
    </row>
    <row r="817" spans="1:66" x14ac:dyDescent="0.25">
      <c r="A817" s="379"/>
      <c r="B817" s="936"/>
      <c r="C817" s="272"/>
      <c r="D817" s="868"/>
      <c r="E817" s="873" t="str">
        <f t="shared" si="341"/>
        <v xml:space="preserve"> </v>
      </c>
      <c r="F817" s="130">
        <f t="shared" si="324"/>
        <v>0</v>
      </c>
      <c r="G817" s="128">
        <f t="shared" si="325"/>
        <v>805</v>
      </c>
      <c r="H817" s="127"/>
      <c r="I817" s="321"/>
      <c r="J817" s="97"/>
      <c r="K817" s="323"/>
      <c r="L817" s="322"/>
      <c r="M817" s="50"/>
      <c r="N817" s="87"/>
      <c r="O817" s="324"/>
      <c r="P817" s="98"/>
      <c r="Q817" s="98"/>
      <c r="R817" s="114"/>
      <c r="S817" s="753"/>
      <c r="T817" s="98"/>
      <c r="U817" s="98"/>
      <c r="V817" s="98"/>
      <c r="W817" s="99"/>
      <c r="X817" s="97"/>
      <c r="Y817" s="87"/>
      <c r="Z817" s="100"/>
      <c r="AA817" s="106">
        <f t="shared" si="329"/>
        <v>805</v>
      </c>
      <c r="AB817" s="549">
        <f t="shared" si="342"/>
        <v>0</v>
      </c>
      <c r="AC817" s="544">
        <f t="shared" si="330"/>
        <v>0</v>
      </c>
      <c r="AD817" s="174">
        <f t="shared" si="326"/>
        <v>0</v>
      </c>
      <c r="AE817" s="8"/>
      <c r="AF817" s="885" t="str">
        <f t="shared" si="331"/>
        <v xml:space="preserve"> </v>
      </c>
      <c r="AG817" s="40">
        <f t="shared" si="332"/>
        <v>0</v>
      </c>
      <c r="AH817" s="40">
        <f t="shared" si="333"/>
        <v>0</v>
      </c>
      <c r="AR817" s="40">
        <f t="shared" si="334"/>
        <v>0</v>
      </c>
      <c r="AS817" s="40">
        <f t="shared" si="335"/>
        <v>0</v>
      </c>
      <c r="AT817" s="40">
        <f t="shared" si="336"/>
        <v>0</v>
      </c>
      <c r="AU817" s="40">
        <f t="shared" si="337"/>
        <v>0</v>
      </c>
      <c r="AX817" s="279">
        <f t="shared" si="338"/>
        <v>0</v>
      </c>
      <c r="AY817" s="279">
        <f t="shared" si="339"/>
        <v>0</v>
      </c>
      <c r="AZ817" s="40">
        <f t="shared" si="327"/>
        <v>0</v>
      </c>
      <c r="BB817" s="40">
        <f t="shared" si="343"/>
        <v>0</v>
      </c>
      <c r="BC817" s="397">
        <f t="shared" si="344"/>
        <v>0</v>
      </c>
      <c r="BD817" s="105">
        <f t="shared" si="340"/>
        <v>0</v>
      </c>
      <c r="BE817" s="105">
        <f t="shared" si="345"/>
        <v>0</v>
      </c>
      <c r="BF817" s="742">
        <f t="shared" si="328"/>
        <v>0</v>
      </c>
      <c r="BG817" s="89"/>
      <c r="BH817" s="9"/>
      <c r="BJ817" s="40">
        <f t="shared" si="346"/>
        <v>0</v>
      </c>
      <c r="BK817" s="40">
        <f t="shared" si="347"/>
        <v>1</v>
      </c>
      <c r="BL817" s="40">
        <f t="shared" si="348"/>
        <v>0</v>
      </c>
      <c r="BM817" s="40">
        <f t="shared" si="349"/>
        <v>0</v>
      </c>
      <c r="BN817" s="40">
        <f t="shared" si="350"/>
        <v>0</v>
      </c>
    </row>
    <row r="818" spans="1:66" x14ac:dyDescent="0.25">
      <c r="A818" s="379"/>
      <c r="B818" s="936"/>
      <c r="C818" s="272"/>
      <c r="D818" s="868"/>
      <c r="E818" s="873" t="str">
        <f t="shared" si="341"/>
        <v xml:space="preserve"> </v>
      </c>
      <c r="F818" s="130">
        <f t="shared" si="324"/>
        <v>0</v>
      </c>
      <c r="G818" s="128">
        <f t="shared" si="325"/>
        <v>806</v>
      </c>
      <c r="H818" s="127"/>
      <c r="I818" s="321"/>
      <c r="J818" s="97"/>
      <c r="K818" s="323"/>
      <c r="L818" s="322"/>
      <c r="M818" s="50"/>
      <c r="N818" s="87"/>
      <c r="O818" s="324"/>
      <c r="P818" s="98"/>
      <c r="Q818" s="98"/>
      <c r="R818" s="114"/>
      <c r="S818" s="753"/>
      <c r="T818" s="98"/>
      <c r="U818" s="98"/>
      <c r="V818" s="98"/>
      <c r="W818" s="99"/>
      <c r="X818" s="97"/>
      <c r="Y818" s="87"/>
      <c r="Z818" s="100"/>
      <c r="AA818" s="106">
        <f t="shared" si="329"/>
        <v>806</v>
      </c>
      <c r="AB818" s="549">
        <f t="shared" si="342"/>
        <v>0</v>
      </c>
      <c r="AC818" s="544">
        <f t="shared" si="330"/>
        <v>0</v>
      </c>
      <c r="AD818" s="174">
        <f t="shared" si="326"/>
        <v>0</v>
      </c>
      <c r="AE818" s="8"/>
      <c r="AF818" s="885" t="str">
        <f t="shared" si="331"/>
        <v xml:space="preserve"> </v>
      </c>
      <c r="AG818" s="40">
        <f t="shared" si="332"/>
        <v>0</v>
      </c>
      <c r="AH818" s="40">
        <f t="shared" si="333"/>
        <v>0</v>
      </c>
      <c r="AR818" s="40">
        <f t="shared" si="334"/>
        <v>0</v>
      </c>
      <c r="AS818" s="40">
        <f t="shared" si="335"/>
        <v>0</v>
      </c>
      <c r="AT818" s="40">
        <f t="shared" si="336"/>
        <v>0</v>
      </c>
      <c r="AU818" s="40">
        <f t="shared" si="337"/>
        <v>0</v>
      </c>
      <c r="AX818" s="279">
        <f t="shared" si="338"/>
        <v>0</v>
      </c>
      <c r="AY818" s="279">
        <f t="shared" si="339"/>
        <v>0</v>
      </c>
      <c r="AZ818" s="40">
        <f t="shared" si="327"/>
        <v>0</v>
      </c>
      <c r="BB818" s="40">
        <f t="shared" si="343"/>
        <v>0</v>
      </c>
      <c r="BC818" s="397">
        <f t="shared" si="344"/>
        <v>0</v>
      </c>
      <c r="BD818" s="105">
        <f t="shared" si="340"/>
        <v>0</v>
      </c>
      <c r="BE818" s="105">
        <f t="shared" si="345"/>
        <v>0</v>
      </c>
      <c r="BF818" s="742">
        <f t="shared" si="328"/>
        <v>0</v>
      </c>
      <c r="BG818" s="89"/>
      <c r="BH818" s="9"/>
      <c r="BJ818" s="40">
        <f t="shared" si="346"/>
        <v>0</v>
      </c>
      <c r="BK818" s="40">
        <f t="shared" si="347"/>
        <v>1</v>
      </c>
      <c r="BL818" s="40">
        <f t="shared" si="348"/>
        <v>0</v>
      </c>
      <c r="BM818" s="40">
        <f t="shared" si="349"/>
        <v>0</v>
      </c>
      <c r="BN818" s="40">
        <f t="shared" si="350"/>
        <v>0</v>
      </c>
    </row>
    <row r="819" spans="1:66" x14ac:dyDescent="0.25">
      <c r="A819" s="379"/>
      <c r="B819" s="936"/>
      <c r="C819" s="272"/>
      <c r="D819" s="868"/>
      <c r="E819" s="873" t="str">
        <f t="shared" si="341"/>
        <v xml:space="preserve"> </v>
      </c>
      <c r="F819" s="130">
        <f t="shared" si="324"/>
        <v>0</v>
      </c>
      <c r="G819" s="128">
        <f t="shared" si="325"/>
        <v>807</v>
      </c>
      <c r="H819" s="127"/>
      <c r="I819" s="321"/>
      <c r="J819" s="97"/>
      <c r="K819" s="323"/>
      <c r="L819" s="322"/>
      <c r="M819" s="50"/>
      <c r="N819" s="87"/>
      <c r="O819" s="324"/>
      <c r="P819" s="98"/>
      <c r="Q819" s="98"/>
      <c r="R819" s="114"/>
      <c r="S819" s="753"/>
      <c r="T819" s="98"/>
      <c r="U819" s="98"/>
      <c r="V819" s="98"/>
      <c r="W819" s="99"/>
      <c r="X819" s="97"/>
      <c r="Y819" s="87"/>
      <c r="Z819" s="100"/>
      <c r="AA819" s="106">
        <f t="shared" si="329"/>
        <v>807</v>
      </c>
      <c r="AB819" s="549">
        <f t="shared" si="342"/>
        <v>0</v>
      </c>
      <c r="AC819" s="544">
        <f t="shared" si="330"/>
        <v>0</v>
      </c>
      <c r="AD819" s="174">
        <f t="shared" si="326"/>
        <v>0</v>
      </c>
      <c r="AE819" s="8"/>
      <c r="AF819" s="885" t="str">
        <f t="shared" si="331"/>
        <v xml:space="preserve"> </v>
      </c>
      <c r="AG819" s="40">
        <f t="shared" si="332"/>
        <v>0</v>
      </c>
      <c r="AH819" s="40">
        <f t="shared" si="333"/>
        <v>0</v>
      </c>
      <c r="AR819" s="40">
        <f t="shared" si="334"/>
        <v>0</v>
      </c>
      <c r="AS819" s="40">
        <f t="shared" si="335"/>
        <v>0</v>
      </c>
      <c r="AT819" s="40">
        <f t="shared" si="336"/>
        <v>0</v>
      </c>
      <c r="AU819" s="40">
        <f t="shared" si="337"/>
        <v>0</v>
      </c>
      <c r="AX819" s="279">
        <f t="shared" si="338"/>
        <v>0</v>
      </c>
      <c r="AY819" s="279">
        <f t="shared" si="339"/>
        <v>0</v>
      </c>
      <c r="AZ819" s="40">
        <f t="shared" si="327"/>
        <v>0</v>
      </c>
      <c r="BB819" s="40">
        <f t="shared" si="343"/>
        <v>0</v>
      </c>
      <c r="BC819" s="397">
        <f t="shared" si="344"/>
        <v>0</v>
      </c>
      <c r="BD819" s="105">
        <f t="shared" si="340"/>
        <v>0</v>
      </c>
      <c r="BE819" s="105">
        <f t="shared" si="345"/>
        <v>0</v>
      </c>
      <c r="BF819" s="742">
        <f t="shared" si="328"/>
        <v>0</v>
      </c>
      <c r="BG819" s="89"/>
      <c r="BH819" s="9"/>
      <c r="BJ819" s="40">
        <f t="shared" si="346"/>
        <v>0</v>
      </c>
      <c r="BK819" s="40">
        <f t="shared" si="347"/>
        <v>1</v>
      </c>
      <c r="BL819" s="40">
        <f t="shared" si="348"/>
        <v>0</v>
      </c>
      <c r="BM819" s="40">
        <f t="shared" si="349"/>
        <v>0</v>
      </c>
      <c r="BN819" s="40">
        <f t="shared" si="350"/>
        <v>0</v>
      </c>
    </row>
    <row r="820" spans="1:66" x14ac:dyDescent="0.25">
      <c r="A820" s="379"/>
      <c r="B820" s="936"/>
      <c r="C820" s="272"/>
      <c r="D820" s="868"/>
      <c r="E820" s="873" t="str">
        <f t="shared" si="341"/>
        <v xml:space="preserve"> </v>
      </c>
      <c r="F820" s="130">
        <f t="shared" si="324"/>
        <v>0</v>
      </c>
      <c r="G820" s="128">
        <f t="shared" si="325"/>
        <v>808</v>
      </c>
      <c r="H820" s="127"/>
      <c r="I820" s="321"/>
      <c r="J820" s="97"/>
      <c r="K820" s="323"/>
      <c r="L820" s="322"/>
      <c r="M820" s="50"/>
      <c r="N820" s="87"/>
      <c r="O820" s="324"/>
      <c r="P820" s="98"/>
      <c r="Q820" s="98"/>
      <c r="R820" s="114"/>
      <c r="S820" s="753"/>
      <c r="T820" s="98"/>
      <c r="U820" s="98"/>
      <c r="V820" s="98"/>
      <c r="W820" s="99"/>
      <c r="X820" s="97"/>
      <c r="Y820" s="87"/>
      <c r="Z820" s="100"/>
      <c r="AA820" s="106">
        <f t="shared" si="329"/>
        <v>808</v>
      </c>
      <c r="AB820" s="549">
        <f t="shared" si="342"/>
        <v>0</v>
      </c>
      <c r="AC820" s="544">
        <f t="shared" si="330"/>
        <v>0</v>
      </c>
      <c r="AD820" s="174">
        <f t="shared" si="326"/>
        <v>0</v>
      </c>
      <c r="AE820" s="8"/>
      <c r="AF820" s="885" t="str">
        <f t="shared" si="331"/>
        <v xml:space="preserve"> </v>
      </c>
      <c r="AG820" s="40">
        <f t="shared" si="332"/>
        <v>0</v>
      </c>
      <c r="AH820" s="40">
        <f t="shared" si="333"/>
        <v>0</v>
      </c>
      <c r="AR820" s="40">
        <f t="shared" si="334"/>
        <v>0</v>
      </c>
      <c r="AS820" s="40">
        <f t="shared" si="335"/>
        <v>0</v>
      </c>
      <c r="AT820" s="40">
        <f t="shared" si="336"/>
        <v>0</v>
      </c>
      <c r="AU820" s="40">
        <f t="shared" si="337"/>
        <v>0</v>
      </c>
      <c r="AX820" s="279">
        <f t="shared" si="338"/>
        <v>0</v>
      </c>
      <c r="AY820" s="279">
        <f t="shared" si="339"/>
        <v>0</v>
      </c>
      <c r="AZ820" s="40">
        <f t="shared" si="327"/>
        <v>0</v>
      </c>
      <c r="BB820" s="40">
        <f t="shared" si="343"/>
        <v>0</v>
      </c>
      <c r="BC820" s="397">
        <f t="shared" si="344"/>
        <v>0</v>
      </c>
      <c r="BD820" s="105">
        <f t="shared" si="340"/>
        <v>0</v>
      </c>
      <c r="BE820" s="105">
        <f t="shared" si="345"/>
        <v>0</v>
      </c>
      <c r="BF820" s="742">
        <f t="shared" si="328"/>
        <v>0</v>
      </c>
      <c r="BG820" s="89"/>
      <c r="BH820" s="9"/>
      <c r="BJ820" s="40">
        <f t="shared" si="346"/>
        <v>0</v>
      </c>
      <c r="BK820" s="40">
        <f t="shared" si="347"/>
        <v>1</v>
      </c>
      <c r="BL820" s="40">
        <f t="shared" si="348"/>
        <v>0</v>
      </c>
      <c r="BM820" s="40">
        <f t="shared" si="349"/>
        <v>0</v>
      </c>
      <c r="BN820" s="40">
        <f t="shared" si="350"/>
        <v>0</v>
      </c>
    </row>
    <row r="821" spans="1:66" x14ac:dyDescent="0.25">
      <c r="A821" s="379"/>
      <c r="B821" s="936"/>
      <c r="C821" s="272"/>
      <c r="D821" s="868"/>
      <c r="E821" s="873" t="str">
        <f t="shared" si="341"/>
        <v xml:space="preserve"> </v>
      </c>
      <c r="F821" s="130">
        <f t="shared" si="324"/>
        <v>0</v>
      </c>
      <c r="G821" s="128">
        <f t="shared" si="325"/>
        <v>809</v>
      </c>
      <c r="H821" s="127"/>
      <c r="I821" s="321"/>
      <c r="J821" s="97"/>
      <c r="K821" s="323"/>
      <c r="L821" s="322"/>
      <c r="M821" s="50"/>
      <c r="N821" s="87"/>
      <c r="O821" s="324"/>
      <c r="P821" s="98"/>
      <c r="Q821" s="98"/>
      <c r="R821" s="114"/>
      <c r="S821" s="753"/>
      <c r="T821" s="98"/>
      <c r="U821" s="98"/>
      <c r="V821" s="98"/>
      <c r="W821" s="99"/>
      <c r="X821" s="97"/>
      <c r="Y821" s="87"/>
      <c r="Z821" s="100"/>
      <c r="AA821" s="106">
        <f t="shared" si="329"/>
        <v>809</v>
      </c>
      <c r="AB821" s="549">
        <f t="shared" si="342"/>
        <v>0</v>
      </c>
      <c r="AC821" s="544">
        <f t="shared" si="330"/>
        <v>0</v>
      </c>
      <c r="AD821" s="174">
        <f t="shared" si="326"/>
        <v>0</v>
      </c>
      <c r="AE821" s="8"/>
      <c r="AF821" s="885" t="str">
        <f t="shared" si="331"/>
        <v xml:space="preserve"> </v>
      </c>
      <c r="AG821" s="40">
        <f t="shared" si="332"/>
        <v>0</v>
      </c>
      <c r="AH821" s="40">
        <f t="shared" si="333"/>
        <v>0</v>
      </c>
      <c r="AR821" s="40">
        <f t="shared" si="334"/>
        <v>0</v>
      </c>
      <c r="AS821" s="40">
        <f t="shared" si="335"/>
        <v>0</v>
      </c>
      <c r="AT821" s="40">
        <f t="shared" si="336"/>
        <v>0</v>
      </c>
      <c r="AU821" s="40">
        <f t="shared" si="337"/>
        <v>0</v>
      </c>
      <c r="AX821" s="279">
        <f t="shared" si="338"/>
        <v>0</v>
      </c>
      <c r="AY821" s="279">
        <f t="shared" si="339"/>
        <v>0</v>
      </c>
      <c r="AZ821" s="40">
        <f t="shared" si="327"/>
        <v>0</v>
      </c>
      <c r="BB821" s="40">
        <f t="shared" si="343"/>
        <v>0</v>
      </c>
      <c r="BC821" s="397">
        <f t="shared" si="344"/>
        <v>0</v>
      </c>
      <c r="BD821" s="105">
        <f t="shared" si="340"/>
        <v>0</v>
      </c>
      <c r="BE821" s="105">
        <f t="shared" si="345"/>
        <v>0</v>
      </c>
      <c r="BF821" s="742">
        <f t="shared" si="328"/>
        <v>0</v>
      </c>
      <c r="BG821" s="89"/>
      <c r="BH821" s="9"/>
      <c r="BJ821" s="40">
        <f t="shared" si="346"/>
        <v>0</v>
      </c>
      <c r="BK821" s="40">
        <f t="shared" si="347"/>
        <v>1</v>
      </c>
      <c r="BL821" s="40">
        <f t="shared" si="348"/>
        <v>0</v>
      </c>
      <c r="BM821" s="40">
        <f t="shared" si="349"/>
        <v>0</v>
      </c>
      <c r="BN821" s="40">
        <f t="shared" si="350"/>
        <v>0</v>
      </c>
    </row>
    <row r="822" spans="1:66" x14ac:dyDescent="0.25">
      <c r="A822" s="379"/>
      <c r="B822" s="936"/>
      <c r="C822" s="272"/>
      <c r="D822" s="868"/>
      <c r="E822" s="873" t="str">
        <f t="shared" si="341"/>
        <v xml:space="preserve"> </v>
      </c>
      <c r="F822" s="130">
        <f t="shared" si="324"/>
        <v>0</v>
      </c>
      <c r="G822" s="128">
        <f t="shared" si="325"/>
        <v>810</v>
      </c>
      <c r="H822" s="127"/>
      <c r="I822" s="321"/>
      <c r="J822" s="97"/>
      <c r="K822" s="323"/>
      <c r="L822" s="322"/>
      <c r="M822" s="50"/>
      <c r="N822" s="87"/>
      <c r="O822" s="324"/>
      <c r="P822" s="98"/>
      <c r="Q822" s="98"/>
      <c r="R822" s="114"/>
      <c r="S822" s="753"/>
      <c r="T822" s="98"/>
      <c r="U822" s="98"/>
      <c r="V822" s="98"/>
      <c r="W822" s="99"/>
      <c r="X822" s="97"/>
      <c r="Y822" s="87"/>
      <c r="Z822" s="100"/>
      <c r="AA822" s="106">
        <f t="shared" si="329"/>
        <v>810</v>
      </c>
      <c r="AB822" s="549">
        <f t="shared" si="342"/>
        <v>0</v>
      </c>
      <c r="AC822" s="544">
        <f t="shared" si="330"/>
        <v>0</v>
      </c>
      <c r="AD822" s="174">
        <f t="shared" si="326"/>
        <v>0</v>
      </c>
      <c r="AE822" s="8"/>
      <c r="AF822" s="885" t="str">
        <f t="shared" si="331"/>
        <v xml:space="preserve"> </v>
      </c>
      <c r="AG822" s="40">
        <f t="shared" si="332"/>
        <v>0</v>
      </c>
      <c r="AH822" s="40">
        <f t="shared" si="333"/>
        <v>0</v>
      </c>
      <c r="AR822" s="40">
        <f t="shared" si="334"/>
        <v>0</v>
      </c>
      <c r="AS822" s="40">
        <f t="shared" si="335"/>
        <v>0</v>
      </c>
      <c r="AT822" s="40">
        <f t="shared" si="336"/>
        <v>0</v>
      </c>
      <c r="AU822" s="40">
        <f t="shared" si="337"/>
        <v>0</v>
      </c>
      <c r="AX822" s="279">
        <f t="shared" si="338"/>
        <v>0</v>
      </c>
      <c r="AY822" s="279">
        <f t="shared" si="339"/>
        <v>0</v>
      </c>
      <c r="AZ822" s="40">
        <f t="shared" si="327"/>
        <v>0</v>
      </c>
      <c r="BB822" s="40">
        <f t="shared" si="343"/>
        <v>0</v>
      </c>
      <c r="BC822" s="397">
        <f t="shared" si="344"/>
        <v>0</v>
      </c>
      <c r="BD822" s="105">
        <f t="shared" si="340"/>
        <v>0</v>
      </c>
      <c r="BE822" s="105">
        <f t="shared" si="345"/>
        <v>0</v>
      </c>
      <c r="BF822" s="742">
        <f t="shared" si="328"/>
        <v>0</v>
      </c>
      <c r="BG822" s="89"/>
      <c r="BH822" s="9"/>
      <c r="BJ822" s="40">
        <f t="shared" si="346"/>
        <v>0</v>
      </c>
      <c r="BK822" s="40">
        <f t="shared" si="347"/>
        <v>1</v>
      </c>
      <c r="BL822" s="40">
        <f t="shared" si="348"/>
        <v>0</v>
      </c>
      <c r="BM822" s="40">
        <f t="shared" si="349"/>
        <v>0</v>
      </c>
      <c r="BN822" s="40">
        <f t="shared" si="350"/>
        <v>0</v>
      </c>
    </row>
    <row r="823" spans="1:66" x14ac:dyDescent="0.25">
      <c r="A823" s="379"/>
      <c r="B823" s="936"/>
      <c r="C823" s="272"/>
      <c r="D823" s="868"/>
      <c r="E823" s="873" t="str">
        <f t="shared" si="341"/>
        <v xml:space="preserve"> </v>
      </c>
      <c r="F823" s="130">
        <f t="shared" si="324"/>
        <v>0</v>
      </c>
      <c r="G823" s="128">
        <f t="shared" si="325"/>
        <v>811</v>
      </c>
      <c r="H823" s="127"/>
      <c r="I823" s="321"/>
      <c r="J823" s="97"/>
      <c r="K823" s="323"/>
      <c r="L823" s="322"/>
      <c r="M823" s="50"/>
      <c r="N823" s="87"/>
      <c r="O823" s="324"/>
      <c r="P823" s="98"/>
      <c r="Q823" s="98"/>
      <c r="R823" s="114"/>
      <c r="S823" s="753"/>
      <c r="T823" s="98"/>
      <c r="U823" s="98"/>
      <c r="V823" s="98"/>
      <c r="W823" s="99"/>
      <c r="X823" s="97"/>
      <c r="Y823" s="87"/>
      <c r="Z823" s="100"/>
      <c r="AA823" s="106">
        <f t="shared" si="329"/>
        <v>811</v>
      </c>
      <c r="AB823" s="549">
        <f t="shared" si="342"/>
        <v>0</v>
      </c>
      <c r="AC823" s="544">
        <f t="shared" si="330"/>
        <v>0</v>
      </c>
      <c r="AD823" s="174">
        <f t="shared" si="326"/>
        <v>0</v>
      </c>
      <c r="AE823" s="8"/>
      <c r="AF823" s="885" t="str">
        <f t="shared" si="331"/>
        <v xml:space="preserve"> </v>
      </c>
      <c r="AG823" s="40">
        <f t="shared" si="332"/>
        <v>0</v>
      </c>
      <c r="AH823" s="40">
        <f t="shared" si="333"/>
        <v>0</v>
      </c>
      <c r="AR823" s="40">
        <f t="shared" si="334"/>
        <v>0</v>
      </c>
      <c r="AS823" s="40">
        <f t="shared" si="335"/>
        <v>0</v>
      </c>
      <c r="AT823" s="40">
        <f t="shared" si="336"/>
        <v>0</v>
      </c>
      <c r="AU823" s="40">
        <f t="shared" si="337"/>
        <v>0</v>
      </c>
      <c r="AX823" s="279">
        <f t="shared" si="338"/>
        <v>0</v>
      </c>
      <c r="AY823" s="279">
        <f t="shared" si="339"/>
        <v>0</v>
      </c>
      <c r="AZ823" s="40">
        <f t="shared" si="327"/>
        <v>0</v>
      </c>
      <c r="BB823" s="40">
        <f t="shared" si="343"/>
        <v>0</v>
      </c>
      <c r="BC823" s="397">
        <f t="shared" si="344"/>
        <v>0</v>
      </c>
      <c r="BD823" s="105">
        <f t="shared" si="340"/>
        <v>0</v>
      </c>
      <c r="BE823" s="105">
        <f t="shared" si="345"/>
        <v>0</v>
      </c>
      <c r="BF823" s="742">
        <f t="shared" si="328"/>
        <v>0</v>
      </c>
      <c r="BG823" s="89"/>
      <c r="BH823" s="9"/>
      <c r="BJ823" s="40">
        <f t="shared" si="346"/>
        <v>0</v>
      </c>
      <c r="BK823" s="40">
        <f t="shared" si="347"/>
        <v>1</v>
      </c>
      <c r="BL823" s="40">
        <f t="shared" si="348"/>
        <v>0</v>
      </c>
      <c r="BM823" s="40">
        <f t="shared" si="349"/>
        <v>0</v>
      </c>
      <c r="BN823" s="40">
        <f t="shared" si="350"/>
        <v>0</v>
      </c>
    </row>
    <row r="824" spans="1:66" x14ac:dyDescent="0.25">
      <c r="A824" s="379"/>
      <c r="B824" s="936"/>
      <c r="C824" s="272"/>
      <c r="D824" s="868"/>
      <c r="E824" s="873" t="str">
        <f t="shared" si="341"/>
        <v xml:space="preserve"> </v>
      </c>
      <c r="F824" s="130">
        <f t="shared" si="324"/>
        <v>0</v>
      </c>
      <c r="G824" s="128">
        <f t="shared" si="325"/>
        <v>812</v>
      </c>
      <c r="H824" s="127"/>
      <c r="I824" s="321"/>
      <c r="J824" s="97"/>
      <c r="K824" s="323"/>
      <c r="L824" s="322"/>
      <c r="M824" s="50"/>
      <c r="N824" s="87"/>
      <c r="O824" s="324"/>
      <c r="P824" s="98"/>
      <c r="Q824" s="98"/>
      <c r="R824" s="114"/>
      <c r="S824" s="753"/>
      <c r="T824" s="98"/>
      <c r="U824" s="98"/>
      <c r="V824" s="98"/>
      <c r="W824" s="99"/>
      <c r="X824" s="97"/>
      <c r="Y824" s="87"/>
      <c r="Z824" s="100"/>
      <c r="AA824" s="106">
        <f t="shared" si="329"/>
        <v>812</v>
      </c>
      <c r="AB824" s="549">
        <f t="shared" si="342"/>
        <v>0</v>
      </c>
      <c r="AC824" s="544">
        <f t="shared" si="330"/>
        <v>0</v>
      </c>
      <c r="AD824" s="174">
        <f t="shared" si="326"/>
        <v>0</v>
      </c>
      <c r="AE824" s="8"/>
      <c r="AF824" s="885" t="str">
        <f t="shared" si="331"/>
        <v xml:space="preserve"> </v>
      </c>
      <c r="AG824" s="40">
        <f t="shared" si="332"/>
        <v>0</v>
      </c>
      <c r="AH824" s="40">
        <f t="shared" si="333"/>
        <v>0</v>
      </c>
      <c r="AR824" s="40">
        <f t="shared" si="334"/>
        <v>0</v>
      </c>
      <c r="AS824" s="40">
        <f t="shared" si="335"/>
        <v>0</v>
      </c>
      <c r="AT824" s="40">
        <f t="shared" si="336"/>
        <v>0</v>
      </c>
      <c r="AU824" s="40">
        <f t="shared" si="337"/>
        <v>0</v>
      </c>
      <c r="AX824" s="279">
        <f t="shared" si="338"/>
        <v>0</v>
      </c>
      <c r="AY824" s="279">
        <f t="shared" si="339"/>
        <v>0</v>
      </c>
      <c r="AZ824" s="40">
        <f t="shared" si="327"/>
        <v>0</v>
      </c>
      <c r="BB824" s="40">
        <f t="shared" si="343"/>
        <v>0</v>
      </c>
      <c r="BC824" s="397">
        <f t="shared" si="344"/>
        <v>0</v>
      </c>
      <c r="BD824" s="105">
        <f t="shared" si="340"/>
        <v>0</v>
      </c>
      <c r="BE824" s="105">
        <f t="shared" si="345"/>
        <v>0</v>
      </c>
      <c r="BF824" s="742">
        <f t="shared" si="328"/>
        <v>0</v>
      </c>
      <c r="BG824" s="89"/>
      <c r="BH824" s="9"/>
      <c r="BJ824" s="40">
        <f t="shared" si="346"/>
        <v>0</v>
      </c>
      <c r="BK824" s="40">
        <f t="shared" si="347"/>
        <v>1</v>
      </c>
      <c r="BL824" s="40">
        <f t="shared" si="348"/>
        <v>0</v>
      </c>
      <c r="BM824" s="40">
        <f t="shared" si="349"/>
        <v>0</v>
      </c>
      <c r="BN824" s="40">
        <f t="shared" si="350"/>
        <v>0</v>
      </c>
    </row>
    <row r="825" spans="1:66" x14ac:dyDescent="0.25">
      <c r="A825" s="379"/>
      <c r="B825" s="936"/>
      <c r="C825" s="272"/>
      <c r="D825" s="868"/>
      <c r="E825" s="873" t="str">
        <f t="shared" si="341"/>
        <v xml:space="preserve"> </v>
      </c>
      <c r="F825" s="130">
        <f t="shared" si="324"/>
        <v>0</v>
      </c>
      <c r="G825" s="128">
        <f t="shared" si="325"/>
        <v>813</v>
      </c>
      <c r="H825" s="127"/>
      <c r="I825" s="321"/>
      <c r="J825" s="97"/>
      <c r="K825" s="323"/>
      <c r="L825" s="322"/>
      <c r="M825" s="50"/>
      <c r="N825" s="87"/>
      <c r="O825" s="324"/>
      <c r="P825" s="98"/>
      <c r="Q825" s="98"/>
      <c r="R825" s="114"/>
      <c r="S825" s="753"/>
      <c r="T825" s="98"/>
      <c r="U825" s="98"/>
      <c r="V825" s="98"/>
      <c r="W825" s="99"/>
      <c r="X825" s="97"/>
      <c r="Y825" s="87"/>
      <c r="Z825" s="100"/>
      <c r="AA825" s="106">
        <f t="shared" si="329"/>
        <v>813</v>
      </c>
      <c r="AB825" s="549">
        <f t="shared" si="342"/>
        <v>0</v>
      </c>
      <c r="AC825" s="544">
        <f t="shared" si="330"/>
        <v>0</v>
      </c>
      <c r="AD825" s="174">
        <f t="shared" si="326"/>
        <v>0</v>
      </c>
      <c r="AE825" s="8"/>
      <c r="AF825" s="885" t="str">
        <f t="shared" si="331"/>
        <v xml:space="preserve"> </v>
      </c>
      <c r="AG825" s="40">
        <f t="shared" si="332"/>
        <v>0</v>
      </c>
      <c r="AH825" s="40">
        <f t="shared" si="333"/>
        <v>0</v>
      </c>
      <c r="AR825" s="40">
        <f t="shared" si="334"/>
        <v>0</v>
      </c>
      <c r="AS825" s="40">
        <f t="shared" si="335"/>
        <v>0</v>
      </c>
      <c r="AT825" s="40">
        <f t="shared" si="336"/>
        <v>0</v>
      </c>
      <c r="AU825" s="40">
        <f t="shared" si="337"/>
        <v>0</v>
      </c>
      <c r="AX825" s="279">
        <f t="shared" si="338"/>
        <v>0</v>
      </c>
      <c r="AY825" s="279">
        <f t="shared" si="339"/>
        <v>0</v>
      </c>
      <c r="AZ825" s="40">
        <f t="shared" si="327"/>
        <v>0</v>
      </c>
      <c r="BB825" s="40">
        <f t="shared" si="343"/>
        <v>0</v>
      </c>
      <c r="BC825" s="397">
        <f t="shared" si="344"/>
        <v>0</v>
      </c>
      <c r="BD825" s="105">
        <f t="shared" si="340"/>
        <v>0</v>
      </c>
      <c r="BE825" s="105">
        <f t="shared" si="345"/>
        <v>0</v>
      </c>
      <c r="BF825" s="742">
        <f t="shared" si="328"/>
        <v>0</v>
      </c>
      <c r="BG825" s="89"/>
      <c r="BH825" s="9"/>
      <c r="BJ825" s="40">
        <f t="shared" si="346"/>
        <v>0</v>
      </c>
      <c r="BK825" s="40">
        <f t="shared" si="347"/>
        <v>1</v>
      </c>
      <c r="BL825" s="40">
        <f t="shared" si="348"/>
        <v>0</v>
      </c>
      <c r="BM825" s="40">
        <f t="shared" si="349"/>
        <v>0</v>
      </c>
      <c r="BN825" s="40">
        <f t="shared" si="350"/>
        <v>0</v>
      </c>
    </row>
    <row r="826" spans="1:66" x14ac:dyDescent="0.25">
      <c r="A826" s="379"/>
      <c r="B826" s="936"/>
      <c r="C826" s="272"/>
      <c r="D826" s="868"/>
      <c r="E826" s="873" t="str">
        <f t="shared" si="341"/>
        <v xml:space="preserve"> </v>
      </c>
      <c r="F826" s="130">
        <f t="shared" si="324"/>
        <v>0</v>
      </c>
      <c r="G826" s="128">
        <f t="shared" si="325"/>
        <v>814</v>
      </c>
      <c r="H826" s="127"/>
      <c r="I826" s="321"/>
      <c r="J826" s="97"/>
      <c r="K826" s="323"/>
      <c r="L826" s="322"/>
      <c r="M826" s="50"/>
      <c r="N826" s="87"/>
      <c r="O826" s="324"/>
      <c r="P826" s="98"/>
      <c r="Q826" s="98"/>
      <c r="R826" s="114"/>
      <c r="S826" s="753"/>
      <c r="T826" s="98"/>
      <c r="U826" s="98"/>
      <c r="V826" s="98"/>
      <c r="W826" s="99"/>
      <c r="X826" s="97"/>
      <c r="Y826" s="87"/>
      <c r="Z826" s="100"/>
      <c r="AA826" s="106">
        <f t="shared" si="329"/>
        <v>814</v>
      </c>
      <c r="AB826" s="549">
        <f t="shared" si="342"/>
        <v>0</v>
      </c>
      <c r="AC826" s="544">
        <f t="shared" si="330"/>
        <v>0</v>
      </c>
      <c r="AD826" s="174">
        <f t="shared" si="326"/>
        <v>0</v>
      </c>
      <c r="AE826" s="8"/>
      <c r="AF826" s="885" t="str">
        <f t="shared" si="331"/>
        <v xml:space="preserve"> </v>
      </c>
      <c r="AG826" s="40">
        <f t="shared" si="332"/>
        <v>0</v>
      </c>
      <c r="AH826" s="40">
        <f t="shared" si="333"/>
        <v>0</v>
      </c>
      <c r="AR826" s="40">
        <f t="shared" si="334"/>
        <v>0</v>
      </c>
      <c r="AS826" s="40">
        <f t="shared" si="335"/>
        <v>0</v>
      </c>
      <c r="AT826" s="40">
        <f t="shared" si="336"/>
        <v>0</v>
      </c>
      <c r="AU826" s="40">
        <f t="shared" si="337"/>
        <v>0</v>
      </c>
      <c r="AX826" s="279">
        <f t="shared" si="338"/>
        <v>0</v>
      </c>
      <c r="AY826" s="279">
        <f t="shared" si="339"/>
        <v>0</v>
      </c>
      <c r="AZ826" s="40">
        <f t="shared" si="327"/>
        <v>0</v>
      </c>
      <c r="BB826" s="40">
        <f t="shared" si="343"/>
        <v>0</v>
      </c>
      <c r="BC826" s="397">
        <f t="shared" si="344"/>
        <v>0</v>
      </c>
      <c r="BD826" s="105">
        <f t="shared" si="340"/>
        <v>0</v>
      </c>
      <c r="BE826" s="105">
        <f t="shared" si="345"/>
        <v>0</v>
      </c>
      <c r="BF826" s="742">
        <f t="shared" si="328"/>
        <v>0</v>
      </c>
      <c r="BG826" s="89"/>
      <c r="BH826" s="9"/>
      <c r="BJ826" s="40">
        <f t="shared" si="346"/>
        <v>0</v>
      </c>
      <c r="BK826" s="40">
        <f t="shared" si="347"/>
        <v>1</v>
      </c>
      <c r="BL826" s="40">
        <f t="shared" si="348"/>
        <v>0</v>
      </c>
      <c r="BM826" s="40">
        <f t="shared" si="349"/>
        <v>0</v>
      </c>
      <c r="BN826" s="40">
        <f t="shared" si="350"/>
        <v>0</v>
      </c>
    </row>
    <row r="827" spans="1:66" x14ac:dyDescent="0.25">
      <c r="A827" s="379"/>
      <c r="B827" s="936"/>
      <c r="C827" s="272"/>
      <c r="D827" s="868"/>
      <c r="E827" s="873" t="str">
        <f t="shared" si="341"/>
        <v xml:space="preserve"> </v>
      </c>
      <c r="F827" s="130">
        <f t="shared" si="324"/>
        <v>0</v>
      </c>
      <c r="G827" s="128">
        <f t="shared" si="325"/>
        <v>815</v>
      </c>
      <c r="H827" s="127"/>
      <c r="I827" s="321"/>
      <c r="J827" s="97"/>
      <c r="K827" s="323"/>
      <c r="L827" s="322"/>
      <c r="M827" s="50"/>
      <c r="N827" s="87"/>
      <c r="O827" s="324"/>
      <c r="P827" s="98"/>
      <c r="Q827" s="98"/>
      <c r="R827" s="114"/>
      <c r="S827" s="753"/>
      <c r="T827" s="98"/>
      <c r="U827" s="98"/>
      <c r="V827" s="98"/>
      <c r="W827" s="99"/>
      <c r="X827" s="97"/>
      <c r="Y827" s="87"/>
      <c r="Z827" s="100"/>
      <c r="AA827" s="106">
        <f t="shared" si="329"/>
        <v>815</v>
      </c>
      <c r="AB827" s="549">
        <f t="shared" si="342"/>
        <v>0</v>
      </c>
      <c r="AC827" s="544">
        <f t="shared" si="330"/>
        <v>0</v>
      </c>
      <c r="AD827" s="174">
        <f t="shared" si="326"/>
        <v>0</v>
      </c>
      <c r="AE827" s="8"/>
      <c r="AF827" s="885" t="str">
        <f t="shared" si="331"/>
        <v xml:space="preserve"> </v>
      </c>
      <c r="AG827" s="40">
        <f t="shared" si="332"/>
        <v>0</v>
      </c>
      <c r="AH827" s="40">
        <f t="shared" si="333"/>
        <v>0</v>
      </c>
      <c r="AR827" s="40">
        <f t="shared" si="334"/>
        <v>0</v>
      </c>
      <c r="AS827" s="40">
        <f t="shared" si="335"/>
        <v>0</v>
      </c>
      <c r="AT827" s="40">
        <f t="shared" si="336"/>
        <v>0</v>
      </c>
      <c r="AU827" s="40">
        <f t="shared" si="337"/>
        <v>0</v>
      </c>
      <c r="AX827" s="279">
        <f t="shared" si="338"/>
        <v>0</v>
      </c>
      <c r="AY827" s="279">
        <f t="shared" si="339"/>
        <v>0</v>
      </c>
      <c r="AZ827" s="40">
        <f t="shared" si="327"/>
        <v>0</v>
      </c>
      <c r="BB827" s="40">
        <f t="shared" si="343"/>
        <v>0</v>
      </c>
      <c r="BC827" s="397">
        <f t="shared" si="344"/>
        <v>0</v>
      </c>
      <c r="BD827" s="105">
        <f t="shared" si="340"/>
        <v>0</v>
      </c>
      <c r="BE827" s="105">
        <f t="shared" si="345"/>
        <v>0</v>
      </c>
      <c r="BF827" s="742">
        <f t="shared" si="328"/>
        <v>0</v>
      </c>
      <c r="BG827" s="89"/>
      <c r="BH827" s="9"/>
      <c r="BJ827" s="40">
        <f t="shared" si="346"/>
        <v>0</v>
      </c>
      <c r="BK827" s="40">
        <f t="shared" si="347"/>
        <v>1</v>
      </c>
      <c r="BL827" s="40">
        <f t="shared" si="348"/>
        <v>0</v>
      </c>
      <c r="BM827" s="40">
        <f t="shared" si="349"/>
        <v>0</v>
      </c>
      <c r="BN827" s="40">
        <f t="shared" si="350"/>
        <v>0</v>
      </c>
    </row>
    <row r="828" spans="1:66" x14ac:dyDescent="0.25">
      <c r="A828" s="379"/>
      <c r="B828" s="936"/>
      <c r="C828" s="272"/>
      <c r="D828" s="868"/>
      <c r="E828" s="873" t="str">
        <f t="shared" si="341"/>
        <v xml:space="preserve"> </v>
      </c>
      <c r="F828" s="130">
        <f t="shared" si="324"/>
        <v>0</v>
      </c>
      <c r="G828" s="128">
        <f t="shared" si="325"/>
        <v>816</v>
      </c>
      <c r="H828" s="127"/>
      <c r="I828" s="321"/>
      <c r="J828" s="97"/>
      <c r="K828" s="323"/>
      <c r="L828" s="322"/>
      <c r="M828" s="50"/>
      <c r="N828" s="87"/>
      <c r="O828" s="324"/>
      <c r="P828" s="98"/>
      <c r="Q828" s="98"/>
      <c r="R828" s="114"/>
      <c r="S828" s="753"/>
      <c r="T828" s="98"/>
      <c r="U828" s="98"/>
      <c r="V828" s="98"/>
      <c r="W828" s="99"/>
      <c r="X828" s="97"/>
      <c r="Y828" s="87"/>
      <c r="Z828" s="100"/>
      <c r="AA828" s="106">
        <f t="shared" si="329"/>
        <v>816</v>
      </c>
      <c r="AB828" s="549">
        <f t="shared" si="342"/>
        <v>0</v>
      </c>
      <c r="AC828" s="544">
        <f t="shared" si="330"/>
        <v>0</v>
      </c>
      <c r="AD828" s="174">
        <f t="shared" si="326"/>
        <v>0</v>
      </c>
      <c r="AE828" s="8"/>
      <c r="AF828" s="885" t="str">
        <f t="shared" si="331"/>
        <v xml:space="preserve"> </v>
      </c>
      <c r="AG828" s="40">
        <f t="shared" si="332"/>
        <v>0</v>
      </c>
      <c r="AH828" s="40">
        <f t="shared" si="333"/>
        <v>0</v>
      </c>
      <c r="AR828" s="40">
        <f t="shared" si="334"/>
        <v>0</v>
      </c>
      <c r="AS828" s="40">
        <f t="shared" si="335"/>
        <v>0</v>
      </c>
      <c r="AT828" s="40">
        <f t="shared" si="336"/>
        <v>0</v>
      </c>
      <c r="AU828" s="40">
        <f t="shared" si="337"/>
        <v>0</v>
      </c>
      <c r="AX828" s="279">
        <f t="shared" si="338"/>
        <v>0</v>
      </c>
      <c r="AY828" s="279">
        <f t="shared" si="339"/>
        <v>0</v>
      </c>
      <c r="AZ828" s="40">
        <f t="shared" si="327"/>
        <v>0</v>
      </c>
      <c r="BB828" s="40">
        <f t="shared" si="343"/>
        <v>0</v>
      </c>
      <c r="BC828" s="397">
        <f t="shared" si="344"/>
        <v>0</v>
      </c>
      <c r="BD828" s="105">
        <f t="shared" si="340"/>
        <v>0</v>
      </c>
      <c r="BE828" s="105">
        <f t="shared" si="345"/>
        <v>0</v>
      </c>
      <c r="BF828" s="742">
        <f t="shared" si="328"/>
        <v>0</v>
      </c>
      <c r="BG828" s="89"/>
      <c r="BH828" s="9"/>
      <c r="BJ828" s="40">
        <f t="shared" si="346"/>
        <v>0</v>
      </c>
      <c r="BK828" s="40">
        <f t="shared" si="347"/>
        <v>1</v>
      </c>
      <c r="BL828" s="40">
        <f t="shared" si="348"/>
        <v>0</v>
      </c>
      <c r="BM828" s="40">
        <f t="shared" si="349"/>
        <v>0</v>
      </c>
      <c r="BN828" s="40">
        <f t="shared" si="350"/>
        <v>0</v>
      </c>
    </row>
    <row r="829" spans="1:66" x14ac:dyDescent="0.25">
      <c r="A829" s="379"/>
      <c r="B829" s="936"/>
      <c r="C829" s="272"/>
      <c r="D829" s="868"/>
      <c r="E829" s="873" t="str">
        <f t="shared" si="341"/>
        <v xml:space="preserve"> </v>
      </c>
      <c r="F829" s="130">
        <f t="shared" si="324"/>
        <v>0</v>
      </c>
      <c r="G829" s="128">
        <f t="shared" si="325"/>
        <v>817</v>
      </c>
      <c r="H829" s="127"/>
      <c r="I829" s="321"/>
      <c r="J829" s="97"/>
      <c r="K829" s="323"/>
      <c r="L829" s="322"/>
      <c r="M829" s="50"/>
      <c r="N829" s="87"/>
      <c r="O829" s="324"/>
      <c r="P829" s="98"/>
      <c r="Q829" s="98"/>
      <c r="R829" s="114"/>
      <c r="S829" s="753"/>
      <c r="T829" s="98"/>
      <c r="U829" s="98"/>
      <c r="V829" s="98"/>
      <c r="W829" s="99"/>
      <c r="X829" s="97"/>
      <c r="Y829" s="87"/>
      <c r="Z829" s="100"/>
      <c r="AA829" s="106">
        <f t="shared" si="329"/>
        <v>817</v>
      </c>
      <c r="AB829" s="549">
        <f t="shared" si="342"/>
        <v>0</v>
      </c>
      <c r="AC829" s="544">
        <f t="shared" si="330"/>
        <v>0</v>
      </c>
      <c r="AD829" s="174">
        <f t="shared" si="326"/>
        <v>0</v>
      </c>
      <c r="AE829" s="8"/>
      <c r="AF829" s="885" t="str">
        <f t="shared" si="331"/>
        <v xml:space="preserve"> </v>
      </c>
      <c r="AG829" s="40">
        <f t="shared" si="332"/>
        <v>0</v>
      </c>
      <c r="AH829" s="40">
        <f t="shared" si="333"/>
        <v>0</v>
      </c>
      <c r="AR829" s="40">
        <f t="shared" si="334"/>
        <v>0</v>
      </c>
      <c r="AS829" s="40">
        <f t="shared" si="335"/>
        <v>0</v>
      </c>
      <c r="AT829" s="40">
        <f t="shared" si="336"/>
        <v>0</v>
      </c>
      <c r="AU829" s="40">
        <f t="shared" si="337"/>
        <v>0</v>
      </c>
      <c r="AX829" s="279">
        <f t="shared" si="338"/>
        <v>0</v>
      </c>
      <c r="AY829" s="279">
        <f t="shared" si="339"/>
        <v>0</v>
      </c>
      <c r="AZ829" s="40">
        <f t="shared" si="327"/>
        <v>0</v>
      </c>
      <c r="BB829" s="40">
        <f t="shared" si="343"/>
        <v>0</v>
      </c>
      <c r="BC829" s="397">
        <f t="shared" si="344"/>
        <v>0</v>
      </c>
      <c r="BD829" s="105">
        <f t="shared" si="340"/>
        <v>0</v>
      </c>
      <c r="BE829" s="105">
        <f t="shared" si="345"/>
        <v>0</v>
      </c>
      <c r="BF829" s="742">
        <f t="shared" si="328"/>
        <v>0</v>
      </c>
      <c r="BG829" s="89"/>
      <c r="BH829" s="9"/>
      <c r="BJ829" s="40">
        <f t="shared" si="346"/>
        <v>0</v>
      </c>
      <c r="BK829" s="40">
        <f t="shared" si="347"/>
        <v>1</v>
      </c>
      <c r="BL829" s="40">
        <f t="shared" si="348"/>
        <v>0</v>
      </c>
      <c r="BM829" s="40">
        <f t="shared" si="349"/>
        <v>0</v>
      </c>
      <c r="BN829" s="40">
        <f t="shared" si="350"/>
        <v>0</v>
      </c>
    </row>
    <row r="830" spans="1:66" x14ac:dyDescent="0.25">
      <c r="A830" s="379"/>
      <c r="B830" s="936"/>
      <c r="C830" s="272"/>
      <c r="D830" s="868"/>
      <c r="E830" s="873" t="str">
        <f t="shared" si="341"/>
        <v xml:space="preserve"> </v>
      </c>
      <c r="F830" s="130">
        <f t="shared" si="324"/>
        <v>0</v>
      </c>
      <c r="G830" s="128">
        <f t="shared" si="325"/>
        <v>818</v>
      </c>
      <c r="H830" s="127"/>
      <c r="I830" s="321"/>
      <c r="J830" s="97"/>
      <c r="K830" s="323"/>
      <c r="L830" s="322"/>
      <c r="M830" s="50"/>
      <c r="N830" s="87"/>
      <c r="O830" s="324"/>
      <c r="P830" s="98"/>
      <c r="Q830" s="98"/>
      <c r="R830" s="114"/>
      <c r="S830" s="753"/>
      <c r="T830" s="98"/>
      <c r="U830" s="98"/>
      <c r="V830" s="98"/>
      <c r="W830" s="99"/>
      <c r="X830" s="97"/>
      <c r="Y830" s="87"/>
      <c r="Z830" s="100"/>
      <c r="AA830" s="106">
        <f t="shared" si="329"/>
        <v>818</v>
      </c>
      <c r="AB830" s="549">
        <f t="shared" si="342"/>
        <v>0</v>
      </c>
      <c r="AC830" s="544">
        <f t="shared" si="330"/>
        <v>0</v>
      </c>
      <c r="AD830" s="174">
        <f t="shared" si="326"/>
        <v>0</v>
      </c>
      <c r="AE830" s="8"/>
      <c r="AF830" s="885" t="str">
        <f t="shared" si="331"/>
        <v xml:space="preserve"> </v>
      </c>
      <c r="AG830" s="40">
        <f t="shared" si="332"/>
        <v>0</v>
      </c>
      <c r="AH830" s="40">
        <f t="shared" si="333"/>
        <v>0</v>
      </c>
      <c r="AR830" s="40">
        <f t="shared" si="334"/>
        <v>0</v>
      </c>
      <c r="AS830" s="40">
        <f t="shared" si="335"/>
        <v>0</v>
      </c>
      <c r="AT830" s="40">
        <f t="shared" si="336"/>
        <v>0</v>
      </c>
      <c r="AU830" s="40">
        <f t="shared" si="337"/>
        <v>0</v>
      </c>
      <c r="AX830" s="279">
        <f t="shared" si="338"/>
        <v>0</v>
      </c>
      <c r="AY830" s="279">
        <f t="shared" si="339"/>
        <v>0</v>
      </c>
      <c r="AZ830" s="40">
        <f t="shared" si="327"/>
        <v>0</v>
      </c>
      <c r="BB830" s="40">
        <f t="shared" si="343"/>
        <v>0</v>
      </c>
      <c r="BC830" s="397">
        <f t="shared" si="344"/>
        <v>0</v>
      </c>
      <c r="BD830" s="105">
        <f t="shared" si="340"/>
        <v>0</v>
      </c>
      <c r="BE830" s="105">
        <f t="shared" si="345"/>
        <v>0</v>
      </c>
      <c r="BF830" s="742">
        <f t="shared" si="328"/>
        <v>0</v>
      </c>
      <c r="BG830" s="89"/>
      <c r="BH830" s="9"/>
      <c r="BJ830" s="40">
        <f t="shared" si="346"/>
        <v>0</v>
      </c>
      <c r="BK830" s="40">
        <f t="shared" si="347"/>
        <v>1</v>
      </c>
      <c r="BL830" s="40">
        <f t="shared" si="348"/>
        <v>0</v>
      </c>
      <c r="BM830" s="40">
        <f t="shared" si="349"/>
        <v>0</v>
      </c>
      <c r="BN830" s="40">
        <f t="shared" si="350"/>
        <v>0</v>
      </c>
    </row>
    <row r="831" spans="1:66" x14ac:dyDescent="0.25">
      <c r="A831" s="379"/>
      <c r="B831" s="936"/>
      <c r="C831" s="272"/>
      <c r="D831" s="868"/>
      <c r="E831" s="873" t="str">
        <f t="shared" si="341"/>
        <v xml:space="preserve"> </v>
      </c>
      <c r="F831" s="130">
        <f t="shared" si="324"/>
        <v>0</v>
      </c>
      <c r="G831" s="128">
        <f t="shared" si="325"/>
        <v>819</v>
      </c>
      <c r="H831" s="127"/>
      <c r="I831" s="321"/>
      <c r="J831" s="97"/>
      <c r="K831" s="323"/>
      <c r="L831" s="322"/>
      <c r="M831" s="50"/>
      <c r="N831" s="87"/>
      <c r="O831" s="324"/>
      <c r="P831" s="98"/>
      <c r="Q831" s="98"/>
      <c r="R831" s="114"/>
      <c r="S831" s="753"/>
      <c r="T831" s="98"/>
      <c r="U831" s="98"/>
      <c r="V831" s="98"/>
      <c r="W831" s="99"/>
      <c r="X831" s="97"/>
      <c r="Y831" s="87"/>
      <c r="Z831" s="100"/>
      <c r="AA831" s="106">
        <f t="shared" si="329"/>
        <v>819</v>
      </c>
      <c r="AB831" s="549">
        <f t="shared" si="342"/>
        <v>0</v>
      </c>
      <c r="AC831" s="544">
        <f t="shared" si="330"/>
        <v>0</v>
      </c>
      <c r="AD831" s="174">
        <f t="shared" si="326"/>
        <v>0</v>
      </c>
      <c r="AE831" s="8"/>
      <c r="AF831" s="885" t="str">
        <f t="shared" si="331"/>
        <v xml:space="preserve"> </v>
      </c>
      <c r="AG831" s="40">
        <f t="shared" si="332"/>
        <v>0</v>
      </c>
      <c r="AH831" s="40">
        <f t="shared" si="333"/>
        <v>0</v>
      </c>
      <c r="AR831" s="40">
        <f t="shared" si="334"/>
        <v>0</v>
      </c>
      <c r="AS831" s="40">
        <f t="shared" si="335"/>
        <v>0</v>
      </c>
      <c r="AT831" s="40">
        <f t="shared" si="336"/>
        <v>0</v>
      </c>
      <c r="AU831" s="40">
        <f t="shared" si="337"/>
        <v>0</v>
      </c>
      <c r="AX831" s="279">
        <f t="shared" si="338"/>
        <v>0</v>
      </c>
      <c r="AY831" s="279">
        <f t="shared" si="339"/>
        <v>0</v>
      </c>
      <c r="AZ831" s="40">
        <f t="shared" si="327"/>
        <v>0</v>
      </c>
      <c r="BB831" s="40">
        <f t="shared" si="343"/>
        <v>0</v>
      </c>
      <c r="BC831" s="397">
        <f t="shared" si="344"/>
        <v>0</v>
      </c>
      <c r="BD831" s="105">
        <f t="shared" si="340"/>
        <v>0</v>
      </c>
      <c r="BE831" s="105">
        <f t="shared" si="345"/>
        <v>0</v>
      </c>
      <c r="BF831" s="742">
        <f t="shared" si="328"/>
        <v>0</v>
      </c>
      <c r="BG831" s="89"/>
      <c r="BH831" s="9"/>
      <c r="BJ831" s="40">
        <f t="shared" si="346"/>
        <v>0</v>
      </c>
      <c r="BK831" s="40">
        <f t="shared" si="347"/>
        <v>1</v>
      </c>
      <c r="BL831" s="40">
        <f t="shared" si="348"/>
        <v>0</v>
      </c>
      <c r="BM831" s="40">
        <f t="shared" si="349"/>
        <v>0</v>
      </c>
      <c r="BN831" s="40">
        <f t="shared" si="350"/>
        <v>0</v>
      </c>
    </row>
    <row r="832" spans="1:66" x14ac:dyDescent="0.25">
      <c r="A832" s="379"/>
      <c r="B832" s="936"/>
      <c r="C832" s="272"/>
      <c r="D832" s="868"/>
      <c r="E832" s="873" t="str">
        <f t="shared" si="341"/>
        <v xml:space="preserve"> </v>
      </c>
      <c r="F832" s="130">
        <f t="shared" si="324"/>
        <v>0</v>
      </c>
      <c r="G832" s="128">
        <f t="shared" si="325"/>
        <v>820</v>
      </c>
      <c r="H832" s="127"/>
      <c r="I832" s="321"/>
      <c r="J832" s="97"/>
      <c r="K832" s="323"/>
      <c r="L832" s="322"/>
      <c r="M832" s="50"/>
      <c r="N832" s="87"/>
      <c r="O832" s="324"/>
      <c r="P832" s="98"/>
      <c r="Q832" s="98"/>
      <c r="R832" s="114"/>
      <c r="S832" s="753"/>
      <c r="T832" s="98"/>
      <c r="U832" s="98"/>
      <c r="V832" s="98"/>
      <c r="W832" s="99"/>
      <c r="X832" s="97"/>
      <c r="Y832" s="87"/>
      <c r="Z832" s="100"/>
      <c r="AA832" s="106">
        <f t="shared" si="329"/>
        <v>820</v>
      </c>
      <c r="AB832" s="549">
        <f t="shared" si="342"/>
        <v>0</v>
      </c>
      <c r="AC832" s="544">
        <f t="shared" si="330"/>
        <v>0</v>
      </c>
      <c r="AD832" s="174">
        <f t="shared" si="326"/>
        <v>0</v>
      </c>
      <c r="AE832" s="8"/>
      <c r="AF832" s="885" t="str">
        <f t="shared" si="331"/>
        <v xml:space="preserve"> </v>
      </c>
      <c r="AG832" s="40">
        <f t="shared" si="332"/>
        <v>0</v>
      </c>
      <c r="AH832" s="40">
        <f t="shared" si="333"/>
        <v>0</v>
      </c>
      <c r="AR832" s="40">
        <f t="shared" si="334"/>
        <v>0</v>
      </c>
      <c r="AS832" s="40">
        <f t="shared" si="335"/>
        <v>0</v>
      </c>
      <c r="AT832" s="40">
        <f t="shared" si="336"/>
        <v>0</v>
      </c>
      <c r="AU832" s="40">
        <f t="shared" si="337"/>
        <v>0</v>
      </c>
      <c r="AX832" s="279">
        <f t="shared" si="338"/>
        <v>0</v>
      </c>
      <c r="AY832" s="279">
        <f t="shared" si="339"/>
        <v>0</v>
      </c>
      <c r="AZ832" s="40">
        <f t="shared" si="327"/>
        <v>0</v>
      </c>
      <c r="BB832" s="40">
        <f t="shared" si="343"/>
        <v>0</v>
      </c>
      <c r="BC832" s="397">
        <f t="shared" si="344"/>
        <v>0</v>
      </c>
      <c r="BD832" s="105">
        <f t="shared" si="340"/>
        <v>0</v>
      </c>
      <c r="BE832" s="105">
        <f t="shared" si="345"/>
        <v>0</v>
      </c>
      <c r="BF832" s="742">
        <f t="shared" si="328"/>
        <v>0</v>
      </c>
      <c r="BG832" s="89"/>
      <c r="BH832" s="9"/>
      <c r="BJ832" s="40">
        <f t="shared" si="346"/>
        <v>0</v>
      </c>
      <c r="BK832" s="40">
        <f t="shared" si="347"/>
        <v>1</v>
      </c>
      <c r="BL832" s="40">
        <f t="shared" si="348"/>
        <v>0</v>
      </c>
      <c r="BM832" s="40">
        <f t="shared" si="349"/>
        <v>0</v>
      </c>
      <c r="BN832" s="40">
        <f t="shared" si="350"/>
        <v>0</v>
      </c>
    </row>
    <row r="833" spans="1:66" x14ac:dyDescent="0.25">
      <c r="A833" s="379"/>
      <c r="B833" s="936"/>
      <c r="C833" s="272"/>
      <c r="D833" s="868"/>
      <c r="E833" s="873" t="str">
        <f t="shared" si="341"/>
        <v xml:space="preserve"> </v>
      </c>
      <c r="F833" s="130">
        <f t="shared" si="324"/>
        <v>0</v>
      </c>
      <c r="G833" s="128">
        <f t="shared" si="325"/>
        <v>821</v>
      </c>
      <c r="H833" s="127"/>
      <c r="I833" s="321"/>
      <c r="J833" s="97"/>
      <c r="K833" s="323"/>
      <c r="L833" s="322"/>
      <c r="M833" s="50"/>
      <c r="N833" s="87"/>
      <c r="O833" s="324"/>
      <c r="P833" s="98"/>
      <c r="Q833" s="98"/>
      <c r="R833" s="114"/>
      <c r="S833" s="753"/>
      <c r="T833" s="98"/>
      <c r="U833" s="98"/>
      <c r="V833" s="98"/>
      <c r="W833" s="99"/>
      <c r="X833" s="97"/>
      <c r="Y833" s="87"/>
      <c r="Z833" s="100"/>
      <c r="AA833" s="106">
        <f t="shared" si="329"/>
        <v>821</v>
      </c>
      <c r="AB833" s="549">
        <f t="shared" si="342"/>
        <v>0</v>
      </c>
      <c r="AC833" s="544">
        <f t="shared" si="330"/>
        <v>0</v>
      </c>
      <c r="AD833" s="174">
        <f t="shared" si="326"/>
        <v>0</v>
      </c>
      <c r="AE833" s="8"/>
      <c r="AF833" s="885" t="str">
        <f t="shared" si="331"/>
        <v xml:space="preserve"> </v>
      </c>
      <c r="AG833" s="40">
        <f t="shared" si="332"/>
        <v>0</v>
      </c>
      <c r="AH833" s="40">
        <f t="shared" si="333"/>
        <v>0</v>
      </c>
      <c r="AR833" s="40">
        <f t="shared" si="334"/>
        <v>0</v>
      </c>
      <c r="AS833" s="40">
        <f t="shared" si="335"/>
        <v>0</v>
      </c>
      <c r="AT833" s="40">
        <f t="shared" si="336"/>
        <v>0</v>
      </c>
      <c r="AU833" s="40">
        <f t="shared" si="337"/>
        <v>0</v>
      </c>
      <c r="AX833" s="279">
        <f t="shared" si="338"/>
        <v>0</v>
      </c>
      <c r="AY833" s="279">
        <f t="shared" si="339"/>
        <v>0</v>
      </c>
      <c r="AZ833" s="40">
        <f t="shared" si="327"/>
        <v>0</v>
      </c>
      <c r="BB833" s="40">
        <f t="shared" si="343"/>
        <v>0</v>
      </c>
      <c r="BC833" s="397">
        <f t="shared" si="344"/>
        <v>0</v>
      </c>
      <c r="BD833" s="105">
        <f t="shared" si="340"/>
        <v>0</v>
      </c>
      <c r="BE833" s="105">
        <f t="shared" si="345"/>
        <v>0</v>
      </c>
      <c r="BF833" s="742">
        <f t="shared" si="328"/>
        <v>0</v>
      </c>
      <c r="BG833" s="89"/>
      <c r="BH833" s="9"/>
      <c r="BJ833" s="40">
        <f t="shared" si="346"/>
        <v>0</v>
      </c>
      <c r="BK833" s="40">
        <f t="shared" si="347"/>
        <v>1</v>
      </c>
      <c r="BL833" s="40">
        <f t="shared" si="348"/>
        <v>0</v>
      </c>
      <c r="BM833" s="40">
        <f t="shared" si="349"/>
        <v>0</v>
      </c>
      <c r="BN833" s="40">
        <f t="shared" si="350"/>
        <v>0</v>
      </c>
    </row>
    <row r="834" spans="1:66" x14ac:dyDescent="0.25">
      <c r="A834" s="379"/>
      <c r="B834" s="936"/>
      <c r="C834" s="272"/>
      <c r="D834" s="868"/>
      <c r="E834" s="873" t="str">
        <f t="shared" si="341"/>
        <v xml:space="preserve"> </v>
      </c>
      <c r="F834" s="130">
        <f t="shared" si="324"/>
        <v>0</v>
      </c>
      <c r="G834" s="128">
        <f t="shared" si="325"/>
        <v>822</v>
      </c>
      <c r="H834" s="127"/>
      <c r="I834" s="321"/>
      <c r="J834" s="97"/>
      <c r="K834" s="323"/>
      <c r="L834" s="322"/>
      <c r="M834" s="50"/>
      <c r="N834" s="87"/>
      <c r="O834" s="324"/>
      <c r="P834" s="98"/>
      <c r="Q834" s="98"/>
      <c r="R834" s="114"/>
      <c r="S834" s="753"/>
      <c r="T834" s="98"/>
      <c r="U834" s="98"/>
      <c r="V834" s="98"/>
      <c r="W834" s="99"/>
      <c r="X834" s="97"/>
      <c r="Y834" s="87"/>
      <c r="Z834" s="100"/>
      <c r="AA834" s="106">
        <f t="shared" si="329"/>
        <v>822</v>
      </c>
      <c r="AB834" s="549">
        <f t="shared" si="342"/>
        <v>0</v>
      </c>
      <c r="AC834" s="544">
        <f t="shared" si="330"/>
        <v>0</v>
      </c>
      <c r="AD834" s="174">
        <f t="shared" si="326"/>
        <v>0</v>
      </c>
      <c r="AE834" s="8"/>
      <c r="AF834" s="885" t="str">
        <f t="shared" si="331"/>
        <v xml:space="preserve"> </v>
      </c>
      <c r="AG834" s="40">
        <f t="shared" si="332"/>
        <v>0</v>
      </c>
      <c r="AH834" s="40">
        <f t="shared" si="333"/>
        <v>0</v>
      </c>
      <c r="AR834" s="40">
        <f t="shared" si="334"/>
        <v>0</v>
      </c>
      <c r="AS834" s="40">
        <f t="shared" si="335"/>
        <v>0</v>
      </c>
      <c r="AT834" s="40">
        <f t="shared" si="336"/>
        <v>0</v>
      </c>
      <c r="AU834" s="40">
        <f t="shared" si="337"/>
        <v>0</v>
      </c>
      <c r="AX834" s="279">
        <f t="shared" si="338"/>
        <v>0</v>
      </c>
      <c r="AY834" s="279">
        <f t="shared" si="339"/>
        <v>0</v>
      </c>
      <c r="AZ834" s="40">
        <f t="shared" si="327"/>
        <v>0</v>
      </c>
      <c r="BB834" s="40">
        <f t="shared" si="343"/>
        <v>0</v>
      </c>
      <c r="BC834" s="397">
        <f t="shared" si="344"/>
        <v>0</v>
      </c>
      <c r="BD834" s="105">
        <f t="shared" si="340"/>
        <v>0</v>
      </c>
      <c r="BE834" s="105">
        <f t="shared" si="345"/>
        <v>0</v>
      </c>
      <c r="BF834" s="742">
        <f t="shared" si="328"/>
        <v>0</v>
      </c>
      <c r="BG834" s="89"/>
      <c r="BH834" s="9"/>
      <c r="BJ834" s="40">
        <f t="shared" si="346"/>
        <v>0</v>
      </c>
      <c r="BK834" s="40">
        <f t="shared" si="347"/>
        <v>1</v>
      </c>
      <c r="BL834" s="40">
        <f t="shared" si="348"/>
        <v>0</v>
      </c>
      <c r="BM834" s="40">
        <f t="shared" si="349"/>
        <v>0</v>
      </c>
      <c r="BN834" s="40">
        <f t="shared" si="350"/>
        <v>0</v>
      </c>
    </row>
    <row r="835" spans="1:66" x14ac:dyDescent="0.25">
      <c r="A835" s="379"/>
      <c r="B835" s="936"/>
      <c r="C835" s="272"/>
      <c r="D835" s="868"/>
      <c r="E835" s="873" t="str">
        <f t="shared" si="341"/>
        <v xml:space="preserve"> </v>
      </c>
      <c r="F835" s="130">
        <f t="shared" si="324"/>
        <v>0</v>
      </c>
      <c r="G835" s="128">
        <f t="shared" si="325"/>
        <v>823</v>
      </c>
      <c r="H835" s="127"/>
      <c r="I835" s="321"/>
      <c r="J835" s="97"/>
      <c r="K835" s="323"/>
      <c r="L835" s="322"/>
      <c r="M835" s="50"/>
      <c r="N835" s="87"/>
      <c r="O835" s="324"/>
      <c r="P835" s="98"/>
      <c r="Q835" s="98"/>
      <c r="R835" s="114"/>
      <c r="S835" s="753"/>
      <c r="T835" s="98"/>
      <c r="U835" s="98"/>
      <c r="V835" s="98"/>
      <c r="W835" s="99"/>
      <c r="X835" s="97"/>
      <c r="Y835" s="87"/>
      <c r="Z835" s="100"/>
      <c r="AA835" s="106">
        <f t="shared" si="329"/>
        <v>823</v>
      </c>
      <c r="AB835" s="549">
        <f t="shared" si="342"/>
        <v>0</v>
      </c>
      <c r="AC835" s="544">
        <f t="shared" si="330"/>
        <v>0</v>
      </c>
      <c r="AD835" s="174">
        <f t="shared" si="326"/>
        <v>0</v>
      </c>
      <c r="AE835" s="8"/>
      <c r="AF835" s="885" t="str">
        <f t="shared" si="331"/>
        <v xml:space="preserve"> </v>
      </c>
      <c r="AG835" s="40">
        <f t="shared" si="332"/>
        <v>0</v>
      </c>
      <c r="AH835" s="40">
        <f t="shared" si="333"/>
        <v>0</v>
      </c>
      <c r="AR835" s="40">
        <f t="shared" si="334"/>
        <v>0</v>
      </c>
      <c r="AS835" s="40">
        <f t="shared" si="335"/>
        <v>0</v>
      </c>
      <c r="AT835" s="40">
        <f t="shared" si="336"/>
        <v>0</v>
      </c>
      <c r="AU835" s="40">
        <f t="shared" si="337"/>
        <v>0</v>
      </c>
      <c r="AX835" s="279">
        <f t="shared" si="338"/>
        <v>0</v>
      </c>
      <c r="AY835" s="279">
        <f t="shared" si="339"/>
        <v>0</v>
      </c>
      <c r="AZ835" s="40">
        <f t="shared" si="327"/>
        <v>0</v>
      </c>
      <c r="BB835" s="40">
        <f t="shared" si="343"/>
        <v>0</v>
      </c>
      <c r="BC835" s="397">
        <f t="shared" si="344"/>
        <v>0</v>
      </c>
      <c r="BD835" s="105">
        <f t="shared" si="340"/>
        <v>0</v>
      </c>
      <c r="BE835" s="105">
        <f t="shared" si="345"/>
        <v>0</v>
      </c>
      <c r="BF835" s="742">
        <f t="shared" si="328"/>
        <v>0</v>
      </c>
      <c r="BG835" s="89"/>
      <c r="BH835" s="9"/>
      <c r="BJ835" s="40">
        <f t="shared" si="346"/>
        <v>0</v>
      </c>
      <c r="BK835" s="40">
        <f t="shared" si="347"/>
        <v>1</v>
      </c>
      <c r="BL835" s="40">
        <f t="shared" si="348"/>
        <v>0</v>
      </c>
      <c r="BM835" s="40">
        <f t="shared" si="349"/>
        <v>0</v>
      </c>
      <c r="BN835" s="40">
        <f t="shared" si="350"/>
        <v>0</v>
      </c>
    </row>
    <row r="836" spans="1:66" x14ac:dyDescent="0.25">
      <c r="A836" s="379"/>
      <c r="B836" s="936"/>
      <c r="C836" s="272"/>
      <c r="D836" s="868"/>
      <c r="E836" s="873" t="str">
        <f t="shared" si="341"/>
        <v xml:space="preserve"> </v>
      </c>
      <c r="F836" s="130">
        <f t="shared" si="324"/>
        <v>0</v>
      </c>
      <c r="G836" s="128">
        <f t="shared" si="325"/>
        <v>824</v>
      </c>
      <c r="H836" s="127"/>
      <c r="I836" s="321"/>
      <c r="J836" s="97"/>
      <c r="K836" s="323"/>
      <c r="L836" s="322"/>
      <c r="M836" s="50"/>
      <c r="N836" s="87"/>
      <c r="O836" s="324"/>
      <c r="P836" s="98"/>
      <c r="Q836" s="98"/>
      <c r="R836" s="114"/>
      <c r="S836" s="753"/>
      <c r="T836" s="98"/>
      <c r="U836" s="98"/>
      <c r="V836" s="98"/>
      <c r="W836" s="99"/>
      <c r="X836" s="97"/>
      <c r="Y836" s="87"/>
      <c r="Z836" s="100"/>
      <c r="AA836" s="106">
        <f t="shared" si="329"/>
        <v>824</v>
      </c>
      <c r="AB836" s="549">
        <f t="shared" si="342"/>
        <v>0</v>
      </c>
      <c r="AC836" s="544">
        <f t="shared" si="330"/>
        <v>0</v>
      </c>
      <c r="AD836" s="174">
        <f t="shared" si="326"/>
        <v>0</v>
      </c>
      <c r="AE836" s="8"/>
      <c r="AF836" s="885" t="str">
        <f t="shared" si="331"/>
        <v xml:space="preserve"> </v>
      </c>
      <c r="AG836" s="40">
        <f t="shared" si="332"/>
        <v>0</v>
      </c>
      <c r="AH836" s="40">
        <f t="shared" si="333"/>
        <v>0</v>
      </c>
      <c r="AR836" s="40">
        <f t="shared" si="334"/>
        <v>0</v>
      </c>
      <c r="AS836" s="40">
        <f t="shared" si="335"/>
        <v>0</v>
      </c>
      <c r="AT836" s="40">
        <f t="shared" si="336"/>
        <v>0</v>
      </c>
      <c r="AU836" s="40">
        <f t="shared" si="337"/>
        <v>0</v>
      </c>
      <c r="AX836" s="279">
        <f t="shared" si="338"/>
        <v>0</v>
      </c>
      <c r="AY836" s="279">
        <f t="shared" si="339"/>
        <v>0</v>
      </c>
      <c r="AZ836" s="40">
        <f t="shared" si="327"/>
        <v>0</v>
      </c>
      <c r="BB836" s="40">
        <f t="shared" si="343"/>
        <v>0</v>
      </c>
      <c r="BC836" s="397">
        <f t="shared" si="344"/>
        <v>0</v>
      </c>
      <c r="BD836" s="105">
        <f t="shared" si="340"/>
        <v>0</v>
      </c>
      <c r="BE836" s="105">
        <f t="shared" si="345"/>
        <v>0</v>
      </c>
      <c r="BF836" s="742">
        <f t="shared" si="328"/>
        <v>0</v>
      </c>
      <c r="BG836" s="89"/>
      <c r="BH836" s="9"/>
      <c r="BJ836" s="40">
        <f t="shared" si="346"/>
        <v>0</v>
      </c>
      <c r="BK836" s="40">
        <f t="shared" si="347"/>
        <v>1</v>
      </c>
      <c r="BL836" s="40">
        <f t="shared" si="348"/>
        <v>0</v>
      </c>
      <c r="BM836" s="40">
        <f t="shared" si="349"/>
        <v>0</v>
      </c>
      <c r="BN836" s="40">
        <f t="shared" si="350"/>
        <v>0</v>
      </c>
    </row>
    <row r="837" spans="1:66" x14ac:dyDescent="0.25">
      <c r="A837" s="379"/>
      <c r="B837" s="936"/>
      <c r="C837" s="272"/>
      <c r="D837" s="868"/>
      <c r="E837" s="873" t="str">
        <f t="shared" si="341"/>
        <v xml:space="preserve"> </v>
      </c>
      <c r="F837" s="130">
        <f t="shared" si="324"/>
        <v>0</v>
      </c>
      <c r="G837" s="128">
        <f t="shared" si="325"/>
        <v>825</v>
      </c>
      <c r="H837" s="127"/>
      <c r="I837" s="321"/>
      <c r="J837" s="97"/>
      <c r="K837" s="323"/>
      <c r="L837" s="322"/>
      <c r="M837" s="50"/>
      <c r="N837" s="87"/>
      <c r="O837" s="324"/>
      <c r="P837" s="98"/>
      <c r="Q837" s="98"/>
      <c r="R837" s="114"/>
      <c r="S837" s="753"/>
      <c r="T837" s="98"/>
      <c r="U837" s="98"/>
      <c r="V837" s="98"/>
      <c r="W837" s="99"/>
      <c r="X837" s="97"/>
      <c r="Y837" s="87"/>
      <c r="Z837" s="100"/>
      <c r="AA837" s="106">
        <f t="shared" si="329"/>
        <v>825</v>
      </c>
      <c r="AB837" s="549">
        <f t="shared" si="342"/>
        <v>0</v>
      </c>
      <c r="AC837" s="544">
        <f t="shared" si="330"/>
        <v>0</v>
      </c>
      <c r="AD837" s="174">
        <f t="shared" si="326"/>
        <v>0</v>
      </c>
      <c r="AE837" s="8"/>
      <c r="AF837" s="885" t="str">
        <f t="shared" si="331"/>
        <v xml:space="preserve"> </v>
      </c>
      <c r="AG837" s="40">
        <f t="shared" si="332"/>
        <v>0</v>
      </c>
      <c r="AH837" s="40">
        <f t="shared" si="333"/>
        <v>0</v>
      </c>
      <c r="AR837" s="40">
        <f t="shared" si="334"/>
        <v>0</v>
      </c>
      <c r="AS837" s="40">
        <f t="shared" si="335"/>
        <v>0</v>
      </c>
      <c r="AT837" s="40">
        <f t="shared" si="336"/>
        <v>0</v>
      </c>
      <c r="AU837" s="40">
        <f t="shared" si="337"/>
        <v>0</v>
      </c>
      <c r="AX837" s="279">
        <f t="shared" si="338"/>
        <v>0</v>
      </c>
      <c r="AY837" s="279">
        <f t="shared" si="339"/>
        <v>0</v>
      </c>
      <c r="AZ837" s="40">
        <f t="shared" si="327"/>
        <v>0</v>
      </c>
      <c r="BB837" s="40">
        <f t="shared" si="343"/>
        <v>0</v>
      </c>
      <c r="BC837" s="397">
        <f t="shared" si="344"/>
        <v>0</v>
      </c>
      <c r="BD837" s="105">
        <f t="shared" si="340"/>
        <v>0</v>
      </c>
      <c r="BE837" s="105">
        <f t="shared" si="345"/>
        <v>0</v>
      </c>
      <c r="BF837" s="742">
        <f t="shared" si="328"/>
        <v>0</v>
      </c>
      <c r="BG837" s="89"/>
      <c r="BH837" s="9"/>
      <c r="BJ837" s="40">
        <f t="shared" si="346"/>
        <v>0</v>
      </c>
      <c r="BK837" s="40">
        <f t="shared" si="347"/>
        <v>1</v>
      </c>
      <c r="BL837" s="40">
        <f t="shared" si="348"/>
        <v>0</v>
      </c>
      <c r="BM837" s="40">
        <f t="shared" si="349"/>
        <v>0</v>
      </c>
      <c r="BN837" s="40">
        <f t="shared" si="350"/>
        <v>0</v>
      </c>
    </row>
    <row r="838" spans="1:66" x14ac:dyDescent="0.25">
      <c r="A838" s="379"/>
      <c r="B838" s="936"/>
      <c r="C838" s="272"/>
      <c r="D838" s="868"/>
      <c r="E838" s="873" t="str">
        <f t="shared" si="341"/>
        <v xml:space="preserve"> </v>
      </c>
      <c r="F838" s="130">
        <f t="shared" si="324"/>
        <v>0</v>
      </c>
      <c r="G838" s="128">
        <f t="shared" si="325"/>
        <v>826</v>
      </c>
      <c r="H838" s="127"/>
      <c r="I838" s="321"/>
      <c r="J838" s="97"/>
      <c r="K838" s="323"/>
      <c r="L838" s="322"/>
      <c r="M838" s="50"/>
      <c r="N838" s="87"/>
      <c r="O838" s="324"/>
      <c r="P838" s="98"/>
      <c r="Q838" s="98"/>
      <c r="R838" s="114"/>
      <c r="S838" s="753"/>
      <c r="T838" s="98"/>
      <c r="U838" s="98"/>
      <c r="V838" s="98"/>
      <c r="W838" s="99"/>
      <c r="X838" s="97"/>
      <c r="Y838" s="87"/>
      <c r="Z838" s="100"/>
      <c r="AA838" s="106">
        <f t="shared" si="329"/>
        <v>826</v>
      </c>
      <c r="AB838" s="549">
        <f t="shared" si="342"/>
        <v>0</v>
      </c>
      <c r="AC838" s="544">
        <f t="shared" si="330"/>
        <v>0</v>
      </c>
      <c r="AD838" s="174">
        <f t="shared" si="326"/>
        <v>0</v>
      </c>
      <c r="AE838" s="8"/>
      <c r="AF838" s="885" t="str">
        <f t="shared" si="331"/>
        <v xml:space="preserve"> </v>
      </c>
      <c r="AG838" s="40">
        <f t="shared" si="332"/>
        <v>0</v>
      </c>
      <c r="AH838" s="40">
        <f t="shared" si="333"/>
        <v>0</v>
      </c>
      <c r="AR838" s="40">
        <f t="shared" si="334"/>
        <v>0</v>
      </c>
      <c r="AS838" s="40">
        <f t="shared" si="335"/>
        <v>0</v>
      </c>
      <c r="AT838" s="40">
        <f t="shared" si="336"/>
        <v>0</v>
      </c>
      <c r="AU838" s="40">
        <f t="shared" si="337"/>
        <v>0</v>
      </c>
      <c r="AX838" s="279">
        <f t="shared" si="338"/>
        <v>0</v>
      </c>
      <c r="AY838" s="279">
        <f t="shared" si="339"/>
        <v>0</v>
      </c>
      <c r="AZ838" s="40">
        <f t="shared" si="327"/>
        <v>0</v>
      </c>
      <c r="BB838" s="40">
        <f t="shared" si="343"/>
        <v>0</v>
      </c>
      <c r="BC838" s="397">
        <f t="shared" si="344"/>
        <v>0</v>
      </c>
      <c r="BD838" s="105">
        <f t="shared" si="340"/>
        <v>0</v>
      </c>
      <c r="BE838" s="105">
        <f t="shared" si="345"/>
        <v>0</v>
      </c>
      <c r="BF838" s="742">
        <f t="shared" si="328"/>
        <v>0</v>
      </c>
      <c r="BG838" s="89"/>
      <c r="BH838" s="9"/>
      <c r="BJ838" s="40">
        <f t="shared" si="346"/>
        <v>0</v>
      </c>
      <c r="BK838" s="40">
        <f t="shared" si="347"/>
        <v>1</v>
      </c>
      <c r="BL838" s="40">
        <f t="shared" si="348"/>
        <v>0</v>
      </c>
      <c r="BM838" s="40">
        <f t="shared" si="349"/>
        <v>0</v>
      </c>
      <c r="BN838" s="40">
        <f t="shared" si="350"/>
        <v>0</v>
      </c>
    </row>
    <row r="839" spans="1:66" x14ac:dyDescent="0.25">
      <c r="A839" s="379"/>
      <c r="B839" s="936"/>
      <c r="C839" s="272"/>
      <c r="D839" s="868"/>
      <c r="E839" s="873" t="str">
        <f t="shared" si="341"/>
        <v xml:space="preserve"> </v>
      </c>
      <c r="F839" s="130">
        <f t="shared" si="324"/>
        <v>0</v>
      </c>
      <c r="G839" s="128">
        <f t="shared" si="325"/>
        <v>827</v>
      </c>
      <c r="H839" s="127"/>
      <c r="I839" s="321"/>
      <c r="J839" s="97"/>
      <c r="K839" s="323"/>
      <c r="L839" s="322"/>
      <c r="M839" s="50"/>
      <c r="N839" s="87"/>
      <c r="O839" s="324"/>
      <c r="P839" s="98"/>
      <c r="Q839" s="98"/>
      <c r="R839" s="114"/>
      <c r="S839" s="753"/>
      <c r="T839" s="98"/>
      <c r="U839" s="98"/>
      <c r="V839" s="98"/>
      <c r="W839" s="99"/>
      <c r="X839" s="97"/>
      <c r="Y839" s="87"/>
      <c r="Z839" s="100"/>
      <c r="AA839" s="106">
        <f t="shared" si="329"/>
        <v>827</v>
      </c>
      <c r="AB839" s="549">
        <f t="shared" si="342"/>
        <v>0</v>
      </c>
      <c r="AC839" s="544">
        <f t="shared" si="330"/>
        <v>0</v>
      </c>
      <c r="AD839" s="174">
        <f t="shared" si="326"/>
        <v>0</v>
      </c>
      <c r="AE839" s="8"/>
      <c r="AF839" s="885" t="str">
        <f t="shared" si="331"/>
        <v xml:space="preserve"> </v>
      </c>
      <c r="AG839" s="40">
        <f t="shared" si="332"/>
        <v>0</v>
      </c>
      <c r="AH839" s="40">
        <f t="shared" si="333"/>
        <v>0</v>
      </c>
      <c r="AR839" s="40">
        <f t="shared" si="334"/>
        <v>0</v>
      </c>
      <c r="AS839" s="40">
        <f t="shared" si="335"/>
        <v>0</v>
      </c>
      <c r="AT839" s="40">
        <f t="shared" si="336"/>
        <v>0</v>
      </c>
      <c r="AU839" s="40">
        <f t="shared" si="337"/>
        <v>0</v>
      </c>
      <c r="AX839" s="279">
        <f t="shared" si="338"/>
        <v>0</v>
      </c>
      <c r="AY839" s="279">
        <f t="shared" si="339"/>
        <v>0</v>
      </c>
      <c r="AZ839" s="40">
        <f t="shared" si="327"/>
        <v>0</v>
      </c>
      <c r="BB839" s="40">
        <f t="shared" si="343"/>
        <v>0</v>
      </c>
      <c r="BC839" s="397">
        <f t="shared" si="344"/>
        <v>0</v>
      </c>
      <c r="BD839" s="105">
        <f t="shared" si="340"/>
        <v>0</v>
      </c>
      <c r="BE839" s="105">
        <f t="shared" si="345"/>
        <v>0</v>
      </c>
      <c r="BF839" s="742">
        <f t="shared" si="328"/>
        <v>0</v>
      </c>
      <c r="BG839" s="89"/>
      <c r="BH839" s="9"/>
      <c r="BJ839" s="40">
        <f t="shared" si="346"/>
        <v>0</v>
      </c>
      <c r="BK839" s="40">
        <f t="shared" si="347"/>
        <v>1</v>
      </c>
      <c r="BL839" s="40">
        <f t="shared" si="348"/>
        <v>0</v>
      </c>
      <c r="BM839" s="40">
        <f t="shared" si="349"/>
        <v>0</v>
      </c>
      <c r="BN839" s="40">
        <f t="shared" si="350"/>
        <v>0</v>
      </c>
    </row>
    <row r="840" spans="1:66" x14ac:dyDescent="0.25">
      <c r="A840" s="379"/>
      <c r="B840" s="936"/>
      <c r="C840" s="272"/>
      <c r="D840" s="868"/>
      <c r="E840" s="873" t="str">
        <f t="shared" si="341"/>
        <v xml:space="preserve"> </v>
      </c>
      <c r="F840" s="130">
        <f t="shared" si="324"/>
        <v>0</v>
      </c>
      <c r="G840" s="128">
        <f t="shared" si="325"/>
        <v>828</v>
      </c>
      <c r="H840" s="127"/>
      <c r="I840" s="321"/>
      <c r="J840" s="97"/>
      <c r="K840" s="323"/>
      <c r="L840" s="322"/>
      <c r="M840" s="50"/>
      <c r="N840" s="87"/>
      <c r="O840" s="324"/>
      <c r="P840" s="98"/>
      <c r="Q840" s="98"/>
      <c r="R840" s="114"/>
      <c r="S840" s="753"/>
      <c r="T840" s="98"/>
      <c r="U840" s="98"/>
      <c r="V840" s="98"/>
      <c r="W840" s="99"/>
      <c r="X840" s="97"/>
      <c r="Y840" s="87"/>
      <c r="Z840" s="100"/>
      <c r="AA840" s="106">
        <f t="shared" si="329"/>
        <v>828</v>
      </c>
      <c r="AB840" s="549">
        <f t="shared" si="342"/>
        <v>0</v>
      </c>
      <c r="AC840" s="544">
        <f t="shared" si="330"/>
        <v>0</v>
      </c>
      <c r="AD840" s="174">
        <f t="shared" si="326"/>
        <v>0</v>
      </c>
      <c r="AE840" s="8"/>
      <c r="AF840" s="885" t="str">
        <f t="shared" si="331"/>
        <v xml:space="preserve"> </v>
      </c>
      <c r="AG840" s="40">
        <f t="shared" si="332"/>
        <v>0</v>
      </c>
      <c r="AH840" s="40">
        <f t="shared" si="333"/>
        <v>0</v>
      </c>
      <c r="AR840" s="40">
        <f t="shared" si="334"/>
        <v>0</v>
      </c>
      <c r="AS840" s="40">
        <f t="shared" si="335"/>
        <v>0</v>
      </c>
      <c r="AT840" s="40">
        <f t="shared" si="336"/>
        <v>0</v>
      </c>
      <c r="AU840" s="40">
        <f t="shared" si="337"/>
        <v>0</v>
      </c>
      <c r="AX840" s="279">
        <f t="shared" si="338"/>
        <v>0</v>
      </c>
      <c r="AY840" s="279">
        <f t="shared" si="339"/>
        <v>0</v>
      </c>
      <c r="AZ840" s="40">
        <f t="shared" si="327"/>
        <v>0</v>
      </c>
      <c r="BB840" s="40">
        <f t="shared" si="343"/>
        <v>0</v>
      </c>
      <c r="BC840" s="397">
        <f t="shared" si="344"/>
        <v>0</v>
      </c>
      <c r="BD840" s="105">
        <f t="shared" si="340"/>
        <v>0</v>
      </c>
      <c r="BE840" s="105">
        <f t="shared" si="345"/>
        <v>0</v>
      </c>
      <c r="BF840" s="742">
        <f t="shared" si="328"/>
        <v>0</v>
      </c>
      <c r="BG840" s="89"/>
      <c r="BH840" s="9"/>
      <c r="BJ840" s="40">
        <f t="shared" si="346"/>
        <v>0</v>
      </c>
      <c r="BK840" s="40">
        <f t="shared" si="347"/>
        <v>1</v>
      </c>
      <c r="BL840" s="40">
        <f t="shared" si="348"/>
        <v>0</v>
      </c>
      <c r="BM840" s="40">
        <f t="shared" si="349"/>
        <v>0</v>
      </c>
      <c r="BN840" s="40">
        <f t="shared" si="350"/>
        <v>0</v>
      </c>
    </row>
    <row r="841" spans="1:66" x14ac:dyDescent="0.25">
      <c r="A841" s="379"/>
      <c r="B841" s="936"/>
      <c r="C841" s="272"/>
      <c r="D841" s="868"/>
      <c r="E841" s="873" t="str">
        <f t="shared" si="341"/>
        <v xml:space="preserve"> </v>
      </c>
      <c r="F841" s="130">
        <f t="shared" si="324"/>
        <v>0</v>
      </c>
      <c r="G841" s="128">
        <f t="shared" si="325"/>
        <v>829</v>
      </c>
      <c r="H841" s="127"/>
      <c r="I841" s="321"/>
      <c r="J841" s="97"/>
      <c r="K841" s="323"/>
      <c r="L841" s="322"/>
      <c r="M841" s="50"/>
      <c r="N841" s="87"/>
      <c r="O841" s="324"/>
      <c r="P841" s="98"/>
      <c r="Q841" s="98"/>
      <c r="R841" s="114"/>
      <c r="S841" s="753"/>
      <c r="T841" s="98"/>
      <c r="U841" s="98"/>
      <c r="V841" s="98"/>
      <c r="W841" s="99"/>
      <c r="X841" s="97"/>
      <c r="Y841" s="87"/>
      <c r="Z841" s="100"/>
      <c r="AA841" s="106">
        <f t="shared" si="329"/>
        <v>829</v>
      </c>
      <c r="AB841" s="549">
        <f t="shared" si="342"/>
        <v>0</v>
      </c>
      <c r="AC841" s="544">
        <f t="shared" si="330"/>
        <v>0</v>
      </c>
      <c r="AD841" s="174">
        <f t="shared" si="326"/>
        <v>0</v>
      </c>
      <c r="AE841" s="8"/>
      <c r="AF841" s="885" t="str">
        <f t="shared" si="331"/>
        <v xml:space="preserve"> </v>
      </c>
      <c r="AG841" s="40">
        <f t="shared" si="332"/>
        <v>0</v>
      </c>
      <c r="AH841" s="40">
        <f t="shared" si="333"/>
        <v>0</v>
      </c>
      <c r="AR841" s="40">
        <f t="shared" si="334"/>
        <v>0</v>
      </c>
      <c r="AS841" s="40">
        <f t="shared" si="335"/>
        <v>0</v>
      </c>
      <c r="AT841" s="40">
        <f t="shared" si="336"/>
        <v>0</v>
      </c>
      <c r="AU841" s="40">
        <f t="shared" si="337"/>
        <v>0</v>
      </c>
      <c r="AX841" s="279">
        <f t="shared" si="338"/>
        <v>0</v>
      </c>
      <c r="AY841" s="279">
        <f t="shared" si="339"/>
        <v>0</v>
      </c>
      <c r="AZ841" s="40">
        <f t="shared" si="327"/>
        <v>0</v>
      </c>
      <c r="BB841" s="40">
        <f t="shared" si="343"/>
        <v>0</v>
      </c>
      <c r="BC841" s="397">
        <f t="shared" si="344"/>
        <v>0</v>
      </c>
      <c r="BD841" s="105">
        <f t="shared" si="340"/>
        <v>0</v>
      </c>
      <c r="BE841" s="105">
        <f t="shared" si="345"/>
        <v>0</v>
      </c>
      <c r="BF841" s="742">
        <f t="shared" si="328"/>
        <v>0</v>
      </c>
      <c r="BG841" s="89"/>
      <c r="BH841" s="9"/>
      <c r="BJ841" s="40">
        <f t="shared" si="346"/>
        <v>0</v>
      </c>
      <c r="BK841" s="40">
        <f t="shared" si="347"/>
        <v>1</v>
      </c>
      <c r="BL841" s="40">
        <f t="shared" si="348"/>
        <v>0</v>
      </c>
      <c r="BM841" s="40">
        <f t="shared" si="349"/>
        <v>0</v>
      </c>
      <c r="BN841" s="40">
        <f t="shared" si="350"/>
        <v>0</v>
      </c>
    </row>
    <row r="842" spans="1:66" x14ac:dyDescent="0.25">
      <c r="A842" s="379"/>
      <c r="B842" s="936"/>
      <c r="C842" s="272"/>
      <c r="D842" s="868"/>
      <c r="E842" s="873" t="str">
        <f t="shared" si="341"/>
        <v xml:space="preserve"> </v>
      </c>
      <c r="F842" s="130">
        <f t="shared" si="324"/>
        <v>0</v>
      </c>
      <c r="G842" s="128">
        <f t="shared" si="325"/>
        <v>830</v>
      </c>
      <c r="H842" s="127"/>
      <c r="I842" s="321"/>
      <c r="J842" s="97"/>
      <c r="K842" s="323"/>
      <c r="L842" s="322"/>
      <c r="M842" s="50"/>
      <c r="N842" s="87"/>
      <c r="O842" s="324"/>
      <c r="P842" s="98"/>
      <c r="Q842" s="98"/>
      <c r="R842" s="114"/>
      <c r="S842" s="753"/>
      <c r="T842" s="98"/>
      <c r="U842" s="98"/>
      <c r="V842" s="98"/>
      <c r="W842" s="99"/>
      <c r="X842" s="97"/>
      <c r="Y842" s="87"/>
      <c r="Z842" s="100"/>
      <c r="AA842" s="106">
        <f t="shared" si="329"/>
        <v>830</v>
      </c>
      <c r="AB842" s="549">
        <f t="shared" si="342"/>
        <v>0</v>
      </c>
      <c r="AC842" s="544">
        <f t="shared" si="330"/>
        <v>0</v>
      </c>
      <c r="AD842" s="174">
        <f t="shared" si="326"/>
        <v>0</v>
      </c>
      <c r="AE842" s="8"/>
      <c r="AF842" s="885" t="str">
        <f t="shared" si="331"/>
        <v xml:space="preserve"> </v>
      </c>
      <c r="AG842" s="40">
        <f t="shared" si="332"/>
        <v>0</v>
      </c>
      <c r="AH842" s="40">
        <f t="shared" si="333"/>
        <v>0</v>
      </c>
      <c r="AR842" s="40">
        <f t="shared" si="334"/>
        <v>0</v>
      </c>
      <c r="AS842" s="40">
        <f t="shared" si="335"/>
        <v>0</v>
      </c>
      <c r="AT842" s="40">
        <f t="shared" si="336"/>
        <v>0</v>
      </c>
      <c r="AU842" s="40">
        <f t="shared" si="337"/>
        <v>0</v>
      </c>
      <c r="AX842" s="279">
        <f t="shared" si="338"/>
        <v>0</v>
      </c>
      <c r="AY842" s="279">
        <f t="shared" si="339"/>
        <v>0</v>
      </c>
      <c r="AZ842" s="40">
        <f t="shared" si="327"/>
        <v>0</v>
      </c>
      <c r="BB842" s="40">
        <f t="shared" si="343"/>
        <v>0</v>
      </c>
      <c r="BC842" s="397">
        <f t="shared" si="344"/>
        <v>0</v>
      </c>
      <c r="BD842" s="105">
        <f t="shared" si="340"/>
        <v>0</v>
      </c>
      <c r="BE842" s="105">
        <f t="shared" si="345"/>
        <v>0</v>
      </c>
      <c r="BF842" s="742">
        <f t="shared" si="328"/>
        <v>0</v>
      </c>
      <c r="BG842" s="89"/>
      <c r="BH842" s="9"/>
      <c r="BJ842" s="40">
        <f t="shared" si="346"/>
        <v>0</v>
      </c>
      <c r="BK842" s="40">
        <f t="shared" si="347"/>
        <v>1</v>
      </c>
      <c r="BL842" s="40">
        <f t="shared" si="348"/>
        <v>0</v>
      </c>
      <c r="BM842" s="40">
        <f t="shared" si="349"/>
        <v>0</v>
      </c>
      <c r="BN842" s="40">
        <f t="shared" si="350"/>
        <v>0</v>
      </c>
    </row>
    <row r="843" spans="1:66" x14ac:dyDescent="0.25">
      <c r="A843" s="379"/>
      <c r="B843" s="936"/>
      <c r="C843" s="272"/>
      <c r="D843" s="868"/>
      <c r="E843" s="873" t="str">
        <f t="shared" si="341"/>
        <v xml:space="preserve"> </v>
      </c>
      <c r="F843" s="130">
        <f t="shared" si="324"/>
        <v>0</v>
      </c>
      <c r="G843" s="128">
        <f t="shared" si="325"/>
        <v>831</v>
      </c>
      <c r="H843" s="127"/>
      <c r="I843" s="321"/>
      <c r="J843" s="97"/>
      <c r="K843" s="323"/>
      <c r="L843" s="322"/>
      <c r="M843" s="50"/>
      <c r="N843" s="87"/>
      <c r="O843" s="324"/>
      <c r="P843" s="98"/>
      <c r="Q843" s="98"/>
      <c r="R843" s="114"/>
      <c r="S843" s="753"/>
      <c r="T843" s="98"/>
      <c r="U843" s="98"/>
      <c r="V843" s="98"/>
      <c r="W843" s="99"/>
      <c r="X843" s="97"/>
      <c r="Y843" s="87"/>
      <c r="Z843" s="100"/>
      <c r="AA843" s="106">
        <f t="shared" si="329"/>
        <v>831</v>
      </c>
      <c r="AB843" s="549">
        <f t="shared" si="342"/>
        <v>0</v>
      </c>
      <c r="AC843" s="544">
        <f t="shared" si="330"/>
        <v>0</v>
      </c>
      <c r="AD843" s="174">
        <f t="shared" si="326"/>
        <v>0</v>
      </c>
      <c r="AE843" s="8"/>
      <c r="AF843" s="885" t="str">
        <f t="shared" si="331"/>
        <v xml:space="preserve"> </v>
      </c>
      <c r="AG843" s="40">
        <f t="shared" si="332"/>
        <v>0</v>
      </c>
      <c r="AH843" s="40">
        <f t="shared" si="333"/>
        <v>0</v>
      </c>
      <c r="AR843" s="40">
        <f t="shared" si="334"/>
        <v>0</v>
      </c>
      <c r="AS843" s="40">
        <f t="shared" si="335"/>
        <v>0</v>
      </c>
      <c r="AT843" s="40">
        <f t="shared" si="336"/>
        <v>0</v>
      </c>
      <c r="AU843" s="40">
        <f t="shared" si="337"/>
        <v>0</v>
      </c>
      <c r="AX843" s="279">
        <f t="shared" si="338"/>
        <v>0</v>
      </c>
      <c r="AY843" s="279">
        <f t="shared" si="339"/>
        <v>0</v>
      </c>
      <c r="AZ843" s="40">
        <f t="shared" si="327"/>
        <v>0</v>
      </c>
      <c r="BB843" s="40">
        <f t="shared" si="343"/>
        <v>0</v>
      </c>
      <c r="BC843" s="397">
        <f t="shared" si="344"/>
        <v>0</v>
      </c>
      <c r="BD843" s="105">
        <f t="shared" si="340"/>
        <v>0</v>
      </c>
      <c r="BE843" s="105">
        <f t="shared" si="345"/>
        <v>0</v>
      </c>
      <c r="BF843" s="742">
        <f t="shared" si="328"/>
        <v>0</v>
      </c>
      <c r="BG843" s="89"/>
      <c r="BH843" s="9"/>
      <c r="BJ843" s="40">
        <f t="shared" si="346"/>
        <v>0</v>
      </c>
      <c r="BK843" s="40">
        <f t="shared" si="347"/>
        <v>1</v>
      </c>
      <c r="BL843" s="40">
        <f t="shared" si="348"/>
        <v>0</v>
      </c>
      <c r="BM843" s="40">
        <f t="shared" si="349"/>
        <v>0</v>
      </c>
      <c r="BN843" s="40">
        <f t="shared" si="350"/>
        <v>0</v>
      </c>
    </row>
    <row r="844" spans="1:66" x14ac:dyDescent="0.25">
      <c r="A844" s="379"/>
      <c r="B844" s="936"/>
      <c r="C844" s="272"/>
      <c r="D844" s="868"/>
      <c r="E844" s="873" t="str">
        <f t="shared" si="341"/>
        <v xml:space="preserve"> </v>
      </c>
      <c r="F844" s="130">
        <f t="shared" si="324"/>
        <v>0</v>
      </c>
      <c r="G844" s="128">
        <f t="shared" si="325"/>
        <v>832</v>
      </c>
      <c r="H844" s="127"/>
      <c r="I844" s="321"/>
      <c r="J844" s="97"/>
      <c r="K844" s="323"/>
      <c r="L844" s="322"/>
      <c r="M844" s="50"/>
      <c r="N844" s="87"/>
      <c r="O844" s="324"/>
      <c r="P844" s="98"/>
      <c r="Q844" s="98"/>
      <c r="R844" s="114"/>
      <c r="S844" s="753"/>
      <c r="T844" s="98"/>
      <c r="U844" s="98"/>
      <c r="V844" s="98"/>
      <c r="W844" s="99"/>
      <c r="X844" s="97"/>
      <c r="Y844" s="87"/>
      <c r="Z844" s="100"/>
      <c r="AA844" s="106">
        <f t="shared" si="329"/>
        <v>832</v>
      </c>
      <c r="AB844" s="549">
        <f t="shared" si="342"/>
        <v>0</v>
      </c>
      <c r="AC844" s="544">
        <f t="shared" si="330"/>
        <v>0</v>
      </c>
      <c r="AD844" s="174">
        <f t="shared" si="326"/>
        <v>0</v>
      </c>
      <c r="AE844" s="8"/>
      <c r="AF844" s="885" t="str">
        <f t="shared" si="331"/>
        <v xml:space="preserve"> </v>
      </c>
      <c r="AG844" s="40">
        <f t="shared" si="332"/>
        <v>0</v>
      </c>
      <c r="AH844" s="40">
        <f t="shared" si="333"/>
        <v>0</v>
      </c>
      <c r="AR844" s="40">
        <f t="shared" si="334"/>
        <v>0</v>
      </c>
      <c r="AS844" s="40">
        <f t="shared" si="335"/>
        <v>0</v>
      </c>
      <c r="AT844" s="40">
        <f t="shared" si="336"/>
        <v>0</v>
      </c>
      <c r="AU844" s="40">
        <f t="shared" si="337"/>
        <v>0</v>
      </c>
      <c r="AX844" s="279">
        <f t="shared" si="338"/>
        <v>0</v>
      </c>
      <c r="AY844" s="279">
        <f t="shared" si="339"/>
        <v>0</v>
      </c>
      <c r="AZ844" s="40">
        <f t="shared" si="327"/>
        <v>0</v>
      </c>
      <c r="BB844" s="40">
        <f t="shared" si="343"/>
        <v>0</v>
      </c>
      <c r="BC844" s="397">
        <f t="shared" si="344"/>
        <v>0</v>
      </c>
      <c r="BD844" s="105">
        <f t="shared" si="340"/>
        <v>0</v>
      </c>
      <c r="BE844" s="105">
        <f t="shared" si="345"/>
        <v>0</v>
      </c>
      <c r="BF844" s="742">
        <f t="shared" si="328"/>
        <v>0</v>
      </c>
      <c r="BG844" s="89"/>
      <c r="BH844" s="9"/>
      <c r="BJ844" s="40">
        <f t="shared" si="346"/>
        <v>0</v>
      </c>
      <c r="BK844" s="40">
        <f t="shared" si="347"/>
        <v>1</v>
      </c>
      <c r="BL844" s="40">
        <f t="shared" si="348"/>
        <v>0</v>
      </c>
      <c r="BM844" s="40">
        <f t="shared" si="349"/>
        <v>0</v>
      </c>
      <c r="BN844" s="40">
        <f t="shared" si="350"/>
        <v>0</v>
      </c>
    </row>
    <row r="845" spans="1:66" x14ac:dyDescent="0.25">
      <c r="A845" s="379"/>
      <c r="B845" s="936"/>
      <c r="C845" s="272"/>
      <c r="D845" s="868"/>
      <c r="E845" s="873" t="str">
        <f t="shared" si="341"/>
        <v xml:space="preserve"> </v>
      </c>
      <c r="F845" s="130">
        <f t="shared" ref="F845:F908" si="351">IF(ISBLANK(H845),0,VLOOKUP(TRIM(H845),AllVarieties,4,FALSE))</f>
        <v>0</v>
      </c>
      <c r="G845" s="128">
        <f t="shared" ref="G845:G908" si="352">ROW()-DPline</f>
        <v>833</v>
      </c>
      <c r="H845" s="127"/>
      <c r="I845" s="321"/>
      <c r="J845" s="97"/>
      <c r="K845" s="323"/>
      <c r="L845" s="322"/>
      <c r="M845" s="50"/>
      <c r="N845" s="87"/>
      <c r="O845" s="324"/>
      <c r="P845" s="98"/>
      <c r="Q845" s="98"/>
      <c r="R845" s="114"/>
      <c r="S845" s="753"/>
      <c r="T845" s="98"/>
      <c r="U845" s="98"/>
      <c r="V845" s="98"/>
      <c r="W845" s="99"/>
      <c r="X845" s="97"/>
      <c r="Y845" s="87"/>
      <c r="Z845" s="100"/>
      <c r="AA845" s="106">
        <f t="shared" si="329"/>
        <v>833</v>
      </c>
      <c r="AB845" s="549">
        <f t="shared" si="342"/>
        <v>0</v>
      </c>
      <c r="AC845" s="544">
        <f t="shared" si="330"/>
        <v>0</v>
      </c>
      <c r="AD845" s="174">
        <f t="shared" ref="AD845:AD908" si="353">+AC845*PDArate</f>
        <v>0</v>
      </c>
      <c r="AE845" s="8"/>
      <c r="AF845" s="885" t="str">
        <f t="shared" si="331"/>
        <v xml:space="preserve"> </v>
      </c>
      <c r="AG845" s="40">
        <f t="shared" si="332"/>
        <v>0</v>
      </c>
      <c r="AH845" s="40">
        <f t="shared" si="333"/>
        <v>0</v>
      </c>
      <c r="AR845" s="40">
        <f t="shared" si="334"/>
        <v>0</v>
      </c>
      <c r="AS845" s="40">
        <f t="shared" si="335"/>
        <v>0</v>
      </c>
      <c r="AT845" s="40">
        <f t="shared" si="336"/>
        <v>0</v>
      </c>
      <c r="AU845" s="40">
        <f t="shared" si="337"/>
        <v>0</v>
      </c>
      <c r="AX845" s="279">
        <f t="shared" si="338"/>
        <v>0</v>
      </c>
      <c r="AY845" s="279">
        <f t="shared" si="339"/>
        <v>0</v>
      </c>
      <c r="AZ845" s="40">
        <f t="shared" ref="AZ845:AZ908" si="354">IF(J845+K845 &gt; 0, 1, 0)</f>
        <v>0</v>
      </c>
      <c r="BB845" s="40">
        <f t="shared" si="343"/>
        <v>0</v>
      </c>
      <c r="BC845" s="397">
        <f t="shared" si="344"/>
        <v>0</v>
      </c>
      <c r="BD845" s="105">
        <f t="shared" si="340"/>
        <v>0</v>
      </c>
      <c r="BE845" s="105">
        <f t="shared" si="345"/>
        <v>0</v>
      </c>
      <c r="BF845" s="742">
        <f t="shared" ref="BF845:BF908" si="355">+BE845*PDArate</f>
        <v>0</v>
      </c>
      <c r="BG845" s="89"/>
      <c r="BH845" s="9"/>
      <c r="BJ845" s="40">
        <f t="shared" si="346"/>
        <v>0</v>
      </c>
      <c r="BK845" s="40">
        <f t="shared" si="347"/>
        <v>1</v>
      </c>
      <c r="BL845" s="40">
        <f t="shared" si="348"/>
        <v>0</v>
      </c>
      <c r="BM845" s="40">
        <f t="shared" si="349"/>
        <v>0</v>
      </c>
      <c r="BN845" s="40">
        <f t="shared" si="350"/>
        <v>0</v>
      </c>
    </row>
    <row r="846" spans="1:66" x14ac:dyDescent="0.25">
      <c r="A846" s="379"/>
      <c r="B846" s="936"/>
      <c r="C846" s="272"/>
      <c r="D846" s="868"/>
      <c r="E846" s="873" t="str">
        <f t="shared" si="341"/>
        <v xml:space="preserve"> </v>
      </c>
      <c r="F846" s="130">
        <f t="shared" si="351"/>
        <v>0</v>
      </c>
      <c r="G846" s="128">
        <f t="shared" si="352"/>
        <v>834</v>
      </c>
      <c r="H846" s="127"/>
      <c r="I846" s="321"/>
      <c r="J846" s="97"/>
      <c r="K846" s="323"/>
      <c r="L846" s="322"/>
      <c r="M846" s="50"/>
      <c r="N846" s="87"/>
      <c r="O846" s="324"/>
      <c r="P846" s="98"/>
      <c r="Q846" s="98"/>
      <c r="R846" s="114"/>
      <c r="S846" s="753"/>
      <c r="T846" s="98"/>
      <c r="U846" s="98"/>
      <c r="V846" s="98"/>
      <c r="W846" s="99"/>
      <c r="X846" s="97"/>
      <c r="Y846" s="87"/>
      <c r="Z846" s="100"/>
      <c r="AA846" s="106">
        <f t="shared" ref="AA846:AA909" si="356">+G846</f>
        <v>834</v>
      </c>
      <c r="AB846" s="549">
        <f t="shared" si="342"/>
        <v>0</v>
      </c>
      <c r="AC846" s="544">
        <f t="shared" ref="AC846:AC909" si="357">+AX846+AY846</f>
        <v>0</v>
      </c>
      <c r="AD846" s="174">
        <f t="shared" si="353"/>
        <v>0</v>
      </c>
      <c r="AE846" s="8"/>
      <c r="AF846" s="885" t="str">
        <f t="shared" ref="AF846:AF909" si="358">IF(AG846+AH846=1,"Enter both columns 5 and 16.", " ")</f>
        <v xml:space="preserve"> </v>
      </c>
      <c r="AG846" s="40">
        <f t="shared" ref="AG846:AG909" si="359">IF(L846+M846+N846+O846+W846 &gt; 0, 1, 0)</f>
        <v>0</v>
      </c>
      <c r="AH846" s="40">
        <f t="shared" ref="AH846:AH909" si="360">IF(AX846 &gt; 0, 1, 0)</f>
        <v>0</v>
      </c>
      <c r="AR846" s="40">
        <f t="shared" ref="AR846:AR909" si="361">IF(ISNA(+F846), 1, 0)</f>
        <v>0</v>
      </c>
      <c r="AS846" s="40">
        <f t="shared" ref="AS846:AS909" si="362">IF(ISERR(+F846), 1, 0)</f>
        <v>0</v>
      </c>
      <c r="AT846" s="40">
        <f t="shared" ref="AT846:AT909" si="363">IF(ISERR(+AC846), 1, 0)</f>
        <v>0</v>
      </c>
      <c r="AU846" s="40">
        <f t="shared" ref="AU846:AU909" si="364">IF(ISERR(+AD846), 1, 0)</f>
        <v>0</v>
      </c>
      <c r="AX846" s="279">
        <f t="shared" ref="AX846:AX909" si="365">ROUND(L846,1)*W846</f>
        <v>0</v>
      </c>
      <c r="AY846" s="279">
        <f t="shared" ref="AY846:AY909" si="366">ROUND(X846,1)*Z846</f>
        <v>0</v>
      </c>
      <c r="AZ846" s="40">
        <f t="shared" si="354"/>
        <v>0</v>
      </c>
      <c r="BB846" s="40">
        <f t="shared" si="343"/>
        <v>0</v>
      </c>
      <c r="BC846" s="397">
        <f t="shared" si="344"/>
        <v>0</v>
      </c>
      <c r="BD846" s="105">
        <f t="shared" si="340"/>
        <v>0</v>
      </c>
      <c r="BE846" s="105">
        <f t="shared" si="345"/>
        <v>0</v>
      </c>
      <c r="BF846" s="742">
        <f t="shared" si="355"/>
        <v>0</v>
      </c>
      <c r="BG846" s="89"/>
      <c r="BH846" s="9"/>
      <c r="BJ846" s="40">
        <f t="shared" si="346"/>
        <v>0</v>
      </c>
      <c r="BK846" s="40">
        <f t="shared" si="347"/>
        <v>1</v>
      </c>
      <c r="BL846" s="40">
        <f t="shared" si="348"/>
        <v>0</v>
      </c>
      <c r="BM846" s="40">
        <f t="shared" si="349"/>
        <v>0</v>
      </c>
      <c r="BN846" s="40">
        <f t="shared" si="350"/>
        <v>0</v>
      </c>
    </row>
    <row r="847" spans="1:66" x14ac:dyDescent="0.25">
      <c r="A847" s="379"/>
      <c r="B847" s="936"/>
      <c r="C847" s="272"/>
      <c r="D847" s="868"/>
      <c r="E847" s="873" t="str">
        <f t="shared" si="341"/>
        <v xml:space="preserve"> </v>
      </c>
      <c r="F847" s="130">
        <f t="shared" si="351"/>
        <v>0</v>
      </c>
      <c r="G847" s="128">
        <f t="shared" si="352"/>
        <v>835</v>
      </c>
      <c r="H847" s="127"/>
      <c r="I847" s="321"/>
      <c r="J847" s="97"/>
      <c r="K847" s="323"/>
      <c r="L847" s="322"/>
      <c r="M847" s="50"/>
      <c r="N847" s="87"/>
      <c r="O847" s="324"/>
      <c r="P847" s="98"/>
      <c r="Q847" s="98"/>
      <c r="R847" s="114"/>
      <c r="S847" s="753"/>
      <c r="T847" s="98"/>
      <c r="U847" s="98"/>
      <c r="V847" s="98"/>
      <c r="W847" s="99"/>
      <c r="X847" s="97"/>
      <c r="Y847" s="87"/>
      <c r="Z847" s="100"/>
      <c r="AA847" s="106">
        <f t="shared" si="356"/>
        <v>835</v>
      </c>
      <c r="AB847" s="549">
        <f t="shared" si="342"/>
        <v>0</v>
      </c>
      <c r="AC847" s="544">
        <f t="shared" si="357"/>
        <v>0</v>
      </c>
      <c r="AD847" s="174">
        <f t="shared" si="353"/>
        <v>0</v>
      </c>
      <c r="AE847" s="8"/>
      <c r="AF847" s="885" t="str">
        <f t="shared" si="358"/>
        <v xml:space="preserve"> </v>
      </c>
      <c r="AG847" s="40">
        <f t="shared" si="359"/>
        <v>0</v>
      </c>
      <c r="AH847" s="40">
        <f t="shared" si="360"/>
        <v>0</v>
      </c>
      <c r="AR847" s="40">
        <f t="shared" si="361"/>
        <v>0</v>
      </c>
      <c r="AS847" s="40">
        <f t="shared" si="362"/>
        <v>0</v>
      </c>
      <c r="AT847" s="40">
        <f t="shared" si="363"/>
        <v>0</v>
      </c>
      <c r="AU847" s="40">
        <f t="shared" si="364"/>
        <v>0</v>
      </c>
      <c r="AX847" s="279">
        <f t="shared" si="365"/>
        <v>0</v>
      </c>
      <c r="AY847" s="279">
        <f t="shared" si="366"/>
        <v>0</v>
      </c>
      <c r="AZ847" s="40">
        <f t="shared" si="354"/>
        <v>0</v>
      </c>
      <c r="BB847" s="40">
        <f t="shared" si="343"/>
        <v>0</v>
      </c>
      <c r="BC847" s="397">
        <f t="shared" si="344"/>
        <v>0</v>
      </c>
      <c r="BD847" s="105">
        <f t="shared" si="340"/>
        <v>0</v>
      </c>
      <c r="BE847" s="105">
        <f t="shared" si="345"/>
        <v>0</v>
      </c>
      <c r="BF847" s="742">
        <f t="shared" si="355"/>
        <v>0</v>
      </c>
      <c r="BG847" s="89"/>
      <c r="BH847" s="9"/>
      <c r="BJ847" s="40">
        <f t="shared" si="346"/>
        <v>0</v>
      </c>
      <c r="BK847" s="40">
        <f t="shared" si="347"/>
        <v>1</v>
      </c>
      <c r="BL847" s="40">
        <f t="shared" si="348"/>
        <v>0</v>
      </c>
      <c r="BM847" s="40">
        <f t="shared" si="349"/>
        <v>0</v>
      </c>
      <c r="BN847" s="40">
        <f t="shared" si="350"/>
        <v>0</v>
      </c>
    </row>
    <row r="848" spans="1:66" x14ac:dyDescent="0.25">
      <c r="A848" s="379"/>
      <c r="B848" s="936"/>
      <c r="C848" s="272"/>
      <c r="D848" s="868"/>
      <c r="E848" s="873" t="str">
        <f t="shared" si="341"/>
        <v xml:space="preserve"> </v>
      </c>
      <c r="F848" s="130">
        <f t="shared" si="351"/>
        <v>0</v>
      </c>
      <c r="G848" s="128">
        <f t="shared" si="352"/>
        <v>836</v>
      </c>
      <c r="H848" s="127"/>
      <c r="I848" s="321"/>
      <c r="J848" s="97"/>
      <c r="K848" s="323"/>
      <c r="L848" s="322"/>
      <c r="M848" s="50"/>
      <c r="N848" s="87"/>
      <c r="O848" s="324"/>
      <c r="P848" s="98"/>
      <c r="Q848" s="98"/>
      <c r="R848" s="114"/>
      <c r="S848" s="753"/>
      <c r="T848" s="98"/>
      <c r="U848" s="98"/>
      <c r="V848" s="98"/>
      <c r="W848" s="99"/>
      <c r="X848" s="97"/>
      <c r="Y848" s="87"/>
      <c r="Z848" s="100"/>
      <c r="AA848" s="106">
        <f t="shared" si="356"/>
        <v>836</v>
      </c>
      <c r="AB848" s="549">
        <f t="shared" si="342"/>
        <v>0</v>
      </c>
      <c r="AC848" s="544">
        <f t="shared" si="357"/>
        <v>0</v>
      </c>
      <c r="AD848" s="174">
        <f t="shared" si="353"/>
        <v>0</v>
      </c>
      <c r="AE848" s="8"/>
      <c r="AF848" s="885" t="str">
        <f t="shared" si="358"/>
        <v xml:space="preserve"> </v>
      </c>
      <c r="AG848" s="40">
        <f t="shared" si="359"/>
        <v>0</v>
      </c>
      <c r="AH848" s="40">
        <f t="shared" si="360"/>
        <v>0</v>
      </c>
      <c r="AR848" s="40">
        <f t="shared" si="361"/>
        <v>0</v>
      </c>
      <c r="AS848" s="40">
        <f t="shared" si="362"/>
        <v>0</v>
      </c>
      <c r="AT848" s="40">
        <f t="shared" si="363"/>
        <v>0</v>
      </c>
      <c r="AU848" s="40">
        <f t="shared" si="364"/>
        <v>0</v>
      </c>
      <c r="AX848" s="279">
        <f t="shared" si="365"/>
        <v>0</v>
      </c>
      <c r="AY848" s="279">
        <f t="shared" si="366"/>
        <v>0</v>
      </c>
      <c r="AZ848" s="40">
        <f t="shared" si="354"/>
        <v>0</v>
      </c>
      <c r="BB848" s="40">
        <f t="shared" si="343"/>
        <v>0</v>
      </c>
      <c r="BC848" s="397">
        <f t="shared" si="344"/>
        <v>0</v>
      </c>
      <c r="BD848" s="105">
        <f t="shared" ref="BD848:BD911" si="367">IF(VALUE(I848)&lt;1,0,IF(VALUE(I848)&gt;17,0,VLOOKUP(VALUE(F848),T10Value,VALUE(I848)+1,FALSE)))</f>
        <v>0</v>
      </c>
      <c r="BE848" s="105">
        <f t="shared" si="345"/>
        <v>0</v>
      </c>
      <c r="BF848" s="742">
        <f t="shared" si="355"/>
        <v>0</v>
      </c>
      <c r="BG848" s="89"/>
      <c r="BH848" s="9"/>
      <c r="BJ848" s="40">
        <f t="shared" si="346"/>
        <v>0</v>
      </c>
      <c r="BK848" s="40">
        <f t="shared" si="347"/>
        <v>1</v>
      </c>
      <c r="BL848" s="40">
        <f t="shared" si="348"/>
        <v>0</v>
      </c>
      <c r="BM848" s="40">
        <f t="shared" si="349"/>
        <v>0</v>
      </c>
      <c r="BN848" s="40">
        <f t="shared" si="350"/>
        <v>0</v>
      </c>
    </row>
    <row r="849" spans="1:66" x14ac:dyDescent="0.25">
      <c r="A849" s="379"/>
      <c r="B849" s="936"/>
      <c r="C849" s="272"/>
      <c r="D849" s="868"/>
      <c r="E849" s="873" t="str">
        <f t="shared" ref="E849:E912" si="368">IF(+BN849+BM849&gt;0,"&lt; Error"," ")</f>
        <v xml:space="preserve"> </v>
      </c>
      <c r="F849" s="130">
        <f t="shared" si="351"/>
        <v>0</v>
      </c>
      <c r="G849" s="128">
        <f t="shared" si="352"/>
        <v>837</v>
      </c>
      <c r="H849" s="127"/>
      <c r="I849" s="321"/>
      <c r="J849" s="97"/>
      <c r="K849" s="323"/>
      <c r="L849" s="322"/>
      <c r="M849" s="50"/>
      <c r="N849" s="87"/>
      <c r="O849" s="324"/>
      <c r="P849" s="98"/>
      <c r="Q849" s="98"/>
      <c r="R849" s="114"/>
      <c r="S849" s="753"/>
      <c r="T849" s="98"/>
      <c r="U849" s="98"/>
      <c r="V849" s="98"/>
      <c r="W849" s="99"/>
      <c r="X849" s="97"/>
      <c r="Y849" s="87"/>
      <c r="Z849" s="100"/>
      <c r="AA849" s="106">
        <f t="shared" si="356"/>
        <v>837</v>
      </c>
      <c r="AB849" s="549">
        <f t="shared" ref="AB849:AB912" si="369">C849*BJ849</f>
        <v>0</v>
      </c>
      <c r="AC849" s="544">
        <f t="shared" si="357"/>
        <v>0</v>
      </c>
      <c r="AD849" s="174">
        <f t="shared" si="353"/>
        <v>0</v>
      </c>
      <c r="AE849" s="8"/>
      <c r="AF849" s="885" t="str">
        <f t="shared" si="358"/>
        <v xml:space="preserve"> </v>
      </c>
      <c r="AG849" s="40">
        <f t="shared" si="359"/>
        <v>0</v>
      </c>
      <c r="AH849" s="40">
        <f t="shared" si="360"/>
        <v>0</v>
      </c>
      <c r="AR849" s="40">
        <f t="shared" si="361"/>
        <v>0</v>
      </c>
      <c r="AS849" s="40">
        <f t="shared" si="362"/>
        <v>0</v>
      </c>
      <c r="AT849" s="40">
        <f t="shared" si="363"/>
        <v>0</v>
      </c>
      <c r="AU849" s="40">
        <f t="shared" si="364"/>
        <v>0</v>
      </c>
      <c r="AX849" s="279">
        <f t="shared" si="365"/>
        <v>0</v>
      </c>
      <c r="AY849" s="279">
        <f t="shared" si="366"/>
        <v>0</v>
      </c>
      <c r="AZ849" s="40">
        <f t="shared" si="354"/>
        <v>0</v>
      </c>
      <c r="BB849" s="40">
        <f t="shared" ref="BB849:BB912" si="370">IF(+BC849&gt;0,IF(+BE849&lt;=0,1,0),0)</f>
        <v>0</v>
      </c>
      <c r="BC849" s="397">
        <f t="shared" ref="BC849:BC912" si="371">IF(+D849=1,IF(J849&gt;0, +J849, 0),0)</f>
        <v>0</v>
      </c>
      <c r="BD849" s="105">
        <f t="shared" si="367"/>
        <v>0</v>
      </c>
      <c r="BE849" s="105">
        <f t="shared" ref="BE849:BE912" si="372">ROUND(+BC849,1)*BD849</f>
        <v>0</v>
      </c>
      <c r="BF849" s="742">
        <f t="shared" si="355"/>
        <v>0</v>
      </c>
      <c r="BG849" s="89"/>
      <c r="BH849" s="9"/>
      <c r="BJ849" s="40">
        <f t="shared" ref="BJ849:BJ912" si="373">IF(J849+L849+M849=J849,0,IF(J849-L849-0.09&gt;0,IF(J849-L849&lt;=0.1*J849,J849-L849,0),0))</f>
        <v>0</v>
      </c>
      <c r="BK849" s="40">
        <f t="shared" ref="BK849:BK912" si="374">IF(L849+M849+J849+X849&lt;=0,1,IF(L849+M849+X849&gt;0,1,0))</f>
        <v>1</v>
      </c>
      <c r="BL849" s="40">
        <f t="shared" ref="BL849:BL912" si="375">IF(+BJ849&gt;0,1,0)</f>
        <v>0</v>
      </c>
      <c r="BM849" s="40">
        <f t="shared" ref="BM849:BM912" si="376">IF(ISNUMBER(C849),IF(2*BL849-C849&lt;0,1,IF(2*BL849-C849&gt;2,1,0)),IF(ISBLANK(C849),0,1))</f>
        <v>0</v>
      </c>
      <c r="BN849" s="40">
        <f t="shared" ref="BN849:BN912" si="377">IF(ISNUMBER(D849),IF(2*AG849-D849=1,1,IF(+D849=0,0, IF(+D849=1,0,1))),IF(ISBLANK(D849),0,1))</f>
        <v>0</v>
      </c>
    </row>
    <row r="850" spans="1:66" x14ac:dyDescent="0.25">
      <c r="A850" s="379"/>
      <c r="B850" s="936"/>
      <c r="C850" s="272"/>
      <c r="D850" s="868"/>
      <c r="E850" s="873" t="str">
        <f t="shared" si="368"/>
        <v xml:space="preserve"> </v>
      </c>
      <c r="F850" s="130">
        <f t="shared" si="351"/>
        <v>0</v>
      </c>
      <c r="G850" s="128">
        <f t="shared" si="352"/>
        <v>838</v>
      </c>
      <c r="H850" s="127"/>
      <c r="I850" s="321"/>
      <c r="J850" s="97"/>
      <c r="K850" s="323"/>
      <c r="L850" s="322"/>
      <c r="M850" s="50"/>
      <c r="N850" s="87"/>
      <c r="O850" s="324"/>
      <c r="P850" s="98"/>
      <c r="Q850" s="98"/>
      <c r="R850" s="114"/>
      <c r="S850" s="753"/>
      <c r="T850" s="98"/>
      <c r="U850" s="98"/>
      <c r="V850" s="98"/>
      <c r="W850" s="99"/>
      <c r="X850" s="97"/>
      <c r="Y850" s="87"/>
      <c r="Z850" s="100"/>
      <c r="AA850" s="106">
        <f t="shared" si="356"/>
        <v>838</v>
      </c>
      <c r="AB850" s="549">
        <f t="shared" si="369"/>
        <v>0</v>
      </c>
      <c r="AC850" s="544">
        <f t="shared" si="357"/>
        <v>0</v>
      </c>
      <c r="AD850" s="174">
        <f t="shared" si="353"/>
        <v>0</v>
      </c>
      <c r="AE850" s="8"/>
      <c r="AF850" s="885" t="str">
        <f t="shared" si="358"/>
        <v xml:space="preserve"> </v>
      </c>
      <c r="AG850" s="40">
        <f t="shared" si="359"/>
        <v>0</v>
      </c>
      <c r="AH850" s="40">
        <f t="shared" si="360"/>
        <v>0</v>
      </c>
      <c r="AR850" s="40">
        <f t="shared" si="361"/>
        <v>0</v>
      </c>
      <c r="AS850" s="40">
        <f t="shared" si="362"/>
        <v>0</v>
      </c>
      <c r="AT850" s="40">
        <f t="shared" si="363"/>
        <v>0</v>
      </c>
      <c r="AU850" s="40">
        <f t="shared" si="364"/>
        <v>0</v>
      </c>
      <c r="AX850" s="279">
        <f t="shared" si="365"/>
        <v>0</v>
      </c>
      <c r="AY850" s="279">
        <f t="shared" si="366"/>
        <v>0</v>
      </c>
      <c r="AZ850" s="40">
        <f t="shared" si="354"/>
        <v>0</v>
      </c>
      <c r="BB850" s="40">
        <f t="shared" si="370"/>
        <v>0</v>
      </c>
      <c r="BC850" s="397">
        <f t="shared" si="371"/>
        <v>0</v>
      </c>
      <c r="BD850" s="105">
        <f t="shared" si="367"/>
        <v>0</v>
      </c>
      <c r="BE850" s="105">
        <f t="shared" si="372"/>
        <v>0</v>
      </c>
      <c r="BF850" s="742">
        <f t="shared" si="355"/>
        <v>0</v>
      </c>
      <c r="BG850" s="89"/>
      <c r="BH850" s="9"/>
      <c r="BJ850" s="40">
        <f t="shared" si="373"/>
        <v>0</v>
      </c>
      <c r="BK850" s="40">
        <f t="shared" si="374"/>
        <v>1</v>
      </c>
      <c r="BL850" s="40">
        <f t="shared" si="375"/>
        <v>0</v>
      </c>
      <c r="BM850" s="40">
        <f t="shared" si="376"/>
        <v>0</v>
      </c>
      <c r="BN850" s="40">
        <f t="shared" si="377"/>
        <v>0</v>
      </c>
    </row>
    <row r="851" spans="1:66" x14ac:dyDescent="0.25">
      <c r="A851" s="379"/>
      <c r="B851" s="936"/>
      <c r="C851" s="272"/>
      <c r="D851" s="868"/>
      <c r="E851" s="873" t="str">
        <f t="shared" si="368"/>
        <v xml:space="preserve"> </v>
      </c>
      <c r="F851" s="130">
        <f t="shared" si="351"/>
        <v>0</v>
      </c>
      <c r="G851" s="128">
        <f t="shared" si="352"/>
        <v>839</v>
      </c>
      <c r="H851" s="127"/>
      <c r="I851" s="321"/>
      <c r="J851" s="97"/>
      <c r="K851" s="323"/>
      <c r="L851" s="322"/>
      <c r="M851" s="50"/>
      <c r="N851" s="87"/>
      <c r="O851" s="324"/>
      <c r="P851" s="98"/>
      <c r="Q851" s="98"/>
      <c r="R851" s="114"/>
      <c r="S851" s="753"/>
      <c r="T851" s="98"/>
      <c r="U851" s="98"/>
      <c r="V851" s="98"/>
      <c r="W851" s="99"/>
      <c r="X851" s="97"/>
      <c r="Y851" s="87"/>
      <c r="Z851" s="100"/>
      <c r="AA851" s="106">
        <f t="shared" si="356"/>
        <v>839</v>
      </c>
      <c r="AB851" s="549">
        <f t="shared" si="369"/>
        <v>0</v>
      </c>
      <c r="AC851" s="544">
        <f t="shared" si="357"/>
        <v>0</v>
      </c>
      <c r="AD851" s="174">
        <f t="shared" si="353"/>
        <v>0</v>
      </c>
      <c r="AE851" s="8"/>
      <c r="AF851" s="885" t="str">
        <f t="shared" si="358"/>
        <v xml:space="preserve"> </v>
      </c>
      <c r="AG851" s="40">
        <f t="shared" si="359"/>
        <v>0</v>
      </c>
      <c r="AH851" s="40">
        <f t="shared" si="360"/>
        <v>0</v>
      </c>
      <c r="AR851" s="40">
        <f t="shared" si="361"/>
        <v>0</v>
      </c>
      <c r="AS851" s="40">
        <f t="shared" si="362"/>
        <v>0</v>
      </c>
      <c r="AT851" s="40">
        <f t="shared" si="363"/>
        <v>0</v>
      </c>
      <c r="AU851" s="40">
        <f t="shared" si="364"/>
        <v>0</v>
      </c>
      <c r="AX851" s="279">
        <f t="shared" si="365"/>
        <v>0</v>
      </c>
      <c r="AY851" s="279">
        <f t="shared" si="366"/>
        <v>0</v>
      </c>
      <c r="AZ851" s="40">
        <f t="shared" si="354"/>
        <v>0</v>
      </c>
      <c r="BB851" s="40">
        <f t="shared" si="370"/>
        <v>0</v>
      </c>
      <c r="BC851" s="397">
        <f t="shared" si="371"/>
        <v>0</v>
      </c>
      <c r="BD851" s="105">
        <f t="shared" si="367"/>
        <v>0</v>
      </c>
      <c r="BE851" s="105">
        <f t="shared" si="372"/>
        <v>0</v>
      </c>
      <c r="BF851" s="742">
        <f t="shared" si="355"/>
        <v>0</v>
      </c>
      <c r="BG851" s="89"/>
      <c r="BH851" s="9"/>
      <c r="BJ851" s="40">
        <f t="shared" si="373"/>
        <v>0</v>
      </c>
      <c r="BK851" s="40">
        <f t="shared" si="374"/>
        <v>1</v>
      </c>
      <c r="BL851" s="40">
        <f t="shared" si="375"/>
        <v>0</v>
      </c>
      <c r="BM851" s="40">
        <f t="shared" si="376"/>
        <v>0</v>
      </c>
      <c r="BN851" s="40">
        <f t="shared" si="377"/>
        <v>0</v>
      </c>
    </row>
    <row r="852" spans="1:66" x14ac:dyDescent="0.25">
      <c r="A852" s="379"/>
      <c r="B852" s="936"/>
      <c r="C852" s="272"/>
      <c r="D852" s="868"/>
      <c r="E852" s="873" t="str">
        <f t="shared" si="368"/>
        <v xml:space="preserve"> </v>
      </c>
      <c r="F852" s="130">
        <f t="shared" si="351"/>
        <v>0</v>
      </c>
      <c r="G852" s="128">
        <f t="shared" si="352"/>
        <v>840</v>
      </c>
      <c r="H852" s="127"/>
      <c r="I852" s="321"/>
      <c r="J852" s="97"/>
      <c r="K852" s="323"/>
      <c r="L852" s="322"/>
      <c r="M852" s="50"/>
      <c r="N852" s="87"/>
      <c r="O852" s="324"/>
      <c r="P852" s="98"/>
      <c r="Q852" s="98"/>
      <c r="R852" s="114"/>
      <c r="S852" s="753"/>
      <c r="T852" s="98"/>
      <c r="U852" s="98"/>
      <c r="V852" s="98"/>
      <c r="W852" s="99"/>
      <c r="X852" s="97"/>
      <c r="Y852" s="87"/>
      <c r="Z852" s="100"/>
      <c r="AA852" s="106">
        <f t="shared" si="356"/>
        <v>840</v>
      </c>
      <c r="AB852" s="549">
        <f t="shared" si="369"/>
        <v>0</v>
      </c>
      <c r="AC852" s="544">
        <f t="shared" si="357"/>
        <v>0</v>
      </c>
      <c r="AD852" s="174">
        <f t="shared" si="353"/>
        <v>0</v>
      </c>
      <c r="AE852" s="8"/>
      <c r="AF852" s="885" t="str">
        <f t="shared" si="358"/>
        <v xml:space="preserve"> </v>
      </c>
      <c r="AG852" s="40">
        <f t="shared" si="359"/>
        <v>0</v>
      </c>
      <c r="AH852" s="40">
        <f t="shared" si="360"/>
        <v>0</v>
      </c>
      <c r="AR852" s="40">
        <f t="shared" si="361"/>
        <v>0</v>
      </c>
      <c r="AS852" s="40">
        <f t="shared" si="362"/>
        <v>0</v>
      </c>
      <c r="AT852" s="40">
        <f t="shared" si="363"/>
        <v>0</v>
      </c>
      <c r="AU852" s="40">
        <f t="shared" si="364"/>
        <v>0</v>
      </c>
      <c r="AX852" s="279">
        <f t="shared" si="365"/>
        <v>0</v>
      </c>
      <c r="AY852" s="279">
        <f t="shared" si="366"/>
        <v>0</v>
      </c>
      <c r="AZ852" s="40">
        <f t="shared" si="354"/>
        <v>0</v>
      </c>
      <c r="BB852" s="40">
        <f t="shared" si="370"/>
        <v>0</v>
      </c>
      <c r="BC852" s="397">
        <f t="shared" si="371"/>
        <v>0</v>
      </c>
      <c r="BD852" s="105">
        <f t="shared" si="367"/>
        <v>0</v>
      </c>
      <c r="BE852" s="105">
        <f t="shared" si="372"/>
        <v>0</v>
      </c>
      <c r="BF852" s="742">
        <f t="shared" si="355"/>
        <v>0</v>
      </c>
      <c r="BG852" s="89"/>
      <c r="BH852" s="9"/>
      <c r="BJ852" s="40">
        <f t="shared" si="373"/>
        <v>0</v>
      </c>
      <c r="BK852" s="40">
        <f t="shared" si="374"/>
        <v>1</v>
      </c>
      <c r="BL852" s="40">
        <f t="shared" si="375"/>
        <v>0</v>
      </c>
      <c r="BM852" s="40">
        <f t="shared" si="376"/>
        <v>0</v>
      </c>
      <c r="BN852" s="40">
        <f t="shared" si="377"/>
        <v>0</v>
      </c>
    </row>
    <row r="853" spans="1:66" x14ac:dyDescent="0.25">
      <c r="A853" s="379"/>
      <c r="B853" s="936"/>
      <c r="C853" s="272"/>
      <c r="D853" s="868"/>
      <c r="E853" s="873" t="str">
        <f t="shared" si="368"/>
        <v xml:space="preserve"> </v>
      </c>
      <c r="F853" s="130">
        <f t="shared" si="351"/>
        <v>0</v>
      </c>
      <c r="G853" s="128">
        <f t="shared" si="352"/>
        <v>841</v>
      </c>
      <c r="H853" s="127"/>
      <c r="I853" s="321"/>
      <c r="J853" s="97"/>
      <c r="K853" s="323"/>
      <c r="L853" s="322"/>
      <c r="M853" s="50"/>
      <c r="N853" s="87"/>
      <c r="O853" s="324"/>
      <c r="P853" s="98"/>
      <c r="Q853" s="98"/>
      <c r="R853" s="114"/>
      <c r="S853" s="753"/>
      <c r="T853" s="98"/>
      <c r="U853" s="98"/>
      <c r="V853" s="98"/>
      <c r="W853" s="99"/>
      <c r="X853" s="97"/>
      <c r="Y853" s="87"/>
      <c r="Z853" s="100"/>
      <c r="AA853" s="106">
        <f t="shared" si="356"/>
        <v>841</v>
      </c>
      <c r="AB853" s="549">
        <f t="shared" si="369"/>
        <v>0</v>
      </c>
      <c r="AC853" s="544">
        <f t="shared" si="357"/>
        <v>0</v>
      </c>
      <c r="AD853" s="174">
        <f t="shared" si="353"/>
        <v>0</v>
      </c>
      <c r="AE853" s="8"/>
      <c r="AF853" s="885" t="str">
        <f t="shared" si="358"/>
        <v xml:space="preserve"> </v>
      </c>
      <c r="AG853" s="40">
        <f t="shared" si="359"/>
        <v>0</v>
      </c>
      <c r="AH853" s="40">
        <f t="shared" si="360"/>
        <v>0</v>
      </c>
      <c r="AR853" s="40">
        <f t="shared" si="361"/>
        <v>0</v>
      </c>
      <c r="AS853" s="40">
        <f t="shared" si="362"/>
        <v>0</v>
      </c>
      <c r="AT853" s="40">
        <f t="shared" si="363"/>
        <v>0</v>
      </c>
      <c r="AU853" s="40">
        <f t="shared" si="364"/>
        <v>0</v>
      </c>
      <c r="AX853" s="279">
        <f t="shared" si="365"/>
        <v>0</v>
      </c>
      <c r="AY853" s="279">
        <f t="shared" si="366"/>
        <v>0</v>
      </c>
      <c r="AZ853" s="40">
        <f t="shared" si="354"/>
        <v>0</v>
      </c>
      <c r="BB853" s="40">
        <f t="shared" si="370"/>
        <v>0</v>
      </c>
      <c r="BC853" s="397">
        <f t="shared" si="371"/>
        <v>0</v>
      </c>
      <c r="BD853" s="105">
        <f t="shared" si="367"/>
        <v>0</v>
      </c>
      <c r="BE853" s="105">
        <f t="shared" si="372"/>
        <v>0</v>
      </c>
      <c r="BF853" s="742">
        <f t="shared" si="355"/>
        <v>0</v>
      </c>
      <c r="BG853" s="89"/>
      <c r="BH853" s="9"/>
      <c r="BJ853" s="40">
        <f t="shared" si="373"/>
        <v>0</v>
      </c>
      <c r="BK853" s="40">
        <f t="shared" si="374"/>
        <v>1</v>
      </c>
      <c r="BL853" s="40">
        <f t="shared" si="375"/>
        <v>0</v>
      </c>
      <c r="BM853" s="40">
        <f t="shared" si="376"/>
        <v>0</v>
      </c>
      <c r="BN853" s="40">
        <f t="shared" si="377"/>
        <v>0</v>
      </c>
    </row>
    <row r="854" spans="1:66" x14ac:dyDescent="0.25">
      <c r="A854" s="379"/>
      <c r="B854" s="936"/>
      <c r="C854" s="272"/>
      <c r="D854" s="868"/>
      <c r="E854" s="873" t="str">
        <f t="shared" si="368"/>
        <v xml:space="preserve"> </v>
      </c>
      <c r="F854" s="130">
        <f t="shared" si="351"/>
        <v>0</v>
      </c>
      <c r="G854" s="128">
        <f t="shared" si="352"/>
        <v>842</v>
      </c>
      <c r="H854" s="127"/>
      <c r="I854" s="321"/>
      <c r="J854" s="97"/>
      <c r="K854" s="323"/>
      <c r="L854" s="322"/>
      <c r="M854" s="50"/>
      <c r="N854" s="87"/>
      <c r="O854" s="324"/>
      <c r="P854" s="98"/>
      <c r="Q854" s="98"/>
      <c r="R854" s="114"/>
      <c r="S854" s="753"/>
      <c r="T854" s="98"/>
      <c r="U854" s="98"/>
      <c r="V854" s="98"/>
      <c r="W854" s="99"/>
      <c r="X854" s="97"/>
      <c r="Y854" s="87"/>
      <c r="Z854" s="100"/>
      <c r="AA854" s="106">
        <f t="shared" si="356"/>
        <v>842</v>
      </c>
      <c r="AB854" s="549">
        <f t="shared" si="369"/>
        <v>0</v>
      </c>
      <c r="AC854" s="544">
        <f t="shared" si="357"/>
        <v>0</v>
      </c>
      <c r="AD854" s="174">
        <f t="shared" si="353"/>
        <v>0</v>
      </c>
      <c r="AE854" s="8"/>
      <c r="AF854" s="885" t="str">
        <f t="shared" si="358"/>
        <v xml:space="preserve"> </v>
      </c>
      <c r="AG854" s="40">
        <f t="shared" si="359"/>
        <v>0</v>
      </c>
      <c r="AH854" s="40">
        <f t="shared" si="360"/>
        <v>0</v>
      </c>
      <c r="AR854" s="40">
        <f t="shared" si="361"/>
        <v>0</v>
      </c>
      <c r="AS854" s="40">
        <f t="shared" si="362"/>
        <v>0</v>
      </c>
      <c r="AT854" s="40">
        <f t="shared" si="363"/>
        <v>0</v>
      </c>
      <c r="AU854" s="40">
        <f t="shared" si="364"/>
        <v>0</v>
      </c>
      <c r="AX854" s="279">
        <f t="shared" si="365"/>
        <v>0</v>
      </c>
      <c r="AY854" s="279">
        <f t="shared" si="366"/>
        <v>0</v>
      </c>
      <c r="AZ854" s="40">
        <f t="shared" si="354"/>
        <v>0</v>
      </c>
      <c r="BB854" s="40">
        <f t="shared" si="370"/>
        <v>0</v>
      </c>
      <c r="BC854" s="397">
        <f t="shared" si="371"/>
        <v>0</v>
      </c>
      <c r="BD854" s="105">
        <f t="shared" si="367"/>
        <v>0</v>
      </c>
      <c r="BE854" s="105">
        <f t="shared" si="372"/>
        <v>0</v>
      </c>
      <c r="BF854" s="742">
        <f t="shared" si="355"/>
        <v>0</v>
      </c>
      <c r="BG854" s="89"/>
      <c r="BH854" s="9"/>
      <c r="BJ854" s="40">
        <f t="shared" si="373"/>
        <v>0</v>
      </c>
      <c r="BK854" s="40">
        <f t="shared" si="374"/>
        <v>1</v>
      </c>
      <c r="BL854" s="40">
        <f t="shared" si="375"/>
        <v>0</v>
      </c>
      <c r="BM854" s="40">
        <f t="shared" si="376"/>
        <v>0</v>
      </c>
      <c r="BN854" s="40">
        <f t="shared" si="377"/>
        <v>0</v>
      </c>
    </row>
    <row r="855" spans="1:66" x14ac:dyDescent="0.25">
      <c r="A855" s="379"/>
      <c r="B855" s="936"/>
      <c r="C855" s="272"/>
      <c r="D855" s="868"/>
      <c r="E855" s="873" t="str">
        <f t="shared" si="368"/>
        <v xml:space="preserve"> </v>
      </c>
      <c r="F855" s="130">
        <f t="shared" si="351"/>
        <v>0</v>
      </c>
      <c r="G855" s="128">
        <f t="shared" si="352"/>
        <v>843</v>
      </c>
      <c r="H855" s="127"/>
      <c r="I855" s="321"/>
      <c r="J855" s="97"/>
      <c r="K855" s="323"/>
      <c r="L855" s="322"/>
      <c r="M855" s="50"/>
      <c r="N855" s="87"/>
      <c r="O855" s="324"/>
      <c r="P855" s="98"/>
      <c r="Q855" s="98"/>
      <c r="R855" s="114"/>
      <c r="S855" s="753"/>
      <c r="T855" s="98"/>
      <c r="U855" s="98"/>
      <c r="V855" s="98"/>
      <c r="W855" s="99"/>
      <c r="X855" s="97"/>
      <c r="Y855" s="87"/>
      <c r="Z855" s="100"/>
      <c r="AA855" s="106">
        <f t="shared" si="356"/>
        <v>843</v>
      </c>
      <c r="AB855" s="549">
        <f t="shared" si="369"/>
        <v>0</v>
      </c>
      <c r="AC855" s="544">
        <f t="shared" si="357"/>
        <v>0</v>
      </c>
      <c r="AD855" s="174">
        <f t="shared" si="353"/>
        <v>0</v>
      </c>
      <c r="AE855" s="8"/>
      <c r="AF855" s="885" t="str">
        <f t="shared" si="358"/>
        <v xml:space="preserve"> </v>
      </c>
      <c r="AG855" s="40">
        <f t="shared" si="359"/>
        <v>0</v>
      </c>
      <c r="AH855" s="40">
        <f t="shared" si="360"/>
        <v>0</v>
      </c>
      <c r="AR855" s="40">
        <f t="shared" si="361"/>
        <v>0</v>
      </c>
      <c r="AS855" s="40">
        <f t="shared" si="362"/>
        <v>0</v>
      </c>
      <c r="AT855" s="40">
        <f t="shared" si="363"/>
        <v>0</v>
      </c>
      <c r="AU855" s="40">
        <f t="shared" si="364"/>
        <v>0</v>
      </c>
      <c r="AX855" s="279">
        <f t="shared" si="365"/>
        <v>0</v>
      </c>
      <c r="AY855" s="279">
        <f t="shared" si="366"/>
        <v>0</v>
      </c>
      <c r="AZ855" s="40">
        <f t="shared" si="354"/>
        <v>0</v>
      </c>
      <c r="BB855" s="40">
        <f t="shared" si="370"/>
        <v>0</v>
      </c>
      <c r="BC855" s="397">
        <f t="shared" si="371"/>
        <v>0</v>
      </c>
      <c r="BD855" s="105">
        <f t="shared" si="367"/>
        <v>0</v>
      </c>
      <c r="BE855" s="105">
        <f t="shared" si="372"/>
        <v>0</v>
      </c>
      <c r="BF855" s="742">
        <f t="shared" si="355"/>
        <v>0</v>
      </c>
      <c r="BG855" s="89"/>
      <c r="BH855" s="9"/>
      <c r="BJ855" s="40">
        <f t="shared" si="373"/>
        <v>0</v>
      </c>
      <c r="BK855" s="40">
        <f t="shared" si="374"/>
        <v>1</v>
      </c>
      <c r="BL855" s="40">
        <f t="shared" si="375"/>
        <v>0</v>
      </c>
      <c r="BM855" s="40">
        <f t="shared" si="376"/>
        <v>0</v>
      </c>
      <c r="BN855" s="40">
        <f t="shared" si="377"/>
        <v>0</v>
      </c>
    </row>
    <row r="856" spans="1:66" x14ac:dyDescent="0.25">
      <c r="A856" s="379"/>
      <c r="B856" s="936"/>
      <c r="C856" s="272"/>
      <c r="D856" s="868"/>
      <c r="E856" s="873" t="str">
        <f t="shared" si="368"/>
        <v xml:space="preserve"> </v>
      </c>
      <c r="F856" s="130">
        <f t="shared" si="351"/>
        <v>0</v>
      </c>
      <c r="G856" s="128">
        <f t="shared" si="352"/>
        <v>844</v>
      </c>
      <c r="H856" s="127"/>
      <c r="I856" s="321"/>
      <c r="J856" s="97"/>
      <c r="K856" s="323"/>
      <c r="L856" s="322"/>
      <c r="M856" s="50"/>
      <c r="N856" s="87"/>
      <c r="O856" s="324"/>
      <c r="P856" s="98"/>
      <c r="Q856" s="98"/>
      <c r="R856" s="114"/>
      <c r="S856" s="753"/>
      <c r="T856" s="98"/>
      <c r="U856" s="98"/>
      <c r="V856" s="98"/>
      <c r="W856" s="99"/>
      <c r="X856" s="97"/>
      <c r="Y856" s="87"/>
      <c r="Z856" s="100"/>
      <c r="AA856" s="106">
        <f t="shared" si="356"/>
        <v>844</v>
      </c>
      <c r="AB856" s="549">
        <f t="shared" si="369"/>
        <v>0</v>
      </c>
      <c r="AC856" s="544">
        <f t="shared" si="357"/>
        <v>0</v>
      </c>
      <c r="AD856" s="174">
        <f t="shared" si="353"/>
        <v>0</v>
      </c>
      <c r="AE856" s="8"/>
      <c r="AF856" s="885" t="str">
        <f t="shared" si="358"/>
        <v xml:space="preserve"> </v>
      </c>
      <c r="AG856" s="40">
        <f t="shared" si="359"/>
        <v>0</v>
      </c>
      <c r="AH856" s="40">
        <f t="shared" si="360"/>
        <v>0</v>
      </c>
      <c r="AR856" s="40">
        <f t="shared" si="361"/>
        <v>0</v>
      </c>
      <c r="AS856" s="40">
        <f t="shared" si="362"/>
        <v>0</v>
      </c>
      <c r="AT856" s="40">
        <f t="shared" si="363"/>
        <v>0</v>
      </c>
      <c r="AU856" s="40">
        <f t="shared" si="364"/>
        <v>0</v>
      </c>
      <c r="AX856" s="279">
        <f t="shared" si="365"/>
        <v>0</v>
      </c>
      <c r="AY856" s="279">
        <f t="shared" si="366"/>
        <v>0</v>
      </c>
      <c r="AZ856" s="40">
        <f t="shared" si="354"/>
        <v>0</v>
      </c>
      <c r="BB856" s="40">
        <f t="shared" si="370"/>
        <v>0</v>
      </c>
      <c r="BC856" s="397">
        <f t="shared" si="371"/>
        <v>0</v>
      </c>
      <c r="BD856" s="105">
        <f t="shared" si="367"/>
        <v>0</v>
      </c>
      <c r="BE856" s="105">
        <f t="shared" si="372"/>
        <v>0</v>
      </c>
      <c r="BF856" s="742">
        <f t="shared" si="355"/>
        <v>0</v>
      </c>
      <c r="BG856" s="89"/>
      <c r="BH856" s="9"/>
      <c r="BJ856" s="40">
        <f t="shared" si="373"/>
        <v>0</v>
      </c>
      <c r="BK856" s="40">
        <f t="shared" si="374"/>
        <v>1</v>
      </c>
      <c r="BL856" s="40">
        <f t="shared" si="375"/>
        <v>0</v>
      </c>
      <c r="BM856" s="40">
        <f t="shared" si="376"/>
        <v>0</v>
      </c>
      <c r="BN856" s="40">
        <f t="shared" si="377"/>
        <v>0</v>
      </c>
    </row>
    <row r="857" spans="1:66" x14ac:dyDescent="0.25">
      <c r="A857" s="379"/>
      <c r="B857" s="936"/>
      <c r="C857" s="272"/>
      <c r="D857" s="868"/>
      <c r="E857" s="873" t="str">
        <f t="shared" si="368"/>
        <v xml:space="preserve"> </v>
      </c>
      <c r="F857" s="130">
        <f t="shared" si="351"/>
        <v>0</v>
      </c>
      <c r="G857" s="128">
        <f t="shared" si="352"/>
        <v>845</v>
      </c>
      <c r="H857" s="127"/>
      <c r="I857" s="321"/>
      <c r="J857" s="97"/>
      <c r="K857" s="323"/>
      <c r="L857" s="322"/>
      <c r="M857" s="50"/>
      <c r="N857" s="87"/>
      <c r="O857" s="324"/>
      <c r="P857" s="98"/>
      <c r="Q857" s="98"/>
      <c r="R857" s="114"/>
      <c r="S857" s="753"/>
      <c r="T857" s="98"/>
      <c r="U857" s="98"/>
      <c r="V857" s="98"/>
      <c r="W857" s="99"/>
      <c r="X857" s="97"/>
      <c r="Y857" s="87"/>
      <c r="Z857" s="100"/>
      <c r="AA857" s="106">
        <f t="shared" si="356"/>
        <v>845</v>
      </c>
      <c r="AB857" s="549">
        <f t="shared" si="369"/>
        <v>0</v>
      </c>
      <c r="AC857" s="544">
        <f t="shared" si="357"/>
        <v>0</v>
      </c>
      <c r="AD857" s="174">
        <f t="shared" si="353"/>
        <v>0</v>
      </c>
      <c r="AE857" s="8"/>
      <c r="AF857" s="885" t="str">
        <f t="shared" si="358"/>
        <v xml:space="preserve"> </v>
      </c>
      <c r="AG857" s="40">
        <f t="shared" si="359"/>
        <v>0</v>
      </c>
      <c r="AH857" s="40">
        <f t="shared" si="360"/>
        <v>0</v>
      </c>
      <c r="AR857" s="40">
        <f t="shared" si="361"/>
        <v>0</v>
      </c>
      <c r="AS857" s="40">
        <f t="shared" si="362"/>
        <v>0</v>
      </c>
      <c r="AT857" s="40">
        <f t="shared" si="363"/>
        <v>0</v>
      </c>
      <c r="AU857" s="40">
        <f t="shared" si="364"/>
        <v>0</v>
      </c>
      <c r="AX857" s="279">
        <f t="shared" si="365"/>
        <v>0</v>
      </c>
      <c r="AY857" s="279">
        <f t="shared" si="366"/>
        <v>0</v>
      </c>
      <c r="AZ857" s="40">
        <f t="shared" si="354"/>
        <v>0</v>
      </c>
      <c r="BB857" s="40">
        <f t="shared" si="370"/>
        <v>0</v>
      </c>
      <c r="BC857" s="397">
        <f t="shared" si="371"/>
        <v>0</v>
      </c>
      <c r="BD857" s="105">
        <f t="shared" si="367"/>
        <v>0</v>
      </c>
      <c r="BE857" s="105">
        <f t="shared" si="372"/>
        <v>0</v>
      </c>
      <c r="BF857" s="742">
        <f t="shared" si="355"/>
        <v>0</v>
      </c>
      <c r="BG857" s="89"/>
      <c r="BH857" s="9"/>
      <c r="BJ857" s="40">
        <f t="shared" si="373"/>
        <v>0</v>
      </c>
      <c r="BK857" s="40">
        <f t="shared" si="374"/>
        <v>1</v>
      </c>
      <c r="BL857" s="40">
        <f t="shared" si="375"/>
        <v>0</v>
      </c>
      <c r="BM857" s="40">
        <f t="shared" si="376"/>
        <v>0</v>
      </c>
      <c r="BN857" s="40">
        <f t="shared" si="377"/>
        <v>0</v>
      </c>
    </row>
    <row r="858" spans="1:66" x14ac:dyDescent="0.25">
      <c r="A858" s="379"/>
      <c r="B858" s="936"/>
      <c r="C858" s="272"/>
      <c r="D858" s="868"/>
      <c r="E858" s="873" t="str">
        <f t="shared" si="368"/>
        <v xml:space="preserve"> </v>
      </c>
      <c r="F858" s="130">
        <f t="shared" si="351"/>
        <v>0</v>
      </c>
      <c r="G858" s="128">
        <f t="shared" si="352"/>
        <v>846</v>
      </c>
      <c r="H858" s="127"/>
      <c r="I858" s="321"/>
      <c r="J858" s="97"/>
      <c r="K858" s="323"/>
      <c r="L858" s="322"/>
      <c r="M858" s="50"/>
      <c r="N858" s="87"/>
      <c r="O858" s="324"/>
      <c r="P858" s="98"/>
      <c r="Q858" s="98"/>
      <c r="R858" s="114"/>
      <c r="S858" s="753"/>
      <c r="T858" s="98"/>
      <c r="U858" s="98"/>
      <c r="V858" s="98"/>
      <c r="W858" s="99"/>
      <c r="X858" s="97"/>
      <c r="Y858" s="87"/>
      <c r="Z858" s="100"/>
      <c r="AA858" s="106">
        <f t="shared" si="356"/>
        <v>846</v>
      </c>
      <c r="AB858" s="549">
        <f t="shared" si="369"/>
        <v>0</v>
      </c>
      <c r="AC858" s="544">
        <f t="shared" si="357"/>
        <v>0</v>
      </c>
      <c r="AD858" s="174">
        <f t="shared" si="353"/>
        <v>0</v>
      </c>
      <c r="AE858" s="8"/>
      <c r="AF858" s="885" t="str">
        <f t="shared" si="358"/>
        <v xml:space="preserve"> </v>
      </c>
      <c r="AG858" s="40">
        <f t="shared" si="359"/>
        <v>0</v>
      </c>
      <c r="AH858" s="40">
        <f t="shared" si="360"/>
        <v>0</v>
      </c>
      <c r="AR858" s="40">
        <f t="shared" si="361"/>
        <v>0</v>
      </c>
      <c r="AS858" s="40">
        <f t="shared" si="362"/>
        <v>0</v>
      </c>
      <c r="AT858" s="40">
        <f t="shared" si="363"/>
        <v>0</v>
      </c>
      <c r="AU858" s="40">
        <f t="shared" si="364"/>
        <v>0</v>
      </c>
      <c r="AX858" s="279">
        <f t="shared" si="365"/>
        <v>0</v>
      </c>
      <c r="AY858" s="279">
        <f t="shared" si="366"/>
        <v>0</v>
      </c>
      <c r="AZ858" s="40">
        <f t="shared" si="354"/>
        <v>0</v>
      </c>
      <c r="BB858" s="40">
        <f t="shared" si="370"/>
        <v>0</v>
      </c>
      <c r="BC858" s="397">
        <f t="shared" si="371"/>
        <v>0</v>
      </c>
      <c r="BD858" s="105">
        <f t="shared" si="367"/>
        <v>0</v>
      </c>
      <c r="BE858" s="105">
        <f t="shared" si="372"/>
        <v>0</v>
      </c>
      <c r="BF858" s="742">
        <f t="shared" si="355"/>
        <v>0</v>
      </c>
      <c r="BG858" s="89"/>
      <c r="BH858" s="9"/>
      <c r="BJ858" s="40">
        <f t="shared" si="373"/>
        <v>0</v>
      </c>
      <c r="BK858" s="40">
        <f t="shared" si="374"/>
        <v>1</v>
      </c>
      <c r="BL858" s="40">
        <f t="shared" si="375"/>
        <v>0</v>
      </c>
      <c r="BM858" s="40">
        <f t="shared" si="376"/>
        <v>0</v>
      </c>
      <c r="BN858" s="40">
        <f t="shared" si="377"/>
        <v>0</v>
      </c>
    </row>
    <row r="859" spans="1:66" x14ac:dyDescent="0.25">
      <c r="A859" s="379"/>
      <c r="B859" s="936"/>
      <c r="C859" s="272"/>
      <c r="D859" s="868"/>
      <c r="E859" s="873" t="str">
        <f t="shared" si="368"/>
        <v xml:space="preserve"> </v>
      </c>
      <c r="F859" s="130">
        <f t="shared" si="351"/>
        <v>0</v>
      </c>
      <c r="G859" s="128">
        <f t="shared" si="352"/>
        <v>847</v>
      </c>
      <c r="H859" s="127"/>
      <c r="I859" s="321"/>
      <c r="J859" s="97"/>
      <c r="K859" s="323"/>
      <c r="L859" s="322"/>
      <c r="M859" s="50"/>
      <c r="N859" s="87"/>
      <c r="O859" s="324"/>
      <c r="P859" s="98"/>
      <c r="Q859" s="98"/>
      <c r="R859" s="114"/>
      <c r="S859" s="753"/>
      <c r="T859" s="98"/>
      <c r="U859" s="98"/>
      <c r="V859" s="98"/>
      <c r="W859" s="99"/>
      <c r="X859" s="97"/>
      <c r="Y859" s="87"/>
      <c r="Z859" s="100"/>
      <c r="AA859" s="106">
        <f t="shared" si="356"/>
        <v>847</v>
      </c>
      <c r="AB859" s="549">
        <f t="shared" si="369"/>
        <v>0</v>
      </c>
      <c r="AC859" s="544">
        <f t="shared" si="357"/>
        <v>0</v>
      </c>
      <c r="AD859" s="174">
        <f t="shared" si="353"/>
        <v>0</v>
      </c>
      <c r="AE859" s="8"/>
      <c r="AF859" s="885" t="str">
        <f t="shared" si="358"/>
        <v xml:space="preserve"> </v>
      </c>
      <c r="AG859" s="40">
        <f t="shared" si="359"/>
        <v>0</v>
      </c>
      <c r="AH859" s="40">
        <f t="shared" si="360"/>
        <v>0</v>
      </c>
      <c r="AR859" s="40">
        <f t="shared" si="361"/>
        <v>0</v>
      </c>
      <c r="AS859" s="40">
        <f t="shared" si="362"/>
        <v>0</v>
      </c>
      <c r="AT859" s="40">
        <f t="shared" si="363"/>
        <v>0</v>
      </c>
      <c r="AU859" s="40">
        <f t="shared" si="364"/>
        <v>0</v>
      </c>
      <c r="AX859" s="279">
        <f t="shared" si="365"/>
        <v>0</v>
      </c>
      <c r="AY859" s="279">
        <f t="shared" si="366"/>
        <v>0</v>
      </c>
      <c r="AZ859" s="40">
        <f t="shared" si="354"/>
        <v>0</v>
      </c>
      <c r="BB859" s="40">
        <f t="shared" si="370"/>
        <v>0</v>
      </c>
      <c r="BC859" s="397">
        <f t="shared" si="371"/>
        <v>0</v>
      </c>
      <c r="BD859" s="105">
        <f t="shared" si="367"/>
        <v>0</v>
      </c>
      <c r="BE859" s="105">
        <f t="shared" si="372"/>
        <v>0</v>
      </c>
      <c r="BF859" s="742">
        <f t="shared" si="355"/>
        <v>0</v>
      </c>
      <c r="BG859" s="89"/>
      <c r="BH859" s="9"/>
      <c r="BJ859" s="40">
        <f t="shared" si="373"/>
        <v>0</v>
      </c>
      <c r="BK859" s="40">
        <f t="shared" si="374"/>
        <v>1</v>
      </c>
      <c r="BL859" s="40">
        <f t="shared" si="375"/>
        <v>0</v>
      </c>
      <c r="BM859" s="40">
        <f t="shared" si="376"/>
        <v>0</v>
      </c>
      <c r="BN859" s="40">
        <f t="shared" si="377"/>
        <v>0</v>
      </c>
    </row>
    <row r="860" spans="1:66" x14ac:dyDescent="0.25">
      <c r="A860" s="379"/>
      <c r="B860" s="936"/>
      <c r="C860" s="272"/>
      <c r="D860" s="868"/>
      <c r="E860" s="873" t="str">
        <f t="shared" si="368"/>
        <v xml:space="preserve"> </v>
      </c>
      <c r="F860" s="130">
        <f t="shared" si="351"/>
        <v>0</v>
      </c>
      <c r="G860" s="128">
        <f t="shared" si="352"/>
        <v>848</v>
      </c>
      <c r="H860" s="127"/>
      <c r="I860" s="321"/>
      <c r="J860" s="97"/>
      <c r="K860" s="323"/>
      <c r="L860" s="322"/>
      <c r="M860" s="50"/>
      <c r="N860" s="87"/>
      <c r="O860" s="324"/>
      <c r="P860" s="98"/>
      <c r="Q860" s="98"/>
      <c r="R860" s="114"/>
      <c r="S860" s="753"/>
      <c r="T860" s="98"/>
      <c r="U860" s="98"/>
      <c r="V860" s="98"/>
      <c r="W860" s="99"/>
      <c r="X860" s="97"/>
      <c r="Y860" s="87"/>
      <c r="Z860" s="100"/>
      <c r="AA860" s="106">
        <f t="shared" si="356"/>
        <v>848</v>
      </c>
      <c r="AB860" s="549">
        <f t="shared" si="369"/>
        <v>0</v>
      </c>
      <c r="AC860" s="544">
        <f t="shared" si="357"/>
        <v>0</v>
      </c>
      <c r="AD860" s="174">
        <f t="shared" si="353"/>
        <v>0</v>
      </c>
      <c r="AE860" s="8"/>
      <c r="AF860" s="885" t="str">
        <f t="shared" si="358"/>
        <v xml:space="preserve"> </v>
      </c>
      <c r="AG860" s="40">
        <f t="shared" si="359"/>
        <v>0</v>
      </c>
      <c r="AH860" s="40">
        <f t="shared" si="360"/>
        <v>0</v>
      </c>
      <c r="AR860" s="40">
        <f t="shared" si="361"/>
        <v>0</v>
      </c>
      <c r="AS860" s="40">
        <f t="shared" si="362"/>
        <v>0</v>
      </c>
      <c r="AT860" s="40">
        <f t="shared" si="363"/>
        <v>0</v>
      </c>
      <c r="AU860" s="40">
        <f t="shared" si="364"/>
        <v>0</v>
      </c>
      <c r="AX860" s="279">
        <f t="shared" si="365"/>
        <v>0</v>
      </c>
      <c r="AY860" s="279">
        <f t="shared" si="366"/>
        <v>0</v>
      </c>
      <c r="AZ860" s="40">
        <f t="shared" si="354"/>
        <v>0</v>
      </c>
      <c r="BB860" s="40">
        <f t="shared" si="370"/>
        <v>0</v>
      </c>
      <c r="BC860" s="397">
        <f t="shared" si="371"/>
        <v>0</v>
      </c>
      <c r="BD860" s="105">
        <f t="shared" si="367"/>
        <v>0</v>
      </c>
      <c r="BE860" s="105">
        <f t="shared" si="372"/>
        <v>0</v>
      </c>
      <c r="BF860" s="742">
        <f t="shared" si="355"/>
        <v>0</v>
      </c>
      <c r="BG860" s="89"/>
      <c r="BH860" s="9"/>
      <c r="BJ860" s="40">
        <f t="shared" si="373"/>
        <v>0</v>
      </c>
      <c r="BK860" s="40">
        <f t="shared" si="374"/>
        <v>1</v>
      </c>
      <c r="BL860" s="40">
        <f t="shared" si="375"/>
        <v>0</v>
      </c>
      <c r="BM860" s="40">
        <f t="shared" si="376"/>
        <v>0</v>
      </c>
      <c r="BN860" s="40">
        <f t="shared" si="377"/>
        <v>0</v>
      </c>
    </row>
    <row r="861" spans="1:66" x14ac:dyDescent="0.25">
      <c r="A861" s="379"/>
      <c r="B861" s="936"/>
      <c r="C861" s="272"/>
      <c r="D861" s="868"/>
      <c r="E861" s="873" t="str">
        <f t="shared" si="368"/>
        <v xml:space="preserve"> </v>
      </c>
      <c r="F861" s="130">
        <f t="shared" si="351"/>
        <v>0</v>
      </c>
      <c r="G861" s="128">
        <f t="shared" si="352"/>
        <v>849</v>
      </c>
      <c r="H861" s="127"/>
      <c r="I861" s="321"/>
      <c r="J861" s="97"/>
      <c r="K861" s="323"/>
      <c r="L861" s="322"/>
      <c r="M861" s="50"/>
      <c r="N861" s="87"/>
      <c r="O861" s="324"/>
      <c r="P861" s="98"/>
      <c r="Q861" s="98"/>
      <c r="R861" s="114"/>
      <c r="S861" s="753"/>
      <c r="T861" s="98"/>
      <c r="U861" s="98"/>
      <c r="V861" s="98"/>
      <c r="W861" s="99"/>
      <c r="X861" s="97"/>
      <c r="Y861" s="87"/>
      <c r="Z861" s="100"/>
      <c r="AA861" s="106">
        <f t="shared" si="356"/>
        <v>849</v>
      </c>
      <c r="AB861" s="549">
        <f t="shared" si="369"/>
        <v>0</v>
      </c>
      <c r="AC861" s="544">
        <f t="shared" si="357"/>
        <v>0</v>
      </c>
      <c r="AD861" s="174">
        <f t="shared" si="353"/>
        <v>0</v>
      </c>
      <c r="AE861" s="8"/>
      <c r="AF861" s="885" t="str">
        <f t="shared" si="358"/>
        <v xml:space="preserve"> </v>
      </c>
      <c r="AG861" s="40">
        <f t="shared" si="359"/>
        <v>0</v>
      </c>
      <c r="AH861" s="40">
        <f t="shared" si="360"/>
        <v>0</v>
      </c>
      <c r="AR861" s="40">
        <f t="shared" si="361"/>
        <v>0</v>
      </c>
      <c r="AS861" s="40">
        <f t="shared" si="362"/>
        <v>0</v>
      </c>
      <c r="AT861" s="40">
        <f t="shared" si="363"/>
        <v>0</v>
      </c>
      <c r="AU861" s="40">
        <f t="shared" si="364"/>
        <v>0</v>
      </c>
      <c r="AX861" s="279">
        <f t="shared" si="365"/>
        <v>0</v>
      </c>
      <c r="AY861" s="279">
        <f t="shared" si="366"/>
        <v>0</v>
      </c>
      <c r="AZ861" s="40">
        <f t="shared" si="354"/>
        <v>0</v>
      </c>
      <c r="BB861" s="40">
        <f t="shared" si="370"/>
        <v>0</v>
      </c>
      <c r="BC861" s="397">
        <f t="shared" si="371"/>
        <v>0</v>
      </c>
      <c r="BD861" s="105">
        <f t="shared" si="367"/>
        <v>0</v>
      </c>
      <c r="BE861" s="105">
        <f t="shared" si="372"/>
        <v>0</v>
      </c>
      <c r="BF861" s="742">
        <f t="shared" si="355"/>
        <v>0</v>
      </c>
      <c r="BG861" s="89"/>
      <c r="BH861" s="9"/>
      <c r="BJ861" s="40">
        <f t="shared" si="373"/>
        <v>0</v>
      </c>
      <c r="BK861" s="40">
        <f t="shared" si="374"/>
        <v>1</v>
      </c>
      <c r="BL861" s="40">
        <f t="shared" si="375"/>
        <v>0</v>
      </c>
      <c r="BM861" s="40">
        <f t="shared" si="376"/>
        <v>0</v>
      </c>
      <c r="BN861" s="40">
        <f t="shared" si="377"/>
        <v>0</v>
      </c>
    </row>
    <row r="862" spans="1:66" x14ac:dyDescent="0.25">
      <c r="A862" s="379"/>
      <c r="B862" s="936"/>
      <c r="C862" s="272"/>
      <c r="D862" s="868"/>
      <c r="E862" s="873" t="str">
        <f t="shared" si="368"/>
        <v xml:space="preserve"> </v>
      </c>
      <c r="F862" s="130">
        <f t="shared" si="351"/>
        <v>0</v>
      </c>
      <c r="G862" s="128">
        <f t="shared" si="352"/>
        <v>850</v>
      </c>
      <c r="H862" s="127"/>
      <c r="I862" s="321"/>
      <c r="J862" s="97"/>
      <c r="K862" s="323"/>
      <c r="L862" s="322"/>
      <c r="M862" s="50"/>
      <c r="N862" s="87"/>
      <c r="O862" s="324"/>
      <c r="P862" s="98"/>
      <c r="Q862" s="98"/>
      <c r="R862" s="114"/>
      <c r="S862" s="753"/>
      <c r="T862" s="98"/>
      <c r="U862" s="98"/>
      <c r="V862" s="98"/>
      <c r="W862" s="99"/>
      <c r="X862" s="97"/>
      <c r="Y862" s="87"/>
      <c r="Z862" s="100"/>
      <c r="AA862" s="106">
        <f t="shared" si="356"/>
        <v>850</v>
      </c>
      <c r="AB862" s="549">
        <f t="shared" si="369"/>
        <v>0</v>
      </c>
      <c r="AC862" s="544">
        <f t="shared" si="357"/>
        <v>0</v>
      </c>
      <c r="AD862" s="174">
        <f t="shared" si="353"/>
        <v>0</v>
      </c>
      <c r="AE862" s="8"/>
      <c r="AF862" s="885" t="str">
        <f t="shared" si="358"/>
        <v xml:space="preserve"> </v>
      </c>
      <c r="AG862" s="40">
        <f t="shared" si="359"/>
        <v>0</v>
      </c>
      <c r="AH862" s="40">
        <f t="shared" si="360"/>
        <v>0</v>
      </c>
      <c r="AR862" s="40">
        <f t="shared" si="361"/>
        <v>0</v>
      </c>
      <c r="AS862" s="40">
        <f t="shared" si="362"/>
        <v>0</v>
      </c>
      <c r="AT862" s="40">
        <f t="shared" si="363"/>
        <v>0</v>
      </c>
      <c r="AU862" s="40">
        <f t="shared" si="364"/>
        <v>0</v>
      </c>
      <c r="AX862" s="279">
        <f t="shared" si="365"/>
        <v>0</v>
      </c>
      <c r="AY862" s="279">
        <f t="shared" si="366"/>
        <v>0</v>
      </c>
      <c r="AZ862" s="40">
        <f t="shared" si="354"/>
        <v>0</v>
      </c>
      <c r="BB862" s="40">
        <f t="shared" si="370"/>
        <v>0</v>
      </c>
      <c r="BC862" s="397">
        <f t="shared" si="371"/>
        <v>0</v>
      </c>
      <c r="BD862" s="105">
        <f t="shared" si="367"/>
        <v>0</v>
      </c>
      <c r="BE862" s="105">
        <f t="shared" si="372"/>
        <v>0</v>
      </c>
      <c r="BF862" s="742">
        <f t="shared" si="355"/>
        <v>0</v>
      </c>
      <c r="BG862" s="89"/>
      <c r="BH862" s="9"/>
      <c r="BJ862" s="40">
        <f t="shared" si="373"/>
        <v>0</v>
      </c>
      <c r="BK862" s="40">
        <f t="shared" si="374"/>
        <v>1</v>
      </c>
      <c r="BL862" s="40">
        <f t="shared" si="375"/>
        <v>0</v>
      </c>
      <c r="BM862" s="40">
        <f t="shared" si="376"/>
        <v>0</v>
      </c>
      <c r="BN862" s="40">
        <f t="shared" si="377"/>
        <v>0</v>
      </c>
    </row>
    <row r="863" spans="1:66" x14ac:dyDescent="0.25">
      <c r="A863" s="379"/>
      <c r="B863" s="936"/>
      <c r="C863" s="272"/>
      <c r="D863" s="868"/>
      <c r="E863" s="873" t="str">
        <f t="shared" si="368"/>
        <v xml:space="preserve"> </v>
      </c>
      <c r="F863" s="130">
        <f t="shared" si="351"/>
        <v>0</v>
      </c>
      <c r="G863" s="128">
        <f t="shared" si="352"/>
        <v>851</v>
      </c>
      <c r="H863" s="127"/>
      <c r="I863" s="321"/>
      <c r="J863" s="97"/>
      <c r="K863" s="323"/>
      <c r="L863" s="322"/>
      <c r="M863" s="50"/>
      <c r="N863" s="87"/>
      <c r="O863" s="324"/>
      <c r="P863" s="98"/>
      <c r="Q863" s="98"/>
      <c r="R863" s="114"/>
      <c r="S863" s="753"/>
      <c r="T863" s="98"/>
      <c r="U863" s="98"/>
      <c r="V863" s="98"/>
      <c r="W863" s="99"/>
      <c r="X863" s="97"/>
      <c r="Y863" s="87"/>
      <c r="Z863" s="100"/>
      <c r="AA863" s="106">
        <f t="shared" si="356"/>
        <v>851</v>
      </c>
      <c r="AB863" s="549">
        <f t="shared" si="369"/>
        <v>0</v>
      </c>
      <c r="AC863" s="544">
        <f t="shared" si="357"/>
        <v>0</v>
      </c>
      <c r="AD863" s="174">
        <f t="shared" si="353"/>
        <v>0</v>
      </c>
      <c r="AE863" s="8"/>
      <c r="AF863" s="885" t="str">
        <f t="shared" si="358"/>
        <v xml:space="preserve"> </v>
      </c>
      <c r="AG863" s="40">
        <f t="shared" si="359"/>
        <v>0</v>
      </c>
      <c r="AH863" s="40">
        <f t="shared" si="360"/>
        <v>0</v>
      </c>
      <c r="AR863" s="40">
        <f t="shared" si="361"/>
        <v>0</v>
      </c>
      <c r="AS863" s="40">
        <f t="shared" si="362"/>
        <v>0</v>
      </c>
      <c r="AT863" s="40">
        <f t="shared" si="363"/>
        <v>0</v>
      </c>
      <c r="AU863" s="40">
        <f t="shared" si="364"/>
        <v>0</v>
      </c>
      <c r="AX863" s="279">
        <f t="shared" si="365"/>
        <v>0</v>
      </c>
      <c r="AY863" s="279">
        <f t="shared" si="366"/>
        <v>0</v>
      </c>
      <c r="AZ863" s="40">
        <f t="shared" si="354"/>
        <v>0</v>
      </c>
      <c r="BB863" s="40">
        <f t="shared" si="370"/>
        <v>0</v>
      </c>
      <c r="BC863" s="397">
        <f t="shared" si="371"/>
        <v>0</v>
      </c>
      <c r="BD863" s="105">
        <f t="shared" si="367"/>
        <v>0</v>
      </c>
      <c r="BE863" s="105">
        <f t="shared" si="372"/>
        <v>0</v>
      </c>
      <c r="BF863" s="742">
        <f t="shared" si="355"/>
        <v>0</v>
      </c>
      <c r="BG863" s="89"/>
      <c r="BH863" s="9"/>
      <c r="BJ863" s="40">
        <f t="shared" si="373"/>
        <v>0</v>
      </c>
      <c r="BK863" s="40">
        <f t="shared" si="374"/>
        <v>1</v>
      </c>
      <c r="BL863" s="40">
        <f t="shared" si="375"/>
        <v>0</v>
      </c>
      <c r="BM863" s="40">
        <f t="shared" si="376"/>
        <v>0</v>
      </c>
      <c r="BN863" s="40">
        <f t="shared" si="377"/>
        <v>0</v>
      </c>
    </row>
    <row r="864" spans="1:66" x14ac:dyDescent="0.25">
      <c r="A864" s="379"/>
      <c r="B864" s="936"/>
      <c r="C864" s="272"/>
      <c r="D864" s="868"/>
      <c r="E864" s="873" t="str">
        <f t="shared" si="368"/>
        <v xml:space="preserve"> </v>
      </c>
      <c r="F864" s="130">
        <f t="shared" si="351"/>
        <v>0</v>
      </c>
      <c r="G864" s="128">
        <f t="shared" si="352"/>
        <v>852</v>
      </c>
      <c r="H864" s="127"/>
      <c r="I864" s="321"/>
      <c r="J864" s="97"/>
      <c r="K864" s="323"/>
      <c r="L864" s="322"/>
      <c r="M864" s="50"/>
      <c r="N864" s="87"/>
      <c r="O864" s="324"/>
      <c r="P864" s="98"/>
      <c r="Q864" s="98"/>
      <c r="R864" s="114"/>
      <c r="S864" s="753"/>
      <c r="T864" s="98"/>
      <c r="U864" s="98"/>
      <c r="V864" s="98"/>
      <c r="W864" s="99"/>
      <c r="X864" s="97"/>
      <c r="Y864" s="87"/>
      <c r="Z864" s="100"/>
      <c r="AA864" s="106">
        <f t="shared" si="356"/>
        <v>852</v>
      </c>
      <c r="AB864" s="549">
        <f t="shared" si="369"/>
        <v>0</v>
      </c>
      <c r="AC864" s="544">
        <f t="shared" si="357"/>
        <v>0</v>
      </c>
      <c r="AD864" s="174">
        <f t="shared" si="353"/>
        <v>0</v>
      </c>
      <c r="AE864" s="8"/>
      <c r="AF864" s="885" t="str">
        <f t="shared" si="358"/>
        <v xml:space="preserve"> </v>
      </c>
      <c r="AG864" s="40">
        <f t="shared" si="359"/>
        <v>0</v>
      </c>
      <c r="AH864" s="40">
        <f t="shared" si="360"/>
        <v>0</v>
      </c>
      <c r="AR864" s="40">
        <f t="shared" si="361"/>
        <v>0</v>
      </c>
      <c r="AS864" s="40">
        <f t="shared" si="362"/>
        <v>0</v>
      </c>
      <c r="AT864" s="40">
        <f t="shared" si="363"/>
        <v>0</v>
      </c>
      <c r="AU864" s="40">
        <f t="shared" si="364"/>
        <v>0</v>
      </c>
      <c r="AX864" s="279">
        <f t="shared" si="365"/>
        <v>0</v>
      </c>
      <c r="AY864" s="279">
        <f t="shared" si="366"/>
        <v>0</v>
      </c>
      <c r="AZ864" s="40">
        <f t="shared" si="354"/>
        <v>0</v>
      </c>
      <c r="BB864" s="40">
        <f t="shared" si="370"/>
        <v>0</v>
      </c>
      <c r="BC864" s="397">
        <f t="shared" si="371"/>
        <v>0</v>
      </c>
      <c r="BD864" s="105">
        <f t="shared" si="367"/>
        <v>0</v>
      </c>
      <c r="BE864" s="105">
        <f t="shared" si="372"/>
        <v>0</v>
      </c>
      <c r="BF864" s="742">
        <f t="shared" si="355"/>
        <v>0</v>
      </c>
      <c r="BG864" s="89"/>
      <c r="BH864" s="9"/>
      <c r="BJ864" s="40">
        <f t="shared" si="373"/>
        <v>0</v>
      </c>
      <c r="BK864" s="40">
        <f t="shared" si="374"/>
        <v>1</v>
      </c>
      <c r="BL864" s="40">
        <f t="shared" si="375"/>
        <v>0</v>
      </c>
      <c r="BM864" s="40">
        <f t="shared" si="376"/>
        <v>0</v>
      </c>
      <c r="BN864" s="40">
        <f t="shared" si="377"/>
        <v>0</v>
      </c>
    </row>
    <row r="865" spans="1:66" x14ac:dyDescent="0.25">
      <c r="A865" s="379"/>
      <c r="B865" s="936"/>
      <c r="C865" s="272"/>
      <c r="D865" s="868"/>
      <c r="E865" s="873" t="str">
        <f t="shared" si="368"/>
        <v xml:space="preserve"> </v>
      </c>
      <c r="F865" s="130">
        <f t="shared" si="351"/>
        <v>0</v>
      </c>
      <c r="G865" s="128">
        <f t="shared" si="352"/>
        <v>853</v>
      </c>
      <c r="H865" s="127"/>
      <c r="I865" s="321"/>
      <c r="J865" s="97"/>
      <c r="K865" s="323"/>
      <c r="L865" s="322"/>
      <c r="M865" s="50"/>
      <c r="N865" s="87"/>
      <c r="O865" s="324"/>
      <c r="P865" s="98"/>
      <c r="Q865" s="98"/>
      <c r="R865" s="114"/>
      <c r="S865" s="753"/>
      <c r="T865" s="98"/>
      <c r="U865" s="98"/>
      <c r="V865" s="98"/>
      <c r="W865" s="99"/>
      <c r="X865" s="97"/>
      <c r="Y865" s="87"/>
      <c r="Z865" s="100"/>
      <c r="AA865" s="106">
        <f t="shared" si="356"/>
        <v>853</v>
      </c>
      <c r="AB865" s="549">
        <f t="shared" si="369"/>
        <v>0</v>
      </c>
      <c r="AC865" s="544">
        <f t="shared" si="357"/>
        <v>0</v>
      </c>
      <c r="AD865" s="174">
        <f t="shared" si="353"/>
        <v>0</v>
      </c>
      <c r="AE865" s="8"/>
      <c r="AF865" s="885" t="str">
        <f t="shared" si="358"/>
        <v xml:space="preserve"> </v>
      </c>
      <c r="AG865" s="40">
        <f t="shared" si="359"/>
        <v>0</v>
      </c>
      <c r="AH865" s="40">
        <f t="shared" si="360"/>
        <v>0</v>
      </c>
      <c r="AR865" s="40">
        <f t="shared" si="361"/>
        <v>0</v>
      </c>
      <c r="AS865" s="40">
        <f t="shared" si="362"/>
        <v>0</v>
      </c>
      <c r="AT865" s="40">
        <f t="shared" si="363"/>
        <v>0</v>
      </c>
      <c r="AU865" s="40">
        <f t="shared" si="364"/>
        <v>0</v>
      </c>
      <c r="AX865" s="279">
        <f t="shared" si="365"/>
        <v>0</v>
      </c>
      <c r="AY865" s="279">
        <f t="shared" si="366"/>
        <v>0</v>
      </c>
      <c r="AZ865" s="40">
        <f t="shared" si="354"/>
        <v>0</v>
      </c>
      <c r="BB865" s="40">
        <f t="shared" si="370"/>
        <v>0</v>
      </c>
      <c r="BC865" s="397">
        <f t="shared" si="371"/>
        <v>0</v>
      </c>
      <c r="BD865" s="105">
        <f t="shared" si="367"/>
        <v>0</v>
      </c>
      <c r="BE865" s="105">
        <f t="shared" si="372"/>
        <v>0</v>
      </c>
      <c r="BF865" s="742">
        <f t="shared" si="355"/>
        <v>0</v>
      </c>
      <c r="BG865" s="89"/>
      <c r="BH865" s="9"/>
      <c r="BJ865" s="40">
        <f t="shared" si="373"/>
        <v>0</v>
      </c>
      <c r="BK865" s="40">
        <f t="shared" si="374"/>
        <v>1</v>
      </c>
      <c r="BL865" s="40">
        <f t="shared" si="375"/>
        <v>0</v>
      </c>
      <c r="BM865" s="40">
        <f t="shared" si="376"/>
        <v>0</v>
      </c>
      <c r="BN865" s="40">
        <f t="shared" si="377"/>
        <v>0</v>
      </c>
    </row>
    <row r="866" spans="1:66" x14ac:dyDescent="0.25">
      <c r="A866" s="379"/>
      <c r="B866" s="936"/>
      <c r="C866" s="272"/>
      <c r="D866" s="868"/>
      <c r="E866" s="873" t="str">
        <f t="shared" si="368"/>
        <v xml:space="preserve"> </v>
      </c>
      <c r="F866" s="130">
        <f t="shared" si="351"/>
        <v>0</v>
      </c>
      <c r="G866" s="128">
        <f t="shared" si="352"/>
        <v>854</v>
      </c>
      <c r="H866" s="127"/>
      <c r="I866" s="321"/>
      <c r="J866" s="97"/>
      <c r="K866" s="323"/>
      <c r="L866" s="322"/>
      <c r="M866" s="50"/>
      <c r="N866" s="87"/>
      <c r="O866" s="324"/>
      <c r="P866" s="98"/>
      <c r="Q866" s="98"/>
      <c r="R866" s="114"/>
      <c r="S866" s="753"/>
      <c r="T866" s="98"/>
      <c r="U866" s="98"/>
      <c r="V866" s="98"/>
      <c r="W866" s="99"/>
      <c r="X866" s="97"/>
      <c r="Y866" s="87"/>
      <c r="Z866" s="100"/>
      <c r="AA866" s="106">
        <f t="shared" si="356"/>
        <v>854</v>
      </c>
      <c r="AB866" s="549">
        <f t="shared" si="369"/>
        <v>0</v>
      </c>
      <c r="AC866" s="544">
        <f t="shared" si="357"/>
        <v>0</v>
      </c>
      <c r="AD866" s="174">
        <f t="shared" si="353"/>
        <v>0</v>
      </c>
      <c r="AE866" s="8"/>
      <c r="AF866" s="885" t="str">
        <f t="shared" si="358"/>
        <v xml:space="preserve"> </v>
      </c>
      <c r="AG866" s="40">
        <f t="shared" si="359"/>
        <v>0</v>
      </c>
      <c r="AH866" s="40">
        <f t="shared" si="360"/>
        <v>0</v>
      </c>
      <c r="AR866" s="40">
        <f t="shared" si="361"/>
        <v>0</v>
      </c>
      <c r="AS866" s="40">
        <f t="shared" si="362"/>
        <v>0</v>
      </c>
      <c r="AT866" s="40">
        <f t="shared" si="363"/>
        <v>0</v>
      </c>
      <c r="AU866" s="40">
        <f t="shared" si="364"/>
        <v>0</v>
      </c>
      <c r="AX866" s="279">
        <f t="shared" si="365"/>
        <v>0</v>
      </c>
      <c r="AY866" s="279">
        <f t="shared" si="366"/>
        <v>0</v>
      </c>
      <c r="AZ866" s="40">
        <f t="shared" si="354"/>
        <v>0</v>
      </c>
      <c r="BB866" s="40">
        <f t="shared" si="370"/>
        <v>0</v>
      </c>
      <c r="BC866" s="397">
        <f t="shared" si="371"/>
        <v>0</v>
      </c>
      <c r="BD866" s="105">
        <f t="shared" si="367"/>
        <v>0</v>
      </c>
      <c r="BE866" s="105">
        <f t="shared" si="372"/>
        <v>0</v>
      </c>
      <c r="BF866" s="742">
        <f t="shared" si="355"/>
        <v>0</v>
      </c>
      <c r="BG866" s="89"/>
      <c r="BH866" s="9"/>
      <c r="BJ866" s="40">
        <f t="shared" si="373"/>
        <v>0</v>
      </c>
      <c r="BK866" s="40">
        <f t="shared" si="374"/>
        <v>1</v>
      </c>
      <c r="BL866" s="40">
        <f t="shared" si="375"/>
        <v>0</v>
      </c>
      <c r="BM866" s="40">
        <f t="shared" si="376"/>
        <v>0</v>
      </c>
      <c r="BN866" s="40">
        <f t="shared" si="377"/>
        <v>0</v>
      </c>
    </row>
    <row r="867" spans="1:66" x14ac:dyDescent="0.25">
      <c r="A867" s="379"/>
      <c r="B867" s="936"/>
      <c r="C867" s="272"/>
      <c r="D867" s="868"/>
      <c r="E867" s="873" t="str">
        <f t="shared" si="368"/>
        <v xml:space="preserve"> </v>
      </c>
      <c r="F867" s="130">
        <f t="shared" si="351"/>
        <v>0</v>
      </c>
      <c r="G867" s="128">
        <f t="shared" si="352"/>
        <v>855</v>
      </c>
      <c r="H867" s="127"/>
      <c r="I867" s="321"/>
      <c r="J867" s="97"/>
      <c r="K867" s="323"/>
      <c r="L867" s="322"/>
      <c r="M867" s="50"/>
      <c r="N867" s="87"/>
      <c r="O867" s="324"/>
      <c r="P867" s="98"/>
      <c r="Q867" s="98"/>
      <c r="R867" s="114"/>
      <c r="S867" s="753"/>
      <c r="T867" s="98"/>
      <c r="U867" s="98"/>
      <c r="V867" s="98"/>
      <c r="W867" s="99"/>
      <c r="X867" s="97"/>
      <c r="Y867" s="87"/>
      <c r="Z867" s="100"/>
      <c r="AA867" s="106">
        <f t="shared" si="356"/>
        <v>855</v>
      </c>
      <c r="AB867" s="549">
        <f t="shared" si="369"/>
        <v>0</v>
      </c>
      <c r="AC867" s="544">
        <f t="shared" si="357"/>
        <v>0</v>
      </c>
      <c r="AD867" s="174">
        <f t="shared" si="353"/>
        <v>0</v>
      </c>
      <c r="AE867" s="8"/>
      <c r="AF867" s="885" t="str">
        <f t="shared" si="358"/>
        <v xml:space="preserve"> </v>
      </c>
      <c r="AG867" s="40">
        <f t="shared" si="359"/>
        <v>0</v>
      </c>
      <c r="AH867" s="40">
        <f t="shared" si="360"/>
        <v>0</v>
      </c>
      <c r="AR867" s="40">
        <f t="shared" si="361"/>
        <v>0</v>
      </c>
      <c r="AS867" s="40">
        <f t="shared" si="362"/>
        <v>0</v>
      </c>
      <c r="AT867" s="40">
        <f t="shared" si="363"/>
        <v>0</v>
      </c>
      <c r="AU867" s="40">
        <f t="shared" si="364"/>
        <v>0</v>
      </c>
      <c r="AX867" s="279">
        <f t="shared" si="365"/>
        <v>0</v>
      </c>
      <c r="AY867" s="279">
        <f t="shared" si="366"/>
        <v>0</v>
      </c>
      <c r="AZ867" s="40">
        <f t="shared" si="354"/>
        <v>0</v>
      </c>
      <c r="BB867" s="40">
        <f t="shared" si="370"/>
        <v>0</v>
      </c>
      <c r="BC867" s="397">
        <f t="shared" si="371"/>
        <v>0</v>
      </c>
      <c r="BD867" s="105">
        <f t="shared" si="367"/>
        <v>0</v>
      </c>
      <c r="BE867" s="105">
        <f t="shared" si="372"/>
        <v>0</v>
      </c>
      <c r="BF867" s="742">
        <f t="shared" si="355"/>
        <v>0</v>
      </c>
      <c r="BG867" s="89"/>
      <c r="BH867" s="9"/>
      <c r="BJ867" s="40">
        <f t="shared" si="373"/>
        <v>0</v>
      </c>
      <c r="BK867" s="40">
        <f t="shared" si="374"/>
        <v>1</v>
      </c>
      <c r="BL867" s="40">
        <f t="shared" si="375"/>
        <v>0</v>
      </c>
      <c r="BM867" s="40">
        <f t="shared" si="376"/>
        <v>0</v>
      </c>
      <c r="BN867" s="40">
        <f t="shared" si="377"/>
        <v>0</v>
      </c>
    </row>
    <row r="868" spans="1:66" x14ac:dyDescent="0.25">
      <c r="A868" s="379"/>
      <c r="B868" s="936"/>
      <c r="C868" s="272"/>
      <c r="D868" s="868"/>
      <c r="E868" s="873" t="str">
        <f t="shared" si="368"/>
        <v xml:space="preserve"> </v>
      </c>
      <c r="F868" s="130">
        <f t="shared" si="351"/>
        <v>0</v>
      </c>
      <c r="G868" s="128">
        <f t="shared" si="352"/>
        <v>856</v>
      </c>
      <c r="H868" s="127"/>
      <c r="I868" s="321"/>
      <c r="J868" s="97"/>
      <c r="K868" s="323"/>
      <c r="L868" s="322"/>
      <c r="M868" s="50"/>
      <c r="N868" s="87"/>
      <c r="O868" s="324"/>
      <c r="P868" s="98"/>
      <c r="Q868" s="98"/>
      <c r="R868" s="114"/>
      <c r="S868" s="753"/>
      <c r="T868" s="98"/>
      <c r="U868" s="98"/>
      <c r="V868" s="98"/>
      <c r="W868" s="99"/>
      <c r="X868" s="97"/>
      <c r="Y868" s="87"/>
      <c r="Z868" s="100"/>
      <c r="AA868" s="106">
        <f t="shared" si="356"/>
        <v>856</v>
      </c>
      <c r="AB868" s="549">
        <f t="shared" si="369"/>
        <v>0</v>
      </c>
      <c r="AC868" s="544">
        <f t="shared" si="357"/>
        <v>0</v>
      </c>
      <c r="AD868" s="174">
        <f t="shared" si="353"/>
        <v>0</v>
      </c>
      <c r="AE868" s="8"/>
      <c r="AF868" s="885" t="str">
        <f t="shared" si="358"/>
        <v xml:space="preserve"> </v>
      </c>
      <c r="AG868" s="40">
        <f t="shared" si="359"/>
        <v>0</v>
      </c>
      <c r="AH868" s="40">
        <f t="shared" si="360"/>
        <v>0</v>
      </c>
      <c r="AR868" s="40">
        <f t="shared" si="361"/>
        <v>0</v>
      </c>
      <c r="AS868" s="40">
        <f t="shared" si="362"/>
        <v>0</v>
      </c>
      <c r="AT868" s="40">
        <f t="shared" si="363"/>
        <v>0</v>
      </c>
      <c r="AU868" s="40">
        <f t="shared" si="364"/>
        <v>0</v>
      </c>
      <c r="AX868" s="279">
        <f t="shared" si="365"/>
        <v>0</v>
      </c>
      <c r="AY868" s="279">
        <f t="shared" si="366"/>
        <v>0</v>
      </c>
      <c r="AZ868" s="40">
        <f t="shared" si="354"/>
        <v>0</v>
      </c>
      <c r="BB868" s="40">
        <f t="shared" si="370"/>
        <v>0</v>
      </c>
      <c r="BC868" s="397">
        <f t="shared" si="371"/>
        <v>0</v>
      </c>
      <c r="BD868" s="105">
        <f t="shared" si="367"/>
        <v>0</v>
      </c>
      <c r="BE868" s="105">
        <f t="shared" si="372"/>
        <v>0</v>
      </c>
      <c r="BF868" s="742">
        <f t="shared" si="355"/>
        <v>0</v>
      </c>
      <c r="BG868" s="89"/>
      <c r="BH868" s="9"/>
      <c r="BJ868" s="40">
        <f t="shared" si="373"/>
        <v>0</v>
      </c>
      <c r="BK868" s="40">
        <f t="shared" si="374"/>
        <v>1</v>
      </c>
      <c r="BL868" s="40">
        <f t="shared" si="375"/>
        <v>0</v>
      </c>
      <c r="BM868" s="40">
        <f t="shared" si="376"/>
        <v>0</v>
      </c>
      <c r="BN868" s="40">
        <f t="shared" si="377"/>
        <v>0</v>
      </c>
    </row>
    <row r="869" spans="1:66" x14ac:dyDescent="0.25">
      <c r="A869" s="379"/>
      <c r="B869" s="936"/>
      <c r="C869" s="272"/>
      <c r="D869" s="868"/>
      <c r="E869" s="873" t="str">
        <f t="shared" si="368"/>
        <v xml:space="preserve"> </v>
      </c>
      <c r="F869" s="130">
        <f t="shared" si="351"/>
        <v>0</v>
      </c>
      <c r="G869" s="128">
        <f t="shared" si="352"/>
        <v>857</v>
      </c>
      <c r="H869" s="127"/>
      <c r="I869" s="321"/>
      <c r="J869" s="97"/>
      <c r="K869" s="323"/>
      <c r="L869" s="322"/>
      <c r="M869" s="50"/>
      <c r="N869" s="87"/>
      <c r="O869" s="324"/>
      <c r="P869" s="98"/>
      <c r="Q869" s="98"/>
      <c r="R869" s="114"/>
      <c r="S869" s="753"/>
      <c r="T869" s="98"/>
      <c r="U869" s="98"/>
      <c r="V869" s="98"/>
      <c r="W869" s="99"/>
      <c r="X869" s="97"/>
      <c r="Y869" s="87"/>
      <c r="Z869" s="100"/>
      <c r="AA869" s="106">
        <f t="shared" si="356"/>
        <v>857</v>
      </c>
      <c r="AB869" s="549">
        <f t="shared" si="369"/>
        <v>0</v>
      </c>
      <c r="AC869" s="544">
        <f t="shared" si="357"/>
        <v>0</v>
      </c>
      <c r="AD869" s="174">
        <f t="shared" si="353"/>
        <v>0</v>
      </c>
      <c r="AE869" s="8"/>
      <c r="AF869" s="885" t="str">
        <f t="shared" si="358"/>
        <v xml:space="preserve"> </v>
      </c>
      <c r="AG869" s="40">
        <f t="shared" si="359"/>
        <v>0</v>
      </c>
      <c r="AH869" s="40">
        <f t="shared" si="360"/>
        <v>0</v>
      </c>
      <c r="AR869" s="40">
        <f t="shared" si="361"/>
        <v>0</v>
      </c>
      <c r="AS869" s="40">
        <f t="shared" si="362"/>
        <v>0</v>
      </c>
      <c r="AT869" s="40">
        <f t="shared" si="363"/>
        <v>0</v>
      </c>
      <c r="AU869" s="40">
        <f t="shared" si="364"/>
        <v>0</v>
      </c>
      <c r="AX869" s="279">
        <f t="shared" si="365"/>
        <v>0</v>
      </c>
      <c r="AY869" s="279">
        <f t="shared" si="366"/>
        <v>0</v>
      </c>
      <c r="AZ869" s="40">
        <f t="shared" si="354"/>
        <v>0</v>
      </c>
      <c r="BB869" s="40">
        <f t="shared" si="370"/>
        <v>0</v>
      </c>
      <c r="BC869" s="397">
        <f t="shared" si="371"/>
        <v>0</v>
      </c>
      <c r="BD869" s="105">
        <f t="shared" si="367"/>
        <v>0</v>
      </c>
      <c r="BE869" s="105">
        <f t="shared" si="372"/>
        <v>0</v>
      </c>
      <c r="BF869" s="742">
        <f t="shared" si="355"/>
        <v>0</v>
      </c>
      <c r="BG869" s="89"/>
      <c r="BH869" s="9"/>
      <c r="BJ869" s="40">
        <f t="shared" si="373"/>
        <v>0</v>
      </c>
      <c r="BK869" s="40">
        <f t="shared" si="374"/>
        <v>1</v>
      </c>
      <c r="BL869" s="40">
        <f t="shared" si="375"/>
        <v>0</v>
      </c>
      <c r="BM869" s="40">
        <f t="shared" si="376"/>
        <v>0</v>
      </c>
      <c r="BN869" s="40">
        <f t="shared" si="377"/>
        <v>0</v>
      </c>
    </row>
    <row r="870" spans="1:66" x14ac:dyDescent="0.25">
      <c r="A870" s="379"/>
      <c r="B870" s="936"/>
      <c r="C870" s="272"/>
      <c r="D870" s="868"/>
      <c r="E870" s="873" t="str">
        <f t="shared" si="368"/>
        <v xml:space="preserve"> </v>
      </c>
      <c r="F870" s="130">
        <f t="shared" si="351"/>
        <v>0</v>
      </c>
      <c r="G870" s="128">
        <f t="shared" si="352"/>
        <v>858</v>
      </c>
      <c r="H870" s="127"/>
      <c r="I870" s="321"/>
      <c r="J870" s="97"/>
      <c r="K870" s="323"/>
      <c r="L870" s="322"/>
      <c r="M870" s="50"/>
      <c r="N870" s="87"/>
      <c r="O870" s="324"/>
      <c r="P870" s="98"/>
      <c r="Q870" s="98"/>
      <c r="R870" s="114"/>
      <c r="S870" s="753"/>
      <c r="T870" s="98"/>
      <c r="U870" s="98"/>
      <c r="V870" s="98"/>
      <c r="W870" s="99"/>
      <c r="X870" s="97"/>
      <c r="Y870" s="87"/>
      <c r="Z870" s="100"/>
      <c r="AA870" s="106">
        <f t="shared" si="356"/>
        <v>858</v>
      </c>
      <c r="AB870" s="549">
        <f t="shared" si="369"/>
        <v>0</v>
      </c>
      <c r="AC870" s="544">
        <f t="shared" si="357"/>
        <v>0</v>
      </c>
      <c r="AD870" s="174">
        <f t="shared" si="353"/>
        <v>0</v>
      </c>
      <c r="AE870" s="8"/>
      <c r="AF870" s="885" t="str">
        <f t="shared" si="358"/>
        <v xml:space="preserve"> </v>
      </c>
      <c r="AG870" s="40">
        <f t="shared" si="359"/>
        <v>0</v>
      </c>
      <c r="AH870" s="40">
        <f t="shared" si="360"/>
        <v>0</v>
      </c>
      <c r="AR870" s="40">
        <f t="shared" si="361"/>
        <v>0</v>
      </c>
      <c r="AS870" s="40">
        <f t="shared" si="362"/>
        <v>0</v>
      </c>
      <c r="AT870" s="40">
        <f t="shared" si="363"/>
        <v>0</v>
      </c>
      <c r="AU870" s="40">
        <f t="shared" si="364"/>
        <v>0</v>
      </c>
      <c r="AX870" s="279">
        <f t="shared" si="365"/>
        <v>0</v>
      </c>
      <c r="AY870" s="279">
        <f t="shared" si="366"/>
        <v>0</v>
      </c>
      <c r="AZ870" s="40">
        <f t="shared" si="354"/>
        <v>0</v>
      </c>
      <c r="BB870" s="40">
        <f t="shared" si="370"/>
        <v>0</v>
      </c>
      <c r="BC870" s="397">
        <f t="shared" si="371"/>
        <v>0</v>
      </c>
      <c r="BD870" s="105">
        <f t="shared" si="367"/>
        <v>0</v>
      </c>
      <c r="BE870" s="105">
        <f t="shared" si="372"/>
        <v>0</v>
      </c>
      <c r="BF870" s="742">
        <f t="shared" si="355"/>
        <v>0</v>
      </c>
      <c r="BG870" s="89"/>
      <c r="BH870" s="9"/>
      <c r="BJ870" s="40">
        <f t="shared" si="373"/>
        <v>0</v>
      </c>
      <c r="BK870" s="40">
        <f t="shared" si="374"/>
        <v>1</v>
      </c>
      <c r="BL870" s="40">
        <f t="shared" si="375"/>
        <v>0</v>
      </c>
      <c r="BM870" s="40">
        <f t="shared" si="376"/>
        <v>0</v>
      </c>
      <c r="BN870" s="40">
        <f t="shared" si="377"/>
        <v>0</v>
      </c>
    </row>
    <row r="871" spans="1:66" x14ac:dyDescent="0.25">
      <c r="A871" s="379"/>
      <c r="B871" s="936"/>
      <c r="C871" s="272"/>
      <c r="D871" s="868"/>
      <c r="E871" s="873" t="str">
        <f t="shared" si="368"/>
        <v xml:space="preserve"> </v>
      </c>
      <c r="F871" s="130">
        <f t="shared" si="351"/>
        <v>0</v>
      </c>
      <c r="G871" s="128">
        <f t="shared" si="352"/>
        <v>859</v>
      </c>
      <c r="H871" s="127"/>
      <c r="I871" s="321"/>
      <c r="J871" s="97"/>
      <c r="K871" s="323"/>
      <c r="L871" s="322"/>
      <c r="M871" s="50"/>
      <c r="N871" s="87"/>
      <c r="O871" s="324"/>
      <c r="P871" s="98"/>
      <c r="Q871" s="98"/>
      <c r="R871" s="114"/>
      <c r="S871" s="753"/>
      <c r="T871" s="98"/>
      <c r="U871" s="98"/>
      <c r="V871" s="98"/>
      <c r="W871" s="99"/>
      <c r="X871" s="97"/>
      <c r="Y871" s="87"/>
      <c r="Z871" s="100"/>
      <c r="AA871" s="106">
        <f t="shared" si="356"/>
        <v>859</v>
      </c>
      <c r="AB871" s="549">
        <f t="shared" si="369"/>
        <v>0</v>
      </c>
      <c r="AC871" s="544">
        <f t="shared" si="357"/>
        <v>0</v>
      </c>
      <c r="AD871" s="174">
        <f t="shared" si="353"/>
        <v>0</v>
      </c>
      <c r="AE871" s="8"/>
      <c r="AF871" s="885" t="str">
        <f t="shared" si="358"/>
        <v xml:space="preserve"> </v>
      </c>
      <c r="AG871" s="40">
        <f t="shared" si="359"/>
        <v>0</v>
      </c>
      <c r="AH871" s="40">
        <f t="shared" si="360"/>
        <v>0</v>
      </c>
      <c r="AR871" s="40">
        <f t="shared" si="361"/>
        <v>0</v>
      </c>
      <c r="AS871" s="40">
        <f t="shared" si="362"/>
        <v>0</v>
      </c>
      <c r="AT871" s="40">
        <f t="shared" si="363"/>
        <v>0</v>
      </c>
      <c r="AU871" s="40">
        <f t="shared" si="364"/>
        <v>0</v>
      </c>
      <c r="AX871" s="279">
        <f t="shared" si="365"/>
        <v>0</v>
      </c>
      <c r="AY871" s="279">
        <f t="shared" si="366"/>
        <v>0</v>
      </c>
      <c r="AZ871" s="40">
        <f t="shared" si="354"/>
        <v>0</v>
      </c>
      <c r="BB871" s="40">
        <f t="shared" si="370"/>
        <v>0</v>
      </c>
      <c r="BC871" s="397">
        <f t="shared" si="371"/>
        <v>0</v>
      </c>
      <c r="BD871" s="105">
        <f t="shared" si="367"/>
        <v>0</v>
      </c>
      <c r="BE871" s="105">
        <f t="shared" si="372"/>
        <v>0</v>
      </c>
      <c r="BF871" s="742">
        <f t="shared" si="355"/>
        <v>0</v>
      </c>
      <c r="BG871" s="89"/>
      <c r="BH871" s="9"/>
      <c r="BJ871" s="40">
        <f t="shared" si="373"/>
        <v>0</v>
      </c>
      <c r="BK871" s="40">
        <f t="shared" si="374"/>
        <v>1</v>
      </c>
      <c r="BL871" s="40">
        <f t="shared" si="375"/>
        <v>0</v>
      </c>
      <c r="BM871" s="40">
        <f t="shared" si="376"/>
        <v>0</v>
      </c>
      <c r="BN871" s="40">
        <f t="shared" si="377"/>
        <v>0</v>
      </c>
    </row>
    <row r="872" spans="1:66" x14ac:dyDescent="0.25">
      <c r="A872" s="379"/>
      <c r="B872" s="936"/>
      <c r="C872" s="272"/>
      <c r="D872" s="868"/>
      <c r="E872" s="873" t="str">
        <f t="shared" si="368"/>
        <v xml:space="preserve"> </v>
      </c>
      <c r="F872" s="130">
        <f t="shared" si="351"/>
        <v>0</v>
      </c>
      <c r="G872" s="128">
        <f t="shared" si="352"/>
        <v>860</v>
      </c>
      <c r="H872" s="127"/>
      <c r="I872" s="321"/>
      <c r="J872" s="97"/>
      <c r="K872" s="323"/>
      <c r="L872" s="322"/>
      <c r="M872" s="50"/>
      <c r="N872" s="87"/>
      <c r="O872" s="324"/>
      <c r="P872" s="98"/>
      <c r="Q872" s="98"/>
      <c r="R872" s="114"/>
      <c r="S872" s="753"/>
      <c r="T872" s="98"/>
      <c r="U872" s="98"/>
      <c r="V872" s="98"/>
      <c r="W872" s="99"/>
      <c r="X872" s="97"/>
      <c r="Y872" s="87"/>
      <c r="Z872" s="100"/>
      <c r="AA872" s="106">
        <f t="shared" si="356"/>
        <v>860</v>
      </c>
      <c r="AB872" s="549">
        <f t="shared" si="369"/>
        <v>0</v>
      </c>
      <c r="AC872" s="544">
        <f t="shared" si="357"/>
        <v>0</v>
      </c>
      <c r="AD872" s="174">
        <f t="shared" si="353"/>
        <v>0</v>
      </c>
      <c r="AE872" s="8"/>
      <c r="AF872" s="885" t="str">
        <f t="shared" si="358"/>
        <v xml:space="preserve"> </v>
      </c>
      <c r="AG872" s="40">
        <f t="shared" si="359"/>
        <v>0</v>
      </c>
      <c r="AH872" s="40">
        <f t="shared" si="360"/>
        <v>0</v>
      </c>
      <c r="AR872" s="40">
        <f t="shared" si="361"/>
        <v>0</v>
      </c>
      <c r="AS872" s="40">
        <f t="shared" si="362"/>
        <v>0</v>
      </c>
      <c r="AT872" s="40">
        <f t="shared" si="363"/>
        <v>0</v>
      </c>
      <c r="AU872" s="40">
        <f t="shared" si="364"/>
        <v>0</v>
      </c>
      <c r="AX872" s="279">
        <f t="shared" si="365"/>
        <v>0</v>
      </c>
      <c r="AY872" s="279">
        <f t="shared" si="366"/>
        <v>0</v>
      </c>
      <c r="AZ872" s="40">
        <f t="shared" si="354"/>
        <v>0</v>
      </c>
      <c r="BB872" s="40">
        <f t="shared" si="370"/>
        <v>0</v>
      </c>
      <c r="BC872" s="397">
        <f t="shared" si="371"/>
        <v>0</v>
      </c>
      <c r="BD872" s="105">
        <f t="shared" si="367"/>
        <v>0</v>
      </c>
      <c r="BE872" s="105">
        <f t="shared" si="372"/>
        <v>0</v>
      </c>
      <c r="BF872" s="742">
        <f t="shared" si="355"/>
        <v>0</v>
      </c>
      <c r="BG872" s="89"/>
      <c r="BH872" s="9"/>
      <c r="BJ872" s="40">
        <f t="shared" si="373"/>
        <v>0</v>
      </c>
      <c r="BK872" s="40">
        <f t="shared" si="374"/>
        <v>1</v>
      </c>
      <c r="BL872" s="40">
        <f t="shared" si="375"/>
        <v>0</v>
      </c>
      <c r="BM872" s="40">
        <f t="shared" si="376"/>
        <v>0</v>
      </c>
      <c r="BN872" s="40">
        <f t="shared" si="377"/>
        <v>0</v>
      </c>
    </row>
    <row r="873" spans="1:66" x14ac:dyDescent="0.25">
      <c r="A873" s="379"/>
      <c r="B873" s="936"/>
      <c r="C873" s="272"/>
      <c r="D873" s="868"/>
      <c r="E873" s="873" t="str">
        <f t="shared" si="368"/>
        <v xml:space="preserve"> </v>
      </c>
      <c r="F873" s="130">
        <f t="shared" si="351"/>
        <v>0</v>
      </c>
      <c r="G873" s="128">
        <f t="shared" si="352"/>
        <v>861</v>
      </c>
      <c r="H873" s="127"/>
      <c r="I873" s="321"/>
      <c r="J873" s="97"/>
      <c r="K873" s="323"/>
      <c r="L873" s="322"/>
      <c r="M873" s="50"/>
      <c r="N873" s="87"/>
      <c r="O873" s="324"/>
      <c r="P873" s="98"/>
      <c r="Q873" s="98"/>
      <c r="R873" s="114"/>
      <c r="S873" s="753"/>
      <c r="T873" s="98"/>
      <c r="U873" s="98"/>
      <c r="V873" s="98"/>
      <c r="W873" s="99"/>
      <c r="X873" s="97"/>
      <c r="Y873" s="87"/>
      <c r="Z873" s="100"/>
      <c r="AA873" s="106">
        <f t="shared" si="356"/>
        <v>861</v>
      </c>
      <c r="AB873" s="549">
        <f t="shared" si="369"/>
        <v>0</v>
      </c>
      <c r="AC873" s="544">
        <f t="shared" si="357"/>
        <v>0</v>
      </c>
      <c r="AD873" s="174">
        <f t="shared" si="353"/>
        <v>0</v>
      </c>
      <c r="AE873" s="8"/>
      <c r="AF873" s="885" t="str">
        <f t="shared" si="358"/>
        <v xml:space="preserve"> </v>
      </c>
      <c r="AG873" s="40">
        <f t="shared" si="359"/>
        <v>0</v>
      </c>
      <c r="AH873" s="40">
        <f t="shared" si="360"/>
        <v>0</v>
      </c>
      <c r="AR873" s="40">
        <f t="shared" si="361"/>
        <v>0</v>
      </c>
      <c r="AS873" s="40">
        <f t="shared" si="362"/>
        <v>0</v>
      </c>
      <c r="AT873" s="40">
        <f t="shared" si="363"/>
        <v>0</v>
      </c>
      <c r="AU873" s="40">
        <f t="shared" si="364"/>
        <v>0</v>
      </c>
      <c r="AX873" s="279">
        <f t="shared" si="365"/>
        <v>0</v>
      </c>
      <c r="AY873" s="279">
        <f t="shared" si="366"/>
        <v>0</v>
      </c>
      <c r="AZ873" s="40">
        <f t="shared" si="354"/>
        <v>0</v>
      </c>
      <c r="BB873" s="40">
        <f t="shared" si="370"/>
        <v>0</v>
      </c>
      <c r="BC873" s="397">
        <f t="shared" si="371"/>
        <v>0</v>
      </c>
      <c r="BD873" s="105">
        <f t="shared" si="367"/>
        <v>0</v>
      </c>
      <c r="BE873" s="105">
        <f t="shared" si="372"/>
        <v>0</v>
      </c>
      <c r="BF873" s="742">
        <f t="shared" si="355"/>
        <v>0</v>
      </c>
      <c r="BG873" s="89"/>
      <c r="BH873" s="9"/>
      <c r="BJ873" s="40">
        <f t="shared" si="373"/>
        <v>0</v>
      </c>
      <c r="BK873" s="40">
        <f t="shared" si="374"/>
        <v>1</v>
      </c>
      <c r="BL873" s="40">
        <f t="shared" si="375"/>
        <v>0</v>
      </c>
      <c r="BM873" s="40">
        <f t="shared" si="376"/>
        <v>0</v>
      </c>
      <c r="BN873" s="40">
        <f t="shared" si="377"/>
        <v>0</v>
      </c>
    </row>
    <row r="874" spans="1:66" x14ac:dyDescent="0.25">
      <c r="A874" s="379"/>
      <c r="B874" s="936"/>
      <c r="C874" s="272"/>
      <c r="D874" s="868"/>
      <c r="E874" s="873" t="str">
        <f t="shared" si="368"/>
        <v xml:space="preserve"> </v>
      </c>
      <c r="F874" s="130">
        <f t="shared" si="351"/>
        <v>0</v>
      </c>
      <c r="G874" s="128">
        <f t="shared" si="352"/>
        <v>862</v>
      </c>
      <c r="H874" s="127"/>
      <c r="I874" s="321"/>
      <c r="J874" s="97"/>
      <c r="K874" s="323"/>
      <c r="L874" s="322"/>
      <c r="M874" s="50"/>
      <c r="N874" s="87"/>
      <c r="O874" s="324"/>
      <c r="P874" s="98"/>
      <c r="Q874" s="98"/>
      <c r="R874" s="114"/>
      <c r="S874" s="753"/>
      <c r="T874" s="98"/>
      <c r="U874" s="98"/>
      <c r="V874" s="98"/>
      <c r="W874" s="99"/>
      <c r="X874" s="97"/>
      <c r="Y874" s="87"/>
      <c r="Z874" s="100"/>
      <c r="AA874" s="106">
        <f t="shared" si="356"/>
        <v>862</v>
      </c>
      <c r="AB874" s="549">
        <f t="shared" si="369"/>
        <v>0</v>
      </c>
      <c r="AC874" s="544">
        <f t="shared" si="357"/>
        <v>0</v>
      </c>
      <c r="AD874" s="174">
        <f t="shared" si="353"/>
        <v>0</v>
      </c>
      <c r="AE874" s="8"/>
      <c r="AF874" s="885" t="str">
        <f t="shared" si="358"/>
        <v xml:space="preserve"> </v>
      </c>
      <c r="AG874" s="40">
        <f t="shared" si="359"/>
        <v>0</v>
      </c>
      <c r="AH874" s="40">
        <f t="shared" si="360"/>
        <v>0</v>
      </c>
      <c r="AR874" s="40">
        <f t="shared" si="361"/>
        <v>0</v>
      </c>
      <c r="AS874" s="40">
        <f t="shared" si="362"/>
        <v>0</v>
      </c>
      <c r="AT874" s="40">
        <f t="shared" si="363"/>
        <v>0</v>
      </c>
      <c r="AU874" s="40">
        <f t="shared" si="364"/>
        <v>0</v>
      </c>
      <c r="AX874" s="279">
        <f t="shared" si="365"/>
        <v>0</v>
      </c>
      <c r="AY874" s="279">
        <f t="shared" si="366"/>
        <v>0</v>
      </c>
      <c r="AZ874" s="40">
        <f t="shared" si="354"/>
        <v>0</v>
      </c>
      <c r="BB874" s="40">
        <f t="shared" si="370"/>
        <v>0</v>
      </c>
      <c r="BC874" s="397">
        <f t="shared" si="371"/>
        <v>0</v>
      </c>
      <c r="BD874" s="105">
        <f t="shared" si="367"/>
        <v>0</v>
      </c>
      <c r="BE874" s="105">
        <f t="shared" si="372"/>
        <v>0</v>
      </c>
      <c r="BF874" s="742">
        <f t="shared" si="355"/>
        <v>0</v>
      </c>
      <c r="BG874" s="89"/>
      <c r="BH874" s="9"/>
      <c r="BJ874" s="40">
        <f t="shared" si="373"/>
        <v>0</v>
      </c>
      <c r="BK874" s="40">
        <f t="shared" si="374"/>
        <v>1</v>
      </c>
      <c r="BL874" s="40">
        <f t="shared" si="375"/>
        <v>0</v>
      </c>
      <c r="BM874" s="40">
        <f t="shared" si="376"/>
        <v>0</v>
      </c>
      <c r="BN874" s="40">
        <f t="shared" si="377"/>
        <v>0</v>
      </c>
    </row>
    <row r="875" spans="1:66" x14ac:dyDescent="0.25">
      <c r="A875" s="379"/>
      <c r="B875" s="936"/>
      <c r="C875" s="272"/>
      <c r="D875" s="868"/>
      <c r="E875" s="873" t="str">
        <f t="shared" si="368"/>
        <v xml:space="preserve"> </v>
      </c>
      <c r="F875" s="130">
        <f t="shared" si="351"/>
        <v>0</v>
      </c>
      <c r="G875" s="128">
        <f t="shared" si="352"/>
        <v>863</v>
      </c>
      <c r="H875" s="127"/>
      <c r="I875" s="321"/>
      <c r="J875" s="97"/>
      <c r="K875" s="323"/>
      <c r="L875" s="322"/>
      <c r="M875" s="50"/>
      <c r="N875" s="87"/>
      <c r="O875" s="324"/>
      <c r="P875" s="98"/>
      <c r="Q875" s="98"/>
      <c r="R875" s="114"/>
      <c r="S875" s="753"/>
      <c r="T875" s="98"/>
      <c r="U875" s="98"/>
      <c r="V875" s="98"/>
      <c r="W875" s="99"/>
      <c r="X875" s="97"/>
      <c r="Y875" s="87"/>
      <c r="Z875" s="100"/>
      <c r="AA875" s="106">
        <f t="shared" si="356"/>
        <v>863</v>
      </c>
      <c r="AB875" s="549">
        <f t="shared" si="369"/>
        <v>0</v>
      </c>
      <c r="AC875" s="544">
        <f t="shared" si="357"/>
        <v>0</v>
      </c>
      <c r="AD875" s="174">
        <f t="shared" si="353"/>
        <v>0</v>
      </c>
      <c r="AE875" s="8"/>
      <c r="AF875" s="885" t="str">
        <f t="shared" si="358"/>
        <v xml:space="preserve"> </v>
      </c>
      <c r="AG875" s="40">
        <f t="shared" si="359"/>
        <v>0</v>
      </c>
      <c r="AH875" s="40">
        <f t="shared" si="360"/>
        <v>0</v>
      </c>
      <c r="AR875" s="40">
        <f t="shared" si="361"/>
        <v>0</v>
      </c>
      <c r="AS875" s="40">
        <f t="shared" si="362"/>
        <v>0</v>
      </c>
      <c r="AT875" s="40">
        <f t="shared" si="363"/>
        <v>0</v>
      </c>
      <c r="AU875" s="40">
        <f t="shared" si="364"/>
        <v>0</v>
      </c>
      <c r="AX875" s="279">
        <f t="shared" si="365"/>
        <v>0</v>
      </c>
      <c r="AY875" s="279">
        <f t="shared" si="366"/>
        <v>0</v>
      </c>
      <c r="AZ875" s="40">
        <f t="shared" si="354"/>
        <v>0</v>
      </c>
      <c r="BB875" s="40">
        <f t="shared" si="370"/>
        <v>0</v>
      </c>
      <c r="BC875" s="397">
        <f t="shared" si="371"/>
        <v>0</v>
      </c>
      <c r="BD875" s="105">
        <f t="shared" si="367"/>
        <v>0</v>
      </c>
      <c r="BE875" s="105">
        <f t="shared" si="372"/>
        <v>0</v>
      </c>
      <c r="BF875" s="742">
        <f t="shared" si="355"/>
        <v>0</v>
      </c>
      <c r="BG875" s="89"/>
      <c r="BH875" s="9"/>
      <c r="BJ875" s="40">
        <f t="shared" si="373"/>
        <v>0</v>
      </c>
      <c r="BK875" s="40">
        <f t="shared" si="374"/>
        <v>1</v>
      </c>
      <c r="BL875" s="40">
        <f t="shared" si="375"/>
        <v>0</v>
      </c>
      <c r="BM875" s="40">
        <f t="shared" si="376"/>
        <v>0</v>
      </c>
      <c r="BN875" s="40">
        <f t="shared" si="377"/>
        <v>0</v>
      </c>
    </row>
    <row r="876" spans="1:66" x14ac:dyDescent="0.25">
      <c r="A876" s="379"/>
      <c r="B876" s="936"/>
      <c r="C876" s="272"/>
      <c r="D876" s="868"/>
      <c r="E876" s="873" t="str">
        <f t="shared" si="368"/>
        <v xml:space="preserve"> </v>
      </c>
      <c r="F876" s="130">
        <f t="shared" si="351"/>
        <v>0</v>
      </c>
      <c r="G876" s="128">
        <f t="shared" si="352"/>
        <v>864</v>
      </c>
      <c r="H876" s="127"/>
      <c r="I876" s="321"/>
      <c r="J876" s="97"/>
      <c r="K876" s="323"/>
      <c r="L876" s="322"/>
      <c r="M876" s="50"/>
      <c r="N876" s="87"/>
      <c r="O876" s="324"/>
      <c r="P876" s="98"/>
      <c r="Q876" s="98"/>
      <c r="R876" s="114"/>
      <c r="S876" s="753"/>
      <c r="T876" s="98"/>
      <c r="U876" s="98"/>
      <c r="V876" s="98"/>
      <c r="W876" s="99"/>
      <c r="X876" s="97"/>
      <c r="Y876" s="87"/>
      <c r="Z876" s="100"/>
      <c r="AA876" s="106">
        <f t="shared" si="356"/>
        <v>864</v>
      </c>
      <c r="AB876" s="549">
        <f t="shared" si="369"/>
        <v>0</v>
      </c>
      <c r="AC876" s="544">
        <f t="shared" si="357"/>
        <v>0</v>
      </c>
      <c r="AD876" s="174">
        <f t="shared" si="353"/>
        <v>0</v>
      </c>
      <c r="AE876" s="8"/>
      <c r="AF876" s="885" t="str">
        <f t="shared" si="358"/>
        <v xml:space="preserve"> </v>
      </c>
      <c r="AG876" s="40">
        <f t="shared" si="359"/>
        <v>0</v>
      </c>
      <c r="AH876" s="40">
        <f t="shared" si="360"/>
        <v>0</v>
      </c>
      <c r="AR876" s="40">
        <f t="shared" si="361"/>
        <v>0</v>
      </c>
      <c r="AS876" s="40">
        <f t="shared" si="362"/>
        <v>0</v>
      </c>
      <c r="AT876" s="40">
        <f t="shared" si="363"/>
        <v>0</v>
      </c>
      <c r="AU876" s="40">
        <f t="shared" si="364"/>
        <v>0</v>
      </c>
      <c r="AX876" s="279">
        <f t="shared" si="365"/>
        <v>0</v>
      </c>
      <c r="AY876" s="279">
        <f t="shared" si="366"/>
        <v>0</v>
      </c>
      <c r="AZ876" s="40">
        <f t="shared" si="354"/>
        <v>0</v>
      </c>
      <c r="BB876" s="40">
        <f t="shared" si="370"/>
        <v>0</v>
      </c>
      <c r="BC876" s="397">
        <f t="shared" si="371"/>
        <v>0</v>
      </c>
      <c r="BD876" s="105">
        <f t="shared" si="367"/>
        <v>0</v>
      </c>
      <c r="BE876" s="105">
        <f t="shared" si="372"/>
        <v>0</v>
      </c>
      <c r="BF876" s="742">
        <f t="shared" si="355"/>
        <v>0</v>
      </c>
      <c r="BG876" s="89"/>
      <c r="BH876" s="9"/>
      <c r="BJ876" s="40">
        <f t="shared" si="373"/>
        <v>0</v>
      </c>
      <c r="BK876" s="40">
        <f t="shared" si="374"/>
        <v>1</v>
      </c>
      <c r="BL876" s="40">
        <f t="shared" si="375"/>
        <v>0</v>
      </c>
      <c r="BM876" s="40">
        <f t="shared" si="376"/>
        <v>0</v>
      </c>
      <c r="BN876" s="40">
        <f t="shared" si="377"/>
        <v>0</v>
      </c>
    </row>
    <row r="877" spans="1:66" x14ac:dyDescent="0.25">
      <c r="A877" s="379"/>
      <c r="B877" s="936"/>
      <c r="C877" s="272"/>
      <c r="D877" s="868"/>
      <c r="E877" s="873" t="str">
        <f t="shared" si="368"/>
        <v xml:space="preserve"> </v>
      </c>
      <c r="F877" s="130">
        <f t="shared" si="351"/>
        <v>0</v>
      </c>
      <c r="G877" s="128">
        <f t="shared" si="352"/>
        <v>865</v>
      </c>
      <c r="H877" s="127"/>
      <c r="I877" s="321"/>
      <c r="J877" s="97"/>
      <c r="K877" s="323"/>
      <c r="L877" s="322"/>
      <c r="M877" s="50"/>
      <c r="N877" s="87"/>
      <c r="O877" s="324"/>
      <c r="P877" s="98"/>
      <c r="Q877" s="98"/>
      <c r="R877" s="114"/>
      <c r="S877" s="753"/>
      <c r="T877" s="98"/>
      <c r="U877" s="98"/>
      <c r="V877" s="98"/>
      <c r="W877" s="99"/>
      <c r="X877" s="97"/>
      <c r="Y877" s="87"/>
      <c r="Z877" s="100"/>
      <c r="AA877" s="106">
        <f t="shared" si="356"/>
        <v>865</v>
      </c>
      <c r="AB877" s="549">
        <f t="shared" si="369"/>
        <v>0</v>
      </c>
      <c r="AC877" s="544">
        <f t="shared" si="357"/>
        <v>0</v>
      </c>
      <c r="AD877" s="174">
        <f t="shared" si="353"/>
        <v>0</v>
      </c>
      <c r="AE877" s="8"/>
      <c r="AF877" s="885" t="str">
        <f t="shared" si="358"/>
        <v xml:space="preserve"> </v>
      </c>
      <c r="AG877" s="40">
        <f t="shared" si="359"/>
        <v>0</v>
      </c>
      <c r="AH877" s="40">
        <f t="shared" si="360"/>
        <v>0</v>
      </c>
      <c r="AR877" s="40">
        <f t="shared" si="361"/>
        <v>0</v>
      </c>
      <c r="AS877" s="40">
        <f t="shared" si="362"/>
        <v>0</v>
      </c>
      <c r="AT877" s="40">
        <f t="shared" si="363"/>
        <v>0</v>
      </c>
      <c r="AU877" s="40">
        <f t="shared" si="364"/>
        <v>0</v>
      </c>
      <c r="AX877" s="279">
        <f t="shared" si="365"/>
        <v>0</v>
      </c>
      <c r="AY877" s="279">
        <f t="shared" si="366"/>
        <v>0</v>
      </c>
      <c r="AZ877" s="40">
        <f t="shared" si="354"/>
        <v>0</v>
      </c>
      <c r="BB877" s="40">
        <f t="shared" si="370"/>
        <v>0</v>
      </c>
      <c r="BC877" s="397">
        <f t="shared" si="371"/>
        <v>0</v>
      </c>
      <c r="BD877" s="105">
        <f t="shared" si="367"/>
        <v>0</v>
      </c>
      <c r="BE877" s="105">
        <f t="shared" si="372"/>
        <v>0</v>
      </c>
      <c r="BF877" s="742">
        <f t="shared" si="355"/>
        <v>0</v>
      </c>
      <c r="BG877" s="89"/>
      <c r="BH877" s="9"/>
      <c r="BJ877" s="40">
        <f t="shared" si="373"/>
        <v>0</v>
      </c>
      <c r="BK877" s="40">
        <f t="shared" si="374"/>
        <v>1</v>
      </c>
      <c r="BL877" s="40">
        <f t="shared" si="375"/>
        <v>0</v>
      </c>
      <c r="BM877" s="40">
        <f t="shared" si="376"/>
        <v>0</v>
      </c>
      <c r="BN877" s="40">
        <f t="shared" si="377"/>
        <v>0</v>
      </c>
    </row>
    <row r="878" spans="1:66" x14ac:dyDescent="0.25">
      <c r="A878" s="379"/>
      <c r="B878" s="936"/>
      <c r="C878" s="272"/>
      <c r="D878" s="868"/>
      <c r="E878" s="873" t="str">
        <f t="shared" si="368"/>
        <v xml:space="preserve"> </v>
      </c>
      <c r="F878" s="130">
        <f t="shared" si="351"/>
        <v>0</v>
      </c>
      <c r="G878" s="128">
        <f t="shared" si="352"/>
        <v>866</v>
      </c>
      <c r="H878" s="127"/>
      <c r="I878" s="321"/>
      <c r="J878" s="97"/>
      <c r="K878" s="323"/>
      <c r="L878" s="322"/>
      <c r="M878" s="50"/>
      <c r="N878" s="87"/>
      <c r="O878" s="324"/>
      <c r="P878" s="98"/>
      <c r="Q878" s="98"/>
      <c r="R878" s="114"/>
      <c r="S878" s="753"/>
      <c r="T878" s="98"/>
      <c r="U878" s="98"/>
      <c r="V878" s="98"/>
      <c r="W878" s="99"/>
      <c r="X878" s="97"/>
      <c r="Y878" s="87"/>
      <c r="Z878" s="100"/>
      <c r="AA878" s="106">
        <f t="shared" si="356"/>
        <v>866</v>
      </c>
      <c r="AB878" s="549">
        <f t="shared" si="369"/>
        <v>0</v>
      </c>
      <c r="AC878" s="544">
        <f t="shared" si="357"/>
        <v>0</v>
      </c>
      <c r="AD878" s="174">
        <f t="shared" si="353"/>
        <v>0</v>
      </c>
      <c r="AE878" s="8"/>
      <c r="AF878" s="885" t="str">
        <f t="shared" si="358"/>
        <v xml:space="preserve"> </v>
      </c>
      <c r="AG878" s="40">
        <f t="shared" si="359"/>
        <v>0</v>
      </c>
      <c r="AH878" s="40">
        <f t="shared" si="360"/>
        <v>0</v>
      </c>
      <c r="AR878" s="40">
        <f t="shared" si="361"/>
        <v>0</v>
      </c>
      <c r="AS878" s="40">
        <f t="shared" si="362"/>
        <v>0</v>
      </c>
      <c r="AT878" s="40">
        <f t="shared" si="363"/>
        <v>0</v>
      </c>
      <c r="AU878" s="40">
        <f t="shared" si="364"/>
        <v>0</v>
      </c>
      <c r="AX878" s="279">
        <f t="shared" si="365"/>
        <v>0</v>
      </c>
      <c r="AY878" s="279">
        <f t="shared" si="366"/>
        <v>0</v>
      </c>
      <c r="AZ878" s="40">
        <f t="shared" si="354"/>
        <v>0</v>
      </c>
      <c r="BB878" s="40">
        <f t="shared" si="370"/>
        <v>0</v>
      </c>
      <c r="BC878" s="397">
        <f t="shared" si="371"/>
        <v>0</v>
      </c>
      <c r="BD878" s="105">
        <f t="shared" si="367"/>
        <v>0</v>
      </c>
      <c r="BE878" s="105">
        <f t="shared" si="372"/>
        <v>0</v>
      </c>
      <c r="BF878" s="742">
        <f t="shared" si="355"/>
        <v>0</v>
      </c>
      <c r="BG878" s="89"/>
      <c r="BH878" s="9"/>
      <c r="BJ878" s="40">
        <f t="shared" si="373"/>
        <v>0</v>
      </c>
      <c r="BK878" s="40">
        <f t="shared" si="374"/>
        <v>1</v>
      </c>
      <c r="BL878" s="40">
        <f t="shared" si="375"/>
        <v>0</v>
      </c>
      <c r="BM878" s="40">
        <f t="shared" si="376"/>
        <v>0</v>
      </c>
      <c r="BN878" s="40">
        <f t="shared" si="377"/>
        <v>0</v>
      </c>
    </row>
    <row r="879" spans="1:66" x14ac:dyDescent="0.25">
      <c r="A879" s="379"/>
      <c r="B879" s="936"/>
      <c r="C879" s="272"/>
      <c r="D879" s="868"/>
      <c r="E879" s="873" t="str">
        <f t="shared" si="368"/>
        <v xml:space="preserve"> </v>
      </c>
      <c r="F879" s="130">
        <f t="shared" si="351"/>
        <v>0</v>
      </c>
      <c r="G879" s="128">
        <f t="shared" si="352"/>
        <v>867</v>
      </c>
      <c r="H879" s="127"/>
      <c r="I879" s="321"/>
      <c r="J879" s="97"/>
      <c r="K879" s="323"/>
      <c r="L879" s="322"/>
      <c r="M879" s="50"/>
      <c r="N879" s="87"/>
      <c r="O879" s="324"/>
      <c r="P879" s="98"/>
      <c r="Q879" s="98"/>
      <c r="R879" s="114"/>
      <c r="S879" s="753"/>
      <c r="T879" s="98"/>
      <c r="U879" s="98"/>
      <c r="V879" s="98"/>
      <c r="W879" s="99"/>
      <c r="X879" s="97"/>
      <c r="Y879" s="87"/>
      <c r="Z879" s="100"/>
      <c r="AA879" s="106">
        <f t="shared" si="356"/>
        <v>867</v>
      </c>
      <c r="AB879" s="549">
        <f t="shared" si="369"/>
        <v>0</v>
      </c>
      <c r="AC879" s="544">
        <f t="shared" si="357"/>
        <v>0</v>
      </c>
      <c r="AD879" s="174">
        <f t="shared" si="353"/>
        <v>0</v>
      </c>
      <c r="AE879" s="8"/>
      <c r="AF879" s="885" t="str">
        <f t="shared" si="358"/>
        <v xml:space="preserve"> </v>
      </c>
      <c r="AG879" s="40">
        <f t="shared" si="359"/>
        <v>0</v>
      </c>
      <c r="AH879" s="40">
        <f t="shared" si="360"/>
        <v>0</v>
      </c>
      <c r="AR879" s="40">
        <f t="shared" si="361"/>
        <v>0</v>
      </c>
      <c r="AS879" s="40">
        <f t="shared" si="362"/>
        <v>0</v>
      </c>
      <c r="AT879" s="40">
        <f t="shared" si="363"/>
        <v>0</v>
      </c>
      <c r="AU879" s="40">
        <f t="shared" si="364"/>
        <v>0</v>
      </c>
      <c r="AX879" s="279">
        <f t="shared" si="365"/>
        <v>0</v>
      </c>
      <c r="AY879" s="279">
        <f t="shared" si="366"/>
        <v>0</v>
      </c>
      <c r="AZ879" s="40">
        <f t="shared" si="354"/>
        <v>0</v>
      </c>
      <c r="BB879" s="40">
        <f t="shared" si="370"/>
        <v>0</v>
      </c>
      <c r="BC879" s="397">
        <f t="shared" si="371"/>
        <v>0</v>
      </c>
      <c r="BD879" s="105">
        <f t="shared" si="367"/>
        <v>0</v>
      </c>
      <c r="BE879" s="105">
        <f t="shared" si="372"/>
        <v>0</v>
      </c>
      <c r="BF879" s="742">
        <f t="shared" si="355"/>
        <v>0</v>
      </c>
      <c r="BG879" s="89"/>
      <c r="BH879" s="9"/>
      <c r="BJ879" s="40">
        <f t="shared" si="373"/>
        <v>0</v>
      </c>
      <c r="BK879" s="40">
        <f t="shared" si="374"/>
        <v>1</v>
      </c>
      <c r="BL879" s="40">
        <f t="shared" si="375"/>
        <v>0</v>
      </c>
      <c r="BM879" s="40">
        <f t="shared" si="376"/>
        <v>0</v>
      </c>
      <c r="BN879" s="40">
        <f t="shared" si="377"/>
        <v>0</v>
      </c>
    </row>
    <row r="880" spans="1:66" x14ac:dyDescent="0.25">
      <c r="A880" s="379"/>
      <c r="B880" s="936"/>
      <c r="C880" s="272"/>
      <c r="D880" s="868"/>
      <c r="E880" s="873" t="str">
        <f t="shared" si="368"/>
        <v xml:space="preserve"> </v>
      </c>
      <c r="F880" s="130">
        <f t="shared" si="351"/>
        <v>0</v>
      </c>
      <c r="G880" s="128">
        <f t="shared" si="352"/>
        <v>868</v>
      </c>
      <c r="H880" s="127"/>
      <c r="I880" s="321"/>
      <c r="J880" s="97"/>
      <c r="K880" s="323"/>
      <c r="L880" s="322"/>
      <c r="M880" s="50"/>
      <c r="N880" s="87"/>
      <c r="O880" s="324"/>
      <c r="P880" s="98"/>
      <c r="Q880" s="98"/>
      <c r="R880" s="114"/>
      <c r="S880" s="753"/>
      <c r="T880" s="98"/>
      <c r="U880" s="98"/>
      <c r="V880" s="98"/>
      <c r="W880" s="99"/>
      <c r="X880" s="97"/>
      <c r="Y880" s="87"/>
      <c r="Z880" s="100"/>
      <c r="AA880" s="106">
        <f t="shared" si="356"/>
        <v>868</v>
      </c>
      <c r="AB880" s="549">
        <f t="shared" si="369"/>
        <v>0</v>
      </c>
      <c r="AC880" s="544">
        <f t="shared" si="357"/>
        <v>0</v>
      </c>
      <c r="AD880" s="174">
        <f t="shared" si="353"/>
        <v>0</v>
      </c>
      <c r="AE880" s="8"/>
      <c r="AF880" s="885" t="str">
        <f t="shared" si="358"/>
        <v xml:space="preserve"> </v>
      </c>
      <c r="AG880" s="40">
        <f t="shared" si="359"/>
        <v>0</v>
      </c>
      <c r="AH880" s="40">
        <f t="shared" si="360"/>
        <v>0</v>
      </c>
      <c r="AR880" s="40">
        <f t="shared" si="361"/>
        <v>0</v>
      </c>
      <c r="AS880" s="40">
        <f t="shared" si="362"/>
        <v>0</v>
      </c>
      <c r="AT880" s="40">
        <f t="shared" si="363"/>
        <v>0</v>
      </c>
      <c r="AU880" s="40">
        <f t="shared" si="364"/>
        <v>0</v>
      </c>
      <c r="AX880" s="279">
        <f t="shared" si="365"/>
        <v>0</v>
      </c>
      <c r="AY880" s="279">
        <f t="shared" si="366"/>
        <v>0</v>
      </c>
      <c r="AZ880" s="40">
        <f t="shared" si="354"/>
        <v>0</v>
      </c>
      <c r="BB880" s="40">
        <f t="shared" si="370"/>
        <v>0</v>
      </c>
      <c r="BC880" s="397">
        <f t="shared" si="371"/>
        <v>0</v>
      </c>
      <c r="BD880" s="105">
        <f t="shared" si="367"/>
        <v>0</v>
      </c>
      <c r="BE880" s="105">
        <f t="shared" si="372"/>
        <v>0</v>
      </c>
      <c r="BF880" s="742">
        <f t="shared" si="355"/>
        <v>0</v>
      </c>
      <c r="BG880" s="89"/>
      <c r="BH880" s="9"/>
      <c r="BJ880" s="40">
        <f t="shared" si="373"/>
        <v>0</v>
      </c>
      <c r="BK880" s="40">
        <f t="shared" si="374"/>
        <v>1</v>
      </c>
      <c r="BL880" s="40">
        <f t="shared" si="375"/>
        <v>0</v>
      </c>
      <c r="BM880" s="40">
        <f t="shared" si="376"/>
        <v>0</v>
      </c>
      <c r="BN880" s="40">
        <f t="shared" si="377"/>
        <v>0</v>
      </c>
    </row>
    <row r="881" spans="1:66" x14ac:dyDescent="0.25">
      <c r="A881" s="379"/>
      <c r="B881" s="936"/>
      <c r="C881" s="272"/>
      <c r="D881" s="868"/>
      <c r="E881" s="873" t="str">
        <f t="shared" si="368"/>
        <v xml:space="preserve"> </v>
      </c>
      <c r="F881" s="130">
        <f t="shared" si="351"/>
        <v>0</v>
      </c>
      <c r="G881" s="128">
        <f t="shared" si="352"/>
        <v>869</v>
      </c>
      <c r="H881" s="127"/>
      <c r="I881" s="321"/>
      <c r="J881" s="97"/>
      <c r="K881" s="323"/>
      <c r="L881" s="322"/>
      <c r="M881" s="50"/>
      <c r="N881" s="87"/>
      <c r="O881" s="324"/>
      <c r="P881" s="98"/>
      <c r="Q881" s="98"/>
      <c r="R881" s="114"/>
      <c r="S881" s="753"/>
      <c r="T881" s="98"/>
      <c r="U881" s="98"/>
      <c r="V881" s="98"/>
      <c r="W881" s="99"/>
      <c r="X881" s="97"/>
      <c r="Y881" s="87"/>
      <c r="Z881" s="100"/>
      <c r="AA881" s="106">
        <f t="shared" si="356"/>
        <v>869</v>
      </c>
      <c r="AB881" s="549">
        <f t="shared" si="369"/>
        <v>0</v>
      </c>
      <c r="AC881" s="544">
        <f t="shared" si="357"/>
        <v>0</v>
      </c>
      <c r="AD881" s="174">
        <f t="shared" si="353"/>
        <v>0</v>
      </c>
      <c r="AE881" s="8"/>
      <c r="AF881" s="885" t="str">
        <f t="shared" si="358"/>
        <v xml:space="preserve"> </v>
      </c>
      <c r="AG881" s="40">
        <f t="shared" si="359"/>
        <v>0</v>
      </c>
      <c r="AH881" s="40">
        <f t="shared" si="360"/>
        <v>0</v>
      </c>
      <c r="AR881" s="40">
        <f t="shared" si="361"/>
        <v>0</v>
      </c>
      <c r="AS881" s="40">
        <f t="shared" si="362"/>
        <v>0</v>
      </c>
      <c r="AT881" s="40">
        <f t="shared" si="363"/>
        <v>0</v>
      </c>
      <c r="AU881" s="40">
        <f t="shared" si="364"/>
        <v>0</v>
      </c>
      <c r="AX881" s="279">
        <f t="shared" si="365"/>
        <v>0</v>
      </c>
      <c r="AY881" s="279">
        <f t="shared" si="366"/>
        <v>0</v>
      </c>
      <c r="AZ881" s="40">
        <f t="shared" si="354"/>
        <v>0</v>
      </c>
      <c r="BB881" s="40">
        <f t="shared" si="370"/>
        <v>0</v>
      </c>
      <c r="BC881" s="397">
        <f t="shared" si="371"/>
        <v>0</v>
      </c>
      <c r="BD881" s="105">
        <f t="shared" si="367"/>
        <v>0</v>
      </c>
      <c r="BE881" s="105">
        <f t="shared" si="372"/>
        <v>0</v>
      </c>
      <c r="BF881" s="742">
        <f t="shared" si="355"/>
        <v>0</v>
      </c>
      <c r="BG881" s="89"/>
      <c r="BH881" s="9"/>
      <c r="BJ881" s="40">
        <f t="shared" si="373"/>
        <v>0</v>
      </c>
      <c r="BK881" s="40">
        <f t="shared" si="374"/>
        <v>1</v>
      </c>
      <c r="BL881" s="40">
        <f t="shared" si="375"/>
        <v>0</v>
      </c>
      <c r="BM881" s="40">
        <f t="shared" si="376"/>
        <v>0</v>
      </c>
      <c r="BN881" s="40">
        <f t="shared" si="377"/>
        <v>0</v>
      </c>
    </row>
    <row r="882" spans="1:66" x14ac:dyDescent="0.25">
      <c r="A882" s="379"/>
      <c r="B882" s="936"/>
      <c r="C882" s="272"/>
      <c r="D882" s="868"/>
      <c r="E882" s="873" t="str">
        <f t="shared" si="368"/>
        <v xml:space="preserve"> </v>
      </c>
      <c r="F882" s="130">
        <f t="shared" si="351"/>
        <v>0</v>
      </c>
      <c r="G882" s="128">
        <f t="shared" si="352"/>
        <v>870</v>
      </c>
      <c r="H882" s="127"/>
      <c r="I882" s="321"/>
      <c r="J882" s="97"/>
      <c r="K882" s="323"/>
      <c r="L882" s="322"/>
      <c r="M882" s="50"/>
      <c r="N882" s="87"/>
      <c r="O882" s="324"/>
      <c r="P882" s="98"/>
      <c r="Q882" s="98"/>
      <c r="R882" s="114"/>
      <c r="S882" s="753"/>
      <c r="T882" s="98"/>
      <c r="U882" s="98"/>
      <c r="V882" s="98"/>
      <c r="W882" s="99"/>
      <c r="X882" s="97"/>
      <c r="Y882" s="87"/>
      <c r="Z882" s="100"/>
      <c r="AA882" s="106">
        <f t="shared" si="356"/>
        <v>870</v>
      </c>
      <c r="AB882" s="549">
        <f t="shared" si="369"/>
        <v>0</v>
      </c>
      <c r="AC882" s="544">
        <f t="shared" si="357"/>
        <v>0</v>
      </c>
      <c r="AD882" s="174">
        <f t="shared" si="353"/>
        <v>0</v>
      </c>
      <c r="AE882" s="8"/>
      <c r="AF882" s="885" t="str">
        <f t="shared" si="358"/>
        <v xml:space="preserve"> </v>
      </c>
      <c r="AG882" s="40">
        <f t="shared" si="359"/>
        <v>0</v>
      </c>
      <c r="AH882" s="40">
        <f t="shared" si="360"/>
        <v>0</v>
      </c>
      <c r="AR882" s="40">
        <f t="shared" si="361"/>
        <v>0</v>
      </c>
      <c r="AS882" s="40">
        <f t="shared" si="362"/>
        <v>0</v>
      </c>
      <c r="AT882" s="40">
        <f t="shared" si="363"/>
        <v>0</v>
      </c>
      <c r="AU882" s="40">
        <f t="shared" si="364"/>
        <v>0</v>
      </c>
      <c r="AX882" s="279">
        <f t="shared" si="365"/>
        <v>0</v>
      </c>
      <c r="AY882" s="279">
        <f t="shared" si="366"/>
        <v>0</v>
      </c>
      <c r="AZ882" s="40">
        <f t="shared" si="354"/>
        <v>0</v>
      </c>
      <c r="BB882" s="40">
        <f t="shared" si="370"/>
        <v>0</v>
      </c>
      <c r="BC882" s="397">
        <f t="shared" si="371"/>
        <v>0</v>
      </c>
      <c r="BD882" s="105">
        <f t="shared" si="367"/>
        <v>0</v>
      </c>
      <c r="BE882" s="105">
        <f t="shared" si="372"/>
        <v>0</v>
      </c>
      <c r="BF882" s="742">
        <f t="shared" si="355"/>
        <v>0</v>
      </c>
      <c r="BG882" s="89"/>
      <c r="BH882" s="9"/>
      <c r="BJ882" s="40">
        <f t="shared" si="373"/>
        <v>0</v>
      </c>
      <c r="BK882" s="40">
        <f t="shared" si="374"/>
        <v>1</v>
      </c>
      <c r="BL882" s="40">
        <f t="shared" si="375"/>
        <v>0</v>
      </c>
      <c r="BM882" s="40">
        <f t="shared" si="376"/>
        <v>0</v>
      </c>
      <c r="BN882" s="40">
        <f t="shared" si="377"/>
        <v>0</v>
      </c>
    </row>
    <row r="883" spans="1:66" x14ac:dyDescent="0.25">
      <c r="A883" s="379"/>
      <c r="B883" s="936"/>
      <c r="C883" s="272"/>
      <c r="D883" s="868"/>
      <c r="E883" s="873" t="str">
        <f t="shared" si="368"/>
        <v xml:space="preserve"> </v>
      </c>
      <c r="F883" s="130">
        <f t="shared" si="351"/>
        <v>0</v>
      </c>
      <c r="G883" s="128">
        <f t="shared" si="352"/>
        <v>871</v>
      </c>
      <c r="H883" s="127"/>
      <c r="I883" s="321"/>
      <c r="J883" s="97"/>
      <c r="K883" s="323"/>
      <c r="L883" s="322"/>
      <c r="M883" s="50"/>
      <c r="N883" s="87"/>
      <c r="O883" s="324"/>
      <c r="P883" s="98"/>
      <c r="Q883" s="98"/>
      <c r="R883" s="114"/>
      <c r="S883" s="753"/>
      <c r="T883" s="98"/>
      <c r="U883" s="98"/>
      <c r="V883" s="98"/>
      <c r="W883" s="99"/>
      <c r="X883" s="97"/>
      <c r="Y883" s="87"/>
      <c r="Z883" s="100"/>
      <c r="AA883" s="106">
        <f t="shared" si="356"/>
        <v>871</v>
      </c>
      <c r="AB883" s="549">
        <f t="shared" si="369"/>
        <v>0</v>
      </c>
      <c r="AC883" s="544">
        <f t="shared" si="357"/>
        <v>0</v>
      </c>
      <c r="AD883" s="174">
        <f t="shared" si="353"/>
        <v>0</v>
      </c>
      <c r="AE883" s="8"/>
      <c r="AF883" s="885" t="str">
        <f t="shared" si="358"/>
        <v xml:space="preserve"> </v>
      </c>
      <c r="AG883" s="40">
        <f t="shared" si="359"/>
        <v>0</v>
      </c>
      <c r="AH883" s="40">
        <f t="shared" si="360"/>
        <v>0</v>
      </c>
      <c r="AR883" s="40">
        <f t="shared" si="361"/>
        <v>0</v>
      </c>
      <c r="AS883" s="40">
        <f t="shared" si="362"/>
        <v>0</v>
      </c>
      <c r="AT883" s="40">
        <f t="shared" si="363"/>
        <v>0</v>
      </c>
      <c r="AU883" s="40">
        <f t="shared" si="364"/>
        <v>0</v>
      </c>
      <c r="AX883" s="279">
        <f t="shared" si="365"/>
        <v>0</v>
      </c>
      <c r="AY883" s="279">
        <f t="shared" si="366"/>
        <v>0</v>
      </c>
      <c r="AZ883" s="40">
        <f t="shared" si="354"/>
        <v>0</v>
      </c>
      <c r="BB883" s="40">
        <f t="shared" si="370"/>
        <v>0</v>
      </c>
      <c r="BC883" s="397">
        <f t="shared" si="371"/>
        <v>0</v>
      </c>
      <c r="BD883" s="105">
        <f t="shared" si="367"/>
        <v>0</v>
      </c>
      <c r="BE883" s="105">
        <f t="shared" si="372"/>
        <v>0</v>
      </c>
      <c r="BF883" s="742">
        <f t="shared" si="355"/>
        <v>0</v>
      </c>
      <c r="BG883" s="89"/>
      <c r="BH883" s="9"/>
      <c r="BJ883" s="40">
        <f t="shared" si="373"/>
        <v>0</v>
      </c>
      <c r="BK883" s="40">
        <f t="shared" si="374"/>
        <v>1</v>
      </c>
      <c r="BL883" s="40">
        <f t="shared" si="375"/>
        <v>0</v>
      </c>
      <c r="BM883" s="40">
        <f t="shared" si="376"/>
        <v>0</v>
      </c>
      <c r="BN883" s="40">
        <f t="shared" si="377"/>
        <v>0</v>
      </c>
    </row>
    <row r="884" spans="1:66" x14ac:dyDescent="0.25">
      <c r="A884" s="379"/>
      <c r="B884" s="936"/>
      <c r="C884" s="272"/>
      <c r="D884" s="868"/>
      <c r="E884" s="873" t="str">
        <f t="shared" si="368"/>
        <v xml:space="preserve"> </v>
      </c>
      <c r="F884" s="130">
        <f t="shared" si="351"/>
        <v>0</v>
      </c>
      <c r="G884" s="128">
        <f t="shared" si="352"/>
        <v>872</v>
      </c>
      <c r="H884" s="127"/>
      <c r="I884" s="321"/>
      <c r="J884" s="97"/>
      <c r="K884" s="323"/>
      <c r="L884" s="322"/>
      <c r="M884" s="50"/>
      <c r="N884" s="87"/>
      <c r="O884" s="324"/>
      <c r="P884" s="98"/>
      <c r="Q884" s="98"/>
      <c r="R884" s="114"/>
      <c r="S884" s="753"/>
      <c r="T884" s="98"/>
      <c r="U884" s="98"/>
      <c r="V884" s="98"/>
      <c r="W884" s="99"/>
      <c r="X884" s="97"/>
      <c r="Y884" s="87"/>
      <c r="Z884" s="100"/>
      <c r="AA884" s="106">
        <f t="shared" si="356"/>
        <v>872</v>
      </c>
      <c r="AB884" s="549">
        <f t="shared" si="369"/>
        <v>0</v>
      </c>
      <c r="AC884" s="544">
        <f t="shared" si="357"/>
        <v>0</v>
      </c>
      <c r="AD884" s="174">
        <f t="shared" si="353"/>
        <v>0</v>
      </c>
      <c r="AE884" s="8"/>
      <c r="AF884" s="885" t="str">
        <f t="shared" si="358"/>
        <v xml:space="preserve"> </v>
      </c>
      <c r="AG884" s="40">
        <f t="shared" si="359"/>
        <v>0</v>
      </c>
      <c r="AH884" s="40">
        <f t="shared" si="360"/>
        <v>0</v>
      </c>
      <c r="AR884" s="40">
        <f t="shared" si="361"/>
        <v>0</v>
      </c>
      <c r="AS884" s="40">
        <f t="shared" si="362"/>
        <v>0</v>
      </c>
      <c r="AT884" s="40">
        <f t="shared" si="363"/>
        <v>0</v>
      </c>
      <c r="AU884" s="40">
        <f t="shared" si="364"/>
        <v>0</v>
      </c>
      <c r="AX884" s="279">
        <f t="shared" si="365"/>
        <v>0</v>
      </c>
      <c r="AY884" s="279">
        <f t="shared" si="366"/>
        <v>0</v>
      </c>
      <c r="AZ884" s="40">
        <f t="shared" si="354"/>
        <v>0</v>
      </c>
      <c r="BB884" s="40">
        <f t="shared" si="370"/>
        <v>0</v>
      </c>
      <c r="BC884" s="397">
        <f t="shared" si="371"/>
        <v>0</v>
      </c>
      <c r="BD884" s="105">
        <f t="shared" si="367"/>
        <v>0</v>
      </c>
      <c r="BE884" s="105">
        <f t="shared" si="372"/>
        <v>0</v>
      </c>
      <c r="BF884" s="742">
        <f t="shared" si="355"/>
        <v>0</v>
      </c>
      <c r="BG884" s="89"/>
      <c r="BH884" s="9"/>
      <c r="BJ884" s="40">
        <f t="shared" si="373"/>
        <v>0</v>
      </c>
      <c r="BK884" s="40">
        <f t="shared" si="374"/>
        <v>1</v>
      </c>
      <c r="BL884" s="40">
        <f t="shared" si="375"/>
        <v>0</v>
      </c>
      <c r="BM884" s="40">
        <f t="shared" si="376"/>
        <v>0</v>
      </c>
      <c r="BN884" s="40">
        <f t="shared" si="377"/>
        <v>0</v>
      </c>
    </row>
    <row r="885" spans="1:66" x14ac:dyDescent="0.25">
      <c r="A885" s="379"/>
      <c r="B885" s="936"/>
      <c r="C885" s="272"/>
      <c r="D885" s="868"/>
      <c r="E885" s="873" t="str">
        <f t="shared" si="368"/>
        <v xml:space="preserve"> </v>
      </c>
      <c r="F885" s="130">
        <f t="shared" si="351"/>
        <v>0</v>
      </c>
      <c r="G885" s="128">
        <f t="shared" si="352"/>
        <v>873</v>
      </c>
      <c r="H885" s="127"/>
      <c r="I885" s="321"/>
      <c r="J885" s="97"/>
      <c r="K885" s="323"/>
      <c r="L885" s="322"/>
      <c r="M885" s="50"/>
      <c r="N885" s="87"/>
      <c r="O885" s="324"/>
      <c r="P885" s="98"/>
      <c r="Q885" s="98"/>
      <c r="R885" s="114"/>
      <c r="S885" s="753"/>
      <c r="T885" s="98"/>
      <c r="U885" s="98"/>
      <c r="V885" s="98"/>
      <c r="W885" s="99"/>
      <c r="X885" s="97"/>
      <c r="Y885" s="87"/>
      <c r="Z885" s="100"/>
      <c r="AA885" s="106">
        <f t="shared" si="356"/>
        <v>873</v>
      </c>
      <c r="AB885" s="549">
        <f t="shared" si="369"/>
        <v>0</v>
      </c>
      <c r="AC885" s="544">
        <f t="shared" si="357"/>
        <v>0</v>
      </c>
      <c r="AD885" s="174">
        <f t="shared" si="353"/>
        <v>0</v>
      </c>
      <c r="AE885" s="8"/>
      <c r="AF885" s="885" t="str">
        <f t="shared" si="358"/>
        <v xml:space="preserve"> </v>
      </c>
      <c r="AG885" s="40">
        <f t="shared" si="359"/>
        <v>0</v>
      </c>
      <c r="AH885" s="40">
        <f t="shared" si="360"/>
        <v>0</v>
      </c>
      <c r="AR885" s="40">
        <f t="shared" si="361"/>
        <v>0</v>
      </c>
      <c r="AS885" s="40">
        <f t="shared" si="362"/>
        <v>0</v>
      </c>
      <c r="AT885" s="40">
        <f t="shared" si="363"/>
        <v>0</v>
      </c>
      <c r="AU885" s="40">
        <f t="shared" si="364"/>
        <v>0</v>
      </c>
      <c r="AX885" s="279">
        <f t="shared" si="365"/>
        <v>0</v>
      </c>
      <c r="AY885" s="279">
        <f t="shared" si="366"/>
        <v>0</v>
      </c>
      <c r="AZ885" s="40">
        <f t="shared" si="354"/>
        <v>0</v>
      </c>
      <c r="BB885" s="40">
        <f t="shared" si="370"/>
        <v>0</v>
      </c>
      <c r="BC885" s="397">
        <f t="shared" si="371"/>
        <v>0</v>
      </c>
      <c r="BD885" s="105">
        <f t="shared" si="367"/>
        <v>0</v>
      </c>
      <c r="BE885" s="105">
        <f t="shared" si="372"/>
        <v>0</v>
      </c>
      <c r="BF885" s="742">
        <f t="shared" si="355"/>
        <v>0</v>
      </c>
      <c r="BG885" s="89"/>
      <c r="BH885" s="9"/>
      <c r="BJ885" s="40">
        <f t="shared" si="373"/>
        <v>0</v>
      </c>
      <c r="BK885" s="40">
        <f t="shared" si="374"/>
        <v>1</v>
      </c>
      <c r="BL885" s="40">
        <f t="shared" si="375"/>
        <v>0</v>
      </c>
      <c r="BM885" s="40">
        <f t="shared" si="376"/>
        <v>0</v>
      </c>
      <c r="BN885" s="40">
        <f t="shared" si="377"/>
        <v>0</v>
      </c>
    </row>
    <row r="886" spans="1:66" x14ac:dyDescent="0.25">
      <c r="A886" s="379"/>
      <c r="B886" s="936"/>
      <c r="C886" s="272"/>
      <c r="D886" s="868"/>
      <c r="E886" s="873" t="str">
        <f t="shared" si="368"/>
        <v xml:space="preserve"> </v>
      </c>
      <c r="F886" s="130">
        <f t="shared" si="351"/>
        <v>0</v>
      </c>
      <c r="G886" s="128">
        <f t="shared" si="352"/>
        <v>874</v>
      </c>
      <c r="H886" s="127"/>
      <c r="I886" s="321"/>
      <c r="J886" s="97"/>
      <c r="K886" s="323"/>
      <c r="L886" s="322"/>
      <c r="M886" s="50"/>
      <c r="N886" s="87"/>
      <c r="O886" s="324"/>
      <c r="P886" s="98"/>
      <c r="Q886" s="98"/>
      <c r="R886" s="114"/>
      <c r="S886" s="753"/>
      <c r="T886" s="98"/>
      <c r="U886" s="98"/>
      <c r="V886" s="98"/>
      <c r="W886" s="99"/>
      <c r="X886" s="97"/>
      <c r="Y886" s="87"/>
      <c r="Z886" s="100"/>
      <c r="AA886" s="106">
        <f t="shared" si="356"/>
        <v>874</v>
      </c>
      <c r="AB886" s="549">
        <f t="shared" si="369"/>
        <v>0</v>
      </c>
      <c r="AC886" s="544">
        <f t="shared" si="357"/>
        <v>0</v>
      </c>
      <c r="AD886" s="174">
        <f t="shared" si="353"/>
        <v>0</v>
      </c>
      <c r="AE886" s="8"/>
      <c r="AF886" s="885" t="str">
        <f t="shared" si="358"/>
        <v xml:space="preserve"> </v>
      </c>
      <c r="AG886" s="40">
        <f t="shared" si="359"/>
        <v>0</v>
      </c>
      <c r="AH886" s="40">
        <f t="shared" si="360"/>
        <v>0</v>
      </c>
      <c r="AR886" s="40">
        <f t="shared" si="361"/>
        <v>0</v>
      </c>
      <c r="AS886" s="40">
        <f t="shared" si="362"/>
        <v>0</v>
      </c>
      <c r="AT886" s="40">
        <f t="shared" si="363"/>
        <v>0</v>
      </c>
      <c r="AU886" s="40">
        <f t="shared" si="364"/>
        <v>0</v>
      </c>
      <c r="AX886" s="279">
        <f t="shared" si="365"/>
        <v>0</v>
      </c>
      <c r="AY886" s="279">
        <f t="shared" si="366"/>
        <v>0</v>
      </c>
      <c r="AZ886" s="40">
        <f t="shared" si="354"/>
        <v>0</v>
      </c>
      <c r="BB886" s="40">
        <f t="shared" si="370"/>
        <v>0</v>
      </c>
      <c r="BC886" s="397">
        <f t="shared" si="371"/>
        <v>0</v>
      </c>
      <c r="BD886" s="105">
        <f t="shared" si="367"/>
        <v>0</v>
      </c>
      <c r="BE886" s="105">
        <f t="shared" si="372"/>
        <v>0</v>
      </c>
      <c r="BF886" s="742">
        <f t="shared" si="355"/>
        <v>0</v>
      </c>
      <c r="BG886" s="89"/>
      <c r="BH886" s="9"/>
      <c r="BJ886" s="40">
        <f t="shared" si="373"/>
        <v>0</v>
      </c>
      <c r="BK886" s="40">
        <f t="shared" si="374"/>
        <v>1</v>
      </c>
      <c r="BL886" s="40">
        <f t="shared" si="375"/>
        <v>0</v>
      </c>
      <c r="BM886" s="40">
        <f t="shared" si="376"/>
        <v>0</v>
      </c>
      <c r="BN886" s="40">
        <f t="shared" si="377"/>
        <v>0</v>
      </c>
    </row>
    <row r="887" spans="1:66" x14ac:dyDescent="0.25">
      <c r="A887" s="379"/>
      <c r="B887" s="936"/>
      <c r="C887" s="272"/>
      <c r="D887" s="868"/>
      <c r="E887" s="873" t="str">
        <f t="shared" si="368"/>
        <v xml:space="preserve"> </v>
      </c>
      <c r="F887" s="130">
        <f t="shared" si="351"/>
        <v>0</v>
      </c>
      <c r="G887" s="128">
        <f t="shared" si="352"/>
        <v>875</v>
      </c>
      <c r="H887" s="127"/>
      <c r="I887" s="321"/>
      <c r="J887" s="97"/>
      <c r="K887" s="323"/>
      <c r="L887" s="322"/>
      <c r="M887" s="50"/>
      <c r="N887" s="87"/>
      <c r="O887" s="324"/>
      <c r="P887" s="98"/>
      <c r="Q887" s="98"/>
      <c r="R887" s="114"/>
      <c r="S887" s="753"/>
      <c r="T887" s="98"/>
      <c r="U887" s="98"/>
      <c r="V887" s="98"/>
      <c r="W887" s="99"/>
      <c r="X887" s="97"/>
      <c r="Y887" s="87"/>
      <c r="Z887" s="100"/>
      <c r="AA887" s="106">
        <f t="shared" si="356"/>
        <v>875</v>
      </c>
      <c r="AB887" s="549">
        <f t="shared" si="369"/>
        <v>0</v>
      </c>
      <c r="AC887" s="544">
        <f t="shared" si="357"/>
        <v>0</v>
      </c>
      <c r="AD887" s="174">
        <f t="shared" si="353"/>
        <v>0</v>
      </c>
      <c r="AE887" s="8"/>
      <c r="AF887" s="885" t="str">
        <f t="shared" si="358"/>
        <v xml:space="preserve"> </v>
      </c>
      <c r="AG887" s="40">
        <f t="shared" si="359"/>
        <v>0</v>
      </c>
      <c r="AH887" s="40">
        <f t="shared" si="360"/>
        <v>0</v>
      </c>
      <c r="AR887" s="40">
        <f t="shared" si="361"/>
        <v>0</v>
      </c>
      <c r="AS887" s="40">
        <f t="shared" si="362"/>
        <v>0</v>
      </c>
      <c r="AT887" s="40">
        <f t="shared" si="363"/>
        <v>0</v>
      </c>
      <c r="AU887" s="40">
        <f t="shared" si="364"/>
        <v>0</v>
      </c>
      <c r="AX887" s="279">
        <f t="shared" si="365"/>
        <v>0</v>
      </c>
      <c r="AY887" s="279">
        <f t="shared" si="366"/>
        <v>0</v>
      </c>
      <c r="AZ887" s="40">
        <f t="shared" si="354"/>
        <v>0</v>
      </c>
      <c r="BB887" s="40">
        <f t="shared" si="370"/>
        <v>0</v>
      </c>
      <c r="BC887" s="397">
        <f t="shared" si="371"/>
        <v>0</v>
      </c>
      <c r="BD887" s="105">
        <f t="shared" si="367"/>
        <v>0</v>
      </c>
      <c r="BE887" s="105">
        <f t="shared" si="372"/>
        <v>0</v>
      </c>
      <c r="BF887" s="742">
        <f t="shared" si="355"/>
        <v>0</v>
      </c>
      <c r="BG887" s="89"/>
      <c r="BH887" s="9"/>
      <c r="BJ887" s="40">
        <f t="shared" si="373"/>
        <v>0</v>
      </c>
      <c r="BK887" s="40">
        <f t="shared" si="374"/>
        <v>1</v>
      </c>
      <c r="BL887" s="40">
        <f t="shared" si="375"/>
        <v>0</v>
      </c>
      <c r="BM887" s="40">
        <f t="shared" si="376"/>
        <v>0</v>
      </c>
      <c r="BN887" s="40">
        <f t="shared" si="377"/>
        <v>0</v>
      </c>
    </row>
    <row r="888" spans="1:66" x14ac:dyDescent="0.25">
      <c r="A888" s="379"/>
      <c r="B888" s="936"/>
      <c r="C888" s="272"/>
      <c r="D888" s="868"/>
      <c r="E888" s="873" t="str">
        <f t="shared" si="368"/>
        <v xml:space="preserve"> </v>
      </c>
      <c r="F888" s="130">
        <f t="shared" si="351"/>
        <v>0</v>
      </c>
      <c r="G888" s="128">
        <f t="shared" si="352"/>
        <v>876</v>
      </c>
      <c r="H888" s="127"/>
      <c r="I888" s="321"/>
      <c r="J888" s="97"/>
      <c r="K888" s="323"/>
      <c r="L888" s="322"/>
      <c r="M888" s="50"/>
      <c r="N888" s="87"/>
      <c r="O888" s="324"/>
      <c r="P888" s="98"/>
      <c r="Q888" s="98"/>
      <c r="R888" s="114"/>
      <c r="S888" s="753"/>
      <c r="T888" s="98"/>
      <c r="U888" s="98"/>
      <c r="V888" s="98"/>
      <c r="W888" s="99"/>
      <c r="X888" s="97"/>
      <c r="Y888" s="87"/>
      <c r="Z888" s="100"/>
      <c r="AA888" s="106">
        <f t="shared" si="356"/>
        <v>876</v>
      </c>
      <c r="AB888" s="549">
        <f t="shared" si="369"/>
        <v>0</v>
      </c>
      <c r="AC888" s="544">
        <f t="shared" si="357"/>
        <v>0</v>
      </c>
      <c r="AD888" s="174">
        <f t="shared" si="353"/>
        <v>0</v>
      </c>
      <c r="AE888" s="8"/>
      <c r="AF888" s="885" t="str">
        <f t="shared" si="358"/>
        <v xml:space="preserve"> </v>
      </c>
      <c r="AG888" s="40">
        <f t="shared" si="359"/>
        <v>0</v>
      </c>
      <c r="AH888" s="40">
        <f t="shared" si="360"/>
        <v>0</v>
      </c>
      <c r="AR888" s="40">
        <f t="shared" si="361"/>
        <v>0</v>
      </c>
      <c r="AS888" s="40">
        <f t="shared" si="362"/>
        <v>0</v>
      </c>
      <c r="AT888" s="40">
        <f t="shared" si="363"/>
        <v>0</v>
      </c>
      <c r="AU888" s="40">
        <f t="shared" si="364"/>
        <v>0</v>
      </c>
      <c r="AX888" s="279">
        <f t="shared" si="365"/>
        <v>0</v>
      </c>
      <c r="AY888" s="279">
        <f t="shared" si="366"/>
        <v>0</v>
      </c>
      <c r="AZ888" s="40">
        <f t="shared" si="354"/>
        <v>0</v>
      </c>
      <c r="BB888" s="40">
        <f t="shared" si="370"/>
        <v>0</v>
      </c>
      <c r="BC888" s="397">
        <f t="shared" si="371"/>
        <v>0</v>
      </c>
      <c r="BD888" s="105">
        <f t="shared" si="367"/>
        <v>0</v>
      </c>
      <c r="BE888" s="105">
        <f t="shared" si="372"/>
        <v>0</v>
      </c>
      <c r="BF888" s="742">
        <f t="shared" si="355"/>
        <v>0</v>
      </c>
      <c r="BG888" s="89"/>
      <c r="BH888" s="9"/>
      <c r="BJ888" s="40">
        <f t="shared" si="373"/>
        <v>0</v>
      </c>
      <c r="BK888" s="40">
        <f t="shared" si="374"/>
        <v>1</v>
      </c>
      <c r="BL888" s="40">
        <f t="shared" si="375"/>
        <v>0</v>
      </c>
      <c r="BM888" s="40">
        <f t="shared" si="376"/>
        <v>0</v>
      </c>
      <c r="BN888" s="40">
        <f t="shared" si="377"/>
        <v>0</v>
      </c>
    </row>
    <row r="889" spans="1:66" x14ac:dyDescent="0.25">
      <c r="A889" s="379"/>
      <c r="B889" s="936"/>
      <c r="C889" s="272"/>
      <c r="D889" s="868"/>
      <c r="E889" s="873" t="str">
        <f t="shared" si="368"/>
        <v xml:space="preserve"> </v>
      </c>
      <c r="F889" s="130">
        <f t="shared" si="351"/>
        <v>0</v>
      </c>
      <c r="G889" s="128">
        <f t="shared" si="352"/>
        <v>877</v>
      </c>
      <c r="H889" s="127"/>
      <c r="I889" s="321"/>
      <c r="J889" s="97"/>
      <c r="K889" s="323"/>
      <c r="L889" s="322"/>
      <c r="M889" s="50"/>
      <c r="N889" s="87"/>
      <c r="O889" s="324"/>
      <c r="P889" s="98"/>
      <c r="Q889" s="98"/>
      <c r="R889" s="114"/>
      <c r="S889" s="753"/>
      <c r="T889" s="98"/>
      <c r="U889" s="98"/>
      <c r="V889" s="98"/>
      <c r="W889" s="99"/>
      <c r="X889" s="97"/>
      <c r="Y889" s="87"/>
      <c r="Z889" s="100"/>
      <c r="AA889" s="106">
        <f t="shared" si="356"/>
        <v>877</v>
      </c>
      <c r="AB889" s="549">
        <f t="shared" si="369"/>
        <v>0</v>
      </c>
      <c r="AC889" s="544">
        <f t="shared" si="357"/>
        <v>0</v>
      </c>
      <c r="AD889" s="174">
        <f t="shared" si="353"/>
        <v>0</v>
      </c>
      <c r="AE889" s="8"/>
      <c r="AF889" s="885" t="str">
        <f t="shared" si="358"/>
        <v xml:space="preserve"> </v>
      </c>
      <c r="AG889" s="40">
        <f t="shared" si="359"/>
        <v>0</v>
      </c>
      <c r="AH889" s="40">
        <f t="shared" si="360"/>
        <v>0</v>
      </c>
      <c r="AR889" s="40">
        <f t="shared" si="361"/>
        <v>0</v>
      </c>
      <c r="AS889" s="40">
        <f t="shared" si="362"/>
        <v>0</v>
      </c>
      <c r="AT889" s="40">
        <f t="shared" si="363"/>
        <v>0</v>
      </c>
      <c r="AU889" s="40">
        <f t="shared" si="364"/>
        <v>0</v>
      </c>
      <c r="AX889" s="279">
        <f t="shared" si="365"/>
        <v>0</v>
      </c>
      <c r="AY889" s="279">
        <f t="shared" si="366"/>
        <v>0</v>
      </c>
      <c r="AZ889" s="40">
        <f t="shared" si="354"/>
        <v>0</v>
      </c>
      <c r="BB889" s="40">
        <f t="shared" si="370"/>
        <v>0</v>
      </c>
      <c r="BC889" s="397">
        <f t="shared" si="371"/>
        <v>0</v>
      </c>
      <c r="BD889" s="105">
        <f t="shared" si="367"/>
        <v>0</v>
      </c>
      <c r="BE889" s="105">
        <f t="shared" si="372"/>
        <v>0</v>
      </c>
      <c r="BF889" s="742">
        <f t="shared" si="355"/>
        <v>0</v>
      </c>
      <c r="BG889" s="89"/>
      <c r="BH889" s="9"/>
      <c r="BJ889" s="40">
        <f t="shared" si="373"/>
        <v>0</v>
      </c>
      <c r="BK889" s="40">
        <f t="shared" si="374"/>
        <v>1</v>
      </c>
      <c r="BL889" s="40">
        <f t="shared" si="375"/>
        <v>0</v>
      </c>
      <c r="BM889" s="40">
        <f t="shared" si="376"/>
        <v>0</v>
      </c>
      <c r="BN889" s="40">
        <f t="shared" si="377"/>
        <v>0</v>
      </c>
    </row>
    <row r="890" spans="1:66" x14ac:dyDescent="0.25">
      <c r="A890" s="379"/>
      <c r="B890" s="936"/>
      <c r="C890" s="272"/>
      <c r="D890" s="868"/>
      <c r="E890" s="873" t="str">
        <f t="shared" si="368"/>
        <v xml:space="preserve"> </v>
      </c>
      <c r="F890" s="130">
        <f t="shared" si="351"/>
        <v>0</v>
      </c>
      <c r="G890" s="128">
        <f t="shared" si="352"/>
        <v>878</v>
      </c>
      <c r="H890" s="127"/>
      <c r="I890" s="321"/>
      <c r="J890" s="97"/>
      <c r="K890" s="323"/>
      <c r="L890" s="322"/>
      <c r="M890" s="50"/>
      <c r="N890" s="87"/>
      <c r="O890" s="324"/>
      <c r="P890" s="98"/>
      <c r="Q890" s="98"/>
      <c r="R890" s="114"/>
      <c r="S890" s="753"/>
      <c r="T890" s="98"/>
      <c r="U890" s="98"/>
      <c r="V890" s="98"/>
      <c r="W890" s="99"/>
      <c r="X890" s="97"/>
      <c r="Y890" s="87"/>
      <c r="Z890" s="100"/>
      <c r="AA890" s="106">
        <f t="shared" si="356"/>
        <v>878</v>
      </c>
      <c r="AB890" s="549">
        <f t="shared" si="369"/>
        <v>0</v>
      </c>
      <c r="AC890" s="544">
        <f t="shared" si="357"/>
        <v>0</v>
      </c>
      <c r="AD890" s="174">
        <f t="shared" si="353"/>
        <v>0</v>
      </c>
      <c r="AE890" s="8"/>
      <c r="AF890" s="885" t="str">
        <f t="shared" si="358"/>
        <v xml:space="preserve"> </v>
      </c>
      <c r="AG890" s="40">
        <f t="shared" si="359"/>
        <v>0</v>
      </c>
      <c r="AH890" s="40">
        <f t="shared" si="360"/>
        <v>0</v>
      </c>
      <c r="AR890" s="40">
        <f t="shared" si="361"/>
        <v>0</v>
      </c>
      <c r="AS890" s="40">
        <f t="shared" si="362"/>
        <v>0</v>
      </c>
      <c r="AT890" s="40">
        <f t="shared" si="363"/>
        <v>0</v>
      </c>
      <c r="AU890" s="40">
        <f t="shared" si="364"/>
        <v>0</v>
      </c>
      <c r="AX890" s="279">
        <f t="shared" si="365"/>
        <v>0</v>
      </c>
      <c r="AY890" s="279">
        <f t="shared" si="366"/>
        <v>0</v>
      </c>
      <c r="AZ890" s="40">
        <f t="shared" si="354"/>
        <v>0</v>
      </c>
      <c r="BB890" s="40">
        <f t="shared" si="370"/>
        <v>0</v>
      </c>
      <c r="BC890" s="397">
        <f t="shared" si="371"/>
        <v>0</v>
      </c>
      <c r="BD890" s="105">
        <f t="shared" si="367"/>
        <v>0</v>
      </c>
      <c r="BE890" s="105">
        <f t="shared" si="372"/>
        <v>0</v>
      </c>
      <c r="BF890" s="742">
        <f t="shared" si="355"/>
        <v>0</v>
      </c>
      <c r="BG890" s="89"/>
      <c r="BH890" s="9"/>
      <c r="BJ890" s="40">
        <f t="shared" si="373"/>
        <v>0</v>
      </c>
      <c r="BK890" s="40">
        <f t="shared" si="374"/>
        <v>1</v>
      </c>
      <c r="BL890" s="40">
        <f t="shared" si="375"/>
        <v>0</v>
      </c>
      <c r="BM890" s="40">
        <f t="shared" si="376"/>
        <v>0</v>
      </c>
      <c r="BN890" s="40">
        <f t="shared" si="377"/>
        <v>0</v>
      </c>
    </row>
    <row r="891" spans="1:66" x14ac:dyDescent="0.25">
      <c r="A891" s="379"/>
      <c r="B891" s="936"/>
      <c r="C891" s="272"/>
      <c r="D891" s="868"/>
      <c r="E891" s="873" t="str">
        <f t="shared" si="368"/>
        <v xml:space="preserve"> </v>
      </c>
      <c r="F891" s="130">
        <f t="shared" si="351"/>
        <v>0</v>
      </c>
      <c r="G891" s="128">
        <f t="shared" si="352"/>
        <v>879</v>
      </c>
      <c r="H891" s="127"/>
      <c r="I891" s="321"/>
      <c r="J891" s="97"/>
      <c r="K891" s="323"/>
      <c r="L891" s="322"/>
      <c r="M891" s="50"/>
      <c r="N891" s="87"/>
      <c r="O891" s="324"/>
      <c r="P891" s="98"/>
      <c r="Q891" s="98"/>
      <c r="R891" s="114"/>
      <c r="S891" s="753"/>
      <c r="T891" s="98"/>
      <c r="U891" s="98"/>
      <c r="V891" s="98"/>
      <c r="W891" s="99"/>
      <c r="X891" s="97"/>
      <c r="Y891" s="87"/>
      <c r="Z891" s="100"/>
      <c r="AA891" s="106">
        <f t="shared" si="356"/>
        <v>879</v>
      </c>
      <c r="AB891" s="549">
        <f t="shared" si="369"/>
        <v>0</v>
      </c>
      <c r="AC891" s="544">
        <f t="shared" si="357"/>
        <v>0</v>
      </c>
      <c r="AD891" s="174">
        <f t="shared" si="353"/>
        <v>0</v>
      </c>
      <c r="AE891" s="8"/>
      <c r="AF891" s="885" t="str">
        <f t="shared" si="358"/>
        <v xml:space="preserve"> </v>
      </c>
      <c r="AG891" s="40">
        <f t="shared" si="359"/>
        <v>0</v>
      </c>
      <c r="AH891" s="40">
        <f t="shared" si="360"/>
        <v>0</v>
      </c>
      <c r="AR891" s="40">
        <f t="shared" si="361"/>
        <v>0</v>
      </c>
      <c r="AS891" s="40">
        <f t="shared" si="362"/>
        <v>0</v>
      </c>
      <c r="AT891" s="40">
        <f t="shared" si="363"/>
        <v>0</v>
      </c>
      <c r="AU891" s="40">
        <f t="shared" si="364"/>
        <v>0</v>
      </c>
      <c r="AX891" s="279">
        <f t="shared" si="365"/>
        <v>0</v>
      </c>
      <c r="AY891" s="279">
        <f t="shared" si="366"/>
        <v>0</v>
      </c>
      <c r="AZ891" s="40">
        <f t="shared" si="354"/>
        <v>0</v>
      </c>
      <c r="BB891" s="40">
        <f t="shared" si="370"/>
        <v>0</v>
      </c>
      <c r="BC891" s="397">
        <f t="shared" si="371"/>
        <v>0</v>
      </c>
      <c r="BD891" s="105">
        <f t="shared" si="367"/>
        <v>0</v>
      </c>
      <c r="BE891" s="105">
        <f t="shared" si="372"/>
        <v>0</v>
      </c>
      <c r="BF891" s="742">
        <f t="shared" si="355"/>
        <v>0</v>
      </c>
      <c r="BG891" s="89"/>
      <c r="BH891" s="9"/>
      <c r="BJ891" s="40">
        <f t="shared" si="373"/>
        <v>0</v>
      </c>
      <c r="BK891" s="40">
        <f t="shared" si="374"/>
        <v>1</v>
      </c>
      <c r="BL891" s="40">
        <f t="shared" si="375"/>
        <v>0</v>
      </c>
      <c r="BM891" s="40">
        <f t="shared" si="376"/>
        <v>0</v>
      </c>
      <c r="BN891" s="40">
        <f t="shared" si="377"/>
        <v>0</v>
      </c>
    </row>
    <row r="892" spans="1:66" x14ac:dyDescent="0.25">
      <c r="A892" s="379"/>
      <c r="B892" s="936"/>
      <c r="C892" s="272"/>
      <c r="D892" s="868"/>
      <c r="E892" s="873" t="str">
        <f t="shared" si="368"/>
        <v xml:space="preserve"> </v>
      </c>
      <c r="F892" s="130">
        <f t="shared" si="351"/>
        <v>0</v>
      </c>
      <c r="G892" s="128">
        <f t="shared" si="352"/>
        <v>880</v>
      </c>
      <c r="H892" s="127"/>
      <c r="I892" s="321"/>
      <c r="J892" s="97"/>
      <c r="K892" s="323"/>
      <c r="L892" s="322"/>
      <c r="M892" s="50"/>
      <c r="N892" s="87"/>
      <c r="O892" s="324"/>
      <c r="P892" s="98"/>
      <c r="Q892" s="98"/>
      <c r="R892" s="114"/>
      <c r="S892" s="753"/>
      <c r="T892" s="98"/>
      <c r="U892" s="98"/>
      <c r="V892" s="98"/>
      <c r="W892" s="99"/>
      <c r="X892" s="97"/>
      <c r="Y892" s="87"/>
      <c r="Z892" s="100"/>
      <c r="AA892" s="106">
        <f t="shared" si="356"/>
        <v>880</v>
      </c>
      <c r="AB892" s="549">
        <f t="shared" si="369"/>
        <v>0</v>
      </c>
      <c r="AC892" s="544">
        <f t="shared" si="357"/>
        <v>0</v>
      </c>
      <c r="AD892" s="174">
        <f t="shared" si="353"/>
        <v>0</v>
      </c>
      <c r="AE892" s="8"/>
      <c r="AF892" s="885" t="str">
        <f t="shared" si="358"/>
        <v xml:space="preserve"> </v>
      </c>
      <c r="AG892" s="40">
        <f t="shared" si="359"/>
        <v>0</v>
      </c>
      <c r="AH892" s="40">
        <f t="shared" si="360"/>
        <v>0</v>
      </c>
      <c r="AR892" s="40">
        <f t="shared" si="361"/>
        <v>0</v>
      </c>
      <c r="AS892" s="40">
        <f t="shared" si="362"/>
        <v>0</v>
      </c>
      <c r="AT892" s="40">
        <f t="shared" si="363"/>
        <v>0</v>
      </c>
      <c r="AU892" s="40">
        <f t="shared" si="364"/>
        <v>0</v>
      </c>
      <c r="AX892" s="279">
        <f t="shared" si="365"/>
        <v>0</v>
      </c>
      <c r="AY892" s="279">
        <f t="shared" si="366"/>
        <v>0</v>
      </c>
      <c r="AZ892" s="40">
        <f t="shared" si="354"/>
        <v>0</v>
      </c>
      <c r="BB892" s="40">
        <f t="shared" si="370"/>
        <v>0</v>
      </c>
      <c r="BC892" s="397">
        <f t="shared" si="371"/>
        <v>0</v>
      </c>
      <c r="BD892" s="105">
        <f t="shared" si="367"/>
        <v>0</v>
      </c>
      <c r="BE892" s="105">
        <f t="shared" si="372"/>
        <v>0</v>
      </c>
      <c r="BF892" s="742">
        <f t="shared" si="355"/>
        <v>0</v>
      </c>
      <c r="BG892" s="89"/>
      <c r="BH892" s="9"/>
      <c r="BJ892" s="40">
        <f t="shared" si="373"/>
        <v>0</v>
      </c>
      <c r="BK892" s="40">
        <f t="shared" si="374"/>
        <v>1</v>
      </c>
      <c r="BL892" s="40">
        <f t="shared" si="375"/>
        <v>0</v>
      </c>
      <c r="BM892" s="40">
        <f t="shared" si="376"/>
        <v>0</v>
      </c>
      <c r="BN892" s="40">
        <f t="shared" si="377"/>
        <v>0</v>
      </c>
    </row>
    <row r="893" spans="1:66" x14ac:dyDescent="0.25">
      <c r="A893" s="379"/>
      <c r="B893" s="936"/>
      <c r="C893" s="272"/>
      <c r="D893" s="868"/>
      <c r="E893" s="873" t="str">
        <f t="shared" si="368"/>
        <v xml:space="preserve"> </v>
      </c>
      <c r="F893" s="130">
        <f t="shared" si="351"/>
        <v>0</v>
      </c>
      <c r="G893" s="128">
        <f t="shared" si="352"/>
        <v>881</v>
      </c>
      <c r="H893" s="127"/>
      <c r="I893" s="321"/>
      <c r="J893" s="97"/>
      <c r="K893" s="323"/>
      <c r="L893" s="322"/>
      <c r="M893" s="50"/>
      <c r="N893" s="87"/>
      <c r="O893" s="324"/>
      <c r="P893" s="98"/>
      <c r="Q893" s="98"/>
      <c r="R893" s="114"/>
      <c r="S893" s="753"/>
      <c r="T893" s="98"/>
      <c r="U893" s="98"/>
      <c r="V893" s="98"/>
      <c r="W893" s="99"/>
      <c r="X893" s="97"/>
      <c r="Y893" s="87"/>
      <c r="Z893" s="100"/>
      <c r="AA893" s="106">
        <f t="shared" si="356"/>
        <v>881</v>
      </c>
      <c r="AB893" s="549">
        <f t="shared" si="369"/>
        <v>0</v>
      </c>
      <c r="AC893" s="544">
        <f t="shared" si="357"/>
        <v>0</v>
      </c>
      <c r="AD893" s="174">
        <f t="shared" si="353"/>
        <v>0</v>
      </c>
      <c r="AE893" s="8"/>
      <c r="AF893" s="885" t="str">
        <f t="shared" si="358"/>
        <v xml:space="preserve"> </v>
      </c>
      <c r="AG893" s="40">
        <f t="shared" si="359"/>
        <v>0</v>
      </c>
      <c r="AH893" s="40">
        <f t="shared" si="360"/>
        <v>0</v>
      </c>
      <c r="AR893" s="40">
        <f t="shared" si="361"/>
        <v>0</v>
      </c>
      <c r="AS893" s="40">
        <f t="shared" si="362"/>
        <v>0</v>
      </c>
      <c r="AT893" s="40">
        <f t="shared" si="363"/>
        <v>0</v>
      </c>
      <c r="AU893" s="40">
        <f t="shared" si="364"/>
        <v>0</v>
      </c>
      <c r="AX893" s="279">
        <f t="shared" si="365"/>
        <v>0</v>
      </c>
      <c r="AY893" s="279">
        <f t="shared" si="366"/>
        <v>0</v>
      </c>
      <c r="AZ893" s="40">
        <f t="shared" si="354"/>
        <v>0</v>
      </c>
      <c r="BB893" s="40">
        <f t="shared" si="370"/>
        <v>0</v>
      </c>
      <c r="BC893" s="397">
        <f t="shared" si="371"/>
        <v>0</v>
      </c>
      <c r="BD893" s="105">
        <f t="shared" si="367"/>
        <v>0</v>
      </c>
      <c r="BE893" s="105">
        <f t="shared" si="372"/>
        <v>0</v>
      </c>
      <c r="BF893" s="742">
        <f t="shared" si="355"/>
        <v>0</v>
      </c>
      <c r="BG893" s="89"/>
      <c r="BH893" s="9"/>
      <c r="BJ893" s="40">
        <f t="shared" si="373"/>
        <v>0</v>
      </c>
      <c r="BK893" s="40">
        <f t="shared" si="374"/>
        <v>1</v>
      </c>
      <c r="BL893" s="40">
        <f t="shared" si="375"/>
        <v>0</v>
      </c>
      <c r="BM893" s="40">
        <f t="shared" si="376"/>
        <v>0</v>
      </c>
      <c r="BN893" s="40">
        <f t="shared" si="377"/>
        <v>0</v>
      </c>
    </row>
    <row r="894" spans="1:66" x14ac:dyDescent="0.25">
      <c r="A894" s="379"/>
      <c r="B894" s="936"/>
      <c r="C894" s="272"/>
      <c r="D894" s="868"/>
      <c r="E894" s="873" t="str">
        <f t="shared" si="368"/>
        <v xml:space="preserve"> </v>
      </c>
      <c r="F894" s="130">
        <f t="shared" si="351"/>
        <v>0</v>
      </c>
      <c r="G894" s="128">
        <f t="shared" si="352"/>
        <v>882</v>
      </c>
      <c r="H894" s="127"/>
      <c r="I894" s="321"/>
      <c r="J894" s="97"/>
      <c r="K894" s="323"/>
      <c r="L894" s="322"/>
      <c r="M894" s="50"/>
      <c r="N894" s="87"/>
      <c r="O894" s="324"/>
      <c r="P894" s="98"/>
      <c r="Q894" s="98"/>
      <c r="R894" s="114"/>
      <c r="S894" s="753"/>
      <c r="T894" s="98"/>
      <c r="U894" s="98"/>
      <c r="V894" s="98"/>
      <c r="W894" s="99"/>
      <c r="X894" s="97"/>
      <c r="Y894" s="87"/>
      <c r="Z894" s="100"/>
      <c r="AA894" s="106">
        <f t="shared" si="356"/>
        <v>882</v>
      </c>
      <c r="AB894" s="549">
        <f t="shared" si="369"/>
        <v>0</v>
      </c>
      <c r="AC894" s="544">
        <f t="shared" si="357"/>
        <v>0</v>
      </c>
      <c r="AD894" s="174">
        <f t="shared" si="353"/>
        <v>0</v>
      </c>
      <c r="AE894" s="8"/>
      <c r="AF894" s="885" t="str">
        <f t="shared" si="358"/>
        <v xml:space="preserve"> </v>
      </c>
      <c r="AG894" s="40">
        <f t="shared" si="359"/>
        <v>0</v>
      </c>
      <c r="AH894" s="40">
        <f t="shared" si="360"/>
        <v>0</v>
      </c>
      <c r="AR894" s="40">
        <f t="shared" si="361"/>
        <v>0</v>
      </c>
      <c r="AS894" s="40">
        <f t="shared" si="362"/>
        <v>0</v>
      </c>
      <c r="AT894" s="40">
        <f t="shared" si="363"/>
        <v>0</v>
      </c>
      <c r="AU894" s="40">
        <f t="shared" si="364"/>
        <v>0</v>
      </c>
      <c r="AX894" s="279">
        <f t="shared" si="365"/>
        <v>0</v>
      </c>
      <c r="AY894" s="279">
        <f t="shared" si="366"/>
        <v>0</v>
      </c>
      <c r="AZ894" s="40">
        <f t="shared" si="354"/>
        <v>0</v>
      </c>
      <c r="BB894" s="40">
        <f t="shared" si="370"/>
        <v>0</v>
      </c>
      <c r="BC894" s="397">
        <f t="shared" si="371"/>
        <v>0</v>
      </c>
      <c r="BD894" s="105">
        <f t="shared" si="367"/>
        <v>0</v>
      </c>
      <c r="BE894" s="105">
        <f t="shared" si="372"/>
        <v>0</v>
      </c>
      <c r="BF894" s="742">
        <f t="shared" si="355"/>
        <v>0</v>
      </c>
      <c r="BG894" s="89"/>
      <c r="BH894" s="9"/>
      <c r="BJ894" s="40">
        <f t="shared" si="373"/>
        <v>0</v>
      </c>
      <c r="BK894" s="40">
        <f t="shared" si="374"/>
        <v>1</v>
      </c>
      <c r="BL894" s="40">
        <f t="shared" si="375"/>
        <v>0</v>
      </c>
      <c r="BM894" s="40">
        <f t="shared" si="376"/>
        <v>0</v>
      </c>
      <c r="BN894" s="40">
        <f t="shared" si="377"/>
        <v>0</v>
      </c>
    </row>
    <row r="895" spans="1:66" x14ac:dyDescent="0.25">
      <c r="A895" s="379"/>
      <c r="B895" s="936"/>
      <c r="C895" s="272"/>
      <c r="D895" s="868"/>
      <c r="E895" s="873" t="str">
        <f t="shared" si="368"/>
        <v xml:space="preserve"> </v>
      </c>
      <c r="F895" s="130">
        <f t="shared" si="351"/>
        <v>0</v>
      </c>
      <c r="G895" s="128">
        <f t="shared" si="352"/>
        <v>883</v>
      </c>
      <c r="H895" s="127"/>
      <c r="I895" s="321"/>
      <c r="J895" s="97"/>
      <c r="K895" s="323"/>
      <c r="L895" s="322"/>
      <c r="M895" s="50"/>
      <c r="N895" s="87"/>
      <c r="O895" s="324"/>
      <c r="P895" s="98"/>
      <c r="Q895" s="98"/>
      <c r="R895" s="114"/>
      <c r="S895" s="753"/>
      <c r="T895" s="98"/>
      <c r="U895" s="98"/>
      <c r="V895" s="98"/>
      <c r="W895" s="99"/>
      <c r="X895" s="97"/>
      <c r="Y895" s="87"/>
      <c r="Z895" s="100"/>
      <c r="AA895" s="106">
        <f t="shared" si="356"/>
        <v>883</v>
      </c>
      <c r="AB895" s="549">
        <f t="shared" si="369"/>
        <v>0</v>
      </c>
      <c r="AC895" s="544">
        <f t="shared" si="357"/>
        <v>0</v>
      </c>
      <c r="AD895" s="174">
        <f t="shared" si="353"/>
        <v>0</v>
      </c>
      <c r="AE895" s="8"/>
      <c r="AF895" s="885" t="str">
        <f t="shared" si="358"/>
        <v xml:space="preserve"> </v>
      </c>
      <c r="AG895" s="40">
        <f t="shared" si="359"/>
        <v>0</v>
      </c>
      <c r="AH895" s="40">
        <f t="shared" si="360"/>
        <v>0</v>
      </c>
      <c r="AR895" s="40">
        <f t="shared" si="361"/>
        <v>0</v>
      </c>
      <c r="AS895" s="40">
        <f t="shared" si="362"/>
        <v>0</v>
      </c>
      <c r="AT895" s="40">
        <f t="shared" si="363"/>
        <v>0</v>
      </c>
      <c r="AU895" s="40">
        <f t="shared" si="364"/>
        <v>0</v>
      </c>
      <c r="AX895" s="279">
        <f t="shared" si="365"/>
        <v>0</v>
      </c>
      <c r="AY895" s="279">
        <f t="shared" si="366"/>
        <v>0</v>
      </c>
      <c r="AZ895" s="40">
        <f t="shared" si="354"/>
        <v>0</v>
      </c>
      <c r="BB895" s="40">
        <f t="shared" si="370"/>
        <v>0</v>
      </c>
      <c r="BC895" s="397">
        <f t="shared" si="371"/>
        <v>0</v>
      </c>
      <c r="BD895" s="105">
        <f t="shared" si="367"/>
        <v>0</v>
      </c>
      <c r="BE895" s="105">
        <f t="shared" si="372"/>
        <v>0</v>
      </c>
      <c r="BF895" s="742">
        <f t="shared" si="355"/>
        <v>0</v>
      </c>
      <c r="BG895" s="89"/>
      <c r="BH895" s="9"/>
      <c r="BJ895" s="40">
        <f t="shared" si="373"/>
        <v>0</v>
      </c>
      <c r="BK895" s="40">
        <f t="shared" si="374"/>
        <v>1</v>
      </c>
      <c r="BL895" s="40">
        <f t="shared" si="375"/>
        <v>0</v>
      </c>
      <c r="BM895" s="40">
        <f t="shared" si="376"/>
        <v>0</v>
      </c>
      <c r="BN895" s="40">
        <f t="shared" si="377"/>
        <v>0</v>
      </c>
    </row>
    <row r="896" spans="1:66" x14ac:dyDescent="0.25">
      <c r="A896" s="379"/>
      <c r="B896" s="936"/>
      <c r="C896" s="272"/>
      <c r="D896" s="868"/>
      <c r="E896" s="873" t="str">
        <f t="shared" si="368"/>
        <v xml:space="preserve"> </v>
      </c>
      <c r="F896" s="130">
        <f t="shared" si="351"/>
        <v>0</v>
      </c>
      <c r="G896" s="128">
        <f t="shared" si="352"/>
        <v>884</v>
      </c>
      <c r="H896" s="127"/>
      <c r="I896" s="321"/>
      <c r="J896" s="97"/>
      <c r="K896" s="323"/>
      <c r="L896" s="322"/>
      <c r="M896" s="50"/>
      <c r="N896" s="87"/>
      <c r="O896" s="324"/>
      <c r="P896" s="98"/>
      <c r="Q896" s="98"/>
      <c r="R896" s="114"/>
      <c r="S896" s="753"/>
      <c r="T896" s="98"/>
      <c r="U896" s="98"/>
      <c r="V896" s="98"/>
      <c r="W896" s="99"/>
      <c r="X896" s="97"/>
      <c r="Y896" s="87"/>
      <c r="Z896" s="100"/>
      <c r="AA896" s="106">
        <f t="shared" si="356"/>
        <v>884</v>
      </c>
      <c r="AB896" s="549">
        <f t="shared" si="369"/>
        <v>0</v>
      </c>
      <c r="AC896" s="544">
        <f t="shared" si="357"/>
        <v>0</v>
      </c>
      <c r="AD896" s="174">
        <f t="shared" si="353"/>
        <v>0</v>
      </c>
      <c r="AE896" s="8"/>
      <c r="AF896" s="885" t="str">
        <f t="shared" si="358"/>
        <v xml:space="preserve"> </v>
      </c>
      <c r="AG896" s="40">
        <f t="shared" si="359"/>
        <v>0</v>
      </c>
      <c r="AH896" s="40">
        <f t="shared" si="360"/>
        <v>0</v>
      </c>
      <c r="AR896" s="40">
        <f t="shared" si="361"/>
        <v>0</v>
      </c>
      <c r="AS896" s="40">
        <f t="shared" si="362"/>
        <v>0</v>
      </c>
      <c r="AT896" s="40">
        <f t="shared" si="363"/>
        <v>0</v>
      </c>
      <c r="AU896" s="40">
        <f t="shared" si="364"/>
        <v>0</v>
      </c>
      <c r="AX896" s="279">
        <f t="shared" si="365"/>
        <v>0</v>
      </c>
      <c r="AY896" s="279">
        <f t="shared" si="366"/>
        <v>0</v>
      </c>
      <c r="AZ896" s="40">
        <f t="shared" si="354"/>
        <v>0</v>
      </c>
      <c r="BB896" s="40">
        <f t="shared" si="370"/>
        <v>0</v>
      </c>
      <c r="BC896" s="397">
        <f t="shared" si="371"/>
        <v>0</v>
      </c>
      <c r="BD896" s="105">
        <f t="shared" si="367"/>
        <v>0</v>
      </c>
      <c r="BE896" s="105">
        <f t="shared" si="372"/>
        <v>0</v>
      </c>
      <c r="BF896" s="742">
        <f t="shared" si="355"/>
        <v>0</v>
      </c>
      <c r="BG896" s="89"/>
      <c r="BH896" s="9"/>
      <c r="BJ896" s="40">
        <f t="shared" si="373"/>
        <v>0</v>
      </c>
      <c r="BK896" s="40">
        <f t="shared" si="374"/>
        <v>1</v>
      </c>
      <c r="BL896" s="40">
        <f t="shared" si="375"/>
        <v>0</v>
      </c>
      <c r="BM896" s="40">
        <f t="shared" si="376"/>
        <v>0</v>
      </c>
      <c r="BN896" s="40">
        <f t="shared" si="377"/>
        <v>0</v>
      </c>
    </row>
    <row r="897" spans="1:66" x14ac:dyDescent="0.25">
      <c r="A897" s="379"/>
      <c r="B897" s="936"/>
      <c r="C897" s="272"/>
      <c r="D897" s="868"/>
      <c r="E897" s="873" t="str">
        <f t="shared" si="368"/>
        <v xml:space="preserve"> </v>
      </c>
      <c r="F897" s="130">
        <f t="shared" si="351"/>
        <v>0</v>
      </c>
      <c r="G897" s="128">
        <f t="shared" si="352"/>
        <v>885</v>
      </c>
      <c r="H897" s="127"/>
      <c r="I897" s="321"/>
      <c r="J897" s="97"/>
      <c r="K897" s="323"/>
      <c r="L897" s="322"/>
      <c r="M897" s="50"/>
      <c r="N897" s="87"/>
      <c r="O897" s="324"/>
      <c r="P897" s="98"/>
      <c r="Q897" s="98"/>
      <c r="R897" s="114"/>
      <c r="S897" s="753"/>
      <c r="T897" s="98"/>
      <c r="U897" s="98"/>
      <c r="V897" s="98"/>
      <c r="W897" s="99"/>
      <c r="X897" s="97"/>
      <c r="Y897" s="87"/>
      <c r="Z897" s="100"/>
      <c r="AA897" s="106">
        <f t="shared" si="356"/>
        <v>885</v>
      </c>
      <c r="AB897" s="549">
        <f t="shared" si="369"/>
        <v>0</v>
      </c>
      <c r="AC897" s="544">
        <f t="shared" si="357"/>
        <v>0</v>
      </c>
      <c r="AD897" s="174">
        <f t="shared" si="353"/>
        <v>0</v>
      </c>
      <c r="AE897" s="8"/>
      <c r="AF897" s="885" t="str">
        <f t="shared" si="358"/>
        <v xml:space="preserve"> </v>
      </c>
      <c r="AG897" s="40">
        <f t="shared" si="359"/>
        <v>0</v>
      </c>
      <c r="AH897" s="40">
        <f t="shared" si="360"/>
        <v>0</v>
      </c>
      <c r="AR897" s="40">
        <f t="shared" si="361"/>
        <v>0</v>
      </c>
      <c r="AS897" s="40">
        <f t="shared" si="362"/>
        <v>0</v>
      </c>
      <c r="AT897" s="40">
        <f t="shared" si="363"/>
        <v>0</v>
      </c>
      <c r="AU897" s="40">
        <f t="shared" si="364"/>
        <v>0</v>
      </c>
      <c r="AX897" s="279">
        <f t="shared" si="365"/>
        <v>0</v>
      </c>
      <c r="AY897" s="279">
        <f t="shared" si="366"/>
        <v>0</v>
      </c>
      <c r="AZ897" s="40">
        <f t="shared" si="354"/>
        <v>0</v>
      </c>
      <c r="BB897" s="40">
        <f t="shared" si="370"/>
        <v>0</v>
      </c>
      <c r="BC897" s="397">
        <f t="shared" si="371"/>
        <v>0</v>
      </c>
      <c r="BD897" s="105">
        <f t="shared" si="367"/>
        <v>0</v>
      </c>
      <c r="BE897" s="105">
        <f t="shared" si="372"/>
        <v>0</v>
      </c>
      <c r="BF897" s="742">
        <f t="shared" si="355"/>
        <v>0</v>
      </c>
      <c r="BG897" s="89"/>
      <c r="BH897" s="9"/>
      <c r="BJ897" s="40">
        <f t="shared" si="373"/>
        <v>0</v>
      </c>
      <c r="BK897" s="40">
        <f t="shared" si="374"/>
        <v>1</v>
      </c>
      <c r="BL897" s="40">
        <f t="shared" si="375"/>
        <v>0</v>
      </c>
      <c r="BM897" s="40">
        <f t="shared" si="376"/>
        <v>0</v>
      </c>
      <c r="BN897" s="40">
        <f t="shared" si="377"/>
        <v>0</v>
      </c>
    </row>
    <row r="898" spans="1:66" x14ac:dyDescent="0.25">
      <c r="A898" s="379"/>
      <c r="B898" s="936"/>
      <c r="C898" s="272"/>
      <c r="D898" s="868"/>
      <c r="E898" s="873" t="str">
        <f t="shared" si="368"/>
        <v xml:space="preserve"> </v>
      </c>
      <c r="F898" s="130">
        <f t="shared" si="351"/>
        <v>0</v>
      </c>
      <c r="G898" s="128">
        <f t="shared" si="352"/>
        <v>886</v>
      </c>
      <c r="H898" s="127"/>
      <c r="I898" s="321"/>
      <c r="J898" s="97"/>
      <c r="K898" s="323"/>
      <c r="L898" s="322"/>
      <c r="M898" s="50"/>
      <c r="N898" s="87"/>
      <c r="O898" s="324"/>
      <c r="P898" s="98"/>
      <c r="Q898" s="98"/>
      <c r="R898" s="114"/>
      <c r="S898" s="753"/>
      <c r="T898" s="98"/>
      <c r="U898" s="98"/>
      <c r="V898" s="98"/>
      <c r="W898" s="99"/>
      <c r="X898" s="97"/>
      <c r="Y898" s="87"/>
      <c r="Z898" s="100"/>
      <c r="AA898" s="106">
        <f t="shared" si="356"/>
        <v>886</v>
      </c>
      <c r="AB898" s="549">
        <f t="shared" si="369"/>
        <v>0</v>
      </c>
      <c r="AC898" s="544">
        <f t="shared" si="357"/>
        <v>0</v>
      </c>
      <c r="AD898" s="174">
        <f t="shared" si="353"/>
        <v>0</v>
      </c>
      <c r="AE898" s="8"/>
      <c r="AF898" s="885" t="str">
        <f t="shared" si="358"/>
        <v xml:space="preserve"> </v>
      </c>
      <c r="AG898" s="40">
        <f t="shared" si="359"/>
        <v>0</v>
      </c>
      <c r="AH898" s="40">
        <f t="shared" si="360"/>
        <v>0</v>
      </c>
      <c r="AR898" s="40">
        <f t="shared" si="361"/>
        <v>0</v>
      </c>
      <c r="AS898" s="40">
        <f t="shared" si="362"/>
        <v>0</v>
      </c>
      <c r="AT898" s="40">
        <f t="shared" si="363"/>
        <v>0</v>
      </c>
      <c r="AU898" s="40">
        <f t="shared" si="364"/>
        <v>0</v>
      </c>
      <c r="AX898" s="279">
        <f t="shared" si="365"/>
        <v>0</v>
      </c>
      <c r="AY898" s="279">
        <f t="shared" si="366"/>
        <v>0</v>
      </c>
      <c r="AZ898" s="40">
        <f t="shared" si="354"/>
        <v>0</v>
      </c>
      <c r="BB898" s="40">
        <f t="shared" si="370"/>
        <v>0</v>
      </c>
      <c r="BC898" s="397">
        <f t="shared" si="371"/>
        <v>0</v>
      </c>
      <c r="BD898" s="105">
        <f t="shared" si="367"/>
        <v>0</v>
      </c>
      <c r="BE898" s="105">
        <f t="shared" si="372"/>
        <v>0</v>
      </c>
      <c r="BF898" s="742">
        <f t="shared" si="355"/>
        <v>0</v>
      </c>
      <c r="BG898" s="89"/>
      <c r="BH898" s="9"/>
      <c r="BJ898" s="40">
        <f t="shared" si="373"/>
        <v>0</v>
      </c>
      <c r="BK898" s="40">
        <f t="shared" si="374"/>
        <v>1</v>
      </c>
      <c r="BL898" s="40">
        <f t="shared" si="375"/>
        <v>0</v>
      </c>
      <c r="BM898" s="40">
        <f t="shared" si="376"/>
        <v>0</v>
      </c>
      <c r="BN898" s="40">
        <f t="shared" si="377"/>
        <v>0</v>
      </c>
    </row>
    <row r="899" spans="1:66" x14ac:dyDescent="0.25">
      <c r="A899" s="379"/>
      <c r="B899" s="936"/>
      <c r="C899" s="272"/>
      <c r="D899" s="868"/>
      <c r="E899" s="873" t="str">
        <f t="shared" si="368"/>
        <v xml:space="preserve"> </v>
      </c>
      <c r="F899" s="130">
        <f t="shared" si="351"/>
        <v>0</v>
      </c>
      <c r="G899" s="128">
        <f t="shared" si="352"/>
        <v>887</v>
      </c>
      <c r="H899" s="127"/>
      <c r="I899" s="321"/>
      <c r="J899" s="97"/>
      <c r="K899" s="323"/>
      <c r="L899" s="322"/>
      <c r="M899" s="50"/>
      <c r="N899" s="87"/>
      <c r="O899" s="324"/>
      <c r="P899" s="98"/>
      <c r="Q899" s="98"/>
      <c r="R899" s="114"/>
      <c r="S899" s="753"/>
      <c r="T899" s="98"/>
      <c r="U899" s="98"/>
      <c r="V899" s="98"/>
      <c r="W899" s="99"/>
      <c r="X899" s="97"/>
      <c r="Y899" s="87"/>
      <c r="Z899" s="100"/>
      <c r="AA899" s="106">
        <f t="shared" si="356"/>
        <v>887</v>
      </c>
      <c r="AB899" s="549">
        <f t="shared" si="369"/>
        <v>0</v>
      </c>
      <c r="AC899" s="544">
        <f t="shared" si="357"/>
        <v>0</v>
      </c>
      <c r="AD899" s="174">
        <f t="shared" si="353"/>
        <v>0</v>
      </c>
      <c r="AE899" s="8"/>
      <c r="AF899" s="885" t="str">
        <f t="shared" si="358"/>
        <v xml:space="preserve"> </v>
      </c>
      <c r="AG899" s="40">
        <f t="shared" si="359"/>
        <v>0</v>
      </c>
      <c r="AH899" s="40">
        <f t="shared" si="360"/>
        <v>0</v>
      </c>
      <c r="AR899" s="40">
        <f t="shared" si="361"/>
        <v>0</v>
      </c>
      <c r="AS899" s="40">
        <f t="shared" si="362"/>
        <v>0</v>
      </c>
      <c r="AT899" s="40">
        <f t="shared" si="363"/>
        <v>0</v>
      </c>
      <c r="AU899" s="40">
        <f t="shared" si="364"/>
        <v>0</v>
      </c>
      <c r="AX899" s="279">
        <f t="shared" si="365"/>
        <v>0</v>
      </c>
      <c r="AY899" s="279">
        <f t="shared" si="366"/>
        <v>0</v>
      </c>
      <c r="AZ899" s="40">
        <f t="shared" si="354"/>
        <v>0</v>
      </c>
      <c r="BB899" s="40">
        <f t="shared" si="370"/>
        <v>0</v>
      </c>
      <c r="BC899" s="397">
        <f t="shared" si="371"/>
        <v>0</v>
      </c>
      <c r="BD899" s="105">
        <f t="shared" si="367"/>
        <v>0</v>
      </c>
      <c r="BE899" s="105">
        <f t="shared" si="372"/>
        <v>0</v>
      </c>
      <c r="BF899" s="742">
        <f t="shared" si="355"/>
        <v>0</v>
      </c>
      <c r="BG899" s="89"/>
      <c r="BH899" s="9"/>
      <c r="BJ899" s="40">
        <f t="shared" si="373"/>
        <v>0</v>
      </c>
      <c r="BK899" s="40">
        <f t="shared" si="374"/>
        <v>1</v>
      </c>
      <c r="BL899" s="40">
        <f t="shared" si="375"/>
        <v>0</v>
      </c>
      <c r="BM899" s="40">
        <f t="shared" si="376"/>
        <v>0</v>
      </c>
      <c r="BN899" s="40">
        <f t="shared" si="377"/>
        <v>0</v>
      </c>
    </row>
    <row r="900" spans="1:66" x14ac:dyDescent="0.25">
      <c r="A900" s="379"/>
      <c r="B900" s="936"/>
      <c r="C900" s="272"/>
      <c r="D900" s="868"/>
      <c r="E900" s="873" t="str">
        <f t="shared" si="368"/>
        <v xml:space="preserve"> </v>
      </c>
      <c r="F900" s="130">
        <f t="shared" si="351"/>
        <v>0</v>
      </c>
      <c r="G900" s="128">
        <f t="shared" si="352"/>
        <v>888</v>
      </c>
      <c r="H900" s="127"/>
      <c r="I900" s="321"/>
      <c r="J900" s="97"/>
      <c r="K900" s="323"/>
      <c r="L900" s="322"/>
      <c r="M900" s="50"/>
      <c r="N900" s="87"/>
      <c r="O900" s="324"/>
      <c r="P900" s="98"/>
      <c r="Q900" s="98"/>
      <c r="R900" s="114"/>
      <c r="S900" s="753"/>
      <c r="T900" s="98"/>
      <c r="U900" s="98"/>
      <c r="V900" s="98"/>
      <c r="W900" s="99"/>
      <c r="X900" s="97"/>
      <c r="Y900" s="87"/>
      <c r="Z900" s="100"/>
      <c r="AA900" s="106">
        <f t="shared" si="356"/>
        <v>888</v>
      </c>
      <c r="AB900" s="549">
        <f t="shared" si="369"/>
        <v>0</v>
      </c>
      <c r="AC900" s="544">
        <f t="shared" si="357"/>
        <v>0</v>
      </c>
      <c r="AD900" s="174">
        <f t="shared" si="353"/>
        <v>0</v>
      </c>
      <c r="AE900" s="8"/>
      <c r="AF900" s="885" t="str">
        <f t="shared" si="358"/>
        <v xml:space="preserve"> </v>
      </c>
      <c r="AG900" s="40">
        <f t="shared" si="359"/>
        <v>0</v>
      </c>
      <c r="AH900" s="40">
        <f t="shared" si="360"/>
        <v>0</v>
      </c>
      <c r="AR900" s="40">
        <f t="shared" si="361"/>
        <v>0</v>
      </c>
      <c r="AS900" s="40">
        <f t="shared" si="362"/>
        <v>0</v>
      </c>
      <c r="AT900" s="40">
        <f t="shared" si="363"/>
        <v>0</v>
      </c>
      <c r="AU900" s="40">
        <f t="shared" si="364"/>
        <v>0</v>
      </c>
      <c r="AX900" s="279">
        <f t="shared" si="365"/>
        <v>0</v>
      </c>
      <c r="AY900" s="279">
        <f t="shared" si="366"/>
        <v>0</v>
      </c>
      <c r="AZ900" s="40">
        <f t="shared" si="354"/>
        <v>0</v>
      </c>
      <c r="BB900" s="40">
        <f t="shared" si="370"/>
        <v>0</v>
      </c>
      <c r="BC900" s="397">
        <f t="shared" si="371"/>
        <v>0</v>
      </c>
      <c r="BD900" s="105">
        <f t="shared" si="367"/>
        <v>0</v>
      </c>
      <c r="BE900" s="105">
        <f t="shared" si="372"/>
        <v>0</v>
      </c>
      <c r="BF900" s="742">
        <f t="shared" si="355"/>
        <v>0</v>
      </c>
      <c r="BG900" s="89"/>
      <c r="BH900" s="9"/>
      <c r="BJ900" s="40">
        <f t="shared" si="373"/>
        <v>0</v>
      </c>
      <c r="BK900" s="40">
        <f t="shared" si="374"/>
        <v>1</v>
      </c>
      <c r="BL900" s="40">
        <f t="shared" si="375"/>
        <v>0</v>
      </c>
      <c r="BM900" s="40">
        <f t="shared" si="376"/>
        <v>0</v>
      </c>
      <c r="BN900" s="40">
        <f t="shared" si="377"/>
        <v>0</v>
      </c>
    </row>
    <row r="901" spans="1:66" x14ac:dyDescent="0.25">
      <c r="A901" s="379"/>
      <c r="B901" s="936"/>
      <c r="C901" s="272"/>
      <c r="D901" s="868"/>
      <c r="E901" s="873" t="str">
        <f t="shared" si="368"/>
        <v xml:space="preserve"> </v>
      </c>
      <c r="F901" s="130">
        <f t="shared" si="351"/>
        <v>0</v>
      </c>
      <c r="G901" s="128">
        <f t="shared" si="352"/>
        <v>889</v>
      </c>
      <c r="H901" s="127"/>
      <c r="I901" s="321"/>
      <c r="J901" s="97"/>
      <c r="K901" s="323"/>
      <c r="L901" s="322"/>
      <c r="M901" s="50"/>
      <c r="N901" s="87"/>
      <c r="O901" s="324"/>
      <c r="P901" s="98"/>
      <c r="Q901" s="98"/>
      <c r="R901" s="114"/>
      <c r="S901" s="753"/>
      <c r="T901" s="98"/>
      <c r="U901" s="98"/>
      <c r="V901" s="98"/>
      <c r="W901" s="99"/>
      <c r="X901" s="97"/>
      <c r="Y901" s="87"/>
      <c r="Z901" s="100"/>
      <c r="AA901" s="106">
        <f t="shared" si="356"/>
        <v>889</v>
      </c>
      <c r="AB901" s="549">
        <f t="shared" si="369"/>
        <v>0</v>
      </c>
      <c r="AC901" s="544">
        <f t="shared" si="357"/>
        <v>0</v>
      </c>
      <c r="AD901" s="174">
        <f t="shared" si="353"/>
        <v>0</v>
      </c>
      <c r="AE901" s="8"/>
      <c r="AF901" s="885" t="str">
        <f t="shared" si="358"/>
        <v xml:space="preserve"> </v>
      </c>
      <c r="AG901" s="40">
        <f t="shared" si="359"/>
        <v>0</v>
      </c>
      <c r="AH901" s="40">
        <f t="shared" si="360"/>
        <v>0</v>
      </c>
      <c r="AR901" s="40">
        <f t="shared" si="361"/>
        <v>0</v>
      </c>
      <c r="AS901" s="40">
        <f t="shared" si="362"/>
        <v>0</v>
      </c>
      <c r="AT901" s="40">
        <f t="shared" si="363"/>
        <v>0</v>
      </c>
      <c r="AU901" s="40">
        <f t="shared" si="364"/>
        <v>0</v>
      </c>
      <c r="AX901" s="279">
        <f t="shared" si="365"/>
        <v>0</v>
      </c>
      <c r="AY901" s="279">
        <f t="shared" si="366"/>
        <v>0</v>
      </c>
      <c r="AZ901" s="40">
        <f t="shared" si="354"/>
        <v>0</v>
      </c>
      <c r="BB901" s="40">
        <f t="shared" si="370"/>
        <v>0</v>
      </c>
      <c r="BC901" s="397">
        <f t="shared" si="371"/>
        <v>0</v>
      </c>
      <c r="BD901" s="105">
        <f t="shared" si="367"/>
        <v>0</v>
      </c>
      <c r="BE901" s="105">
        <f t="shared" si="372"/>
        <v>0</v>
      </c>
      <c r="BF901" s="742">
        <f t="shared" si="355"/>
        <v>0</v>
      </c>
      <c r="BG901" s="89"/>
      <c r="BH901" s="9"/>
      <c r="BJ901" s="40">
        <f t="shared" si="373"/>
        <v>0</v>
      </c>
      <c r="BK901" s="40">
        <f t="shared" si="374"/>
        <v>1</v>
      </c>
      <c r="BL901" s="40">
        <f t="shared" si="375"/>
        <v>0</v>
      </c>
      <c r="BM901" s="40">
        <f t="shared" si="376"/>
        <v>0</v>
      </c>
      <c r="BN901" s="40">
        <f t="shared" si="377"/>
        <v>0</v>
      </c>
    </row>
    <row r="902" spans="1:66" x14ac:dyDescent="0.25">
      <c r="A902" s="379"/>
      <c r="B902" s="936"/>
      <c r="C902" s="272"/>
      <c r="D902" s="868"/>
      <c r="E902" s="873" t="str">
        <f t="shared" si="368"/>
        <v xml:space="preserve"> </v>
      </c>
      <c r="F902" s="130">
        <f t="shared" si="351"/>
        <v>0</v>
      </c>
      <c r="G902" s="128">
        <f t="shared" si="352"/>
        <v>890</v>
      </c>
      <c r="H902" s="127"/>
      <c r="I902" s="321"/>
      <c r="J902" s="97"/>
      <c r="K902" s="323"/>
      <c r="L902" s="322"/>
      <c r="M902" s="50"/>
      <c r="N902" s="87"/>
      <c r="O902" s="324"/>
      <c r="P902" s="98"/>
      <c r="Q902" s="98"/>
      <c r="R902" s="114"/>
      <c r="S902" s="753"/>
      <c r="T902" s="98"/>
      <c r="U902" s="98"/>
      <c r="V902" s="98"/>
      <c r="W902" s="99"/>
      <c r="X902" s="97"/>
      <c r="Y902" s="87"/>
      <c r="Z902" s="100"/>
      <c r="AA902" s="106">
        <f t="shared" si="356"/>
        <v>890</v>
      </c>
      <c r="AB902" s="549">
        <f t="shared" si="369"/>
        <v>0</v>
      </c>
      <c r="AC902" s="544">
        <f t="shared" si="357"/>
        <v>0</v>
      </c>
      <c r="AD902" s="174">
        <f t="shared" si="353"/>
        <v>0</v>
      </c>
      <c r="AE902" s="8"/>
      <c r="AF902" s="885" t="str">
        <f t="shared" si="358"/>
        <v xml:space="preserve"> </v>
      </c>
      <c r="AG902" s="40">
        <f t="shared" si="359"/>
        <v>0</v>
      </c>
      <c r="AH902" s="40">
        <f t="shared" si="360"/>
        <v>0</v>
      </c>
      <c r="AR902" s="40">
        <f t="shared" si="361"/>
        <v>0</v>
      </c>
      <c r="AS902" s="40">
        <f t="shared" si="362"/>
        <v>0</v>
      </c>
      <c r="AT902" s="40">
        <f t="shared" si="363"/>
        <v>0</v>
      </c>
      <c r="AU902" s="40">
        <f t="shared" si="364"/>
        <v>0</v>
      </c>
      <c r="AX902" s="279">
        <f t="shared" si="365"/>
        <v>0</v>
      </c>
      <c r="AY902" s="279">
        <f t="shared" si="366"/>
        <v>0</v>
      </c>
      <c r="AZ902" s="40">
        <f t="shared" si="354"/>
        <v>0</v>
      </c>
      <c r="BB902" s="40">
        <f t="shared" si="370"/>
        <v>0</v>
      </c>
      <c r="BC902" s="397">
        <f t="shared" si="371"/>
        <v>0</v>
      </c>
      <c r="BD902" s="105">
        <f t="shared" si="367"/>
        <v>0</v>
      </c>
      <c r="BE902" s="105">
        <f t="shared" si="372"/>
        <v>0</v>
      </c>
      <c r="BF902" s="742">
        <f t="shared" si="355"/>
        <v>0</v>
      </c>
      <c r="BG902" s="89"/>
      <c r="BH902" s="9"/>
      <c r="BJ902" s="40">
        <f t="shared" si="373"/>
        <v>0</v>
      </c>
      <c r="BK902" s="40">
        <f t="shared" si="374"/>
        <v>1</v>
      </c>
      <c r="BL902" s="40">
        <f t="shared" si="375"/>
        <v>0</v>
      </c>
      <c r="BM902" s="40">
        <f t="shared" si="376"/>
        <v>0</v>
      </c>
      <c r="BN902" s="40">
        <f t="shared" si="377"/>
        <v>0</v>
      </c>
    </row>
    <row r="903" spans="1:66" x14ac:dyDescent="0.25">
      <c r="A903" s="379"/>
      <c r="B903" s="936"/>
      <c r="C903" s="272"/>
      <c r="D903" s="868"/>
      <c r="E903" s="873" t="str">
        <f t="shared" si="368"/>
        <v xml:space="preserve"> </v>
      </c>
      <c r="F903" s="130">
        <f t="shared" si="351"/>
        <v>0</v>
      </c>
      <c r="G903" s="128">
        <f t="shared" si="352"/>
        <v>891</v>
      </c>
      <c r="H903" s="127"/>
      <c r="I903" s="321"/>
      <c r="J903" s="97"/>
      <c r="K903" s="323"/>
      <c r="L903" s="322"/>
      <c r="M903" s="50"/>
      <c r="N903" s="87"/>
      <c r="O903" s="324"/>
      <c r="P903" s="98"/>
      <c r="Q903" s="98"/>
      <c r="R903" s="114"/>
      <c r="S903" s="753"/>
      <c r="T903" s="98"/>
      <c r="U903" s="98"/>
      <c r="V903" s="98"/>
      <c r="W903" s="99"/>
      <c r="X903" s="97"/>
      <c r="Y903" s="87"/>
      <c r="Z903" s="100"/>
      <c r="AA903" s="106">
        <f t="shared" si="356"/>
        <v>891</v>
      </c>
      <c r="AB903" s="549">
        <f t="shared" si="369"/>
        <v>0</v>
      </c>
      <c r="AC903" s="544">
        <f t="shared" si="357"/>
        <v>0</v>
      </c>
      <c r="AD903" s="174">
        <f t="shared" si="353"/>
        <v>0</v>
      </c>
      <c r="AE903" s="8"/>
      <c r="AF903" s="885" t="str">
        <f t="shared" si="358"/>
        <v xml:space="preserve"> </v>
      </c>
      <c r="AG903" s="40">
        <f t="shared" si="359"/>
        <v>0</v>
      </c>
      <c r="AH903" s="40">
        <f t="shared" si="360"/>
        <v>0</v>
      </c>
      <c r="AR903" s="40">
        <f t="shared" si="361"/>
        <v>0</v>
      </c>
      <c r="AS903" s="40">
        <f t="shared" si="362"/>
        <v>0</v>
      </c>
      <c r="AT903" s="40">
        <f t="shared" si="363"/>
        <v>0</v>
      </c>
      <c r="AU903" s="40">
        <f t="shared" si="364"/>
        <v>0</v>
      </c>
      <c r="AX903" s="279">
        <f t="shared" si="365"/>
        <v>0</v>
      </c>
      <c r="AY903" s="279">
        <f t="shared" si="366"/>
        <v>0</v>
      </c>
      <c r="AZ903" s="40">
        <f t="shared" si="354"/>
        <v>0</v>
      </c>
      <c r="BB903" s="40">
        <f t="shared" si="370"/>
        <v>0</v>
      </c>
      <c r="BC903" s="397">
        <f t="shared" si="371"/>
        <v>0</v>
      </c>
      <c r="BD903" s="105">
        <f t="shared" si="367"/>
        <v>0</v>
      </c>
      <c r="BE903" s="105">
        <f t="shared" si="372"/>
        <v>0</v>
      </c>
      <c r="BF903" s="742">
        <f t="shared" si="355"/>
        <v>0</v>
      </c>
      <c r="BG903" s="89"/>
      <c r="BH903" s="9"/>
      <c r="BJ903" s="40">
        <f t="shared" si="373"/>
        <v>0</v>
      </c>
      <c r="BK903" s="40">
        <f t="shared" si="374"/>
        <v>1</v>
      </c>
      <c r="BL903" s="40">
        <f t="shared" si="375"/>
        <v>0</v>
      </c>
      <c r="BM903" s="40">
        <f t="shared" si="376"/>
        <v>0</v>
      </c>
      <c r="BN903" s="40">
        <f t="shared" si="377"/>
        <v>0</v>
      </c>
    </row>
    <row r="904" spans="1:66" x14ac:dyDescent="0.25">
      <c r="A904" s="379"/>
      <c r="B904" s="936"/>
      <c r="C904" s="272"/>
      <c r="D904" s="868"/>
      <c r="E904" s="873" t="str">
        <f t="shared" si="368"/>
        <v xml:space="preserve"> </v>
      </c>
      <c r="F904" s="130">
        <f t="shared" si="351"/>
        <v>0</v>
      </c>
      <c r="G904" s="128">
        <f t="shared" si="352"/>
        <v>892</v>
      </c>
      <c r="H904" s="127"/>
      <c r="I904" s="321"/>
      <c r="J904" s="97"/>
      <c r="K904" s="323"/>
      <c r="L904" s="322"/>
      <c r="M904" s="50"/>
      <c r="N904" s="87"/>
      <c r="O904" s="324"/>
      <c r="P904" s="98"/>
      <c r="Q904" s="98"/>
      <c r="R904" s="114"/>
      <c r="S904" s="753"/>
      <c r="T904" s="98"/>
      <c r="U904" s="98"/>
      <c r="V904" s="98"/>
      <c r="W904" s="99"/>
      <c r="X904" s="97"/>
      <c r="Y904" s="87"/>
      <c r="Z904" s="100"/>
      <c r="AA904" s="106">
        <f t="shared" si="356"/>
        <v>892</v>
      </c>
      <c r="AB904" s="549">
        <f t="shared" si="369"/>
        <v>0</v>
      </c>
      <c r="AC904" s="544">
        <f t="shared" si="357"/>
        <v>0</v>
      </c>
      <c r="AD904" s="174">
        <f t="shared" si="353"/>
        <v>0</v>
      </c>
      <c r="AE904" s="8"/>
      <c r="AF904" s="885" t="str">
        <f t="shared" si="358"/>
        <v xml:space="preserve"> </v>
      </c>
      <c r="AG904" s="40">
        <f t="shared" si="359"/>
        <v>0</v>
      </c>
      <c r="AH904" s="40">
        <f t="shared" si="360"/>
        <v>0</v>
      </c>
      <c r="AR904" s="40">
        <f t="shared" si="361"/>
        <v>0</v>
      </c>
      <c r="AS904" s="40">
        <f t="shared" si="362"/>
        <v>0</v>
      </c>
      <c r="AT904" s="40">
        <f t="shared" si="363"/>
        <v>0</v>
      </c>
      <c r="AU904" s="40">
        <f t="shared" si="364"/>
        <v>0</v>
      </c>
      <c r="AX904" s="279">
        <f t="shared" si="365"/>
        <v>0</v>
      </c>
      <c r="AY904" s="279">
        <f t="shared" si="366"/>
        <v>0</v>
      </c>
      <c r="AZ904" s="40">
        <f t="shared" si="354"/>
        <v>0</v>
      </c>
      <c r="BB904" s="40">
        <f t="shared" si="370"/>
        <v>0</v>
      </c>
      <c r="BC904" s="397">
        <f t="shared" si="371"/>
        <v>0</v>
      </c>
      <c r="BD904" s="105">
        <f t="shared" si="367"/>
        <v>0</v>
      </c>
      <c r="BE904" s="105">
        <f t="shared" si="372"/>
        <v>0</v>
      </c>
      <c r="BF904" s="742">
        <f t="shared" si="355"/>
        <v>0</v>
      </c>
      <c r="BG904" s="89"/>
      <c r="BH904" s="9"/>
      <c r="BJ904" s="40">
        <f t="shared" si="373"/>
        <v>0</v>
      </c>
      <c r="BK904" s="40">
        <f t="shared" si="374"/>
        <v>1</v>
      </c>
      <c r="BL904" s="40">
        <f t="shared" si="375"/>
        <v>0</v>
      </c>
      <c r="BM904" s="40">
        <f t="shared" si="376"/>
        <v>0</v>
      </c>
      <c r="BN904" s="40">
        <f t="shared" si="377"/>
        <v>0</v>
      </c>
    </row>
    <row r="905" spans="1:66" x14ac:dyDescent="0.25">
      <c r="A905" s="379"/>
      <c r="B905" s="936"/>
      <c r="C905" s="272"/>
      <c r="D905" s="868"/>
      <c r="E905" s="873" t="str">
        <f t="shared" si="368"/>
        <v xml:space="preserve"> </v>
      </c>
      <c r="F905" s="130">
        <f t="shared" si="351"/>
        <v>0</v>
      </c>
      <c r="G905" s="128">
        <f t="shared" si="352"/>
        <v>893</v>
      </c>
      <c r="H905" s="127"/>
      <c r="I905" s="321"/>
      <c r="J905" s="97"/>
      <c r="K905" s="323"/>
      <c r="L905" s="322"/>
      <c r="M905" s="50"/>
      <c r="N905" s="87"/>
      <c r="O905" s="324"/>
      <c r="P905" s="98"/>
      <c r="Q905" s="98"/>
      <c r="R905" s="114"/>
      <c r="S905" s="753"/>
      <c r="T905" s="98"/>
      <c r="U905" s="98"/>
      <c r="V905" s="98"/>
      <c r="W905" s="99"/>
      <c r="X905" s="97"/>
      <c r="Y905" s="87"/>
      <c r="Z905" s="100"/>
      <c r="AA905" s="106">
        <f t="shared" si="356"/>
        <v>893</v>
      </c>
      <c r="AB905" s="549">
        <f t="shared" si="369"/>
        <v>0</v>
      </c>
      <c r="AC905" s="544">
        <f t="shared" si="357"/>
        <v>0</v>
      </c>
      <c r="AD905" s="174">
        <f t="shared" si="353"/>
        <v>0</v>
      </c>
      <c r="AE905" s="8"/>
      <c r="AF905" s="885" t="str">
        <f t="shared" si="358"/>
        <v xml:space="preserve"> </v>
      </c>
      <c r="AG905" s="40">
        <f t="shared" si="359"/>
        <v>0</v>
      </c>
      <c r="AH905" s="40">
        <f t="shared" si="360"/>
        <v>0</v>
      </c>
      <c r="AR905" s="40">
        <f t="shared" si="361"/>
        <v>0</v>
      </c>
      <c r="AS905" s="40">
        <f t="shared" si="362"/>
        <v>0</v>
      </c>
      <c r="AT905" s="40">
        <f t="shared" si="363"/>
        <v>0</v>
      </c>
      <c r="AU905" s="40">
        <f t="shared" si="364"/>
        <v>0</v>
      </c>
      <c r="AX905" s="279">
        <f t="shared" si="365"/>
        <v>0</v>
      </c>
      <c r="AY905" s="279">
        <f t="shared" si="366"/>
        <v>0</v>
      </c>
      <c r="AZ905" s="40">
        <f t="shared" si="354"/>
        <v>0</v>
      </c>
      <c r="BB905" s="40">
        <f t="shared" si="370"/>
        <v>0</v>
      </c>
      <c r="BC905" s="397">
        <f t="shared" si="371"/>
        <v>0</v>
      </c>
      <c r="BD905" s="105">
        <f t="shared" si="367"/>
        <v>0</v>
      </c>
      <c r="BE905" s="105">
        <f t="shared" si="372"/>
        <v>0</v>
      </c>
      <c r="BF905" s="742">
        <f t="shared" si="355"/>
        <v>0</v>
      </c>
      <c r="BG905" s="89"/>
      <c r="BH905" s="9"/>
      <c r="BJ905" s="40">
        <f t="shared" si="373"/>
        <v>0</v>
      </c>
      <c r="BK905" s="40">
        <f t="shared" si="374"/>
        <v>1</v>
      </c>
      <c r="BL905" s="40">
        <f t="shared" si="375"/>
        <v>0</v>
      </c>
      <c r="BM905" s="40">
        <f t="shared" si="376"/>
        <v>0</v>
      </c>
      <c r="BN905" s="40">
        <f t="shared" si="377"/>
        <v>0</v>
      </c>
    </row>
    <row r="906" spans="1:66" x14ac:dyDescent="0.25">
      <c r="A906" s="379"/>
      <c r="B906" s="936"/>
      <c r="C906" s="272"/>
      <c r="D906" s="868"/>
      <c r="E906" s="873" t="str">
        <f t="shared" si="368"/>
        <v xml:space="preserve"> </v>
      </c>
      <c r="F906" s="130">
        <f t="shared" si="351"/>
        <v>0</v>
      </c>
      <c r="G906" s="128">
        <f t="shared" si="352"/>
        <v>894</v>
      </c>
      <c r="H906" s="127"/>
      <c r="I906" s="321"/>
      <c r="J906" s="97"/>
      <c r="K906" s="323"/>
      <c r="L906" s="322"/>
      <c r="M906" s="50"/>
      <c r="N906" s="87"/>
      <c r="O906" s="324"/>
      <c r="P906" s="98"/>
      <c r="Q906" s="98"/>
      <c r="R906" s="114"/>
      <c r="S906" s="753"/>
      <c r="T906" s="98"/>
      <c r="U906" s="98"/>
      <c r="V906" s="98"/>
      <c r="W906" s="99"/>
      <c r="X906" s="97"/>
      <c r="Y906" s="87"/>
      <c r="Z906" s="100"/>
      <c r="AA906" s="106">
        <f t="shared" si="356"/>
        <v>894</v>
      </c>
      <c r="AB906" s="549">
        <f t="shared" si="369"/>
        <v>0</v>
      </c>
      <c r="AC906" s="544">
        <f t="shared" si="357"/>
        <v>0</v>
      </c>
      <c r="AD906" s="174">
        <f t="shared" si="353"/>
        <v>0</v>
      </c>
      <c r="AE906" s="8"/>
      <c r="AF906" s="885" t="str">
        <f t="shared" si="358"/>
        <v xml:space="preserve"> </v>
      </c>
      <c r="AG906" s="40">
        <f t="shared" si="359"/>
        <v>0</v>
      </c>
      <c r="AH906" s="40">
        <f t="shared" si="360"/>
        <v>0</v>
      </c>
      <c r="AR906" s="40">
        <f t="shared" si="361"/>
        <v>0</v>
      </c>
      <c r="AS906" s="40">
        <f t="shared" si="362"/>
        <v>0</v>
      </c>
      <c r="AT906" s="40">
        <f t="shared" si="363"/>
        <v>0</v>
      </c>
      <c r="AU906" s="40">
        <f t="shared" si="364"/>
        <v>0</v>
      </c>
      <c r="AX906" s="279">
        <f t="shared" si="365"/>
        <v>0</v>
      </c>
      <c r="AY906" s="279">
        <f t="shared" si="366"/>
        <v>0</v>
      </c>
      <c r="AZ906" s="40">
        <f t="shared" si="354"/>
        <v>0</v>
      </c>
      <c r="BB906" s="40">
        <f t="shared" si="370"/>
        <v>0</v>
      </c>
      <c r="BC906" s="397">
        <f t="shared" si="371"/>
        <v>0</v>
      </c>
      <c r="BD906" s="105">
        <f t="shared" si="367"/>
        <v>0</v>
      </c>
      <c r="BE906" s="105">
        <f t="shared" si="372"/>
        <v>0</v>
      </c>
      <c r="BF906" s="742">
        <f t="shared" si="355"/>
        <v>0</v>
      </c>
      <c r="BG906" s="89"/>
      <c r="BH906" s="9"/>
      <c r="BJ906" s="40">
        <f t="shared" si="373"/>
        <v>0</v>
      </c>
      <c r="BK906" s="40">
        <f t="shared" si="374"/>
        <v>1</v>
      </c>
      <c r="BL906" s="40">
        <f t="shared" si="375"/>
        <v>0</v>
      </c>
      <c r="BM906" s="40">
        <f t="shared" si="376"/>
        <v>0</v>
      </c>
      <c r="BN906" s="40">
        <f t="shared" si="377"/>
        <v>0</v>
      </c>
    </row>
    <row r="907" spans="1:66" x14ac:dyDescent="0.25">
      <c r="A907" s="379"/>
      <c r="B907" s="936"/>
      <c r="C907" s="272"/>
      <c r="D907" s="868"/>
      <c r="E907" s="873" t="str">
        <f t="shared" si="368"/>
        <v xml:space="preserve"> </v>
      </c>
      <c r="F907" s="130">
        <f t="shared" si="351"/>
        <v>0</v>
      </c>
      <c r="G907" s="128">
        <f t="shared" si="352"/>
        <v>895</v>
      </c>
      <c r="H907" s="127"/>
      <c r="I907" s="321"/>
      <c r="J907" s="97"/>
      <c r="K907" s="323"/>
      <c r="L907" s="322"/>
      <c r="M907" s="50"/>
      <c r="N907" s="87"/>
      <c r="O907" s="324"/>
      <c r="P907" s="98"/>
      <c r="Q907" s="98"/>
      <c r="R907" s="114"/>
      <c r="S907" s="753"/>
      <c r="T907" s="98"/>
      <c r="U907" s="98"/>
      <c r="V907" s="98"/>
      <c r="W907" s="99"/>
      <c r="X907" s="97"/>
      <c r="Y907" s="87"/>
      <c r="Z907" s="100"/>
      <c r="AA907" s="106">
        <f t="shared" si="356"/>
        <v>895</v>
      </c>
      <c r="AB907" s="549">
        <f t="shared" si="369"/>
        <v>0</v>
      </c>
      <c r="AC907" s="544">
        <f t="shared" si="357"/>
        <v>0</v>
      </c>
      <c r="AD907" s="174">
        <f t="shared" si="353"/>
        <v>0</v>
      </c>
      <c r="AE907" s="8"/>
      <c r="AF907" s="885" t="str">
        <f t="shared" si="358"/>
        <v xml:space="preserve"> </v>
      </c>
      <c r="AG907" s="40">
        <f t="shared" si="359"/>
        <v>0</v>
      </c>
      <c r="AH907" s="40">
        <f t="shared" si="360"/>
        <v>0</v>
      </c>
      <c r="AR907" s="40">
        <f t="shared" si="361"/>
        <v>0</v>
      </c>
      <c r="AS907" s="40">
        <f t="shared" si="362"/>
        <v>0</v>
      </c>
      <c r="AT907" s="40">
        <f t="shared" si="363"/>
        <v>0</v>
      </c>
      <c r="AU907" s="40">
        <f t="shared" si="364"/>
        <v>0</v>
      </c>
      <c r="AX907" s="279">
        <f t="shared" si="365"/>
        <v>0</v>
      </c>
      <c r="AY907" s="279">
        <f t="shared" si="366"/>
        <v>0</v>
      </c>
      <c r="AZ907" s="40">
        <f t="shared" si="354"/>
        <v>0</v>
      </c>
      <c r="BB907" s="40">
        <f t="shared" si="370"/>
        <v>0</v>
      </c>
      <c r="BC907" s="397">
        <f t="shared" si="371"/>
        <v>0</v>
      </c>
      <c r="BD907" s="105">
        <f t="shared" si="367"/>
        <v>0</v>
      </c>
      <c r="BE907" s="105">
        <f t="shared" si="372"/>
        <v>0</v>
      </c>
      <c r="BF907" s="742">
        <f t="shared" si="355"/>
        <v>0</v>
      </c>
      <c r="BG907" s="89"/>
      <c r="BH907" s="9"/>
      <c r="BJ907" s="40">
        <f t="shared" si="373"/>
        <v>0</v>
      </c>
      <c r="BK907" s="40">
        <f t="shared" si="374"/>
        <v>1</v>
      </c>
      <c r="BL907" s="40">
        <f t="shared" si="375"/>
        <v>0</v>
      </c>
      <c r="BM907" s="40">
        <f t="shared" si="376"/>
        <v>0</v>
      </c>
      <c r="BN907" s="40">
        <f t="shared" si="377"/>
        <v>0</v>
      </c>
    </row>
    <row r="908" spans="1:66" x14ac:dyDescent="0.25">
      <c r="A908" s="379"/>
      <c r="B908" s="936"/>
      <c r="C908" s="272"/>
      <c r="D908" s="868"/>
      <c r="E908" s="873" t="str">
        <f t="shared" si="368"/>
        <v xml:space="preserve"> </v>
      </c>
      <c r="F908" s="130">
        <f t="shared" si="351"/>
        <v>0</v>
      </c>
      <c r="G908" s="128">
        <f t="shared" si="352"/>
        <v>896</v>
      </c>
      <c r="H908" s="127"/>
      <c r="I908" s="321"/>
      <c r="J908" s="97"/>
      <c r="K908" s="323"/>
      <c r="L908" s="322"/>
      <c r="M908" s="50"/>
      <c r="N908" s="87"/>
      <c r="O908" s="324"/>
      <c r="P908" s="98"/>
      <c r="Q908" s="98"/>
      <c r="R908" s="114"/>
      <c r="S908" s="753"/>
      <c r="T908" s="98"/>
      <c r="U908" s="98"/>
      <c r="V908" s="98"/>
      <c r="W908" s="99"/>
      <c r="X908" s="97"/>
      <c r="Y908" s="87"/>
      <c r="Z908" s="100"/>
      <c r="AA908" s="106">
        <f t="shared" si="356"/>
        <v>896</v>
      </c>
      <c r="AB908" s="549">
        <f t="shared" si="369"/>
        <v>0</v>
      </c>
      <c r="AC908" s="544">
        <f t="shared" si="357"/>
        <v>0</v>
      </c>
      <c r="AD908" s="174">
        <f t="shared" si="353"/>
        <v>0</v>
      </c>
      <c r="AE908" s="8"/>
      <c r="AF908" s="885" t="str">
        <f t="shared" si="358"/>
        <v xml:space="preserve"> </v>
      </c>
      <c r="AG908" s="40">
        <f t="shared" si="359"/>
        <v>0</v>
      </c>
      <c r="AH908" s="40">
        <f t="shared" si="360"/>
        <v>0</v>
      </c>
      <c r="AR908" s="40">
        <f t="shared" si="361"/>
        <v>0</v>
      </c>
      <c r="AS908" s="40">
        <f t="shared" si="362"/>
        <v>0</v>
      </c>
      <c r="AT908" s="40">
        <f t="shared" si="363"/>
        <v>0</v>
      </c>
      <c r="AU908" s="40">
        <f t="shared" si="364"/>
        <v>0</v>
      </c>
      <c r="AX908" s="279">
        <f t="shared" si="365"/>
        <v>0</v>
      </c>
      <c r="AY908" s="279">
        <f t="shared" si="366"/>
        <v>0</v>
      </c>
      <c r="AZ908" s="40">
        <f t="shared" si="354"/>
        <v>0</v>
      </c>
      <c r="BB908" s="40">
        <f t="shared" si="370"/>
        <v>0</v>
      </c>
      <c r="BC908" s="397">
        <f t="shared" si="371"/>
        <v>0</v>
      </c>
      <c r="BD908" s="105">
        <f t="shared" si="367"/>
        <v>0</v>
      </c>
      <c r="BE908" s="105">
        <f t="shared" si="372"/>
        <v>0</v>
      </c>
      <c r="BF908" s="742">
        <f t="shared" si="355"/>
        <v>0</v>
      </c>
      <c r="BG908" s="89"/>
      <c r="BH908" s="9"/>
      <c r="BJ908" s="40">
        <f t="shared" si="373"/>
        <v>0</v>
      </c>
      <c r="BK908" s="40">
        <f t="shared" si="374"/>
        <v>1</v>
      </c>
      <c r="BL908" s="40">
        <f t="shared" si="375"/>
        <v>0</v>
      </c>
      <c r="BM908" s="40">
        <f t="shared" si="376"/>
        <v>0</v>
      </c>
      <c r="BN908" s="40">
        <f t="shared" si="377"/>
        <v>0</v>
      </c>
    </row>
    <row r="909" spans="1:66" x14ac:dyDescent="0.25">
      <c r="A909" s="379"/>
      <c r="B909" s="936"/>
      <c r="C909" s="272"/>
      <c r="D909" s="868"/>
      <c r="E909" s="873" t="str">
        <f t="shared" si="368"/>
        <v xml:space="preserve"> </v>
      </c>
      <c r="F909" s="130">
        <f t="shared" ref="F909:F972" si="378">IF(ISBLANK(H909),0,VLOOKUP(TRIM(H909),AllVarieties,4,FALSE))</f>
        <v>0</v>
      </c>
      <c r="G909" s="128">
        <f t="shared" ref="G909:G972" si="379">ROW()-DPline</f>
        <v>897</v>
      </c>
      <c r="H909" s="127"/>
      <c r="I909" s="321"/>
      <c r="J909" s="97"/>
      <c r="K909" s="323"/>
      <c r="L909" s="322"/>
      <c r="M909" s="50"/>
      <c r="N909" s="87"/>
      <c r="O909" s="324"/>
      <c r="P909" s="98"/>
      <c r="Q909" s="98"/>
      <c r="R909" s="114"/>
      <c r="S909" s="753"/>
      <c r="T909" s="98"/>
      <c r="U909" s="98"/>
      <c r="V909" s="98"/>
      <c r="W909" s="99"/>
      <c r="X909" s="97"/>
      <c r="Y909" s="87"/>
      <c r="Z909" s="100"/>
      <c r="AA909" s="106">
        <f t="shared" si="356"/>
        <v>897</v>
      </c>
      <c r="AB909" s="549">
        <f t="shared" si="369"/>
        <v>0</v>
      </c>
      <c r="AC909" s="544">
        <f t="shared" si="357"/>
        <v>0</v>
      </c>
      <c r="AD909" s="174">
        <f t="shared" ref="AD909:AD972" si="380">+AC909*PDArate</f>
        <v>0</v>
      </c>
      <c r="AE909" s="8"/>
      <c r="AF909" s="885" t="str">
        <f t="shared" si="358"/>
        <v xml:space="preserve"> </v>
      </c>
      <c r="AG909" s="40">
        <f t="shared" si="359"/>
        <v>0</v>
      </c>
      <c r="AH909" s="40">
        <f t="shared" si="360"/>
        <v>0</v>
      </c>
      <c r="AR909" s="40">
        <f t="shared" si="361"/>
        <v>0</v>
      </c>
      <c r="AS909" s="40">
        <f t="shared" si="362"/>
        <v>0</v>
      </c>
      <c r="AT909" s="40">
        <f t="shared" si="363"/>
        <v>0</v>
      </c>
      <c r="AU909" s="40">
        <f t="shared" si="364"/>
        <v>0</v>
      </c>
      <c r="AX909" s="279">
        <f t="shared" si="365"/>
        <v>0</v>
      </c>
      <c r="AY909" s="279">
        <f t="shared" si="366"/>
        <v>0</v>
      </c>
      <c r="AZ909" s="40">
        <f t="shared" ref="AZ909:AZ972" si="381">IF(J909+K909 &gt; 0, 1, 0)</f>
        <v>0</v>
      </c>
      <c r="BB909" s="40">
        <f t="shared" si="370"/>
        <v>0</v>
      </c>
      <c r="BC909" s="397">
        <f t="shared" si="371"/>
        <v>0</v>
      </c>
      <c r="BD909" s="105">
        <f t="shared" si="367"/>
        <v>0</v>
      </c>
      <c r="BE909" s="105">
        <f t="shared" si="372"/>
        <v>0</v>
      </c>
      <c r="BF909" s="742">
        <f t="shared" ref="BF909:BF972" si="382">+BE909*PDArate</f>
        <v>0</v>
      </c>
      <c r="BG909" s="89"/>
      <c r="BH909" s="9"/>
      <c r="BJ909" s="40">
        <f t="shared" si="373"/>
        <v>0</v>
      </c>
      <c r="BK909" s="40">
        <f t="shared" si="374"/>
        <v>1</v>
      </c>
      <c r="BL909" s="40">
        <f t="shared" si="375"/>
        <v>0</v>
      </c>
      <c r="BM909" s="40">
        <f t="shared" si="376"/>
        <v>0</v>
      </c>
      <c r="BN909" s="40">
        <f t="shared" si="377"/>
        <v>0</v>
      </c>
    </row>
    <row r="910" spans="1:66" x14ac:dyDescent="0.25">
      <c r="A910" s="379"/>
      <c r="B910" s="936"/>
      <c r="C910" s="272"/>
      <c r="D910" s="868"/>
      <c r="E910" s="873" t="str">
        <f t="shared" si="368"/>
        <v xml:space="preserve"> </v>
      </c>
      <c r="F910" s="130">
        <f t="shared" si="378"/>
        <v>0</v>
      </c>
      <c r="G910" s="128">
        <f t="shared" si="379"/>
        <v>898</v>
      </c>
      <c r="H910" s="127"/>
      <c r="I910" s="321"/>
      <c r="J910" s="97"/>
      <c r="K910" s="323"/>
      <c r="L910" s="322"/>
      <c r="M910" s="50"/>
      <c r="N910" s="87"/>
      <c r="O910" s="324"/>
      <c r="P910" s="98"/>
      <c r="Q910" s="98"/>
      <c r="R910" s="114"/>
      <c r="S910" s="753"/>
      <c r="T910" s="98"/>
      <c r="U910" s="98"/>
      <c r="V910" s="98"/>
      <c r="W910" s="99"/>
      <c r="X910" s="97"/>
      <c r="Y910" s="87"/>
      <c r="Z910" s="100"/>
      <c r="AA910" s="106">
        <f t="shared" ref="AA910:AA973" si="383">+G910</f>
        <v>898</v>
      </c>
      <c r="AB910" s="549">
        <f t="shared" si="369"/>
        <v>0</v>
      </c>
      <c r="AC910" s="544">
        <f t="shared" ref="AC910:AC973" si="384">+AX910+AY910</f>
        <v>0</v>
      </c>
      <c r="AD910" s="174">
        <f t="shared" si="380"/>
        <v>0</v>
      </c>
      <c r="AE910" s="8"/>
      <c r="AF910" s="885" t="str">
        <f t="shared" ref="AF910:AF973" si="385">IF(AG910+AH910=1,"Enter both columns 5 and 16.", " ")</f>
        <v xml:space="preserve"> </v>
      </c>
      <c r="AG910" s="40">
        <f t="shared" ref="AG910:AG973" si="386">IF(L910+M910+N910+O910+W910 &gt; 0, 1, 0)</f>
        <v>0</v>
      </c>
      <c r="AH910" s="40">
        <f t="shared" ref="AH910:AH973" si="387">IF(AX910 &gt; 0, 1, 0)</f>
        <v>0</v>
      </c>
      <c r="AR910" s="40">
        <f t="shared" ref="AR910:AR973" si="388">IF(ISNA(+F910), 1, 0)</f>
        <v>0</v>
      </c>
      <c r="AS910" s="40">
        <f t="shared" ref="AS910:AS973" si="389">IF(ISERR(+F910), 1, 0)</f>
        <v>0</v>
      </c>
      <c r="AT910" s="40">
        <f t="shared" ref="AT910:AT973" si="390">IF(ISERR(+AC910), 1, 0)</f>
        <v>0</v>
      </c>
      <c r="AU910" s="40">
        <f t="shared" ref="AU910:AU973" si="391">IF(ISERR(+AD910), 1, 0)</f>
        <v>0</v>
      </c>
      <c r="AX910" s="279">
        <f t="shared" ref="AX910:AX973" si="392">ROUND(L910,1)*W910</f>
        <v>0</v>
      </c>
      <c r="AY910" s="279">
        <f t="shared" ref="AY910:AY973" si="393">ROUND(X910,1)*Z910</f>
        <v>0</v>
      </c>
      <c r="AZ910" s="40">
        <f t="shared" si="381"/>
        <v>0</v>
      </c>
      <c r="BB910" s="40">
        <f t="shared" si="370"/>
        <v>0</v>
      </c>
      <c r="BC910" s="397">
        <f t="shared" si="371"/>
        <v>0</v>
      </c>
      <c r="BD910" s="105">
        <f t="shared" si="367"/>
        <v>0</v>
      </c>
      <c r="BE910" s="105">
        <f t="shared" si="372"/>
        <v>0</v>
      </c>
      <c r="BF910" s="742">
        <f t="shared" si="382"/>
        <v>0</v>
      </c>
      <c r="BG910" s="89"/>
      <c r="BH910" s="9"/>
      <c r="BJ910" s="40">
        <f t="shared" si="373"/>
        <v>0</v>
      </c>
      <c r="BK910" s="40">
        <f t="shared" si="374"/>
        <v>1</v>
      </c>
      <c r="BL910" s="40">
        <f t="shared" si="375"/>
        <v>0</v>
      </c>
      <c r="BM910" s="40">
        <f t="shared" si="376"/>
        <v>0</v>
      </c>
      <c r="BN910" s="40">
        <f t="shared" si="377"/>
        <v>0</v>
      </c>
    </row>
    <row r="911" spans="1:66" x14ac:dyDescent="0.25">
      <c r="A911" s="379"/>
      <c r="B911" s="936"/>
      <c r="C911" s="272"/>
      <c r="D911" s="868"/>
      <c r="E911" s="873" t="str">
        <f t="shared" si="368"/>
        <v xml:space="preserve"> </v>
      </c>
      <c r="F911" s="130">
        <f t="shared" si="378"/>
        <v>0</v>
      </c>
      <c r="G911" s="128">
        <f t="shared" si="379"/>
        <v>899</v>
      </c>
      <c r="H911" s="127"/>
      <c r="I911" s="321"/>
      <c r="J911" s="97"/>
      <c r="K911" s="323"/>
      <c r="L911" s="322"/>
      <c r="M911" s="50"/>
      <c r="N911" s="87"/>
      <c r="O911" s="324"/>
      <c r="P911" s="98"/>
      <c r="Q911" s="98"/>
      <c r="R911" s="114"/>
      <c r="S911" s="753"/>
      <c r="T911" s="98"/>
      <c r="U911" s="98"/>
      <c r="V911" s="98"/>
      <c r="W911" s="99"/>
      <c r="X911" s="97"/>
      <c r="Y911" s="87"/>
      <c r="Z911" s="100"/>
      <c r="AA911" s="106">
        <f t="shared" si="383"/>
        <v>899</v>
      </c>
      <c r="AB911" s="549">
        <f t="shared" si="369"/>
        <v>0</v>
      </c>
      <c r="AC911" s="544">
        <f t="shared" si="384"/>
        <v>0</v>
      </c>
      <c r="AD911" s="174">
        <f t="shared" si="380"/>
        <v>0</v>
      </c>
      <c r="AE911" s="8"/>
      <c r="AF911" s="885" t="str">
        <f t="shared" si="385"/>
        <v xml:space="preserve"> </v>
      </c>
      <c r="AG911" s="40">
        <f t="shared" si="386"/>
        <v>0</v>
      </c>
      <c r="AH911" s="40">
        <f t="shared" si="387"/>
        <v>0</v>
      </c>
      <c r="AR911" s="40">
        <f t="shared" si="388"/>
        <v>0</v>
      </c>
      <c r="AS911" s="40">
        <f t="shared" si="389"/>
        <v>0</v>
      </c>
      <c r="AT911" s="40">
        <f t="shared" si="390"/>
        <v>0</v>
      </c>
      <c r="AU911" s="40">
        <f t="shared" si="391"/>
        <v>0</v>
      </c>
      <c r="AX911" s="279">
        <f t="shared" si="392"/>
        <v>0</v>
      </c>
      <c r="AY911" s="279">
        <f t="shared" si="393"/>
        <v>0</v>
      </c>
      <c r="AZ911" s="40">
        <f t="shared" si="381"/>
        <v>0</v>
      </c>
      <c r="BB911" s="40">
        <f t="shared" si="370"/>
        <v>0</v>
      </c>
      <c r="BC911" s="397">
        <f t="shared" si="371"/>
        <v>0</v>
      </c>
      <c r="BD911" s="105">
        <f t="shared" si="367"/>
        <v>0</v>
      </c>
      <c r="BE911" s="105">
        <f t="shared" si="372"/>
        <v>0</v>
      </c>
      <c r="BF911" s="742">
        <f t="shared" si="382"/>
        <v>0</v>
      </c>
      <c r="BG911" s="89"/>
      <c r="BH911" s="9"/>
      <c r="BJ911" s="40">
        <f t="shared" si="373"/>
        <v>0</v>
      </c>
      <c r="BK911" s="40">
        <f t="shared" si="374"/>
        <v>1</v>
      </c>
      <c r="BL911" s="40">
        <f t="shared" si="375"/>
        <v>0</v>
      </c>
      <c r="BM911" s="40">
        <f t="shared" si="376"/>
        <v>0</v>
      </c>
      <c r="BN911" s="40">
        <f t="shared" si="377"/>
        <v>0</v>
      </c>
    </row>
    <row r="912" spans="1:66" x14ac:dyDescent="0.25">
      <c r="A912" s="379"/>
      <c r="B912" s="936"/>
      <c r="C912" s="272"/>
      <c r="D912" s="868"/>
      <c r="E912" s="873" t="str">
        <f t="shared" si="368"/>
        <v xml:space="preserve"> </v>
      </c>
      <c r="F912" s="130">
        <f t="shared" si="378"/>
        <v>0</v>
      </c>
      <c r="G912" s="128">
        <f t="shared" si="379"/>
        <v>900</v>
      </c>
      <c r="H912" s="127"/>
      <c r="I912" s="321"/>
      <c r="J912" s="97"/>
      <c r="K912" s="323"/>
      <c r="L912" s="322"/>
      <c r="M912" s="50"/>
      <c r="N912" s="87"/>
      <c r="O912" s="324"/>
      <c r="P912" s="98"/>
      <c r="Q912" s="98"/>
      <c r="R912" s="114"/>
      <c r="S912" s="753"/>
      <c r="T912" s="98"/>
      <c r="U912" s="98"/>
      <c r="V912" s="98"/>
      <c r="W912" s="99"/>
      <c r="X912" s="97"/>
      <c r="Y912" s="87"/>
      <c r="Z912" s="100"/>
      <c r="AA912" s="106">
        <f t="shared" si="383"/>
        <v>900</v>
      </c>
      <c r="AB912" s="549">
        <f t="shared" si="369"/>
        <v>0</v>
      </c>
      <c r="AC912" s="544">
        <f t="shared" si="384"/>
        <v>0</v>
      </c>
      <c r="AD912" s="174">
        <f t="shared" si="380"/>
        <v>0</v>
      </c>
      <c r="AE912" s="8"/>
      <c r="AF912" s="885" t="str">
        <f t="shared" si="385"/>
        <v xml:space="preserve"> </v>
      </c>
      <c r="AG912" s="40">
        <f t="shared" si="386"/>
        <v>0</v>
      </c>
      <c r="AH912" s="40">
        <f t="shared" si="387"/>
        <v>0</v>
      </c>
      <c r="AR912" s="40">
        <f t="shared" si="388"/>
        <v>0</v>
      </c>
      <c r="AS912" s="40">
        <f t="shared" si="389"/>
        <v>0</v>
      </c>
      <c r="AT912" s="40">
        <f t="shared" si="390"/>
        <v>0</v>
      </c>
      <c r="AU912" s="40">
        <f t="shared" si="391"/>
        <v>0</v>
      </c>
      <c r="AX912" s="279">
        <f t="shared" si="392"/>
        <v>0</v>
      </c>
      <c r="AY912" s="279">
        <f t="shared" si="393"/>
        <v>0</v>
      </c>
      <c r="AZ912" s="40">
        <f t="shared" si="381"/>
        <v>0</v>
      </c>
      <c r="BB912" s="40">
        <f t="shared" si="370"/>
        <v>0</v>
      </c>
      <c r="BC912" s="397">
        <f t="shared" si="371"/>
        <v>0</v>
      </c>
      <c r="BD912" s="105">
        <f t="shared" ref="BD912:BD975" si="394">IF(VALUE(I912)&lt;1,0,IF(VALUE(I912)&gt;17,0,VLOOKUP(VALUE(F912),T10Value,VALUE(I912)+1,FALSE)))</f>
        <v>0</v>
      </c>
      <c r="BE912" s="105">
        <f t="shared" si="372"/>
        <v>0</v>
      </c>
      <c r="BF912" s="742">
        <f t="shared" si="382"/>
        <v>0</v>
      </c>
      <c r="BG912" s="89"/>
      <c r="BH912" s="9"/>
      <c r="BJ912" s="40">
        <f t="shared" si="373"/>
        <v>0</v>
      </c>
      <c r="BK912" s="40">
        <f t="shared" si="374"/>
        <v>1</v>
      </c>
      <c r="BL912" s="40">
        <f t="shared" si="375"/>
        <v>0</v>
      </c>
      <c r="BM912" s="40">
        <f t="shared" si="376"/>
        <v>0</v>
      </c>
      <c r="BN912" s="40">
        <f t="shared" si="377"/>
        <v>0</v>
      </c>
    </row>
    <row r="913" spans="1:66" x14ac:dyDescent="0.25">
      <c r="A913" s="379"/>
      <c r="B913" s="936"/>
      <c r="C913" s="272"/>
      <c r="D913" s="868"/>
      <c r="E913" s="873" t="str">
        <f t="shared" ref="E913:E976" si="395">IF(+BN913+BM913&gt;0,"&lt; Error"," ")</f>
        <v xml:space="preserve"> </v>
      </c>
      <c r="F913" s="130">
        <f t="shared" si="378"/>
        <v>0</v>
      </c>
      <c r="G913" s="128">
        <f t="shared" si="379"/>
        <v>901</v>
      </c>
      <c r="H913" s="127"/>
      <c r="I913" s="321"/>
      <c r="J913" s="97"/>
      <c r="K913" s="323"/>
      <c r="L913" s="322"/>
      <c r="M913" s="50"/>
      <c r="N913" s="87"/>
      <c r="O913" s="324"/>
      <c r="P913" s="98"/>
      <c r="Q913" s="98"/>
      <c r="R913" s="114"/>
      <c r="S913" s="753"/>
      <c r="T913" s="98"/>
      <c r="U913" s="98"/>
      <c r="V913" s="98"/>
      <c r="W913" s="99"/>
      <c r="X913" s="97"/>
      <c r="Y913" s="87"/>
      <c r="Z913" s="100"/>
      <c r="AA913" s="106">
        <f t="shared" si="383"/>
        <v>901</v>
      </c>
      <c r="AB913" s="549">
        <f t="shared" ref="AB913:AB976" si="396">C913*BJ913</f>
        <v>0</v>
      </c>
      <c r="AC913" s="544">
        <f t="shared" si="384"/>
        <v>0</v>
      </c>
      <c r="AD913" s="174">
        <f t="shared" si="380"/>
        <v>0</v>
      </c>
      <c r="AE913" s="8"/>
      <c r="AF913" s="885" t="str">
        <f t="shared" si="385"/>
        <v xml:space="preserve"> </v>
      </c>
      <c r="AG913" s="40">
        <f t="shared" si="386"/>
        <v>0</v>
      </c>
      <c r="AH913" s="40">
        <f t="shared" si="387"/>
        <v>0</v>
      </c>
      <c r="AR913" s="40">
        <f t="shared" si="388"/>
        <v>0</v>
      </c>
      <c r="AS913" s="40">
        <f t="shared" si="389"/>
        <v>0</v>
      </c>
      <c r="AT913" s="40">
        <f t="shared" si="390"/>
        <v>0</v>
      </c>
      <c r="AU913" s="40">
        <f t="shared" si="391"/>
        <v>0</v>
      </c>
      <c r="AX913" s="279">
        <f t="shared" si="392"/>
        <v>0</v>
      </c>
      <c r="AY913" s="279">
        <f t="shared" si="393"/>
        <v>0</v>
      </c>
      <c r="AZ913" s="40">
        <f t="shared" si="381"/>
        <v>0</v>
      </c>
      <c r="BB913" s="40">
        <f t="shared" ref="BB913:BB976" si="397">IF(+BC913&gt;0,IF(+BE913&lt;=0,1,0),0)</f>
        <v>0</v>
      </c>
      <c r="BC913" s="397">
        <f t="shared" ref="BC913:BC976" si="398">IF(+D913=1,IF(J913&gt;0, +J913, 0),0)</f>
        <v>0</v>
      </c>
      <c r="BD913" s="105">
        <f t="shared" si="394"/>
        <v>0</v>
      </c>
      <c r="BE913" s="105">
        <f t="shared" ref="BE913:BE976" si="399">ROUND(+BC913,1)*BD913</f>
        <v>0</v>
      </c>
      <c r="BF913" s="742">
        <f t="shared" si="382"/>
        <v>0</v>
      </c>
      <c r="BG913" s="89"/>
      <c r="BH913" s="9"/>
      <c r="BJ913" s="40">
        <f t="shared" ref="BJ913:BJ976" si="400">IF(J913+L913+M913=J913,0,IF(J913-L913-0.09&gt;0,IF(J913-L913&lt;=0.1*J913,J913-L913,0),0))</f>
        <v>0</v>
      </c>
      <c r="BK913" s="40">
        <f t="shared" ref="BK913:BK976" si="401">IF(L913+M913+J913+X913&lt;=0,1,IF(L913+M913+X913&gt;0,1,0))</f>
        <v>1</v>
      </c>
      <c r="BL913" s="40">
        <f t="shared" ref="BL913:BL976" si="402">IF(+BJ913&gt;0,1,0)</f>
        <v>0</v>
      </c>
      <c r="BM913" s="40">
        <f t="shared" ref="BM913:BM976" si="403">IF(ISNUMBER(C913),IF(2*BL913-C913&lt;0,1,IF(2*BL913-C913&gt;2,1,0)),IF(ISBLANK(C913),0,1))</f>
        <v>0</v>
      </c>
      <c r="BN913" s="40">
        <f t="shared" ref="BN913:BN976" si="404">IF(ISNUMBER(D913),IF(2*AG913-D913=1,1,IF(+D913=0,0, IF(+D913=1,0,1))),IF(ISBLANK(D913),0,1))</f>
        <v>0</v>
      </c>
    </row>
    <row r="914" spans="1:66" x14ac:dyDescent="0.25">
      <c r="A914" s="379"/>
      <c r="B914" s="936"/>
      <c r="C914" s="272"/>
      <c r="D914" s="868"/>
      <c r="E914" s="873" t="str">
        <f t="shared" si="395"/>
        <v xml:space="preserve"> </v>
      </c>
      <c r="F914" s="130">
        <f t="shared" si="378"/>
        <v>0</v>
      </c>
      <c r="G914" s="128">
        <f t="shared" si="379"/>
        <v>902</v>
      </c>
      <c r="H914" s="127"/>
      <c r="I914" s="321"/>
      <c r="J914" s="97"/>
      <c r="K914" s="323"/>
      <c r="L914" s="322"/>
      <c r="M914" s="50"/>
      <c r="N914" s="87"/>
      <c r="O914" s="324"/>
      <c r="P914" s="98"/>
      <c r="Q914" s="98"/>
      <c r="R914" s="114"/>
      <c r="S914" s="753"/>
      <c r="T914" s="98"/>
      <c r="U914" s="98"/>
      <c r="V914" s="98"/>
      <c r="W914" s="99"/>
      <c r="X914" s="97"/>
      <c r="Y914" s="87"/>
      <c r="Z914" s="100"/>
      <c r="AA914" s="106">
        <f t="shared" si="383"/>
        <v>902</v>
      </c>
      <c r="AB914" s="549">
        <f t="shared" si="396"/>
        <v>0</v>
      </c>
      <c r="AC914" s="544">
        <f t="shared" si="384"/>
        <v>0</v>
      </c>
      <c r="AD914" s="174">
        <f t="shared" si="380"/>
        <v>0</v>
      </c>
      <c r="AE914" s="8"/>
      <c r="AF914" s="885" t="str">
        <f t="shared" si="385"/>
        <v xml:space="preserve"> </v>
      </c>
      <c r="AG914" s="40">
        <f t="shared" si="386"/>
        <v>0</v>
      </c>
      <c r="AH914" s="40">
        <f t="shared" si="387"/>
        <v>0</v>
      </c>
      <c r="AR914" s="40">
        <f t="shared" si="388"/>
        <v>0</v>
      </c>
      <c r="AS914" s="40">
        <f t="shared" si="389"/>
        <v>0</v>
      </c>
      <c r="AT914" s="40">
        <f t="shared" si="390"/>
        <v>0</v>
      </c>
      <c r="AU914" s="40">
        <f t="shared" si="391"/>
        <v>0</v>
      </c>
      <c r="AX914" s="279">
        <f t="shared" si="392"/>
        <v>0</v>
      </c>
      <c r="AY914" s="279">
        <f t="shared" si="393"/>
        <v>0</v>
      </c>
      <c r="AZ914" s="40">
        <f t="shared" si="381"/>
        <v>0</v>
      </c>
      <c r="BB914" s="40">
        <f t="shared" si="397"/>
        <v>0</v>
      </c>
      <c r="BC914" s="397">
        <f t="shared" si="398"/>
        <v>0</v>
      </c>
      <c r="BD914" s="105">
        <f t="shared" si="394"/>
        <v>0</v>
      </c>
      <c r="BE914" s="105">
        <f t="shared" si="399"/>
        <v>0</v>
      </c>
      <c r="BF914" s="742">
        <f t="shared" si="382"/>
        <v>0</v>
      </c>
      <c r="BG914" s="89"/>
      <c r="BH914" s="9"/>
      <c r="BJ914" s="40">
        <f t="shared" si="400"/>
        <v>0</v>
      </c>
      <c r="BK914" s="40">
        <f t="shared" si="401"/>
        <v>1</v>
      </c>
      <c r="BL914" s="40">
        <f t="shared" si="402"/>
        <v>0</v>
      </c>
      <c r="BM914" s="40">
        <f t="shared" si="403"/>
        <v>0</v>
      </c>
      <c r="BN914" s="40">
        <f t="shared" si="404"/>
        <v>0</v>
      </c>
    </row>
    <row r="915" spans="1:66" x14ac:dyDescent="0.25">
      <c r="A915" s="379"/>
      <c r="B915" s="936"/>
      <c r="C915" s="272"/>
      <c r="D915" s="868"/>
      <c r="E915" s="873" t="str">
        <f t="shared" si="395"/>
        <v xml:space="preserve"> </v>
      </c>
      <c r="F915" s="130">
        <f t="shared" si="378"/>
        <v>0</v>
      </c>
      <c r="G915" s="128">
        <f t="shared" si="379"/>
        <v>903</v>
      </c>
      <c r="H915" s="127"/>
      <c r="I915" s="321"/>
      <c r="J915" s="97"/>
      <c r="K915" s="323"/>
      <c r="L915" s="322"/>
      <c r="M915" s="50"/>
      <c r="N915" s="87"/>
      <c r="O915" s="324"/>
      <c r="P915" s="98"/>
      <c r="Q915" s="98"/>
      <c r="R915" s="114"/>
      <c r="S915" s="753"/>
      <c r="T915" s="98"/>
      <c r="U915" s="98"/>
      <c r="V915" s="98"/>
      <c r="W915" s="99"/>
      <c r="X915" s="97"/>
      <c r="Y915" s="87"/>
      <c r="Z915" s="100"/>
      <c r="AA915" s="106">
        <f t="shared" si="383"/>
        <v>903</v>
      </c>
      <c r="AB915" s="549">
        <f t="shared" si="396"/>
        <v>0</v>
      </c>
      <c r="AC915" s="544">
        <f t="shared" si="384"/>
        <v>0</v>
      </c>
      <c r="AD915" s="174">
        <f t="shared" si="380"/>
        <v>0</v>
      </c>
      <c r="AE915" s="8"/>
      <c r="AF915" s="885" t="str">
        <f t="shared" si="385"/>
        <v xml:space="preserve"> </v>
      </c>
      <c r="AG915" s="40">
        <f t="shared" si="386"/>
        <v>0</v>
      </c>
      <c r="AH915" s="40">
        <f t="shared" si="387"/>
        <v>0</v>
      </c>
      <c r="AR915" s="40">
        <f t="shared" si="388"/>
        <v>0</v>
      </c>
      <c r="AS915" s="40">
        <f t="shared" si="389"/>
        <v>0</v>
      </c>
      <c r="AT915" s="40">
        <f t="shared" si="390"/>
        <v>0</v>
      </c>
      <c r="AU915" s="40">
        <f t="shared" si="391"/>
        <v>0</v>
      </c>
      <c r="AX915" s="279">
        <f t="shared" si="392"/>
        <v>0</v>
      </c>
      <c r="AY915" s="279">
        <f t="shared" si="393"/>
        <v>0</v>
      </c>
      <c r="AZ915" s="40">
        <f t="shared" si="381"/>
        <v>0</v>
      </c>
      <c r="BB915" s="40">
        <f t="shared" si="397"/>
        <v>0</v>
      </c>
      <c r="BC915" s="397">
        <f t="shared" si="398"/>
        <v>0</v>
      </c>
      <c r="BD915" s="105">
        <f t="shared" si="394"/>
        <v>0</v>
      </c>
      <c r="BE915" s="105">
        <f t="shared" si="399"/>
        <v>0</v>
      </c>
      <c r="BF915" s="742">
        <f t="shared" si="382"/>
        <v>0</v>
      </c>
      <c r="BG915" s="89"/>
      <c r="BH915" s="9"/>
      <c r="BJ915" s="40">
        <f t="shared" si="400"/>
        <v>0</v>
      </c>
      <c r="BK915" s="40">
        <f t="shared" si="401"/>
        <v>1</v>
      </c>
      <c r="BL915" s="40">
        <f t="shared" si="402"/>
        <v>0</v>
      </c>
      <c r="BM915" s="40">
        <f t="shared" si="403"/>
        <v>0</v>
      </c>
      <c r="BN915" s="40">
        <f t="shared" si="404"/>
        <v>0</v>
      </c>
    </row>
    <row r="916" spans="1:66" x14ac:dyDescent="0.25">
      <c r="A916" s="379"/>
      <c r="B916" s="936"/>
      <c r="C916" s="272"/>
      <c r="D916" s="868"/>
      <c r="E916" s="873" t="str">
        <f t="shared" si="395"/>
        <v xml:space="preserve"> </v>
      </c>
      <c r="F916" s="130">
        <f t="shared" si="378"/>
        <v>0</v>
      </c>
      <c r="G916" s="128">
        <f t="shared" si="379"/>
        <v>904</v>
      </c>
      <c r="H916" s="127"/>
      <c r="I916" s="321"/>
      <c r="J916" s="97"/>
      <c r="K916" s="323"/>
      <c r="L916" s="322"/>
      <c r="M916" s="50"/>
      <c r="N916" s="87"/>
      <c r="O916" s="324"/>
      <c r="P916" s="98"/>
      <c r="Q916" s="98"/>
      <c r="R916" s="114"/>
      <c r="S916" s="753"/>
      <c r="T916" s="98"/>
      <c r="U916" s="98"/>
      <c r="V916" s="98"/>
      <c r="W916" s="99"/>
      <c r="X916" s="97"/>
      <c r="Y916" s="87"/>
      <c r="Z916" s="100"/>
      <c r="AA916" s="106">
        <f t="shared" si="383"/>
        <v>904</v>
      </c>
      <c r="AB916" s="549">
        <f t="shared" si="396"/>
        <v>0</v>
      </c>
      <c r="AC916" s="544">
        <f t="shared" si="384"/>
        <v>0</v>
      </c>
      <c r="AD916" s="174">
        <f t="shared" si="380"/>
        <v>0</v>
      </c>
      <c r="AE916" s="8"/>
      <c r="AF916" s="885" t="str">
        <f t="shared" si="385"/>
        <v xml:space="preserve"> </v>
      </c>
      <c r="AG916" s="40">
        <f t="shared" si="386"/>
        <v>0</v>
      </c>
      <c r="AH916" s="40">
        <f t="shared" si="387"/>
        <v>0</v>
      </c>
      <c r="AR916" s="40">
        <f t="shared" si="388"/>
        <v>0</v>
      </c>
      <c r="AS916" s="40">
        <f t="shared" si="389"/>
        <v>0</v>
      </c>
      <c r="AT916" s="40">
        <f t="shared" si="390"/>
        <v>0</v>
      </c>
      <c r="AU916" s="40">
        <f t="shared" si="391"/>
        <v>0</v>
      </c>
      <c r="AX916" s="279">
        <f t="shared" si="392"/>
        <v>0</v>
      </c>
      <c r="AY916" s="279">
        <f t="shared" si="393"/>
        <v>0</v>
      </c>
      <c r="AZ916" s="40">
        <f t="shared" si="381"/>
        <v>0</v>
      </c>
      <c r="BB916" s="40">
        <f t="shared" si="397"/>
        <v>0</v>
      </c>
      <c r="BC916" s="397">
        <f t="shared" si="398"/>
        <v>0</v>
      </c>
      <c r="BD916" s="105">
        <f t="shared" si="394"/>
        <v>0</v>
      </c>
      <c r="BE916" s="105">
        <f t="shared" si="399"/>
        <v>0</v>
      </c>
      <c r="BF916" s="742">
        <f t="shared" si="382"/>
        <v>0</v>
      </c>
      <c r="BG916" s="89"/>
      <c r="BH916" s="9"/>
      <c r="BJ916" s="40">
        <f t="shared" si="400"/>
        <v>0</v>
      </c>
      <c r="BK916" s="40">
        <f t="shared" si="401"/>
        <v>1</v>
      </c>
      <c r="BL916" s="40">
        <f t="shared" si="402"/>
        <v>0</v>
      </c>
      <c r="BM916" s="40">
        <f t="shared" si="403"/>
        <v>0</v>
      </c>
      <c r="BN916" s="40">
        <f t="shared" si="404"/>
        <v>0</v>
      </c>
    </row>
    <row r="917" spans="1:66" x14ac:dyDescent="0.25">
      <c r="A917" s="379"/>
      <c r="B917" s="936"/>
      <c r="C917" s="272"/>
      <c r="D917" s="868"/>
      <c r="E917" s="873" t="str">
        <f t="shared" si="395"/>
        <v xml:space="preserve"> </v>
      </c>
      <c r="F917" s="130">
        <f t="shared" si="378"/>
        <v>0</v>
      </c>
      <c r="G917" s="128">
        <f t="shared" si="379"/>
        <v>905</v>
      </c>
      <c r="H917" s="127"/>
      <c r="I917" s="321"/>
      <c r="J917" s="97"/>
      <c r="K917" s="323"/>
      <c r="L917" s="322"/>
      <c r="M917" s="50"/>
      <c r="N917" s="87"/>
      <c r="O917" s="324"/>
      <c r="P917" s="98"/>
      <c r="Q917" s="98"/>
      <c r="R917" s="114"/>
      <c r="S917" s="753"/>
      <c r="T917" s="98"/>
      <c r="U917" s="98"/>
      <c r="V917" s="98"/>
      <c r="W917" s="99"/>
      <c r="X917" s="97"/>
      <c r="Y917" s="87"/>
      <c r="Z917" s="100"/>
      <c r="AA917" s="106">
        <f t="shared" si="383"/>
        <v>905</v>
      </c>
      <c r="AB917" s="549">
        <f t="shared" si="396"/>
        <v>0</v>
      </c>
      <c r="AC917" s="544">
        <f t="shared" si="384"/>
        <v>0</v>
      </c>
      <c r="AD917" s="174">
        <f t="shared" si="380"/>
        <v>0</v>
      </c>
      <c r="AE917" s="8"/>
      <c r="AF917" s="885" t="str">
        <f t="shared" si="385"/>
        <v xml:space="preserve"> </v>
      </c>
      <c r="AG917" s="40">
        <f t="shared" si="386"/>
        <v>0</v>
      </c>
      <c r="AH917" s="40">
        <f t="shared" si="387"/>
        <v>0</v>
      </c>
      <c r="AR917" s="40">
        <f t="shared" si="388"/>
        <v>0</v>
      </c>
      <c r="AS917" s="40">
        <f t="shared" si="389"/>
        <v>0</v>
      </c>
      <c r="AT917" s="40">
        <f t="shared" si="390"/>
        <v>0</v>
      </c>
      <c r="AU917" s="40">
        <f t="shared" si="391"/>
        <v>0</v>
      </c>
      <c r="AX917" s="279">
        <f t="shared" si="392"/>
        <v>0</v>
      </c>
      <c r="AY917" s="279">
        <f t="shared" si="393"/>
        <v>0</v>
      </c>
      <c r="AZ917" s="40">
        <f t="shared" si="381"/>
        <v>0</v>
      </c>
      <c r="BB917" s="40">
        <f t="shared" si="397"/>
        <v>0</v>
      </c>
      <c r="BC917" s="397">
        <f t="shared" si="398"/>
        <v>0</v>
      </c>
      <c r="BD917" s="105">
        <f t="shared" si="394"/>
        <v>0</v>
      </c>
      <c r="BE917" s="105">
        <f t="shared" si="399"/>
        <v>0</v>
      </c>
      <c r="BF917" s="742">
        <f t="shared" si="382"/>
        <v>0</v>
      </c>
      <c r="BG917" s="89"/>
      <c r="BH917" s="9"/>
      <c r="BJ917" s="40">
        <f t="shared" si="400"/>
        <v>0</v>
      </c>
      <c r="BK917" s="40">
        <f t="shared" si="401"/>
        <v>1</v>
      </c>
      <c r="BL917" s="40">
        <f t="shared" si="402"/>
        <v>0</v>
      </c>
      <c r="BM917" s="40">
        <f t="shared" si="403"/>
        <v>0</v>
      </c>
      <c r="BN917" s="40">
        <f t="shared" si="404"/>
        <v>0</v>
      </c>
    </row>
    <row r="918" spans="1:66" x14ac:dyDescent="0.25">
      <c r="A918" s="379"/>
      <c r="B918" s="936"/>
      <c r="C918" s="272"/>
      <c r="D918" s="868"/>
      <c r="E918" s="873" t="str">
        <f t="shared" si="395"/>
        <v xml:space="preserve"> </v>
      </c>
      <c r="F918" s="130">
        <f t="shared" si="378"/>
        <v>0</v>
      </c>
      <c r="G918" s="128">
        <f t="shared" si="379"/>
        <v>906</v>
      </c>
      <c r="H918" s="127"/>
      <c r="I918" s="321"/>
      <c r="J918" s="97"/>
      <c r="K918" s="323"/>
      <c r="L918" s="322"/>
      <c r="M918" s="50"/>
      <c r="N918" s="87"/>
      <c r="O918" s="324"/>
      <c r="P918" s="98"/>
      <c r="Q918" s="98"/>
      <c r="R918" s="114"/>
      <c r="S918" s="753"/>
      <c r="T918" s="98"/>
      <c r="U918" s="98"/>
      <c r="V918" s="98"/>
      <c r="W918" s="99"/>
      <c r="X918" s="97"/>
      <c r="Y918" s="87"/>
      <c r="Z918" s="100"/>
      <c r="AA918" s="106">
        <f t="shared" si="383"/>
        <v>906</v>
      </c>
      <c r="AB918" s="549">
        <f t="shared" si="396"/>
        <v>0</v>
      </c>
      <c r="AC918" s="544">
        <f t="shared" si="384"/>
        <v>0</v>
      </c>
      <c r="AD918" s="174">
        <f t="shared" si="380"/>
        <v>0</v>
      </c>
      <c r="AE918" s="8"/>
      <c r="AF918" s="885" t="str">
        <f t="shared" si="385"/>
        <v xml:space="preserve"> </v>
      </c>
      <c r="AG918" s="40">
        <f t="shared" si="386"/>
        <v>0</v>
      </c>
      <c r="AH918" s="40">
        <f t="shared" si="387"/>
        <v>0</v>
      </c>
      <c r="AR918" s="40">
        <f t="shared" si="388"/>
        <v>0</v>
      </c>
      <c r="AS918" s="40">
        <f t="shared" si="389"/>
        <v>0</v>
      </c>
      <c r="AT918" s="40">
        <f t="shared" si="390"/>
        <v>0</v>
      </c>
      <c r="AU918" s="40">
        <f t="shared" si="391"/>
        <v>0</v>
      </c>
      <c r="AX918" s="279">
        <f t="shared" si="392"/>
        <v>0</v>
      </c>
      <c r="AY918" s="279">
        <f t="shared" si="393"/>
        <v>0</v>
      </c>
      <c r="AZ918" s="40">
        <f t="shared" si="381"/>
        <v>0</v>
      </c>
      <c r="BB918" s="40">
        <f t="shared" si="397"/>
        <v>0</v>
      </c>
      <c r="BC918" s="397">
        <f t="shared" si="398"/>
        <v>0</v>
      </c>
      <c r="BD918" s="105">
        <f t="shared" si="394"/>
        <v>0</v>
      </c>
      <c r="BE918" s="105">
        <f t="shared" si="399"/>
        <v>0</v>
      </c>
      <c r="BF918" s="742">
        <f t="shared" si="382"/>
        <v>0</v>
      </c>
      <c r="BG918" s="89"/>
      <c r="BH918" s="9"/>
      <c r="BJ918" s="40">
        <f t="shared" si="400"/>
        <v>0</v>
      </c>
      <c r="BK918" s="40">
        <f t="shared" si="401"/>
        <v>1</v>
      </c>
      <c r="BL918" s="40">
        <f t="shared" si="402"/>
        <v>0</v>
      </c>
      <c r="BM918" s="40">
        <f t="shared" si="403"/>
        <v>0</v>
      </c>
      <c r="BN918" s="40">
        <f t="shared" si="404"/>
        <v>0</v>
      </c>
    </row>
    <row r="919" spans="1:66" x14ac:dyDescent="0.25">
      <c r="A919" s="379"/>
      <c r="B919" s="936"/>
      <c r="C919" s="272"/>
      <c r="D919" s="868"/>
      <c r="E919" s="873" t="str">
        <f t="shared" si="395"/>
        <v xml:space="preserve"> </v>
      </c>
      <c r="F919" s="130">
        <f t="shared" si="378"/>
        <v>0</v>
      </c>
      <c r="G919" s="128">
        <f t="shared" si="379"/>
        <v>907</v>
      </c>
      <c r="H919" s="127"/>
      <c r="I919" s="321"/>
      <c r="J919" s="97"/>
      <c r="K919" s="323"/>
      <c r="L919" s="322"/>
      <c r="M919" s="50"/>
      <c r="N919" s="87"/>
      <c r="O919" s="324"/>
      <c r="P919" s="98"/>
      <c r="Q919" s="98"/>
      <c r="R919" s="114"/>
      <c r="S919" s="753"/>
      <c r="T919" s="98"/>
      <c r="U919" s="98"/>
      <c r="V919" s="98"/>
      <c r="W919" s="99"/>
      <c r="X919" s="97"/>
      <c r="Y919" s="87"/>
      <c r="Z919" s="100"/>
      <c r="AA919" s="106">
        <f t="shared" si="383"/>
        <v>907</v>
      </c>
      <c r="AB919" s="549">
        <f t="shared" si="396"/>
        <v>0</v>
      </c>
      <c r="AC919" s="544">
        <f t="shared" si="384"/>
        <v>0</v>
      </c>
      <c r="AD919" s="174">
        <f t="shared" si="380"/>
        <v>0</v>
      </c>
      <c r="AE919" s="8"/>
      <c r="AF919" s="885" t="str">
        <f t="shared" si="385"/>
        <v xml:space="preserve"> </v>
      </c>
      <c r="AG919" s="40">
        <f t="shared" si="386"/>
        <v>0</v>
      </c>
      <c r="AH919" s="40">
        <f t="shared" si="387"/>
        <v>0</v>
      </c>
      <c r="AR919" s="40">
        <f t="shared" si="388"/>
        <v>0</v>
      </c>
      <c r="AS919" s="40">
        <f t="shared" si="389"/>
        <v>0</v>
      </c>
      <c r="AT919" s="40">
        <f t="shared" si="390"/>
        <v>0</v>
      </c>
      <c r="AU919" s="40">
        <f t="shared" si="391"/>
        <v>0</v>
      </c>
      <c r="AX919" s="279">
        <f t="shared" si="392"/>
        <v>0</v>
      </c>
      <c r="AY919" s="279">
        <f t="shared" si="393"/>
        <v>0</v>
      </c>
      <c r="AZ919" s="40">
        <f t="shared" si="381"/>
        <v>0</v>
      </c>
      <c r="BB919" s="40">
        <f t="shared" si="397"/>
        <v>0</v>
      </c>
      <c r="BC919" s="397">
        <f t="shared" si="398"/>
        <v>0</v>
      </c>
      <c r="BD919" s="105">
        <f t="shared" si="394"/>
        <v>0</v>
      </c>
      <c r="BE919" s="105">
        <f t="shared" si="399"/>
        <v>0</v>
      </c>
      <c r="BF919" s="742">
        <f t="shared" si="382"/>
        <v>0</v>
      </c>
      <c r="BG919" s="89"/>
      <c r="BH919" s="9"/>
      <c r="BJ919" s="40">
        <f t="shared" si="400"/>
        <v>0</v>
      </c>
      <c r="BK919" s="40">
        <f t="shared" si="401"/>
        <v>1</v>
      </c>
      <c r="BL919" s="40">
        <f t="shared" si="402"/>
        <v>0</v>
      </c>
      <c r="BM919" s="40">
        <f t="shared" si="403"/>
        <v>0</v>
      </c>
      <c r="BN919" s="40">
        <f t="shared" si="404"/>
        <v>0</v>
      </c>
    </row>
    <row r="920" spans="1:66" x14ac:dyDescent="0.25">
      <c r="A920" s="379"/>
      <c r="B920" s="936"/>
      <c r="C920" s="272"/>
      <c r="D920" s="868"/>
      <c r="E920" s="873" t="str">
        <f t="shared" si="395"/>
        <v xml:space="preserve"> </v>
      </c>
      <c r="F920" s="130">
        <f t="shared" si="378"/>
        <v>0</v>
      </c>
      <c r="G920" s="128">
        <f t="shared" si="379"/>
        <v>908</v>
      </c>
      <c r="H920" s="127"/>
      <c r="I920" s="321"/>
      <c r="J920" s="97"/>
      <c r="K920" s="323"/>
      <c r="L920" s="322"/>
      <c r="M920" s="50"/>
      <c r="N920" s="87"/>
      <c r="O920" s="324"/>
      <c r="P920" s="98"/>
      <c r="Q920" s="98"/>
      <c r="R920" s="114"/>
      <c r="S920" s="753"/>
      <c r="T920" s="98"/>
      <c r="U920" s="98"/>
      <c r="V920" s="98"/>
      <c r="W920" s="99"/>
      <c r="X920" s="97"/>
      <c r="Y920" s="87"/>
      <c r="Z920" s="100"/>
      <c r="AA920" s="106">
        <f t="shared" si="383"/>
        <v>908</v>
      </c>
      <c r="AB920" s="549">
        <f t="shared" si="396"/>
        <v>0</v>
      </c>
      <c r="AC920" s="544">
        <f t="shared" si="384"/>
        <v>0</v>
      </c>
      <c r="AD920" s="174">
        <f t="shared" si="380"/>
        <v>0</v>
      </c>
      <c r="AE920" s="8"/>
      <c r="AF920" s="885" t="str">
        <f t="shared" si="385"/>
        <v xml:space="preserve"> </v>
      </c>
      <c r="AG920" s="40">
        <f t="shared" si="386"/>
        <v>0</v>
      </c>
      <c r="AH920" s="40">
        <f t="shared" si="387"/>
        <v>0</v>
      </c>
      <c r="AR920" s="40">
        <f t="shared" si="388"/>
        <v>0</v>
      </c>
      <c r="AS920" s="40">
        <f t="shared" si="389"/>
        <v>0</v>
      </c>
      <c r="AT920" s="40">
        <f t="shared" si="390"/>
        <v>0</v>
      </c>
      <c r="AU920" s="40">
        <f t="shared" si="391"/>
        <v>0</v>
      </c>
      <c r="AX920" s="279">
        <f t="shared" si="392"/>
        <v>0</v>
      </c>
      <c r="AY920" s="279">
        <f t="shared" si="393"/>
        <v>0</v>
      </c>
      <c r="AZ920" s="40">
        <f t="shared" si="381"/>
        <v>0</v>
      </c>
      <c r="BB920" s="40">
        <f t="shared" si="397"/>
        <v>0</v>
      </c>
      <c r="BC920" s="397">
        <f t="shared" si="398"/>
        <v>0</v>
      </c>
      <c r="BD920" s="105">
        <f t="shared" si="394"/>
        <v>0</v>
      </c>
      <c r="BE920" s="105">
        <f t="shared" si="399"/>
        <v>0</v>
      </c>
      <c r="BF920" s="742">
        <f t="shared" si="382"/>
        <v>0</v>
      </c>
      <c r="BG920" s="89"/>
      <c r="BH920" s="9"/>
      <c r="BJ920" s="40">
        <f t="shared" si="400"/>
        <v>0</v>
      </c>
      <c r="BK920" s="40">
        <f t="shared" si="401"/>
        <v>1</v>
      </c>
      <c r="BL920" s="40">
        <f t="shared" si="402"/>
        <v>0</v>
      </c>
      <c r="BM920" s="40">
        <f t="shared" si="403"/>
        <v>0</v>
      </c>
      <c r="BN920" s="40">
        <f t="shared" si="404"/>
        <v>0</v>
      </c>
    </row>
    <row r="921" spans="1:66" x14ac:dyDescent="0.25">
      <c r="A921" s="379"/>
      <c r="B921" s="936"/>
      <c r="C921" s="272"/>
      <c r="D921" s="868"/>
      <c r="E921" s="873" t="str">
        <f t="shared" si="395"/>
        <v xml:space="preserve"> </v>
      </c>
      <c r="F921" s="130">
        <f t="shared" si="378"/>
        <v>0</v>
      </c>
      <c r="G921" s="128">
        <f t="shared" si="379"/>
        <v>909</v>
      </c>
      <c r="H921" s="127"/>
      <c r="I921" s="321"/>
      <c r="J921" s="97"/>
      <c r="K921" s="323"/>
      <c r="L921" s="322"/>
      <c r="M921" s="50"/>
      <c r="N921" s="87"/>
      <c r="O921" s="324"/>
      <c r="P921" s="98"/>
      <c r="Q921" s="98"/>
      <c r="R921" s="114"/>
      <c r="S921" s="753"/>
      <c r="T921" s="98"/>
      <c r="U921" s="98"/>
      <c r="V921" s="98"/>
      <c r="W921" s="99"/>
      <c r="X921" s="97"/>
      <c r="Y921" s="87"/>
      <c r="Z921" s="100"/>
      <c r="AA921" s="106">
        <f t="shared" si="383"/>
        <v>909</v>
      </c>
      <c r="AB921" s="549">
        <f t="shared" si="396"/>
        <v>0</v>
      </c>
      <c r="AC921" s="544">
        <f t="shared" si="384"/>
        <v>0</v>
      </c>
      <c r="AD921" s="174">
        <f t="shared" si="380"/>
        <v>0</v>
      </c>
      <c r="AE921" s="8"/>
      <c r="AF921" s="885" t="str">
        <f t="shared" si="385"/>
        <v xml:space="preserve"> </v>
      </c>
      <c r="AG921" s="40">
        <f t="shared" si="386"/>
        <v>0</v>
      </c>
      <c r="AH921" s="40">
        <f t="shared" si="387"/>
        <v>0</v>
      </c>
      <c r="AR921" s="40">
        <f t="shared" si="388"/>
        <v>0</v>
      </c>
      <c r="AS921" s="40">
        <f t="shared" si="389"/>
        <v>0</v>
      </c>
      <c r="AT921" s="40">
        <f t="shared" si="390"/>
        <v>0</v>
      </c>
      <c r="AU921" s="40">
        <f t="shared" si="391"/>
        <v>0</v>
      </c>
      <c r="AX921" s="279">
        <f t="shared" si="392"/>
        <v>0</v>
      </c>
      <c r="AY921" s="279">
        <f t="shared" si="393"/>
        <v>0</v>
      </c>
      <c r="AZ921" s="40">
        <f t="shared" si="381"/>
        <v>0</v>
      </c>
      <c r="BB921" s="40">
        <f t="shared" si="397"/>
        <v>0</v>
      </c>
      <c r="BC921" s="397">
        <f t="shared" si="398"/>
        <v>0</v>
      </c>
      <c r="BD921" s="105">
        <f t="shared" si="394"/>
        <v>0</v>
      </c>
      <c r="BE921" s="105">
        <f t="shared" si="399"/>
        <v>0</v>
      </c>
      <c r="BF921" s="742">
        <f t="shared" si="382"/>
        <v>0</v>
      </c>
      <c r="BG921" s="89"/>
      <c r="BH921" s="9"/>
      <c r="BJ921" s="40">
        <f t="shared" si="400"/>
        <v>0</v>
      </c>
      <c r="BK921" s="40">
        <f t="shared" si="401"/>
        <v>1</v>
      </c>
      <c r="BL921" s="40">
        <f t="shared" si="402"/>
        <v>0</v>
      </c>
      <c r="BM921" s="40">
        <f t="shared" si="403"/>
        <v>0</v>
      </c>
      <c r="BN921" s="40">
        <f t="shared" si="404"/>
        <v>0</v>
      </c>
    </row>
    <row r="922" spans="1:66" x14ac:dyDescent="0.25">
      <c r="A922" s="379"/>
      <c r="B922" s="936"/>
      <c r="C922" s="272"/>
      <c r="D922" s="868"/>
      <c r="E922" s="873" t="str">
        <f t="shared" si="395"/>
        <v xml:space="preserve"> </v>
      </c>
      <c r="F922" s="130">
        <f t="shared" si="378"/>
        <v>0</v>
      </c>
      <c r="G922" s="128">
        <f t="shared" si="379"/>
        <v>910</v>
      </c>
      <c r="H922" s="127"/>
      <c r="I922" s="321"/>
      <c r="J922" s="97"/>
      <c r="K922" s="323"/>
      <c r="L922" s="322"/>
      <c r="M922" s="50"/>
      <c r="N922" s="87"/>
      <c r="O922" s="324"/>
      <c r="P922" s="98"/>
      <c r="Q922" s="98"/>
      <c r="R922" s="114"/>
      <c r="S922" s="753"/>
      <c r="T922" s="98"/>
      <c r="U922" s="98"/>
      <c r="V922" s="98"/>
      <c r="W922" s="99"/>
      <c r="X922" s="97"/>
      <c r="Y922" s="87"/>
      <c r="Z922" s="100"/>
      <c r="AA922" s="106">
        <f t="shared" si="383"/>
        <v>910</v>
      </c>
      <c r="AB922" s="549">
        <f t="shared" si="396"/>
        <v>0</v>
      </c>
      <c r="AC922" s="544">
        <f t="shared" si="384"/>
        <v>0</v>
      </c>
      <c r="AD922" s="174">
        <f t="shared" si="380"/>
        <v>0</v>
      </c>
      <c r="AE922" s="8"/>
      <c r="AF922" s="885" t="str">
        <f t="shared" si="385"/>
        <v xml:space="preserve"> </v>
      </c>
      <c r="AG922" s="40">
        <f t="shared" si="386"/>
        <v>0</v>
      </c>
      <c r="AH922" s="40">
        <f t="shared" si="387"/>
        <v>0</v>
      </c>
      <c r="AR922" s="40">
        <f t="shared" si="388"/>
        <v>0</v>
      </c>
      <c r="AS922" s="40">
        <f t="shared" si="389"/>
        <v>0</v>
      </c>
      <c r="AT922" s="40">
        <f t="shared" si="390"/>
        <v>0</v>
      </c>
      <c r="AU922" s="40">
        <f t="shared" si="391"/>
        <v>0</v>
      </c>
      <c r="AX922" s="279">
        <f t="shared" si="392"/>
        <v>0</v>
      </c>
      <c r="AY922" s="279">
        <f t="shared" si="393"/>
        <v>0</v>
      </c>
      <c r="AZ922" s="40">
        <f t="shared" si="381"/>
        <v>0</v>
      </c>
      <c r="BB922" s="40">
        <f t="shared" si="397"/>
        <v>0</v>
      </c>
      <c r="BC922" s="397">
        <f t="shared" si="398"/>
        <v>0</v>
      </c>
      <c r="BD922" s="105">
        <f t="shared" si="394"/>
        <v>0</v>
      </c>
      <c r="BE922" s="105">
        <f t="shared" si="399"/>
        <v>0</v>
      </c>
      <c r="BF922" s="742">
        <f t="shared" si="382"/>
        <v>0</v>
      </c>
      <c r="BG922" s="89"/>
      <c r="BH922" s="9"/>
      <c r="BJ922" s="40">
        <f t="shared" si="400"/>
        <v>0</v>
      </c>
      <c r="BK922" s="40">
        <f t="shared" si="401"/>
        <v>1</v>
      </c>
      <c r="BL922" s="40">
        <f t="shared" si="402"/>
        <v>0</v>
      </c>
      <c r="BM922" s="40">
        <f t="shared" si="403"/>
        <v>0</v>
      </c>
      <c r="BN922" s="40">
        <f t="shared" si="404"/>
        <v>0</v>
      </c>
    </row>
    <row r="923" spans="1:66" x14ac:dyDescent="0.25">
      <c r="A923" s="379"/>
      <c r="B923" s="936"/>
      <c r="C923" s="272"/>
      <c r="D923" s="868"/>
      <c r="E923" s="873" t="str">
        <f t="shared" si="395"/>
        <v xml:space="preserve"> </v>
      </c>
      <c r="F923" s="130">
        <f t="shared" si="378"/>
        <v>0</v>
      </c>
      <c r="G923" s="128">
        <f t="shared" si="379"/>
        <v>911</v>
      </c>
      <c r="H923" s="127"/>
      <c r="I923" s="321"/>
      <c r="J923" s="97"/>
      <c r="K923" s="323"/>
      <c r="L923" s="322"/>
      <c r="M923" s="50"/>
      <c r="N923" s="87"/>
      <c r="O923" s="324"/>
      <c r="P923" s="98"/>
      <c r="Q923" s="98"/>
      <c r="R923" s="114"/>
      <c r="S923" s="753"/>
      <c r="T923" s="98"/>
      <c r="U923" s="98"/>
      <c r="V923" s="98"/>
      <c r="W923" s="99"/>
      <c r="X923" s="97"/>
      <c r="Y923" s="87"/>
      <c r="Z923" s="100"/>
      <c r="AA923" s="106">
        <f t="shared" si="383"/>
        <v>911</v>
      </c>
      <c r="AB923" s="549">
        <f t="shared" si="396"/>
        <v>0</v>
      </c>
      <c r="AC923" s="544">
        <f t="shared" si="384"/>
        <v>0</v>
      </c>
      <c r="AD923" s="174">
        <f t="shared" si="380"/>
        <v>0</v>
      </c>
      <c r="AE923" s="8"/>
      <c r="AF923" s="885" t="str">
        <f t="shared" si="385"/>
        <v xml:space="preserve"> </v>
      </c>
      <c r="AG923" s="40">
        <f t="shared" si="386"/>
        <v>0</v>
      </c>
      <c r="AH923" s="40">
        <f t="shared" si="387"/>
        <v>0</v>
      </c>
      <c r="AR923" s="40">
        <f t="shared" si="388"/>
        <v>0</v>
      </c>
      <c r="AS923" s="40">
        <f t="shared" si="389"/>
        <v>0</v>
      </c>
      <c r="AT923" s="40">
        <f t="shared" si="390"/>
        <v>0</v>
      </c>
      <c r="AU923" s="40">
        <f t="shared" si="391"/>
        <v>0</v>
      </c>
      <c r="AX923" s="279">
        <f t="shared" si="392"/>
        <v>0</v>
      </c>
      <c r="AY923" s="279">
        <f t="shared" si="393"/>
        <v>0</v>
      </c>
      <c r="AZ923" s="40">
        <f t="shared" si="381"/>
        <v>0</v>
      </c>
      <c r="BB923" s="40">
        <f t="shared" si="397"/>
        <v>0</v>
      </c>
      <c r="BC923" s="397">
        <f t="shared" si="398"/>
        <v>0</v>
      </c>
      <c r="BD923" s="105">
        <f t="shared" si="394"/>
        <v>0</v>
      </c>
      <c r="BE923" s="105">
        <f t="shared" si="399"/>
        <v>0</v>
      </c>
      <c r="BF923" s="742">
        <f t="shared" si="382"/>
        <v>0</v>
      </c>
      <c r="BG923" s="89"/>
      <c r="BH923" s="9"/>
      <c r="BJ923" s="40">
        <f t="shared" si="400"/>
        <v>0</v>
      </c>
      <c r="BK923" s="40">
        <f t="shared" si="401"/>
        <v>1</v>
      </c>
      <c r="BL923" s="40">
        <f t="shared" si="402"/>
        <v>0</v>
      </c>
      <c r="BM923" s="40">
        <f t="shared" si="403"/>
        <v>0</v>
      </c>
      <c r="BN923" s="40">
        <f t="shared" si="404"/>
        <v>0</v>
      </c>
    </row>
    <row r="924" spans="1:66" x14ac:dyDescent="0.25">
      <c r="A924" s="379"/>
      <c r="B924" s="936"/>
      <c r="C924" s="272"/>
      <c r="D924" s="868"/>
      <c r="E924" s="873" t="str">
        <f t="shared" si="395"/>
        <v xml:space="preserve"> </v>
      </c>
      <c r="F924" s="130">
        <f t="shared" si="378"/>
        <v>0</v>
      </c>
      <c r="G924" s="128">
        <f t="shared" si="379"/>
        <v>912</v>
      </c>
      <c r="H924" s="127"/>
      <c r="I924" s="321"/>
      <c r="J924" s="97"/>
      <c r="K924" s="323"/>
      <c r="L924" s="322"/>
      <c r="M924" s="50"/>
      <c r="N924" s="87"/>
      <c r="O924" s="324"/>
      <c r="P924" s="98"/>
      <c r="Q924" s="98"/>
      <c r="R924" s="114"/>
      <c r="S924" s="753"/>
      <c r="T924" s="98"/>
      <c r="U924" s="98"/>
      <c r="V924" s="98"/>
      <c r="W924" s="99"/>
      <c r="X924" s="97"/>
      <c r="Y924" s="87"/>
      <c r="Z924" s="100"/>
      <c r="AA924" s="106">
        <f t="shared" si="383"/>
        <v>912</v>
      </c>
      <c r="AB924" s="549">
        <f t="shared" si="396"/>
        <v>0</v>
      </c>
      <c r="AC924" s="544">
        <f t="shared" si="384"/>
        <v>0</v>
      </c>
      <c r="AD924" s="174">
        <f t="shared" si="380"/>
        <v>0</v>
      </c>
      <c r="AE924" s="8"/>
      <c r="AF924" s="885" t="str">
        <f t="shared" si="385"/>
        <v xml:space="preserve"> </v>
      </c>
      <c r="AG924" s="40">
        <f t="shared" si="386"/>
        <v>0</v>
      </c>
      <c r="AH924" s="40">
        <f t="shared" si="387"/>
        <v>0</v>
      </c>
      <c r="AR924" s="40">
        <f t="shared" si="388"/>
        <v>0</v>
      </c>
      <c r="AS924" s="40">
        <f t="shared" si="389"/>
        <v>0</v>
      </c>
      <c r="AT924" s="40">
        <f t="shared" si="390"/>
        <v>0</v>
      </c>
      <c r="AU924" s="40">
        <f t="shared" si="391"/>
        <v>0</v>
      </c>
      <c r="AX924" s="279">
        <f t="shared" si="392"/>
        <v>0</v>
      </c>
      <c r="AY924" s="279">
        <f t="shared" si="393"/>
        <v>0</v>
      </c>
      <c r="AZ924" s="40">
        <f t="shared" si="381"/>
        <v>0</v>
      </c>
      <c r="BB924" s="40">
        <f t="shared" si="397"/>
        <v>0</v>
      </c>
      <c r="BC924" s="397">
        <f t="shared" si="398"/>
        <v>0</v>
      </c>
      <c r="BD924" s="105">
        <f t="shared" si="394"/>
        <v>0</v>
      </c>
      <c r="BE924" s="105">
        <f t="shared" si="399"/>
        <v>0</v>
      </c>
      <c r="BF924" s="742">
        <f t="shared" si="382"/>
        <v>0</v>
      </c>
      <c r="BG924" s="89"/>
      <c r="BH924" s="9"/>
      <c r="BJ924" s="40">
        <f t="shared" si="400"/>
        <v>0</v>
      </c>
      <c r="BK924" s="40">
        <f t="shared" si="401"/>
        <v>1</v>
      </c>
      <c r="BL924" s="40">
        <f t="shared" si="402"/>
        <v>0</v>
      </c>
      <c r="BM924" s="40">
        <f t="shared" si="403"/>
        <v>0</v>
      </c>
      <c r="BN924" s="40">
        <f t="shared" si="404"/>
        <v>0</v>
      </c>
    </row>
    <row r="925" spans="1:66" x14ac:dyDescent="0.25">
      <c r="A925" s="379"/>
      <c r="B925" s="936"/>
      <c r="C925" s="272"/>
      <c r="D925" s="868"/>
      <c r="E925" s="873" t="str">
        <f t="shared" si="395"/>
        <v xml:space="preserve"> </v>
      </c>
      <c r="F925" s="130">
        <f t="shared" si="378"/>
        <v>0</v>
      </c>
      <c r="G925" s="128">
        <f t="shared" si="379"/>
        <v>913</v>
      </c>
      <c r="H925" s="127"/>
      <c r="I925" s="321"/>
      <c r="J925" s="97"/>
      <c r="K925" s="323"/>
      <c r="L925" s="322"/>
      <c r="M925" s="50"/>
      <c r="N925" s="87"/>
      <c r="O925" s="324"/>
      <c r="P925" s="98"/>
      <c r="Q925" s="98"/>
      <c r="R925" s="114"/>
      <c r="S925" s="753"/>
      <c r="T925" s="98"/>
      <c r="U925" s="98"/>
      <c r="V925" s="98"/>
      <c r="W925" s="99"/>
      <c r="X925" s="97"/>
      <c r="Y925" s="87"/>
      <c r="Z925" s="100"/>
      <c r="AA925" s="106">
        <f t="shared" si="383"/>
        <v>913</v>
      </c>
      <c r="AB925" s="549">
        <f t="shared" si="396"/>
        <v>0</v>
      </c>
      <c r="AC925" s="544">
        <f t="shared" si="384"/>
        <v>0</v>
      </c>
      <c r="AD925" s="174">
        <f t="shared" si="380"/>
        <v>0</v>
      </c>
      <c r="AE925" s="8"/>
      <c r="AF925" s="885" t="str">
        <f t="shared" si="385"/>
        <v xml:space="preserve"> </v>
      </c>
      <c r="AG925" s="40">
        <f t="shared" si="386"/>
        <v>0</v>
      </c>
      <c r="AH925" s="40">
        <f t="shared" si="387"/>
        <v>0</v>
      </c>
      <c r="AR925" s="40">
        <f t="shared" si="388"/>
        <v>0</v>
      </c>
      <c r="AS925" s="40">
        <f t="shared" si="389"/>
        <v>0</v>
      </c>
      <c r="AT925" s="40">
        <f t="shared" si="390"/>
        <v>0</v>
      </c>
      <c r="AU925" s="40">
        <f t="shared" si="391"/>
        <v>0</v>
      </c>
      <c r="AX925" s="279">
        <f t="shared" si="392"/>
        <v>0</v>
      </c>
      <c r="AY925" s="279">
        <f t="shared" si="393"/>
        <v>0</v>
      </c>
      <c r="AZ925" s="40">
        <f t="shared" si="381"/>
        <v>0</v>
      </c>
      <c r="BB925" s="40">
        <f t="shared" si="397"/>
        <v>0</v>
      </c>
      <c r="BC925" s="397">
        <f t="shared" si="398"/>
        <v>0</v>
      </c>
      <c r="BD925" s="105">
        <f t="shared" si="394"/>
        <v>0</v>
      </c>
      <c r="BE925" s="105">
        <f t="shared" si="399"/>
        <v>0</v>
      </c>
      <c r="BF925" s="742">
        <f t="shared" si="382"/>
        <v>0</v>
      </c>
      <c r="BG925" s="89"/>
      <c r="BH925" s="9"/>
      <c r="BJ925" s="40">
        <f t="shared" si="400"/>
        <v>0</v>
      </c>
      <c r="BK925" s="40">
        <f t="shared" si="401"/>
        <v>1</v>
      </c>
      <c r="BL925" s="40">
        <f t="shared" si="402"/>
        <v>0</v>
      </c>
      <c r="BM925" s="40">
        <f t="shared" si="403"/>
        <v>0</v>
      </c>
      <c r="BN925" s="40">
        <f t="shared" si="404"/>
        <v>0</v>
      </c>
    </row>
    <row r="926" spans="1:66" x14ac:dyDescent="0.25">
      <c r="A926" s="379"/>
      <c r="B926" s="936"/>
      <c r="C926" s="272"/>
      <c r="D926" s="868"/>
      <c r="E926" s="873" t="str">
        <f t="shared" si="395"/>
        <v xml:space="preserve"> </v>
      </c>
      <c r="F926" s="130">
        <f t="shared" si="378"/>
        <v>0</v>
      </c>
      <c r="G926" s="128">
        <f t="shared" si="379"/>
        <v>914</v>
      </c>
      <c r="H926" s="127"/>
      <c r="I926" s="321"/>
      <c r="J926" s="97"/>
      <c r="K926" s="323"/>
      <c r="L926" s="322"/>
      <c r="M926" s="50"/>
      <c r="N926" s="87"/>
      <c r="O926" s="324"/>
      <c r="P926" s="98"/>
      <c r="Q926" s="98"/>
      <c r="R926" s="114"/>
      <c r="S926" s="753"/>
      <c r="T926" s="98"/>
      <c r="U926" s="98"/>
      <c r="V926" s="98"/>
      <c r="W926" s="99"/>
      <c r="X926" s="97"/>
      <c r="Y926" s="87"/>
      <c r="Z926" s="100"/>
      <c r="AA926" s="106">
        <f t="shared" si="383"/>
        <v>914</v>
      </c>
      <c r="AB926" s="549">
        <f t="shared" si="396"/>
        <v>0</v>
      </c>
      <c r="AC926" s="544">
        <f t="shared" si="384"/>
        <v>0</v>
      </c>
      <c r="AD926" s="174">
        <f t="shared" si="380"/>
        <v>0</v>
      </c>
      <c r="AE926" s="8"/>
      <c r="AF926" s="885" t="str">
        <f t="shared" si="385"/>
        <v xml:space="preserve"> </v>
      </c>
      <c r="AG926" s="40">
        <f t="shared" si="386"/>
        <v>0</v>
      </c>
      <c r="AH926" s="40">
        <f t="shared" si="387"/>
        <v>0</v>
      </c>
      <c r="AR926" s="40">
        <f t="shared" si="388"/>
        <v>0</v>
      </c>
      <c r="AS926" s="40">
        <f t="shared" si="389"/>
        <v>0</v>
      </c>
      <c r="AT926" s="40">
        <f t="shared" si="390"/>
        <v>0</v>
      </c>
      <c r="AU926" s="40">
        <f t="shared" si="391"/>
        <v>0</v>
      </c>
      <c r="AX926" s="279">
        <f t="shared" si="392"/>
        <v>0</v>
      </c>
      <c r="AY926" s="279">
        <f t="shared" si="393"/>
        <v>0</v>
      </c>
      <c r="AZ926" s="40">
        <f t="shared" si="381"/>
        <v>0</v>
      </c>
      <c r="BB926" s="40">
        <f t="shared" si="397"/>
        <v>0</v>
      </c>
      <c r="BC926" s="397">
        <f t="shared" si="398"/>
        <v>0</v>
      </c>
      <c r="BD926" s="105">
        <f t="shared" si="394"/>
        <v>0</v>
      </c>
      <c r="BE926" s="105">
        <f t="shared" si="399"/>
        <v>0</v>
      </c>
      <c r="BF926" s="742">
        <f t="shared" si="382"/>
        <v>0</v>
      </c>
      <c r="BG926" s="89"/>
      <c r="BH926" s="9"/>
      <c r="BJ926" s="40">
        <f t="shared" si="400"/>
        <v>0</v>
      </c>
      <c r="BK926" s="40">
        <f t="shared" si="401"/>
        <v>1</v>
      </c>
      <c r="BL926" s="40">
        <f t="shared" si="402"/>
        <v>0</v>
      </c>
      <c r="BM926" s="40">
        <f t="shared" si="403"/>
        <v>0</v>
      </c>
      <c r="BN926" s="40">
        <f t="shared" si="404"/>
        <v>0</v>
      </c>
    </row>
    <row r="927" spans="1:66" x14ac:dyDescent="0.25">
      <c r="A927" s="379"/>
      <c r="B927" s="936"/>
      <c r="C927" s="272"/>
      <c r="D927" s="868"/>
      <c r="E927" s="873" t="str">
        <f t="shared" si="395"/>
        <v xml:space="preserve"> </v>
      </c>
      <c r="F927" s="130">
        <f t="shared" si="378"/>
        <v>0</v>
      </c>
      <c r="G927" s="128">
        <f t="shared" si="379"/>
        <v>915</v>
      </c>
      <c r="H927" s="127"/>
      <c r="I927" s="321"/>
      <c r="J927" s="97"/>
      <c r="K927" s="323"/>
      <c r="L927" s="322"/>
      <c r="M927" s="50"/>
      <c r="N927" s="87"/>
      <c r="O927" s="324"/>
      <c r="P927" s="98"/>
      <c r="Q927" s="98"/>
      <c r="R927" s="114"/>
      <c r="S927" s="753"/>
      <c r="T927" s="98"/>
      <c r="U927" s="98"/>
      <c r="V927" s="98"/>
      <c r="W927" s="99"/>
      <c r="X927" s="97"/>
      <c r="Y927" s="87"/>
      <c r="Z927" s="100"/>
      <c r="AA927" s="106">
        <f t="shared" si="383"/>
        <v>915</v>
      </c>
      <c r="AB927" s="549">
        <f t="shared" si="396"/>
        <v>0</v>
      </c>
      <c r="AC927" s="544">
        <f t="shared" si="384"/>
        <v>0</v>
      </c>
      <c r="AD927" s="174">
        <f t="shared" si="380"/>
        <v>0</v>
      </c>
      <c r="AE927" s="8"/>
      <c r="AF927" s="885" t="str">
        <f t="shared" si="385"/>
        <v xml:space="preserve"> </v>
      </c>
      <c r="AG927" s="40">
        <f t="shared" si="386"/>
        <v>0</v>
      </c>
      <c r="AH927" s="40">
        <f t="shared" si="387"/>
        <v>0</v>
      </c>
      <c r="AR927" s="40">
        <f t="shared" si="388"/>
        <v>0</v>
      </c>
      <c r="AS927" s="40">
        <f t="shared" si="389"/>
        <v>0</v>
      </c>
      <c r="AT927" s="40">
        <f t="shared" si="390"/>
        <v>0</v>
      </c>
      <c r="AU927" s="40">
        <f t="shared" si="391"/>
        <v>0</v>
      </c>
      <c r="AX927" s="279">
        <f t="shared" si="392"/>
        <v>0</v>
      </c>
      <c r="AY927" s="279">
        <f t="shared" si="393"/>
        <v>0</v>
      </c>
      <c r="AZ927" s="40">
        <f t="shared" si="381"/>
        <v>0</v>
      </c>
      <c r="BB927" s="40">
        <f t="shared" si="397"/>
        <v>0</v>
      </c>
      <c r="BC927" s="397">
        <f t="shared" si="398"/>
        <v>0</v>
      </c>
      <c r="BD927" s="105">
        <f t="shared" si="394"/>
        <v>0</v>
      </c>
      <c r="BE927" s="105">
        <f t="shared" si="399"/>
        <v>0</v>
      </c>
      <c r="BF927" s="742">
        <f t="shared" si="382"/>
        <v>0</v>
      </c>
      <c r="BG927" s="89"/>
      <c r="BH927" s="9"/>
      <c r="BJ927" s="40">
        <f t="shared" si="400"/>
        <v>0</v>
      </c>
      <c r="BK927" s="40">
        <f t="shared" si="401"/>
        <v>1</v>
      </c>
      <c r="BL927" s="40">
        <f t="shared" si="402"/>
        <v>0</v>
      </c>
      <c r="BM927" s="40">
        <f t="shared" si="403"/>
        <v>0</v>
      </c>
      <c r="BN927" s="40">
        <f t="shared" si="404"/>
        <v>0</v>
      </c>
    </row>
    <row r="928" spans="1:66" x14ac:dyDescent="0.25">
      <c r="A928" s="379"/>
      <c r="B928" s="936"/>
      <c r="C928" s="272"/>
      <c r="D928" s="868"/>
      <c r="E928" s="873" t="str">
        <f t="shared" si="395"/>
        <v xml:space="preserve"> </v>
      </c>
      <c r="F928" s="130">
        <f t="shared" si="378"/>
        <v>0</v>
      </c>
      <c r="G928" s="128">
        <f t="shared" si="379"/>
        <v>916</v>
      </c>
      <c r="H928" s="127"/>
      <c r="I928" s="321"/>
      <c r="J928" s="97"/>
      <c r="K928" s="323"/>
      <c r="L928" s="322"/>
      <c r="M928" s="50"/>
      <c r="N928" s="87"/>
      <c r="O928" s="324"/>
      <c r="P928" s="98"/>
      <c r="Q928" s="98"/>
      <c r="R928" s="114"/>
      <c r="S928" s="753"/>
      <c r="T928" s="98"/>
      <c r="U928" s="98"/>
      <c r="V928" s="98"/>
      <c r="W928" s="99"/>
      <c r="X928" s="97"/>
      <c r="Y928" s="87"/>
      <c r="Z928" s="100"/>
      <c r="AA928" s="106">
        <f t="shared" si="383"/>
        <v>916</v>
      </c>
      <c r="AB928" s="549">
        <f t="shared" si="396"/>
        <v>0</v>
      </c>
      <c r="AC928" s="544">
        <f t="shared" si="384"/>
        <v>0</v>
      </c>
      <c r="AD928" s="174">
        <f t="shared" si="380"/>
        <v>0</v>
      </c>
      <c r="AE928" s="8"/>
      <c r="AF928" s="885" t="str">
        <f t="shared" si="385"/>
        <v xml:space="preserve"> </v>
      </c>
      <c r="AG928" s="40">
        <f t="shared" si="386"/>
        <v>0</v>
      </c>
      <c r="AH928" s="40">
        <f t="shared" si="387"/>
        <v>0</v>
      </c>
      <c r="AR928" s="40">
        <f t="shared" si="388"/>
        <v>0</v>
      </c>
      <c r="AS928" s="40">
        <f t="shared" si="389"/>
        <v>0</v>
      </c>
      <c r="AT928" s="40">
        <f t="shared" si="390"/>
        <v>0</v>
      </c>
      <c r="AU928" s="40">
        <f t="shared" si="391"/>
        <v>0</v>
      </c>
      <c r="AX928" s="279">
        <f t="shared" si="392"/>
        <v>0</v>
      </c>
      <c r="AY928" s="279">
        <f t="shared" si="393"/>
        <v>0</v>
      </c>
      <c r="AZ928" s="40">
        <f t="shared" si="381"/>
        <v>0</v>
      </c>
      <c r="BB928" s="40">
        <f t="shared" si="397"/>
        <v>0</v>
      </c>
      <c r="BC928" s="397">
        <f t="shared" si="398"/>
        <v>0</v>
      </c>
      <c r="BD928" s="105">
        <f t="shared" si="394"/>
        <v>0</v>
      </c>
      <c r="BE928" s="105">
        <f t="shared" si="399"/>
        <v>0</v>
      </c>
      <c r="BF928" s="742">
        <f t="shared" si="382"/>
        <v>0</v>
      </c>
      <c r="BG928" s="89"/>
      <c r="BH928" s="9"/>
      <c r="BJ928" s="40">
        <f t="shared" si="400"/>
        <v>0</v>
      </c>
      <c r="BK928" s="40">
        <f t="shared" si="401"/>
        <v>1</v>
      </c>
      <c r="BL928" s="40">
        <f t="shared" si="402"/>
        <v>0</v>
      </c>
      <c r="BM928" s="40">
        <f t="shared" si="403"/>
        <v>0</v>
      </c>
      <c r="BN928" s="40">
        <f t="shared" si="404"/>
        <v>0</v>
      </c>
    </row>
    <row r="929" spans="1:66" x14ac:dyDescent="0.25">
      <c r="A929" s="379"/>
      <c r="B929" s="936"/>
      <c r="C929" s="272"/>
      <c r="D929" s="868"/>
      <c r="E929" s="873" t="str">
        <f t="shared" si="395"/>
        <v xml:space="preserve"> </v>
      </c>
      <c r="F929" s="130">
        <f t="shared" si="378"/>
        <v>0</v>
      </c>
      <c r="G929" s="128">
        <f t="shared" si="379"/>
        <v>917</v>
      </c>
      <c r="H929" s="127"/>
      <c r="I929" s="321"/>
      <c r="J929" s="97"/>
      <c r="K929" s="323"/>
      <c r="L929" s="322"/>
      <c r="M929" s="50"/>
      <c r="N929" s="87"/>
      <c r="O929" s="324"/>
      <c r="P929" s="98"/>
      <c r="Q929" s="98"/>
      <c r="R929" s="114"/>
      <c r="S929" s="753"/>
      <c r="T929" s="98"/>
      <c r="U929" s="98"/>
      <c r="V929" s="98"/>
      <c r="W929" s="99"/>
      <c r="X929" s="97"/>
      <c r="Y929" s="87"/>
      <c r="Z929" s="100"/>
      <c r="AA929" s="106">
        <f t="shared" si="383"/>
        <v>917</v>
      </c>
      <c r="AB929" s="549">
        <f t="shared" si="396"/>
        <v>0</v>
      </c>
      <c r="AC929" s="544">
        <f t="shared" si="384"/>
        <v>0</v>
      </c>
      <c r="AD929" s="174">
        <f t="shared" si="380"/>
        <v>0</v>
      </c>
      <c r="AE929" s="8"/>
      <c r="AF929" s="885" t="str">
        <f t="shared" si="385"/>
        <v xml:space="preserve"> </v>
      </c>
      <c r="AG929" s="40">
        <f t="shared" si="386"/>
        <v>0</v>
      </c>
      <c r="AH929" s="40">
        <f t="shared" si="387"/>
        <v>0</v>
      </c>
      <c r="AR929" s="40">
        <f t="shared" si="388"/>
        <v>0</v>
      </c>
      <c r="AS929" s="40">
        <f t="shared" si="389"/>
        <v>0</v>
      </c>
      <c r="AT929" s="40">
        <f t="shared" si="390"/>
        <v>0</v>
      </c>
      <c r="AU929" s="40">
        <f t="shared" si="391"/>
        <v>0</v>
      </c>
      <c r="AX929" s="279">
        <f t="shared" si="392"/>
        <v>0</v>
      </c>
      <c r="AY929" s="279">
        <f t="shared" si="393"/>
        <v>0</v>
      </c>
      <c r="AZ929" s="40">
        <f t="shared" si="381"/>
        <v>0</v>
      </c>
      <c r="BB929" s="40">
        <f t="shared" si="397"/>
        <v>0</v>
      </c>
      <c r="BC929" s="397">
        <f t="shared" si="398"/>
        <v>0</v>
      </c>
      <c r="BD929" s="105">
        <f t="shared" si="394"/>
        <v>0</v>
      </c>
      <c r="BE929" s="105">
        <f t="shared" si="399"/>
        <v>0</v>
      </c>
      <c r="BF929" s="742">
        <f t="shared" si="382"/>
        <v>0</v>
      </c>
      <c r="BG929" s="89"/>
      <c r="BH929" s="9"/>
      <c r="BJ929" s="40">
        <f t="shared" si="400"/>
        <v>0</v>
      </c>
      <c r="BK929" s="40">
        <f t="shared" si="401"/>
        <v>1</v>
      </c>
      <c r="BL929" s="40">
        <f t="shared" si="402"/>
        <v>0</v>
      </c>
      <c r="BM929" s="40">
        <f t="shared" si="403"/>
        <v>0</v>
      </c>
      <c r="BN929" s="40">
        <f t="shared" si="404"/>
        <v>0</v>
      </c>
    </row>
    <row r="930" spans="1:66" x14ac:dyDescent="0.25">
      <c r="A930" s="379"/>
      <c r="B930" s="936"/>
      <c r="C930" s="272"/>
      <c r="D930" s="868"/>
      <c r="E930" s="873" t="str">
        <f t="shared" si="395"/>
        <v xml:space="preserve"> </v>
      </c>
      <c r="F930" s="130">
        <f t="shared" si="378"/>
        <v>0</v>
      </c>
      <c r="G930" s="128">
        <f t="shared" si="379"/>
        <v>918</v>
      </c>
      <c r="H930" s="127"/>
      <c r="I930" s="321"/>
      <c r="J930" s="97"/>
      <c r="K930" s="323"/>
      <c r="L930" s="322"/>
      <c r="M930" s="50"/>
      <c r="N930" s="87"/>
      <c r="O930" s="324"/>
      <c r="P930" s="98"/>
      <c r="Q930" s="98"/>
      <c r="R930" s="114"/>
      <c r="S930" s="753"/>
      <c r="T930" s="98"/>
      <c r="U930" s="98"/>
      <c r="V930" s="98"/>
      <c r="W930" s="99"/>
      <c r="X930" s="97"/>
      <c r="Y930" s="87"/>
      <c r="Z930" s="100"/>
      <c r="AA930" s="106">
        <f t="shared" si="383"/>
        <v>918</v>
      </c>
      <c r="AB930" s="549">
        <f t="shared" si="396"/>
        <v>0</v>
      </c>
      <c r="AC930" s="544">
        <f t="shared" si="384"/>
        <v>0</v>
      </c>
      <c r="AD930" s="174">
        <f t="shared" si="380"/>
        <v>0</v>
      </c>
      <c r="AE930" s="8"/>
      <c r="AF930" s="885" t="str">
        <f t="shared" si="385"/>
        <v xml:space="preserve"> </v>
      </c>
      <c r="AG930" s="40">
        <f t="shared" si="386"/>
        <v>0</v>
      </c>
      <c r="AH930" s="40">
        <f t="shared" si="387"/>
        <v>0</v>
      </c>
      <c r="AR930" s="40">
        <f t="shared" si="388"/>
        <v>0</v>
      </c>
      <c r="AS930" s="40">
        <f t="shared" si="389"/>
        <v>0</v>
      </c>
      <c r="AT930" s="40">
        <f t="shared" si="390"/>
        <v>0</v>
      </c>
      <c r="AU930" s="40">
        <f t="shared" si="391"/>
        <v>0</v>
      </c>
      <c r="AX930" s="279">
        <f t="shared" si="392"/>
        <v>0</v>
      </c>
      <c r="AY930" s="279">
        <f t="shared" si="393"/>
        <v>0</v>
      </c>
      <c r="AZ930" s="40">
        <f t="shared" si="381"/>
        <v>0</v>
      </c>
      <c r="BB930" s="40">
        <f t="shared" si="397"/>
        <v>0</v>
      </c>
      <c r="BC930" s="397">
        <f t="shared" si="398"/>
        <v>0</v>
      </c>
      <c r="BD930" s="105">
        <f t="shared" si="394"/>
        <v>0</v>
      </c>
      <c r="BE930" s="105">
        <f t="shared" si="399"/>
        <v>0</v>
      </c>
      <c r="BF930" s="742">
        <f t="shared" si="382"/>
        <v>0</v>
      </c>
      <c r="BG930" s="89"/>
      <c r="BH930" s="9"/>
      <c r="BJ930" s="40">
        <f t="shared" si="400"/>
        <v>0</v>
      </c>
      <c r="BK930" s="40">
        <f t="shared" si="401"/>
        <v>1</v>
      </c>
      <c r="BL930" s="40">
        <f t="shared" si="402"/>
        <v>0</v>
      </c>
      <c r="BM930" s="40">
        <f t="shared" si="403"/>
        <v>0</v>
      </c>
      <c r="BN930" s="40">
        <f t="shared" si="404"/>
        <v>0</v>
      </c>
    </row>
    <row r="931" spans="1:66" x14ac:dyDescent="0.25">
      <c r="A931" s="379"/>
      <c r="B931" s="936"/>
      <c r="C931" s="272"/>
      <c r="D931" s="868"/>
      <c r="E931" s="873" t="str">
        <f t="shared" si="395"/>
        <v xml:space="preserve"> </v>
      </c>
      <c r="F931" s="130">
        <f t="shared" si="378"/>
        <v>0</v>
      </c>
      <c r="G931" s="128">
        <f t="shared" si="379"/>
        <v>919</v>
      </c>
      <c r="H931" s="127"/>
      <c r="I931" s="321"/>
      <c r="J931" s="97"/>
      <c r="K931" s="323"/>
      <c r="L931" s="322"/>
      <c r="M931" s="50"/>
      <c r="N931" s="87"/>
      <c r="O931" s="324"/>
      <c r="P931" s="98"/>
      <c r="Q931" s="98"/>
      <c r="R931" s="114"/>
      <c r="S931" s="753"/>
      <c r="T931" s="98"/>
      <c r="U931" s="98"/>
      <c r="V931" s="98"/>
      <c r="W931" s="99"/>
      <c r="X931" s="97"/>
      <c r="Y931" s="87"/>
      <c r="Z931" s="100"/>
      <c r="AA931" s="106">
        <f t="shared" si="383"/>
        <v>919</v>
      </c>
      <c r="AB931" s="549">
        <f t="shared" si="396"/>
        <v>0</v>
      </c>
      <c r="AC931" s="544">
        <f t="shared" si="384"/>
        <v>0</v>
      </c>
      <c r="AD931" s="174">
        <f t="shared" si="380"/>
        <v>0</v>
      </c>
      <c r="AE931" s="8"/>
      <c r="AF931" s="885" t="str">
        <f t="shared" si="385"/>
        <v xml:space="preserve"> </v>
      </c>
      <c r="AG931" s="40">
        <f t="shared" si="386"/>
        <v>0</v>
      </c>
      <c r="AH931" s="40">
        <f t="shared" si="387"/>
        <v>0</v>
      </c>
      <c r="AR931" s="40">
        <f t="shared" si="388"/>
        <v>0</v>
      </c>
      <c r="AS931" s="40">
        <f t="shared" si="389"/>
        <v>0</v>
      </c>
      <c r="AT931" s="40">
        <f t="shared" si="390"/>
        <v>0</v>
      </c>
      <c r="AU931" s="40">
        <f t="shared" si="391"/>
        <v>0</v>
      </c>
      <c r="AX931" s="279">
        <f t="shared" si="392"/>
        <v>0</v>
      </c>
      <c r="AY931" s="279">
        <f t="shared" si="393"/>
        <v>0</v>
      </c>
      <c r="AZ931" s="40">
        <f t="shared" si="381"/>
        <v>0</v>
      </c>
      <c r="BB931" s="40">
        <f t="shared" si="397"/>
        <v>0</v>
      </c>
      <c r="BC931" s="397">
        <f t="shared" si="398"/>
        <v>0</v>
      </c>
      <c r="BD931" s="105">
        <f t="shared" si="394"/>
        <v>0</v>
      </c>
      <c r="BE931" s="105">
        <f t="shared" si="399"/>
        <v>0</v>
      </c>
      <c r="BF931" s="742">
        <f t="shared" si="382"/>
        <v>0</v>
      </c>
      <c r="BG931" s="89"/>
      <c r="BH931" s="9"/>
      <c r="BJ931" s="40">
        <f t="shared" si="400"/>
        <v>0</v>
      </c>
      <c r="BK931" s="40">
        <f t="shared" si="401"/>
        <v>1</v>
      </c>
      <c r="BL931" s="40">
        <f t="shared" si="402"/>
        <v>0</v>
      </c>
      <c r="BM931" s="40">
        <f t="shared" si="403"/>
        <v>0</v>
      </c>
      <c r="BN931" s="40">
        <f t="shared" si="404"/>
        <v>0</v>
      </c>
    </row>
    <row r="932" spans="1:66" x14ac:dyDescent="0.25">
      <c r="A932" s="379"/>
      <c r="B932" s="936"/>
      <c r="C932" s="272"/>
      <c r="D932" s="868"/>
      <c r="E932" s="873" t="str">
        <f t="shared" si="395"/>
        <v xml:space="preserve"> </v>
      </c>
      <c r="F932" s="130">
        <f t="shared" si="378"/>
        <v>0</v>
      </c>
      <c r="G932" s="128">
        <f t="shared" si="379"/>
        <v>920</v>
      </c>
      <c r="H932" s="127"/>
      <c r="I932" s="321"/>
      <c r="J932" s="97"/>
      <c r="K932" s="323"/>
      <c r="L932" s="322"/>
      <c r="M932" s="50"/>
      <c r="N932" s="87"/>
      <c r="O932" s="324"/>
      <c r="P932" s="98"/>
      <c r="Q932" s="98"/>
      <c r="R932" s="114"/>
      <c r="S932" s="753"/>
      <c r="T932" s="98"/>
      <c r="U932" s="98"/>
      <c r="V932" s="98"/>
      <c r="W932" s="99"/>
      <c r="X932" s="97"/>
      <c r="Y932" s="87"/>
      <c r="Z932" s="100"/>
      <c r="AA932" s="106">
        <f t="shared" si="383"/>
        <v>920</v>
      </c>
      <c r="AB932" s="549">
        <f t="shared" si="396"/>
        <v>0</v>
      </c>
      <c r="AC932" s="544">
        <f t="shared" si="384"/>
        <v>0</v>
      </c>
      <c r="AD932" s="174">
        <f t="shared" si="380"/>
        <v>0</v>
      </c>
      <c r="AE932" s="8"/>
      <c r="AF932" s="885" t="str">
        <f t="shared" si="385"/>
        <v xml:space="preserve"> </v>
      </c>
      <c r="AG932" s="40">
        <f t="shared" si="386"/>
        <v>0</v>
      </c>
      <c r="AH932" s="40">
        <f t="shared" si="387"/>
        <v>0</v>
      </c>
      <c r="AR932" s="40">
        <f t="shared" si="388"/>
        <v>0</v>
      </c>
      <c r="AS932" s="40">
        <f t="shared" si="389"/>
        <v>0</v>
      </c>
      <c r="AT932" s="40">
        <f t="shared" si="390"/>
        <v>0</v>
      </c>
      <c r="AU932" s="40">
        <f t="shared" si="391"/>
        <v>0</v>
      </c>
      <c r="AX932" s="279">
        <f t="shared" si="392"/>
        <v>0</v>
      </c>
      <c r="AY932" s="279">
        <f t="shared" si="393"/>
        <v>0</v>
      </c>
      <c r="AZ932" s="40">
        <f t="shared" si="381"/>
        <v>0</v>
      </c>
      <c r="BB932" s="40">
        <f t="shared" si="397"/>
        <v>0</v>
      </c>
      <c r="BC932" s="397">
        <f t="shared" si="398"/>
        <v>0</v>
      </c>
      <c r="BD932" s="105">
        <f t="shared" si="394"/>
        <v>0</v>
      </c>
      <c r="BE932" s="105">
        <f t="shared" si="399"/>
        <v>0</v>
      </c>
      <c r="BF932" s="742">
        <f t="shared" si="382"/>
        <v>0</v>
      </c>
      <c r="BG932" s="89"/>
      <c r="BH932" s="9"/>
      <c r="BJ932" s="40">
        <f t="shared" si="400"/>
        <v>0</v>
      </c>
      <c r="BK932" s="40">
        <f t="shared" si="401"/>
        <v>1</v>
      </c>
      <c r="BL932" s="40">
        <f t="shared" si="402"/>
        <v>0</v>
      </c>
      <c r="BM932" s="40">
        <f t="shared" si="403"/>
        <v>0</v>
      </c>
      <c r="BN932" s="40">
        <f t="shared" si="404"/>
        <v>0</v>
      </c>
    </row>
    <row r="933" spans="1:66" x14ac:dyDescent="0.25">
      <c r="A933" s="379"/>
      <c r="B933" s="936"/>
      <c r="C933" s="272"/>
      <c r="D933" s="868"/>
      <c r="E933" s="873" t="str">
        <f t="shared" si="395"/>
        <v xml:space="preserve"> </v>
      </c>
      <c r="F933" s="130">
        <f t="shared" si="378"/>
        <v>0</v>
      </c>
      <c r="G933" s="128">
        <f t="shared" si="379"/>
        <v>921</v>
      </c>
      <c r="H933" s="127"/>
      <c r="I933" s="321"/>
      <c r="J933" s="97"/>
      <c r="K933" s="323"/>
      <c r="L933" s="322"/>
      <c r="M933" s="50"/>
      <c r="N933" s="87"/>
      <c r="O933" s="324"/>
      <c r="P933" s="98"/>
      <c r="Q933" s="98"/>
      <c r="R933" s="114"/>
      <c r="S933" s="753"/>
      <c r="T933" s="98"/>
      <c r="U933" s="98"/>
      <c r="V933" s="98"/>
      <c r="W933" s="99"/>
      <c r="X933" s="97"/>
      <c r="Y933" s="87"/>
      <c r="Z933" s="100"/>
      <c r="AA933" s="106">
        <f t="shared" si="383"/>
        <v>921</v>
      </c>
      <c r="AB933" s="549">
        <f t="shared" si="396"/>
        <v>0</v>
      </c>
      <c r="AC933" s="544">
        <f t="shared" si="384"/>
        <v>0</v>
      </c>
      <c r="AD933" s="174">
        <f t="shared" si="380"/>
        <v>0</v>
      </c>
      <c r="AE933" s="8"/>
      <c r="AF933" s="885" t="str">
        <f t="shared" si="385"/>
        <v xml:space="preserve"> </v>
      </c>
      <c r="AG933" s="40">
        <f t="shared" si="386"/>
        <v>0</v>
      </c>
      <c r="AH933" s="40">
        <f t="shared" si="387"/>
        <v>0</v>
      </c>
      <c r="AR933" s="40">
        <f t="shared" si="388"/>
        <v>0</v>
      </c>
      <c r="AS933" s="40">
        <f t="shared" si="389"/>
        <v>0</v>
      </c>
      <c r="AT933" s="40">
        <f t="shared" si="390"/>
        <v>0</v>
      </c>
      <c r="AU933" s="40">
        <f t="shared" si="391"/>
        <v>0</v>
      </c>
      <c r="AX933" s="279">
        <f t="shared" si="392"/>
        <v>0</v>
      </c>
      <c r="AY933" s="279">
        <f t="shared" si="393"/>
        <v>0</v>
      </c>
      <c r="AZ933" s="40">
        <f t="shared" si="381"/>
        <v>0</v>
      </c>
      <c r="BB933" s="40">
        <f t="shared" si="397"/>
        <v>0</v>
      </c>
      <c r="BC933" s="397">
        <f t="shared" si="398"/>
        <v>0</v>
      </c>
      <c r="BD933" s="105">
        <f t="shared" si="394"/>
        <v>0</v>
      </c>
      <c r="BE933" s="105">
        <f t="shared" si="399"/>
        <v>0</v>
      </c>
      <c r="BF933" s="742">
        <f t="shared" si="382"/>
        <v>0</v>
      </c>
      <c r="BG933" s="89"/>
      <c r="BH933" s="9"/>
      <c r="BJ933" s="40">
        <f t="shared" si="400"/>
        <v>0</v>
      </c>
      <c r="BK933" s="40">
        <f t="shared" si="401"/>
        <v>1</v>
      </c>
      <c r="BL933" s="40">
        <f t="shared" si="402"/>
        <v>0</v>
      </c>
      <c r="BM933" s="40">
        <f t="shared" si="403"/>
        <v>0</v>
      </c>
      <c r="BN933" s="40">
        <f t="shared" si="404"/>
        <v>0</v>
      </c>
    </row>
    <row r="934" spans="1:66" x14ac:dyDescent="0.25">
      <c r="A934" s="379"/>
      <c r="B934" s="936"/>
      <c r="C934" s="272"/>
      <c r="D934" s="868"/>
      <c r="E934" s="873" t="str">
        <f t="shared" si="395"/>
        <v xml:space="preserve"> </v>
      </c>
      <c r="F934" s="130">
        <f t="shared" si="378"/>
        <v>0</v>
      </c>
      <c r="G934" s="128">
        <f t="shared" si="379"/>
        <v>922</v>
      </c>
      <c r="H934" s="127"/>
      <c r="I934" s="321"/>
      <c r="J934" s="97"/>
      <c r="K934" s="323"/>
      <c r="L934" s="322"/>
      <c r="M934" s="50"/>
      <c r="N934" s="87"/>
      <c r="O934" s="324"/>
      <c r="P934" s="98"/>
      <c r="Q934" s="98"/>
      <c r="R934" s="114"/>
      <c r="S934" s="753"/>
      <c r="T934" s="98"/>
      <c r="U934" s="98"/>
      <c r="V934" s="98"/>
      <c r="W934" s="99"/>
      <c r="X934" s="97"/>
      <c r="Y934" s="87"/>
      <c r="Z934" s="100"/>
      <c r="AA934" s="106">
        <f t="shared" si="383"/>
        <v>922</v>
      </c>
      <c r="AB934" s="549">
        <f t="shared" si="396"/>
        <v>0</v>
      </c>
      <c r="AC934" s="544">
        <f t="shared" si="384"/>
        <v>0</v>
      </c>
      <c r="AD934" s="174">
        <f t="shared" si="380"/>
        <v>0</v>
      </c>
      <c r="AE934" s="8"/>
      <c r="AF934" s="885" t="str">
        <f t="shared" si="385"/>
        <v xml:space="preserve"> </v>
      </c>
      <c r="AG934" s="40">
        <f t="shared" si="386"/>
        <v>0</v>
      </c>
      <c r="AH934" s="40">
        <f t="shared" si="387"/>
        <v>0</v>
      </c>
      <c r="AR934" s="40">
        <f t="shared" si="388"/>
        <v>0</v>
      </c>
      <c r="AS934" s="40">
        <f t="shared" si="389"/>
        <v>0</v>
      </c>
      <c r="AT934" s="40">
        <f t="shared" si="390"/>
        <v>0</v>
      </c>
      <c r="AU934" s="40">
        <f t="shared" si="391"/>
        <v>0</v>
      </c>
      <c r="AX934" s="279">
        <f t="shared" si="392"/>
        <v>0</v>
      </c>
      <c r="AY934" s="279">
        <f t="shared" si="393"/>
        <v>0</v>
      </c>
      <c r="AZ934" s="40">
        <f t="shared" si="381"/>
        <v>0</v>
      </c>
      <c r="BB934" s="40">
        <f t="shared" si="397"/>
        <v>0</v>
      </c>
      <c r="BC934" s="397">
        <f t="shared" si="398"/>
        <v>0</v>
      </c>
      <c r="BD934" s="105">
        <f t="shared" si="394"/>
        <v>0</v>
      </c>
      <c r="BE934" s="105">
        <f t="shared" si="399"/>
        <v>0</v>
      </c>
      <c r="BF934" s="742">
        <f t="shared" si="382"/>
        <v>0</v>
      </c>
      <c r="BG934" s="89"/>
      <c r="BH934" s="9"/>
      <c r="BJ934" s="40">
        <f t="shared" si="400"/>
        <v>0</v>
      </c>
      <c r="BK934" s="40">
        <f t="shared" si="401"/>
        <v>1</v>
      </c>
      <c r="BL934" s="40">
        <f t="shared" si="402"/>
        <v>0</v>
      </c>
      <c r="BM934" s="40">
        <f t="shared" si="403"/>
        <v>0</v>
      </c>
      <c r="BN934" s="40">
        <f t="shared" si="404"/>
        <v>0</v>
      </c>
    </row>
    <row r="935" spans="1:66" x14ac:dyDescent="0.25">
      <c r="A935" s="379"/>
      <c r="B935" s="936"/>
      <c r="C935" s="272"/>
      <c r="D935" s="868"/>
      <c r="E935" s="873" t="str">
        <f t="shared" si="395"/>
        <v xml:space="preserve"> </v>
      </c>
      <c r="F935" s="130">
        <f t="shared" si="378"/>
        <v>0</v>
      </c>
      <c r="G935" s="128">
        <f t="shared" si="379"/>
        <v>923</v>
      </c>
      <c r="H935" s="127"/>
      <c r="I935" s="321"/>
      <c r="J935" s="97"/>
      <c r="K935" s="323"/>
      <c r="L935" s="322"/>
      <c r="M935" s="50"/>
      <c r="N935" s="87"/>
      <c r="O935" s="324"/>
      <c r="P935" s="98"/>
      <c r="Q935" s="98"/>
      <c r="R935" s="114"/>
      <c r="S935" s="753"/>
      <c r="T935" s="98"/>
      <c r="U935" s="98"/>
      <c r="V935" s="98"/>
      <c r="W935" s="99"/>
      <c r="X935" s="97"/>
      <c r="Y935" s="87"/>
      <c r="Z935" s="100"/>
      <c r="AA935" s="106">
        <f t="shared" si="383"/>
        <v>923</v>
      </c>
      <c r="AB935" s="549">
        <f t="shared" si="396"/>
        <v>0</v>
      </c>
      <c r="AC935" s="544">
        <f t="shared" si="384"/>
        <v>0</v>
      </c>
      <c r="AD935" s="174">
        <f t="shared" si="380"/>
        <v>0</v>
      </c>
      <c r="AE935" s="8"/>
      <c r="AF935" s="885" t="str">
        <f t="shared" si="385"/>
        <v xml:space="preserve"> </v>
      </c>
      <c r="AG935" s="40">
        <f t="shared" si="386"/>
        <v>0</v>
      </c>
      <c r="AH935" s="40">
        <f t="shared" si="387"/>
        <v>0</v>
      </c>
      <c r="AR935" s="40">
        <f t="shared" si="388"/>
        <v>0</v>
      </c>
      <c r="AS935" s="40">
        <f t="shared" si="389"/>
        <v>0</v>
      </c>
      <c r="AT935" s="40">
        <f t="shared" si="390"/>
        <v>0</v>
      </c>
      <c r="AU935" s="40">
        <f t="shared" si="391"/>
        <v>0</v>
      </c>
      <c r="AX935" s="279">
        <f t="shared" si="392"/>
        <v>0</v>
      </c>
      <c r="AY935" s="279">
        <f t="shared" si="393"/>
        <v>0</v>
      </c>
      <c r="AZ935" s="40">
        <f t="shared" si="381"/>
        <v>0</v>
      </c>
      <c r="BB935" s="40">
        <f t="shared" si="397"/>
        <v>0</v>
      </c>
      <c r="BC935" s="397">
        <f t="shared" si="398"/>
        <v>0</v>
      </c>
      <c r="BD935" s="105">
        <f t="shared" si="394"/>
        <v>0</v>
      </c>
      <c r="BE935" s="105">
        <f t="shared" si="399"/>
        <v>0</v>
      </c>
      <c r="BF935" s="742">
        <f t="shared" si="382"/>
        <v>0</v>
      </c>
      <c r="BG935" s="89"/>
      <c r="BH935" s="9"/>
      <c r="BJ935" s="40">
        <f t="shared" si="400"/>
        <v>0</v>
      </c>
      <c r="BK935" s="40">
        <f t="shared" si="401"/>
        <v>1</v>
      </c>
      <c r="BL935" s="40">
        <f t="shared" si="402"/>
        <v>0</v>
      </c>
      <c r="BM935" s="40">
        <f t="shared" si="403"/>
        <v>0</v>
      </c>
      <c r="BN935" s="40">
        <f t="shared" si="404"/>
        <v>0</v>
      </c>
    </row>
    <row r="936" spans="1:66" x14ac:dyDescent="0.25">
      <c r="A936" s="379"/>
      <c r="B936" s="936"/>
      <c r="C936" s="272"/>
      <c r="D936" s="868"/>
      <c r="E936" s="873" t="str">
        <f t="shared" si="395"/>
        <v xml:space="preserve"> </v>
      </c>
      <c r="F936" s="130">
        <f t="shared" si="378"/>
        <v>0</v>
      </c>
      <c r="G936" s="128">
        <f t="shared" si="379"/>
        <v>924</v>
      </c>
      <c r="H936" s="127"/>
      <c r="I936" s="321"/>
      <c r="J936" s="97"/>
      <c r="K936" s="323"/>
      <c r="L936" s="322"/>
      <c r="M936" s="50"/>
      <c r="N936" s="87"/>
      <c r="O936" s="324"/>
      <c r="P936" s="98"/>
      <c r="Q936" s="98"/>
      <c r="R936" s="114"/>
      <c r="S936" s="753"/>
      <c r="T936" s="98"/>
      <c r="U936" s="98"/>
      <c r="V936" s="98"/>
      <c r="W936" s="99"/>
      <c r="X936" s="97"/>
      <c r="Y936" s="87"/>
      <c r="Z936" s="100"/>
      <c r="AA936" s="106">
        <f t="shared" si="383"/>
        <v>924</v>
      </c>
      <c r="AB936" s="549">
        <f t="shared" si="396"/>
        <v>0</v>
      </c>
      <c r="AC936" s="544">
        <f t="shared" si="384"/>
        <v>0</v>
      </c>
      <c r="AD936" s="174">
        <f t="shared" si="380"/>
        <v>0</v>
      </c>
      <c r="AE936" s="8"/>
      <c r="AF936" s="885" t="str">
        <f t="shared" si="385"/>
        <v xml:space="preserve"> </v>
      </c>
      <c r="AG936" s="40">
        <f t="shared" si="386"/>
        <v>0</v>
      </c>
      <c r="AH936" s="40">
        <f t="shared" si="387"/>
        <v>0</v>
      </c>
      <c r="AR936" s="40">
        <f t="shared" si="388"/>
        <v>0</v>
      </c>
      <c r="AS936" s="40">
        <f t="shared" si="389"/>
        <v>0</v>
      </c>
      <c r="AT936" s="40">
        <f t="shared" si="390"/>
        <v>0</v>
      </c>
      <c r="AU936" s="40">
        <f t="shared" si="391"/>
        <v>0</v>
      </c>
      <c r="AX936" s="279">
        <f t="shared" si="392"/>
        <v>0</v>
      </c>
      <c r="AY936" s="279">
        <f t="shared" si="393"/>
        <v>0</v>
      </c>
      <c r="AZ936" s="40">
        <f t="shared" si="381"/>
        <v>0</v>
      </c>
      <c r="BB936" s="40">
        <f t="shared" si="397"/>
        <v>0</v>
      </c>
      <c r="BC936" s="397">
        <f t="shared" si="398"/>
        <v>0</v>
      </c>
      <c r="BD936" s="105">
        <f t="shared" si="394"/>
        <v>0</v>
      </c>
      <c r="BE936" s="105">
        <f t="shared" si="399"/>
        <v>0</v>
      </c>
      <c r="BF936" s="742">
        <f t="shared" si="382"/>
        <v>0</v>
      </c>
      <c r="BG936" s="89"/>
      <c r="BH936" s="9"/>
      <c r="BJ936" s="40">
        <f t="shared" si="400"/>
        <v>0</v>
      </c>
      <c r="BK936" s="40">
        <f t="shared" si="401"/>
        <v>1</v>
      </c>
      <c r="BL936" s="40">
        <f t="shared" si="402"/>
        <v>0</v>
      </c>
      <c r="BM936" s="40">
        <f t="shared" si="403"/>
        <v>0</v>
      </c>
      <c r="BN936" s="40">
        <f t="shared" si="404"/>
        <v>0</v>
      </c>
    </row>
    <row r="937" spans="1:66" x14ac:dyDescent="0.25">
      <c r="A937" s="379"/>
      <c r="B937" s="936"/>
      <c r="C937" s="272"/>
      <c r="D937" s="868"/>
      <c r="E937" s="873" t="str">
        <f t="shared" si="395"/>
        <v xml:space="preserve"> </v>
      </c>
      <c r="F937" s="130">
        <f t="shared" si="378"/>
        <v>0</v>
      </c>
      <c r="G937" s="128">
        <f t="shared" si="379"/>
        <v>925</v>
      </c>
      <c r="H937" s="127"/>
      <c r="I937" s="321"/>
      <c r="J937" s="97"/>
      <c r="K937" s="323"/>
      <c r="L937" s="322"/>
      <c r="M937" s="50"/>
      <c r="N937" s="87"/>
      <c r="O937" s="324"/>
      <c r="P937" s="98"/>
      <c r="Q937" s="98"/>
      <c r="R937" s="114"/>
      <c r="S937" s="753"/>
      <c r="T937" s="98"/>
      <c r="U937" s="98"/>
      <c r="V937" s="98"/>
      <c r="W937" s="99"/>
      <c r="X937" s="97"/>
      <c r="Y937" s="87"/>
      <c r="Z937" s="100"/>
      <c r="AA937" s="106">
        <f t="shared" si="383"/>
        <v>925</v>
      </c>
      <c r="AB937" s="549">
        <f t="shared" si="396"/>
        <v>0</v>
      </c>
      <c r="AC937" s="544">
        <f t="shared" si="384"/>
        <v>0</v>
      </c>
      <c r="AD937" s="174">
        <f t="shared" si="380"/>
        <v>0</v>
      </c>
      <c r="AE937" s="8"/>
      <c r="AF937" s="885" t="str">
        <f t="shared" si="385"/>
        <v xml:space="preserve"> </v>
      </c>
      <c r="AG937" s="40">
        <f t="shared" si="386"/>
        <v>0</v>
      </c>
      <c r="AH937" s="40">
        <f t="shared" si="387"/>
        <v>0</v>
      </c>
      <c r="AR937" s="40">
        <f t="shared" si="388"/>
        <v>0</v>
      </c>
      <c r="AS937" s="40">
        <f t="shared" si="389"/>
        <v>0</v>
      </c>
      <c r="AT937" s="40">
        <f t="shared" si="390"/>
        <v>0</v>
      </c>
      <c r="AU937" s="40">
        <f t="shared" si="391"/>
        <v>0</v>
      </c>
      <c r="AX937" s="279">
        <f t="shared" si="392"/>
        <v>0</v>
      </c>
      <c r="AY937" s="279">
        <f t="shared" si="393"/>
        <v>0</v>
      </c>
      <c r="AZ937" s="40">
        <f t="shared" si="381"/>
        <v>0</v>
      </c>
      <c r="BB937" s="40">
        <f t="shared" si="397"/>
        <v>0</v>
      </c>
      <c r="BC937" s="397">
        <f t="shared" si="398"/>
        <v>0</v>
      </c>
      <c r="BD937" s="105">
        <f t="shared" si="394"/>
        <v>0</v>
      </c>
      <c r="BE937" s="105">
        <f t="shared" si="399"/>
        <v>0</v>
      </c>
      <c r="BF937" s="742">
        <f t="shared" si="382"/>
        <v>0</v>
      </c>
      <c r="BG937" s="89"/>
      <c r="BH937" s="9"/>
      <c r="BJ937" s="40">
        <f t="shared" si="400"/>
        <v>0</v>
      </c>
      <c r="BK937" s="40">
        <f t="shared" si="401"/>
        <v>1</v>
      </c>
      <c r="BL937" s="40">
        <f t="shared" si="402"/>
        <v>0</v>
      </c>
      <c r="BM937" s="40">
        <f t="shared" si="403"/>
        <v>0</v>
      </c>
      <c r="BN937" s="40">
        <f t="shared" si="404"/>
        <v>0</v>
      </c>
    </row>
    <row r="938" spans="1:66" x14ac:dyDescent="0.25">
      <c r="A938" s="379"/>
      <c r="B938" s="936"/>
      <c r="C938" s="272"/>
      <c r="D938" s="868"/>
      <c r="E938" s="873" t="str">
        <f t="shared" si="395"/>
        <v xml:space="preserve"> </v>
      </c>
      <c r="F938" s="130">
        <f t="shared" si="378"/>
        <v>0</v>
      </c>
      <c r="G938" s="128">
        <f t="shared" si="379"/>
        <v>926</v>
      </c>
      <c r="H938" s="127"/>
      <c r="I938" s="321"/>
      <c r="J938" s="97"/>
      <c r="K938" s="323"/>
      <c r="L938" s="322"/>
      <c r="M938" s="50"/>
      <c r="N938" s="87"/>
      <c r="O938" s="324"/>
      <c r="P938" s="98"/>
      <c r="Q938" s="98"/>
      <c r="R938" s="114"/>
      <c r="S938" s="753"/>
      <c r="T938" s="98"/>
      <c r="U938" s="98"/>
      <c r="V938" s="98"/>
      <c r="W938" s="99"/>
      <c r="X938" s="97"/>
      <c r="Y938" s="87"/>
      <c r="Z938" s="100"/>
      <c r="AA938" s="106">
        <f t="shared" si="383"/>
        <v>926</v>
      </c>
      <c r="AB938" s="549">
        <f t="shared" si="396"/>
        <v>0</v>
      </c>
      <c r="AC938" s="544">
        <f t="shared" si="384"/>
        <v>0</v>
      </c>
      <c r="AD938" s="174">
        <f t="shared" si="380"/>
        <v>0</v>
      </c>
      <c r="AE938" s="8"/>
      <c r="AF938" s="885" t="str">
        <f t="shared" si="385"/>
        <v xml:space="preserve"> </v>
      </c>
      <c r="AG938" s="40">
        <f t="shared" si="386"/>
        <v>0</v>
      </c>
      <c r="AH938" s="40">
        <f t="shared" si="387"/>
        <v>0</v>
      </c>
      <c r="AR938" s="40">
        <f t="shared" si="388"/>
        <v>0</v>
      </c>
      <c r="AS938" s="40">
        <f t="shared" si="389"/>
        <v>0</v>
      </c>
      <c r="AT938" s="40">
        <f t="shared" si="390"/>
        <v>0</v>
      </c>
      <c r="AU938" s="40">
        <f t="shared" si="391"/>
        <v>0</v>
      </c>
      <c r="AX938" s="279">
        <f t="shared" si="392"/>
        <v>0</v>
      </c>
      <c r="AY938" s="279">
        <f t="shared" si="393"/>
        <v>0</v>
      </c>
      <c r="AZ938" s="40">
        <f t="shared" si="381"/>
        <v>0</v>
      </c>
      <c r="BB938" s="40">
        <f t="shared" si="397"/>
        <v>0</v>
      </c>
      <c r="BC938" s="397">
        <f t="shared" si="398"/>
        <v>0</v>
      </c>
      <c r="BD938" s="105">
        <f t="shared" si="394"/>
        <v>0</v>
      </c>
      <c r="BE938" s="105">
        <f t="shared" si="399"/>
        <v>0</v>
      </c>
      <c r="BF938" s="742">
        <f t="shared" si="382"/>
        <v>0</v>
      </c>
      <c r="BG938" s="89"/>
      <c r="BH938" s="9"/>
      <c r="BJ938" s="40">
        <f t="shared" si="400"/>
        <v>0</v>
      </c>
      <c r="BK938" s="40">
        <f t="shared" si="401"/>
        <v>1</v>
      </c>
      <c r="BL938" s="40">
        <f t="shared" si="402"/>
        <v>0</v>
      </c>
      <c r="BM938" s="40">
        <f t="shared" si="403"/>
        <v>0</v>
      </c>
      <c r="BN938" s="40">
        <f t="shared" si="404"/>
        <v>0</v>
      </c>
    </row>
    <row r="939" spans="1:66" x14ac:dyDescent="0.25">
      <c r="A939" s="379"/>
      <c r="B939" s="936"/>
      <c r="C939" s="272"/>
      <c r="D939" s="868"/>
      <c r="E939" s="873" t="str">
        <f t="shared" si="395"/>
        <v xml:space="preserve"> </v>
      </c>
      <c r="F939" s="130">
        <f t="shared" si="378"/>
        <v>0</v>
      </c>
      <c r="G939" s="128">
        <f t="shared" si="379"/>
        <v>927</v>
      </c>
      <c r="H939" s="127"/>
      <c r="I939" s="321"/>
      <c r="J939" s="97"/>
      <c r="K939" s="323"/>
      <c r="L939" s="322"/>
      <c r="M939" s="50"/>
      <c r="N939" s="87"/>
      <c r="O939" s="324"/>
      <c r="P939" s="98"/>
      <c r="Q939" s="98"/>
      <c r="R939" s="114"/>
      <c r="S939" s="753"/>
      <c r="T939" s="98"/>
      <c r="U939" s="98"/>
      <c r="V939" s="98"/>
      <c r="W939" s="99"/>
      <c r="X939" s="97"/>
      <c r="Y939" s="87"/>
      <c r="Z939" s="100"/>
      <c r="AA939" s="106">
        <f t="shared" si="383"/>
        <v>927</v>
      </c>
      <c r="AB939" s="549">
        <f t="shared" si="396"/>
        <v>0</v>
      </c>
      <c r="AC939" s="544">
        <f t="shared" si="384"/>
        <v>0</v>
      </c>
      <c r="AD939" s="174">
        <f t="shared" si="380"/>
        <v>0</v>
      </c>
      <c r="AE939" s="8"/>
      <c r="AF939" s="885" t="str">
        <f t="shared" si="385"/>
        <v xml:space="preserve"> </v>
      </c>
      <c r="AG939" s="40">
        <f t="shared" si="386"/>
        <v>0</v>
      </c>
      <c r="AH939" s="40">
        <f t="shared" si="387"/>
        <v>0</v>
      </c>
      <c r="AR939" s="40">
        <f t="shared" si="388"/>
        <v>0</v>
      </c>
      <c r="AS939" s="40">
        <f t="shared" si="389"/>
        <v>0</v>
      </c>
      <c r="AT939" s="40">
        <f t="shared" si="390"/>
        <v>0</v>
      </c>
      <c r="AU939" s="40">
        <f t="shared" si="391"/>
        <v>0</v>
      </c>
      <c r="AX939" s="279">
        <f t="shared" si="392"/>
        <v>0</v>
      </c>
      <c r="AY939" s="279">
        <f t="shared" si="393"/>
        <v>0</v>
      </c>
      <c r="AZ939" s="40">
        <f t="shared" si="381"/>
        <v>0</v>
      </c>
      <c r="BB939" s="40">
        <f t="shared" si="397"/>
        <v>0</v>
      </c>
      <c r="BC939" s="397">
        <f t="shared" si="398"/>
        <v>0</v>
      </c>
      <c r="BD939" s="105">
        <f t="shared" si="394"/>
        <v>0</v>
      </c>
      <c r="BE939" s="105">
        <f t="shared" si="399"/>
        <v>0</v>
      </c>
      <c r="BF939" s="742">
        <f t="shared" si="382"/>
        <v>0</v>
      </c>
      <c r="BG939" s="89"/>
      <c r="BH939" s="9"/>
      <c r="BJ939" s="40">
        <f t="shared" si="400"/>
        <v>0</v>
      </c>
      <c r="BK939" s="40">
        <f t="shared" si="401"/>
        <v>1</v>
      </c>
      <c r="BL939" s="40">
        <f t="shared" si="402"/>
        <v>0</v>
      </c>
      <c r="BM939" s="40">
        <f t="shared" si="403"/>
        <v>0</v>
      </c>
      <c r="BN939" s="40">
        <f t="shared" si="404"/>
        <v>0</v>
      </c>
    </row>
    <row r="940" spans="1:66" x14ac:dyDescent="0.25">
      <c r="A940" s="379"/>
      <c r="B940" s="936"/>
      <c r="C940" s="272"/>
      <c r="D940" s="868"/>
      <c r="E940" s="873" t="str">
        <f t="shared" si="395"/>
        <v xml:space="preserve"> </v>
      </c>
      <c r="F940" s="130">
        <f t="shared" si="378"/>
        <v>0</v>
      </c>
      <c r="G940" s="128">
        <f t="shared" si="379"/>
        <v>928</v>
      </c>
      <c r="H940" s="127"/>
      <c r="I940" s="321"/>
      <c r="J940" s="97"/>
      <c r="K940" s="323"/>
      <c r="L940" s="322"/>
      <c r="M940" s="50"/>
      <c r="N940" s="87"/>
      <c r="O940" s="324"/>
      <c r="P940" s="98"/>
      <c r="Q940" s="98"/>
      <c r="R940" s="114"/>
      <c r="S940" s="753"/>
      <c r="T940" s="98"/>
      <c r="U940" s="98"/>
      <c r="V940" s="98"/>
      <c r="W940" s="99"/>
      <c r="X940" s="97"/>
      <c r="Y940" s="87"/>
      <c r="Z940" s="100"/>
      <c r="AA940" s="106">
        <f t="shared" si="383"/>
        <v>928</v>
      </c>
      <c r="AB940" s="549">
        <f t="shared" si="396"/>
        <v>0</v>
      </c>
      <c r="AC940" s="544">
        <f t="shared" si="384"/>
        <v>0</v>
      </c>
      <c r="AD940" s="174">
        <f t="shared" si="380"/>
        <v>0</v>
      </c>
      <c r="AE940" s="8"/>
      <c r="AF940" s="885" t="str">
        <f t="shared" si="385"/>
        <v xml:space="preserve"> </v>
      </c>
      <c r="AG940" s="40">
        <f t="shared" si="386"/>
        <v>0</v>
      </c>
      <c r="AH940" s="40">
        <f t="shared" si="387"/>
        <v>0</v>
      </c>
      <c r="AR940" s="40">
        <f t="shared" si="388"/>
        <v>0</v>
      </c>
      <c r="AS940" s="40">
        <f t="shared" si="389"/>
        <v>0</v>
      </c>
      <c r="AT940" s="40">
        <f t="shared" si="390"/>
        <v>0</v>
      </c>
      <c r="AU940" s="40">
        <f t="shared" si="391"/>
        <v>0</v>
      </c>
      <c r="AX940" s="279">
        <f t="shared" si="392"/>
        <v>0</v>
      </c>
      <c r="AY940" s="279">
        <f t="shared" si="393"/>
        <v>0</v>
      </c>
      <c r="AZ940" s="40">
        <f t="shared" si="381"/>
        <v>0</v>
      </c>
      <c r="BB940" s="40">
        <f t="shared" si="397"/>
        <v>0</v>
      </c>
      <c r="BC940" s="397">
        <f t="shared" si="398"/>
        <v>0</v>
      </c>
      <c r="BD940" s="105">
        <f t="shared" si="394"/>
        <v>0</v>
      </c>
      <c r="BE940" s="105">
        <f t="shared" si="399"/>
        <v>0</v>
      </c>
      <c r="BF940" s="742">
        <f t="shared" si="382"/>
        <v>0</v>
      </c>
      <c r="BG940" s="89"/>
      <c r="BH940" s="9"/>
      <c r="BJ940" s="40">
        <f t="shared" si="400"/>
        <v>0</v>
      </c>
      <c r="BK940" s="40">
        <f t="shared" si="401"/>
        <v>1</v>
      </c>
      <c r="BL940" s="40">
        <f t="shared" si="402"/>
        <v>0</v>
      </c>
      <c r="BM940" s="40">
        <f t="shared" si="403"/>
        <v>0</v>
      </c>
      <c r="BN940" s="40">
        <f t="shared" si="404"/>
        <v>0</v>
      </c>
    </row>
    <row r="941" spans="1:66" x14ac:dyDescent="0.25">
      <c r="A941" s="379"/>
      <c r="B941" s="936"/>
      <c r="C941" s="272"/>
      <c r="D941" s="868"/>
      <c r="E941" s="873" t="str">
        <f t="shared" si="395"/>
        <v xml:space="preserve"> </v>
      </c>
      <c r="F941" s="130">
        <f t="shared" si="378"/>
        <v>0</v>
      </c>
      <c r="G941" s="128">
        <f t="shared" si="379"/>
        <v>929</v>
      </c>
      <c r="H941" s="127"/>
      <c r="I941" s="321"/>
      <c r="J941" s="97"/>
      <c r="K941" s="323"/>
      <c r="L941" s="322"/>
      <c r="M941" s="50"/>
      <c r="N941" s="87"/>
      <c r="O941" s="324"/>
      <c r="P941" s="98"/>
      <c r="Q941" s="98"/>
      <c r="R941" s="114"/>
      <c r="S941" s="753"/>
      <c r="T941" s="98"/>
      <c r="U941" s="98"/>
      <c r="V941" s="98"/>
      <c r="W941" s="99"/>
      <c r="X941" s="97"/>
      <c r="Y941" s="87"/>
      <c r="Z941" s="100"/>
      <c r="AA941" s="106">
        <f t="shared" si="383"/>
        <v>929</v>
      </c>
      <c r="AB941" s="549">
        <f t="shared" si="396"/>
        <v>0</v>
      </c>
      <c r="AC941" s="544">
        <f t="shared" si="384"/>
        <v>0</v>
      </c>
      <c r="AD941" s="174">
        <f t="shared" si="380"/>
        <v>0</v>
      </c>
      <c r="AE941" s="8"/>
      <c r="AF941" s="885" t="str">
        <f t="shared" si="385"/>
        <v xml:space="preserve"> </v>
      </c>
      <c r="AG941" s="40">
        <f t="shared" si="386"/>
        <v>0</v>
      </c>
      <c r="AH941" s="40">
        <f t="shared" si="387"/>
        <v>0</v>
      </c>
      <c r="AR941" s="40">
        <f t="shared" si="388"/>
        <v>0</v>
      </c>
      <c r="AS941" s="40">
        <f t="shared" si="389"/>
        <v>0</v>
      </c>
      <c r="AT941" s="40">
        <f t="shared" si="390"/>
        <v>0</v>
      </c>
      <c r="AU941" s="40">
        <f t="shared" si="391"/>
        <v>0</v>
      </c>
      <c r="AX941" s="279">
        <f t="shared" si="392"/>
        <v>0</v>
      </c>
      <c r="AY941" s="279">
        <f t="shared" si="393"/>
        <v>0</v>
      </c>
      <c r="AZ941" s="40">
        <f t="shared" si="381"/>
        <v>0</v>
      </c>
      <c r="BB941" s="40">
        <f t="shared" si="397"/>
        <v>0</v>
      </c>
      <c r="BC941" s="397">
        <f t="shared" si="398"/>
        <v>0</v>
      </c>
      <c r="BD941" s="105">
        <f t="shared" si="394"/>
        <v>0</v>
      </c>
      <c r="BE941" s="105">
        <f t="shared" si="399"/>
        <v>0</v>
      </c>
      <c r="BF941" s="742">
        <f t="shared" si="382"/>
        <v>0</v>
      </c>
      <c r="BG941" s="89"/>
      <c r="BH941" s="9"/>
      <c r="BJ941" s="40">
        <f t="shared" si="400"/>
        <v>0</v>
      </c>
      <c r="BK941" s="40">
        <f t="shared" si="401"/>
        <v>1</v>
      </c>
      <c r="BL941" s="40">
        <f t="shared" si="402"/>
        <v>0</v>
      </c>
      <c r="BM941" s="40">
        <f t="shared" si="403"/>
        <v>0</v>
      </c>
      <c r="BN941" s="40">
        <f t="shared" si="404"/>
        <v>0</v>
      </c>
    </row>
    <row r="942" spans="1:66" x14ac:dyDescent="0.25">
      <c r="A942" s="379"/>
      <c r="B942" s="936"/>
      <c r="C942" s="272"/>
      <c r="D942" s="868"/>
      <c r="E942" s="873" t="str">
        <f t="shared" si="395"/>
        <v xml:space="preserve"> </v>
      </c>
      <c r="F942" s="130">
        <f t="shared" si="378"/>
        <v>0</v>
      </c>
      <c r="G942" s="128">
        <f t="shared" si="379"/>
        <v>930</v>
      </c>
      <c r="H942" s="127"/>
      <c r="I942" s="321"/>
      <c r="J942" s="97"/>
      <c r="K942" s="323"/>
      <c r="L942" s="322"/>
      <c r="M942" s="50"/>
      <c r="N942" s="87"/>
      <c r="O942" s="324"/>
      <c r="P942" s="98"/>
      <c r="Q942" s="98"/>
      <c r="R942" s="114"/>
      <c r="S942" s="753"/>
      <c r="T942" s="98"/>
      <c r="U942" s="98"/>
      <c r="V942" s="98"/>
      <c r="W942" s="99"/>
      <c r="X942" s="97"/>
      <c r="Y942" s="87"/>
      <c r="Z942" s="100"/>
      <c r="AA942" s="106">
        <f t="shared" si="383"/>
        <v>930</v>
      </c>
      <c r="AB942" s="549">
        <f t="shared" si="396"/>
        <v>0</v>
      </c>
      <c r="AC942" s="544">
        <f t="shared" si="384"/>
        <v>0</v>
      </c>
      <c r="AD942" s="174">
        <f t="shared" si="380"/>
        <v>0</v>
      </c>
      <c r="AE942" s="8"/>
      <c r="AF942" s="885" t="str">
        <f t="shared" si="385"/>
        <v xml:space="preserve"> </v>
      </c>
      <c r="AG942" s="40">
        <f t="shared" si="386"/>
        <v>0</v>
      </c>
      <c r="AH942" s="40">
        <f t="shared" si="387"/>
        <v>0</v>
      </c>
      <c r="AR942" s="40">
        <f t="shared" si="388"/>
        <v>0</v>
      </c>
      <c r="AS942" s="40">
        <f t="shared" si="389"/>
        <v>0</v>
      </c>
      <c r="AT942" s="40">
        <f t="shared" si="390"/>
        <v>0</v>
      </c>
      <c r="AU942" s="40">
        <f t="shared" si="391"/>
        <v>0</v>
      </c>
      <c r="AX942" s="279">
        <f t="shared" si="392"/>
        <v>0</v>
      </c>
      <c r="AY942" s="279">
        <f t="shared" si="393"/>
        <v>0</v>
      </c>
      <c r="AZ942" s="40">
        <f t="shared" si="381"/>
        <v>0</v>
      </c>
      <c r="BB942" s="40">
        <f t="shared" si="397"/>
        <v>0</v>
      </c>
      <c r="BC942" s="397">
        <f t="shared" si="398"/>
        <v>0</v>
      </c>
      <c r="BD942" s="105">
        <f t="shared" si="394"/>
        <v>0</v>
      </c>
      <c r="BE942" s="105">
        <f t="shared" si="399"/>
        <v>0</v>
      </c>
      <c r="BF942" s="742">
        <f t="shared" si="382"/>
        <v>0</v>
      </c>
      <c r="BG942" s="89"/>
      <c r="BH942" s="9"/>
      <c r="BJ942" s="40">
        <f t="shared" si="400"/>
        <v>0</v>
      </c>
      <c r="BK942" s="40">
        <f t="shared" si="401"/>
        <v>1</v>
      </c>
      <c r="BL942" s="40">
        <f t="shared" si="402"/>
        <v>0</v>
      </c>
      <c r="BM942" s="40">
        <f t="shared" si="403"/>
        <v>0</v>
      </c>
      <c r="BN942" s="40">
        <f t="shared" si="404"/>
        <v>0</v>
      </c>
    </row>
    <row r="943" spans="1:66" x14ac:dyDescent="0.25">
      <c r="A943" s="379"/>
      <c r="B943" s="936"/>
      <c r="C943" s="272"/>
      <c r="D943" s="868"/>
      <c r="E943" s="873" t="str">
        <f t="shared" si="395"/>
        <v xml:space="preserve"> </v>
      </c>
      <c r="F943" s="130">
        <f t="shared" si="378"/>
        <v>0</v>
      </c>
      <c r="G943" s="128">
        <f t="shared" si="379"/>
        <v>931</v>
      </c>
      <c r="H943" s="127"/>
      <c r="I943" s="321"/>
      <c r="J943" s="97"/>
      <c r="K943" s="323"/>
      <c r="L943" s="322"/>
      <c r="M943" s="50"/>
      <c r="N943" s="87"/>
      <c r="O943" s="324"/>
      <c r="P943" s="98"/>
      <c r="Q943" s="98"/>
      <c r="R943" s="114"/>
      <c r="S943" s="753"/>
      <c r="T943" s="98"/>
      <c r="U943" s="98"/>
      <c r="V943" s="98"/>
      <c r="W943" s="99"/>
      <c r="X943" s="97"/>
      <c r="Y943" s="87"/>
      <c r="Z943" s="100"/>
      <c r="AA943" s="106">
        <f t="shared" si="383"/>
        <v>931</v>
      </c>
      <c r="AB943" s="549">
        <f t="shared" si="396"/>
        <v>0</v>
      </c>
      <c r="AC943" s="544">
        <f t="shared" si="384"/>
        <v>0</v>
      </c>
      <c r="AD943" s="174">
        <f t="shared" si="380"/>
        <v>0</v>
      </c>
      <c r="AE943" s="8"/>
      <c r="AF943" s="885" t="str">
        <f t="shared" si="385"/>
        <v xml:space="preserve"> </v>
      </c>
      <c r="AG943" s="40">
        <f t="shared" si="386"/>
        <v>0</v>
      </c>
      <c r="AH943" s="40">
        <f t="shared" si="387"/>
        <v>0</v>
      </c>
      <c r="AR943" s="40">
        <f t="shared" si="388"/>
        <v>0</v>
      </c>
      <c r="AS943" s="40">
        <f t="shared" si="389"/>
        <v>0</v>
      </c>
      <c r="AT943" s="40">
        <f t="shared" si="390"/>
        <v>0</v>
      </c>
      <c r="AU943" s="40">
        <f t="shared" si="391"/>
        <v>0</v>
      </c>
      <c r="AX943" s="279">
        <f t="shared" si="392"/>
        <v>0</v>
      </c>
      <c r="AY943" s="279">
        <f t="shared" si="393"/>
        <v>0</v>
      </c>
      <c r="AZ943" s="40">
        <f t="shared" si="381"/>
        <v>0</v>
      </c>
      <c r="BB943" s="40">
        <f t="shared" si="397"/>
        <v>0</v>
      </c>
      <c r="BC943" s="397">
        <f t="shared" si="398"/>
        <v>0</v>
      </c>
      <c r="BD943" s="105">
        <f t="shared" si="394"/>
        <v>0</v>
      </c>
      <c r="BE943" s="105">
        <f t="shared" si="399"/>
        <v>0</v>
      </c>
      <c r="BF943" s="742">
        <f t="shared" si="382"/>
        <v>0</v>
      </c>
      <c r="BG943" s="89"/>
      <c r="BH943" s="9"/>
      <c r="BJ943" s="40">
        <f t="shared" si="400"/>
        <v>0</v>
      </c>
      <c r="BK943" s="40">
        <f t="shared" si="401"/>
        <v>1</v>
      </c>
      <c r="BL943" s="40">
        <f t="shared" si="402"/>
        <v>0</v>
      </c>
      <c r="BM943" s="40">
        <f t="shared" si="403"/>
        <v>0</v>
      </c>
      <c r="BN943" s="40">
        <f t="shared" si="404"/>
        <v>0</v>
      </c>
    </row>
    <row r="944" spans="1:66" x14ac:dyDescent="0.25">
      <c r="A944" s="379"/>
      <c r="B944" s="936"/>
      <c r="C944" s="272"/>
      <c r="D944" s="868"/>
      <c r="E944" s="873" t="str">
        <f t="shared" si="395"/>
        <v xml:space="preserve"> </v>
      </c>
      <c r="F944" s="130">
        <f t="shared" si="378"/>
        <v>0</v>
      </c>
      <c r="G944" s="128">
        <f t="shared" si="379"/>
        <v>932</v>
      </c>
      <c r="H944" s="127"/>
      <c r="I944" s="321"/>
      <c r="J944" s="97"/>
      <c r="K944" s="323"/>
      <c r="L944" s="322"/>
      <c r="M944" s="50"/>
      <c r="N944" s="87"/>
      <c r="O944" s="324"/>
      <c r="P944" s="98"/>
      <c r="Q944" s="98"/>
      <c r="R944" s="114"/>
      <c r="S944" s="753"/>
      <c r="T944" s="98"/>
      <c r="U944" s="98"/>
      <c r="V944" s="98"/>
      <c r="W944" s="99"/>
      <c r="X944" s="97"/>
      <c r="Y944" s="87"/>
      <c r="Z944" s="100"/>
      <c r="AA944" s="106">
        <f t="shared" si="383"/>
        <v>932</v>
      </c>
      <c r="AB944" s="549">
        <f t="shared" si="396"/>
        <v>0</v>
      </c>
      <c r="AC944" s="544">
        <f t="shared" si="384"/>
        <v>0</v>
      </c>
      <c r="AD944" s="174">
        <f t="shared" si="380"/>
        <v>0</v>
      </c>
      <c r="AE944" s="8"/>
      <c r="AF944" s="885" t="str">
        <f t="shared" si="385"/>
        <v xml:space="preserve"> </v>
      </c>
      <c r="AG944" s="40">
        <f t="shared" si="386"/>
        <v>0</v>
      </c>
      <c r="AH944" s="40">
        <f t="shared" si="387"/>
        <v>0</v>
      </c>
      <c r="AR944" s="40">
        <f t="shared" si="388"/>
        <v>0</v>
      </c>
      <c r="AS944" s="40">
        <f t="shared" si="389"/>
        <v>0</v>
      </c>
      <c r="AT944" s="40">
        <f t="shared" si="390"/>
        <v>0</v>
      </c>
      <c r="AU944" s="40">
        <f t="shared" si="391"/>
        <v>0</v>
      </c>
      <c r="AX944" s="279">
        <f t="shared" si="392"/>
        <v>0</v>
      </c>
      <c r="AY944" s="279">
        <f t="shared" si="393"/>
        <v>0</v>
      </c>
      <c r="AZ944" s="40">
        <f t="shared" si="381"/>
        <v>0</v>
      </c>
      <c r="BB944" s="40">
        <f t="shared" si="397"/>
        <v>0</v>
      </c>
      <c r="BC944" s="397">
        <f t="shared" si="398"/>
        <v>0</v>
      </c>
      <c r="BD944" s="105">
        <f t="shared" si="394"/>
        <v>0</v>
      </c>
      <c r="BE944" s="105">
        <f t="shared" si="399"/>
        <v>0</v>
      </c>
      <c r="BF944" s="742">
        <f t="shared" si="382"/>
        <v>0</v>
      </c>
      <c r="BG944" s="89"/>
      <c r="BH944" s="9"/>
      <c r="BJ944" s="40">
        <f t="shared" si="400"/>
        <v>0</v>
      </c>
      <c r="BK944" s="40">
        <f t="shared" si="401"/>
        <v>1</v>
      </c>
      <c r="BL944" s="40">
        <f t="shared" si="402"/>
        <v>0</v>
      </c>
      <c r="BM944" s="40">
        <f t="shared" si="403"/>
        <v>0</v>
      </c>
      <c r="BN944" s="40">
        <f t="shared" si="404"/>
        <v>0</v>
      </c>
    </row>
    <row r="945" spans="1:66" x14ac:dyDescent="0.25">
      <c r="A945" s="379"/>
      <c r="B945" s="936"/>
      <c r="C945" s="272"/>
      <c r="D945" s="868"/>
      <c r="E945" s="873" t="str">
        <f t="shared" si="395"/>
        <v xml:space="preserve"> </v>
      </c>
      <c r="F945" s="130">
        <f t="shared" si="378"/>
        <v>0</v>
      </c>
      <c r="G945" s="128">
        <f t="shared" si="379"/>
        <v>933</v>
      </c>
      <c r="H945" s="127"/>
      <c r="I945" s="321"/>
      <c r="J945" s="97"/>
      <c r="K945" s="323"/>
      <c r="L945" s="322"/>
      <c r="M945" s="50"/>
      <c r="N945" s="87"/>
      <c r="O945" s="324"/>
      <c r="P945" s="98"/>
      <c r="Q945" s="98"/>
      <c r="R945" s="114"/>
      <c r="S945" s="753"/>
      <c r="T945" s="98"/>
      <c r="U945" s="98"/>
      <c r="V945" s="98"/>
      <c r="W945" s="99"/>
      <c r="X945" s="97"/>
      <c r="Y945" s="87"/>
      <c r="Z945" s="100"/>
      <c r="AA945" s="106">
        <f t="shared" si="383"/>
        <v>933</v>
      </c>
      <c r="AB945" s="549">
        <f t="shared" si="396"/>
        <v>0</v>
      </c>
      <c r="AC945" s="544">
        <f t="shared" si="384"/>
        <v>0</v>
      </c>
      <c r="AD945" s="174">
        <f t="shared" si="380"/>
        <v>0</v>
      </c>
      <c r="AE945" s="8"/>
      <c r="AF945" s="885" t="str">
        <f t="shared" si="385"/>
        <v xml:space="preserve"> </v>
      </c>
      <c r="AG945" s="40">
        <f t="shared" si="386"/>
        <v>0</v>
      </c>
      <c r="AH945" s="40">
        <f t="shared" si="387"/>
        <v>0</v>
      </c>
      <c r="AR945" s="40">
        <f t="shared" si="388"/>
        <v>0</v>
      </c>
      <c r="AS945" s="40">
        <f t="shared" si="389"/>
        <v>0</v>
      </c>
      <c r="AT945" s="40">
        <f t="shared" si="390"/>
        <v>0</v>
      </c>
      <c r="AU945" s="40">
        <f t="shared" si="391"/>
        <v>0</v>
      </c>
      <c r="AX945" s="279">
        <f t="shared" si="392"/>
        <v>0</v>
      </c>
      <c r="AY945" s="279">
        <f t="shared" si="393"/>
        <v>0</v>
      </c>
      <c r="AZ945" s="40">
        <f t="shared" si="381"/>
        <v>0</v>
      </c>
      <c r="BB945" s="40">
        <f t="shared" si="397"/>
        <v>0</v>
      </c>
      <c r="BC945" s="397">
        <f t="shared" si="398"/>
        <v>0</v>
      </c>
      <c r="BD945" s="105">
        <f t="shared" si="394"/>
        <v>0</v>
      </c>
      <c r="BE945" s="105">
        <f t="shared" si="399"/>
        <v>0</v>
      </c>
      <c r="BF945" s="742">
        <f t="shared" si="382"/>
        <v>0</v>
      </c>
      <c r="BG945" s="89"/>
      <c r="BH945" s="9"/>
      <c r="BJ945" s="40">
        <f t="shared" si="400"/>
        <v>0</v>
      </c>
      <c r="BK945" s="40">
        <f t="shared" si="401"/>
        <v>1</v>
      </c>
      <c r="BL945" s="40">
        <f t="shared" si="402"/>
        <v>0</v>
      </c>
      <c r="BM945" s="40">
        <f t="shared" si="403"/>
        <v>0</v>
      </c>
      <c r="BN945" s="40">
        <f t="shared" si="404"/>
        <v>0</v>
      </c>
    </row>
    <row r="946" spans="1:66" x14ac:dyDescent="0.25">
      <c r="A946" s="379"/>
      <c r="B946" s="936"/>
      <c r="C946" s="272"/>
      <c r="D946" s="868"/>
      <c r="E946" s="873" t="str">
        <f t="shared" si="395"/>
        <v xml:space="preserve"> </v>
      </c>
      <c r="F946" s="130">
        <f t="shared" si="378"/>
        <v>0</v>
      </c>
      <c r="G946" s="128">
        <f t="shared" si="379"/>
        <v>934</v>
      </c>
      <c r="H946" s="127"/>
      <c r="I946" s="321"/>
      <c r="J946" s="97"/>
      <c r="K946" s="323"/>
      <c r="L946" s="322"/>
      <c r="M946" s="50"/>
      <c r="N946" s="87"/>
      <c r="O946" s="324"/>
      <c r="P946" s="98"/>
      <c r="Q946" s="98"/>
      <c r="R946" s="114"/>
      <c r="S946" s="753"/>
      <c r="T946" s="98"/>
      <c r="U946" s="98"/>
      <c r="V946" s="98"/>
      <c r="W946" s="99"/>
      <c r="X946" s="97"/>
      <c r="Y946" s="87"/>
      <c r="Z946" s="100"/>
      <c r="AA946" s="106">
        <f t="shared" si="383"/>
        <v>934</v>
      </c>
      <c r="AB946" s="549">
        <f t="shared" si="396"/>
        <v>0</v>
      </c>
      <c r="AC946" s="544">
        <f t="shared" si="384"/>
        <v>0</v>
      </c>
      <c r="AD946" s="174">
        <f t="shared" si="380"/>
        <v>0</v>
      </c>
      <c r="AE946" s="8"/>
      <c r="AF946" s="885" t="str">
        <f t="shared" si="385"/>
        <v xml:space="preserve"> </v>
      </c>
      <c r="AG946" s="40">
        <f t="shared" si="386"/>
        <v>0</v>
      </c>
      <c r="AH946" s="40">
        <f t="shared" si="387"/>
        <v>0</v>
      </c>
      <c r="AR946" s="40">
        <f t="shared" si="388"/>
        <v>0</v>
      </c>
      <c r="AS946" s="40">
        <f t="shared" si="389"/>
        <v>0</v>
      </c>
      <c r="AT946" s="40">
        <f t="shared" si="390"/>
        <v>0</v>
      </c>
      <c r="AU946" s="40">
        <f t="shared" si="391"/>
        <v>0</v>
      </c>
      <c r="AX946" s="279">
        <f t="shared" si="392"/>
        <v>0</v>
      </c>
      <c r="AY946" s="279">
        <f t="shared" si="393"/>
        <v>0</v>
      </c>
      <c r="AZ946" s="40">
        <f t="shared" si="381"/>
        <v>0</v>
      </c>
      <c r="BB946" s="40">
        <f t="shared" si="397"/>
        <v>0</v>
      </c>
      <c r="BC946" s="397">
        <f t="shared" si="398"/>
        <v>0</v>
      </c>
      <c r="BD946" s="105">
        <f t="shared" si="394"/>
        <v>0</v>
      </c>
      <c r="BE946" s="105">
        <f t="shared" si="399"/>
        <v>0</v>
      </c>
      <c r="BF946" s="742">
        <f t="shared" si="382"/>
        <v>0</v>
      </c>
      <c r="BG946" s="89"/>
      <c r="BH946" s="9"/>
      <c r="BJ946" s="40">
        <f t="shared" si="400"/>
        <v>0</v>
      </c>
      <c r="BK946" s="40">
        <f t="shared" si="401"/>
        <v>1</v>
      </c>
      <c r="BL946" s="40">
        <f t="shared" si="402"/>
        <v>0</v>
      </c>
      <c r="BM946" s="40">
        <f t="shared" si="403"/>
        <v>0</v>
      </c>
      <c r="BN946" s="40">
        <f t="shared" si="404"/>
        <v>0</v>
      </c>
    </row>
    <row r="947" spans="1:66" x14ac:dyDescent="0.25">
      <c r="A947" s="379"/>
      <c r="B947" s="936"/>
      <c r="C947" s="272"/>
      <c r="D947" s="868"/>
      <c r="E947" s="873" t="str">
        <f t="shared" si="395"/>
        <v xml:space="preserve"> </v>
      </c>
      <c r="F947" s="130">
        <f t="shared" si="378"/>
        <v>0</v>
      </c>
      <c r="G947" s="128">
        <f t="shared" si="379"/>
        <v>935</v>
      </c>
      <c r="H947" s="127"/>
      <c r="I947" s="321"/>
      <c r="J947" s="97"/>
      <c r="K947" s="323"/>
      <c r="L947" s="322"/>
      <c r="M947" s="50"/>
      <c r="N947" s="87"/>
      <c r="O947" s="324"/>
      <c r="P947" s="98"/>
      <c r="Q947" s="98"/>
      <c r="R947" s="114"/>
      <c r="S947" s="753"/>
      <c r="T947" s="98"/>
      <c r="U947" s="98"/>
      <c r="V947" s="98"/>
      <c r="W947" s="99"/>
      <c r="X947" s="97"/>
      <c r="Y947" s="87"/>
      <c r="Z947" s="100"/>
      <c r="AA947" s="106">
        <f t="shared" si="383"/>
        <v>935</v>
      </c>
      <c r="AB947" s="549">
        <f t="shared" si="396"/>
        <v>0</v>
      </c>
      <c r="AC947" s="544">
        <f t="shared" si="384"/>
        <v>0</v>
      </c>
      <c r="AD947" s="174">
        <f t="shared" si="380"/>
        <v>0</v>
      </c>
      <c r="AE947" s="8"/>
      <c r="AF947" s="885" t="str">
        <f t="shared" si="385"/>
        <v xml:space="preserve"> </v>
      </c>
      <c r="AG947" s="40">
        <f t="shared" si="386"/>
        <v>0</v>
      </c>
      <c r="AH947" s="40">
        <f t="shared" si="387"/>
        <v>0</v>
      </c>
      <c r="AR947" s="40">
        <f t="shared" si="388"/>
        <v>0</v>
      </c>
      <c r="AS947" s="40">
        <f t="shared" si="389"/>
        <v>0</v>
      </c>
      <c r="AT947" s="40">
        <f t="shared" si="390"/>
        <v>0</v>
      </c>
      <c r="AU947" s="40">
        <f t="shared" si="391"/>
        <v>0</v>
      </c>
      <c r="AX947" s="279">
        <f t="shared" si="392"/>
        <v>0</v>
      </c>
      <c r="AY947" s="279">
        <f t="shared" si="393"/>
        <v>0</v>
      </c>
      <c r="AZ947" s="40">
        <f t="shared" si="381"/>
        <v>0</v>
      </c>
      <c r="BB947" s="40">
        <f t="shared" si="397"/>
        <v>0</v>
      </c>
      <c r="BC947" s="397">
        <f t="shared" si="398"/>
        <v>0</v>
      </c>
      <c r="BD947" s="105">
        <f t="shared" si="394"/>
        <v>0</v>
      </c>
      <c r="BE947" s="105">
        <f t="shared" si="399"/>
        <v>0</v>
      </c>
      <c r="BF947" s="742">
        <f t="shared" si="382"/>
        <v>0</v>
      </c>
      <c r="BG947" s="89"/>
      <c r="BH947" s="9"/>
      <c r="BJ947" s="40">
        <f t="shared" si="400"/>
        <v>0</v>
      </c>
      <c r="BK947" s="40">
        <f t="shared" si="401"/>
        <v>1</v>
      </c>
      <c r="BL947" s="40">
        <f t="shared" si="402"/>
        <v>0</v>
      </c>
      <c r="BM947" s="40">
        <f t="shared" si="403"/>
        <v>0</v>
      </c>
      <c r="BN947" s="40">
        <f t="shared" si="404"/>
        <v>0</v>
      </c>
    </row>
    <row r="948" spans="1:66" x14ac:dyDescent="0.25">
      <c r="A948" s="379"/>
      <c r="B948" s="936"/>
      <c r="C948" s="272"/>
      <c r="D948" s="868"/>
      <c r="E948" s="873" t="str">
        <f t="shared" si="395"/>
        <v xml:space="preserve"> </v>
      </c>
      <c r="F948" s="130">
        <f t="shared" si="378"/>
        <v>0</v>
      </c>
      <c r="G948" s="128">
        <f t="shared" si="379"/>
        <v>936</v>
      </c>
      <c r="H948" s="127"/>
      <c r="I948" s="321"/>
      <c r="J948" s="97"/>
      <c r="K948" s="323"/>
      <c r="L948" s="322"/>
      <c r="M948" s="50"/>
      <c r="N948" s="87"/>
      <c r="O948" s="324"/>
      <c r="P948" s="98"/>
      <c r="Q948" s="98"/>
      <c r="R948" s="114"/>
      <c r="S948" s="753"/>
      <c r="T948" s="98"/>
      <c r="U948" s="98"/>
      <c r="V948" s="98"/>
      <c r="W948" s="99"/>
      <c r="X948" s="97"/>
      <c r="Y948" s="87"/>
      <c r="Z948" s="100"/>
      <c r="AA948" s="106">
        <f t="shared" si="383"/>
        <v>936</v>
      </c>
      <c r="AB948" s="549">
        <f t="shared" si="396"/>
        <v>0</v>
      </c>
      <c r="AC948" s="544">
        <f t="shared" si="384"/>
        <v>0</v>
      </c>
      <c r="AD948" s="174">
        <f t="shared" si="380"/>
        <v>0</v>
      </c>
      <c r="AE948" s="8"/>
      <c r="AF948" s="885" t="str">
        <f t="shared" si="385"/>
        <v xml:space="preserve"> </v>
      </c>
      <c r="AG948" s="40">
        <f t="shared" si="386"/>
        <v>0</v>
      </c>
      <c r="AH948" s="40">
        <f t="shared" si="387"/>
        <v>0</v>
      </c>
      <c r="AR948" s="40">
        <f t="shared" si="388"/>
        <v>0</v>
      </c>
      <c r="AS948" s="40">
        <f t="shared" si="389"/>
        <v>0</v>
      </c>
      <c r="AT948" s="40">
        <f t="shared" si="390"/>
        <v>0</v>
      </c>
      <c r="AU948" s="40">
        <f t="shared" si="391"/>
        <v>0</v>
      </c>
      <c r="AX948" s="279">
        <f t="shared" si="392"/>
        <v>0</v>
      </c>
      <c r="AY948" s="279">
        <f t="shared" si="393"/>
        <v>0</v>
      </c>
      <c r="AZ948" s="40">
        <f t="shared" si="381"/>
        <v>0</v>
      </c>
      <c r="BB948" s="40">
        <f t="shared" si="397"/>
        <v>0</v>
      </c>
      <c r="BC948" s="397">
        <f t="shared" si="398"/>
        <v>0</v>
      </c>
      <c r="BD948" s="105">
        <f t="shared" si="394"/>
        <v>0</v>
      </c>
      <c r="BE948" s="105">
        <f t="shared" si="399"/>
        <v>0</v>
      </c>
      <c r="BF948" s="742">
        <f t="shared" si="382"/>
        <v>0</v>
      </c>
      <c r="BG948" s="89"/>
      <c r="BH948" s="9"/>
      <c r="BJ948" s="40">
        <f t="shared" si="400"/>
        <v>0</v>
      </c>
      <c r="BK948" s="40">
        <f t="shared" si="401"/>
        <v>1</v>
      </c>
      <c r="BL948" s="40">
        <f t="shared" si="402"/>
        <v>0</v>
      </c>
      <c r="BM948" s="40">
        <f t="shared" si="403"/>
        <v>0</v>
      </c>
      <c r="BN948" s="40">
        <f t="shared" si="404"/>
        <v>0</v>
      </c>
    </row>
    <row r="949" spans="1:66" x14ac:dyDescent="0.25">
      <c r="A949" s="379"/>
      <c r="B949" s="936"/>
      <c r="C949" s="272"/>
      <c r="D949" s="868"/>
      <c r="E949" s="873" t="str">
        <f t="shared" si="395"/>
        <v xml:space="preserve"> </v>
      </c>
      <c r="F949" s="130">
        <f t="shared" si="378"/>
        <v>0</v>
      </c>
      <c r="G949" s="128">
        <f t="shared" si="379"/>
        <v>937</v>
      </c>
      <c r="H949" s="127"/>
      <c r="I949" s="321"/>
      <c r="J949" s="97"/>
      <c r="K949" s="323"/>
      <c r="L949" s="322"/>
      <c r="M949" s="50"/>
      <c r="N949" s="87"/>
      <c r="O949" s="324"/>
      <c r="P949" s="98"/>
      <c r="Q949" s="98"/>
      <c r="R949" s="114"/>
      <c r="S949" s="753"/>
      <c r="T949" s="98"/>
      <c r="U949" s="98"/>
      <c r="V949" s="98"/>
      <c r="W949" s="99"/>
      <c r="X949" s="97"/>
      <c r="Y949" s="87"/>
      <c r="Z949" s="100"/>
      <c r="AA949" s="106">
        <f t="shared" si="383"/>
        <v>937</v>
      </c>
      <c r="AB949" s="549">
        <f t="shared" si="396"/>
        <v>0</v>
      </c>
      <c r="AC949" s="544">
        <f t="shared" si="384"/>
        <v>0</v>
      </c>
      <c r="AD949" s="174">
        <f t="shared" si="380"/>
        <v>0</v>
      </c>
      <c r="AE949" s="8"/>
      <c r="AF949" s="885" t="str">
        <f t="shared" si="385"/>
        <v xml:space="preserve"> </v>
      </c>
      <c r="AG949" s="40">
        <f t="shared" si="386"/>
        <v>0</v>
      </c>
      <c r="AH949" s="40">
        <f t="shared" si="387"/>
        <v>0</v>
      </c>
      <c r="AR949" s="40">
        <f t="shared" si="388"/>
        <v>0</v>
      </c>
      <c r="AS949" s="40">
        <f t="shared" si="389"/>
        <v>0</v>
      </c>
      <c r="AT949" s="40">
        <f t="shared" si="390"/>
        <v>0</v>
      </c>
      <c r="AU949" s="40">
        <f t="shared" si="391"/>
        <v>0</v>
      </c>
      <c r="AX949" s="279">
        <f t="shared" si="392"/>
        <v>0</v>
      </c>
      <c r="AY949" s="279">
        <f t="shared" si="393"/>
        <v>0</v>
      </c>
      <c r="AZ949" s="40">
        <f t="shared" si="381"/>
        <v>0</v>
      </c>
      <c r="BB949" s="40">
        <f t="shared" si="397"/>
        <v>0</v>
      </c>
      <c r="BC949" s="397">
        <f t="shared" si="398"/>
        <v>0</v>
      </c>
      <c r="BD949" s="105">
        <f t="shared" si="394"/>
        <v>0</v>
      </c>
      <c r="BE949" s="105">
        <f t="shared" si="399"/>
        <v>0</v>
      </c>
      <c r="BF949" s="742">
        <f t="shared" si="382"/>
        <v>0</v>
      </c>
      <c r="BG949" s="89"/>
      <c r="BH949" s="9"/>
      <c r="BJ949" s="40">
        <f t="shared" si="400"/>
        <v>0</v>
      </c>
      <c r="BK949" s="40">
        <f t="shared" si="401"/>
        <v>1</v>
      </c>
      <c r="BL949" s="40">
        <f t="shared" si="402"/>
        <v>0</v>
      </c>
      <c r="BM949" s="40">
        <f t="shared" si="403"/>
        <v>0</v>
      </c>
      <c r="BN949" s="40">
        <f t="shared" si="404"/>
        <v>0</v>
      </c>
    </row>
    <row r="950" spans="1:66" x14ac:dyDescent="0.25">
      <c r="A950" s="379"/>
      <c r="B950" s="936"/>
      <c r="C950" s="272"/>
      <c r="D950" s="868"/>
      <c r="E950" s="873" t="str">
        <f t="shared" si="395"/>
        <v xml:space="preserve"> </v>
      </c>
      <c r="F950" s="130">
        <f t="shared" si="378"/>
        <v>0</v>
      </c>
      <c r="G950" s="128">
        <f t="shared" si="379"/>
        <v>938</v>
      </c>
      <c r="H950" s="127"/>
      <c r="I950" s="321"/>
      <c r="J950" s="97"/>
      <c r="K950" s="323"/>
      <c r="L950" s="322"/>
      <c r="M950" s="50"/>
      <c r="N950" s="87"/>
      <c r="O950" s="324"/>
      <c r="P950" s="98"/>
      <c r="Q950" s="98"/>
      <c r="R950" s="114"/>
      <c r="S950" s="753"/>
      <c r="T950" s="98"/>
      <c r="U950" s="98"/>
      <c r="V950" s="98"/>
      <c r="W950" s="99"/>
      <c r="X950" s="97"/>
      <c r="Y950" s="87"/>
      <c r="Z950" s="100"/>
      <c r="AA950" s="106">
        <f t="shared" si="383"/>
        <v>938</v>
      </c>
      <c r="AB950" s="549">
        <f t="shared" si="396"/>
        <v>0</v>
      </c>
      <c r="AC950" s="544">
        <f t="shared" si="384"/>
        <v>0</v>
      </c>
      <c r="AD950" s="174">
        <f t="shared" si="380"/>
        <v>0</v>
      </c>
      <c r="AE950" s="8"/>
      <c r="AF950" s="885" t="str">
        <f t="shared" si="385"/>
        <v xml:space="preserve"> </v>
      </c>
      <c r="AG950" s="40">
        <f t="shared" si="386"/>
        <v>0</v>
      </c>
      <c r="AH950" s="40">
        <f t="shared" si="387"/>
        <v>0</v>
      </c>
      <c r="AR950" s="40">
        <f t="shared" si="388"/>
        <v>0</v>
      </c>
      <c r="AS950" s="40">
        <f t="shared" si="389"/>
        <v>0</v>
      </c>
      <c r="AT950" s="40">
        <f t="shared" si="390"/>
        <v>0</v>
      </c>
      <c r="AU950" s="40">
        <f t="shared" si="391"/>
        <v>0</v>
      </c>
      <c r="AX950" s="279">
        <f t="shared" si="392"/>
        <v>0</v>
      </c>
      <c r="AY950" s="279">
        <f t="shared" si="393"/>
        <v>0</v>
      </c>
      <c r="AZ950" s="40">
        <f t="shared" si="381"/>
        <v>0</v>
      </c>
      <c r="BB950" s="40">
        <f t="shared" si="397"/>
        <v>0</v>
      </c>
      <c r="BC950" s="397">
        <f t="shared" si="398"/>
        <v>0</v>
      </c>
      <c r="BD950" s="105">
        <f t="shared" si="394"/>
        <v>0</v>
      </c>
      <c r="BE950" s="105">
        <f t="shared" si="399"/>
        <v>0</v>
      </c>
      <c r="BF950" s="742">
        <f t="shared" si="382"/>
        <v>0</v>
      </c>
      <c r="BG950" s="89"/>
      <c r="BH950" s="9"/>
      <c r="BJ950" s="40">
        <f t="shared" si="400"/>
        <v>0</v>
      </c>
      <c r="BK950" s="40">
        <f t="shared" si="401"/>
        <v>1</v>
      </c>
      <c r="BL950" s="40">
        <f t="shared" si="402"/>
        <v>0</v>
      </c>
      <c r="BM950" s="40">
        <f t="shared" si="403"/>
        <v>0</v>
      </c>
      <c r="BN950" s="40">
        <f t="shared" si="404"/>
        <v>0</v>
      </c>
    </row>
    <row r="951" spans="1:66" x14ac:dyDescent="0.25">
      <c r="A951" s="379"/>
      <c r="B951" s="936"/>
      <c r="C951" s="272"/>
      <c r="D951" s="868"/>
      <c r="E951" s="873" t="str">
        <f t="shared" si="395"/>
        <v xml:space="preserve"> </v>
      </c>
      <c r="F951" s="130">
        <f t="shared" si="378"/>
        <v>0</v>
      </c>
      <c r="G951" s="128">
        <f t="shared" si="379"/>
        <v>939</v>
      </c>
      <c r="H951" s="127"/>
      <c r="I951" s="321"/>
      <c r="J951" s="97"/>
      <c r="K951" s="323"/>
      <c r="L951" s="322"/>
      <c r="M951" s="50"/>
      <c r="N951" s="87"/>
      <c r="O951" s="324"/>
      <c r="P951" s="98"/>
      <c r="Q951" s="98"/>
      <c r="R951" s="114"/>
      <c r="S951" s="753"/>
      <c r="T951" s="98"/>
      <c r="U951" s="98"/>
      <c r="V951" s="98"/>
      <c r="W951" s="99"/>
      <c r="X951" s="97"/>
      <c r="Y951" s="87"/>
      <c r="Z951" s="100"/>
      <c r="AA951" s="106">
        <f t="shared" si="383"/>
        <v>939</v>
      </c>
      <c r="AB951" s="549">
        <f t="shared" si="396"/>
        <v>0</v>
      </c>
      <c r="AC951" s="544">
        <f t="shared" si="384"/>
        <v>0</v>
      </c>
      <c r="AD951" s="174">
        <f t="shared" si="380"/>
        <v>0</v>
      </c>
      <c r="AE951" s="8"/>
      <c r="AF951" s="885" t="str">
        <f t="shared" si="385"/>
        <v xml:space="preserve"> </v>
      </c>
      <c r="AG951" s="40">
        <f t="shared" si="386"/>
        <v>0</v>
      </c>
      <c r="AH951" s="40">
        <f t="shared" si="387"/>
        <v>0</v>
      </c>
      <c r="AR951" s="40">
        <f t="shared" si="388"/>
        <v>0</v>
      </c>
      <c r="AS951" s="40">
        <f t="shared" si="389"/>
        <v>0</v>
      </c>
      <c r="AT951" s="40">
        <f t="shared" si="390"/>
        <v>0</v>
      </c>
      <c r="AU951" s="40">
        <f t="shared" si="391"/>
        <v>0</v>
      </c>
      <c r="AX951" s="279">
        <f t="shared" si="392"/>
        <v>0</v>
      </c>
      <c r="AY951" s="279">
        <f t="shared" si="393"/>
        <v>0</v>
      </c>
      <c r="AZ951" s="40">
        <f t="shared" si="381"/>
        <v>0</v>
      </c>
      <c r="BB951" s="40">
        <f t="shared" si="397"/>
        <v>0</v>
      </c>
      <c r="BC951" s="397">
        <f t="shared" si="398"/>
        <v>0</v>
      </c>
      <c r="BD951" s="105">
        <f t="shared" si="394"/>
        <v>0</v>
      </c>
      <c r="BE951" s="105">
        <f t="shared" si="399"/>
        <v>0</v>
      </c>
      <c r="BF951" s="742">
        <f t="shared" si="382"/>
        <v>0</v>
      </c>
      <c r="BG951" s="89"/>
      <c r="BH951" s="9"/>
      <c r="BJ951" s="40">
        <f t="shared" si="400"/>
        <v>0</v>
      </c>
      <c r="BK951" s="40">
        <f t="shared" si="401"/>
        <v>1</v>
      </c>
      <c r="BL951" s="40">
        <f t="shared" si="402"/>
        <v>0</v>
      </c>
      <c r="BM951" s="40">
        <f t="shared" si="403"/>
        <v>0</v>
      </c>
      <c r="BN951" s="40">
        <f t="shared" si="404"/>
        <v>0</v>
      </c>
    </row>
    <row r="952" spans="1:66" x14ac:dyDescent="0.25">
      <c r="A952" s="379"/>
      <c r="B952" s="936"/>
      <c r="C952" s="272"/>
      <c r="D952" s="868"/>
      <c r="E952" s="873" t="str">
        <f t="shared" si="395"/>
        <v xml:space="preserve"> </v>
      </c>
      <c r="F952" s="130">
        <f t="shared" si="378"/>
        <v>0</v>
      </c>
      <c r="G952" s="128">
        <f t="shared" si="379"/>
        <v>940</v>
      </c>
      <c r="H952" s="127"/>
      <c r="I952" s="321"/>
      <c r="J952" s="97"/>
      <c r="K952" s="323"/>
      <c r="L952" s="322"/>
      <c r="M952" s="50"/>
      <c r="N952" s="87"/>
      <c r="O952" s="324"/>
      <c r="P952" s="98"/>
      <c r="Q952" s="98"/>
      <c r="R952" s="114"/>
      <c r="S952" s="753"/>
      <c r="T952" s="98"/>
      <c r="U952" s="98"/>
      <c r="V952" s="98"/>
      <c r="W952" s="99"/>
      <c r="X952" s="97"/>
      <c r="Y952" s="87"/>
      <c r="Z952" s="100"/>
      <c r="AA952" s="106">
        <f t="shared" si="383"/>
        <v>940</v>
      </c>
      <c r="AB952" s="549">
        <f t="shared" si="396"/>
        <v>0</v>
      </c>
      <c r="AC952" s="544">
        <f t="shared" si="384"/>
        <v>0</v>
      </c>
      <c r="AD952" s="174">
        <f t="shared" si="380"/>
        <v>0</v>
      </c>
      <c r="AE952" s="8"/>
      <c r="AF952" s="885" t="str">
        <f t="shared" si="385"/>
        <v xml:space="preserve"> </v>
      </c>
      <c r="AG952" s="40">
        <f t="shared" si="386"/>
        <v>0</v>
      </c>
      <c r="AH952" s="40">
        <f t="shared" si="387"/>
        <v>0</v>
      </c>
      <c r="AR952" s="40">
        <f t="shared" si="388"/>
        <v>0</v>
      </c>
      <c r="AS952" s="40">
        <f t="shared" si="389"/>
        <v>0</v>
      </c>
      <c r="AT952" s="40">
        <f t="shared" si="390"/>
        <v>0</v>
      </c>
      <c r="AU952" s="40">
        <f t="shared" si="391"/>
        <v>0</v>
      </c>
      <c r="AX952" s="279">
        <f t="shared" si="392"/>
        <v>0</v>
      </c>
      <c r="AY952" s="279">
        <f t="shared" si="393"/>
        <v>0</v>
      </c>
      <c r="AZ952" s="40">
        <f t="shared" si="381"/>
        <v>0</v>
      </c>
      <c r="BB952" s="40">
        <f t="shared" si="397"/>
        <v>0</v>
      </c>
      <c r="BC952" s="397">
        <f t="shared" si="398"/>
        <v>0</v>
      </c>
      <c r="BD952" s="105">
        <f t="shared" si="394"/>
        <v>0</v>
      </c>
      <c r="BE952" s="105">
        <f t="shared" si="399"/>
        <v>0</v>
      </c>
      <c r="BF952" s="742">
        <f t="shared" si="382"/>
        <v>0</v>
      </c>
      <c r="BG952" s="89"/>
      <c r="BH952" s="9"/>
      <c r="BJ952" s="40">
        <f t="shared" si="400"/>
        <v>0</v>
      </c>
      <c r="BK952" s="40">
        <f t="shared" si="401"/>
        <v>1</v>
      </c>
      <c r="BL952" s="40">
        <f t="shared" si="402"/>
        <v>0</v>
      </c>
      <c r="BM952" s="40">
        <f t="shared" si="403"/>
        <v>0</v>
      </c>
      <c r="BN952" s="40">
        <f t="shared" si="404"/>
        <v>0</v>
      </c>
    </row>
    <row r="953" spans="1:66" x14ac:dyDescent="0.25">
      <c r="A953" s="379"/>
      <c r="B953" s="936"/>
      <c r="C953" s="272"/>
      <c r="D953" s="868"/>
      <c r="E953" s="873" t="str">
        <f t="shared" si="395"/>
        <v xml:space="preserve"> </v>
      </c>
      <c r="F953" s="130">
        <f t="shared" si="378"/>
        <v>0</v>
      </c>
      <c r="G953" s="128">
        <f t="shared" si="379"/>
        <v>941</v>
      </c>
      <c r="H953" s="127"/>
      <c r="I953" s="321"/>
      <c r="J953" s="97"/>
      <c r="K953" s="323"/>
      <c r="L953" s="322"/>
      <c r="M953" s="50"/>
      <c r="N953" s="87"/>
      <c r="O953" s="324"/>
      <c r="P953" s="98"/>
      <c r="Q953" s="98"/>
      <c r="R953" s="114"/>
      <c r="S953" s="753"/>
      <c r="T953" s="98"/>
      <c r="U953" s="98"/>
      <c r="V953" s="98"/>
      <c r="W953" s="99"/>
      <c r="X953" s="97"/>
      <c r="Y953" s="87"/>
      <c r="Z953" s="100"/>
      <c r="AA953" s="106">
        <f t="shared" si="383"/>
        <v>941</v>
      </c>
      <c r="AB953" s="549">
        <f t="shared" si="396"/>
        <v>0</v>
      </c>
      <c r="AC953" s="544">
        <f t="shared" si="384"/>
        <v>0</v>
      </c>
      <c r="AD953" s="174">
        <f t="shared" si="380"/>
        <v>0</v>
      </c>
      <c r="AE953" s="8"/>
      <c r="AF953" s="885" t="str">
        <f t="shared" si="385"/>
        <v xml:space="preserve"> </v>
      </c>
      <c r="AG953" s="40">
        <f t="shared" si="386"/>
        <v>0</v>
      </c>
      <c r="AH953" s="40">
        <f t="shared" si="387"/>
        <v>0</v>
      </c>
      <c r="AR953" s="40">
        <f t="shared" si="388"/>
        <v>0</v>
      </c>
      <c r="AS953" s="40">
        <f t="shared" si="389"/>
        <v>0</v>
      </c>
      <c r="AT953" s="40">
        <f t="shared" si="390"/>
        <v>0</v>
      </c>
      <c r="AU953" s="40">
        <f t="shared" si="391"/>
        <v>0</v>
      </c>
      <c r="AX953" s="279">
        <f t="shared" si="392"/>
        <v>0</v>
      </c>
      <c r="AY953" s="279">
        <f t="shared" si="393"/>
        <v>0</v>
      </c>
      <c r="AZ953" s="40">
        <f t="shared" si="381"/>
        <v>0</v>
      </c>
      <c r="BB953" s="40">
        <f t="shared" si="397"/>
        <v>0</v>
      </c>
      <c r="BC953" s="397">
        <f t="shared" si="398"/>
        <v>0</v>
      </c>
      <c r="BD953" s="105">
        <f t="shared" si="394"/>
        <v>0</v>
      </c>
      <c r="BE953" s="105">
        <f t="shared" si="399"/>
        <v>0</v>
      </c>
      <c r="BF953" s="742">
        <f t="shared" si="382"/>
        <v>0</v>
      </c>
      <c r="BG953" s="89"/>
      <c r="BH953" s="9"/>
      <c r="BJ953" s="40">
        <f t="shared" si="400"/>
        <v>0</v>
      </c>
      <c r="BK953" s="40">
        <f t="shared" si="401"/>
        <v>1</v>
      </c>
      <c r="BL953" s="40">
        <f t="shared" si="402"/>
        <v>0</v>
      </c>
      <c r="BM953" s="40">
        <f t="shared" si="403"/>
        <v>0</v>
      </c>
      <c r="BN953" s="40">
        <f t="shared" si="404"/>
        <v>0</v>
      </c>
    </row>
    <row r="954" spans="1:66" x14ac:dyDescent="0.25">
      <c r="A954" s="379"/>
      <c r="B954" s="936"/>
      <c r="C954" s="272"/>
      <c r="D954" s="868"/>
      <c r="E954" s="873" t="str">
        <f t="shared" si="395"/>
        <v xml:space="preserve"> </v>
      </c>
      <c r="F954" s="130">
        <f t="shared" si="378"/>
        <v>0</v>
      </c>
      <c r="G954" s="128">
        <f t="shared" si="379"/>
        <v>942</v>
      </c>
      <c r="H954" s="127"/>
      <c r="I954" s="321"/>
      <c r="J954" s="97"/>
      <c r="K954" s="323"/>
      <c r="L954" s="322"/>
      <c r="M954" s="50"/>
      <c r="N954" s="87"/>
      <c r="O954" s="324"/>
      <c r="P954" s="98"/>
      <c r="Q954" s="98"/>
      <c r="R954" s="114"/>
      <c r="S954" s="753"/>
      <c r="T954" s="98"/>
      <c r="U954" s="98"/>
      <c r="V954" s="98"/>
      <c r="W954" s="99"/>
      <c r="X954" s="97"/>
      <c r="Y954" s="87"/>
      <c r="Z954" s="100"/>
      <c r="AA954" s="106">
        <f t="shared" si="383"/>
        <v>942</v>
      </c>
      <c r="AB954" s="549">
        <f t="shared" si="396"/>
        <v>0</v>
      </c>
      <c r="AC954" s="544">
        <f t="shared" si="384"/>
        <v>0</v>
      </c>
      <c r="AD954" s="174">
        <f t="shared" si="380"/>
        <v>0</v>
      </c>
      <c r="AE954" s="8"/>
      <c r="AF954" s="885" t="str">
        <f t="shared" si="385"/>
        <v xml:space="preserve"> </v>
      </c>
      <c r="AG954" s="40">
        <f t="shared" si="386"/>
        <v>0</v>
      </c>
      <c r="AH954" s="40">
        <f t="shared" si="387"/>
        <v>0</v>
      </c>
      <c r="AR954" s="40">
        <f t="shared" si="388"/>
        <v>0</v>
      </c>
      <c r="AS954" s="40">
        <f t="shared" si="389"/>
        <v>0</v>
      </c>
      <c r="AT954" s="40">
        <f t="shared" si="390"/>
        <v>0</v>
      </c>
      <c r="AU954" s="40">
        <f t="shared" si="391"/>
        <v>0</v>
      </c>
      <c r="AX954" s="279">
        <f t="shared" si="392"/>
        <v>0</v>
      </c>
      <c r="AY954" s="279">
        <f t="shared" si="393"/>
        <v>0</v>
      </c>
      <c r="AZ954" s="40">
        <f t="shared" si="381"/>
        <v>0</v>
      </c>
      <c r="BB954" s="40">
        <f t="shared" si="397"/>
        <v>0</v>
      </c>
      <c r="BC954" s="397">
        <f t="shared" si="398"/>
        <v>0</v>
      </c>
      <c r="BD954" s="105">
        <f t="shared" si="394"/>
        <v>0</v>
      </c>
      <c r="BE954" s="105">
        <f t="shared" si="399"/>
        <v>0</v>
      </c>
      <c r="BF954" s="742">
        <f t="shared" si="382"/>
        <v>0</v>
      </c>
      <c r="BG954" s="89"/>
      <c r="BH954" s="9"/>
      <c r="BJ954" s="40">
        <f t="shared" si="400"/>
        <v>0</v>
      </c>
      <c r="BK954" s="40">
        <f t="shared" si="401"/>
        <v>1</v>
      </c>
      <c r="BL954" s="40">
        <f t="shared" si="402"/>
        <v>0</v>
      </c>
      <c r="BM954" s="40">
        <f t="shared" si="403"/>
        <v>0</v>
      </c>
      <c r="BN954" s="40">
        <f t="shared" si="404"/>
        <v>0</v>
      </c>
    </row>
    <row r="955" spans="1:66" x14ac:dyDescent="0.25">
      <c r="A955" s="379"/>
      <c r="B955" s="936"/>
      <c r="C955" s="272"/>
      <c r="D955" s="868"/>
      <c r="E955" s="873" t="str">
        <f t="shared" si="395"/>
        <v xml:space="preserve"> </v>
      </c>
      <c r="F955" s="130">
        <f t="shared" si="378"/>
        <v>0</v>
      </c>
      <c r="G955" s="128">
        <f t="shared" si="379"/>
        <v>943</v>
      </c>
      <c r="H955" s="127"/>
      <c r="I955" s="321"/>
      <c r="J955" s="97"/>
      <c r="K955" s="323"/>
      <c r="L955" s="322"/>
      <c r="M955" s="50"/>
      <c r="N955" s="87"/>
      <c r="O955" s="324"/>
      <c r="P955" s="98"/>
      <c r="Q955" s="98"/>
      <c r="R955" s="114"/>
      <c r="S955" s="753"/>
      <c r="T955" s="98"/>
      <c r="U955" s="98"/>
      <c r="V955" s="98"/>
      <c r="W955" s="99"/>
      <c r="X955" s="97"/>
      <c r="Y955" s="87"/>
      <c r="Z955" s="100"/>
      <c r="AA955" s="106">
        <f t="shared" si="383"/>
        <v>943</v>
      </c>
      <c r="AB955" s="549">
        <f t="shared" si="396"/>
        <v>0</v>
      </c>
      <c r="AC955" s="544">
        <f t="shared" si="384"/>
        <v>0</v>
      </c>
      <c r="AD955" s="174">
        <f t="shared" si="380"/>
        <v>0</v>
      </c>
      <c r="AE955" s="8"/>
      <c r="AF955" s="885" t="str">
        <f t="shared" si="385"/>
        <v xml:space="preserve"> </v>
      </c>
      <c r="AG955" s="40">
        <f t="shared" si="386"/>
        <v>0</v>
      </c>
      <c r="AH955" s="40">
        <f t="shared" si="387"/>
        <v>0</v>
      </c>
      <c r="AR955" s="40">
        <f t="shared" si="388"/>
        <v>0</v>
      </c>
      <c r="AS955" s="40">
        <f t="shared" si="389"/>
        <v>0</v>
      </c>
      <c r="AT955" s="40">
        <f t="shared" si="390"/>
        <v>0</v>
      </c>
      <c r="AU955" s="40">
        <f t="shared" si="391"/>
        <v>0</v>
      </c>
      <c r="AX955" s="279">
        <f t="shared" si="392"/>
        <v>0</v>
      </c>
      <c r="AY955" s="279">
        <f t="shared" si="393"/>
        <v>0</v>
      </c>
      <c r="AZ955" s="40">
        <f t="shared" si="381"/>
        <v>0</v>
      </c>
      <c r="BB955" s="40">
        <f t="shared" si="397"/>
        <v>0</v>
      </c>
      <c r="BC955" s="397">
        <f t="shared" si="398"/>
        <v>0</v>
      </c>
      <c r="BD955" s="105">
        <f t="shared" si="394"/>
        <v>0</v>
      </c>
      <c r="BE955" s="105">
        <f t="shared" si="399"/>
        <v>0</v>
      </c>
      <c r="BF955" s="742">
        <f t="shared" si="382"/>
        <v>0</v>
      </c>
      <c r="BG955" s="89"/>
      <c r="BH955" s="9"/>
      <c r="BJ955" s="40">
        <f t="shared" si="400"/>
        <v>0</v>
      </c>
      <c r="BK955" s="40">
        <f t="shared" si="401"/>
        <v>1</v>
      </c>
      <c r="BL955" s="40">
        <f t="shared" si="402"/>
        <v>0</v>
      </c>
      <c r="BM955" s="40">
        <f t="shared" si="403"/>
        <v>0</v>
      </c>
      <c r="BN955" s="40">
        <f t="shared" si="404"/>
        <v>0</v>
      </c>
    </row>
    <row r="956" spans="1:66" x14ac:dyDescent="0.25">
      <c r="A956" s="379"/>
      <c r="B956" s="936"/>
      <c r="C956" s="272"/>
      <c r="D956" s="868"/>
      <c r="E956" s="873" t="str">
        <f t="shared" si="395"/>
        <v xml:space="preserve"> </v>
      </c>
      <c r="F956" s="130">
        <f t="shared" si="378"/>
        <v>0</v>
      </c>
      <c r="G956" s="128">
        <f t="shared" si="379"/>
        <v>944</v>
      </c>
      <c r="H956" s="127"/>
      <c r="I956" s="321"/>
      <c r="J956" s="97"/>
      <c r="K956" s="323"/>
      <c r="L956" s="322"/>
      <c r="M956" s="50"/>
      <c r="N956" s="87"/>
      <c r="O956" s="324"/>
      <c r="P956" s="98"/>
      <c r="Q956" s="98"/>
      <c r="R956" s="114"/>
      <c r="S956" s="753"/>
      <c r="T956" s="98"/>
      <c r="U956" s="98"/>
      <c r="V956" s="98"/>
      <c r="W956" s="99"/>
      <c r="X956" s="97"/>
      <c r="Y956" s="87"/>
      <c r="Z956" s="100"/>
      <c r="AA956" s="106">
        <f t="shared" si="383"/>
        <v>944</v>
      </c>
      <c r="AB956" s="549">
        <f t="shared" si="396"/>
        <v>0</v>
      </c>
      <c r="AC956" s="544">
        <f t="shared" si="384"/>
        <v>0</v>
      </c>
      <c r="AD956" s="174">
        <f t="shared" si="380"/>
        <v>0</v>
      </c>
      <c r="AE956" s="8"/>
      <c r="AF956" s="885" t="str">
        <f t="shared" si="385"/>
        <v xml:space="preserve"> </v>
      </c>
      <c r="AG956" s="40">
        <f t="shared" si="386"/>
        <v>0</v>
      </c>
      <c r="AH956" s="40">
        <f t="shared" si="387"/>
        <v>0</v>
      </c>
      <c r="AR956" s="40">
        <f t="shared" si="388"/>
        <v>0</v>
      </c>
      <c r="AS956" s="40">
        <f t="shared" si="389"/>
        <v>0</v>
      </c>
      <c r="AT956" s="40">
        <f t="shared" si="390"/>
        <v>0</v>
      </c>
      <c r="AU956" s="40">
        <f t="shared" si="391"/>
        <v>0</v>
      </c>
      <c r="AX956" s="279">
        <f t="shared" si="392"/>
        <v>0</v>
      </c>
      <c r="AY956" s="279">
        <f t="shared" si="393"/>
        <v>0</v>
      </c>
      <c r="AZ956" s="40">
        <f t="shared" si="381"/>
        <v>0</v>
      </c>
      <c r="BB956" s="40">
        <f t="shared" si="397"/>
        <v>0</v>
      </c>
      <c r="BC956" s="397">
        <f t="shared" si="398"/>
        <v>0</v>
      </c>
      <c r="BD956" s="105">
        <f t="shared" si="394"/>
        <v>0</v>
      </c>
      <c r="BE956" s="105">
        <f t="shared" si="399"/>
        <v>0</v>
      </c>
      <c r="BF956" s="742">
        <f t="shared" si="382"/>
        <v>0</v>
      </c>
      <c r="BG956" s="89"/>
      <c r="BH956" s="9"/>
      <c r="BJ956" s="40">
        <f t="shared" si="400"/>
        <v>0</v>
      </c>
      <c r="BK956" s="40">
        <f t="shared" si="401"/>
        <v>1</v>
      </c>
      <c r="BL956" s="40">
        <f t="shared" si="402"/>
        <v>0</v>
      </c>
      <c r="BM956" s="40">
        <f t="shared" si="403"/>
        <v>0</v>
      </c>
      <c r="BN956" s="40">
        <f t="shared" si="404"/>
        <v>0</v>
      </c>
    </row>
    <row r="957" spans="1:66" x14ac:dyDescent="0.25">
      <c r="A957" s="379"/>
      <c r="B957" s="936"/>
      <c r="C957" s="272"/>
      <c r="D957" s="868"/>
      <c r="E957" s="873" t="str">
        <f t="shared" si="395"/>
        <v xml:space="preserve"> </v>
      </c>
      <c r="F957" s="130">
        <f t="shared" si="378"/>
        <v>0</v>
      </c>
      <c r="G957" s="128">
        <f t="shared" si="379"/>
        <v>945</v>
      </c>
      <c r="H957" s="127"/>
      <c r="I957" s="321"/>
      <c r="J957" s="97"/>
      <c r="K957" s="323"/>
      <c r="L957" s="322"/>
      <c r="M957" s="50"/>
      <c r="N957" s="87"/>
      <c r="O957" s="324"/>
      <c r="P957" s="98"/>
      <c r="Q957" s="98"/>
      <c r="R957" s="114"/>
      <c r="S957" s="753"/>
      <c r="T957" s="98"/>
      <c r="U957" s="98"/>
      <c r="V957" s="98"/>
      <c r="W957" s="99"/>
      <c r="X957" s="97"/>
      <c r="Y957" s="87"/>
      <c r="Z957" s="100"/>
      <c r="AA957" s="106">
        <f t="shared" si="383"/>
        <v>945</v>
      </c>
      <c r="AB957" s="549">
        <f t="shared" si="396"/>
        <v>0</v>
      </c>
      <c r="AC957" s="544">
        <f t="shared" si="384"/>
        <v>0</v>
      </c>
      <c r="AD957" s="174">
        <f t="shared" si="380"/>
        <v>0</v>
      </c>
      <c r="AE957" s="8"/>
      <c r="AF957" s="885" t="str">
        <f t="shared" si="385"/>
        <v xml:space="preserve"> </v>
      </c>
      <c r="AG957" s="40">
        <f t="shared" si="386"/>
        <v>0</v>
      </c>
      <c r="AH957" s="40">
        <f t="shared" si="387"/>
        <v>0</v>
      </c>
      <c r="AR957" s="40">
        <f t="shared" si="388"/>
        <v>0</v>
      </c>
      <c r="AS957" s="40">
        <f t="shared" si="389"/>
        <v>0</v>
      </c>
      <c r="AT957" s="40">
        <f t="shared" si="390"/>
        <v>0</v>
      </c>
      <c r="AU957" s="40">
        <f t="shared" si="391"/>
        <v>0</v>
      </c>
      <c r="AX957" s="279">
        <f t="shared" si="392"/>
        <v>0</v>
      </c>
      <c r="AY957" s="279">
        <f t="shared" si="393"/>
        <v>0</v>
      </c>
      <c r="AZ957" s="40">
        <f t="shared" si="381"/>
        <v>0</v>
      </c>
      <c r="BB957" s="40">
        <f t="shared" si="397"/>
        <v>0</v>
      </c>
      <c r="BC957" s="397">
        <f t="shared" si="398"/>
        <v>0</v>
      </c>
      <c r="BD957" s="105">
        <f t="shared" si="394"/>
        <v>0</v>
      </c>
      <c r="BE957" s="105">
        <f t="shared" si="399"/>
        <v>0</v>
      </c>
      <c r="BF957" s="742">
        <f t="shared" si="382"/>
        <v>0</v>
      </c>
      <c r="BG957" s="89"/>
      <c r="BH957" s="9"/>
      <c r="BJ957" s="40">
        <f t="shared" si="400"/>
        <v>0</v>
      </c>
      <c r="BK957" s="40">
        <f t="shared" si="401"/>
        <v>1</v>
      </c>
      <c r="BL957" s="40">
        <f t="shared" si="402"/>
        <v>0</v>
      </c>
      <c r="BM957" s="40">
        <f t="shared" si="403"/>
        <v>0</v>
      </c>
      <c r="BN957" s="40">
        <f t="shared" si="404"/>
        <v>0</v>
      </c>
    </row>
    <row r="958" spans="1:66" x14ac:dyDescent="0.25">
      <c r="A958" s="379"/>
      <c r="B958" s="936"/>
      <c r="C958" s="272"/>
      <c r="D958" s="868"/>
      <c r="E958" s="873" t="str">
        <f t="shared" si="395"/>
        <v xml:space="preserve"> </v>
      </c>
      <c r="F958" s="130">
        <f t="shared" si="378"/>
        <v>0</v>
      </c>
      <c r="G958" s="128">
        <f t="shared" si="379"/>
        <v>946</v>
      </c>
      <c r="H958" s="127"/>
      <c r="I958" s="321"/>
      <c r="J958" s="97"/>
      <c r="K958" s="323"/>
      <c r="L958" s="322"/>
      <c r="M958" s="50"/>
      <c r="N958" s="87"/>
      <c r="O958" s="324"/>
      <c r="P958" s="98"/>
      <c r="Q958" s="98"/>
      <c r="R958" s="114"/>
      <c r="S958" s="753"/>
      <c r="T958" s="98"/>
      <c r="U958" s="98"/>
      <c r="V958" s="98"/>
      <c r="W958" s="99"/>
      <c r="X958" s="97"/>
      <c r="Y958" s="87"/>
      <c r="Z958" s="100"/>
      <c r="AA958" s="106">
        <f t="shared" si="383"/>
        <v>946</v>
      </c>
      <c r="AB958" s="549">
        <f t="shared" si="396"/>
        <v>0</v>
      </c>
      <c r="AC958" s="544">
        <f t="shared" si="384"/>
        <v>0</v>
      </c>
      <c r="AD958" s="174">
        <f t="shared" si="380"/>
        <v>0</v>
      </c>
      <c r="AE958" s="8"/>
      <c r="AF958" s="885" t="str">
        <f t="shared" si="385"/>
        <v xml:space="preserve"> </v>
      </c>
      <c r="AG958" s="40">
        <f t="shared" si="386"/>
        <v>0</v>
      </c>
      <c r="AH958" s="40">
        <f t="shared" si="387"/>
        <v>0</v>
      </c>
      <c r="AR958" s="40">
        <f t="shared" si="388"/>
        <v>0</v>
      </c>
      <c r="AS958" s="40">
        <f t="shared" si="389"/>
        <v>0</v>
      </c>
      <c r="AT958" s="40">
        <f t="shared" si="390"/>
        <v>0</v>
      </c>
      <c r="AU958" s="40">
        <f t="shared" si="391"/>
        <v>0</v>
      </c>
      <c r="AX958" s="279">
        <f t="shared" si="392"/>
        <v>0</v>
      </c>
      <c r="AY958" s="279">
        <f t="shared" si="393"/>
        <v>0</v>
      </c>
      <c r="AZ958" s="40">
        <f t="shared" si="381"/>
        <v>0</v>
      </c>
      <c r="BB958" s="40">
        <f t="shared" si="397"/>
        <v>0</v>
      </c>
      <c r="BC958" s="397">
        <f t="shared" si="398"/>
        <v>0</v>
      </c>
      <c r="BD958" s="105">
        <f t="shared" si="394"/>
        <v>0</v>
      </c>
      <c r="BE958" s="105">
        <f t="shared" si="399"/>
        <v>0</v>
      </c>
      <c r="BF958" s="742">
        <f t="shared" si="382"/>
        <v>0</v>
      </c>
      <c r="BG958" s="89"/>
      <c r="BH958" s="9"/>
      <c r="BJ958" s="40">
        <f t="shared" si="400"/>
        <v>0</v>
      </c>
      <c r="BK958" s="40">
        <f t="shared" si="401"/>
        <v>1</v>
      </c>
      <c r="BL958" s="40">
        <f t="shared" si="402"/>
        <v>0</v>
      </c>
      <c r="BM958" s="40">
        <f t="shared" si="403"/>
        <v>0</v>
      </c>
      <c r="BN958" s="40">
        <f t="shared" si="404"/>
        <v>0</v>
      </c>
    </row>
    <row r="959" spans="1:66" x14ac:dyDescent="0.25">
      <c r="A959" s="379"/>
      <c r="B959" s="936"/>
      <c r="C959" s="272"/>
      <c r="D959" s="868"/>
      <c r="E959" s="873" t="str">
        <f t="shared" si="395"/>
        <v xml:space="preserve"> </v>
      </c>
      <c r="F959" s="130">
        <f t="shared" si="378"/>
        <v>0</v>
      </c>
      <c r="G959" s="128">
        <f t="shared" si="379"/>
        <v>947</v>
      </c>
      <c r="H959" s="127"/>
      <c r="I959" s="321"/>
      <c r="J959" s="97"/>
      <c r="K959" s="323"/>
      <c r="L959" s="322"/>
      <c r="M959" s="50"/>
      <c r="N959" s="87"/>
      <c r="O959" s="324"/>
      <c r="P959" s="98"/>
      <c r="Q959" s="98"/>
      <c r="R959" s="114"/>
      <c r="S959" s="753"/>
      <c r="T959" s="98"/>
      <c r="U959" s="98"/>
      <c r="V959" s="98"/>
      <c r="W959" s="99"/>
      <c r="X959" s="97"/>
      <c r="Y959" s="87"/>
      <c r="Z959" s="100"/>
      <c r="AA959" s="106">
        <f t="shared" si="383"/>
        <v>947</v>
      </c>
      <c r="AB959" s="549">
        <f t="shared" si="396"/>
        <v>0</v>
      </c>
      <c r="AC959" s="544">
        <f t="shared" si="384"/>
        <v>0</v>
      </c>
      <c r="AD959" s="174">
        <f t="shared" si="380"/>
        <v>0</v>
      </c>
      <c r="AE959" s="8"/>
      <c r="AF959" s="885" t="str">
        <f t="shared" si="385"/>
        <v xml:space="preserve"> </v>
      </c>
      <c r="AG959" s="40">
        <f t="shared" si="386"/>
        <v>0</v>
      </c>
      <c r="AH959" s="40">
        <f t="shared" si="387"/>
        <v>0</v>
      </c>
      <c r="AR959" s="40">
        <f t="shared" si="388"/>
        <v>0</v>
      </c>
      <c r="AS959" s="40">
        <f t="shared" si="389"/>
        <v>0</v>
      </c>
      <c r="AT959" s="40">
        <f t="shared" si="390"/>
        <v>0</v>
      </c>
      <c r="AU959" s="40">
        <f t="shared" si="391"/>
        <v>0</v>
      </c>
      <c r="AX959" s="279">
        <f t="shared" si="392"/>
        <v>0</v>
      </c>
      <c r="AY959" s="279">
        <f t="shared" si="393"/>
        <v>0</v>
      </c>
      <c r="AZ959" s="40">
        <f t="shared" si="381"/>
        <v>0</v>
      </c>
      <c r="BB959" s="40">
        <f t="shared" si="397"/>
        <v>0</v>
      </c>
      <c r="BC959" s="397">
        <f t="shared" si="398"/>
        <v>0</v>
      </c>
      <c r="BD959" s="105">
        <f t="shared" si="394"/>
        <v>0</v>
      </c>
      <c r="BE959" s="105">
        <f t="shared" si="399"/>
        <v>0</v>
      </c>
      <c r="BF959" s="742">
        <f t="shared" si="382"/>
        <v>0</v>
      </c>
      <c r="BG959" s="89"/>
      <c r="BH959" s="9"/>
      <c r="BJ959" s="40">
        <f t="shared" si="400"/>
        <v>0</v>
      </c>
      <c r="BK959" s="40">
        <f t="shared" si="401"/>
        <v>1</v>
      </c>
      <c r="BL959" s="40">
        <f t="shared" si="402"/>
        <v>0</v>
      </c>
      <c r="BM959" s="40">
        <f t="shared" si="403"/>
        <v>0</v>
      </c>
      <c r="BN959" s="40">
        <f t="shared" si="404"/>
        <v>0</v>
      </c>
    </row>
    <row r="960" spans="1:66" x14ac:dyDescent="0.25">
      <c r="A960" s="379"/>
      <c r="B960" s="936"/>
      <c r="C960" s="272"/>
      <c r="D960" s="868"/>
      <c r="E960" s="873" t="str">
        <f t="shared" si="395"/>
        <v xml:space="preserve"> </v>
      </c>
      <c r="F960" s="130">
        <f t="shared" si="378"/>
        <v>0</v>
      </c>
      <c r="G960" s="128">
        <f t="shared" si="379"/>
        <v>948</v>
      </c>
      <c r="H960" s="127"/>
      <c r="I960" s="321"/>
      <c r="J960" s="97"/>
      <c r="K960" s="323"/>
      <c r="L960" s="322"/>
      <c r="M960" s="50"/>
      <c r="N960" s="87"/>
      <c r="O960" s="324"/>
      <c r="P960" s="98"/>
      <c r="Q960" s="98"/>
      <c r="R960" s="114"/>
      <c r="S960" s="753"/>
      <c r="T960" s="98"/>
      <c r="U960" s="98"/>
      <c r="V960" s="98"/>
      <c r="W960" s="99"/>
      <c r="X960" s="97"/>
      <c r="Y960" s="87"/>
      <c r="Z960" s="100"/>
      <c r="AA960" s="106">
        <f t="shared" si="383"/>
        <v>948</v>
      </c>
      <c r="AB960" s="549">
        <f t="shared" si="396"/>
        <v>0</v>
      </c>
      <c r="AC960" s="544">
        <f t="shared" si="384"/>
        <v>0</v>
      </c>
      <c r="AD960" s="174">
        <f t="shared" si="380"/>
        <v>0</v>
      </c>
      <c r="AE960" s="8"/>
      <c r="AF960" s="885" t="str">
        <f t="shared" si="385"/>
        <v xml:space="preserve"> </v>
      </c>
      <c r="AG960" s="40">
        <f t="shared" si="386"/>
        <v>0</v>
      </c>
      <c r="AH960" s="40">
        <f t="shared" si="387"/>
        <v>0</v>
      </c>
      <c r="AR960" s="40">
        <f t="shared" si="388"/>
        <v>0</v>
      </c>
      <c r="AS960" s="40">
        <f t="shared" si="389"/>
        <v>0</v>
      </c>
      <c r="AT960" s="40">
        <f t="shared" si="390"/>
        <v>0</v>
      </c>
      <c r="AU960" s="40">
        <f t="shared" si="391"/>
        <v>0</v>
      </c>
      <c r="AX960" s="279">
        <f t="shared" si="392"/>
        <v>0</v>
      </c>
      <c r="AY960" s="279">
        <f t="shared" si="393"/>
        <v>0</v>
      </c>
      <c r="AZ960" s="40">
        <f t="shared" si="381"/>
        <v>0</v>
      </c>
      <c r="BB960" s="40">
        <f t="shared" si="397"/>
        <v>0</v>
      </c>
      <c r="BC960" s="397">
        <f t="shared" si="398"/>
        <v>0</v>
      </c>
      <c r="BD960" s="105">
        <f t="shared" si="394"/>
        <v>0</v>
      </c>
      <c r="BE960" s="105">
        <f t="shared" si="399"/>
        <v>0</v>
      </c>
      <c r="BF960" s="742">
        <f t="shared" si="382"/>
        <v>0</v>
      </c>
      <c r="BG960" s="89"/>
      <c r="BH960" s="9"/>
      <c r="BJ960" s="40">
        <f t="shared" si="400"/>
        <v>0</v>
      </c>
      <c r="BK960" s="40">
        <f t="shared" si="401"/>
        <v>1</v>
      </c>
      <c r="BL960" s="40">
        <f t="shared" si="402"/>
        <v>0</v>
      </c>
      <c r="BM960" s="40">
        <f t="shared" si="403"/>
        <v>0</v>
      </c>
      <c r="BN960" s="40">
        <f t="shared" si="404"/>
        <v>0</v>
      </c>
    </row>
    <row r="961" spans="1:66" x14ac:dyDescent="0.25">
      <c r="A961" s="379"/>
      <c r="B961" s="936"/>
      <c r="C961" s="272"/>
      <c r="D961" s="868"/>
      <c r="E961" s="873" t="str">
        <f t="shared" si="395"/>
        <v xml:space="preserve"> </v>
      </c>
      <c r="F961" s="130">
        <f t="shared" si="378"/>
        <v>0</v>
      </c>
      <c r="G961" s="128">
        <f t="shared" si="379"/>
        <v>949</v>
      </c>
      <c r="H961" s="127"/>
      <c r="I961" s="321"/>
      <c r="J961" s="97"/>
      <c r="K961" s="323"/>
      <c r="L961" s="322"/>
      <c r="M961" s="50"/>
      <c r="N961" s="87"/>
      <c r="O961" s="324"/>
      <c r="P961" s="98"/>
      <c r="Q961" s="98"/>
      <c r="R961" s="114"/>
      <c r="S961" s="753"/>
      <c r="T961" s="98"/>
      <c r="U961" s="98"/>
      <c r="V961" s="98"/>
      <c r="W961" s="99"/>
      <c r="X961" s="97"/>
      <c r="Y961" s="87"/>
      <c r="Z961" s="100"/>
      <c r="AA961" s="106">
        <f t="shared" si="383"/>
        <v>949</v>
      </c>
      <c r="AB961" s="549">
        <f t="shared" si="396"/>
        <v>0</v>
      </c>
      <c r="AC961" s="544">
        <f t="shared" si="384"/>
        <v>0</v>
      </c>
      <c r="AD961" s="174">
        <f t="shared" si="380"/>
        <v>0</v>
      </c>
      <c r="AE961" s="8"/>
      <c r="AF961" s="885" t="str">
        <f t="shared" si="385"/>
        <v xml:space="preserve"> </v>
      </c>
      <c r="AG961" s="40">
        <f t="shared" si="386"/>
        <v>0</v>
      </c>
      <c r="AH961" s="40">
        <f t="shared" si="387"/>
        <v>0</v>
      </c>
      <c r="AR961" s="40">
        <f t="shared" si="388"/>
        <v>0</v>
      </c>
      <c r="AS961" s="40">
        <f t="shared" si="389"/>
        <v>0</v>
      </c>
      <c r="AT961" s="40">
        <f t="shared" si="390"/>
        <v>0</v>
      </c>
      <c r="AU961" s="40">
        <f t="shared" si="391"/>
        <v>0</v>
      </c>
      <c r="AX961" s="279">
        <f t="shared" si="392"/>
        <v>0</v>
      </c>
      <c r="AY961" s="279">
        <f t="shared" si="393"/>
        <v>0</v>
      </c>
      <c r="AZ961" s="40">
        <f t="shared" si="381"/>
        <v>0</v>
      </c>
      <c r="BB961" s="40">
        <f t="shared" si="397"/>
        <v>0</v>
      </c>
      <c r="BC961" s="397">
        <f t="shared" si="398"/>
        <v>0</v>
      </c>
      <c r="BD961" s="105">
        <f t="shared" si="394"/>
        <v>0</v>
      </c>
      <c r="BE961" s="105">
        <f t="shared" si="399"/>
        <v>0</v>
      </c>
      <c r="BF961" s="742">
        <f t="shared" si="382"/>
        <v>0</v>
      </c>
      <c r="BG961" s="89"/>
      <c r="BH961" s="9"/>
      <c r="BJ961" s="40">
        <f t="shared" si="400"/>
        <v>0</v>
      </c>
      <c r="BK961" s="40">
        <f t="shared" si="401"/>
        <v>1</v>
      </c>
      <c r="BL961" s="40">
        <f t="shared" si="402"/>
        <v>0</v>
      </c>
      <c r="BM961" s="40">
        <f t="shared" si="403"/>
        <v>0</v>
      </c>
      <c r="BN961" s="40">
        <f t="shared" si="404"/>
        <v>0</v>
      </c>
    </row>
    <row r="962" spans="1:66" x14ac:dyDescent="0.25">
      <c r="A962" s="379"/>
      <c r="B962" s="936"/>
      <c r="C962" s="272"/>
      <c r="D962" s="868"/>
      <c r="E962" s="873" t="str">
        <f t="shared" si="395"/>
        <v xml:space="preserve"> </v>
      </c>
      <c r="F962" s="130">
        <f t="shared" si="378"/>
        <v>0</v>
      </c>
      <c r="G962" s="128">
        <f t="shared" si="379"/>
        <v>950</v>
      </c>
      <c r="H962" s="127"/>
      <c r="I962" s="321"/>
      <c r="J962" s="97"/>
      <c r="K962" s="323"/>
      <c r="L962" s="322"/>
      <c r="M962" s="50"/>
      <c r="N962" s="87"/>
      <c r="O962" s="324"/>
      <c r="P962" s="98"/>
      <c r="Q962" s="98"/>
      <c r="R962" s="114"/>
      <c r="S962" s="753"/>
      <c r="T962" s="98"/>
      <c r="U962" s="98"/>
      <c r="V962" s="98"/>
      <c r="W962" s="99"/>
      <c r="X962" s="97"/>
      <c r="Y962" s="87"/>
      <c r="Z962" s="100"/>
      <c r="AA962" s="106">
        <f t="shared" si="383"/>
        <v>950</v>
      </c>
      <c r="AB962" s="549">
        <f t="shared" si="396"/>
        <v>0</v>
      </c>
      <c r="AC962" s="544">
        <f t="shared" si="384"/>
        <v>0</v>
      </c>
      <c r="AD962" s="174">
        <f t="shared" si="380"/>
        <v>0</v>
      </c>
      <c r="AE962" s="8"/>
      <c r="AF962" s="885" t="str">
        <f t="shared" si="385"/>
        <v xml:space="preserve"> </v>
      </c>
      <c r="AG962" s="40">
        <f t="shared" si="386"/>
        <v>0</v>
      </c>
      <c r="AH962" s="40">
        <f t="shared" si="387"/>
        <v>0</v>
      </c>
      <c r="AR962" s="40">
        <f t="shared" si="388"/>
        <v>0</v>
      </c>
      <c r="AS962" s="40">
        <f t="shared" si="389"/>
        <v>0</v>
      </c>
      <c r="AT962" s="40">
        <f t="shared" si="390"/>
        <v>0</v>
      </c>
      <c r="AU962" s="40">
        <f t="shared" si="391"/>
        <v>0</v>
      </c>
      <c r="AX962" s="279">
        <f t="shared" si="392"/>
        <v>0</v>
      </c>
      <c r="AY962" s="279">
        <f t="shared" si="393"/>
        <v>0</v>
      </c>
      <c r="AZ962" s="40">
        <f t="shared" si="381"/>
        <v>0</v>
      </c>
      <c r="BB962" s="40">
        <f t="shared" si="397"/>
        <v>0</v>
      </c>
      <c r="BC962" s="397">
        <f t="shared" si="398"/>
        <v>0</v>
      </c>
      <c r="BD962" s="105">
        <f t="shared" si="394"/>
        <v>0</v>
      </c>
      <c r="BE962" s="105">
        <f t="shared" si="399"/>
        <v>0</v>
      </c>
      <c r="BF962" s="742">
        <f t="shared" si="382"/>
        <v>0</v>
      </c>
      <c r="BG962" s="89"/>
      <c r="BH962" s="9"/>
      <c r="BJ962" s="40">
        <f t="shared" si="400"/>
        <v>0</v>
      </c>
      <c r="BK962" s="40">
        <f t="shared" si="401"/>
        <v>1</v>
      </c>
      <c r="BL962" s="40">
        <f t="shared" si="402"/>
        <v>0</v>
      </c>
      <c r="BM962" s="40">
        <f t="shared" si="403"/>
        <v>0</v>
      </c>
      <c r="BN962" s="40">
        <f t="shared" si="404"/>
        <v>0</v>
      </c>
    </row>
    <row r="963" spans="1:66" x14ac:dyDescent="0.25">
      <c r="A963" s="379"/>
      <c r="B963" s="936"/>
      <c r="C963" s="272"/>
      <c r="D963" s="868"/>
      <c r="E963" s="873" t="str">
        <f t="shared" si="395"/>
        <v xml:space="preserve"> </v>
      </c>
      <c r="F963" s="130">
        <f t="shared" si="378"/>
        <v>0</v>
      </c>
      <c r="G963" s="128">
        <f t="shared" si="379"/>
        <v>951</v>
      </c>
      <c r="H963" s="127"/>
      <c r="I963" s="321"/>
      <c r="J963" s="97"/>
      <c r="K963" s="323"/>
      <c r="L963" s="322"/>
      <c r="M963" s="50"/>
      <c r="N963" s="87"/>
      <c r="O963" s="324"/>
      <c r="P963" s="98"/>
      <c r="Q963" s="98"/>
      <c r="R963" s="114"/>
      <c r="S963" s="753"/>
      <c r="T963" s="98"/>
      <c r="U963" s="98"/>
      <c r="V963" s="98"/>
      <c r="W963" s="99"/>
      <c r="X963" s="97"/>
      <c r="Y963" s="87"/>
      <c r="Z963" s="100"/>
      <c r="AA963" s="106">
        <f t="shared" si="383"/>
        <v>951</v>
      </c>
      <c r="AB963" s="549">
        <f t="shared" si="396"/>
        <v>0</v>
      </c>
      <c r="AC963" s="544">
        <f t="shared" si="384"/>
        <v>0</v>
      </c>
      <c r="AD963" s="174">
        <f t="shared" si="380"/>
        <v>0</v>
      </c>
      <c r="AE963" s="8"/>
      <c r="AF963" s="885" t="str">
        <f t="shared" si="385"/>
        <v xml:space="preserve"> </v>
      </c>
      <c r="AG963" s="40">
        <f t="shared" si="386"/>
        <v>0</v>
      </c>
      <c r="AH963" s="40">
        <f t="shared" si="387"/>
        <v>0</v>
      </c>
      <c r="AR963" s="40">
        <f t="shared" si="388"/>
        <v>0</v>
      </c>
      <c r="AS963" s="40">
        <f t="shared" si="389"/>
        <v>0</v>
      </c>
      <c r="AT963" s="40">
        <f t="shared" si="390"/>
        <v>0</v>
      </c>
      <c r="AU963" s="40">
        <f t="shared" si="391"/>
        <v>0</v>
      </c>
      <c r="AX963" s="279">
        <f t="shared" si="392"/>
        <v>0</v>
      </c>
      <c r="AY963" s="279">
        <f t="shared" si="393"/>
        <v>0</v>
      </c>
      <c r="AZ963" s="40">
        <f t="shared" si="381"/>
        <v>0</v>
      </c>
      <c r="BB963" s="40">
        <f t="shared" si="397"/>
        <v>0</v>
      </c>
      <c r="BC963" s="397">
        <f t="shared" si="398"/>
        <v>0</v>
      </c>
      <c r="BD963" s="105">
        <f t="shared" si="394"/>
        <v>0</v>
      </c>
      <c r="BE963" s="105">
        <f t="shared" si="399"/>
        <v>0</v>
      </c>
      <c r="BF963" s="742">
        <f t="shared" si="382"/>
        <v>0</v>
      </c>
      <c r="BG963" s="89"/>
      <c r="BH963" s="9"/>
      <c r="BJ963" s="40">
        <f t="shared" si="400"/>
        <v>0</v>
      </c>
      <c r="BK963" s="40">
        <f t="shared" si="401"/>
        <v>1</v>
      </c>
      <c r="BL963" s="40">
        <f t="shared" si="402"/>
        <v>0</v>
      </c>
      <c r="BM963" s="40">
        <f t="shared" si="403"/>
        <v>0</v>
      </c>
      <c r="BN963" s="40">
        <f t="shared" si="404"/>
        <v>0</v>
      </c>
    </row>
    <row r="964" spans="1:66" x14ac:dyDescent="0.25">
      <c r="A964" s="379"/>
      <c r="B964" s="936"/>
      <c r="C964" s="272"/>
      <c r="D964" s="868"/>
      <c r="E964" s="873" t="str">
        <f t="shared" si="395"/>
        <v xml:space="preserve"> </v>
      </c>
      <c r="F964" s="130">
        <f t="shared" si="378"/>
        <v>0</v>
      </c>
      <c r="G964" s="128">
        <f t="shared" si="379"/>
        <v>952</v>
      </c>
      <c r="H964" s="127"/>
      <c r="I964" s="321"/>
      <c r="J964" s="97"/>
      <c r="K964" s="323"/>
      <c r="L964" s="322"/>
      <c r="M964" s="50"/>
      <c r="N964" s="87"/>
      <c r="O964" s="324"/>
      <c r="P964" s="98"/>
      <c r="Q964" s="98"/>
      <c r="R964" s="114"/>
      <c r="S964" s="753"/>
      <c r="T964" s="98"/>
      <c r="U964" s="98"/>
      <c r="V964" s="98"/>
      <c r="W964" s="99"/>
      <c r="X964" s="97"/>
      <c r="Y964" s="87"/>
      <c r="Z964" s="100"/>
      <c r="AA964" s="106">
        <f t="shared" si="383"/>
        <v>952</v>
      </c>
      <c r="AB964" s="549">
        <f t="shared" si="396"/>
        <v>0</v>
      </c>
      <c r="AC964" s="544">
        <f t="shared" si="384"/>
        <v>0</v>
      </c>
      <c r="AD964" s="174">
        <f t="shared" si="380"/>
        <v>0</v>
      </c>
      <c r="AE964" s="8"/>
      <c r="AF964" s="885" t="str">
        <f t="shared" si="385"/>
        <v xml:space="preserve"> </v>
      </c>
      <c r="AG964" s="40">
        <f t="shared" si="386"/>
        <v>0</v>
      </c>
      <c r="AH964" s="40">
        <f t="shared" si="387"/>
        <v>0</v>
      </c>
      <c r="AR964" s="40">
        <f t="shared" si="388"/>
        <v>0</v>
      </c>
      <c r="AS964" s="40">
        <f t="shared" si="389"/>
        <v>0</v>
      </c>
      <c r="AT964" s="40">
        <f t="shared" si="390"/>
        <v>0</v>
      </c>
      <c r="AU964" s="40">
        <f t="shared" si="391"/>
        <v>0</v>
      </c>
      <c r="AX964" s="279">
        <f t="shared" si="392"/>
        <v>0</v>
      </c>
      <c r="AY964" s="279">
        <f t="shared" si="393"/>
        <v>0</v>
      </c>
      <c r="AZ964" s="40">
        <f t="shared" si="381"/>
        <v>0</v>
      </c>
      <c r="BB964" s="40">
        <f t="shared" si="397"/>
        <v>0</v>
      </c>
      <c r="BC964" s="397">
        <f t="shared" si="398"/>
        <v>0</v>
      </c>
      <c r="BD964" s="105">
        <f t="shared" si="394"/>
        <v>0</v>
      </c>
      <c r="BE964" s="105">
        <f t="shared" si="399"/>
        <v>0</v>
      </c>
      <c r="BF964" s="742">
        <f t="shared" si="382"/>
        <v>0</v>
      </c>
      <c r="BG964" s="89"/>
      <c r="BH964" s="9"/>
      <c r="BJ964" s="40">
        <f t="shared" si="400"/>
        <v>0</v>
      </c>
      <c r="BK964" s="40">
        <f t="shared" si="401"/>
        <v>1</v>
      </c>
      <c r="BL964" s="40">
        <f t="shared" si="402"/>
        <v>0</v>
      </c>
      <c r="BM964" s="40">
        <f t="shared" si="403"/>
        <v>0</v>
      </c>
      <c r="BN964" s="40">
        <f t="shared" si="404"/>
        <v>0</v>
      </c>
    </row>
    <row r="965" spans="1:66" x14ac:dyDescent="0.25">
      <c r="A965" s="379"/>
      <c r="B965" s="936"/>
      <c r="C965" s="272"/>
      <c r="D965" s="868"/>
      <c r="E965" s="873" t="str">
        <f t="shared" si="395"/>
        <v xml:space="preserve"> </v>
      </c>
      <c r="F965" s="130">
        <f t="shared" si="378"/>
        <v>0</v>
      </c>
      <c r="G965" s="128">
        <f t="shared" si="379"/>
        <v>953</v>
      </c>
      <c r="H965" s="127"/>
      <c r="I965" s="321"/>
      <c r="J965" s="97"/>
      <c r="K965" s="323"/>
      <c r="L965" s="322"/>
      <c r="M965" s="50"/>
      <c r="N965" s="87"/>
      <c r="O965" s="324"/>
      <c r="P965" s="98"/>
      <c r="Q965" s="98"/>
      <c r="R965" s="114"/>
      <c r="S965" s="753"/>
      <c r="T965" s="98"/>
      <c r="U965" s="98"/>
      <c r="V965" s="98"/>
      <c r="W965" s="99"/>
      <c r="X965" s="97"/>
      <c r="Y965" s="87"/>
      <c r="Z965" s="100"/>
      <c r="AA965" s="106">
        <f t="shared" si="383"/>
        <v>953</v>
      </c>
      <c r="AB965" s="549">
        <f t="shared" si="396"/>
        <v>0</v>
      </c>
      <c r="AC965" s="544">
        <f t="shared" si="384"/>
        <v>0</v>
      </c>
      <c r="AD965" s="174">
        <f t="shared" si="380"/>
        <v>0</v>
      </c>
      <c r="AE965" s="8"/>
      <c r="AF965" s="885" t="str">
        <f t="shared" si="385"/>
        <v xml:space="preserve"> </v>
      </c>
      <c r="AG965" s="40">
        <f t="shared" si="386"/>
        <v>0</v>
      </c>
      <c r="AH965" s="40">
        <f t="shared" si="387"/>
        <v>0</v>
      </c>
      <c r="AR965" s="40">
        <f t="shared" si="388"/>
        <v>0</v>
      </c>
      <c r="AS965" s="40">
        <f t="shared" si="389"/>
        <v>0</v>
      </c>
      <c r="AT965" s="40">
        <f t="shared" si="390"/>
        <v>0</v>
      </c>
      <c r="AU965" s="40">
        <f t="shared" si="391"/>
        <v>0</v>
      </c>
      <c r="AX965" s="279">
        <f t="shared" si="392"/>
        <v>0</v>
      </c>
      <c r="AY965" s="279">
        <f t="shared" si="393"/>
        <v>0</v>
      </c>
      <c r="AZ965" s="40">
        <f t="shared" si="381"/>
        <v>0</v>
      </c>
      <c r="BB965" s="40">
        <f t="shared" si="397"/>
        <v>0</v>
      </c>
      <c r="BC965" s="397">
        <f t="shared" si="398"/>
        <v>0</v>
      </c>
      <c r="BD965" s="105">
        <f t="shared" si="394"/>
        <v>0</v>
      </c>
      <c r="BE965" s="105">
        <f t="shared" si="399"/>
        <v>0</v>
      </c>
      <c r="BF965" s="742">
        <f t="shared" si="382"/>
        <v>0</v>
      </c>
      <c r="BG965" s="89"/>
      <c r="BH965" s="9"/>
      <c r="BJ965" s="40">
        <f t="shared" si="400"/>
        <v>0</v>
      </c>
      <c r="BK965" s="40">
        <f t="shared" si="401"/>
        <v>1</v>
      </c>
      <c r="BL965" s="40">
        <f t="shared" si="402"/>
        <v>0</v>
      </c>
      <c r="BM965" s="40">
        <f t="shared" si="403"/>
        <v>0</v>
      </c>
      <c r="BN965" s="40">
        <f t="shared" si="404"/>
        <v>0</v>
      </c>
    </row>
    <row r="966" spans="1:66" x14ac:dyDescent="0.25">
      <c r="A966" s="379"/>
      <c r="B966" s="936"/>
      <c r="C966" s="272"/>
      <c r="D966" s="868"/>
      <c r="E966" s="873" t="str">
        <f t="shared" si="395"/>
        <v xml:space="preserve"> </v>
      </c>
      <c r="F966" s="130">
        <f t="shared" si="378"/>
        <v>0</v>
      </c>
      <c r="G966" s="128">
        <f t="shared" si="379"/>
        <v>954</v>
      </c>
      <c r="H966" s="127"/>
      <c r="I966" s="321"/>
      <c r="J966" s="97"/>
      <c r="K966" s="323"/>
      <c r="L966" s="322"/>
      <c r="M966" s="50"/>
      <c r="N966" s="87"/>
      <c r="O966" s="324"/>
      <c r="P966" s="98"/>
      <c r="Q966" s="98"/>
      <c r="R966" s="114"/>
      <c r="S966" s="753"/>
      <c r="T966" s="98"/>
      <c r="U966" s="98"/>
      <c r="V966" s="98"/>
      <c r="W966" s="99"/>
      <c r="X966" s="97"/>
      <c r="Y966" s="87"/>
      <c r="Z966" s="100"/>
      <c r="AA966" s="106">
        <f t="shared" si="383"/>
        <v>954</v>
      </c>
      <c r="AB966" s="549">
        <f t="shared" si="396"/>
        <v>0</v>
      </c>
      <c r="AC966" s="544">
        <f t="shared" si="384"/>
        <v>0</v>
      </c>
      <c r="AD966" s="174">
        <f t="shared" si="380"/>
        <v>0</v>
      </c>
      <c r="AE966" s="8"/>
      <c r="AF966" s="885" t="str">
        <f t="shared" si="385"/>
        <v xml:space="preserve"> </v>
      </c>
      <c r="AG966" s="40">
        <f t="shared" si="386"/>
        <v>0</v>
      </c>
      <c r="AH966" s="40">
        <f t="shared" si="387"/>
        <v>0</v>
      </c>
      <c r="AR966" s="40">
        <f t="shared" si="388"/>
        <v>0</v>
      </c>
      <c r="AS966" s="40">
        <f t="shared" si="389"/>
        <v>0</v>
      </c>
      <c r="AT966" s="40">
        <f t="shared" si="390"/>
        <v>0</v>
      </c>
      <c r="AU966" s="40">
        <f t="shared" si="391"/>
        <v>0</v>
      </c>
      <c r="AX966" s="279">
        <f t="shared" si="392"/>
        <v>0</v>
      </c>
      <c r="AY966" s="279">
        <f t="shared" si="393"/>
        <v>0</v>
      </c>
      <c r="AZ966" s="40">
        <f t="shared" si="381"/>
        <v>0</v>
      </c>
      <c r="BB966" s="40">
        <f t="shared" si="397"/>
        <v>0</v>
      </c>
      <c r="BC966" s="397">
        <f t="shared" si="398"/>
        <v>0</v>
      </c>
      <c r="BD966" s="105">
        <f t="shared" si="394"/>
        <v>0</v>
      </c>
      <c r="BE966" s="105">
        <f t="shared" si="399"/>
        <v>0</v>
      </c>
      <c r="BF966" s="742">
        <f t="shared" si="382"/>
        <v>0</v>
      </c>
      <c r="BG966" s="89"/>
      <c r="BH966" s="9"/>
      <c r="BJ966" s="40">
        <f t="shared" si="400"/>
        <v>0</v>
      </c>
      <c r="BK966" s="40">
        <f t="shared" si="401"/>
        <v>1</v>
      </c>
      <c r="BL966" s="40">
        <f t="shared" si="402"/>
        <v>0</v>
      </c>
      <c r="BM966" s="40">
        <f t="shared" si="403"/>
        <v>0</v>
      </c>
      <c r="BN966" s="40">
        <f t="shared" si="404"/>
        <v>0</v>
      </c>
    </row>
    <row r="967" spans="1:66" x14ac:dyDescent="0.25">
      <c r="A967" s="379"/>
      <c r="B967" s="936"/>
      <c r="C967" s="272"/>
      <c r="D967" s="868"/>
      <c r="E967" s="873" t="str">
        <f t="shared" si="395"/>
        <v xml:space="preserve"> </v>
      </c>
      <c r="F967" s="130">
        <f t="shared" si="378"/>
        <v>0</v>
      </c>
      <c r="G967" s="128">
        <f t="shared" si="379"/>
        <v>955</v>
      </c>
      <c r="H967" s="127"/>
      <c r="I967" s="321"/>
      <c r="J967" s="97"/>
      <c r="K967" s="323"/>
      <c r="L967" s="322"/>
      <c r="M967" s="50"/>
      <c r="N967" s="87"/>
      <c r="O967" s="324"/>
      <c r="P967" s="98"/>
      <c r="Q967" s="98"/>
      <c r="R967" s="114"/>
      <c r="S967" s="753"/>
      <c r="T967" s="98"/>
      <c r="U967" s="98"/>
      <c r="V967" s="98"/>
      <c r="W967" s="99"/>
      <c r="X967" s="97"/>
      <c r="Y967" s="87"/>
      <c r="Z967" s="100"/>
      <c r="AA967" s="106">
        <f t="shared" si="383"/>
        <v>955</v>
      </c>
      <c r="AB967" s="549">
        <f t="shared" si="396"/>
        <v>0</v>
      </c>
      <c r="AC967" s="544">
        <f t="shared" si="384"/>
        <v>0</v>
      </c>
      <c r="AD967" s="174">
        <f t="shared" si="380"/>
        <v>0</v>
      </c>
      <c r="AE967" s="8"/>
      <c r="AF967" s="885" t="str">
        <f t="shared" si="385"/>
        <v xml:space="preserve"> </v>
      </c>
      <c r="AG967" s="40">
        <f t="shared" si="386"/>
        <v>0</v>
      </c>
      <c r="AH967" s="40">
        <f t="shared" si="387"/>
        <v>0</v>
      </c>
      <c r="AR967" s="40">
        <f t="shared" si="388"/>
        <v>0</v>
      </c>
      <c r="AS967" s="40">
        <f t="shared" si="389"/>
        <v>0</v>
      </c>
      <c r="AT967" s="40">
        <f t="shared" si="390"/>
        <v>0</v>
      </c>
      <c r="AU967" s="40">
        <f t="shared" si="391"/>
        <v>0</v>
      </c>
      <c r="AX967" s="279">
        <f t="shared" si="392"/>
        <v>0</v>
      </c>
      <c r="AY967" s="279">
        <f t="shared" si="393"/>
        <v>0</v>
      </c>
      <c r="AZ967" s="40">
        <f t="shared" si="381"/>
        <v>0</v>
      </c>
      <c r="BB967" s="40">
        <f t="shared" si="397"/>
        <v>0</v>
      </c>
      <c r="BC967" s="397">
        <f t="shared" si="398"/>
        <v>0</v>
      </c>
      <c r="BD967" s="105">
        <f t="shared" si="394"/>
        <v>0</v>
      </c>
      <c r="BE967" s="105">
        <f t="shared" si="399"/>
        <v>0</v>
      </c>
      <c r="BF967" s="742">
        <f t="shared" si="382"/>
        <v>0</v>
      </c>
      <c r="BG967" s="89"/>
      <c r="BH967" s="9"/>
      <c r="BJ967" s="40">
        <f t="shared" si="400"/>
        <v>0</v>
      </c>
      <c r="BK967" s="40">
        <f t="shared" si="401"/>
        <v>1</v>
      </c>
      <c r="BL967" s="40">
        <f t="shared" si="402"/>
        <v>0</v>
      </c>
      <c r="BM967" s="40">
        <f t="shared" si="403"/>
        <v>0</v>
      </c>
      <c r="BN967" s="40">
        <f t="shared" si="404"/>
        <v>0</v>
      </c>
    </row>
    <row r="968" spans="1:66" x14ac:dyDescent="0.25">
      <c r="A968" s="379"/>
      <c r="B968" s="936"/>
      <c r="C968" s="272"/>
      <c r="D968" s="868"/>
      <c r="E968" s="873" t="str">
        <f t="shared" si="395"/>
        <v xml:space="preserve"> </v>
      </c>
      <c r="F968" s="130">
        <f t="shared" si="378"/>
        <v>0</v>
      </c>
      <c r="G968" s="128">
        <f t="shared" si="379"/>
        <v>956</v>
      </c>
      <c r="H968" s="127"/>
      <c r="I968" s="321"/>
      <c r="J968" s="97"/>
      <c r="K968" s="323"/>
      <c r="L968" s="322"/>
      <c r="M968" s="50"/>
      <c r="N968" s="87"/>
      <c r="O968" s="324"/>
      <c r="P968" s="98"/>
      <c r="Q968" s="98"/>
      <c r="R968" s="114"/>
      <c r="S968" s="753"/>
      <c r="T968" s="98"/>
      <c r="U968" s="98"/>
      <c r="V968" s="98"/>
      <c r="W968" s="99"/>
      <c r="X968" s="97"/>
      <c r="Y968" s="87"/>
      <c r="Z968" s="100"/>
      <c r="AA968" s="106">
        <f t="shared" si="383"/>
        <v>956</v>
      </c>
      <c r="AB968" s="549">
        <f t="shared" si="396"/>
        <v>0</v>
      </c>
      <c r="AC968" s="544">
        <f t="shared" si="384"/>
        <v>0</v>
      </c>
      <c r="AD968" s="174">
        <f t="shared" si="380"/>
        <v>0</v>
      </c>
      <c r="AE968" s="8"/>
      <c r="AF968" s="885" t="str">
        <f t="shared" si="385"/>
        <v xml:space="preserve"> </v>
      </c>
      <c r="AG968" s="40">
        <f t="shared" si="386"/>
        <v>0</v>
      </c>
      <c r="AH968" s="40">
        <f t="shared" si="387"/>
        <v>0</v>
      </c>
      <c r="AR968" s="40">
        <f t="shared" si="388"/>
        <v>0</v>
      </c>
      <c r="AS968" s="40">
        <f t="shared" si="389"/>
        <v>0</v>
      </c>
      <c r="AT968" s="40">
        <f t="shared" si="390"/>
        <v>0</v>
      </c>
      <c r="AU968" s="40">
        <f t="shared" si="391"/>
        <v>0</v>
      </c>
      <c r="AX968" s="279">
        <f t="shared" si="392"/>
        <v>0</v>
      </c>
      <c r="AY968" s="279">
        <f t="shared" si="393"/>
        <v>0</v>
      </c>
      <c r="AZ968" s="40">
        <f t="shared" si="381"/>
        <v>0</v>
      </c>
      <c r="BB968" s="40">
        <f t="shared" si="397"/>
        <v>0</v>
      </c>
      <c r="BC968" s="397">
        <f t="shared" si="398"/>
        <v>0</v>
      </c>
      <c r="BD968" s="105">
        <f t="shared" si="394"/>
        <v>0</v>
      </c>
      <c r="BE968" s="105">
        <f t="shared" si="399"/>
        <v>0</v>
      </c>
      <c r="BF968" s="742">
        <f t="shared" si="382"/>
        <v>0</v>
      </c>
      <c r="BG968" s="89"/>
      <c r="BH968" s="9"/>
      <c r="BJ968" s="40">
        <f t="shared" si="400"/>
        <v>0</v>
      </c>
      <c r="BK968" s="40">
        <f t="shared" si="401"/>
        <v>1</v>
      </c>
      <c r="BL968" s="40">
        <f t="shared" si="402"/>
        <v>0</v>
      </c>
      <c r="BM968" s="40">
        <f t="shared" si="403"/>
        <v>0</v>
      </c>
      <c r="BN968" s="40">
        <f t="shared" si="404"/>
        <v>0</v>
      </c>
    </row>
    <row r="969" spans="1:66" x14ac:dyDescent="0.25">
      <c r="A969" s="379"/>
      <c r="B969" s="936"/>
      <c r="C969" s="272"/>
      <c r="D969" s="868"/>
      <c r="E969" s="873" t="str">
        <f t="shared" si="395"/>
        <v xml:space="preserve"> </v>
      </c>
      <c r="F969" s="130">
        <f t="shared" si="378"/>
        <v>0</v>
      </c>
      <c r="G969" s="128">
        <f t="shared" si="379"/>
        <v>957</v>
      </c>
      <c r="H969" s="127"/>
      <c r="I969" s="321"/>
      <c r="J969" s="97"/>
      <c r="K969" s="323"/>
      <c r="L969" s="322"/>
      <c r="M969" s="50"/>
      <c r="N969" s="87"/>
      <c r="O969" s="324"/>
      <c r="P969" s="98"/>
      <c r="Q969" s="98"/>
      <c r="R969" s="114"/>
      <c r="S969" s="753"/>
      <c r="T969" s="98"/>
      <c r="U969" s="98"/>
      <c r="V969" s="98"/>
      <c r="W969" s="99"/>
      <c r="X969" s="97"/>
      <c r="Y969" s="87"/>
      <c r="Z969" s="100"/>
      <c r="AA969" s="106">
        <f t="shared" si="383"/>
        <v>957</v>
      </c>
      <c r="AB969" s="549">
        <f t="shared" si="396"/>
        <v>0</v>
      </c>
      <c r="AC969" s="544">
        <f t="shared" si="384"/>
        <v>0</v>
      </c>
      <c r="AD969" s="174">
        <f t="shared" si="380"/>
        <v>0</v>
      </c>
      <c r="AE969" s="8"/>
      <c r="AF969" s="885" t="str">
        <f t="shared" si="385"/>
        <v xml:space="preserve"> </v>
      </c>
      <c r="AG969" s="40">
        <f t="shared" si="386"/>
        <v>0</v>
      </c>
      <c r="AH969" s="40">
        <f t="shared" si="387"/>
        <v>0</v>
      </c>
      <c r="AR969" s="40">
        <f t="shared" si="388"/>
        <v>0</v>
      </c>
      <c r="AS969" s="40">
        <f t="shared" si="389"/>
        <v>0</v>
      </c>
      <c r="AT969" s="40">
        <f t="shared" si="390"/>
        <v>0</v>
      </c>
      <c r="AU969" s="40">
        <f t="shared" si="391"/>
        <v>0</v>
      </c>
      <c r="AX969" s="279">
        <f t="shared" si="392"/>
        <v>0</v>
      </c>
      <c r="AY969" s="279">
        <f t="shared" si="393"/>
        <v>0</v>
      </c>
      <c r="AZ969" s="40">
        <f t="shared" si="381"/>
        <v>0</v>
      </c>
      <c r="BB969" s="40">
        <f t="shared" si="397"/>
        <v>0</v>
      </c>
      <c r="BC969" s="397">
        <f t="shared" si="398"/>
        <v>0</v>
      </c>
      <c r="BD969" s="105">
        <f t="shared" si="394"/>
        <v>0</v>
      </c>
      <c r="BE969" s="105">
        <f t="shared" si="399"/>
        <v>0</v>
      </c>
      <c r="BF969" s="742">
        <f t="shared" si="382"/>
        <v>0</v>
      </c>
      <c r="BG969" s="89"/>
      <c r="BH969" s="9"/>
      <c r="BJ969" s="40">
        <f t="shared" si="400"/>
        <v>0</v>
      </c>
      <c r="BK969" s="40">
        <f t="shared" si="401"/>
        <v>1</v>
      </c>
      <c r="BL969" s="40">
        <f t="shared" si="402"/>
        <v>0</v>
      </c>
      <c r="BM969" s="40">
        <f t="shared" si="403"/>
        <v>0</v>
      </c>
      <c r="BN969" s="40">
        <f t="shared" si="404"/>
        <v>0</v>
      </c>
    </row>
    <row r="970" spans="1:66" x14ac:dyDescent="0.25">
      <c r="A970" s="379"/>
      <c r="B970" s="936"/>
      <c r="C970" s="272"/>
      <c r="D970" s="868"/>
      <c r="E970" s="873" t="str">
        <f t="shared" si="395"/>
        <v xml:space="preserve"> </v>
      </c>
      <c r="F970" s="130">
        <f t="shared" si="378"/>
        <v>0</v>
      </c>
      <c r="G970" s="128">
        <f t="shared" si="379"/>
        <v>958</v>
      </c>
      <c r="H970" s="127"/>
      <c r="I970" s="321"/>
      <c r="J970" s="97"/>
      <c r="K970" s="323"/>
      <c r="L970" s="322"/>
      <c r="M970" s="50"/>
      <c r="N970" s="87"/>
      <c r="O970" s="324"/>
      <c r="P970" s="98"/>
      <c r="Q970" s="98"/>
      <c r="R970" s="114"/>
      <c r="S970" s="753"/>
      <c r="T970" s="98"/>
      <c r="U970" s="98"/>
      <c r="V970" s="98"/>
      <c r="W970" s="99"/>
      <c r="X970" s="97"/>
      <c r="Y970" s="87"/>
      <c r="Z970" s="100"/>
      <c r="AA970" s="106">
        <f t="shared" si="383"/>
        <v>958</v>
      </c>
      <c r="AB970" s="549">
        <f t="shared" si="396"/>
        <v>0</v>
      </c>
      <c r="AC970" s="544">
        <f t="shared" si="384"/>
        <v>0</v>
      </c>
      <c r="AD970" s="174">
        <f t="shared" si="380"/>
        <v>0</v>
      </c>
      <c r="AE970" s="8"/>
      <c r="AF970" s="885" t="str">
        <f t="shared" si="385"/>
        <v xml:space="preserve"> </v>
      </c>
      <c r="AG970" s="40">
        <f t="shared" si="386"/>
        <v>0</v>
      </c>
      <c r="AH970" s="40">
        <f t="shared" si="387"/>
        <v>0</v>
      </c>
      <c r="AR970" s="40">
        <f t="shared" si="388"/>
        <v>0</v>
      </c>
      <c r="AS970" s="40">
        <f t="shared" si="389"/>
        <v>0</v>
      </c>
      <c r="AT970" s="40">
        <f t="shared" si="390"/>
        <v>0</v>
      </c>
      <c r="AU970" s="40">
        <f t="shared" si="391"/>
        <v>0</v>
      </c>
      <c r="AX970" s="279">
        <f t="shared" si="392"/>
        <v>0</v>
      </c>
      <c r="AY970" s="279">
        <f t="shared" si="393"/>
        <v>0</v>
      </c>
      <c r="AZ970" s="40">
        <f t="shared" si="381"/>
        <v>0</v>
      </c>
      <c r="BB970" s="40">
        <f t="shared" si="397"/>
        <v>0</v>
      </c>
      <c r="BC970" s="397">
        <f t="shared" si="398"/>
        <v>0</v>
      </c>
      <c r="BD970" s="105">
        <f t="shared" si="394"/>
        <v>0</v>
      </c>
      <c r="BE970" s="105">
        <f t="shared" si="399"/>
        <v>0</v>
      </c>
      <c r="BF970" s="742">
        <f t="shared" si="382"/>
        <v>0</v>
      </c>
      <c r="BG970" s="89"/>
      <c r="BH970" s="9"/>
      <c r="BJ970" s="40">
        <f t="shared" si="400"/>
        <v>0</v>
      </c>
      <c r="BK970" s="40">
        <f t="shared" si="401"/>
        <v>1</v>
      </c>
      <c r="BL970" s="40">
        <f t="shared" si="402"/>
        <v>0</v>
      </c>
      <c r="BM970" s="40">
        <f t="shared" si="403"/>
        <v>0</v>
      </c>
      <c r="BN970" s="40">
        <f t="shared" si="404"/>
        <v>0</v>
      </c>
    </row>
    <row r="971" spans="1:66" x14ac:dyDescent="0.25">
      <c r="A971" s="379"/>
      <c r="B971" s="936"/>
      <c r="C971" s="272"/>
      <c r="D971" s="868"/>
      <c r="E971" s="873" t="str">
        <f t="shared" si="395"/>
        <v xml:space="preserve"> </v>
      </c>
      <c r="F971" s="130">
        <f t="shared" si="378"/>
        <v>0</v>
      </c>
      <c r="G971" s="128">
        <f t="shared" si="379"/>
        <v>959</v>
      </c>
      <c r="H971" s="127"/>
      <c r="I971" s="321"/>
      <c r="J971" s="97"/>
      <c r="K971" s="323"/>
      <c r="L971" s="322"/>
      <c r="M971" s="50"/>
      <c r="N971" s="87"/>
      <c r="O971" s="324"/>
      <c r="P971" s="98"/>
      <c r="Q971" s="98"/>
      <c r="R971" s="114"/>
      <c r="S971" s="753"/>
      <c r="T971" s="98"/>
      <c r="U971" s="98"/>
      <c r="V971" s="98"/>
      <c r="W971" s="99"/>
      <c r="X971" s="97"/>
      <c r="Y971" s="87"/>
      <c r="Z971" s="100"/>
      <c r="AA971" s="106">
        <f t="shared" si="383"/>
        <v>959</v>
      </c>
      <c r="AB971" s="549">
        <f t="shared" si="396"/>
        <v>0</v>
      </c>
      <c r="AC971" s="544">
        <f t="shared" si="384"/>
        <v>0</v>
      </c>
      <c r="AD971" s="174">
        <f t="shared" si="380"/>
        <v>0</v>
      </c>
      <c r="AE971" s="8"/>
      <c r="AF971" s="885" t="str">
        <f t="shared" si="385"/>
        <v xml:space="preserve"> </v>
      </c>
      <c r="AG971" s="40">
        <f t="shared" si="386"/>
        <v>0</v>
      </c>
      <c r="AH971" s="40">
        <f t="shared" si="387"/>
        <v>0</v>
      </c>
      <c r="AR971" s="40">
        <f t="shared" si="388"/>
        <v>0</v>
      </c>
      <c r="AS971" s="40">
        <f t="shared" si="389"/>
        <v>0</v>
      </c>
      <c r="AT971" s="40">
        <f t="shared" si="390"/>
        <v>0</v>
      </c>
      <c r="AU971" s="40">
        <f t="shared" si="391"/>
        <v>0</v>
      </c>
      <c r="AX971" s="279">
        <f t="shared" si="392"/>
        <v>0</v>
      </c>
      <c r="AY971" s="279">
        <f t="shared" si="393"/>
        <v>0</v>
      </c>
      <c r="AZ971" s="40">
        <f t="shared" si="381"/>
        <v>0</v>
      </c>
      <c r="BB971" s="40">
        <f t="shared" si="397"/>
        <v>0</v>
      </c>
      <c r="BC971" s="397">
        <f t="shared" si="398"/>
        <v>0</v>
      </c>
      <c r="BD971" s="105">
        <f t="shared" si="394"/>
        <v>0</v>
      </c>
      <c r="BE971" s="105">
        <f t="shared" si="399"/>
        <v>0</v>
      </c>
      <c r="BF971" s="742">
        <f t="shared" si="382"/>
        <v>0</v>
      </c>
      <c r="BG971" s="89"/>
      <c r="BH971" s="9"/>
      <c r="BJ971" s="40">
        <f t="shared" si="400"/>
        <v>0</v>
      </c>
      <c r="BK971" s="40">
        <f t="shared" si="401"/>
        <v>1</v>
      </c>
      <c r="BL971" s="40">
        <f t="shared" si="402"/>
        <v>0</v>
      </c>
      <c r="BM971" s="40">
        <f t="shared" si="403"/>
        <v>0</v>
      </c>
      <c r="BN971" s="40">
        <f t="shared" si="404"/>
        <v>0</v>
      </c>
    </row>
    <row r="972" spans="1:66" x14ac:dyDescent="0.25">
      <c r="A972" s="379"/>
      <c r="B972" s="936"/>
      <c r="C972" s="272"/>
      <c r="D972" s="868"/>
      <c r="E972" s="873" t="str">
        <f t="shared" si="395"/>
        <v xml:space="preserve"> </v>
      </c>
      <c r="F972" s="130">
        <f t="shared" si="378"/>
        <v>0</v>
      </c>
      <c r="G972" s="128">
        <f t="shared" si="379"/>
        <v>960</v>
      </c>
      <c r="H972" s="127"/>
      <c r="I972" s="321"/>
      <c r="J972" s="97"/>
      <c r="K972" s="323"/>
      <c r="L972" s="322"/>
      <c r="M972" s="50"/>
      <c r="N972" s="87"/>
      <c r="O972" s="324"/>
      <c r="P972" s="98"/>
      <c r="Q972" s="98"/>
      <c r="R972" s="114"/>
      <c r="S972" s="753"/>
      <c r="T972" s="98"/>
      <c r="U972" s="98"/>
      <c r="V972" s="98"/>
      <c r="W972" s="99"/>
      <c r="X972" s="97"/>
      <c r="Y972" s="87"/>
      <c r="Z972" s="100"/>
      <c r="AA972" s="106">
        <f t="shared" si="383"/>
        <v>960</v>
      </c>
      <c r="AB972" s="549">
        <f t="shared" si="396"/>
        <v>0</v>
      </c>
      <c r="AC972" s="544">
        <f t="shared" si="384"/>
        <v>0</v>
      </c>
      <c r="AD972" s="174">
        <f t="shared" si="380"/>
        <v>0</v>
      </c>
      <c r="AE972" s="8"/>
      <c r="AF972" s="885" t="str">
        <f t="shared" si="385"/>
        <v xml:space="preserve"> </v>
      </c>
      <c r="AG972" s="40">
        <f t="shared" si="386"/>
        <v>0</v>
      </c>
      <c r="AH972" s="40">
        <f t="shared" si="387"/>
        <v>0</v>
      </c>
      <c r="AR972" s="40">
        <f t="shared" si="388"/>
        <v>0</v>
      </c>
      <c r="AS972" s="40">
        <f t="shared" si="389"/>
        <v>0</v>
      </c>
      <c r="AT972" s="40">
        <f t="shared" si="390"/>
        <v>0</v>
      </c>
      <c r="AU972" s="40">
        <f t="shared" si="391"/>
        <v>0</v>
      </c>
      <c r="AX972" s="279">
        <f t="shared" si="392"/>
        <v>0</v>
      </c>
      <c r="AY972" s="279">
        <f t="shared" si="393"/>
        <v>0</v>
      </c>
      <c r="AZ972" s="40">
        <f t="shared" si="381"/>
        <v>0</v>
      </c>
      <c r="BB972" s="40">
        <f t="shared" si="397"/>
        <v>0</v>
      </c>
      <c r="BC972" s="397">
        <f t="shared" si="398"/>
        <v>0</v>
      </c>
      <c r="BD972" s="105">
        <f t="shared" si="394"/>
        <v>0</v>
      </c>
      <c r="BE972" s="105">
        <f t="shared" si="399"/>
        <v>0</v>
      </c>
      <c r="BF972" s="742">
        <f t="shared" si="382"/>
        <v>0</v>
      </c>
      <c r="BG972" s="89"/>
      <c r="BH972" s="9"/>
      <c r="BJ972" s="40">
        <f t="shared" si="400"/>
        <v>0</v>
      </c>
      <c r="BK972" s="40">
        <f t="shared" si="401"/>
        <v>1</v>
      </c>
      <c r="BL972" s="40">
        <f t="shared" si="402"/>
        <v>0</v>
      </c>
      <c r="BM972" s="40">
        <f t="shared" si="403"/>
        <v>0</v>
      </c>
      <c r="BN972" s="40">
        <f t="shared" si="404"/>
        <v>0</v>
      </c>
    </row>
    <row r="973" spans="1:66" x14ac:dyDescent="0.25">
      <c r="A973" s="379"/>
      <c r="B973" s="936"/>
      <c r="C973" s="272"/>
      <c r="D973" s="868"/>
      <c r="E973" s="873" t="str">
        <f t="shared" si="395"/>
        <v xml:space="preserve"> </v>
      </c>
      <c r="F973" s="130">
        <f t="shared" ref="F973:F1010" si="405">IF(ISBLANK(H973),0,VLOOKUP(TRIM(H973),AllVarieties,4,FALSE))</f>
        <v>0</v>
      </c>
      <c r="G973" s="128">
        <f t="shared" ref="G973:G1010" si="406">ROW()-DPline</f>
        <v>961</v>
      </c>
      <c r="H973" s="127"/>
      <c r="I973" s="321"/>
      <c r="J973" s="97"/>
      <c r="K973" s="323"/>
      <c r="L973" s="322"/>
      <c r="M973" s="50"/>
      <c r="N973" s="87"/>
      <c r="O973" s="324"/>
      <c r="P973" s="98"/>
      <c r="Q973" s="98"/>
      <c r="R973" s="114"/>
      <c r="S973" s="753"/>
      <c r="T973" s="98"/>
      <c r="U973" s="98"/>
      <c r="V973" s="98"/>
      <c r="W973" s="99"/>
      <c r="X973" s="97"/>
      <c r="Y973" s="87"/>
      <c r="Z973" s="100"/>
      <c r="AA973" s="106">
        <f t="shared" si="383"/>
        <v>961</v>
      </c>
      <c r="AB973" s="549">
        <f t="shared" si="396"/>
        <v>0</v>
      </c>
      <c r="AC973" s="544">
        <f t="shared" si="384"/>
        <v>0</v>
      </c>
      <c r="AD973" s="174">
        <f t="shared" ref="AD973:AD1010" si="407">+AC973*PDArate</f>
        <v>0</v>
      </c>
      <c r="AE973" s="8"/>
      <c r="AF973" s="885" t="str">
        <f t="shared" si="385"/>
        <v xml:space="preserve"> </v>
      </c>
      <c r="AG973" s="40">
        <f t="shared" si="386"/>
        <v>0</v>
      </c>
      <c r="AH973" s="40">
        <f t="shared" si="387"/>
        <v>0</v>
      </c>
      <c r="AR973" s="40">
        <f t="shared" si="388"/>
        <v>0</v>
      </c>
      <c r="AS973" s="40">
        <f t="shared" si="389"/>
        <v>0</v>
      </c>
      <c r="AT973" s="40">
        <f t="shared" si="390"/>
        <v>0</v>
      </c>
      <c r="AU973" s="40">
        <f t="shared" si="391"/>
        <v>0</v>
      </c>
      <c r="AX973" s="279">
        <f t="shared" si="392"/>
        <v>0</v>
      </c>
      <c r="AY973" s="279">
        <f t="shared" si="393"/>
        <v>0</v>
      </c>
      <c r="AZ973" s="40">
        <f t="shared" ref="AZ973:AZ1010" si="408">IF(J973+K973 &gt; 0, 1, 0)</f>
        <v>0</v>
      </c>
      <c r="BB973" s="40">
        <f t="shared" si="397"/>
        <v>0</v>
      </c>
      <c r="BC973" s="397">
        <f t="shared" si="398"/>
        <v>0</v>
      </c>
      <c r="BD973" s="105">
        <f t="shared" si="394"/>
        <v>0</v>
      </c>
      <c r="BE973" s="105">
        <f t="shared" si="399"/>
        <v>0</v>
      </c>
      <c r="BF973" s="742">
        <f t="shared" ref="BF973:BF1010" si="409">+BE973*PDArate</f>
        <v>0</v>
      </c>
      <c r="BG973" s="89"/>
      <c r="BH973" s="9"/>
      <c r="BJ973" s="40">
        <f t="shared" si="400"/>
        <v>0</v>
      </c>
      <c r="BK973" s="40">
        <f t="shared" si="401"/>
        <v>1</v>
      </c>
      <c r="BL973" s="40">
        <f t="shared" si="402"/>
        <v>0</v>
      </c>
      <c r="BM973" s="40">
        <f t="shared" si="403"/>
        <v>0</v>
      </c>
      <c r="BN973" s="40">
        <f t="shared" si="404"/>
        <v>0</v>
      </c>
    </row>
    <row r="974" spans="1:66" x14ac:dyDescent="0.25">
      <c r="A974" s="379"/>
      <c r="B974" s="936"/>
      <c r="C974" s="272"/>
      <c r="D974" s="868"/>
      <c r="E974" s="873" t="str">
        <f t="shared" si="395"/>
        <v xml:space="preserve"> </v>
      </c>
      <c r="F974" s="130">
        <f t="shared" si="405"/>
        <v>0</v>
      </c>
      <c r="G974" s="128">
        <f t="shared" si="406"/>
        <v>962</v>
      </c>
      <c r="H974" s="127"/>
      <c r="I974" s="321"/>
      <c r="J974" s="97"/>
      <c r="K974" s="323"/>
      <c r="L974" s="322"/>
      <c r="M974" s="50"/>
      <c r="N974" s="87"/>
      <c r="O974" s="324"/>
      <c r="P974" s="98"/>
      <c r="Q974" s="98"/>
      <c r="R974" s="114"/>
      <c r="S974" s="753"/>
      <c r="T974" s="98"/>
      <c r="U974" s="98"/>
      <c r="V974" s="98"/>
      <c r="W974" s="99"/>
      <c r="X974" s="97"/>
      <c r="Y974" s="87"/>
      <c r="Z974" s="100"/>
      <c r="AA974" s="106">
        <f t="shared" ref="AA974:AA1010" si="410">+G974</f>
        <v>962</v>
      </c>
      <c r="AB974" s="549">
        <f t="shared" si="396"/>
        <v>0</v>
      </c>
      <c r="AC974" s="544">
        <f t="shared" ref="AC974:AC1010" si="411">+AX974+AY974</f>
        <v>0</v>
      </c>
      <c r="AD974" s="174">
        <f t="shared" si="407"/>
        <v>0</v>
      </c>
      <c r="AE974" s="8"/>
      <c r="AF974" s="885" t="str">
        <f t="shared" ref="AF974:AF1010" si="412">IF(AG974+AH974=1,"Enter both columns 5 and 16.", " ")</f>
        <v xml:space="preserve"> </v>
      </c>
      <c r="AG974" s="40">
        <f t="shared" ref="AG974:AG1010" si="413">IF(L974+M974+N974+O974+W974 &gt; 0, 1, 0)</f>
        <v>0</v>
      </c>
      <c r="AH974" s="40">
        <f t="shared" ref="AH974:AH1010" si="414">IF(AX974 &gt; 0, 1, 0)</f>
        <v>0</v>
      </c>
      <c r="AR974" s="40">
        <f t="shared" ref="AR974:AR1010" si="415">IF(ISNA(+F974), 1, 0)</f>
        <v>0</v>
      </c>
      <c r="AS974" s="40">
        <f t="shared" ref="AS974:AS1010" si="416">IF(ISERR(+F974), 1, 0)</f>
        <v>0</v>
      </c>
      <c r="AT974" s="40">
        <f t="shared" ref="AT974:AT1010" si="417">IF(ISERR(+AC974), 1, 0)</f>
        <v>0</v>
      </c>
      <c r="AU974" s="40">
        <f t="shared" ref="AU974:AU1010" si="418">IF(ISERR(+AD974), 1, 0)</f>
        <v>0</v>
      </c>
      <c r="AX974" s="279">
        <f t="shared" ref="AX974:AX1010" si="419">ROUND(L974,1)*W974</f>
        <v>0</v>
      </c>
      <c r="AY974" s="279">
        <f t="shared" ref="AY974:AY1010" si="420">ROUND(X974,1)*Z974</f>
        <v>0</v>
      </c>
      <c r="AZ974" s="40">
        <f t="shared" si="408"/>
        <v>0</v>
      </c>
      <c r="BB974" s="40">
        <f t="shared" si="397"/>
        <v>0</v>
      </c>
      <c r="BC974" s="397">
        <f t="shared" si="398"/>
        <v>0</v>
      </c>
      <c r="BD974" s="105">
        <f t="shared" si="394"/>
        <v>0</v>
      </c>
      <c r="BE974" s="105">
        <f t="shared" si="399"/>
        <v>0</v>
      </c>
      <c r="BF974" s="742">
        <f t="shared" si="409"/>
        <v>0</v>
      </c>
      <c r="BG974" s="89"/>
      <c r="BH974" s="9"/>
      <c r="BJ974" s="40">
        <f t="shared" si="400"/>
        <v>0</v>
      </c>
      <c r="BK974" s="40">
        <f t="shared" si="401"/>
        <v>1</v>
      </c>
      <c r="BL974" s="40">
        <f t="shared" si="402"/>
        <v>0</v>
      </c>
      <c r="BM974" s="40">
        <f t="shared" si="403"/>
        <v>0</v>
      </c>
      <c r="BN974" s="40">
        <f t="shared" si="404"/>
        <v>0</v>
      </c>
    </row>
    <row r="975" spans="1:66" x14ac:dyDescent="0.25">
      <c r="A975" s="379"/>
      <c r="B975" s="936"/>
      <c r="C975" s="272"/>
      <c r="D975" s="868"/>
      <c r="E975" s="873" t="str">
        <f t="shared" si="395"/>
        <v xml:space="preserve"> </v>
      </c>
      <c r="F975" s="130">
        <f t="shared" si="405"/>
        <v>0</v>
      </c>
      <c r="G975" s="128">
        <f t="shared" si="406"/>
        <v>963</v>
      </c>
      <c r="H975" s="127"/>
      <c r="I975" s="321"/>
      <c r="J975" s="97"/>
      <c r="K975" s="323"/>
      <c r="L975" s="322"/>
      <c r="M975" s="50"/>
      <c r="N975" s="87"/>
      <c r="O975" s="324"/>
      <c r="P975" s="98"/>
      <c r="Q975" s="98"/>
      <c r="R975" s="114"/>
      <c r="S975" s="753"/>
      <c r="T975" s="98"/>
      <c r="U975" s="98"/>
      <c r="V975" s="98"/>
      <c r="W975" s="99"/>
      <c r="X975" s="97"/>
      <c r="Y975" s="87"/>
      <c r="Z975" s="100"/>
      <c r="AA975" s="106">
        <f t="shared" si="410"/>
        <v>963</v>
      </c>
      <c r="AB975" s="549">
        <f t="shared" si="396"/>
        <v>0</v>
      </c>
      <c r="AC975" s="544">
        <f t="shared" si="411"/>
        <v>0</v>
      </c>
      <c r="AD975" s="174">
        <f t="shared" si="407"/>
        <v>0</v>
      </c>
      <c r="AE975" s="8"/>
      <c r="AF975" s="885" t="str">
        <f t="shared" si="412"/>
        <v xml:space="preserve"> </v>
      </c>
      <c r="AG975" s="40">
        <f t="shared" si="413"/>
        <v>0</v>
      </c>
      <c r="AH975" s="40">
        <f t="shared" si="414"/>
        <v>0</v>
      </c>
      <c r="AR975" s="40">
        <f t="shared" si="415"/>
        <v>0</v>
      </c>
      <c r="AS975" s="40">
        <f t="shared" si="416"/>
        <v>0</v>
      </c>
      <c r="AT975" s="40">
        <f t="shared" si="417"/>
        <v>0</v>
      </c>
      <c r="AU975" s="40">
        <f t="shared" si="418"/>
        <v>0</v>
      </c>
      <c r="AX975" s="279">
        <f t="shared" si="419"/>
        <v>0</v>
      </c>
      <c r="AY975" s="279">
        <f t="shared" si="420"/>
        <v>0</v>
      </c>
      <c r="AZ975" s="40">
        <f t="shared" si="408"/>
        <v>0</v>
      </c>
      <c r="BB975" s="40">
        <f t="shared" si="397"/>
        <v>0</v>
      </c>
      <c r="BC975" s="397">
        <f t="shared" si="398"/>
        <v>0</v>
      </c>
      <c r="BD975" s="105">
        <f t="shared" si="394"/>
        <v>0</v>
      </c>
      <c r="BE975" s="105">
        <f t="shared" si="399"/>
        <v>0</v>
      </c>
      <c r="BF975" s="742">
        <f t="shared" si="409"/>
        <v>0</v>
      </c>
      <c r="BG975" s="89"/>
      <c r="BH975" s="9"/>
      <c r="BJ975" s="40">
        <f t="shared" si="400"/>
        <v>0</v>
      </c>
      <c r="BK975" s="40">
        <f t="shared" si="401"/>
        <v>1</v>
      </c>
      <c r="BL975" s="40">
        <f t="shared" si="402"/>
        <v>0</v>
      </c>
      <c r="BM975" s="40">
        <f t="shared" si="403"/>
        <v>0</v>
      </c>
      <c r="BN975" s="40">
        <f t="shared" si="404"/>
        <v>0</v>
      </c>
    </row>
    <row r="976" spans="1:66" x14ac:dyDescent="0.25">
      <c r="A976" s="379"/>
      <c r="B976" s="936"/>
      <c r="C976" s="272"/>
      <c r="D976" s="868"/>
      <c r="E976" s="873" t="str">
        <f t="shared" si="395"/>
        <v xml:space="preserve"> </v>
      </c>
      <c r="F976" s="130">
        <f t="shared" si="405"/>
        <v>0</v>
      </c>
      <c r="G976" s="128">
        <f t="shared" si="406"/>
        <v>964</v>
      </c>
      <c r="H976" s="127"/>
      <c r="I976" s="321"/>
      <c r="J976" s="97"/>
      <c r="K976" s="323"/>
      <c r="L976" s="322"/>
      <c r="M976" s="50"/>
      <c r="N976" s="87"/>
      <c r="O976" s="324"/>
      <c r="P976" s="98"/>
      <c r="Q976" s="98"/>
      <c r="R976" s="114"/>
      <c r="S976" s="753"/>
      <c r="T976" s="98"/>
      <c r="U976" s="98"/>
      <c r="V976" s="98"/>
      <c r="W976" s="99"/>
      <c r="X976" s="97"/>
      <c r="Y976" s="87"/>
      <c r="Z976" s="100"/>
      <c r="AA976" s="106">
        <f t="shared" si="410"/>
        <v>964</v>
      </c>
      <c r="AB976" s="549">
        <f t="shared" si="396"/>
        <v>0</v>
      </c>
      <c r="AC976" s="544">
        <f t="shared" si="411"/>
        <v>0</v>
      </c>
      <c r="AD976" s="174">
        <f t="shared" si="407"/>
        <v>0</v>
      </c>
      <c r="AE976" s="8"/>
      <c r="AF976" s="885" t="str">
        <f t="shared" si="412"/>
        <v xml:space="preserve"> </v>
      </c>
      <c r="AG976" s="40">
        <f t="shared" si="413"/>
        <v>0</v>
      </c>
      <c r="AH976" s="40">
        <f t="shared" si="414"/>
        <v>0</v>
      </c>
      <c r="AR976" s="40">
        <f t="shared" si="415"/>
        <v>0</v>
      </c>
      <c r="AS976" s="40">
        <f t="shared" si="416"/>
        <v>0</v>
      </c>
      <c r="AT976" s="40">
        <f t="shared" si="417"/>
        <v>0</v>
      </c>
      <c r="AU976" s="40">
        <f t="shared" si="418"/>
        <v>0</v>
      </c>
      <c r="AX976" s="279">
        <f t="shared" si="419"/>
        <v>0</v>
      </c>
      <c r="AY976" s="279">
        <f t="shared" si="420"/>
        <v>0</v>
      </c>
      <c r="AZ976" s="40">
        <f t="shared" si="408"/>
        <v>0</v>
      </c>
      <c r="BB976" s="40">
        <f t="shared" si="397"/>
        <v>0</v>
      </c>
      <c r="BC976" s="397">
        <f t="shared" si="398"/>
        <v>0</v>
      </c>
      <c r="BD976" s="105">
        <f t="shared" ref="BD976:BD1010" si="421">IF(VALUE(I976)&lt;1,0,IF(VALUE(I976)&gt;17,0,VLOOKUP(VALUE(F976),T10Value,VALUE(I976)+1,FALSE)))</f>
        <v>0</v>
      </c>
      <c r="BE976" s="105">
        <f t="shared" si="399"/>
        <v>0</v>
      </c>
      <c r="BF976" s="742">
        <f t="shared" si="409"/>
        <v>0</v>
      </c>
      <c r="BG976" s="89"/>
      <c r="BH976" s="9"/>
      <c r="BJ976" s="40">
        <f t="shared" si="400"/>
        <v>0</v>
      </c>
      <c r="BK976" s="40">
        <f t="shared" si="401"/>
        <v>1</v>
      </c>
      <c r="BL976" s="40">
        <f t="shared" si="402"/>
        <v>0</v>
      </c>
      <c r="BM976" s="40">
        <f t="shared" si="403"/>
        <v>0</v>
      </c>
      <c r="BN976" s="40">
        <f t="shared" si="404"/>
        <v>0</v>
      </c>
    </row>
    <row r="977" spans="1:66" x14ac:dyDescent="0.25">
      <c r="A977" s="379"/>
      <c r="B977" s="936"/>
      <c r="C977" s="272"/>
      <c r="D977" s="868"/>
      <c r="E977" s="873" t="str">
        <f t="shared" ref="E977:E1010" si="422">IF(+BN977+BM977&gt;0,"&lt; Error"," ")</f>
        <v xml:space="preserve"> </v>
      </c>
      <c r="F977" s="130">
        <f t="shared" si="405"/>
        <v>0</v>
      </c>
      <c r="G977" s="128">
        <f t="shared" si="406"/>
        <v>965</v>
      </c>
      <c r="H977" s="127"/>
      <c r="I977" s="321"/>
      <c r="J977" s="97"/>
      <c r="K977" s="323"/>
      <c r="L977" s="322"/>
      <c r="M977" s="50"/>
      <c r="N977" s="87"/>
      <c r="O977" s="324"/>
      <c r="P977" s="98"/>
      <c r="Q977" s="98"/>
      <c r="R977" s="114"/>
      <c r="S977" s="753"/>
      <c r="T977" s="98"/>
      <c r="U977" s="98"/>
      <c r="V977" s="98"/>
      <c r="W977" s="99"/>
      <c r="X977" s="97"/>
      <c r="Y977" s="87"/>
      <c r="Z977" s="100"/>
      <c r="AA977" s="106">
        <f t="shared" si="410"/>
        <v>965</v>
      </c>
      <c r="AB977" s="549">
        <f t="shared" ref="AB977:AB1010" si="423">C977*BJ977</f>
        <v>0</v>
      </c>
      <c r="AC977" s="544">
        <f t="shared" si="411"/>
        <v>0</v>
      </c>
      <c r="AD977" s="174">
        <f t="shared" si="407"/>
        <v>0</v>
      </c>
      <c r="AE977" s="8"/>
      <c r="AF977" s="885" t="str">
        <f t="shared" si="412"/>
        <v xml:space="preserve"> </v>
      </c>
      <c r="AG977" s="40">
        <f t="shared" si="413"/>
        <v>0</v>
      </c>
      <c r="AH977" s="40">
        <f t="shared" si="414"/>
        <v>0</v>
      </c>
      <c r="AR977" s="40">
        <f t="shared" si="415"/>
        <v>0</v>
      </c>
      <c r="AS977" s="40">
        <f t="shared" si="416"/>
        <v>0</v>
      </c>
      <c r="AT977" s="40">
        <f t="shared" si="417"/>
        <v>0</v>
      </c>
      <c r="AU977" s="40">
        <f t="shared" si="418"/>
        <v>0</v>
      </c>
      <c r="AX977" s="279">
        <f t="shared" si="419"/>
        <v>0</v>
      </c>
      <c r="AY977" s="279">
        <f t="shared" si="420"/>
        <v>0</v>
      </c>
      <c r="AZ977" s="40">
        <f t="shared" si="408"/>
        <v>0</v>
      </c>
      <c r="BB977" s="40">
        <f t="shared" ref="BB977:BB1010" si="424">IF(+BC977&gt;0,IF(+BE977&lt;=0,1,0),0)</f>
        <v>0</v>
      </c>
      <c r="BC977" s="397">
        <f t="shared" ref="BC977:BC1010" si="425">IF(+D977=1,IF(J977&gt;0, +J977, 0),0)</f>
        <v>0</v>
      </c>
      <c r="BD977" s="105">
        <f t="shared" si="421"/>
        <v>0</v>
      </c>
      <c r="BE977" s="105">
        <f t="shared" ref="BE977:BE1010" si="426">ROUND(+BC977,1)*BD977</f>
        <v>0</v>
      </c>
      <c r="BF977" s="742">
        <f t="shared" si="409"/>
        <v>0</v>
      </c>
      <c r="BG977" s="89"/>
      <c r="BH977" s="9"/>
      <c r="BJ977" s="40">
        <f t="shared" ref="BJ977:BJ1010" si="427">IF(J977+L977+M977=J977,0,IF(J977-L977-0.09&gt;0,IF(J977-L977&lt;=0.1*J977,J977-L977,0),0))</f>
        <v>0</v>
      </c>
      <c r="BK977" s="40">
        <f t="shared" ref="BK977:BK1010" si="428">IF(L977+M977+J977+X977&lt;=0,1,IF(L977+M977+X977&gt;0,1,0))</f>
        <v>1</v>
      </c>
      <c r="BL977" s="40">
        <f t="shared" ref="BL977:BL1010" si="429">IF(+BJ977&gt;0,1,0)</f>
        <v>0</v>
      </c>
      <c r="BM977" s="40">
        <f t="shared" ref="BM977:BM1010" si="430">IF(ISNUMBER(C977),IF(2*BL977-C977&lt;0,1,IF(2*BL977-C977&gt;2,1,0)),IF(ISBLANK(C977),0,1))</f>
        <v>0</v>
      </c>
      <c r="BN977" s="40">
        <f t="shared" ref="BN977:BN1010" si="431">IF(ISNUMBER(D977),IF(2*AG977-D977=1,1,IF(+D977=0,0, IF(+D977=1,0,1))),IF(ISBLANK(D977),0,1))</f>
        <v>0</v>
      </c>
    </row>
    <row r="978" spans="1:66" x14ac:dyDescent="0.25">
      <c r="A978" s="379"/>
      <c r="B978" s="936"/>
      <c r="C978" s="272"/>
      <c r="D978" s="868"/>
      <c r="E978" s="873" t="str">
        <f t="shared" si="422"/>
        <v xml:space="preserve"> </v>
      </c>
      <c r="F978" s="130">
        <f t="shared" si="405"/>
        <v>0</v>
      </c>
      <c r="G978" s="128">
        <f t="shared" si="406"/>
        <v>966</v>
      </c>
      <c r="H978" s="127"/>
      <c r="I978" s="321"/>
      <c r="J978" s="97"/>
      <c r="K978" s="323"/>
      <c r="L978" s="322"/>
      <c r="M978" s="50"/>
      <c r="N978" s="87"/>
      <c r="O978" s="324"/>
      <c r="P978" s="98"/>
      <c r="Q978" s="98"/>
      <c r="R978" s="114"/>
      <c r="S978" s="753"/>
      <c r="T978" s="98"/>
      <c r="U978" s="98"/>
      <c r="V978" s="98"/>
      <c r="W978" s="99"/>
      <c r="X978" s="97"/>
      <c r="Y978" s="87"/>
      <c r="Z978" s="100"/>
      <c r="AA978" s="106">
        <f t="shared" si="410"/>
        <v>966</v>
      </c>
      <c r="AB978" s="549">
        <f t="shared" si="423"/>
        <v>0</v>
      </c>
      <c r="AC978" s="544">
        <f t="shared" si="411"/>
        <v>0</v>
      </c>
      <c r="AD978" s="174">
        <f t="shared" si="407"/>
        <v>0</v>
      </c>
      <c r="AE978" s="8"/>
      <c r="AF978" s="885" t="str">
        <f t="shared" si="412"/>
        <v xml:space="preserve"> </v>
      </c>
      <c r="AG978" s="40">
        <f t="shared" si="413"/>
        <v>0</v>
      </c>
      <c r="AH978" s="40">
        <f t="shared" si="414"/>
        <v>0</v>
      </c>
      <c r="AR978" s="40">
        <f t="shared" si="415"/>
        <v>0</v>
      </c>
      <c r="AS978" s="40">
        <f t="shared" si="416"/>
        <v>0</v>
      </c>
      <c r="AT978" s="40">
        <f t="shared" si="417"/>
        <v>0</v>
      </c>
      <c r="AU978" s="40">
        <f t="shared" si="418"/>
        <v>0</v>
      </c>
      <c r="AX978" s="279">
        <f t="shared" si="419"/>
        <v>0</v>
      </c>
      <c r="AY978" s="279">
        <f t="shared" si="420"/>
        <v>0</v>
      </c>
      <c r="AZ978" s="40">
        <f t="shared" si="408"/>
        <v>0</v>
      </c>
      <c r="BB978" s="40">
        <f t="shared" si="424"/>
        <v>0</v>
      </c>
      <c r="BC978" s="397">
        <f t="shared" si="425"/>
        <v>0</v>
      </c>
      <c r="BD978" s="105">
        <f t="shared" si="421"/>
        <v>0</v>
      </c>
      <c r="BE978" s="105">
        <f t="shared" si="426"/>
        <v>0</v>
      </c>
      <c r="BF978" s="742">
        <f t="shared" si="409"/>
        <v>0</v>
      </c>
      <c r="BG978" s="89"/>
      <c r="BH978" s="9"/>
      <c r="BJ978" s="40">
        <f t="shared" si="427"/>
        <v>0</v>
      </c>
      <c r="BK978" s="40">
        <f t="shared" si="428"/>
        <v>1</v>
      </c>
      <c r="BL978" s="40">
        <f t="shared" si="429"/>
        <v>0</v>
      </c>
      <c r="BM978" s="40">
        <f t="shared" si="430"/>
        <v>0</v>
      </c>
      <c r="BN978" s="40">
        <f t="shared" si="431"/>
        <v>0</v>
      </c>
    </row>
    <row r="979" spans="1:66" x14ac:dyDescent="0.25">
      <c r="A979" s="379"/>
      <c r="B979" s="936"/>
      <c r="C979" s="272"/>
      <c r="D979" s="868"/>
      <c r="E979" s="873" t="str">
        <f t="shared" si="422"/>
        <v xml:space="preserve"> </v>
      </c>
      <c r="F979" s="130">
        <f t="shared" si="405"/>
        <v>0</v>
      </c>
      <c r="G979" s="128">
        <f t="shared" si="406"/>
        <v>967</v>
      </c>
      <c r="H979" s="127"/>
      <c r="I979" s="321"/>
      <c r="J979" s="97"/>
      <c r="K979" s="323"/>
      <c r="L979" s="322"/>
      <c r="M979" s="50"/>
      <c r="N979" s="87"/>
      <c r="O979" s="324"/>
      <c r="P979" s="98"/>
      <c r="Q979" s="98"/>
      <c r="R979" s="114"/>
      <c r="S979" s="753"/>
      <c r="T979" s="98"/>
      <c r="U979" s="98"/>
      <c r="V979" s="98"/>
      <c r="W979" s="99"/>
      <c r="X979" s="97"/>
      <c r="Y979" s="87"/>
      <c r="Z979" s="100"/>
      <c r="AA979" s="106">
        <f t="shared" si="410"/>
        <v>967</v>
      </c>
      <c r="AB979" s="549">
        <f t="shared" si="423"/>
        <v>0</v>
      </c>
      <c r="AC979" s="544">
        <f t="shared" si="411"/>
        <v>0</v>
      </c>
      <c r="AD979" s="174">
        <f t="shared" si="407"/>
        <v>0</v>
      </c>
      <c r="AE979" s="8"/>
      <c r="AF979" s="885" t="str">
        <f t="shared" si="412"/>
        <v xml:space="preserve"> </v>
      </c>
      <c r="AG979" s="40">
        <f t="shared" si="413"/>
        <v>0</v>
      </c>
      <c r="AH979" s="40">
        <f t="shared" si="414"/>
        <v>0</v>
      </c>
      <c r="AR979" s="40">
        <f t="shared" si="415"/>
        <v>0</v>
      </c>
      <c r="AS979" s="40">
        <f t="shared" si="416"/>
        <v>0</v>
      </c>
      <c r="AT979" s="40">
        <f t="shared" si="417"/>
        <v>0</v>
      </c>
      <c r="AU979" s="40">
        <f t="shared" si="418"/>
        <v>0</v>
      </c>
      <c r="AX979" s="279">
        <f t="shared" si="419"/>
        <v>0</v>
      </c>
      <c r="AY979" s="279">
        <f t="shared" si="420"/>
        <v>0</v>
      </c>
      <c r="AZ979" s="40">
        <f t="shared" si="408"/>
        <v>0</v>
      </c>
      <c r="BB979" s="40">
        <f t="shared" si="424"/>
        <v>0</v>
      </c>
      <c r="BC979" s="397">
        <f t="shared" si="425"/>
        <v>0</v>
      </c>
      <c r="BD979" s="105">
        <f t="shared" si="421"/>
        <v>0</v>
      </c>
      <c r="BE979" s="105">
        <f t="shared" si="426"/>
        <v>0</v>
      </c>
      <c r="BF979" s="742">
        <f t="shared" si="409"/>
        <v>0</v>
      </c>
      <c r="BG979" s="89"/>
      <c r="BH979" s="9"/>
      <c r="BJ979" s="40">
        <f t="shared" si="427"/>
        <v>0</v>
      </c>
      <c r="BK979" s="40">
        <f t="shared" si="428"/>
        <v>1</v>
      </c>
      <c r="BL979" s="40">
        <f t="shared" si="429"/>
        <v>0</v>
      </c>
      <c r="BM979" s="40">
        <f t="shared" si="430"/>
        <v>0</v>
      </c>
      <c r="BN979" s="40">
        <f t="shared" si="431"/>
        <v>0</v>
      </c>
    </row>
    <row r="980" spans="1:66" x14ac:dyDescent="0.25">
      <c r="A980" s="379"/>
      <c r="B980" s="936"/>
      <c r="C980" s="272"/>
      <c r="D980" s="868"/>
      <c r="E980" s="873" t="str">
        <f t="shared" si="422"/>
        <v xml:space="preserve"> </v>
      </c>
      <c r="F980" s="130">
        <f t="shared" si="405"/>
        <v>0</v>
      </c>
      <c r="G980" s="128">
        <f t="shared" si="406"/>
        <v>968</v>
      </c>
      <c r="H980" s="127"/>
      <c r="I980" s="321"/>
      <c r="J980" s="97"/>
      <c r="K980" s="323"/>
      <c r="L980" s="322"/>
      <c r="M980" s="50"/>
      <c r="N980" s="87"/>
      <c r="O980" s="324"/>
      <c r="P980" s="98"/>
      <c r="Q980" s="98"/>
      <c r="R980" s="114"/>
      <c r="S980" s="753"/>
      <c r="T980" s="98"/>
      <c r="U980" s="98"/>
      <c r="V980" s="98"/>
      <c r="W980" s="99"/>
      <c r="X980" s="97"/>
      <c r="Y980" s="87"/>
      <c r="Z980" s="100"/>
      <c r="AA980" s="106">
        <f t="shared" si="410"/>
        <v>968</v>
      </c>
      <c r="AB980" s="549">
        <f t="shared" si="423"/>
        <v>0</v>
      </c>
      <c r="AC980" s="544">
        <f t="shared" si="411"/>
        <v>0</v>
      </c>
      <c r="AD980" s="174">
        <f t="shared" si="407"/>
        <v>0</v>
      </c>
      <c r="AE980" s="8"/>
      <c r="AF980" s="885" t="str">
        <f t="shared" si="412"/>
        <v xml:space="preserve"> </v>
      </c>
      <c r="AG980" s="40">
        <f t="shared" si="413"/>
        <v>0</v>
      </c>
      <c r="AH980" s="40">
        <f t="shared" si="414"/>
        <v>0</v>
      </c>
      <c r="AR980" s="40">
        <f t="shared" si="415"/>
        <v>0</v>
      </c>
      <c r="AS980" s="40">
        <f t="shared" si="416"/>
        <v>0</v>
      </c>
      <c r="AT980" s="40">
        <f t="shared" si="417"/>
        <v>0</v>
      </c>
      <c r="AU980" s="40">
        <f t="shared" si="418"/>
        <v>0</v>
      </c>
      <c r="AX980" s="279">
        <f t="shared" si="419"/>
        <v>0</v>
      </c>
      <c r="AY980" s="279">
        <f t="shared" si="420"/>
        <v>0</v>
      </c>
      <c r="AZ980" s="40">
        <f t="shared" si="408"/>
        <v>0</v>
      </c>
      <c r="BB980" s="40">
        <f t="shared" si="424"/>
        <v>0</v>
      </c>
      <c r="BC980" s="397">
        <f t="shared" si="425"/>
        <v>0</v>
      </c>
      <c r="BD980" s="105">
        <f t="shared" si="421"/>
        <v>0</v>
      </c>
      <c r="BE980" s="105">
        <f t="shared" si="426"/>
        <v>0</v>
      </c>
      <c r="BF980" s="742">
        <f t="shared" si="409"/>
        <v>0</v>
      </c>
      <c r="BG980" s="89"/>
      <c r="BH980" s="9"/>
      <c r="BJ980" s="40">
        <f t="shared" si="427"/>
        <v>0</v>
      </c>
      <c r="BK980" s="40">
        <f t="shared" si="428"/>
        <v>1</v>
      </c>
      <c r="BL980" s="40">
        <f t="shared" si="429"/>
        <v>0</v>
      </c>
      <c r="BM980" s="40">
        <f t="shared" si="430"/>
        <v>0</v>
      </c>
      <c r="BN980" s="40">
        <f t="shared" si="431"/>
        <v>0</v>
      </c>
    </row>
    <row r="981" spans="1:66" x14ac:dyDescent="0.25">
      <c r="A981" s="379"/>
      <c r="B981" s="936"/>
      <c r="C981" s="272"/>
      <c r="D981" s="868"/>
      <c r="E981" s="873" t="str">
        <f t="shared" si="422"/>
        <v xml:space="preserve"> </v>
      </c>
      <c r="F981" s="130">
        <f t="shared" si="405"/>
        <v>0</v>
      </c>
      <c r="G981" s="128">
        <f t="shared" si="406"/>
        <v>969</v>
      </c>
      <c r="H981" s="127"/>
      <c r="I981" s="321"/>
      <c r="J981" s="97"/>
      <c r="K981" s="323"/>
      <c r="L981" s="322"/>
      <c r="M981" s="50"/>
      <c r="N981" s="87"/>
      <c r="O981" s="324"/>
      <c r="P981" s="98"/>
      <c r="Q981" s="98"/>
      <c r="R981" s="114"/>
      <c r="S981" s="753"/>
      <c r="T981" s="98"/>
      <c r="U981" s="98"/>
      <c r="V981" s="98"/>
      <c r="W981" s="99"/>
      <c r="X981" s="97"/>
      <c r="Y981" s="87"/>
      <c r="Z981" s="100"/>
      <c r="AA981" s="106">
        <f t="shared" si="410"/>
        <v>969</v>
      </c>
      <c r="AB981" s="549">
        <f t="shared" si="423"/>
        <v>0</v>
      </c>
      <c r="AC981" s="544">
        <f t="shared" si="411"/>
        <v>0</v>
      </c>
      <c r="AD981" s="174">
        <f t="shared" si="407"/>
        <v>0</v>
      </c>
      <c r="AE981" s="8"/>
      <c r="AF981" s="885" t="str">
        <f t="shared" si="412"/>
        <v xml:space="preserve"> </v>
      </c>
      <c r="AG981" s="40">
        <f t="shared" si="413"/>
        <v>0</v>
      </c>
      <c r="AH981" s="40">
        <f t="shared" si="414"/>
        <v>0</v>
      </c>
      <c r="AR981" s="40">
        <f t="shared" si="415"/>
        <v>0</v>
      </c>
      <c r="AS981" s="40">
        <f t="shared" si="416"/>
        <v>0</v>
      </c>
      <c r="AT981" s="40">
        <f t="shared" si="417"/>
        <v>0</v>
      </c>
      <c r="AU981" s="40">
        <f t="shared" si="418"/>
        <v>0</v>
      </c>
      <c r="AX981" s="279">
        <f t="shared" si="419"/>
        <v>0</v>
      </c>
      <c r="AY981" s="279">
        <f t="shared" si="420"/>
        <v>0</v>
      </c>
      <c r="AZ981" s="40">
        <f t="shared" si="408"/>
        <v>0</v>
      </c>
      <c r="BB981" s="40">
        <f t="shared" si="424"/>
        <v>0</v>
      </c>
      <c r="BC981" s="397">
        <f t="shared" si="425"/>
        <v>0</v>
      </c>
      <c r="BD981" s="105">
        <f t="shared" si="421"/>
        <v>0</v>
      </c>
      <c r="BE981" s="105">
        <f t="shared" si="426"/>
        <v>0</v>
      </c>
      <c r="BF981" s="742">
        <f t="shared" si="409"/>
        <v>0</v>
      </c>
      <c r="BG981" s="89"/>
      <c r="BH981" s="9"/>
      <c r="BJ981" s="40">
        <f t="shared" si="427"/>
        <v>0</v>
      </c>
      <c r="BK981" s="40">
        <f t="shared" si="428"/>
        <v>1</v>
      </c>
      <c r="BL981" s="40">
        <f t="shared" si="429"/>
        <v>0</v>
      </c>
      <c r="BM981" s="40">
        <f t="shared" si="430"/>
        <v>0</v>
      </c>
      <c r="BN981" s="40">
        <f t="shared" si="431"/>
        <v>0</v>
      </c>
    </row>
    <row r="982" spans="1:66" x14ac:dyDescent="0.25">
      <c r="A982" s="379"/>
      <c r="B982" s="936"/>
      <c r="C982" s="272"/>
      <c r="D982" s="868"/>
      <c r="E982" s="873" t="str">
        <f t="shared" si="422"/>
        <v xml:space="preserve"> </v>
      </c>
      <c r="F982" s="130">
        <f t="shared" si="405"/>
        <v>0</v>
      </c>
      <c r="G982" s="128">
        <f t="shared" si="406"/>
        <v>970</v>
      </c>
      <c r="H982" s="127"/>
      <c r="I982" s="321"/>
      <c r="J982" s="97"/>
      <c r="K982" s="323"/>
      <c r="L982" s="322"/>
      <c r="M982" s="50"/>
      <c r="N982" s="87"/>
      <c r="O982" s="324"/>
      <c r="P982" s="98"/>
      <c r="Q982" s="98"/>
      <c r="R982" s="114"/>
      <c r="S982" s="753"/>
      <c r="T982" s="98"/>
      <c r="U982" s="98"/>
      <c r="V982" s="98"/>
      <c r="W982" s="99"/>
      <c r="X982" s="97"/>
      <c r="Y982" s="87"/>
      <c r="Z982" s="100"/>
      <c r="AA982" s="106">
        <f t="shared" si="410"/>
        <v>970</v>
      </c>
      <c r="AB982" s="549">
        <f t="shared" si="423"/>
        <v>0</v>
      </c>
      <c r="AC982" s="544">
        <f t="shared" si="411"/>
        <v>0</v>
      </c>
      <c r="AD982" s="174">
        <f t="shared" si="407"/>
        <v>0</v>
      </c>
      <c r="AE982" s="8"/>
      <c r="AF982" s="885" t="str">
        <f t="shared" si="412"/>
        <v xml:space="preserve"> </v>
      </c>
      <c r="AG982" s="40">
        <f t="shared" si="413"/>
        <v>0</v>
      </c>
      <c r="AH982" s="40">
        <f t="shared" si="414"/>
        <v>0</v>
      </c>
      <c r="AR982" s="40">
        <f t="shared" si="415"/>
        <v>0</v>
      </c>
      <c r="AS982" s="40">
        <f t="shared" si="416"/>
        <v>0</v>
      </c>
      <c r="AT982" s="40">
        <f t="shared" si="417"/>
        <v>0</v>
      </c>
      <c r="AU982" s="40">
        <f t="shared" si="418"/>
        <v>0</v>
      </c>
      <c r="AX982" s="279">
        <f t="shared" si="419"/>
        <v>0</v>
      </c>
      <c r="AY982" s="279">
        <f t="shared" si="420"/>
        <v>0</v>
      </c>
      <c r="AZ982" s="40">
        <f t="shared" si="408"/>
        <v>0</v>
      </c>
      <c r="BB982" s="40">
        <f t="shared" si="424"/>
        <v>0</v>
      </c>
      <c r="BC982" s="397">
        <f t="shared" si="425"/>
        <v>0</v>
      </c>
      <c r="BD982" s="105">
        <f t="shared" si="421"/>
        <v>0</v>
      </c>
      <c r="BE982" s="105">
        <f t="shared" si="426"/>
        <v>0</v>
      </c>
      <c r="BF982" s="742">
        <f t="shared" si="409"/>
        <v>0</v>
      </c>
      <c r="BG982" s="89"/>
      <c r="BH982" s="9"/>
      <c r="BJ982" s="40">
        <f t="shared" si="427"/>
        <v>0</v>
      </c>
      <c r="BK982" s="40">
        <f t="shared" si="428"/>
        <v>1</v>
      </c>
      <c r="BL982" s="40">
        <f t="shared" si="429"/>
        <v>0</v>
      </c>
      <c r="BM982" s="40">
        <f t="shared" si="430"/>
        <v>0</v>
      </c>
      <c r="BN982" s="40">
        <f t="shared" si="431"/>
        <v>0</v>
      </c>
    </row>
    <row r="983" spans="1:66" x14ac:dyDescent="0.25">
      <c r="A983" s="379"/>
      <c r="B983" s="936"/>
      <c r="C983" s="272"/>
      <c r="D983" s="868"/>
      <c r="E983" s="873" t="str">
        <f t="shared" si="422"/>
        <v xml:space="preserve"> </v>
      </c>
      <c r="F983" s="130">
        <f t="shared" si="405"/>
        <v>0</v>
      </c>
      <c r="G983" s="128">
        <f t="shared" si="406"/>
        <v>971</v>
      </c>
      <c r="H983" s="127"/>
      <c r="I983" s="321"/>
      <c r="J983" s="97"/>
      <c r="K983" s="323"/>
      <c r="L983" s="322"/>
      <c r="M983" s="50"/>
      <c r="N983" s="87"/>
      <c r="O983" s="324"/>
      <c r="P983" s="98"/>
      <c r="Q983" s="98"/>
      <c r="R983" s="114"/>
      <c r="S983" s="753"/>
      <c r="T983" s="98"/>
      <c r="U983" s="98"/>
      <c r="V983" s="98"/>
      <c r="W983" s="99"/>
      <c r="X983" s="97"/>
      <c r="Y983" s="87"/>
      <c r="Z983" s="100"/>
      <c r="AA983" s="106">
        <f t="shared" si="410"/>
        <v>971</v>
      </c>
      <c r="AB983" s="549">
        <f t="shared" si="423"/>
        <v>0</v>
      </c>
      <c r="AC983" s="544">
        <f t="shared" si="411"/>
        <v>0</v>
      </c>
      <c r="AD983" s="174">
        <f t="shared" si="407"/>
        <v>0</v>
      </c>
      <c r="AE983" s="8"/>
      <c r="AF983" s="885" t="str">
        <f t="shared" si="412"/>
        <v xml:space="preserve"> </v>
      </c>
      <c r="AG983" s="40">
        <f t="shared" si="413"/>
        <v>0</v>
      </c>
      <c r="AH983" s="40">
        <f t="shared" si="414"/>
        <v>0</v>
      </c>
      <c r="AR983" s="40">
        <f t="shared" si="415"/>
        <v>0</v>
      </c>
      <c r="AS983" s="40">
        <f t="shared" si="416"/>
        <v>0</v>
      </c>
      <c r="AT983" s="40">
        <f t="shared" si="417"/>
        <v>0</v>
      </c>
      <c r="AU983" s="40">
        <f t="shared" si="418"/>
        <v>0</v>
      </c>
      <c r="AX983" s="279">
        <f t="shared" si="419"/>
        <v>0</v>
      </c>
      <c r="AY983" s="279">
        <f t="shared" si="420"/>
        <v>0</v>
      </c>
      <c r="AZ983" s="40">
        <f t="shared" si="408"/>
        <v>0</v>
      </c>
      <c r="BB983" s="40">
        <f t="shared" si="424"/>
        <v>0</v>
      </c>
      <c r="BC983" s="397">
        <f t="shared" si="425"/>
        <v>0</v>
      </c>
      <c r="BD983" s="105">
        <f t="shared" si="421"/>
        <v>0</v>
      </c>
      <c r="BE983" s="105">
        <f t="shared" si="426"/>
        <v>0</v>
      </c>
      <c r="BF983" s="742">
        <f t="shared" si="409"/>
        <v>0</v>
      </c>
      <c r="BG983" s="89"/>
      <c r="BH983" s="9"/>
      <c r="BJ983" s="40">
        <f t="shared" si="427"/>
        <v>0</v>
      </c>
      <c r="BK983" s="40">
        <f t="shared" si="428"/>
        <v>1</v>
      </c>
      <c r="BL983" s="40">
        <f t="shared" si="429"/>
        <v>0</v>
      </c>
      <c r="BM983" s="40">
        <f t="shared" si="430"/>
        <v>0</v>
      </c>
      <c r="BN983" s="40">
        <f t="shared" si="431"/>
        <v>0</v>
      </c>
    </row>
    <row r="984" spans="1:66" x14ac:dyDescent="0.25">
      <c r="A984" s="379"/>
      <c r="B984" s="936"/>
      <c r="C984" s="272"/>
      <c r="D984" s="868"/>
      <c r="E984" s="873" t="str">
        <f t="shared" si="422"/>
        <v xml:space="preserve"> </v>
      </c>
      <c r="F984" s="130">
        <f t="shared" si="405"/>
        <v>0</v>
      </c>
      <c r="G984" s="128">
        <f t="shared" si="406"/>
        <v>972</v>
      </c>
      <c r="H984" s="127"/>
      <c r="I984" s="321"/>
      <c r="J984" s="97"/>
      <c r="K984" s="323"/>
      <c r="L984" s="322"/>
      <c r="M984" s="50"/>
      <c r="N984" s="87"/>
      <c r="O984" s="324"/>
      <c r="P984" s="98"/>
      <c r="Q984" s="98"/>
      <c r="R984" s="114"/>
      <c r="S984" s="753"/>
      <c r="T984" s="98"/>
      <c r="U984" s="98"/>
      <c r="V984" s="98"/>
      <c r="W984" s="99"/>
      <c r="X984" s="97"/>
      <c r="Y984" s="87"/>
      <c r="Z984" s="100"/>
      <c r="AA984" s="106">
        <f t="shared" si="410"/>
        <v>972</v>
      </c>
      <c r="AB984" s="549">
        <f t="shared" si="423"/>
        <v>0</v>
      </c>
      <c r="AC984" s="544">
        <f t="shared" si="411"/>
        <v>0</v>
      </c>
      <c r="AD984" s="174">
        <f t="shared" si="407"/>
        <v>0</v>
      </c>
      <c r="AE984" s="8"/>
      <c r="AF984" s="885" t="str">
        <f t="shared" si="412"/>
        <v xml:space="preserve"> </v>
      </c>
      <c r="AG984" s="40">
        <f t="shared" si="413"/>
        <v>0</v>
      </c>
      <c r="AH984" s="40">
        <f t="shared" si="414"/>
        <v>0</v>
      </c>
      <c r="AR984" s="40">
        <f t="shared" si="415"/>
        <v>0</v>
      </c>
      <c r="AS984" s="40">
        <f t="shared" si="416"/>
        <v>0</v>
      </c>
      <c r="AT984" s="40">
        <f t="shared" si="417"/>
        <v>0</v>
      </c>
      <c r="AU984" s="40">
        <f t="shared" si="418"/>
        <v>0</v>
      </c>
      <c r="AX984" s="279">
        <f t="shared" si="419"/>
        <v>0</v>
      </c>
      <c r="AY984" s="279">
        <f t="shared" si="420"/>
        <v>0</v>
      </c>
      <c r="AZ984" s="40">
        <f t="shared" si="408"/>
        <v>0</v>
      </c>
      <c r="BB984" s="40">
        <f t="shared" si="424"/>
        <v>0</v>
      </c>
      <c r="BC984" s="397">
        <f t="shared" si="425"/>
        <v>0</v>
      </c>
      <c r="BD984" s="105">
        <f t="shared" si="421"/>
        <v>0</v>
      </c>
      <c r="BE984" s="105">
        <f t="shared" si="426"/>
        <v>0</v>
      </c>
      <c r="BF984" s="742">
        <f t="shared" si="409"/>
        <v>0</v>
      </c>
      <c r="BG984" s="89"/>
      <c r="BH984" s="9"/>
      <c r="BJ984" s="40">
        <f t="shared" si="427"/>
        <v>0</v>
      </c>
      <c r="BK984" s="40">
        <f t="shared" si="428"/>
        <v>1</v>
      </c>
      <c r="BL984" s="40">
        <f t="shared" si="429"/>
        <v>0</v>
      </c>
      <c r="BM984" s="40">
        <f t="shared" si="430"/>
        <v>0</v>
      </c>
      <c r="BN984" s="40">
        <f t="shared" si="431"/>
        <v>0</v>
      </c>
    </row>
    <row r="985" spans="1:66" x14ac:dyDescent="0.25">
      <c r="A985" s="379"/>
      <c r="B985" s="936"/>
      <c r="C985" s="272"/>
      <c r="D985" s="868"/>
      <c r="E985" s="873" t="str">
        <f t="shared" si="422"/>
        <v xml:space="preserve"> </v>
      </c>
      <c r="F985" s="130">
        <f t="shared" si="405"/>
        <v>0</v>
      </c>
      <c r="G985" s="128">
        <f t="shared" si="406"/>
        <v>973</v>
      </c>
      <c r="H985" s="127"/>
      <c r="I985" s="321"/>
      <c r="J985" s="97"/>
      <c r="K985" s="323"/>
      <c r="L985" s="322"/>
      <c r="M985" s="50"/>
      <c r="N985" s="87"/>
      <c r="O985" s="324"/>
      <c r="P985" s="98"/>
      <c r="Q985" s="98"/>
      <c r="R985" s="114"/>
      <c r="S985" s="753"/>
      <c r="T985" s="98"/>
      <c r="U985" s="98"/>
      <c r="V985" s="98"/>
      <c r="W985" s="99"/>
      <c r="X985" s="97"/>
      <c r="Y985" s="87"/>
      <c r="Z985" s="100"/>
      <c r="AA985" s="106">
        <f t="shared" si="410"/>
        <v>973</v>
      </c>
      <c r="AB985" s="549">
        <f t="shared" si="423"/>
        <v>0</v>
      </c>
      <c r="AC985" s="544">
        <f t="shared" si="411"/>
        <v>0</v>
      </c>
      <c r="AD985" s="174">
        <f t="shared" si="407"/>
        <v>0</v>
      </c>
      <c r="AE985" s="8"/>
      <c r="AF985" s="885" t="str">
        <f t="shared" si="412"/>
        <v xml:space="preserve"> </v>
      </c>
      <c r="AG985" s="40">
        <f t="shared" si="413"/>
        <v>0</v>
      </c>
      <c r="AH985" s="40">
        <f t="shared" si="414"/>
        <v>0</v>
      </c>
      <c r="AR985" s="40">
        <f t="shared" si="415"/>
        <v>0</v>
      </c>
      <c r="AS985" s="40">
        <f t="shared" si="416"/>
        <v>0</v>
      </c>
      <c r="AT985" s="40">
        <f t="shared" si="417"/>
        <v>0</v>
      </c>
      <c r="AU985" s="40">
        <f t="shared" si="418"/>
        <v>0</v>
      </c>
      <c r="AX985" s="279">
        <f t="shared" si="419"/>
        <v>0</v>
      </c>
      <c r="AY985" s="279">
        <f t="shared" si="420"/>
        <v>0</v>
      </c>
      <c r="AZ985" s="40">
        <f t="shared" si="408"/>
        <v>0</v>
      </c>
      <c r="BB985" s="40">
        <f t="shared" si="424"/>
        <v>0</v>
      </c>
      <c r="BC985" s="397">
        <f t="shared" si="425"/>
        <v>0</v>
      </c>
      <c r="BD985" s="105">
        <f t="shared" si="421"/>
        <v>0</v>
      </c>
      <c r="BE985" s="105">
        <f t="shared" si="426"/>
        <v>0</v>
      </c>
      <c r="BF985" s="742">
        <f t="shared" si="409"/>
        <v>0</v>
      </c>
      <c r="BG985" s="89"/>
      <c r="BH985" s="9"/>
      <c r="BJ985" s="40">
        <f t="shared" si="427"/>
        <v>0</v>
      </c>
      <c r="BK985" s="40">
        <f t="shared" si="428"/>
        <v>1</v>
      </c>
      <c r="BL985" s="40">
        <f t="shared" si="429"/>
        <v>0</v>
      </c>
      <c r="BM985" s="40">
        <f t="shared" si="430"/>
        <v>0</v>
      </c>
      <c r="BN985" s="40">
        <f t="shared" si="431"/>
        <v>0</v>
      </c>
    </row>
    <row r="986" spans="1:66" x14ac:dyDescent="0.25">
      <c r="A986" s="379"/>
      <c r="B986" s="936"/>
      <c r="C986" s="272"/>
      <c r="D986" s="868"/>
      <c r="E986" s="873" t="str">
        <f t="shared" si="422"/>
        <v xml:space="preserve"> </v>
      </c>
      <c r="F986" s="130">
        <f t="shared" si="405"/>
        <v>0</v>
      </c>
      <c r="G986" s="128">
        <f t="shared" si="406"/>
        <v>974</v>
      </c>
      <c r="H986" s="127"/>
      <c r="I986" s="321"/>
      <c r="J986" s="97"/>
      <c r="K986" s="323"/>
      <c r="L986" s="322"/>
      <c r="M986" s="50"/>
      <c r="N986" s="87"/>
      <c r="O986" s="324"/>
      <c r="P986" s="98"/>
      <c r="Q986" s="98"/>
      <c r="R986" s="114"/>
      <c r="S986" s="753"/>
      <c r="T986" s="98"/>
      <c r="U986" s="98"/>
      <c r="V986" s="98"/>
      <c r="W986" s="99"/>
      <c r="X986" s="97"/>
      <c r="Y986" s="87"/>
      <c r="Z986" s="100"/>
      <c r="AA986" s="106">
        <f t="shared" si="410"/>
        <v>974</v>
      </c>
      <c r="AB986" s="549">
        <f t="shared" si="423"/>
        <v>0</v>
      </c>
      <c r="AC986" s="544">
        <f t="shared" si="411"/>
        <v>0</v>
      </c>
      <c r="AD986" s="174">
        <f t="shared" si="407"/>
        <v>0</v>
      </c>
      <c r="AE986" s="8"/>
      <c r="AF986" s="885" t="str">
        <f t="shared" si="412"/>
        <v xml:space="preserve"> </v>
      </c>
      <c r="AG986" s="40">
        <f t="shared" si="413"/>
        <v>0</v>
      </c>
      <c r="AH986" s="40">
        <f t="shared" si="414"/>
        <v>0</v>
      </c>
      <c r="AR986" s="40">
        <f t="shared" si="415"/>
        <v>0</v>
      </c>
      <c r="AS986" s="40">
        <f t="shared" si="416"/>
        <v>0</v>
      </c>
      <c r="AT986" s="40">
        <f t="shared" si="417"/>
        <v>0</v>
      </c>
      <c r="AU986" s="40">
        <f t="shared" si="418"/>
        <v>0</v>
      </c>
      <c r="AX986" s="279">
        <f t="shared" si="419"/>
        <v>0</v>
      </c>
      <c r="AY986" s="279">
        <f t="shared" si="420"/>
        <v>0</v>
      </c>
      <c r="AZ986" s="40">
        <f t="shared" si="408"/>
        <v>0</v>
      </c>
      <c r="BB986" s="40">
        <f t="shared" si="424"/>
        <v>0</v>
      </c>
      <c r="BC986" s="397">
        <f t="shared" si="425"/>
        <v>0</v>
      </c>
      <c r="BD986" s="105">
        <f t="shared" si="421"/>
        <v>0</v>
      </c>
      <c r="BE986" s="105">
        <f t="shared" si="426"/>
        <v>0</v>
      </c>
      <c r="BF986" s="742">
        <f t="shared" si="409"/>
        <v>0</v>
      </c>
      <c r="BG986" s="89"/>
      <c r="BH986" s="9"/>
      <c r="BJ986" s="40">
        <f t="shared" si="427"/>
        <v>0</v>
      </c>
      <c r="BK986" s="40">
        <f t="shared" si="428"/>
        <v>1</v>
      </c>
      <c r="BL986" s="40">
        <f t="shared" si="429"/>
        <v>0</v>
      </c>
      <c r="BM986" s="40">
        <f t="shared" si="430"/>
        <v>0</v>
      </c>
      <c r="BN986" s="40">
        <f t="shared" si="431"/>
        <v>0</v>
      </c>
    </row>
    <row r="987" spans="1:66" x14ac:dyDescent="0.25">
      <c r="A987" s="379"/>
      <c r="B987" s="936"/>
      <c r="C987" s="272"/>
      <c r="D987" s="868"/>
      <c r="E987" s="873" t="str">
        <f t="shared" si="422"/>
        <v xml:space="preserve"> </v>
      </c>
      <c r="F987" s="130">
        <f t="shared" si="405"/>
        <v>0</v>
      </c>
      <c r="G987" s="128">
        <f t="shared" si="406"/>
        <v>975</v>
      </c>
      <c r="H987" s="127"/>
      <c r="I987" s="321"/>
      <c r="J987" s="97"/>
      <c r="K987" s="323"/>
      <c r="L987" s="322"/>
      <c r="M987" s="50"/>
      <c r="N987" s="87"/>
      <c r="O987" s="324"/>
      <c r="P987" s="98"/>
      <c r="Q987" s="98"/>
      <c r="R987" s="114"/>
      <c r="S987" s="753"/>
      <c r="T987" s="98"/>
      <c r="U987" s="98"/>
      <c r="V987" s="98"/>
      <c r="W987" s="99"/>
      <c r="X987" s="97"/>
      <c r="Y987" s="87"/>
      <c r="Z987" s="100"/>
      <c r="AA987" s="106">
        <f t="shared" si="410"/>
        <v>975</v>
      </c>
      <c r="AB987" s="549">
        <f t="shared" si="423"/>
        <v>0</v>
      </c>
      <c r="AC987" s="544">
        <f t="shared" si="411"/>
        <v>0</v>
      </c>
      <c r="AD987" s="174">
        <f t="shared" si="407"/>
        <v>0</v>
      </c>
      <c r="AE987" s="8"/>
      <c r="AF987" s="885" t="str">
        <f t="shared" si="412"/>
        <v xml:space="preserve"> </v>
      </c>
      <c r="AG987" s="40">
        <f t="shared" si="413"/>
        <v>0</v>
      </c>
      <c r="AH987" s="40">
        <f t="shared" si="414"/>
        <v>0</v>
      </c>
      <c r="AR987" s="40">
        <f t="shared" si="415"/>
        <v>0</v>
      </c>
      <c r="AS987" s="40">
        <f t="shared" si="416"/>
        <v>0</v>
      </c>
      <c r="AT987" s="40">
        <f t="shared" si="417"/>
        <v>0</v>
      </c>
      <c r="AU987" s="40">
        <f t="shared" si="418"/>
        <v>0</v>
      </c>
      <c r="AX987" s="279">
        <f t="shared" si="419"/>
        <v>0</v>
      </c>
      <c r="AY987" s="279">
        <f t="shared" si="420"/>
        <v>0</v>
      </c>
      <c r="AZ987" s="40">
        <f t="shared" si="408"/>
        <v>0</v>
      </c>
      <c r="BB987" s="40">
        <f t="shared" si="424"/>
        <v>0</v>
      </c>
      <c r="BC987" s="397">
        <f t="shared" si="425"/>
        <v>0</v>
      </c>
      <c r="BD987" s="105">
        <f t="shared" si="421"/>
        <v>0</v>
      </c>
      <c r="BE987" s="105">
        <f t="shared" si="426"/>
        <v>0</v>
      </c>
      <c r="BF987" s="742">
        <f t="shared" si="409"/>
        <v>0</v>
      </c>
      <c r="BG987" s="89"/>
      <c r="BH987" s="9"/>
      <c r="BJ987" s="40">
        <f t="shared" si="427"/>
        <v>0</v>
      </c>
      <c r="BK987" s="40">
        <f t="shared" si="428"/>
        <v>1</v>
      </c>
      <c r="BL987" s="40">
        <f t="shared" si="429"/>
        <v>0</v>
      </c>
      <c r="BM987" s="40">
        <f t="shared" si="430"/>
        <v>0</v>
      </c>
      <c r="BN987" s="40">
        <f t="shared" si="431"/>
        <v>0</v>
      </c>
    </row>
    <row r="988" spans="1:66" x14ac:dyDescent="0.25">
      <c r="A988" s="379"/>
      <c r="B988" s="936"/>
      <c r="C988" s="272"/>
      <c r="D988" s="868"/>
      <c r="E988" s="873" t="str">
        <f t="shared" si="422"/>
        <v xml:space="preserve"> </v>
      </c>
      <c r="F988" s="130">
        <f t="shared" si="405"/>
        <v>0</v>
      </c>
      <c r="G988" s="128">
        <f t="shared" si="406"/>
        <v>976</v>
      </c>
      <c r="H988" s="127"/>
      <c r="I988" s="321"/>
      <c r="J988" s="97"/>
      <c r="K988" s="323"/>
      <c r="L988" s="322"/>
      <c r="M988" s="50"/>
      <c r="N988" s="87"/>
      <c r="O988" s="324"/>
      <c r="P988" s="98"/>
      <c r="Q988" s="98"/>
      <c r="R988" s="114"/>
      <c r="S988" s="753"/>
      <c r="T988" s="98"/>
      <c r="U988" s="98"/>
      <c r="V988" s="98"/>
      <c r="W988" s="99"/>
      <c r="X988" s="97"/>
      <c r="Y988" s="87"/>
      <c r="Z988" s="100"/>
      <c r="AA988" s="106">
        <f t="shared" si="410"/>
        <v>976</v>
      </c>
      <c r="AB988" s="549">
        <f t="shared" si="423"/>
        <v>0</v>
      </c>
      <c r="AC988" s="544">
        <f t="shared" si="411"/>
        <v>0</v>
      </c>
      <c r="AD988" s="174">
        <f t="shared" si="407"/>
        <v>0</v>
      </c>
      <c r="AE988" s="8"/>
      <c r="AF988" s="885" t="str">
        <f t="shared" si="412"/>
        <v xml:space="preserve"> </v>
      </c>
      <c r="AG988" s="40">
        <f t="shared" si="413"/>
        <v>0</v>
      </c>
      <c r="AH988" s="40">
        <f t="shared" si="414"/>
        <v>0</v>
      </c>
      <c r="AR988" s="40">
        <f t="shared" si="415"/>
        <v>0</v>
      </c>
      <c r="AS988" s="40">
        <f t="shared" si="416"/>
        <v>0</v>
      </c>
      <c r="AT988" s="40">
        <f t="shared" si="417"/>
        <v>0</v>
      </c>
      <c r="AU988" s="40">
        <f t="shared" si="418"/>
        <v>0</v>
      </c>
      <c r="AX988" s="279">
        <f t="shared" si="419"/>
        <v>0</v>
      </c>
      <c r="AY988" s="279">
        <f t="shared" si="420"/>
        <v>0</v>
      </c>
      <c r="AZ988" s="40">
        <f t="shared" si="408"/>
        <v>0</v>
      </c>
      <c r="BB988" s="40">
        <f t="shared" si="424"/>
        <v>0</v>
      </c>
      <c r="BC988" s="397">
        <f t="shared" si="425"/>
        <v>0</v>
      </c>
      <c r="BD988" s="105">
        <f t="shared" si="421"/>
        <v>0</v>
      </c>
      <c r="BE988" s="105">
        <f t="shared" si="426"/>
        <v>0</v>
      </c>
      <c r="BF988" s="742">
        <f t="shared" si="409"/>
        <v>0</v>
      </c>
      <c r="BG988" s="89"/>
      <c r="BH988" s="9"/>
      <c r="BJ988" s="40">
        <f t="shared" si="427"/>
        <v>0</v>
      </c>
      <c r="BK988" s="40">
        <f t="shared" si="428"/>
        <v>1</v>
      </c>
      <c r="BL988" s="40">
        <f t="shared" si="429"/>
        <v>0</v>
      </c>
      <c r="BM988" s="40">
        <f t="shared" si="430"/>
        <v>0</v>
      </c>
      <c r="BN988" s="40">
        <f t="shared" si="431"/>
        <v>0</v>
      </c>
    </row>
    <row r="989" spans="1:66" x14ac:dyDescent="0.25">
      <c r="A989" s="379"/>
      <c r="B989" s="936"/>
      <c r="C989" s="272"/>
      <c r="D989" s="868"/>
      <c r="E989" s="873" t="str">
        <f t="shared" si="422"/>
        <v xml:space="preserve"> </v>
      </c>
      <c r="F989" s="130">
        <f t="shared" si="405"/>
        <v>0</v>
      </c>
      <c r="G989" s="128">
        <f t="shared" si="406"/>
        <v>977</v>
      </c>
      <c r="H989" s="127"/>
      <c r="I989" s="321"/>
      <c r="J989" s="97"/>
      <c r="K989" s="323"/>
      <c r="L989" s="322"/>
      <c r="M989" s="50"/>
      <c r="N989" s="87"/>
      <c r="O989" s="324"/>
      <c r="P989" s="98"/>
      <c r="Q989" s="98"/>
      <c r="R989" s="114"/>
      <c r="S989" s="753"/>
      <c r="T989" s="98"/>
      <c r="U989" s="98"/>
      <c r="V989" s="98"/>
      <c r="W989" s="99"/>
      <c r="X989" s="97"/>
      <c r="Y989" s="87"/>
      <c r="Z989" s="100"/>
      <c r="AA989" s="106">
        <f t="shared" si="410"/>
        <v>977</v>
      </c>
      <c r="AB989" s="549">
        <f t="shared" si="423"/>
        <v>0</v>
      </c>
      <c r="AC989" s="544">
        <f t="shared" si="411"/>
        <v>0</v>
      </c>
      <c r="AD989" s="174">
        <f t="shared" si="407"/>
        <v>0</v>
      </c>
      <c r="AE989" s="8"/>
      <c r="AF989" s="885" t="str">
        <f t="shared" si="412"/>
        <v xml:space="preserve"> </v>
      </c>
      <c r="AG989" s="40">
        <f t="shared" si="413"/>
        <v>0</v>
      </c>
      <c r="AH989" s="40">
        <f t="shared" si="414"/>
        <v>0</v>
      </c>
      <c r="AR989" s="40">
        <f t="shared" si="415"/>
        <v>0</v>
      </c>
      <c r="AS989" s="40">
        <f t="shared" si="416"/>
        <v>0</v>
      </c>
      <c r="AT989" s="40">
        <f t="shared" si="417"/>
        <v>0</v>
      </c>
      <c r="AU989" s="40">
        <f t="shared" si="418"/>
        <v>0</v>
      </c>
      <c r="AX989" s="279">
        <f t="shared" si="419"/>
        <v>0</v>
      </c>
      <c r="AY989" s="279">
        <f t="shared" si="420"/>
        <v>0</v>
      </c>
      <c r="AZ989" s="40">
        <f t="shared" si="408"/>
        <v>0</v>
      </c>
      <c r="BB989" s="40">
        <f t="shared" si="424"/>
        <v>0</v>
      </c>
      <c r="BC989" s="397">
        <f t="shared" si="425"/>
        <v>0</v>
      </c>
      <c r="BD989" s="105">
        <f t="shared" si="421"/>
        <v>0</v>
      </c>
      <c r="BE989" s="105">
        <f t="shared" si="426"/>
        <v>0</v>
      </c>
      <c r="BF989" s="742">
        <f t="shared" si="409"/>
        <v>0</v>
      </c>
      <c r="BG989" s="89"/>
      <c r="BH989" s="9"/>
      <c r="BJ989" s="40">
        <f t="shared" si="427"/>
        <v>0</v>
      </c>
      <c r="BK989" s="40">
        <f t="shared" si="428"/>
        <v>1</v>
      </c>
      <c r="BL989" s="40">
        <f t="shared" si="429"/>
        <v>0</v>
      </c>
      <c r="BM989" s="40">
        <f t="shared" si="430"/>
        <v>0</v>
      </c>
      <c r="BN989" s="40">
        <f t="shared" si="431"/>
        <v>0</v>
      </c>
    </row>
    <row r="990" spans="1:66" x14ac:dyDescent="0.25">
      <c r="A990" s="379"/>
      <c r="B990" s="936"/>
      <c r="C990" s="272"/>
      <c r="D990" s="868"/>
      <c r="E990" s="873" t="str">
        <f t="shared" si="422"/>
        <v xml:space="preserve"> </v>
      </c>
      <c r="F990" s="130">
        <f t="shared" si="405"/>
        <v>0</v>
      </c>
      <c r="G990" s="128">
        <f t="shared" si="406"/>
        <v>978</v>
      </c>
      <c r="H990" s="127"/>
      <c r="I990" s="321"/>
      <c r="J990" s="97"/>
      <c r="K990" s="323"/>
      <c r="L990" s="322"/>
      <c r="M990" s="50"/>
      <c r="N990" s="87"/>
      <c r="O990" s="324"/>
      <c r="P990" s="98"/>
      <c r="Q990" s="98"/>
      <c r="R990" s="114"/>
      <c r="S990" s="753"/>
      <c r="T990" s="98"/>
      <c r="U990" s="98"/>
      <c r="V990" s="98"/>
      <c r="W990" s="99"/>
      <c r="X990" s="97"/>
      <c r="Y990" s="87"/>
      <c r="Z990" s="100"/>
      <c r="AA990" s="106">
        <f t="shared" si="410"/>
        <v>978</v>
      </c>
      <c r="AB990" s="549">
        <f t="shared" si="423"/>
        <v>0</v>
      </c>
      <c r="AC990" s="544">
        <f t="shared" si="411"/>
        <v>0</v>
      </c>
      <c r="AD990" s="174">
        <f t="shared" si="407"/>
        <v>0</v>
      </c>
      <c r="AE990" s="8"/>
      <c r="AF990" s="885" t="str">
        <f t="shared" si="412"/>
        <v xml:space="preserve"> </v>
      </c>
      <c r="AG990" s="40">
        <f t="shared" si="413"/>
        <v>0</v>
      </c>
      <c r="AH990" s="40">
        <f t="shared" si="414"/>
        <v>0</v>
      </c>
      <c r="AR990" s="40">
        <f t="shared" si="415"/>
        <v>0</v>
      </c>
      <c r="AS990" s="40">
        <f t="shared" si="416"/>
        <v>0</v>
      </c>
      <c r="AT990" s="40">
        <f t="shared" si="417"/>
        <v>0</v>
      </c>
      <c r="AU990" s="40">
        <f t="shared" si="418"/>
        <v>0</v>
      </c>
      <c r="AX990" s="279">
        <f t="shared" si="419"/>
        <v>0</v>
      </c>
      <c r="AY990" s="279">
        <f t="shared" si="420"/>
        <v>0</v>
      </c>
      <c r="AZ990" s="40">
        <f t="shared" si="408"/>
        <v>0</v>
      </c>
      <c r="BB990" s="40">
        <f t="shared" si="424"/>
        <v>0</v>
      </c>
      <c r="BC990" s="397">
        <f t="shared" si="425"/>
        <v>0</v>
      </c>
      <c r="BD990" s="105">
        <f t="shared" si="421"/>
        <v>0</v>
      </c>
      <c r="BE990" s="105">
        <f t="shared" si="426"/>
        <v>0</v>
      </c>
      <c r="BF990" s="742">
        <f t="shared" si="409"/>
        <v>0</v>
      </c>
      <c r="BG990" s="89"/>
      <c r="BH990" s="9"/>
      <c r="BJ990" s="40">
        <f t="shared" si="427"/>
        <v>0</v>
      </c>
      <c r="BK990" s="40">
        <f t="shared" si="428"/>
        <v>1</v>
      </c>
      <c r="BL990" s="40">
        <f t="shared" si="429"/>
        <v>0</v>
      </c>
      <c r="BM990" s="40">
        <f t="shared" si="430"/>
        <v>0</v>
      </c>
      <c r="BN990" s="40">
        <f t="shared" si="431"/>
        <v>0</v>
      </c>
    </row>
    <row r="991" spans="1:66" x14ac:dyDescent="0.25">
      <c r="A991" s="379"/>
      <c r="B991" s="936"/>
      <c r="C991" s="272"/>
      <c r="D991" s="868"/>
      <c r="E991" s="873" t="str">
        <f t="shared" si="422"/>
        <v xml:space="preserve"> </v>
      </c>
      <c r="F991" s="130">
        <f t="shared" si="405"/>
        <v>0</v>
      </c>
      <c r="G991" s="128">
        <f t="shared" si="406"/>
        <v>979</v>
      </c>
      <c r="H991" s="127"/>
      <c r="I991" s="321"/>
      <c r="J991" s="97"/>
      <c r="K991" s="323"/>
      <c r="L991" s="322"/>
      <c r="M991" s="50"/>
      <c r="N991" s="87"/>
      <c r="O991" s="324"/>
      <c r="P991" s="98"/>
      <c r="Q991" s="98"/>
      <c r="R991" s="114"/>
      <c r="S991" s="753"/>
      <c r="T991" s="98"/>
      <c r="U991" s="98"/>
      <c r="V991" s="98"/>
      <c r="W991" s="99"/>
      <c r="X991" s="97"/>
      <c r="Y991" s="87"/>
      <c r="Z991" s="100"/>
      <c r="AA991" s="106">
        <f t="shared" si="410"/>
        <v>979</v>
      </c>
      <c r="AB991" s="549">
        <f t="shared" si="423"/>
        <v>0</v>
      </c>
      <c r="AC991" s="544">
        <f t="shared" si="411"/>
        <v>0</v>
      </c>
      <c r="AD991" s="174">
        <f t="shared" si="407"/>
        <v>0</v>
      </c>
      <c r="AE991" s="8"/>
      <c r="AF991" s="885" t="str">
        <f t="shared" si="412"/>
        <v xml:space="preserve"> </v>
      </c>
      <c r="AG991" s="40">
        <f t="shared" si="413"/>
        <v>0</v>
      </c>
      <c r="AH991" s="40">
        <f t="shared" si="414"/>
        <v>0</v>
      </c>
      <c r="AR991" s="40">
        <f t="shared" si="415"/>
        <v>0</v>
      </c>
      <c r="AS991" s="40">
        <f t="shared" si="416"/>
        <v>0</v>
      </c>
      <c r="AT991" s="40">
        <f t="shared" si="417"/>
        <v>0</v>
      </c>
      <c r="AU991" s="40">
        <f t="shared" si="418"/>
        <v>0</v>
      </c>
      <c r="AX991" s="279">
        <f t="shared" si="419"/>
        <v>0</v>
      </c>
      <c r="AY991" s="279">
        <f t="shared" si="420"/>
        <v>0</v>
      </c>
      <c r="AZ991" s="40">
        <f t="shared" si="408"/>
        <v>0</v>
      </c>
      <c r="BB991" s="40">
        <f t="shared" si="424"/>
        <v>0</v>
      </c>
      <c r="BC991" s="397">
        <f t="shared" si="425"/>
        <v>0</v>
      </c>
      <c r="BD991" s="105">
        <f t="shared" si="421"/>
        <v>0</v>
      </c>
      <c r="BE991" s="105">
        <f t="shared" si="426"/>
        <v>0</v>
      </c>
      <c r="BF991" s="742">
        <f t="shared" si="409"/>
        <v>0</v>
      </c>
      <c r="BG991" s="89"/>
      <c r="BH991" s="9"/>
      <c r="BJ991" s="40">
        <f t="shared" si="427"/>
        <v>0</v>
      </c>
      <c r="BK991" s="40">
        <f t="shared" si="428"/>
        <v>1</v>
      </c>
      <c r="BL991" s="40">
        <f t="shared" si="429"/>
        <v>0</v>
      </c>
      <c r="BM991" s="40">
        <f t="shared" si="430"/>
        <v>0</v>
      </c>
      <c r="BN991" s="40">
        <f t="shared" si="431"/>
        <v>0</v>
      </c>
    </row>
    <row r="992" spans="1:66" x14ac:dyDescent="0.25">
      <c r="A992" s="379"/>
      <c r="B992" s="936"/>
      <c r="C992" s="272"/>
      <c r="D992" s="868"/>
      <c r="E992" s="873" t="str">
        <f t="shared" si="422"/>
        <v xml:space="preserve"> </v>
      </c>
      <c r="F992" s="130">
        <f t="shared" si="405"/>
        <v>0</v>
      </c>
      <c r="G992" s="128">
        <f t="shared" si="406"/>
        <v>980</v>
      </c>
      <c r="H992" s="127"/>
      <c r="I992" s="321"/>
      <c r="J992" s="97"/>
      <c r="K992" s="323"/>
      <c r="L992" s="322"/>
      <c r="M992" s="50"/>
      <c r="N992" s="87"/>
      <c r="O992" s="324"/>
      <c r="P992" s="98"/>
      <c r="Q992" s="98"/>
      <c r="R992" s="114"/>
      <c r="S992" s="753"/>
      <c r="T992" s="98"/>
      <c r="U992" s="98"/>
      <c r="V992" s="98"/>
      <c r="W992" s="99"/>
      <c r="X992" s="97"/>
      <c r="Y992" s="87"/>
      <c r="Z992" s="100"/>
      <c r="AA992" s="106">
        <f t="shared" si="410"/>
        <v>980</v>
      </c>
      <c r="AB992" s="549">
        <f t="shared" si="423"/>
        <v>0</v>
      </c>
      <c r="AC992" s="544">
        <f t="shared" si="411"/>
        <v>0</v>
      </c>
      <c r="AD992" s="174">
        <f t="shared" si="407"/>
        <v>0</v>
      </c>
      <c r="AE992" s="8"/>
      <c r="AF992" s="885" t="str">
        <f t="shared" si="412"/>
        <v xml:space="preserve"> </v>
      </c>
      <c r="AG992" s="40">
        <f t="shared" si="413"/>
        <v>0</v>
      </c>
      <c r="AH992" s="40">
        <f t="shared" si="414"/>
        <v>0</v>
      </c>
      <c r="AR992" s="40">
        <f t="shared" si="415"/>
        <v>0</v>
      </c>
      <c r="AS992" s="40">
        <f t="shared" si="416"/>
        <v>0</v>
      </c>
      <c r="AT992" s="40">
        <f t="shared" si="417"/>
        <v>0</v>
      </c>
      <c r="AU992" s="40">
        <f t="shared" si="418"/>
        <v>0</v>
      </c>
      <c r="AX992" s="279">
        <f t="shared" si="419"/>
        <v>0</v>
      </c>
      <c r="AY992" s="279">
        <f t="shared" si="420"/>
        <v>0</v>
      </c>
      <c r="AZ992" s="40">
        <f t="shared" si="408"/>
        <v>0</v>
      </c>
      <c r="BB992" s="40">
        <f t="shared" si="424"/>
        <v>0</v>
      </c>
      <c r="BC992" s="397">
        <f t="shared" si="425"/>
        <v>0</v>
      </c>
      <c r="BD992" s="105">
        <f t="shared" si="421"/>
        <v>0</v>
      </c>
      <c r="BE992" s="105">
        <f t="shared" si="426"/>
        <v>0</v>
      </c>
      <c r="BF992" s="742">
        <f t="shared" si="409"/>
        <v>0</v>
      </c>
      <c r="BG992" s="89"/>
      <c r="BH992" s="9"/>
      <c r="BJ992" s="40">
        <f t="shared" si="427"/>
        <v>0</v>
      </c>
      <c r="BK992" s="40">
        <f t="shared" si="428"/>
        <v>1</v>
      </c>
      <c r="BL992" s="40">
        <f t="shared" si="429"/>
        <v>0</v>
      </c>
      <c r="BM992" s="40">
        <f t="shared" si="430"/>
        <v>0</v>
      </c>
      <c r="BN992" s="40">
        <f t="shared" si="431"/>
        <v>0</v>
      </c>
    </row>
    <row r="993" spans="1:66" x14ac:dyDescent="0.25">
      <c r="A993" s="379"/>
      <c r="B993" s="936"/>
      <c r="C993" s="272"/>
      <c r="D993" s="868"/>
      <c r="E993" s="873" t="str">
        <f t="shared" si="422"/>
        <v xml:space="preserve"> </v>
      </c>
      <c r="F993" s="130">
        <f t="shared" si="405"/>
        <v>0</v>
      </c>
      <c r="G993" s="128">
        <f t="shared" si="406"/>
        <v>981</v>
      </c>
      <c r="H993" s="127"/>
      <c r="I993" s="321"/>
      <c r="J993" s="97"/>
      <c r="K993" s="323"/>
      <c r="L993" s="322"/>
      <c r="M993" s="50"/>
      <c r="N993" s="87"/>
      <c r="O993" s="324"/>
      <c r="P993" s="98"/>
      <c r="Q993" s="98"/>
      <c r="R993" s="114"/>
      <c r="S993" s="753"/>
      <c r="T993" s="98"/>
      <c r="U993" s="98"/>
      <c r="V993" s="98"/>
      <c r="W993" s="99"/>
      <c r="X993" s="97"/>
      <c r="Y993" s="87"/>
      <c r="Z993" s="100"/>
      <c r="AA993" s="106">
        <f t="shared" si="410"/>
        <v>981</v>
      </c>
      <c r="AB993" s="549">
        <f t="shared" si="423"/>
        <v>0</v>
      </c>
      <c r="AC993" s="544">
        <f t="shared" si="411"/>
        <v>0</v>
      </c>
      <c r="AD993" s="174">
        <f t="shared" si="407"/>
        <v>0</v>
      </c>
      <c r="AE993" s="8"/>
      <c r="AF993" s="885" t="str">
        <f t="shared" si="412"/>
        <v xml:space="preserve"> </v>
      </c>
      <c r="AG993" s="40">
        <f t="shared" si="413"/>
        <v>0</v>
      </c>
      <c r="AH993" s="40">
        <f t="shared" si="414"/>
        <v>0</v>
      </c>
      <c r="AR993" s="40">
        <f t="shared" si="415"/>
        <v>0</v>
      </c>
      <c r="AS993" s="40">
        <f t="shared" si="416"/>
        <v>0</v>
      </c>
      <c r="AT993" s="40">
        <f t="shared" si="417"/>
        <v>0</v>
      </c>
      <c r="AU993" s="40">
        <f t="shared" si="418"/>
        <v>0</v>
      </c>
      <c r="AX993" s="279">
        <f t="shared" si="419"/>
        <v>0</v>
      </c>
      <c r="AY993" s="279">
        <f t="shared" si="420"/>
        <v>0</v>
      </c>
      <c r="AZ993" s="40">
        <f t="shared" si="408"/>
        <v>0</v>
      </c>
      <c r="BB993" s="40">
        <f t="shared" si="424"/>
        <v>0</v>
      </c>
      <c r="BC993" s="397">
        <f t="shared" si="425"/>
        <v>0</v>
      </c>
      <c r="BD993" s="105">
        <f t="shared" si="421"/>
        <v>0</v>
      </c>
      <c r="BE993" s="105">
        <f t="shared" si="426"/>
        <v>0</v>
      </c>
      <c r="BF993" s="742">
        <f t="shared" si="409"/>
        <v>0</v>
      </c>
      <c r="BG993" s="89"/>
      <c r="BH993" s="9"/>
      <c r="BJ993" s="40">
        <f t="shared" si="427"/>
        <v>0</v>
      </c>
      <c r="BK993" s="40">
        <f t="shared" si="428"/>
        <v>1</v>
      </c>
      <c r="BL993" s="40">
        <f t="shared" si="429"/>
        <v>0</v>
      </c>
      <c r="BM993" s="40">
        <f t="shared" si="430"/>
        <v>0</v>
      </c>
      <c r="BN993" s="40">
        <f t="shared" si="431"/>
        <v>0</v>
      </c>
    </row>
    <row r="994" spans="1:66" x14ac:dyDescent="0.25">
      <c r="A994" s="379"/>
      <c r="B994" s="936"/>
      <c r="C994" s="272"/>
      <c r="D994" s="868"/>
      <c r="E994" s="873" t="str">
        <f t="shared" si="422"/>
        <v xml:space="preserve"> </v>
      </c>
      <c r="F994" s="130">
        <f t="shared" si="405"/>
        <v>0</v>
      </c>
      <c r="G994" s="128">
        <f t="shared" si="406"/>
        <v>982</v>
      </c>
      <c r="H994" s="127"/>
      <c r="I994" s="321"/>
      <c r="J994" s="97"/>
      <c r="K994" s="323"/>
      <c r="L994" s="322"/>
      <c r="M994" s="50"/>
      <c r="N994" s="87"/>
      <c r="O994" s="324"/>
      <c r="P994" s="98"/>
      <c r="Q994" s="98"/>
      <c r="R994" s="114"/>
      <c r="S994" s="753"/>
      <c r="T994" s="98"/>
      <c r="U994" s="98"/>
      <c r="V994" s="98"/>
      <c r="W994" s="99"/>
      <c r="X994" s="97"/>
      <c r="Y994" s="87"/>
      <c r="Z994" s="100"/>
      <c r="AA994" s="106">
        <f t="shared" si="410"/>
        <v>982</v>
      </c>
      <c r="AB994" s="549">
        <f t="shared" si="423"/>
        <v>0</v>
      </c>
      <c r="AC994" s="544">
        <f t="shared" si="411"/>
        <v>0</v>
      </c>
      <c r="AD994" s="174">
        <f t="shared" si="407"/>
        <v>0</v>
      </c>
      <c r="AE994" s="8"/>
      <c r="AF994" s="885" t="str">
        <f t="shared" si="412"/>
        <v xml:space="preserve"> </v>
      </c>
      <c r="AG994" s="40">
        <f t="shared" si="413"/>
        <v>0</v>
      </c>
      <c r="AH994" s="40">
        <f t="shared" si="414"/>
        <v>0</v>
      </c>
      <c r="AR994" s="40">
        <f t="shared" si="415"/>
        <v>0</v>
      </c>
      <c r="AS994" s="40">
        <f t="shared" si="416"/>
        <v>0</v>
      </c>
      <c r="AT994" s="40">
        <f t="shared" si="417"/>
        <v>0</v>
      </c>
      <c r="AU994" s="40">
        <f t="shared" si="418"/>
        <v>0</v>
      </c>
      <c r="AX994" s="279">
        <f t="shared" si="419"/>
        <v>0</v>
      </c>
      <c r="AY994" s="279">
        <f t="shared" si="420"/>
        <v>0</v>
      </c>
      <c r="AZ994" s="40">
        <f t="shared" si="408"/>
        <v>0</v>
      </c>
      <c r="BB994" s="40">
        <f t="shared" si="424"/>
        <v>0</v>
      </c>
      <c r="BC994" s="397">
        <f t="shared" si="425"/>
        <v>0</v>
      </c>
      <c r="BD994" s="105">
        <f t="shared" si="421"/>
        <v>0</v>
      </c>
      <c r="BE994" s="105">
        <f t="shared" si="426"/>
        <v>0</v>
      </c>
      <c r="BF994" s="742">
        <f t="shared" si="409"/>
        <v>0</v>
      </c>
      <c r="BG994" s="89"/>
      <c r="BH994" s="9"/>
      <c r="BJ994" s="40">
        <f t="shared" si="427"/>
        <v>0</v>
      </c>
      <c r="BK994" s="40">
        <f t="shared" si="428"/>
        <v>1</v>
      </c>
      <c r="BL994" s="40">
        <f t="shared" si="429"/>
        <v>0</v>
      </c>
      <c r="BM994" s="40">
        <f t="shared" si="430"/>
        <v>0</v>
      </c>
      <c r="BN994" s="40">
        <f t="shared" si="431"/>
        <v>0</v>
      </c>
    </row>
    <row r="995" spans="1:66" x14ac:dyDescent="0.25">
      <c r="A995" s="379"/>
      <c r="B995" s="936"/>
      <c r="C995" s="272"/>
      <c r="D995" s="868"/>
      <c r="E995" s="873" t="str">
        <f t="shared" si="422"/>
        <v xml:space="preserve"> </v>
      </c>
      <c r="F995" s="130">
        <f t="shared" si="405"/>
        <v>0</v>
      </c>
      <c r="G995" s="128">
        <f t="shared" si="406"/>
        <v>983</v>
      </c>
      <c r="H995" s="127"/>
      <c r="I995" s="321"/>
      <c r="J995" s="97"/>
      <c r="K995" s="323"/>
      <c r="L995" s="322"/>
      <c r="M995" s="50"/>
      <c r="N995" s="87"/>
      <c r="O995" s="324"/>
      <c r="P995" s="98"/>
      <c r="Q995" s="98"/>
      <c r="R995" s="114"/>
      <c r="S995" s="753"/>
      <c r="T995" s="98"/>
      <c r="U995" s="98"/>
      <c r="V995" s="98"/>
      <c r="W995" s="99"/>
      <c r="X995" s="97"/>
      <c r="Y995" s="87"/>
      <c r="Z995" s="100"/>
      <c r="AA995" s="106">
        <f t="shared" si="410"/>
        <v>983</v>
      </c>
      <c r="AB995" s="549">
        <f t="shared" si="423"/>
        <v>0</v>
      </c>
      <c r="AC995" s="544">
        <f t="shared" si="411"/>
        <v>0</v>
      </c>
      <c r="AD995" s="174">
        <f t="shared" si="407"/>
        <v>0</v>
      </c>
      <c r="AE995" s="8"/>
      <c r="AF995" s="885" t="str">
        <f t="shared" si="412"/>
        <v xml:space="preserve"> </v>
      </c>
      <c r="AG995" s="40">
        <f t="shared" si="413"/>
        <v>0</v>
      </c>
      <c r="AH995" s="40">
        <f t="shared" si="414"/>
        <v>0</v>
      </c>
      <c r="AR995" s="40">
        <f t="shared" si="415"/>
        <v>0</v>
      </c>
      <c r="AS995" s="40">
        <f t="shared" si="416"/>
        <v>0</v>
      </c>
      <c r="AT995" s="40">
        <f t="shared" si="417"/>
        <v>0</v>
      </c>
      <c r="AU995" s="40">
        <f t="shared" si="418"/>
        <v>0</v>
      </c>
      <c r="AX995" s="279">
        <f t="shared" si="419"/>
        <v>0</v>
      </c>
      <c r="AY995" s="279">
        <f t="shared" si="420"/>
        <v>0</v>
      </c>
      <c r="AZ995" s="40">
        <f t="shared" si="408"/>
        <v>0</v>
      </c>
      <c r="BB995" s="40">
        <f t="shared" si="424"/>
        <v>0</v>
      </c>
      <c r="BC995" s="397">
        <f t="shared" si="425"/>
        <v>0</v>
      </c>
      <c r="BD995" s="105">
        <f t="shared" si="421"/>
        <v>0</v>
      </c>
      <c r="BE995" s="105">
        <f t="shared" si="426"/>
        <v>0</v>
      </c>
      <c r="BF995" s="742">
        <f t="shared" si="409"/>
        <v>0</v>
      </c>
      <c r="BG995" s="89"/>
      <c r="BH995" s="9"/>
      <c r="BJ995" s="40">
        <f t="shared" si="427"/>
        <v>0</v>
      </c>
      <c r="BK995" s="40">
        <f t="shared" si="428"/>
        <v>1</v>
      </c>
      <c r="BL995" s="40">
        <f t="shared" si="429"/>
        <v>0</v>
      </c>
      <c r="BM995" s="40">
        <f t="shared" si="430"/>
        <v>0</v>
      </c>
      <c r="BN995" s="40">
        <f t="shared" si="431"/>
        <v>0</v>
      </c>
    </row>
    <row r="996" spans="1:66" x14ac:dyDescent="0.25">
      <c r="A996" s="379"/>
      <c r="B996" s="936"/>
      <c r="C996" s="272"/>
      <c r="D996" s="868"/>
      <c r="E996" s="873" t="str">
        <f t="shared" si="422"/>
        <v xml:space="preserve"> </v>
      </c>
      <c r="F996" s="130">
        <f t="shared" si="405"/>
        <v>0</v>
      </c>
      <c r="G996" s="128">
        <f t="shared" si="406"/>
        <v>984</v>
      </c>
      <c r="H996" s="127"/>
      <c r="I996" s="321"/>
      <c r="J996" s="97"/>
      <c r="K996" s="323"/>
      <c r="L996" s="322"/>
      <c r="M996" s="50"/>
      <c r="N996" s="87"/>
      <c r="O996" s="324"/>
      <c r="P996" s="98"/>
      <c r="Q996" s="98"/>
      <c r="R996" s="114"/>
      <c r="S996" s="753"/>
      <c r="T996" s="98"/>
      <c r="U996" s="98"/>
      <c r="V996" s="98"/>
      <c r="W996" s="99"/>
      <c r="X996" s="97"/>
      <c r="Y996" s="87"/>
      <c r="Z996" s="100"/>
      <c r="AA996" s="106">
        <f t="shared" si="410"/>
        <v>984</v>
      </c>
      <c r="AB996" s="549">
        <f t="shared" si="423"/>
        <v>0</v>
      </c>
      <c r="AC996" s="544">
        <f t="shared" si="411"/>
        <v>0</v>
      </c>
      <c r="AD996" s="174">
        <f t="shared" si="407"/>
        <v>0</v>
      </c>
      <c r="AE996" s="8"/>
      <c r="AF996" s="885" t="str">
        <f t="shared" si="412"/>
        <v xml:space="preserve"> </v>
      </c>
      <c r="AG996" s="40">
        <f t="shared" si="413"/>
        <v>0</v>
      </c>
      <c r="AH996" s="40">
        <f t="shared" si="414"/>
        <v>0</v>
      </c>
      <c r="AR996" s="40">
        <f t="shared" si="415"/>
        <v>0</v>
      </c>
      <c r="AS996" s="40">
        <f t="shared" si="416"/>
        <v>0</v>
      </c>
      <c r="AT996" s="40">
        <f t="shared" si="417"/>
        <v>0</v>
      </c>
      <c r="AU996" s="40">
        <f t="shared" si="418"/>
        <v>0</v>
      </c>
      <c r="AX996" s="279">
        <f t="shared" si="419"/>
        <v>0</v>
      </c>
      <c r="AY996" s="279">
        <f t="shared" si="420"/>
        <v>0</v>
      </c>
      <c r="AZ996" s="40">
        <f t="shared" si="408"/>
        <v>0</v>
      </c>
      <c r="BB996" s="40">
        <f t="shared" si="424"/>
        <v>0</v>
      </c>
      <c r="BC996" s="397">
        <f t="shared" si="425"/>
        <v>0</v>
      </c>
      <c r="BD996" s="105">
        <f t="shared" si="421"/>
        <v>0</v>
      </c>
      <c r="BE996" s="105">
        <f t="shared" si="426"/>
        <v>0</v>
      </c>
      <c r="BF996" s="742">
        <f t="shared" si="409"/>
        <v>0</v>
      </c>
      <c r="BG996" s="89"/>
      <c r="BH996" s="9"/>
      <c r="BJ996" s="40">
        <f t="shared" si="427"/>
        <v>0</v>
      </c>
      <c r="BK996" s="40">
        <f t="shared" si="428"/>
        <v>1</v>
      </c>
      <c r="BL996" s="40">
        <f t="shared" si="429"/>
        <v>0</v>
      </c>
      <c r="BM996" s="40">
        <f t="shared" si="430"/>
        <v>0</v>
      </c>
      <c r="BN996" s="40">
        <f t="shared" si="431"/>
        <v>0</v>
      </c>
    </row>
    <row r="997" spans="1:66" x14ac:dyDescent="0.25">
      <c r="A997" s="379"/>
      <c r="B997" s="936"/>
      <c r="C997" s="272"/>
      <c r="D997" s="868"/>
      <c r="E997" s="873" t="str">
        <f t="shared" si="422"/>
        <v xml:space="preserve"> </v>
      </c>
      <c r="F997" s="130">
        <f t="shared" si="405"/>
        <v>0</v>
      </c>
      <c r="G997" s="128">
        <f t="shared" si="406"/>
        <v>985</v>
      </c>
      <c r="H997" s="127"/>
      <c r="I997" s="321"/>
      <c r="J997" s="97"/>
      <c r="K997" s="323"/>
      <c r="L997" s="322"/>
      <c r="M997" s="50"/>
      <c r="N997" s="87"/>
      <c r="O997" s="324"/>
      <c r="P997" s="98"/>
      <c r="Q997" s="98"/>
      <c r="R997" s="114"/>
      <c r="S997" s="753"/>
      <c r="T997" s="98"/>
      <c r="U997" s="98"/>
      <c r="V997" s="98"/>
      <c r="W997" s="99"/>
      <c r="X997" s="97"/>
      <c r="Y997" s="87"/>
      <c r="Z997" s="100"/>
      <c r="AA997" s="106">
        <f t="shared" si="410"/>
        <v>985</v>
      </c>
      <c r="AB997" s="549">
        <f t="shared" si="423"/>
        <v>0</v>
      </c>
      <c r="AC997" s="544">
        <f t="shared" si="411"/>
        <v>0</v>
      </c>
      <c r="AD997" s="174">
        <f t="shared" si="407"/>
        <v>0</v>
      </c>
      <c r="AE997" s="8"/>
      <c r="AF997" s="885" t="str">
        <f t="shared" si="412"/>
        <v xml:space="preserve"> </v>
      </c>
      <c r="AG997" s="40">
        <f t="shared" si="413"/>
        <v>0</v>
      </c>
      <c r="AH997" s="40">
        <f t="shared" si="414"/>
        <v>0</v>
      </c>
      <c r="AR997" s="40">
        <f t="shared" si="415"/>
        <v>0</v>
      </c>
      <c r="AS997" s="40">
        <f t="shared" si="416"/>
        <v>0</v>
      </c>
      <c r="AT997" s="40">
        <f t="shared" si="417"/>
        <v>0</v>
      </c>
      <c r="AU997" s="40">
        <f t="shared" si="418"/>
        <v>0</v>
      </c>
      <c r="AX997" s="279">
        <f t="shared" si="419"/>
        <v>0</v>
      </c>
      <c r="AY997" s="279">
        <f t="shared" si="420"/>
        <v>0</v>
      </c>
      <c r="AZ997" s="40">
        <f t="shared" si="408"/>
        <v>0</v>
      </c>
      <c r="BB997" s="40">
        <f t="shared" si="424"/>
        <v>0</v>
      </c>
      <c r="BC997" s="397">
        <f t="shared" si="425"/>
        <v>0</v>
      </c>
      <c r="BD997" s="105">
        <f t="shared" si="421"/>
        <v>0</v>
      </c>
      <c r="BE997" s="105">
        <f t="shared" si="426"/>
        <v>0</v>
      </c>
      <c r="BF997" s="742">
        <f t="shared" si="409"/>
        <v>0</v>
      </c>
      <c r="BG997" s="89"/>
      <c r="BH997" s="9"/>
      <c r="BJ997" s="40">
        <f t="shared" si="427"/>
        <v>0</v>
      </c>
      <c r="BK997" s="40">
        <f t="shared" si="428"/>
        <v>1</v>
      </c>
      <c r="BL997" s="40">
        <f t="shared" si="429"/>
        <v>0</v>
      </c>
      <c r="BM997" s="40">
        <f t="shared" si="430"/>
        <v>0</v>
      </c>
      <c r="BN997" s="40">
        <f t="shared" si="431"/>
        <v>0</v>
      </c>
    </row>
    <row r="998" spans="1:66" x14ac:dyDescent="0.25">
      <c r="A998" s="379"/>
      <c r="B998" s="936"/>
      <c r="C998" s="272"/>
      <c r="D998" s="868"/>
      <c r="E998" s="873" t="str">
        <f t="shared" si="422"/>
        <v xml:space="preserve"> </v>
      </c>
      <c r="F998" s="130">
        <f t="shared" si="405"/>
        <v>0</v>
      </c>
      <c r="G998" s="128">
        <f t="shared" si="406"/>
        <v>986</v>
      </c>
      <c r="H998" s="127"/>
      <c r="I998" s="321"/>
      <c r="J998" s="97"/>
      <c r="K998" s="323"/>
      <c r="L998" s="322"/>
      <c r="M998" s="50"/>
      <c r="N998" s="87"/>
      <c r="O998" s="324"/>
      <c r="P998" s="98"/>
      <c r="Q998" s="98"/>
      <c r="R998" s="114"/>
      <c r="S998" s="753"/>
      <c r="T998" s="98"/>
      <c r="U998" s="98"/>
      <c r="V998" s="98"/>
      <c r="W998" s="99"/>
      <c r="X998" s="97"/>
      <c r="Y998" s="87"/>
      <c r="Z998" s="100"/>
      <c r="AA998" s="106">
        <f t="shared" si="410"/>
        <v>986</v>
      </c>
      <c r="AB998" s="549">
        <f t="shared" si="423"/>
        <v>0</v>
      </c>
      <c r="AC998" s="544">
        <f t="shared" si="411"/>
        <v>0</v>
      </c>
      <c r="AD998" s="174">
        <f t="shared" si="407"/>
        <v>0</v>
      </c>
      <c r="AE998" s="8"/>
      <c r="AF998" s="885" t="str">
        <f t="shared" si="412"/>
        <v xml:space="preserve"> </v>
      </c>
      <c r="AG998" s="40">
        <f t="shared" si="413"/>
        <v>0</v>
      </c>
      <c r="AH998" s="40">
        <f t="shared" si="414"/>
        <v>0</v>
      </c>
      <c r="AR998" s="40">
        <f t="shared" si="415"/>
        <v>0</v>
      </c>
      <c r="AS998" s="40">
        <f t="shared" si="416"/>
        <v>0</v>
      </c>
      <c r="AT998" s="40">
        <f t="shared" si="417"/>
        <v>0</v>
      </c>
      <c r="AU998" s="40">
        <f t="shared" si="418"/>
        <v>0</v>
      </c>
      <c r="AX998" s="279">
        <f t="shared" si="419"/>
        <v>0</v>
      </c>
      <c r="AY998" s="279">
        <f t="shared" si="420"/>
        <v>0</v>
      </c>
      <c r="AZ998" s="40">
        <f t="shared" si="408"/>
        <v>0</v>
      </c>
      <c r="BB998" s="40">
        <f t="shared" si="424"/>
        <v>0</v>
      </c>
      <c r="BC998" s="397">
        <f t="shared" si="425"/>
        <v>0</v>
      </c>
      <c r="BD998" s="105">
        <f t="shared" si="421"/>
        <v>0</v>
      </c>
      <c r="BE998" s="105">
        <f t="shared" si="426"/>
        <v>0</v>
      </c>
      <c r="BF998" s="742">
        <f t="shared" si="409"/>
        <v>0</v>
      </c>
      <c r="BG998" s="89"/>
      <c r="BH998" s="9"/>
      <c r="BJ998" s="40">
        <f t="shared" si="427"/>
        <v>0</v>
      </c>
      <c r="BK998" s="40">
        <f t="shared" si="428"/>
        <v>1</v>
      </c>
      <c r="BL998" s="40">
        <f t="shared" si="429"/>
        <v>0</v>
      </c>
      <c r="BM998" s="40">
        <f t="shared" si="430"/>
        <v>0</v>
      </c>
      <c r="BN998" s="40">
        <f t="shared" si="431"/>
        <v>0</v>
      </c>
    </row>
    <row r="999" spans="1:66" x14ac:dyDescent="0.25">
      <c r="A999" s="379"/>
      <c r="B999" s="936"/>
      <c r="C999" s="272"/>
      <c r="D999" s="868"/>
      <c r="E999" s="873" t="str">
        <f t="shared" si="422"/>
        <v xml:space="preserve"> </v>
      </c>
      <c r="F999" s="130">
        <f t="shared" si="405"/>
        <v>0</v>
      </c>
      <c r="G999" s="128">
        <f t="shared" si="406"/>
        <v>987</v>
      </c>
      <c r="H999" s="127"/>
      <c r="I999" s="321"/>
      <c r="J999" s="97"/>
      <c r="K999" s="323"/>
      <c r="L999" s="322"/>
      <c r="M999" s="50"/>
      <c r="N999" s="87"/>
      <c r="O999" s="324"/>
      <c r="P999" s="98"/>
      <c r="Q999" s="98"/>
      <c r="R999" s="114"/>
      <c r="S999" s="753"/>
      <c r="T999" s="98"/>
      <c r="U999" s="98"/>
      <c r="V999" s="98"/>
      <c r="W999" s="99"/>
      <c r="X999" s="97"/>
      <c r="Y999" s="87"/>
      <c r="Z999" s="100"/>
      <c r="AA999" s="106">
        <f t="shared" si="410"/>
        <v>987</v>
      </c>
      <c r="AB999" s="549">
        <f t="shared" si="423"/>
        <v>0</v>
      </c>
      <c r="AC999" s="544">
        <f t="shared" si="411"/>
        <v>0</v>
      </c>
      <c r="AD999" s="174">
        <f t="shared" si="407"/>
        <v>0</v>
      </c>
      <c r="AE999" s="8"/>
      <c r="AF999" s="885" t="str">
        <f t="shared" si="412"/>
        <v xml:space="preserve"> </v>
      </c>
      <c r="AG999" s="40">
        <f t="shared" si="413"/>
        <v>0</v>
      </c>
      <c r="AH999" s="40">
        <f t="shared" si="414"/>
        <v>0</v>
      </c>
      <c r="AR999" s="40">
        <f t="shared" si="415"/>
        <v>0</v>
      </c>
      <c r="AS999" s="40">
        <f t="shared" si="416"/>
        <v>0</v>
      </c>
      <c r="AT999" s="40">
        <f t="shared" si="417"/>
        <v>0</v>
      </c>
      <c r="AU999" s="40">
        <f t="shared" si="418"/>
        <v>0</v>
      </c>
      <c r="AX999" s="279">
        <f t="shared" si="419"/>
        <v>0</v>
      </c>
      <c r="AY999" s="279">
        <f t="shared" si="420"/>
        <v>0</v>
      </c>
      <c r="AZ999" s="40">
        <f t="shared" si="408"/>
        <v>0</v>
      </c>
      <c r="BB999" s="40">
        <f t="shared" si="424"/>
        <v>0</v>
      </c>
      <c r="BC999" s="397">
        <f t="shared" si="425"/>
        <v>0</v>
      </c>
      <c r="BD999" s="105">
        <f t="shared" si="421"/>
        <v>0</v>
      </c>
      <c r="BE999" s="105">
        <f t="shared" si="426"/>
        <v>0</v>
      </c>
      <c r="BF999" s="742">
        <f t="shared" si="409"/>
        <v>0</v>
      </c>
      <c r="BG999" s="89"/>
      <c r="BH999" s="9"/>
      <c r="BJ999" s="40">
        <f t="shared" si="427"/>
        <v>0</v>
      </c>
      <c r="BK999" s="40">
        <f t="shared" si="428"/>
        <v>1</v>
      </c>
      <c r="BL999" s="40">
        <f t="shared" si="429"/>
        <v>0</v>
      </c>
      <c r="BM999" s="40">
        <f t="shared" si="430"/>
        <v>0</v>
      </c>
      <c r="BN999" s="40">
        <f t="shared" si="431"/>
        <v>0</v>
      </c>
    </row>
    <row r="1000" spans="1:66" x14ac:dyDescent="0.25">
      <c r="A1000" s="379"/>
      <c r="B1000" s="936"/>
      <c r="C1000" s="272"/>
      <c r="D1000" s="868"/>
      <c r="E1000" s="873" t="str">
        <f t="shared" si="422"/>
        <v xml:space="preserve"> </v>
      </c>
      <c r="F1000" s="130">
        <f t="shared" si="405"/>
        <v>0</v>
      </c>
      <c r="G1000" s="128">
        <f t="shared" si="406"/>
        <v>988</v>
      </c>
      <c r="H1000" s="127"/>
      <c r="I1000" s="321"/>
      <c r="J1000" s="97"/>
      <c r="K1000" s="323"/>
      <c r="L1000" s="322"/>
      <c r="M1000" s="50"/>
      <c r="N1000" s="87"/>
      <c r="O1000" s="324"/>
      <c r="P1000" s="98"/>
      <c r="Q1000" s="98"/>
      <c r="R1000" s="114"/>
      <c r="S1000" s="753"/>
      <c r="T1000" s="98"/>
      <c r="U1000" s="98"/>
      <c r="V1000" s="98"/>
      <c r="W1000" s="99"/>
      <c r="X1000" s="97"/>
      <c r="Y1000" s="87"/>
      <c r="Z1000" s="100"/>
      <c r="AA1000" s="106">
        <f t="shared" si="410"/>
        <v>988</v>
      </c>
      <c r="AB1000" s="549">
        <f t="shared" si="423"/>
        <v>0</v>
      </c>
      <c r="AC1000" s="544">
        <f t="shared" si="411"/>
        <v>0</v>
      </c>
      <c r="AD1000" s="174">
        <f t="shared" si="407"/>
        <v>0</v>
      </c>
      <c r="AE1000" s="8"/>
      <c r="AF1000" s="885" t="str">
        <f t="shared" si="412"/>
        <v xml:space="preserve"> </v>
      </c>
      <c r="AG1000" s="40">
        <f t="shared" si="413"/>
        <v>0</v>
      </c>
      <c r="AH1000" s="40">
        <f t="shared" si="414"/>
        <v>0</v>
      </c>
      <c r="AR1000" s="40">
        <f t="shared" si="415"/>
        <v>0</v>
      </c>
      <c r="AS1000" s="40">
        <f t="shared" si="416"/>
        <v>0</v>
      </c>
      <c r="AT1000" s="40">
        <f t="shared" si="417"/>
        <v>0</v>
      </c>
      <c r="AU1000" s="40">
        <f t="shared" si="418"/>
        <v>0</v>
      </c>
      <c r="AX1000" s="279">
        <f t="shared" si="419"/>
        <v>0</v>
      </c>
      <c r="AY1000" s="279">
        <f t="shared" si="420"/>
        <v>0</v>
      </c>
      <c r="AZ1000" s="40">
        <f t="shared" si="408"/>
        <v>0</v>
      </c>
      <c r="BB1000" s="40">
        <f t="shared" si="424"/>
        <v>0</v>
      </c>
      <c r="BC1000" s="397">
        <f t="shared" si="425"/>
        <v>0</v>
      </c>
      <c r="BD1000" s="105">
        <f t="shared" si="421"/>
        <v>0</v>
      </c>
      <c r="BE1000" s="105">
        <f t="shared" si="426"/>
        <v>0</v>
      </c>
      <c r="BF1000" s="742">
        <f t="shared" si="409"/>
        <v>0</v>
      </c>
      <c r="BG1000" s="89"/>
      <c r="BH1000" s="9"/>
      <c r="BJ1000" s="40">
        <f t="shared" si="427"/>
        <v>0</v>
      </c>
      <c r="BK1000" s="40">
        <f t="shared" si="428"/>
        <v>1</v>
      </c>
      <c r="BL1000" s="40">
        <f t="shared" si="429"/>
        <v>0</v>
      </c>
      <c r="BM1000" s="40">
        <f t="shared" si="430"/>
        <v>0</v>
      </c>
      <c r="BN1000" s="40">
        <f t="shared" si="431"/>
        <v>0</v>
      </c>
    </row>
    <row r="1001" spans="1:66" x14ac:dyDescent="0.25">
      <c r="A1001" s="379"/>
      <c r="B1001" s="936"/>
      <c r="C1001" s="272"/>
      <c r="D1001" s="868"/>
      <c r="E1001" s="873" t="str">
        <f t="shared" si="422"/>
        <v xml:space="preserve"> </v>
      </c>
      <c r="F1001" s="130">
        <f t="shared" si="405"/>
        <v>0</v>
      </c>
      <c r="G1001" s="128">
        <f t="shared" si="406"/>
        <v>989</v>
      </c>
      <c r="H1001" s="127"/>
      <c r="I1001" s="321"/>
      <c r="J1001" s="97"/>
      <c r="K1001" s="323"/>
      <c r="L1001" s="322"/>
      <c r="M1001" s="50"/>
      <c r="N1001" s="87"/>
      <c r="O1001" s="324"/>
      <c r="P1001" s="98"/>
      <c r="Q1001" s="98"/>
      <c r="R1001" s="114"/>
      <c r="S1001" s="753"/>
      <c r="T1001" s="98"/>
      <c r="U1001" s="98"/>
      <c r="V1001" s="98"/>
      <c r="W1001" s="99"/>
      <c r="X1001" s="97"/>
      <c r="Y1001" s="87"/>
      <c r="Z1001" s="100"/>
      <c r="AA1001" s="106">
        <f t="shared" si="410"/>
        <v>989</v>
      </c>
      <c r="AB1001" s="549">
        <f t="shared" si="423"/>
        <v>0</v>
      </c>
      <c r="AC1001" s="544">
        <f t="shared" si="411"/>
        <v>0</v>
      </c>
      <c r="AD1001" s="174">
        <f t="shared" si="407"/>
        <v>0</v>
      </c>
      <c r="AE1001" s="8"/>
      <c r="AF1001" s="885" t="str">
        <f t="shared" si="412"/>
        <v xml:space="preserve"> </v>
      </c>
      <c r="AG1001" s="40">
        <f t="shared" si="413"/>
        <v>0</v>
      </c>
      <c r="AH1001" s="40">
        <f t="shared" si="414"/>
        <v>0</v>
      </c>
      <c r="AR1001" s="40">
        <f t="shared" si="415"/>
        <v>0</v>
      </c>
      <c r="AS1001" s="40">
        <f t="shared" si="416"/>
        <v>0</v>
      </c>
      <c r="AT1001" s="40">
        <f t="shared" si="417"/>
        <v>0</v>
      </c>
      <c r="AU1001" s="40">
        <f t="shared" si="418"/>
        <v>0</v>
      </c>
      <c r="AX1001" s="279">
        <f t="shared" si="419"/>
        <v>0</v>
      </c>
      <c r="AY1001" s="279">
        <f t="shared" si="420"/>
        <v>0</v>
      </c>
      <c r="AZ1001" s="40">
        <f t="shared" si="408"/>
        <v>0</v>
      </c>
      <c r="BB1001" s="40">
        <f t="shared" si="424"/>
        <v>0</v>
      </c>
      <c r="BC1001" s="397">
        <f t="shared" si="425"/>
        <v>0</v>
      </c>
      <c r="BD1001" s="105">
        <f t="shared" si="421"/>
        <v>0</v>
      </c>
      <c r="BE1001" s="105">
        <f t="shared" si="426"/>
        <v>0</v>
      </c>
      <c r="BF1001" s="742">
        <f t="shared" si="409"/>
        <v>0</v>
      </c>
      <c r="BG1001" s="89"/>
      <c r="BH1001" s="9"/>
      <c r="BJ1001" s="40">
        <f t="shared" si="427"/>
        <v>0</v>
      </c>
      <c r="BK1001" s="40">
        <f t="shared" si="428"/>
        <v>1</v>
      </c>
      <c r="BL1001" s="40">
        <f t="shared" si="429"/>
        <v>0</v>
      </c>
      <c r="BM1001" s="40">
        <f t="shared" si="430"/>
        <v>0</v>
      </c>
      <c r="BN1001" s="40">
        <f t="shared" si="431"/>
        <v>0</v>
      </c>
    </row>
    <row r="1002" spans="1:66" x14ac:dyDescent="0.25">
      <c r="A1002" s="379"/>
      <c r="B1002" s="936"/>
      <c r="C1002" s="272"/>
      <c r="D1002" s="868"/>
      <c r="E1002" s="873" t="str">
        <f t="shared" si="422"/>
        <v xml:space="preserve"> </v>
      </c>
      <c r="F1002" s="130">
        <f t="shared" si="405"/>
        <v>0</v>
      </c>
      <c r="G1002" s="128">
        <f t="shared" si="406"/>
        <v>990</v>
      </c>
      <c r="H1002" s="127"/>
      <c r="I1002" s="321"/>
      <c r="J1002" s="97"/>
      <c r="K1002" s="323"/>
      <c r="L1002" s="322"/>
      <c r="M1002" s="50"/>
      <c r="N1002" s="87"/>
      <c r="O1002" s="324"/>
      <c r="P1002" s="98"/>
      <c r="Q1002" s="98"/>
      <c r="R1002" s="114"/>
      <c r="S1002" s="753"/>
      <c r="T1002" s="98"/>
      <c r="U1002" s="98"/>
      <c r="V1002" s="98"/>
      <c r="W1002" s="99"/>
      <c r="X1002" s="97"/>
      <c r="Y1002" s="87"/>
      <c r="Z1002" s="100"/>
      <c r="AA1002" s="106">
        <f t="shared" si="410"/>
        <v>990</v>
      </c>
      <c r="AB1002" s="549">
        <f t="shared" si="423"/>
        <v>0</v>
      </c>
      <c r="AC1002" s="544">
        <f t="shared" si="411"/>
        <v>0</v>
      </c>
      <c r="AD1002" s="174">
        <f t="shared" si="407"/>
        <v>0</v>
      </c>
      <c r="AE1002" s="8"/>
      <c r="AF1002" s="885" t="str">
        <f t="shared" si="412"/>
        <v xml:space="preserve"> </v>
      </c>
      <c r="AG1002" s="40">
        <f t="shared" si="413"/>
        <v>0</v>
      </c>
      <c r="AH1002" s="40">
        <f t="shared" si="414"/>
        <v>0</v>
      </c>
      <c r="AR1002" s="40">
        <f t="shared" si="415"/>
        <v>0</v>
      </c>
      <c r="AS1002" s="40">
        <f t="shared" si="416"/>
        <v>0</v>
      </c>
      <c r="AT1002" s="40">
        <f t="shared" si="417"/>
        <v>0</v>
      </c>
      <c r="AU1002" s="40">
        <f t="shared" si="418"/>
        <v>0</v>
      </c>
      <c r="AX1002" s="279">
        <f t="shared" si="419"/>
        <v>0</v>
      </c>
      <c r="AY1002" s="279">
        <f t="shared" si="420"/>
        <v>0</v>
      </c>
      <c r="AZ1002" s="40">
        <f t="shared" si="408"/>
        <v>0</v>
      </c>
      <c r="BB1002" s="40">
        <f t="shared" si="424"/>
        <v>0</v>
      </c>
      <c r="BC1002" s="397">
        <f t="shared" si="425"/>
        <v>0</v>
      </c>
      <c r="BD1002" s="105">
        <f t="shared" si="421"/>
        <v>0</v>
      </c>
      <c r="BE1002" s="105">
        <f t="shared" si="426"/>
        <v>0</v>
      </c>
      <c r="BF1002" s="742">
        <f t="shared" si="409"/>
        <v>0</v>
      </c>
      <c r="BG1002" s="89"/>
      <c r="BH1002" s="9"/>
      <c r="BJ1002" s="40">
        <f t="shared" si="427"/>
        <v>0</v>
      </c>
      <c r="BK1002" s="40">
        <f t="shared" si="428"/>
        <v>1</v>
      </c>
      <c r="BL1002" s="40">
        <f t="shared" si="429"/>
        <v>0</v>
      </c>
      <c r="BM1002" s="40">
        <f t="shared" si="430"/>
        <v>0</v>
      </c>
      <c r="BN1002" s="40">
        <f t="shared" si="431"/>
        <v>0</v>
      </c>
    </row>
    <row r="1003" spans="1:66" x14ac:dyDescent="0.25">
      <c r="A1003" s="379"/>
      <c r="B1003" s="936"/>
      <c r="C1003" s="272"/>
      <c r="D1003" s="868"/>
      <c r="E1003" s="873" t="str">
        <f t="shared" si="422"/>
        <v xml:space="preserve"> </v>
      </c>
      <c r="F1003" s="130">
        <f t="shared" si="405"/>
        <v>0</v>
      </c>
      <c r="G1003" s="128">
        <f t="shared" si="406"/>
        <v>991</v>
      </c>
      <c r="H1003" s="127"/>
      <c r="I1003" s="321"/>
      <c r="J1003" s="97"/>
      <c r="K1003" s="323"/>
      <c r="L1003" s="322"/>
      <c r="M1003" s="50"/>
      <c r="N1003" s="87"/>
      <c r="O1003" s="324"/>
      <c r="P1003" s="98"/>
      <c r="Q1003" s="98"/>
      <c r="R1003" s="114"/>
      <c r="S1003" s="753"/>
      <c r="T1003" s="98"/>
      <c r="U1003" s="98"/>
      <c r="V1003" s="98"/>
      <c r="W1003" s="99"/>
      <c r="X1003" s="97"/>
      <c r="Y1003" s="87"/>
      <c r="Z1003" s="100"/>
      <c r="AA1003" s="106">
        <f t="shared" si="410"/>
        <v>991</v>
      </c>
      <c r="AB1003" s="549">
        <f t="shared" si="423"/>
        <v>0</v>
      </c>
      <c r="AC1003" s="544">
        <f t="shared" si="411"/>
        <v>0</v>
      </c>
      <c r="AD1003" s="174">
        <f t="shared" si="407"/>
        <v>0</v>
      </c>
      <c r="AE1003" s="8"/>
      <c r="AF1003" s="885" t="str">
        <f t="shared" si="412"/>
        <v xml:space="preserve"> </v>
      </c>
      <c r="AG1003" s="40">
        <f t="shared" si="413"/>
        <v>0</v>
      </c>
      <c r="AH1003" s="40">
        <f t="shared" si="414"/>
        <v>0</v>
      </c>
      <c r="AR1003" s="40">
        <f t="shared" si="415"/>
        <v>0</v>
      </c>
      <c r="AS1003" s="40">
        <f t="shared" si="416"/>
        <v>0</v>
      </c>
      <c r="AT1003" s="40">
        <f t="shared" si="417"/>
        <v>0</v>
      </c>
      <c r="AU1003" s="40">
        <f t="shared" si="418"/>
        <v>0</v>
      </c>
      <c r="AX1003" s="279">
        <f t="shared" si="419"/>
        <v>0</v>
      </c>
      <c r="AY1003" s="279">
        <f t="shared" si="420"/>
        <v>0</v>
      </c>
      <c r="AZ1003" s="40">
        <f t="shared" si="408"/>
        <v>0</v>
      </c>
      <c r="BB1003" s="40">
        <f t="shared" si="424"/>
        <v>0</v>
      </c>
      <c r="BC1003" s="397">
        <f t="shared" si="425"/>
        <v>0</v>
      </c>
      <c r="BD1003" s="105">
        <f t="shared" si="421"/>
        <v>0</v>
      </c>
      <c r="BE1003" s="105">
        <f t="shared" si="426"/>
        <v>0</v>
      </c>
      <c r="BF1003" s="742">
        <f t="shared" si="409"/>
        <v>0</v>
      </c>
      <c r="BG1003" s="89"/>
      <c r="BH1003" s="9"/>
      <c r="BJ1003" s="40">
        <f t="shared" si="427"/>
        <v>0</v>
      </c>
      <c r="BK1003" s="40">
        <f t="shared" si="428"/>
        <v>1</v>
      </c>
      <c r="BL1003" s="40">
        <f t="shared" si="429"/>
        <v>0</v>
      </c>
      <c r="BM1003" s="40">
        <f t="shared" si="430"/>
        <v>0</v>
      </c>
      <c r="BN1003" s="40">
        <f t="shared" si="431"/>
        <v>0</v>
      </c>
    </row>
    <row r="1004" spans="1:66" x14ac:dyDescent="0.25">
      <c r="A1004" s="379"/>
      <c r="B1004" s="936"/>
      <c r="C1004" s="272"/>
      <c r="D1004" s="868"/>
      <c r="E1004" s="873" t="str">
        <f t="shared" si="422"/>
        <v xml:space="preserve"> </v>
      </c>
      <c r="F1004" s="130">
        <f t="shared" si="405"/>
        <v>0</v>
      </c>
      <c r="G1004" s="128">
        <f t="shared" si="406"/>
        <v>992</v>
      </c>
      <c r="H1004" s="127"/>
      <c r="I1004" s="321"/>
      <c r="J1004" s="97"/>
      <c r="K1004" s="323"/>
      <c r="L1004" s="322"/>
      <c r="M1004" s="50"/>
      <c r="N1004" s="87"/>
      <c r="O1004" s="324"/>
      <c r="P1004" s="98"/>
      <c r="Q1004" s="98"/>
      <c r="R1004" s="114"/>
      <c r="S1004" s="753"/>
      <c r="T1004" s="98"/>
      <c r="U1004" s="98"/>
      <c r="V1004" s="98"/>
      <c r="W1004" s="99"/>
      <c r="X1004" s="97"/>
      <c r="Y1004" s="87"/>
      <c r="Z1004" s="100"/>
      <c r="AA1004" s="106">
        <f t="shared" si="410"/>
        <v>992</v>
      </c>
      <c r="AB1004" s="549">
        <f t="shared" si="423"/>
        <v>0</v>
      </c>
      <c r="AC1004" s="544">
        <f t="shared" si="411"/>
        <v>0</v>
      </c>
      <c r="AD1004" s="174">
        <f t="shared" si="407"/>
        <v>0</v>
      </c>
      <c r="AE1004" s="8"/>
      <c r="AF1004" s="885" t="str">
        <f t="shared" si="412"/>
        <v xml:space="preserve"> </v>
      </c>
      <c r="AG1004" s="40">
        <f t="shared" si="413"/>
        <v>0</v>
      </c>
      <c r="AH1004" s="40">
        <f t="shared" si="414"/>
        <v>0</v>
      </c>
      <c r="AR1004" s="40">
        <f t="shared" si="415"/>
        <v>0</v>
      </c>
      <c r="AS1004" s="40">
        <f t="shared" si="416"/>
        <v>0</v>
      </c>
      <c r="AT1004" s="40">
        <f t="shared" si="417"/>
        <v>0</v>
      </c>
      <c r="AU1004" s="40">
        <f t="shared" si="418"/>
        <v>0</v>
      </c>
      <c r="AX1004" s="279">
        <f t="shared" si="419"/>
        <v>0</v>
      </c>
      <c r="AY1004" s="279">
        <f t="shared" si="420"/>
        <v>0</v>
      </c>
      <c r="AZ1004" s="40">
        <f t="shared" si="408"/>
        <v>0</v>
      </c>
      <c r="BB1004" s="40">
        <f t="shared" si="424"/>
        <v>0</v>
      </c>
      <c r="BC1004" s="397">
        <f t="shared" si="425"/>
        <v>0</v>
      </c>
      <c r="BD1004" s="105">
        <f t="shared" si="421"/>
        <v>0</v>
      </c>
      <c r="BE1004" s="105">
        <f t="shared" si="426"/>
        <v>0</v>
      </c>
      <c r="BF1004" s="742">
        <f t="shared" si="409"/>
        <v>0</v>
      </c>
      <c r="BG1004" s="89"/>
      <c r="BH1004" s="9"/>
      <c r="BJ1004" s="40">
        <f t="shared" si="427"/>
        <v>0</v>
      </c>
      <c r="BK1004" s="40">
        <f t="shared" si="428"/>
        <v>1</v>
      </c>
      <c r="BL1004" s="40">
        <f t="shared" si="429"/>
        <v>0</v>
      </c>
      <c r="BM1004" s="40">
        <f t="shared" si="430"/>
        <v>0</v>
      </c>
      <c r="BN1004" s="40">
        <f t="shared" si="431"/>
        <v>0</v>
      </c>
    </row>
    <row r="1005" spans="1:66" x14ac:dyDescent="0.25">
      <c r="A1005" s="379"/>
      <c r="B1005" s="936"/>
      <c r="C1005" s="272"/>
      <c r="D1005" s="868"/>
      <c r="E1005" s="873" t="str">
        <f t="shared" si="422"/>
        <v xml:space="preserve"> </v>
      </c>
      <c r="F1005" s="130">
        <f t="shared" si="405"/>
        <v>0</v>
      </c>
      <c r="G1005" s="128">
        <f t="shared" si="406"/>
        <v>993</v>
      </c>
      <c r="H1005" s="127"/>
      <c r="I1005" s="321"/>
      <c r="J1005" s="97"/>
      <c r="K1005" s="323"/>
      <c r="L1005" s="322"/>
      <c r="M1005" s="50"/>
      <c r="N1005" s="87"/>
      <c r="O1005" s="324"/>
      <c r="P1005" s="98"/>
      <c r="Q1005" s="98"/>
      <c r="R1005" s="114"/>
      <c r="S1005" s="753"/>
      <c r="T1005" s="98"/>
      <c r="U1005" s="98"/>
      <c r="V1005" s="98"/>
      <c r="W1005" s="99"/>
      <c r="X1005" s="97"/>
      <c r="Y1005" s="87"/>
      <c r="Z1005" s="100"/>
      <c r="AA1005" s="106">
        <f t="shared" si="410"/>
        <v>993</v>
      </c>
      <c r="AB1005" s="549">
        <f t="shared" si="423"/>
        <v>0</v>
      </c>
      <c r="AC1005" s="544">
        <f t="shared" si="411"/>
        <v>0</v>
      </c>
      <c r="AD1005" s="174">
        <f t="shared" si="407"/>
        <v>0</v>
      </c>
      <c r="AE1005" s="8"/>
      <c r="AF1005" s="885" t="str">
        <f t="shared" si="412"/>
        <v xml:space="preserve"> </v>
      </c>
      <c r="AG1005" s="40">
        <f t="shared" si="413"/>
        <v>0</v>
      </c>
      <c r="AH1005" s="40">
        <f t="shared" si="414"/>
        <v>0</v>
      </c>
      <c r="AR1005" s="40">
        <f t="shared" si="415"/>
        <v>0</v>
      </c>
      <c r="AS1005" s="40">
        <f t="shared" si="416"/>
        <v>0</v>
      </c>
      <c r="AT1005" s="40">
        <f t="shared" si="417"/>
        <v>0</v>
      </c>
      <c r="AU1005" s="40">
        <f t="shared" si="418"/>
        <v>0</v>
      </c>
      <c r="AX1005" s="279">
        <f t="shared" si="419"/>
        <v>0</v>
      </c>
      <c r="AY1005" s="279">
        <f t="shared" si="420"/>
        <v>0</v>
      </c>
      <c r="AZ1005" s="40">
        <f t="shared" si="408"/>
        <v>0</v>
      </c>
      <c r="BB1005" s="40">
        <f t="shared" si="424"/>
        <v>0</v>
      </c>
      <c r="BC1005" s="397">
        <f t="shared" si="425"/>
        <v>0</v>
      </c>
      <c r="BD1005" s="105">
        <f t="shared" si="421"/>
        <v>0</v>
      </c>
      <c r="BE1005" s="105">
        <f t="shared" si="426"/>
        <v>0</v>
      </c>
      <c r="BF1005" s="742">
        <f t="shared" si="409"/>
        <v>0</v>
      </c>
      <c r="BG1005" s="89"/>
      <c r="BH1005" s="9"/>
      <c r="BJ1005" s="40">
        <f t="shared" si="427"/>
        <v>0</v>
      </c>
      <c r="BK1005" s="40">
        <f t="shared" si="428"/>
        <v>1</v>
      </c>
      <c r="BL1005" s="40">
        <f t="shared" si="429"/>
        <v>0</v>
      </c>
      <c r="BM1005" s="40">
        <f t="shared" si="430"/>
        <v>0</v>
      </c>
      <c r="BN1005" s="40">
        <f t="shared" si="431"/>
        <v>0</v>
      </c>
    </row>
    <row r="1006" spans="1:66" x14ac:dyDescent="0.25">
      <c r="A1006" s="379"/>
      <c r="B1006" s="936"/>
      <c r="C1006" s="272"/>
      <c r="D1006" s="868"/>
      <c r="E1006" s="873" t="str">
        <f t="shared" si="422"/>
        <v xml:space="preserve"> </v>
      </c>
      <c r="F1006" s="130">
        <f t="shared" si="405"/>
        <v>0</v>
      </c>
      <c r="G1006" s="128">
        <f t="shared" si="406"/>
        <v>994</v>
      </c>
      <c r="H1006" s="127"/>
      <c r="I1006" s="321"/>
      <c r="J1006" s="97"/>
      <c r="K1006" s="323"/>
      <c r="L1006" s="322"/>
      <c r="M1006" s="50"/>
      <c r="N1006" s="87"/>
      <c r="O1006" s="324"/>
      <c r="P1006" s="98"/>
      <c r="Q1006" s="98"/>
      <c r="R1006" s="114"/>
      <c r="S1006" s="753"/>
      <c r="T1006" s="98"/>
      <c r="U1006" s="98"/>
      <c r="V1006" s="98"/>
      <c r="W1006" s="99"/>
      <c r="X1006" s="97"/>
      <c r="Y1006" s="87"/>
      <c r="Z1006" s="100"/>
      <c r="AA1006" s="106">
        <f t="shared" si="410"/>
        <v>994</v>
      </c>
      <c r="AB1006" s="549">
        <f t="shared" si="423"/>
        <v>0</v>
      </c>
      <c r="AC1006" s="544">
        <f t="shared" si="411"/>
        <v>0</v>
      </c>
      <c r="AD1006" s="174">
        <f t="shared" si="407"/>
        <v>0</v>
      </c>
      <c r="AE1006" s="8"/>
      <c r="AF1006" s="885" t="str">
        <f t="shared" si="412"/>
        <v xml:space="preserve"> </v>
      </c>
      <c r="AG1006" s="40">
        <f t="shared" si="413"/>
        <v>0</v>
      </c>
      <c r="AH1006" s="40">
        <f t="shared" si="414"/>
        <v>0</v>
      </c>
      <c r="AR1006" s="40">
        <f t="shared" si="415"/>
        <v>0</v>
      </c>
      <c r="AS1006" s="40">
        <f t="shared" si="416"/>
        <v>0</v>
      </c>
      <c r="AT1006" s="40">
        <f t="shared" si="417"/>
        <v>0</v>
      </c>
      <c r="AU1006" s="40">
        <f t="shared" si="418"/>
        <v>0</v>
      </c>
      <c r="AX1006" s="279">
        <f t="shared" si="419"/>
        <v>0</v>
      </c>
      <c r="AY1006" s="279">
        <f t="shared" si="420"/>
        <v>0</v>
      </c>
      <c r="AZ1006" s="40">
        <f t="shared" si="408"/>
        <v>0</v>
      </c>
      <c r="BB1006" s="40">
        <f t="shared" si="424"/>
        <v>0</v>
      </c>
      <c r="BC1006" s="397">
        <f t="shared" si="425"/>
        <v>0</v>
      </c>
      <c r="BD1006" s="105">
        <f t="shared" si="421"/>
        <v>0</v>
      </c>
      <c r="BE1006" s="105">
        <f t="shared" si="426"/>
        <v>0</v>
      </c>
      <c r="BF1006" s="742">
        <f t="shared" si="409"/>
        <v>0</v>
      </c>
      <c r="BG1006" s="89"/>
      <c r="BH1006" s="9"/>
      <c r="BJ1006" s="40">
        <f t="shared" si="427"/>
        <v>0</v>
      </c>
      <c r="BK1006" s="40">
        <f t="shared" si="428"/>
        <v>1</v>
      </c>
      <c r="BL1006" s="40">
        <f t="shared" si="429"/>
        <v>0</v>
      </c>
      <c r="BM1006" s="40">
        <f t="shared" si="430"/>
        <v>0</v>
      </c>
      <c r="BN1006" s="40">
        <f t="shared" si="431"/>
        <v>0</v>
      </c>
    </row>
    <row r="1007" spans="1:66" x14ac:dyDescent="0.25">
      <c r="A1007" s="379"/>
      <c r="B1007" s="936"/>
      <c r="C1007" s="272"/>
      <c r="D1007" s="868"/>
      <c r="E1007" s="873" t="str">
        <f t="shared" si="422"/>
        <v xml:space="preserve"> </v>
      </c>
      <c r="F1007" s="130">
        <f t="shared" si="405"/>
        <v>0</v>
      </c>
      <c r="G1007" s="128">
        <f t="shared" si="406"/>
        <v>995</v>
      </c>
      <c r="H1007" s="127"/>
      <c r="I1007" s="321"/>
      <c r="J1007" s="97"/>
      <c r="K1007" s="323"/>
      <c r="L1007" s="322"/>
      <c r="M1007" s="50"/>
      <c r="N1007" s="87"/>
      <c r="O1007" s="324"/>
      <c r="P1007" s="98"/>
      <c r="Q1007" s="98"/>
      <c r="R1007" s="114"/>
      <c r="S1007" s="753"/>
      <c r="T1007" s="98"/>
      <c r="U1007" s="98"/>
      <c r="V1007" s="98"/>
      <c r="W1007" s="99"/>
      <c r="X1007" s="97"/>
      <c r="Y1007" s="87"/>
      <c r="Z1007" s="100"/>
      <c r="AA1007" s="106">
        <f t="shared" si="410"/>
        <v>995</v>
      </c>
      <c r="AB1007" s="549">
        <f t="shared" si="423"/>
        <v>0</v>
      </c>
      <c r="AC1007" s="544">
        <f t="shared" si="411"/>
        <v>0</v>
      </c>
      <c r="AD1007" s="174">
        <f t="shared" si="407"/>
        <v>0</v>
      </c>
      <c r="AE1007" s="8"/>
      <c r="AF1007" s="885" t="str">
        <f t="shared" si="412"/>
        <v xml:space="preserve"> </v>
      </c>
      <c r="AG1007" s="40">
        <f t="shared" si="413"/>
        <v>0</v>
      </c>
      <c r="AH1007" s="40">
        <f t="shared" si="414"/>
        <v>0</v>
      </c>
      <c r="AR1007" s="40">
        <f t="shared" si="415"/>
        <v>0</v>
      </c>
      <c r="AS1007" s="40">
        <f t="shared" si="416"/>
        <v>0</v>
      </c>
      <c r="AT1007" s="40">
        <f t="shared" si="417"/>
        <v>0</v>
      </c>
      <c r="AU1007" s="40">
        <f t="shared" si="418"/>
        <v>0</v>
      </c>
      <c r="AX1007" s="279">
        <f t="shared" si="419"/>
        <v>0</v>
      </c>
      <c r="AY1007" s="279">
        <f t="shared" si="420"/>
        <v>0</v>
      </c>
      <c r="AZ1007" s="40">
        <f t="shared" si="408"/>
        <v>0</v>
      </c>
      <c r="BB1007" s="40">
        <f t="shared" si="424"/>
        <v>0</v>
      </c>
      <c r="BC1007" s="397">
        <f t="shared" si="425"/>
        <v>0</v>
      </c>
      <c r="BD1007" s="105">
        <f t="shared" si="421"/>
        <v>0</v>
      </c>
      <c r="BE1007" s="105">
        <f t="shared" si="426"/>
        <v>0</v>
      </c>
      <c r="BF1007" s="742">
        <f t="shared" si="409"/>
        <v>0</v>
      </c>
      <c r="BG1007" s="89"/>
      <c r="BH1007" s="9"/>
      <c r="BJ1007" s="40">
        <f t="shared" si="427"/>
        <v>0</v>
      </c>
      <c r="BK1007" s="40">
        <f t="shared" si="428"/>
        <v>1</v>
      </c>
      <c r="BL1007" s="40">
        <f t="shared" si="429"/>
        <v>0</v>
      </c>
      <c r="BM1007" s="40">
        <f t="shared" si="430"/>
        <v>0</v>
      </c>
      <c r="BN1007" s="40">
        <f t="shared" si="431"/>
        <v>0</v>
      </c>
    </row>
    <row r="1008" spans="1:66" x14ac:dyDescent="0.25">
      <c r="A1008" s="379"/>
      <c r="B1008" s="936"/>
      <c r="C1008" s="272"/>
      <c r="D1008" s="868"/>
      <c r="E1008" s="873" t="str">
        <f t="shared" si="422"/>
        <v xml:space="preserve"> </v>
      </c>
      <c r="F1008" s="130">
        <f t="shared" si="405"/>
        <v>0</v>
      </c>
      <c r="G1008" s="128">
        <f t="shared" si="406"/>
        <v>996</v>
      </c>
      <c r="H1008" s="127"/>
      <c r="I1008" s="321"/>
      <c r="J1008" s="97"/>
      <c r="K1008" s="323"/>
      <c r="L1008" s="322"/>
      <c r="M1008" s="50"/>
      <c r="N1008" s="87"/>
      <c r="O1008" s="324"/>
      <c r="P1008" s="98"/>
      <c r="Q1008" s="98"/>
      <c r="R1008" s="114"/>
      <c r="S1008" s="753"/>
      <c r="T1008" s="98"/>
      <c r="U1008" s="98"/>
      <c r="V1008" s="98"/>
      <c r="W1008" s="99"/>
      <c r="X1008" s="97"/>
      <c r="Y1008" s="87"/>
      <c r="Z1008" s="100"/>
      <c r="AA1008" s="106">
        <f t="shared" si="410"/>
        <v>996</v>
      </c>
      <c r="AB1008" s="549">
        <f t="shared" si="423"/>
        <v>0</v>
      </c>
      <c r="AC1008" s="544">
        <f t="shared" si="411"/>
        <v>0</v>
      </c>
      <c r="AD1008" s="174">
        <f t="shared" si="407"/>
        <v>0</v>
      </c>
      <c r="AE1008" s="8"/>
      <c r="AF1008" s="885" t="str">
        <f t="shared" si="412"/>
        <v xml:space="preserve"> </v>
      </c>
      <c r="AG1008" s="40">
        <f t="shared" si="413"/>
        <v>0</v>
      </c>
      <c r="AH1008" s="40">
        <f t="shared" si="414"/>
        <v>0</v>
      </c>
      <c r="AR1008" s="40">
        <f t="shared" si="415"/>
        <v>0</v>
      </c>
      <c r="AS1008" s="40">
        <f t="shared" si="416"/>
        <v>0</v>
      </c>
      <c r="AT1008" s="40">
        <f t="shared" si="417"/>
        <v>0</v>
      </c>
      <c r="AU1008" s="40">
        <f t="shared" si="418"/>
        <v>0</v>
      </c>
      <c r="AX1008" s="279">
        <f t="shared" si="419"/>
        <v>0</v>
      </c>
      <c r="AY1008" s="279">
        <f t="shared" si="420"/>
        <v>0</v>
      </c>
      <c r="AZ1008" s="40">
        <f t="shared" si="408"/>
        <v>0</v>
      </c>
      <c r="BB1008" s="40">
        <f t="shared" si="424"/>
        <v>0</v>
      </c>
      <c r="BC1008" s="397">
        <f t="shared" si="425"/>
        <v>0</v>
      </c>
      <c r="BD1008" s="105">
        <f t="shared" si="421"/>
        <v>0</v>
      </c>
      <c r="BE1008" s="105">
        <f t="shared" si="426"/>
        <v>0</v>
      </c>
      <c r="BF1008" s="742">
        <f t="shared" si="409"/>
        <v>0</v>
      </c>
      <c r="BG1008" s="89"/>
      <c r="BH1008" s="9"/>
      <c r="BJ1008" s="40">
        <f t="shared" si="427"/>
        <v>0</v>
      </c>
      <c r="BK1008" s="40">
        <f t="shared" si="428"/>
        <v>1</v>
      </c>
      <c r="BL1008" s="40">
        <f t="shared" si="429"/>
        <v>0</v>
      </c>
      <c r="BM1008" s="40">
        <f t="shared" si="430"/>
        <v>0</v>
      </c>
      <c r="BN1008" s="40">
        <f t="shared" si="431"/>
        <v>0</v>
      </c>
    </row>
    <row r="1009" spans="1:66" x14ac:dyDescent="0.25">
      <c r="A1009" s="379"/>
      <c r="B1009" s="936"/>
      <c r="C1009" s="272"/>
      <c r="D1009" s="868"/>
      <c r="E1009" s="873" t="str">
        <f t="shared" si="422"/>
        <v xml:space="preserve"> </v>
      </c>
      <c r="F1009" s="130">
        <f t="shared" si="405"/>
        <v>0</v>
      </c>
      <c r="G1009" s="128">
        <f t="shared" si="406"/>
        <v>997</v>
      </c>
      <c r="H1009" s="127"/>
      <c r="I1009" s="321"/>
      <c r="J1009" s="97"/>
      <c r="K1009" s="323"/>
      <c r="L1009" s="322"/>
      <c r="M1009" s="50"/>
      <c r="N1009" s="87"/>
      <c r="O1009" s="324"/>
      <c r="P1009" s="98"/>
      <c r="Q1009" s="98"/>
      <c r="R1009" s="114"/>
      <c r="S1009" s="753"/>
      <c r="T1009" s="98"/>
      <c r="U1009" s="98"/>
      <c r="V1009" s="98"/>
      <c r="W1009" s="99"/>
      <c r="X1009" s="97"/>
      <c r="Y1009" s="87"/>
      <c r="Z1009" s="100"/>
      <c r="AA1009" s="106">
        <f t="shared" si="410"/>
        <v>997</v>
      </c>
      <c r="AB1009" s="549">
        <f t="shared" si="423"/>
        <v>0</v>
      </c>
      <c r="AC1009" s="544">
        <f t="shared" si="411"/>
        <v>0</v>
      </c>
      <c r="AD1009" s="174">
        <f t="shared" si="407"/>
        <v>0</v>
      </c>
      <c r="AE1009" s="8"/>
      <c r="AF1009" s="885" t="str">
        <f t="shared" si="412"/>
        <v xml:space="preserve"> </v>
      </c>
      <c r="AG1009" s="40">
        <f t="shared" si="413"/>
        <v>0</v>
      </c>
      <c r="AH1009" s="40">
        <f t="shared" si="414"/>
        <v>0</v>
      </c>
      <c r="AR1009" s="40">
        <f t="shared" si="415"/>
        <v>0</v>
      </c>
      <c r="AS1009" s="40">
        <f t="shared" si="416"/>
        <v>0</v>
      </c>
      <c r="AT1009" s="40">
        <f t="shared" si="417"/>
        <v>0</v>
      </c>
      <c r="AU1009" s="40">
        <f t="shared" si="418"/>
        <v>0</v>
      </c>
      <c r="AX1009" s="279">
        <f t="shared" si="419"/>
        <v>0</v>
      </c>
      <c r="AY1009" s="279">
        <f t="shared" si="420"/>
        <v>0</v>
      </c>
      <c r="AZ1009" s="40">
        <f t="shared" si="408"/>
        <v>0</v>
      </c>
      <c r="BB1009" s="40">
        <f t="shared" si="424"/>
        <v>0</v>
      </c>
      <c r="BC1009" s="397">
        <f t="shared" si="425"/>
        <v>0</v>
      </c>
      <c r="BD1009" s="105">
        <f t="shared" si="421"/>
        <v>0</v>
      </c>
      <c r="BE1009" s="105">
        <f t="shared" si="426"/>
        <v>0</v>
      </c>
      <c r="BF1009" s="742">
        <f t="shared" si="409"/>
        <v>0</v>
      </c>
      <c r="BG1009" s="89"/>
      <c r="BH1009" s="9"/>
      <c r="BJ1009" s="40">
        <f t="shared" si="427"/>
        <v>0</v>
      </c>
      <c r="BK1009" s="40">
        <f t="shared" si="428"/>
        <v>1</v>
      </c>
      <c r="BL1009" s="40">
        <f t="shared" si="429"/>
        <v>0</v>
      </c>
      <c r="BM1009" s="40">
        <f t="shared" si="430"/>
        <v>0</v>
      </c>
      <c r="BN1009" s="40">
        <f t="shared" si="431"/>
        <v>0</v>
      </c>
    </row>
    <row r="1010" spans="1:66" x14ac:dyDescent="0.25">
      <c r="A1010" s="379"/>
      <c r="B1010" s="936"/>
      <c r="C1010" s="272"/>
      <c r="D1010" s="868"/>
      <c r="E1010" s="873" t="str">
        <f t="shared" si="422"/>
        <v xml:space="preserve"> </v>
      </c>
      <c r="F1010" s="130">
        <f t="shared" si="405"/>
        <v>0</v>
      </c>
      <c r="G1010" s="128">
        <f t="shared" si="406"/>
        <v>998</v>
      </c>
      <c r="H1010" s="127"/>
      <c r="I1010" s="321"/>
      <c r="J1010" s="97"/>
      <c r="K1010" s="323"/>
      <c r="L1010" s="322"/>
      <c r="M1010" s="50"/>
      <c r="N1010" s="87"/>
      <c r="O1010" s="324"/>
      <c r="P1010" s="98"/>
      <c r="Q1010" s="98"/>
      <c r="R1010" s="114"/>
      <c r="S1010" s="753"/>
      <c r="T1010" s="98"/>
      <c r="U1010" s="98"/>
      <c r="V1010" s="98"/>
      <c r="W1010" s="99"/>
      <c r="X1010" s="97"/>
      <c r="Y1010" s="87"/>
      <c r="Z1010" s="100"/>
      <c r="AA1010" s="106">
        <f t="shared" si="410"/>
        <v>998</v>
      </c>
      <c r="AB1010" s="549">
        <f t="shared" si="423"/>
        <v>0</v>
      </c>
      <c r="AC1010" s="544">
        <f t="shared" si="411"/>
        <v>0</v>
      </c>
      <c r="AD1010" s="174">
        <f t="shared" si="407"/>
        <v>0</v>
      </c>
      <c r="AE1010" s="8"/>
      <c r="AF1010" s="885" t="str">
        <f t="shared" si="412"/>
        <v xml:space="preserve"> </v>
      </c>
      <c r="AG1010" s="40">
        <f t="shared" si="413"/>
        <v>0</v>
      </c>
      <c r="AH1010" s="40">
        <f t="shared" si="414"/>
        <v>0</v>
      </c>
      <c r="AR1010" s="40">
        <f t="shared" si="415"/>
        <v>0</v>
      </c>
      <c r="AS1010" s="40">
        <f t="shared" si="416"/>
        <v>0</v>
      </c>
      <c r="AT1010" s="40">
        <f t="shared" si="417"/>
        <v>0</v>
      </c>
      <c r="AU1010" s="40">
        <f t="shared" si="418"/>
        <v>0</v>
      </c>
      <c r="AX1010" s="279">
        <f t="shared" si="419"/>
        <v>0</v>
      </c>
      <c r="AY1010" s="279">
        <f t="shared" si="420"/>
        <v>0</v>
      </c>
      <c r="AZ1010" s="40">
        <f t="shared" si="408"/>
        <v>0</v>
      </c>
      <c r="BB1010" s="40">
        <f t="shared" si="424"/>
        <v>0</v>
      </c>
      <c r="BC1010" s="397">
        <f t="shared" si="425"/>
        <v>0</v>
      </c>
      <c r="BD1010" s="105">
        <f t="shared" si="421"/>
        <v>0</v>
      </c>
      <c r="BE1010" s="105">
        <f t="shared" si="426"/>
        <v>0</v>
      </c>
      <c r="BF1010" s="742">
        <f t="shared" si="409"/>
        <v>0</v>
      </c>
      <c r="BG1010" s="89"/>
      <c r="BH1010" s="9"/>
      <c r="BJ1010" s="40">
        <f t="shared" si="427"/>
        <v>0</v>
      </c>
      <c r="BK1010" s="40">
        <f t="shared" si="428"/>
        <v>1</v>
      </c>
      <c r="BL1010" s="40">
        <f t="shared" si="429"/>
        <v>0</v>
      </c>
      <c r="BM1010" s="40">
        <f t="shared" si="430"/>
        <v>0</v>
      </c>
      <c r="BN1010" s="40">
        <f t="shared" si="431"/>
        <v>0</v>
      </c>
    </row>
    <row r="1011" spans="1:66" x14ac:dyDescent="0.25">
      <c r="A1011" s="379"/>
      <c r="B1011" s="936"/>
      <c r="C1011" s="272"/>
      <c r="D1011" s="868"/>
      <c r="E1011" s="873" t="str">
        <f t="shared" ref="E1011" si="432">IF(+BN1011+BM1011&gt;0,"&lt; Error"," ")</f>
        <v xml:space="preserve"> </v>
      </c>
      <c r="F1011" s="130">
        <f t="shared" ref="F1011" si="433">IF(ISBLANK(H1011),0,VLOOKUP(TRIM(H1011),AllVarieties,4,FALSE))</f>
        <v>0</v>
      </c>
      <c r="G1011" s="128">
        <f t="shared" ref="G1011:G1074" si="434">ROW()-DPline</f>
        <v>999</v>
      </c>
      <c r="H1011" s="127"/>
      <c r="I1011" s="321"/>
      <c r="J1011" s="97"/>
      <c r="K1011" s="323"/>
      <c r="L1011" s="322"/>
      <c r="M1011" s="50"/>
      <c r="N1011" s="87"/>
      <c r="O1011" s="324"/>
      <c r="P1011" s="98"/>
      <c r="Q1011" s="98"/>
      <c r="R1011" s="114"/>
      <c r="S1011" s="753"/>
      <c r="T1011" s="98"/>
      <c r="U1011" s="98"/>
      <c r="V1011" s="98"/>
      <c r="W1011" s="99"/>
      <c r="X1011" s="97"/>
      <c r="Y1011" s="87"/>
      <c r="Z1011" s="100"/>
      <c r="AA1011" s="106">
        <f t="shared" ref="AA1011" si="435">+G1011</f>
        <v>999</v>
      </c>
      <c r="AB1011" s="549">
        <f t="shared" ref="AB1011" si="436">C1011*BJ1011</f>
        <v>0</v>
      </c>
      <c r="AC1011" s="544">
        <f t="shared" ref="AC1011" si="437">+AX1011+AY1011</f>
        <v>0</v>
      </c>
      <c r="AD1011" s="174">
        <f t="shared" ref="AD1011" si="438">+AC1011*PDArate</f>
        <v>0</v>
      </c>
      <c r="AE1011" s="8"/>
      <c r="AF1011" s="885" t="str">
        <f t="shared" ref="AF1011" si="439">IF(AG1011+AH1011=1,"Enter both columns 5 and 16.", " ")</f>
        <v xml:space="preserve"> </v>
      </c>
      <c r="AG1011" s="40">
        <f t="shared" ref="AG1011" si="440">IF(L1011+M1011+N1011+O1011+W1011 &gt; 0, 1, 0)</f>
        <v>0</v>
      </c>
      <c r="AH1011" s="40">
        <f t="shared" ref="AH1011" si="441">IF(AX1011 &gt; 0, 1, 0)</f>
        <v>0</v>
      </c>
      <c r="AR1011" s="40">
        <f t="shared" ref="AR1011" si="442">IF(ISNA(+F1011), 1, 0)</f>
        <v>0</v>
      </c>
      <c r="AS1011" s="40">
        <f t="shared" ref="AS1011" si="443">IF(ISERR(+F1011), 1, 0)</f>
        <v>0</v>
      </c>
      <c r="AT1011" s="40">
        <f t="shared" ref="AT1011" si="444">IF(ISERR(+AC1011), 1, 0)</f>
        <v>0</v>
      </c>
      <c r="AU1011" s="40">
        <f t="shared" ref="AU1011" si="445">IF(ISERR(+AD1011), 1, 0)</f>
        <v>0</v>
      </c>
      <c r="AX1011" s="279">
        <f t="shared" ref="AX1011" si="446">ROUND(L1011,1)*W1011</f>
        <v>0</v>
      </c>
      <c r="AY1011" s="279">
        <f t="shared" ref="AY1011" si="447">ROUND(X1011,1)*Z1011</f>
        <v>0</v>
      </c>
      <c r="AZ1011" s="40">
        <f t="shared" ref="AZ1011" si="448">IF(J1011+K1011 &gt; 0, 1, 0)</f>
        <v>0</v>
      </c>
      <c r="BB1011" s="40">
        <f t="shared" ref="BB1011" si="449">IF(+BC1011&gt;0,IF(+BE1011&lt;=0,1,0),0)</f>
        <v>0</v>
      </c>
      <c r="BC1011" s="397">
        <f t="shared" ref="BC1011" si="450">IF(+D1011=1,IF(J1011&gt;0, +J1011, 0),0)</f>
        <v>0</v>
      </c>
      <c r="BD1011" s="105">
        <f t="shared" ref="BD1011" si="451">IF(VALUE(I1011)&lt;1,0,IF(VALUE(I1011)&gt;17,0,VLOOKUP(VALUE(F1011),T10Value,VALUE(I1011)+1,FALSE)))</f>
        <v>0</v>
      </c>
      <c r="BE1011" s="105">
        <f t="shared" ref="BE1011" si="452">ROUND(+BC1011,1)*BD1011</f>
        <v>0</v>
      </c>
      <c r="BF1011" s="742">
        <f t="shared" ref="BF1011" si="453">+BE1011*PDArate</f>
        <v>0</v>
      </c>
      <c r="BG1011" s="89"/>
      <c r="BH1011" s="9"/>
      <c r="BJ1011" s="40">
        <f t="shared" ref="BJ1011" si="454">IF(J1011+L1011+M1011=J1011,0,IF(J1011-L1011-0.09&gt;0,IF(J1011-L1011&lt;=0.1*J1011,J1011-L1011,0),0))</f>
        <v>0</v>
      </c>
      <c r="BK1011" s="40">
        <f t="shared" ref="BK1011" si="455">IF(L1011+M1011+J1011+X1011&lt;=0,1,IF(L1011+M1011+X1011&gt;0,1,0))</f>
        <v>1</v>
      </c>
      <c r="BL1011" s="40">
        <f t="shared" ref="BL1011" si="456">IF(+BJ1011&gt;0,1,0)</f>
        <v>0</v>
      </c>
      <c r="BM1011" s="40">
        <f t="shared" ref="BM1011" si="457">IF(ISNUMBER(C1011),IF(2*BL1011-C1011&lt;0,1,IF(2*BL1011-C1011&gt;2,1,0)),IF(ISBLANK(C1011),0,1))</f>
        <v>0</v>
      </c>
      <c r="BN1011" s="40">
        <f t="shared" ref="BN1011" si="458">IF(ISNUMBER(D1011),IF(2*AG1011-D1011=1,1,IF(+D1011=0,0, IF(+D1011=1,0,1))),IF(ISBLANK(D1011),0,1))</f>
        <v>0</v>
      </c>
    </row>
    <row r="1012" spans="1:66" x14ac:dyDescent="0.25">
      <c r="A1012" s="379"/>
      <c r="B1012" s="936"/>
      <c r="C1012" s="272"/>
      <c r="D1012" s="868"/>
      <c r="E1012" s="873" t="str">
        <f t="shared" ref="E1012:E1069" si="459">IF(+BN1012+BM1012&gt;0,"&lt; Error"," ")</f>
        <v xml:space="preserve"> </v>
      </c>
      <c r="F1012" s="130">
        <f t="shared" ref="F1012:F1069" si="460">IF(ISBLANK(H1012),0,VLOOKUP(TRIM(H1012),AllVarieties,4,FALSE))</f>
        <v>0</v>
      </c>
      <c r="G1012" s="128">
        <f t="shared" si="434"/>
        <v>1000</v>
      </c>
      <c r="H1012" s="127"/>
      <c r="I1012" s="321"/>
      <c r="J1012" s="97"/>
      <c r="K1012" s="323"/>
      <c r="L1012" s="322"/>
      <c r="M1012" s="50"/>
      <c r="N1012" s="87"/>
      <c r="O1012" s="324"/>
      <c r="P1012" s="98"/>
      <c r="Q1012" s="98"/>
      <c r="R1012" s="114"/>
      <c r="S1012" s="753"/>
      <c r="T1012" s="98"/>
      <c r="U1012" s="98"/>
      <c r="V1012" s="98"/>
      <c r="W1012" s="99"/>
      <c r="X1012" s="97"/>
      <c r="Y1012" s="87"/>
      <c r="Z1012" s="100"/>
      <c r="AA1012" s="106">
        <f t="shared" ref="AA1012:AA1075" si="461">+G1012</f>
        <v>1000</v>
      </c>
      <c r="AB1012" s="549">
        <f t="shared" ref="AB1012:AB1075" si="462">C1012*BJ1012</f>
        <v>0</v>
      </c>
      <c r="AC1012" s="544">
        <f t="shared" ref="AC1012:AC1075" si="463">+AX1012+AY1012</f>
        <v>0</v>
      </c>
      <c r="AD1012" s="174">
        <f t="shared" ref="AD1012:AD1075" si="464">+AC1012*PDArate</f>
        <v>0</v>
      </c>
      <c r="AE1012" s="8"/>
      <c r="AF1012" s="885" t="str">
        <f t="shared" ref="AF1012:AF1075" si="465">IF(AG1012+AH1012=1,"Enter both columns 5 and 16.", " ")</f>
        <v xml:space="preserve"> </v>
      </c>
      <c r="AG1012" s="40">
        <f t="shared" ref="AG1012:AG1075" si="466">IF(L1012+M1012+N1012+O1012+W1012 &gt; 0, 1, 0)</f>
        <v>0</v>
      </c>
      <c r="AH1012" s="40">
        <f t="shared" ref="AH1012:AH1075" si="467">IF(AX1012 &gt; 0, 1, 0)</f>
        <v>0</v>
      </c>
      <c r="AR1012" s="40">
        <f t="shared" ref="AR1012:AR1075" si="468">IF(ISNA(+F1012), 1, 0)</f>
        <v>0</v>
      </c>
      <c r="AS1012" s="40">
        <f t="shared" ref="AS1012:AS1075" si="469">IF(ISERR(+F1012), 1, 0)</f>
        <v>0</v>
      </c>
      <c r="AT1012" s="40">
        <f t="shared" ref="AT1012:AT1075" si="470">IF(ISERR(+AC1012), 1, 0)</f>
        <v>0</v>
      </c>
      <c r="AU1012" s="40">
        <f t="shared" ref="AU1012:AU1075" si="471">IF(ISERR(+AD1012), 1, 0)</f>
        <v>0</v>
      </c>
      <c r="AX1012" s="279">
        <f t="shared" ref="AX1012:AX1075" si="472">ROUND(L1012,1)*W1012</f>
        <v>0</v>
      </c>
      <c r="AY1012" s="279">
        <f t="shared" ref="AY1012:AY1075" si="473">ROUND(X1012,1)*Z1012</f>
        <v>0</v>
      </c>
      <c r="AZ1012" s="40">
        <f t="shared" ref="AZ1012:AZ1075" si="474">IF(J1012+K1012 &gt; 0, 1, 0)</f>
        <v>0</v>
      </c>
      <c r="BB1012" s="40">
        <f t="shared" ref="BB1012:BB1075" si="475">IF(+BC1012&gt;0,IF(+BE1012&lt;=0,1,0),0)</f>
        <v>0</v>
      </c>
      <c r="BC1012" s="397">
        <f t="shared" ref="BC1012:BC1075" si="476">IF(+D1012=1,IF(J1012&gt;0, +J1012, 0),0)</f>
        <v>0</v>
      </c>
      <c r="BD1012" s="105">
        <f t="shared" ref="BD1012:BD1075" si="477">IF(VALUE(I1012)&lt;1,0,IF(VALUE(I1012)&gt;17,0,VLOOKUP(VALUE(F1012),T10Value,VALUE(I1012)+1,FALSE)))</f>
        <v>0</v>
      </c>
      <c r="BE1012" s="105">
        <f t="shared" ref="BE1012:BE1075" si="478">ROUND(+BC1012,1)*BD1012</f>
        <v>0</v>
      </c>
      <c r="BF1012" s="742">
        <f t="shared" ref="BF1012:BF1075" si="479">+BE1012*PDArate</f>
        <v>0</v>
      </c>
      <c r="BG1012" s="89"/>
      <c r="BH1012" s="9"/>
      <c r="BJ1012" s="40">
        <f t="shared" ref="BJ1012:BJ1075" si="480">IF(J1012+L1012+M1012=J1012,0,IF(J1012-L1012-0.09&gt;0,IF(J1012-L1012&lt;=0.1*J1012,J1012-L1012,0),0))</f>
        <v>0</v>
      </c>
      <c r="BK1012" s="40">
        <f t="shared" ref="BK1012:BK1075" si="481">IF(L1012+M1012+J1012+X1012&lt;=0,1,IF(L1012+M1012+X1012&gt;0,1,0))</f>
        <v>1</v>
      </c>
      <c r="BL1012" s="40">
        <f t="shared" ref="BL1012:BL1075" si="482">IF(+BJ1012&gt;0,1,0)</f>
        <v>0</v>
      </c>
      <c r="BM1012" s="40">
        <f t="shared" ref="BM1012:BM1075" si="483">IF(ISNUMBER(C1012),IF(2*BL1012-C1012&lt;0,1,IF(2*BL1012-C1012&gt;2,1,0)),IF(ISBLANK(C1012),0,1))</f>
        <v>0</v>
      </c>
      <c r="BN1012" s="40">
        <f t="shared" ref="BN1012:BN1075" si="484">IF(ISNUMBER(D1012),IF(2*AG1012-D1012=1,1,IF(+D1012=0,0, IF(+D1012=1,0,1))),IF(ISBLANK(D1012),0,1))</f>
        <v>0</v>
      </c>
    </row>
    <row r="1013" spans="1:66" x14ac:dyDescent="0.25">
      <c r="A1013" s="379"/>
      <c r="B1013" s="936"/>
      <c r="C1013" s="272"/>
      <c r="D1013" s="868"/>
      <c r="E1013" s="873" t="str">
        <f t="shared" si="459"/>
        <v xml:space="preserve"> </v>
      </c>
      <c r="F1013" s="130">
        <f t="shared" si="460"/>
        <v>0</v>
      </c>
      <c r="G1013" s="128">
        <f t="shared" si="434"/>
        <v>1001</v>
      </c>
      <c r="H1013" s="127"/>
      <c r="I1013" s="321"/>
      <c r="J1013" s="97"/>
      <c r="K1013" s="323"/>
      <c r="L1013" s="322"/>
      <c r="M1013" s="50"/>
      <c r="N1013" s="87"/>
      <c r="O1013" s="324"/>
      <c r="P1013" s="98"/>
      <c r="Q1013" s="98"/>
      <c r="R1013" s="114"/>
      <c r="S1013" s="753"/>
      <c r="T1013" s="98"/>
      <c r="U1013" s="98"/>
      <c r="V1013" s="98"/>
      <c r="W1013" s="99"/>
      <c r="X1013" s="97"/>
      <c r="Y1013" s="87"/>
      <c r="Z1013" s="100"/>
      <c r="AA1013" s="106">
        <f t="shared" si="461"/>
        <v>1001</v>
      </c>
      <c r="AB1013" s="549">
        <f t="shared" si="462"/>
        <v>0</v>
      </c>
      <c r="AC1013" s="544">
        <f t="shared" si="463"/>
        <v>0</v>
      </c>
      <c r="AD1013" s="174">
        <f t="shared" si="464"/>
        <v>0</v>
      </c>
      <c r="AE1013" s="8"/>
      <c r="AF1013" s="885" t="str">
        <f t="shared" si="465"/>
        <v xml:space="preserve"> </v>
      </c>
      <c r="AG1013" s="40">
        <f t="shared" si="466"/>
        <v>0</v>
      </c>
      <c r="AH1013" s="40">
        <f t="shared" si="467"/>
        <v>0</v>
      </c>
      <c r="AR1013" s="40">
        <f t="shared" si="468"/>
        <v>0</v>
      </c>
      <c r="AS1013" s="40">
        <f t="shared" si="469"/>
        <v>0</v>
      </c>
      <c r="AT1013" s="40">
        <f t="shared" si="470"/>
        <v>0</v>
      </c>
      <c r="AU1013" s="40">
        <f t="shared" si="471"/>
        <v>0</v>
      </c>
      <c r="AX1013" s="279">
        <f t="shared" si="472"/>
        <v>0</v>
      </c>
      <c r="AY1013" s="279">
        <f t="shared" si="473"/>
        <v>0</v>
      </c>
      <c r="AZ1013" s="40">
        <f t="shared" si="474"/>
        <v>0</v>
      </c>
      <c r="BB1013" s="40">
        <f t="shared" si="475"/>
        <v>0</v>
      </c>
      <c r="BC1013" s="397">
        <f t="shared" si="476"/>
        <v>0</v>
      </c>
      <c r="BD1013" s="105">
        <f t="shared" si="477"/>
        <v>0</v>
      </c>
      <c r="BE1013" s="105">
        <f t="shared" si="478"/>
        <v>0</v>
      </c>
      <c r="BF1013" s="742">
        <f t="shared" si="479"/>
        <v>0</v>
      </c>
      <c r="BG1013" s="89"/>
      <c r="BH1013" s="9"/>
      <c r="BJ1013" s="40">
        <f t="shared" si="480"/>
        <v>0</v>
      </c>
      <c r="BK1013" s="40">
        <f t="shared" si="481"/>
        <v>1</v>
      </c>
      <c r="BL1013" s="40">
        <f t="shared" si="482"/>
        <v>0</v>
      </c>
      <c r="BM1013" s="40">
        <f t="shared" si="483"/>
        <v>0</v>
      </c>
      <c r="BN1013" s="40">
        <f t="shared" si="484"/>
        <v>0</v>
      </c>
    </row>
    <row r="1014" spans="1:66" x14ac:dyDescent="0.25">
      <c r="A1014" s="379"/>
      <c r="B1014" s="936"/>
      <c r="C1014" s="272"/>
      <c r="D1014" s="868"/>
      <c r="E1014" s="873" t="str">
        <f t="shared" si="459"/>
        <v xml:space="preserve"> </v>
      </c>
      <c r="F1014" s="130">
        <f t="shared" si="460"/>
        <v>0</v>
      </c>
      <c r="G1014" s="128">
        <f t="shared" si="434"/>
        <v>1002</v>
      </c>
      <c r="H1014" s="127"/>
      <c r="I1014" s="321"/>
      <c r="J1014" s="97"/>
      <c r="K1014" s="323"/>
      <c r="L1014" s="322"/>
      <c r="M1014" s="50"/>
      <c r="N1014" s="87"/>
      <c r="O1014" s="324"/>
      <c r="P1014" s="98"/>
      <c r="Q1014" s="98"/>
      <c r="R1014" s="114"/>
      <c r="S1014" s="753"/>
      <c r="T1014" s="98"/>
      <c r="U1014" s="98"/>
      <c r="V1014" s="98"/>
      <c r="W1014" s="99"/>
      <c r="X1014" s="97"/>
      <c r="Y1014" s="87"/>
      <c r="Z1014" s="100"/>
      <c r="AA1014" s="106">
        <f t="shared" si="461"/>
        <v>1002</v>
      </c>
      <c r="AB1014" s="549">
        <f t="shared" si="462"/>
        <v>0</v>
      </c>
      <c r="AC1014" s="544">
        <f t="shared" si="463"/>
        <v>0</v>
      </c>
      <c r="AD1014" s="174">
        <f t="shared" si="464"/>
        <v>0</v>
      </c>
      <c r="AE1014" s="8"/>
      <c r="AF1014" s="885" t="str">
        <f t="shared" si="465"/>
        <v xml:space="preserve"> </v>
      </c>
      <c r="AG1014" s="40">
        <f t="shared" si="466"/>
        <v>0</v>
      </c>
      <c r="AH1014" s="40">
        <f t="shared" si="467"/>
        <v>0</v>
      </c>
      <c r="AR1014" s="40">
        <f t="shared" si="468"/>
        <v>0</v>
      </c>
      <c r="AS1014" s="40">
        <f t="shared" si="469"/>
        <v>0</v>
      </c>
      <c r="AT1014" s="40">
        <f t="shared" si="470"/>
        <v>0</v>
      </c>
      <c r="AU1014" s="40">
        <f t="shared" si="471"/>
        <v>0</v>
      </c>
      <c r="AX1014" s="279">
        <f t="shared" si="472"/>
        <v>0</v>
      </c>
      <c r="AY1014" s="279">
        <f t="shared" si="473"/>
        <v>0</v>
      </c>
      <c r="AZ1014" s="40">
        <f t="shared" si="474"/>
        <v>0</v>
      </c>
      <c r="BB1014" s="40">
        <f t="shared" si="475"/>
        <v>0</v>
      </c>
      <c r="BC1014" s="397">
        <f t="shared" si="476"/>
        <v>0</v>
      </c>
      <c r="BD1014" s="105">
        <f t="shared" si="477"/>
        <v>0</v>
      </c>
      <c r="BE1014" s="105">
        <f t="shared" si="478"/>
        <v>0</v>
      </c>
      <c r="BF1014" s="742">
        <f t="shared" si="479"/>
        <v>0</v>
      </c>
      <c r="BG1014" s="89"/>
      <c r="BH1014" s="9"/>
      <c r="BJ1014" s="40">
        <f t="shared" si="480"/>
        <v>0</v>
      </c>
      <c r="BK1014" s="40">
        <f t="shared" si="481"/>
        <v>1</v>
      </c>
      <c r="BL1014" s="40">
        <f t="shared" si="482"/>
        <v>0</v>
      </c>
      <c r="BM1014" s="40">
        <f t="shared" si="483"/>
        <v>0</v>
      </c>
      <c r="BN1014" s="40">
        <f t="shared" si="484"/>
        <v>0</v>
      </c>
    </row>
    <row r="1015" spans="1:66" x14ac:dyDescent="0.25">
      <c r="A1015" s="379"/>
      <c r="B1015" s="936"/>
      <c r="C1015" s="272"/>
      <c r="D1015" s="868"/>
      <c r="E1015" s="873" t="str">
        <f t="shared" si="459"/>
        <v xml:space="preserve"> </v>
      </c>
      <c r="F1015" s="130">
        <f t="shared" si="460"/>
        <v>0</v>
      </c>
      <c r="G1015" s="128">
        <f t="shared" si="434"/>
        <v>1003</v>
      </c>
      <c r="H1015" s="127"/>
      <c r="I1015" s="321"/>
      <c r="J1015" s="97"/>
      <c r="K1015" s="323"/>
      <c r="L1015" s="322"/>
      <c r="M1015" s="50"/>
      <c r="N1015" s="87"/>
      <c r="O1015" s="324"/>
      <c r="P1015" s="98"/>
      <c r="Q1015" s="98"/>
      <c r="R1015" s="114"/>
      <c r="S1015" s="753"/>
      <c r="T1015" s="98"/>
      <c r="U1015" s="98"/>
      <c r="V1015" s="98"/>
      <c r="W1015" s="99"/>
      <c r="X1015" s="97"/>
      <c r="Y1015" s="87"/>
      <c r="Z1015" s="100"/>
      <c r="AA1015" s="106">
        <f t="shared" si="461"/>
        <v>1003</v>
      </c>
      <c r="AB1015" s="549">
        <f t="shared" si="462"/>
        <v>0</v>
      </c>
      <c r="AC1015" s="544">
        <f t="shared" si="463"/>
        <v>0</v>
      </c>
      <c r="AD1015" s="174">
        <f t="shared" si="464"/>
        <v>0</v>
      </c>
      <c r="AE1015" s="8"/>
      <c r="AF1015" s="885" t="str">
        <f t="shared" si="465"/>
        <v xml:space="preserve"> </v>
      </c>
      <c r="AG1015" s="40">
        <f t="shared" si="466"/>
        <v>0</v>
      </c>
      <c r="AH1015" s="40">
        <f t="shared" si="467"/>
        <v>0</v>
      </c>
      <c r="AR1015" s="40">
        <f t="shared" si="468"/>
        <v>0</v>
      </c>
      <c r="AS1015" s="40">
        <f t="shared" si="469"/>
        <v>0</v>
      </c>
      <c r="AT1015" s="40">
        <f t="shared" si="470"/>
        <v>0</v>
      </c>
      <c r="AU1015" s="40">
        <f t="shared" si="471"/>
        <v>0</v>
      </c>
      <c r="AX1015" s="279">
        <f t="shared" si="472"/>
        <v>0</v>
      </c>
      <c r="AY1015" s="279">
        <f t="shared" si="473"/>
        <v>0</v>
      </c>
      <c r="AZ1015" s="40">
        <f t="shared" si="474"/>
        <v>0</v>
      </c>
      <c r="BB1015" s="40">
        <f t="shared" si="475"/>
        <v>0</v>
      </c>
      <c r="BC1015" s="397">
        <f t="shared" si="476"/>
        <v>0</v>
      </c>
      <c r="BD1015" s="105">
        <f t="shared" si="477"/>
        <v>0</v>
      </c>
      <c r="BE1015" s="105">
        <f t="shared" si="478"/>
        <v>0</v>
      </c>
      <c r="BF1015" s="742">
        <f t="shared" si="479"/>
        <v>0</v>
      </c>
      <c r="BG1015" s="89"/>
      <c r="BH1015" s="9"/>
      <c r="BJ1015" s="40">
        <f t="shared" si="480"/>
        <v>0</v>
      </c>
      <c r="BK1015" s="40">
        <f t="shared" si="481"/>
        <v>1</v>
      </c>
      <c r="BL1015" s="40">
        <f t="shared" si="482"/>
        <v>0</v>
      </c>
      <c r="BM1015" s="40">
        <f t="shared" si="483"/>
        <v>0</v>
      </c>
      <c r="BN1015" s="40">
        <f t="shared" si="484"/>
        <v>0</v>
      </c>
    </row>
    <row r="1016" spans="1:66" x14ac:dyDescent="0.25">
      <c r="A1016" s="379"/>
      <c r="B1016" s="936"/>
      <c r="C1016" s="272"/>
      <c r="D1016" s="868"/>
      <c r="E1016" s="873" t="str">
        <f t="shared" si="459"/>
        <v xml:space="preserve"> </v>
      </c>
      <c r="F1016" s="130">
        <f t="shared" si="460"/>
        <v>0</v>
      </c>
      <c r="G1016" s="128">
        <f t="shared" si="434"/>
        <v>1004</v>
      </c>
      <c r="H1016" s="127"/>
      <c r="I1016" s="321"/>
      <c r="J1016" s="97"/>
      <c r="K1016" s="323"/>
      <c r="L1016" s="322"/>
      <c r="M1016" s="50"/>
      <c r="N1016" s="87"/>
      <c r="O1016" s="324"/>
      <c r="P1016" s="98"/>
      <c r="Q1016" s="98"/>
      <c r="R1016" s="114"/>
      <c r="S1016" s="753"/>
      <c r="T1016" s="98"/>
      <c r="U1016" s="98"/>
      <c r="V1016" s="98"/>
      <c r="W1016" s="99"/>
      <c r="X1016" s="97"/>
      <c r="Y1016" s="87"/>
      <c r="Z1016" s="100"/>
      <c r="AA1016" s="106">
        <f t="shared" si="461"/>
        <v>1004</v>
      </c>
      <c r="AB1016" s="549">
        <f t="shared" si="462"/>
        <v>0</v>
      </c>
      <c r="AC1016" s="544">
        <f t="shared" si="463"/>
        <v>0</v>
      </c>
      <c r="AD1016" s="174">
        <f t="shared" si="464"/>
        <v>0</v>
      </c>
      <c r="AE1016" s="8"/>
      <c r="AF1016" s="885" t="str">
        <f t="shared" si="465"/>
        <v xml:space="preserve"> </v>
      </c>
      <c r="AG1016" s="40">
        <f t="shared" si="466"/>
        <v>0</v>
      </c>
      <c r="AH1016" s="40">
        <f t="shared" si="467"/>
        <v>0</v>
      </c>
      <c r="AR1016" s="40">
        <f t="shared" si="468"/>
        <v>0</v>
      </c>
      <c r="AS1016" s="40">
        <f t="shared" si="469"/>
        <v>0</v>
      </c>
      <c r="AT1016" s="40">
        <f t="shared" si="470"/>
        <v>0</v>
      </c>
      <c r="AU1016" s="40">
        <f t="shared" si="471"/>
        <v>0</v>
      </c>
      <c r="AX1016" s="279">
        <f t="shared" si="472"/>
        <v>0</v>
      </c>
      <c r="AY1016" s="279">
        <f t="shared" si="473"/>
        <v>0</v>
      </c>
      <c r="AZ1016" s="40">
        <f t="shared" si="474"/>
        <v>0</v>
      </c>
      <c r="BB1016" s="40">
        <f t="shared" si="475"/>
        <v>0</v>
      </c>
      <c r="BC1016" s="397">
        <f t="shared" si="476"/>
        <v>0</v>
      </c>
      <c r="BD1016" s="105">
        <f t="shared" si="477"/>
        <v>0</v>
      </c>
      <c r="BE1016" s="105">
        <f t="shared" si="478"/>
        <v>0</v>
      </c>
      <c r="BF1016" s="742">
        <f t="shared" si="479"/>
        <v>0</v>
      </c>
      <c r="BG1016" s="89"/>
      <c r="BH1016" s="9"/>
      <c r="BJ1016" s="40">
        <f t="shared" si="480"/>
        <v>0</v>
      </c>
      <c r="BK1016" s="40">
        <f t="shared" si="481"/>
        <v>1</v>
      </c>
      <c r="BL1016" s="40">
        <f t="shared" si="482"/>
        <v>0</v>
      </c>
      <c r="BM1016" s="40">
        <f t="shared" si="483"/>
        <v>0</v>
      </c>
      <c r="BN1016" s="40">
        <f t="shared" si="484"/>
        <v>0</v>
      </c>
    </row>
    <row r="1017" spans="1:66" x14ac:dyDescent="0.25">
      <c r="A1017" s="379"/>
      <c r="B1017" s="936"/>
      <c r="C1017" s="272"/>
      <c r="D1017" s="868"/>
      <c r="E1017" s="873" t="str">
        <f t="shared" si="459"/>
        <v xml:space="preserve"> </v>
      </c>
      <c r="F1017" s="130">
        <f t="shared" si="460"/>
        <v>0</v>
      </c>
      <c r="G1017" s="128">
        <f t="shared" si="434"/>
        <v>1005</v>
      </c>
      <c r="H1017" s="127"/>
      <c r="I1017" s="321"/>
      <c r="J1017" s="97"/>
      <c r="K1017" s="323"/>
      <c r="L1017" s="322"/>
      <c r="M1017" s="50"/>
      <c r="N1017" s="87"/>
      <c r="O1017" s="324"/>
      <c r="P1017" s="98"/>
      <c r="Q1017" s="98"/>
      <c r="R1017" s="114"/>
      <c r="S1017" s="753"/>
      <c r="T1017" s="98"/>
      <c r="U1017" s="98"/>
      <c r="V1017" s="98"/>
      <c r="W1017" s="99"/>
      <c r="X1017" s="97"/>
      <c r="Y1017" s="87"/>
      <c r="Z1017" s="100"/>
      <c r="AA1017" s="106">
        <f t="shared" si="461"/>
        <v>1005</v>
      </c>
      <c r="AB1017" s="549">
        <f t="shared" si="462"/>
        <v>0</v>
      </c>
      <c r="AC1017" s="544">
        <f t="shared" si="463"/>
        <v>0</v>
      </c>
      <c r="AD1017" s="174">
        <f t="shared" si="464"/>
        <v>0</v>
      </c>
      <c r="AE1017" s="8"/>
      <c r="AF1017" s="885" t="str">
        <f t="shared" si="465"/>
        <v xml:space="preserve"> </v>
      </c>
      <c r="AG1017" s="40">
        <f t="shared" si="466"/>
        <v>0</v>
      </c>
      <c r="AH1017" s="40">
        <f t="shared" si="467"/>
        <v>0</v>
      </c>
      <c r="AR1017" s="40">
        <f t="shared" si="468"/>
        <v>0</v>
      </c>
      <c r="AS1017" s="40">
        <f t="shared" si="469"/>
        <v>0</v>
      </c>
      <c r="AT1017" s="40">
        <f t="shared" si="470"/>
        <v>0</v>
      </c>
      <c r="AU1017" s="40">
        <f t="shared" si="471"/>
        <v>0</v>
      </c>
      <c r="AX1017" s="279">
        <f t="shared" si="472"/>
        <v>0</v>
      </c>
      <c r="AY1017" s="279">
        <f t="shared" si="473"/>
        <v>0</v>
      </c>
      <c r="AZ1017" s="40">
        <f t="shared" si="474"/>
        <v>0</v>
      </c>
      <c r="BB1017" s="40">
        <f t="shared" si="475"/>
        <v>0</v>
      </c>
      <c r="BC1017" s="397">
        <f t="shared" si="476"/>
        <v>0</v>
      </c>
      <c r="BD1017" s="105">
        <f t="shared" si="477"/>
        <v>0</v>
      </c>
      <c r="BE1017" s="105">
        <f t="shared" si="478"/>
        <v>0</v>
      </c>
      <c r="BF1017" s="742">
        <f t="shared" si="479"/>
        <v>0</v>
      </c>
      <c r="BG1017" s="89"/>
      <c r="BH1017" s="9"/>
      <c r="BJ1017" s="40">
        <f t="shared" si="480"/>
        <v>0</v>
      </c>
      <c r="BK1017" s="40">
        <f t="shared" si="481"/>
        <v>1</v>
      </c>
      <c r="BL1017" s="40">
        <f t="shared" si="482"/>
        <v>0</v>
      </c>
      <c r="BM1017" s="40">
        <f t="shared" si="483"/>
        <v>0</v>
      </c>
      <c r="BN1017" s="40">
        <f t="shared" si="484"/>
        <v>0</v>
      </c>
    </row>
    <row r="1018" spans="1:66" x14ac:dyDescent="0.25">
      <c r="A1018" s="379"/>
      <c r="B1018" s="936"/>
      <c r="C1018" s="272"/>
      <c r="D1018" s="868"/>
      <c r="E1018" s="873" t="str">
        <f t="shared" si="459"/>
        <v xml:space="preserve"> </v>
      </c>
      <c r="F1018" s="130">
        <f t="shared" si="460"/>
        <v>0</v>
      </c>
      <c r="G1018" s="128">
        <f t="shared" si="434"/>
        <v>1006</v>
      </c>
      <c r="H1018" s="127"/>
      <c r="I1018" s="321"/>
      <c r="J1018" s="97"/>
      <c r="K1018" s="323"/>
      <c r="L1018" s="322"/>
      <c r="M1018" s="50"/>
      <c r="N1018" s="87"/>
      <c r="O1018" s="324"/>
      <c r="P1018" s="98"/>
      <c r="Q1018" s="98"/>
      <c r="R1018" s="114"/>
      <c r="S1018" s="753"/>
      <c r="T1018" s="98"/>
      <c r="U1018" s="98"/>
      <c r="V1018" s="98"/>
      <c r="W1018" s="99"/>
      <c r="X1018" s="97"/>
      <c r="Y1018" s="87"/>
      <c r="Z1018" s="100"/>
      <c r="AA1018" s="106">
        <f t="shared" si="461"/>
        <v>1006</v>
      </c>
      <c r="AB1018" s="549">
        <f t="shared" si="462"/>
        <v>0</v>
      </c>
      <c r="AC1018" s="544">
        <f t="shared" si="463"/>
        <v>0</v>
      </c>
      <c r="AD1018" s="174">
        <f t="shared" si="464"/>
        <v>0</v>
      </c>
      <c r="AE1018" s="8"/>
      <c r="AF1018" s="885" t="str">
        <f t="shared" si="465"/>
        <v xml:space="preserve"> </v>
      </c>
      <c r="AG1018" s="40">
        <f t="shared" si="466"/>
        <v>0</v>
      </c>
      <c r="AH1018" s="40">
        <f t="shared" si="467"/>
        <v>0</v>
      </c>
      <c r="AR1018" s="40">
        <f t="shared" si="468"/>
        <v>0</v>
      </c>
      <c r="AS1018" s="40">
        <f t="shared" si="469"/>
        <v>0</v>
      </c>
      <c r="AT1018" s="40">
        <f t="shared" si="470"/>
        <v>0</v>
      </c>
      <c r="AU1018" s="40">
        <f t="shared" si="471"/>
        <v>0</v>
      </c>
      <c r="AX1018" s="279">
        <f t="shared" si="472"/>
        <v>0</v>
      </c>
      <c r="AY1018" s="279">
        <f t="shared" si="473"/>
        <v>0</v>
      </c>
      <c r="AZ1018" s="40">
        <f t="shared" si="474"/>
        <v>0</v>
      </c>
      <c r="BB1018" s="40">
        <f t="shared" si="475"/>
        <v>0</v>
      </c>
      <c r="BC1018" s="397">
        <f t="shared" si="476"/>
        <v>0</v>
      </c>
      <c r="BD1018" s="105">
        <f t="shared" si="477"/>
        <v>0</v>
      </c>
      <c r="BE1018" s="105">
        <f t="shared" si="478"/>
        <v>0</v>
      </c>
      <c r="BF1018" s="742">
        <f t="shared" si="479"/>
        <v>0</v>
      </c>
      <c r="BG1018" s="89"/>
      <c r="BH1018" s="9"/>
      <c r="BJ1018" s="40">
        <f t="shared" si="480"/>
        <v>0</v>
      </c>
      <c r="BK1018" s="40">
        <f t="shared" si="481"/>
        <v>1</v>
      </c>
      <c r="BL1018" s="40">
        <f t="shared" si="482"/>
        <v>0</v>
      </c>
      <c r="BM1018" s="40">
        <f t="shared" si="483"/>
        <v>0</v>
      </c>
      <c r="BN1018" s="40">
        <f t="shared" si="484"/>
        <v>0</v>
      </c>
    </row>
    <row r="1019" spans="1:66" x14ac:dyDescent="0.25">
      <c r="A1019" s="379"/>
      <c r="B1019" s="936"/>
      <c r="C1019" s="272"/>
      <c r="D1019" s="868"/>
      <c r="E1019" s="873" t="str">
        <f t="shared" si="459"/>
        <v xml:space="preserve"> </v>
      </c>
      <c r="F1019" s="130">
        <f t="shared" si="460"/>
        <v>0</v>
      </c>
      <c r="G1019" s="128">
        <f t="shared" si="434"/>
        <v>1007</v>
      </c>
      <c r="H1019" s="127"/>
      <c r="I1019" s="321"/>
      <c r="J1019" s="97"/>
      <c r="K1019" s="323"/>
      <c r="L1019" s="322"/>
      <c r="M1019" s="50"/>
      <c r="N1019" s="87"/>
      <c r="O1019" s="324"/>
      <c r="P1019" s="98"/>
      <c r="Q1019" s="98"/>
      <c r="R1019" s="114"/>
      <c r="S1019" s="753"/>
      <c r="T1019" s="98"/>
      <c r="U1019" s="98"/>
      <c r="V1019" s="98"/>
      <c r="W1019" s="99"/>
      <c r="X1019" s="97"/>
      <c r="Y1019" s="87"/>
      <c r="Z1019" s="100"/>
      <c r="AA1019" s="106">
        <f t="shared" si="461"/>
        <v>1007</v>
      </c>
      <c r="AB1019" s="549">
        <f t="shared" si="462"/>
        <v>0</v>
      </c>
      <c r="AC1019" s="544">
        <f t="shared" si="463"/>
        <v>0</v>
      </c>
      <c r="AD1019" s="174">
        <f t="shared" si="464"/>
        <v>0</v>
      </c>
      <c r="AE1019" s="8"/>
      <c r="AF1019" s="885" t="str">
        <f t="shared" si="465"/>
        <v xml:space="preserve"> </v>
      </c>
      <c r="AG1019" s="40">
        <f t="shared" si="466"/>
        <v>0</v>
      </c>
      <c r="AH1019" s="40">
        <f t="shared" si="467"/>
        <v>0</v>
      </c>
      <c r="AR1019" s="40">
        <f t="shared" si="468"/>
        <v>0</v>
      </c>
      <c r="AS1019" s="40">
        <f t="shared" si="469"/>
        <v>0</v>
      </c>
      <c r="AT1019" s="40">
        <f t="shared" si="470"/>
        <v>0</v>
      </c>
      <c r="AU1019" s="40">
        <f t="shared" si="471"/>
        <v>0</v>
      </c>
      <c r="AX1019" s="279">
        <f t="shared" si="472"/>
        <v>0</v>
      </c>
      <c r="AY1019" s="279">
        <f t="shared" si="473"/>
        <v>0</v>
      </c>
      <c r="AZ1019" s="40">
        <f t="shared" si="474"/>
        <v>0</v>
      </c>
      <c r="BB1019" s="40">
        <f t="shared" si="475"/>
        <v>0</v>
      </c>
      <c r="BC1019" s="397">
        <f t="shared" si="476"/>
        <v>0</v>
      </c>
      <c r="BD1019" s="105">
        <f t="shared" si="477"/>
        <v>0</v>
      </c>
      <c r="BE1019" s="105">
        <f t="shared" si="478"/>
        <v>0</v>
      </c>
      <c r="BF1019" s="742">
        <f t="shared" si="479"/>
        <v>0</v>
      </c>
      <c r="BG1019" s="89"/>
      <c r="BH1019" s="9"/>
      <c r="BJ1019" s="40">
        <f t="shared" si="480"/>
        <v>0</v>
      </c>
      <c r="BK1019" s="40">
        <f t="shared" si="481"/>
        <v>1</v>
      </c>
      <c r="BL1019" s="40">
        <f t="shared" si="482"/>
        <v>0</v>
      </c>
      <c r="BM1019" s="40">
        <f t="shared" si="483"/>
        <v>0</v>
      </c>
      <c r="BN1019" s="40">
        <f t="shared" si="484"/>
        <v>0</v>
      </c>
    </row>
    <row r="1020" spans="1:66" x14ac:dyDescent="0.25">
      <c r="A1020" s="379"/>
      <c r="B1020" s="936"/>
      <c r="C1020" s="272"/>
      <c r="D1020" s="868"/>
      <c r="E1020" s="873" t="str">
        <f t="shared" si="459"/>
        <v xml:space="preserve"> </v>
      </c>
      <c r="F1020" s="130">
        <f t="shared" si="460"/>
        <v>0</v>
      </c>
      <c r="G1020" s="128">
        <f t="shared" si="434"/>
        <v>1008</v>
      </c>
      <c r="H1020" s="127"/>
      <c r="I1020" s="321"/>
      <c r="J1020" s="97"/>
      <c r="K1020" s="323"/>
      <c r="L1020" s="322"/>
      <c r="M1020" s="50"/>
      <c r="N1020" s="87"/>
      <c r="O1020" s="324"/>
      <c r="P1020" s="98"/>
      <c r="Q1020" s="98"/>
      <c r="R1020" s="114"/>
      <c r="S1020" s="753"/>
      <c r="T1020" s="98"/>
      <c r="U1020" s="98"/>
      <c r="V1020" s="98"/>
      <c r="W1020" s="99"/>
      <c r="X1020" s="97"/>
      <c r="Y1020" s="87"/>
      <c r="Z1020" s="100"/>
      <c r="AA1020" s="106">
        <f t="shared" si="461"/>
        <v>1008</v>
      </c>
      <c r="AB1020" s="549">
        <f t="shared" si="462"/>
        <v>0</v>
      </c>
      <c r="AC1020" s="544">
        <f t="shared" si="463"/>
        <v>0</v>
      </c>
      <c r="AD1020" s="174">
        <f t="shared" si="464"/>
        <v>0</v>
      </c>
      <c r="AE1020" s="8"/>
      <c r="AF1020" s="885" t="str">
        <f t="shared" si="465"/>
        <v xml:space="preserve"> </v>
      </c>
      <c r="AG1020" s="40">
        <f t="shared" si="466"/>
        <v>0</v>
      </c>
      <c r="AH1020" s="40">
        <f t="shared" si="467"/>
        <v>0</v>
      </c>
      <c r="AR1020" s="40">
        <f t="shared" si="468"/>
        <v>0</v>
      </c>
      <c r="AS1020" s="40">
        <f t="shared" si="469"/>
        <v>0</v>
      </c>
      <c r="AT1020" s="40">
        <f t="shared" si="470"/>
        <v>0</v>
      </c>
      <c r="AU1020" s="40">
        <f t="shared" si="471"/>
        <v>0</v>
      </c>
      <c r="AX1020" s="279">
        <f t="shared" si="472"/>
        <v>0</v>
      </c>
      <c r="AY1020" s="279">
        <f t="shared" si="473"/>
        <v>0</v>
      </c>
      <c r="AZ1020" s="40">
        <f t="shared" si="474"/>
        <v>0</v>
      </c>
      <c r="BB1020" s="40">
        <f t="shared" si="475"/>
        <v>0</v>
      </c>
      <c r="BC1020" s="397">
        <f t="shared" si="476"/>
        <v>0</v>
      </c>
      <c r="BD1020" s="105">
        <f t="shared" si="477"/>
        <v>0</v>
      </c>
      <c r="BE1020" s="105">
        <f t="shared" si="478"/>
        <v>0</v>
      </c>
      <c r="BF1020" s="742">
        <f t="shared" si="479"/>
        <v>0</v>
      </c>
      <c r="BG1020" s="89"/>
      <c r="BH1020" s="9"/>
      <c r="BJ1020" s="40">
        <f t="shared" si="480"/>
        <v>0</v>
      </c>
      <c r="BK1020" s="40">
        <f t="shared" si="481"/>
        <v>1</v>
      </c>
      <c r="BL1020" s="40">
        <f t="shared" si="482"/>
        <v>0</v>
      </c>
      <c r="BM1020" s="40">
        <f t="shared" si="483"/>
        <v>0</v>
      </c>
      <c r="BN1020" s="40">
        <f t="shared" si="484"/>
        <v>0</v>
      </c>
    </row>
    <row r="1021" spans="1:66" x14ac:dyDescent="0.25">
      <c r="A1021" s="379"/>
      <c r="B1021" s="936"/>
      <c r="C1021" s="272"/>
      <c r="D1021" s="868"/>
      <c r="E1021" s="873" t="str">
        <f t="shared" si="459"/>
        <v xml:space="preserve"> </v>
      </c>
      <c r="F1021" s="130">
        <f t="shared" si="460"/>
        <v>0</v>
      </c>
      <c r="G1021" s="128">
        <f t="shared" si="434"/>
        <v>1009</v>
      </c>
      <c r="H1021" s="127"/>
      <c r="I1021" s="321"/>
      <c r="J1021" s="97"/>
      <c r="K1021" s="323"/>
      <c r="L1021" s="322"/>
      <c r="M1021" s="50"/>
      <c r="N1021" s="87"/>
      <c r="O1021" s="324"/>
      <c r="P1021" s="98"/>
      <c r="Q1021" s="98"/>
      <c r="R1021" s="114"/>
      <c r="S1021" s="753"/>
      <c r="T1021" s="98"/>
      <c r="U1021" s="98"/>
      <c r="V1021" s="98"/>
      <c r="W1021" s="99"/>
      <c r="X1021" s="97"/>
      <c r="Y1021" s="87"/>
      <c r="Z1021" s="100"/>
      <c r="AA1021" s="106">
        <f t="shared" si="461"/>
        <v>1009</v>
      </c>
      <c r="AB1021" s="549">
        <f t="shared" si="462"/>
        <v>0</v>
      </c>
      <c r="AC1021" s="544">
        <f t="shared" si="463"/>
        <v>0</v>
      </c>
      <c r="AD1021" s="174">
        <f t="shared" si="464"/>
        <v>0</v>
      </c>
      <c r="AE1021" s="8"/>
      <c r="AF1021" s="885" t="str">
        <f t="shared" si="465"/>
        <v xml:space="preserve"> </v>
      </c>
      <c r="AG1021" s="40">
        <f t="shared" si="466"/>
        <v>0</v>
      </c>
      <c r="AH1021" s="40">
        <f t="shared" si="467"/>
        <v>0</v>
      </c>
      <c r="AR1021" s="40">
        <f t="shared" si="468"/>
        <v>0</v>
      </c>
      <c r="AS1021" s="40">
        <f t="shared" si="469"/>
        <v>0</v>
      </c>
      <c r="AT1021" s="40">
        <f t="shared" si="470"/>
        <v>0</v>
      </c>
      <c r="AU1021" s="40">
        <f t="shared" si="471"/>
        <v>0</v>
      </c>
      <c r="AX1021" s="279">
        <f t="shared" si="472"/>
        <v>0</v>
      </c>
      <c r="AY1021" s="279">
        <f t="shared" si="473"/>
        <v>0</v>
      </c>
      <c r="AZ1021" s="40">
        <f t="shared" si="474"/>
        <v>0</v>
      </c>
      <c r="BB1021" s="40">
        <f t="shared" si="475"/>
        <v>0</v>
      </c>
      <c r="BC1021" s="397">
        <f t="shared" si="476"/>
        <v>0</v>
      </c>
      <c r="BD1021" s="105">
        <f t="shared" si="477"/>
        <v>0</v>
      </c>
      <c r="BE1021" s="105">
        <f t="shared" si="478"/>
        <v>0</v>
      </c>
      <c r="BF1021" s="742">
        <f t="shared" si="479"/>
        <v>0</v>
      </c>
      <c r="BG1021" s="89"/>
      <c r="BH1021" s="9"/>
      <c r="BJ1021" s="40">
        <f t="shared" si="480"/>
        <v>0</v>
      </c>
      <c r="BK1021" s="40">
        <f t="shared" si="481"/>
        <v>1</v>
      </c>
      <c r="BL1021" s="40">
        <f t="shared" si="482"/>
        <v>0</v>
      </c>
      <c r="BM1021" s="40">
        <f t="shared" si="483"/>
        <v>0</v>
      </c>
      <c r="BN1021" s="40">
        <f t="shared" si="484"/>
        <v>0</v>
      </c>
    </row>
    <row r="1022" spans="1:66" x14ac:dyDescent="0.25">
      <c r="A1022" s="379"/>
      <c r="B1022" s="936"/>
      <c r="C1022" s="272"/>
      <c r="D1022" s="868"/>
      <c r="E1022" s="873" t="str">
        <f t="shared" si="459"/>
        <v xml:space="preserve"> </v>
      </c>
      <c r="F1022" s="130">
        <f t="shared" si="460"/>
        <v>0</v>
      </c>
      <c r="G1022" s="128">
        <f t="shared" si="434"/>
        <v>1010</v>
      </c>
      <c r="H1022" s="127"/>
      <c r="I1022" s="321"/>
      <c r="J1022" s="97"/>
      <c r="K1022" s="323"/>
      <c r="L1022" s="322"/>
      <c r="M1022" s="50"/>
      <c r="N1022" s="87"/>
      <c r="O1022" s="324"/>
      <c r="P1022" s="98"/>
      <c r="Q1022" s="98"/>
      <c r="R1022" s="114"/>
      <c r="S1022" s="753"/>
      <c r="T1022" s="98"/>
      <c r="U1022" s="98"/>
      <c r="V1022" s="98"/>
      <c r="W1022" s="99"/>
      <c r="X1022" s="97"/>
      <c r="Y1022" s="87"/>
      <c r="Z1022" s="100"/>
      <c r="AA1022" s="106">
        <f t="shared" si="461"/>
        <v>1010</v>
      </c>
      <c r="AB1022" s="549">
        <f t="shared" si="462"/>
        <v>0</v>
      </c>
      <c r="AC1022" s="544">
        <f t="shared" si="463"/>
        <v>0</v>
      </c>
      <c r="AD1022" s="174">
        <f t="shared" si="464"/>
        <v>0</v>
      </c>
      <c r="AE1022" s="8"/>
      <c r="AF1022" s="885" t="str">
        <f t="shared" si="465"/>
        <v xml:space="preserve"> </v>
      </c>
      <c r="AG1022" s="40">
        <f t="shared" si="466"/>
        <v>0</v>
      </c>
      <c r="AH1022" s="40">
        <f t="shared" si="467"/>
        <v>0</v>
      </c>
      <c r="AR1022" s="40">
        <f t="shared" si="468"/>
        <v>0</v>
      </c>
      <c r="AS1022" s="40">
        <f t="shared" si="469"/>
        <v>0</v>
      </c>
      <c r="AT1022" s="40">
        <f t="shared" si="470"/>
        <v>0</v>
      </c>
      <c r="AU1022" s="40">
        <f t="shared" si="471"/>
        <v>0</v>
      </c>
      <c r="AX1022" s="279">
        <f t="shared" si="472"/>
        <v>0</v>
      </c>
      <c r="AY1022" s="279">
        <f t="shared" si="473"/>
        <v>0</v>
      </c>
      <c r="AZ1022" s="40">
        <f t="shared" si="474"/>
        <v>0</v>
      </c>
      <c r="BB1022" s="40">
        <f t="shared" si="475"/>
        <v>0</v>
      </c>
      <c r="BC1022" s="397">
        <f t="shared" si="476"/>
        <v>0</v>
      </c>
      <c r="BD1022" s="105">
        <f t="shared" si="477"/>
        <v>0</v>
      </c>
      <c r="BE1022" s="105">
        <f t="shared" si="478"/>
        <v>0</v>
      </c>
      <c r="BF1022" s="742">
        <f t="shared" si="479"/>
        <v>0</v>
      </c>
      <c r="BG1022" s="89"/>
      <c r="BH1022" s="9"/>
      <c r="BJ1022" s="40">
        <f t="shared" si="480"/>
        <v>0</v>
      </c>
      <c r="BK1022" s="40">
        <f t="shared" si="481"/>
        <v>1</v>
      </c>
      <c r="BL1022" s="40">
        <f t="shared" si="482"/>
        <v>0</v>
      </c>
      <c r="BM1022" s="40">
        <f t="shared" si="483"/>
        <v>0</v>
      </c>
      <c r="BN1022" s="40">
        <f t="shared" si="484"/>
        <v>0</v>
      </c>
    </row>
    <row r="1023" spans="1:66" x14ac:dyDescent="0.25">
      <c r="A1023" s="379"/>
      <c r="B1023" s="936"/>
      <c r="C1023" s="272"/>
      <c r="D1023" s="868"/>
      <c r="E1023" s="873" t="str">
        <f t="shared" si="459"/>
        <v xml:space="preserve"> </v>
      </c>
      <c r="F1023" s="130">
        <f t="shared" si="460"/>
        <v>0</v>
      </c>
      <c r="G1023" s="128">
        <f t="shared" si="434"/>
        <v>1011</v>
      </c>
      <c r="H1023" s="127"/>
      <c r="I1023" s="321"/>
      <c r="J1023" s="97"/>
      <c r="K1023" s="323"/>
      <c r="L1023" s="322"/>
      <c r="M1023" s="50"/>
      <c r="N1023" s="87"/>
      <c r="O1023" s="324"/>
      <c r="P1023" s="98"/>
      <c r="Q1023" s="98"/>
      <c r="R1023" s="114"/>
      <c r="S1023" s="753"/>
      <c r="T1023" s="98"/>
      <c r="U1023" s="98"/>
      <c r="V1023" s="98"/>
      <c r="W1023" s="99"/>
      <c r="X1023" s="97"/>
      <c r="Y1023" s="87"/>
      <c r="Z1023" s="100"/>
      <c r="AA1023" s="106">
        <f t="shared" si="461"/>
        <v>1011</v>
      </c>
      <c r="AB1023" s="549">
        <f t="shared" si="462"/>
        <v>0</v>
      </c>
      <c r="AC1023" s="544">
        <f t="shared" si="463"/>
        <v>0</v>
      </c>
      <c r="AD1023" s="174">
        <f t="shared" si="464"/>
        <v>0</v>
      </c>
      <c r="AE1023" s="8"/>
      <c r="AF1023" s="885" t="str">
        <f t="shared" si="465"/>
        <v xml:space="preserve"> </v>
      </c>
      <c r="AG1023" s="40">
        <f t="shared" si="466"/>
        <v>0</v>
      </c>
      <c r="AH1023" s="40">
        <f t="shared" si="467"/>
        <v>0</v>
      </c>
      <c r="AR1023" s="40">
        <f t="shared" si="468"/>
        <v>0</v>
      </c>
      <c r="AS1023" s="40">
        <f t="shared" si="469"/>
        <v>0</v>
      </c>
      <c r="AT1023" s="40">
        <f t="shared" si="470"/>
        <v>0</v>
      </c>
      <c r="AU1023" s="40">
        <f t="shared" si="471"/>
        <v>0</v>
      </c>
      <c r="AX1023" s="279">
        <f t="shared" si="472"/>
        <v>0</v>
      </c>
      <c r="AY1023" s="279">
        <f t="shared" si="473"/>
        <v>0</v>
      </c>
      <c r="AZ1023" s="40">
        <f t="shared" si="474"/>
        <v>0</v>
      </c>
      <c r="BB1023" s="40">
        <f t="shared" si="475"/>
        <v>0</v>
      </c>
      <c r="BC1023" s="397">
        <f t="shared" si="476"/>
        <v>0</v>
      </c>
      <c r="BD1023" s="105">
        <f t="shared" si="477"/>
        <v>0</v>
      </c>
      <c r="BE1023" s="105">
        <f t="shared" si="478"/>
        <v>0</v>
      </c>
      <c r="BF1023" s="742">
        <f t="shared" si="479"/>
        <v>0</v>
      </c>
      <c r="BG1023" s="89"/>
      <c r="BH1023" s="9"/>
      <c r="BJ1023" s="40">
        <f t="shared" si="480"/>
        <v>0</v>
      </c>
      <c r="BK1023" s="40">
        <f t="shared" si="481"/>
        <v>1</v>
      </c>
      <c r="BL1023" s="40">
        <f t="shared" si="482"/>
        <v>0</v>
      </c>
      <c r="BM1023" s="40">
        <f t="shared" si="483"/>
        <v>0</v>
      </c>
      <c r="BN1023" s="40">
        <f t="shared" si="484"/>
        <v>0</v>
      </c>
    </row>
    <row r="1024" spans="1:66" x14ac:dyDescent="0.25">
      <c r="A1024" s="379"/>
      <c r="B1024" s="936"/>
      <c r="C1024" s="272"/>
      <c r="D1024" s="868"/>
      <c r="E1024" s="873" t="str">
        <f t="shared" si="459"/>
        <v xml:space="preserve"> </v>
      </c>
      <c r="F1024" s="130">
        <f t="shared" si="460"/>
        <v>0</v>
      </c>
      <c r="G1024" s="128">
        <f t="shared" si="434"/>
        <v>1012</v>
      </c>
      <c r="H1024" s="127"/>
      <c r="I1024" s="321"/>
      <c r="J1024" s="97"/>
      <c r="K1024" s="323"/>
      <c r="L1024" s="322"/>
      <c r="M1024" s="50"/>
      <c r="N1024" s="87"/>
      <c r="O1024" s="324"/>
      <c r="P1024" s="98"/>
      <c r="Q1024" s="98"/>
      <c r="R1024" s="114"/>
      <c r="S1024" s="753"/>
      <c r="T1024" s="98"/>
      <c r="U1024" s="98"/>
      <c r="V1024" s="98"/>
      <c r="W1024" s="99"/>
      <c r="X1024" s="97"/>
      <c r="Y1024" s="87"/>
      <c r="Z1024" s="100"/>
      <c r="AA1024" s="106">
        <f t="shared" si="461"/>
        <v>1012</v>
      </c>
      <c r="AB1024" s="549">
        <f t="shared" si="462"/>
        <v>0</v>
      </c>
      <c r="AC1024" s="544">
        <f t="shared" si="463"/>
        <v>0</v>
      </c>
      <c r="AD1024" s="174">
        <f t="shared" si="464"/>
        <v>0</v>
      </c>
      <c r="AE1024" s="8"/>
      <c r="AF1024" s="885" t="str">
        <f t="shared" si="465"/>
        <v xml:space="preserve"> </v>
      </c>
      <c r="AG1024" s="40">
        <f t="shared" si="466"/>
        <v>0</v>
      </c>
      <c r="AH1024" s="40">
        <f t="shared" si="467"/>
        <v>0</v>
      </c>
      <c r="AR1024" s="40">
        <f t="shared" si="468"/>
        <v>0</v>
      </c>
      <c r="AS1024" s="40">
        <f t="shared" si="469"/>
        <v>0</v>
      </c>
      <c r="AT1024" s="40">
        <f t="shared" si="470"/>
        <v>0</v>
      </c>
      <c r="AU1024" s="40">
        <f t="shared" si="471"/>
        <v>0</v>
      </c>
      <c r="AX1024" s="279">
        <f t="shared" si="472"/>
        <v>0</v>
      </c>
      <c r="AY1024" s="279">
        <f t="shared" si="473"/>
        <v>0</v>
      </c>
      <c r="AZ1024" s="40">
        <f t="shared" si="474"/>
        <v>0</v>
      </c>
      <c r="BB1024" s="40">
        <f t="shared" si="475"/>
        <v>0</v>
      </c>
      <c r="BC1024" s="397">
        <f t="shared" si="476"/>
        <v>0</v>
      </c>
      <c r="BD1024" s="105">
        <f t="shared" si="477"/>
        <v>0</v>
      </c>
      <c r="BE1024" s="105">
        <f t="shared" si="478"/>
        <v>0</v>
      </c>
      <c r="BF1024" s="742">
        <f t="shared" si="479"/>
        <v>0</v>
      </c>
      <c r="BG1024" s="89"/>
      <c r="BH1024" s="9"/>
      <c r="BJ1024" s="40">
        <f t="shared" si="480"/>
        <v>0</v>
      </c>
      <c r="BK1024" s="40">
        <f t="shared" si="481"/>
        <v>1</v>
      </c>
      <c r="BL1024" s="40">
        <f t="shared" si="482"/>
        <v>0</v>
      </c>
      <c r="BM1024" s="40">
        <f t="shared" si="483"/>
        <v>0</v>
      </c>
      <c r="BN1024" s="40">
        <f t="shared" si="484"/>
        <v>0</v>
      </c>
    </row>
    <row r="1025" spans="1:66" x14ac:dyDescent="0.25">
      <c r="A1025" s="379"/>
      <c r="B1025" s="936"/>
      <c r="C1025" s="272"/>
      <c r="D1025" s="868"/>
      <c r="E1025" s="873" t="str">
        <f t="shared" si="459"/>
        <v xml:space="preserve"> </v>
      </c>
      <c r="F1025" s="130">
        <f t="shared" si="460"/>
        <v>0</v>
      </c>
      <c r="G1025" s="128">
        <f t="shared" si="434"/>
        <v>1013</v>
      </c>
      <c r="H1025" s="127"/>
      <c r="I1025" s="321"/>
      <c r="J1025" s="97"/>
      <c r="K1025" s="323"/>
      <c r="L1025" s="322"/>
      <c r="M1025" s="50"/>
      <c r="N1025" s="87"/>
      <c r="O1025" s="324"/>
      <c r="P1025" s="98"/>
      <c r="Q1025" s="98"/>
      <c r="R1025" s="114"/>
      <c r="S1025" s="753"/>
      <c r="T1025" s="98"/>
      <c r="U1025" s="98"/>
      <c r="V1025" s="98"/>
      <c r="W1025" s="99"/>
      <c r="X1025" s="97"/>
      <c r="Y1025" s="87"/>
      <c r="Z1025" s="100"/>
      <c r="AA1025" s="106">
        <f t="shared" si="461"/>
        <v>1013</v>
      </c>
      <c r="AB1025" s="549">
        <f t="shared" si="462"/>
        <v>0</v>
      </c>
      <c r="AC1025" s="544">
        <f t="shared" si="463"/>
        <v>0</v>
      </c>
      <c r="AD1025" s="174">
        <f t="shared" si="464"/>
        <v>0</v>
      </c>
      <c r="AE1025" s="8"/>
      <c r="AF1025" s="885" t="str">
        <f t="shared" si="465"/>
        <v xml:space="preserve"> </v>
      </c>
      <c r="AG1025" s="40">
        <f t="shared" si="466"/>
        <v>0</v>
      </c>
      <c r="AH1025" s="40">
        <f t="shared" si="467"/>
        <v>0</v>
      </c>
      <c r="AR1025" s="40">
        <f t="shared" si="468"/>
        <v>0</v>
      </c>
      <c r="AS1025" s="40">
        <f t="shared" si="469"/>
        <v>0</v>
      </c>
      <c r="AT1025" s="40">
        <f t="shared" si="470"/>
        <v>0</v>
      </c>
      <c r="AU1025" s="40">
        <f t="shared" si="471"/>
        <v>0</v>
      </c>
      <c r="AX1025" s="279">
        <f t="shared" si="472"/>
        <v>0</v>
      </c>
      <c r="AY1025" s="279">
        <f t="shared" si="473"/>
        <v>0</v>
      </c>
      <c r="AZ1025" s="40">
        <f t="shared" si="474"/>
        <v>0</v>
      </c>
      <c r="BB1025" s="40">
        <f t="shared" si="475"/>
        <v>0</v>
      </c>
      <c r="BC1025" s="397">
        <f t="shared" si="476"/>
        <v>0</v>
      </c>
      <c r="BD1025" s="105">
        <f t="shared" si="477"/>
        <v>0</v>
      </c>
      <c r="BE1025" s="105">
        <f t="shared" si="478"/>
        <v>0</v>
      </c>
      <c r="BF1025" s="742">
        <f t="shared" si="479"/>
        <v>0</v>
      </c>
      <c r="BG1025" s="89"/>
      <c r="BH1025" s="9"/>
      <c r="BJ1025" s="40">
        <f t="shared" si="480"/>
        <v>0</v>
      </c>
      <c r="BK1025" s="40">
        <f t="shared" si="481"/>
        <v>1</v>
      </c>
      <c r="BL1025" s="40">
        <f t="shared" si="482"/>
        <v>0</v>
      </c>
      <c r="BM1025" s="40">
        <f t="shared" si="483"/>
        <v>0</v>
      </c>
      <c r="BN1025" s="40">
        <f t="shared" si="484"/>
        <v>0</v>
      </c>
    </row>
    <row r="1026" spans="1:66" x14ac:dyDescent="0.25">
      <c r="A1026" s="379"/>
      <c r="B1026" s="936"/>
      <c r="C1026" s="272"/>
      <c r="D1026" s="868"/>
      <c r="E1026" s="873" t="str">
        <f t="shared" si="459"/>
        <v xml:space="preserve"> </v>
      </c>
      <c r="F1026" s="130">
        <f t="shared" si="460"/>
        <v>0</v>
      </c>
      <c r="G1026" s="128">
        <f t="shared" si="434"/>
        <v>1014</v>
      </c>
      <c r="H1026" s="127"/>
      <c r="I1026" s="321"/>
      <c r="J1026" s="97"/>
      <c r="K1026" s="323"/>
      <c r="L1026" s="322"/>
      <c r="M1026" s="50"/>
      <c r="N1026" s="87"/>
      <c r="O1026" s="324"/>
      <c r="P1026" s="98"/>
      <c r="Q1026" s="98"/>
      <c r="R1026" s="114"/>
      <c r="S1026" s="753"/>
      <c r="T1026" s="98"/>
      <c r="U1026" s="98"/>
      <c r="V1026" s="98"/>
      <c r="W1026" s="99"/>
      <c r="X1026" s="97"/>
      <c r="Y1026" s="87"/>
      <c r="Z1026" s="100"/>
      <c r="AA1026" s="106">
        <f t="shared" si="461"/>
        <v>1014</v>
      </c>
      <c r="AB1026" s="549">
        <f t="shared" si="462"/>
        <v>0</v>
      </c>
      <c r="AC1026" s="544">
        <f t="shared" si="463"/>
        <v>0</v>
      </c>
      <c r="AD1026" s="174">
        <f t="shared" si="464"/>
        <v>0</v>
      </c>
      <c r="AE1026" s="8"/>
      <c r="AF1026" s="885" t="str">
        <f t="shared" si="465"/>
        <v xml:space="preserve"> </v>
      </c>
      <c r="AG1026" s="40">
        <f t="shared" si="466"/>
        <v>0</v>
      </c>
      <c r="AH1026" s="40">
        <f t="shared" si="467"/>
        <v>0</v>
      </c>
      <c r="AR1026" s="40">
        <f t="shared" si="468"/>
        <v>0</v>
      </c>
      <c r="AS1026" s="40">
        <f t="shared" si="469"/>
        <v>0</v>
      </c>
      <c r="AT1026" s="40">
        <f t="shared" si="470"/>
        <v>0</v>
      </c>
      <c r="AU1026" s="40">
        <f t="shared" si="471"/>
        <v>0</v>
      </c>
      <c r="AX1026" s="279">
        <f t="shared" si="472"/>
        <v>0</v>
      </c>
      <c r="AY1026" s="279">
        <f t="shared" si="473"/>
        <v>0</v>
      </c>
      <c r="AZ1026" s="40">
        <f t="shared" si="474"/>
        <v>0</v>
      </c>
      <c r="BB1026" s="40">
        <f t="shared" si="475"/>
        <v>0</v>
      </c>
      <c r="BC1026" s="397">
        <f t="shared" si="476"/>
        <v>0</v>
      </c>
      <c r="BD1026" s="105">
        <f t="shared" si="477"/>
        <v>0</v>
      </c>
      <c r="BE1026" s="105">
        <f t="shared" si="478"/>
        <v>0</v>
      </c>
      <c r="BF1026" s="742">
        <f t="shared" si="479"/>
        <v>0</v>
      </c>
      <c r="BG1026" s="89"/>
      <c r="BH1026" s="9"/>
      <c r="BJ1026" s="40">
        <f t="shared" si="480"/>
        <v>0</v>
      </c>
      <c r="BK1026" s="40">
        <f t="shared" si="481"/>
        <v>1</v>
      </c>
      <c r="BL1026" s="40">
        <f t="shared" si="482"/>
        <v>0</v>
      </c>
      <c r="BM1026" s="40">
        <f t="shared" si="483"/>
        <v>0</v>
      </c>
      <c r="BN1026" s="40">
        <f t="shared" si="484"/>
        <v>0</v>
      </c>
    </row>
    <row r="1027" spans="1:66" x14ac:dyDescent="0.25">
      <c r="A1027" s="379"/>
      <c r="B1027" s="936"/>
      <c r="C1027" s="272"/>
      <c r="D1027" s="868"/>
      <c r="E1027" s="873" t="str">
        <f t="shared" si="459"/>
        <v xml:space="preserve"> </v>
      </c>
      <c r="F1027" s="130">
        <f t="shared" si="460"/>
        <v>0</v>
      </c>
      <c r="G1027" s="128">
        <f t="shared" si="434"/>
        <v>1015</v>
      </c>
      <c r="H1027" s="127"/>
      <c r="I1027" s="321"/>
      <c r="J1027" s="97"/>
      <c r="K1027" s="323"/>
      <c r="L1027" s="322"/>
      <c r="M1027" s="50"/>
      <c r="N1027" s="87"/>
      <c r="O1027" s="324"/>
      <c r="P1027" s="98"/>
      <c r="Q1027" s="98"/>
      <c r="R1027" s="114"/>
      <c r="S1027" s="753"/>
      <c r="T1027" s="98"/>
      <c r="U1027" s="98"/>
      <c r="V1027" s="98"/>
      <c r="W1027" s="99"/>
      <c r="X1027" s="97"/>
      <c r="Y1027" s="87"/>
      <c r="Z1027" s="100"/>
      <c r="AA1027" s="106">
        <f t="shared" si="461"/>
        <v>1015</v>
      </c>
      <c r="AB1027" s="549">
        <f t="shared" si="462"/>
        <v>0</v>
      </c>
      <c r="AC1027" s="544">
        <f t="shared" si="463"/>
        <v>0</v>
      </c>
      <c r="AD1027" s="174">
        <f t="shared" si="464"/>
        <v>0</v>
      </c>
      <c r="AE1027" s="8"/>
      <c r="AF1027" s="885" t="str">
        <f t="shared" si="465"/>
        <v xml:space="preserve"> </v>
      </c>
      <c r="AG1027" s="40">
        <f t="shared" si="466"/>
        <v>0</v>
      </c>
      <c r="AH1027" s="40">
        <f t="shared" si="467"/>
        <v>0</v>
      </c>
      <c r="AR1027" s="40">
        <f t="shared" si="468"/>
        <v>0</v>
      </c>
      <c r="AS1027" s="40">
        <f t="shared" si="469"/>
        <v>0</v>
      </c>
      <c r="AT1027" s="40">
        <f t="shared" si="470"/>
        <v>0</v>
      </c>
      <c r="AU1027" s="40">
        <f t="shared" si="471"/>
        <v>0</v>
      </c>
      <c r="AX1027" s="279">
        <f t="shared" si="472"/>
        <v>0</v>
      </c>
      <c r="AY1027" s="279">
        <f t="shared" si="473"/>
        <v>0</v>
      </c>
      <c r="AZ1027" s="40">
        <f t="shared" si="474"/>
        <v>0</v>
      </c>
      <c r="BB1027" s="40">
        <f t="shared" si="475"/>
        <v>0</v>
      </c>
      <c r="BC1027" s="397">
        <f t="shared" si="476"/>
        <v>0</v>
      </c>
      <c r="BD1027" s="105">
        <f t="shared" si="477"/>
        <v>0</v>
      </c>
      <c r="BE1027" s="105">
        <f t="shared" si="478"/>
        <v>0</v>
      </c>
      <c r="BF1027" s="742">
        <f t="shared" si="479"/>
        <v>0</v>
      </c>
      <c r="BG1027" s="89"/>
      <c r="BH1027" s="9"/>
      <c r="BJ1027" s="40">
        <f t="shared" si="480"/>
        <v>0</v>
      </c>
      <c r="BK1027" s="40">
        <f t="shared" si="481"/>
        <v>1</v>
      </c>
      <c r="BL1027" s="40">
        <f t="shared" si="482"/>
        <v>0</v>
      </c>
      <c r="BM1027" s="40">
        <f t="shared" si="483"/>
        <v>0</v>
      </c>
      <c r="BN1027" s="40">
        <f t="shared" si="484"/>
        <v>0</v>
      </c>
    </row>
    <row r="1028" spans="1:66" x14ac:dyDescent="0.25">
      <c r="A1028" s="379"/>
      <c r="B1028" s="936"/>
      <c r="C1028" s="272"/>
      <c r="D1028" s="868"/>
      <c r="E1028" s="873" t="str">
        <f t="shared" si="459"/>
        <v xml:space="preserve"> </v>
      </c>
      <c r="F1028" s="130">
        <f t="shared" si="460"/>
        <v>0</v>
      </c>
      <c r="G1028" s="128">
        <f t="shared" si="434"/>
        <v>1016</v>
      </c>
      <c r="H1028" s="127"/>
      <c r="I1028" s="321"/>
      <c r="J1028" s="97"/>
      <c r="K1028" s="323"/>
      <c r="L1028" s="322"/>
      <c r="M1028" s="50"/>
      <c r="N1028" s="87"/>
      <c r="O1028" s="324"/>
      <c r="P1028" s="98"/>
      <c r="Q1028" s="98"/>
      <c r="R1028" s="114"/>
      <c r="S1028" s="753"/>
      <c r="T1028" s="98"/>
      <c r="U1028" s="98"/>
      <c r="V1028" s="98"/>
      <c r="W1028" s="99"/>
      <c r="X1028" s="97"/>
      <c r="Y1028" s="87"/>
      <c r="Z1028" s="100"/>
      <c r="AA1028" s="106">
        <f t="shared" si="461"/>
        <v>1016</v>
      </c>
      <c r="AB1028" s="549">
        <f t="shared" si="462"/>
        <v>0</v>
      </c>
      <c r="AC1028" s="544">
        <f t="shared" si="463"/>
        <v>0</v>
      </c>
      <c r="AD1028" s="174">
        <f t="shared" si="464"/>
        <v>0</v>
      </c>
      <c r="AE1028" s="8"/>
      <c r="AF1028" s="885" t="str">
        <f t="shared" si="465"/>
        <v xml:space="preserve"> </v>
      </c>
      <c r="AG1028" s="40">
        <f t="shared" si="466"/>
        <v>0</v>
      </c>
      <c r="AH1028" s="40">
        <f t="shared" si="467"/>
        <v>0</v>
      </c>
      <c r="AR1028" s="40">
        <f t="shared" si="468"/>
        <v>0</v>
      </c>
      <c r="AS1028" s="40">
        <f t="shared" si="469"/>
        <v>0</v>
      </c>
      <c r="AT1028" s="40">
        <f t="shared" si="470"/>
        <v>0</v>
      </c>
      <c r="AU1028" s="40">
        <f t="shared" si="471"/>
        <v>0</v>
      </c>
      <c r="AX1028" s="279">
        <f t="shared" si="472"/>
        <v>0</v>
      </c>
      <c r="AY1028" s="279">
        <f t="shared" si="473"/>
        <v>0</v>
      </c>
      <c r="AZ1028" s="40">
        <f t="shared" si="474"/>
        <v>0</v>
      </c>
      <c r="BB1028" s="40">
        <f t="shared" si="475"/>
        <v>0</v>
      </c>
      <c r="BC1028" s="397">
        <f t="shared" si="476"/>
        <v>0</v>
      </c>
      <c r="BD1028" s="105">
        <f t="shared" si="477"/>
        <v>0</v>
      </c>
      <c r="BE1028" s="105">
        <f t="shared" si="478"/>
        <v>0</v>
      </c>
      <c r="BF1028" s="742">
        <f t="shared" si="479"/>
        <v>0</v>
      </c>
      <c r="BG1028" s="89"/>
      <c r="BH1028" s="9"/>
      <c r="BJ1028" s="40">
        <f t="shared" si="480"/>
        <v>0</v>
      </c>
      <c r="BK1028" s="40">
        <f t="shared" si="481"/>
        <v>1</v>
      </c>
      <c r="BL1028" s="40">
        <f t="shared" si="482"/>
        <v>0</v>
      </c>
      <c r="BM1028" s="40">
        <f t="shared" si="483"/>
        <v>0</v>
      </c>
      <c r="BN1028" s="40">
        <f t="shared" si="484"/>
        <v>0</v>
      </c>
    </row>
    <row r="1029" spans="1:66" x14ac:dyDescent="0.25">
      <c r="A1029" s="379"/>
      <c r="B1029" s="936"/>
      <c r="C1029" s="272"/>
      <c r="D1029" s="868"/>
      <c r="E1029" s="873" t="str">
        <f t="shared" si="459"/>
        <v xml:space="preserve"> </v>
      </c>
      <c r="F1029" s="130">
        <f t="shared" si="460"/>
        <v>0</v>
      </c>
      <c r="G1029" s="128">
        <f t="shared" si="434"/>
        <v>1017</v>
      </c>
      <c r="H1029" s="127"/>
      <c r="I1029" s="321"/>
      <c r="J1029" s="97"/>
      <c r="K1029" s="323"/>
      <c r="L1029" s="322"/>
      <c r="M1029" s="50"/>
      <c r="N1029" s="87"/>
      <c r="O1029" s="324"/>
      <c r="P1029" s="98"/>
      <c r="Q1029" s="98"/>
      <c r="R1029" s="114"/>
      <c r="S1029" s="753"/>
      <c r="T1029" s="98"/>
      <c r="U1029" s="98"/>
      <c r="V1029" s="98"/>
      <c r="W1029" s="99"/>
      <c r="X1029" s="97"/>
      <c r="Y1029" s="87"/>
      <c r="Z1029" s="100"/>
      <c r="AA1029" s="106">
        <f t="shared" si="461"/>
        <v>1017</v>
      </c>
      <c r="AB1029" s="549">
        <f t="shared" si="462"/>
        <v>0</v>
      </c>
      <c r="AC1029" s="544">
        <f t="shared" si="463"/>
        <v>0</v>
      </c>
      <c r="AD1029" s="174">
        <f t="shared" si="464"/>
        <v>0</v>
      </c>
      <c r="AE1029" s="8"/>
      <c r="AF1029" s="885" t="str">
        <f t="shared" si="465"/>
        <v xml:space="preserve"> </v>
      </c>
      <c r="AG1029" s="40">
        <f t="shared" si="466"/>
        <v>0</v>
      </c>
      <c r="AH1029" s="40">
        <f t="shared" si="467"/>
        <v>0</v>
      </c>
      <c r="AR1029" s="40">
        <f t="shared" si="468"/>
        <v>0</v>
      </c>
      <c r="AS1029" s="40">
        <f t="shared" si="469"/>
        <v>0</v>
      </c>
      <c r="AT1029" s="40">
        <f t="shared" si="470"/>
        <v>0</v>
      </c>
      <c r="AU1029" s="40">
        <f t="shared" si="471"/>
        <v>0</v>
      </c>
      <c r="AX1029" s="279">
        <f t="shared" si="472"/>
        <v>0</v>
      </c>
      <c r="AY1029" s="279">
        <f t="shared" si="473"/>
        <v>0</v>
      </c>
      <c r="AZ1029" s="40">
        <f t="shared" si="474"/>
        <v>0</v>
      </c>
      <c r="BB1029" s="40">
        <f t="shared" si="475"/>
        <v>0</v>
      </c>
      <c r="BC1029" s="397">
        <f t="shared" si="476"/>
        <v>0</v>
      </c>
      <c r="BD1029" s="105">
        <f t="shared" si="477"/>
        <v>0</v>
      </c>
      <c r="BE1029" s="105">
        <f t="shared" si="478"/>
        <v>0</v>
      </c>
      <c r="BF1029" s="742">
        <f t="shared" si="479"/>
        <v>0</v>
      </c>
      <c r="BG1029" s="89"/>
      <c r="BH1029" s="9"/>
      <c r="BJ1029" s="40">
        <f t="shared" si="480"/>
        <v>0</v>
      </c>
      <c r="BK1029" s="40">
        <f t="shared" si="481"/>
        <v>1</v>
      </c>
      <c r="BL1029" s="40">
        <f t="shared" si="482"/>
        <v>0</v>
      </c>
      <c r="BM1029" s="40">
        <f t="shared" si="483"/>
        <v>0</v>
      </c>
      <c r="BN1029" s="40">
        <f t="shared" si="484"/>
        <v>0</v>
      </c>
    </row>
    <row r="1030" spans="1:66" x14ac:dyDescent="0.25">
      <c r="A1030" s="379"/>
      <c r="B1030" s="936"/>
      <c r="C1030" s="272"/>
      <c r="D1030" s="868"/>
      <c r="E1030" s="873" t="str">
        <f t="shared" si="459"/>
        <v xml:space="preserve"> </v>
      </c>
      <c r="F1030" s="130">
        <f t="shared" si="460"/>
        <v>0</v>
      </c>
      <c r="G1030" s="128">
        <f t="shared" si="434"/>
        <v>1018</v>
      </c>
      <c r="H1030" s="127"/>
      <c r="I1030" s="321"/>
      <c r="J1030" s="97"/>
      <c r="K1030" s="323"/>
      <c r="L1030" s="322"/>
      <c r="M1030" s="50"/>
      <c r="N1030" s="87"/>
      <c r="O1030" s="324"/>
      <c r="P1030" s="98"/>
      <c r="Q1030" s="98"/>
      <c r="R1030" s="114"/>
      <c r="S1030" s="753"/>
      <c r="T1030" s="98"/>
      <c r="U1030" s="98"/>
      <c r="V1030" s="98"/>
      <c r="W1030" s="99"/>
      <c r="X1030" s="97"/>
      <c r="Y1030" s="87"/>
      <c r="Z1030" s="100"/>
      <c r="AA1030" s="106">
        <f t="shared" si="461"/>
        <v>1018</v>
      </c>
      <c r="AB1030" s="549">
        <f t="shared" si="462"/>
        <v>0</v>
      </c>
      <c r="AC1030" s="544">
        <f t="shared" si="463"/>
        <v>0</v>
      </c>
      <c r="AD1030" s="174">
        <f t="shared" si="464"/>
        <v>0</v>
      </c>
      <c r="AE1030" s="8"/>
      <c r="AF1030" s="885" t="str">
        <f t="shared" si="465"/>
        <v xml:space="preserve"> </v>
      </c>
      <c r="AG1030" s="40">
        <f t="shared" si="466"/>
        <v>0</v>
      </c>
      <c r="AH1030" s="40">
        <f t="shared" si="467"/>
        <v>0</v>
      </c>
      <c r="AR1030" s="40">
        <f t="shared" si="468"/>
        <v>0</v>
      </c>
      <c r="AS1030" s="40">
        <f t="shared" si="469"/>
        <v>0</v>
      </c>
      <c r="AT1030" s="40">
        <f t="shared" si="470"/>
        <v>0</v>
      </c>
      <c r="AU1030" s="40">
        <f t="shared" si="471"/>
        <v>0</v>
      </c>
      <c r="AX1030" s="279">
        <f t="shared" si="472"/>
        <v>0</v>
      </c>
      <c r="AY1030" s="279">
        <f t="shared" si="473"/>
        <v>0</v>
      </c>
      <c r="AZ1030" s="40">
        <f t="shared" si="474"/>
        <v>0</v>
      </c>
      <c r="BB1030" s="40">
        <f t="shared" si="475"/>
        <v>0</v>
      </c>
      <c r="BC1030" s="397">
        <f t="shared" si="476"/>
        <v>0</v>
      </c>
      <c r="BD1030" s="105">
        <f t="shared" si="477"/>
        <v>0</v>
      </c>
      <c r="BE1030" s="105">
        <f t="shared" si="478"/>
        <v>0</v>
      </c>
      <c r="BF1030" s="742">
        <f t="shared" si="479"/>
        <v>0</v>
      </c>
      <c r="BG1030" s="89"/>
      <c r="BH1030" s="9"/>
      <c r="BJ1030" s="40">
        <f t="shared" si="480"/>
        <v>0</v>
      </c>
      <c r="BK1030" s="40">
        <f t="shared" si="481"/>
        <v>1</v>
      </c>
      <c r="BL1030" s="40">
        <f t="shared" si="482"/>
        <v>0</v>
      </c>
      <c r="BM1030" s="40">
        <f t="shared" si="483"/>
        <v>0</v>
      </c>
      <c r="BN1030" s="40">
        <f t="shared" si="484"/>
        <v>0</v>
      </c>
    </row>
    <row r="1031" spans="1:66" x14ac:dyDescent="0.25">
      <c r="A1031" s="379"/>
      <c r="B1031" s="936"/>
      <c r="C1031" s="272"/>
      <c r="D1031" s="868"/>
      <c r="E1031" s="873" t="str">
        <f t="shared" si="459"/>
        <v xml:space="preserve"> </v>
      </c>
      <c r="F1031" s="130">
        <f t="shared" si="460"/>
        <v>0</v>
      </c>
      <c r="G1031" s="128">
        <f t="shared" si="434"/>
        <v>1019</v>
      </c>
      <c r="H1031" s="127"/>
      <c r="I1031" s="321"/>
      <c r="J1031" s="97"/>
      <c r="K1031" s="323"/>
      <c r="L1031" s="322"/>
      <c r="M1031" s="50"/>
      <c r="N1031" s="87"/>
      <c r="O1031" s="324"/>
      <c r="P1031" s="98"/>
      <c r="Q1031" s="98"/>
      <c r="R1031" s="114"/>
      <c r="S1031" s="753"/>
      <c r="T1031" s="98"/>
      <c r="U1031" s="98"/>
      <c r="V1031" s="98"/>
      <c r="W1031" s="99"/>
      <c r="X1031" s="97"/>
      <c r="Y1031" s="87"/>
      <c r="Z1031" s="100"/>
      <c r="AA1031" s="106">
        <f t="shared" si="461"/>
        <v>1019</v>
      </c>
      <c r="AB1031" s="549">
        <f t="shared" si="462"/>
        <v>0</v>
      </c>
      <c r="AC1031" s="544">
        <f t="shared" si="463"/>
        <v>0</v>
      </c>
      <c r="AD1031" s="174">
        <f t="shared" si="464"/>
        <v>0</v>
      </c>
      <c r="AE1031" s="8"/>
      <c r="AF1031" s="885" t="str">
        <f t="shared" si="465"/>
        <v xml:space="preserve"> </v>
      </c>
      <c r="AG1031" s="40">
        <f t="shared" si="466"/>
        <v>0</v>
      </c>
      <c r="AH1031" s="40">
        <f t="shared" si="467"/>
        <v>0</v>
      </c>
      <c r="AR1031" s="40">
        <f t="shared" si="468"/>
        <v>0</v>
      </c>
      <c r="AS1031" s="40">
        <f t="shared" si="469"/>
        <v>0</v>
      </c>
      <c r="AT1031" s="40">
        <f t="shared" si="470"/>
        <v>0</v>
      </c>
      <c r="AU1031" s="40">
        <f t="shared" si="471"/>
        <v>0</v>
      </c>
      <c r="AX1031" s="279">
        <f t="shared" si="472"/>
        <v>0</v>
      </c>
      <c r="AY1031" s="279">
        <f t="shared" si="473"/>
        <v>0</v>
      </c>
      <c r="AZ1031" s="40">
        <f t="shared" si="474"/>
        <v>0</v>
      </c>
      <c r="BB1031" s="40">
        <f t="shared" si="475"/>
        <v>0</v>
      </c>
      <c r="BC1031" s="397">
        <f t="shared" si="476"/>
        <v>0</v>
      </c>
      <c r="BD1031" s="105">
        <f t="shared" si="477"/>
        <v>0</v>
      </c>
      <c r="BE1031" s="105">
        <f t="shared" si="478"/>
        <v>0</v>
      </c>
      <c r="BF1031" s="742">
        <f t="shared" si="479"/>
        <v>0</v>
      </c>
      <c r="BG1031" s="89"/>
      <c r="BH1031" s="9"/>
      <c r="BJ1031" s="40">
        <f t="shared" si="480"/>
        <v>0</v>
      </c>
      <c r="BK1031" s="40">
        <f t="shared" si="481"/>
        <v>1</v>
      </c>
      <c r="BL1031" s="40">
        <f t="shared" si="482"/>
        <v>0</v>
      </c>
      <c r="BM1031" s="40">
        <f t="shared" si="483"/>
        <v>0</v>
      </c>
      <c r="BN1031" s="40">
        <f t="shared" si="484"/>
        <v>0</v>
      </c>
    </row>
    <row r="1032" spans="1:66" x14ac:dyDescent="0.25">
      <c r="A1032" s="379"/>
      <c r="B1032" s="936"/>
      <c r="C1032" s="272"/>
      <c r="D1032" s="868"/>
      <c r="E1032" s="873" t="str">
        <f t="shared" si="459"/>
        <v xml:space="preserve"> </v>
      </c>
      <c r="F1032" s="130">
        <f t="shared" si="460"/>
        <v>0</v>
      </c>
      <c r="G1032" s="128">
        <f t="shared" si="434"/>
        <v>1020</v>
      </c>
      <c r="H1032" s="127"/>
      <c r="I1032" s="321"/>
      <c r="J1032" s="97"/>
      <c r="K1032" s="323"/>
      <c r="L1032" s="322"/>
      <c r="M1032" s="50"/>
      <c r="N1032" s="87"/>
      <c r="O1032" s="324"/>
      <c r="P1032" s="98"/>
      <c r="Q1032" s="98"/>
      <c r="R1032" s="114"/>
      <c r="S1032" s="753"/>
      <c r="T1032" s="98"/>
      <c r="U1032" s="98"/>
      <c r="V1032" s="98"/>
      <c r="W1032" s="99"/>
      <c r="X1032" s="97"/>
      <c r="Y1032" s="87"/>
      <c r="Z1032" s="100"/>
      <c r="AA1032" s="106">
        <f t="shared" si="461"/>
        <v>1020</v>
      </c>
      <c r="AB1032" s="549">
        <f t="shared" si="462"/>
        <v>0</v>
      </c>
      <c r="AC1032" s="544">
        <f t="shared" si="463"/>
        <v>0</v>
      </c>
      <c r="AD1032" s="174">
        <f t="shared" si="464"/>
        <v>0</v>
      </c>
      <c r="AE1032" s="8"/>
      <c r="AF1032" s="885" t="str">
        <f t="shared" si="465"/>
        <v xml:space="preserve"> </v>
      </c>
      <c r="AG1032" s="40">
        <f t="shared" si="466"/>
        <v>0</v>
      </c>
      <c r="AH1032" s="40">
        <f t="shared" si="467"/>
        <v>0</v>
      </c>
      <c r="AR1032" s="40">
        <f t="shared" si="468"/>
        <v>0</v>
      </c>
      <c r="AS1032" s="40">
        <f t="shared" si="469"/>
        <v>0</v>
      </c>
      <c r="AT1032" s="40">
        <f t="shared" si="470"/>
        <v>0</v>
      </c>
      <c r="AU1032" s="40">
        <f t="shared" si="471"/>
        <v>0</v>
      </c>
      <c r="AX1032" s="279">
        <f t="shared" si="472"/>
        <v>0</v>
      </c>
      <c r="AY1032" s="279">
        <f t="shared" si="473"/>
        <v>0</v>
      </c>
      <c r="AZ1032" s="40">
        <f t="shared" si="474"/>
        <v>0</v>
      </c>
      <c r="BB1032" s="40">
        <f t="shared" si="475"/>
        <v>0</v>
      </c>
      <c r="BC1032" s="397">
        <f t="shared" si="476"/>
        <v>0</v>
      </c>
      <c r="BD1032" s="105">
        <f t="shared" si="477"/>
        <v>0</v>
      </c>
      <c r="BE1032" s="105">
        <f t="shared" si="478"/>
        <v>0</v>
      </c>
      <c r="BF1032" s="742">
        <f t="shared" si="479"/>
        <v>0</v>
      </c>
      <c r="BG1032" s="89"/>
      <c r="BH1032" s="9"/>
      <c r="BJ1032" s="40">
        <f t="shared" si="480"/>
        <v>0</v>
      </c>
      <c r="BK1032" s="40">
        <f t="shared" si="481"/>
        <v>1</v>
      </c>
      <c r="BL1032" s="40">
        <f t="shared" si="482"/>
        <v>0</v>
      </c>
      <c r="BM1032" s="40">
        <f t="shared" si="483"/>
        <v>0</v>
      </c>
      <c r="BN1032" s="40">
        <f t="shared" si="484"/>
        <v>0</v>
      </c>
    </row>
    <row r="1033" spans="1:66" x14ac:dyDescent="0.25">
      <c r="A1033" s="379"/>
      <c r="B1033" s="936"/>
      <c r="C1033" s="272"/>
      <c r="D1033" s="868"/>
      <c r="E1033" s="873" t="str">
        <f t="shared" si="459"/>
        <v xml:space="preserve"> </v>
      </c>
      <c r="F1033" s="130">
        <f t="shared" si="460"/>
        <v>0</v>
      </c>
      <c r="G1033" s="128">
        <f t="shared" si="434"/>
        <v>1021</v>
      </c>
      <c r="H1033" s="127"/>
      <c r="I1033" s="321"/>
      <c r="J1033" s="97"/>
      <c r="K1033" s="323"/>
      <c r="L1033" s="322"/>
      <c r="M1033" s="50"/>
      <c r="N1033" s="87"/>
      <c r="O1033" s="324"/>
      <c r="P1033" s="98"/>
      <c r="Q1033" s="98"/>
      <c r="R1033" s="114"/>
      <c r="S1033" s="753"/>
      <c r="T1033" s="98"/>
      <c r="U1033" s="98"/>
      <c r="V1033" s="98"/>
      <c r="W1033" s="99"/>
      <c r="X1033" s="97"/>
      <c r="Y1033" s="87"/>
      <c r="Z1033" s="100"/>
      <c r="AA1033" s="106">
        <f t="shared" si="461"/>
        <v>1021</v>
      </c>
      <c r="AB1033" s="549">
        <f t="shared" si="462"/>
        <v>0</v>
      </c>
      <c r="AC1033" s="544">
        <f t="shared" si="463"/>
        <v>0</v>
      </c>
      <c r="AD1033" s="174">
        <f t="shared" si="464"/>
        <v>0</v>
      </c>
      <c r="AE1033" s="8"/>
      <c r="AF1033" s="885" t="str">
        <f t="shared" si="465"/>
        <v xml:space="preserve"> </v>
      </c>
      <c r="AG1033" s="40">
        <f t="shared" si="466"/>
        <v>0</v>
      </c>
      <c r="AH1033" s="40">
        <f t="shared" si="467"/>
        <v>0</v>
      </c>
      <c r="AR1033" s="40">
        <f t="shared" si="468"/>
        <v>0</v>
      </c>
      <c r="AS1033" s="40">
        <f t="shared" si="469"/>
        <v>0</v>
      </c>
      <c r="AT1033" s="40">
        <f t="shared" si="470"/>
        <v>0</v>
      </c>
      <c r="AU1033" s="40">
        <f t="shared" si="471"/>
        <v>0</v>
      </c>
      <c r="AX1033" s="279">
        <f t="shared" si="472"/>
        <v>0</v>
      </c>
      <c r="AY1033" s="279">
        <f t="shared" si="473"/>
        <v>0</v>
      </c>
      <c r="AZ1033" s="40">
        <f t="shared" si="474"/>
        <v>0</v>
      </c>
      <c r="BB1033" s="40">
        <f t="shared" si="475"/>
        <v>0</v>
      </c>
      <c r="BC1033" s="397">
        <f t="shared" si="476"/>
        <v>0</v>
      </c>
      <c r="BD1033" s="105">
        <f t="shared" si="477"/>
        <v>0</v>
      </c>
      <c r="BE1033" s="105">
        <f t="shared" si="478"/>
        <v>0</v>
      </c>
      <c r="BF1033" s="742">
        <f t="shared" si="479"/>
        <v>0</v>
      </c>
      <c r="BG1033" s="89"/>
      <c r="BH1033" s="9"/>
      <c r="BJ1033" s="40">
        <f t="shared" si="480"/>
        <v>0</v>
      </c>
      <c r="BK1033" s="40">
        <f t="shared" si="481"/>
        <v>1</v>
      </c>
      <c r="BL1033" s="40">
        <f t="shared" si="482"/>
        <v>0</v>
      </c>
      <c r="BM1033" s="40">
        <f t="shared" si="483"/>
        <v>0</v>
      </c>
      <c r="BN1033" s="40">
        <f t="shared" si="484"/>
        <v>0</v>
      </c>
    </row>
    <row r="1034" spans="1:66" x14ac:dyDescent="0.25">
      <c r="A1034" s="379"/>
      <c r="B1034" s="936"/>
      <c r="C1034" s="272"/>
      <c r="D1034" s="868"/>
      <c r="E1034" s="873" t="str">
        <f t="shared" si="459"/>
        <v xml:space="preserve"> </v>
      </c>
      <c r="F1034" s="130">
        <f t="shared" si="460"/>
        <v>0</v>
      </c>
      <c r="G1034" s="128">
        <f t="shared" si="434"/>
        <v>1022</v>
      </c>
      <c r="H1034" s="127"/>
      <c r="I1034" s="321"/>
      <c r="J1034" s="97"/>
      <c r="K1034" s="323"/>
      <c r="L1034" s="322"/>
      <c r="M1034" s="50"/>
      <c r="N1034" s="87"/>
      <c r="O1034" s="324"/>
      <c r="P1034" s="98"/>
      <c r="Q1034" s="98"/>
      <c r="R1034" s="114"/>
      <c r="S1034" s="753"/>
      <c r="T1034" s="98"/>
      <c r="U1034" s="98"/>
      <c r="V1034" s="98"/>
      <c r="W1034" s="99"/>
      <c r="X1034" s="97"/>
      <c r="Y1034" s="87"/>
      <c r="Z1034" s="100"/>
      <c r="AA1034" s="106">
        <f t="shared" si="461"/>
        <v>1022</v>
      </c>
      <c r="AB1034" s="549">
        <f t="shared" si="462"/>
        <v>0</v>
      </c>
      <c r="AC1034" s="544">
        <f t="shared" si="463"/>
        <v>0</v>
      </c>
      <c r="AD1034" s="174">
        <f t="shared" si="464"/>
        <v>0</v>
      </c>
      <c r="AE1034" s="8"/>
      <c r="AF1034" s="885" t="str">
        <f t="shared" si="465"/>
        <v xml:space="preserve"> </v>
      </c>
      <c r="AG1034" s="40">
        <f t="shared" si="466"/>
        <v>0</v>
      </c>
      <c r="AH1034" s="40">
        <f t="shared" si="467"/>
        <v>0</v>
      </c>
      <c r="AR1034" s="40">
        <f t="shared" si="468"/>
        <v>0</v>
      </c>
      <c r="AS1034" s="40">
        <f t="shared" si="469"/>
        <v>0</v>
      </c>
      <c r="AT1034" s="40">
        <f t="shared" si="470"/>
        <v>0</v>
      </c>
      <c r="AU1034" s="40">
        <f t="shared" si="471"/>
        <v>0</v>
      </c>
      <c r="AX1034" s="279">
        <f t="shared" si="472"/>
        <v>0</v>
      </c>
      <c r="AY1034" s="279">
        <f t="shared" si="473"/>
        <v>0</v>
      </c>
      <c r="AZ1034" s="40">
        <f t="shared" si="474"/>
        <v>0</v>
      </c>
      <c r="BB1034" s="40">
        <f t="shared" si="475"/>
        <v>0</v>
      </c>
      <c r="BC1034" s="397">
        <f t="shared" si="476"/>
        <v>0</v>
      </c>
      <c r="BD1034" s="105">
        <f t="shared" si="477"/>
        <v>0</v>
      </c>
      <c r="BE1034" s="105">
        <f t="shared" si="478"/>
        <v>0</v>
      </c>
      <c r="BF1034" s="742">
        <f t="shared" si="479"/>
        <v>0</v>
      </c>
      <c r="BG1034" s="89"/>
      <c r="BH1034" s="9"/>
      <c r="BJ1034" s="40">
        <f t="shared" si="480"/>
        <v>0</v>
      </c>
      <c r="BK1034" s="40">
        <f t="shared" si="481"/>
        <v>1</v>
      </c>
      <c r="BL1034" s="40">
        <f t="shared" si="482"/>
        <v>0</v>
      </c>
      <c r="BM1034" s="40">
        <f t="shared" si="483"/>
        <v>0</v>
      </c>
      <c r="BN1034" s="40">
        <f t="shared" si="484"/>
        <v>0</v>
      </c>
    </row>
    <row r="1035" spans="1:66" x14ac:dyDescent="0.25">
      <c r="A1035" s="379"/>
      <c r="B1035" s="936"/>
      <c r="C1035" s="272"/>
      <c r="D1035" s="868"/>
      <c r="E1035" s="873" t="str">
        <f t="shared" si="459"/>
        <v xml:space="preserve"> </v>
      </c>
      <c r="F1035" s="130">
        <f t="shared" si="460"/>
        <v>0</v>
      </c>
      <c r="G1035" s="128">
        <f t="shared" si="434"/>
        <v>1023</v>
      </c>
      <c r="H1035" s="127"/>
      <c r="I1035" s="321"/>
      <c r="J1035" s="97"/>
      <c r="K1035" s="323"/>
      <c r="L1035" s="322"/>
      <c r="M1035" s="50"/>
      <c r="N1035" s="87"/>
      <c r="O1035" s="324"/>
      <c r="P1035" s="98"/>
      <c r="Q1035" s="98"/>
      <c r="R1035" s="114"/>
      <c r="S1035" s="753"/>
      <c r="T1035" s="98"/>
      <c r="U1035" s="98"/>
      <c r="V1035" s="98"/>
      <c r="W1035" s="99"/>
      <c r="X1035" s="97"/>
      <c r="Y1035" s="87"/>
      <c r="Z1035" s="100"/>
      <c r="AA1035" s="106">
        <f t="shared" si="461"/>
        <v>1023</v>
      </c>
      <c r="AB1035" s="549">
        <f t="shared" si="462"/>
        <v>0</v>
      </c>
      <c r="AC1035" s="544">
        <f t="shared" si="463"/>
        <v>0</v>
      </c>
      <c r="AD1035" s="174">
        <f t="shared" si="464"/>
        <v>0</v>
      </c>
      <c r="AE1035" s="8"/>
      <c r="AF1035" s="885" t="str">
        <f t="shared" si="465"/>
        <v xml:space="preserve"> </v>
      </c>
      <c r="AG1035" s="40">
        <f t="shared" si="466"/>
        <v>0</v>
      </c>
      <c r="AH1035" s="40">
        <f t="shared" si="467"/>
        <v>0</v>
      </c>
      <c r="AR1035" s="40">
        <f t="shared" si="468"/>
        <v>0</v>
      </c>
      <c r="AS1035" s="40">
        <f t="shared" si="469"/>
        <v>0</v>
      </c>
      <c r="AT1035" s="40">
        <f t="shared" si="470"/>
        <v>0</v>
      </c>
      <c r="AU1035" s="40">
        <f t="shared" si="471"/>
        <v>0</v>
      </c>
      <c r="AX1035" s="279">
        <f t="shared" si="472"/>
        <v>0</v>
      </c>
      <c r="AY1035" s="279">
        <f t="shared" si="473"/>
        <v>0</v>
      </c>
      <c r="AZ1035" s="40">
        <f t="shared" si="474"/>
        <v>0</v>
      </c>
      <c r="BB1035" s="40">
        <f t="shared" si="475"/>
        <v>0</v>
      </c>
      <c r="BC1035" s="397">
        <f t="shared" si="476"/>
        <v>0</v>
      </c>
      <c r="BD1035" s="105">
        <f t="shared" si="477"/>
        <v>0</v>
      </c>
      <c r="BE1035" s="105">
        <f t="shared" si="478"/>
        <v>0</v>
      </c>
      <c r="BF1035" s="742">
        <f t="shared" si="479"/>
        <v>0</v>
      </c>
      <c r="BG1035" s="89"/>
      <c r="BH1035" s="9"/>
      <c r="BJ1035" s="40">
        <f t="shared" si="480"/>
        <v>0</v>
      </c>
      <c r="BK1035" s="40">
        <f t="shared" si="481"/>
        <v>1</v>
      </c>
      <c r="BL1035" s="40">
        <f t="shared" si="482"/>
        <v>0</v>
      </c>
      <c r="BM1035" s="40">
        <f t="shared" si="483"/>
        <v>0</v>
      </c>
      <c r="BN1035" s="40">
        <f t="shared" si="484"/>
        <v>0</v>
      </c>
    </row>
    <row r="1036" spans="1:66" x14ac:dyDescent="0.25">
      <c r="A1036" s="379"/>
      <c r="B1036" s="936"/>
      <c r="C1036" s="272"/>
      <c r="D1036" s="868"/>
      <c r="E1036" s="873" t="str">
        <f t="shared" si="459"/>
        <v xml:space="preserve"> </v>
      </c>
      <c r="F1036" s="130">
        <f t="shared" si="460"/>
        <v>0</v>
      </c>
      <c r="G1036" s="128">
        <f t="shared" si="434"/>
        <v>1024</v>
      </c>
      <c r="H1036" s="127"/>
      <c r="I1036" s="321"/>
      <c r="J1036" s="97"/>
      <c r="K1036" s="323"/>
      <c r="L1036" s="322"/>
      <c r="M1036" s="50"/>
      <c r="N1036" s="87"/>
      <c r="O1036" s="324"/>
      <c r="P1036" s="98"/>
      <c r="Q1036" s="98"/>
      <c r="R1036" s="114"/>
      <c r="S1036" s="753"/>
      <c r="T1036" s="98"/>
      <c r="U1036" s="98"/>
      <c r="V1036" s="98"/>
      <c r="W1036" s="99"/>
      <c r="X1036" s="97"/>
      <c r="Y1036" s="87"/>
      <c r="Z1036" s="100"/>
      <c r="AA1036" s="106">
        <f t="shared" si="461"/>
        <v>1024</v>
      </c>
      <c r="AB1036" s="549">
        <f t="shared" si="462"/>
        <v>0</v>
      </c>
      <c r="AC1036" s="544">
        <f t="shared" si="463"/>
        <v>0</v>
      </c>
      <c r="AD1036" s="174">
        <f t="shared" si="464"/>
        <v>0</v>
      </c>
      <c r="AE1036" s="8"/>
      <c r="AF1036" s="885" t="str">
        <f t="shared" si="465"/>
        <v xml:space="preserve"> </v>
      </c>
      <c r="AG1036" s="40">
        <f t="shared" si="466"/>
        <v>0</v>
      </c>
      <c r="AH1036" s="40">
        <f t="shared" si="467"/>
        <v>0</v>
      </c>
      <c r="AR1036" s="40">
        <f t="shared" si="468"/>
        <v>0</v>
      </c>
      <c r="AS1036" s="40">
        <f t="shared" si="469"/>
        <v>0</v>
      </c>
      <c r="AT1036" s="40">
        <f t="shared" si="470"/>
        <v>0</v>
      </c>
      <c r="AU1036" s="40">
        <f t="shared" si="471"/>
        <v>0</v>
      </c>
      <c r="AX1036" s="279">
        <f t="shared" si="472"/>
        <v>0</v>
      </c>
      <c r="AY1036" s="279">
        <f t="shared" si="473"/>
        <v>0</v>
      </c>
      <c r="AZ1036" s="40">
        <f t="shared" si="474"/>
        <v>0</v>
      </c>
      <c r="BB1036" s="40">
        <f t="shared" si="475"/>
        <v>0</v>
      </c>
      <c r="BC1036" s="397">
        <f t="shared" si="476"/>
        <v>0</v>
      </c>
      <c r="BD1036" s="105">
        <f t="shared" si="477"/>
        <v>0</v>
      </c>
      <c r="BE1036" s="105">
        <f t="shared" si="478"/>
        <v>0</v>
      </c>
      <c r="BF1036" s="742">
        <f t="shared" si="479"/>
        <v>0</v>
      </c>
      <c r="BG1036" s="89"/>
      <c r="BH1036" s="9"/>
      <c r="BJ1036" s="40">
        <f t="shared" si="480"/>
        <v>0</v>
      </c>
      <c r="BK1036" s="40">
        <f t="shared" si="481"/>
        <v>1</v>
      </c>
      <c r="BL1036" s="40">
        <f t="shared" si="482"/>
        <v>0</v>
      </c>
      <c r="BM1036" s="40">
        <f t="shared" si="483"/>
        <v>0</v>
      </c>
      <c r="BN1036" s="40">
        <f t="shared" si="484"/>
        <v>0</v>
      </c>
    </row>
    <row r="1037" spans="1:66" x14ac:dyDescent="0.25">
      <c r="A1037" s="379"/>
      <c r="B1037" s="936"/>
      <c r="C1037" s="272"/>
      <c r="D1037" s="868"/>
      <c r="E1037" s="873" t="str">
        <f t="shared" si="459"/>
        <v xml:space="preserve"> </v>
      </c>
      <c r="F1037" s="130">
        <f t="shared" si="460"/>
        <v>0</v>
      </c>
      <c r="G1037" s="128">
        <f t="shared" si="434"/>
        <v>1025</v>
      </c>
      <c r="H1037" s="127"/>
      <c r="I1037" s="321"/>
      <c r="J1037" s="97"/>
      <c r="K1037" s="323"/>
      <c r="L1037" s="322"/>
      <c r="M1037" s="50"/>
      <c r="N1037" s="87"/>
      <c r="O1037" s="324"/>
      <c r="P1037" s="98"/>
      <c r="Q1037" s="98"/>
      <c r="R1037" s="114"/>
      <c r="S1037" s="753"/>
      <c r="T1037" s="98"/>
      <c r="U1037" s="98"/>
      <c r="V1037" s="98"/>
      <c r="W1037" s="99"/>
      <c r="X1037" s="97"/>
      <c r="Y1037" s="87"/>
      <c r="Z1037" s="100"/>
      <c r="AA1037" s="106">
        <f t="shared" si="461"/>
        <v>1025</v>
      </c>
      <c r="AB1037" s="549">
        <f t="shared" si="462"/>
        <v>0</v>
      </c>
      <c r="AC1037" s="544">
        <f t="shared" si="463"/>
        <v>0</v>
      </c>
      <c r="AD1037" s="174">
        <f t="shared" si="464"/>
        <v>0</v>
      </c>
      <c r="AE1037" s="8"/>
      <c r="AF1037" s="885" t="str">
        <f t="shared" si="465"/>
        <v xml:space="preserve"> </v>
      </c>
      <c r="AG1037" s="40">
        <f t="shared" si="466"/>
        <v>0</v>
      </c>
      <c r="AH1037" s="40">
        <f t="shared" si="467"/>
        <v>0</v>
      </c>
      <c r="AR1037" s="40">
        <f t="shared" si="468"/>
        <v>0</v>
      </c>
      <c r="AS1037" s="40">
        <f t="shared" si="469"/>
        <v>0</v>
      </c>
      <c r="AT1037" s="40">
        <f t="shared" si="470"/>
        <v>0</v>
      </c>
      <c r="AU1037" s="40">
        <f t="shared" si="471"/>
        <v>0</v>
      </c>
      <c r="AX1037" s="279">
        <f t="shared" si="472"/>
        <v>0</v>
      </c>
      <c r="AY1037" s="279">
        <f t="shared" si="473"/>
        <v>0</v>
      </c>
      <c r="AZ1037" s="40">
        <f t="shared" si="474"/>
        <v>0</v>
      </c>
      <c r="BB1037" s="40">
        <f t="shared" si="475"/>
        <v>0</v>
      </c>
      <c r="BC1037" s="397">
        <f t="shared" si="476"/>
        <v>0</v>
      </c>
      <c r="BD1037" s="105">
        <f t="shared" si="477"/>
        <v>0</v>
      </c>
      <c r="BE1037" s="105">
        <f t="shared" si="478"/>
        <v>0</v>
      </c>
      <c r="BF1037" s="742">
        <f t="shared" si="479"/>
        <v>0</v>
      </c>
      <c r="BG1037" s="89"/>
      <c r="BH1037" s="9"/>
      <c r="BJ1037" s="40">
        <f t="shared" si="480"/>
        <v>0</v>
      </c>
      <c r="BK1037" s="40">
        <f t="shared" si="481"/>
        <v>1</v>
      </c>
      <c r="BL1037" s="40">
        <f t="shared" si="482"/>
        <v>0</v>
      </c>
      <c r="BM1037" s="40">
        <f t="shared" si="483"/>
        <v>0</v>
      </c>
      <c r="BN1037" s="40">
        <f t="shared" si="484"/>
        <v>0</v>
      </c>
    </row>
    <row r="1038" spans="1:66" x14ac:dyDescent="0.25">
      <c r="A1038" s="379"/>
      <c r="B1038" s="936"/>
      <c r="C1038" s="272"/>
      <c r="D1038" s="868"/>
      <c r="E1038" s="873" t="str">
        <f t="shared" si="459"/>
        <v xml:space="preserve"> </v>
      </c>
      <c r="F1038" s="130">
        <f t="shared" si="460"/>
        <v>0</v>
      </c>
      <c r="G1038" s="128">
        <f t="shared" si="434"/>
        <v>1026</v>
      </c>
      <c r="H1038" s="127"/>
      <c r="I1038" s="321"/>
      <c r="J1038" s="97"/>
      <c r="K1038" s="323"/>
      <c r="L1038" s="322"/>
      <c r="M1038" s="50"/>
      <c r="N1038" s="87"/>
      <c r="O1038" s="324"/>
      <c r="P1038" s="98"/>
      <c r="Q1038" s="98"/>
      <c r="R1038" s="114"/>
      <c r="S1038" s="753"/>
      <c r="T1038" s="98"/>
      <c r="U1038" s="98"/>
      <c r="V1038" s="98"/>
      <c r="W1038" s="99"/>
      <c r="X1038" s="97"/>
      <c r="Y1038" s="87"/>
      <c r="Z1038" s="100"/>
      <c r="AA1038" s="106">
        <f t="shared" si="461"/>
        <v>1026</v>
      </c>
      <c r="AB1038" s="549">
        <f t="shared" si="462"/>
        <v>0</v>
      </c>
      <c r="AC1038" s="544">
        <f t="shared" si="463"/>
        <v>0</v>
      </c>
      <c r="AD1038" s="174">
        <f t="shared" si="464"/>
        <v>0</v>
      </c>
      <c r="AE1038" s="8"/>
      <c r="AF1038" s="885" t="str">
        <f t="shared" si="465"/>
        <v xml:space="preserve"> </v>
      </c>
      <c r="AG1038" s="40">
        <f t="shared" si="466"/>
        <v>0</v>
      </c>
      <c r="AH1038" s="40">
        <f t="shared" si="467"/>
        <v>0</v>
      </c>
      <c r="AR1038" s="40">
        <f t="shared" si="468"/>
        <v>0</v>
      </c>
      <c r="AS1038" s="40">
        <f t="shared" si="469"/>
        <v>0</v>
      </c>
      <c r="AT1038" s="40">
        <f t="shared" si="470"/>
        <v>0</v>
      </c>
      <c r="AU1038" s="40">
        <f t="shared" si="471"/>
        <v>0</v>
      </c>
      <c r="AX1038" s="279">
        <f t="shared" si="472"/>
        <v>0</v>
      </c>
      <c r="AY1038" s="279">
        <f t="shared" si="473"/>
        <v>0</v>
      </c>
      <c r="AZ1038" s="40">
        <f t="shared" si="474"/>
        <v>0</v>
      </c>
      <c r="BB1038" s="40">
        <f t="shared" si="475"/>
        <v>0</v>
      </c>
      <c r="BC1038" s="397">
        <f t="shared" si="476"/>
        <v>0</v>
      </c>
      <c r="BD1038" s="105">
        <f t="shared" si="477"/>
        <v>0</v>
      </c>
      <c r="BE1038" s="105">
        <f t="shared" si="478"/>
        <v>0</v>
      </c>
      <c r="BF1038" s="742">
        <f t="shared" si="479"/>
        <v>0</v>
      </c>
      <c r="BG1038" s="89"/>
      <c r="BH1038" s="9"/>
      <c r="BJ1038" s="40">
        <f t="shared" si="480"/>
        <v>0</v>
      </c>
      <c r="BK1038" s="40">
        <f t="shared" si="481"/>
        <v>1</v>
      </c>
      <c r="BL1038" s="40">
        <f t="shared" si="482"/>
        <v>0</v>
      </c>
      <c r="BM1038" s="40">
        <f t="shared" si="483"/>
        <v>0</v>
      </c>
      <c r="BN1038" s="40">
        <f t="shared" si="484"/>
        <v>0</v>
      </c>
    </row>
    <row r="1039" spans="1:66" x14ac:dyDescent="0.25">
      <c r="A1039" s="379"/>
      <c r="B1039" s="936"/>
      <c r="C1039" s="272"/>
      <c r="D1039" s="868"/>
      <c r="E1039" s="873" t="str">
        <f t="shared" si="459"/>
        <v xml:space="preserve"> </v>
      </c>
      <c r="F1039" s="130">
        <f t="shared" si="460"/>
        <v>0</v>
      </c>
      <c r="G1039" s="128">
        <f t="shared" si="434"/>
        <v>1027</v>
      </c>
      <c r="H1039" s="127"/>
      <c r="I1039" s="321"/>
      <c r="J1039" s="97"/>
      <c r="K1039" s="323"/>
      <c r="L1039" s="322"/>
      <c r="M1039" s="50"/>
      <c r="N1039" s="87"/>
      <c r="O1039" s="324"/>
      <c r="P1039" s="98"/>
      <c r="Q1039" s="98"/>
      <c r="R1039" s="114"/>
      <c r="S1039" s="753"/>
      <c r="T1039" s="98"/>
      <c r="U1039" s="98"/>
      <c r="V1039" s="98"/>
      <c r="W1039" s="99"/>
      <c r="X1039" s="97"/>
      <c r="Y1039" s="87"/>
      <c r="Z1039" s="100"/>
      <c r="AA1039" s="106">
        <f t="shared" si="461"/>
        <v>1027</v>
      </c>
      <c r="AB1039" s="549">
        <f t="shared" si="462"/>
        <v>0</v>
      </c>
      <c r="AC1039" s="544">
        <f t="shared" si="463"/>
        <v>0</v>
      </c>
      <c r="AD1039" s="174">
        <f t="shared" si="464"/>
        <v>0</v>
      </c>
      <c r="AE1039" s="8"/>
      <c r="AF1039" s="885" t="str">
        <f t="shared" si="465"/>
        <v xml:space="preserve"> </v>
      </c>
      <c r="AG1039" s="40">
        <f t="shared" si="466"/>
        <v>0</v>
      </c>
      <c r="AH1039" s="40">
        <f t="shared" si="467"/>
        <v>0</v>
      </c>
      <c r="AR1039" s="40">
        <f t="shared" si="468"/>
        <v>0</v>
      </c>
      <c r="AS1039" s="40">
        <f t="shared" si="469"/>
        <v>0</v>
      </c>
      <c r="AT1039" s="40">
        <f t="shared" si="470"/>
        <v>0</v>
      </c>
      <c r="AU1039" s="40">
        <f t="shared" si="471"/>
        <v>0</v>
      </c>
      <c r="AX1039" s="279">
        <f t="shared" si="472"/>
        <v>0</v>
      </c>
      <c r="AY1039" s="279">
        <f t="shared" si="473"/>
        <v>0</v>
      </c>
      <c r="AZ1039" s="40">
        <f t="shared" si="474"/>
        <v>0</v>
      </c>
      <c r="BB1039" s="40">
        <f t="shared" si="475"/>
        <v>0</v>
      </c>
      <c r="BC1039" s="397">
        <f t="shared" si="476"/>
        <v>0</v>
      </c>
      <c r="BD1039" s="105">
        <f t="shared" si="477"/>
        <v>0</v>
      </c>
      <c r="BE1039" s="105">
        <f t="shared" si="478"/>
        <v>0</v>
      </c>
      <c r="BF1039" s="742">
        <f t="shared" si="479"/>
        <v>0</v>
      </c>
      <c r="BG1039" s="89"/>
      <c r="BH1039" s="9"/>
      <c r="BJ1039" s="40">
        <f t="shared" si="480"/>
        <v>0</v>
      </c>
      <c r="BK1039" s="40">
        <f t="shared" si="481"/>
        <v>1</v>
      </c>
      <c r="BL1039" s="40">
        <f t="shared" si="482"/>
        <v>0</v>
      </c>
      <c r="BM1039" s="40">
        <f t="shared" si="483"/>
        <v>0</v>
      </c>
      <c r="BN1039" s="40">
        <f t="shared" si="484"/>
        <v>0</v>
      </c>
    </row>
    <row r="1040" spans="1:66" x14ac:dyDescent="0.25">
      <c r="A1040" s="379"/>
      <c r="B1040" s="936"/>
      <c r="C1040" s="272"/>
      <c r="D1040" s="868"/>
      <c r="E1040" s="873" t="str">
        <f t="shared" si="459"/>
        <v xml:space="preserve"> </v>
      </c>
      <c r="F1040" s="130">
        <f t="shared" si="460"/>
        <v>0</v>
      </c>
      <c r="G1040" s="128">
        <f t="shared" si="434"/>
        <v>1028</v>
      </c>
      <c r="H1040" s="127"/>
      <c r="I1040" s="321"/>
      <c r="J1040" s="97"/>
      <c r="K1040" s="323"/>
      <c r="L1040" s="322"/>
      <c r="M1040" s="50"/>
      <c r="N1040" s="87"/>
      <c r="O1040" s="324"/>
      <c r="P1040" s="98"/>
      <c r="Q1040" s="98"/>
      <c r="R1040" s="114"/>
      <c r="S1040" s="753"/>
      <c r="T1040" s="98"/>
      <c r="U1040" s="98"/>
      <c r="V1040" s="98"/>
      <c r="W1040" s="99"/>
      <c r="X1040" s="97"/>
      <c r="Y1040" s="87"/>
      <c r="Z1040" s="100"/>
      <c r="AA1040" s="106">
        <f t="shared" si="461"/>
        <v>1028</v>
      </c>
      <c r="AB1040" s="549">
        <f t="shared" si="462"/>
        <v>0</v>
      </c>
      <c r="AC1040" s="544">
        <f t="shared" si="463"/>
        <v>0</v>
      </c>
      <c r="AD1040" s="174">
        <f t="shared" si="464"/>
        <v>0</v>
      </c>
      <c r="AE1040" s="8"/>
      <c r="AF1040" s="885" t="str">
        <f t="shared" si="465"/>
        <v xml:space="preserve"> </v>
      </c>
      <c r="AG1040" s="40">
        <f t="shared" si="466"/>
        <v>0</v>
      </c>
      <c r="AH1040" s="40">
        <f t="shared" si="467"/>
        <v>0</v>
      </c>
      <c r="AR1040" s="40">
        <f t="shared" si="468"/>
        <v>0</v>
      </c>
      <c r="AS1040" s="40">
        <f t="shared" si="469"/>
        <v>0</v>
      </c>
      <c r="AT1040" s="40">
        <f t="shared" si="470"/>
        <v>0</v>
      </c>
      <c r="AU1040" s="40">
        <f t="shared" si="471"/>
        <v>0</v>
      </c>
      <c r="AX1040" s="279">
        <f t="shared" si="472"/>
        <v>0</v>
      </c>
      <c r="AY1040" s="279">
        <f t="shared" si="473"/>
        <v>0</v>
      </c>
      <c r="AZ1040" s="40">
        <f t="shared" si="474"/>
        <v>0</v>
      </c>
      <c r="BB1040" s="40">
        <f t="shared" si="475"/>
        <v>0</v>
      </c>
      <c r="BC1040" s="397">
        <f t="shared" si="476"/>
        <v>0</v>
      </c>
      <c r="BD1040" s="105">
        <f t="shared" si="477"/>
        <v>0</v>
      </c>
      <c r="BE1040" s="105">
        <f t="shared" si="478"/>
        <v>0</v>
      </c>
      <c r="BF1040" s="742">
        <f t="shared" si="479"/>
        <v>0</v>
      </c>
      <c r="BG1040" s="89"/>
      <c r="BH1040" s="9"/>
      <c r="BJ1040" s="40">
        <f t="shared" si="480"/>
        <v>0</v>
      </c>
      <c r="BK1040" s="40">
        <f t="shared" si="481"/>
        <v>1</v>
      </c>
      <c r="BL1040" s="40">
        <f t="shared" si="482"/>
        <v>0</v>
      </c>
      <c r="BM1040" s="40">
        <f t="shared" si="483"/>
        <v>0</v>
      </c>
      <c r="BN1040" s="40">
        <f t="shared" si="484"/>
        <v>0</v>
      </c>
    </row>
    <row r="1041" spans="1:66" x14ac:dyDescent="0.25">
      <c r="A1041" s="379"/>
      <c r="B1041" s="936"/>
      <c r="C1041" s="272"/>
      <c r="D1041" s="868"/>
      <c r="E1041" s="873" t="str">
        <f t="shared" si="459"/>
        <v xml:space="preserve"> </v>
      </c>
      <c r="F1041" s="130">
        <f t="shared" si="460"/>
        <v>0</v>
      </c>
      <c r="G1041" s="128">
        <f t="shared" si="434"/>
        <v>1029</v>
      </c>
      <c r="H1041" s="127"/>
      <c r="I1041" s="321"/>
      <c r="J1041" s="97"/>
      <c r="K1041" s="323"/>
      <c r="L1041" s="322"/>
      <c r="M1041" s="50"/>
      <c r="N1041" s="87"/>
      <c r="O1041" s="324"/>
      <c r="P1041" s="98"/>
      <c r="Q1041" s="98"/>
      <c r="R1041" s="114"/>
      <c r="S1041" s="753"/>
      <c r="T1041" s="98"/>
      <c r="U1041" s="98"/>
      <c r="V1041" s="98"/>
      <c r="W1041" s="99"/>
      <c r="X1041" s="97"/>
      <c r="Y1041" s="87"/>
      <c r="Z1041" s="100"/>
      <c r="AA1041" s="106">
        <f t="shared" si="461"/>
        <v>1029</v>
      </c>
      <c r="AB1041" s="549">
        <f t="shared" si="462"/>
        <v>0</v>
      </c>
      <c r="AC1041" s="544">
        <f t="shared" si="463"/>
        <v>0</v>
      </c>
      <c r="AD1041" s="174">
        <f t="shared" si="464"/>
        <v>0</v>
      </c>
      <c r="AE1041" s="8"/>
      <c r="AF1041" s="885" t="str">
        <f t="shared" si="465"/>
        <v xml:space="preserve"> </v>
      </c>
      <c r="AG1041" s="40">
        <f t="shared" si="466"/>
        <v>0</v>
      </c>
      <c r="AH1041" s="40">
        <f t="shared" si="467"/>
        <v>0</v>
      </c>
      <c r="AR1041" s="40">
        <f t="shared" si="468"/>
        <v>0</v>
      </c>
      <c r="AS1041" s="40">
        <f t="shared" si="469"/>
        <v>0</v>
      </c>
      <c r="AT1041" s="40">
        <f t="shared" si="470"/>
        <v>0</v>
      </c>
      <c r="AU1041" s="40">
        <f t="shared" si="471"/>
        <v>0</v>
      </c>
      <c r="AX1041" s="279">
        <f t="shared" si="472"/>
        <v>0</v>
      </c>
      <c r="AY1041" s="279">
        <f t="shared" si="473"/>
        <v>0</v>
      </c>
      <c r="AZ1041" s="40">
        <f t="shared" si="474"/>
        <v>0</v>
      </c>
      <c r="BB1041" s="40">
        <f t="shared" si="475"/>
        <v>0</v>
      </c>
      <c r="BC1041" s="397">
        <f t="shared" si="476"/>
        <v>0</v>
      </c>
      <c r="BD1041" s="105">
        <f t="shared" si="477"/>
        <v>0</v>
      </c>
      <c r="BE1041" s="105">
        <f t="shared" si="478"/>
        <v>0</v>
      </c>
      <c r="BF1041" s="742">
        <f t="shared" si="479"/>
        <v>0</v>
      </c>
      <c r="BG1041" s="89"/>
      <c r="BH1041" s="9"/>
      <c r="BJ1041" s="40">
        <f t="shared" si="480"/>
        <v>0</v>
      </c>
      <c r="BK1041" s="40">
        <f t="shared" si="481"/>
        <v>1</v>
      </c>
      <c r="BL1041" s="40">
        <f t="shared" si="482"/>
        <v>0</v>
      </c>
      <c r="BM1041" s="40">
        <f t="shared" si="483"/>
        <v>0</v>
      </c>
      <c r="BN1041" s="40">
        <f t="shared" si="484"/>
        <v>0</v>
      </c>
    </row>
    <row r="1042" spans="1:66" x14ac:dyDescent="0.25">
      <c r="A1042" s="379"/>
      <c r="B1042" s="936"/>
      <c r="C1042" s="272"/>
      <c r="D1042" s="868"/>
      <c r="E1042" s="873" t="str">
        <f t="shared" si="459"/>
        <v xml:space="preserve"> </v>
      </c>
      <c r="F1042" s="130">
        <f t="shared" si="460"/>
        <v>0</v>
      </c>
      <c r="G1042" s="128">
        <f t="shared" si="434"/>
        <v>1030</v>
      </c>
      <c r="H1042" s="127"/>
      <c r="I1042" s="321"/>
      <c r="J1042" s="97"/>
      <c r="K1042" s="323"/>
      <c r="L1042" s="322"/>
      <c r="M1042" s="50"/>
      <c r="N1042" s="87"/>
      <c r="O1042" s="324"/>
      <c r="P1042" s="98"/>
      <c r="Q1042" s="98"/>
      <c r="R1042" s="114"/>
      <c r="S1042" s="753"/>
      <c r="T1042" s="98"/>
      <c r="U1042" s="98"/>
      <c r="V1042" s="98"/>
      <c r="W1042" s="99"/>
      <c r="X1042" s="97"/>
      <c r="Y1042" s="87"/>
      <c r="Z1042" s="100"/>
      <c r="AA1042" s="106">
        <f t="shared" si="461"/>
        <v>1030</v>
      </c>
      <c r="AB1042" s="549">
        <f t="shared" si="462"/>
        <v>0</v>
      </c>
      <c r="AC1042" s="544">
        <f t="shared" si="463"/>
        <v>0</v>
      </c>
      <c r="AD1042" s="174">
        <f t="shared" si="464"/>
        <v>0</v>
      </c>
      <c r="AE1042" s="8"/>
      <c r="AF1042" s="885" t="str">
        <f t="shared" si="465"/>
        <v xml:space="preserve"> </v>
      </c>
      <c r="AG1042" s="40">
        <f t="shared" si="466"/>
        <v>0</v>
      </c>
      <c r="AH1042" s="40">
        <f t="shared" si="467"/>
        <v>0</v>
      </c>
      <c r="AR1042" s="40">
        <f t="shared" si="468"/>
        <v>0</v>
      </c>
      <c r="AS1042" s="40">
        <f t="shared" si="469"/>
        <v>0</v>
      </c>
      <c r="AT1042" s="40">
        <f t="shared" si="470"/>
        <v>0</v>
      </c>
      <c r="AU1042" s="40">
        <f t="shared" si="471"/>
        <v>0</v>
      </c>
      <c r="AX1042" s="279">
        <f t="shared" si="472"/>
        <v>0</v>
      </c>
      <c r="AY1042" s="279">
        <f t="shared" si="473"/>
        <v>0</v>
      </c>
      <c r="AZ1042" s="40">
        <f t="shared" si="474"/>
        <v>0</v>
      </c>
      <c r="BB1042" s="40">
        <f t="shared" si="475"/>
        <v>0</v>
      </c>
      <c r="BC1042" s="397">
        <f t="shared" si="476"/>
        <v>0</v>
      </c>
      <c r="BD1042" s="105">
        <f t="shared" si="477"/>
        <v>0</v>
      </c>
      <c r="BE1042" s="105">
        <f t="shared" si="478"/>
        <v>0</v>
      </c>
      <c r="BF1042" s="742">
        <f t="shared" si="479"/>
        <v>0</v>
      </c>
      <c r="BG1042" s="89"/>
      <c r="BH1042" s="9"/>
      <c r="BJ1042" s="40">
        <f t="shared" si="480"/>
        <v>0</v>
      </c>
      <c r="BK1042" s="40">
        <f t="shared" si="481"/>
        <v>1</v>
      </c>
      <c r="BL1042" s="40">
        <f t="shared" si="482"/>
        <v>0</v>
      </c>
      <c r="BM1042" s="40">
        <f t="shared" si="483"/>
        <v>0</v>
      </c>
      <c r="BN1042" s="40">
        <f t="shared" si="484"/>
        <v>0</v>
      </c>
    </row>
    <row r="1043" spans="1:66" x14ac:dyDescent="0.25">
      <c r="A1043" s="379"/>
      <c r="B1043" s="936"/>
      <c r="C1043" s="272"/>
      <c r="D1043" s="868"/>
      <c r="E1043" s="873" t="str">
        <f t="shared" si="459"/>
        <v xml:space="preserve"> </v>
      </c>
      <c r="F1043" s="130">
        <f t="shared" si="460"/>
        <v>0</v>
      </c>
      <c r="G1043" s="128">
        <f t="shared" si="434"/>
        <v>1031</v>
      </c>
      <c r="H1043" s="127"/>
      <c r="I1043" s="321"/>
      <c r="J1043" s="97"/>
      <c r="K1043" s="323"/>
      <c r="L1043" s="322"/>
      <c r="M1043" s="50"/>
      <c r="N1043" s="87"/>
      <c r="O1043" s="324"/>
      <c r="P1043" s="98"/>
      <c r="Q1043" s="98"/>
      <c r="R1043" s="114"/>
      <c r="S1043" s="753"/>
      <c r="T1043" s="98"/>
      <c r="U1043" s="98"/>
      <c r="V1043" s="98"/>
      <c r="W1043" s="99"/>
      <c r="X1043" s="97"/>
      <c r="Y1043" s="87"/>
      <c r="Z1043" s="100"/>
      <c r="AA1043" s="106">
        <f t="shared" si="461"/>
        <v>1031</v>
      </c>
      <c r="AB1043" s="549">
        <f t="shared" si="462"/>
        <v>0</v>
      </c>
      <c r="AC1043" s="544">
        <f t="shared" si="463"/>
        <v>0</v>
      </c>
      <c r="AD1043" s="174">
        <f t="shared" si="464"/>
        <v>0</v>
      </c>
      <c r="AE1043" s="8"/>
      <c r="AF1043" s="885" t="str">
        <f t="shared" si="465"/>
        <v xml:space="preserve"> </v>
      </c>
      <c r="AG1043" s="40">
        <f t="shared" si="466"/>
        <v>0</v>
      </c>
      <c r="AH1043" s="40">
        <f t="shared" si="467"/>
        <v>0</v>
      </c>
      <c r="AR1043" s="40">
        <f t="shared" si="468"/>
        <v>0</v>
      </c>
      <c r="AS1043" s="40">
        <f t="shared" si="469"/>
        <v>0</v>
      </c>
      <c r="AT1043" s="40">
        <f t="shared" si="470"/>
        <v>0</v>
      </c>
      <c r="AU1043" s="40">
        <f t="shared" si="471"/>
        <v>0</v>
      </c>
      <c r="AX1043" s="279">
        <f t="shared" si="472"/>
        <v>0</v>
      </c>
      <c r="AY1043" s="279">
        <f t="shared" si="473"/>
        <v>0</v>
      </c>
      <c r="AZ1043" s="40">
        <f t="shared" si="474"/>
        <v>0</v>
      </c>
      <c r="BB1043" s="40">
        <f t="shared" si="475"/>
        <v>0</v>
      </c>
      <c r="BC1043" s="397">
        <f t="shared" si="476"/>
        <v>0</v>
      </c>
      <c r="BD1043" s="105">
        <f t="shared" si="477"/>
        <v>0</v>
      </c>
      <c r="BE1043" s="105">
        <f t="shared" si="478"/>
        <v>0</v>
      </c>
      <c r="BF1043" s="742">
        <f t="shared" si="479"/>
        <v>0</v>
      </c>
      <c r="BG1043" s="89"/>
      <c r="BH1043" s="9"/>
      <c r="BJ1043" s="40">
        <f t="shared" si="480"/>
        <v>0</v>
      </c>
      <c r="BK1043" s="40">
        <f t="shared" si="481"/>
        <v>1</v>
      </c>
      <c r="BL1043" s="40">
        <f t="shared" si="482"/>
        <v>0</v>
      </c>
      <c r="BM1043" s="40">
        <f t="shared" si="483"/>
        <v>0</v>
      </c>
      <c r="BN1043" s="40">
        <f t="shared" si="484"/>
        <v>0</v>
      </c>
    </row>
    <row r="1044" spans="1:66" x14ac:dyDescent="0.25">
      <c r="A1044" s="379"/>
      <c r="B1044" s="936"/>
      <c r="C1044" s="272"/>
      <c r="D1044" s="868"/>
      <c r="E1044" s="873" t="str">
        <f t="shared" si="459"/>
        <v xml:space="preserve"> </v>
      </c>
      <c r="F1044" s="130">
        <f t="shared" si="460"/>
        <v>0</v>
      </c>
      <c r="G1044" s="128">
        <f t="shared" si="434"/>
        <v>1032</v>
      </c>
      <c r="H1044" s="127"/>
      <c r="I1044" s="321"/>
      <c r="J1044" s="97"/>
      <c r="K1044" s="323"/>
      <c r="L1044" s="322"/>
      <c r="M1044" s="50"/>
      <c r="N1044" s="87"/>
      <c r="O1044" s="324"/>
      <c r="P1044" s="98"/>
      <c r="Q1044" s="98"/>
      <c r="R1044" s="114"/>
      <c r="S1044" s="753"/>
      <c r="T1044" s="98"/>
      <c r="U1044" s="98"/>
      <c r="V1044" s="98"/>
      <c r="W1044" s="99"/>
      <c r="X1044" s="97"/>
      <c r="Y1044" s="87"/>
      <c r="Z1044" s="100"/>
      <c r="AA1044" s="106">
        <f t="shared" si="461"/>
        <v>1032</v>
      </c>
      <c r="AB1044" s="549">
        <f t="shared" si="462"/>
        <v>0</v>
      </c>
      <c r="AC1044" s="544">
        <f t="shared" si="463"/>
        <v>0</v>
      </c>
      <c r="AD1044" s="174">
        <f t="shared" si="464"/>
        <v>0</v>
      </c>
      <c r="AE1044" s="8"/>
      <c r="AF1044" s="885" t="str">
        <f t="shared" si="465"/>
        <v xml:space="preserve"> </v>
      </c>
      <c r="AG1044" s="40">
        <f t="shared" si="466"/>
        <v>0</v>
      </c>
      <c r="AH1044" s="40">
        <f t="shared" si="467"/>
        <v>0</v>
      </c>
      <c r="AR1044" s="40">
        <f t="shared" si="468"/>
        <v>0</v>
      </c>
      <c r="AS1044" s="40">
        <f t="shared" si="469"/>
        <v>0</v>
      </c>
      <c r="AT1044" s="40">
        <f t="shared" si="470"/>
        <v>0</v>
      </c>
      <c r="AU1044" s="40">
        <f t="shared" si="471"/>
        <v>0</v>
      </c>
      <c r="AX1044" s="279">
        <f t="shared" si="472"/>
        <v>0</v>
      </c>
      <c r="AY1044" s="279">
        <f t="shared" si="473"/>
        <v>0</v>
      </c>
      <c r="AZ1044" s="40">
        <f t="shared" si="474"/>
        <v>0</v>
      </c>
      <c r="BB1044" s="40">
        <f t="shared" si="475"/>
        <v>0</v>
      </c>
      <c r="BC1044" s="397">
        <f t="shared" si="476"/>
        <v>0</v>
      </c>
      <c r="BD1044" s="105">
        <f t="shared" si="477"/>
        <v>0</v>
      </c>
      <c r="BE1044" s="105">
        <f t="shared" si="478"/>
        <v>0</v>
      </c>
      <c r="BF1044" s="742">
        <f t="shared" si="479"/>
        <v>0</v>
      </c>
      <c r="BG1044" s="89"/>
      <c r="BH1044" s="9"/>
      <c r="BJ1044" s="40">
        <f t="shared" si="480"/>
        <v>0</v>
      </c>
      <c r="BK1044" s="40">
        <f t="shared" si="481"/>
        <v>1</v>
      </c>
      <c r="BL1044" s="40">
        <f t="shared" si="482"/>
        <v>0</v>
      </c>
      <c r="BM1044" s="40">
        <f t="shared" si="483"/>
        <v>0</v>
      </c>
      <c r="BN1044" s="40">
        <f t="shared" si="484"/>
        <v>0</v>
      </c>
    </row>
    <row r="1045" spans="1:66" x14ac:dyDescent="0.25">
      <c r="A1045" s="379"/>
      <c r="B1045" s="936"/>
      <c r="C1045" s="272"/>
      <c r="D1045" s="868"/>
      <c r="E1045" s="873" t="str">
        <f t="shared" si="459"/>
        <v xml:space="preserve"> </v>
      </c>
      <c r="F1045" s="130">
        <f t="shared" si="460"/>
        <v>0</v>
      </c>
      <c r="G1045" s="128">
        <f t="shared" si="434"/>
        <v>1033</v>
      </c>
      <c r="H1045" s="127"/>
      <c r="I1045" s="321"/>
      <c r="J1045" s="97"/>
      <c r="K1045" s="323"/>
      <c r="L1045" s="322"/>
      <c r="M1045" s="50"/>
      <c r="N1045" s="87"/>
      <c r="O1045" s="324"/>
      <c r="P1045" s="98"/>
      <c r="Q1045" s="98"/>
      <c r="R1045" s="114"/>
      <c r="S1045" s="753"/>
      <c r="T1045" s="98"/>
      <c r="U1045" s="98"/>
      <c r="V1045" s="98"/>
      <c r="W1045" s="99"/>
      <c r="X1045" s="97"/>
      <c r="Y1045" s="87"/>
      <c r="Z1045" s="100"/>
      <c r="AA1045" s="106">
        <f t="shared" si="461"/>
        <v>1033</v>
      </c>
      <c r="AB1045" s="549">
        <f t="shared" si="462"/>
        <v>0</v>
      </c>
      <c r="AC1045" s="544">
        <f t="shared" si="463"/>
        <v>0</v>
      </c>
      <c r="AD1045" s="174">
        <f t="shared" si="464"/>
        <v>0</v>
      </c>
      <c r="AE1045" s="8"/>
      <c r="AF1045" s="885" t="str">
        <f t="shared" si="465"/>
        <v xml:space="preserve"> </v>
      </c>
      <c r="AG1045" s="40">
        <f t="shared" si="466"/>
        <v>0</v>
      </c>
      <c r="AH1045" s="40">
        <f t="shared" si="467"/>
        <v>0</v>
      </c>
      <c r="AR1045" s="40">
        <f t="shared" si="468"/>
        <v>0</v>
      </c>
      <c r="AS1045" s="40">
        <f t="shared" si="469"/>
        <v>0</v>
      </c>
      <c r="AT1045" s="40">
        <f t="shared" si="470"/>
        <v>0</v>
      </c>
      <c r="AU1045" s="40">
        <f t="shared" si="471"/>
        <v>0</v>
      </c>
      <c r="AX1045" s="279">
        <f t="shared" si="472"/>
        <v>0</v>
      </c>
      <c r="AY1045" s="279">
        <f t="shared" si="473"/>
        <v>0</v>
      </c>
      <c r="AZ1045" s="40">
        <f t="shared" si="474"/>
        <v>0</v>
      </c>
      <c r="BB1045" s="40">
        <f t="shared" si="475"/>
        <v>0</v>
      </c>
      <c r="BC1045" s="397">
        <f t="shared" si="476"/>
        <v>0</v>
      </c>
      <c r="BD1045" s="105">
        <f t="shared" si="477"/>
        <v>0</v>
      </c>
      <c r="BE1045" s="105">
        <f t="shared" si="478"/>
        <v>0</v>
      </c>
      <c r="BF1045" s="742">
        <f t="shared" si="479"/>
        <v>0</v>
      </c>
      <c r="BG1045" s="89"/>
      <c r="BH1045" s="9"/>
      <c r="BJ1045" s="40">
        <f t="shared" si="480"/>
        <v>0</v>
      </c>
      <c r="BK1045" s="40">
        <f t="shared" si="481"/>
        <v>1</v>
      </c>
      <c r="BL1045" s="40">
        <f t="shared" si="482"/>
        <v>0</v>
      </c>
      <c r="BM1045" s="40">
        <f t="shared" si="483"/>
        <v>0</v>
      </c>
      <c r="BN1045" s="40">
        <f t="shared" si="484"/>
        <v>0</v>
      </c>
    </row>
    <row r="1046" spans="1:66" x14ac:dyDescent="0.25">
      <c r="A1046" s="379"/>
      <c r="B1046" s="936"/>
      <c r="C1046" s="272"/>
      <c r="D1046" s="868"/>
      <c r="E1046" s="873" t="str">
        <f t="shared" si="459"/>
        <v xml:space="preserve"> </v>
      </c>
      <c r="F1046" s="130">
        <f t="shared" si="460"/>
        <v>0</v>
      </c>
      <c r="G1046" s="128">
        <f t="shared" si="434"/>
        <v>1034</v>
      </c>
      <c r="H1046" s="127"/>
      <c r="I1046" s="321"/>
      <c r="J1046" s="97"/>
      <c r="K1046" s="323"/>
      <c r="L1046" s="322"/>
      <c r="M1046" s="50"/>
      <c r="N1046" s="87"/>
      <c r="O1046" s="324"/>
      <c r="P1046" s="98"/>
      <c r="Q1046" s="98"/>
      <c r="R1046" s="114"/>
      <c r="S1046" s="753"/>
      <c r="T1046" s="98"/>
      <c r="U1046" s="98"/>
      <c r="V1046" s="98"/>
      <c r="W1046" s="99"/>
      <c r="X1046" s="97"/>
      <c r="Y1046" s="87"/>
      <c r="Z1046" s="100"/>
      <c r="AA1046" s="106">
        <f t="shared" si="461"/>
        <v>1034</v>
      </c>
      <c r="AB1046" s="549">
        <f t="shared" si="462"/>
        <v>0</v>
      </c>
      <c r="AC1046" s="544">
        <f t="shared" si="463"/>
        <v>0</v>
      </c>
      <c r="AD1046" s="174">
        <f t="shared" si="464"/>
        <v>0</v>
      </c>
      <c r="AE1046" s="8"/>
      <c r="AF1046" s="885" t="str">
        <f t="shared" si="465"/>
        <v xml:space="preserve"> </v>
      </c>
      <c r="AG1046" s="40">
        <f t="shared" si="466"/>
        <v>0</v>
      </c>
      <c r="AH1046" s="40">
        <f t="shared" si="467"/>
        <v>0</v>
      </c>
      <c r="AR1046" s="40">
        <f t="shared" si="468"/>
        <v>0</v>
      </c>
      <c r="AS1046" s="40">
        <f t="shared" si="469"/>
        <v>0</v>
      </c>
      <c r="AT1046" s="40">
        <f t="shared" si="470"/>
        <v>0</v>
      </c>
      <c r="AU1046" s="40">
        <f t="shared" si="471"/>
        <v>0</v>
      </c>
      <c r="AX1046" s="279">
        <f t="shared" si="472"/>
        <v>0</v>
      </c>
      <c r="AY1046" s="279">
        <f t="shared" si="473"/>
        <v>0</v>
      </c>
      <c r="AZ1046" s="40">
        <f t="shared" si="474"/>
        <v>0</v>
      </c>
      <c r="BB1046" s="40">
        <f t="shared" si="475"/>
        <v>0</v>
      </c>
      <c r="BC1046" s="397">
        <f t="shared" si="476"/>
        <v>0</v>
      </c>
      <c r="BD1046" s="105">
        <f t="shared" si="477"/>
        <v>0</v>
      </c>
      <c r="BE1046" s="105">
        <f t="shared" si="478"/>
        <v>0</v>
      </c>
      <c r="BF1046" s="742">
        <f t="shared" si="479"/>
        <v>0</v>
      </c>
      <c r="BG1046" s="89"/>
      <c r="BH1046" s="9"/>
      <c r="BJ1046" s="40">
        <f t="shared" si="480"/>
        <v>0</v>
      </c>
      <c r="BK1046" s="40">
        <f t="shared" si="481"/>
        <v>1</v>
      </c>
      <c r="BL1046" s="40">
        <f t="shared" si="482"/>
        <v>0</v>
      </c>
      <c r="BM1046" s="40">
        <f t="shared" si="483"/>
        <v>0</v>
      </c>
      <c r="BN1046" s="40">
        <f t="shared" si="484"/>
        <v>0</v>
      </c>
    </row>
    <row r="1047" spans="1:66" x14ac:dyDescent="0.25">
      <c r="A1047" s="379"/>
      <c r="B1047" s="936"/>
      <c r="C1047" s="272"/>
      <c r="D1047" s="868"/>
      <c r="E1047" s="873" t="str">
        <f t="shared" si="459"/>
        <v xml:space="preserve"> </v>
      </c>
      <c r="F1047" s="130">
        <f t="shared" si="460"/>
        <v>0</v>
      </c>
      <c r="G1047" s="128">
        <f t="shared" si="434"/>
        <v>1035</v>
      </c>
      <c r="H1047" s="127"/>
      <c r="I1047" s="321"/>
      <c r="J1047" s="97"/>
      <c r="K1047" s="323"/>
      <c r="L1047" s="322"/>
      <c r="M1047" s="50"/>
      <c r="N1047" s="87"/>
      <c r="O1047" s="324"/>
      <c r="P1047" s="98"/>
      <c r="Q1047" s="98"/>
      <c r="R1047" s="114"/>
      <c r="S1047" s="753"/>
      <c r="T1047" s="98"/>
      <c r="U1047" s="98"/>
      <c r="V1047" s="98"/>
      <c r="W1047" s="99"/>
      <c r="X1047" s="97"/>
      <c r="Y1047" s="87"/>
      <c r="Z1047" s="100"/>
      <c r="AA1047" s="106">
        <f t="shared" si="461"/>
        <v>1035</v>
      </c>
      <c r="AB1047" s="549">
        <f t="shared" si="462"/>
        <v>0</v>
      </c>
      <c r="AC1047" s="544">
        <f t="shared" si="463"/>
        <v>0</v>
      </c>
      <c r="AD1047" s="174">
        <f t="shared" si="464"/>
        <v>0</v>
      </c>
      <c r="AE1047" s="8"/>
      <c r="AF1047" s="885" t="str">
        <f t="shared" si="465"/>
        <v xml:space="preserve"> </v>
      </c>
      <c r="AG1047" s="40">
        <f t="shared" si="466"/>
        <v>0</v>
      </c>
      <c r="AH1047" s="40">
        <f t="shared" si="467"/>
        <v>0</v>
      </c>
      <c r="AR1047" s="40">
        <f t="shared" si="468"/>
        <v>0</v>
      </c>
      <c r="AS1047" s="40">
        <f t="shared" si="469"/>
        <v>0</v>
      </c>
      <c r="AT1047" s="40">
        <f t="shared" si="470"/>
        <v>0</v>
      </c>
      <c r="AU1047" s="40">
        <f t="shared" si="471"/>
        <v>0</v>
      </c>
      <c r="AX1047" s="279">
        <f t="shared" si="472"/>
        <v>0</v>
      </c>
      <c r="AY1047" s="279">
        <f t="shared" si="473"/>
        <v>0</v>
      </c>
      <c r="AZ1047" s="40">
        <f t="shared" si="474"/>
        <v>0</v>
      </c>
      <c r="BB1047" s="40">
        <f t="shared" si="475"/>
        <v>0</v>
      </c>
      <c r="BC1047" s="397">
        <f t="shared" si="476"/>
        <v>0</v>
      </c>
      <c r="BD1047" s="105">
        <f t="shared" si="477"/>
        <v>0</v>
      </c>
      <c r="BE1047" s="105">
        <f t="shared" si="478"/>
        <v>0</v>
      </c>
      <c r="BF1047" s="742">
        <f t="shared" si="479"/>
        <v>0</v>
      </c>
      <c r="BG1047" s="89"/>
      <c r="BH1047" s="9"/>
      <c r="BJ1047" s="40">
        <f t="shared" si="480"/>
        <v>0</v>
      </c>
      <c r="BK1047" s="40">
        <f t="shared" si="481"/>
        <v>1</v>
      </c>
      <c r="BL1047" s="40">
        <f t="shared" si="482"/>
        <v>0</v>
      </c>
      <c r="BM1047" s="40">
        <f t="shared" si="483"/>
        <v>0</v>
      </c>
      <c r="BN1047" s="40">
        <f t="shared" si="484"/>
        <v>0</v>
      </c>
    </row>
    <row r="1048" spans="1:66" x14ac:dyDescent="0.25">
      <c r="A1048" s="379"/>
      <c r="B1048" s="936"/>
      <c r="C1048" s="272"/>
      <c r="D1048" s="868"/>
      <c r="E1048" s="873" t="str">
        <f t="shared" si="459"/>
        <v xml:space="preserve"> </v>
      </c>
      <c r="F1048" s="130">
        <f t="shared" si="460"/>
        <v>0</v>
      </c>
      <c r="G1048" s="128">
        <f t="shared" si="434"/>
        <v>1036</v>
      </c>
      <c r="H1048" s="127"/>
      <c r="I1048" s="321"/>
      <c r="J1048" s="97"/>
      <c r="K1048" s="323"/>
      <c r="L1048" s="322"/>
      <c r="M1048" s="50"/>
      <c r="N1048" s="87"/>
      <c r="O1048" s="324"/>
      <c r="P1048" s="98"/>
      <c r="Q1048" s="98"/>
      <c r="R1048" s="114"/>
      <c r="S1048" s="753"/>
      <c r="T1048" s="98"/>
      <c r="U1048" s="98"/>
      <c r="V1048" s="98"/>
      <c r="W1048" s="99"/>
      <c r="X1048" s="97"/>
      <c r="Y1048" s="87"/>
      <c r="Z1048" s="100"/>
      <c r="AA1048" s="106">
        <f t="shared" si="461"/>
        <v>1036</v>
      </c>
      <c r="AB1048" s="549">
        <f t="shared" si="462"/>
        <v>0</v>
      </c>
      <c r="AC1048" s="544">
        <f t="shared" si="463"/>
        <v>0</v>
      </c>
      <c r="AD1048" s="174">
        <f t="shared" si="464"/>
        <v>0</v>
      </c>
      <c r="AE1048" s="8"/>
      <c r="AF1048" s="885" t="str">
        <f t="shared" si="465"/>
        <v xml:space="preserve"> </v>
      </c>
      <c r="AG1048" s="40">
        <f t="shared" si="466"/>
        <v>0</v>
      </c>
      <c r="AH1048" s="40">
        <f t="shared" si="467"/>
        <v>0</v>
      </c>
      <c r="AR1048" s="40">
        <f t="shared" si="468"/>
        <v>0</v>
      </c>
      <c r="AS1048" s="40">
        <f t="shared" si="469"/>
        <v>0</v>
      </c>
      <c r="AT1048" s="40">
        <f t="shared" si="470"/>
        <v>0</v>
      </c>
      <c r="AU1048" s="40">
        <f t="shared" si="471"/>
        <v>0</v>
      </c>
      <c r="AX1048" s="279">
        <f t="shared" si="472"/>
        <v>0</v>
      </c>
      <c r="AY1048" s="279">
        <f t="shared" si="473"/>
        <v>0</v>
      </c>
      <c r="AZ1048" s="40">
        <f t="shared" si="474"/>
        <v>0</v>
      </c>
      <c r="BB1048" s="40">
        <f t="shared" si="475"/>
        <v>0</v>
      </c>
      <c r="BC1048" s="397">
        <f t="shared" si="476"/>
        <v>0</v>
      </c>
      <c r="BD1048" s="105">
        <f t="shared" si="477"/>
        <v>0</v>
      </c>
      <c r="BE1048" s="105">
        <f t="shared" si="478"/>
        <v>0</v>
      </c>
      <c r="BF1048" s="742">
        <f t="shared" si="479"/>
        <v>0</v>
      </c>
      <c r="BG1048" s="89"/>
      <c r="BH1048" s="9"/>
      <c r="BJ1048" s="40">
        <f t="shared" si="480"/>
        <v>0</v>
      </c>
      <c r="BK1048" s="40">
        <f t="shared" si="481"/>
        <v>1</v>
      </c>
      <c r="BL1048" s="40">
        <f t="shared" si="482"/>
        <v>0</v>
      </c>
      <c r="BM1048" s="40">
        <f t="shared" si="483"/>
        <v>0</v>
      </c>
      <c r="BN1048" s="40">
        <f t="shared" si="484"/>
        <v>0</v>
      </c>
    </row>
    <row r="1049" spans="1:66" x14ac:dyDescent="0.25">
      <c r="A1049" s="379"/>
      <c r="B1049" s="936"/>
      <c r="C1049" s="272"/>
      <c r="D1049" s="868"/>
      <c r="E1049" s="873" t="str">
        <f t="shared" si="459"/>
        <v xml:space="preserve"> </v>
      </c>
      <c r="F1049" s="130">
        <f t="shared" si="460"/>
        <v>0</v>
      </c>
      <c r="G1049" s="128">
        <f t="shared" si="434"/>
        <v>1037</v>
      </c>
      <c r="H1049" s="127"/>
      <c r="I1049" s="321"/>
      <c r="J1049" s="97"/>
      <c r="K1049" s="323"/>
      <c r="L1049" s="322"/>
      <c r="M1049" s="50"/>
      <c r="N1049" s="87"/>
      <c r="O1049" s="324"/>
      <c r="P1049" s="98"/>
      <c r="Q1049" s="98"/>
      <c r="R1049" s="114"/>
      <c r="S1049" s="753"/>
      <c r="T1049" s="98"/>
      <c r="U1049" s="98"/>
      <c r="V1049" s="98"/>
      <c r="W1049" s="99"/>
      <c r="X1049" s="97"/>
      <c r="Y1049" s="87"/>
      <c r="Z1049" s="100"/>
      <c r="AA1049" s="106">
        <f t="shared" si="461"/>
        <v>1037</v>
      </c>
      <c r="AB1049" s="549">
        <f t="shared" si="462"/>
        <v>0</v>
      </c>
      <c r="AC1049" s="544">
        <f t="shared" si="463"/>
        <v>0</v>
      </c>
      <c r="AD1049" s="174">
        <f t="shared" si="464"/>
        <v>0</v>
      </c>
      <c r="AE1049" s="8"/>
      <c r="AF1049" s="885" t="str">
        <f t="shared" si="465"/>
        <v xml:space="preserve"> </v>
      </c>
      <c r="AG1049" s="40">
        <f t="shared" si="466"/>
        <v>0</v>
      </c>
      <c r="AH1049" s="40">
        <f t="shared" si="467"/>
        <v>0</v>
      </c>
      <c r="AR1049" s="40">
        <f t="shared" si="468"/>
        <v>0</v>
      </c>
      <c r="AS1049" s="40">
        <f t="shared" si="469"/>
        <v>0</v>
      </c>
      <c r="AT1049" s="40">
        <f t="shared" si="470"/>
        <v>0</v>
      </c>
      <c r="AU1049" s="40">
        <f t="shared" si="471"/>
        <v>0</v>
      </c>
      <c r="AX1049" s="279">
        <f t="shared" si="472"/>
        <v>0</v>
      </c>
      <c r="AY1049" s="279">
        <f t="shared" si="473"/>
        <v>0</v>
      </c>
      <c r="AZ1049" s="40">
        <f t="shared" si="474"/>
        <v>0</v>
      </c>
      <c r="BB1049" s="40">
        <f t="shared" si="475"/>
        <v>0</v>
      </c>
      <c r="BC1049" s="397">
        <f t="shared" si="476"/>
        <v>0</v>
      </c>
      <c r="BD1049" s="105">
        <f t="shared" si="477"/>
        <v>0</v>
      </c>
      <c r="BE1049" s="105">
        <f t="shared" si="478"/>
        <v>0</v>
      </c>
      <c r="BF1049" s="742">
        <f t="shared" si="479"/>
        <v>0</v>
      </c>
      <c r="BG1049" s="89"/>
      <c r="BH1049" s="9"/>
      <c r="BJ1049" s="40">
        <f t="shared" si="480"/>
        <v>0</v>
      </c>
      <c r="BK1049" s="40">
        <f t="shared" si="481"/>
        <v>1</v>
      </c>
      <c r="BL1049" s="40">
        <f t="shared" si="482"/>
        <v>0</v>
      </c>
      <c r="BM1049" s="40">
        <f t="shared" si="483"/>
        <v>0</v>
      </c>
      <c r="BN1049" s="40">
        <f t="shared" si="484"/>
        <v>0</v>
      </c>
    </row>
    <row r="1050" spans="1:66" x14ac:dyDescent="0.25">
      <c r="A1050" s="379"/>
      <c r="B1050" s="936"/>
      <c r="C1050" s="272"/>
      <c r="D1050" s="868"/>
      <c r="E1050" s="873" t="str">
        <f t="shared" si="459"/>
        <v xml:space="preserve"> </v>
      </c>
      <c r="F1050" s="130">
        <f t="shared" si="460"/>
        <v>0</v>
      </c>
      <c r="G1050" s="128">
        <f t="shared" si="434"/>
        <v>1038</v>
      </c>
      <c r="H1050" s="127"/>
      <c r="I1050" s="321"/>
      <c r="J1050" s="97"/>
      <c r="K1050" s="323"/>
      <c r="L1050" s="322"/>
      <c r="M1050" s="50"/>
      <c r="N1050" s="87"/>
      <c r="O1050" s="324"/>
      <c r="P1050" s="98"/>
      <c r="Q1050" s="98"/>
      <c r="R1050" s="114"/>
      <c r="S1050" s="753"/>
      <c r="T1050" s="98"/>
      <c r="U1050" s="98"/>
      <c r="V1050" s="98"/>
      <c r="W1050" s="99"/>
      <c r="X1050" s="97"/>
      <c r="Y1050" s="87"/>
      <c r="Z1050" s="100"/>
      <c r="AA1050" s="106">
        <f t="shared" si="461"/>
        <v>1038</v>
      </c>
      <c r="AB1050" s="549">
        <f t="shared" si="462"/>
        <v>0</v>
      </c>
      <c r="AC1050" s="544">
        <f t="shared" si="463"/>
        <v>0</v>
      </c>
      <c r="AD1050" s="174">
        <f t="shared" si="464"/>
        <v>0</v>
      </c>
      <c r="AE1050" s="8"/>
      <c r="AF1050" s="885" t="str">
        <f t="shared" si="465"/>
        <v xml:space="preserve"> </v>
      </c>
      <c r="AG1050" s="40">
        <f t="shared" si="466"/>
        <v>0</v>
      </c>
      <c r="AH1050" s="40">
        <f t="shared" si="467"/>
        <v>0</v>
      </c>
      <c r="AR1050" s="40">
        <f t="shared" si="468"/>
        <v>0</v>
      </c>
      <c r="AS1050" s="40">
        <f t="shared" si="469"/>
        <v>0</v>
      </c>
      <c r="AT1050" s="40">
        <f t="shared" si="470"/>
        <v>0</v>
      </c>
      <c r="AU1050" s="40">
        <f t="shared" si="471"/>
        <v>0</v>
      </c>
      <c r="AX1050" s="279">
        <f t="shared" si="472"/>
        <v>0</v>
      </c>
      <c r="AY1050" s="279">
        <f t="shared" si="473"/>
        <v>0</v>
      </c>
      <c r="AZ1050" s="40">
        <f t="shared" si="474"/>
        <v>0</v>
      </c>
      <c r="BB1050" s="40">
        <f t="shared" si="475"/>
        <v>0</v>
      </c>
      <c r="BC1050" s="397">
        <f t="shared" si="476"/>
        <v>0</v>
      </c>
      <c r="BD1050" s="105">
        <f t="shared" si="477"/>
        <v>0</v>
      </c>
      <c r="BE1050" s="105">
        <f t="shared" si="478"/>
        <v>0</v>
      </c>
      <c r="BF1050" s="742">
        <f t="shared" si="479"/>
        <v>0</v>
      </c>
      <c r="BG1050" s="89"/>
      <c r="BH1050" s="9"/>
      <c r="BJ1050" s="40">
        <f t="shared" si="480"/>
        <v>0</v>
      </c>
      <c r="BK1050" s="40">
        <f t="shared" si="481"/>
        <v>1</v>
      </c>
      <c r="BL1050" s="40">
        <f t="shared" si="482"/>
        <v>0</v>
      </c>
      <c r="BM1050" s="40">
        <f t="shared" si="483"/>
        <v>0</v>
      </c>
      <c r="BN1050" s="40">
        <f t="shared" si="484"/>
        <v>0</v>
      </c>
    </row>
    <row r="1051" spans="1:66" x14ac:dyDescent="0.25">
      <c r="A1051" s="379"/>
      <c r="B1051" s="936"/>
      <c r="C1051" s="272"/>
      <c r="D1051" s="868"/>
      <c r="E1051" s="873" t="str">
        <f t="shared" si="459"/>
        <v xml:space="preserve"> </v>
      </c>
      <c r="F1051" s="130">
        <f t="shared" si="460"/>
        <v>0</v>
      </c>
      <c r="G1051" s="128">
        <f t="shared" si="434"/>
        <v>1039</v>
      </c>
      <c r="H1051" s="127"/>
      <c r="I1051" s="321"/>
      <c r="J1051" s="97"/>
      <c r="K1051" s="323"/>
      <c r="L1051" s="322"/>
      <c r="M1051" s="50"/>
      <c r="N1051" s="87"/>
      <c r="O1051" s="324"/>
      <c r="P1051" s="98"/>
      <c r="Q1051" s="98"/>
      <c r="R1051" s="114"/>
      <c r="S1051" s="753"/>
      <c r="T1051" s="98"/>
      <c r="U1051" s="98"/>
      <c r="V1051" s="98"/>
      <c r="W1051" s="99"/>
      <c r="X1051" s="97"/>
      <c r="Y1051" s="87"/>
      <c r="Z1051" s="100"/>
      <c r="AA1051" s="106">
        <f t="shared" si="461"/>
        <v>1039</v>
      </c>
      <c r="AB1051" s="549">
        <f t="shared" si="462"/>
        <v>0</v>
      </c>
      <c r="AC1051" s="544">
        <f t="shared" si="463"/>
        <v>0</v>
      </c>
      <c r="AD1051" s="174">
        <f t="shared" si="464"/>
        <v>0</v>
      </c>
      <c r="AE1051" s="8"/>
      <c r="AF1051" s="885" t="str">
        <f t="shared" si="465"/>
        <v xml:space="preserve"> </v>
      </c>
      <c r="AG1051" s="40">
        <f t="shared" si="466"/>
        <v>0</v>
      </c>
      <c r="AH1051" s="40">
        <f t="shared" si="467"/>
        <v>0</v>
      </c>
      <c r="AR1051" s="40">
        <f t="shared" si="468"/>
        <v>0</v>
      </c>
      <c r="AS1051" s="40">
        <f t="shared" si="469"/>
        <v>0</v>
      </c>
      <c r="AT1051" s="40">
        <f t="shared" si="470"/>
        <v>0</v>
      </c>
      <c r="AU1051" s="40">
        <f t="shared" si="471"/>
        <v>0</v>
      </c>
      <c r="AX1051" s="279">
        <f t="shared" si="472"/>
        <v>0</v>
      </c>
      <c r="AY1051" s="279">
        <f t="shared" si="473"/>
        <v>0</v>
      </c>
      <c r="AZ1051" s="40">
        <f t="shared" si="474"/>
        <v>0</v>
      </c>
      <c r="BB1051" s="40">
        <f t="shared" si="475"/>
        <v>0</v>
      </c>
      <c r="BC1051" s="397">
        <f t="shared" si="476"/>
        <v>0</v>
      </c>
      <c r="BD1051" s="105">
        <f t="shared" si="477"/>
        <v>0</v>
      </c>
      <c r="BE1051" s="105">
        <f t="shared" si="478"/>
        <v>0</v>
      </c>
      <c r="BF1051" s="742">
        <f t="shared" si="479"/>
        <v>0</v>
      </c>
      <c r="BG1051" s="89"/>
      <c r="BH1051" s="9"/>
      <c r="BJ1051" s="40">
        <f t="shared" si="480"/>
        <v>0</v>
      </c>
      <c r="BK1051" s="40">
        <f t="shared" si="481"/>
        <v>1</v>
      </c>
      <c r="BL1051" s="40">
        <f t="shared" si="482"/>
        <v>0</v>
      </c>
      <c r="BM1051" s="40">
        <f t="shared" si="483"/>
        <v>0</v>
      </c>
      <c r="BN1051" s="40">
        <f t="shared" si="484"/>
        <v>0</v>
      </c>
    </row>
    <row r="1052" spans="1:66" x14ac:dyDescent="0.25">
      <c r="A1052" s="379"/>
      <c r="B1052" s="936"/>
      <c r="C1052" s="272"/>
      <c r="D1052" s="868"/>
      <c r="E1052" s="873" t="str">
        <f t="shared" si="459"/>
        <v xml:space="preserve"> </v>
      </c>
      <c r="F1052" s="130">
        <f t="shared" si="460"/>
        <v>0</v>
      </c>
      <c r="G1052" s="128">
        <f t="shared" si="434"/>
        <v>1040</v>
      </c>
      <c r="H1052" s="127"/>
      <c r="I1052" s="321"/>
      <c r="J1052" s="97"/>
      <c r="K1052" s="323"/>
      <c r="L1052" s="322"/>
      <c r="M1052" s="50"/>
      <c r="N1052" s="87"/>
      <c r="O1052" s="324"/>
      <c r="P1052" s="98"/>
      <c r="Q1052" s="98"/>
      <c r="R1052" s="114"/>
      <c r="S1052" s="753"/>
      <c r="T1052" s="98"/>
      <c r="U1052" s="98"/>
      <c r="V1052" s="98"/>
      <c r="W1052" s="99"/>
      <c r="X1052" s="97"/>
      <c r="Y1052" s="87"/>
      <c r="Z1052" s="100"/>
      <c r="AA1052" s="106">
        <f t="shared" si="461"/>
        <v>1040</v>
      </c>
      <c r="AB1052" s="549">
        <f t="shared" si="462"/>
        <v>0</v>
      </c>
      <c r="AC1052" s="544">
        <f t="shared" si="463"/>
        <v>0</v>
      </c>
      <c r="AD1052" s="174">
        <f t="shared" si="464"/>
        <v>0</v>
      </c>
      <c r="AE1052" s="8"/>
      <c r="AF1052" s="885" t="str">
        <f t="shared" si="465"/>
        <v xml:space="preserve"> </v>
      </c>
      <c r="AG1052" s="40">
        <f t="shared" si="466"/>
        <v>0</v>
      </c>
      <c r="AH1052" s="40">
        <f t="shared" si="467"/>
        <v>0</v>
      </c>
      <c r="AR1052" s="40">
        <f t="shared" si="468"/>
        <v>0</v>
      </c>
      <c r="AS1052" s="40">
        <f t="shared" si="469"/>
        <v>0</v>
      </c>
      <c r="AT1052" s="40">
        <f t="shared" si="470"/>
        <v>0</v>
      </c>
      <c r="AU1052" s="40">
        <f t="shared" si="471"/>
        <v>0</v>
      </c>
      <c r="AX1052" s="279">
        <f t="shared" si="472"/>
        <v>0</v>
      </c>
      <c r="AY1052" s="279">
        <f t="shared" si="473"/>
        <v>0</v>
      </c>
      <c r="AZ1052" s="40">
        <f t="shared" si="474"/>
        <v>0</v>
      </c>
      <c r="BB1052" s="40">
        <f t="shared" si="475"/>
        <v>0</v>
      </c>
      <c r="BC1052" s="397">
        <f t="shared" si="476"/>
        <v>0</v>
      </c>
      <c r="BD1052" s="105">
        <f t="shared" si="477"/>
        <v>0</v>
      </c>
      <c r="BE1052" s="105">
        <f t="shared" si="478"/>
        <v>0</v>
      </c>
      <c r="BF1052" s="742">
        <f t="shared" si="479"/>
        <v>0</v>
      </c>
      <c r="BG1052" s="89"/>
      <c r="BH1052" s="9"/>
      <c r="BJ1052" s="40">
        <f t="shared" si="480"/>
        <v>0</v>
      </c>
      <c r="BK1052" s="40">
        <f t="shared" si="481"/>
        <v>1</v>
      </c>
      <c r="BL1052" s="40">
        <f t="shared" si="482"/>
        <v>0</v>
      </c>
      <c r="BM1052" s="40">
        <f t="shared" si="483"/>
        <v>0</v>
      </c>
      <c r="BN1052" s="40">
        <f t="shared" si="484"/>
        <v>0</v>
      </c>
    </row>
    <row r="1053" spans="1:66" x14ac:dyDescent="0.25">
      <c r="A1053" s="379"/>
      <c r="B1053" s="936"/>
      <c r="C1053" s="272"/>
      <c r="D1053" s="868"/>
      <c r="E1053" s="873" t="str">
        <f t="shared" si="459"/>
        <v xml:space="preserve"> </v>
      </c>
      <c r="F1053" s="130">
        <f t="shared" si="460"/>
        <v>0</v>
      </c>
      <c r="G1053" s="128">
        <f t="shared" si="434"/>
        <v>1041</v>
      </c>
      <c r="H1053" s="127"/>
      <c r="I1053" s="321"/>
      <c r="J1053" s="97"/>
      <c r="K1053" s="323"/>
      <c r="L1053" s="322"/>
      <c r="M1053" s="50"/>
      <c r="N1053" s="87"/>
      <c r="O1053" s="324"/>
      <c r="P1053" s="98"/>
      <c r="Q1053" s="98"/>
      <c r="R1053" s="114"/>
      <c r="S1053" s="753"/>
      <c r="T1053" s="98"/>
      <c r="U1053" s="98"/>
      <c r="V1053" s="98"/>
      <c r="W1053" s="99"/>
      <c r="X1053" s="97"/>
      <c r="Y1053" s="87"/>
      <c r="Z1053" s="100"/>
      <c r="AA1053" s="106">
        <f t="shared" si="461"/>
        <v>1041</v>
      </c>
      <c r="AB1053" s="549">
        <f t="shared" si="462"/>
        <v>0</v>
      </c>
      <c r="AC1053" s="544">
        <f t="shared" si="463"/>
        <v>0</v>
      </c>
      <c r="AD1053" s="174">
        <f t="shared" si="464"/>
        <v>0</v>
      </c>
      <c r="AE1053" s="8"/>
      <c r="AF1053" s="885" t="str">
        <f t="shared" si="465"/>
        <v xml:space="preserve"> </v>
      </c>
      <c r="AG1053" s="40">
        <f t="shared" si="466"/>
        <v>0</v>
      </c>
      <c r="AH1053" s="40">
        <f t="shared" si="467"/>
        <v>0</v>
      </c>
      <c r="AR1053" s="40">
        <f t="shared" si="468"/>
        <v>0</v>
      </c>
      <c r="AS1053" s="40">
        <f t="shared" si="469"/>
        <v>0</v>
      </c>
      <c r="AT1053" s="40">
        <f t="shared" si="470"/>
        <v>0</v>
      </c>
      <c r="AU1053" s="40">
        <f t="shared" si="471"/>
        <v>0</v>
      </c>
      <c r="AX1053" s="279">
        <f t="shared" si="472"/>
        <v>0</v>
      </c>
      <c r="AY1053" s="279">
        <f t="shared" si="473"/>
        <v>0</v>
      </c>
      <c r="AZ1053" s="40">
        <f t="shared" si="474"/>
        <v>0</v>
      </c>
      <c r="BB1053" s="40">
        <f t="shared" si="475"/>
        <v>0</v>
      </c>
      <c r="BC1053" s="397">
        <f t="shared" si="476"/>
        <v>0</v>
      </c>
      <c r="BD1053" s="105">
        <f t="shared" si="477"/>
        <v>0</v>
      </c>
      <c r="BE1053" s="105">
        <f t="shared" si="478"/>
        <v>0</v>
      </c>
      <c r="BF1053" s="742">
        <f t="shared" si="479"/>
        <v>0</v>
      </c>
      <c r="BG1053" s="89"/>
      <c r="BH1053" s="9"/>
      <c r="BJ1053" s="40">
        <f t="shared" si="480"/>
        <v>0</v>
      </c>
      <c r="BK1053" s="40">
        <f t="shared" si="481"/>
        <v>1</v>
      </c>
      <c r="BL1053" s="40">
        <f t="shared" si="482"/>
        <v>0</v>
      </c>
      <c r="BM1053" s="40">
        <f t="shared" si="483"/>
        <v>0</v>
      </c>
      <c r="BN1053" s="40">
        <f t="shared" si="484"/>
        <v>0</v>
      </c>
    </row>
    <row r="1054" spans="1:66" x14ac:dyDescent="0.25">
      <c r="A1054" s="379"/>
      <c r="B1054" s="936"/>
      <c r="C1054" s="272"/>
      <c r="D1054" s="868"/>
      <c r="E1054" s="873" t="str">
        <f t="shared" si="459"/>
        <v xml:space="preserve"> </v>
      </c>
      <c r="F1054" s="130">
        <f t="shared" si="460"/>
        <v>0</v>
      </c>
      <c r="G1054" s="128">
        <f t="shared" si="434"/>
        <v>1042</v>
      </c>
      <c r="H1054" s="127"/>
      <c r="I1054" s="321"/>
      <c r="J1054" s="97"/>
      <c r="K1054" s="323"/>
      <c r="L1054" s="322"/>
      <c r="M1054" s="50"/>
      <c r="N1054" s="87"/>
      <c r="O1054" s="324"/>
      <c r="P1054" s="98"/>
      <c r="Q1054" s="98"/>
      <c r="R1054" s="114"/>
      <c r="S1054" s="753"/>
      <c r="T1054" s="98"/>
      <c r="U1054" s="98"/>
      <c r="V1054" s="98"/>
      <c r="W1054" s="99"/>
      <c r="X1054" s="97"/>
      <c r="Y1054" s="87"/>
      <c r="Z1054" s="100"/>
      <c r="AA1054" s="106">
        <f t="shared" si="461"/>
        <v>1042</v>
      </c>
      <c r="AB1054" s="549">
        <f t="shared" si="462"/>
        <v>0</v>
      </c>
      <c r="AC1054" s="544">
        <f t="shared" si="463"/>
        <v>0</v>
      </c>
      <c r="AD1054" s="174">
        <f t="shared" si="464"/>
        <v>0</v>
      </c>
      <c r="AE1054" s="8"/>
      <c r="AF1054" s="885" t="str">
        <f t="shared" si="465"/>
        <v xml:space="preserve"> </v>
      </c>
      <c r="AG1054" s="40">
        <f t="shared" si="466"/>
        <v>0</v>
      </c>
      <c r="AH1054" s="40">
        <f t="shared" si="467"/>
        <v>0</v>
      </c>
      <c r="AR1054" s="40">
        <f t="shared" si="468"/>
        <v>0</v>
      </c>
      <c r="AS1054" s="40">
        <f t="shared" si="469"/>
        <v>0</v>
      </c>
      <c r="AT1054" s="40">
        <f t="shared" si="470"/>
        <v>0</v>
      </c>
      <c r="AU1054" s="40">
        <f t="shared" si="471"/>
        <v>0</v>
      </c>
      <c r="AX1054" s="279">
        <f t="shared" si="472"/>
        <v>0</v>
      </c>
      <c r="AY1054" s="279">
        <f t="shared" si="473"/>
        <v>0</v>
      </c>
      <c r="AZ1054" s="40">
        <f t="shared" si="474"/>
        <v>0</v>
      </c>
      <c r="BB1054" s="40">
        <f t="shared" si="475"/>
        <v>0</v>
      </c>
      <c r="BC1054" s="397">
        <f t="shared" si="476"/>
        <v>0</v>
      </c>
      <c r="BD1054" s="105">
        <f t="shared" si="477"/>
        <v>0</v>
      </c>
      <c r="BE1054" s="105">
        <f t="shared" si="478"/>
        <v>0</v>
      </c>
      <c r="BF1054" s="742">
        <f t="shared" si="479"/>
        <v>0</v>
      </c>
      <c r="BG1054" s="89"/>
      <c r="BH1054" s="9"/>
      <c r="BJ1054" s="40">
        <f t="shared" si="480"/>
        <v>0</v>
      </c>
      <c r="BK1054" s="40">
        <f t="shared" si="481"/>
        <v>1</v>
      </c>
      <c r="BL1054" s="40">
        <f t="shared" si="482"/>
        <v>0</v>
      </c>
      <c r="BM1054" s="40">
        <f t="shared" si="483"/>
        <v>0</v>
      </c>
      <c r="BN1054" s="40">
        <f t="shared" si="484"/>
        <v>0</v>
      </c>
    </row>
    <row r="1055" spans="1:66" x14ac:dyDescent="0.25">
      <c r="A1055" s="379"/>
      <c r="B1055" s="936"/>
      <c r="C1055" s="272"/>
      <c r="D1055" s="868"/>
      <c r="E1055" s="873" t="str">
        <f t="shared" si="459"/>
        <v xml:space="preserve"> </v>
      </c>
      <c r="F1055" s="130">
        <f t="shared" si="460"/>
        <v>0</v>
      </c>
      <c r="G1055" s="128">
        <f t="shared" si="434"/>
        <v>1043</v>
      </c>
      <c r="H1055" s="127"/>
      <c r="I1055" s="321"/>
      <c r="J1055" s="97"/>
      <c r="K1055" s="323"/>
      <c r="L1055" s="322"/>
      <c r="M1055" s="50"/>
      <c r="N1055" s="87"/>
      <c r="O1055" s="324"/>
      <c r="P1055" s="98"/>
      <c r="Q1055" s="98"/>
      <c r="R1055" s="114"/>
      <c r="S1055" s="753"/>
      <c r="T1055" s="98"/>
      <c r="U1055" s="98"/>
      <c r="V1055" s="98"/>
      <c r="W1055" s="99"/>
      <c r="X1055" s="97"/>
      <c r="Y1055" s="87"/>
      <c r="Z1055" s="100"/>
      <c r="AA1055" s="106">
        <f t="shared" si="461"/>
        <v>1043</v>
      </c>
      <c r="AB1055" s="549">
        <f t="shared" si="462"/>
        <v>0</v>
      </c>
      <c r="AC1055" s="544">
        <f t="shared" si="463"/>
        <v>0</v>
      </c>
      <c r="AD1055" s="174">
        <f t="shared" si="464"/>
        <v>0</v>
      </c>
      <c r="AE1055" s="8"/>
      <c r="AF1055" s="885" t="str">
        <f t="shared" si="465"/>
        <v xml:space="preserve"> </v>
      </c>
      <c r="AG1055" s="40">
        <f t="shared" si="466"/>
        <v>0</v>
      </c>
      <c r="AH1055" s="40">
        <f t="shared" si="467"/>
        <v>0</v>
      </c>
      <c r="AR1055" s="40">
        <f t="shared" si="468"/>
        <v>0</v>
      </c>
      <c r="AS1055" s="40">
        <f t="shared" si="469"/>
        <v>0</v>
      </c>
      <c r="AT1055" s="40">
        <f t="shared" si="470"/>
        <v>0</v>
      </c>
      <c r="AU1055" s="40">
        <f t="shared" si="471"/>
        <v>0</v>
      </c>
      <c r="AX1055" s="279">
        <f t="shared" si="472"/>
        <v>0</v>
      </c>
      <c r="AY1055" s="279">
        <f t="shared" si="473"/>
        <v>0</v>
      </c>
      <c r="AZ1055" s="40">
        <f t="shared" si="474"/>
        <v>0</v>
      </c>
      <c r="BB1055" s="40">
        <f t="shared" si="475"/>
        <v>0</v>
      </c>
      <c r="BC1055" s="397">
        <f t="shared" si="476"/>
        <v>0</v>
      </c>
      <c r="BD1055" s="105">
        <f t="shared" si="477"/>
        <v>0</v>
      </c>
      <c r="BE1055" s="105">
        <f t="shared" si="478"/>
        <v>0</v>
      </c>
      <c r="BF1055" s="742">
        <f t="shared" si="479"/>
        <v>0</v>
      </c>
      <c r="BG1055" s="89"/>
      <c r="BH1055" s="9"/>
      <c r="BJ1055" s="40">
        <f t="shared" si="480"/>
        <v>0</v>
      </c>
      <c r="BK1055" s="40">
        <f t="shared" si="481"/>
        <v>1</v>
      </c>
      <c r="BL1055" s="40">
        <f t="shared" si="482"/>
        <v>0</v>
      </c>
      <c r="BM1055" s="40">
        <f t="shared" si="483"/>
        <v>0</v>
      </c>
      <c r="BN1055" s="40">
        <f t="shared" si="484"/>
        <v>0</v>
      </c>
    </row>
    <row r="1056" spans="1:66" x14ac:dyDescent="0.25">
      <c r="A1056" s="379"/>
      <c r="B1056" s="936"/>
      <c r="C1056" s="272"/>
      <c r="D1056" s="868"/>
      <c r="E1056" s="873" t="str">
        <f t="shared" si="459"/>
        <v xml:space="preserve"> </v>
      </c>
      <c r="F1056" s="130">
        <f t="shared" si="460"/>
        <v>0</v>
      </c>
      <c r="G1056" s="128">
        <f t="shared" si="434"/>
        <v>1044</v>
      </c>
      <c r="H1056" s="127"/>
      <c r="I1056" s="321"/>
      <c r="J1056" s="97"/>
      <c r="K1056" s="323"/>
      <c r="L1056" s="322"/>
      <c r="M1056" s="50"/>
      <c r="N1056" s="87"/>
      <c r="O1056" s="324"/>
      <c r="P1056" s="98"/>
      <c r="Q1056" s="98"/>
      <c r="R1056" s="114"/>
      <c r="S1056" s="753"/>
      <c r="T1056" s="98"/>
      <c r="U1056" s="98"/>
      <c r="V1056" s="98"/>
      <c r="W1056" s="99"/>
      <c r="X1056" s="97"/>
      <c r="Y1056" s="87"/>
      <c r="Z1056" s="100"/>
      <c r="AA1056" s="106">
        <f t="shared" si="461"/>
        <v>1044</v>
      </c>
      <c r="AB1056" s="549">
        <f t="shared" si="462"/>
        <v>0</v>
      </c>
      <c r="AC1056" s="544">
        <f t="shared" si="463"/>
        <v>0</v>
      </c>
      <c r="AD1056" s="174">
        <f t="shared" si="464"/>
        <v>0</v>
      </c>
      <c r="AE1056" s="8"/>
      <c r="AF1056" s="885" t="str">
        <f t="shared" si="465"/>
        <v xml:space="preserve"> </v>
      </c>
      <c r="AG1056" s="40">
        <f t="shared" si="466"/>
        <v>0</v>
      </c>
      <c r="AH1056" s="40">
        <f t="shared" si="467"/>
        <v>0</v>
      </c>
      <c r="AR1056" s="40">
        <f t="shared" si="468"/>
        <v>0</v>
      </c>
      <c r="AS1056" s="40">
        <f t="shared" si="469"/>
        <v>0</v>
      </c>
      <c r="AT1056" s="40">
        <f t="shared" si="470"/>
        <v>0</v>
      </c>
      <c r="AU1056" s="40">
        <f t="shared" si="471"/>
        <v>0</v>
      </c>
      <c r="AX1056" s="279">
        <f t="shared" si="472"/>
        <v>0</v>
      </c>
      <c r="AY1056" s="279">
        <f t="shared" si="473"/>
        <v>0</v>
      </c>
      <c r="AZ1056" s="40">
        <f t="shared" si="474"/>
        <v>0</v>
      </c>
      <c r="BB1056" s="40">
        <f t="shared" si="475"/>
        <v>0</v>
      </c>
      <c r="BC1056" s="397">
        <f t="shared" si="476"/>
        <v>0</v>
      </c>
      <c r="BD1056" s="105">
        <f t="shared" si="477"/>
        <v>0</v>
      </c>
      <c r="BE1056" s="105">
        <f t="shared" si="478"/>
        <v>0</v>
      </c>
      <c r="BF1056" s="742">
        <f t="shared" si="479"/>
        <v>0</v>
      </c>
      <c r="BG1056" s="89"/>
      <c r="BH1056" s="9"/>
      <c r="BJ1056" s="40">
        <f t="shared" si="480"/>
        <v>0</v>
      </c>
      <c r="BK1056" s="40">
        <f t="shared" si="481"/>
        <v>1</v>
      </c>
      <c r="BL1056" s="40">
        <f t="shared" si="482"/>
        <v>0</v>
      </c>
      <c r="BM1056" s="40">
        <f t="shared" si="483"/>
        <v>0</v>
      </c>
      <c r="BN1056" s="40">
        <f t="shared" si="484"/>
        <v>0</v>
      </c>
    </row>
    <row r="1057" spans="1:66" x14ac:dyDescent="0.25">
      <c r="A1057" s="379"/>
      <c r="B1057" s="936"/>
      <c r="C1057" s="272"/>
      <c r="D1057" s="868"/>
      <c r="E1057" s="873" t="str">
        <f t="shared" si="459"/>
        <v xml:space="preserve"> </v>
      </c>
      <c r="F1057" s="130">
        <f t="shared" si="460"/>
        <v>0</v>
      </c>
      <c r="G1057" s="128">
        <f t="shared" si="434"/>
        <v>1045</v>
      </c>
      <c r="H1057" s="127"/>
      <c r="I1057" s="321"/>
      <c r="J1057" s="97"/>
      <c r="K1057" s="323"/>
      <c r="L1057" s="322"/>
      <c r="M1057" s="50"/>
      <c r="N1057" s="87"/>
      <c r="O1057" s="324"/>
      <c r="P1057" s="98"/>
      <c r="Q1057" s="98"/>
      <c r="R1057" s="114"/>
      <c r="S1057" s="753"/>
      <c r="T1057" s="98"/>
      <c r="U1057" s="98"/>
      <c r="V1057" s="98"/>
      <c r="W1057" s="99"/>
      <c r="X1057" s="97"/>
      <c r="Y1057" s="87"/>
      <c r="Z1057" s="100"/>
      <c r="AA1057" s="106">
        <f t="shared" si="461"/>
        <v>1045</v>
      </c>
      <c r="AB1057" s="549">
        <f t="shared" si="462"/>
        <v>0</v>
      </c>
      <c r="AC1057" s="544">
        <f t="shared" si="463"/>
        <v>0</v>
      </c>
      <c r="AD1057" s="174">
        <f t="shared" si="464"/>
        <v>0</v>
      </c>
      <c r="AE1057" s="8"/>
      <c r="AF1057" s="885" t="str">
        <f t="shared" si="465"/>
        <v xml:space="preserve"> </v>
      </c>
      <c r="AG1057" s="40">
        <f t="shared" si="466"/>
        <v>0</v>
      </c>
      <c r="AH1057" s="40">
        <f t="shared" si="467"/>
        <v>0</v>
      </c>
      <c r="AR1057" s="40">
        <f t="shared" si="468"/>
        <v>0</v>
      </c>
      <c r="AS1057" s="40">
        <f t="shared" si="469"/>
        <v>0</v>
      </c>
      <c r="AT1057" s="40">
        <f t="shared" si="470"/>
        <v>0</v>
      </c>
      <c r="AU1057" s="40">
        <f t="shared" si="471"/>
        <v>0</v>
      </c>
      <c r="AX1057" s="279">
        <f t="shared" si="472"/>
        <v>0</v>
      </c>
      <c r="AY1057" s="279">
        <f t="shared" si="473"/>
        <v>0</v>
      </c>
      <c r="AZ1057" s="40">
        <f t="shared" si="474"/>
        <v>0</v>
      </c>
      <c r="BB1057" s="40">
        <f t="shared" si="475"/>
        <v>0</v>
      </c>
      <c r="BC1057" s="397">
        <f t="shared" si="476"/>
        <v>0</v>
      </c>
      <c r="BD1057" s="105">
        <f t="shared" si="477"/>
        <v>0</v>
      </c>
      <c r="BE1057" s="105">
        <f t="shared" si="478"/>
        <v>0</v>
      </c>
      <c r="BF1057" s="742">
        <f t="shared" si="479"/>
        <v>0</v>
      </c>
      <c r="BG1057" s="89"/>
      <c r="BH1057" s="9"/>
      <c r="BJ1057" s="40">
        <f t="shared" si="480"/>
        <v>0</v>
      </c>
      <c r="BK1057" s="40">
        <f t="shared" si="481"/>
        <v>1</v>
      </c>
      <c r="BL1057" s="40">
        <f t="shared" si="482"/>
        <v>0</v>
      </c>
      <c r="BM1057" s="40">
        <f t="shared" si="483"/>
        <v>0</v>
      </c>
      <c r="BN1057" s="40">
        <f t="shared" si="484"/>
        <v>0</v>
      </c>
    </row>
    <row r="1058" spans="1:66" x14ac:dyDescent="0.25">
      <c r="A1058" s="379"/>
      <c r="B1058" s="936"/>
      <c r="C1058" s="272"/>
      <c r="D1058" s="868"/>
      <c r="E1058" s="873" t="str">
        <f t="shared" si="459"/>
        <v xml:space="preserve"> </v>
      </c>
      <c r="F1058" s="130">
        <f t="shared" si="460"/>
        <v>0</v>
      </c>
      <c r="G1058" s="128">
        <f t="shared" si="434"/>
        <v>1046</v>
      </c>
      <c r="H1058" s="127"/>
      <c r="I1058" s="321"/>
      <c r="J1058" s="97"/>
      <c r="K1058" s="323"/>
      <c r="L1058" s="322"/>
      <c r="M1058" s="50"/>
      <c r="N1058" s="87"/>
      <c r="O1058" s="324"/>
      <c r="P1058" s="98"/>
      <c r="Q1058" s="98"/>
      <c r="R1058" s="114"/>
      <c r="S1058" s="753"/>
      <c r="T1058" s="98"/>
      <c r="U1058" s="98"/>
      <c r="V1058" s="98"/>
      <c r="W1058" s="99"/>
      <c r="X1058" s="97"/>
      <c r="Y1058" s="87"/>
      <c r="Z1058" s="100"/>
      <c r="AA1058" s="106">
        <f t="shared" si="461"/>
        <v>1046</v>
      </c>
      <c r="AB1058" s="549">
        <f t="shared" si="462"/>
        <v>0</v>
      </c>
      <c r="AC1058" s="544">
        <f t="shared" si="463"/>
        <v>0</v>
      </c>
      <c r="AD1058" s="174">
        <f t="shared" si="464"/>
        <v>0</v>
      </c>
      <c r="AE1058" s="8"/>
      <c r="AF1058" s="885" t="str">
        <f t="shared" si="465"/>
        <v xml:space="preserve"> </v>
      </c>
      <c r="AG1058" s="40">
        <f t="shared" si="466"/>
        <v>0</v>
      </c>
      <c r="AH1058" s="40">
        <f t="shared" si="467"/>
        <v>0</v>
      </c>
      <c r="AR1058" s="40">
        <f t="shared" si="468"/>
        <v>0</v>
      </c>
      <c r="AS1058" s="40">
        <f t="shared" si="469"/>
        <v>0</v>
      </c>
      <c r="AT1058" s="40">
        <f t="shared" si="470"/>
        <v>0</v>
      </c>
      <c r="AU1058" s="40">
        <f t="shared" si="471"/>
        <v>0</v>
      </c>
      <c r="AX1058" s="279">
        <f t="shared" si="472"/>
        <v>0</v>
      </c>
      <c r="AY1058" s="279">
        <f t="shared" si="473"/>
        <v>0</v>
      </c>
      <c r="AZ1058" s="40">
        <f t="shared" si="474"/>
        <v>0</v>
      </c>
      <c r="BB1058" s="40">
        <f t="shared" si="475"/>
        <v>0</v>
      </c>
      <c r="BC1058" s="397">
        <f t="shared" si="476"/>
        <v>0</v>
      </c>
      <c r="BD1058" s="105">
        <f t="shared" si="477"/>
        <v>0</v>
      </c>
      <c r="BE1058" s="105">
        <f t="shared" si="478"/>
        <v>0</v>
      </c>
      <c r="BF1058" s="742">
        <f t="shared" si="479"/>
        <v>0</v>
      </c>
      <c r="BG1058" s="89"/>
      <c r="BH1058" s="9"/>
      <c r="BJ1058" s="40">
        <f t="shared" si="480"/>
        <v>0</v>
      </c>
      <c r="BK1058" s="40">
        <f t="shared" si="481"/>
        <v>1</v>
      </c>
      <c r="BL1058" s="40">
        <f t="shared" si="482"/>
        <v>0</v>
      </c>
      <c r="BM1058" s="40">
        <f t="shared" si="483"/>
        <v>0</v>
      </c>
      <c r="BN1058" s="40">
        <f t="shared" si="484"/>
        <v>0</v>
      </c>
    </row>
    <row r="1059" spans="1:66" x14ac:dyDescent="0.25">
      <c r="A1059" s="379"/>
      <c r="B1059" s="936"/>
      <c r="C1059" s="272"/>
      <c r="D1059" s="868"/>
      <c r="E1059" s="873" t="str">
        <f t="shared" si="459"/>
        <v xml:space="preserve"> </v>
      </c>
      <c r="F1059" s="130">
        <f t="shared" si="460"/>
        <v>0</v>
      </c>
      <c r="G1059" s="128">
        <f t="shared" si="434"/>
        <v>1047</v>
      </c>
      <c r="H1059" s="127"/>
      <c r="I1059" s="321"/>
      <c r="J1059" s="97"/>
      <c r="K1059" s="323"/>
      <c r="L1059" s="322"/>
      <c r="M1059" s="50"/>
      <c r="N1059" s="87"/>
      <c r="O1059" s="324"/>
      <c r="P1059" s="98"/>
      <c r="Q1059" s="98"/>
      <c r="R1059" s="114"/>
      <c r="S1059" s="753"/>
      <c r="T1059" s="98"/>
      <c r="U1059" s="98"/>
      <c r="V1059" s="98"/>
      <c r="W1059" s="99"/>
      <c r="X1059" s="97"/>
      <c r="Y1059" s="87"/>
      <c r="Z1059" s="100"/>
      <c r="AA1059" s="106">
        <f t="shared" si="461"/>
        <v>1047</v>
      </c>
      <c r="AB1059" s="549">
        <f t="shared" si="462"/>
        <v>0</v>
      </c>
      <c r="AC1059" s="544">
        <f t="shared" si="463"/>
        <v>0</v>
      </c>
      <c r="AD1059" s="174">
        <f t="shared" si="464"/>
        <v>0</v>
      </c>
      <c r="AE1059" s="8"/>
      <c r="AF1059" s="885" t="str">
        <f t="shared" si="465"/>
        <v xml:space="preserve"> </v>
      </c>
      <c r="AG1059" s="40">
        <f t="shared" si="466"/>
        <v>0</v>
      </c>
      <c r="AH1059" s="40">
        <f t="shared" si="467"/>
        <v>0</v>
      </c>
      <c r="AR1059" s="40">
        <f t="shared" si="468"/>
        <v>0</v>
      </c>
      <c r="AS1059" s="40">
        <f t="shared" si="469"/>
        <v>0</v>
      </c>
      <c r="AT1059" s="40">
        <f t="shared" si="470"/>
        <v>0</v>
      </c>
      <c r="AU1059" s="40">
        <f t="shared" si="471"/>
        <v>0</v>
      </c>
      <c r="AX1059" s="279">
        <f t="shared" si="472"/>
        <v>0</v>
      </c>
      <c r="AY1059" s="279">
        <f t="shared" si="473"/>
        <v>0</v>
      </c>
      <c r="AZ1059" s="40">
        <f t="shared" si="474"/>
        <v>0</v>
      </c>
      <c r="BB1059" s="40">
        <f t="shared" si="475"/>
        <v>0</v>
      </c>
      <c r="BC1059" s="397">
        <f t="shared" si="476"/>
        <v>0</v>
      </c>
      <c r="BD1059" s="105">
        <f t="shared" si="477"/>
        <v>0</v>
      </c>
      <c r="BE1059" s="105">
        <f t="shared" si="478"/>
        <v>0</v>
      </c>
      <c r="BF1059" s="742">
        <f t="shared" si="479"/>
        <v>0</v>
      </c>
      <c r="BG1059" s="89"/>
      <c r="BH1059" s="9"/>
      <c r="BJ1059" s="40">
        <f t="shared" si="480"/>
        <v>0</v>
      </c>
      <c r="BK1059" s="40">
        <f t="shared" si="481"/>
        <v>1</v>
      </c>
      <c r="BL1059" s="40">
        <f t="shared" si="482"/>
        <v>0</v>
      </c>
      <c r="BM1059" s="40">
        <f t="shared" si="483"/>
        <v>0</v>
      </c>
      <c r="BN1059" s="40">
        <f t="shared" si="484"/>
        <v>0</v>
      </c>
    </row>
    <row r="1060" spans="1:66" x14ac:dyDescent="0.25">
      <c r="A1060" s="379"/>
      <c r="B1060" s="936"/>
      <c r="C1060" s="272"/>
      <c r="D1060" s="868"/>
      <c r="E1060" s="873" t="str">
        <f t="shared" si="459"/>
        <v xml:space="preserve"> </v>
      </c>
      <c r="F1060" s="130">
        <f t="shared" si="460"/>
        <v>0</v>
      </c>
      <c r="G1060" s="128">
        <f t="shared" si="434"/>
        <v>1048</v>
      </c>
      <c r="H1060" s="127"/>
      <c r="I1060" s="321"/>
      <c r="J1060" s="97"/>
      <c r="K1060" s="323"/>
      <c r="L1060" s="322"/>
      <c r="M1060" s="50"/>
      <c r="N1060" s="87"/>
      <c r="O1060" s="324"/>
      <c r="P1060" s="98"/>
      <c r="Q1060" s="98"/>
      <c r="R1060" s="114"/>
      <c r="S1060" s="753"/>
      <c r="T1060" s="98"/>
      <c r="U1060" s="98"/>
      <c r="V1060" s="98"/>
      <c r="W1060" s="99"/>
      <c r="X1060" s="97"/>
      <c r="Y1060" s="87"/>
      <c r="Z1060" s="100"/>
      <c r="AA1060" s="106">
        <f t="shared" si="461"/>
        <v>1048</v>
      </c>
      <c r="AB1060" s="549">
        <f t="shared" si="462"/>
        <v>0</v>
      </c>
      <c r="AC1060" s="544">
        <f t="shared" si="463"/>
        <v>0</v>
      </c>
      <c r="AD1060" s="174">
        <f t="shared" si="464"/>
        <v>0</v>
      </c>
      <c r="AE1060" s="8"/>
      <c r="AF1060" s="885" t="str">
        <f t="shared" si="465"/>
        <v xml:space="preserve"> </v>
      </c>
      <c r="AG1060" s="40">
        <f t="shared" si="466"/>
        <v>0</v>
      </c>
      <c r="AH1060" s="40">
        <f t="shared" si="467"/>
        <v>0</v>
      </c>
      <c r="AR1060" s="40">
        <f t="shared" si="468"/>
        <v>0</v>
      </c>
      <c r="AS1060" s="40">
        <f t="shared" si="469"/>
        <v>0</v>
      </c>
      <c r="AT1060" s="40">
        <f t="shared" si="470"/>
        <v>0</v>
      </c>
      <c r="AU1060" s="40">
        <f t="shared" si="471"/>
        <v>0</v>
      </c>
      <c r="AX1060" s="279">
        <f t="shared" si="472"/>
        <v>0</v>
      </c>
      <c r="AY1060" s="279">
        <f t="shared" si="473"/>
        <v>0</v>
      </c>
      <c r="AZ1060" s="40">
        <f t="shared" si="474"/>
        <v>0</v>
      </c>
      <c r="BB1060" s="40">
        <f t="shared" si="475"/>
        <v>0</v>
      </c>
      <c r="BC1060" s="397">
        <f t="shared" si="476"/>
        <v>0</v>
      </c>
      <c r="BD1060" s="105">
        <f t="shared" si="477"/>
        <v>0</v>
      </c>
      <c r="BE1060" s="105">
        <f t="shared" si="478"/>
        <v>0</v>
      </c>
      <c r="BF1060" s="742">
        <f t="shared" si="479"/>
        <v>0</v>
      </c>
      <c r="BG1060" s="89"/>
      <c r="BH1060" s="9"/>
      <c r="BJ1060" s="40">
        <f t="shared" si="480"/>
        <v>0</v>
      </c>
      <c r="BK1060" s="40">
        <f t="shared" si="481"/>
        <v>1</v>
      </c>
      <c r="BL1060" s="40">
        <f t="shared" si="482"/>
        <v>0</v>
      </c>
      <c r="BM1060" s="40">
        <f t="shared" si="483"/>
        <v>0</v>
      </c>
      <c r="BN1060" s="40">
        <f t="shared" si="484"/>
        <v>0</v>
      </c>
    </row>
    <row r="1061" spans="1:66" x14ac:dyDescent="0.25">
      <c r="A1061" s="379"/>
      <c r="B1061" s="936"/>
      <c r="C1061" s="272"/>
      <c r="D1061" s="868"/>
      <c r="E1061" s="873" t="str">
        <f t="shared" si="459"/>
        <v xml:space="preserve"> </v>
      </c>
      <c r="F1061" s="130">
        <f t="shared" si="460"/>
        <v>0</v>
      </c>
      <c r="G1061" s="128">
        <f t="shared" si="434"/>
        <v>1049</v>
      </c>
      <c r="H1061" s="127"/>
      <c r="I1061" s="321"/>
      <c r="J1061" s="97"/>
      <c r="K1061" s="323"/>
      <c r="L1061" s="322"/>
      <c r="M1061" s="50"/>
      <c r="N1061" s="87"/>
      <c r="O1061" s="324"/>
      <c r="P1061" s="98"/>
      <c r="Q1061" s="98"/>
      <c r="R1061" s="114"/>
      <c r="S1061" s="753"/>
      <c r="T1061" s="98"/>
      <c r="U1061" s="98"/>
      <c r="V1061" s="98"/>
      <c r="W1061" s="99"/>
      <c r="X1061" s="97"/>
      <c r="Y1061" s="87"/>
      <c r="Z1061" s="100"/>
      <c r="AA1061" s="106">
        <f t="shared" si="461"/>
        <v>1049</v>
      </c>
      <c r="AB1061" s="549">
        <f t="shared" si="462"/>
        <v>0</v>
      </c>
      <c r="AC1061" s="544">
        <f t="shared" si="463"/>
        <v>0</v>
      </c>
      <c r="AD1061" s="174">
        <f t="shared" si="464"/>
        <v>0</v>
      </c>
      <c r="AE1061" s="8"/>
      <c r="AF1061" s="885" t="str">
        <f t="shared" si="465"/>
        <v xml:space="preserve"> </v>
      </c>
      <c r="AG1061" s="40">
        <f t="shared" si="466"/>
        <v>0</v>
      </c>
      <c r="AH1061" s="40">
        <f t="shared" si="467"/>
        <v>0</v>
      </c>
      <c r="AR1061" s="40">
        <f t="shared" si="468"/>
        <v>0</v>
      </c>
      <c r="AS1061" s="40">
        <f t="shared" si="469"/>
        <v>0</v>
      </c>
      <c r="AT1061" s="40">
        <f t="shared" si="470"/>
        <v>0</v>
      </c>
      <c r="AU1061" s="40">
        <f t="shared" si="471"/>
        <v>0</v>
      </c>
      <c r="AX1061" s="279">
        <f t="shared" si="472"/>
        <v>0</v>
      </c>
      <c r="AY1061" s="279">
        <f t="shared" si="473"/>
        <v>0</v>
      </c>
      <c r="AZ1061" s="40">
        <f t="shared" si="474"/>
        <v>0</v>
      </c>
      <c r="BB1061" s="40">
        <f t="shared" si="475"/>
        <v>0</v>
      </c>
      <c r="BC1061" s="397">
        <f t="shared" si="476"/>
        <v>0</v>
      </c>
      <c r="BD1061" s="105">
        <f t="shared" si="477"/>
        <v>0</v>
      </c>
      <c r="BE1061" s="105">
        <f t="shared" si="478"/>
        <v>0</v>
      </c>
      <c r="BF1061" s="742">
        <f t="shared" si="479"/>
        <v>0</v>
      </c>
      <c r="BG1061" s="89"/>
      <c r="BH1061" s="9"/>
      <c r="BJ1061" s="40">
        <f t="shared" si="480"/>
        <v>0</v>
      </c>
      <c r="BK1061" s="40">
        <f t="shared" si="481"/>
        <v>1</v>
      </c>
      <c r="BL1061" s="40">
        <f t="shared" si="482"/>
        <v>0</v>
      </c>
      <c r="BM1061" s="40">
        <f t="shared" si="483"/>
        <v>0</v>
      </c>
      <c r="BN1061" s="40">
        <f t="shared" si="484"/>
        <v>0</v>
      </c>
    </row>
    <row r="1062" spans="1:66" x14ac:dyDescent="0.25">
      <c r="A1062" s="379"/>
      <c r="B1062" s="936"/>
      <c r="C1062" s="272"/>
      <c r="D1062" s="868"/>
      <c r="E1062" s="873" t="str">
        <f t="shared" si="459"/>
        <v xml:space="preserve"> </v>
      </c>
      <c r="F1062" s="130">
        <f t="shared" si="460"/>
        <v>0</v>
      </c>
      <c r="G1062" s="128">
        <f t="shared" si="434"/>
        <v>1050</v>
      </c>
      <c r="H1062" s="127"/>
      <c r="I1062" s="321"/>
      <c r="J1062" s="97"/>
      <c r="K1062" s="323"/>
      <c r="L1062" s="322"/>
      <c r="M1062" s="50"/>
      <c r="N1062" s="87"/>
      <c r="O1062" s="324"/>
      <c r="P1062" s="98"/>
      <c r="Q1062" s="98"/>
      <c r="R1062" s="114"/>
      <c r="S1062" s="753"/>
      <c r="T1062" s="98"/>
      <c r="U1062" s="98"/>
      <c r="V1062" s="98"/>
      <c r="W1062" s="99"/>
      <c r="X1062" s="97"/>
      <c r="Y1062" s="87"/>
      <c r="Z1062" s="100"/>
      <c r="AA1062" s="106">
        <f t="shared" si="461"/>
        <v>1050</v>
      </c>
      <c r="AB1062" s="549">
        <f t="shared" si="462"/>
        <v>0</v>
      </c>
      <c r="AC1062" s="544">
        <f t="shared" si="463"/>
        <v>0</v>
      </c>
      <c r="AD1062" s="174">
        <f t="shared" si="464"/>
        <v>0</v>
      </c>
      <c r="AE1062" s="8"/>
      <c r="AF1062" s="885" t="str">
        <f t="shared" si="465"/>
        <v xml:space="preserve"> </v>
      </c>
      <c r="AG1062" s="40">
        <f t="shared" si="466"/>
        <v>0</v>
      </c>
      <c r="AH1062" s="40">
        <f t="shared" si="467"/>
        <v>0</v>
      </c>
      <c r="AR1062" s="40">
        <f t="shared" si="468"/>
        <v>0</v>
      </c>
      <c r="AS1062" s="40">
        <f t="shared" si="469"/>
        <v>0</v>
      </c>
      <c r="AT1062" s="40">
        <f t="shared" si="470"/>
        <v>0</v>
      </c>
      <c r="AU1062" s="40">
        <f t="shared" si="471"/>
        <v>0</v>
      </c>
      <c r="AX1062" s="279">
        <f t="shared" si="472"/>
        <v>0</v>
      </c>
      <c r="AY1062" s="279">
        <f t="shared" si="473"/>
        <v>0</v>
      </c>
      <c r="AZ1062" s="40">
        <f t="shared" si="474"/>
        <v>0</v>
      </c>
      <c r="BB1062" s="40">
        <f t="shared" si="475"/>
        <v>0</v>
      </c>
      <c r="BC1062" s="397">
        <f t="shared" si="476"/>
        <v>0</v>
      </c>
      <c r="BD1062" s="105">
        <f t="shared" si="477"/>
        <v>0</v>
      </c>
      <c r="BE1062" s="105">
        <f t="shared" si="478"/>
        <v>0</v>
      </c>
      <c r="BF1062" s="742">
        <f t="shared" si="479"/>
        <v>0</v>
      </c>
      <c r="BG1062" s="89"/>
      <c r="BH1062" s="9"/>
      <c r="BJ1062" s="40">
        <f t="shared" si="480"/>
        <v>0</v>
      </c>
      <c r="BK1062" s="40">
        <f t="shared" si="481"/>
        <v>1</v>
      </c>
      <c r="BL1062" s="40">
        <f t="shared" si="482"/>
        <v>0</v>
      </c>
      <c r="BM1062" s="40">
        <f t="shared" si="483"/>
        <v>0</v>
      </c>
      <c r="BN1062" s="40">
        <f t="shared" si="484"/>
        <v>0</v>
      </c>
    </row>
    <row r="1063" spans="1:66" x14ac:dyDescent="0.25">
      <c r="A1063" s="379"/>
      <c r="B1063" s="936"/>
      <c r="C1063" s="272"/>
      <c r="D1063" s="868"/>
      <c r="E1063" s="873" t="str">
        <f t="shared" si="459"/>
        <v xml:space="preserve"> </v>
      </c>
      <c r="F1063" s="130">
        <f t="shared" si="460"/>
        <v>0</v>
      </c>
      <c r="G1063" s="128">
        <f t="shared" si="434"/>
        <v>1051</v>
      </c>
      <c r="H1063" s="127"/>
      <c r="I1063" s="321"/>
      <c r="J1063" s="97"/>
      <c r="K1063" s="323"/>
      <c r="L1063" s="322"/>
      <c r="M1063" s="50"/>
      <c r="N1063" s="87"/>
      <c r="O1063" s="324"/>
      <c r="P1063" s="98"/>
      <c r="Q1063" s="98"/>
      <c r="R1063" s="114"/>
      <c r="S1063" s="753"/>
      <c r="T1063" s="98"/>
      <c r="U1063" s="98"/>
      <c r="V1063" s="98"/>
      <c r="W1063" s="99"/>
      <c r="X1063" s="97"/>
      <c r="Y1063" s="87"/>
      <c r="Z1063" s="100"/>
      <c r="AA1063" s="106">
        <f t="shared" si="461"/>
        <v>1051</v>
      </c>
      <c r="AB1063" s="549">
        <f t="shared" si="462"/>
        <v>0</v>
      </c>
      <c r="AC1063" s="544">
        <f t="shared" si="463"/>
        <v>0</v>
      </c>
      <c r="AD1063" s="174">
        <f t="shared" si="464"/>
        <v>0</v>
      </c>
      <c r="AE1063" s="8"/>
      <c r="AF1063" s="885" t="str">
        <f t="shared" si="465"/>
        <v xml:space="preserve"> </v>
      </c>
      <c r="AG1063" s="40">
        <f t="shared" si="466"/>
        <v>0</v>
      </c>
      <c r="AH1063" s="40">
        <f t="shared" si="467"/>
        <v>0</v>
      </c>
      <c r="AR1063" s="40">
        <f t="shared" si="468"/>
        <v>0</v>
      </c>
      <c r="AS1063" s="40">
        <f t="shared" si="469"/>
        <v>0</v>
      </c>
      <c r="AT1063" s="40">
        <f t="shared" si="470"/>
        <v>0</v>
      </c>
      <c r="AU1063" s="40">
        <f t="shared" si="471"/>
        <v>0</v>
      </c>
      <c r="AX1063" s="279">
        <f t="shared" si="472"/>
        <v>0</v>
      </c>
      <c r="AY1063" s="279">
        <f t="shared" si="473"/>
        <v>0</v>
      </c>
      <c r="AZ1063" s="40">
        <f t="shared" si="474"/>
        <v>0</v>
      </c>
      <c r="BB1063" s="40">
        <f t="shared" si="475"/>
        <v>0</v>
      </c>
      <c r="BC1063" s="397">
        <f t="shared" si="476"/>
        <v>0</v>
      </c>
      <c r="BD1063" s="105">
        <f t="shared" si="477"/>
        <v>0</v>
      </c>
      <c r="BE1063" s="105">
        <f t="shared" si="478"/>
        <v>0</v>
      </c>
      <c r="BF1063" s="742">
        <f t="shared" si="479"/>
        <v>0</v>
      </c>
      <c r="BG1063" s="89"/>
      <c r="BH1063" s="9"/>
      <c r="BJ1063" s="40">
        <f t="shared" si="480"/>
        <v>0</v>
      </c>
      <c r="BK1063" s="40">
        <f t="shared" si="481"/>
        <v>1</v>
      </c>
      <c r="BL1063" s="40">
        <f t="shared" si="482"/>
        <v>0</v>
      </c>
      <c r="BM1063" s="40">
        <f t="shared" si="483"/>
        <v>0</v>
      </c>
      <c r="BN1063" s="40">
        <f t="shared" si="484"/>
        <v>0</v>
      </c>
    </row>
    <row r="1064" spans="1:66" x14ac:dyDescent="0.25">
      <c r="A1064" s="379"/>
      <c r="B1064" s="936"/>
      <c r="C1064" s="272"/>
      <c r="D1064" s="868"/>
      <c r="E1064" s="873" t="str">
        <f t="shared" si="459"/>
        <v xml:space="preserve"> </v>
      </c>
      <c r="F1064" s="130">
        <f t="shared" si="460"/>
        <v>0</v>
      </c>
      <c r="G1064" s="128">
        <f t="shared" si="434"/>
        <v>1052</v>
      </c>
      <c r="H1064" s="127"/>
      <c r="I1064" s="321"/>
      <c r="J1064" s="97"/>
      <c r="K1064" s="323"/>
      <c r="L1064" s="322"/>
      <c r="M1064" s="50"/>
      <c r="N1064" s="87"/>
      <c r="O1064" s="324"/>
      <c r="P1064" s="98"/>
      <c r="Q1064" s="98"/>
      <c r="R1064" s="114"/>
      <c r="S1064" s="753"/>
      <c r="T1064" s="98"/>
      <c r="U1064" s="98"/>
      <c r="V1064" s="98"/>
      <c r="W1064" s="99"/>
      <c r="X1064" s="97"/>
      <c r="Y1064" s="87"/>
      <c r="Z1064" s="100"/>
      <c r="AA1064" s="106">
        <f t="shared" si="461"/>
        <v>1052</v>
      </c>
      <c r="AB1064" s="549">
        <f t="shared" si="462"/>
        <v>0</v>
      </c>
      <c r="AC1064" s="544">
        <f t="shared" si="463"/>
        <v>0</v>
      </c>
      <c r="AD1064" s="174">
        <f t="shared" si="464"/>
        <v>0</v>
      </c>
      <c r="AE1064" s="8"/>
      <c r="AF1064" s="885" t="str">
        <f t="shared" si="465"/>
        <v xml:space="preserve"> </v>
      </c>
      <c r="AG1064" s="40">
        <f t="shared" si="466"/>
        <v>0</v>
      </c>
      <c r="AH1064" s="40">
        <f t="shared" si="467"/>
        <v>0</v>
      </c>
      <c r="AR1064" s="40">
        <f t="shared" si="468"/>
        <v>0</v>
      </c>
      <c r="AS1064" s="40">
        <f t="shared" si="469"/>
        <v>0</v>
      </c>
      <c r="AT1064" s="40">
        <f t="shared" si="470"/>
        <v>0</v>
      </c>
      <c r="AU1064" s="40">
        <f t="shared" si="471"/>
        <v>0</v>
      </c>
      <c r="AX1064" s="279">
        <f t="shared" si="472"/>
        <v>0</v>
      </c>
      <c r="AY1064" s="279">
        <f t="shared" si="473"/>
        <v>0</v>
      </c>
      <c r="AZ1064" s="40">
        <f t="shared" si="474"/>
        <v>0</v>
      </c>
      <c r="BB1064" s="40">
        <f t="shared" si="475"/>
        <v>0</v>
      </c>
      <c r="BC1064" s="397">
        <f t="shared" si="476"/>
        <v>0</v>
      </c>
      <c r="BD1064" s="105">
        <f t="shared" si="477"/>
        <v>0</v>
      </c>
      <c r="BE1064" s="105">
        <f t="shared" si="478"/>
        <v>0</v>
      </c>
      <c r="BF1064" s="742">
        <f t="shared" si="479"/>
        <v>0</v>
      </c>
      <c r="BG1064" s="89"/>
      <c r="BH1064" s="9"/>
      <c r="BJ1064" s="40">
        <f t="shared" si="480"/>
        <v>0</v>
      </c>
      <c r="BK1064" s="40">
        <f t="shared" si="481"/>
        <v>1</v>
      </c>
      <c r="BL1064" s="40">
        <f t="shared" si="482"/>
        <v>0</v>
      </c>
      <c r="BM1064" s="40">
        <f t="shared" si="483"/>
        <v>0</v>
      </c>
      <c r="BN1064" s="40">
        <f t="shared" si="484"/>
        <v>0</v>
      </c>
    </row>
    <row r="1065" spans="1:66" x14ac:dyDescent="0.25">
      <c r="A1065" s="379"/>
      <c r="B1065" s="936"/>
      <c r="C1065" s="272"/>
      <c r="D1065" s="868"/>
      <c r="E1065" s="873" t="str">
        <f t="shared" si="459"/>
        <v xml:space="preserve"> </v>
      </c>
      <c r="F1065" s="130">
        <f t="shared" si="460"/>
        <v>0</v>
      </c>
      <c r="G1065" s="128">
        <f t="shared" si="434"/>
        <v>1053</v>
      </c>
      <c r="H1065" s="127"/>
      <c r="I1065" s="321"/>
      <c r="J1065" s="97"/>
      <c r="K1065" s="323"/>
      <c r="L1065" s="322"/>
      <c r="M1065" s="50"/>
      <c r="N1065" s="87"/>
      <c r="O1065" s="324"/>
      <c r="P1065" s="98"/>
      <c r="Q1065" s="98"/>
      <c r="R1065" s="114"/>
      <c r="S1065" s="753"/>
      <c r="T1065" s="98"/>
      <c r="U1065" s="98"/>
      <c r="V1065" s="98"/>
      <c r="W1065" s="99"/>
      <c r="X1065" s="97"/>
      <c r="Y1065" s="87"/>
      <c r="Z1065" s="100"/>
      <c r="AA1065" s="106">
        <f t="shared" si="461"/>
        <v>1053</v>
      </c>
      <c r="AB1065" s="549">
        <f t="shared" si="462"/>
        <v>0</v>
      </c>
      <c r="AC1065" s="544">
        <f t="shared" si="463"/>
        <v>0</v>
      </c>
      <c r="AD1065" s="174">
        <f t="shared" si="464"/>
        <v>0</v>
      </c>
      <c r="AE1065" s="8"/>
      <c r="AF1065" s="885" t="str">
        <f t="shared" si="465"/>
        <v xml:space="preserve"> </v>
      </c>
      <c r="AG1065" s="40">
        <f t="shared" si="466"/>
        <v>0</v>
      </c>
      <c r="AH1065" s="40">
        <f t="shared" si="467"/>
        <v>0</v>
      </c>
      <c r="AR1065" s="40">
        <f t="shared" si="468"/>
        <v>0</v>
      </c>
      <c r="AS1065" s="40">
        <f t="shared" si="469"/>
        <v>0</v>
      </c>
      <c r="AT1065" s="40">
        <f t="shared" si="470"/>
        <v>0</v>
      </c>
      <c r="AU1065" s="40">
        <f t="shared" si="471"/>
        <v>0</v>
      </c>
      <c r="AX1065" s="279">
        <f t="shared" si="472"/>
        <v>0</v>
      </c>
      <c r="AY1065" s="279">
        <f t="shared" si="473"/>
        <v>0</v>
      </c>
      <c r="AZ1065" s="40">
        <f t="shared" si="474"/>
        <v>0</v>
      </c>
      <c r="BB1065" s="40">
        <f t="shared" si="475"/>
        <v>0</v>
      </c>
      <c r="BC1065" s="397">
        <f t="shared" si="476"/>
        <v>0</v>
      </c>
      <c r="BD1065" s="105">
        <f t="shared" si="477"/>
        <v>0</v>
      </c>
      <c r="BE1065" s="105">
        <f t="shared" si="478"/>
        <v>0</v>
      </c>
      <c r="BF1065" s="742">
        <f t="shared" si="479"/>
        <v>0</v>
      </c>
      <c r="BG1065" s="89"/>
      <c r="BH1065" s="9"/>
      <c r="BJ1065" s="40">
        <f t="shared" si="480"/>
        <v>0</v>
      </c>
      <c r="BK1065" s="40">
        <f t="shared" si="481"/>
        <v>1</v>
      </c>
      <c r="BL1065" s="40">
        <f t="shared" si="482"/>
        <v>0</v>
      </c>
      <c r="BM1065" s="40">
        <f t="shared" si="483"/>
        <v>0</v>
      </c>
      <c r="BN1065" s="40">
        <f t="shared" si="484"/>
        <v>0</v>
      </c>
    </row>
    <row r="1066" spans="1:66" x14ac:dyDescent="0.25">
      <c r="A1066" s="379"/>
      <c r="B1066" s="936"/>
      <c r="C1066" s="272"/>
      <c r="D1066" s="868"/>
      <c r="E1066" s="873" t="str">
        <f t="shared" si="459"/>
        <v xml:space="preserve"> </v>
      </c>
      <c r="F1066" s="130">
        <f t="shared" si="460"/>
        <v>0</v>
      </c>
      <c r="G1066" s="128">
        <f t="shared" si="434"/>
        <v>1054</v>
      </c>
      <c r="H1066" s="127"/>
      <c r="I1066" s="321"/>
      <c r="J1066" s="97"/>
      <c r="K1066" s="323"/>
      <c r="L1066" s="322"/>
      <c r="M1066" s="50"/>
      <c r="N1066" s="87"/>
      <c r="O1066" s="324"/>
      <c r="P1066" s="98"/>
      <c r="Q1066" s="98"/>
      <c r="R1066" s="114"/>
      <c r="S1066" s="753"/>
      <c r="T1066" s="98"/>
      <c r="U1066" s="98"/>
      <c r="V1066" s="98"/>
      <c r="W1066" s="99"/>
      <c r="X1066" s="97"/>
      <c r="Y1066" s="87"/>
      <c r="Z1066" s="100"/>
      <c r="AA1066" s="106">
        <f t="shared" si="461"/>
        <v>1054</v>
      </c>
      <c r="AB1066" s="549">
        <f t="shared" si="462"/>
        <v>0</v>
      </c>
      <c r="AC1066" s="544">
        <f t="shared" si="463"/>
        <v>0</v>
      </c>
      <c r="AD1066" s="174">
        <f t="shared" si="464"/>
        <v>0</v>
      </c>
      <c r="AE1066" s="8"/>
      <c r="AF1066" s="885" t="str">
        <f t="shared" si="465"/>
        <v xml:space="preserve"> </v>
      </c>
      <c r="AG1066" s="40">
        <f t="shared" si="466"/>
        <v>0</v>
      </c>
      <c r="AH1066" s="40">
        <f t="shared" si="467"/>
        <v>0</v>
      </c>
      <c r="AR1066" s="40">
        <f t="shared" si="468"/>
        <v>0</v>
      </c>
      <c r="AS1066" s="40">
        <f t="shared" si="469"/>
        <v>0</v>
      </c>
      <c r="AT1066" s="40">
        <f t="shared" si="470"/>
        <v>0</v>
      </c>
      <c r="AU1066" s="40">
        <f t="shared" si="471"/>
        <v>0</v>
      </c>
      <c r="AX1066" s="279">
        <f t="shared" si="472"/>
        <v>0</v>
      </c>
      <c r="AY1066" s="279">
        <f t="shared" si="473"/>
        <v>0</v>
      </c>
      <c r="AZ1066" s="40">
        <f t="shared" si="474"/>
        <v>0</v>
      </c>
      <c r="BB1066" s="40">
        <f t="shared" si="475"/>
        <v>0</v>
      </c>
      <c r="BC1066" s="397">
        <f t="shared" si="476"/>
        <v>0</v>
      </c>
      <c r="BD1066" s="105">
        <f t="shared" si="477"/>
        <v>0</v>
      </c>
      <c r="BE1066" s="105">
        <f t="shared" si="478"/>
        <v>0</v>
      </c>
      <c r="BF1066" s="742">
        <f t="shared" si="479"/>
        <v>0</v>
      </c>
      <c r="BG1066" s="89"/>
      <c r="BH1066" s="9"/>
      <c r="BJ1066" s="40">
        <f t="shared" si="480"/>
        <v>0</v>
      </c>
      <c r="BK1066" s="40">
        <f t="shared" si="481"/>
        <v>1</v>
      </c>
      <c r="BL1066" s="40">
        <f t="shared" si="482"/>
        <v>0</v>
      </c>
      <c r="BM1066" s="40">
        <f t="shared" si="483"/>
        <v>0</v>
      </c>
      <c r="BN1066" s="40">
        <f t="shared" si="484"/>
        <v>0</v>
      </c>
    </row>
    <row r="1067" spans="1:66" x14ac:dyDescent="0.25">
      <c r="A1067" s="379"/>
      <c r="B1067" s="936"/>
      <c r="C1067" s="272"/>
      <c r="D1067" s="868"/>
      <c r="E1067" s="873" t="str">
        <f t="shared" si="459"/>
        <v xml:space="preserve"> </v>
      </c>
      <c r="F1067" s="130">
        <f t="shared" si="460"/>
        <v>0</v>
      </c>
      <c r="G1067" s="128">
        <f t="shared" si="434"/>
        <v>1055</v>
      </c>
      <c r="H1067" s="127"/>
      <c r="I1067" s="321"/>
      <c r="J1067" s="97"/>
      <c r="K1067" s="323"/>
      <c r="L1067" s="322"/>
      <c r="M1067" s="50"/>
      <c r="N1067" s="87"/>
      <c r="O1067" s="324"/>
      <c r="P1067" s="98"/>
      <c r="Q1067" s="98"/>
      <c r="R1067" s="114"/>
      <c r="S1067" s="753"/>
      <c r="T1067" s="98"/>
      <c r="U1067" s="98"/>
      <c r="V1067" s="98"/>
      <c r="W1067" s="99"/>
      <c r="X1067" s="97"/>
      <c r="Y1067" s="87"/>
      <c r="Z1067" s="100"/>
      <c r="AA1067" s="106">
        <f t="shared" si="461"/>
        <v>1055</v>
      </c>
      <c r="AB1067" s="549">
        <f t="shared" si="462"/>
        <v>0</v>
      </c>
      <c r="AC1067" s="544">
        <f t="shared" si="463"/>
        <v>0</v>
      </c>
      <c r="AD1067" s="174">
        <f t="shared" si="464"/>
        <v>0</v>
      </c>
      <c r="AE1067" s="8"/>
      <c r="AF1067" s="885" t="str">
        <f t="shared" si="465"/>
        <v xml:space="preserve"> </v>
      </c>
      <c r="AG1067" s="40">
        <f t="shared" si="466"/>
        <v>0</v>
      </c>
      <c r="AH1067" s="40">
        <f t="shared" si="467"/>
        <v>0</v>
      </c>
      <c r="AR1067" s="40">
        <f t="shared" si="468"/>
        <v>0</v>
      </c>
      <c r="AS1067" s="40">
        <f t="shared" si="469"/>
        <v>0</v>
      </c>
      <c r="AT1067" s="40">
        <f t="shared" si="470"/>
        <v>0</v>
      </c>
      <c r="AU1067" s="40">
        <f t="shared" si="471"/>
        <v>0</v>
      </c>
      <c r="AX1067" s="279">
        <f t="shared" si="472"/>
        <v>0</v>
      </c>
      <c r="AY1067" s="279">
        <f t="shared" si="473"/>
        <v>0</v>
      </c>
      <c r="AZ1067" s="40">
        <f t="shared" si="474"/>
        <v>0</v>
      </c>
      <c r="BB1067" s="40">
        <f t="shared" si="475"/>
        <v>0</v>
      </c>
      <c r="BC1067" s="397">
        <f t="shared" si="476"/>
        <v>0</v>
      </c>
      <c r="BD1067" s="105">
        <f t="shared" si="477"/>
        <v>0</v>
      </c>
      <c r="BE1067" s="105">
        <f t="shared" si="478"/>
        <v>0</v>
      </c>
      <c r="BF1067" s="742">
        <f t="shared" si="479"/>
        <v>0</v>
      </c>
      <c r="BG1067" s="89"/>
      <c r="BH1067" s="9"/>
      <c r="BJ1067" s="40">
        <f t="shared" si="480"/>
        <v>0</v>
      </c>
      <c r="BK1067" s="40">
        <f t="shared" si="481"/>
        <v>1</v>
      </c>
      <c r="BL1067" s="40">
        <f t="shared" si="482"/>
        <v>0</v>
      </c>
      <c r="BM1067" s="40">
        <f t="shared" si="483"/>
        <v>0</v>
      </c>
      <c r="BN1067" s="40">
        <f t="shared" si="484"/>
        <v>0</v>
      </c>
    </row>
    <row r="1068" spans="1:66" x14ac:dyDescent="0.25">
      <c r="A1068" s="379"/>
      <c r="B1068" s="936"/>
      <c r="C1068" s="272"/>
      <c r="D1068" s="868"/>
      <c r="E1068" s="873" t="str">
        <f t="shared" si="459"/>
        <v xml:space="preserve"> </v>
      </c>
      <c r="F1068" s="130">
        <f t="shared" si="460"/>
        <v>0</v>
      </c>
      <c r="G1068" s="128">
        <f t="shared" si="434"/>
        <v>1056</v>
      </c>
      <c r="H1068" s="127"/>
      <c r="I1068" s="321"/>
      <c r="J1068" s="97"/>
      <c r="K1068" s="323"/>
      <c r="L1068" s="322"/>
      <c r="M1068" s="50"/>
      <c r="N1068" s="87"/>
      <c r="O1068" s="324"/>
      <c r="P1068" s="98"/>
      <c r="Q1068" s="98"/>
      <c r="R1068" s="114"/>
      <c r="S1068" s="753"/>
      <c r="T1068" s="98"/>
      <c r="U1068" s="98"/>
      <c r="V1068" s="98"/>
      <c r="W1068" s="99"/>
      <c r="X1068" s="97"/>
      <c r="Y1068" s="87"/>
      <c r="Z1068" s="100"/>
      <c r="AA1068" s="106">
        <f t="shared" si="461"/>
        <v>1056</v>
      </c>
      <c r="AB1068" s="549">
        <f t="shared" si="462"/>
        <v>0</v>
      </c>
      <c r="AC1068" s="544">
        <f t="shared" si="463"/>
        <v>0</v>
      </c>
      <c r="AD1068" s="174">
        <f t="shared" si="464"/>
        <v>0</v>
      </c>
      <c r="AE1068" s="8"/>
      <c r="AF1068" s="885" t="str">
        <f t="shared" si="465"/>
        <v xml:space="preserve"> </v>
      </c>
      <c r="AG1068" s="40">
        <f t="shared" si="466"/>
        <v>0</v>
      </c>
      <c r="AH1068" s="40">
        <f t="shared" si="467"/>
        <v>0</v>
      </c>
      <c r="AR1068" s="40">
        <f t="shared" si="468"/>
        <v>0</v>
      </c>
      <c r="AS1068" s="40">
        <f t="shared" si="469"/>
        <v>0</v>
      </c>
      <c r="AT1068" s="40">
        <f t="shared" si="470"/>
        <v>0</v>
      </c>
      <c r="AU1068" s="40">
        <f t="shared" si="471"/>
        <v>0</v>
      </c>
      <c r="AX1068" s="279">
        <f t="shared" si="472"/>
        <v>0</v>
      </c>
      <c r="AY1068" s="279">
        <f t="shared" si="473"/>
        <v>0</v>
      </c>
      <c r="AZ1068" s="40">
        <f t="shared" si="474"/>
        <v>0</v>
      </c>
      <c r="BB1068" s="40">
        <f t="shared" si="475"/>
        <v>0</v>
      </c>
      <c r="BC1068" s="397">
        <f t="shared" si="476"/>
        <v>0</v>
      </c>
      <c r="BD1068" s="105">
        <f t="shared" si="477"/>
        <v>0</v>
      </c>
      <c r="BE1068" s="105">
        <f t="shared" si="478"/>
        <v>0</v>
      </c>
      <c r="BF1068" s="742">
        <f t="shared" si="479"/>
        <v>0</v>
      </c>
      <c r="BG1068" s="89"/>
      <c r="BH1068" s="9"/>
      <c r="BJ1068" s="40">
        <f t="shared" si="480"/>
        <v>0</v>
      </c>
      <c r="BK1068" s="40">
        <f t="shared" si="481"/>
        <v>1</v>
      </c>
      <c r="BL1068" s="40">
        <f t="shared" si="482"/>
        <v>0</v>
      </c>
      <c r="BM1068" s="40">
        <f t="shared" si="483"/>
        <v>0</v>
      </c>
      <c r="BN1068" s="40">
        <f t="shared" si="484"/>
        <v>0</v>
      </c>
    </row>
    <row r="1069" spans="1:66" x14ac:dyDescent="0.25">
      <c r="A1069" s="379"/>
      <c r="B1069" s="936"/>
      <c r="C1069" s="272"/>
      <c r="D1069" s="868"/>
      <c r="E1069" s="873" t="str">
        <f t="shared" si="459"/>
        <v xml:space="preserve"> </v>
      </c>
      <c r="F1069" s="130">
        <f t="shared" si="460"/>
        <v>0</v>
      </c>
      <c r="G1069" s="128">
        <f t="shared" si="434"/>
        <v>1057</v>
      </c>
      <c r="H1069" s="127"/>
      <c r="I1069" s="321"/>
      <c r="J1069" s="97"/>
      <c r="K1069" s="323"/>
      <c r="L1069" s="322"/>
      <c r="M1069" s="50"/>
      <c r="N1069" s="87"/>
      <c r="O1069" s="324"/>
      <c r="P1069" s="98"/>
      <c r="Q1069" s="98"/>
      <c r="R1069" s="114"/>
      <c r="S1069" s="753"/>
      <c r="T1069" s="98"/>
      <c r="U1069" s="98"/>
      <c r="V1069" s="98"/>
      <c r="W1069" s="99"/>
      <c r="X1069" s="97"/>
      <c r="Y1069" s="87"/>
      <c r="Z1069" s="100"/>
      <c r="AA1069" s="106">
        <f t="shared" si="461"/>
        <v>1057</v>
      </c>
      <c r="AB1069" s="549">
        <f t="shared" si="462"/>
        <v>0</v>
      </c>
      <c r="AC1069" s="544">
        <f t="shared" si="463"/>
        <v>0</v>
      </c>
      <c r="AD1069" s="174">
        <f t="shared" si="464"/>
        <v>0</v>
      </c>
      <c r="AE1069" s="8"/>
      <c r="AF1069" s="885" t="str">
        <f t="shared" si="465"/>
        <v xml:space="preserve"> </v>
      </c>
      <c r="AG1069" s="40">
        <f t="shared" si="466"/>
        <v>0</v>
      </c>
      <c r="AH1069" s="40">
        <f t="shared" si="467"/>
        <v>0</v>
      </c>
      <c r="AR1069" s="40">
        <f t="shared" si="468"/>
        <v>0</v>
      </c>
      <c r="AS1069" s="40">
        <f t="shared" si="469"/>
        <v>0</v>
      </c>
      <c r="AT1069" s="40">
        <f t="shared" si="470"/>
        <v>0</v>
      </c>
      <c r="AU1069" s="40">
        <f t="shared" si="471"/>
        <v>0</v>
      </c>
      <c r="AX1069" s="279">
        <f t="shared" si="472"/>
        <v>0</v>
      </c>
      <c r="AY1069" s="279">
        <f t="shared" si="473"/>
        <v>0</v>
      </c>
      <c r="AZ1069" s="40">
        <f t="shared" si="474"/>
        <v>0</v>
      </c>
      <c r="BB1069" s="40">
        <f t="shared" si="475"/>
        <v>0</v>
      </c>
      <c r="BC1069" s="397">
        <f t="shared" si="476"/>
        <v>0</v>
      </c>
      <c r="BD1069" s="105">
        <f t="shared" si="477"/>
        <v>0</v>
      </c>
      <c r="BE1069" s="105">
        <f t="shared" si="478"/>
        <v>0</v>
      </c>
      <c r="BF1069" s="742">
        <f t="shared" si="479"/>
        <v>0</v>
      </c>
      <c r="BG1069" s="89"/>
      <c r="BH1069" s="9"/>
      <c r="BJ1069" s="40">
        <f t="shared" si="480"/>
        <v>0</v>
      </c>
      <c r="BK1069" s="40">
        <f t="shared" si="481"/>
        <v>1</v>
      </c>
      <c r="BL1069" s="40">
        <f t="shared" si="482"/>
        <v>0</v>
      </c>
      <c r="BM1069" s="40">
        <f t="shared" si="483"/>
        <v>0</v>
      </c>
      <c r="BN1069" s="40">
        <f t="shared" si="484"/>
        <v>0</v>
      </c>
    </row>
    <row r="1070" spans="1:66" x14ac:dyDescent="0.25">
      <c r="A1070" s="379"/>
      <c r="B1070" s="936"/>
      <c r="C1070" s="272"/>
      <c r="D1070" s="868"/>
      <c r="E1070" s="873" t="str">
        <f t="shared" ref="E1070:E1133" si="485">IF(+BN1070+BM1070&gt;0,"&lt; Error"," ")</f>
        <v xml:space="preserve"> </v>
      </c>
      <c r="F1070" s="130">
        <f t="shared" ref="F1070:F1133" si="486">IF(ISBLANK(H1070),0,VLOOKUP(TRIM(H1070),AllVarieties,4,FALSE))</f>
        <v>0</v>
      </c>
      <c r="G1070" s="128">
        <f t="shared" si="434"/>
        <v>1058</v>
      </c>
      <c r="H1070" s="127"/>
      <c r="I1070" s="321"/>
      <c r="J1070" s="97"/>
      <c r="K1070" s="323"/>
      <c r="L1070" s="322"/>
      <c r="M1070" s="50"/>
      <c r="N1070" s="87"/>
      <c r="O1070" s="324"/>
      <c r="P1070" s="98"/>
      <c r="Q1070" s="98"/>
      <c r="R1070" s="114"/>
      <c r="S1070" s="753"/>
      <c r="T1070" s="98"/>
      <c r="U1070" s="98"/>
      <c r="V1070" s="98"/>
      <c r="W1070" s="99"/>
      <c r="X1070" s="97"/>
      <c r="Y1070" s="87"/>
      <c r="Z1070" s="100"/>
      <c r="AA1070" s="106">
        <f t="shared" si="461"/>
        <v>1058</v>
      </c>
      <c r="AB1070" s="549">
        <f t="shared" si="462"/>
        <v>0</v>
      </c>
      <c r="AC1070" s="544">
        <f t="shared" si="463"/>
        <v>0</v>
      </c>
      <c r="AD1070" s="174">
        <f t="shared" si="464"/>
        <v>0</v>
      </c>
      <c r="AE1070" s="8"/>
      <c r="AF1070" s="885" t="str">
        <f t="shared" si="465"/>
        <v xml:space="preserve"> </v>
      </c>
      <c r="AG1070" s="40">
        <f t="shared" si="466"/>
        <v>0</v>
      </c>
      <c r="AH1070" s="40">
        <f t="shared" si="467"/>
        <v>0</v>
      </c>
      <c r="AR1070" s="40">
        <f t="shared" si="468"/>
        <v>0</v>
      </c>
      <c r="AS1070" s="40">
        <f t="shared" si="469"/>
        <v>0</v>
      </c>
      <c r="AT1070" s="40">
        <f t="shared" si="470"/>
        <v>0</v>
      </c>
      <c r="AU1070" s="40">
        <f t="shared" si="471"/>
        <v>0</v>
      </c>
      <c r="AX1070" s="279">
        <f t="shared" si="472"/>
        <v>0</v>
      </c>
      <c r="AY1070" s="279">
        <f t="shared" si="473"/>
        <v>0</v>
      </c>
      <c r="AZ1070" s="40">
        <f t="shared" si="474"/>
        <v>0</v>
      </c>
      <c r="BB1070" s="40">
        <f t="shared" si="475"/>
        <v>0</v>
      </c>
      <c r="BC1070" s="397">
        <f t="shared" si="476"/>
        <v>0</v>
      </c>
      <c r="BD1070" s="105">
        <f t="shared" si="477"/>
        <v>0</v>
      </c>
      <c r="BE1070" s="105">
        <f t="shared" si="478"/>
        <v>0</v>
      </c>
      <c r="BF1070" s="742">
        <f t="shared" si="479"/>
        <v>0</v>
      </c>
      <c r="BG1070" s="89"/>
      <c r="BH1070" s="9"/>
      <c r="BJ1070" s="40">
        <f t="shared" si="480"/>
        <v>0</v>
      </c>
      <c r="BK1070" s="40">
        <f t="shared" si="481"/>
        <v>1</v>
      </c>
      <c r="BL1070" s="40">
        <f t="shared" si="482"/>
        <v>0</v>
      </c>
      <c r="BM1070" s="40">
        <f t="shared" si="483"/>
        <v>0</v>
      </c>
      <c r="BN1070" s="40">
        <f t="shared" si="484"/>
        <v>0</v>
      </c>
    </row>
    <row r="1071" spans="1:66" x14ac:dyDescent="0.25">
      <c r="A1071" s="379"/>
      <c r="B1071" s="936"/>
      <c r="C1071" s="272"/>
      <c r="D1071" s="868"/>
      <c r="E1071" s="873" t="str">
        <f t="shared" si="485"/>
        <v xml:space="preserve"> </v>
      </c>
      <c r="F1071" s="130">
        <f t="shared" si="486"/>
        <v>0</v>
      </c>
      <c r="G1071" s="128">
        <f t="shared" si="434"/>
        <v>1059</v>
      </c>
      <c r="H1071" s="127"/>
      <c r="I1071" s="321"/>
      <c r="J1071" s="97"/>
      <c r="K1071" s="323"/>
      <c r="L1071" s="322"/>
      <c r="M1071" s="50"/>
      <c r="N1071" s="87"/>
      <c r="O1071" s="324"/>
      <c r="P1071" s="98"/>
      <c r="Q1071" s="98"/>
      <c r="R1071" s="114"/>
      <c r="S1071" s="753"/>
      <c r="T1071" s="98"/>
      <c r="U1071" s="98"/>
      <c r="V1071" s="98"/>
      <c r="W1071" s="99"/>
      <c r="X1071" s="97"/>
      <c r="Y1071" s="87"/>
      <c r="Z1071" s="100"/>
      <c r="AA1071" s="106">
        <f t="shared" si="461"/>
        <v>1059</v>
      </c>
      <c r="AB1071" s="549">
        <f t="shared" si="462"/>
        <v>0</v>
      </c>
      <c r="AC1071" s="544">
        <f t="shared" si="463"/>
        <v>0</v>
      </c>
      <c r="AD1071" s="174">
        <f t="shared" si="464"/>
        <v>0</v>
      </c>
      <c r="AE1071" s="8"/>
      <c r="AF1071" s="885" t="str">
        <f t="shared" si="465"/>
        <v xml:space="preserve"> </v>
      </c>
      <c r="AG1071" s="40">
        <f t="shared" si="466"/>
        <v>0</v>
      </c>
      <c r="AH1071" s="40">
        <f t="shared" si="467"/>
        <v>0</v>
      </c>
      <c r="AR1071" s="40">
        <f t="shared" si="468"/>
        <v>0</v>
      </c>
      <c r="AS1071" s="40">
        <f t="shared" si="469"/>
        <v>0</v>
      </c>
      <c r="AT1071" s="40">
        <f t="shared" si="470"/>
        <v>0</v>
      </c>
      <c r="AU1071" s="40">
        <f t="shared" si="471"/>
        <v>0</v>
      </c>
      <c r="AX1071" s="279">
        <f t="shared" si="472"/>
        <v>0</v>
      </c>
      <c r="AY1071" s="279">
        <f t="shared" si="473"/>
        <v>0</v>
      </c>
      <c r="AZ1071" s="40">
        <f t="shared" si="474"/>
        <v>0</v>
      </c>
      <c r="BB1071" s="40">
        <f t="shared" si="475"/>
        <v>0</v>
      </c>
      <c r="BC1071" s="397">
        <f t="shared" si="476"/>
        <v>0</v>
      </c>
      <c r="BD1071" s="105">
        <f t="shared" si="477"/>
        <v>0</v>
      </c>
      <c r="BE1071" s="105">
        <f t="shared" si="478"/>
        <v>0</v>
      </c>
      <c r="BF1071" s="742">
        <f t="shared" si="479"/>
        <v>0</v>
      </c>
      <c r="BG1071" s="89"/>
      <c r="BH1071" s="9"/>
      <c r="BJ1071" s="40">
        <f t="shared" si="480"/>
        <v>0</v>
      </c>
      <c r="BK1071" s="40">
        <f t="shared" si="481"/>
        <v>1</v>
      </c>
      <c r="BL1071" s="40">
        <f t="shared" si="482"/>
        <v>0</v>
      </c>
      <c r="BM1071" s="40">
        <f t="shared" si="483"/>
        <v>0</v>
      </c>
      <c r="BN1071" s="40">
        <f t="shared" si="484"/>
        <v>0</v>
      </c>
    </row>
    <row r="1072" spans="1:66" x14ac:dyDescent="0.25">
      <c r="A1072" s="379"/>
      <c r="B1072" s="936"/>
      <c r="C1072" s="272"/>
      <c r="D1072" s="868"/>
      <c r="E1072" s="873" t="str">
        <f t="shared" si="485"/>
        <v xml:space="preserve"> </v>
      </c>
      <c r="F1072" s="130">
        <f t="shared" si="486"/>
        <v>0</v>
      </c>
      <c r="G1072" s="128">
        <f t="shared" si="434"/>
        <v>1060</v>
      </c>
      <c r="H1072" s="127"/>
      <c r="I1072" s="321"/>
      <c r="J1072" s="97"/>
      <c r="K1072" s="323"/>
      <c r="L1072" s="322"/>
      <c r="M1072" s="50"/>
      <c r="N1072" s="87"/>
      <c r="O1072" s="324"/>
      <c r="P1072" s="98"/>
      <c r="Q1072" s="98"/>
      <c r="R1072" s="114"/>
      <c r="S1072" s="753"/>
      <c r="T1072" s="98"/>
      <c r="U1072" s="98"/>
      <c r="V1072" s="98"/>
      <c r="W1072" s="99"/>
      <c r="X1072" s="97"/>
      <c r="Y1072" s="87"/>
      <c r="Z1072" s="100"/>
      <c r="AA1072" s="106">
        <f t="shared" si="461"/>
        <v>1060</v>
      </c>
      <c r="AB1072" s="549">
        <f t="shared" si="462"/>
        <v>0</v>
      </c>
      <c r="AC1072" s="544">
        <f t="shared" si="463"/>
        <v>0</v>
      </c>
      <c r="AD1072" s="174">
        <f t="shared" si="464"/>
        <v>0</v>
      </c>
      <c r="AE1072" s="8"/>
      <c r="AF1072" s="885" t="str">
        <f t="shared" si="465"/>
        <v xml:space="preserve"> </v>
      </c>
      <c r="AG1072" s="40">
        <f t="shared" si="466"/>
        <v>0</v>
      </c>
      <c r="AH1072" s="40">
        <f t="shared" si="467"/>
        <v>0</v>
      </c>
      <c r="AR1072" s="40">
        <f t="shared" si="468"/>
        <v>0</v>
      </c>
      <c r="AS1072" s="40">
        <f t="shared" si="469"/>
        <v>0</v>
      </c>
      <c r="AT1072" s="40">
        <f t="shared" si="470"/>
        <v>0</v>
      </c>
      <c r="AU1072" s="40">
        <f t="shared" si="471"/>
        <v>0</v>
      </c>
      <c r="AX1072" s="279">
        <f t="shared" si="472"/>
        <v>0</v>
      </c>
      <c r="AY1072" s="279">
        <f t="shared" si="473"/>
        <v>0</v>
      </c>
      <c r="AZ1072" s="40">
        <f t="shared" si="474"/>
        <v>0</v>
      </c>
      <c r="BB1072" s="40">
        <f t="shared" si="475"/>
        <v>0</v>
      </c>
      <c r="BC1072" s="397">
        <f t="shared" si="476"/>
        <v>0</v>
      </c>
      <c r="BD1072" s="105">
        <f t="shared" si="477"/>
        <v>0</v>
      </c>
      <c r="BE1072" s="105">
        <f t="shared" si="478"/>
        <v>0</v>
      </c>
      <c r="BF1072" s="742">
        <f t="shared" si="479"/>
        <v>0</v>
      </c>
      <c r="BG1072" s="89"/>
      <c r="BH1072" s="9"/>
      <c r="BJ1072" s="40">
        <f t="shared" si="480"/>
        <v>0</v>
      </c>
      <c r="BK1072" s="40">
        <f t="shared" si="481"/>
        <v>1</v>
      </c>
      <c r="BL1072" s="40">
        <f t="shared" si="482"/>
        <v>0</v>
      </c>
      <c r="BM1072" s="40">
        <f t="shared" si="483"/>
        <v>0</v>
      </c>
      <c r="BN1072" s="40">
        <f t="shared" si="484"/>
        <v>0</v>
      </c>
    </row>
    <row r="1073" spans="1:66" x14ac:dyDescent="0.25">
      <c r="A1073" s="379"/>
      <c r="B1073" s="936"/>
      <c r="C1073" s="272"/>
      <c r="D1073" s="868"/>
      <c r="E1073" s="873" t="str">
        <f t="shared" si="485"/>
        <v xml:space="preserve"> </v>
      </c>
      <c r="F1073" s="130">
        <f t="shared" si="486"/>
        <v>0</v>
      </c>
      <c r="G1073" s="128">
        <f t="shared" si="434"/>
        <v>1061</v>
      </c>
      <c r="H1073" s="127"/>
      <c r="I1073" s="321"/>
      <c r="J1073" s="97"/>
      <c r="K1073" s="323"/>
      <c r="L1073" s="322"/>
      <c r="M1073" s="50"/>
      <c r="N1073" s="87"/>
      <c r="O1073" s="324"/>
      <c r="P1073" s="98"/>
      <c r="Q1073" s="98"/>
      <c r="R1073" s="114"/>
      <c r="S1073" s="753"/>
      <c r="T1073" s="98"/>
      <c r="U1073" s="98"/>
      <c r="V1073" s="98"/>
      <c r="W1073" s="99"/>
      <c r="X1073" s="97"/>
      <c r="Y1073" s="87"/>
      <c r="Z1073" s="100"/>
      <c r="AA1073" s="106">
        <f t="shared" si="461"/>
        <v>1061</v>
      </c>
      <c r="AB1073" s="549">
        <f t="shared" si="462"/>
        <v>0</v>
      </c>
      <c r="AC1073" s="544">
        <f t="shared" si="463"/>
        <v>0</v>
      </c>
      <c r="AD1073" s="174">
        <f t="shared" si="464"/>
        <v>0</v>
      </c>
      <c r="AE1073" s="8"/>
      <c r="AF1073" s="885" t="str">
        <f t="shared" si="465"/>
        <v xml:space="preserve"> </v>
      </c>
      <c r="AG1073" s="40">
        <f t="shared" si="466"/>
        <v>0</v>
      </c>
      <c r="AH1073" s="40">
        <f t="shared" si="467"/>
        <v>0</v>
      </c>
      <c r="AR1073" s="40">
        <f t="shared" si="468"/>
        <v>0</v>
      </c>
      <c r="AS1073" s="40">
        <f t="shared" si="469"/>
        <v>0</v>
      </c>
      <c r="AT1073" s="40">
        <f t="shared" si="470"/>
        <v>0</v>
      </c>
      <c r="AU1073" s="40">
        <f t="shared" si="471"/>
        <v>0</v>
      </c>
      <c r="AX1073" s="279">
        <f t="shared" si="472"/>
        <v>0</v>
      </c>
      <c r="AY1073" s="279">
        <f t="shared" si="473"/>
        <v>0</v>
      </c>
      <c r="AZ1073" s="40">
        <f t="shared" si="474"/>
        <v>0</v>
      </c>
      <c r="BB1073" s="40">
        <f t="shared" si="475"/>
        <v>0</v>
      </c>
      <c r="BC1073" s="397">
        <f t="shared" si="476"/>
        <v>0</v>
      </c>
      <c r="BD1073" s="105">
        <f t="shared" si="477"/>
        <v>0</v>
      </c>
      <c r="BE1073" s="105">
        <f t="shared" si="478"/>
        <v>0</v>
      </c>
      <c r="BF1073" s="742">
        <f t="shared" si="479"/>
        <v>0</v>
      </c>
      <c r="BG1073" s="89"/>
      <c r="BH1073" s="9"/>
      <c r="BJ1073" s="40">
        <f t="shared" si="480"/>
        <v>0</v>
      </c>
      <c r="BK1073" s="40">
        <f t="shared" si="481"/>
        <v>1</v>
      </c>
      <c r="BL1073" s="40">
        <f t="shared" si="482"/>
        <v>0</v>
      </c>
      <c r="BM1073" s="40">
        <f t="shared" si="483"/>
        <v>0</v>
      </c>
      <c r="BN1073" s="40">
        <f t="shared" si="484"/>
        <v>0</v>
      </c>
    </row>
    <row r="1074" spans="1:66" x14ac:dyDescent="0.25">
      <c r="A1074" s="379"/>
      <c r="B1074" s="936"/>
      <c r="C1074" s="272"/>
      <c r="D1074" s="868"/>
      <c r="E1074" s="873" t="str">
        <f t="shared" si="485"/>
        <v xml:space="preserve"> </v>
      </c>
      <c r="F1074" s="130">
        <f t="shared" si="486"/>
        <v>0</v>
      </c>
      <c r="G1074" s="128">
        <f t="shared" si="434"/>
        <v>1062</v>
      </c>
      <c r="H1074" s="127"/>
      <c r="I1074" s="321"/>
      <c r="J1074" s="97"/>
      <c r="K1074" s="323"/>
      <c r="L1074" s="322"/>
      <c r="M1074" s="50"/>
      <c r="N1074" s="87"/>
      <c r="O1074" s="324"/>
      <c r="P1074" s="98"/>
      <c r="Q1074" s="98"/>
      <c r="R1074" s="114"/>
      <c r="S1074" s="753"/>
      <c r="T1074" s="98"/>
      <c r="U1074" s="98"/>
      <c r="V1074" s="98"/>
      <c r="W1074" s="99"/>
      <c r="X1074" s="97"/>
      <c r="Y1074" s="87"/>
      <c r="Z1074" s="100"/>
      <c r="AA1074" s="106">
        <f t="shared" si="461"/>
        <v>1062</v>
      </c>
      <c r="AB1074" s="549">
        <f t="shared" si="462"/>
        <v>0</v>
      </c>
      <c r="AC1074" s="544">
        <f t="shared" si="463"/>
        <v>0</v>
      </c>
      <c r="AD1074" s="174">
        <f t="shared" si="464"/>
        <v>0</v>
      </c>
      <c r="AE1074" s="8"/>
      <c r="AF1074" s="885" t="str">
        <f t="shared" si="465"/>
        <v xml:space="preserve"> </v>
      </c>
      <c r="AG1074" s="40">
        <f t="shared" si="466"/>
        <v>0</v>
      </c>
      <c r="AH1074" s="40">
        <f t="shared" si="467"/>
        <v>0</v>
      </c>
      <c r="AR1074" s="40">
        <f t="shared" si="468"/>
        <v>0</v>
      </c>
      <c r="AS1074" s="40">
        <f t="shared" si="469"/>
        <v>0</v>
      </c>
      <c r="AT1074" s="40">
        <f t="shared" si="470"/>
        <v>0</v>
      </c>
      <c r="AU1074" s="40">
        <f t="shared" si="471"/>
        <v>0</v>
      </c>
      <c r="AX1074" s="279">
        <f t="shared" si="472"/>
        <v>0</v>
      </c>
      <c r="AY1074" s="279">
        <f t="shared" si="473"/>
        <v>0</v>
      </c>
      <c r="AZ1074" s="40">
        <f t="shared" si="474"/>
        <v>0</v>
      </c>
      <c r="BB1074" s="40">
        <f t="shared" si="475"/>
        <v>0</v>
      </c>
      <c r="BC1074" s="397">
        <f t="shared" si="476"/>
        <v>0</v>
      </c>
      <c r="BD1074" s="105">
        <f t="shared" si="477"/>
        <v>0</v>
      </c>
      <c r="BE1074" s="105">
        <f t="shared" si="478"/>
        <v>0</v>
      </c>
      <c r="BF1074" s="742">
        <f t="shared" si="479"/>
        <v>0</v>
      </c>
      <c r="BG1074" s="89"/>
      <c r="BH1074" s="9"/>
      <c r="BJ1074" s="40">
        <f t="shared" si="480"/>
        <v>0</v>
      </c>
      <c r="BK1074" s="40">
        <f t="shared" si="481"/>
        <v>1</v>
      </c>
      <c r="BL1074" s="40">
        <f t="shared" si="482"/>
        <v>0</v>
      </c>
      <c r="BM1074" s="40">
        <f t="shared" si="483"/>
        <v>0</v>
      </c>
      <c r="BN1074" s="40">
        <f t="shared" si="484"/>
        <v>0</v>
      </c>
    </row>
    <row r="1075" spans="1:66" x14ac:dyDescent="0.25">
      <c r="A1075" s="379"/>
      <c r="B1075" s="936"/>
      <c r="C1075" s="272"/>
      <c r="D1075" s="868"/>
      <c r="E1075" s="873" t="str">
        <f t="shared" si="485"/>
        <v xml:space="preserve"> </v>
      </c>
      <c r="F1075" s="130">
        <f t="shared" si="486"/>
        <v>0</v>
      </c>
      <c r="G1075" s="128">
        <f t="shared" ref="G1075:G1138" si="487">ROW()-DPline</f>
        <v>1063</v>
      </c>
      <c r="H1075" s="127"/>
      <c r="I1075" s="321"/>
      <c r="J1075" s="97"/>
      <c r="K1075" s="323"/>
      <c r="L1075" s="322"/>
      <c r="M1075" s="50"/>
      <c r="N1075" s="87"/>
      <c r="O1075" s="324"/>
      <c r="P1075" s="98"/>
      <c r="Q1075" s="98"/>
      <c r="R1075" s="114"/>
      <c r="S1075" s="753"/>
      <c r="T1075" s="98"/>
      <c r="U1075" s="98"/>
      <c r="V1075" s="98"/>
      <c r="W1075" s="99"/>
      <c r="X1075" s="97"/>
      <c r="Y1075" s="87"/>
      <c r="Z1075" s="100"/>
      <c r="AA1075" s="106">
        <f t="shared" si="461"/>
        <v>1063</v>
      </c>
      <c r="AB1075" s="549">
        <f t="shared" si="462"/>
        <v>0</v>
      </c>
      <c r="AC1075" s="544">
        <f t="shared" si="463"/>
        <v>0</v>
      </c>
      <c r="AD1075" s="174">
        <f t="shared" si="464"/>
        <v>0</v>
      </c>
      <c r="AE1075" s="8"/>
      <c r="AF1075" s="885" t="str">
        <f t="shared" si="465"/>
        <v xml:space="preserve"> </v>
      </c>
      <c r="AG1075" s="40">
        <f t="shared" si="466"/>
        <v>0</v>
      </c>
      <c r="AH1075" s="40">
        <f t="shared" si="467"/>
        <v>0</v>
      </c>
      <c r="AR1075" s="40">
        <f t="shared" si="468"/>
        <v>0</v>
      </c>
      <c r="AS1075" s="40">
        <f t="shared" si="469"/>
        <v>0</v>
      </c>
      <c r="AT1075" s="40">
        <f t="shared" si="470"/>
        <v>0</v>
      </c>
      <c r="AU1075" s="40">
        <f t="shared" si="471"/>
        <v>0</v>
      </c>
      <c r="AX1075" s="279">
        <f t="shared" si="472"/>
        <v>0</v>
      </c>
      <c r="AY1075" s="279">
        <f t="shared" si="473"/>
        <v>0</v>
      </c>
      <c r="AZ1075" s="40">
        <f t="shared" si="474"/>
        <v>0</v>
      </c>
      <c r="BB1075" s="40">
        <f t="shared" si="475"/>
        <v>0</v>
      </c>
      <c r="BC1075" s="397">
        <f t="shared" si="476"/>
        <v>0</v>
      </c>
      <c r="BD1075" s="105">
        <f t="shared" si="477"/>
        <v>0</v>
      </c>
      <c r="BE1075" s="105">
        <f t="shared" si="478"/>
        <v>0</v>
      </c>
      <c r="BF1075" s="742">
        <f t="shared" si="479"/>
        <v>0</v>
      </c>
      <c r="BG1075" s="89"/>
      <c r="BH1075" s="9"/>
      <c r="BJ1075" s="40">
        <f t="shared" si="480"/>
        <v>0</v>
      </c>
      <c r="BK1075" s="40">
        <f t="shared" si="481"/>
        <v>1</v>
      </c>
      <c r="BL1075" s="40">
        <f t="shared" si="482"/>
        <v>0</v>
      </c>
      <c r="BM1075" s="40">
        <f t="shared" si="483"/>
        <v>0</v>
      </c>
      <c r="BN1075" s="40">
        <f t="shared" si="484"/>
        <v>0</v>
      </c>
    </row>
    <row r="1076" spans="1:66" x14ac:dyDescent="0.25">
      <c r="A1076" s="379"/>
      <c r="B1076" s="936"/>
      <c r="C1076" s="272"/>
      <c r="D1076" s="868"/>
      <c r="E1076" s="873" t="str">
        <f t="shared" si="485"/>
        <v xml:space="preserve"> </v>
      </c>
      <c r="F1076" s="130">
        <f t="shared" si="486"/>
        <v>0</v>
      </c>
      <c r="G1076" s="128">
        <f t="shared" si="487"/>
        <v>1064</v>
      </c>
      <c r="H1076" s="127"/>
      <c r="I1076" s="321"/>
      <c r="J1076" s="97"/>
      <c r="K1076" s="323"/>
      <c r="L1076" s="322"/>
      <c r="M1076" s="50"/>
      <c r="N1076" s="87"/>
      <c r="O1076" s="324"/>
      <c r="P1076" s="98"/>
      <c r="Q1076" s="98"/>
      <c r="R1076" s="114"/>
      <c r="S1076" s="753"/>
      <c r="T1076" s="98"/>
      <c r="U1076" s="98"/>
      <c r="V1076" s="98"/>
      <c r="W1076" s="99"/>
      <c r="X1076" s="97"/>
      <c r="Y1076" s="87"/>
      <c r="Z1076" s="100"/>
      <c r="AA1076" s="106">
        <f t="shared" ref="AA1076:AA1139" si="488">+G1076</f>
        <v>1064</v>
      </c>
      <c r="AB1076" s="549">
        <f t="shared" ref="AB1076:AB1139" si="489">C1076*BJ1076</f>
        <v>0</v>
      </c>
      <c r="AC1076" s="544">
        <f t="shared" ref="AC1076:AC1139" si="490">+AX1076+AY1076</f>
        <v>0</v>
      </c>
      <c r="AD1076" s="174">
        <f t="shared" ref="AD1076:AD1139" si="491">+AC1076*PDArate</f>
        <v>0</v>
      </c>
      <c r="AE1076" s="8"/>
      <c r="AF1076" s="885" t="str">
        <f t="shared" ref="AF1076:AF1139" si="492">IF(AG1076+AH1076=1,"Enter both columns 5 and 16.", " ")</f>
        <v xml:space="preserve"> </v>
      </c>
      <c r="AG1076" s="40">
        <f t="shared" ref="AG1076:AG1139" si="493">IF(L1076+M1076+N1076+O1076+W1076 &gt; 0, 1, 0)</f>
        <v>0</v>
      </c>
      <c r="AH1076" s="40">
        <f t="shared" ref="AH1076:AH1139" si="494">IF(AX1076 &gt; 0, 1, 0)</f>
        <v>0</v>
      </c>
      <c r="AR1076" s="40">
        <f t="shared" ref="AR1076:AR1139" si="495">IF(ISNA(+F1076), 1, 0)</f>
        <v>0</v>
      </c>
      <c r="AS1076" s="40">
        <f t="shared" ref="AS1076:AS1139" si="496">IF(ISERR(+F1076), 1, 0)</f>
        <v>0</v>
      </c>
      <c r="AT1076" s="40">
        <f t="shared" ref="AT1076:AT1139" si="497">IF(ISERR(+AC1076), 1, 0)</f>
        <v>0</v>
      </c>
      <c r="AU1076" s="40">
        <f t="shared" ref="AU1076:AU1139" si="498">IF(ISERR(+AD1076), 1, 0)</f>
        <v>0</v>
      </c>
      <c r="AX1076" s="279">
        <f t="shared" ref="AX1076:AX1139" si="499">ROUND(L1076,1)*W1076</f>
        <v>0</v>
      </c>
      <c r="AY1076" s="279">
        <f t="shared" ref="AY1076:AY1139" si="500">ROUND(X1076,1)*Z1076</f>
        <v>0</v>
      </c>
      <c r="AZ1076" s="40">
        <f t="shared" ref="AZ1076:AZ1139" si="501">IF(J1076+K1076 &gt; 0, 1, 0)</f>
        <v>0</v>
      </c>
      <c r="BB1076" s="40">
        <f t="shared" ref="BB1076:BB1139" si="502">IF(+BC1076&gt;0,IF(+BE1076&lt;=0,1,0),0)</f>
        <v>0</v>
      </c>
      <c r="BC1076" s="397">
        <f t="shared" ref="BC1076:BC1139" si="503">IF(+D1076=1,IF(J1076&gt;0, +J1076, 0),0)</f>
        <v>0</v>
      </c>
      <c r="BD1076" s="105">
        <f t="shared" ref="BD1076:BD1139" si="504">IF(VALUE(I1076)&lt;1,0,IF(VALUE(I1076)&gt;17,0,VLOOKUP(VALUE(F1076),T10Value,VALUE(I1076)+1,FALSE)))</f>
        <v>0</v>
      </c>
      <c r="BE1076" s="105">
        <f t="shared" ref="BE1076:BE1139" si="505">ROUND(+BC1076,1)*BD1076</f>
        <v>0</v>
      </c>
      <c r="BF1076" s="742">
        <f t="shared" ref="BF1076:BF1139" si="506">+BE1076*PDArate</f>
        <v>0</v>
      </c>
      <c r="BG1076" s="89"/>
      <c r="BH1076" s="9"/>
      <c r="BJ1076" s="40">
        <f t="shared" ref="BJ1076:BJ1139" si="507">IF(J1076+L1076+M1076=J1076,0,IF(J1076-L1076-0.09&gt;0,IF(J1076-L1076&lt;=0.1*J1076,J1076-L1076,0),0))</f>
        <v>0</v>
      </c>
      <c r="BK1076" s="40">
        <f t="shared" ref="BK1076:BK1139" si="508">IF(L1076+M1076+J1076+X1076&lt;=0,1,IF(L1076+M1076+X1076&gt;0,1,0))</f>
        <v>1</v>
      </c>
      <c r="BL1076" s="40">
        <f t="shared" ref="BL1076:BL1139" si="509">IF(+BJ1076&gt;0,1,0)</f>
        <v>0</v>
      </c>
      <c r="BM1076" s="40">
        <f t="shared" ref="BM1076:BM1139" si="510">IF(ISNUMBER(C1076),IF(2*BL1076-C1076&lt;0,1,IF(2*BL1076-C1076&gt;2,1,0)),IF(ISBLANK(C1076),0,1))</f>
        <v>0</v>
      </c>
      <c r="BN1076" s="40">
        <f t="shared" ref="BN1076:BN1139" si="511">IF(ISNUMBER(D1076),IF(2*AG1076-D1076=1,1,IF(+D1076=0,0, IF(+D1076=1,0,1))),IF(ISBLANK(D1076),0,1))</f>
        <v>0</v>
      </c>
    </row>
    <row r="1077" spans="1:66" x14ac:dyDescent="0.25">
      <c r="A1077" s="379"/>
      <c r="B1077" s="936"/>
      <c r="C1077" s="272"/>
      <c r="D1077" s="868"/>
      <c r="E1077" s="873" t="str">
        <f t="shared" si="485"/>
        <v xml:space="preserve"> </v>
      </c>
      <c r="F1077" s="130">
        <f t="shared" si="486"/>
        <v>0</v>
      </c>
      <c r="G1077" s="128">
        <f t="shared" si="487"/>
        <v>1065</v>
      </c>
      <c r="H1077" s="127"/>
      <c r="I1077" s="321"/>
      <c r="J1077" s="97"/>
      <c r="K1077" s="323"/>
      <c r="L1077" s="322"/>
      <c r="M1077" s="50"/>
      <c r="N1077" s="87"/>
      <c r="O1077" s="324"/>
      <c r="P1077" s="98"/>
      <c r="Q1077" s="98"/>
      <c r="R1077" s="114"/>
      <c r="S1077" s="753"/>
      <c r="T1077" s="98"/>
      <c r="U1077" s="98"/>
      <c r="V1077" s="98"/>
      <c r="W1077" s="99"/>
      <c r="X1077" s="97"/>
      <c r="Y1077" s="87"/>
      <c r="Z1077" s="100"/>
      <c r="AA1077" s="106">
        <f t="shared" si="488"/>
        <v>1065</v>
      </c>
      <c r="AB1077" s="549">
        <f t="shared" si="489"/>
        <v>0</v>
      </c>
      <c r="AC1077" s="544">
        <f t="shared" si="490"/>
        <v>0</v>
      </c>
      <c r="AD1077" s="174">
        <f t="shared" si="491"/>
        <v>0</v>
      </c>
      <c r="AE1077" s="8"/>
      <c r="AF1077" s="885" t="str">
        <f t="shared" si="492"/>
        <v xml:space="preserve"> </v>
      </c>
      <c r="AG1077" s="40">
        <f t="shared" si="493"/>
        <v>0</v>
      </c>
      <c r="AH1077" s="40">
        <f t="shared" si="494"/>
        <v>0</v>
      </c>
      <c r="AR1077" s="40">
        <f t="shared" si="495"/>
        <v>0</v>
      </c>
      <c r="AS1077" s="40">
        <f t="shared" si="496"/>
        <v>0</v>
      </c>
      <c r="AT1077" s="40">
        <f t="shared" si="497"/>
        <v>0</v>
      </c>
      <c r="AU1077" s="40">
        <f t="shared" si="498"/>
        <v>0</v>
      </c>
      <c r="AX1077" s="279">
        <f t="shared" si="499"/>
        <v>0</v>
      </c>
      <c r="AY1077" s="279">
        <f t="shared" si="500"/>
        <v>0</v>
      </c>
      <c r="AZ1077" s="40">
        <f t="shared" si="501"/>
        <v>0</v>
      </c>
      <c r="BB1077" s="40">
        <f t="shared" si="502"/>
        <v>0</v>
      </c>
      <c r="BC1077" s="397">
        <f t="shared" si="503"/>
        <v>0</v>
      </c>
      <c r="BD1077" s="105">
        <f t="shared" si="504"/>
        <v>0</v>
      </c>
      <c r="BE1077" s="105">
        <f t="shared" si="505"/>
        <v>0</v>
      </c>
      <c r="BF1077" s="742">
        <f t="shared" si="506"/>
        <v>0</v>
      </c>
      <c r="BG1077" s="89"/>
      <c r="BH1077" s="9"/>
      <c r="BJ1077" s="40">
        <f t="shared" si="507"/>
        <v>0</v>
      </c>
      <c r="BK1077" s="40">
        <f t="shared" si="508"/>
        <v>1</v>
      </c>
      <c r="BL1077" s="40">
        <f t="shared" si="509"/>
        <v>0</v>
      </c>
      <c r="BM1077" s="40">
        <f t="shared" si="510"/>
        <v>0</v>
      </c>
      <c r="BN1077" s="40">
        <f t="shared" si="511"/>
        <v>0</v>
      </c>
    </row>
    <row r="1078" spans="1:66" x14ac:dyDescent="0.25">
      <c r="A1078" s="379"/>
      <c r="B1078" s="936"/>
      <c r="C1078" s="272"/>
      <c r="D1078" s="868"/>
      <c r="E1078" s="873" t="str">
        <f t="shared" si="485"/>
        <v xml:space="preserve"> </v>
      </c>
      <c r="F1078" s="130">
        <f t="shared" si="486"/>
        <v>0</v>
      </c>
      <c r="G1078" s="128">
        <f t="shared" si="487"/>
        <v>1066</v>
      </c>
      <c r="H1078" s="127"/>
      <c r="I1078" s="321"/>
      <c r="J1078" s="97"/>
      <c r="K1078" s="323"/>
      <c r="L1078" s="322"/>
      <c r="M1078" s="50"/>
      <c r="N1078" s="87"/>
      <c r="O1078" s="324"/>
      <c r="P1078" s="98"/>
      <c r="Q1078" s="98"/>
      <c r="R1078" s="114"/>
      <c r="S1078" s="753"/>
      <c r="T1078" s="98"/>
      <c r="U1078" s="98"/>
      <c r="V1078" s="98"/>
      <c r="W1078" s="99"/>
      <c r="X1078" s="97"/>
      <c r="Y1078" s="87"/>
      <c r="Z1078" s="100"/>
      <c r="AA1078" s="106">
        <f t="shared" si="488"/>
        <v>1066</v>
      </c>
      <c r="AB1078" s="549">
        <f t="shared" si="489"/>
        <v>0</v>
      </c>
      <c r="AC1078" s="544">
        <f t="shared" si="490"/>
        <v>0</v>
      </c>
      <c r="AD1078" s="174">
        <f t="shared" si="491"/>
        <v>0</v>
      </c>
      <c r="AE1078" s="8"/>
      <c r="AF1078" s="885" t="str">
        <f t="shared" si="492"/>
        <v xml:space="preserve"> </v>
      </c>
      <c r="AG1078" s="40">
        <f t="shared" si="493"/>
        <v>0</v>
      </c>
      <c r="AH1078" s="40">
        <f t="shared" si="494"/>
        <v>0</v>
      </c>
      <c r="AR1078" s="40">
        <f t="shared" si="495"/>
        <v>0</v>
      </c>
      <c r="AS1078" s="40">
        <f t="shared" si="496"/>
        <v>0</v>
      </c>
      <c r="AT1078" s="40">
        <f t="shared" si="497"/>
        <v>0</v>
      </c>
      <c r="AU1078" s="40">
        <f t="shared" si="498"/>
        <v>0</v>
      </c>
      <c r="AX1078" s="279">
        <f t="shared" si="499"/>
        <v>0</v>
      </c>
      <c r="AY1078" s="279">
        <f t="shared" si="500"/>
        <v>0</v>
      </c>
      <c r="AZ1078" s="40">
        <f t="shared" si="501"/>
        <v>0</v>
      </c>
      <c r="BB1078" s="40">
        <f t="shared" si="502"/>
        <v>0</v>
      </c>
      <c r="BC1078" s="397">
        <f t="shared" si="503"/>
        <v>0</v>
      </c>
      <c r="BD1078" s="105">
        <f t="shared" si="504"/>
        <v>0</v>
      </c>
      <c r="BE1078" s="105">
        <f t="shared" si="505"/>
        <v>0</v>
      </c>
      <c r="BF1078" s="742">
        <f t="shared" si="506"/>
        <v>0</v>
      </c>
      <c r="BG1078" s="89"/>
      <c r="BH1078" s="9"/>
      <c r="BJ1078" s="40">
        <f t="shared" si="507"/>
        <v>0</v>
      </c>
      <c r="BK1078" s="40">
        <f t="shared" si="508"/>
        <v>1</v>
      </c>
      <c r="BL1078" s="40">
        <f t="shared" si="509"/>
        <v>0</v>
      </c>
      <c r="BM1078" s="40">
        <f t="shared" si="510"/>
        <v>0</v>
      </c>
      <c r="BN1078" s="40">
        <f t="shared" si="511"/>
        <v>0</v>
      </c>
    </row>
    <row r="1079" spans="1:66" x14ac:dyDescent="0.25">
      <c r="A1079" s="379"/>
      <c r="B1079" s="936"/>
      <c r="C1079" s="272"/>
      <c r="D1079" s="868"/>
      <c r="E1079" s="873" t="str">
        <f t="shared" si="485"/>
        <v xml:space="preserve"> </v>
      </c>
      <c r="F1079" s="130">
        <f t="shared" si="486"/>
        <v>0</v>
      </c>
      <c r="G1079" s="128">
        <f t="shared" si="487"/>
        <v>1067</v>
      </c>
      <c r="H1079" s="127"/>
      <c r="I1079" s="321"/>
      <c r="J1079" s="97"/>
      <c r="K1079" s="323"/>
      <c r="L1079" s="322"/>
      <c r="M1079" s="50"/>
      <c r="N1079" s="87"/>
      <c r="O1079" s="324"/>
      <c r="P1079" s="98"/>
      <c r="Q1079" s="98"/>
      <c r="R1079" s="114"/>
      <c r="S1079" s="753"/>
      <c r="T1079" s="98"/>
      <c r="U1079" s="98"/>
      <c r="V1079" s="98"/>
      <c r="W1079" s="99"/>
      <c r="X1079" s="97"/>
      <c r="Y1079" s="87"/>
      <c r="Z1079" s="100"/>
      <c r="AA1079" s="106">
        <f t="shared" si="488"/>
        <v>1067</v>
      </c>
      <c r="AB1079" s="549">
        <f t="shared" si="489"/>
        <v>0</v>
      </c>
      <c r="AC1079" s="544">
        <f t="shared" si="490"/>
        <v>0</v>
      </c>
      <c r="AD1079" s="174">
        <f t="shared" si="491"/>
        <v>0</v>
      </c>
      <c r="AE1079" s="8"/>
      <c r="AF1079" s="885" t="str">
        <f t="shared" si="492"/>
        <v xml:space="preserve"> </v>
      </c>
      <c r="AG1079" s="40">
        <f t="shared" si="493"/>
        <v>0</v>
      </c>
      <c r="AH1079" s="40">
        <f t="shared" si="494"/>
        <v>0</v>
      </c>
      <c r="AR1079" s="40">
        <f t="shared" si="495"/>
        <v>0</v>
      </c>
      <c r="AS1079" s="40">
        <f t="shared" si="496"/>
        <v>0</v>
      </c>
      <c r="AT1079" s="40">
        <f t="shared" si="497"/>
        <v>0</v>
      </c>
      <c r="AU1079" s="40">
        <f t="shared" si="498"/>
        <v>0</v>
      </c>
      <c r="AX1079" s="279">
        <f t="shared" si="499"/>
        <v>0</v>
      </c>
      <c r="AY1079" s="279">
        <f t="shared" si="500"/>
        <v>0</v>
      </c>
      <c r="AZ1079" s="40">
        <f t="shared" si="501"/>
        <v>0</v>
      </c>
      <c r="BB1079" s="40">
        <f t="shared" si="502"/>
        <v>0</v>
      </c>
      <c r="BC1079" s="397">
        <f t="shared" si="503"/>
        <v>0</v>
      </c>
      <c r="BD1079" s="105">
        <f t="shared" si="504"/>
        <v>0</v>
      </c>
      <c r="BE1079" s="105">
        <f t="shared" si="505"/>
        <v>0</v>
      </c>
      <c r="BF1079" s="742">
        <f t="shared" si="506"/>
        <v>0</v>
      </c>
      <c r="BG1079" s="89"/>
      <c r="BH1079" s="9"/>
      <c r="BJ1079" s="40">
        <f t="shared" si="507"/>
        <v>0</v>
      </c>
      <c r="BK1079" s="40">
        <f t="shared" si="508"/>
        <v>1</v>
      </c>
      <c r="BL1079" s="40">
        <f t="shared" si="509"/>
        <v>0</v>
      </c>
      <c r="BM1079" s="40">
        <f t="shared" si="510"/>
        <v>0</v>
      </c>
      <c r="BN1079" s="40">
        <f t="shared" si="511"/>
        <v>0</v>
      </c>
    </row>
    <row r="1080" spans="1:66" x14ac:dyDescent="0.25">
      <c r="A1080" s="379"/>
      <c r="B1080" s="936"/>
      <c r="C1080" s="272"/>
      <c r="D1080" s="868"/>
      <c r="E1080" s="873" t="str">
        <f t="shared" si="485"/>
        <v xml:space="preserve"> </v>
      </c>
      <c r="F1080" s="130">
        <f t="shared" si="486"/>
        <v>0</v>
      </c>
      <c r="G1080" s="128">
        <f t="shared" si="487"/>
        <v>1068</v>
      </c>
      <c r="H1080" s="127"/>
      <c r="I1080" s="321"/>
      <c r="J1080" s="97"/>
      <c r="K1080" s="323"/>
      <c r="L1080" s="322"/>
      <c r="M1080" s="50"/>
      <c r="N1080" s="87"/>
      <c r="O1080" s="324"/>
      <c r="P1080" s="98"/>
      <c r="Q1080" s="98"/>
      <c r="R1080" s="114"/>
      <c r="S1080" s="753"/>
      <c r="T1080" s="98"/>
      <c r="U1080" s="98"/>
      <c r="V1080" s="98"/>
      <c r="W1080" s="99"/>
      <c r="X1080" s="97"/>
      <c r="Y1080" s="87"/>
      <c r="Z1080" s="100"/>
      <c r="AA1080" s="106">
        <f t="shared" si="488"/>
        <v>1068</v>
      </c>
      <c r="AB1080" s="549">
        <f t="shared" si="489"/>
        <v>0</v>
      </c>
      <c r="AC1080" s="544">
        <f t="shared" si="490"/>
        <v>0</v>
      </c>
      <c r="AD1080" s="174">
        <f t="shared" si="491"/>
        <v>0</v>
      </c>
      <c r="AE1080" s="8"/>
      <c r="AF1080" s="885" t="str">
        <f t="shared" si="492"/>
        <v xml:space="preserve"> </v>
      </c>
      <c r="AG1080" s="40">
        <f t="shared" si="493"/>
        <v>0</v>
      </c>
      <c r="AH1080" s="40">
        <f t="shared" si="494"/>
        <v>0</v>
      </c>
      <c r="AR1080" s="40">
        <f t="shared" si="495"/>
        <v>0</v>
      </c>
      <c r="AS1080" s="40">
        <f t="shared" si="496"/>
        <v>0</v>
      </c>
      <c r="AT1080" s="40">
        <f t="shared" si="497"/>
        <v>0</v>
      </c>
      <c r="AU1080" s="40">
        <f t="shared" si="498"/>
        <v>0</v>
      </c>
      <c r="AX1080" s="279">
        <f t="shared" si="499"/>
        <v>0</v>
      </c>
      <c r="AY1080" s="279">
        <f t="shared" si="500"/>
        <v>0</v>
      </c>
      <c r="AZ1080" s="40">
        <f t="shared" si="501"/>
        <v>0</v>
      </c>
      <c r="BB1080" s="40">
        <f t="shared" si="502"/>
        <v>0</v>
      </c>
      <c r="BC1080" s="397">
        <f t="shared" si="503"/>
        <v>0</v>
      </c>
      <c r="BD1080" s="105">
        <f t="shared" si="504"/>
        <v>0</v>
      </c>
      <c r="BE1080" s="105">
        <f t="shared" si="505"/>
        <v>0</v>
      </c>
      <c r="BF1080" s="742">
        <f t="shared" si="506"/>
        <v>0</v>
      </c>
      <c r="BG1080" s="89"/>
      <c r="BH1080" s="9"/>
      <c r="BJ1080" s="40">
        <f t="shared" si="507"/>
        <v>0</v>
      </c>
      <c r="BK1080" s="40">
        <f t="shared" si="508"/>
        <v>1</v>
      </c>
      <c r="BL1080" s="40">
        <f t="shared" si="509"/>
        <v>0</v>
      </c>
      <c r="BM1080" s="40">
        <f t="shared" si="510"/>
        <v>0</v>
      </c>
      <c r="BN1080" s="40">
        <f t="shared" si="511"/>
        <v>0</v>
      </c>
    </row>
    <row r="1081" spans="1:66" x14ac:dyDescent="0.25">
      <c r="A1081" s="379"/>
      <c r="B1081" s="936"/>
      <c r="C1081" s="272"/>
      <c r="D1081" s="868"/>
      <c r="E1081" s="873" t="str">
        <f t="shared" si="485"/>
        <v xml:space="preserve"> </v>
      </c>
      <c r="F1081" s="130">
        <f t="shared" si="486"/>
        <v>0</v>
      </c>
      <c r="G1081" s="128">
        <f t="shared" si="487"/>
        <v>1069</v>
      </c>
      <c r="H1081" s="127"/>
      <c r="I1081" s="321"/>
      <c r="J1081" s="97"/>
      <c r="K1081" s="323"/>
      <c r="L1081" s="322"/>
      <c r="M1081" s="50"/>
      <c r="N1081" s="87"/>
      <c r="O1081" s="324"/>
      <c r="P1081" s="98"/>
      <c r="Q1081" s="98"/>
      <c r="R1081" s="114"/>
      <c r="S1081" s="753"/>
      <c r="T1081" s="98"/>
      <c r="U1081" s="98"/>
      <c r="V1081" s="98"/>
      <c r="W1081" s="99"/>
      <c r="X1081" s="97"/>
      <c r="Y1081" s="87"/>
      <c r="Z1081" s="100"/>
      <c r="AA1081" s="106">
        <f t="shared" si="488"/>
        <v>1069</v>
      </c>
      <c r="AB1081" s="549">
        <f t="shared" si="489"/>
        <v>0</v>
      </c>
      <c r="AC1081" s="544">
        <f t="shared" si="490"/>
        <v>0</v>
      </c>
      <c r="AD1081" s="174">
        <f t="shared" si="491"/>
        <v>0</v>
      </c>
      <c r="AE1081" s="8"/>
      <c r="AF1081" s="885" t="str">
        <f t="shared" si="492"/>
        <v xml:space="preserve"> </v>
      </c>
      <c r="AG1081" s="40">
        <f t="shared" si="493"/>
        <v>0</v>
      </c>
      <c r="AH1081" s="40">
        <f t="shared" si="494"/>
        <v>0</v>
      </c>
      <c r="AR1081" s="40">
        <f t="shared" si="495"/>
        <v>0</v>
      </c>
      <c r="AS1081" s="40">
        <f t="shared" si="496"/>
        <v>0</v>
      </c>
      <c r="AT1081" s="40">
        <f t="shared" si="497"/>
        <v>0</v>
      </c>
      <c r="AU1081" s="40">
        <f t="shared" si="498"/>
        <v>0</v>
      </c>
      <c r="AX1081" s="279">
        <f t="shared" si="499"/>
        <v>0</v>
      </c>
      <c r="AY1081" s="279">
        <f t="shared" si="500"/>
        <v>0</v>
      </c>
      <c r="AZ1081" s="40">
        <f t="shared" si="501"/>
        <v>0</v>
      </c>
      <c r="BB1081" s="40">
        <f t="shared" si="502"/>
        <v>0</v>
      </c>
      <c r="BC1081" s="397">
        <f t="shared" si="503"/>
        <v>0</v>
      </c>
      <c r="BD1081" s="105">
        <f t="shared" si="504"/>
        <v>0</v>
      </c>
      <c r="BE1081" s="105">
        <f t="shared" si="505"/>
        <v>0</v>
      </c>
      <c r="BF1081" s="742">
        <f t="shared" si="506"/>
        <v>0</v>
      </c>
      <c r="BG1081" s="89"/>
      <c r="BH1081" s="9"/>
      <c r="BJ1081" s="40">
        <f t="shared" si="507"/>
        <v>0</v>
      </c>
      <c r="BK1081" s="40">
        <f t="shared" si="508"/>
        <v>1</v>
      </c>
      <c r="BL1081" s="40">
        <f t="shared" si="509"/>
        <v>0</v>
      </c>
      <c r="BM1081" s="40">
        <f t="shared" si="510"/>
        <v>0</v>
      </c>
      <c r="BN1081" s="40">
        <f t="shared" si="511"/>
        <v>0</v>
      </c>
    </row>
    <row r="1082" spans="1:66" x14ac:dyDescent="0.25">
      <c r="A1082" s="379"/>
      <c r="B1082" s="936"/>
      <c r="C1082" s="272"/>
      <c r="D1082" s="868"/>
      <c r="E1082" s="873" t="str">
        <f t="shared" si="485"/>
        <v xml:space="preserve"> </v>
      </c>
      <c r="F1082" s="130">
        <f t="shared" si="486"/>
        <v>0</v>
      </c>
      <c r="G1082" s="128">
        <f t="shared" si="487"/>
        <v>1070</v>
      </c>
      <c r="H1082" s="127"/>
      <c r="I1082" s="321"/>
      <c r="J1082" s="97"/>
      <c r="K1082" s="323"/>
      <c r="L1082" s="322"/>
      <c r="M1082" s="50"/>
      <c r="N1082" s="87"/>
      <c r="O1082" s="324"/>
      <c r="P1082" s="98"/>
      <c r="Q1082" s="98"/>
      <c r="R1082" s="114"/>
      <c r="S1082" s="753"/>
      <c r="T1082" s="98"/>
      <c r="U1082" s="98"/>
      <c r="V1082" s="98"/>
      <c r="W1082" s="99"/>
      <c r="X1082" s="97"/>
      <c r="Y1082" s="87"/>
      <c r="Z1082" s="100"/>
      <c r="AA1082" s="106">
        <f t="shared" si="488"/>
        <v>1070</v>
      </c>
      <c r="AB1082" s="549">
        <f t="shared" si="489"/>
        <v>0</v>
      </c>
      <c r="AC1082" s="544">
        <f t="shared" si="490"/>
        <v>0</v>
      </c>
      <c r="AD1082" s="174">
        <f t="shared" si="491"/>
        <v>0</v>
      </c>
      <c r="AE1082" s="8"/>
      <c r="AF1082" s="885" t="str">
        <f t="shared" si="492"/>
        <v xml:space="preserve"> </v>
      </c>
      <c r="AG1082" s="40">
        <f t="shared" si="493"/>
        <v>0</v>
      </c>
      <c r="AH1082" s="40">
        <f t="shared" si="494"/>
        <v>0</v>
      </c>
      <c r="AR1082" s="40">
        <f t="shared" si="495"/>
        <v>0</v>
      </c>
      <c r="AS1082" s="40">
        <f t="shared" si="496"/>
        <v>0</v>
      </c>
      <c r="AT1082" s="40">
        <f t="shared" si="497"/>
        <v>0</v>
      </c>
      <c r="AU1082" s="40">
        <f t="shared" si="498"/>
        <v>0</v>
      </c>
      <c r="AX1082" s="279">
        <f t="shared" si="499"/>
        <v>0</v>
      </c>
      <c r="AY1082" s="279">
        <f t="shared" si="500"/>
        <v>0</v>
      </c>
      <c r="AZ1082" s="40">
        <f t="shared" si="501"/>
        <v>0</v>
      </c>
      <c r="BB1082" s="40">
        <f t="shared" si="502"/>
        <v>0</v>
      </c>
      <c r="BC1082" s="397">
        <f t="shared" si="503"/>
        <v>0</v>
      </c>
      <c r="BD1082" s="105">
        <f t="shared" si="504"/>
        <v>0</v>
      </c>
      <c r="BE1082" s="105">
        <f t="shared" si="505"/>
        <v>0</v>
      </c>
      <c r="BF1082" s="742">
        <f t="shared" si="506"/>
        <v>0</v>
      </c>
      <c r="BG1082" s="89"/>
      <c r="BH1082" s="9"/>
      <c r="BJ1082" s="40">
        <f t="shared" si="507"/>
        <v>0</v>
      </c>
      <c r="BK1082" s="40">
        <f t="shared" si="508"/>
        <v>1</v>
      </c>
      <c r="BL1082" s="40">
        <f t="shared" si="509"/>
        <v>0</v>
      </c>
      <c r="BM1082" s="40">
        <f t="shared" si="510"/>
        <v>0</v>
      </c>
      <c r="BN1082" s="40">
        <f t="shared" si="511"/>
        <v>0</v>
      </c>
    </row>
    <row r="1083" spans="1:66" x14ac:dyDescent="0.25">
      <c r="A1083" s="379"/>
      <c r="B1083" s="936"/>
      <c r="C1083" s="272"/>
      <c r="D1083" s="868"/>
      <c r="E1083" s="873" t="str">
        <f t="shared" si="485"/>
        <v xml:space="preserve"> </v>
      </c>
      <c r="F1083" s="130">
        <f t="shared" si="486"/>
        <v>0</v>
      </c>
      <c r="G1083" s="128">
        <f t="shared" si="487"/>
        <v>1071</v>
      </c>
      <c r="H1083" s="127"/>
      <c r="I1083" s="321"/>
      <c r="J1083" s="97"/>
      <c r="K1083" s="323"/>
      <c r="L1083" s="322"/>
      <c r="M1083" s="50"/>
      <c r="N1083" s="87"/>
      <c r="O1083" s="324"/>
      <c r="P1083" s="98"/>
      <c r="Q1083" s="98"/>
      <c r="R1083" s="114"/>
      <c r="S1083" s="753"/>
      <c r="T1083" s="98"/>
      <c r="U1083" s="98"/>
      <c r="V1083" s="98"/>
      <c r="W1083" s="99"/>
      <c r="X1083" s="97"/>
      <c r="Y1083" s="87"/>
      <c r="Z1083" s="100"/>
      <c r="AA1083" s="106">
        <f t="shared" si="488"/>
        <v>1071</v>
      </c>
      <c r="AB1083" s="549">
        <f t="shared" si="489"/>
        <v>0</v>
      </c>
      <c r="AC1083" s="544">
        <f t="shared" si="490"/>
        <v>0</v>
      </c>
      <c r="AD1083" s="174">
        <f t="shared" si="491"/>
        <v>0</v>
      </c>
      <c r="AE1083" s="8"/>
      <c r="AF1083" s="885" t="str">
        <f t="shared" si="492"/>
        <v xml:space="preserve"> </v>
      </c>
      <c r="AG1083" s="40">
        <f t="shared" si="493"/>
        <v>0</v>
      </c>
      <c r="AH1083" s="40">
        <f t="shared" si="494"/>
        <v>0</v>
      </c>
      <c r="AR1083" s="40">
        <f t="shared" si="495"/>
        <v>0</v>
      </c>
      <c r="AS1083" s="40">
        <f t="shared" si="496"/>
        <v>0</v>
      </c>
      <c r="AT1083" s="40">
        <f t="shared" si="497"/>
        <v>0</v>
      </c>
      <c r="AU1083" s="40">
        <f t="shared" si="498"/>
        <v>0</v>
      </c>
      <c r="AX1083" s="279">
        <f t="shared" si="499"/>
        <v>0</v>
      </c>
      <c r="AY1083" s="279">
        <f t="shared" si="500"/>
        <v>0</v>
      </c>
      <c r="AZ1083" s="40">
        <f t="shared" si="501"/>
        <v>0</v>
      </c>
      <c r="BB1083" s="40">
        <f t="shared" si="502"/>
        <v>0</v>
      </c>
      <c r="BC1083" s="397">
        <f t="shared" si="503"/>
        <v>0</v>
      </c>
      <c r="BD1083" s="105">
        <f t="shared" si="504"/>
        <v>0</v>
      </c>
      <c r="BE1083" s="105">
        <f t="shared" si="505"/>
        <v>0</v>
      </c>
      <c r="BF1083" s="742">
        <f t="shared" si="506"/>
        <v>0</v>
      </c>
      <c r="BG1083" s="89"/>
      <c r="BH1083" s="9"/>
      <c r="BJ1083" s="40">
        <f t="shared" si="507"/>
        <v>0</v>
      </c>
      <c r="BK1083" s="40">
        <f t="shared" si="508"/>
        <v>1</v>
      </c>
      <c r="BL1083" s="40">
        <f t="shared" si="509"/>
        <v>0</v>
      </c>
      <c r="BM1083" s="40">
        <f t="shared" si="510"/>
        <v>0</v>
      </c>
      <c r="BN1083" s="40">
        <f t="shared" si="511"/>
        <v>0</v>
      </c>
    </row>
    <row r="1084" spans="1:66" x14ac:dyDescent="0.25">
      <c r="A1084" s="379"/>
      <c r="B1084" s="936"/>
      <c r="C1084" s="272"/>
      <c r="D1084" s="868"/>
      <c r="E1084" s="873" t="str">
        <f t="shared" si="485"/>
        <v xml:space="preserve"> </v>
      </c>
      <c r="F1084" s="130">
        <f t="shared" si="486"/>
        <v>0</v>
      </c>
      <c r="G1084" s="128">
        <f t="shared" si="487"/>
        <v>1072</v>
      </c>
      <c r="H1084" s="127"/>
      <c r="I1084" s="321"/>
      <c r="J1084" s="97"/>
      <c r="K1084" s="323"/>
      <c r="L1084" s="322"/>
      <c r="M1084" s="50"/>
      <c r="N1084" s="87"/>
      <c r="O1084" s="324"/>
      <c r="P1084" s="98"/>
      <c r="Q1084" s="98"/>
      <c r="R1084" s="114"/>
      <c r="S1084" s="753"/>
      <c r="T1084" s="98"/>
      <c r="U1084" s="98"/>
      <c r="V1084" s="98"/>
      <c r="W1084" s="99"/>
      <c r="X1084" s="97"/>
      <c r="Y1084" s="87"/>
      <c r="Z1084" s="100"/>
      <c r="AA1084" s="106">
        <f t="shared" si="488"/>
        <v>1072</v>
      </c>
      <c r="AB1084" s="549">
        <f t="shared" si="489"/>
        <v>0</v>
      </c>
      <c r="AC1084" s="544">
        <f t="shared" si="490"/>
        <v>0</v>
      </c>
      <c r="AD1084" s="174">
        <f t="shared" si="491"/>
        <v>0</v>
      </c>
      <c r="AE1084" s="8"/>
      <c r="AF1084" s="885" t="str">
        <f t="shared" si="492"/>
        <v xml:space="preserve"> </v>
      </c>
      <c r="AG1084" s="40">
        <f t="shared" si="493"/>
        <v>0</v>
      </c>
      <c r="AH1084" s="40">
        <f t="shared" si="494"/>
        <v>0</v>
      </c>
      <c r="AR1084" s="40">
        <f t="shared" si="495"/>
        <v>0</v>
      </c>
      <c r="AS1084" s="40">
        <f t="shared" si="496"/>
        <v>0</v>
      </c>
      <c r="AT1084" s="40">
        <f t="shared" si="497"/>
        <v>0</v>
      </c>
      <c r="AU1084" s="40">
        <f t="shared" si="498"/>
        <v>0</v>
      </c>
      <c r="AX1084" s="279">
        <f t="shared" si="499"/>
        <v>0</v>
      </c>
      <c r="AY1084" s="279">
        <f t="shared" si="500"/>
        <v>0</v>
      </c>
      <c r="AZ1084" s="40">
        <f t="shared" si="501"/>
        <v>0</v>
      </c>
      <c r="BB1084" s="40">
        <f t="shared" si="502"/>
        <v>0</v>
      </c>
      <c r="BC1084" s="397">
        <f t="shared" si="503"/>
        <v>0</v>
      </c>
      <c r="BD1084" s="105">
        <f t="shared" si="504"/>
        <v>0</v>
      </c>
      <c r="BE1084" s="105">
        <f t="shared" si="505"/>
        <v>0</v>
      </c>
      <c r="BF1084" s="742">
        <f t="shared" si="506"/>
        <v>0</v>
      </c>
      <c r="BG1084" s="89"/>
      <c r="BH1084" s="9"/>
      <c r="BJ1084" s="40">
        <f t="shared" si="507"/>
        <v>0</v>
      </c>
      <c r="BK1084" s="40">
        <f t="shared" si="508"/>
        <v>1</v>
      </c>
      <c r="BL1084" s="40">
        <f t="shared" si="509"/>
        <v>0</v>
      </c>
      <c r="BM1084" s="40">
        <f t="shared" si="510"/>
        <v>0</v>
      </c>
      <c r="BN1084" s="40">
        <f t="shared" si="511"/>
        <v>0</v>
      </c>
    </row>
    <row r="1085" spans="1:66" x14ac:dyDescent="0.25">
      <c r="A1085" s="379"/>
      <c r="B1085" s="936"/>
      <c r="C1085" s="272"/>
      <c r="D1085" s="868"/>
      <c r="E1085" s="873" t="str">
        <f t="shared" si="485"/>
        <v xml:space="preserve"> </v>
      </c>
      <c r="F1085" s="130">
        <f t="shared" si="486"/>
        <v>0</v>
      </c>
      <c r="G1085" s="128">
        <f t="shared" si="487"/>
        <v>1073</v>
      </c>
      <c r="H1085" s="127"/>
      <c r="I1085" s="321"/>
      <c r="J1085" s="97"/>
      <c r="K1085" s="323"/>
      <c r="L1085" s="322"/>
      <c r="M1085" s="50"/>
      <c r="N1085" s="87"/>
      <c r="O1085" s="324"/>
      <c r="P1085" s="98"/>
      <c r="Q1085" s="98"/>
      <c r="R1085" s="114"/>
      <c r="S1085" s="753"/>
      <c r="T1085" s="98"/>
      <c r="U1085" s="98"/>
      <c r="V1085" s="98"/>
      <c r="W1085" s="99"/>
      <c r="X1085" s="97"/>
      <c r="Y1085" s="87"/>
      <c r="Z1085" s="100"/>
      <c r="AA1085" s="106">
        <f t="shared" si="488"/>
        <v>1073</v>
      </c>
      <c r="AB1085" s="549">
        <f t="shared" si="489"/>
        <v>0</v>
      </c>
      <c r="AC1085" s="544">
        <f t="shared" si="490"/>
        <v>0</v>
      </c>
      <c r="AD1085" s="174">
        <f t="shared" si="491"/>
        <v>0</v>
      </c>
      <c r="AE1085" s="8"/>
      <c r="AF1085" s="885" t="str">
        <f t="shared" si="492"/>
        <v xml:space="preserve"> </v>
      </c>
      <c r="AG1085" s="40">
        <f t="shared" si="493"/>
        <v>0</v>
      </c>
      <c r="AH1085" s="40">
        <f t="shared" si="494"/>
        <v>0</v>
      </c>
      <c r="AR1085" s="40">
        <f t="shared" si="495"/>
        <v>0</v>
      </c>
      <c r="AS1085" s="40">
        <f t="shared" si="496"/>
        <v>0</v>
      </c>
      <c r="AT1085" s="40">
        <f t="shared" si="497"/>
        <v>0</v>
      </c>
      <c r="AU1085" s="40">
        <f t="shared" si="498"/>
        <v>0</v>
      </c>
      <c r="AX1085" s="279">
        <f t="shared" si="499"/>
        <v>0</v>
      </c>
      <c r="AY1085" s="279">
        <f t="shared" si="500"/>
        <v>0</v>
      </c>
      <c r="AZ1085" s="40">
        <f t="shared" si="501"/>
        <v>0</v>
      </c>
      <c r="BB1085" s="40">
        <f t="shared" si="502"/>
        <v>0</v>
      </c>
      <c r="BC1085" s="397">
        <f t="shared" si="503"/>
        <v>0</v>
      </c>
      <c r="BD1085" s="105">
        <f t="shared" si="504"/>
        <v>0</v>
      </c>
      <c r="BE1085" s="105">
        <f t="shared" si="505"/>
        <v>0</v>
      </c>
      <c r="BF1085" s="742">
        <f t="shared" si="506"/>
        <v>0</v>
      </c>
      <c r="BG1085" s="89"/>
      <c r="BH1085" s="9"/>
      <c r="BJ1085" s="40">
        <f t="shared" si="507"/>
        <v>0</v>
      </c>
      <c r="BK1085" s="40">
        <f t="shared" si="508"/>
        <v>1</v>
      </c>
      <c r="BL1085" s="40">
        <f t="shared" si="509"/>
        <v>0</v>
      </c>
      <c r="BM1085" s="40">
        <f t="shared" si="510"/>
        <v>0</v>
      </c>
      <c r="BN1085" s="40">
        <f t="shared" si="511"/>
        <v>0</v>
      </c>
    </row>
    <row r="1086" spans="1:66" x14ac:dyDescent="0.25">
      <c r="A1086" s="379"/>
      <c r="B1086" s="936"/>
      <c r="C1086" s="272"/>
      <c r="D1086" s="868"/>
      <c r="E1086" s="873" t="str">
        <f t="shared" si="485"/>
        <v xml:space="preserve"> </v>
      </c>
      <c r="F1086" s="130">
        <f t="shared" si="486"/>
        <v>0</v>
      </c>
      <c r="G1086" s="128">
        <f t="shared" si="487"/>
        <v>1074</v>
      </c>
      <c r="H1086" s="127"/>
      <c r="I1086" s="321"/>
      <c r="J1086" s="97"/>
      <c r="K1086" s="323"/>
      <c r="L1086" s="322"/>
      <c r="M1086" s="50"/>
      <c r="N1086" s="87"/>
      <c r="O1086" s="324"/>
      <c r="P1086" s="98"/>
      <c r="Q1086" s="98"/>
      <c r="R1086" s="114"/>
      <c r="S1086" s="753"/>
      <c r="T1086" s="98"/>
      <c r="U1086" s="98"/>
      <c r="V1086" s="98"/>
      <c r="W1086" s="99"/>
      <c r="X1086" s="97"/>
      <c r="Y1086" s="87"/>
      <c r="Z1086" s="100"/>
      <c r="AA1086" s="106">
        <f t="shared" si="488"/>
        <v>1074</v>
      </c>
      <c r="AB1086" s="549">
        <f t="shared" si="489"/>
        <v>0</v>
      </c>
      <c r="AC1086" s="544">
        <f t="shared" si="490"/>
        <v>0</v>
      </c>
      <c r="AD1086" s="174">
        <f t="shared" si="491"/>
        <v>0</v>
      </c>
      <c r="AE1086" s="8"/>
      <c r="AF1086" s="885" t="str">
        <f t="shared" si="492"/>
        <v xml:space="preserve"> </v>
      </c>
      <c r="AG1086" s="40">
        <f t="shared" si="493"/>
        <v>0</v>
      </c>
      <c r="AH1086" s="40">
        <f t="shared" si="494"/>
        <v>0</v>
      </c>
      <c r="AR1086" s="40">
        <f t="shared" si="495"/>
        <v>0</v>
      </c>
      <c r="AS1086" s="40">
        <f t="shared" si="496"/>
        <v>0</v>
      </c>
      <c r="AT1086" s="40">
        <f t="shared" si="497"/>
        <v>0</v>
      </c>
      <c r="AU1086" s="40">
        <f t="shared" si="498"/>
        <v>0</v>
      </c>
      <c r="AX1086" s="279">
        <f t="shared" si="499"/>
        <v>0</v>
      </c>
      <c r="AY1086" s="279">
        <f t="shared" si="500"/>
        <v>0</v>
      </c>
      <c r="AZ1086" s="40">
        <f t="shared" si="501"/>
        <v>0</v>
      </c>
      <c r="BB1086" s="40">
        <f t="shared" si="502"/>
        <v>0</v>
      </c>
      <c r="BC1086" s="397">
        <f t="shared" si="503"/>
        <v>0</v>
      </c>
      <c r="BD1086" s="105">
        <f t="shared" si="504"/>
        <v>0</v>
      </c>
      <c r="BE1086" s="105">
        <f t="shared" si="505"/>
        <v>0</v>
      </c>
      <c r="BF1086" s="742">
        <f t="shared" si="506"/>
        <v>0</v>
      </c>
      <c r="BG1086" s="89"/>
      <c r="BH1086" s="9"/>
      <c r="BJ1086" s="40">
        <f t="shared" si="507"/>
        <v>0</v>
      </c>
      <c r="BK1086" s="40">
        <f t="shared" si="508"/>
        <v>1</v>
      </c>
      <c r="BL1086" s="40">
        <f t="shared" si="509"/>
        <v>0</v>
      </c>
      <c r="BM1086" s="40">
        <f t="shared" si="510"/>
        <v>0</v>
      </c>
      <c r="BN1086" s="40">
        <f t="shared" si="511"/>
        <v>0</v>
      </c>
    </row>
    <row r="1087" spans="1:66" x14ac:dyDescent="0.25">
      <c r="A1087" s="379"/>
      <c r="B1087" s="936"/>
      <c r="C1087" s="272"/>
      <c r="D1087" s="868"/>
      <c r="E1087" s="873" t="str">
        <f t="shared" si="485"/>
        <v xml:space="preserve"> </v>
      </c>
      <c r="F1087" s="130">
        <f t="shared" si="486"/>
        <v>0</v>
      </c>
      <c r="G1087" s="128">
        <f t="shared" si="487"/>
        <v>1075</v>
      </c>
      <c r="H1087" s="127"/>
      <c r="I1087" s="321"/>
      <c r="J1087" s="97"/>
      <c r="K1087" s="323"/>
      <c r="L1087" s="322"/>
      <c r="M1087" s="50"/>
      <c r="N1087" s="87"/>
      <c r="O1087" s="324"/>
      <c r="P1087" s="98"/>
      <c r="Q1087" s="98"/>
      <c r="R1087" s="114"/>
      <c r="S1087" s="753"/>
      <c r="T1087" s="98"/>
      <c r="U1087" s="98"/>
      <c r="V1087" s="98"/>
      <c r="W1087" s="99"/>
      <c r="X1087" s="97"/>
      <c r="Y1087" s="87"/>
      <c r="Z1087" s="100"/>
      <c r="AA1087" s="106">
        <f t="shared" si="488"/>
        <v>1075</v>
      </c>
      <c r="AB1087" s="549">
        <f t="shared" si="489"/>
        <v>0</v>
      </c>
      <c r="AC1087" s="544">
        <f t="shared" si="490"/>
        <v>0</v>
      </c>
      <c r="AD1087" s="174">
        <f t="shared" si="491"/>
        <v>0</v>
      </c>
      <c r="AE1087" s="8"/>
      <c r="AF1087" s="885" t="str">
        <f t="shared" si="492"/>
        <v xml:space="preserve"> </v>
      </c>
      <c r="AG1087" s="40">
        <f t="shared" si="493"/>
        <v>0</v>
      </c>
      <c r="AH1087" s="40">
        <f t="shared" si="494"/>
        <v>0</v>
      </c>
      <c r="AR1087" s="40">
        <f t="shared" si="495"/>
        <v>0</v>
      </c>
      <c r="AS1087" s="40">
        <f t="shared" si="496"/>
        <v>0</v>
      </c>
      <c r="AT1087" s="40">
        <f t="shared" si="497"/>
        <v>0</v>
      </c>
      <c r="AU1087" s="40">
        <f t="shared" si="498"/>
        <v>0</v>
      </c>
      <c r="AX1087" s="279">
        <f t="shared" si="499"/>
        <v>0</v>
      </c>
      <c r="AY1087" s="279">
        <f t="shared" si="500"/>
        <v>0</v>
      </c>
      <c r="AZ1087" s="40">
        <f t="shared" si="501"/>
        <v>0</v>
      </c>
      <c r="BB1087" s="40">
        <f t="shared" si="502"/>
        <v>0</v>
      </c>
      <c r="BC1087" s="397">
        <f t="shared" si="503"/>
        <v>0</v>
      </c>
      <c r="BD1087" s="105">
        <f t="shared" si="504"/>
        <v>0</v>
      </c>
      <c r="BE1087" s="105">
        <f t="shared" si="505"/>
        <v>0</v>
      </c>
      <c r="BF1087" s="742">
        <f t="shared" si="506"/>
        <v>0</v>
      </c>
      <c r="BG1087" s="89"/>
      <c r="BH1087" s="9"/>
      <c r="BJ1087" s="40">
        <f t="shared" si="507"/>
        <v>0</v>
      </c>
      <c r="BK1087" s="40">
        <f t="shared" si="508"/>
        <v>1</v>
      </c>
      <c r="BL1087" s="40">
        <f t="shared" si="509"/>
        <v>0</v>
      </c>
      <c r="BM1087" s="40">
        <f t="shared" si="510"/>
        <v>0</v>
      </c>
      <c r="BN1087" s="40">
        <f t="shared" si="511"/>
        <v>0</v>
      </c>
    </row>
    <row r="1088" spans="1:66" x14ac:dyDescent="0.25">
      <c r="A1088" s="379"/>
      <c r="B1088" s="936"/>
      <c r="C1088" s="272"/>
      <c r="D1088" s="868"/>
      <c r="E1088" s="873" t="str">
        <f t="shared" si="485"/>
        <v xml:space="preserve"> </v>
      </c>
      <c r="F1088" s="130">
        <f t="shared" si="486"/>
        <v>0</v>
      </c>
      <c r="G1088" s="128">
        <f t="shared" si="487"/>
        <v>1076</v>
      </c>
      <c r="H1088" s="127"/>
      <c r="I1088" s="321"/>
      <c r="J1088" s="97"/>
      <c r="K1088" s="323"/>
      <c r="L1088" s="322"/>
      <c r="M1088" s="50"/>
      <c r="N1088" s="87"/>
      <c r="O1088" s="324"/>
      <c r="P1088" s="98"/>
      <c r="Q1088" s="98"/>
      <c r="R1088" s="114"/>
      <c r="S1088" s="753"/>
      <c r="T1088" s="98"/>
      <c r="U1088" s="98"/>
      <c r="V1088" s="98"/>
      <c r="W1088" s="99"/>
      <c r="X1088" s="97"/>
      <c r="Y1088" s="87"/>
      <c r="Z1088" s="100"/>
      <c r="AA1088" s="106">
        <f t="shared" si="488"/>
        <v>1076</v>
      </c>
      <c r="AB1088" s="549">
        <f t="shared" si="489"/>
        <v>0</v>
      </c>
      <c r="AC1088" s="544">
        <f t="shared" si="490"/>
        <v>0</v>
      </c>
      <c r="AD1088" s="174">
        <f t="shared" si="491"/>
        <v>0</v>
      </c>
      <c r="AE1088" s="8"/>
      <c r="AF1088" s="885" t="str">
        <f t="shared" si="492"/>
        <v xml:space="preserve"> </v>
      </c>
      <c r="AG1088" s="40">
        <f t="shared" si="493"/>
        <v>0</v>
      </c>
      <c r="AH1088" s="40">
        <f t="shared" si="494"/>
        <v>0</v>
      </c>
      <c r="AR1088" s="40">
        <f t="shared" si="495"/>
        <v>0</v>
      </c>
      <c r="AS1088" s="40">
        <f t="shared" si="496"/>
        <v>0</v>
      </c>
      <c r="AT1088" s="40">
        <f t="shared" si="497"/>
        <v>0</v>
      </c>
      <c r="AU1088" s="40">
        <f t="shared" si="498"/>
        <v>0</v>
      </c>
      <c r="AX1088" s="279">
        <f t="shared" si="499"/>
        <v>0</v>
      </c>
      <c r="AY1088" s="279">
        <f t="shared" si="500"/>
        <v>0</v>
      </c>
      <c r="AZ1088" s="40">
        <f t="shared" si="501"/>
        <v>0</v>
      </c>
      <c r="BB1088" s="40">
        <f t="shared" si="502"/>
        <v>0</v>
      </c>
      <c r="BC1088" s="397">
        <f t="shared" si="503"/>
        <v>0</v>
      </c>
      <c r="BD1088" s="105">
        <f t="shared" si="504"/>
        <v>0</v>
      </c>
      <c r="BE1088" s="105">
        <f t="shared" si="505"/>
        <v>0</v>
      </c>
      <c r="BF1088" s="742">
        <f t="shared" si="506"/>
        <v>0</v>
      </c>
      <c r="BG1088" s="89"/>
      <c r="BH1088" s="9"/>
      <c r="BJ1088" s="40">
        <f t="shared" si="507"/>
        <v>0</v>
      </c>
      <c r="BK1088" s="40">
        <f t="shared" si="508"/>
        <v>1</v>
      </c>
      <c r="BL1088" s="40">
        <f t="shared" si="509"/>
        <v>0</v>
      </c>
      <c r="BM1088" s="40">
        <f t="shared" si="510"/>
        <v>0</v>
      </c>
      <c r="BN1088" s="40">
        <f t="shared" si="511"/>
        <v>0</v>
      </c>
    </row>
    <row r="1089" spans="1:66" x14ac:dyDescent="0.25">
      <c r="A1089" s="379"/>
      <c r="B1089" s="936"/>
      <c r="C1089" s="272"/>
      <c r="D1089" s="868"/>
      <c r="E1089" s="873" t="str">
        <f t="shared" si="485"/>
        <v xml:space="preserve"> </v>
      </c>
      <c r="F1089" s="130">
        <f t="shared" si="486"/>
        <v>0</v>
      </c>
      <c r="G1089" s="128">
        <f t="shared" si="487"/>
        <v>1077</v>
      </c>
      <c r="H1089" s="127"/>
      <c r="I1089" s="321"/>
      <c r="J1089" s="97"/>
      <c r="K1089" s="323"/>
      <c r="L1089" s="322"/>
      <c r="M1089" s="50"/>
      <c r="N1089" s="87"/>
      <c r="O1089" s="324"/>
      <c r="P1089" s="98"/>
      <c r="Q1089" s="98"/>
      <c r="R1089" s="114"/>
      <c r="S1089" s="753"/>
      <c r="T1089" s="98"/>
      <c r="U1089" s="98"/>
      <c r="V1089" s="98"/>
      <c r="W1089" s="99"/>
      <c r="X1089" s="97"/>
      <c r="Y1089" s="87"/>
      <c r="Z1089" s="100"/>
      <c r="AA1089" s="106">
        <f t="shared" si="488"/>
        <v>1077</v>
      </c>
      <c r="AB1089" s="549">
        <f t="shared" si="489"/>
        <v>0</v>
      </c>
      <c r="AC1089" s="544">
        <f t="shared" si="490"/>
        <v>0</v>
      </c>
      <c r="AD1089" s="174">
        <f t="shared" si="491"/>
        <v>0</v>
      </c>
      <c r="AE1089" s="8"/>
      <c r="AF1089" s="885" t="str">
        <f t="shared" si="492"/>
        <v xml:space="preserve"> </v>
      </c>
      <c r="AG1089" s="40">
        <f t="shared" si="493"/>
        <v>0</v>
      </c>
      <c r="AH1089" s="40">
        <f t="shared" si="494"/>
        <v>0</v>
      </c>
      <c r="AR1089" s="40">
        <f t="shared" si="495"/>
        <v>0</v>
      </c>
      <c r="AS1089" s="40">
        <f t="shared" si="496"/>
        <v>0</v>
      </c>
      <c r="AT1089" s="40">
        <f t="shared" si="497"/>
        <v>0</v>
      </c>
      <c r="AU1089" s="40">
        <f t="shared" si="498"/>
        <v>0</v>
      </c>
      <c r="AX1089" s="279">
        <f t="shared" si="499"/>
        <v>0</v>
      </c>
      <c r="AY1089" s="279">
        <f t="shared" si="500"/>
        <v>0</v>
      </c>
      <c r="AZ1089" s="40">
        <f t="shared" si="501"/>
        <v>0</v>
      </c>
      <c r="BB1089" s="40">
        <f t="shared" si="502"/>
        <v>0</v>
      </c>
      <c r="BC1089" s="397">
        <f t="shared" si="503"/>
        <v>0</v>
      </c>
      <c r="BD1089" s="105">
        <f t="shared" si="504"/>
        <v>0</v>
      </c>
      <c r="BE1089" s="105">
        <f t="shared" si="505"/>
        <v>0</v>
      </c>
      <c r="BF1089" s="742">
        <f t="shared" si="506"/>
        <v>0</v>
      </c>
      <c r="BG1089" s="89"/>
      <c r="BH1089" s="9"/>
      <c r="BJ1089" s="40">
        <f t="shared" si="507"/>
        <v>0</v>
      </c>
      <c r="BK1089" s="40">
        <f t="shared" si="508"/>
        <v>1</v>
      </c>
      <c r="BL1089" s="40">
        <f t="shared" si="509"/>
        <v>0</v>
      </c>
      <c r="BM1089" s="40">
        <f t="shared" si="510"/>
        <v>0</v>
      </c>
      <c r="BN1089" s="40">
        <f t="shared" si="511"/>
        <v>0</v>
      </c>
    </row>
    <row r="1090" spans="1:66" x14ac:dyDescent="0.25">
      <c r="A1090" s="379"/>
      <c r="B1090" s="936"/>
      <c r="C1090" s="272"/>
      <c r="D1090" s="868"/>
      <c r="E1090" s="873" t="str">
        <f t="shared" si="485"/>
        <v xml:space="preserve"> </v>
      </c>
      <c r="F1090" s="130">
        <f t="shared" si="486"/>
        <v>0</v>
      </c>
      <c r="G1090" s="128">
        <f t="shared" si="487"/>
        <v>1078</v>
      </c>
      <c r="H1090" s="127"/>
      <c r="I1090" s="321"/>
      <c r="J1090" s="97"/>
      <c r="K1090" s="323"/>
      <c r="L1090" s="322"/>
      <c r="M1090" s="50"/>
      <c r="N1090" s="87"/>
      <c r="O1090" s="324"/>
      <c r="P1090" s="98"/>
      <c r="Q1090" s="98"/>
      <c r="R1090" s="114"/>
      <c r="S1090" s="753"/>
      <c r="T1090" s="98"/>
      <c r="U1090" s="98"/>
      <c r="V1090" s="98"/>
      <c r="W1090" s="99"/>
      <c r="X1090" s="97"/>
      <c r="Y1090" s="87"/>
      <c r="Z1090" s="100"/>
      <c r="AA1090" s="106">
        <f t="shared" si="488"/>
        <v>1078</v>
      </c>
      <c r="AB1090" s="549">
        <f t="shared" si="489"/>
        <v>0</v>
      </c>
      <c r="AC1090" s="544">
        <f t="shared" si="490"/>
        <v>0</v>
      </c>
      <c r="AD1090" s="174">
        <f t="shared" si="491"/>
        <v>0</v>
      </c>
      <c r="AE1090" s="8"/>
      <c r="AF1090" s="885" t="str">
        <f t="shared" si="492"/>
        <v xml:space="preserve"> </v>
      </c>
      <c r="AG1090" s="40">
        <f t="shared" si="493"/>
        <v>0</v>
      </c>
      <c r="AH1090" s="40">
        <f t="shared" si="494"/>
        <v>0</v>
      </c>
      <c r="AR1090" s="40">
        <f t="shared" si="495"/>
        <v>0</v>
      </c>
      <c r="AS1090" s="40">
        <f t="shared" si="496"/>
        <v>0</v>
      </c>
      <c r="AT1090" s="40">
        <f t="shared" si="497"/>
        <v>0</v>
      </c>
      <c r="AU1090" s="40">
        <f t="shared" si="498"/>
        <v>0</v>
      </c>
      <c r="AX1090" s="279">
        <f t="shared" si="499"/>
        <v>0</v>
      </c>
      <c r="AY1090" s="279">
        <f t="shared" si="500"/>
        <v>0</v>
      </c>
      <c r="AZ1090" s="40">
        <f t="shared" si="501"/>
        <v>0</v>
      </c>
      <c r="BB1090" s="40">
        <f t="shared" si="502"/>
        <v>0</v>
      </c>
      <c r="BC1090" s="397">
        <f t="shared" si="503"/>
        <v>0</v>
      </c>
      <c r="BD1090" s="105">
        <f t="shared" si="504"/>
        <v>0</v>
      </c>
      <c r="BE1090" s="105">
        <f t="shared" si="505"/>
        <v>0</v>
      </c>
      <c r="BF1090" s="742">
        <f t="shared" si="506"/>
        <v>0</v>
      </c>
      <c r="BG1090" s="89"/>
      <c r="BH1090" s="9"/>
      <c r="BJ1090" s="40">
        <f t="shared" si="507"/>
        <v>0</v>
      </c>
      <c r="BK1090" s="40">
        <f t="shared" si="508"/>
        <v>1</v>
      </c>
      <c r="BL1090" s="40">
        <f t="shared" si="509"/>
        <v>0</v>
      </c>
      <c r="BM1090" s="40">
        <f t="shared" si="510"/>
        <v>0</v>
      </c>
      <c r="BN1090" s="40">
        <f t="shared" si="511"/>
        <v>0</v>
      </c>
    </row>
    <row r="1091" spans="1:66" x14ac:dyDescent="0.25">
      <c r="A1091" s="379"/>
      <c r="B1091" s="936"/>
      <c r="C1091" s="272"/>
      <c r="D1091" s="868"/>
      <c r="E1091" s="873" t="str">
        <f t="shared" si="485"/>
        <v xml:space="preserve"> </v>
      </c>
      <c r="F1091" s="130">
        <f t="shared" si="486"/>
        <v>0</v>
      </c>
      <c r="G1091" s="128">
        <f t="shared" si="487"/>
        <v>1079</v>
      </c>
      <c r="H1091" s="127"/>
      <c r="I1091" s="321"/>
      <c r="J1091" s="97"/>
      <c r="K1091" s="323"/>
      <c r="L1091" s="322"/>
      <c r="M1091" s="50"/>
      <c r="N1091" s="87"/>
      <c r="O1091" s="324"/>
      <c r="P1091" s="98"/>
      <c r="Q1091" s="98"/>
      <c r="R1091" s="114"/>
      <c r="S1091" s="753"/>
      <c r="T1091" s="98"/>
      <c r="U1091" s="98"/>
      <c r="V1091" s="98"/>
      <c r="W1091" s="99"/>
      <c r="X1091" s="97"/>
      <c r="Y1091" s="87"/>
      <c r="Z1091" s="100"/>
      <c r="AA1091" s="106">
        <f t="shared" si="488"/>
        <v>1079</v>
      </c>
      <c r="AB1091" s="549">
        <f t="shared" si="489"/>
        <v>0</v>
      </c>
      <c r="AC1091" s="544">
        <f t="shared" si="490"/>
        <v>0</v>
      </c>
      <c r="AD1091" s="174">
        <f t="shared" si="491"/>
        <v>0</v>
      </c>
      <c r="AE1091" s="8"/>
      <c r="AF1091" s="885" t="str">
        <f t="shared" si="492"/>
        <v xml:space="preserve"> </v>
      </c>
      <c r="AG1091" s="40">
        <f t="shared" si="493"/>
        <v>0</v>
      </c>
      <c r="AH1091" s="40">
        <f t="shared" si="494"/>
        <v>0</v>
      </c>
      <c r="AR1091" s="40">
        <f t="shared" si="495"/>
        <v>0</v>
      </c>
      <c r="AS1091" s="40">
        <f t="shared" si="496"/>
        <v>0</v>
      </c>
      <c r="AT1091" s="40">
        <f t="shared" si="497"/>
        <v>0</v>
      </c>
      <c r="AU1091" s="40">
        <f t="shared" si="498"/>
        <v>0</v>
      </c>
      <c r="AX1091" s="279">
        <f t="shared" si="499"/>
        <v>0</v>
      </c>
      <c r="AY1091" s="279">
        <f t="shared" si="500"/>
        <v>0</v>
      </c>
      <c r="AZ1091" s="40">
        <f t="shared" si="501"/>
        <v>0</v>
      </c>
      <c r="BB1091" s="40">
        <f t="shared" si="502"/>
        <v>0</v>
      </c>
      <c r="BC1091" s="397">
        <f t="shared" si="503"/>
        <v>0</v>
      </c>
      <c r="BD1091" s="105">
        <f t="shared" si="504"/>
        <v>0</v>
      </c>
      <c r="BE1091" s="105">
        <f t="shared" si="505"/>
        <v>0</v>
      </c>
      <c r="BF1091" s="742">
        <f t="shared" si="506"/>
        <v>0</v>
      </c>
      <c r="BG1091" s="89"/>
      <c r="BH1091" s="9"/>
      <c r="BJ1091" s="40">
        <f t="shared" si="507"/>
        <v>0</v>
      </c>
      <c r="BK1091" s="40">
        <f t="shared" si="508"/>
        <v>1</v>
      </c>
      <c r="BL1091" s="40">
        <f t="shared" si="509"/>
        <v>0</v>
      </c>
      <c r="BM1091" s="40">
        <f t="shared" si="510"/>
        <v>0</v>
      </c>
      <c r="BN1091" s="40">
        <f t="shared" si="511"/>
        <v>0</v>
      </c>
    </row>
    <row r="1092" spans="1:66" x14ac:dyDescent="0.25">
      <c r="A1092" s="379"/>
      <c r="B1092" s="936"/>
      <c r="C1092" s="272"/>
      <c r="D1092" s="868"/>
      <c r="E1092" s="873" t="str">
        <f t="shared" si="485"/>
        <v xml:space="preserve"> </v>
      </c>
      <c r="F1092" s="130">
        <f t="shared" si="486"/>
        <v>0</v>
      </c>
      <c r="G1092" s="128">
        <f t="shared" si="487"/>
        <v>1080</v>
      </c>
      <c r="H1092" s="127"/>
      <c r="I1092" s="321"/>
      <c r="J1092" s="97"/>
      <c r="K1092" s="323"/>
      <c r="L1092" s="322"/>
      <c r="M1092" s="50"/>
      <c r="N1092" s="87"/>
      <c r="O1092" s="324"/>
      <c r="P1092" s="98"/>
      <c r="Q1092" s="98"/>
      <c r="R1092" s="114"/>
      <c r="S1092" s="753"/>
      <c r="T1092" s="98"/>
      <c r="U1092" s="98"/>
      <c r="V1092" s="98"/>
      <c r="W1092" s="99"/>
      <c r="X1092" s="97"/>
      <c r="Y1092" s="87"/>
      <c r="Z1092" s="100"/>
      <c r="AA1092" s="106">
        <f t="shared" si="488"/>
        <v>1080</v>
      </c>
      <c r="AB1092" s="549">
        <f t="shared" si="489"/>
        <v>0</v>
      </c>
      <c r="AC1092" s="544">
        <f t="shared" si="490"/>
        <v>0</v>
      </c>
      <c r="AD1092" s="174">
        <f t="shared" si="491"/>
        <v>0</v>
      </c>
      <c r="AE1092" s="8"/>
      <c r="AF1092" s="885" t="str">
        <f t="shared" si="492"/>
        <v xml:space="preserve"> </v>
      </c>
      <c r="AG1092" s="40">
        <f t="shared" si="493"/>
        <v>0</v>
      </c>
      <c r="AH1092" s="40">
        <f t="shared" si="494"/>
        <v>0</v>
      </c>
      <c r="AR1092" s="40">
        <f t="shared" si="495"/>
        <v>0</v>
      </c>
      <c r="AS1092" s="40">
        <f t="shared" si="496"/>
        <v>0</v>
      </c>
      <c r="AT1092" s="40">
        <f t="shared" si="497"/>
        <v>0</v>
      </c>
      <c r="AU1092" s="40">
        <f t="shared" si="498"/>
        <v>0</v>
      </c>
      <c r="AX1092" s="279">
        <f t="shared" si="499"/>
        <v>0</v>
      </c>
      <c r="AY1092" s="279">
        <f t="shared" si="500"/>
        <v>0</v>
      </c>
      <c r="AZ1092" s="40">
        <f t="shared" si="501"/>
        <v>0</v>
      </c>
      <c r="BB1092" s="40">
        <f t="shared" si="502"/>
        <v>0</v>
      </c>
      <c r="BC1092" s="397">
        <f t="shared" si="503"/>
        <v>0</v>
      </c>
      <c r="BD1092" s="105">
        <f t="shared" si="504"/>
        <v>0</v>
      </c>
      <c r="BE1092" s="105">
        <f t="shared" si="505"/>
        <v>0</v>
      </c>
      <c r="BF1092" s="742">
        <f t="shared" si="506"/>
        <v>0</v>
      </c>
      <c r="BG1092" s="89"/>
      <c r="BH1092" s="9"/>
      <c r="BJ1092" s="40">
        <f t="shared" si="507"/>
        <v>0</v>
      </c>
      <c r="BK1092" s="40">
        <f t="shared" si="508"/>
        <v>1</v>
      </c>
      <c r="BL1092" s="40">
        <f t="shared" si="509"/>
        <v>0</v>
      </c>
      <c r="BM1092" s="40">
        <f t="shared" si="510"/>
        <v>0</v>
      </c>
      <c r="BN1092" s="40">
        <f t="shared" si="511"/>
        <v>0</v>
      </c>
    </row>
    <row r="1093" spans="1:66" x14ac:dyDescent="0.25">
      <c r="A1093" s="379"/>
      <c r="B1093" s="936"/>
      <c r="C1093" s="272"/>
      <c r="D1093" s="868"/>
      <c r="E1093" s="873" t="str">
        <f t="shared" si="485"/>
        <v xml:space="preserve"> </v>
      </c>
      <c r="F1093" s="130">
        <f t="shared" si="486"/>
        <v>0</v>
      </c>
      <c r="G1093" s="128">
        <f t="shared" si="487"/>
        <v>1081</v>
      </c>
      <c r="H1093" s="127"/>
      <c r="I1093" s="321"/>
      <c r="J1093" s="97"/>
      <c r="K1093" s="323"/>
      <c r="L1093" s="322"/>
      <c r="M1093" s="50"/>
      <c r="N1093" s="87"/>
      <c r="O1093" s="324"/>
      <c r="P1093" s="98"/>
      <c r="Q1093" s="98"/>
      <c r="R1093" s="114"/>
      <c r="S1093" s="753"/>
      <c r="T1093" s="98"/>
      <c r="U1093" s="98"/>
      <c r="V1093" s="98"/>
      <c r="W1093" s="99"/>
      <c r="X1093" s="97"/>
      <c r="Y1093" s="87"/>
      <c r="Z1093" s="100"/>
      <c r="AA1093" s="106">
        <f t="shared" si="488"/>
        <v>1081</v>
      </c>
      <c r="AB1093" s="549">
        <f t="shared" si="489"/>
        <v>0</v>
      </c>
      <c r="AC1093" s="544">
        <f t="shared" si="490"/>
        <v>0</v>
      </c>
      <c r="AD1093" s="174">
        <f t="shared" si="491"/>
        <v>0</v>
      </c>
      <c r="AE1093" s="8"/>
      <c r="AF1093" s="885" t="str">
        <f t="shared" si="492"/>
        <v xml:space="preserve"> </v>
      </c>
      <c r="AG1093" s="40">
        <f t="shared" si="493"/>
        <v>0</v>
      </c>
      <c r="AH1093" s="40">
        <f t="shared" si="494"/>
        <v>0</v>
      </c>
      <c r="AR1093" s="40">
        <f t="shared" si="495"/>
        <v>0</v>
      </c>
      <c r="AS1093" s="40">
        <f t="shared" si="496"/>
        <v>0</v>
      </c>
      <c r="AT1093" s="40">
        <f t="shared" si="497"/>
        <v>0</v>
      </c>
      <c r="AU1093" s="40">
        <f t="shared" si="498"/>
        <v>0</v>
      </c>
      <c r="AX1093" s="279">
        <f t="shared" si="499"/>
        <v>0</v>
      </c>
      <c r="AY1093" s="279">
        <f t="shared" si="500"/>
        <v>0</v>
      </c>
      <c r="AZ1093" s="40">
        <f t="shared" si="501"/>
        <v>0</v>
      </c>
      <c r="BB1093" s="40">
        <f t="shared" si="502"/>
        <v>0</v>
      </c>
      <c r="BC1093" s="397">
        <f t="shared" si="503"/>
        <v>0</v>
      </c>
      <c r="BD1093" s="105">
        <f t="shared" si="504"/>
        <v>0</v>
      </c>
      <c r="BE1093" s="105">
        <f t="shared" si="505"/>
        <v>0</v>
      </c>
      <c r="BF1093" s="742">
        <f t="shared" si="506"/>
        <v>0</v>
      </c>
      <c r="BG1093" s="89"/>
      <c r="BH1093" s="9"/>
      <c r="BJ1093" s="40">
        <f t="shared" si="507"/>
        <v>0</v>
      </c>
      <c r="BK1093" s="40">
        <f t="shared" si="508"/>
        <v>1</v>
      </c>
      <c r="BL1093" s="40">
        <f t="shared" si="509"/>
        <v>0</v>
      </c>
      <c r="BM1093" s="40">
        <f t="shared" si="510"/>
        <v>0</v>
      </c>
      <c r="BN1093" s="40">
        <f t="shared" si="511"/>
        <v>0</v>
      </c>
    </row>
    <row r="1094" spans="1:66" x14ac:dyDescent="0.25">
      <c r="A1094" s="379"/>
      <c r="B1094" s="936"/>
      <c r="C1094" s="272"/>
      <c r="D1094" s="868"/>
      <c r="E1094" s="873" t="str">
        <f t="shared" si="485"/>
        <v xml:space="preserve"> </v>
      </c>
      <c r="F1094" s="130">
        <f t="shared" si="486"/>
        <v>0</v>
      </c>
      <c r="G1094" s="128">
        <f t="shared" si="487"/>
        <v>1082</v>
      </c>
      <c r="H1094" s="127"/>
      <c r="I1094" s="321"/>
      <c r="J1094" s="97"/>
      <c r="K1094" s="323"/>
      <c r="L1094" s="322"/>
      <c r="M1094" s="50"/>
      <c r="N1094" s="87"/>
      <c r="O1094" s="324"/>
      <c r="P1094" s="98"/>
      <c r="Q1094" s="98"/>
      <c r="R1094" s="114"/>
      <c r="S1094" s="753"/>
      <c r="T1094" s="98"/>
      <c r="U1094" s="98"/>
      <c r="V1094" s="98"/>
      <c r="W1094" s="99"/>
      <c r="X1094" s="97"/>
      <c r="Y1094" s="87"/>
      <c r="Z1094" s="100"/>
      <c r="AA1094" s="106">
        <f t="shared" si="488"/>
        <v>1082</v>
      </c>
      <c r="AB1094" s="549">
        <f t="shared" si="489"/>
        <v>0</v>
      </c>
      <c r="AC1094" s="544">
        <f t="shared" si="490"/>
        <v>0</v>
      </c>
      <c r="AD1094" s="174">
        <f t="shared" si="491"/>
        <v>0</v>
      </c>
      <c r="AE1094" s="8"/>
      <c r="AF1094" s="885" t="str">
        <f t="shared" si="492"/>
        <v xml:space="preserve"> </v>
      </c>
      <c r="AG1094" s="40">
        <f t="shared" si="493"/>
        <v>0</v>
      </c>
      <c r="AH1094" s="40">
        <f t="shared" si="494"/>
        <v>0</v>
      </c>
      <c r="AR1094" s="40">
        <f t="shared" si="495"/>
        <v>0</v>
      </c>
      <c r="AS1094" s="40">
        <f t="shared" si="496"/>
        <v>0</v>
      </c>
      <c r="AT1094" s="40">
        <f t="shared" si="497"/>
        <v>0</v>
      </c>
      <c r="AU1094" s="40">
        <f t="shared" si="498"/>
        <v>0</v>
      </c>
      <c r="AX1094" s="279">
        <f t="shared" si="499"/>
        <v>0</v>
      </c>
      <c r="AY1094" s="279">
        <f t="shared" si="500"/>
        <v>0</v>
      </c>
      <c r="AZ1094" s="40">
        <f t="shared" si="501"/>
        <v>0</v>
      </c>
      <c r="BB1094" s="40">
        <f t="shared" si="502"/>
        <v>0</v>
      </c>
      <c r="BC1094" s="397">
        <f t="shared" si="503"/>
        <v>0</v>
      </c>
      <c r="BD1094" s="105">
        <f t="shared" si="504"/>
        <v>0</v>
      </c>
      <c r="BE1094" s="105">
        <f t="shared" si="505"/>
        <v>0</v>
      </c>
      <c r="BF1094" s="742">
        <f t="shared" si="506"/>
        <v>0</v>
      </c>
      <c r="BG1094" s="89"/>
      <c r="BH1094" s="9"/>
      <c r="BJ1094" s="40">
        <f t="shared" si="507"/>
        <v>0</v>
      </c>
      <c r="BK1094" s="40">
        <f t="shared" si="508"/>
        <v>1</v>
      </c>
      <c r="BL1094" s="40">
        <f t="shared" si="509"/>
        <v>0</v>
      </c>
      <c r="BM1094" s="40">
        <f t="shared" si="510"/>
        <v>0</v>
      </c>
      <c r="BN1094" s="40">
        <f t="shared" si="511"/>
        <v>0</v>
      </c>
    </row>
    <row r="1095" spans="1:66" x14ac:dyDescent="0.25">
      <c r="A1095" s="379"/>
      <c r="B1095" s="936"/>
      <c r="C1095" s="272"/>
      <c r="D1095" s="868"/>
      <c r="E1095" s="873" t="str">
        <f t="shared" si="485"/>
        <v xml:space="preserve"> </v>
      </c>
      <c r="F1095" s="130">
        <f t="shared" si="486"/>
        <v>0</v>
      </c>
      <c r="G1095" s="128">
        <f t="shared" si="487"/>
        <v>1083</v>
      </c>
      <c r="H1095" s="127"/>
      <c r="I1095" s="321"/>
      <c r="J1095" s="97"/>
      <c r="K1095" s="323"/>
      <c r="L1095" s="322"/>
      <c r="M1095" s="50"/>
      <c r="N1095" s="87"/>
      <c r="O1095" s="324"/>
      <c r="P1095" s="98"/>
      <c r="Q1095" s="98"/>
      <c r="R1095" s="114"/>
      <c r="S1095" s="753"/>
      <c r="T1095" s="98"/>
      <c r="U1095" s="98"/>
      <c r="V1095" s="98"/>
      <c r="W1095" s="99"/>
      <c r="X1095" s="97"/>
      <c r="Y1095" s="87"/>
      <c r="Z1095" s="100"/>
      <c r="AA1095" s="106">
        <f t="shared" si="488"/>
        <v>1083</v>
      </c>
      <c r="AB1095" s="549">
        <f t="shared" si="489"/>
        <v>0</v>
      </c>
      <c r="AC1095" s="544">
        <f t="shared" si="490"/>
        <v>0</v>
      </c>
      <c r="AD1095" s="174">
        <f t="shared" si="491"/>
        <v>0</v>
      </c>
      <c r="AE1095" s="8"/>
      <c r="AF1095" s="885" t="str">
        <f t="shared" si="492"/>
        <v xml:space="preserve"> </v>
      </c>
      <c r="AG1095" s="40">
        <f t="shared" si="493"/>
        <v>0</v>
      </c>
      <c r="AH1095" s="40">
        <f t="shared" si="494"/>
        <v>0</v>
      </c>
      <c r="AR1095" s="40">
        <f t="shared" si="495"/>
        <v>0</v>
      </c>
      <c r="AS1095" s="40">
        <f t="shared" si="496"/>
        <v>0</v>
      </c>
      <c r="AT1095" s="40">
        <f t="shared" si="497"/>
        <v>0</v>
      </c>
      <c r="AU1095" s="40">
        <f t="shared" si="498"/>
        <v>0</v>
      </c>
      <c r="AX1095" s="279">
        <f t="shared" si="499"/>
        <v>0</v>
      </c>
      <c r="AY1095" s="279">
        <f t="shared" si="500"/>
        <v>0</v>
      </c>
      <c r="AZ1095" s="40">
        <f t="shared" si="501"/>
        <v>0</v>
      </c>
      <c r="BB1095" s="40">
        <f t="shared" si="502"/>
        <v>0</v>
      </c>
      <c r="BC1095" s="397">
        <f t="shared" si="503"/>
        <v>0</v>
      </c>
      <c r="BD1095" s="105">
        <f t="shared" si="504"/>
        <v>0</v>
      </c>
      <c r="BE1095" s="105">
        <f t="shared" si="505"/>
        <v>0</v>
      </c>
      <c r="BF1095" s="742">
        <f t="shared" si="506"/>
        <v>0</v>
      </c>
      <c r="BG1095" s="89"/>
      <c r="BH1095" s="9"/>
      <c r="BJ1095" s="40">
        <f t="shared" si="507"/>
        <v>0</v>
      </c>
      <c r="BK1095" s="40">
        <f t="shared" si="508"/>
        <v>1</v>
      </c>
      <c r="BL1095" s="40">
        <f t="shared" si="509"/>
        <v>0</v>
      </c>
      <c r="BM1095" s="40">
        <f t="shared" si="510"/>
        <v>0</v>
      </c>
      <c r="BN1095" s="40">
        <f t="shared" si="511"/>
        <v>0</v>
      </c>
    </row>
    <row r="1096" spans="1:66" x14ac:dyDescent="0.25">
      <c r="A1096" s="379"/>
      <c r="B1096" s="936"/>
      <c r="C1096" s="272"/>
      <c r="D1096" s="868"/>
      <c r="E1096" s="873" t="str">
        <f t="shared" si="485"/>
        <v xml:space="preserve"> </v>
      </c>
      <c r="F1096" s="130">
        <f t="shared" si="486"/>
        <v>0</v>
      </c>
      <c r="G1096" s="128">
        <f t="shared" si="487"/>
        <v>1084</v>
      </c>
      <c r="H1096" s="127"/>
      <c r="I1096" s="321"/>
      <c r="J1096" s="97"/>
      <c r="K1096" s="323"/>
      <c r="L1096" s="322"/>
      <c r="M1096" s="50"/>
      <c r="N1096" s="87"/>
      <c r="O1096" s="324"/>
      <c r="P1096" s="98"/>
      <c r="Q1096" s="98"/>
      <c r="R1096" s="114"/>
      <c r="S1096" s="753"/>
      <c r="T1096" s="98"/>
      <c r="U1096" s="98"/>
      <c r="V1096" s="98"/>
      <c r="W1096" s="99"/>
      <c r="X1096" s="97"/>
      <c r="Y1096" s="87"/>
      <c r="Z1096" s="100"/>
      <c r="AA1096" s="106">
        <f t="shared" si="488"/>
        <v>1084</v>
      </c>
      <c r="AB1096" s="549">
        <f t="shared" si="489"/>
        <v>0</v>
      </c>
      <c r="AC1096" s="544">
        <f t="shared" si="490"/>
        <v>0</v>
      </c>
      <c r="AD1096" s="174">
        <f t="shared" si="491"/>
        <v>0</v>
      </c>
      <c r="AE1096" s="8"/>
      <c r="AF1096" s="885" t="str">
        <f t="shared" si="492"/>
        <v xml:space="preserve"> </v>
      </c>
      <c r="AG1096" s="40">
        <f t="shared" si="493"/>
        <v>0</v>
      </c>
      <c r="AH1096" s="40">
        <f t="shared" si="494"/>
        <v>0</v>
      </c>
      <c r="AR1096" s="40">
        <f t="shared" si="495"/>
        <v>0</v>
      </c>
      <c r="AS1096" s="40">
        <f t="shared" si="496"/>
        <v>0</v>
      </c>
      <c r="AT1096" s="40">
        <f t="shared" si="497"/>
        <v>0</v>
      </c>
      <c r="AU1096" s="40">
        <f t="shared" si="498"/>
        <v>0</v>
      </c>
      <c r="AX1096" s="279">
        <f t="shared" si="499"/>
        <v>0</v>
      </c>
      <c r="AY1096" s="279">
        <f t="shared" si="500"/>
        <v>0</v>
      </c>
      <c r="AZ1096" s="40">
        <f t="shared" si="501"/>
        <v>0</v>
      </c>
      <c r="BB1096" s="40">
        <f t="shared" si="502"/>
        <v>0</v>
      </c>
      <c r="BC1096" s="397">
        <f t="shared" si="503"/>
        <v>0</v>
      </c>
      <c r="BD1096" s="105">
        <f t="shared" si="504"/>
        <v>0</v>
      </c>
      <c r="BE1096" s="105">
        <f t="shared" si="505"/>
        <v>0</v>
      </c>
      <c r="BF1096" s="742">
        <f t="shared" si="506"/>
        <v>0</v>
      </c>
      <c r="BG1096" s="89"/>
      <c r="BH1096" s="9"/>
      <c r="BJ1096" s="40">
        <f t="shared" si="507"/>
        <v>0</v>
      </c>
      <c r="BK1096" s="40">
        <f t="shared" si="508"/>
        <v>1</v>
      </c>
      <c r="BL1096" s="40">
        <f t="shared" si="509"/>
        <v>0</v>
      </c>
      <c r="BM1096" s="40">
        <f t="shared" si="510"/>
        <v>0</v>
      </c>
      <c r="BN1096" s="40">
        <f t="shared" si="511"/>
        <v>0</v>
      </c>
    </row>
    <row r="1097" spans="1:66" x14ac:dyDescent="0.25">
      <c r="A1097" s="379"/>
      <c r="B1097" s="936"/>
      <c r="C1097" s="272"/>
      <c r="D1097" s="868"/>
      <c r="E1097" s="873" t="str">
        <f t="shared" si="485"/>
        <v xml:space="preserve"> </v>
      </c>
      <c r="F1097" s="130">
        <f t="shared" si="486"/>
        <v>0</v>
      </c>
      <c r="G1097" s="128">
        <f t="shared" si="487"/>
        <v>1085</v>
      </c>
      <c r="H1097" s="127"/>
      <c r="I1097" s="321"/>
      <c r="J1097" s="97"/>
      <c r="K1097" s="323"/>
      <c r="L1097" s="322"/>
      <c r="M1097" s="50"/>
      <c r="N1097" s="87"/>
      <c r="O1097" s="324"/>
      <c r="P1097" s="98"/>
      <c r="Q1097" s="98"/>
      <c r="R1097" s="114"/>
      <c r="S1097" s="753"/>
      <c r="T1097" s="98"/>
      <c r="U1097" s="98"/>
      <c r="V1097" s="98"/>
      <c r="W1097" s="99"/>
      <c r="X1097" s="97"/>
      <c r="Y1097" s="87"/>
      <c r="Z1097" s="100"/>
      <c r="AA1097" s="106">
        <f t="shared" si="488"/>
        <v>1085</v>
      </c>
      <c r="AB1097" s="549">
        <f t="shared" si="489"/>
        <v>0</v>
      </c>
      <c r="AC1097" s="544">
        <f t="shared" si="490"/>
        <v>0</v>
      </c>
      <c r="AD1097" s="174">
        <f t="shared" si="491"/>
        <v>0</v>
      </c>
      <c r="AE1097" s="8"/>
      <c r="AF1097" s="885" t="str">
        <f t="shared" si="492"/>
        <v xml:space="preserve"> </v>
      </c>
      <c r="AG1097" s="40">
        <f t="shared" si="493"/>
        <v>0</v>
      </c>
      <c r="AH1097" s="40">
        <f t="shared" si="494"/>
        <v>0</v>
      </c>
      <c r="AR1097" s="40">
        <f t="shared" si="495"/>
        <v>0</v>
      </c>
      <c r="AS1097" s="40">
        <f t="shared" si="496"/>
        <v>0</v>
      </c>
      <c r="AT1097" s="40">
        <f t="shared" si="497"/>
        <v>0</v>
      </c>
      <c r="AU1097" s="40">
        <f t="shared" si="498"/>
        <v>0</v>
      </c>
      <c r="AX1097" s="279">
        <f t="shared" si="499"/>
        <v>0</v>
      </c>
      <c r="AY1097" s="279">
        <f t="shared" si="500"/>
        <v>0</v>
      </c>
      <c r="AZ1097" s="40">
        <f t="shared" si="501"/>
        <v>0</v>
      </c>
      <c r="BB1097" s="40">
        <f t="shared" si="502"/>
        <v>0</v>
      </c>
      <c r="BC1097" s="397">
        <f t="shared" si="503"/>
        <v>0</v>
      </c>
      <c r="BD1097" s="105">
        <f t="shared" si="504"/>
        <v>0</v>
      </c>
      <c r="BE1097" s="105">
        <f t="shared" si="505"/>
        <v>0</v>
      </c>
      <c r="BF1097" s="742">
        <f t="shared" si="506"/>
        <v>0</v>
      </c>
      <c r="BG1097" s="89"/>
      <c r="BH1097" s="9"/>
      <c r="BJ1097" s="40">
        <f t="shared" si="507"/>
        <v>0</v>
      </c>
      <c r="BK1097" s="40">
        <f t="shared" si="508"/>
        <v>1</v>
      </c>
      <c r="BL1097" s="40">
        <f t="shared" si="509"/>
        <v>0</v>
      </c>
      <c r="BM1097" s="40">
        <f t="shared" si="510"/>
        <v>0</v>
      </c>
      <c r="BN1097" s="40">
        <f t="shared" si="511"/>
        <v>0</v>
      </c>
    </row>
    <row r="1098" spans="1:66" x14ac:dyDescent="0.25">
      <c r="A1098" s="379"/>
      <c r="B1098" s="936"/>
      <c r="C1098" s="272"/>
      <c r="D1098" s="868"/>
      <c r="E1098" s="873" t="str">
        <f t="shared" si="485"/>
        <v xml:space="preserve"> </v>
      </c>
      <c r="F1098" s="130">
        <f t="shared" si="486"/>
        <v>0</v>
      </c>
      <c r="G1098" s="128">
        <f t="shared" si="487"/>
        <v>1086</v>
      </c>
      <c r="H1098" s="127"/>
      <c r="I1098" s="321"/>
      <c r="J1098" s="97"/>
      <c r="K1098" s="323"/>
      <c r="L1098" s="322"/>
      <c r="M1098" s="50"/>
      <c r="N1098" s="87"/>
      <c r="O1098" s="324"/>
      <c r="P1098" s="98"/>
      <c r="Q1098" s="98"/>
      <c r="R1098" s="114"/>
      <c r="S1098" s="753"/>
      <c r="T1098" s="98"/>
      <c r="U1098" s="98"/>
      <c r="V1098" s="98"/>
      <c r="W1098" s="99"/>
      <c r="X1098" s="97"/>
      <c r="Y1098" s="87"/>
      <c r="Z1098" s="100"/>
      <c r="AA1098" s="106">
        <f t="shared" si="488"/>
        <v>1086</v>
      </c>
      <c r="AB1098" s="549">
        <f t="shared" si="489"/>
        <v>0</v>
      </c>
      <c r="AC1098" s="544">
        <f t="shared" si="490"/>
        <v>0</v>
      </c>
      <c r="AD1098" s="174">
        <f t="shared" si="491"/>
        <v>0</v>
      </c>
      <c r="AE1098" s="8"/>
      <c r="AF1098" s="885" t="str">
        <f t="shared" si="492"/>
        <v xml:space="preserve"> </v>
      </c>
      <c r="AG1098" s="40">
        <f t="shared" si="493"/>
        <v>0</v>
      </c>
      <c r="AH1098" s="40">
        <f t="shared" si="494"/>
        <v>0</v>
      </c>
      <c r="AR1098" s="40">
        <f t="shared" si="495"/>
        <v>0</v>
      </c>
      <c r="AS1098" s="40">
        <f t="shared" si="496"/>
        <v>0</v>
      </c>
      <c r="AT1098" s="40">
        <f t="shared" si="497"/>
        <v>0</v>
      </c>
      <c r="AU1098" s="40">
        <f t="shared" si="498"/>
        <v>0</v>
      </c>
      <c r="AX1098" s="279">
        <f t="shared" si="499"/>
        <v>0</v>
      </c>
      <c r="AY1098" s="279">
        <f t="shared" si="500"/>
        <v>0</v>
      </c>
      <c r="AZ1098" s="40">
        <f t="shared" si="501"/>
        <v>0</v>
      </c>
      <c r="BB1098" s="40">
        <f t="shared" si="502"/>
        <v>0</v>
      </c>
      <c r="BC1098" s="397">
        <f t="shared" si="503"/>
        <v>0</v>
      </c>
      <c r="BD1098" s="105">
        <f t="shared" si="504"/>
        <v>0</v>
      </c>
      <c r="BE1098" s="105">
        <f t="shared" si="505"/>
        <v>0</v>
      </c>
      <c r="BF1098" s="742">
        <f t="shared" si="506"/>
        <v>0</v>
      </c>
      <c r="BG1098" s="89"/>
      <c r="BH1098" s="9"/>
      <c r="BJ1098" s="40">
        <f t="shared" si="507"/>
        <v>0</v>
      </c>
      <c r="BK1098" s="40">
        <f t="shared" si="508"/>
        <v>1</v>
      </c>
      <c r="BL1098" s="40">
        <f t="shared" si="509"/>
        <v>0</v>
      </c>
      <c r="BM1098" s="40">
        <f t="shared" si="510"/>
        <v>0</v>
      </c>
      <c r="BN1098" s="40">
        <f t="shared" si="511"/>
        <v>0</v>
      </c>
    </row>
    <row r="1099" spans="1:66" x14ac:dyDescent="0.25">
      <c r="A1099" s="379"/>
      <c r="B1099" s="936"/>
      <c r="C1099" s="272"/>
      <c r="D1099" s="868"/>
      <c r="E1099" s="873" t="str">
        <f t="shared" si="485"/>
        <v xml:space="preserve"> </v>
      </c>
      <c r="F1099" s="130">
        <f t="shared" si="486"/>
        <v>0</v>
      </c>
      <c r="G1099" s="128">
        <f t="shared" si="487"/>
        <v>1087</v>
      </c>
      <c r="H1099" s="127"/>
      <c r="I1099" s="321"/>
      <c r="J1099" s="97"/>
      <c r="K1099" s="323"/>
      <c r="L1099" s="322"/>
      <c r="M1099" s="50"/>
      <c r="N1099" s="87"/>
      <c r="O1099" s="324"/>
      <c r="P1099" s="98"/>
      <c r="Q1099" s="98"/>
      <c r="R1099" s="114"/>
      <c r="S1099" s="753"/>
      <c r="T1099" s="98"/>
      <c r="U1099" s="98"/>
      <c r="V1099" s="98"/>
      <c r="W1099" s="99"/>
      <c r="X1099" s="97"/>
      <c r="Y1099" s="87"/>
      <c r="Z1099" s="100"/>
      <c r="AA1099" s="106">
        <f t="shared" si="488"/>
        <v>1087</v>
      </c>
      <c r="AB1099" s="549">
        <f t="shared" si="489"/>
        <v>0</v>
      </c>
      <c r="AC1099" s="544">
        <f t="shared" si="490"/>
        <v>0</v>
      </c>
      <c r="AD1099" s="174">
        <f t="shared" si="491"/>
        <v>0</v>
      </c>
      <c r="AE1099" s="8"/>
      <c r="AF1099" s="885" t="str">
        <f t="shared" si="492"/>
        <v xml:space="preserve"> </v>
      </c>
      <c r="AG1099" s="40">
        <f t="shared" si="493"/>
        <v>0</v>
      </c>
      <c r="AH1099" s="40">
        <f t="shared" si="494"/>
        <v>0</v>
      </c>
      <c r="AR1099" s="40">
        <f t="shared" si="495"/>
        <v>0</v>
      </c>
      <c r="AS1099" s="40">
        <f t="shared" si="496"/>
        <v>0</v>
      </c>
      <c r="AT1099" s="40">
        <f t="shared" si="497"/>
        <v>0</v>
      </c>
      <c r="AU1099" s="40">
        <f t="shared" si="498"/>
        <v>0</v>
      </c>
      <c r="AX1099" s="279">
        <f t="shared" si="499"/>
        <v>0</v>
      </c>
      <c r="AY1099" s="279">
        <f t="shared" si="500"/>
        <v>0</v>
      </c>
      <c r="AZ1099" s="40">
        <f t="shared" si="501"/>
        <v>0</v>
      </c>
      <c r="BB1099" s="40">
        <f t="shared" si="502"/>
        <v>0</v>
      </c>
      <c r="BC1099" s="397">
        <f t="shared" si="503"/>
        <v>0</v>
      </c>
      <c r="BD1099" s="105">
        <f t="shared" si="504"/>
        <v>0</v>
      </c>
      <c r="BE1099" s="105">
        <f t="shared" si="505"/>
        <v>0</v>
      </c>
      <c r="BF1099" s="742">
        <f t="shared" si="506"/>
        <v>0</v>
      </c>
      <c r="BG1099" s="89"/>
      <c r="BH1099" s="9"/>
      <c r="BJ1099" s="40">
        <f t="shared" si="507"/>
        <v>0</v>
      </c>
      <c r="BK1099" s="40">
        <f t="shared" si="508"/>
        <v>1</v>
      </c>
      <c r="BL1099" s="40">
        <f t="shared" si="509"/>
        <v>0</v>
      </c>
      <c r="BM1099" s="40">
        <f t="shared" si="510"/>
        <v>0</v>
      </c>
      <c r="BN1099" s="40">
        <f t="shared" si="511"/>
        <v>0</v>
      </c>
    </row>
    <row r="1100" spans="1:66" x14ac:dyDescent="0.25">
      <c r="A1100" s="379"/>
      <c r="B1100" s="936"/>
      <c r="C1100" s="272"/>
      <c r="D1100" s="868"/>
      <c r="E1100" s="873" t="str">
        <f t="shared" si="485"/>
        <v xml:space="preserve"> </v>
      </c>
      <c r="F1100" s="130">
        <f t="shared" si="486"/>
        <v>0</v>
      </c>
      <c r="G1100" s="128">
        <f t="shared" si="487"/>
        <v>1088</v>
      </c>
      <c r="H1100" s="127"/>
      <c r="I1100" s="321"/>
      <c r="J1100" s="97"/>
      <c r="K1100" s="323"/>
      <c r="L1100" s="322"/>
      <c r="M1100" s="50"/>
      <c r="N1100" s="87"/>
      <c r="O1100" s="324"/>
      <c r="P1100" s="98"/>
      <c r="Q1100" s="98"/>
      <c r="R1100" s="114"/>
      <c r="S1100" s="753"/>
      <c r="T1100" s="98"/>
      <c r="U1100" s="98"/>
      <c r="V1100" s="98"/>
      <c r="W1100" s="99"/>
      <c r="X1100" s="97"/>
      <c r="Y1100" s="87"/>
      <c r="Z1100" s="100"/>
      <c r="AA1100" s="106">
        <f t="shared" si="488"/>
        <v>1088</v>
      </c>
      <c r="AB1100" s="549">
        <f t="shared" si="489"/>
        <v>0</v>
      </c>
      <c r="AC1100" s="544">
        <f t="shared" si="490"/>
        <v>0</v>
      </c>
      <c r="AD1100" s="174">
        <f t="shared" si="491"/>
        <v>0</v>
      </c>
      <c r="AE1100" s="8"/>
      <c r="AF1100" s="885" t="str">
        <f t="shared" si="492"/>
        <v xml:space="preserve"> </v>
      </c>
      <c r="AG1100" s="40">
        <f t="shared" si="493"/>
        <v>0</v>
      </c>
      <c r="AH1100" s="40">
        <f t="shared" si="494"/>
        <v>0</v>
      </c>
      <c r="AR1100" s="40">
        <f t="shared" si="495"/>
        <v>0</v>
      </c>
      <c r="AS1100" s="40">
        <f t="shared" si="496"/>
        <v>0</v>
      </c>
      <c r="AT1100" s="40">
        <f t="shared" si="497"/>
        <v>0</v>
      </c>
      <c r="AU1100" s="40">
        <f t="shared" si="498"/>
        <v>0</v>
      </c>
      <c r="AX1100" s="279">
        <f t="shared" si="499"/>
        <v>0</v>
      </c>
      <c r="AY1100" s="279">
        <f t="shared" si="500"/>
        <v>0</v>
      </c>
      <c r="AZ1100" s="40">
        <f t="shared" si="501"/>
        <v>0</v>
      </c>
      <c r="BB1100" s="40">
        <f t="shared" si="502"/>
        <v>0</v>
      </c>
      <c r="BC1100" s="397">
        <f t="shared" si="503"/>
        <v>0</v>
      </c>
      <c r="BD1100" s="105">
        <f t="shared" si="504"/>
        <v>0</v>
      </c>
      <c r="BE1100" s="105">
        <f t="shared" si="505"/>
        <v>0</v>
      </c>
      <c r="BF1100" s="742">
        <f t="shared" si="506"/>
        <v>0</v>
      </c>
      <c r="BG1100" s="89"/>
      <c r="BH1100" s="9"/>
      <c r="BJ1100" s="40">
        <f t="shared" si="507"/>
        <v>0</v>
      </c>
      <c r="BK1100" s="40">
        <f t="shared" si="508"/>
        <v>1</v>
      </c>
      <c r="BL1100" s="40">
        <f t="shared" si="509"/>
        <v>0</v>
      </c>
      <c r="BM1100" s="40">
        <f t="shared" si="510"/>
        <v>0</v>
      </c>
      <c r="BN1100" s="40">
        <f t="shared" si="511"/>
        <v>0</v>
      </c>
    </row>
    <row r="1101" spans="1:66" x14ac:dyDescent="0.25">
      <c r="A1101" s="379"/>
      <c r="B1101" s="936"/>
      <c r="C1101" s="272"/>
      <c r="D1101" s="868"/>
      <c r="E1101" s="873" t="str">
        <f t="shared" si="485"/>
        <v xml:space="preserve"> </v>
      </c>
      <c r="F1101" s="130">
        <f t="shared" si="486"/>
        <v>0</v>
      </c>
      <c r="G1101" s="128">
        <f t="shared" si="487"/>
        <v>1089</v>
      </c>
      <c r="H1101" s="127"/>
      <c r="I1101" s="321"/>
      <c r="J1101" s="97"/>
      <c r="K1101" s="323"/>
      <c r="L1101" s="322"/>
      <c r="M1101" s="50"/>
      <c r="N1101" s="87"/>
      <c r="O1101" s="324"/>
      <c r="P1101" s="98"/>
      <c r="Q1101" s="98"/>
      <c r="R1101" s="114"/>
      <c r="S1101" s="753"/>
      <c r="T1101" s="98"/>
      <c r="U1101" s="98"/>
      <c r="V1101" s="98"/>
      <c r="W1101" s="99"/>
      <c r="X1101" s="97"/>
      <c r="Y1101" s="87"/>
      <c r="Z1101" s="100"/>
      <c r="AA1101" s="106">
        <f t="shared" si="488"/>
        <v>1089</v>
      </c>
      <c r="AB1101" s="549">
        <f t="shared" si="489"/>
        <v>0</v>
      </c>
      <c r="AC1101" s="544">
        <f t="shared" si="490"/>
        <v>0</v>
      </c>
      <c r="AD1101" s="174">
        <f t="shared" si="491"/>
        <v>0</v>
      </c>
      <c r="AE1101" s="8"/>
      <c r="AF1101" s="885" t="str">
        <f t="shared" si="492"/>
        <v xml:space="preserve"> </v>
      </c>
      <c r="AG1101" s="40">
        <f t="shared" si="493"/>
        <v>0</v>
      </c>
      <c r="AH1101" s="40">
        <f t="shared" si="494"/>
        <v>0</v>
      </c>
      <c r="AR1101" s="40">
        <f t="shared" si="495"/>
        <v>0</v>
      </c>
      <c r="AS1101" s="40">
        <f t="shared" si="496"/>
        <v>0</v>
      </c>
      <c r="AT1101" s="40">
        <f t="shared" si="497"/>
        <v>0</v>
      </c>
      <c r="AU1101" s="40">
        <f t="shared" si="498"/>
        <v>0</v>
      </c>
      <c r="AX1101" s="279">
        <f t="shared" si="499"/>
        <v>0</v>
      </c>
      <c r="AY1101" s="279">
        <f t="shared" si="500"/>
        <v>0</v>
      </c>
      <c r="AZ1101" s="40">
        <f t="shared" si="501"/>
        <v>0</v>
      </c>
      <c r="BB1101" s="40">
        <f t="shared" si="502"/>
        <v>0</v>
      </c>
      <c r="BC1101" s="397">
        <f t="shared" si="503"/>
        <v>0</v>
      </c>
      <c r="BD1101" s="105">
        <f t="shared" si="504"/>
        <v>0</v>
      </c>
      <c r="BE1101" s="105">
        <f t="shared" si="505"/>
        <v>0</v>
      </c>
      <c r="BF1101" s="742">
        <f t="shared" si="506"/>
        <v>0</v>
      </c>
      <c r="BG1101" s="89"/>
      <c r="BH1101" s="9"/>
      <c r="BJ1101" s="40">
        <f t="shared" si="507"/>
        <v>0</v>
      </c>
      <c r="BK1101" s="40">
        <f t="shared" si="508"/>
        <v>1</v>
      </c>
      <c r="BL1101" s="40">
        <f t="shared" si="509"/>
        <v>0</v>
      </c>
      <c r="BM1101" s="40">
        <f t="shared" si="510"/>
        <v>0</v>
      </c>
      <c r="BN1101" s="40">
        <f t="shared" si="511"/>
        <v>0</v>
      </c>
    </row>
    <row r="1102" spans="1:66" x14ac:dyDescent="0.25">
      <c r="A1102" s="379"/>
      <c r="B1102" s="936"/>
      <c r="C1102" s="272"/>
      <c r="D1102" s="868"/>
      <c r="E1102" s="873" t="str">
        <f t="shared" si="485"/>
        <v xml:space="preserve"> </v>
      </c>
      <c r="F1102" s="130">
        <f t="shared" si="486"/>
        <v>0</v>
      </c>
      <c r="G1102" s="128">
        <f t="shared" si="487"/>
        <v>1090</v>
      </c>
      <c r="H1102" s="127"/>
      <c r="I1102" s="321"/>
      <c r="J1102" s="97"/>
      <c r="K1102" s="323"/>
      <c r="L1102" s="322"/>
      <c r="M1102" s="50"/>
      <c r="N1102" s="87"/>
      <c r="O1102" s="324"/>
      <c r="P1102" s="98"/>
      <c r="Q1102" s="98"/>
      <c r="R1102" s="114"/>
      <c r="S1102" s="753"/>
      <c r="T1102" s="98"/>
      <c r="U1102" s="98"/>
      <c r="V1102" s="98"/>
      <c r="W1102" s="99"/>
      <c r="X1102" s="97"/>
      <c r="Y1102" s="87"/>
      <c r="Z1102" s="100"/>
      <c r="AA1102" s="106">
        <f t="shared" si="488"/>
        <v>1090</v>
      </c>
      <c r="AB1102" s="549">
        <f t="shared" si="489"/>
        <v>0</v>
      </c>
      <c r="AC1102" s="544">
        <f t="shared" si="490"/>
        <v>0</v>
      </c>
      <c r="AD1102" s="174">
        <f t="shared" si="491"/>
        <v>0</v>
      </c>
      <c r="AE1102" s="8"/>
      <c r="AF1102" s="885" t="str">
        <f t="shared" si="492"/>
        <v xml:space="preserve"> </v>
      </c>
      <c r="AG1102" s="40">
        <f t="shared" si="493"/>
        <v>0</v>
      </c>
      <c r="AH1102" s="40">
        <f t="shared" si="494"/>
        <v>0</v>
      </c>
      <c r="AR1102" s="40">
        <f t="shared" si="495"/>
        <v>0</v>
      </c>
      <c r="AS1102" s="40">
        <f t="shared" si="496"/>
        <v>0</v>
      </c>
      <c r="AT1102" s="40">
        <f t="shared" si="497"/>
        <v>0</v>
      </c>
      <c r="AU1102" s="40">
        <f t="shared" si="498"/>
        <v>0</v>
      </c>
      <c r="AX1102" s="279">
        <f t="shared" si="499"/>
        <v>0</v>
      </c>
      <c r="AY1102" s="279">
        <f t="shared" si="500"/>
        <v>0</v>
      </c>
      <c r="AZ1102" s="40">
        <f t="shared" si="501"/>
        <v>0</v>
      </c>
      <c r="BB1102" s="40">
        <f t="shared" si="502"/>
        <v>0</v>
      </c>
      <c r="BC1102" s="397">
        <f t="shared" si="503"/>
        <v>0</v>
      </c>
      <c r="BD1102" s="105">
        <f t="shared" si="504"/>
        <v>0</v>
      </c>
      <c r="BE1102" s="105">
        <f t="shared" si="505"/>
        <v>0</v>
      </c>
      <c r="BF1102" s="742">
        <f t="shared" si="506"/>
        <v>0</v>
      </c>
      <c r="BG1102" s="89"/>
      <c r="BH1102" s="9"/>
      <c r="BJ1102" s="40">
        <f t="shared" si="507"/>
        <v>0</v>
      </c>
      <c r="BK1102" s="40">
        <f t="shared" si="508"/>
        <v>1</v>
      </c>
      <c r="BL1102" s="40">
        <f t="shared" si="509"/>
        <v>0</v>
      </c>
      <c r="BM1102" s="40">
        <f t="shared" si="510"/>
        <v>0</v>
      </c>
      <c r="BN1102" s="40">
        <f t="shared" si="511"/>
        <v>0</v>
      </c>
    </row>
    <row r="1103" spans="1:66" x14ac:dyDescent="0.25">
      <c r="A1103" s="379"/>
      <c r="B1103" s="936"/>
      <c r="C1103" s="272"/>
      <c r="D1103" s="868"/>
      <c r="E1103" s="873" t="str">
        <f t="shared" si="485"/>
        <v xml:space="preserve"> </v>
      </c>
      <c r="F1103" s="130">
        <f t="shared" si="486"/>
        <v>0</v>
      </c>
      <c r="G1103" s="128">
        <f t="shared" si="487"/>
        <v>1091</v>
      </c>
      <c r="H1103" s="127"/>
      <c r="I1103" s="321"/>
      <c r="J1103" s="97"/>
      <c r="K1103" s="323"/>
      <c r="L1103" s="322"/>
      <c r="M1103" s="50"/>
      <c r="N1103" s="87"/>
      <c r="O1103" s="324"/>
      <c r="P1103" s="98"/>
      <c r="Q1103" s="98"/>
      <c r="R1103" s="114"/>
      <c r="S1103" s="753"/>
      <c r="T1103" s="98"/>
      <c r="U1103" s="98"/>
      <c r="V1103" s="98"/>
      <c r="W1103" s="99"/>
      <c r="X1103" s="97"/>
      <c r="Y1103" s="87"/>
      <c r="Z1103" s="100"/>
      <c r="AA1103" s="106">
        <f t="shared" si="488"/>
        <v>1091</v>
      </c>
      <c r="AB1103" s="549">
        <f t="shared" si="489"/>
        <v>0</v>
      </c>
      <c r="AC1103" s="544">
        <f t="shared" si="490"/>
        <v>0</v>
      </c>
      <c r="AD1103" s="174">
        <f t="shared" si="491"/>
        <v>0</v>
      </c>
      <c r="AE1103" s="8"/>
      <c r="AF1103" s="885" t="str">
        <f t="shared" si="492"/>
        <v xml:space="preserve"> </v>
      </c>
      <c r="AG1103" s="40">
        <f t="shared" si="493"/>
        <v>0</v>
      </c>
      <c r="AH1103" s="40">
        <f t="shared" si="494"/>
        <v>0</v>
      </c>
      <c r="AR1103" s="40">
        <f t="shared" si="495"/>
        <v>0</v>
      </c>
      <c r="AS1103" s="40">
        <f t="shared" si="496"/>
        <v>0</v>
      </c>
      <c r="AT1103" s="40">
        <f t="shared" si="497"/>
        <v>0</v>
      </c>
      <c r="AU1103" s="40">
        <f t="shared" si="498"/>
        <v>0</v>
      </c>
      <c r="AX1103" s="279">
        <f t="shared" si="499"/>
        <v>0</v>
      </c>
      <c r="AY1103" s="279">
        <f t="shared" si="500"/>
        <v>0</v>
      </c>
      <c r="AZ1103" s="40">
        <f t="shared" si="501"/>
        <v>0</v>
      </c>
      <c r="BB1103" s="40">
        <f t="shared" si="502"/>
        <v>0</v>
      </c>
      <c r="BC1103" s="397">
        <f t="shared" si="503"/>
        <v>0</v>
      </c>
      <c r="BD1103" s="105">
        <f t="shared" si="504"/>
        <v>0</v>
      </c>
      <c r="BE1103" s="105">
        <f t="shared" si="505"/>
        <v>0</v>
      </c>
      <c r="BF1103" s="742">
        <f t="shared" si="506"/>
        <v>0</v>
      </c>
      <c r="BG1103" s="89"/>
      <c r="BH1103" s="9"/>
      <c r="BJ1103" s="40">
        <f t="shared" si="507"/>
        <v>0</v>
      </c>
      <c r="BK1103" s="40">
        <f t="shared" si="508"/>
        <v>1</v>
      </c>
      <c r="BL1103" s="40">
        <f t="shared" si="509"/>
        <v>0</v>
      </c>
      <c r="BM1103" s="40">
        <f t="shared" si="510"/>
        <v>0</v>
      </c>
      <c r="BN1103" s="40">
        <f t="shared" si="511"/>
        <v>0</v>
      </c>
    </row>
    <row r="1104" spans="1:66" x14ac:dyDescent="0.25">
      <c r="A1104" s="379"/>
      <c r="B1104" s="936"/>
      <c r="C1104" s="272"/>
      <c r="D1104" s="868"/>
      <c r="E1104" s="873" t="str">
        <f t="shared" si="485"/>
        <v xml:space="preserve"> </v>
      </c>
      <c r="F1104" s="130">
        <f t="shared" si="486"/>
        <v>0</v>
      </c>
      <c r="G1104" s="128">
        <f t="shared" si="487"/>
        <v>1092</v>
      </c>
      <c r="H1104" s="127"/>
      <c r="I1104" s="321"/>
      <c r="J1104" s="97"/>
      <c r="K1104" s="323"/>
      <c r="L1104" s="322"/>
      <c r="M1104" s="50"/>
      <c r="N1104" s="87"/>
      <c r="O1104" s="324"/>
      <c r="P1104" s="98"/>
      <c r="Q1104" s="98"/>
      <c r="R1104" s="114"/>
      <c r="S1104" s="753"/>
      <c r="T1104" s="98"/>
      <c r="U1104" s="98"/>
      <c r="V1104" s="98"/>
      <c r="W1104" s="99"/>
      <c r="X1104" s="97"/>
      <c r="Y1104" s="87"/>
      <c r="Z1104" s="100"/>
      <c r="AA1104" s="106">
        <f t="shared" si="488"/>
        <v>1092</v>
      </c>
      <c r="AB1104" s="549">
        <f t="shared" si="489"/>
        <v>0</v>
      </c>
      <c r="AC1104" s="544">
        <f t="shared" si="490"/>
        <v>0</v>
      </c>
      <c r="AD1104" s="174">
        <f t="shared" si="491"/>
        <v>0</v>
      </c>
      <c r="AE1104" s="8"/>
      <c r="AF1104" s="885" t="str">
        <f t="shared" si="492"/>
        <v xml:space="preserve"> </v>
      </c>
      <c r="AG1104" s="40">
        <f t="shared" si="493"/>
        <v>0</v>
      </c>
      <c r="AH1104" s="40">
        <f t="shared" si="494"/>
        <v>0</v>
      </c>
      <c r="AR1104" s="40">
        <f t="shared" si="495"/>
        <v>0</v>
      </c>
      <c r="AS1104" s="40">
        <f t="shared" si="496"/>
        <v>0</v>
      </c>
      <c r="AT1104" s="40">
        <f t="shared" si="497"/>
        <v>0</v>
      </c>
      <c r="AU1104" s="40">
        <f t="shared" si="498"/>
        <v>0</v>
      </c>
      <c r="AX1104" s="279">
        <f t="shared" si="499"/>
        <v>0</v>
      </c>
      <c r="AY1104" s="279">
        <f t="shared" si="500"/>
        <v>0</v>
      </c>
      <c r="AZ1104" s="40">
        <f t="shared" si="501"/>
        <v>0</v>
      </c>
      <c r="BB1104" s="40">
        <f t="shared" si="502"/>
        <v>0</v>
      </c>
      <c r="BC1104" s="397">
        <f t="shared" si="503"/>
        <v>0</v>
      </c>
      <c r="BD1104" s="105">
        <f t="shared" si="504"/>
        <v>0</v>
      </c>
      <c r="BE1104" s="105">
        <f t="shared" si="505"/>
        <v>0</v>
      </c>
      <c r="BF1104" s="742">
        <f t="shared" si="506"/>
        <v>0</v>
      </c>
      <c r="BG1104" s="89"/>
      <c r="BH1104" s="9"/>
      <c r="BJ1104" s="40">
        <f t="shared" si="507"/>
        <v>0</v>
      </c>
      <c r="BK1104" s="40">
        <f t="shared" si="508"/>
        <v>1</v>
      </c>
      <c r="BL1104" s="40">
        <f t="shared" si="509"/>
        <v>0</v>
      </c>
      <c r="BM1104" s="40">
        <f t="shared" si="510"/>
        <v>0</v>
      </c>
      <c r="BN1104" s="40">
        <f t="shared" si="511"/>
        <v>0</v>
      </c>
    </row>
    <row r="1105" spans="1:66" x14ac:dyDescent="0.25">
      <c r="A1105" s="379"/>
      <c r="B1105" s="936"/>
      <c r="C1105" s="272"/>
      <c r="D1105" s="868"/>
      <c r="E1105" s="873" t="str">
        <f t="shared" si="485"/>
        <v xml:space="preserve"> </v>
      </c>
      <c r="F1105" s="130">
        <f t="shared" si="486"/>
        <v>0</v>
      </c>
      <c r="G1105" s="128">
        <f t="shared" si="487"/>
        <v>1093</v>
      </c>
      <c r="H1105" s="127"/>
      <c r="I1105" s="321"/>
      <c r="J1105" s="97"/>
      <c r="K1105" s="323"/>
      <c r="L1105" s="322"/>
      <c r="M1105" s="50"/>
      <c r="N1105" s="87"/>
      <c r="O1105" s="324"/>
      <c r="P1105" s="98"/>
      <c r="Q1105" s="98"/>
      <c r="R1105" s="114"/>
      <c r="S1105" s="753"/>
      <c r="T1105" s="98"/>
      <c r="U1105" s="98"/>
      <c r="V1105" s="98"/>
      <c r="W1105" s="99"/>
      <c r="X1105" s="97"/>
      <c r="Y1105" s="87"/>
      <c r="Z1105" s="100"/>
      <c r="AA1105" s="106">
        <f t="shared" si="488"/>
        <v>1093</v>
      </c>
      <c r="AB1105" s="549">
        <f t="shared" si="489"/>
        <v>0</v>
      </c>
      <c r="AC1105" s="544">
        <f t="shared" si="490"/>
        <v>0</v>
      </c>
      <c r="AD1105" s="174">
        <f t="shared" si="491"/>
        <v>0</v>
      </c>
      <c r="AE1105" s="8"/>
      <c r="AF1105" s="885" t="str">
        <f t="shared" si="492"/>
        <v xml:space="preserve"> </v>
      </c>
      <c r="AG1105" s="40">
        <f t="shared" si="493"/>
        <v>0</v>
      </c>
      <c r="AH1105" s="40">
        <f t="shared" si="494"/>
        <v>0</v>
      </c>
      <c r="AR1105" s="40">
        <f t="shared" si="495"/>
        <v>0</v>
      </c>
      <c r="AS1105" s="40">
        <f t="shared" si="496"/>
        <v>0</v>
      </c>
      <c r="AT1105" s="40">
        <f t="shared" si="497"/>
        <v>0</v>
      </c>
      <c r="AU1105" s="40">
        <f t="shared" si="498"/>
        <v>0</v>
      </c>
      <c r="AX1105" s="279">
        <f t="shared" si="499"/>
        <v>0</v>
      </c>
      <c r="AY1105" s="279">
        <f t="shared" si="500"/>
        <v>0</v>
      </c>
      <c r="AZ1105" s="40">
        <f t="shared" si="501"/>
        <v>0</v>
      </c>
      <c r="BB1105" s="40">
        <f t="shared" si="502"/>
        <v>0</v>
      </c>
      <c r="BC1105" s="397">
        <f t="shared" si="503"/>
        <v>0</v>
      </c>
      <c r="BD1105" s="105">
        <f t="shared" si="504"/>
        <v>0</v>
      </c>
      <c r="BE1105" s="105">
        <f t="shared" si="505"/>
        <v>0</v>
      </c>
      <c r="BF1105" s="742">
        <f t="shared" si="506"/>
        <v>0</v>
      </c>
      <c r="BG1105" s="89"/>
      <c r="BH1105" s="9"/>
      <c r="BJ1105" s="40">
        <f t="shared" si="507"/>
        <v>0</v>
      </c>
      <c r="BK1105" s="40">
        <f t="shared" si="508"/>
        <v>1</v>
      </c>
      <c r="BL1105" s="40">
        <f t="shared" si="509"/>
        <v>0</v>
      </c>
      <c r="BM1105" s="40">
        <f t="shared" si="510"/>
        <v>0</v>
      </c>
      <c r="BN1105" s="40">
        <f t="shared" si="511"/>
        <v>0</v>
      </c>
    </row>
    <row r="1106" spans="1:66" x14ac:dyDescent="0.25">
      <c r="A1106" s="379"/>
      <c r="B1106" s="936"/>
      <c r="C1106" s="272"/>
      <c r="D1106" s="868"/>
      <c r="E1106" s="873" t="str">
        <f t="shared" si="485"/>
        <v xml:space="preserve"> </v>
      </c>
      <c r="F1106" s="130">
        <f t="shared" si="486"/>
        <v>0</v>
      </c>
      <c r="G1106" s="128">
        <f t="shared" si="487"/>
        <v>1094</v>
      </c>
      <c r="H1106" s="127"/>
      <c r="I1106" s="321"/>
      <c r="J1106" s="97"/>
      <c r="K1106" s="323"/>
      <c r="L1106" s="322"/>
      <c r="M1106" s="50"/>
      <c r="N1106" s="87"/>
      <c r="O1106" s="324"/>
      <c r="P1106" s="98"/>
      <c r="Q1106" s="98"/>
      <c r="R1106" s="114"/>
      <c r="S1106" s="753"/>
      <c r="T1106" s="98"/>
      <c r="U1106" s="98"/>
      <c r="V1106" s="98"/>
      <c r="W1106" s="99"/>
      <c r="X1106" s="97"/>
      <c r="Y1106" s="87"/>
      <c r="Z1106" s="100"/>
      <c r="AA1106" s="106">
        <f t="shared" si="488"/>
        <v>1094</v>
      </c>
      <c r="AB1106" s="549">
        <f t="shared" si="489"/>
        <v>0</v>
      </c>
      <c r="AC1106" s="544">
        <f t="shared" si="490"/>
        <v>0</v>
      </c>
      <c r="AD1106" s="174">
        <f t="shared" si="491"/>
        <v>0</v>
      </c>
      <c r="AE1106" s="8"/>
      <c r="AF1106" s="885" t="str">
        <f t="shared" si="492"/>
        <v xml:space="preserve"> </v>
      </c>
      <c r="AG1106" s="40">
        <f t="shared" si="493"/>
        <v>0</v>
      </c>
      <c r="AH1106" s="40">
        <f t="shared" si="494"/>
        <v>0</v>
      </c>
      <c r="AR1106" s="40">
        <f t="shared" si="495"/>
        <v>0</v>
      </c>
      <c r="AS1106" s="40">
        <f t="shared" si="496"/>
        <v>0</v>
      </c>
      <c r="AT1106" s="40">
        <f t="shared" si="497"/>
        <v>0</v>
      </c>
      <c r="AU1106" s="40">
        <f t="shared" si="498"/>
        <v>0</v>
      </c>
      <c r="AX1106" s="279">
        <f t="shared" si="499"/>
        <v>0</v>
      </c>
      <c r="AY1106" s="279">
        <f t="shared" si="500"/>
        <v>0</v>
      </c>
      <c r="AZ1106" s="40">
        <f t="shared" si="501"/>
        <v>0</v>
      </c>
      <c r="BB1106" s="40">
        <f t="shared" si="502"/>
        <v>0</v>
      </c>
      <c r="BC1106" s="397">
        <f t="shared" si="503"/>
        <v>0</v>
      </c>
      <c r="BD1106" s="105">
        <f t="shared" si="504"/>
        <v>0</v>
      </c>
      <c r="BE1106" s="105">
        <f t="shared" si="505"/>
        <v>0</v>
      </c>
      <c r="BF1106" s="742">
        <f t="shared" si="506"/>
        <v>0</v>
      </c>
      <c r="BG1106" s="89"/>
      <c r="BH1106" s="9"/>
      <c r="BJ1106" s="40">
        <f t="shared" si="507"/>
        <v>0</v>
      </c>
      <c r="BK1106" s="40">
        <f t="shared" si="508"/>
        <v>1</v>
      </c>
      <c r="BL1106" s="40">
        <f t="shared" si="509"/>
        <v>0</v>
      </c>
      <c r="BM1106" s="40">
        <f t="shared" si="510"/>
        <v>0</v>
      </c>
      <c r="BN1106" s="40">
        <f t="shared" si="511"/>
        <v>0</v>
      </c>
    </row>
    <row r="1107" spans="1:66" x14ac:dyDescent="0.25">
      <c r="A1107" s="379"/>
      <c r="B1107" s="936"/>
      <c r="C1107" s="272"/>
      <c r="D1107" s="868"/>
      <c r="E1107" s="873" t="str">
        <f t="shared" si="485"/>
        <v xml:space="preserve"> </v>
      </c>
      <c r="F1107" s="130">
        <f t="shared" si="486"/>
        <v>0</v>
      </c>
      <c r="G1107" s="128">
        <f t="shared" si="487"/>
        <v>1095</v>
      </c>
      <c r="H1107" s="127"/>
      <c r="I1107" s="321"/>
      <c r="J1107" s="97"/>
      <c r="K1107" s="323"/>
      <c r="L1107" s="322"/>
      <c r="M1107" s="50"/>
      <c r="N1107" s="87"/>
      <c r="O1107" s="324"/>
      <c r="P1107" s="98"/>
      <c r="Q1107" s="98"/>
      <c r="R1107" s="114"/>
      <c r="S1107" s="753"/>
      <c r="T1107" s="98"/>
      <c r="U1107" s="98"/>
      <c r="V1107" s="98"/>
      <c r="W1107" s="99"/>
      <c r="X1107" s="97"/>
      <c r="Y1107" s="87"/>
      <c r="Z1107" s="100"/>
      <c r="AA1107" s="106">
        <f t="shared" si="488"/>
        <v>1095</v>
      </c>
      <c r="AB1107" s="549">
        <f t="shared" si="489"/>
        <v>0</v>
      </c>
      <c r="AC1107" s="544">
        <f t="shared" si="490"/>
        <v>0</v>
      </c>
      <c r="AD1107" s="174">
        <f t="shared" si="491"/>
        <v>0</v>
      </c>
      <c r="AE1107" s="8"/>
      <c r="AF1107" s="885" t="str">
        <f t="shared" si="492"/>
        <v xml:space="preserve"> </v>
      </c>
      <c r="AG1107" s="40">
        <f t="shared" si="493"/>
        <v>0</v>
      </c>
      <c r="AH1107" s="40">
        <f t="shared" si="494"/>
        <v>0</v>
      </c>
      <c r="AR1107" s="40">
        <f t="shared" si="495"/>
        <v>0</v>
      </c>
      <c r="AS1107" s="40">
        <f t="shared" si="496"/>
        <v>0</v>
      </c>
      <c r="AT1107" s="40">
        <f t="shared" si="497"/>
        <v>0</v>
      </c>
      <c r="AU1107" s="40">
        <f t="shared" si="498"/>
        <v>0</v>
      </c>
      <c r="AX1107" s="279">
        <f t="shared" si="499"/>
        <v>0</v>
      </c>
      <c r="AY1107" s="279">
        <f t="shared" si="500"/>
        <v>0</v>
      </c>
      <c r="AZ1107" s="40">
        <f t="shared" si="501"/>
        <v>0</v>
      </c>
      <c r="BB1107" s="40">
        <f t="shared" si="502"/>
        <v>0</v>
      </c>
      <c r="BC1107" s="397">
        <f t="shared" si="503"/>
        <v>0</v>
      </c>
      <c r="BD1107" s="105">
        <f t="shared" si="504"/>
        <v>0</v>
      </c>
      <c r="BE1107" s="105">
        <f t="shared" si="505"/>
        <v>0</v>
      </c>
      <c r="BF1107" s="742">
        <f t="shared" si="506"/>
        <v>0</v>
      </c>
      <c r="BG1107" s="89"/>
      <c r="BH1107" s="9"/>
      <c r="BJ1107" s="40">
        <f t="shared" si="507"/>
        <v>0</v>
      </c>
      <c r="BK1107" s="40">
        <f t="shared" si="508"/>
        <v>1</v>
      </c>
      <c r="BL1107" s="40">
        <f t="shared" si="509"/>
        <v>0</v>
      </c>
      <c r="BM1107" s="40">
        <f t="shared" si="510"/>
        <v>0</v>
      </c>
      <c r="BN1107" s="40">
        <f t="shared" si="511"/>
        <v>0</v>
      </c>
    </row>
    <row r="1108" spans="1:66" x14ac:dyDescent="0.25">
      <c r="A1108" s="379"/>
      <c r="B1108" s="936"/>
      <c r="C1108" s="272"/>
      <c r="D1108" s="868"/>
      <c r="E1108" s="873" t="str">
        <f t="shared" si="485"/>
        <v xml:space="preserve"> </v>
      </c>
      <c r="F1108" s="130">
        <f t="shared" si="486"/>
        <v>0</v>
      </c>
      <c r="G1108" s="128">
        <f t="shared" si="487"/>
        <v>1096</v>
      </c>
      <c r="H1108" s="127"/>
      <c r="I1108" s="321"/>
      <c r="J1108" s="97"/>
      <c r="K1108" s="323"/>
      <c r="L1108" s="322"/>
      <c r="M1108" s="50"/>
      <c r="N1108" s="87"/>
      <c r="O1108" s="324"/>
      <c r="P1108" s="98"/>
      <c r="Q1108" s="98"/>
      <c r="R1108" s="114"/>
      <c r="S1108" s="753"/>
      <c r="T1108" s="98"/>
      <c r="U1108" s="98"/>
      <c r="V1108" s="98"/>
      <c r="W1108" s="99"/>
      <c r="X1108" s="97"/>
      <c r="Y1108" s="87"/>
      <c r="Z1108" s="100"/>
      <c r="AA1108" s="106">
        <f t="shared" si="488"/>
        <v>1096</v>
      </c>
      <c r="AB1108" s="549">
        <f t="shared" si="489"/>
        <v>0</v>
      </c>
      <c r="AC1108" s="544">
        <f t="shared" si="490"/>
        <v>0</v>
      </c>
      <c r="AD1108" s="174">
        <f t="shared" si="491"/>
        <v>0</v>
      </c>
      <c r="AE1108" s="8"/>
      <c r="AF1108" s="885" t="str">
        <f t="shared" si="492"/>
        <v xml:space="preserve"> </v>
      </c>
      <c r="AG1108" s="40">
        <f t="shared" si="493"/>
        <v>0</v>
      </c>
      <c r="AH1108" s="40">
        <f t="shared" si="494"/>
        <v>0</v>
      </c>
      <c r="AR1108" s="40">
        <f t="shared" si="495"/>
        <v>0</v>
      </c>
      <c r="AS1108" s="40">
        <f t="shared" si="496"/>
        <v>0</v>
      </c>
      <c r="AT1108" s="40">
        <f t="shared" si="497"/>
        <v>0</v>
      </c>
      <c r="AU1108" s="40">
        <f t="shared" si="498"/>
        <v>0</v>
      </c>
      <c r="AX1108" s="279">
        <f t="shared" si="499"/>
        <v>0</v>
      </c>
      <c r="AY1108" s="279">
        <f t="shared" si="500"/>
        <v>0</v>
      </c>
      <c r="AZ1108" s="40">
        <f t="shared" si="501"/>
        <v>0</v>
      </c>
      <c r="BB1108" s="40">
        <f t="shared" si="502"/>
        <v>0</v>
      </c>
      <c r="BC1108" s="397">
        <f t="shared" si="503"/>
        <v>0</v>
      </c>
      <c r="BD1108" s="105">
        <f t="shared" si="504"/>
        <v>0</v>
      </c>
      <c r="BE1108" s="105">
        <f t="shared" si="505"/>
        <v>0</v>
      </c>
      <c r="BF1108" s="742">
        <f t="shared" si="506"/>
        <v>0</v>
      </c>
      <c r="BG1108" s="89"/>
      <c r="BH1108" s="9"/>
      <c r="BJ1108" s="40">
        <f t="shared" si="507"/>
        <v>0</v>
      </c>
      <c r="BK1108" s="40">
        <f t="shared" si="508"/>
        <v>1</v>
      </c>
      <c r="BL1108" s="40">
        <f t="shared" si="509"/>
        <v>0</v>
      </c>
      <c r="BM1108" s="40">
        <f t="shared" si="510"/>
        <v>0</v>
      </c>
      <c r="BN1108" s="40">
        <f t="shared" si="511"/>
        <v>0</v>
      </c>
    </row>
    <row r="1109" spans="1:66" x14ac:dyDescent="0.25">
      <c r="A1109" s="379"/>
      <c r="B1109" s="936"/>
      <c r="C1109" s="272"/>
      <c r="D1109" s="868"/>
      <c r="E1109" s="873" t="str">
        <f t="shared" si="485"/>
        <v xml:space="preserve"> </v>
      </c>
      <c r="F1109" s="130">
        <f t="shared" si="486"/>
        <v>0</v>
      </c>
      <c r="G1109" s="128">
        <f t="shared" si="487"/>
        <v>1097</v>
      </c>
      <c r="H1109" s="127"/>
      <c r="I1109" s="321"/>
      <c r="J1109" s="97"/>
      <c r="K1109" s="323"/>
      <c r="L1109" s="322"/>
      <c r="M1109" s="50"/>
      <c r="N1109" s="87"/>
      <c r="O1109" s="324"/>
      <c r="P1109" s="98"/>
      <c r="Q1109" s="98"/>
      <c r="R1109" s="114"/>
      <c r="S1109" s="753"/>
      <c r="T1109" s="98"/>
      <c r="U1109" s="98"/>
      <c r="V1109" s="98"/>
      <c r="W1109" s="99"/>
      <c r="X1109" s="97"/>
      <c r="Y1109" s="87"/>
      <c r="Z1109" s="100"/>
      <c r="AA1109" s="106">
        <f t="shared" si="488"/>
        <v>1097</v>
      </c>
      <c r="AB1109" s="549">
        <f t="shared" si="489"/>
        <v>0</v>
      </c>
      <c r="AC1109" s="544">
        <f t="shared" si="490"/>
        <v>0</v>
      </c>
      <c r="AD1109" s="174">
        <f t="shared" si="491"/>
        <v>0</v>
      </c>
      <c r="AE1109" s="8"/>
      <c r="AF1109" s="885" t="str">
        <f t="shared" si="492"/>
        <v xml:space="preserve"> </v>
      </c>
      <c r="AG1109" s="40">
        <f t="shared" si="493"/>
        <v>0</v>
      </c>
      <c r="AH1109" s="40">
        <f t="shared" si="494"/>
        <v>0</v>
      </c>
      <c r="AR1109" s="40">
        <f t="shared" si="495"/>
        <v>0</v>
      </c>
      <c r="AS1109" s="40">
        <f t="shared" si="496"/>
        <v>0</v>
      </c>
      <c r="AT1109" s="40">
        <f t="shared" si="497"/>
        <v>0</v>
      </c>
      <c r="AU1109" s="40">
        <f t="shared" si="498"/>
        <v>0</v>
      </c>
      <c r="AX1109" s="279">
        <f t="shared" si="499"/>
        <v>0</v>
      </c>
      <c r="AY1109" s="279">
        <f t="shared" si="500"/>
        <v>0</v>
      </c>
      <c r="AZ1109" s="40">
        <f t="shared" si="501"/>
        <v>0</v>
      </c>
      <c r="BB1109" s="40">
        <f t="shared" si="502"/>
        <v>0</v>
      </c>
      <c r="BC1109" s="397">
        <f t="shared" si="503"/>
        <v>0</v>
      </c>
      <c r="BD1109" s="105">
        <f t="shared" si="504"/>
        <v>0</v>
      </c>
      <c r="BE1109" s="105">
        <f t="shared" si="505"/>
        <v>0</v>
      </c>
      <c r="BF1109" s="742">
        <f t="shared" si="506"/>
        <v>0</v>
      </c>
      <c r="BG1109" s="89"/>
      <c r="BH1109" s="9"/>
      <c r="BJ1109" s="40">
        <f t="shared" si="507"/>
        <v>0</v>
      </c>
      <c r="BK1109" s="40">
        <f t="shared" si="508"/>
        <v>1</v>
      </c>
      <c r="BL1109" s="40">
        <f t="shared" si="509"/>
        <v>0</v>
      </c>
      <c r="BM1109" s="40">
        <f t="shared" si="510"/>
        <v>0</v>
      </c>
      <c r="BN1109" s="40">
        <f t="shared" si="511"/>
        <v>0</v>
      </c>
    </row>
    <row r="1110" spans="1:66" x14ac:dyDescent="0.25">
      <c r="A1110" s="379"/>
      <c r="B1110" s="936"/>
      <c r="C1110" s="272"/>
      <c r="D1110" s="868"/>
      <c r="E1110" s="873" t="str">
        <f t="shared" si="485"/>
        <v xml:space="preserve"> </v>
      </c>
      <c r="F1110" s="130">
        <f t="shared" si="486"/>
        <v>0</v>
      </c>
      <c r="G1110" s="128">
        <f t="shared" si="487"/>
        <v>1098</v>
      </c>
      <c r="H1110" s="127"/>
      <c r="I1110" s="321"/>
      <c r="J1110" s="97"/>
      <c r="K1110" s="323"/>
      <c r="L1110" s="322"/>
      <c r="M1110" s="50"/>
      <c r="N1110" s="87"/>
      <c r="O1110" s="324"/>
      <c r="P1110" s="98"/>
      <c r="Q1110" s="98"/>
      <c r="R1110" s="114"/>
      <c r="S1110" s="753"/>
      <c r="T1110" s="98"/>
      <c r="U1110" s="98"/>
      <c r="V1110" s="98"/>
      <c r="W1110" s="99"/>
      <c r="X1110" s="97"/>
      <c r="Y1110" s="87"/>
      <c r="Z1110" s="100"/>
      <c r="AA1110" s="106">
        <f t="shared" si="488"/>
        <v>1098</v>
      </c>
      <c r="AB1110" s="549">
        <f t="shared" si="489"/>
        <v>0</v>
      </c>
      <c r="AC1110" s="544">
        <f t="shared" si="490"/>
        <v>0</v>
      </c>
      <c r="AD1110" s="174">
        <f t="shared" si="491"/>
        <v>0</v>
      </c>
      <c r="AE1110" s="8"/>
      <c r="AF1110" s="885" t="str">
        <f t="shared" si="492"/>
        <v xml:space="preserve"> </v>
      </c>
      <c r="AG1110" s="40">
        <f t="shared" si="493"/>
        <v>0</v>
      </c>
      <c r="AH1110" s="40">
        <f t="shared" si="494"/>
        <v>0</v>
      </c>
      <c r="AR1110" s="40">
        <f t="shared" si="495"/>
        <v>0</v>
      </c>
      <c r="AS1110" s="40">
        <f t="shared" si="496"/>
        <v>0</v>
      </c>
      <c r="AT1110" s="40">
        <f t="shared" si="497"/>
        <v>0</v>
      </c>
      <c r="AU1110" s="40">
        <f t="shared" si="498"/>
        <v>0</v>
      </c>
      <c r="AX1110" s="279">
        <f t="shared" si="499"/>
        <v>0</v>
      </c>
      <c r="AY1110" s="279">
        <f t="shared" si="500"/>
        <v>0</v>
      </c>
      <c r="AZ1110" s="40">
        <f t="shared" si="501"/>
        <v>0</v>
      </c>
      <c r="BB1110" s="40">
        <f t="shared" si="502"/>
        <v>0</v>
      </c>
      <c r="BC1110" s="397">
        <f t="shared" si="503"/>
        <v>0</v>
      </c>
      <c r="BD1110" s="105">
        <f t="shared" si="504"/>
        <v>0</v>
      </c>
      <c r="BE1110" s="105">
        <f t="shared" si="505"/>
        <v>0</v>
      </c>
      <c r="BF1110" s="742">
        <f t="shared" si="506"/>
        <v>0</v>
      </c>
      <c r="BG1110" s="89"/>
      <c r="BH1110" s="9"/>
      <c r="BJ1110" s="40">
        <f t="shared" si="507"/>
        <v>0</v>
      </c>
      <c r="BK1110" s="40">
        <f t="shared" si="508"/>
        <v>1</v>
      </c>
      <c r="BL1110" s="40">
        <f t="shared" si="509"/>
        <v>0</v>
      </c>
      <c r="BM1110" s="40">
        <f t="shared" si="510"/>
        <v>0</v>
      </c>
      <c r="BN1110" s="40">
        <f t="shared" si="511"/>
        <v>0</v>
      </c>
    </row>
    <row r="1111" spans="1:66" x14ac:dyDescent="0.25">
      <c r="A1111" s="379"/>
      <c r="B1111" s="936"/>
      <c r="C1111" s="272"/>
      <c r="D1111" s="868"/>
      <c r="E1111" s="873" t="str">
        <f t="shared" si="485"/>
        <v xml:space="preserve"> </v>
      </c>
      <c r="F1111" s="130">
        <f t="shared" si="486"/>
        <v>0</v>
      </c>
      <c r="G1111" s="128">
        <f t="shared" si="487"/>
        <v>1099</v>
      </c>
      <c r="H1111" s="127"/>
      <c r="I1111" s="321"/>
      <c r="J1111" s="97"/>
      <c r="K1111" s="323"/>
      <c r="L1111" s="322"/>
      <c r="M1111" s="50"/>
      <c r="N1111" s="87"/>
      <c r="O1111" s="324"/>
      <c r="P1111" s="98"/>
      <c r="Q1111" s="98"/>
      <c r="R1111" s="114"/>
      <c r="S1111" s="753"/>
      <c r="T1111" s="98"/>
      <c r="U1111" s="98"/>
      <c r="V1111" s="98"/>
      <c r="W1111" s="99"/>
      <c r="X1111" s="97"/>
      <c r="Y1111" s="87"/>
      <c r="Z1111" s="100"/>
      <c r="AA1111" s="106">
        <f t="shared" si="488"/>
        <v>1099</v>
      </c>
      <c r="AB1111" s="549">
        <f t="shared" si="489"/>
        <v>0</v>
      </c>
      <c r="AC1111" s="544">
        <f t="shared" si="490"/>
        <v>0</v>
      </c>
      <c r="AD1111" s="174">
        <f t="shared" si="491"/>
        <v>0</v>
      </c>
      <c r="AE1111" s="8"/>
      <c r="AF1111" s="885" t="str">
        <f t="shared" si="492"/>
        <v xml:space="preserve"> </v>
      </c>
      <c r="AG1111" s="40">
        <f t="shared" si="493"/>
        <v>0</v>
      </c>
      <c r="AH1111" s="40">
        <f t="shared" si="494"/>
        <v>0</v>
      </c>
      <c r="AR1111" s="40">
        <f t="shared" si="495"/>
        <v>0</v>
      </c>
      <c r="AS1111" s="40">
        <f t="shared" si="496"/>
        <v>0</v>
      </c>
      <c r="AT1111" s="40">
        <f t="shared" si="497"/>
        <v>0</v>
      </c>
      <c r="AU1111" s="40">
        <f t="shared" si="498"/>
        <v>0</v>
      </c>
      <c r="AX1111" s="279">
        <f t="shared" si="499"/>
        <v>0</v>
      </c>
      <c r="AY1111" s="279">
        <f t="shared" si="500"/>
        <v>0</v>
      </c>
      <c r="AZ1111" s="40">
        <f t="shared" si="501"/>
        <v>0</v>
      </c>
      <c r="BB1111" s="40">
        <f t="shared" si="502"/>
        <v>0</v>
      </c>
      <c r="BC1111" s="397">
        <f t="shared" si="503"/>
        <v>0</v>
      </c>
      <c r="BD1111" s="105">
        <f t="shared" si="504"/>
        <v>0</v>
      </c>
      <c r="BE1111" s="105">
        <f t="shared" si="505"/>
        <v>0</v>
      </c>
      <c r="BF1111" s="742">
        <f t="shared" si="506"/>
        <v>0</v>
      </c>
      <c r="BG1111" s="89"/>
      <c r="BH1111" s="9"/>
      <c r="BJ1111" s="40">
        <f t="shared" si="507"/>
        <v>0</v>
      </c>
      <c r="BK1111" s="40">
        <f t="shared" si="508"/>
        <v>1</v>
      </c>
      <c r="BL1111" s="40">
        <f t="shared" si="509"/>
        <v>0</v>
      </c>
      <c r="BM1111" s="40">
        <f t="shared" si="510"/>
        <v>0</v>
      </c>
      <c r="BN1111" s="40">
        <f t="shared" si="511"/>
        <v>0</v>
      </c>
    </row>
    <row r="1112" spans="1:66" x14ac:dyDescent="0.25">
      <c r="A1112" s="379"/>
      <c r="B1112" s="936"/>
      <c r="C1112" s="272"/>
      <c r="D1112" s="868"/>
      <c r="E1112" s="873" t="str">
        <f t="shared" si="485"/>
        <v xml:space="preserve"> </v>
      </c>
      <c r="F1112" s="130">
        <f t="shared" si="486"/>
        <v>0</v>
      </c>
      <c r="G1112" s="128">
        <f t="shared" si="487"/>
        <v>1100</v>
      </c>
      <c r="H1112" s="127"/>
      <c r="I1112" s="321"/>
      <c r="J1112" s="97"/>
      <c r="K1112" s="323"/>
      <c r="L1112" s="322"/>
      <c r="M1112" s="50"/>
      <c r="N1112" s="87"/>
      <c r="O1112" s="324"/>
      <c r="P1112" s="98"/>
      <c r="Q1112" s="98"/>
      <c r="R1112" s="114"/>
      <c r="S1112" s="753"/>
      <c r="T1112" s="98"/>
      <c r="U1112" s="98"/>
      <c r="V1112" s="98"/>
      <c r="W1112" s="99"/>
      <c r="X1112" s="97"/>
      <c r="Y1112" s="87"/>
      <c r="Z1112" s="100"/>
      <c r="AA1112" s="106">
        <f t="shared" si="488"/>
        <v>1100</v>
      </c>
      <c r="AB1112" s="549">
        <f t="shared" si="489"/>
        <v>0</v>
      </c>
      <c r="AC1112" s="544">
        <f t="shared" si="490"/>
        <v>0</v>
      </c>
      <c r="AD1112" s="174">
        <f t="shared" si="491"/>
        <v>0</v>
      </c>
      <c r="AE1112" s="8"/>
      <c r="AF1112" s="885" t="str">
        <f t="shared" si="492"/>
        <v xml:space="preserve"> </v>
      </c>
      <c r="AG1112" s="40">
        <f t="shared" si="493"/>
        <v>0</v>
      </c>
      <c r="AH1112" s="40">
        <f t="shared" si="494"/>
        <v>0</v>
      </c>
      <c r="AR1112" s="40">
        <f t="shared" si="495"/>
        <v>0</v>
      </c>
      <c r="AS1112" s="40">
        <f t="shared" si="496"/>
        <v>0</v>
      </c>
      <c r="AT1112" s="40">
        <f t="shared" si="497"/>
        <v>0</v>
      </c>
      <c r="AU1112" s="40">
        <f t="shared" si="498"/>
        <v>0</v>
      </c>
      <c r="AX1112" s="279">
        <f t="shared" si="499"/>
        <v>0</v>
      </c>
      <c r="AY1112" s="279">
        <f t="shared" si="500"/>
        <v>0</v>
      </c>
      <c r="AZ1112" s="40">
        <f t="shared" si="501"/>
        <v>0</v>
      </c>
      <c r="BB1112" s="40">
        <f t="shared" si="502"/>
        <v>0</v>
      </c>
      <c r="BC1112" s="397">
        <f t="shared" si="503"/>
        <v>0</v>
      </c>
      <c r="BD1112" s="105">
        <f t="shared" si="504"/>
        <v>0</v>
      </c>
      <c r="BE1112" s="105">
        <f t="shared" si="505"/>
        <v>0</v>
      </c>
      <c r="BF1112" s="742">
        <f t="shared" si="506"/>
        <v>0</v>
      </c>
      <c r="BG1112" s="89"/>
      <c r="BH1112" s="9"/>
      <c r="BJ1112" s="40">
        <f t="shared" si="507"/>
        <v>0</v>
      </c>
      <c r="BK1112" s="40">
        <f t="shared" si="508"/>
        <v>1</v>
      </c>
      <c r="BL1112" s="40">
        <f t="shared" si="509"/>
        <v>0</v>
      </c>
      <c r="BM1112" s="40">
        <f t="shared" si="510"/>
        <v>0</v>
      </c>
      <c r="BN1112" s="40">
        <f t="shared" si="511"/>
        <v>0</v>
      </c>
    </row>
    <row r="1113" spans="1:66" x14ac:dyDescent="0.25">
      <c r="A1113" s="379"/>
      <c r="B1113" s="936"/>
      <c r="C1113" s="272"/>
      <c r="D1113" s="868"/>
      <c r="E1113" s="873" t="str">
        <f t="shared" si="485"/>
        <v xml:space="preserve"> </v>
      </c>
      <c r="F1113" s="130">
        <f t="shared" si="486"/>
        <v>0</v>
      </c>
      <c r="G1113" s="128">
        <f t="shared" si="487"/>
        <v>1101</v>
      </c>
      <c r="H1113" s="127"/>
      <c r="I1113" s="321"/>
      <c r="J1113" s="97"/>
      <c r="K1113" s="323"/>
      <c r="L1113" s="322"/>
      <c r="M1113" s="50"/>
      <c r="N1113" s="87"/>
      <c r="O1113" s="324"/>
      <c r="P1113" s="98"/>
      <c r="Q1113" s="98"/>
      <c r="R1113" s="114"/>
      <c r="S1113" s="753"/>
      <c r="T1113" s="98"/>
      <c r="U1113" s="98"/>
      <c r="V1113" s="98"/>
      <c r="W1113" s="99"/>
      <c r="X1113" s="97"/>
      <c r="Y1113" s="87"/>
      <c r="Z1113" s="100"/>
      <c r="AA1113" s="106">
        <f t="shared" si="488"/>
        <v>1101</v>
      </c>
      <c r="AB1113" s="549">
        <f t="shared" si="489"/>
        <v>0</v>
      </c>
      <c r="AC1113" s="544">
        <f t="shared" si="490"/>
        <v>0</v>
      </c>
      <c r="AD1113" s="174">
        <f t="shared" si="491"/>
        <v>0</v>
      </c>
      <c r="AE1113" s="8"/>
      <c r="AF1113" s="885" t="str">
        <f t="shared" si="492"/>
        <v xml:space="preserve"> </v>
      </c>
      <c r="AG1113" s="40">
        <f t="shared" si="493"/>
        <v>0</v>
      </c>
      <c r="AH1113" s="40">
        <f t="shared" si="494"/>
        <v>0</v>
      </c>
      <c r="AR1113" s="40">
        <f t="shared" si="495"/>
        <v>0</v>
      </c>
      <c r="AS1113" s="40">
        <f t="shared" si="496"/>
        <v>0</v>
      </c>
      <c r="AT1113" s="40">
        <f t="shared" si="497"/>
        <v>0</v>
      </c>
      <c r="AU1113" s="40">
        <f t="shared" si="498"/>
        <v>0</v>
      </c>
      <c r="AX1113" s="279">
        <f t="shared" si="499"/>
        <v>0</v>
      </c>
      <c r="AY1113" s="279">
        <f t="shared" si="500"/>
        <v>0</v>
      </c>
      <c r="AZ1113" s="40">
        <f t="shared" si="501"/>
        <v>0</v>
      </c>
      <c r="BB1113" s="40">
        <f t="shared" si="502"/>
        <v>0</v>
      </c>
      <c r="BC1113" s="397">
        <f t="shared" si="503"/>
        <v>0</v>
      </c>
      <c r="BD1113" s="105">
        <f t="shared" si="504"/>
        <v>0</v>
      </c>
      <c r="BE1113" s="105">
        <f t="shared" si="505"/>
        <v>0</v>
      </c>
      <c r="BF1113" s="742">
        <f t="shared" si="506"/>
        <v>0</v>
      </c>
      <c r="BG1113" s="89"/>
      <c r="BH1113" s="9"/>
      <c r="BJ1113" s="40">
        <f t="shared" si="507"/>
        <v>0</v>
      </c>
      <c r="BK1113" s="40">
        <f t="shared" si="508"/>
        <v>1</v>
      </c>
      <c r="BL1113" s="40">
        <f t="shared" si="509"/>
        <v>0</v>
      </c>
      <c r="BM1113" s="40">
        <f t="shared" si="510"/>
        <v>0</v>
      </c>
      <c r="BN1113" s="40">
        <f t="shared" si="511"/>
        <v>0</v>
      </c>
    </row>
    <row r="1114" spans="1:66" x14ac:dyDescent="0.25">
      <c r="A1114" s="379"/>
      <c r="B1114" s="936"/>
      <c r="C1114" s="272"/>
      <c r="D1114" s="868"/>
      <c r="E1114" s="873" t="str">
        <f t="shared" si="485"/>
        <v xml:space="preserve"> </v>
      </c>
      <c r="F1114" s="130">
        <f t="shared" si="486"/>
        <v>0</v>
      </c>
      <c r="G1114" s="128">
        <f t="shared" si="487"/>
        <v>1102</v>
      </c>
      <c r="H1114" s="127"/>
      <c r="I1114" s="321"/>
      <c r="J1114" s="97"/>
      <c r="K1114" s="323"/>
      <c r="L1114" s="322"/>
      <c r="M1114" s="50"/>
      <c r="N1114" s="87"/>
      <c r="O1114" s="324"/>
      <c r="P1114" s="98"/>
      <c r="Q1114" s="98"/>
      <c r="R1114" s="114"/>
      <c r="S1114" s="753"/>
      <c r="T1114" s="98"/>
      <c r="U1114" s="98"/>
      <c r="V1114" s="98"/>
      <c r="W1114" s="99"/>
      <c r="X1114" s="97"/>
      <c r="Y1114" s="87"/>
      <c r="Z1114" s="100"/>
      <c r="AA1114" s="106">
        <f t="shared" si="488"/>
        <v>1102</v>
      </c>
      <c r="AB1114" s="549">
        <f t="shared" si="489"/>
        <v>0</v>
      </c>
      <c r="AC1114" s="544">
        <f t="shared" si="490"/>
        <v>0</v>
      </c>
      <c r="AD1114" s="174">
        <f t="shared" si="491"/>
        <v>0</v>
      </c>
      <c r="AE1114" s="8"/>
      <c r="AF1114" s="885" t="str">
        <f t="shared" si="492"/>
        <v xml:space="preserve"> </v>
      </c>
      <c r="AG1114" s="40">
        <f t="shared" si="493"/>
        <v>0</v>
      </c>
      <c r="AH1114" s="40">
        <f t="shared" si="494"/>
        <v>0</v>
      </c>
      <c r="AR1114" s="40">
        <f t="shared" si="495"/>
        <v>0</v>
      </c>
      <c r="AS1114" s="40">
        <f t="shared" si="496"/>
        <v>0</v>
      </c>
      <c r="AT1114" s="40">
        <f t="shared" si="497"/>
        <v>0</v>
      </c>
      <c r="AU1114" s="40">
        <f t="shared" si="498"/>
        <v>0</v>
      </c>
      <c r="AX1114" s="279">
        <f t="shared" si="499"/>
        <v>0</v>
      </c>
      <c r="AY1114" s="279">
        <f t="shared" si="500"/>
        <v>0</v>
      </c>
      <c r="AZ1114" s="40">
        <f t="shared" si="501"/>
        <v>0</v>
      </c>
      <c r="BB1114" s="40">
        <f t="shared" si="502"/>
        <v>0</v>
      </c>
      <c r="BC1114" s="397">
        <f t="shared" si="503"/>
        <v>0</v>
      </c>
      <c r="BD1114" s="105">
        <f t="shared" si="504"/>
        <v>0</v>
      </c>
      <c r="BE1114" s="105">
        <f t="shared" si="505"/>
        <v>0</v>
      </c>
      <c r="BF1114" s="742">
        <f t="shared" si="506"/>
        <v>0</v>
      </c>
      <c r="BG1114" s="89"/>
      <c r="BH1114" s="9"/>
      <c r="BJ1114" s="40">
        <f t="shared" si="507"/>
        <v>0</v>
      </c>
      <c r="BK1114" s="40">
        <f t="shared" si="508"/>
        <v>1</v>
      </c>
      <c r="BL1114" s="40">
        <f t="shared" si="509"/>
        <v>0</v>
      </c>
      <c r="BM1114" s="40">
        <f t="shared" si="510"/>
        <v>0</v>
      </c>
      <c r="BN1114" s="40">
        <f t="shared" si="511"/>
        <v>0</v>
      </c>
    </row>
    <row r="1115" spans="1:66" x14ac:dyDescent="0.25">
      <c r="A1115" s="379"/>
      <c r="B1115" s="936"/>
      <c r="C1115" s="272"/>
      <c r="D1115" s="868"/>
      <c r="E1115" s="873" t="str">
        <f t="shared" si="485"/>
        <v xml:space="preserve"> </v>
      </c>
      <c r="F1115" s="130">
        <f t="shared" si="486"/>
        <v>0</v>
      </c>
      <c r="G1115" s="128">
        <f t="shared" si="487"/>
        <v>1103</v>
      </c>
      <c r="H1115" s="127"/>
      <c r="I1115" s="321"/>
      <c r="J1115" s="97"/>
      <c r="K1115" s="323"/>
      <c r="L1115" s="322"/>
      <c r="M1115" s="50"/>
      <c r="N1115" s="87"/>
      <c r="O1115" s="324"/>
      <c r="P1115" s="98"/>
      <c r="Q1115" s="98"/>
      <c r="R1115" s="114"/>
      <c r="S1115" s="753"/>
      <c r="T1115" s="98"/>
      <c r="U1115" s="98"/>
      <c r="V1115" s="98"/>
      <c r="W1115" s="99"/>
      <c r="X1115" s="97"/>
      <c r="Y1115" s="87"/>
      <c r="Z1115" s="100"/>
      <c r="AA1115" s="106">
        <f t="shared" si="488"/>
        <v>1103</v>
      </c>
      <c r="AB1115" s="549">
        <f t="shared" si="489"/>
        <v>0</v>
      </c>
      <c r="AC1115" s="544">
        <f t="shared" si="490"/>
        <v>0</v>
      </c>
      <c r="AD1115" s="174">
        <f t="shared" si="491"/>
        <v>0</v>
      </c>
      <c r="AE1115" s="8"/>
      <c r="AF1115" s="885" t="str">
        <f t="shared" si="492"/>
        <v xml:space="preserve"> </v>
      </c>
      <c r="AG1115" s="40">
        <f t="shared" si="493"/>
        <v>0</v>
      </c>
      <c r="AH1115" s="40">
        <f t="shared" si="494"/>
        <v>0</v>
      </c>
      <c r="AR1115" s="40">
        <f t="shared" si="495"/>
        <v>0</v>
      </c>
      <c r="AS1115" s="40">
        <f t="shared" si="496"/>
        <v>0</v>
      </c>
      <c r="AT1115" s="40">
        <f t="shared" si="497"/>
        <v>0</v>
      </c>
      <c r="AU1115" s="40">
        <f t="shared" si="498"/>
        <v>0</v>
      </c>
      <c r="AX1115" s="279">
        <f t="shared" si="499"/>
        <v>0</v>
      </c>
      <c r="AY1115" s="279">
        <f t="shared" si="500"/>
        <v>0</v>
      </c>
      <c r="AZ1115" s="40">
        <f t="shared" si="501"/>
        <v>0</v>
      </c>
      <c r="BB1115" s="40">
        <f t="shared" si="502"/>
        <v>0</v>
      </c>
      <c r="BC1115" s="397">
        <f t="shared" si="503"/>
        <v>0</v>
      </c>
      <c r="BD1115" s="105">
        <f t="shared" si="504"/>
        <v>0</v>
      </c>
      <c r="BE1115" s="105">
        <f t="shared" si="505"/>
        <v>0</v>
      </c>
      <c r="BF1115" s="742">
        <f t="shared" si="506"/>
        <v>0</v>
      </c>
      <c r="BG1115" s="89"/>
      <c r="BH1115" s="9"/>
      <c r="BJ1115" s="40">
        <f t="shared" si="507"/>
        <v>0</v>
      </c>
      <c r="BK1115" s="40">
        <f t="shared" si="508"/>
        <v>1</v>
      </c>
      <c r="BL1115" s="40">
        <f t="shared" si="509"/>
        <v>0</v>
      </c>
      <c r="BM1115" s="40">
        <f t="shared" si="510"/>
        <v>0</v>
      </c>
      <c r="BN1115" s="40">
        <f t="shared" si="511"/>
        <v>0</v>
      </c>
    </row>
    <row r="1116" spans="1:66" x14ac:dyDescent="0.25">
      <c r="A1116" s="379"/>
      <c r="B1116" s="936"/>
      <c r="C1116" s="272"/>
      <c r="D1116" s="868"/>
      <c r="E1116" s="873" t="str">
        <f t="shared" si="485"/>
        <v xml:space="preserve"> </v>
      </c>
      <c r="F1116" s="130">
        <f t="shared" si="486"/>
        <v>0</v>
      </c>
      <c r="G1116" s="128">
        <f t="shared" si="487"/>
        <v>1104</v>
      </c>
      <c r="H1116" s="127"/>
      <c r="I1116" s="321"/>
      <c r="J1116" s="97"/>
      <c r="K1116" s="323"/>
      <c r="L1116" s="322"/>
      <c r="M1116" s="50"/>
      <c r="N1116" s="87"/>
      <c r="O1116" s="324"/>
      <c r="P1116" s="98"/>
      <c r="Q1116" s="98"/>
      <c r="R1116" s="114"/>
      <c r="S1116" s="753"/>
      <c r="T1116" s="98"/>
      <c r="U1116" s="98"/>
      <c r="V1116" s="98"/>
      <c r="W1116" s="99"/>
      <c r="X1116" s="97"/>
      <c r="Y1116" s="87"/>
      <c r="Z1116" s="100"/>
      <c r="AA1116" s="106">
        <f t="shared" si="488"/>
        <v>1104</v>
      </c>
      <c r="AB1116" s="549">
        <f t="shared" si="489"/>
        <v>0</v>
      </c>
      <c r="AC1116" s="544">
        <f t="shared" si="490"/>
        <v>0</v>
      </c>
      <c r="AD1116" s="174">
        <f t="shared" si="491"/>
        <v>0</v>
      </c>
      <c r="AE1116" s="8"/>
      <c r="AF1116" s="885" t="str">
        <f t="shared" si="492"/>
        <v xml:space="preserve"> </v>
      </c>
      <c r="AG1116" s="40">
        <f t="shared" si="493"/>
        <v>0</v>
      </c>
      <c r="AH1116" s="40">
        <f t="shared" si="494"/>
        <v>0</v>
      </c>
      <c r="AR1116" s="40">
        <f t="shared" si="495"/>
        <v>0</v>
      </c>
      <c r="AS1116" s="40">
        <f t="shared" si="496"/>
        <v>0</v>
      </c>
      <c r="AT1116" s="40">
        <f t="shared" si="497"/>
        <v>0</v>
      </c>
      <c r="AU1116" s="40">
        <f t="shared" si="498"/>
        <v>0</v>
      </c>
      <c r="AX1116" s="279">
        <f t="shared" si="499"/>
        <v>0</v>
      </c>
      <c r="AY1116" s="279">
        <f t="shared" si="500"/>
        <v>0</v>
      </c>
      <c r="AZ1116" s="40">
        <f t="shared" si="501"/>
        <v>0</v>
      </c>
      <c r="BB1116" s="40">
        <f t="shared" si="502"/>
        <v>0</v>
      </c>
      <c r="BC1116" s="397">
        <f t="shared" si="503"/>
        <v>0</v>
      </c>
      <c r="BD1116" s="105">
        <f t="shared" si="504"/>
        <v>0</v>
      </c>
      <c r="BE1116" s="105">
        <f t="shared" si="505"/>
        <v>0</v>
      </c>
      <c r="BF1116" s="742">
        <f t="shared" si="506"/>
        <v>0</v>
      </c>
      <c r="BG1116" s="89"/>
      <c r="BH1116" s="9"/>
      <c r="BJ1116" s="40">
        <f t="shared" si="507"/>
        <v>0</v>
      </c>
      <c r="BK1116" s="40">
        <f t="shared" si="508"/>
        <v>1</v>
      </c>
      <c r="BL1116" s="40">
        <f t="shared" si="509"/>
        <v>0</v>
      </c>
      <c r="BM1116" s="40">
        <f t="shared" si="510"/>
        <v>0</v>
      </c>
      <c r="BN1116" s="40">
        <f t="shared" si="511"/>
        <v>0</v>
      </c>
    </row>
    <row r="1117" spans="1:66" x14ac:dyDescent="0.25">
      <c r="A1117" s="379"/>
      <c r="B1117" s="936"/>
      <c r="C1117" s="272"/>
      <c r="D1117" s="868"/>
      <c r="E1117" s="873" t="str">
        <f t="shared" si="485"/>
        <v xml:space="preserve"> </v>
      </c>
      <c r="F1117" s="130">
        <f t="shared" si="486"/>
        <v>0</v>
      </c>
      <c r="G1117" s="128">
        <f t="shared" si="487"/>
        <v>1105</v>
      </c>
      <c r="H1117" s="127"/>
      <c r="I1117" s="321"/>
      <c r="J1117" s="97"/>
      <c r="K1117" s="323"/>
      <c r="L1117" s="322"/>
      <c r="M1117" s="50"/>
      <c r="N1117" s="87"/>
      <c r="O1117" s="324"/>
      <c r="P1117" s="98"/>
      <c r="Q1117" s="98"/>
      <c r="R1117" s="114"/>
      <c r="S1117" s="753"/>
      <c r="T1117" s="98"/>
      <c r="U1117" s="98"/>
      <c r="V1117" s="98"/>
      <c r="W1117" s="99"/>
      <c r="X1117" s="97"/>
      <c r="Y1117" s="87"/>
      <c r="Z1117" s="100"/>
      <c r="AA1117" s="106">
        <f t="shared" si="488"/>
        <v>1105</v>
      </c>
      <c r="AB1117" s="549">
        <f t="shared" si="489"/>
        <v>0</v>
      </c>
      <c r="AC1117" s="544">
        <f t="shared" si="490"/>
        <v>0</v>
      </c>
      <c r="AD1117" s="174">
        <f t="shared" si="491"/>
        <v>0</v>
      </c>
      <c r="AE1117" s="8"/>
      <c r="AF1117" s="885" t="str">
        <f t="shared" si="492"/>
        <v xml:space="preserve"> </v>
      </c>
      <c r="AG1117" s="40">
        <f t="shared" si="493"/>
        <v>0</v>
      </c>
      <c r="AH1117" s="40">
        <f t="shared" si="494"/>
        <v>0</v>
      </c>
      <c r="AR1117" s="40">
        <f t="shared" si="495"/>
        <v>0</v>
      </c>
      <c r="AS1117" s="40">
        <f t="shared" si="496"/>
        <v>0</v>
      </c>
      <c r="AT1117" s="40">
        <f t="shared" si="497"/>
        <v>0</v>
      </c>
      <c r="AU1117" s="40">
        <f t="shared" si="498"/>
        <v>0</v>
      </c>
      <c r="AX1117" s="279">
        <f t="shared" si="499"/>
        <v>0</v>
      </c>
      <c r="AY1117" s="279">
        <f t="shared" si="500"/>
        <v>0</v>
      </c>
      <c r="AZ1117" s="40">
        <f t="shared" si="501"/>
        <v>0</v>
      </c>
      <c r="BB1117" s="40">
        <f t="shared" si="502"/>
        <v>0</v>
      </c>
      <c r="BC1117" s="397">
        <f t="shared" si="503"/>
        <v>0</v>
      </c>
      <c r="BD1117" s="105">
        <f t="shared" si="504"/>
        <v>0</v>
      </c>
      <c r="BE1117" s="105">
        <f t="shared" si="505"/>
        <v>0</v>
      </c>
      <c r="BF1117" s="742">
        <f t="shared" si="506"/>
        <v>0</v>
      </c>
      <c r="BG1117" s="89"/>
      <c r="BH1117" s="9"/>
      <c r="BJ1117" s="40">
        <f t="shared" si="507"/>
        <v>0</v>
      </c>
      <c r="BK1117" s="40">
        <f t="shared" si="508"/>
        <v>1</v>
      </c>
      <c r="BL1117" s="40">
        <f t="shared" si="509"/>
        <v>0</v>
      </c>
      <c r="BM1117" s="40">
        <f t="shared" si="510"/>
        <v>0</v>
      </c>
      <c r="BN1117" s="40">
        <f t="shared" si="511"/>
        <v>0</v>
      </c>
    </row>
    <row r="1118" spans="1:66" x14ac:dyDescent="0.25">
      <c r="A1118" s="379"/>
      <c r="B1118" s="936"/>
      <c r="C1118" s="272"/>
      <c r="D1118" s="868"/>
      <c r="E1118" s="873" t="str">
        <f t="shared" si="485"/>
        <v xml:space="preserve"> </v>
      </c>
      <c r="F1118" s="130">
        <f t="shared" si="486"/>
        <v>0</v>
      </c>
      <c r="G1118" s="128">
        <f t="shared" si="487"/>
        <v>1106</v>
      </c>
      <c r="H1118" s="127"/>
      <c r="I1118" s="321"/>
      <c r="J1118" s="97"/>
      <c r="K1118" s="323"/>
      <c r="L1118" s="322"/>
      <c r="M1118" s="50"/>
      <c r="N1118" s="87"/>
      <c r="O1118" s="324"/>
      <c r="P1118" s="98"/>
      <c r="Q1118" s="98"/>
      <c r="R1118" s="114"/>
      <c r="S1118" s="753"/>
      <c r="T1118" s="98"/>
      <c r="U1118" s="98"/>
      <c r="V1118" s="98"/>
      <c r="W1118" s="99"/>
      <c r="X1118" s="97"/>
      <c r="Y1118" s="87"/>
      <c r="Z1118" s="100"/>
      <c r="AA1118" s="106">
        <f t="shared" si="488"/>
        <v>1106</v>
      </c>
      <c r="AB1118" s="549">
        <f t="shared" si="489"/>
        <v>0</v>
      </c>
      <c r="AC1118" s="544">
        <f t="shared" si="490"/>
        <v>0</v>
      </c>
      <c r="AD1118" s="174">
        <f t="shared" si="491"/>
        <v>0</v>
      </c>
      <c r="AE1118" s="8"/>
      <c r="AF1118" s="885" t="str">
        <f t="shared" si="492"/>
        <v xml:space="preserve"> </v>
      </c>
      <c r="AG1118" s="40">
        <f t="shared" si="493"/>
        <v>0</v>
      </c>
      <c r="AH1118" s="40">
        <f t="shared" si="494"/>
        <v>0</v>
      </c>
      <c r="AR1118" s="40">
        <f t="shared" si="495"/>
        <v>0</v>
      </c>
      <c r="AS1118" s="40">
        <f t="shared" si="496"/>
        <v>0</v>
      </c>
      <c r="AT1118" s="40">
        <f t="shared" si="497"/>
        <v>0</v>
      </c>
      <c r="AU1118" s="40">
        <f t="shared" si="498"/>
        <v>0</v>
      </c>
      <c r="AX1118" s="279">
        <f t="shared" si="499"/>
        <v>0</v>
      </c>
      <c r="AY1118" s="279">
        <f t="shared" si="500"/>
        <v>0</v>
      </c>
      <c r="AZ1118" s="40">
        <f t="shared" si="501"/>
        <v>0</v>
      </c>
      <c r="BB1118" s="40">
        <f t="shared" si="502"/>
        <v>0</v>
      </c>
      <c r="BC1118" s="397">
        <f t="shared" si="503"/>
        <v>0</v>
      </c>
      <c r="BD1118" s="105">
        <f t="shared" si="504"/>
        <v>0</v>
      </c>
      <c r="BE1118" s="105">
        <f t="shared" si="505"/>
        <v>0</v>
      </c>
      <c r="BF1118" s="742">
        <f t="shared" si="506"/>
        <v>0</v>
      </c>
      <c r="BG1118" s="89"/>
      <c r="BH1118" s="9"/>
      <c r="BJ1118" s="40">
        <f t="shared" si="507"/>
        <v>0</v>
      </c>
      <c r="BK1118" s="40">
        <f t="shared" si="508"/>
        <v>1</v>
      </c>
      <c r="BL1118" s="40">
        <f t="shared" si="509"/>
        <v>0</v>
      </c>
      <c r="BM1118" s="40">
        <f t="shared" si="510"/>
        <v>0</v>
      </c>
      <c r="BN1118" s="40">
        <f t="shared" si="511"/>
        <v>0</v>
      </c>
    </row>
    <row r="1119" spans="1:66" x14ac:dyDescent="0.25">
      <c r="A1119" s="379"/>
      <c r="B1119" s="936"/>
      <c r="C1119" s="272"/>
      <c r="D1119" s="868"/>
      <c r="E1119" s="873" t="str">
        <f t="shared" si="485"/>
        <v xml:space="preserve"> </v>
      </c>
      <c r="F1119" s="130">
        <f t="shared" si="486"/>
        <v>0</v>
      </c>
      <c r="G1119" s="128">
        <f t="shared" si="487"/>
        <v>1107</v>
      </c>
      <c r="H1119" s="127"/>
      <c r="I1119" s="321"/>
      <c r="J1119" s="97"/>
      <c r="K1119" s="323"/>
      <c r="L1119" s="322"/>
      <c r="M1119" s="50"/>
      <c r="N1119" s="87"/>
      <c r="O1119" s="324"/>
      <c r="P1119" s="98"/>
      <c r="Q1119" s="98"/>
      <c r="R1119" s="114"/>
      <c r="S1119" s="753"/>
      <c r="T1119" s="98"/>
      <c r="U1119" s="98"/>
      <c r="V1119" s="98"/>
      <c r="W1119" s="99"/>
      <c r="X1119" s="97"/>
      <c r="Y1119" s="87"/>
      <c r="Z1119" s="100"/>
      <c r="AA1119" s="106">
        <f t="shared" si="488"/>
        <v>1107</v>
      </c>
      <c r="AB1119" s="549">
        <f t="shared" si="489"/>
        <v>0</v>
      </c>
      <c r="AC1119" s="544">
        <f t="shared" si="490"/>
        <v>0</v>
      </c>
      <c r="AD1119" s="174">
        <f t="shared" si="491"/>
        <v>0</v>
      </c>
      <c r="AE1119" s="8"/>
      <c r="AF1119" s="885" t="str">
        <f t="shared" si="492"/>
        <v xml:space="preserve"> </v>
      </c>
      <c r="AG1119" s="40">
        <f t="shared" si="493"/>
        <v>0</v>
      </c>
      <c r="AH1119" s="40">
        <f t="shared" si="494"/>
        <v>0</v>
      </c>
      <c r="AR1119" s="40">
        <f t="shared" si="495"/>
        <v>0</v>
      </c>
      <c r="AS1119" s="40">
        <f t="shared" si="496"/>
        <v>0</v>
      </c>
      <c r="AT1119" s="40">
        <f t="shared" si="497"/>
        <v>0</v>
      </c>
      <c r="AU1119" s="40">
        <f t="shared" si="498"/>
        <v>0</v>
      </c>
      <c r="AX1119" s="279">
        <f t="shared" si="499"/>
        <v>0</v>
      </c>
      <c r="AY1119" s="279">
        <f t="shared" si="500"/>
        <v>0</v>
      </c>
      <c r="AZ1119" s="40">
        <f t="shared" si="501"/>
        <v>0</v>
      </c>
      <c r="BB1119" s="40">
        <f t="shared" si="502"/>
        <v>0</v>
      </c>
      <c r="BC1119" s="397">
        <f t="shared" si="503"/>
        <v>0</v>
      </c>
      <c r="BD1119" s="105">
        <f t="shared" si="504"/>
        <v>0</v>
      </c>
      <c r="BE1119" s="105">
        <f t="shared" si="505"/>
        <v>0</v>
      </c>
      <c r="BF1119" s="742">
        <f t="shared" si="506"/>
        <v>0</v>
      </c>
      <c r="BG1119" s="89"/>
      <c r="BH1119" s="9"/>
      <c r="BJ1119" s="40">
        <f t="shared" si="507"/>
        <v>0</v>
      </c>
      <c r="BK1119" s="40">
        <f t="shared" si="508"/>
        <v>1</v>
      </c>
      <c r="BL1119" s="40">
        <f t="shared" si="509"/>
        <v>0</v>
      </c>
      <c r="BM1119" s="40">
        <f t="shared" si="510"/>
        <v>0</v>
      </c>
      <c r="BN1119" s="40">
        <f t="shared" si="511"/>
        <v>0</v>
      </c>
    </row>
    <row r="1120" spans="1:66" x14ac:dyDescent="0.25">
      <c r="A1120" s="379"/>
      <c r="B1120" s="936"/>
      <c r="C1120" s="272"/>
      <c r="D1120" s="868"/>
      <c r="E1120" s="873" t="str">
        <f t="shared" si="485"/>
        <v xml:space="preserve"> </v>
      </c>
      <c r="F1120" s="130">
        <f t="shared" si="486"/>
        <v>0</v>
      </c>
      <c r="G1120" s="128">
        <f t="shared" si="487"/>
        <v>1108</v>
      </c>
      <c r="H1120" s="127"/>
      <c r="I1120" s="321"/>
      <c r="J1120" s="97"/>
      <c r="K1120" s="323"/>
      <c r="L1120" s="322"/>
      <c r="M1120" s="50"/>
      <c r="N1120" s="87"/>
      <c r="O1120" s="324"/>
      <c r="P1120" s="98"/>
      <c r="Q1120" s="98"/>
      <c r="R1120" s="114"/>
      <c r="S1120" s="753"/>
      <c r="T1120" s="98"/>
      <c r="U1120" s="98"/>
      <c r="V1120" s="98"/>
      <c r="W1120" s="99"/>
      <c r="X1120" s="97"/>
      <c r="Y1120" s="87"/>
      <c r="Z1120" s="100"/>
      <c r="AA1120" s="106">
        <f t="shared" si="488"/>
        <v>1108</v>
      </c>
      <c r="AB1120" s="549">
        <f t="shared" si="489"/>
        <v>0</v>
      </c>
      <c r="AC1120" s="544">
        <f t="shared" si="490"/>
        <v>0</v>
      </c>
      <c r="AD1120" s="174">
        <f t="shared" si="491"/>
        <v>0</v>
      </c>
      <c r="AE1120" s="8"/>
      <c r="AF1120" s="885" t="str">
        <f t="shared" si="492"/>
        <v xml:space="preserve"> </v>
      </c>
      <c r="AG1120" s="40">
        <f t="shared" si="493"/>
        <v>0</v>
      </c>
      <c r="AH1120" s="40">
        <f t="shared" si="494"/>
        <v>0</v>
      </c>
      <c r="AR1120" s="40">
        <f t="shared" si="495"/>
        <v>0</v>
      </c>
      <c r="AS1120" s="40">
        <f t="shared" si="496"/>
        <v>0</v>
      </c>
      <c r="AT1120" s="40">
        <f t="shared" si="497"/>
        <v>0</v>
      </c>
      <c r="AU1120" s="40">
        <f t="shared" si="498"/>
        <v>0</v>
      </c>
      <c r="AX1120" s="279">
        <f t="shared" si="499"/>
        <v>0</v>
      </c>
      <c r="AY1120" s="279">
        <f t="shared" si="500"/>
        <v>0</v>
      </c>
      <c r="AZ1120" s="40">
        <f t="shared" si="501"/>
        <v>0</v>
      </c>
      <c r="BB1120" s="40">
        <f t="shared" si="502"/>
        <v>0</v>
      </c>
      <c r="BC1120" s="397">
        <f t="shared" si="503"/>
        <v>0</v>
      </c>
      <c r="BD1120" s="105">
        <f t="shared" si="504"/>
        <v>0</v>
      </c>
      <c r="BE1120" s="105">
        <f t="shared" si="505"/>
        <v>0</v>
      </c>
      <c r="BF1120" s="742">
        <f t="shared" si="506"/>
        <v>0</v>
      </c>
      <c r="BG1120" s="89"/>
      <c r="BH1120" s="9"/>
      <c r="BJ1120" s="40">
        <f t="shared" si="507"/>
        <v>0</v>
      </c>
      <c r="BK1120" s="40">
        <f t="shared" si="508"/>
        <v>1</v>
      </c>
      <c r="BL1120" s="40">
        <f t="shared" si="509"/>
        <v>0</v>
      </c>
      <c r="BM1120" s="40">
        <f t="shared" si="510"/>
        <v>0</v>
      </c>
      <c r="BN1120" s="40">
        <f t="shared" si="511"/>
        <v>0</v>
      </c>
    </row>
    <row r="1121" spans="1:66" x14ac:dyDescent="0.25">
      <c r="A1121" s="379"/>
      <c r="B1121" s="936"/>
      <c r="C1121" s="272"/>
      <c r="D1121" s="868"/>
      <c r="E1121" s="873" t="str">
        <f t="shared" si="485"/>
        <v xml:space="preserve"> </v>
      </c>
      <c r="F1121" s="130">
        <f t="shared" si="486"/>
        <v>0</v>
      </c>
      <c r="G1121" s="128">
        <f t="shared" si="487"/>
        <v>1109</v>
      </c>
      <c r="H1121" s="127"/>
      <c r="I1121" s="321"/>
      <c r="J1121" s="97"/>
      <c r="K1121" s="323"/>
      <c r="L1121" s="322"/>
      <c r="M1121" s="50"/>
      <c r="N1121" s="87"/>
      <c r="O1121" s="324"/>
      <c r="P1121" s="98"/>
      <c r="Q1121" s="98"/>
      <c r="R1121" s="114"/>
      <c r="S1121" s="753"/>
      <c r="T1121" s="98"/>
      <c r="U1121" s="98"/>
      <c r="V1121" s="98"/>
      <c r="W1121" s="99"/>
      <c r="X1121" s="97"/>
      <c r="Y1121" s="87"/>
      <c r="Z1121" s="100"/>
      <c r="AA1121" s="106">
        <f t="shared" si="488"/>
        <v>1109</v>
      </c>
      <c r="AB1121" s="549">
        <f t="shared" si="489"/>
        <v>0</v>
      </c>
      <c r="AC1121" s="544">
        <f t="shared" si="490"/>
        <v>0</v>
      </c>
      <c r="AD1121" s="174">
        <f t="shared" si="491"/>
        <v>0</v>
      </c>
      <c r="AE1121" s="8"/>
      <c r="AF1121" s="885" t="str">
        <f t="shared" si="492"/>
        <v xml:space="preserve"> </v>
      </c>
      <c r="AG1121" s="40">
        <f t="shared" si="493"/>
        <v>0</v>
      </c>
      <c r="AH1121" s="40">
        <f t="shared" si="494"/>
        <v>0</v>
      </c>
      <c r="AR1121" s="40">
        <f t="shared" si="495"/>
        <v>0</v>
      </c>
      <c r="AS1121" s="40">
        <f t="shared" si="496"/>
        <v>0</v>
      </c>
      <c r="AT1121" s="40">
        <f t="shared" si="497"/>
        <v>0</v>
      </c>
      <c r="AU1121" s="40">
        <f t="shared" si="498"/>
        <v>0</v>
      </c>
      <c r="AX1121" s="279">
        <f t="shared" si="499"/>
        <v>0</v>
      </c>
      <c r="AY1121" s="279">
        <f t="shared" si="500"/>
        <v>0</v>
      </c>
      <c r="AZ1121" s="40">
        <f t="shared" si="501"/>
        <v>0</v>
      </c>
      <c r="BB1121" s="40">
        <f t="shared" si="502"/>
        <v>0</v>
      </c>
      <c r="BC1121" s="397">
        <f t="shared" si="503"/>
        <v>0</v>
      </c>
      <c r="BD1121" s="105">
        <f t="shared" si="504"/>
        <v>0</v>
      </c>
      <c r="BE1121" s="105">
        <f t="shared" si="505"/>
        <v>0</v>
      </c>
      <c r="BF1121" s="742">
        <f t="shared" si="506"/>
        <v>0</v>
      </c>
      <c r="BG1121" s="89"/>
      <c r="BH1121" s="9"/>
      <c r="BJ1121" s="40">
        <f t="shared" si="507"/>
        <v>0</v>
      </c>
      <c r="BK1121" s="40">
        <f t="shared" si="508"/>
        <v>1</v>
      </c>
      <c r="BL1121" s="40">
        <f t="shared" si="509"/>
        <v>0</v>
      </c>
      <c r="BM1121" s="40">
        <f t="shared" si="510"/>
        <v>0</v>
      </c>
      <c r="BN1121" s="40">
        <f t="shared" si="511"/>
        <v>0</v>
      </c>
    </row>
    <row r="1122" spans="1:66" x14ac:dyDescent="0.25">
      <c r="A1122" s="379"/>
      <c r="B1122" s="936"/>
      <c r="C1122" s="272"/>
      <c r="D1122" s="868"/>
      <c r="E1122" s="873" t="str">
        <f t="shared" si="485"/>
        <v xml:space="preserve"> </v>
      </c>
      <c r="F1122" s="130">
        <f t="shared" si="486"/>
        <v>0</v>
      </c>
      <c r="G1122" s="128">
        <f t="shared" si="487"/>
        <v>1110</v>
      </c>
      <c r="H1122" s="127"/>
      <c r="I1122" s="321"/>
      <c r="J1122" s="97"/>
      <c r="K1122" s="323"/>
      <c r="L1122" s="322"/>
      <c r="M1122" s="50"/>
      <c r="N1122" s="87"/>
      <c r="O1122" s="324"/>
      <c r="P1122" s="98"/>
      <c r="Q1122" s="98"/>
      <c r="R1122" s="114"/>
      <c r="S1122" s="753"/>
      <c r="T1122" s="98"/>
      <c r="U1122" s="98"/>
      <c r="V1122" s="98"/>
      <c r="W1122" s="99"/>
      <c r="X1122" s="97"/>
      <c r="Y1122" s="87"/>
      <c r="Z1122" s="100"/>
      <c r="AA1122" s="106">
        <f t="shared" si="488"/>
        <v>1110</v>
      </c>
      <c r="AB1122" s="549">
        <f t="shared" si="489"/>
        <v>0</v>
      </c>
      <c r="AC1122" s="544">
        <f t="shared" si="490"/>
        <v>0</v>
      </c>
      <c r="AD1122" s="174">
        <f t="shared" si="491"/>
        <v>0</v>
      </c>
      <c r="AE1122" s="8"/>
      <c r="AF1122" s="885" t="str">
        <f t="shared" si="492"/>
        <v xml:space="preserve"> </v>
      </c>
      <c r="AG1122" s="40">
        <f t="shared" si="493"/>
        <v>0</v>
      </c>
      <c r="AH1122" s="40">
        <f t="shared" si="494"/>
        <v>0</v>
      </c>
      <c r="AR1122" s="40">
        <f t="shared" si="495"/>
        <v>0</v>
      </c>
      <c r="AS1122" s="40">
        <f t="shared" si="496"/>
        <v>0</v>
      </c>
      <c r="AT1122" s="40">
        <f t="shared" si="497"/>
        <v>0</v>
      </c>
      <c r="AU1122" s="40">
        <f t="shared" si="498"/>
        <v>0</v>
      </c>
      <c r="AX1122" s="279">
        <f t="shared" si="499"/>
        <v>0</v>
      </c>
      <c r="AY1122" s="279">
        <f t="shared" si="500"/>
        <v>0</v>
      </c>
      <c r="AZ1122" s="40">
        <f t="shared" si="501"/>
        <v>0</v>
      </c>
      <c r="BB1122" s="40">
        <f t="shared" si="502"/>
        <v>0</v>
      </c>
      <c r="BC1122" s="397">
        <f t="shared" si="503"/>
        <v>0</v>
      </c>
      <c r="BD1122" s="105">
        <f t="shared" si="504"/>
        <v>0</v>
      </c>
      <c r="BE1122" s="105">
        <f t="shared" si="505"/>
        <v>0</v>
      </c>
      <c r="BF1122" s="742">
        <f t="shared" si="506"/>
        <v>0</v>
      </c>
      <c r="BG1122" s="89"/>
      <c r="BH1122" s="9"/>
      <c r="BJ1122" s="40">
        <f t="shared" si="507"/>
        <v>0</v>
      </c>
      <c r="BK1122" s="40">
        <f t="shared" si="508"/>
        <v>1</v>
      </c>
      <c r="BL1122" s="40">
        <f t="shared" si="509"/>
        <v>0</v>
      </c>
      <c r="BM1122" s="40">
        <f t="shared" si="510"/>
        <v>0</v>
      </c>
      <c r="BN1122" s="40">
        <f t="shared" si="511"/>
        <v>0</v>
      </c>
    </row>
    <row r="1123" spans="1:66" x14ac:dyDescent="0.25">
      <c r="A1123" s="379"/>
      <c r="B1123" s="936"/>
      <c r="C1123" s="272"/>
      <c r="D1123" s="868"/>
      <c r="E1123" s="873" t="str">
        <f t="shared" si="485"/>
        <v xml:space="preserve"> </v>
      </c>
      <c r="F1123" s="130">
        <f t="shared" si="486"/>
        <v>0</v>
      </c>
      <c r="G1123" s="128">
        <f t="shared" si="487"/>
        <v>1111</v>
      </c>
      <c r="H1123" s="127"/>
      <c r="I1123" s="321"/>
      <c r="J1123" s="97"/>
      <c r="K1123" s="323"/>
      <c r="L1123" s="322"/>
      <c r="M1123" s="50"/>
      <c r="N1123" s="87"/>
      <c r="O1123" s="324"/>
      <c r="P1123" s="98"/>
      <c r="Q1123" s="98"/>
      <c r="R1123" s="114"/>
      <c r="S1123" s="753"/>
      <c r="T1123" s="98"/>
      <c r="U1123" s="98"/>
      <c r="V1123" s="98"/>
      <c r="W1123" s="99"/>
      <c r="X1123" s="97"/>
      <c r="Y1123" s="87"/>
      <c r="Z1123" s="100"/>
      <c r="AA1123" s="106">
        <f t="shared" si="488"/>
        <v>1111</v>
      </c>
      <c r="AB1123" s="549">
        <f t="shared" si="489"/>
        <v>0</v>
      </c>
      <c r="AC1123" s="544">
        <f t="shared" si="490"/>
        <v>0</v>
      </c>
      <c r="AD1123" s="174">
        <f t="shared" si="491"/>
        <v>0</v>
      </c>
      <c r="AE1123" s="8"/>
      <c r="AF1123" s="885" t="str">
        <f t="shared" si="492"/>
        <v xml:space="preserve"> </v>
      </c>
      <c r="AG1123" s="40">
        <f t="shared" si="493"/>
        <v>0</v>
      </c>
      <c r="AH1123" s="40">
        <f t="shared" si="494"/>
        <v>0</v>
      </c>
      <c r="AR1123" s="40">
        <f t="shared" si="495"/>
        <v>0</v>
      </c>
      <c r="AS1123" s="40">
        <f t="shared" si="496"/>
        <v>0</v>
      </c>
      <c r="AT1123" s="40">
        <f t="shared" si="497"/>
        <v>0</v>
      </c>
      <c r="AU1123" s="40">
        <f t="shared" si="498"/>
        <v>0</v>
      </c>
      <c r="AX1123" s="279">
        <f t="shared" si="499"/>
        <v>0</v>
      </c>
      <c r="AY1123" s="279">
        <f t="shared" si="500"/>
        <v>0</v>
      </c>
      <c r="AZ1123" s="40">
        <f t="shared" si="501"/>
        <v>0</v>
      </c>
      <c r="BB1123" s="40">
        <f t="shared" si="502"/>
        <v>0</v>
      </c>
      <c r="BC1123" s="397">
        <f t="shared" si="503"/>
        <v>0</v>
      </c>
      <c r="BD1123" s="105">
        <f t="shared" si="504"/>
        <v>0</v>
      </c>
      <c r="BE1123" s="105">
        <f t="shared" si="505"/>
        <v>0</v>
      </c>
      <c r="BF1123" s="742">
        <f t="shared" si="506"/>
        <v>0</v>
      </c>
      <c r="BG1123" s="89"/>
      <c r="BH1123" s="9"/>
      <c r="BJ1123" s="40">
        <f t="shared" si="507"/>
        <v>0</v>
      </c>
      <c r="BK1123" s="40">
        <f t="shared" si="508"/>
        <v>1</v>
      </c>
      <c r="BL1123" s="40">
        <f t="shared" si="509"/>
        <v>0</v>
      </c>
      <c r="BM1123" s="40">
        <f t="shared" si="510"/>
        <v>0</v>
      </c>
      <c r="BN1123" s="40">
        <f t="shared" si="511"/>
        <v>0</v>
      </c>
    </row>
    <row r="1124" spans="1:66" x14ac:dyDescent="0.25">
      <c r="A1124" s="379"/>
      <c r="B1124" s="936"/>
      <c r="C1124" s="272"/>
      <c r="D1124" s="868"/>
      <c r="E1124" s="873" t="str">
        <f t="shared" si="485"/>
        <v xml:space="preserve"> </v>
      </c>
      <c r="F1124" s="130">
        <f t="shared" si="486"/>
        <v>0</v>
      </c>
      <c r="G1124" s="128">
        <f t="shared" si="487"/>
        <v>1112</v>
      </c>
      <c r="H1124" s="127"/>
      <c r="I1124" s="321"/>
      <c r="J1124" s="97"/>
      <c r="K1124" s="323"/>
      <c r="L1124" s="322"/>
      <c r="M1124" s="50"/>
      <c r="N1124" s="87"/>
      <c r="O1124" s="324"/>
      <c r="P1124" s="98"/>
      <c r="Q1124" s="98"/>
      <c r="R1124" s="114"/>
      <c r="S1124" s="753"/>
      <c r="T1124" s="98"/>
      <c r="U1124" s="98"/>
      <c r="V1124" s="98"/>
      <c r="W1124" s="99"/>
      <c r="X1124" s="97"/>
      <c r="Y1124" s="87"/>
      <c r="Z1124" s="100"/>
      <c r="AA1124" s="106">
        <f t="shared" si="488"/>
        <v>1112</v>
      </c>
      <c r="AB1124" s="549">
        <f t="shared" si="489"/>
        <v>0</v>
      </c>
      <c r="AC1124" s="544">
        <f t="shared" si="490"/>
        <v>0</v>
      </c>
      <c r="AD1124" s="174">
        <f t="shared" si="491"/>
        <v>0</v>
      </c>
      <c r="AE1124" s="8"/>
      <c r="AF1124" s="885" t="str">
        <f t="shared" si="492"/>
        <v xml:space="preserve"> </v>
      </c>
      <c r="AG1124" s="40">
        <f t="shared" si="493"/>
        <v>0</v>
      </c>
      <c r="AH1124" s="40">
        <f t="shared" si="494"/>
        <v>0</v>
      </c>
      <c r="AR1124" s="40">
        <f t="shared" si="495"/>
        <v>0</v>
      </c>
      <c r="AS1124" s="40">
        <f t="shared" si="496"/>
        <v>0</v>
      </c>
      <c r="AT1124" s="40">
        <f t="shared" si="497"/>
        <v>0</v>
      </c>
      <c r="AU1124" s="40">
        <f t="shared" si="498"/>
        <v>0</v>
      </c>
      <c r="AX1124" s="279">
        <f t="shared" si="499"/>
        <v>0</v>
      </c>
      <c r="AY1124" s="279">
        <f t="shared" si="500"/>
        <v>0</v>
      </c>
      <c r="AZ1124" s="40">
        <f t="shared" si="501"/>
        <v>0</v>
      </c>
      <c r="BB1124" s="40">
        <f t="shared" si="502"/>
        <v>0</v>
      </c>
      <c r="BC1124" s="397">
        <f t="shared" si="503"/>
        <v>0</v>
      </c>
      <c r="BD1124" s="105">
        <f t="shared" si="504"/>
        <v>0</v>
      </c>
      <c r="BE1124" s="105">
        <f t="shared" si="505"/>
        <v>0</v>
      </c>
      <c r="BF1124" s="742">
        <f t="shared" si="506"/>
        <v>0</v>
      </c>
      <c r="BG1124" s="89"/>
      <c r="BH1124" s="9"/>
      <c r="BJ1124" s="40">
        <f t="shared" si="507"/>
        <v>0</v>
      </c>
      <c r="BK1124" s="40">
        <f t="shared" si="508"/>
        <v>1</v>
      </c>
      <c r="BL1124" s="40">
        <f t="shared" si="509"/>
        <v>0</v>
      </c>
      <c r="BM1124" s="40">
        <f t="shared" si="510"/>
        <v>0</v>
      </c>
      <c r="BN1124" s="40">
        <f t="shared" si="511"/>
        <v>0</v>
      </c>
    </row>
    <row r="1125" spans="1:66" x14ac:dyDescent="0.25">
      <c r="A1125" s="379"/>
      <c r="B1125" s="936"/>
      <c r="C1125" s="272"/>
      <c r="D1125" s="868"/>
      <c r="E1125" s="873" t="str">
        <f t="shared" si="485"/>
        <v xml:space="preserve"> </v>
      </c>
      <c r="F1125" s="130">
        <f t="shared" si="486"/>
        <v>0</v>
      </c>
      <c r="G1125" s="128">
        <f t="shared" si="487"/>
        <v>1113</v>
      </c>
      <c r="H1125" s="127"/>
      <c r="I1125" s="321"/>
      <c r="J1125" s="97"/>
      <c r="K1125" s="323"/>
      <c r="L1125" s="322"/>
      <c r="M1125" s="50"/>
      <c r="N1125" s="87"/>
      <c r="O1125" s="324"/>
      <c r="P1125" s="98"/>
      <c r="Q1125" s="98"/>
      <c r="R1125" s="114"/>
      <c r="S1125" s="753"/>
      <c r="T1125" s="98"/>
      <c r="U1125" s="98"/>
      <c r="V1125" s="98"/>
      <c r="W1125" s="99"/>
      <c r="X1125" s="97"/>
      <c r="Y1125" s="87"/>
      <c r="Z1125" s="100"/>
      <c r="AA1125" s="106">
        <f t="shared" si="488"/>
        <v>1113</v>
      </c>
      <c r="AB1125" s="549">
        <f t="shared" si="489"/>
        <v>0</v>
      </c>
      <c r="AC1125" s="544">
        <f t="shared" si="490"/>
        <v>0</v>
      </c>
      <c r="AD1125" s="174">
        <f t="shared" si="491"/>
        <v>0</v>
      </c>
      <c r="AE1125" s="8"/>
      <c r="AF1125" s="885" t="str">
        <f t="shared" si="492"/>
        <v xml:space="preserve"> </v>
      </c>
      <c r="AG1125" s="40">
        <f t="shared" si="493"/>
        <v>0</v>
      </c>
      <c r="AH1125" s="40">
        <f t="shared" si="494"/>
        <v>0</v>
      </c>
      <c r="AR1125" s="40">
        <f t="shared" si="495"/>
        <v>0</v>
      </c>
      <c r="AS1125" s="40">
        <f t="shared" si="496"/>
        <v>0</v>
      </c>
      <c r="AT1125" s="40">
        <f t="shared" si="497"/>
        <v>0</v>
      </c>
      <c r="AU1125" s="40">
        <f t="shared" si="498"/>
        <v>0</v>
      </c>
      <c r="AX1125" s="279">
        <f t="shared" si="499"/>
        <v>0</v>
      </c>
      <c r="AY1125" s="279">
        <f t="shared" si="500"/>
        <v>0</v>
      </c>
      <c r="AZ1125" s="40">
        <f t="shared" si="501"/>
        <v>0</v>
      </c>
      <c r="BB1125" s="40">
        <f t="shared" si="502"/>
        <v>0</v>
      </c>
      <c r="BC1125" s="397">
        <f t="shared" si="503"/>
        <v>0</v>
      </c>
      <c r="BD1125" s="105">
        <f t="shared" si="504"/>
        <v>0</v>
      </c>
      <c r="BE1125" s="105">
        <f t="shared" si="505"/>
        <v>0</v>
      </c>
      <c r="BF1125" s="742">
        <f t="shared" si="506"/>
        <v>0</v>
      </c>
      <c r="BG1125" s="89"/>
      <c r="BH1125" s="9"/>
      <c r="BJ1125" s="40">
        <f t="shared" si="507"/>
        <v>0</v>
      </c>
      <c r="BK1125" s="40">
        <f t="shared" si="508"/>
        <v>1</v>
      </c>
      <c r="BL1125" s="40">
        <f t="shared" si="509"/>
        <v>0</v>
      </c>
      <c r="BM1125" s="40">
        <f t="shared" si="510"/>
        <v>0</v>
      </c>
      <c r="BN1125" s="40">
        <f t="shared" si="511"/>
        <v>0</v>
      </c>
    </row>
    <row r="1126" spans="1:66" x14ac:dyDescent="0.25">
      <c r="A1126" s="379"/>
      <c r="B1126" s="936"/>
      <c r="C1126" s="272"/>
      <c r="D1126" s="868"/>
      <c r="E1126" s="873" t="str">
        <f t="shared" si="485"/>
        <v xml:space="preserve"> </v>
      </c>
      <c r="F1126" s="130">
        <f t="shared" si="486"/>
        <v>0</v>
      </c>
      <c r="G1126" s="128">
        <f t="shared" si="487"/>
        <v>1114</v>
      </c>
      <c r="H1126" s="127"/>
      <c r="I1126" s="321"/>
      <c r="J1126" s="97"/>
      <c r="K1126" s="323"/>
      <c r="L1126" s="322"/>
      <c r="M1126" s="50"/>
      <c r="N1126" s="87"/>
      <c r="O1126" s="324"/>
      <c r="P1126" s="98"/>
      <c r="Q1126" s="98"/>
      <c r="R1126" s="114"/>
      <c r="S1126" s="753"/>
      <c r="T1126" s="98"/>
      <c r="U1126" s="98"/>
      <c r="V1126" s="98"/>
      <c r="W1126" s="99"/>
      <c r="X1126" s="97"/>
      <c r="Y1126" s="87"/>
      <c r="Z1126" s="100"/>
      <c r="AA1126" s="106">
        <f t="shared" si="488"/>
        <v>1114</v>
      </c>
      <c r="AB1126" s="549">
        <f t="shared" si="489"/>
        <v>0</v>
      </c>
      <c r="AC1126" s="544">
        <f t="shared" si="490"/>
        <v>0</v>
      </c>
      <c r="AD1126" s="174">
        <f t="shared" si="491"/>
        <v>0</v>
      </c>
      <c r="AE1126" s="8"/>
      <c r="AF1126" s="885" t="str">
        <f t="shared" si="492"/>
        <v xml:space="preserve"> </v>
      </c>
      <c r="AG1126" s="40">
        <f t="shared" si="493"/>
        <v>0</v>
      </c>
      <c r="AH1126" s="40">
        <f t="shared" si="494"/>
        <v>0</v>
      </c>
      <c r="AR1126" s="40">
        <f t="shared" si="495"/>
        <v>0</v>
      </c>
      <c r="AS1126" s="40">
        <f t="shared" si="496"/>
        <v>0</v>
      </c>
      <c r="AT1126" s="40">
        <f t="shared" si="497"/>
        <v>0</v>
      </c>
      <c r="AU1126" s="40">
        <f t="shared" si="498"/>
        <v>0</v>
      </c>
      <c r="AX1126" s="279">
        <f t="shared" si="499"/>
        <v>0</v>
      </c>
      <c r="AY1126" s="279">
        <f t="shared" si="500"/>
        <v>0</v>
      </c>
      <c r="AZ1126" s="40">
        <f t="shared" si="501"/>
        <v>0</v>
      </c>
      <c r="BB1126" s="40">
        <f t="shared" si="502"/>
        <v>0</v>
      </c>
      <c r="BC1126" s="397">
        <f t="shared" si="503"/>
        <v>0</v>
      </c>
      <c r="BD1126" s="105">
        <f t="shared" si="504"/>
        <v>0</v>
      </c>
      <c r="BE1126" s="105">
        <f t="shared" si="505"/>
        <v>0</v>
      </c>
      <c r="BF1126" s="742">
        <f t="shared" si="506"/>
        <v>0</v>
      </c>
      <c r="BG1126" s="89"/>
      <c r="BH1126" s="9"/>
      <c r="BJ1126" s="40">
        <f t="shared" si="507"/>
        <v>0</v>
      </c>
      <c r="BK1126" s="40">
        <f t="shared" si="508"/>
        <v>1</v>
      </c>
      <c r="BL1126" s="40">
        <f t="shared" si="509"/>
        <v>0</v>
      </c>
      <c r="BM1126" s="40">
        <f t="shared" si="510"/>
        <v>0</v>
      </c>
      <c r="BN1126" s="40">
        <f t="shared" si="511"/>
        <v>0</v>
      </c>
    </row>
    <row r="1127" spans="1:66" x14ac:dyDescent="0.25">
      <c r="A1127" s="379"/>
      <c r="B1127" s="936"/>
      <c r="C1127" s="272"/>
      <c r="D1127" s="868"/>
      <c r="E1127" s="873" t="str">
        <f t="shared" si="485"/>
        <v xml:space="preserve"> </v>
      </c>
      <c r="F1127" s="130">
        <f t="shared" si="486"/>
        <v>0</v>
      </c>
      <c r="G1127" s="128">
        <f t="shared" si="487"/>
        <v>1115</v>
      </c>
      <c r="H1127" s="127"/>
      <c r="I1127" s="321"/>
      <c r="J1127" s="97"/>
      <c r="K1127" s="323"/>
      <c r="L1127" s="322"/>
      <c r="M1127" s="50"/>
      <c r="N1127" s="87"/>
      <c r="O1127" s="324"/>
      <c r="P1127" s="98"/>
      <c r="Q1127" s="98"/>
      <c r="R1127" s="114"/>
      <c r="S1127" s="753"/>
      <c r="T1127" s="98"/>
      <c r="U1127" s="98"/>
      <c r="V1127" s="98"/>
      <c r="W1127" s="99"/>
      <c r="X1127" s="97"/>
      <c r="Y1127" s="87"/>
      <c r="Z1127" s="100"/>
      <c r="AA1127" s="106">
        <f t="shared" si="488"/>
        <v>1115</v>
      </c>
      <c r="AB1127" s="549">
        <f t="shared" si="489"/>
        <v>0</v>
      </c>
      <c r="AC1127" s="544">
        <f t="shared" si="490"/>
        <v>0</v>
      </c>
      <c r="AD1127" s="174">
        <f t="shared" si="491"/>
        <v>0</v>
      </c>
      <c r="AE1127" s="8"/>
      <c r="AF1127" s="885" t="str">
        <f t="shared" si="492"/>
        <v xml:space="preserve"> </v>
      </c>
      <c r="AG1127" s="40">
        <f t="shared" si="493"/>
        <v>0</v>
      </c>
      <c r="AH1127" s="40">
        <f t="shared" si="494"/>
        <v>0</v>
      </c>
      <c r="AR1127" s="40">
        <f t="shared" si="495"/>
        <v>0</v>
      </c>
      <c r="AS1127" s="40">
        <f t="shared" si="496"/>
        <v>0</v>
      </c>
      <c r="AT1127" s="40">
        <f t="shared" si="497"/>
        <v>0</v>
      </c>
      <c r="AU1127" s="40">
        <f t="shared" si="498"/>
        <v>0</v>
      </c>
      <c r="AX1127" s="279">
        <f t="shared" si="499"/>
        <v>0</v>
      </c>
      <c r="AY1127" s="279">
        <f t="shared" si="500"/>
        <v>0</v>
      </c>
      <c r="AZ1127" s="40">
        <f t="shared" si="501"/>
        <v>0</v>
      </c>
      <c r="BB1127" s="40">
        <f t="shared" si="502"/>
        <v>0</v>
      </c>
      <c r="BC1127" s="397">
        <f t="shared" si="503"/>
        <v>0</v>
      </c>
      <c r="BD1127" s="105">
        <f t="shared" si="504"/>
        <v>0</v>
      </c>
      <c r="BE1127" s="105">
        <f t="shared" si="505"/>
        <v>0</v>
      </c>
      <c r="BF1127" s="742">
        <f t="shared" si="506"/>
        <v>0</v>
      </c>
      <c r="BG1127" s="89"/>
      <c r="BH1127" s="9"/>
      <c r="BJ1127" s="40">
        <f t="shared" si="507"/>
        <v>0</v>
      </c>
      <c r="BK1127" s="40">
        <f t="shared" si="508"/>
        <v>1</v>
      </c>
      <c r="BL1127" s="40">
        <f t="shared" si="509"/>
        <v>0</v>
      </c>
      <c r="BM1127" s="40">
        <f t="shared" si="510"/>
        <v>0</v>
      </c>
      <c r="BN1127" s="40">
        <f t="shared" si="511"/>
        <v>0</v>
      </c>
    </row>
    <row r="1128" spans="1:66" x14ac:dyDescent="0.25">
      <c r="A1128" s="379"/>
      <c r="B1128" s="936"/>
      <c r="C1128" s="272"/>
      <c r="D1128" s="868"/>
      <c r="E1128" s="873" t="str">
        <f t="shared" si="485"/>
        <v xml:space="preserve"> </v>
      </c>
      <c r="F1128" s="130">
        <f t="shared" si="486"/>
        <v>0</v>
      </c>
      <c r="G1128" s="128">
        <f t="shared" si="487"/>
        <v>1116</v>
      </c>
      <c r="H1128" s="127"/>
      <c r="I1128" s="321"/>
      <c r="J1128" s="97"/>
      <c r="K1128" s="323"/>
      <c r="L1128" s="322"/>
      <c r="M1128" s="50"/>
      <c r="N1128" s="87"/>
      <c r="O1128" s="324"/>
      <c r="P1128" s="98"/>
      <c r="Q1128" s="98"/>
      <c r="R1128" s="114"/>
      <c r="S1128" s="753"/>
      <c r="T1128" s="98"/>
      <c r="U1128" s="98"/>
      <c r="V1128" s="98"/>
      <c r="W1128" s="99"/>
      <c r="X1128" s="97"/>
      <c r="Y1128" s="87"/>
      <c r="Z1128" s="100"/>
      <c r="AA1128" s="106">
        <f t="shared" si="488"/>
        <v>1116</v>
      </c>
      <c r="AB1128" s="549">
        <f t="shared" si="489"/>
        <v>0</v>
      </c>
      <c r="AC1128" s="544">
        <f t="shared" si="490"/>
        <v>0</v>
      </c>
      <c r="AD1128" s="174">
        <f t="shared" si="491"/>
        <v>0</v>
      </c>
      <c r="AE1128" s="8"/>
      <c r="AF1128" s="885" t="str">
        <f t="shared" si="492"/>
        <v xml:space="preserve"> </v>
      </c>
      <c r="AG1128" s="40">
        <f t="shared" si="493"/>
        <v>0</v>
      </c>
      <c r="AH1128" s="40">
        <f t="shared" si="494"/>
        <v>0</v>
      </c>
      <c r="AR1128" s="40">
        <f t="shared" si="495"/>
        <v>0</v>
      </c>
      <c r="AS1128" s="40">
        <f t="shared" si="496"/>
        <v>0</v>
      </c>
      <c r="AT1128" s="40">
        <f t="shared" si="497"/>
        <v>0</v>
      </c>
      <c r="AU1128" s="40">
        <f t="shared" si="498"/>
        <v>0</v>
      </c>
      <c r="AX1128" s="279">
        <f t="shared" si="499"/>
        <v>0</v>
      </c>
      <c r="AY1128" s="279">
        <f t="shared" si="500"/>
        <v>0</v>
      </c>
      <c r="AZ1128" s="40">
        <f t="shared" si="501"/>
        <v>0</v>
      </c>
      <c r="BB1128" s="40">
        <f t="shared" si="502"/>
        <v>0</v>
      </c>
      <c r="BC1128" s="397">
        <f t="shared" si="503"/>
        <v>0</v>
      </c>
      <c r="BD1128" s="105">
        <f t="shared" si="504"/>
        <v>0</v>
      </c>
      <c r="BE1128" s="105">
        <f t="shared" si="505"/>
        <v>0</v>
      </c>
      <c r="BF1128" s="742">
        <f t="shared" si="506"/>
        <v>0</v>
      </c>
      <c r="BG1128" s="89"/>
      <c r="BH1128" s="9"/>
      <c r="BJ1128" s="40">
        <f t="shared" si="507"/>
        <v>0</v>
      </c>
      <c r="BK1128" s="40">
        <f t="shared" si="508"/>
        <v>1</v>
      </c>
      <c r="BL1128" s="40">
        <f t="shared" si="509"/>
        <v>0</v>
      </c>
      <c r="BM1128" s="40">
        <f t="shared" si="510"/>
        <v>0</v>
      </c>
      <c r="BN1128" s="40">
        <f t="shared" si="511"/>
        <v>0</v>
      </c>
    </row>
    <row r="1129" spans="1:66" x14ac:dyDescent="0.25">
      <c r="A1129" s="379"/>
      <c r="B1129" s="936"/>
      <c r="C1129" s="272"/>
      <c r="D1129" s="868"/>
      <c r="E1129" s="873" t="str">
        <f t="shared" si="485"/>
        <v xml:space="preserve"> </v>
      </c>
      <c r="F1129" s="130">
        <f t="shared" si="486"/>
        <v>0</v>
      </c>
      <c r="G1129" s="128">
        <f t="shared" si="487"/>
        <v>1117</v>
      </c>
      <c r="H1129" s="127"/>
      <c r="I1129" s="321"/>
      <c r="J1129" s="97"/>
      <c r="K1129" s="323"/>
      <c r="L1129" s="322"/>
      <c r="M1129" s="50"/>
      <c r="N1129" s="87"/>
      <c r="O1129" s="324"/>
      <c r="P1129" s="98"/>
      <c r="Q1129" s="98"/>
      <c r="R1129" s="114"/>
      <c r="S1129" s="753"/>
      <c r="T1129" s="98"/>
      <c r="U1129" s="98"/>
      <c r="V1129" s="98"/>
      <c r="W1129" s="99"/>
      <c r="X1129" s="97"/>
      <c r="Y1129" s="87"/>
      <c r="Z1129" s="100"/>
      <c r="AA1129" s="106">
        <f t="shared" si="488"/>
        <v>1117</v>
      </c>
      <c r="AB1129" s="549">
        <f t="shared" si="489"/>
        <v>0</v>
      </c>
      <c r="AC1129" s="544">
        <f t="shared" si="490"/>
        <v>0</v>
      </c>
      <c r="AD1129" s="174">
        <f t="shared" si="491"/>
        <v>0</v>
      </c>
      <c r="AE1129" s="8"/>
      <c r="AF1129" s="885" t="str">
        <f t="shared" si="492"/>
        <v xml:space="preserve"> </v>
      </c>
      <c r="AG1129" s="40">
        <f t="shared" si="493"/>
        <v>0</v>
      </c>
      <c r="AH1129" s="40">
        <f t="shared" si="494"/>
        <v>0</v>
      </c>
      <c r="AR1129" s="40">
        <f t="shared" si="495"/>
        <v>0</v>
      </c>
      <c r="AS1129" s="40">
        <f t="shared" si="496"/>
        <v>0</v>
      </c>
      <c r="AT1129" s="40">
        <f t="shared" si="497"/>
        <v>0</v>
      </c>
      <c r="AU1129" s="40">
        <f t="shared" si="498"/>
        <v>0</v>
      </c>
      <c r="AX1129" s="279">
        <f t="shared" si="499"/>
        <v>0</v>
      </c>
      <c r="AY1129" s="279">
        <f t="shared" si="500"/>
        <v>0</v>
      </c>
      <c r="AZ1129" s="40">
        <f t="shared" si="501"/>
        <v>0</v>
      </c>
      <c r="BB1129" s="40">
        <f t="shared" si="502"/>
        <v>0</v>
      </c>
      <c r="BC1129" s="397">
        <f t="shared" si="503"/>
        <v>0</v>
      </c>
      <c r="BD1129" s="105">
        <f t="shared" si="504"/>
        <v>0</v>
      </c>
      <c r="BE1129" s="105">
        <f t="shared" si="505"/>
        <v>0</v>
      </c>
      <c r="BF1129" s="742">
        <f t="shared" si="506"/>
        <v>0</v>
      </c>
      <c r="BG1129" s="89"/>
      <c r="BH1129" s="9"/>
      <c r="BJ1129" s="40">
        <f t="shared" si="507"/>
        <v>0</v>
      </c>
      <c r="BK1129" s="40">
        <f t="shared" si="508"/>
        <v>1</v>
      </c>
      <c r="BL1129" s="40">
        <f t="shared" si="509"/>
        <v>0</v>
      </c>
      <c r="BM1129" s="40">
        <f t="shared" si="510"/>
        <v>0</v>
      </c>
      <c r="BN1129" s="40">
        <f t="shared" si="511"/>
        <v>0</v>
      </c>
    </row>
    <row r="1130" spans="1:66" x14ac:dyDescent="0.25">
      <c r="A1130" s="379"/>
      <c r="B1130" s="936"/>
      <c r="C1130" s="272"/>
      <c r="D1130" s="868"/>
      <c r="E1130" s="873" t="str">
        <f t="shared" si="485"/>
        <v xml:space="preserve"> </v>
      </c>
      <c r="F1130" s="130">
        <f t="shared" si="486"/>
        <v>0</v>
      </c>
      <c r="G1130" s="128">
        <f t="shared" si="487"/>
        <v>1118</v>
      </c>
      <c r="H1130" s="127"/>
      <c r="I1130" s="321"/>
      <c r="J1130" s="97"/>
      <c r="K1130" s="323"/>
      <c r="L1130" s="322"/>
      <c r="M1130" s="50"/>
      <c r="N1130" s="87"/>
      <c r="O1130" s="324"/>
      <c r="P1130" s="98"/>
      <c r="Q1130" s="98"/>
      <c r="R1130" s="114"/>
      <c r="S1130" s="753"/>
      <c r="T1130" s="98"/>
      <c r="U1130" s="98"/>
      <c r="V1130" s="98"/>
      <c r="W1130" s="99"/>
      <c r="X1130" s="97"/>
      <c r="Y1130" s="87"/>
      <c r="Z1130" s="100"/>
      <c r="AA1130" s="106">
        <f t="shared" si="488"/>
        <v>1118</v>
      </c>
      <c r="AB1130" s="549">
        <f t="shared" si="489"/>
        <v>0</v>
      </c>
      <c r="AC1130" s="544">
        <f t="shared" si="490"/>
        <v>0</v>
      </c>
      <c r="AD1130" s="174">
        <f t="shared" si="491"/>
        <v>0</v>
      </c>
      <c r="AE1130" s="8"/>
      <c r="AF1130" s="885" t="str">
        <f t="shared" si="492"/>
        <v xml:space="preserve"> </v>
      </c>
      <c r="AG1130" s="40">
        <f t="shared" si="493"/>
        <v>0</v>
      </c>
      <c r="AH1130" s="40">
        <f t="shared" si="494"/>
        <v>0</v>
      </c>
      <c r="AR1130" s="40">
        <f t="shared" si="495"/>
        <v>0</v>
      </c>
      <c r="AS1130" s="40">
        <f t="shared" si="496"/>
        <v>0</v>
      </c>
      <c r="AT1130" s="40">
        <f t="shared" si="497"/>
        <v>0</v>
      </c>
      <c r="AU1130" s="40">
        <f t="shared" si="498"/>
        <v>0</v>
      </c>
      <c r="AX1130" s="279">
        <f t="shared" si="499"/>
        <v>0</v>
      </c>
      <c r="AY1130" s="279">
        <f t="shared" si="500"/>
        <v>0</v>
      </c>
      <c r="AZ1130" s="40">
        <f t="shared" si="501"/>
        <v>0</v>
      </c>
      <c r="BB1130" s="40">
        <f t="shared" si="502"/>
        <v>0</v>
      </c>
      <c r="BC1130" s="397">
        <f t="shared" si="503"/>
        <v>0</v>
      </c>
      <c r="BD1130" s="105">
        <f t="shared" si="504"/>
        <v>0</v>
      </c>
      <c r="BE1130" s="105">
        <f t="shared" si="505"/>
        <v>0</v>
      </c>
      <c r="BF1130" s="742">
        <f t="shared" si="506"/>
        <v>0</v>
      </c>
      <c r="BG1130" s="89"/>
      <c r="BH1130" s="9"/>
      <c r="BJ1130" s="40">
        <f t="shared" si="507"/>
        <v>0</v>
      </c>
      <c r="BK1130" s="40">
        <f t="shared" si="508"/>
        <v>1</v>
      </c>
      <c r="BL1130" s="40">
        <f t="shared" si="509"/>
        <v>0</v>
      </c>
      <c r="BM1130" s="40">
        <f t="shared" si="510"/>
        <v>0</v>
      </c>
      <c r="BN1130" s="40">
        <f t="shared" si="511"/>
        <v>0</v>
      </c>
    </row>
    <row r="1131" spans="1:66" x14ac:dyDescent="0.25">
      <c r="A1131" s="379"/>
      <c r="B1131" s="936"/>
      <c r="C1131" s="272"/>
      <c r="D1131" s="868"/>
      <c r="E1131" s="873" t="str">
        <f t="shared" si="485"/>
        <v xml:space="preserve"> </v>
      </c>
      <c r="F1131" s="130">
        <f t="shared" si="486"/>
        <v>0</v>
      </c>
      <c r="G1131" s="128">
        <f t="shared" si="487"/>
        <v>1119</v>
      </c>
      <c r="H1131" s="127"/>
      <c r="I1131" s="321"/>
      <c r="J1131" s="97"/>
      <c r="K1131" s="323"/>
      <c r="L1131" s="322"/>
      <c r="M1131" s="50"/>
      <c r="N1131" s="87"/>
      <c r="O1131" s="324"/>
      <c r="P1131" s="98"/>
      <c r="Q1131" s="98"/>
      <c r="R1131" s="114"/>
      <c r="S1131" s="753"/>
      <c r="T1131" s="98"/>
      <c r="U1131" s="98"/>
      <c r="V1131" s="98"/>
      <c r="W1131" s="99"/>
      <c r="X1131" s="97"/>
      <c r="Y1131" s="87"/>
      <c r="Z1131" s="100"/>
      <c r="AA1131" s="106">
        <f t="shared" si="488"/>
        <v>1119</v>
      </c>
      <c r="AB1131" s="549">
        <f t="shared" si="489"/>
        <v>0</v>
      </c>
      <c r="AC1131" s="544">
        <f t="shared" si="490"/>
        <v>0</v>
      </c>
      <c r="AD1131" s="174">
        <f t="shared" si="491"/>
        <v>0</v>
      </c>
      <c r="AE1131" s="8"/>
      <c r="AF1131" s="885" t="str">
        <f t="shared" si="492"/>
        <v xml:space="preserve"> </v>
      </c>
      <c r="AG1131" s="40">
        <f t="shared" si="493"/>
        <v>0</v>
      </c>
      <c r="AH1131" s="40">
        <f t="shared" si="494"/>
        <v>0</v>
      </c>
      <c r="AR1131" s="40">
        <f t="shared" si="495"/>
        <v>0</v>
      </c>
      <c r="AS1131" s="40">
        <f t="shared" si="496"/>
        <v>0</v>
      </c>
      <c r="AT1131" s="40">
        <f t="shared" si="497"/>
        <v>0</v>
      </c>
      <c r="AU1131" s="40">
        <f t="shared" si="498"/>
        <v>0</v>
      </c>
      <c r="AX1131" s="279">
        <f t="shared" si="499"/>
        <v>0</v>
      </c>
      <c r="AY1131" s="279">
        <f t="shared" si="500"/>
        <v>0</v>
      </c>
      <c r="AZ1131" s="40">
        <f t="shared" si="501"/>
        <v>0</v>
      </c>
      <c r="BB1131" s="40">
        <f t="shared" si="502"/>
        <v>0</v>
      </c>
      <c r="BC1131" s="397">
        <f t="shared" si="503"/>
        <v>0</v>
      </c>
      <c r="BD1131" s="105">
        <f t="shared" si="504"/>
        <v>0</v>
      </c>
      <c r="BE1131" s="105">
        <f t="shared" si="505"/>
        <v>0</v>
      </c>
      <c r="BF1131" s="742">
        <f t="shared" si="506"/>
        <v>0</v>
      </c>
      <c r="BG1131" s="89"/>
      <c r="BH1131" s="9"/>
      <c r="BJ1131" s="40">
        <f t="shared" si="507"/>
        <v>0</v>
      </c>
      <c r="BK1131" s="40">
        <f t="shared" si="508"/>
        <v>1</v>
      </c>
      <c r="BL1131" s="40">
        <f t="shared" si="509"/>
        <v>0</v>
      </c>
      <c r="BM1131" s="40">
        <f t="shared" si="510"/>
        <v>0</v>
      </c>
      <c r="BN1131" s="40">
        <f t="shared" si="511"/>
        <v>0</v>
      </c>
    </row>
    <row r="1132" spans="1:66" x14ac:dyDescent="0.25">
      <c r="A1132" s="379"/>
      <c r="B1132" s="936"/>
      <c r="C1132" s="272"/>
      <c r="D1132" s="868"/>
      <c r="E1132" s="873" t="str">
        <f t="shared" si="485"/>
        <v xml:space="preserve"> </v>
      </c>
      <c r="F1132" s="130">
        <f t="shared" si="486"/>
        <v>0</v>
      </c>
      <c r="G1132" s="128">
        <f t="shared" si="487"/>
        <v>1120</v>
      </c>
      <c r="H1132" s="127"/>
      <c r="I1132" s="321"/>
      <c r="J1132" s="97"/>
      <c r="K1132" s="323"/>
      <c r="L1132" s="322"/>
      <c r="M1132" s="50"/>
      <c r="N1132" s="87"/>
      <c r="O1132" s="324"/>
      <c r="P1132" s="98"/>
      <c r="Q1132" s="98"/>
      <c r="R1132" s="114"/>
      <c r="S1132" s="753"/>
      <c r="T1132" s="98"/>
      <c r="U1132" s="98"/>
      <c r="V1132" s="98"/>
      <c r="W1132" s="99"/>
      <c r="X1132" s="97"/>
      <c r="Y1132" s="87"/>
      <c r="Z1132" s="100"/>
      <c r="AA1132" s="106">
        <f t="shared" si="488"/>
        <v>1120</v>
      </c>
      <c r="AB1132" s="549">
        <f t="shared" si="489"/>
        <v>0</v>
      </c>
      <c r="AC1132" s="544">
        <f t="shared" si="490"/>
        <v>0</v>
      </c>
      <c r="AD1132" s="174">
        <f t="shared" si="491"/>
        <v>0</v>
      </c>
      <c r="AE1132" s="8"/>
      <c r="AF1132" s="885" t="str">
        <f t="shared" si="492"/>
        <v xml:space="preserve"> </v>
      </c>
      <c r="AG1132" s="40">
        <f t="shared" si="493"/>
        <v>0</v>
      </c>
      <c r="AH1132" s="40">
        <f t="shared" si="494"/>
        <v>0</v>
      </c>
      <c r="AR1132" s="40">
        <f t="shared" si="495"/>
        <v>0</v>
      </c>
      <c r="AS1132" s="40">
        <f t="shared" si="496"/>
        <v>0</v>
      </c>
      <c r="AT1132" s="40">
        <f t="shared" si="497"/>
        <v>0</v>
      </c>
      <c r="AU1132" s="40">
        <f t="shared" si="498"/>
        <v>0</v>
      </c>
      <c r="AX1132" s="279">
        <f t="shared" si="499"/>
        <v>0</v>
      </c>
      <c r="AY1132" s="279">
        <f t="shared" si="500"/>
        <v>0</v>
      </c>
      <c r="AZ1132" s="40">
        <f t="shared" si="501"/>
        <v>0</v>
      </c>
      <c r="BB1132" s="40">
        <f t="shared" si="502"/>
        <v>0</v>
      </c>
      <c r="BC1132" s="397">
        <f t="shared" si="503"/>
        <v>0</v>
      </c>
      <c r="BD1132" s="105">
        <f t="shared" si="504"/>
        <v>0</v>
      </c>
      <c r="BE1132" s="105">
        <f t="shared" si="505"/>
        <v>0</v>
      </c>
      <c r="BF1132" s="742">
        <f t="shared" si="506"/>
        <v>0</v>
      </c>
      <c r="BG1132" s="89"/>
      <c r="BH1132" s="9"/>
      <c r="BJ1132" s="40">
        <f t="shared" si="507"/>
        <v>0</v>
      </c>
      <c r="BK1132" s="40">
        <f t="shared" si="508"/>
        <v>1</v>
      </c>
      <c r="BL1132" s="40">
        <f t="shared" si="509"/>
        <v>0</v>
      </c>
      <c r="BM1132" s="40">
        <f t="shared" si="510"/>
        <v>0</v>
      </c>
      <c r="BN1132" s="40">
        <f t="shared" si="511"/>
        <v>0</v>
      </c>
    </row>
    <row r="1133" spans="1:66" x14ac:dyDescent="0.25">
      <c r="A1133" s="379"/>
      <c r="B1133" s="936"/>
      <c r="C1133" s="272"/>
      <c r="D1133" s="868"/>
      <c r="E1133" s="873" t="str">
        <f t="shared" si="485"/>
        <v xml:space="preserve"> </v>
      </c>
      <c r="F1133" s="130">
        <f t="shared" si="486"/>
        <v>0</v>
      </c>
      <c r="G1133" s="128">
        <f t="shared" si="487"/>
        <v>1121</v>
      </c>
      <c r="H1133" s="127"/>
      <c r="I1133" s="321"/>
      <c r="J1133" s="97"/>
      <c r="K1133" s="323"/>
      <c r="L1133" s="322"/>
      <c r="M1133" s="50"/>
      <c r="N1133" s="87"/>
      <c r="O1133" s="324"/>
      <c r="P1133" s="98"/>
      <c r="Q1133" s="98"/>
      <c r="R1133" s="114"/>
      <c r="S1133" s="753"/>
      <c r="T1133" s="98"/>
      <c r="U1133" s="98"/>
      <c r="V1133" s="98"/>
      <c r="W1133" s="99"/>
      <c r="X1133" s="97"/>
      <c r="Y1133" s="87"/>
      <c r="Z1133" s="100"/>
      <c r="AA1133" s="106">
        <f t="shared" si="488"/>
        <v>1121</v>
      </c>
      <c r="AB1133" s="549">
        <f t="shared" si="489"/>
        <v>0</v>
      </c>
      <c r="AC1133" s="544">
        <f t="shared" si="490"/>
        <v>0</v>
      </c>
      <c r="AD1133" s="174">
        <f t="shared" si="491"/>
        <v>0</v>
      </c>
      <c r="AE1133" s="8"/>
      <c r="AF1133" s="885" t="str">
        <f t="shared" si="492"/>
        <v xml:space="preserve"> </v>
      </c>
      <c r="AG1133" s="40">
        <f t="shared" si="493"/>
        <v>0</v>
      </c>
      <c r="AH1133" s="40">
        <f t="shared" si="494"/>
        <v>0</v>
      </c>
      <c r="AR1133" s="40">
        <f t="shared" si="495"/>
        <v>0</v>
      </c>
      <c r="AS1133" s="40">
        <f t="shared" si="496"/>
        <v>0</v>
      </c>
      <c r="AT1133" s="40">
        <f t="shared" si="497"/>
        <v>0</v>
      </c>
      <c r="AU1133" s="40">
        <f t="shared" si="498"/>
        <v>0</v>
      </c>
      <c r="AX1133" s="279">
        <f t="shared" si="499"/>
        <v>0</v>
      </c>
      <c r="AY1133" s="279">
        <f t="shared" si="500"/>
        <v>0</v>
      </c>
      <c r="AZ1133" s="40">
        <f t="shared" si="501"/>
        <v>0</v>
      </c>
      <c r="BB1133" s="40">
        <f t="shared" si="502"/>
        <v>0</v>
      </c>
      <c r="BC1133" s="397">
        <f t="shared" si="503"/>
        <v>0</v>
      </c>
      <c r="BD1133" s="105">
        <f t="shared" si="504"/>
        <v>0</v>
      </c>
      <c r="BE1133" s="105">
        <f t="shared" si="505"/>
        <v>0</v>
      </c>
      <c r="BF1133" s="742">
        <f t="shared" si="506"/>
        <v>0</v>
      </c>
      <c r="BG1133" s="89"/>
      <c r="BH1133" s="9"/>
      <c r="BJ1133" s="40">
        <f t="shared" si="507"/>
        <v>0</v>
      </c>
      <c r="BK1133" s="40">
        <f t="shared" si="508"/>
        <v>1</v>
      </c>
      <c r="BL1133" s="40">
        <f t="shared" si="509"/>
        <v>0</v>
      </c>
      <c r="BM1133" s="40">
        <f t="shared" si="510"/>
        <v>0</v>
      </c>
      <c r="BN1133" s="40">
        <f t="shared" si="511"/>
        <v>0</v>
      </c>
    </row>
    <row r="1134" spans="1:66" x14ac:dyDescent="0.25">
      <c r="A1134" s="379"/>
      <c r="B1134" s="936"/>
      <c r="C1134" s="272"/>
      <c r="D1134" s="868"/>
      <c r="E1134" s="873" t="str">
        <f t="shared" ref="E1134:E1197" si="512">IF(+BN1134+BM1134&gt;0,"&lt; Error"," ")</f>
        <v xml:space="preserve"> </v>
      </c>
      <c r="F1134" s="130">
        <f t="shared" ref="F1134:F1197" si="513">IF(ISBLANK(H1134),0,VLOOKUP(TRIM(H1134),AllVarieties,4,FALSE))</f>
        <v>0</v>
      </c>
      <c r="G1134" s="128">
        <f t="shared" si="487"/>
        <v>1122</v>
      </c>
      <c r="H1134" s="127"/>
      <c r="I1134" s="321"/>
      <c r="J1134" s="97"/>
      <c r="K1134" s="323"/>
      <c r="L1134" s="322"/>
      <c r="M1134" s="50"/>
      <c r="N1134" s="87"/>
      <c r="O1134" s="324"/>
      <c r="P1134" s="98"/>
      <c r="Q1134" s="98"/>
      <c r="R1134" s="114"/>
      <c r="S1134" s="753"/>
      <c r="T1134" s="98"/>
      <c r="U1134" s="98"/>
      <c r="V1134" s="98"/>
      <c r="W1134" s="99"/>
      <c r="X1134" s="97"/>
      <c r="Y1134" s="87"/>
      <c r="Z1134" s="100"/>
      <c r="AA1134" s="106">
        <f t="shared" si="488"/>
        <v>1122</v>
      </c>
      <c r="AB1134" s="549">
        <f t="shared" si="489"/>
        <v>0</v>
      </c>
      <c r="AC1134" s="544">
        <f t="shared" si="490"/>
        <v>0</v>
      </c>
      <c r="AD1134" s="174">
        <f t="shared" si="491"/>
        <v>0</v>
      </c>
      <c r="AE1134" s="8"/>
      <c r="AF1134" s="885" t="str">
        <f t="shared" si="492"/>
        <v xml:space="preserve"> </v>
      </c>
      <c r="AG1134" s="40">
        <f t="shared" si="493"/>
        <v>0</v>
      </c>
      <c r="AH1134" s="40">
        <f t="shared" si="494"/>
        <v>0</v>
      </c>
      <c r="AR1134" s="40">
        <f t="shared" si="495"/>
        <v>0</v>
      </c>
      <c r="AS1134" s="40">
        <f t="shared" si="496"/>
        <v>0</v>
      </c>
      <c r="AT1134" s="40">
        <f t="shared" si="497"/>
        <v>0</v>
      </c>
      <c r="AU1134" s="40">
        <f t="shared" si="498"/>
        <v>0</v>
      </c>
      <c r="AX1134" s="279">
        <f t="shared" si="499"/>
        <v>0</v>
      </c>
      <c r="AY1134" s="279">
        <f t="shared" si="500"/>
        <v>0</v>
      </c>
      <c r="AZ1134" s="40">
        <f t="shared" si="501"/>
        <v>0</v>
      </c>
      <c r="BB1134" s="40">
        <f t="shared" si="502"/>
        <v>0</v>
      </c>
      <c r="BC1134" s="397">
        <f t="shared" si="503"/>
        <v>0</v>
      </c>
      <c r="BD1134" s="105">
        <f t="shared" si="504"/>
        <v>0</v>
      </c>
      <c r="BE1134" s="105">
        <f t="shared" si="505"/>
        <v>0</v>
      </c>
      <c r="BF1134" s="742">
        <f t="shared" si="506"/>
        <v>0</v>
      </c>
      <c r="BG1134" s="89"/>
      <c r="BH1134" s="9"/>
      <c r="BJ1134" s="40">
        <f t="shared" si="507"/>
        <v>0</v>
      </c>
      <c r="BK1134" s="40">
        <f t="shared" si="508"/>
        <v>1</v>
      </c>
      <c r="BL1134" s="40">
        <f t="shared" si="509"/>
        <v>0</v>
      </c>
      <c r="BM1134" s="40">
        <f t="shared" si="510"/>
        <v>0</v>
      </c>
      <c r="BN1134" s="40">
        <f t="shared" si="511"/>
        <v>0</v>
      </c>
    </row>
    <row r="1135" spans="1:66" x14ac:dyDescent="0.25">
      <c r="A1135" s="379"/>
      <c r="B1135" s="936"/>
      <c r="C1135" s="272"/>
      <c r="D1135" s="868"/>
      <c r="E1135" s="873" t="str">
        <f t="shared" si="512"/>
        <v xml:space="preserve"> </v>
      </c>
      <c r="F1135" s="130">
        <f t="shared" si="513"/>
        <v>0</v>
      </c>
      <c r="G1135" s="128">
        <f t="shared" si="487"/>
        <v>1123</v>
      </c>
      <c r="H1135" s="127"/>
      <c r="I1135" s="321"/>
      <c r="J1135" s="97"/>
      <c r="K1135" s="323"/>
      <c r="L1135" s="322"/>
      <c r="M1135" s="50"/>
      <c r="N1135" s="87"/>
      <c r="O1135" s="324"/>
      <c r="P1135" s="98"/>
      <c r="Q1135" s="98"/>
      <c r="R1135" s="114"/>
      <c r="S1135" s="753"/>
      <c r="T1135" s="98"/>
      <c r="U1135" s="98"/>
      <c r="V1135" s="98"/>
      <c r="W1135" s="99"/>
      <c r="X1135" s="97"/>
      <c r="Y1135" s="87"/>
      <c r="Z1135" s="100"/>
      <c r="AA1135" s="106">
        <f t="shared" si="488"/>
        <v>1123</v>
      </c>
      <c r="AB1135" s="549">
        <f t="shared" si="489"/>
        <v>0</v>
      </c>
      <c r="AC1135" s="544">
        <f t="shared" si="490"/>
        <v>0</v>
      </c>
      <c r="AD1135" s="174">
        <f t="shared" si="491"/>
        <v>0</v>
      </c>
      <c r="AE1135" s="8"/>
      <c r="AF1135" s="885" t="str">
        <f t="shared" si="492"/>
        <v xml:space="preserve"> </v>
      </c>
      <c r="AG1135" s="40">
        <f t="shared" si="493"/>
        <v>0</v>
      </c>
      <c r="AH1135" s="40">
        <f t="shared" si="494"/>
        <v>0</v>
      </c>
      <c r="AR1135" s="40">
        <f t="shared" si="495"/>
        <v>0</v>
      </c>
      <c r="AS1135" s="40">
        <f t="shared" si="496"/>
        <v>0</v>
      </c>
      <c r="AT1135" s="40">
        <f t="shared" si="497"/>
        <v>0</v>
      </c>
      <c r="AU1135" s="40">
        <f t="shared" si="498"/>
        <v>0</v>
      </c>
      <c r="AX1135" s="279">
        <f t="shared" si="499"/>
        <v>0</v>
      </c>
      <c r="AY1135" s="279">
        <f t="shared" si="500"/>
        <v>0</v>
      </c>
      <c r="AZ1135" s="40">
        <f t="shared" si="501"/>
        <v>0</v>
      </c>
      <c r="BB1135" s="40">
        <f t="shared" si="502"/>
        <v>0</v>
      </c>
      <c r="BC1135" s="397">
        <f t="shared" si="503"/>
        <v>0</v>
      </c>
      <c r="BD1135" s="105">
        <f t="shared" si="504"/>
        <v>0</v>
      </c>
      <c r="BE1135" s="105">
        <f t="shared" si="505"/>
        <v>0</v>
      </c>
      <c r="BF1135" s="742">
        <f t="shared" si="506"/>
        <v>0</v>
      </c>
      <c r="BG1135" s="89"/>
      <c r="BH1135" s="9"/>
      <c r="BJ1135" s="40">
        <f t="shared" si="507"/>
        <v>0</v>
      </c>
      <c r="BK1135" s="40">
        <f t="shared" si="508"/>
        <v>1</v>
      </c>
      <c r="BL1135" s="40">
        <f t="shared" si="509"/>
        <v>0</v>
      </c>
      <c r="BM1135" s="40">
        <f t="shared" si="510"/>
        <v>0</v>
      </c>
      <c r="BN1135" s="40">
        <f t="shared" si="511"/>
        <v>0</v>
      </c>
    </row>
    <row r="1136" spans="1:66" x14ac:dyDescent="0.25">
      <c r="A1136" s="379"/>
      <c r="B1136" s="936"/>
      <c r="C1136" s="272"/>
      <c r="D1136" s="868"/>
      <c r="E1136" s="873" t="str">
        <f t="shared" si="512"/>
        <v xml:space="preserve"> </v>
      </c>
      <c r="F1136" s="130">
        <f t="shared" si="513"/>
        <v>0</v>
      </c>
      <c r="G1136" s="128">
        <f t="shared" si="487"/>
        <v>1124</v>
      </c>
      <c r="H1136" s="127"/>
      <c r="I1136" s="321"/>
      <c r="J1136" s="97"/>
      <c r="K1136" s="323"/>
      <c r="L1136" s="322"/>
      <c r="M1136" s="50"/>
      <c r="N1136" s="87"/>
      <c r="O1136" s="324"/>
      <c r="P1136" s="98"/>
      <c r="Q1136" s="98"/>
      <c r="R1136" s="114"/>
      <c r="S1136" s="753"/>
      <c r="T1136" s="98"/>
      <c r="U1136" s="98"/>
      <c r="V1136" s="98"/>
      <c r="W1136" s="99"/>
      <c r="X1136" s="97"/>
      <c r="Y1136" s="87"/>
      <c r="Z1136" s="100"/>
      <c r="AA1136" s="106">
        <f t="shared" si="488"/>
        <v>1124</v>
      </c>
      <c r="AB1136" s="549">
        <f t="shared" si="489"/>
        <v>0</v>
      </c>
      <c r="AC1136" s="544">
        <f t="shared" si="490"/>
        <v>0</v>
      </c>
      <c r="AD1136" s="174">
        <f t="shared" si="491"/>
        <v>0</v>
      </c>
      <c r="AE1136" s="8"/>
      <c r="AF1136" s="885" t="str">
        <f t="shared" si="492"/>
        <v xml:space="preserve"> </v>
      </c>
      <c r="AG1136" s="40">
        <f t="shared" si="493"/>
        <v>0</v>
      </c>
      <c r="AH1136" s="40">
        <f t="shared" si="494"/>
        <v>0</v>
      </c>
      <c r="AR1136" s="40">
        <f t="shared" si="495"/>
        <v>0</v>
      </c>
      <c r="AS1136" s="40">
        <f t="shared" si="496"/>
        <v>0</v>
      </c>
      <c r="AT1136" s="40">
        <f t="shared" si="497"/>
        <v>0</v>
      </c>
      <c r="AU1136" s="40">
        <f t="shared" si="498"/>
        <v>0</v>
      </c>
      <c r="AX1136" s="279">
        <f t="shared" si="499"/>
        <v>0</v>
      </c>
      <c r="AY1136" s="279">
        <f t="shared" si="500"/>
        <v>0</v>
      </c>
      <c r="AZ1136" s="40">
        <f t="shared" si="501"/>
        <v>0</v>
      </c>
      <c r="BB1136" s="40">
        <f t="shared" si="502"/>
        <v>0</v>
      </c>
      <c r="BC1136" s="397">
        <f t="shared" si="503"/>
        <v>0</v>
      </c>
      <c r="BD1136" s="105">
        <f t="shared" si="504"/>
        <v>0</v>
      </c>
      <c r="BE1136" s="105">
        <f t="shared" si="505"/>
        <v>0</v>
      </c>
      <c r="BF1136" s="742">
        <f t="shared" si="506"/>
        <v>0</v>
      </c>
      <c r="BG1136" s="89"/>
      <c r="BH1136" s="9"/>
      <c r="BJ1136" s="40">
        <f t="shared" si="507"/>
        <v>0</v>
      </c>
      <c r="BK1136" s="40">
        <f t="shared" si="508"/>
        <v>1</v>
      </c>
      <c r="BL1136" s="40">
        <f t="shared" si="509"/>
        <v>0</v>
      </c>
      <c r="BM1136" s="40">
        <f t="shared" si="510"/>
        <v>0</v>
      </c>
      <c r="BN1136" s="40">
        <f t="shared" si="511"/>
        <v>0</v>
      </c>
    </row>
    <row r="1137" spans="1:66" x14ac:dyDescent="0.25">
      <c r="A1137" s="379"/>
      <c r="B1137" s="936"/>
      <c r="C1137" s="272"/>
      <c r="D1137" s="868"/>
      <c r="E1137" s="873" t="str">
        <f t="shared" si="512"/>
        <v xml:space="preserve"> </v>
      </c>
      <c r="F1137" s="130">
        <f t="shared" si="513"/>
        <v>0</v>
      </c>
      <c r="G1137" s="128">
        <f t="shared" si="487"/>
        <v>1125</v>
      </c>
      <c r="H1137" s="127"/>
      <c r="I1137" s="321"/>
      <c r="J1137" s="97"/>
      <c r="K1137" s="323"/>
      <c r="L1137" s="322"/>
      <c r="M1137" s="50"/>
      <c r="N1137" s="87"/>
      <c r="O1137" s="324"/>
      <c r="P1137" s="98"/>
      <c r="Q1137" s="98"/>
      <c r="R1137" s="114"/>
      <c r="S1137" s="753"/>
      <c r="T1137" s="98"/>
      <c r="U1137" s="98"/>
      <c r="V1137" s="98"/>
      <c r="W1137" s="99"/>
      <c r="X1137" s="97"/>
      <c r="Y1137" s="87"/>
      <c r="Z1137" s="100"/>
      <c r="AA1137" s="106">
        <f t="shared" si="488"/>
        <v>1125</v>
      </c>
      <c r="AB1137" s="549">
        <f t="shared" si="489"/>
        <v>0</v>
      </c>
      <c r="AC1137" s="544">
        <f t="shared" si="490"/>
        <v>0</v>
      </c>
      <c r="AD1137" s="174">
        <f t="shared" si="491"/>
        <v>0</v>
      </c>
      <c r="AE1137" s="8"/>
      <c r="AF1137" s="885" t="str">
        <f t="shared" si="492"/>
        <v xml:space="preserve"> </v>
      </c>
      <c r="AG1137" s="40">
        <f t="shared" si="493"/>
        <v>0</v>
      </c>
      <c r="AH1137" s="40">
        <f t="shared" si="494"/>
        <v>0</v>
      </c>
      <c r="AR1137" s="40">
        <f t="shared" si="495"/>
        <v>0</v>
      </c>
      <c r="AS1137" s="40">
        <f t="shared" si="496"/>
        <v>0</v>
      </c>
      <c r="AT1137" s="40">
        <f t="shared" si="497"/>
        <v>0</v>
      </c>
      <c r="AU1137" s="40">
        <f t="shared" si="498"/>
        <v>0</v>
      </c>
      <c r="AX1137" s="279">
        <f t="shared" si="499"/>
        <v>0</v>
      </c>
      <c r="AY1137" s="279">
        <f t="shared" si="500"/>
        <v>0</v>
      </c>
      <c r="AZ1137" s="40">
        <f t="shared" si="501"/>
        <v>0</v>
      </c>
      <c r="BB1137" s="40">
        <f t="shared" si="502"/>
        <v>0</v>
      </c>
      <c r="BC1137" s="397">
        <f t="shared" si="503"/>
        <v>0</v>
      </c>
      <c r="BD1137" s="105">
        <f t="shared" si="504"/>
        <v>0</v>
      </c>
      <c r="BE1137" s="105">
        <f t="shared" si="505"/>
        <v>0</v>
      </c>
      <c r="BF1137" s="742">
        <f t="shared" si="506"/>
        <v>0</v>
      </c>
      <c r="BG1137" s="89"/>
      <c r="BH1137" s="9"/>
      <c r="BJ1137" s="40">
        <f t="shared" si="507"/>
        <v>0</v>
      </c>
      <c r="BK1137" s="40">
        <f t="shared" si="508"/>
        <v>1</v>
      </c>
      <c r="BL1137" s="40">
        <f t="shared" si="509"/>
        <v>0</v>
      </c>
      <c r="BM1137" s="40">
        <f t="shared" si="510"/>
        <v>0</v>
      </c>
      <c r="BN1137" s="40">
        <f t="shared" si="511"/>
        <v>0</v>
      </c>
    </row>
    <row r="1138" spans="1:66" x14ac:dyDescent="0.25">
      <c r="A1138" s="379"/>
      <c r="B1138" s="936"/>
      <c r="C1138" s="272"/>
      <c r="D1138" s="868"/>
      <c r="E1138" s="873" t="str">
        <f t="shared" si="512"/>
        <v xml:space="preserve"> </v>
      </c>
      <c r="F1138" s="130">
        <f t="shared" si="513"/>
        <v>0</v>
      </c>
      <c r="G1138" s="128">
        <f t="shared" si="487"/>
        <v>1126</v>
      </c>
      <c r="H1138" s="127"/>
      <c r="I1138" s="321"/>
      <c r="J1138" s="97"/>
      <c r="K1138" s="323"/>
      <c r="L1138" s="322"/>
      <c r="M1138" s="50"/>
      <c r="N1138" s="87"/>
      <c r="O1138" s="324"/>
      <c r="P1138" s="98"/>
      <c r="Q1138" s="98"/>
      <c r="R1138" s="114"/>
      <c r="S1138" s="753"/>
      <c r="T1138" s="98"/>
      <c r="U1138" s="98"/>
      <c r="V1138" s="98"/>
      <c r="W1138" s="99"/>
      <c r="X1138" s="97"/>
      <c r="Y1138" s="87"/>
      <c r="Z1138" s="100"/>
      <c r="AA1138" s="106">
        <f t="shared" si="488"/>
        <v>1126</v>
      </c>
      <c r="AB1138" s="549">
        <f t="shared" si="489"/>
        <v>0</v>
      </c>
      <c r="AC1138" s="544">
        <f t="shared" si="490"/>
        <v>0</v>
      </c>
      <c r="AD1138" s="174">
        <f t="shared" si="491"/>
        <v>0</v>
      </c>
      <c r="AE1138" s="8"/>
      <c r="AF1138" s="885" t="str">
        <f t="shared" si="492"/>
        <v xml:space="preserve"> </v>
      </c>
      <c r="AG1138" s="40">
        <f t="shared" si="493"/>
        <v>0</v>
      </c>
      <c r="AH1138" s="40">
        <f t="shared" si="494"/>
        <v>0</v>
      </c>
      <c r="AR1138" s="40">
        <f t="shared" si="495"/>
        <v>0</v>
      </c>
      <c r="AS1138" s="40">
        <f t="shared" si="496"/>
        <v>0</v>
      </c>
      <c r="AT1138" s="40">
        <f t="shared" si="497"/>
        <v>0</v>
      </c>
      <c r="AU1138" s="40">
        <f t="shared" si="498"/>
        <v>0</v>
      </c>
      <c r="AX1138" s="279">
        <f t="shared" si="499"/>
        <v>0</v>
      </c>
      <c r="AY1138" s="279">
        <f t="shared" si="500"/>
        <v>0</v>
      </c>
      <c r="AZ1138" s="40">
        <f t="shared" si="501"/>
        <v>0</v>
      </c>
      <c r="BB1138" s="40">
        <f t="shared" si="502"/>
        <v>0</v>
      </c>
      <c r="BC1138" s="397">
        <f t="shared" si="503"/>
        <v>0</v>
      </c>
      <c r="BD1138" s="105">
        <f t="shared" si="504"/>
        <v>0</v>
      </c>
      <c r="BE1138" s="105">
        <f t="shared" si="505"/>
        <v>0</v>
      </c>
      <c r="BF1138" s="742">
        <f t="shared" si="506"/>
        <v>0</v>
      </c>
      <c r="BG1138" s="89"/>
      <c r="BH1138" s="9"/>
      <c r="BJ1138" s="40">
        <f t="shared" si="507"/>
        <v>0</v>
      </c>
      <c r="BK1138" s="40">
        <f t="shared" si="508"/>
        <v>1</v>
      </c>
      <c r="BL1138" s="40">
        <f t="shared" si="509"/>
        <v>0</v>
      </c>
      <c r="BM1138" s="40">
        <f t="shared" si="510"/>
        <v>0</v>
      </c>
      <c r="BN1138" s="40">
        <f t="shared" si="511"/>
        <v>0</v>
      </c>
    </row>
    <row r="1139" spans="1:66" x14ac:dyDescent="0.25">
      <c r="A1139" s="379"/>
      <c r="B1139" s="936"/>
      <c r="C1139" s="272"/>
      <c r="D1139" s="868"/>
      <c r="E1139" s="873" t="str">
        <f t="shared" si="512"/>
        <v xml:space="preserve"> </v>
      </c>
      <c r="F1139" s="130">
        <f t="shared" si="513"/>
        <v>0</v>
      </c>
      <c r="G1139" s="128">
        <f t="shared" ref="G1139:G1202" si="514">ROW()-DPline</f>
        <v>1127</v>
      </c>
      <c r="H1139" s="127"/>
      <c r="I1139" s="321"/>
      <c r="J1139" s="97"/>
      <c r="K1139" s="323"/>
      <c r="L1139" s="322"/>
      <c r="M1139" s="50"/>
      <c r="N1139" s="87"/>
      <c r="O1139" s="324"/>
      <c r="P1139" s="98"/>
      <c r="Q1139" s="98"/>
      <c r="R1139" s="114"/>
      <c r="S1139" s="753"/>
      <c r="T1139" s="98"/>
      <c r="U1139" s="98"/>
      <c r="V1139" s="98"/>
      <c r="W1139" s="99"/>
      <c r="X1139" s="97"/>
      <c r="Y1139" s="87"/>
      <c r="Z1139" s="100"/>
      <c r="AA1139" s="106">
        <f t="shared" si="488"/>
        <v>1127</v>
      </c>
      <c r="AB1139" s="549">
        <f t="shared" si="489"/>
        <v>0</v>
      </c>
      <c r="AC1139" s="544">
        <f t="shared" si="490"/>
        <v>0</v>
      </c>
      <c r="AD1139" s="174">
        <f t="shared" si="491"/>
        <v>0</v>
      </c>
      <c r="AE1139" s="8"/>
      <c r="AF1139" s="885" t="str">
        <f t="shared" si="492"/>
        <v xml:space="preserve"> </v>
      </c>
      <c r="AG1139" s="40">
        <f t="shared" si="493"/>
        <v>0</v>
      </c>
      <c r="AH1139" s="40">
        <f t="shared" si="494"/>
        <v>0</v>
      </c>
      <c r="AR1139" s="40">
        <f t="shared" si="495"/>
        <v>0</v>
      </c>
      <c r="AS1139" s="40">
        <f t="shared" si="496"/>
        <v>0</v>
      </c>
      <c r="AT1139" s="40">
        <f t="shared" si="497"/>
        <v>0</v>
      </c>
      <c r="AU1139" s="40">
        <f t="shared" si="498"/>
        <v>0</v>
      </c>
      <c r="AX1139" s="279">
        <f t="shared" si="499"/>
        <v>0</v>
      </c>
      <c r="AY1139" s="279">
        <f t="shared" si="500"/>
        <v>0</v>
      </c>
      <c r="AZ1139" s="40">
        <f t="shared" si="501"/>
        <v>0</v>
      </c>
      <c r="BB1139" s="40">
        <f t="shared" si="502"/>
        <v>0</v>
      </c>
      <c r="BC1139" s="397">
        <f t="shared" si="503"/>
        <v>0</v>
      </c>
      <c r="BD1139" s="105">
        <f t="shared" si="504"/>
        <v>0</v>
      </c>
      <c r="BE1139" s="105">
        <f t="shared" si="505"/>
        <v>0</v>
      </c>
      <c r="BF1139" s="742">
        <f t="shared" si="506"/>
        <v>0</v>
      </c>
      <c r="BG1139" s="89"/>
      <c r="BH1139" s="9"/>
      <c r="BJ1139" s="40">
        <f t="shared" si="507"/>
        <v>0</v>
      </c>
      <c r="BK1139" s="40">
        <f t="shared" si="508"/>
        <v>1</v>
      </c>
      <c r="BL1139" s="40">
        <f t="shared" si="509"/>
        <v>0</v>
      </c>
      <c r="BM1139" s="40">
        <f t="shared" si="510"/>
        <v>0</v>
      </c>
      <c r="BN1139" s="40">
        <f t="shared" si="511"/>
        <v>0</v>
      </c>
    </row>
    <row r="1140" spans="1:66" x14ac:dyDescent="0.25">
      <c r="A1140" s="379"/>
      <c r="B1140" s="936"/>
      <c r="C1140" s="272"/>
      <c r="D1140" s="868"/>
      <c r="E1140" s="873" t="str">
        <f t="shared" si="512"/>
        <v xml:space="preserve"> </v>
      </c>
      <c r="F1140" s="130">
        <f t="shared" si="513"/>
        <v>0</v>
      </c>
      <c r="G1140" s="128">
        <f t="shared" si="514"/>
        <v>1128</v>
      </c>
      <c r="H1140" s="127"/>
      <c r="I1140" s="321"/>
      <c r="J1140" s="97"/>
      <c r="K1140" s="323"/>
      <c r="L1140" s="322"/>
      <c r="M1140" s="50"/>
      <c r="N1140" s="87"/>
      <c r="O1140" s="324"/>
      <c r="P1140" s="98"/>
      <c r="Q1140" s="98"/>
      <c r="R1140" s="114"/>
      <c r="S1140" s="753"/>
      <c r="T1140" s="98"/>
      <c r="U1140" s="98"/>
      <c r="V1140" s="98"/>
      <c r="W1140" s="99"/>
      <c r="X1140" s="97"/>
      <c r="Y1140" s="87"/>
      <c r="Z1140" s="100"/>
      <c r="AA1140" s="106">
        <f t="shared" ref="AA1140:AA1203" si="515">+G1140</f>
        <v>1128</v>
      </c>
      <c r="AB1140" s="549">
        <f t="shared" ref="AB1140:AB1203" si="516">C1140*BJ1140</f>
        <v>0</v>
      </c>
      <c r="AC1140" s="544">
        <f t="shared" ref="AC1140:AC1203" si="517">+AX1140+AY1140</f>
        <v>0</v>
      </c>
      <c r="AD1140" s="174">
        <f t="shared" ref="AD1140:AD1203" si="518">+AC1140*PDArate</f>
        <v>0</v>
      </c>
      <c r="AE1140" s="8"/>
      <c r="AF1140" s="885" t="str">
        <f t="shared" ref="AF1140:AF1203" si="519">IF(AG1140+AH1140=1,"Enter both columns 5 and 16.", " ")</f>
        <v xml:space="preserve"> </v>
      </c>
      <c r="AG1140" s="40">
        <f t="shared" ref="AG1140:AG1203" si="520">IF(L1140+M1140+N1140+O1140+W1140 &gt; 0, 1, 0)</f>
        <v>0</v>
      </c>
      <c r="AH1140" s="40">
        <f t="shared" ref="AH1140:AH1203" si="521">IF(AX1140 &gt; 0, 1, 0)</f>
        <v>0</v>
      </c>
      <c r="AR1140" s="40">
        <f t="shared" ref="AR1140:AR1203" si="522">IF(ISNA(+F1140), 1, 0)</f>
        <v>0</v>
      </c>
      <c r="AS1140" s="40">
        <f t="shared" ref="AS1140:AS1203" si="523">IF(ISERR(+F1140), 1, 0)</f>
        <v>0</v>
      </c>
      <c r="AT1140" s="40">
        <f t="shared" ref="AT1140:AT1203" si="524">IF(ISERR(+AC1140), 1, 0)</f>
        <v>0</v>
      </c>
      <c r="AU1140" s="40">
        <f t="shared" ref="AU1140:AU1203" si="525">IF(ISERR(+AD1140), 1, 0)</f>
        <v>0</v>
      </c>
      <c r="AX1140" s="279">
        <f t="shared" ref="AX1140:AX1203" si="526">ROUND(L1140,1)*W1140</f>
        <v>0</v>
      </c>
      <c r="AY1140" s="279">
        <f t="shared" ref="AY1140:AY1203" si="527">ROUND(X1140,1)*Z1140</f>
        <v>0</v>
      </c>
      <c r="AZ1140" s="40">
        <f t="shared" ref="AZ1140:AZ1203" si="528">IF(J1140+K1140 &gt; 0, 1, 0)</f>
        <v>0</v>
      </c>
      <c r="BB1140" s="40">
        <f t="shared" ref="BB1140:BB1203" si="529">IF(+BC1140&gt;0,IF(+BE1140&lt;=0,1,0),0)</f>
        <v>0</v>
      </c>
      <c r="BC1140" s="397">
        <f t="shared" ref="BC1140:BC1203" si="530">IF(+D1140=1,IF(J1140&gt;0, +J1140, 0),0)</f>
        <v>0</v>
      </c>
      <c r="BD1140" s="105">
        <f t="shared" ref="BD1140:BD1203" si="531">IF(VALUE(I1140)&lt;1,0,IF(VALUE(I1140)&gt;17,0,VLOOKUP(VALUE(F1140),T10Value,VALUE(I1140)+1,FALSE)))</f>
        <v>0</v>
      </c>
      <c r="BE1140" s="105">
        <f t="shared" ref="BE1140:BE1203" si="532">ROUND(+BC1140,1)*BD1140</f>
        <v>0</v>
      </c>
      <c r="BF1140" s="742">
        <f t="shared" ref="BF1140:BF1203" si="533">+BE1140*PDArate</f>
        <v>0</v>
      </c>
      <c r="BG1140" s="89"/>
      <c r="BH1140" s="9"/>
      <c r="BJ1140" s="40">
        <f t="shared" ref="BJ1140:BJ1203" si="534">IF(J1140+L1140+M1140=J1140,0,IF(J1140-L1140-0.09&gt;0,IF(J1140-L1140&lt;=0.1*J1140,J1140-L1140,0),0))</f>
        <v>0</v>
      </c>
      <c r="BK1140" s="40">
        <f t="shared" ref="BK1140:BK1203" si="535">IF(L1140+M1140+J1140+X1140&lt;=0,1,IF(L1140+M1140+X1140&gt;0,1,0))</f>
        <v>1</v>
      </c>
      <c r="BL1140" s="40">
        <f t="shared" ref="BL1140:BL1203" si="536">IF(+BJ1140&gt;0,1,0)</f>
        <v>0</v>
      </c>
      <c r="BM1140" s="40">
        <f t="shared" ref="BM1140:BM1203" si="537">IF(ISNUMBER(C1140),IF(2*BL1140-C1140&lt;0,1,IF(2*BL1140-C1140&gt;2,1,0)),IF(ISBLANK(C1140),0,1))</f>
        <v>0</v>
      </c>
      <c r="BN1140" s="40">
        <f t="shared" ref="BN1140:BN1203" si="538">IF(ISNUMBER(D1140),IF(2*AG1140-D1140=1,1,IF(+D1140=0,0, IF(+D1140=1,0,1))),IF(ISBLANK(D1140),0,1))</f>
        <v>0</v>
      </c>
    </row>
    <row r="1141" spans="1:66" x14ac:dyDescent="0.25">
      <c r="A1141" s="379"/>
      <c r="B1141" s="936"/>
      <c r="C1141" s="272"/>
      <c r="D1141" s="868"/>
      <c r="E1141" s="873" t="str">
        <f t="shared" si="512"/>
        <v xml:space="preserve"> </v>
      </c>
      <c r="F1141" s="130">
        <f t="shared" si="513"/>
        <v>0</v>
      </c>
      <c r="G1141" s="128">
        <f t="shared" si="514"/>
        <v>1129</v>
      </c>
      <c r="H1141" s="127"/>
      <c r="I1141" s="321"/>
      <c r="J1141" s="97"/>
      <c r="K1141" s="323"/>
      <c r="L1141" s="322"/>
      <c r="M1141" s="50"/>
      <c r="N1141" s="87"/>
      <c r="O1141" s="324"/>
      <c r="P1141" s="98"/>
      <c r="Q1141" s="98"/>
      <c r="R1141" s="114"/>
      <c r="S1141" s="753"/>
      <c r="T1141" s="98"/>
      <c r="U1141" s="98"/>
      <c r="V1141" s="98"/>
      <c r="W1141" s="99"/>
      <c r="X1141" s="97"/>
      <c r="Y1141" s="87"/>
      <c r="Z1141" s="100"/>
      <c r="AA1141" s="106">
        <f t="shared" si="515"/>
        <v>1129</v>
      </c>
      <c r="AB1141" s="549">
        <f t="shared" si="516"/>
        <v>0</v>
      </c>
      <c r="AC1141" s="544">
        <f t="shared" si="517"/>
        <v>0</v>
      </c>
      <c r="AD1141" s="174">
        <f t="shared" si="518"/>
        <v>0</v>
      </c>
      <c r="AE1141" s="8"/>
      <c r="AF1141" s="885" t="str">
        <f t="shared" si="519"/>
        <v xml:space="preserve"> </v>
      </c>
      <c r="AG1141" s="40">
        <f t="shared" si="520"/>
        <v>0</v>
      </c>
      <c r="AH1141" s="40">
        <f t="shared" si="521"/>
        <v>0</v>
      </c>
      <c r="AR1141" s="40">
        <f t="shared" si="522"/>
        <v>0</v>
      </c>
      <c r="AS1141" s="40">
        <f t="shared" si="523"/>
        <v>0</v>
      </c>
      <c r="AT1141" s="40">
        <f t="shared" si="524"/>
        <v>0</v>
      </c>
      <c r="AU1141" s="40">
        <f t="shared" si="525"/>
        <v>0</v>
      </c>
      <c r="AX1141" s="279">
        <f t="shared" si="526"/>
        <v>0</v>
      </c>
      <c r="AY1141" s="279">
        <f t="shared" si="527"/>
        <v>0</v>
      </c>
      <c r="AZ1141" s="40">
        <f t="shared" si="528"/>
        <v>0</v>
      </c>
      <c r="BB1141" s="40">
        <f t="shared" si="529"/>
        <v>0</v>
      </c>
      <c r="BC1141" s="397">
        <f t="shared" si="530"/>
        <v>0</v>
      </c>
      <c r="BD1141" s="105">
        <f t="shared" si="531"/>
        <v>0</v>
      </c>
      <c r="BE1141" s="105">
        <f t="shared" si="532"/>
        <v>0</v>
      </c>
      <c r="BF1141" s="742">
        <f t="shared" si="533"/>
        <v>0</v>
      </c>
      <c r="BG1141" s="89"/>
      <c r="BH1141" s="9"/>
      <c r="BJ1141" s="40">
        <f t="shared" si="534"/>
        <v>0</v>
      </c>
      <c r="BK1141" s="40">
        <f t="shared" si="535"/>
        <v>1</v>
      </c>
      <c r="BL1141" s="40">
        <f t="shared" si="536"/>
        <v>0</v>
      </c>
      <c r="BM1141" s="40">
        <f t="shared" si="537"/>
        <v>0</v>
      </c>
      <c r="BN1141" s="40">
        <f t="shared" si="538"/>
        <v>0</v>
      </c>
    </row>
    <row r="1142" spans="1:66" x14ac:dyDescent="0.25">
      <c r="A1142" s="379"/>
      <c r="B1142" s="936"/>
      <c r="C1142" s="272"/>
      <c r="D1142" s="868"/>
      <c r="E1142" s="873" t="str">
        <f t="shared" si="512"/>
        <v xml:space="preserve"> </v>
      </c>
      <c r="F1142" s="130">
        <f t="shared" si="513"/>
        <v>0</v>
      </c>
      <c r="G1142" s="128">
        <f t="shared" si="514"/>
        <v>1130</v>
      </c>
      <c r="H1142" s="127"/>
      <c r="I1142" s="321"/>
      <c r="J1142" s="97"/>
      <c r="K1142" s="323"/>
      <c r="L1142" s="322"/>
      <c r="M1142" s="50"/>
      <c r="N1142" s="87"/>
      <c r="O1142" s="324"/>
      <c r="P1142" s="98"/>
      <c r="Q1142" s="98"/>
      <c r="R1142" s="114"/>
      <c r="S1142" s="753"/>
      <c r="T1142" s="98"/>
      <c r="U1142" s="98"/>
      <c r="V1142" s="98"/>
      <c r="W1142" s="99"/>
      <c r="X1142" s="97"/>
      <c r="Y1142" s="87"/>
      <c r="Z1142" s="100"/>
      <c r="AA1142" s="106">
        <f t="shared" si="515"/>
        <v>1130</v>
      </c>
      <c r="AB1142" s="549">
        <f t="shared" si="516"/>
        <v>0</v>
      </c>
      <c r="AC1142" s="544">
        <f t="shared" si="517"/>
        <v>0</v>
      </c>
      <c r="AD1142" s="174">
        <f t="shared" si="518"/>
        <v>0</v>
      </c>
      <c r="AE1142" s="8"/>
      <c r="AF1142" s="885" t="str">
        <f t="shared" si="519"/>
        <v xml:space="preserve"> </v>
      </c>
      <c r="AG1142" s="40">
        <f t="shared" si="520"/>
        <v>0</v>
      </c>
      <c r="AH1142" s="40">
        <f t="shared" si="521"/>
        <v>0</v>
      </c>
      <c r="AR1142" s="40">
        <f t="shared" si="522"/>
        <v>0</v>
      </c>
      <c r="AS1142" s="40">
        <f t="shared" si="523"/>
        <v>0</v>
      </c>
      <c r="AT1142" s="40">
        <f t="shared" si="524"/>
        <v>0</v>
      </c>
      <c r="AU1142" s="40">
        <f t="shared" si="525"/>
        <v>0</v>
      </c>
      <c r="AX1142" s="279">
        <f t="shared" si="526"/>
        <v>0</v>
      </c>
      <c r="AY1142" s="279">
        <f t="shared" si="527"/>
        <v>0</v>
      </c>
      <c r="AZ1142" s="40">
        <f t="shared" si="528"/>
        <v>0</v>
      </c>
      <c r="BB1142" s="40">
        <f t="shared" si="529"/>
        <v>0</v>
      </c>
      <c r="BC1142" s="397">
        <f t="shared" si="530"/>
        <v>0</v>
      </c>
      <c r="BD1142" s="105">
        <f t="shared" si="531"/>
        <v>0</v>
      </c>
      <c r="BE1142" s="105">
        <f t="shared" si="532"/>
        <v>0</v>
      </c>
      <c r="BF1142" s="742">
        <f t="shared" si="533"/>
        <v>0</v>
      </c>
      <c r="BG1142" s="89"/>
      <c r="BH1142" s="9"/>
      <c r="BJ1142" s="40">
        <f t="shared" si="534"/>
        <v>0</v>
      </c>
      <c r="BK1142" s="40">
        <f t="shared" si="535"/>
        <v>1</v>
      </c>
      <c r="BL1142" s="40">
        <f t="shared" si="536"/>
        <v>0</v>
      </c>
      <c r="BM1142" s="40">
        <f t="shared" si="537"/>
        <v>0</v>
      </c>
      <c r="BN1142" s="40">
        <f t="shared" si="538"/>
        <v>0</v>
      </c>
    </row>
    <row r="1143" spans="1:66" x14ac:dyDescent="0.25">
      <c r="A1143" s="379"/>
      <c r="B1143" s="936"/>
      <c r="C1143" s="272"/>
      <c r="D1143" s="868"/>
      <c r="E1143" s="873" t="str">
        <f t="shared" si="512"/>
        <v xml:space="preserve"> </v>
      </c>
      <c r="F1143" s="130">
        <f t="shared" si="513"/>
        <v>0</v>
      </c>
      <c r="G1143" s="128">
        <f t="shared" si="514"/>
        <v>1131</v>
      </c>
      <c r="H1143" s="127"/>
      <c r="I1143" s="321"/>
      <c r="J1143" s="97"/>
      <c r="K1143" s="323"/>
      <c r="L1143" s="322"/>
      <c r="M1143" s="50"/>
      <c r="N1143" s="87"/>
      <c r="O1143" s="324"/>
      <c r="P1143" s="98"/>
      <c r="Q1143" s="98"/>
      <c r="R1143" s="114"/>
      <c r="S1143" s="753"/>
      <c r="T1143" s="98"/>
      <c r="U1143" s="98"/>
      <c r="V1143" s="98"/>
      <c r="W1143" s="99"/>
      <c r="X1143" s="97"/>
      <c r="Y1143" s="87"/>
      <c r="Z1143" s="100"/>
      <c r="AA1143" s="106">
        <f t="shared" si="515"/>
        <v>1131</v>
      </c>
      <c r="AB1143" s="549">
        <f t="shared" si="516"/>
        <v>0</v>
      </c>
      <c r="AC1143" s="544">
        <f t="shared" si="517"/>
        <v>0</v>
      </c>
      <c r="AD1143" s="174">
        <f t="shared" si="518"/>
        <v>0</v>
      </c>
      <c r="AE1143" s="8"/>
      <c r="AF1143" s="885" t="str">
        <f t="shared" si="519"/>
        <v xml:space="preserve"> </v>
      </c>
      <c r="AG1143" s="40">
        <f t="shared" si="520"/>
        <v>0</v>
      </c>
      <c r="AH1143" s="40">
        <f t="shared" si="521"/>
        <v>0</v>
      </c>
      <c r="AR1143" s="40">
        <f t="shared" si="522"/>
        <v>0</v>
      </c>
      <c r="AS1143" s="40">
        <f t="shared" si="523"/>
        <v>0</v>
      </c>
      <c r="AT1143" s="40">
        <f t="shared" si="524"/>
        <v>0</v>
      </c>
      <c r="AU1143" s="40">
        <f t="shared" si="525"/>
        <v>0</v>
      </c>
      <c r="AX1143" s="279">
        <f t="shared" si="526"/>
        <v>0</v>
      </c>
      <c r="AY1143" s="279">
        <f t="shared" si="527"/>
        <v>0</v>
      </c>
      <c r="AZ1143" s="40">
        <f t="shared" si="528"/>
        <v>0</v>
      </c>
      <c r="BB1143" s="40">
        <f t="shared" si="529"/>
        <v>0</v>
      </c>
      <c r="BC1143" s="397">
        <f t="shared" si="530"/>
        <v>0</v>
      </c>
      <c r="BD1143" s="105">
        <f t="shared" si="531"/>
        <v>0</v>
      </c>
      <c r="BE1143" s="105">
        <f t="shared" si="532"/>
        <v>0</v>
      </c>
      <c r="BF1143" s="742">
        <f t="shared" si="533"/>
        <v>0</v>
      </c>
      <c r="BG1143" s="89"/>
      <c r="BH1143" s="9"/>
      <c r="BJ1143" s="40">
        <f t="shared" si="534"/>
        <v>0</v>
      </c>
      <c r="BK1143" s="40">
        <f t="shared" si="535"/>
        <v>1</v>
      </c>
      <c r="BL1143" s="40">
        <f t="shared" si="536"/>
        <v>0</v>
      </c>
      <c r="BM1143" s="40">
        <f t="shared" si="537"/>
        <v>0</v>
      </c>
      <c r="BN1143" s="40">
        <f t="shared" si="538"/>
        <v>0</v>
      </c>
    </row>
    <row r="1144" spans="1:66" x14ac:dyDescent="0.25">
      <c r="A1144" s="379"/>
      <c r="B1144" s="936"/>
      <c r="C1144" s="272"/>
      <c r="D1144" s="868"/>
      <c r="E1144" s="873" t="str">
        <f t="shared" si="512"/>
        <v xml:space="preserve"> </v>
      </c>
      <c r="F1144" s="130">
        <f t="shared" si="513"/>
        <v>0</v>
      </c>
      <c r="G1144" s="128">
        <f t="shared" si="514"/>
        <v>1132</v>
      </c>
      <c r="H1144" s="127"/>
      <c r="I1144" s="321"/>
      <c r="J1144" s="97"/>
      <c r="K1144" s="323"/>
      <c r="L1144" s="322"/>
      <c r="M1144" s="50"/>
      <c r="N1144" s="87"/>
      <c r="O1144" s="324"/>
      <c r="P1144" s="98"/>
      <c r="Q1144" s="98"/>
      <c r="R1144" s="114"/>
      <c r="S1144" s="753"/>
      <c r="T1144" s="98"/>
      <c r="U1144" s="98"/>
      <c r="V1144" s="98"/>
      <c r="W1144" s="99"/>
      <c r="X1144" s="97"/>
      <c r="Y1144" s="87"/>
      <c r="Z1144" s="100"/>
      <c r="AA1144" s="106">
        <f t="shared" si="515"/>
        <v>1132</v>
      </c>
      <c r="AB1144" s="549">
        <f t="shared" si="516"/>
        <v>0</v>
      </c>
      <c r="AC1144" s="544">
        <f t="shared" si="517"/>
        <v>0</v>
      </c>
      <c r="AD1144" s="174">
        <f t="shared" si="518"/>
        <v>0</v>
      </c>
      <c r="AE1144" s="8"/>
      <c r="AF1144" s="885" t="str">
        <f t="shared" si="519"/>
        <v xml:space="preserve"> </v>
      </c>
      <c r="AG1144" s="40">
        <f t="shared" si="520"/>
        <v>0</v>
      </c>
      <c r="AH1144" s="40">
        <f t="shared" si="521"/>
        <v>0</v>
      </c>
      <c r="AR1144" s="40">
        <f t="shared" si="522"/>
        <v>0</v>
      </c>
      <c r="AS1144" s="40">
        <f t="shared" si="523"/>
        <v>0</v>
      </c>
      <c r="AT1144" s="40">
        <f t="shared" si="524"/>
        <v>0</v>
      </c>
      <c r="AU1144" s="40">
        <f t="shared" si="525"/>
        <v>0</v>
      </c>
      <c r="AX1144" s="279">
        <f t="shared" si="526"/>
        <v>0</v>
      </c>
      <c r="AY1144" s="279">
        <f t="shared" si="527"/>
        <v>0</v>
      </c>
      <c r="AZ1144" s="40">
        <f t="shared" si="528"/>
        <v>0</v>
      </c>
      <c r="BB1144" s="40">
        <f t="shared" si="529"/>
        <v>0</v>
      </c>
      <c r="BC1144" s="397">
        <f t="shared" si="530"/>
        <v>0</v>
      </c>
      <c r="BD1144" s="105">
        <f t="shared" si="531"/>
        <v>0</v>
      </c>
      <c r="BE1144" s="105">
        <f t="shared" si="532"/>
        <v>0</v>
      </c>
      <c r="BF1144" s="742">
        <f t="shared" si="533"/>
        <v>0</v>
      </c>
      <c r="BG1144" s="89"/>
      <c r="BH1144" s="9"/>
      <c r="BJ1144" s="40">
        <f t="shared" si="534"/>
        <v>0</v>
      </c>
      <c r="BK1144" s="40">
        <f t="shared" si="535"/>
        <v>1</v>
      </c>
      <c r="BL1144" s="40">
        <f t="shared" si="536"/>
        <v>0</v>
      </c>
      <c r="BM1144" s="40">
        <f t="shared" si="537"/>
        <v>0</v>
      </c>
      <c r="BN1144" s="40">
        <f t="shared" si="538"/>
        <v>0</v>
      </c>
    </row>
    <row r="1145" spans="1:66" x14ac:dyDescent="0.25">
      <c r="A1145" s="379"/>
      <c r="B1145" s="936"/>
      <c r="C1145" s="272"/>
      <c r="D1145" s="868"/>
      <c r="E1145" s="873" t="str">
        <f t="shared" si="512"/>
        <v xml:space="preserve"> </v>
      </c>
      <c r="F1145" s="130">
        <f t="shared" si="513"/>
        <v>0</v>
      </c>
      <c r="G1145" s="128">
        <f t="shared" si="514"/>
        <v>1133</v>
      </c>
      <c r="H1145" s="127"/>
      <c r="I1145" s="321"/>
      <c r="J1145" s="97"/>
      <c r="K1145" s="323"/>
      <c r="L1145" s="322"/>
      <c r="M1145" s="50"/>
      <c r="N1145" s="87"/>
      <c r="O1145" s="324"/>
      <c r="P1145" s="98"/>
      <c r="Q1145" s="98"/>
      <c r="R1145" s="114"/>
      <c r="S1145" s="753"/>
      <c r="T1145" s="98"/>
      <c r="U1145" s="98"/>
      <c r="V1145" s="98"/>
      <c r="W1145" s="99"/>
      <c r="X1145" s="97"/>
      <c r="Y1145" s="87"/>
      <c r="Z1145" s="100"/>
      <c r="AA1145" s="106">
        <f t="shared" si="515"/>
        <v>1133</v>
      </c>
      <c r="AB1145" s="549">
        <f t="shared" si="516"/>
        <v>0</v>
      </c>
      <c r="AC1145" s="544">
        <f t="shared" si="517"/>
        <v>0</v>
      </c>
      <c r="AD1145" s="174">
        <f t="shared" si="518"/>
        <v>0</v>
      </c>
      <c r="AE1145" s="8"/>
      <c r="AF1145" s="885" t="str">
        <f t="shared" si="519"/>
        <v xml:space="preserve"> </v>
      </c>
      <c r="AG1145" s="40">
        <f t="shared" si="520"/>
        <v>0</v>
      </c>
      <c r="AH1145" s="40">
        <f t="shared" si="521"/>
        <v>0</v>
      </c>
      <c r="AR1145" s="40">
        <f t="shared" si="522"/>
        <v>0</v>
      </c>
      <c r="AS1145" s="40">
        <f t="shared" si="523"/>
        <v>0</v>
      </c>
      <c r="AT1145" s="40">
        <f t="shared" si="524"/>
        <v>0</v>
      </c>
      <c r="AU1145" s="40">
        <f t="shared" si="525"/>
        <v>0</v>
      </c>
      <c r="AX1145" s="279">
        <f t="shared" si="526"/>
        <v>0</v>
      </c>
      <c r="AY1145" s="279">
        <f t="shared" si="527"/>
        <v>0</v>
      </c>
      <c r="AZ1145" s="40">
        <f t="shared" si="528"/>
        <v>0</v>
      </c>
      <c r="BB1145" s="40">
        <f t="shared" si="529"/>
        <v>0</v>
      </c>
      <c r="BC1145" s="397">
        <f t="shared" si="530"/>
        <v>0</v>
      </c>
      <c r="BD1145" s="105">
        <f t="shared" si="531"/>
        <v>0</v>
      </c>
      <c r="BE1145" s="105">
        <f t="shared" si="532"/>
        <v>0</v>
      </c>
      <c r="BF1145" s="742">
        <f t="shared" si="533"/>
        <v>0</v>
      </c>
      <c r="BG1145" s="89"/>
      <c r="BH1145" s="9"/>
      <c r="BJ1145" s="40">
        <f t="shared" si="534"/>
        <v>0</v>
      </c>
      <c r="BK1145" s="40">
        <f t="shared" si="535"/>
        <v>1</v>
      </c>
      <c r="BL1145" s="40">
        <f t="shared" si="536"/>
        <v>0</v>
      </c>
      <c r="BM1145" s="40">
        <f t="shared" si="537"/>
        <v>0</v>
      </c>
      <c r="BN1145" s="40">
        <f t="shared" si="538"/>
        <v>0</v>
      </c>
    </row>
    <row r="1146" spans="1:66" x14ac:dyDescent="0.25">
      <c r="A1146" s="379"/>
      <c r="B1146" s="936"/>
      <c r="C1146" s="272"/>
      <c r="D1146" s="868"/>
      <c r="E1146" s="873" t="str">
        <f t="shared" si="512"/>
        <v xml:space="preserve"> </v>
      </c>
      <c r="F1146" s="130">
        <f t="shared" si="513"/>
        <v>0</v>
      </c>
      <c r="G1146" s="128">
        <f t="shared" si="514"/>
        <v>1134</v>
      </c>
      <c r="H1146" s="127"/>
      <c r="I1146" s="321"/>
      <c r="J1146" s="97"/>
      <c r="K1146" s="323"/>
      <c r="L1146" s="322"/>
      <c r="M1146" s="50"/>
      <c r="N1146" s="87"/>
      <c r="O1146" s="324"/>
      <c r="P1146" s="98"/>
      <c r="Q1146" s="98"/>
      <c r="R1146" s="114"/>
      <c r="S1146" s="753"/>
      <c r="T1146" s="98"/>
      <c r="U1146" s="98"/>
      <c r="V1146" s="98"/>
      <c r="W1146" s="99"/>
      <c r="X1146" s="97"/>
      <c r="Y1146" s="87"/>
      <c r="Z1146" s="100"/>
      <c r="AA1146" s="106">
        <f t="shared" si="515"/>
        <v>1134</v>
      </c>
      <c r="AB1146" s="549">
        <f t="shared" si="516"/>
        <v>0</v>
      </c>
      <c r="AC1146" s="544">
        <f t="shared" si="517"/>
        <v>0</v>
      </c>
      <c r="AD1146" s="174">
        <f t="shared" si="518"/>
        <v>0</v>
      </c>
      <c r="AE1146" s="8"/>
      <c r="AF1146" s="885" t="str">
        <f t="shared" si="519"/>
        <v xml:space="preserve"> </v>
      </c>
      <c r="AG1146" s="40">
        <f t="shared" si="520"/>
        <v>0</v>
      </c>
      <c r="AH1146" s="40">
        <f t="shared" si="521"/>
        <v>0</v>
      </c>
      <c r="AR1146" s="40">
        <f t="shared" si="522"/>
        <v>0</v>
      </c>
      <c r="AS1146" s="40">
        <f t="shared" si="523"/>
        <v>0</v>
      </c>
      <c r="AT1146" s="40">
        <f t="shared" si="524"/>
        <v>0</v>
      </c>
      <c r="AU1146" s="40">
        <f t="shared" si="525"/>
        <v>0</v>
      </c>
      <c r="AX1146" s="279">
        <f t="shared" si="526"/>
        <v>0</v>
      </c>
      <c r="AY1146" s="279">
        <f t="shared" si="527"/>
        <v>0</v>
      </c>
      <c r="AZ1146" s="40">
        <f t="shared" si="528"/>
        <v>0</v>
      </c>
      <c r="BB1146" s="40">
        <f t="shared" si="529"/>
        <v>0</v>
      </c>
      <c r="BC1146" s="397">
        <f t="shared" si="530"/>
        <v>0</v>
      </c>
      <c r="BD1146" s="105">
        <f t="shared" si="531"/>
        <v>0</v>
      </c>
      <c r="BE1146" s="105">
        <f t="shared" si="532"/>
        <v>0</v>
      </c>
      <c r="BF1146" s="742">
        <f t="shared" si="533"/>
        <v>0</v>
      </c>
      <c r="BG1146" s="89"/>
      <c r="BH1146" s="9"/>
      <c r="BJ1146" s="40">
        <f t="shared" si="534"/>
        <v>0</v>
      </c>
      <c r="BK1146" s="40">
        <f t="shared" si="535"/>
        <v>1</v>
      </c>
      <c r="BL1146" s="40">
        <f t="shared" si="536"/>
        <v>0</v>
      </c>
      <c r="BM1146" s="40">
        <f t="shared" si="537"/>
        <v>0</v>
      </c>
      <c r="BN1146" s="40">
        <f t="shared" si="538"/>
        <v>0</v>
      </c>
    </row>
    <row r="1147" spans="1:66" x14ac:dyDescent="0.25">
      <c r="A1147" s="379"/>
      <c r="B1147" s="936"/>
      <c r="C1147" s="272"/>
      <c r="D1147" s="868"/>
      <c r="E1147" s="873" t="str">
        <f t="shared" si="512"/>
        <v xml:space="preserve"> </v>
      </c>
      <c r="F1147" s="130">
        <f t="shared" si="513"/>
        <v>0</v>
      </c>
      <c r="G1147" s="128">
        <f t="shared" si="514"/>
        <v>1135</v>
      </c>
      <c r="H1147" s="127"/>
      <c r="I1147" s="321"/>
      <c r="J1147" s="97"/>
      <c r="K1147" s="323"/>
      <c r="L1147" s="322"/>
      <c r="M1147" s="50"/>
      <c r="N1147" s="87"/>
      <c r="O1147" s="324"/>
      <c r="P1147" s="98"/>
      <c r="Q1147" s="98"/>
      <c r="R1147" s="114"/>
      <c r="S1147" s="753"/>
      <c r="T1147" s="98"/>
      <c r="U1147" s="98"/>
      <c r="V1147" s="98"/>
      <c r="W1147" s="99"/>
      <c r="X1147" s="97"/>
      <c r="Y1147" s="87"/>
      <c r="Z1147" s="100"/>
      <c r="AA1147" s="106">
        <f t="shared" si="515"/>
        <v>1135</v>
      </c>
      <c r="AB1147" s="549">
        <f t="shared" si="516"/>
        <v>0</v>
      </c>
      <c r="AC1147" s="544">
        <f t="shared" si="517"/>
        <v>0</v>
      </c>
      <c r="AD1147" s="174">
        <f t="shared" si="518"/>
        <v>0</v>
      </c>
      <c r="AE1147" s="8"/>
      <c r="AF1147" s="885" t="str">
        <f t="shared" si="519"/>
        <v xml:space="preserve"> </v>
      </c>
      <c r="AG1147" s="40">
        <f t="shared" si="520"/>
        <v>0</v>
      </c>
      <c r="AH1147" s="40">
        <f t="shared" si="521"/>
        <v>0</v>
      </c>
      <c r="AR1147" s="40">
        <f t="shared" si="522"/>
        <v>0</v>
      </c>
      <c r="AS1147" s="40">
        <f t="shared" si="523"/>
        <v>0</v>
      </c>
      <c r="AT1147" s="40">
        <f t="shared" si="524"/>
        <v>0</v>
      </c>
      <c r="AU1147" s="40">
        <f t="shared" si="525"/>
        <v>0</v>
      </c>
      <c r="AX1147" s="279">
        <f t="shared" si="526"/>
        <v>0</v>
      </c>
      <c r="AY1147" s="279">
        <f t="shared" si="527"/>
        <v>0</v>
      </c>
      <c r="AZ1147" s="40">
        <f t="shared" si="528"/>
        <v>0</v>
      </c>
      <c r="BB1147" s="40">
        <f t="shared" si="529"/>
        <v>0</v>
      </c>
      <c r="BC1147" s="397">
        <f t="shared" si="530"/>
        <v>0</v>
      </c>
      <c r="BD1147" s="105">
        <f t="shared" si="531"/>
        <v>0</v>
      </c>
      <c r="BE1147" s="105">
        <f t="shared" si="532"/>
        <v>0</v>
      </c>
      <c r="BF1147" s="742">
        <f t="shared" si="533"/>
        <v>0</v>
      </c>
      <c r="BG1147" s="89"/>
      <c r="BH1147" s="9"/>
      <c r="BJ1147" s="40">
        <f t="shared" si="534"/>
        <v>0</v>
      </c>
      <c r="BK1147" s="40">
        <f t="shared" si="535"/>
        <v>1</v>
      </c>
      <c r="BL1147" s="40">
        <f t="shared" si="536"/>
        <v>0</v>
      </c>
      <c r="BM1147" s="40">
        <f t="shared" si="537"/>
        <v>0</v>
      </c>
      <c r="BN1147" s="40">
        <f t="shared" si="538"/>
        <v>0</v>
      </c>
    </row>
    <row r="1148" spans="1:66" x14ac:dyDescent="0.25">
      <c r="A1148" s="379"/>
      <c r="B1148" s="936"/>
      <c r="C1148" s="272"/>
      <c r="D1148" s="868"/>
      <c r="E1148" s="873" t="str">
        <f t="shared" si="512"/>
        <v xml:space="preserve"> </v>
      </c>
      <c r="F1148" s="130">
        <f t="shared" si="513"/>
        <v>0</v>
      </c>
      <c r="G1148" s="128">
        <f t="shared" si="514"/>
        <v>1136</v>
      </c>
      <c r="H1148" s="127"/>
      <c r="I1148" s="321"/>
      <c r="J1148" s="97"/>
      <c r="K1148" s="323"/>
      <c r="L1148" s="322"/>
      <c r="M1148" s="50"/>
      <c r="N1148" s="87"/>
      <c r="O1148" s="324"/>
      <c r="P1148" s="98"/>
      <c r="Q1148" s="98"/>
      <c r="R1148" s="114"/>
      <c r="S1148" s="753"/>
      <c r="T1148" s="98"/>
      <c r="U1148" s="98"/>
      <c r="V1148" s="98"/>
      <c r="W1148" s="99"/>
      <c r="X1148" s="97"/>
      <c r="Y1148" s="87"/>
      <c r="Z1148" s="100"/>
      <c r="AA1148" s="106">
        <f t="shared" si="515"/>
        <v>1136</v>
      </c>
      <c r="AB1148" s="549">
        <f t="shared" si="516"/>
        <v>0</v>
      </c>
      <c r="AC1148" s="544">
        <f t="shared" si="517"/>
        <v>0</v>
      </c>
      <c r="AD1148" s="174">
        <f t="shared" si="518"/>
        <v>0</v>
      </c>
      <c r="AE1148" s="8"/>
      <c r="AF1148" s="885" t="str">
        <f t="shared" si="519"/>
        <v xml:space="preserve"> </v>
      </c>
      <c r="AG1148" s="40">
        <f t="shared" si="520"/>
        <v>0</v>
      </c>
      <c r="AH1148" s="40">
        <f t="shared" si="521"/>
        <v>0</v>
      </c>
      <c r="AR1148" s="40">
        <f t="shared" si="522"/>
        <v>0</v>
      </c>
      <c r="AS1148" s="40">
        <f t="shared" si="523"/>
        <v>0</v>
      </c>
      <c r="AT1148" s="40">
        <f t="shared" si="524"/>
        <v>0</v>
      </c>
      <c r="AU1148" s="40">
        <f t="shared" si="525"/>
        <v>0</v>
      </c>
      <c r="AX1148" s="279">
        <f t="shared" si="526"/>
        <v>0</v>
      </c>
      <c r="AY1148" s="279">
        <f t="shared" si="527"/>
        <v>0</v>
      </c>
      <c r="AZ1148" s="40">
        <f t="shared" si="528"/>
        <v>0</v>
      </c>
      <c r="BB1148" s="40">
        <f t="shared" si="529"/>
        <v>0</v>
      </c>
      <c r="BC1148" s="397">
        <f t="shared" si="530"/>
        <v>0</v>
      </c>
      <c r="BD1148" s="105">
        <f t="shared" si="531"/>
        <v>0</v>
      </c>
      <c r="BE1148" s="105">
        <f t="shared" si="532"/>
        <v>0</v>
      </c>
      <c r="BF1148" s="742">
        <f t="shared" si="533"/>
        <v>0</v>
      </c>
      <c r="BG1148" s="89"/>
      <c r="BH1148" s="9"/>
      <c r="BJ1148" s="40">
        <f t="shared" si="534"/>
        <v>0</v>
      </c>
      <c r="BK1148" s="40">
        <f t="shared" si="535"/>
        <v>1</v>
      </c>
      <c r="BL1148" s="40">
        <f t="shared" si="536"/>
        <v>0</v>
      </c>
      <c r="BM1148" s="40">
        <f t="shared" si="537"/>
        <v>0</v>
      </c>
      <c r="BN1148" s="40">
        <f t="shared" si="538"/>
        <v>0</v>
      </c>
    </row>
    <row r="1149" spans="1:66" x14ac:dyDescent="0.25">
      <c r="A1149" s="379"/>
      <c r="B1149" s="936"/>
      <c r="C1149" s="272"/>
      <c r="D1149" s="868"/>
      <c r="E1149" s="873" t="str">
        <f t="shared" si="512"/>
        <v xml:space="preserve"> </v>
      </c>
      <c r="F1149" s="130">
        <f t="shared" si="513"/>
        <v>0</v>
      </c>
      <c r="G1149" s="128">
        <f t="shared" si="514"/>
        <v>1137</v>
      </c>
      <c r="H1149" s="127"/>
      <c r="I1149" s="321"/>
      <c r="J1149" s="97"/>
      <c r="K1149" s="323"/>
      <c r="L1149" s="322"/>
      <c r="M1149" s="50"/>
      <c r="N1149" s="87"/>
      <c r="O1149" s="324"/>
      <c r="P1149" s="98"/>
      <c r="Q1149" s="98"/>
      <c r="R1149" s="114"/>
      <c r="S1149" s="753"/>
      <c r="T1149" s="98"/>
      <c r="U1149" s="98"/>
      <c r="V1149" s="98"/>
      <c r="W1149" s="99"/>
      <c r="X1149" s="97"/>
      <c r="Y1149" s="87"/>
      <c r="Z1149" s="100"/>
      <c r="AA1149" s="106">
        <f t="shared" si="515"/>
        <v>1137</v>
      </c>
      <c r="AB1149" s="549">
        <f t="shared" si="516"/>
        <v>0</v>
      </c>
      <c r="AC1149" s="544">
        <f t="shared" si="517"/>
        <v>0</v>
      </c>
      <c r="AD1149" s="174">
        <f t="shared" si="518"/>
        <v>0</v>
      </c>
      <c r="AE1149" s="8"/>
      <c r="AF1149" s="885" t="str">
        <f t="shared" si="519"/>
        <v xml:space="preserve"> </v>
      </c>
      <c r="AG1149" s="40">
        <f t="shared" si="520"/>
        <v>0</v>
      </c>
      <c r="AH1149" s="40">
        <f t="shared" si="521"/>
        <v>0</v>
      </c>
      <c r="AR1149" s="40">
        <f t="shared" si="522"/>
        <v>0</v>
      </c>
      <c r="AS1149" s="40">
        <f t="shared" si="523"/>
        <v>0</v>
      </c>
      <c r="AT1149" s="40">
        <f t="shared" si="524"/>
        <v>0</v>
      </c>
      <c r="AU1149" s="40">
        <f t="shared" si="525"/>
        <v>0</v>
      </c>
      <c r="AX1149" s="279">
        <f t="shared" si="526"/>
        <v>0</v>
      </c>
      <c r="AY1149" s="279">
        <f t="shared" si="527"/>
        <v>0</v>
      </c>
      <c r="AZ1149" s="40">
        <f t="shared" si="528"/>
        <v>0</v>
      </c>
      <c r="BB1149" s="40">
        <f t="shared" si="529"/>
        <v>0</v>
      </c>
      <c r="BC1149" s="397">
        <f t="shared" si="530"/>
        <v>0</v>
      </c>
      <c r="BD1149" s="105">
        <f t="shared" si="531"/>
        <v>0</v>
      </c>
      <c r="BE1149" s="105">
        <f t="shared" si="532"/>
        <v>0</v>
      </c>
      <c r="BF1149" s="742">
        <f t="shared" si="533"/>
        <v>0</v>
      </c>
      <c r="BG1149" s="89"/>
      <c r="BH1149" s="9"/>
      <c r="BJ1149" s="40">
        <f t="shared" si="534"/>
        <v>0</v>
      </c>
      <c r="BK1149" s="40">
        <f t="shared" si="535"/>
        <v>1</v>
      </c>
      <c r="BL1149" s="40">
        <f t="shared" si="536"/>
        <v>0</v>
      </c>
      <c r="BM1149" s="40">
        <f t="shared" si="537"/>
        <v>0</v>
      </c>
      <c r="BN1149" s="40">
        <f t="shared" si="538"/>
        <v>0</v>
      </c>
    </row>
    <row r="1150" spans="1:66" x14ac:dyDescent="0.25">
      <c r="A1150" s="379"/>
      <c r="B1150" s="936"/>
      <c r="C1150" s="272"/>
      <c r="D1150" s="868"/>
      <c r="E1150" s="873" t="str">
        <f t="shared" si="512"/>
        <v xml:space="preserve"> </v>
      </c>
      <c r="F1150" s="130">
        <f t="shared" si="513"/>
        <v>0</v>
      </c>
      <c r="G1150" s="128">
        <f t="shared" si="514"/>
        <v>1138</v>
      </c>
      <c r="H1150" s="127"/>
      <c r="I1150" s="321"/>
      <c r="J1150" s="97"/>
      <c r="K1150" s="323"/>
      <c r="L1150" s="322"/>
      <c r="M1150" s="50"/>
      <c r="N1150" s="87"/>
      <c r="O1150" s="324"/>
      <c r="P1150" s="98"/>
      <c r="Q1150" s="98"/>
      <c r="R1150" s="114"/>
      <c r="S1150" s="753"/>
      <c r="T1150" s="98"/>
      <c r="U1150" s="98"/>
      <c r="V1150" s="98"/>
      <c r="W1150" s="99"/>
      <c r="X1150" s="97"/>
      <c r="Y1150" s="87"/>
      <c r="Z1150" s="100"/>
      <c r="AA1150" s="106">
        <f t="shared" si="515"/>
        <v>1138</v>
      </c>
      <c r="AB1150" s="549">
        <f t="shared" si="516"/>
        <v>0</v>
      </c>
      <c r="AC1150" s="544">
        <f t="shared" si="517"/>
        <v>0</v>
      </c>
      <c r="AD1150" s="174">
        <f t="shared" si="518"/>
        <v>0</v>
      </c>
      <c r="AE1150" s="8"/>
      <c r="AF1150" s="885" t="str">
        <f t="shared" si="519"/>
        <v xml:space="preserve"> </v>
      </c>
      <c r="AG1150" s="40">
        <f t="shared" si="520"/>
        <v>0</v>
      </c>
      <c r="AH1150" s="40">
        <f t="shared" si="521"/>
        <v>0</v>
      </c>
      <c r="AR1150" s="40">
        <f t="shared" si="522"/>
        <v>0</v>
      </c>
      <c r="AS1150" s="40">
        <f t="shared" si="523"/>
        <v>0</v>
      </c>
      <c r="AT1150" s="40">
        <f t="shared" si="524"/>
        <v>0</v>
      </c>
      <c r="AU1150" s="40">
        <f t="shared" si="525"/>
        <v>0</v>
      </c>
      <c r="AX1150" s="279">
        <f t="shared" si="526"/>
        <v>0</v>
      </c>
      <c r="AY1150" s="279">
        <f t="shared" si="527"/>
        <v>0</v>
      </c>
      <c r="AZ1150" s="40">
        <f t="shared" si="528"/>
        <v>0</v>
      </c>
      <c r="BB1150" s="40">
        <f t="shared" si="529"/>
        <v>0</v>
      </c>
      <c r="BC1150" s="397">
        <f t="shared" si="530"/>
        <v>0</v>
      </c>
      <c r="BD1150" s="105">
        <f t="shared" si="531"/>
        <v>0</v>
      </c>
      <c r="BE1150" s="105">
        <f t="shared" si="532"/>
        <v>0</v>
      </c>
      <c r="BF1150" s="742">
        <f t="shared" si="533"/>
        <v>0</v>
      </c>
      <c r="BG1150" s="89"/>
      <c r="BH1150" s="9"/>
      <c r="BJ1150" s="40">
        <f t="shared" si="534"/>
        <v>0</v>
      </c>
      <c r="BK1150" s="40">
        <f t="shared" si="535"/>
        <v>1</v>
      </c>
      <c r="BL1150" s="40">
        <f t="shared" si="536"/>
        <v>0</v>
      </c>
      <c r="BM1150" s="40">
        <f t="shared" si="537"/>
        <v>0</v>
      </c>
      <c r="BN1150" s="40">
        <f t="shared" si="538"/>
        <v>0</v>
      </c>
    </row>
    <row r="1151" spans="1:66" x14ac:dyDescent="0.25">
      <c r="A1151" s="379"/>
      <c r="B1151" s="936"/>
      <c r="C1151" s="272"/>
      <c r="D1151" s="868"/>
      <c r="E1151" s="873" t="str">
        <f t="shared" si="512"/>
        <v xml:space="preserve"> </v>
      </c>
      <c r="F1151" s="130">
        <f t="shared" si="513"/>
        <v>0</v>
      </c>
      <c r="G1151" s="128">
        <f t="shared" si="514"/>
        <v>1139</v>
      </c>
      <c r="H1151" s="127"/>
      <c r="I1151" s="321"/>
      <c r="J1151" s="97"/>
      <c r="K1151" s="323"/>
      <c r="L1151" s="322"/>
      <c r="M1151" s="50"/>
      <c r="N1151" s="87"/>
      <c r="O1151" s="324"/>
      <c r="P1151" s="98"/>
      <c r="Q1151" s="98"/>
      <c r="R1151" s="114"/>
      <c r="S1151" s="753"/>
      <c r="T1151" s="98"/>
      <c r="U1151" s="98"/>
      <c r="V1151" s="98"/>
      <c r="W1151" s="99"/>
      <c r="X1151" s="97"/>
      <c r="Y1151" s="87"/>
      <c r="Z1151" s="100"/>
      <c r="AA1151" s="106">
        <f t="shared" si="515"/>
        <v>1139</v>
      </c>
      <c r="AB1151" s="549">
        <f t="shared" si="516"/>
        <v>0</v>
      </c>
      <c r="AC1151" s="544">
        <f t="shared" si="517"/>
        <v>0</v>
      </c>
      <c r="AD1151" s="174">
        <f t="shared" si="518"/>
        <v>0</v>
      </c>
      <c r="AE1151" s="8"/>
      <c r="AF1151" s="885" t="str">
        <f t="shared" si="519"/>
        <v xml:space="preserve"> </v>
      </c>
      <c r="AG1151" s="40">
        <f t="shared" si="520"/>
        <v>0</v>
      </c>
      <c r="AH1151" s="40">
        <f t="shared" si="521"/>
        <v>0</v>
      </c>
      <c r="AR1151" s="40">
        <f t="shared" si="522"/>
        <v>0</v>
      </c>
      <c r="AS1151" s="40">
        <f t="shared" si="523"/>
        <v>0</v>
      </c>
      <c r="AT1151" s="40">
        <f t="shared" si="524"/>
        <v>0</v>
      </c>
      <c r="AU1151" s="40">
        <f t="shared" si="525"/>
        <v>0</v>
      </c>
      <c r="AX1151" s="279">
        <f t="shared" si="526"/>
        <v>0</v>
      </c>
      <c r="AY1151" s="279">
        <f t="shared" si="527"/>
        <v>0</v>
      </c>
      <c r="AZ1151" s="40">
        <f t="shared" si="528"/>
        <v>0</v>
      </c>
      <c r="BB1151" s="40">
        <f t="shared" si="529"/>
        <v>0</v>
      </c>
      <c r="BC1151" s="397">
        <f t="shared" si="530"/>
        <v>0</v>
      </c>
      <c r="BD1151" s="105">
        <f t="shared" si="531"/>
        <v>0</v>
      </c>
      <c r="BE1151" s="105">
        <f t="shared" si="532"/>
        <v>0</v>
      </c>
      <c r="BF1151" s="742">
        <f t="shared" si="533"/>
        <v>0</v>
      </c>
      <c r="BG1151" s="89"/>
      <c r="BH1151" s="9"/>
      <c r="BJ1151" s="40">
        <f t="shared" si="534"/>
        <v>0</v>
      </c>
      <c r="BK1151" s="40">
        <f t="shared" si="535"/>
        <v>1</v>
      </c>
      <c r="BL1151" s="40">
        <f t="shared" si="536"/>
        <v>0</v>
      </c>
      <c r="BM1151" s="40">
        <f t="shared" si="537"/>
        <v>0</v>
      </c>
      <c r="BN1151" s="40">
        <f t="shared" si="538"/>
        <v>0</v>
      </c>
    </row>
    <row r="1152" spans="1:66" x14ac:dyDescent="0.25">
      <c r="A1152" s="379"/>
      <c r="B1152" s="936"/>
      <c r="C1152" s="272"/>
      <c r="D1152" s="868"/>
      <c r="E1152" s="873" t="str">
        <f t="shared" si="512"/>
        <v xml:space="preserve"> </v>
      </c>
      <c r="F1152" s="130">
        <f t="shared" si="513"/>
        <v>0</v>
      </c>
      <c r="G1152" s="128">
        <f t="shared" si="514"/>
        <v>1140</v>
      </c>
      <c r="H1152" s="127"/>
      <c r="I1152" s="321"/>
      <c r="J1152" s="97"/>
      <c r="K1152" s="323"/>
      <c r="L1152" s="322"/>
      <c r="M1152" s="50"/>
      <c r="N1152" s="87"/>
      <c r="O1152" s="324"/>
      <c r="P1152" s="98"/>
      <c r="Q1152" s="98"/>
      <c r="R1152" s="114"/>
      <c r="S1152" s="753"/>
      <c r="T1152" s="98"/>
      <c r="U1152" s="98"/>
      <c r="V1152" s="98"/>
      <c r="W1152" s="99"/>
      <c r="X1152" s="97"/>
      <c r="Y1152" s="87"/>
      <c r="Z1152" s="100"/>
      <c r="AA1152" s="106">
        <f t="shared" si="515"/>
        <v>1140</v>
      </c>
      <c r="AB1152" s="549">
        <f t="shared" si="516"/>
        <v>0</v>
      </c>
      <c r="AC1152" s="544">
        <f t="shared" si="517"/>
        <v>0</v>
      </c>
      <c r="AD1152" s="174">
        <f t="shared" si="518"/>
        <v>0</v>
      </c>
      <c r="AE1152" s="8"/>
      <c r="AF1152" s="885" t="str">
        <f t="shared" si="519"/>
        <v xml:space="preserve"> </v>
      </c>
      <c r="AG1152" s="40">
        <f t="shared" si="520"/>
        <v>0</v>
      </c>
      <c r="AH1152" s="40">
        <f t="shared" si="521"/>
        <v>0</v>
      </c>
      <c r="AR1152" s="40">
        <f t="shared" si="522"/>
        <v>0</v>
      </c>
      <c r="AS1152" s="40">
        <f t="shared" si="523"/>
        <v>0</v>
      </c>
      <c r="AT1152" s="40">
        <f t="shared" si="524"/>
        <v>0</v>
      </c>
      <c r="AU1152" s="40">
        <f t="shared" si="525"/>
        <v>0</v>
      </c>
      <c r="AX1152" s="279">
        <f t="shared" si="526"/>
        <v>0</v>
      </c>
      <c r="AY1152" s="279">
        <f t="shared" si="527"/>
        <v>0</v>
      </c>
      <c r="AZ1152" s="40">
        <f t="shared" si="528"/>
        <v>0</v>
      </c>
      <c r="BB1152" s="40">
        <f t="shared" si="529"/>
        <v>0</v>
      </c>
      <c r="BC1152" s="397">
        <f t="shared" si="530"/>
        <v>0</v>
      </c>
      <c r="BD1152" s="105">
        <f t="shared" si="531"/>
        <v>0</v>
      </c>
      <c r="BE1152" s="105">
        <f t="shared" si="532"/>
        <v>0</v>
      </c>
      <c r="BF1152" s="742">
        <f t="shared" si="533"/>
        <v>0</v>
      </c>
      <c r="BG1152" s="89"/>
      <c r="BH1152" s="9"/>
      <c r="BJ1152" s="40">
        <f t="shared" si="534"/>
        <v>0</v>
      </c>
      <c r="BK1152" s="40">
        <f t="shared" si="535"/>
        <v>1</v>
      </c>
      <c r="BL1152" s="40">
        <f t="shared" si="536"/>
        <v>0</v>
      </c>
      <c r="BM1152" s="40">
        <f t="shared" si="537"/>
        <v>0</v>
      </c>
      <c r="BN1152" s="40">
        <f t="shared" si="538"/>
        <v>0</v>
      </c>
    </row>
    <row r="1153" spans="1:66" x14ac:dyDescent="0.25">
      <c r="A1153" s="379"/>
      <c r="B1153" s="936"/>
      <c r="C1153" s="272"/>
      <c r="D1153" s="868"/>
      <c r="E1153" s="873" t="str">
        <f t="shared" si="512"/>
        <v xml:space="preserve"> </v>
      </c>
      <c r="F1153" s="130">
        <f t="shared" si="513"/>
        <v>0</v>
      </c>
      <c r="G1153" s="128">
        <f t="shared" si="514"/>
        <v>1141</v>
      </c>
      <c r="H1153" s="127"/>
      <c r="I1153" s="321"/>
      <c r="J1153" s="97"/>
      <c r="K1153" s="323"/>
      <c r="L1153" s="322"/>
      <c r="M1153" s="50"/>
      <c r="N1153" s="87"/>
      <c r="O1153" s="324"/>
      <c r="P1153" s="98"/>
      <c r="Q1153" s="98"/>
      <c r="R1153" s="114"/>
      <c r="S1153" s="753"/>
      <c r="T1153" s="98"/>
      <c r="U1153" s="98"/>
      <c r="V1153" s="98"/>
      <c r="W1153" s="99"/>
      <c r="X1153" s="97"/>
      <c r="Y1153" s="87"/>
      <c r="Z1153" s="100"/>
      <c r="AA1153" s="106">
        <f t="shared" si="515"/>
        <v>1141</v>
      </c>
      <c r="AB1153" s="549">
        <f t="shared" si="516"/>
        <v>0</v>
      </c>
      <c r="AC1153" s="544">
        <f t="shared" si="517"/>
        <v>0</v>
      </c>
      <c r="AD1153" s="174">
        <f t="shared" si="518"/>
        <v>0</v>
      </c>
      <c r="AE1153" s="8"/>
      <c r="AF1153" s="885" t="str">
        <f t="shared" si="519"/>
        <v xml:space="preserve"> </v>
      </c>
      <c r="AG1153" s="40">
        <f t="shared" si="520"/>
        <v>0</v>
      </c>
      <c r="AH1153" s="40">
        <f t="shared" si="521"/>
        <v>0</v>
      </c>
      <c r="AR1153" s="40">
        <f t="shared" si="522"/>
        <v>0</v>
      </c>
      <c r="AS1153" s="40">
        <f t="shared" si="523"/>
        <v>0</v>
      </c>
      <c r="AT1153" s="40">
        <f t="shared" si="524"/>
        <v>0</v>
      </c>
      <c r="AU1153" s="40">
        <f t="shared" si="525"/>
        <v>0</v>
      </c>
      <c r="AX1153" s="279">
        <f t="shared" si="526"/>
        <v>0</v>
      </c>
      <c r="AY1153" s="279">
        <f t="shared" si="527"/>
        <v>0</v>
      </c>
      <c r="AZ1153" s="40">
        <f t="shared" si="528"/>
        <v>0</v>
      </c>
      <c r="BB1153" s="40">
        <f t="shared" si="529"/>
        <v>0</v>
      </c>
      <c r="BC1153" s="397">
        <f t="shared" si="530"/>
        <v>0</v>
      </c>
      <c r="BD1153" s="105">
        <f t="shared" si="531"/>
        <v>0</v>
      </c>
      <c r="BE1153" s="105">
        <f t="shared" si="532"/>
        <v>0</v>
      </c>
      <c r="BF1153" s="742">
        <f t="shared" si="533"/>
        <v>0</v>
      </c>
      <c r="BG1153" s="89"/>
      <c r="BH1153" s="9"/>
      <c r="BJ1153" s="40">
        <f t="shared" si="534"/>
        <v>0</v>
      </c>
      <c r="BK1153" s="40">
        <f t="shared" si="535"/>
        <v>1</v>
      </c>
      <c r="BL1153" s="40">
        <f t="shared" si="536"/>
        <v>0</v>
      </c>
      <c r="BM1153" s="40">
        <f t="shared" si="537"/>
        <v>0</v>
      </c>
      <c r="BN1153" s="40">
        <f t="shared" si="538"/>
        <v>0</v>
      </c>
    </row>
    <row r="1154" spans="1:66" x14ac:dyDescent="0.25">
      <c r="A1154" s="379"/>
      <c r="B1154" s="936"/>
      <c r="C1154" s="272"/>
      <c r="D1154" s="868"/>
      <c r="E1154" s="873" t="str">
        <f t="shared" si="512"/>
        <v xml:space="preserve"> </v>
      </c>
      <c r="F1154" s="130">
        <f t="shared" si="513"/>
        <v>0</v>
      </c>
      <c r="G1154" s="128">
        <f t="shared" si="514"/>
        <v>1142</v>
      </c>
      <c r="H1154" s="127"/>
      <c r="I1154" s="321"/>
      <c r="J1154" s="97"/>
      <c r="K1154" s="323"/>
      <c r="L1154" s="322"/>
      <c r="M1154" s="50"/>
      <c r="N1154" s="87"/>
      <c r="O1154" s="324"/>
      <c r="P1154" s="98"/>
      <c r="Q1154" s="98"/>
      <c r="R1154" s="114"/>
      <c r="S1154" s="753"/>
      <c r="T1154" s="98"/>
      <c r="U1154" s="98"/>
      <c r="V1154" s="98"/>
      <c r="W1154" s="99"/>
      <c r="X1154" s="97"/>
      <c r="Y1154" s="87"/>
      <c r="Z1154" s="100"/>
      <c r="AA1154" s="106">
        <f t="shared" si="515"/>
        <v>1142</v>
      </c>
      <c r="AB1154" s="549">
        <f t="shared" si="516"/>
        <v>0</v>
      </c>
      <c r="AC1154" s="544">
        <f t="shared" si="517"/>
        <v>0</v>
      </c>
      <c r="AD1154" s="174">
        <f t="shared" si="518"/>
        <v>0</v>
      </c>
      <c r="AE1154" s="8"/>
      <c r="AF1154" s="885" t="str">
        <f t="shared" si="519"/>
        <v xml:space="preserve"> </v>
      </c>
      <c r="AG1154" s="40">
        <f t="shared" si="520"/>
        <v>0</v>
      </c>
      <c r="AH1154" s="40">
        <f t="shared" si="521"/>
        <v>0</v>
      </c>
      <c r="AR1154" s="40">
        <f t="shared" si="522"/>
        <v>0</v>
      </c>
      <c r="AS1154" s="40">
        <f t="shared" si="523"/>
        <v>0</v>
      </c>
      <c r="AT1154" s="40">
        <f t="shared" si="524"/>
        <v>0</v>
      </c>
      <c r="AU1154" s="40">
        <f t="shared" si="525"/>
        <v>0</v>
      </c>
      <c r="AX1154" s="279">
        <f t="shared" si="526"/>
        <v>0</v>
      </c>
      <c r="AY1154" s="279">
        <f t="shared" si="527"/>
        <v>0</v>
      </c>
      <c r="AZ1154" s="40">
        <f t="shared" si="528"/>
        <v>0</v>
      </c>
      <c r="BB1154" s="40">
        <f t="shared" si="529"/>
        <v>0</v>
      </c>
      <c r="BC1154" s="397">
        <f t="shared" si="530"/>
        <v>0</v>
      </c>
      <c r="BD1154" s="105">
        <f t="shared" si="531"/>
        <v>0</v>
      </c>
      <c r="BE1154" s="105">
        <f t="shared" si="532"/>
        <v>0</v>
      </c>
      <c r="BF1154" s="742">
        <f t="shared" si="533"/>
        <v>0</v>
      </c>
      <c r="BG1154" s="89"/>
      <c r="BH1154" s="9"/>
      <c r="BJ1154" s="40">
        <f t="shared" si="534"/>
        <v>0</v>
      </c>
      <c r="BK1154" s="40">
        <f t="shared" si="535"/>
        <v>1</v>
      </c>
      <c r="BL1154" s="40">
        <f t="shared" si="536"/>
        <v>0</v>
      </c>
      <c r="BM1154" s="40">
        <f t="shared" si="537"/>
        <v>0</v>
      </c>
      <c r="BN1154" s="40">
        <f t="shared" si="538"/>
        <v>0</v>
      </c>
    </row>
    <row r="1155" spans="1:66" x14ac:dyDescent="0.25">
      <c r="A1155" s="379"/>
      <c r="B1155" s="936"/>
      <c r="C1155" s="272"/>
      <c r="D1155" s="868"/>
      <c r="E1155" s="873" t="str">
        <f t="shared" si="512"/>
        <v xml:space="preserve"> </v>
      </c>
      <c r="F1155" s="130">
        <f t="shared" si="513"/>
        <v>0</v>
      </c>
      <c r="G1155" s="128">
        <f t="shared" si="514"/>
        <v>1143</v>
      </c>
      <c r="H1155" s="127"/>
      <c r="I1155" s="321"/>
      <c r="J1155" s="97"/>
      <c r="K1155" s="323"/>
      <c r="L1155" s="322"/>
      <c r="M1155" s="50"/>
      <c r="N1155" s="87"/>
      <c r="O1155" s="324"/>
      <c r="P1155" s="98"/>
      <c r="Q1155" s="98"/>
      <c r="R1155" s="114"/>
      <c r="S1155" s="753"/>
      <c r="T1155" s="98"/>
      <c r="U1155" s="98"/>
      <c r="V1155" s="98"/>
      <c r="W1155" s="99"/>
      <c r="X1155" s="97"/>
      <c r="Y1155" s="87"/>
      <c r="Z1155" s="100"/>
      <c r="AA1155" s="106">
        <f t="shared" si="515"/>
        <v>1143</v>
      </c>
      <c r="AB1155" s="549">
        <f t="shared" si="516"/>
        <v>0</v>
      </c>
      <c r="AC1155" s="544">
        <f t="shared" si="517"/>
        <v>0</v>
      </c>
      <c r="AD1155" s="174">
        <f t="shared" si="518"/>
        <v>0</v>
      </c>
      <c r="AE1155" s="8"/>
      <c r="AF1155" s="885" t="str">
        <f t="shared" si="519"/>
        <v xml:space="preserve"> </v>
      </c>
      <c r="AG1155" s="40">
        <f t="shared" si="520"/>
        <v>0</v>
      </c>
      <c r="AH1155" s="40">
        <f t="shared" si="521"/>
        <v>0</v>
      </c>
      <c r="AR1155" s="40">
        <f t="shared" si="522"/>
        <v>0</v>
      </c>
      <c r="AS1155" s="40">
        <f t="shared" si="523"/>
        <v>0</v>
      </c>
      <c r="AT1155" s="40">
        <f t="shared" si="524"/>
        <v>0</v>
      </c>
      <c r="AU1155" s="40">
        <f t="shared" si="525"/>
        <v>0</v>
      </c>
      <c r="AX1155" s="279">
        <f t="shared" si="526"/>
        <v>0</v>
      </c>
      <c r="AY1155" s="279">
        <f t="shared" si="527"/>
        <v>0</v>
      </c>
      <c r="AZ1155" s="40">
        <f t="shared" si="528"/>
        <v>0</v>
      </c>
      <c r="BB1155" s="40">
        <f t="shared" si="529"/>
        <v>0</v>
      </c>
      <c r="BC1155" s="397">
        <f t="shared" si="530"/>
        <v>0</v>
      </c>
      <c r="BD1155" s="105">
        <f t="shared" si="531"/>
        <v>0</v>
      </c>
      <c r="BE1155" s="105">
        <f t="shared" si="532"/>
        <v>0</v>
      </c>
      <c r="BF1155" s="742">
        <f t="shared" si="533"/>
        <v>0</v>
      </c>
      <c r="BG1155" s="89"/>
      <c r="BH1155" s="9"/>
      <c r="BJ1155" s="40">
        <f t="shared" si="534"/>
        <v>0</v>
      </c>
      <c r="BK1155" s="40">
        <f t="shared" si="535"/>
        <v>1</v>
      </c>
      <c r="BL1155" s="40">
        <f t="shared" si="536"/>
        <v>0</v>
      </c>
      <c r="BM1155" s="40">
        <f t="shared" si="537"/>
        <v>0</v>
      </c>
      <c r="BN1155" s="40">
        <f t="shared" si="538"/>
        <v>0</v>
      </c>
    </row>
    <row r="1156" spans="1:66" x14ac:dyDescent="0.25">
      <c r="A1156" s="379"/>
      <c r="B1156" s="936"/>
      <c r="C1156" s="272"/>
      <c r="D1156" s="868"/>
      <c r="E1156" s="873" t="str">
        <f t="shared" si="512"/>
        <v xml:space="preserve"> </v>
      </c>
      <c r="F1156" s="130">
        <f t="shared" si="513"/>
        <v>0</v>
      </c>
      <c r="G1156" s="128">
        <f t="shared" si="514"/>
        <v>1144</v>
      </c>
      <c r="H1156" s="127"/>
      <c r="I1156" s="321"/>
      <c r="J1156" s="97"/>
      <c r="K1156" s="323"/>
      <c r="L1156" s="322"/>
      <c r="M1156" s="50"/>
      <c r="N1156" s="87"/>
      <c r="O1156" s="324"/>
      <c r="P1156" s="98"/>
      <c r="Q1156" s="98"/>
      <c r="R1156" s="114"/>
      <c r="S1156" s="753"/>
      <c r="T1156" s="98"/>
      <c r="U1156" s="98"/>
      <c r="V1156" s="98"/>
      <c r="W1156" s="99"/>
      <c r="X1156" s="97"/>
      <c r="Y1156" s="87"/>
      <c r="Z1156" s="100"/>
      <c r="AA1156" s="106">
        <f t="shared" si="515"/>
        <v>1144</v>
      </c>
      <c r="AB1156" s="549">
        <f t="shared" si="516"/>
        <v>0</v>
      </c>
      <c r="AC1156" s="544">
        <f t="shared" si="517"/>
        <v>0</v>
      </c>
      <c r="AD1156" s="174">
        <f t="shared" si="518"/>
        <v>0</v>
      </c>
      <c r="AE1156" s="8"/>
      <c r="AF1156" s="885" t="str">
        <f t="shared" si="519"/>
        <v xml:space="preserve"> </v>
      </c>
      <c r="AG1156" s="40">
        <f t="shared" si="520"/>
        <v>0</v>
      </c>
      <c r="AH1156" s="40">
        <f t="shared" si="521"/>
        <v>0</v>
      </c>
      <c r="AR1156" s="40">
        <f t="shared" si="522"/>
        <v>0</v>
      </c>
      <c r="AS1156" s="40">
        <f t="shared" si="523"/>
        <v>0</v>
      </c>
      <c r="AT1156" s="40">
        <f t="shared" si="524"/>
        <v>0</v>
      </c>
      <c r="AU1156" s="40">
        <f t="shared" si="525"/>
        <v>0</v>
      </c>
      <c r="AX1156" s="279">
        <f t="shared" si="526"/>
        <v>0</v>
      </c>
      <c r="AY1156" s="279">
        <f t="shared" si="527"/>
        <v>0</v>
      </c>
      <c r="AZ1156" s="40">
        <f t="shared" si="528"/>
        <v>0</v>
      </c>
      <c r="BB1156" s="40">
        <f t="shared" si="529"/>
        <v>0</v>
      </c>
      <c r="BC1156" s="397">
        <f t="shared" si="530"/>
        <v>0</v>
      </c>
      <c r="BD1156" s="105">
        <f t="shared" si="531"/>
        <v>0</v>
      </c>
      <c r="BE1156" s="105">
        <f t="shared" si="532"/>
        <v>0</v>
      </c>
      <c r="BF1156" s="742">
        <f t="shared" si="533"/>
        <v>0</v>
      </c>
      <c r="BG1156" s="89"/>
      <c r="BH1156" s="9"/>
      <c r="BJ1156" s="40">
        <f t="shared" si="534"/>
        <v>0</v>
      </c>
      <c r="BK1156" s="40">
        <f t="shared" si="535"/>
        <v>1</v>
      </c>
      <c r="BL1156" s="40">
        <f t="shared" si="536"/>
        <v>0</v>
      </c>
      <c r="BM1156" s="40">
        <f t="shared" si="537"/>
        <v>0</v>
      </c>
      <c r="BN1156" s="40">
        <f t="shared" si="538"/>
        <v>0</v>
      </c>
    </row>
    <row r="1157" spans="1:66" x14ac:dyDescent="0.25">
      <c r="A1157" s="379"/>
      <c r="B1157" s="936"/>
      <c r="C1157" s="272"/>
      <c r="D1157" s="868"/>
      <c r="E1157" s="873" t="str">
        <f t="shared" si="512"/>
        <v xml:space="preserve"> </v>
      </c>
      <c r="F1157" s="130">
        <f t="shared" si="513"/>
        <v>0</v>
      </c>
      <c r="G1157" s="128">
        <f t="shared" si="514"/>
        <v>1145</v>
      </c>
      <c r="H1157" s="127"/>
      <c r="I1157" s="321"/>
      <c r="J1157" s="97"/>
      <c r="K1157" s="323"/>
      <c r="L1157" s="322"/>
      <c r="M1157" s="50"/>
      <c r="N1157" s="87"/>
      <c r="O1157" s="324"/>
      <c r="P1157" s="98"/>
      <c r="Q1157" s="98"/>
      <c r="R1157" s="114"/>
      <c r="S1157" s="753"/>
      <c r="T1157" s="98"/>
      <c r="U1157" s="98"/>
      <c r="V1157" s="98"/>
      <c r="W1157" s="99"/>
      <c r="X1157" s="97"/>
      <c r="Y1157" s="87"/>
      <c r="Z1157" s="100"/>
      <c r="AA1157" s="106">
        <f t="shared" si="515"/>
        <v>1145</v>
      </c>
      <c r="AB1157" s="549">
        <f t="shared" si="516"/>
        <v>0</v>
      </c>
      <c r="AC1157" s="544">
        <f t="shared" si="517"/>
        <v>0</v>
      </c>
      <c r="AD1157" s="174">
        <f t="shared" si="518"/>
        <v>0</v>
      </c>
      <c r="AE1157" s="8"/>
      <c r="AF1157" s="885" t="str">
        <f t="shared" si="519"/>
        <v xml:space="preserve"> </v>
      </c>
      <c r="AG1157" s="40">
        <f t="shared" si="520"/>
        <v>0</v>
      </c>
      <c r="AH1157" s="40">
        <f t="shared" si="521"/>
        <v>0</v>
      </c>
      <c r="AR1157" s="40">
        <f t="shared" si="522"/>
        <v>0</v>
      </c>
      <c r="AS1157" s="40">
        <f t="shared" si="523"/>
        <v>0</v>
      </c>
      <c r="AT1157" s="40">
        <f t="shared" si="524"/>
        <v>0</v>
      </c>
      <c r="AU1157" s="40">
        <f t="shared" si="525"/>
        <v>0</v>
      </c>
      <c r="AX1157" s="279">
        <f t="shared" si="526"/>
        <v>0</v>
      </c>
      <c r="AY1157" s="279">
        <f t="shared" si="527"/>
        <v>0</v>
      </c>
      <c r="AZ1157" s="40">
        <f t="shared" si="528"/>
        <v>0</v>
      </c>
      <c r="BB1157" s="40">
        <f t="shared" si="529"/>
        <v>0</v>
      </c>
      <c r="BC1157" s="397">
        <f t="shared" si="530"/>
        <v>0</v>
      </c>
      <c r="BD1157" s="105">
        <f t="shared" si="531"/>
        <v>0</v>
      </c>
      <c r="BE1157" s="105">
        <f t="shared" si="532"/>
        <v>0</v>
      </c>
      <c r="BF1157" s="742">
        <f t="shared" si="533"/>
        <v>0</v>
      </c>
      <c r="BG1157" s="89"/>
      <c r="BH1157" s="9"/>
      <c r="BJ1157" s="40">
        <f t="shared" si="534"/>
        <v>0</v>
      </c>
      <c r="BK1157" s="40">
        <f t="shared" si="535"/>
        <v>1</v>
      </c>
      <c r="BL1157" s="40">
        <f t="shared" si="536"/>
        <v>0</v>
      </c>
      <c r="BM1157" s="40">
        <f t="shared" si="537"/>
        <v>0</v>
      </c>
      <c r="BN1157" s="40">
        <f t="shared" si="538"/>
        <v>0</v>
      </c>
    </row>
    <row r="1158" spans="1:66" x14ac:dyDescent="0.25">
      <c r="A1158" s="379"/>
      <c r="B1158" s="936"/>
      <c r="C1158" s="272"/>
      <c r="D1158" s="868"/>
      <c r="E1158" s="873" t="str">
        <f t="shared" si="512"/>
        <v xml:space="preserve"> </v>
      </c>
      <c r="F1158" s="130">
        <f t="shared" si="513"/>
        <v>0</v>
      </c>
      <c r="G1158" s="128">
        <f t="shared" si="514"/>
        <v>1146</v>
      </c>
      <c r="H1158" s="127"/>
      <c r="I1158" s="321"/>
      <c r="J1158" s="97"/>
      <c r="K1158" s="323"/>
      <c r="L1158" s="322"/>
      <c r="M1158" s="50"/>
      <c r="N1158" s="87"/>
      <c r="O1158" s="324"/>
      <c r="P1158" s="98"/>
      <c r="Q1158" s="98"/>
      <c r="R1158" s="114"/>
      <c r="S1158" s="753"/>
      <c r="T1158" s="98"/>
      <c r="U1158" s="98"/>
      <c r="V1158" s="98"/>
      <c r="W1158" s="99"/>
      <c r="X1158" s="97"/>
      <c r="Y1158" s="87"/>
      <c r="Z1158" s="100"/>
      <c r="AA1158" s="106">
        <f t="shared" si="515"/>
        <v>1146</v>
      </c>
      <c r="AB1158" s="549">
        <f t="shared" si="516"/>
        <v>0</v>
      </c>
      <c r="AC1158" s="544">
        <f t="shared" si="517"/>
        <v>0</v>
      </c>
      <c r="AD1158" s="174">
        <f t="shared" si="518"/>
        <v>0</v>
      </c>
      <c r="AE1158" s="8"/>
      <c r="AF1158" s="885" t="str">
        <f t="shared" si="519"/>
        <v xml:space="preserve"> </v>
      </c>
      <c r="AG1158" s="40">
        <f t="shared" si="520"/>
        <v>0</v>
      </c>
      <c r="AH1158" s="40">
        <f t="shared" si="521"/>
        <v>0</v>
      </c>
      <c r="AR1158" s="40">
        <f t="shared" si="522"/>
        <v>0</v>
      </c>
      <c r="AS1158" s="40">
        <f t="shared" si="523"/>
        <v>0</v>
      </c>
      <c r="AT1158" s="40">
        <f t="shared" si="524"/>
        <v>0</v>
      </c>
      <c r="AU1158" s="40">
        <f t="shared" si="525"/>
        <v>0</v>
      </c>
      <c r="AX1158" s="279">
        <f t="shared" si="526"/>
        <v>0</v>
      </c>
      <c r="AY1158" s="279">
        <f t="shared" si="527"/>
        <v>0</v>
      </c>
      <c r="AZ1158" s="40">
        <f t="shared" si="528"/>
        <v>0</v>
      </c>
      <c r="BB1158" s="40">
        <f t="shared" si="529"/>
        <v>0</v>
      </c>
      <c r="BC1158" s="397">
        <f t="shared" si="530"/>
        <v>0</v>
      </c>
      <c r="BD1158" s="105">
        <f t="shared" si="531"/>
        <v>0</v>
      </c>
      <c r="BE1158" s="105">
        <f t="shared" si="532"/>
        <v>0</v>
      </c>
      <c r="BF1158" s="742">
        <f t="shared" si="533"/>
        <v>0</v>
      </c>
      <c r="BG1158" s="89"/>
      <c r="BH1158" s="9"/>
      <c r="BJ1158" s="40">
        <f t="shared" si="534"/>
        <v>0</v>
      </c>
      <c r="BK1158" s="40">
        <f t="shared" si="535"/>
        <v>1</v>
      </c>
      <c r="BL1158" s="40">
        <f t="shared" si="536"/>
        <v>0</v>
      </c>
      <c r="BM1158" s="40">
        <f t="shared" si="537"/>
        <v>0</v>
      </c>
      <c r="BN1158" s="40">
        <f t="shared" si="538"/>
        <v>0</v>
      </c>
    </row>
    <row r="1159" spans="1:66" x14ac:dyDescent="0.25">
      <c r="A1159" s="379"/>
      <c r="B1159" s="936"/>
      <c r="C1159" s="272"/>
      <c r="D1159" s="868"/>
      <c r="E1159" s="873" t="str">
        <f t="shared" si="512"/>
        <v xml:space="preserve"> </v>
      </c>
      <c r="F1159" s="130">
        <f t="shared" si="513"/>
        <v>0</v>
      </c>
      <c r="G1159" s="128">
        <f t="shared" si="514"/>
        <v>1147</v>
      </c>
      <c r="H1159" s="127"/>
      <c r="I1159" s="321"/>
      <c r="J1159" s="97"/>
      <c r="K1159" s="323"/>
      <c r="L1159" s="322"/>
      <c r="M1159" s="50"/>
      <c r="N1159" s="87"/>
      <c r="O1159" s="324"/>
      <c r="P1159" s="98"/>
      <c r="Q1159" s="98"/>
      <c r="R1159" s="114"/>
      <c r="S1159" s="753"/>
      <c r="T1159" s="98"/>
      <c r="U1159" s="98"/>
      <c r="V1159" s="98"/>
      <c r="W1159" s="99"/>
      <c r="X1159" s="97"/>
      <c r="Y1159" s="87"/>
      <c r="Z1159" s="100"/>
      <c r="AA1159" s="106">
        <f t="shared" si="515"/>
        <v>1147</v>
      </c>
      <c r="AB1159" s="549">
        <f t="shared" si="516"/>
        <v>0</v>
      </c>
      <c r="AC1159" s="544">
        <f t="shared" si="517"/>
        <v>0</v>
      </c>
      <c r="AD1159" s="174">
        <f t="shared" si="518"/>
        <v>0</v>
      </c>
      <c r="AE1159" s="8"/>
      <c r="AF1159" s="885" t="str">
        <f t="shared" si="519"/>
        <v xml:space="preserve"> </v>
      </c>
      <c r="AG1159" s="40">
        <f t="shared" si="520"/>
        <v>0</v>
      </c>
      <c r="AH1159" s="40">
        <f t="shared" si="521"/>
        <v>0</v>
      </c>
      <c r="AR1159" s="40">
        <f t="shared" si="522"/>
        <v>0</v>
      </c>
      <c r="AS1159" s="40">
        <f t="shared" si="523"/>
        <v>0</v>
      </c>
      <c r="AT1159" s="40">
        <f t="shared" si="524"/>
        <v>0</v>
      </c>
      <c r="AU1159" s="40">
        <f t="shared" si="525"/>
        <v>0</v>
      </c>
      <c r="AX1159" s="279">
        <f t="shared" si="526"/>
        <v>0</v>
      </c>
      <c r="AY1159" s="279">
        <f t="shared" si="527"/>
        <v>0</v>
      </c>
      <c r="AZ1159" s="40">
        <f t="shared" si="528"/>
        <v>0</v>
      </c>
      <c r="BB1159" s="40">
        <f t="shared" si="529"/>
        <v>0</v>
      </c>
      <c r="BC1159" s="397">
        <f t="shared" si="530"/>
        <v>0</v>
      </c>
      <c r="BD1159" s="105">
        <f t="shared" si="531"/>
        <v>0</v>
      </c>
      <c r="BE1159" s="105">
        <f t="shared" si="532"/>
        <v>0</v>
      </c>
      <c r="BF1159" s="742">
        <f t="shared" si="533"/>
        <v>0</v>
      </c>
      <c r="BG1159" s="89"/>
      <c r="BH1159" s="9"/>
      <c r="BJ1159" s="40">
        <f t="shared" si="534"/>
        <v>0</v>
      </c>
      <c r="BK1159" s="40">
        <f t="shared" si="535"/>
        <v>1</v>
      </c>
      <c r="BL1159" s="40">
        <f t="shared" si="536"/>
        <v>0</v>
      </c>
      <c r="BM1159" s="40">
        <f t="shared" si="537"/>
        <v>0</v>
      </c>
      <c r="BN1159" s="40">
        <f t="shared" si="538"/>
        <v>0</v>
      </c>
    </row>
    <row r="1160" spans="1:66" x14ac:dyDescent="0.25">
      <c r="A1160" s="379"/>
      <c r="B1160" s="936"/>
      <c r="C1160" s="272"/>
      <c r="D1160" s="868"/>
      <c r="E1160" s="873" t="str">
        <f t="shared" si="512"/>
        <v xml:space="preserve"> </v>
      </c>
      <c r="F1160" s="130">
        <f t="shared" si="513"/>
        <v>0</v>
      </c>
      <c r="G1160" s="128">
        <f t="shared" si="514"/>
        <v>1148</v>
      </c>
      <c r="H1160" s="127"/>
      <c r="I1160" s="321"/>
      <c r="J1160" s="97"/>
      <c r="K1160" s="323"/>
      <c r="L1160" s="322"/>
      <c r="M1160" s="50"/>
      <c r="N1160" s="87"/>
      <c r="O1160" s="324"/>
      <c r="P1160" s="98"/>
      <c r="Q1160" s="98"/>
      <c r="R1160" s="114"/>
      <c r="S1160" s="753"/>
      <c r="T1160" s="98"/>
      <c r="U1160" s="98"/>
      <c r="V1160" s="98"/>
      <c r="W1160" s="99"/>
      <c r="X1160" s="97"/>
      <c r="Y1160" s="87"/>
      <c r="Z1160" s="100"/>
      <c r="AA1160" s="106">
        <f t="shared" si="515"/>
        <v>1148</v>
      </c>
      <c r="AB1160" s="549">
        <f t="shared" si="516"/>
        <v>0</v>
      </c>
      <c r="AC1160" s="544">
        <f t="shared" si="517"/>
        <v>0</v>
      </c>
      <c r="AD1160" s="174">
        <f t="shared" si="518"/>
        <v>0</v>
      </c>
      <c r="AE1160" s="8"/>
      <c r="AF1160" s="885" t="str">
        <f t="shared" si="519"/>
        <v xml:space="preserve"> </v>
      </c>
      <c r="AG1160" s="40">
        <f t="shared" si="520"/>
        <v>0</v>
      </c>
      <c r="AH1160" s="40">
        <f t="shared" si="521"/>
        <v>0</v>
      </c>
      <c r="AR1160" s="40">
        <f t="shared" si="522"/>
        <v>0</v>
      </c>
      <c r="AS1160" s="40">
        <f t="shared" si="523"/>
        <v>0</v>
      </c>
      <c r="AT1160" s="40">
        <f t="shared" si="524"/>
        <v>0</v>
      </c>
      <c r="AU1160" s="40">
        <f t="shared" si="525"/>
        <v>0</v>
      </c>
      <c r="AX1160" s="279">
        <f t="shared" si="526"/>
        <v>0</v>
      </c>
      <c r="AY1160" s="279">
        <f t="shared" si="527"/>
        <v>0</v>
      </c>
      <c r="AZ1160" s="40">
        <f t="shared" si="528"/>
        <v>0</v>
      </c>
      <c r="BB1160" s="40">
        <f t="shared" si="529"/>
        <v>0</v>
      </c>
      <c r="BC1160" s="397">
        <f t="shared" si="530"/>
        <v>0</v>
      </c>
      <c r="BD1160" s="105">
        <f t="shared" si="531"/>
        <v>0</v>
      </c>
      <c r="BE1160" s="105">
        <f t="shared" si="532"/>
        <v>0</v>
      </c>
      <c r="BF1160" s="742">
        <f t="shared" si="533"/>
        <v>0</v>
      </c>
      <c r="BG1160" s="89"/>
      <c r="BH1160" s="9"/>
      <c r="BJ1160" s="40">
        <f t="shared" si="534"/>
        <v>0</v>
      </c>
      <c r="BK1160" s="40">
        <f t="shared" si="535"/>
        <v>1</v>
      </c>
      <c r="BL1160" s="40">
        <f t="shared" si="536"/>
        <v>0</v>
      </c>
      <c r="BM1160" s="40">
        <f t="shared" si="537"/>
        <v>0</v>
      </c>
      <c r="BN1160" s="40">
        <f t="shared" si="538"/>
        <v>0</v>
      </c>
    </row>
    <row r="1161" spans="1:66" x14ac:dyDescent="0.25">
      <c r="A1161" s="379"/>
      <c r="B1161" s="936"/>
      <c r="C1161" s="272"/>
      <c r="D1161" s="868"/>
      <c r="E1161" s="873" t="str">
        <f t="shared" si="512"/>
        <v xml:space="preserve"> </v>
      </c>
      <c r="F1161" s="130">
        <f t="shared" si="513"/>
        <v>0</v>
      </c>
      <c r="G1161" s="128">
        <f t="shared" si="514"/>
        <v>1149</v>
      </c>
      <c r="H1161" s="127"/>
      <c r="I1161" s="321"/>
      <c r="J1161" s="97"/>
      <c r="K1161" s="323"/>
      <c r="L1161" s="322"/>
      <c r="M1161" s="50"/>
      <c r="N1161" s="87"/>
      <c r="O1161" s="324"/>
      <c r="P1161" s="98"/>
      <c r="Q1161" s="98"/>
      <c r="R1161" s="114"/>
      <c r="S1161" s="753"/>
      <c r="T1161" s="98"/>
      <c r="U1161" s="98"/>
      <c r="V1161" s="98"/>
      <c r="W1161" s="99"/>
      <c r="X1161" s="97"/>
      <c r="Y1161" s="87"/>
      <c r="Z1161" s="100"/>
      <c r="AA1161" s="106">
        <f t="shared" si="515"/>
        <v>1149</v>
      </c>
      <c r="AB1161" s="549">
        <f t="shared" si="516"/>
        <v>0</v>
      </c>
      <c r="AC1161" s="544">
        <f t="shared" si="517"/>
        <v>0</v>
      </c>
      <c r="AD1161" s="174">
        <f t="shared" si="518"/>
        <v>0</v>
      </c>
      <c r="AE1161" s="8"/>
      <c r="AF1161" s="885" t="str">
        <f t="shared" si="519"/>
        <v xml:space="preserve"> </v>
      </c>
      <c r="AG1161" s="40">
        <f t="shared" si="520"/>
        <v>0</v>
      </c>
      <c r="AH1161" s="40">
        <f t="shared" si="521"/>
        <v>0</v>
      </c>
      <c r="AR1161" s="40">
        <f t="shared" si="522"/>
        <v>0</v>
      </c>
      <c r="AS1161" s="40">
        <f t="shared" si="523"/>
        <v>0</v>
      </c>
      <c r="AT1161" s="40">
        <f t="shared" si="524"/>
        <v>0</v>
      </c>
      <c r="AU1161" s="40">
        <f t="shared" si="525"/>
        <v>0</v>
      </c>
      <c r="AX1161" s="279">
        <f t="shared" si="526"/>
        <v>0</v>
      </c>
      <c r="AY1161" s="279">
        <f t="shared" si="527"/>
        <v>0</v>
      </c>
      <c r="AZ1161" s="40">
        <f t="shared" si="528"/>
        <v>0</v>
      </c>
      <c r="BB1161" s="40">
        <f t="shared" si="529"/>
        <v>0</v>
      </c>
      <c r="BC1161" s="397">
        <f t="shared" si="530"/>
        <v>0</v>
      </c>
      <c r="BD1161" s="105">
        <f t="shared" si="531"/>
        <v>0</v>
      </c>
      <c r="BE1161" s="105">
        <f t="shared" si="532"/>
        <v>0</v>
      </c>
      <c r="BF1161" s="742">
        <f t="shared" si="533"/>
        <v>0</v>
      </c>
      <c r="BG1161" s="89"/>
      <c r="BH1161" s="9"/>
      <c r="BJ1161" s="40">
        <f t="shared" si="534"/>
        <v>0</v>
      </c>
      <c r="BK1161" s="40">
        <f t="shared" si="535"/>
        <v>1</v>
      </c>
      <c r="BL1161" s="40">
        <f t="shared" si="536"/>
        <v>0</v>
      </c>
      <c r="BM1161" s="40">
        <f t="shared" si="537"/>
        <v>0</v>
      </c>
      <c r="BN1161" s="40">
        <f t="shared" si="538"/>
        <v>0</v>
      </c>
    </row>
    <row r="1162" spans="1:66" x14ac:dyDescent="0.25">
      <c r="A1162" s="379"/>
      <c r="B1162" s="936"/>
      <c r="C1162" s="272"/>
      <c r="D1162" s="868"/>
      <c r="E1162" s="873" t="str">
        <f t="shared" si="512"/>
        <v xml:space="preserve"> </v>
      </c>
      <c r="F1162" s="130">
        <f t="shared" si="513"/>
        <v>0</v>
      </c>
      <c r="G1162" s="128">
        <f t="shared" si="514"/>
        <v>1150</v>
      </c>
      <c r="H1162" s="127"/>
      <c r="I1162" s="321"/>
      <c r="J1162" s="97"/>
      <c r="K1162" s="323"/>
      <c r="L1162" s="322"/>
      <c r="M1162" s="50"/>
      <c r="N1162" s="87"/>
      <c r="O1162" s="324"/>
      <c r="P1162" s="98"/>
      <c r="Q1162" s="98"/>
      <c r="R1162" s="114"/>
      <c r="S1162" s="753"/>
      <c r="T1162" s="98"/>
      <c r="U1162" s="98"/>
      <c r="V1162" s="98"/>
      <c r="W1162" s="99"/>
      <c r="X1162" s="97"/>
      <c r="Y1162" s="87"/>
      <c r="Z1162" s="100"/>
      <c r="AA1162" s="106">
        <f t="shared" si="515"/>
        <v>1150</v>
      </c>
      <c r="AB1162" s="549">
        <f t="shared" si="516"/>
        <v>0</v>
      </c>
      <c r="AC1162" s="544">
        <f t="shared" si="517"/>
        <v>0</v>
      </c>
      <c r="AD1162" s="174">
        <f t="shared" si="518"/>
        <v>0</v>
      </c>
      <c r="AE1162" s="8"/>
      <c r="AF1162" s="885" t="str">
        <f t="shared" si="519"/>
        <v xml:space="preserve"> </v>
      </c>
      <c r="AG1162" s="40">
        <f t="shared" si="520"/>
        <v>0</v>
      </c>
      <c r="AH1162" s="40">
        <f t="shared" si="521"/>
        <v>0</v>
      </c>
      <c r="AR1162" s="40">
        <f t="shared" si="522"/>
        <v>0</v>
      </c>
      <c r="AS1162" s="40">
        <f t="shared" si="523"/>
        <v>0</v>
      </c>
      <c r="AT1162" s="40">
        <f t="shared" si="524"/>
        <v>0</v>
      </c>
      <c r="AU1162" s="40">
        <f t="shared" si="525"/>
        <v>0</v>
      </c>
      <c r="AX1162" s="279">
        <f t="shared" si="526"/>
        <v>0</v>
      </c>
      <c r="AY1162" s="279">
        <f t="shared" si="527"/>
        <v>0</v>
      </c>
      <c r="AZ1162" s="40">
        <f t="shared" si="528"/>
        <v>0</v>
      </c>
      <c r="BB1162" s="40">
        <f t="shared" si="529"/>
        <v>0</v>
      </c>
      <c r="BC1162" s="397">
        <f t="shared" si="530"/>
        <v>0</v>
      </c>
      <c r="BD1162" s="105">
        <f t="shared" si="531"/>
        <v>0</v>
      </c>
      <c r="BE1162" s="105">
        <f t="shared" si="532"/>
        <v>0</v>
      </c>
      <c r="BF1162" s="742">
        <f t="shared" si="533"/>
        <v>0</v>
      </c>
      <c r="BG1162" s="89"/>
      <c r="BH1162" s="9"/>
      <c r="BJ1162" s="40">
        <f t="shared" si="534"/>
        <v>0</v>
      </c>
      <c r="BK1162" s="40">
        <f t="shared" si="535"/>
        <v>1</v>
      </c>
      <c r="BL1162" s="40">
        <f t="shared" si="536"/>
        <v>0</v>
      </c>
      <c r="BM1162" s="40">
        <f t="shared" si="537"/>
        <v>0</v>
      </c>
      <c r="BN1162" s="40">
        <f t="shared" si="538"/>
        <v>0</v>
      </c>
    </row>
    <row r="1163" spans="1:66" x14ac:dyDescent="0.25">
      <c r="A1163" s="379"/>
      <c r="B1163" s="936"/>
      <c r="C1163" s="272"/>
      <c r="D1163" s="868"/>
      <c r="E1163" s="873" t="str">
        <f t="shared" si="512"/>
        <v xml:space="preserve"> </v>
      </c>
      <c r="F1163" s="130">
        <f t="shared" si="513"/>
        <v>0</v>
      </c>
      <c r="G1163" s="128">
        <f t="shared" si="514"/>
        <v>1151</v>
      </c>
      <c r="H1163" s="127"/>
      <c r="I1163" s="321"/>
      <c r="J1163" s="97"/>
      <c r="K1163" s="323"/>
      <c r="L1163" s="322"/>
      <c r="M1163" s="50"/>
      <c r="N1163" s="87"/>
      <c r="O1163" s="324"/>
      <c r="P1163" s="98"/>
      <c r="Q1163" s="98"/>
      <c r="R1163" s="114"/>
      <c r="S1163" s="753"/>
      <c r="T1163" s="98"/>
      <c r="U1163" s="98"/>
      <c r="V1163" s="98"/>
      <c r="W1163" s="99"/>
      <c r="X1163" s="97"/>
      <c r="Y1163" s="87"/>
      <c r="Z1163" s="100"/>
      <c r="AA1163" s="106">
        <f t="shared" si="515"/>
        <v>1151</v>
      </c>
      <c r="AB1163" s="549">
        <f t="shared" si="516"/>
        <v>0</v>
      </c>
      <c r="AC1163" s="544">
        <f t="shared" si="517"/>
        <v>0</v>
      </c>
      <c r="AD1163" s="174">
        <f t="shared" si="518"/>
        <v>0</v>
      </c>
      <c r="AE1163" s="8"/>
      <c r="AF1163" s="885" t="str">
        <f t="shared" si="519"/>
        <v xml:space="preserve"> </v>
      </c>
      <c r="AG1163" s="40">
        <f t="shared" si="520"/>
        <v>0</v>
      </c>
      <c r="AH1163" s="40">
        <f t="shared" si="521"/>
        <v>0</v>
      </c>
      <c r="AR1163" s="40">
        <f t="shared" si="522"/>
        <v>0</v>
      </c>
      <c r="AS1163" s="40">
        <f t="shared" si="523"/>
        <v>0</v>
      </c>
      <c r="AT1163" s="40">
        <f t="shared" si="524"/>
        <v>0</v>
      </c>
      <c r="AU1163" s="40">
        <f t="shared" si="525"/>
        <v>0</v>
      </c>
      <c r="AX1163" s="279">
        <f t="shared" si="526"/>
        <v>0</v>
      </c>
      <c r="AY1163" s="279">
        <f t="shared" si="527"/>
        <v>0</v>
      </c>
      <c r="AZ1163" s="40">
        <f t="shared" si="528"/>
        <v>0</v>
      </c>
      <c r="BB1163" s="40">
        <f t="shared" si="529"/>
        <v>0</v>
      </c>
      <c r="BC1163" s="397">
        <f t="shared" si="530"/>
        <v>0</v>
      </c>
      <c r="BD1163" s="105">
        <f t="shared" si="531"/>
        <v>0</v>
      </c>
      <c r="BE1163" s="105">
        <f t="shared" si="532"/>
        <v>0</v>
      </c>
      <c r="BF1163" s="742">
        <f t="shared" si="533"/>
        <v>0</v>
      </c>
      <c r="BG1163" s="89"/>
      <c r="BH1163" s="9"/>
      <c r="BJ1163" s="40">
        <f t="shared" si="534"/>
        <v>0</v>
      </c>
      <c r="BK1163" s="40">
        <f t="shared" si="535"/>
        <v>1</v>
      </c>
      <c r="BL1163" s="40">
        <f t="shared" si="536"/>
        <v>0</v>
      </c>
      <c r="BM1163" s="40">
        <f t="shared" si="537"/>
        <v>0</v>
      </c>
      <c r="BN1163" s="40">
        <f t="shared" si="538"/>
        <v>0</v>
      </c>
    </row>
    <row r="1164" spans="1:66" x14ac:dyDescent="0.25">
      <c r="A1164" s="379"/>
      <c r="B1164" s="936"/>
      <c r="C1164" s="272"/>
      <c r="D1164" s="868"/>
      <c r="E1164" s="873" t="str">
        <f t="shared" si="512"/>
        <v xml:space="preserve"> </v>
      </c>
      <c r="F1164" s="130">
        <f t="shared" si="513"/>
        <v>0</v>
      </c>
      <c r="G1164" s="128">
        <f t="shared" si="514"/>
        <v>1152</v>
      </c>
      <c r="H1164" s="127"/>
      <c r="I1164" s="321"/>
      <c r="J1164" s="97"/>
      <c r="K1164" s="323"/>
      <c r="L1164" s="322"/>
      <c r="M1164" s="50"/>
      <c r="N1164" s="87"/>
      <c r="O1164" s="324"/>
      <c r="P1164" s="98"/>
      <c r="Q1164" s="98"/>
      <c r="R1164" s="114"/>
      <c r="S1164" s="753"/>
      <c r="T1164" s="98"/>
      <c r="U1164" s="98"/>
      <c r="V1164" s="98"/>
      <c r="W1164" s="99"/>
      <c r="X1164" s="97"/>
      <c r="Y1164" s="87"/>
      <c r="Z1164" s="100"/>
      <c r="AA1164" s="106">
        <f t="shared" si="515"/>
        <v>1152</v>
      </c>
      <c r="AB1164" s="549">
        <f t="shared" si="516"/>
        <v>0</v>
      </c>
      <c r="AC1164" s="544">
        <f t="shared" si="517"/>
        <v>0</v>
      </c>
      <c r="AD1164" s="174">
        <f t="shared" si="518"/>
        <v>0</v>
      </c>
      <c r="AE1164" s="8"/>
      <c r="AF1164" s="885" t="str">
        <f t="shared" si="519"/>
        <v xml:space="preserve"> </v>
      </c>
      <c r="AG1164" s="40">
        <f t="shared" si="520"/>
        <v>0</v>
      </c>
      <c r="AH1164" s="40">
        <f t="shared" si="521"/>
        <v>0</v>
      </c>
      <c r="AR1164" s="40">
        <f t="shared" si="522"/>
        <v>0</v>
      </c>
      <c r="AS1164" s="40">
        <f t="shared" si="523"/>
        <v>0</v>
      </c>
      <c r="AT1164" s="40">
        <f t="shared" si="524"/>
        <v>0</v>
      </c>
      <c r="AU1164" s="40">
        <f t="shared" si="525"/>
        <v>0</v>
      </c>
      <c r="AX1164" s="279">
        <f t="shared" si="526"/>
        <v>0</v>
      </c>
      <c r="AY1164" s="279">
        <f t="shared" si="527"/>
        <v>0</v>
      </c>
      <c r="AZ1164" s="40">
        <f t="shared" si="528"/>
        <v>0</v>
      </c>
      <c r="BB1164" s="40">
        <f t="shared" si="529"/>
        <v>0</v>
      </c>
      <c r="BC1164" s="397">
        <f t="shared" si="530"/>
        <v>0</v>
      </c>
      <c r="BD1164" s="105">
        <f t="shared" si="531"/>
        <v>0</v>
      </c>
      <c r="BE1164" s="105">
        <f t="shared" si="532"/>
        <v>0</v>
      </c>
      <c r="BF1164" s="742">
        <f t="shared" si="533"/>
        <v>0</v>
      </c>
      <c r="BG1164" s="89"/>
      <c r="BH1164" s="9"/>
      <c r="BJ1164" s="40">
        <f t="shared" si="534"/>
        <v>0</v>
      </c>
      <c r="BK1164" s="40">
        <f t="shared" si="535"/>
        <v>1</v>
      </c>
      <c r="BL1164" s="40">
        <f t="shared" si="536"/>
        <v>0</v>
      </c>
      <c r="BM1164" s="40">
        <f t="shared" si="537"/>
        <v>0</v>
      </c>
      <c r="BN1164" s="40">
        <f t="shared" si="538"/>
        <v>0</v>
      </c>
    </row>
    <row r="1165" spans="1:66" x14ac:dyDescent="0.25">
      <c r="A1165" s="379"/>
      <c r="B1165" s="936"/>
      <c r="C1165" s="272"/>
      <c r="D1165" s="868"/>
      <c r="E1165" s="873" t="str">
        <f t="shared" si="512"/>
        <v xml:space="preserve"> </v>
      </c>
      <c r="F1165" s="130">
        <f t="shared" si="513"/>
        <v>0</v>
      </c>
      <c r="G1165" s="128">
        <f t="shared" si="514"/>
        <v>1153</v>
      </c>
      <c r="H1165" s="127"/>
      <c r="I1165" s="321"/>
      <c r="J1165" s="97"/>
      <c r="K1165" s="323"/>
      <c r="L1165" s="322"/>
      <c r="M1165" s="50"/>
      <c r="N1165" s="87"/>
      <c r="O1165" s="324"/>
      <c r="P1165" s="98"/>
      <c r="Q1165" s="98"/>
      <c r="R1165" s="114"/>
      <c r="S1165" s="753"/>
      <c r="T1165" s="98"/>
      <c r="U1165" s="98"/>
      <c r="V1165" s="98"/>
      <c r="W1165" s="99"/>
      <c r="X1165" s="97"/>
      <c r="Y1165" s="87"/>
      <c r="Z1165" s="100"/>
      <c r="AA1165" s="106">
        <f t="shared" si="515"/>
        <v>1153</v>
      </c>
      <c r="AB1165" s="549">
        <f t="shared" si="516"/>
        <v>0</v>
      </c>
      <c r="AC1165" s="544">
        <f t="shared" si="517"/>
        <v>0</v>
      </c>
      <c r="AD1165" s="174">
        <f t="shared" si="518"/>
        <v>0</v>
      </c>
      <c r="AE1165" s="8"/>
      <c r="AF1165" s="885" t="str">
        <f t="shared" si="519"/>
        <v xml:space="preserve"> </v>
      </c>
      <c r="AG1165" s="40">
        <f t="shared" si="520"/>
        <v>0</v>
      </c>
      <c r="AH1165" s="40">
        <f t="shared" si="521"/>
        <v>0</v>
      </c>
      <c r="AR1165" s="40">
        <f t="shared" si="522"/>
        <v>0</v>
      </c>
      <c r="AS1165" s="40">
        <f t="shared" si="523"/>
        <v>0</v>
      </c>
      <c r="AT1165" s="40">
        <f t="shared" si="524"/>
        <v>0</v>
      </c>
      <c r="AU1165" s="40">
        <f t="shared" si="525"/>
        <v>0</v>
      </c>
      <c r="AX1165" s="279">
        <f t="shared" si="526"/>
        <v>0</v>
      </c>
      <c r="AY1165" s="279">
        <f t="shared" si="527"/>
        <v>0</v>
      </c>
      <c r="AZ1165" s="40">
        <f t="shared" si="528"/>
        <v>0</v>
      </c>
      <c r="BB1165" s="40">
        <f t="shared" si="529"/>
        <v>0</v>
      </c>
      <c r="BC1165" s="397">
        <f t="shared" si="530"/>
        <v>0</v>
      </c>
      <c r="BD1165" s="105">
        <f t="shared" si="531"/>
        <v>0</v>
      </c>
      <c r="BE1165" s="105">
        <f t="shared" si="532"/>
        <v>0</v>
      </c>
      <c r="BF1165" s="742">
        <f t="shared" si="533"/>
        <v>0</v>
      </c>
      <c r="BG1165" s="89"/>
      <c r="BH1165" s="9"/>
      <c r="BJ1165" s="40">
        <f t="shared" si="534"/>
        <v>0</v>
      </c>
      <c r="BK1165" s="40">
        <f t="shared" si="535"/>
        <v>1</v>
      </c>
      <c r="BL1165" s="40">
        <f t="shared" si="536"/>
        <v>0</v>
      </c>
      <c r="BM1165" s="40">
        <f t="shared" si="537"/>
        <v>0</v>
      </c>
      <c r="BN1165" s="40">
        <f t="shared" si="538"/>
        <v>0</v>
      </c>
    </row>
    <row r="1166" spans="1:66" x14ac:dyDescent="0.25">
      <c r="A1166" s="379"/>
      <c r="B1166" s="936"/>
      <c r="C1166" s="272"/>
      <c r="D1166" s="868"/>
      <c r="E1166" s="873" t="str">
        <f t="shared" si="512"/>
        <v xml:space="preserve"> </v>
      </c>
      <c r="F1166" s="130">
        <f t="shared" si="513"/>
        <v>0</v>
      </c>
      <c r="G1166" s="128">
        <f t="shared" si="514"/>
        <v>1154</v>
      </c>
      <c r="H1166" s="127"/>
      <c r="I1166" s="321"/>
      <c r="J1166" s="97"/>
      <c r="K1166" s="323"/>
      <c r="L1166" s="322"/>
      <c r="M1166" s="50"/>
      <c r="N1166" s="87"/>
      <c r="O1166" s="324"/>
      <c r="P1166" s="98"/>
      <c r="Q1166" s="98"/>
      <c r="R1166" s="114"/>
      <c r="S1166" s="753"/>
      <c r="T1166" s="98"/>
      <c r="U1166" s="98"/>
      <c r="V1166" s="98"/>
      <c r="W1166" s="99"/>
      <c r="X1166" s="97"/>
      <c r="Y1166" s="87"/>
      <c r="Z1166" s="100"/>
      <c r="AA1166" s="106">
        <f t="shared" si="515"/>
        <v>1154</v>
      </c>
      <c r="AB1166" s="549">
        <f t="shared" si="516"/>
        <v>0</v>
      </c>
      <c r="AC1166" s="544">
        <f t="shared" si="517"/>
        <v>0</v>
      </c>
      <c r="AD1166" s="174">
        <f t="shared" si="518"/>
        <v>0</v>
      </c>
      <c r="AE1166" s="8"/>
      <c r="AF1166" s="885" t="str">
        <f t="shared" si="519"/>
        <v xml:space="preserve"> </v>
      </c>
      <c r="AG1166" s="40">
        <f t="shared" si="520"/>
        <v>0</v>
      </c>
      <c r="AH1166" s="40">
        <f t="shared" si="521"/>
        <v>0</v>
      </c>
      <c r="AR1166" s="40">
        <f t="shared" si="522"/>
        <v>0</v>
      </c>
      <c r="AS1166" s="40">
        <f t="shared" si="523"/>
        <v>0</v>
      </c>
      <c r="AT1166" s="40">
        <f t="shared" si="524"/>
        <v>0</v>
      </c>
      <c r="AU1166" s="40">
        <f t="shared" si="525"/>
        <v>0</v>
      </c>
      <c r="AX1166" s="279">
        <f t="shared" si="526"/>
        <v>0</v>
      </c>
      <c r="AY1166" s="279">
        <f t="shared" si="527"/>
        <v>0</v>
      </c>
      <c r="AZ1166" s="40">
        <f t="shared" si="528"/>
        <v>0</v>
      </c>
      <c r="BB1166" s="40">
        <f t="shared" si="529"/>
        <v>0</v>
      </c>
      <c r="BC1166" s="397">
        <f t="shared" si="530"/>
        <v>0</v>
      </c>
      <c r="BD1166" s="105">
        <f t="shared" si="531"/>
        <v>0</v>
      </c>
      <c r="BE1166" s="105">
        <f t="shared" si="532"/>
        <v>0</v>
      </c>
      <c r="BF1166" s="742">
        <f t="shared" si="533"/>
        <v>0</v>
      </c>
      <c r="BG1166" s="89"/>
      <c r="BH1166" s="9"/>
      <c r="BJ1166" s="40">
        <f t="shared" si="534"/>
        <v>0</v>
      </c>
      <c r="BK1166" s="40">
        <f t="shared" si="535"/>
        <v>1</v>
      </c>
      <c r="BL1166" s="40">
        <f t="shared" si="536"/>
        <v>0</v>
      </c>
      <c r="BM1166" s="40">
        <f t="shared" si="537"/>
        <v>0</v>
      </c>
      <c r="BN1166" s="40">
        <f t="shared" si="538"/>
        <v>0</v>
      </c>
    </row>
    <row r="1167" spans="1:66" x14ac:dyDescent="0.25">
      <c r="A1167" s="379"/>
      <c r="B1167" s="936"/>
      <c r="C1167" s="272"/>
      <c r="D1167" s="868"/>
      <c r="E1167" s="873" t="str">
        <f t="shared" si="512"/>
        <v xml:space="preserve"> </v>
      </c>
      <c r="F1167" s="130">
        <f t="shared" si="513"/>
        <v>0</v>
      </c>
      <c r="G1167" s="128">
        <f t="shared" si="514"/>
        <v>1155</v>
      </c>
      <c r="H1167" s="127"/>
      <c r="I1167" s="321"/>
      <c r="J1167" s="97"/>
      <c r="K1167" s="323"/>
      <c r="L1167" s="322"/>
      <c r="M1167" s="50"/>
      <c r="N1167" s="87"/>
      <c r="O1167" s="324"/>
      <c r="P1167" s="98"/>
      <c r="Q1167" s="98"/>
      <c r="R1167" s="114"/>
      <c r="S1167" s="753"/>
      <c r="T1167" s="98"/>
      <c r="U1167" s="98"/>
      <c r="V1167" s="98"/>
      <c r="W1167" s="99"/>
      <c r="X1167" s="97"/>
      <c r="Y1167" s="87"/>
      <c r="Z1167" s="100"/>
      <c r="AA1167" s="106">
        <f t="shared" si="515"/>
        <v>1155</v>
      </c>
      <c r="AB1167" s="549">
        <f t="shared" si="516"/>
        <v>0</v>
      </c>
      <c r="AC1167" s="544">
        <f t="shared" si="517"/>
        <v>0</v>
      </c>
      <c r="AD1167" s="174">
        <f t="shared" si="518"/>
        <v>0</v>
      </c>
      <c r="AE1167" s="8"/>
      <c r="AF1167" s="885" t="str">
        <f t="shared" si="519"/>
        <v xml:space="preserve"> </v>
      </c>
      <c r="AG1167" s="40">
        <f t="shared" si="520"/>
        <v>0</v>
      </c>
      <c r="AH1167" s="40">
        <f t="shared" si="521"/>
        <v>0</v>
      </c>
      <c r="AR1167" s="40">
        <f t="shared" si="522"/>
        <v>0</v>
      </c>
      <c r="AS1167" s="40">
        <f t="shared" si="523"/>
        <v>0</v>
      </c>
      <c r="AT1167" s="40">
        <f t="shared" si="524"/>
        <v>0</v>
      </c>
      <c r="AU1167" s="40">
        <f t="shared" si="525"/>
        <v>0</v>
      </c>
      <c r="AX1167" s="279">
        <f t="shared" si="526"/>
        <v>0</v>
      </c>
      <c r="AY1167" s="279">
        <f t="shared" si="527"/>
        <v>0</v>
      </c>
      <c r="AZ1167" s="40">
        <f t="shared" si="528"/>
        <v>0</v>
      </c>
      <c r="BB1167" s="40">
        <f t="shared" si="529"/>
        <v>0</v>
      </c>
      <c r="BC1167" s="397">
        <f t="shared" si="530"/>
        <v>0</v>
      </c>
      <c r="BD1167" s="105">
        <f t="shared" si="531"/>
        <v>0</v>
      </c>
      <c r="BE1167" s="105">
        <f t="shared" si="532"/>
        <v>0</v>
      </c>
      <c r="BF1167" s="742">
        <f t="shared" si="533"/>
        <v>0</v>
      </c>
      <c r="BG1167" s="89"/>
      <c r="BH1167" s="9"/>
      <c r="BJ1167" s="40">
        <f t="shared" si="534"/>
        <v>0</v>
      </c>
      <c r="BK1167" s="40">
        <f t="shared" si="535"/>
        <v>1</v>
      </c>
      <c r="BL1167" s="40">
        <f t="shared" si="536"/>
        <v>0</v>
      </c>
      <c r="BM1167" s="40">
        <f t="shared" si="537"/>
        <v>0</v>
      </c>
      <c r="BN1167" s="40">
        <f t="shared" si="538"/>
        <v>0</v>
      </c>
    </row>
    <row r="1168" spans="1:66" x14ac:dyDescent="0.25">
      <c r="A1168" s="379"/>
      <c r="B1168" s="936"/>
      <c r="C1168" s="272"/>
      <c r="D1168" s="868"/>
      <c r="E1168" s="873" t="str">
        <f t="shared" si="512"/>
        <v xml:space="preserve"> </v>
      </c>
      <c r="F1168" s="130">
        <f t="shared" si="513"/>
        <v>0</v>
      </c>
      <c r="G1168" s="128">
        <f t="shared" si="514"/>
        <v>1156</v>
      </c>
      <c r="H1168" s="127"/>
      <c r="I1168" s="321"/>
      <c r="J1168" s="97"/>
      <c r="K1168" s="323"/>
      <c r="L1168" s="322"/>
      <c r="M1168" s="50"/>
      <c r="N1168" s="87"/>
      <c r="O1168" s="324"/>
      <c r="P1168" s="98"/>
      <c r="Q1168" s="98"/>
      <c r="R1168" s="114"/>
      <c r="S1168" s="753"/>
      <c r="T1168" s="98"/>
      <c r="U1168" s="98"/>
      <c r="V1168" s="98"/>
      <c r="W1168" s="99"/>
      <c r="X1168" s="97"/>
      <c r="Y1168" s="87"/>
      <c r="Z1168" s="100"/>
      <c r="AA1168" s="106">
        <f t="shared" si="515"/>
        <v>1156</v>
      </c>
      <c r="AB1168" s="549">
        <f t="shared" si="516"/>
        <v>0</v>
      </c>
      <c r="AC1168" s="544">
        <f t="shared" si="517"/>
        <v>0</v>
      </c>
      <c r="AD1168" s="174">
        <f t="shared" si="518"/>
        <v>0</v>
      </c>
      <c r="AE1168" s="8"/>
      <c r="AF1168" s="885" t="str">
        <f t="shared" si="519"/>
        <v xml:space="preserve"> </v>
      </c>
      <c r="AG1168" s="40">
        <f t="shared" si="520"/>
        <v>0</v>
      </c>
      <c r="AH1168" s="40">
        <f t="shared" si="521"/>
        <v>0</v>
      </c>
      <c r="AR1168" s="40">
        <f t="shared" si="522"/>
        <v>0</v>
      </c>
      <c r="AS1168" s="40">
        <f t="shared" si="523"/>
        <v>0</v>
      </c>
      <c r="AT1168" s="40">
        <f t="shared" si="524"/>
        <v>0</v>
      </c>
      <c r="AU1168" s="40">
        <f t="shared" si="525"/>
        <v>0</v>
      </c>
      <c r="AX1168" s="279">
        <f t="shared" si="526"/>
        <v>0</v>
      </c>
      <c r="AY1168" s="279">
        <f t="shared" si="527"/>
        <v>0</v>
      </c>
      <c r="AZ1168" s="40">
        <f t="shared" si="528"/>
        <v>0</v>
      </c>
      <c r="BB1168" s="40">
        <f t="shared" si="529"/>
        <v>0</v>
      </c>
      <c r="BC1168" s="397">
        <f t="shared" si="530"/>
        <v>0</v>
      </c>
      <c r="BD1168" s="105">
        <f t="shared" si="531"/>
        <v>0</v>
      </c>
      <c r="BE1168" s="105">
        <f t="shared" si="532"/>
        <v>0</v>
      </c>
      <c r="BF1168" s="742">
        <f t="shared" si="533"/>
        <v>0</v>
      </c>
      <c r="BG1168" s="89"/>
      <c r="BH1168" s="9"/>
      <c r="BJ1168" s="40">
        <f t="shared" si="534"/>
        <v>0</v>
      </c>
      <c r="BK1168" s="40">
        <f t="shared" si="535"/>
        <v>1</v>
      </c>
      <c r="BL1168" s="40">
        <f t="shared" si="536"/>
        <v>0</v>
      </c>
      <c r="BM1168" s="40">
        <f t="shared" si="537"/>
        <v>0</v>
      </c>
      <c r="BN1168" s="40">
        <f t="shared" si="538"/>
        <v>0</v>
      </c>
    </row>
    <row r="1169" spans="1:66" x14ac:dyDescent="0.25">
      <c r="A1169" s="379"/>
      <c r="B1169" s="936"/>
      <c r="C1169" s="272"/>
      <c r="D1169" s="868"/>
      <c r="E1169" s="873" t="str">
        <f t="shared" si="512"/>
        <v xml:space="preserve"> </v>
      </c>
      <c r="F1169" s="130">
        <f t="shared" si="513"/>
        <v>0</v>
      </c>
      <c r="G1169" s="128">
        <f t="shared" si="514"/>
        <v>1157</v>
      </c>
      <c r="H1169" s="127"/>
      <c r="I1169" s="321"/>
      <c r="J1169" s="97"/>
      <c r="K1169" s="323"/>
      <c r="L1169" s="322"/>
      <c r="M1169" s="50"/>
      <c r="N1169" s="87"/>
      <c r="O1169" s="324"/>
      <c r="P1169" s="98"/>
      <c r="Q1169" s="98"/>
      <c r="R1169" s="114"/>
      <c r="S1169" s="753"/>
      <c r="T1169" s="98"/>
      <c r="U1169" s="98"/>
      <c r="V1169" s="98"/>
      <c r="W1169" s="99"/>
      <c r="X1169" s="97"/>
      <c r="Y1169" s="87"/>
      <c r="Z1169" s="100"/>
      <c r="AA1169" s="106">
        <f t="shared" si="515"/>
        <v>1157</v>
      </c>
      <c r="AB1169" s="549">
        <f t="shared" si="516"/>
        <v>0</v>
      </c>
      <c r="AC1169" s="544">
        <f t="shared" si="517"/>
        <v>0</v>
      </c>
      <c r="AD1169" s="174">
        <f t="shared" si="518"/>
        <v>0</v>
      </c>
      <c r="AE1169" s="8"/>
      <c r="AF1169" s="885" t="str">
        <f t="shared" si="519"/>
        <v xml:space="preserve"> </v>
      </c>
      <c r="AG1169" s="40">
        <f t="shared" si="520"/>
        <v>0</v>
      </c>
      <c r="AH1169" s="40">
        <f t="shared" si="521"/>
        <v>0</v>
      </c>
      <c r="AR1169" s="40">
        <f t="shared" si="522"/>
        <v>0</v>
      </c>
      <c r="AS1169" s="40">
        <f t="shared" si="523"/>
        <v>0</v>
      </c>
      <c r="AT1169" s="40">
        <f t="shared" si="524"/>
        <v>0</v>
      </c>
      <c r="AU1169" s="40">
        <f t="shared" si="525"/>
        <v>0</v>
      </c>
      <c r="AX1169" s="279">
        <f t="shared" si="526"/>
        <v>0</v>
      </c>
      <c r="AY1169" s="279">
        <f t="shared" si="527"/>
        <v>0</v>
      </c>
      <c r="AZ1169" s="40">
        <f t="shared" si="528"/>
        <v>0</v>
      </c>
      <c r="BB1169" s="40">
        <f t="shared" si="529"/>
        <v>0</v>
      </c>
      <c r="BC1169" s="397">
        <f t="shared" si="530"/>
        <v>0</v>
      </c>
      <c r="BD1169" s="105">
        <f t="shared" si="531"/>
        <v>0</v>
      </c>
      <c r="BE1169" s="105">
        <f t="shared" si="532"/>
        <v>0</v>
      </c>
      <c r="BF1169" s="742">
        <f t="shared" si="533"/>
        <v>0</v>
      </c>
      <c r="BG1169" s="89"/>
      <c r="BH1169" s="9"/>
      <c r="BJ1169" s="40">
        <f t="shared" si="534"/>
        <v>0</v>
      </c>
      <c r="BK1169" s="40">
        <f t="shared" si="535"/>
        <v>1</v>
      </c>
      <c r="BL1169" s="40">
        <f t="shared" si="536"/>
        <v>0</v>
      </c>
      <c r="BM1169" s="40">
        <f t="shared" si="537"/>
        <v>0</v>
      </c>
      <c r="BN1169" s="40">
        <f t="shared" si="538"/>
        <v>0</v>
      </c>
    </row>
    <row r="1170" spans="1:66" x14ac:dyDescent="0.25">
      <c r="A1170" s="379"/>
      <c r="B1170" s="936"/>
      <c r="C1170" s="272"/>
      <c r="D1170" s="868"/>
      <c r="E1170" s="873" t="str">
        <f t="shared" si="512"/>
        <v xml:space="preserve"> </v>
      </c>
      <c r="F1170" s="130">
        <f t="shared" si="513"/>
        <v>0</v>
      </c>
      <c r="G1170" s="128">
        <f t="shared" si="514"/>
        <v>1158</v>
      </c>
      <c r="H1170" s="127"/>
      <c r="I1170" s="321"/>
      <c r="J1170" s="97"/>
      <c r="K1170" s="323"/>
      <c r="L1170" s="322"/>
      <c r="M1170" s="50"/>
      <c r="N1170" s="87"/>
      <c r="O1170" s="324"/>
      <c r="P1170" s="98"/>
      <c r="Q1170" s="98"/>
      <c r="R1170" s="114"/>
      <c r="S1170" s="753"/>
      <c r="T1170" s="98"/>
      <c r="U1170" s="98"/>
      <c r="V1170" s="98"/>
      <c r="W1170" s="99"/>
      <c r="X1170" s="97"/>
      <c r="Y1170" s="87"/>
      <c r="Z1170" s="100"/>
      <c r="AA1170" s="106">
        <f t="shared" si="515"/>
        <v>1158</v>
      </c>
      <c r="AB1170" s="549">
        <f t="shared" si="516"/>
        <v>0</v>
      </c>
      <c r="AC1170" s="544">
        <f t="shared" si="517"/>
        <v>0</v>
      </c>
      <c r="AD1170" s="174">
        <f t="shared" si="518"/>
        <v>0</v>
      </c>
      <c r="AE1170" s="8"/>
      <c r="AF1170" s="885" t="str">
        <f t="shared" si="519"/>
        <v xml:space="preserve"> </v>
      </c>
      <c r="AG1170" s="40">
        <f t="shared" si="520"/>
        <v>0</v>
      </c>
      <c r="AH1170" s="40">
        <f t="shared" si="521"/>
        <v>0</v>
      </c>
      <c r="AR1170" s="40">
        <f t="shared" si="522"/>
        <v>0</v>
      </c>
      <c r="AS1170" s="40">
        <f t="shared" si="523"/>
        <v>0</v>
      </c>
      <c r="AT1170" s="40">
        <f t="shared" si="524"/>
        <v>0</v>
      </c>
      <c r="AU1170" s="40">
        <f t="shared" si="525"/>
        <v>0</v>
      </c>
      <c r="AX1170" s="279">
        <f t="shared" si="526"/>
        <v>0</v>
      </c>
      <c r="AY1170" s="279">
        <f t="shared" si="527"/>
        <v>0</v>
      </c>
      <c r="AZ1170" s="40">
        <f t="shared" si="528"/>
        <v>0</v>
      </c>
      <c r="BB1170" s="40">
        <f t="shared" si="529"/>
        <v>0</v>
      </c>
      <c r="BC1170" s="397">
        <f t="shared" si="530"/>
        <v>0</v>
      </c>
      <c r="BD1170" s="105">
        <f t="shared" si="531"/>
        <v>0</v>
      </c>
      <c r="BE1170" s="105">
        <f t="shared" si="532"/>
        <v>0</v>
      </c>
      <c r="BF1170" s="742">
        <f t="shared" si="533"/>
        <v>0</v>
      </c>
      <c r="BG1170" s="89"/>
      <c r="BH1170" s="9"/>
      <c r="BJ1170" s="40">
        <f t="shared" si="534"/>
        <v>0</v>
      </c>
      <c r="BK1170" s="40">
        <f t="shared" si="535"/>
        <v>1</v>
      </c>
      <c r="BL1170" s="40">
        <f t="shared" si="536"/>
        <v>0</v>
      </c>
      <c r="BM1170" s="40">
        <f t="shared" si="537"/>
        <v>0</v>
      </c>
      <c r="BN1170" s="40">
        <f t="shared" si="538"/>
        <v>0</v>
      </c>
    </row>
    <row r="1171" spans="1:66" x14ac:dyDescent="0.25">
      <c r="A1171" s="379"/>
      <c r="B1171" s="936"/>
      <c r="C1171" s="272"/>
      <c r="D1171" s="868"/>
      <c r="E1171" s="873" t="str">
        <f t="shared" si="512"/>
        <v xml:space="preserve"> </v>
      </c>
      <c r="F1171" s="130">
        <f t="shared" si="513"/>
        <v>0</v>
      </c>
      <c r="G1171" s="128">
        <f t="shared" si="514"/>
        <v>1159</v>
      </c>
      <c r="H1171" s="127"/>
      <c r="I1171" s="321"/>
      <c r="J1171" s="97"/>
      <c r="K1171" s="323"/>
      <c r="L1171" s="322"/>
      <c r="M1171" s="50"/>
      <c r="N1171" s="87"/>
      <c r="O1171" s="324"/>
      <c r="P1171" s="98"/>
      <c r="Q1171" s="98"/>
      <c r="R1171" s="114"/>
      <c r="S1171" s="753"/>
      <c r="T1171" s="98"/>
      <c r="U1171" s="98"/>
      <c r="V1171" s="98"/>
      <c r="W1171" s="99"/>
      <c r="X1171" s="97"/>
      <c r="Y1171" s="87"/>
      <c r="Z1171" s="100"/>
      <c r="AA1171" s="106">
        <f t="shared" si="515"/>
        <v>1159</v>
      </c>
      <c r="AB1171" s="549">
        <f t="shared" si="516"/>
        <v>0</v>
      </c>
      <c r="AC1171" s="544">
        <f t="shared" si="517"/>
        <v>0</v>
      </c>
      <c r="AD1171" s="174">
        <f t="shared" si="518"/>
        <v>0</v>
      </c>
      <c r="AE1171" s="8"/>
      <c r="AF1171" s="885" t="str">
        <f t="shared" si="519"/>
        <v xml:space="preserve"> </v>
      </c>
      <c r="AG1171" s="40">
        <f t="shared" si="520"/>
        <v>0</v>
      </c>
      <c r="AH1171" s="40">
        <f t="shared" si="521"/>
        <v>0</v>
      </c>
      <c r="AR1171" s="40">
        <f t="shared" si="522"/>
        <v>0</v>
      </c>
      <c r="AS1171" s="40">
        <f t="shared" si="523"/>
        <v>0</v>
      </c>
      <c r="AT1171" s="40">
        <f t="shared" si="524"/>
        <v>0</v>
      </c>
      <c r="AU1171" s="40">
        <f t="shared" si="525"/>
        <v>0</v>
      </c>
      <c r="AX1171" s="279">
        <f t="shared" si="526"/>
        <v>0</v>
      </c>
      <c r="AY1171" s="279">
        <f t="shared" si="527"/>
        <v>0</v>
      </c>
      <c r="AZ1171" s="40">
        <f t="shared" si="528"/>
        <v>0</v>
      </c>
      <c r="BB1171" s="40">
        <f t="shared" si="529"/>
        <v>0</v>
      </c>
      <c r="BC1171" s="397">
        <f t="shared" si="530"/>
        <v>0</v>
      </c>
      <c r="BD1171" s="105">
        <f t="shared" si="531"/>
        <v>0</v>
      </c>
      <c r="BE1171" s="105">
        <f t="shared" si="532"/>
        <v>0</v>
      </c>
      <c r="BF1171" s="742">
        <f t="shared" si="533"/>
        <v>0</v>
      </c>
      <c r="BG1171" s="89"/>
      <c r="BH1171" s="9"/>
      <c r="BJ1171" s="40">
        <f t="shared" si="534"/>
        <v>0</v>
      </c>
      <c r="BK1171" s="40">
        <f t="shared" si="535"/>
        <v>1</v>
      </c>
      <c r="BL1171" s="40">
        <f t="shared" si="536"/>
        <v>0</v>
      </c>
      <c r="BM1171" s="40">
        <f t="shared" si="537"/>
        <v>0</v>
      </c>
      <c r="BN1171" s="40">
        <f t="shared" si="538"/>
        <v>0</v>
      </c>
    </row>
    <row r="1172" spans="1:66" x14ac:dyDescent="0.25">
      <c r="A1172" s="379"/>
      <c r="B1172" s="936"/>
      <c r="C1172" s="272"/>
      <c r="D1172" s="868"/>
      <c r="E1172" s="873" t="str">
        <f t="shared" si="512"/>
        <v xml:space="preserve"> </v>
      </c>
      <c r="F1172" s="130">
        <f t="shared" si="513"/>
        <v>0</v>
      </c>
      <c r="G1172" s="128">
        <f t="shared" si="514"/>
        <v>1160</v>
      </c>
      <c r="H1172" s="127"/>
      <c r="I1172" s="321"/>
      <c r="J1172" s="97"/>
      <c r="K1172" s="323"/>
      <c r="L1172" s="322"/>
      <c r="M1172" s="50"/>
      <c r="N1172" s="87"/>
      <c r="O1172" s="324"/>
      <c r="P1172" s="98"/>
      <c r="Q1172" s="98"/>
      <c r="R1172" s="114"/>
      <c r="S1172" s="753"/>
      <c r="T1172" s="98"/>
      <c r="U1172" s="98"/>
      <c r="V1172" s="98"/>
      <c r="W1172" s="99"/>
      <c r="X1172" s="97"/>
      <c r="Y1172" s="87"/>
      <c r="Z1172" s="100"/>
      <c r="AA1172" s="106">
        <f t="shared" si="515"/>
        <v>1160</v>
      </c>
      <c r="AB1172" s="549">
        <f t="shared" si="516"/>
        <v>0</v>
      </c>
      <c r="AC1172" s="544">
        <f t="shared" si="517"/>
        <v>0</v>
      </c>
      <c r="AD1172" s="174">
        <f t="shared" si="518"/>
        <v>0</v>
      </c>
      <c r="AE1172" s="8"/>
      <c r="AF1172" s="885" t="str">
        <f t="shared" si="519"/>
        <v xml:space="preserve"> </v>
      </c>
      <c r="AG1172" s="40">
        <f t="shared" si="520"/>
        <v>0</v>
      </c>
      <c r="AH1172" s="40">
        <f t="shared" si="521"/>
        <v>0</v>
      </c>
      <c r="AR1172" s="40">
        <f t="shared" si="522"/>
        <v>0</v>
      </c>
      <c r="AS1172" s="40">
        <f t="shared" si="523"/>
        <v>0</v>
      </c>
      <c r="AT1172" s="40">
        <f t="shared" si="524"/>
        <v>0</v>
      </c>
      <c r="AU1172" s="40">
        <f t="shared" si="525"/>
        <v>0</v>
      </c>
      <c r="AX1172" s="279">
        <f t="shared" si="526"/>
        <v>0</v>
      </c>
      <c r="AY1172" s="279">
        <f t="shared" si="527"/>
        <v>0</v>
      </c>
      <c r="AZ1172" s="40">
        <f t="shared" si="528"/>
        <v>0</v>
      </c>
      <c r="BB1172" s="40">
        <f t="shared" si="529"/>
        <v>0</v>
      </c>
      <c r="BC1172" s="397">
        <f t="shared" si="530"/>
        <v>0</v>
      </c>
      <c r="BD1172" s="105">
        <f t="shared" si="531"/>
        <v>0</v>
      </c>
      <c r="BE1172" s="105">
        <f t="shared" si="532"/>
        <v>0</v>
      </c>
      <c r="BF1172" s="742">
        <f t="shared" si="533"/>
        <v>0</v>
      </c>
      <c r="BG1172" s="89"/>
      <c r="BH1172" s="9"/>
      <c r="BJ1172" s="40">
        <f t="shared" si="534"/>
        <v>0</v>
      </c>
      <c r="BK1172" s="40">
        <f t="shared" si="535"/>
        <v>1</v>
      </c>
      <c r="BL1172" s="40">
        <f t="shared" si="536"/>
        <v>0</v>
      </c>
      <c r="BM1172" s="40">
        <f t="shared" si="537"/>
        <v>0</v>
      </c>
      <c r="BN1172" s="40">
        <f t="shared" si="538"/>
        <v>0</v>
      </c>
    </row>
    <row r="1173" spans="1:66" x14ac:dyDescent="0.25">
      <c r="A1173" s="379"/>
      <c r="B1173" s="936"/>
      <c r="C1173" s="272"/>
      <c r="D1173" s="868"/>
      <c r="E1173" s="873" t="str">
        <f t="shared" si="512"/>
        <v xml:space="preserve"> </v>
      </c>
      <c r="F1173" s="130">
        <f t="shared" si="513"/>
        <v>0</v>
      </c>
      <c r="G1173" s="128">
        <f t="shared" si="514"/>
        <v>1161</v>
      </c>
      <c r="H1173" s="127"/>
      <c r="I1173" s="321"/>
      <c r="J1173" s="97"/>
      <c r="K1173" s="323"/>
      <c r="L1173" s="322"/>
      <c r="M1173" s="50"/>
      <c r="N1173" s="87"/>
      <c r="O1173" s="324"/>
      <c r="P1173" s="98"/>
      <c r="Q1173" s="98"/>
      <c r="R1173" s="114"/>
      <c r="S1173" s="753"/>
      <c r="T1173" s="98"/>
      <c r="U1173" s="98"/>
      <c r="V1173" s="98"/>
      <c r="W1173" s="99"/>
      <c r="X1173" s="97"/>
      <c r="Y1173" s="87"/>
      <c r="Z1173" s="100"/>
      <c r="AA1173" s="106">
        <f t="shared" si="515"/>
        <v>1161</v>
      </c>
      <c r="AB1173" s="549">
        <f t="shared" si="516"/>
        <v>0</v>
      </c>
      <c r="AC1173" s="544">
        <f t="shared" si="517"/>
        <v>0</v>
      </c>
      <c r="AD1173" s="174">
        <f t="shared" si="518"/>
        <v>0</v>
      </c>
      <c r="AE1173" s="8"/>
      <c r="AF1173" s="885" t="str">
        <f t="shared" si="519"/>
        <v xml:space="preserve"> </v>
      </c>
      <c r="AG1173" s="40">
        <f t="shared" si="520"/>
        <v>0</v>
      </c>
      <c r="AH1173" s="40">
        <f t="shared" si="521"/>
        <v>0</v>
      </c>
      <c r="AR1173" s="40">
        <f t="shared" si="522"/>
        <v>0</v>
      </c>
      <c r="AS1173" s="40">
        <f t="shared" si="523"/>
        <v>0</v>
      </c>
      <c r="AT1173" s="40">
        <f t="shared" si="524"/>
        <v>0</v>
      </c>
      <c r="AU1173" s="40">
        <f t="shared" si="525"/>
        <v>0</v>
      </c>
      <c r="AX1173" s="279">
        <f t="shared" si="526"/>
        <v>0</v>
      </c>
      <c r="AY1173" s="279">
        <f t="shared" si="527"/>
        <v>0</v>
      </c>
      <c r="AZ1173" s="40">
        <f t="shared" si="528"/>
        <v>0</v>
      </c>
      <c r="BB1173" s="40">
        <f t="shared" si="529"/>
        <v>0</v>
      </c>
      <c r="BC1173" s="397">
        <f t="shared" si="530"/>
        <v>0</v>
      </c>
      <c r="BD1173" s="105">
        <f t="shared" si="531"/>
        <v>0</v>
      </c>
      <c r="BE1173" s="105">
        <f t="shared" si="532"/>
        <v>0</v>
      </c>
      <c r="BF1173" s="742">
        <f t="shared" si="533"/>
        <v>0</v>
      </c>
      <c r="BG1173" s="89"/>
      <c r="BH1173" s="9"/>
      <c r="BJ1173" s="40">
        <f t="shared" si="534"/>
        <v>0</v>
      </c>
      <c r="BK1173" s="40">
        <f t="shared" si="535"/>
        <v>1</v>
      </c>
      <c r="BL1173" s="40">
        <f t="shared" si="536"/>
        <v>0</v>
      </c>
      <c r="BM1173" s="40">
        <f t="shared" si="537"/>
        <v>0</v>
      </c>
      <c r="BN1173" s="40">
        <f t="shared" si="538"/>
        <v>0</v>
      </c>
    </row>
    <row r="1174" spans="1:66" x14ac:dyDescent="0.25">
      <c r="A1174" s="379"/>
      <c r="B1174" s="936"/>
      <c r="C1174" s="272"/>
      <c r="D1174" s="868"/>
      <c r="E1174" s="873" t="str">
        <f t="shared" si="512"/>
        <v xml:space="preserve"> </v>
      </c>
      <c r="F1174" s="130">
        <f t="shared" si="513"/>
        <v>0</v>
      </c>
      <c r="G1174" s="128">
        <f t="shared" si="514"/>
        <v>1162</v>
      </c>
      <c r="H1174" s="127"/>
      <c r="I1174" s="321"/>
      <c r="J1174" s="97"/>
      <c r="K1174" s="323"/>
      <c r="L1174" s="322"/>
      <c r="M1174" s="50"/>
      <c r="N1174" s="87"/>
      <c r="O1174" s="324"/>
      <c r="P1174" s="98"/>
      <c r="Q1174" s="98"/>
      <c r="R1174" s="114"/>
      <c r="S1174" s="753"/>
      <c r="T1174" s="98"/>
      <c r="U1174" s="98"/>
      <c r="V1174" s="98"/>
      <c r="W1174" s="99"/>
      <c r="X1174" s="97"/>
      <c r="Y1174" s="87"/>
      <c r="Z1174" s="100"/>
      <c r="AA1174" s="106">
        <f t="shared" si="515"/>
        <v>1162</v>
      </c>
      <c r="AB1174" s="549">
        <f t="shared" si="516"/>
        <v>0</v>
      </c>
      <c r="AC1174" s="544">
        <f t="shared" si="517"/>
        <v>0</v>
      </c>
      <c r="AD1174" s="174">
        <f t="shared" si="518"/>
        <v>0</v>
      </c>
      <c r="AE1174" s="8"/>
      <c r="AF1174" s="885" t="str">
        <f t="shared" si="519"/>
        <v xml:space="preserve"> </v>
      </c>
      <c r="AG1174" s="40">
        <f t="shared" si="520"/>
        <v>0</v>
      </c>
      <c r="AH1174" s="40">
        <f t="shared" si="521"/>
        <v>0</v>
      </c>
      <c r="AR1174" s="40">
        <f t="shared" si="522"/>
        <v>0</v>
      </c>
      <c r="AS1174" s="40">
        <f t="shared" si="523"/>
        <v>0</v>
      </c>
      <c r="AT1174" s="40">
        <f t="shared" si="524"/>
        <v>0</v>
      </c>
      <c r="AU1174" s="40">
        <f t="shared" si="525"/>
        <v>0</v>
      </c>
      <c r="AX1174" s="279">
        <f t="shared" si="526"/>
        <v>0</v>
      </c>
      <c r="AY1174" s="279">
        <f t="shared" si="527"/>
        <v>0</v>
      </c>
      <c r="AZ1174" s="40">
        <f t="shared" si="528"/>
        <v>0</v>
      </c>
      <c r="BB1174" s="40">
        <f t="shared" si="529"/>
        <v>0</v>
      </c>
      <c r="BC1174" s="397">
        <f t="shared" si="530"/>
        <v>0</v>
      </c>
      <c r="BD1174" s="105">
        <f t="shared" si="531"/>
        <v>0</v>
      </c>
      <c r="BE1174" s="105">
        <f t="shared" si="532"/>
        <v>0</v>
      </c>
      <c r="BF1174" s="742">
        <f t="shared" si="533"/>
        <v>0</v>
      </c>
      <c r="BG1174" s="89"/>
      <c r="BH1174" s="9"/>
      <c r="BJ1174" s="40">
        <f t="shared" si="534"/>
        <v>0</v>
      </c>
      <c r="BK1174" s="40">
        <f t="shared" si="535"/>
        <v>1</v>
      </c>
      <c r="BL1174" s="40">
        <f t="shared" si="536"/>
        <v>0</v>
      </c>
      <c r="BM1174" s="40">
        <f t="shared" si="537"/>
        <v>0</v>
      </c>
      <c r="BN1174" s="40">
        <f t="shared" si="538"/>
        <v>0</v>
      </c>
    </row>
    <row r="1175" spans="1:66" x14ac:dyDescent="0.25">
      <c r="A1175" s="379"/>
      <c r="B1175" s="936"/>
      <c r="C1175" s="272"/>
      <c r="D1175" s="868"/>
      <c r="E1175" s="873" t="str">
        <f t="shared" si="512"/>
        <v xml:space="preserve"> </v>
      </c>
      <c r="F1175" s="130">
        <f t="shared" si="513"/>
        <v>0</v>
      </c>
      <c r="G1175" s="128">
        <f t="shared" si="514"/>
        <v>1163</v>
      </c>
      <c r="H1175" s="127"/>
      <c r="I1175" s="321"/>
      <c r="J1175" s="97"/>
      <c r="K1175" s="323"/>
      <c r="L1175" s="322"/>
      <c r="M1175" s="50"/>
      <c r="N1175" s="87"/>
      <c r="O1175" s="324"/>
      <c r="P1175" s="98"/>
      <c r="Q1175" s="98"/>
      <c r="R1175" s="114"/>
      <c r="S1175" s="753"/>
      <c r="T1175" s="98"/>
      <c r="U1175" s="98"/>
      <c r="V1175" s="98"/>
      <c r="W1175" s="99"/>
      <c r="X1175" s="97"/>
      <c r="Y1175" s="87"/>
      <c r="Z1175" s="100"/>
      <c r="AA1175" s="106">
        <f t="shared" si="515"/>
        <v>1163</v>
      </c>
      <c r="AB1175" s="549">
        <f t="shared" si="516"/>
        <v>0</v>
      </c>
      <c r="AC1175" s="544">
        <f t="shared" si="517"/>
        <v>0</v>
      </c>
      <c r="AD1175" s="174">
        <f t="shared" si="518"/>
        <v>0</v>
      </c>
      <c r="AE1175" s="8"/>
      <c r="AF1175" s="885" t="str">
        <f t="shared" si="519"/>
        <v xml:space="preserve"> </v>
      </c>
      <c r="AG1175" s="40">
        <f t="shared" si="520"/>
        <v>0</v>
      </c>
      <c r="AH1175" s="40">
        <f t="shared" si="521"/>
        <v>0</v>
      </c>
      <c r="AR1175" s="40">
        <f t="shared" si="522"/>
        <v>0</v>
      </c>
      <c r="AS1175" s="40">
        <f t="shared" si="523"/>
        <v>0</v>
      </c>
      <c r="AT1175" s="40">
        <f t="shared" si="524"/>
        <v>0</v>
      </c>
      <c r="AU1175" s="40">
        <f t="shared" si="525"/>
        <v>0</v>
      </c>
      <c r="AX1175" s="279">
        <f t="shared" si="526"/>
        <v>0</v>
      </c>
      <c r="AY1175" s="279">
        <f t="shared" si="527"/>
        <v>0</v>
      </c>
      <c r="AZ1175" s="40">
        <f t="shared" si="528"/>
        <v>0</v>
      </c>
      <c r="BB1175" s="40">
        <f t="shared" si="529"/>
        <v>0</v>
      </c>
      <c r="BC1175" s="397">
        <f t="shared" si="530"/>
        <v>0</v>
      </c>
      <c r="BD1175" s="105">
        <f t="shared" si="531"/>
        <v>0</v>
      </c>
      <c r="BE1175" s="105">
        <f t="shared" si="532"/>
        <v>0</v>
      </c>
      <c r="BF1175" s="742">
        <f t="shared" si="533"/>
        <v>0</v>
      </c>
      <c r="BG1175" s="89"/>
      <c r="BH1175" s="9"/>
      <c r="BJ1175" s="40">
        <f t="shared" si="534"/>
        <v>0</v>
      </c>
      <c r="BK1175" s="40">
        <f t="shared" si="535"/>
        <v>1</v>
      </c>
      <c r="BL1175" s="40">
        <f t="shared" si="536"/>
        <v>0</v>
      </c>
      <c r="BM1175" s="40">
        <f t="shared" si="537"/>
        <v>0</v>
      </c>
      <c r="BN1175" s="40">
        <f t="shared" si="538"/>
        <v>0</v>
      </c>
    </row>
    <row r="1176" spans="1:66" x14ac:dyDescent="0.25">
      <c r="A1176" s="379"/>
      <c r="B1176" s="936"/>
      <c r="C1176" s="272"/>
      <c r="D1176" s="868"/>
      <c r="E1176" s="873" t="str">
        <f t="shared" si="512"/>
        <v xml:space="preserve"> </v>
      </c>
      <c r="F1176" s="130">
        <f t="shared" si="513"/>
        <v>0</v>
      </c>
      <c r="G1176" s="128">
        <f t="shared" si="514"/>
        <v>1164</v>
      </c>
      <c r="H1176" s="127"/>
      <c r="I1176" s="321"/>
      <c r="J1176" s="97"/>
      <c r="K1176" s="323"/>
      <c r="L1176" s="322"/>
      <c r="M1176" s="50"/>
      <c r="N1176" s="87"/>
      <c r="O1176" s="324"/>
      <c r="P1176" s="98"/>
      <c r="Q1176" s="98"/>
      <c r="R1176" s="114"/>
      <c r="S1176" s="753"/>
      <c r="T1176" s="98"/>
      <c r="U1176" s="98"/>
      <c r="V1176" s="98"/>
      <c r="W1176" s="99"/>
      <c r="X1176" s="97"/>
      <c r="Y1176" s="87"/>
      <c r="Z1176" s="100"/>
      <c r="AA1176" s="106">
        <f t="shared" si="515"/>
        <v>1164</v>
      </c>
      <c r="AB1176" s="549">
        <f t="shared" si="516"/>
        <v>0</v>
      </c>
      <c r="AC1176" s="544">
        <f t="shared" si="517"/>
        <v>0</v>
      </c>
      <c r="AD1176" s="174">
        <f t="shared" si="518"/>
        <v>0</v>
      </c>
      <c r="AE1176" s="8"/>
      <c r="AF1176" s="885" t="str">
        <f t="shared" si="519"/>
        <v xml:space="preserve"> </v>
      </c>
      <c r="AG1176" s="40">
        <f t="shared" si="520"/>
        <v>0</v>
      </c>
      <c r="AH1176" s="40">
        <f t="shared" si="521"/>
        <v>0</v>
      </c>
      <c r="AR1176" s="40">
        <f t="shared" si="522"/>
        <v>0</v>
      </c>
      <c r="AS1176" s="40">
        <f t="shared" si="523"/>
        <v>0</v>
      </c>
      <c r="AT1176" s="40">
        <f t="shared" si="524"/>
        <v>0</v>
      </c>
      <c r="AU1176" s="40">
        <f t="shared" si="525"/>
        <v>0</v>
      </c>
      <c r="AX1176" s="279">
        <f t="shared" si="526"/>
        <v>0</v>
      </c>
      <c r="AY1176" s="279">
        <f t="shared" si="527"/>
        <v>0</v>
      </c>
      <c r="AZ1176" s="40">
        <f t="shared" si="528"/>
        <v>0</v>
      </c>
      <c r="BB1176" s="40">
        <f t="shared" si="529"/>
        <v>0</v>
      </c>
      <c r="BC1176" s="397">
        <f t="shared" si="530"/>
        <v>0</v>
      </c>
      <c r="BD1176" s="105">
        <f t="shared" si="531"/>
        <v>0</v>
      </c>
      <c r="BE1176" s="105">
        <f t="shared" si="532"/>
        <v>0</v>
      </c>
      <c r="BF1176" s="742">
        <f t="shared" si="533"/>
        <v>0</v>
      </c>
      <c r="BG1176" s="89"/>
      <c r="BH1176" s="9"/>
      <c r="BJ1176" s="40">
        <f t="shared" si="534"/>
        <v>0</v>
      </c>
      <c r="BK1176" s="40">
        <f t="shared" si="535"/>
        <v>1</v>
      </c>
      <c r="BL1176" s="40">
        <f t="shared" si="536"/>
        <v>0</v>
      </c>
      <c r="BM1176" s="40">
        <f t="shared" si="537"/>
        <v>0</v>
      </c>
      <c r="BN1176" s="40">
        <f t="shared" si="538"/>
        <v>0</v>
      </c>
    </row>
    <row r="1177" spans="1:66" x14ac:dyDescent="0.25">
      <c r="A1177" s="379"/>
      <c r="B1177" s="936"/>
      <c r="C1177" s="272"/>
      <c r="D1177" s="868"/>
      <c r="E1177" s="873" t="str">
        <f t="shared" si="512"/>
        <v xml:space="preserve"> </v>
      </c>
      <c r="F1177" s="130">
        <f t="shared" si="513"/>
        <v>0</v>
      </c>
      <c r="G1177" s="128">
        <f t="shared" si="514"/>
        <v>1165</v>
      </c>
      <c r="H1177" s="127"/>
      <c r="I1177" s="321"/>
      <c r="J1177" s="97"/>
      <c r="K1177" s="323"/>
      <c r="L1177" s="322"/>
      <c r="M1177" s="50"/>
      <c r="N1177" s="87"/>
      <c r="O1177" s="324"/>
      <c r="P1177" s="98"/>
      <c r="Q1177" s="98"/>
      <c r="R1177" s="114"/>
      <c r="S1177" s="753"/>
      <c r="T1177" s="98"/>
      <c r="U1177" s="98"/>
      <c r="V1177" s="98"/>
      <c r="W1177" s="99"/>
      <c r="X1177" s="97"/>
      <c r="Y1177" s="87"/>
      <c r="Z1177" s="100"/>
      <c r="AA1177" s="106">
        <f t="shared" si="515"/>
        <v>1165</v>
      </c>
      <c r="AB1177" s="549">
        <f t="shared" si="516"/>
        <v>0</v>
      </c>
      <c r="AC1177" s="544">
        <f t="shared" si="517"/>
        <v>0</v>
      </c>
      <c r="AD1177" s="174">
        <f t="shared" si="518"/>
        <v>0</v>
      </c>
      <c r="AE1177" s="8"/>
      <c r="AF1177" s="885" t="str">
        <f t="shared" si="519"/>
        <v xml:space="preserve"> </v>
      </c>
      <c r="AG1177" s="40">
        <f t="shared" si="520"/>
        <v>0</v>
      </c>
      <c r="AH1177" s="40">
        <f t="shared" si="521"/>
        <v>0</v>
      </c>
      <c r="AR1177" s="40">
        <f t="shared" si="522"/>
        <v>0</v>
      </c>
      <c r="AS1177" s="40">
        <f t="shared" si="523"/>
        <v>0</v>
      </c>
      <c r="AT1177" s="40">
        <f t="shared" si="524"/>
        <v>0</v>
      </c>
      <c r="AU1177" s="40">
        <f t="shared" si="525"/>
        <v>0</v>
      </c>
      <c r="AX1177" s="279">
        <f t="shared" si="526"/>
        <v>0</v>
      </c>
      <c r="AY1177" s="279">
        <f t="shared" si="527"/>
        <v>0</v>
      </c>
      <c r="AZ1177" s="40">
        <f t="shared" si="528"/>
        <v>0</v>
      </c>
      <c r="BB1177" s="40">
        <f t="shared" si="529"/>
        <v>0</v>
      </c>
      <c r="BC1177" s="397">
        <f t="shared" si="530"/>
        <v>0</v>
      </c>
      <c r="BD1177" s="105">
        <f t="shared" si="531"/>
        <v>0</v>
      </c>
      <c r="BE1177" s="105">
        <f t="shared" si="532"/>
        <v>0</v>
      </c>
      <c r="BF1177" s="742">
        <f t="shared" si="533"/>
        <v>0</v>
      </c>
      <c r="BG1177" s="89"/>
      <c r="BH1177" s="9"/>
      <c r="BJ1177" s="40">
        <f t="shared" si="534"/>
        <v>0</v>
      </c>
      <c r="BK1177" s="40">
        <f t="shared" si="535"/>
        <v>1</v>
      </c>
      <c r="BL1177" s="40">
        <f t="shared" si="536"/>
        <v>0</v>
      </c>
      <c r="BM1177" s="40">
        <f t="shared" si="537"/>
        <v>0</v>
      </c>
      <c r="BN1177" s="40">
        <f t="shared" si="538"/>
        <v>0</v>
      </c>
    </row>
    <row r="1178" spans="1:66" x14ac:dyDescent="0.25">
      <c r="A1178" s="379"/>
      <c r="B1178" s="936"/>
      <c r="C1178" s="272"/>
      <c r="D1178" s="868"/>
      <c r="E1178" s="873" t="str">
        <f t="shared" si="512"/>
        <v xml:space="preserve"> </v>
      </c>
      <c r="F1178" s="130">
        <f t="shared" si="513"/>
        <v>0</v>
      </c>
      <c r="G1178" s="128">
        <f t="shared" si="514"/>
        <v>1166</v>
      </c>
      <c r="H1178" s="127"/>
      <c r="I1178" s="321"/>
      <c r="J1178" s="97"/>
      <c r="K1178" s="323"/>
      <c r="L1178" s="322"/>
      <c r="M1178" s="50"/>
      <c r="N1178" s="87"/>
      <c r="O1178" s="324"/>
      <c r="P1178" s="98"/>
      <c r="Q1178" s="98"/>
      <c r="R1178" s="114"/>
      <c r="S1178" s="753"/>
      <c r="T1178" s="98"/>
      <c r="U1178" s="98"/>
      <c r="V1178" s="98"/>
      <c r="W1178" s="99"/>
      <c r="X1178" s="97"/>
      <c r="Y1178" s="87"/>
      <c r="Z1178" s="100"/>
      <c r="AA1178" s="106">
        <f t="shared" si="515"/>
        <v>1166</v>
      </c>
      <c r="AB1178" s="549">
        <f t="shared" si="516"/>
        <v>0</v>
      </c>
      <c r="AC1178" s="544">
        <f t="shared" si="517"/>
        <v>0</v>
      </c>
      <c r="AD1178" s="174">
        <f t="shared" si="518"/>
        <v>0</v>
      </c>
      <c r="AE1178" s="8"/>
      <c r="AF1178" s="885" t="str">
        <f t="shared" si="519"/>
        <v xml:space="preserve"> </v>
      </c>
      <c r="AG1178" s="40">
        <f t="shared" si="520"/>
        <v>0</v>
      </c>
      <c r="AH1178" s="40">
        <f t="shared" si="521"/>
        <v>0</v>
      </c>
      <c r="AR1178" s="40">
        <f t="shared" si="522"/>
        <v>0</v>
      </c>
      <c r="AS1178" s="40">
        <f t="shared" si="523"/>
        <v>0</v>
      </c>
      <c r="AT1178" s="40">
        <f t="shared" si="524"/>
        <v>0</v>
      </c>
      <c r="AU1178" s="40">
        <f t="shared" si="525"/>
        <v>0</v>
      </c>
      <c r="AX1178" s="279">
        <f t="shared" si="526"/>
        <v>0</v>
      </c>
      <c r="AY1178" s="279">
        <f t="shared" si="527"/>
        <v>0</v>
      </c>
      <c r="AZ1178" s="40">
        <f t="shared" si="528"/>
        <v>0</v>
      </c>
      <c r="BB1178" s="40">
        <f t="shared" si="529"/>
        <v>0</v>
      </c>
      <c r="BC1178" s="397">
        <f t="shared" si="530"/>
        <v>0</v>
      </c>
      <c r="BD1178" s="105">
        <f t="shared" si="531"/>
        <v>0</v>
      </c>
      <c r="BE1178" s="105">
        <f t="shared" si="532"/>
        <v>0</v>
      </c>
      <c r="BF1178" s="742">
        <f t="shared" si="533"/>
        <v>0</v>
      </c>
      <c r="BG1178" s="89"/>
      <c r="BH1178" s="9"/>
      <c r="BJ1178" s="40">
        <f t="shared" si="534"/>
        <v>0</v>
      </c>
      <c r="BK1178" s="40">
        <f t="shared" si="535"/>
        <v>1</v>
      </c>
      <c r="BL1178" s="40">
        <f t="shared" si="536"/>
        <v>0</v>
      </c>
      <c r="BM1178" s="40">
        <f t="shared" si="537"/>
        <v>0</v>
      </c>
      <c r="BN1178" s="40">
        <f t="shared" si="538"/>
        <v>0</v>
      </c>
    </row>
    <row r="1179" spans="1:66" x14ac:dyDescent="0.25">
      <c r="A1179" s="379"/>
      <c r="B1179" s="936"/>
      <c r="C1179" s="272"/>
      <c r="D1179" s="868"/>
      <c r="E1179" s="873" t="str">
        <f t="shared" si="512"/>
        <v xml:space="preserve"> </v>
      </c>
      <c r="F1179" s="130">
        <f t="shared" si="513"/>
        <v>0</v>
      </c>
      <c r="G1179" s="128">
        <f t="shared" si="514"/>
        <v>1167</v>
      </c>
      <c r="H1179" s="127"/>
      <c r="I1179" s="321"/>
      <c r="J1179" s="97"/>
      <c r="K1179" s="323"/>
      <c r="L1179" s="322"/>
      <c r="M1179" s="50"/>
      <c r="N1179" s="87"/>
      <c r="O1179" s="324"/>
      <c r="P1179" s="98"/>
      <c r="Q1179" s="98"/>
      <c r="R1179" s="114"/>
      <c r="S1179" s="753"/>
      <c r="T1179" s="98"/>
      <c r="U1179" s="98"/>
      <c r="V1179" s="98"/>
      <c r="W1179" s="99"/>
      <c r="X1179" s="97"/>
      <c r="Y1179" s="87"/>
      <c r="Z1179" s="100"/>
      <c r="AA1179" s="106">
        <f t="shared" si="515"/>
        <v>1167</v>
      </c>
      <c r="AB1179" s="549">
        <f t="shared" si="516"/>
        <v>0</v>
      </c>
      <c r="AC1179" s="544">
        <f t="shared" si="517"/>
        <v>0</v>
      </c>
      <c r="AD1179" s="174">
        <f t="shared" si="518"/>
        <v>0</v>
      </c>
      <c r="AE1179" s="8"/>
      <c r="AF1179" s="885" t="str">
        <f t="shared" si="519"/>
        <v xml:space="preserve"> </v>
      </c>
      <c r="AG1179" s="40">
        <f t="shared" si="520"/>
        <v>0</v>
      </c>
      <c r="AH1179" s="40">
        <f t="shared" si="521"/>
        <v>0</v>
      </c>
      <c r="AR1179" s="40">
        <f t="shared" si="522"/>
        <v>0</v>
      </c>
      <c r="AS1179" s="40">
        <f t="shared" si="523"/>
        <v>0</v>
      </c>
      <c r="AT1179" s="40">
        <f t="shared" si="524"/>
        <v>0</v>
      </c>
      <c r="AU1179" s="40">
        <f t="shared" si="525"/>
        <v>0</v>
      </c>
      <c r="AX1179" s="279">
        <f t="shared" si="526"/>
        <v>0</v>
      </c>
      <c r="AY1179" s="279">
        <f t="shared" si="527"/>
        <v>0</v>
      </c>
      <c r="AZ1179" s="40">
        <f t="shared" si="528"/>
        <v>0</v>
      </c>
      <c r="BB1179" s="40">
        <f t="shared" si="529"/>
        <v>0</v>
      </c>
      <c r="BC1179" s="397">
        <f t="shared" si="530"/>
        <v>0</v>
      </c>
      <c r="BD1179" s="105">
        <f t="shared" si="531"/>
        <v>0</v>
      </c>
      <c r="BE1179" s="105">
        <f t="shared" si="532"/>
        <v>0</v>
      </c>
      <c r="BF1179" s="742">
        <f t="shared" si="533"/>
        <v>0</v>
      </c>
      <c r="BG1179" s="89"/>
      <c r="BH1179" s="9"/>
      <c r="BJ1179" s="40">
        <f t="shared" si="534"/>
        <v>0</v>
      </c>
      <c r="BK1179" s="40">
        <f t="shared" si="535"/>
        <v>1</v>
      </c>
      <c r="BL1179" s="40">
        <f t="shared" si="536"/>
        <v>0</v>
      </c>
      <c r="BM1179" s="40">
        <f t="shared" si="537"/>
        <v>0</v>
      </c>
      <c r="BN1179" s="40">
        <f t="shared" si="538"/>
        <v>0</v>
      </c>
    </row>
    <row r="1180" spans="1:66" x14ac:dyDescent="0.25">
      <c r="A1180" s="379"/>
      <c r="B1180" s="936"/>
      <c r="C1180" s="272"/>
      <c r="D1180" s="868"/>
      <c r="E1180" s="873" t="str">
        <f t="shared" si="512"/>
        <v xml:space="preserve"> </v>
      </c>
      <c r="F1180" s="130">
        <f t="shared" si="513"/>
        <v>0</v>
      </c>
      <c r="G1180" s="128">
        <f t="shared" si="514"/>
        <v>1168</v>
      </c>
      <c r="H1180" s="127"/>
      <c r="I1180" s="321"/>
      <c r="J1180" s="97"/>
      <c r="K1180" s="323"/>
      <c r="L1180" s="322"/>
      <c r="M1180" s="50"/>
      <c r="N1180" s="87"/>
      <c r="O1180" s="324"/>
      <c r="P1180" s="98"/>
      <c r="Q1180" s="98"/>
      <c r="R1180" s="114"/>
      <c r="S1180" s="753"/>
      <c r="T1180" s="98"/>
      <c r="U1180" s="98"/>
      <c r="V1180" s="98"/>
      <c r="W1180" s="99"/>
      <c r="X1180" s="97"/>
      <c r="Y1180" s="87"/>
      <c r="Z1180" s="100"/>
      <c r="AA1180" s="106">
        <f t="shared" si="515"/>
        <v>1168</v>
      </c>
      <c r="AB1180" s="549">
        <f t="shared" si="516"/>
        <v>0</v>
      </c>
      <c r="AC1180" s="544">
        <f t="shared" si="517"/>
        <v>0</v>
      </c>
      <c r="AD1180" s="174">
        <f t="shared" si="518"/>
        <v>0</v>
      </c>
      <c r="AE1180" s="8"/>
      <c r="AF1180" s="885" t="str">
        <f t="shared" si="519"/>
        <v xml:space="preserve"> </v>
      </c>
      <c r="AG1180" s="40">
        <f t="shared" si="520"/>
        <v>0</v>
      </c>
      <c r="AH1180" s="40">
        <f t="shared" si="521"/>
        <v>0</v>
      </c>
      <c r="AR1180" s="40">
        <f t="shared" si="522"/>
        <v>0</v>
      </c>
      <c r="AS1180" s="40">
        <f t="shared" si="523"/>
        <v>0</v>
      </c>
      <c r="AT1180" s="40">
        <f t="shared" si="524"/>
        <v>0</v>
      </c>
      <c r="AU1180" s="40">
        <f t="shared" si="525"/>
        <v>0</v>
      </c>
      <c r="AX1180" s="279">
        <f t="shared" si="526"/>
        <v>0</v>
      </c>
      <c r="AY1180" s="279">
        <f t="shared" si="527"/>
        <v>0</v>
      </c>
      <c r="AZ1180" s="40">
        <f t="shared" si="528"/>
        <v>0</v>
      </c>
      <c r="BB1180" s="40">
        <f t="shared" si="529"/>
        <v>0</v>
      </c>
      <c r="BC1180" s="397">
        <f t="shared" si="530"/>
        <v>0</v>
      </c>
      <c r="BD1180" s="105">
        <f t="shared" si="531"/>
        <v>0</v>
      </c>
      <c r="BE1180" s="105">
        <f t="shared" si="532"/>
        <v>0</v>
      </c>
      <c r="BF1180" s="742">
        <f t="shared" si="533"/>
        <v>0</v>
      </c>
      <c r="BG1180" s="89"/>
      <c r="BH1180" s="9"/>
      <c r="BJ1180" s="40">
        <f t="shared" si="534"/>
        <v>0</v>
      </c>
      <c r="BK1180" s="40">
        <f t="shared" si="535"/>
        <v>1</v>
      </c>
      <c r="BL1180" s="40">
        <f t="shared" si="536"/>
        <v>0</v>
      </c>
      <c r="BM1180" s="40">
        <f t="shared" si="537"/>
        <v>0</v>
      </c>
      <c r="BN1180" s="40">
        <f t="shared" si="538"/>
        <v>0</v>
      </c>
    </row>
    <row r="1181" spans="1:66" x14ac:dyDescent="0.25">
      <c r="A1181" s="379"/>
      <c r="B1181" s="936"/>
      <c r="C1181" s="272"/>
      <c r="D1181" s="868"/>
      <c r="E1181" s="873" t="str">
        <f t="shared" si="512"/>
        <v xml:space="preserve"> </v>
      </c>
      <c r="F1181" s="130">
        <f t="shared" si="513"/>
        <v>0</v>
      </c>
      <c r="G1181" s="128">
        <f t="shared" si="514"/>
        <v>1169</v>
      </c>
      <c r="H1181" s="127"/>
      <c r="I1181" s="321"/>
      <c r="J1181" s="97"/>
      <c r="K1181" s="323"/>
      <c r="L1181" s="322"/>
      <c r="M1181" s="50"/>
      <c r="N1181" s="87"/>
      <c r="O1181" s="324"/>
      <c r="P1181" s="98"/>
      <c r="Q1181" s="98"/>
      <c r="R1181" s="114"/>
      <c r="S1181" s="753"/>
      <c r="T1181" s="98"/>
      <c r="U1181" s="98"/>
      <c r="V1181" s="98"/>
      <c r="W1181" s="99"/>
      <c r="X1181" s="97"/>
      <c r="Y1181" s="87"/>
      <c r="Z1181" s="100"/>
      <c r="AA1181" s="106">
        <f t="shared" si="515"/>
        <v>1169</v>
      </c>
      <c r="AB1181" s="549">
        <f t="shared" si="516"/>
        <v>0</v>
      </c>
      <c r="AC1181" s="544">
        <f t="shared" si="517"/>
        <v>0</v>
      </c>
      <c r="AD1181" s="174">
        <f t="shared" si="518"/>
        <v>0</v>
      </c>
      <c r="AE1181" s="8"/>
      <c r="AF1181" s="885" t="str">
        <f t="shared" si="519"/>
        <v xml:space="preserve"> </v>
      </c>
      <c r="AG1181" s="40">
        <f t="shared" si="520"/>
        <v>0</v>
      </c>
      <c r="AH1181" s="40">
        <f t="shared" si="521"/>
        <v>0</v>
      </c>
      <c r="AR1181" s="40">
        <f t="shared" si="522"/>
        <v>0</v>
      </c>
      <c r="AS1181" s="40">
        <f t="shared" si="523"/>
        <v>0</v>
      </c>
      <c r="AT1181" s="40">
        <f t="shared" si="524"/>
        <v>0</v>
      </c>
      <c r="AU1181" s="40">
        <f t="shared" si="525"/>
        <v>0</v>
      </c>
      <c r="AX1181" s="279">
        <f t="shared" si="526"/>
        <v>0</v>
      </c>
      <c r="AY1181" s="279">
        <f t="shared" si="527"/>
        <v>0</v>
      </c>
      <c r="AZ1181" s="40">
        <f t="shared" si="528"/>
        <v>0</v>
      </c>
      <c r="BB1181" s="40">
        <f t="shared" si="529"/>
        <v>0</v>
      </c>
      <c r="BC1181" s="397">
        <f t="shared" si="530"/>
        <v>0</v>
      </c>
      <c r="BD1181" s="105">
        <f t="shared" si="531"/>
        <v>0</v>
      </c>
      <c r="BE1181" s="105">
        <f t="shared" si="532"/>
        <v>0</v>
      </c>
      <c r="BF1181" s="742">
        <f t="shared" si="533"/>
        <v>0</v>
      </c>
      <c r="BG1181" s="89"/>
      <c r="BH1181" s="9"/>
      <c r="BJ1181" s="40">
        <f t="shared" si="534"/>
        <v>0</v>
      </c>
      <c r="BK1181" s="40">
        <f t="shared" si="535"/>
        <v>1</v>
      </c>
      <c r="BL1181" s="40">
        <f t="shared" si="536"/>
        <v>0</v>
      </c>
      <c r="BM1181" s="40">
        <f t="shared" si="537"/>
        <v>0</v>
      </c>
      <c r="BN1181" s="40">
        <f t="shared" si="538"/>
        <v>0</v>
      </c>
    </row>
    <row r="1182" spans="1:66" x14ac:dyDescent="0.25">
      <c r="A1182" s="379"/>
      <c r="B1182" s="936"/>
      <c r="C1182" s="272"/>
      <c r="D1182" s="868"/>
      <c r="E1182" s="873" t="str">
        <f t="shared" si="512"/>
        <v xml:space="preserve"> </v>
      </c>
      <c r="F1182" s="130">
        <f t="shared" si="513"/>
        <v>0</v>
      </c>
      <c r="G1182" s="128">
        <f t="shared" si="514"/>
        <v>1170</v>
      </c>
      <c r="H1182" s="127"/>
      <c r="I1182" s="321"/>
      <c r="J1182" s="97"/>
      <c r="K1182" s="323"/>
      <c r="L1182" s="322"/>
      <c r="M1182" s="50"/>
      <c r="N1182" s="87"/>
      <c r="O1182" s="324"/>
      <c r="P1182" s="98"/>
      <c r="Q1182" s="98"/>
      <c r="R1182" s="114"/>
      <c r="S1182" s="753"/>
      <c r="T1182" s="98"/>
      <c r="U1182" s="98"/>
      <c r="V1182" s="98"/>
      <c r="W1182" s="99"/>
      <c r="X1182" s="97"/>
      <c r="Y1182" s="87"/>
      <c r="Z1182" s="100"/>
      <c r="AA1182" s="106">
        <f t="shared" si="515"/>
        <v>1170</v>
      </c>
      <c r="AB1182" s="549">
        <f t="shared" si="516"/>
        <v>0</v>
      </c>
      <c r="AC1182" s="544">
        <f t="shared" si="517"/>
        <v>0</v>
      </c>
      <c r="AD1182" s="174">
        <f t="shared" si="518"/>
        <v>0</v>
      </c>
      <c r="AE1182" s="8"/>
      <c r="AF1182" s="885" t="str">
        <f t="shared" si="519"/>
        <v xml:space="preserve"> </v>
      </c>
      <c r="AG1182" s="40">
        <f t="shared" si="520"/>
        <v>0</v>
      </c>
      <c r="AH1182" s="40">
        <f t="shared" si="521"/>
        <v>0</v>
      </c>
      <c r="AR1182" s="40">
        <f t="shared" si="522"/>
        <v>0</v>
      </c>
      <c r="AS1182" s="40">
        <f t="shared" si="523"/>
        <v>0</v>
      </c>
      <c r="AT1182" s="40">
        <f t="shared" si="524"/>
        <v>0</v>
      </c>
      <c r="AU1182" s="40">
        <f t="shared" si="525"/>
        <v>0</v>
      </c>
      <c r="AX1182" s="279">
        <f t="shared" si="526"/>
        <v>0</v>
      </c>
      <c r="AY1182" s="279">
        <f t="shared" si="527"/>
        <v>0</v>
      </c>
      <c r="AZ1182" s="40">
        <f t="shared" si="528"/>
        <v>0</v>
      </c>
      <c r="BB1182" s="40">
        <f t="shared" si="529"/>
        <v>0</v>
      </c>
      <c r="BC1182" s="397">
        <f t="shared" si="530"/>
        <v>0</v>
      </c>
      <c r="BD1182" s="105">
        <f t="shared" si="531"/>
        <v>0</v>
      </c>
      <c r="BE1182" s="105">
        <f t="shared" si="532"/>
        <v>0</v>
      </c>
      <c r="BF1182" s="742">
        <f t="shared" si="533"/>
        <v>0</v>
      </c>
      <c r="BG1182" s="89"/>
      <c r="BH1182" s="9"/>
      <c r="BJ1182" s="40">
        <f t="shared" si="534"/>
        <v>0</v>
      </c>
      <c r="BK1182" s="40">
        <f t="shared" si="535"/>
        <v>1</v>
      </c>
      <c r="BL1182" s="40">
        <f t="shared" si="536"/>
        <v>0</v>
      </c>
      <c r="BM1182" s="40">
        <f t="shared" si="537"/>
        <v>0</v>
      </c>
      <c r="BN1182" s="40">
        <f t="shared" si="538"/>
        <v>0</v>
      </c>
    </row>
    <row r="1183" spans="1:66" x14ac:dyDescent="0.25">
      <c r="A1183" s="379"/>
      <c r="B1183" s="936"/>
      <c r="C1183" s="272"/>
      <c r="D1183" s="868"/>
      <c r="E1183" s="873" t="str">
        <f t="shared" si="512"/>
        <v xml:space="preserve"> </v>
      </c>
      <c r="F1183" s="130">
        <f t="shared" si="513"/>
        <v>0</v>
      </c>
      <c r="G1183" s="128">
        <f t="shared" si="514"/>
        <v>1171</v>
      </c>
      <c r="H1183" s="127"/>
      <c r="I1183" s="321"/>
      <c r="J1183" s="97"/>
      <c r="K1183" s="323"/>
      <c r="L1183" s="322"/>
      <c r="M1183" s="50"/>
      <c r="N1183" s="87"/>
      <c r="O1183" s="324"/>
      <c r="P1183" s="98"/>
      <c r="Q1183" s="98"/>
      <c r="R1183" s="114"/>
      <c r="S1183" s="753"/>
      <c r="T1183" s="98"/>
      <c r="U1183" s="98"/>
      <c r="V1183" s="98"/>
      <c r="W1183" s="99"/>
      <c r="X1183" s="97"/>
      <c r="Y1183" s="87"/>
      <c r="Z1183" s="100"/>
      <c r="AA1183" s="106">
        <f t="shared" si="515"/>
        <v>1171</v>
      </c>
      <c r="AB1183" s="549">
        <f t="shared" si="516"/>
        <v>0</v>
      </c>
      <c r="AC1183" s="544">
        <f t="shared" si="517"/>
        <v>0</v>
      </c>
      <c r="AD1183" s="174">
        <f t="shared" si="518"/>
        <v>0</v>
      </c>
      <c r="AE1183" s="8"/>
      <c r="AF1183" s="885" t="str">
        <f t="shared" si="519"/>
        <v xml:space="preserve"> </v>
      </c>
      <c r="AG1183" s="40">
        <f t="shared" si="520"/>
        <v>0</v>
      </c>
      <c r="AH1183" s="40">
        <f t="shared" si="521"/>
        <v>0</v>
      </c>
      <c r="AR1183" s="40">
        <f t="shared" si="522"/>
        <v>0</v>
      </c>
      <c r="AS1183" s="40">
        <f t="shared" si="523"/>
        <v>0</v>
      </c>
      <c r="AT1183" s="40">
        <f t="shared" si="524"/>
        <v>0</v>
      </c>
      <c r="AU1183" s="40">
        <f t="shared" si="525"/>
        <v>0</v>
      </c>
      <c r="AX1183" s="279">
        <f t="shared" si="526"/>
        <v>0</v>
      </c>
      <c r="AY1183" s="279">
        <f t="shared" si="527"/>
        <v>0</v>
      </c>
      <c r="AZ1183" s="40">
        <f t="shared" si="528"/>
        <v>0</v>
      </c>
      <c r="BB1183" s="40">
        <f t="shared" si="529"/>
        <v>0</v>
      </c>
      <c r="BC1183" s="397">
        <f t="shared" si="530"/>
        <v>0</v>
      </c>
      <c r="BD1183" s="105">
        <f t="shared" si="531"/>
        <v>0</v>
      </c>
      <c r="BE1183" s="105">
        <f t="shared" si="532"/>
        <v>0</v>
      </c>
      <c r="BF1183" s="742">
        <f t="shared" si="533"/>
        <v>0</v>
      </c>
      <c r="BG1183" s="89"/>
      <c r="BH1183" s="9"/>
      <c r="BJ1183" s="40">
        <f t="shared" si="534"/>
        <v>0</v>
      </c>
      <c r="BK1183" s="40">
        <f t="shared" si="535"/>
        <v>1</v>
      </c>
      <c r="BL1183" s="40">
        <f t="shared" si="536"/>
        <v>0</v>
      </c>
      <c r="BM1183" s="40">
        <f t="shared" si="537"/>
        <v>0</v>
      </c>
      <c r="BN1183" s="40">
        <f t="shared" si="538"/>
        <v>0</v>
      </c>
    </row>
    <row r="1184" spans="1:66" x14ac:dyDescent="0.25">
      <c r="A1184" s="379"/>
      <c r="B1184" s="936"/>
      <c r="C1184" s="272"/>
      <c r="D1184" s="868"/>
      <c r="E1184" s="873" t="str">
        <f t="shared" si="512"/>
        <v xml:space="preserve"> </v>
      </c>
      <c r="F1184" s="130">
        <f t="shared" si="513"/>
        <v>0</v>
      </c>
      <c r="G1184" s="128">
        <f t="shared" si="514"/>
        <v>1172</v>
      </c>
      <c r="H1184" s="127"/>
      <c r="I1184" s="321"/>
      <c r="J1184" s="97"/>
      <c r="K1184" s="323"/>
      <c r="L1184" s="322"/>
      <c r="M1184" s="50"/>
      <c r="N1184" s="87"/>
      <c r="O1184" s="324"/>
      <c r="P1184" s="98"/>
      <c r="Q1184" s="98"/>
      <c r="R1184" s="114"/>
      <c r="S1184" s="753"/>
      <c r="T1184" s="98"/>
      <c r="U1184" s="98"/>
      <c r="V1184" s="98"/>
      <c r="W1184" s="99"/>
      <c r="X1184" s="97"/>
      <c r="Y1184" s="87"/>
      <c r="Z1184" s="100"/>
      <c r="AA1184" s="106">
        <f t="shared" si="515"/>
        <v>1172</v>
      </c>
      <c r="AB1184" s="549">
        <f t="shared" si="516"/>
        <v>0</v>
      </c>
      <c r="AC1184" s="544">
        <f t="shared" si="517"/>
        <v>0</v>
      </c>
      <c r="AD1184" s="174">
        <f t="shared" si="518"/>
        <v>0</v>
      </c>
      <c r="AE1184" s="8"/>
      <c r="AF1184" s="885" t="str">
        <f t="shared" si="519"/>
        <v xml:space="preserve"> </v>
      </c>
      <c r="AG1184" s="40">
        <f t="shared" si="520"/>
        <v>0</v>
      </c>
      <c r="AH1184" s="40">
        <f t="shared" si="521"/>
        <v>0</v>
      </c>
      <c r="AR1184" s="40">
        <f t="shared" si="522"/>
        <v>0</v>
      </c>
      <c r="AS1184" s="40">
        <f t="shared" si="523"/>
        <v>0</v>
      </c>
      <c r="AT1184" s="40">
        <f t="shared" si="524"/>
        <v>0</v>
      </c>
      <c r="AU1184" s="40">
        <f t="shared" si="525"/>
        <v>0</v>
      </c>
      <c r="AX1184" s="279">
        <f t="shared" si="526"/>
        <v>0</v>
      </c>
      <c r="AY1184" s="279">
        <f t="shared" si="527"/>
        <v>0</v>
      </c>
      <c r="AZ1184" s="40">
        <f t="shared" si="528"/>
        <v>0</v>
      </c>
      <c r="BB1184" s="40">
        <f t="shared" si="529"/>
        <v>0</v>
      </c>
      <c r="BC1184" s="397">
        <f t="shared" si="530"/>
        <v>0</v>
      </c>
      <c r="BD1184" s="105">
        <f t="shared" si="531"/>
        <v>0</v>
      </c>
      <c r="BE1184" s="105">
        <f t="shared" si="532"/>
        <v>0</v>
      </c>
      <c r="BF1184" s="742">
        <f t="shared" si="533"/>
        <v>0</v>
      </c>
      <c r="BG1184" s="89"/>
      <c r="BH1184" s="9"/>
      <c r="BJ1184" s="40">
        <f t="shared" si="534"/>
        <v>0</v>
      </c>
      <c r="BK1184" s="40">
        <f t="shared" si="535"/>
        <v>1</v>
      </c>
      <c r="BL1184" s="40">
        <f t="shared" si="536"/>
        <v>0</v>
      </c>
      <c r="BM1184" s="40">
        <f t="shared" si="537"/>
        <v>0</v>
      </c>
      <c r="BN1184" s="40">
        <f t="shared" si="538"/>
        <v>0</v>
      </c>
    </row>
    <row r="1185" spans="1:66" x14ac:dyDescent="0.25">
      <c r="A1185" s="379"/>
      <c r="B1185" s="936"/>
      <c r="C1185" s="272"/>
      <c r="D1185" s="868"/>
      <c r="E1185" s="873" t="str">
        <f t="shared" si="512"/>
        <v xml:space="preserve"> </v>
      </c>
      <c r="F1185" s="130">
        <f t="shared" si="513"/>
        <v>0</v>
      </c>
      <c r="G1185" s="128">
        <f t="shared" si="514"/>
        <v>1173</v>
      </c>
      <c r="H1185" s="127"/>
      <c r="I1185" s="321"/>
      <c r="J1185" s="97"/>
      <c r="K1185" s="323"/>
      <c r="L1185" s="322"/>
      <c r="M1185" s="50"/>
      <c r="N1185" s="87"/>
      <c r="O1185" s="324"/>
      <c r="P1185" s="98"/>
      <c r="Q1185" s="98"/>
      <c r="R1185" s="114"/>
      <c r="S1185" s="753"/>
      <c r="T1185" s="98"/>
      <c r="U1185" s="98"/>
      <c r="V1185" s="98"/>
      <c r="W1185" s="99"/>
      <c r="X1185" s="97"/>
      <c r="Y1185" s="87"/>
      <c r="Z1185" s="100"/>
      <c r="AA1185" s="106">
        <f t="shared" si="515"/>
        <v>1173</v>
      </c>
      <c r="AB1185" s="549">
        <f t="shared" si="516"/>
        <v>0</v>
      </c>
      <c r="AC1185" s="544">
        <f t="shared" si="517"/>
        <v>0</v>
      </c>
      <c r="AD1185" s="174">
        <f t="shared" si="518"/>
        <v>0</v>
      </c>
      <c r="AE1185" s="8"/>
      <c r="AF1185" s="885" t="str">
        <f t="shared" si="519"/>
        <v xml:space="preserve"> </v>
      </c>
      <c r="AG1185" s="40">
        <f t="shared" si="520"/>
        <v>0</v>
      </c>
      <c r="AH1185" s="40">
        <f t="shared" si="521"/>
        <v>0</v>
      </c>
      <c r="AR1185" s="40">
        <f t="shared" si="522"/>
        <v>0</v>
      </c>
      <c r="AS1185" s="40">
        <f t="shared" si="523"/>
        <v>0</v>
      </c>
      <c r="AT1185" s="40">
        <f t="shared" si="524"/>
        <v>0</v>
      </c>
      <c r="AU1185" s="40">
        <f t="shared" si="525"/>
        <v>0</v>
      </c>
      <c r="AX1185" s="279">
        <f t="shared" si="526"/>
        <v>0</v>
      </c>
      <c r="AY1185" s="279">
        <f t="shared" si="527"/>
        <v>0</v>
      </c>
      <c r="AZ1185" s="40">
        <f t="shared" si="528"/>
        <v>0</v>
      </c>
      <c r="BB1185" s="40">
        <f t="shared" si="529"/>
        <v>0</v>
      </c>
      <c r="BC1185" s="397">
        <f t="shared" si="530"/>
        <v>0</v>
      </c>
      <c r="BD1185" s="105">
        <f t="shared" si="531"/>
        <v>0</v>
      </c>
      <c r="BE1185" s="105">
        <f t="shared" si="532"/>
        <v>0</v>
      </c>
      <c r="BF1185" s="742">
        <f t="shared" si="533"/>
        <v>0</v>
      </c>
      <c r="BG1185" s="89"/>
      <c r="BH1185" s="9"/>
      <c r="BJ1185" s="40">
        <f t="shared" si="534"/>
        <v>0</v>
      </c>
      <c r="BK1185" s="40">
        <f t="shared" si="535"/>
        <v>1</v>
      </c>
      <c r="BL1185" s="40">
        <f t="shared" si="536"/>
        <v>0</v>
      </c>
      <c r="BM1185" s="40">
        <f t="shared" si="537"/>
        <v>0</v>
      </c>
      <c r="BN1185" s="40">
        <f t="shared" si="538"/>
        <v>0</v>
      </c>
    </row>
    <row r="1186" spans="1:66" x14ac:dyDescent="0.25">
      <c r="A1186" s="379"/>
      <c r="B1186" s="936"/>
      <c r="C1186" s="272"/>
      <c r="D1186" s="868"/>
      <c r="E1186" s="873" t="str">
        <f t="shared" si="512"/>
        <v xml:space="preserve"> </v>
      </c>
      <c r="F1186" s="130">
        <f t="shared" si="513"/>
        <v>0</v>
      </c>
      <c r="G1186" s="128">
        <f t="shared" si="514"/>
        <v>1174</v>
      </c>
      <c r="H1186" s="127"/>
      <c r="I1186" s="321"/>
      <c r="J1186" s="97"/>
      <c r="K1186" s="323"/>
      <c r="L1186" s="322"/>
      <c r="M1186" s="50"/>
      <c r="N1186" s="87"/>
      <c r="O1186" s="324"/>
      <c r="P1186" s="98"/>
      <c r="Q1186" s="98"/>
      <c r="R1186" s="114"/>
      <c r="S1186" s="753"/>
      <c r="T1186" s="98"/>
      <c r="U1186" s="98"/>
      <c r="V1186" s="98"/>
      <c r="W1186" s="99"/>
      <c r="X1186" s="97"/>
      <c r="Y1186" s="87"/>
      <c r="Z1186" s="100"/>
      <c r="AA1186" s="106">
        <f t="shared" si="515"/>
        <v>1174</v>
      </c>
      <c r="AB1186" s="549">
        <f t="shared" si="516"/>
        <v>0</v>
      </c>
      <c r="AC1186" s="544">
        <f t="shared" si="517"/>
        <v>0</v>
      </c>
      <c r="AD1186" s="174">
        <f t="shared" si="518"/>
        <v>0</v>
      </c>
      <c r="AE1186" s="8"/>
      <c r="AF1186" s="885" t="str">
        <f t="shared" si="519"/>
        <v xml:space="preserve"> </v>
      </c>
      <c r="AG1186" s="40">
        <f t="shared" si="520"/>
        <v>0</v>
      </c>
      <c r="AH1186" s="40">
        <f t="shared" si="521"/>
        <v>0</v>
      </c>
      <c r="AR1186" s="40">
        <f t="shared" si="522"/>
        <v>0</v>
      </c>
      <c r="AS1186" s="40">
        <f t="shared" si="523"/>
        <v>0</v>
      </c>
      <c r="AT1186" s="40">
        <f t="shared" si="524"/>
        <v>0</v>
      </c>
      <c r="AU1186" s="40">
        <f t="shared" si="525"/>
        <v>0</v>
      </c>
      <c r="AX1186" s="279">
        <f t="shared" si="526"/>
        <v>0</v>
      </c>
      <c r="AY1186" s="279">
        <f t="shared" si="527"/>
        <v>0</v>
      </c>
      <c r="AZ1186" s="40">
        <f t="shared" si="528"/>
        <v>0</v>
      </c>
      <c r="BB1186" s="40">
        <f t="shared" si="529"/>
        <v>0</v>
      </c>
      <c r="BC1186" s="397">
        <f t="shared" si="530"/>
        <v>0</v>
      </c>
      <c r="BD1186" s="105">
        <f t="shared" si="531"/>
        <v>0</v>
      </c>
      <c r="BE1186" s="105">
        <f t="shared" si="532"/>
        <v>0</v>
      </c>
      <c r="BF1186" s="742">
        <f t="shared" si="533"/>
        <v>0</v>
      </c>
      <c r="BG1186" s="89"/>
      <c r="BH1186" s="9"/>
      <c r="BJ1186" s="40">
        <f t="shared" si="534"/>
        <v>0</v>
      </c>
      <c r="BK1186" s="40">
        <f t="shared" si="535"/>
        <v>1</v>
      </c>
      <c r="BL1186" s="40">
        <f t="shared" si="536"/>
        <v>0</v>
      </c>
      <c r="BM1186" s="40">
        <f t="shared" si="537"/>
        <v>0</v>
      </c>
      <c r="BN1186" s="40">
        <f t="shared" si="538"/>
        <v>0</v>
      </c>
    </row>
    <row r="1187" spans="1:66" x14ac:dyDescent="0.25">
      <c r="A1187" s="379"/>
      <c r="B1187" s="936"/>
      <c r="C1187" s="272"/>
      <c r="D1187" s="868"/>
      <c r="E1187" s="873" t="str">
        <f t="shared" si="512"/>
        <v xml:space="preserve"> </v>
      </c>
      <c r="F1187" s="130">
        <f t="shared" si="513"/>
        <v>0</v>
      </c>
      <c r="G1187" s="128">
        <f t="shared" si="514"/>
        <v>1175</v>
      </c>
      <c r="H1187" s="127"/>
      <c r="I1187" s="321"/>
      <c r="J1187" s="97"/>
      <c r="K1187" s="323"/>
      <c r="L1187" s="322"/>
      <c r="M1187" s="50"/>
      <c r="N1187" s="87"/>
      <c r="O1187" s="324"/>
      <c r="P1187" s="98"/>
      <c r="Q1187" s="98"/>
      <c r="R1187" s="114"/>
      <c r="S1187" s="753"/>
      <c r="T1187" s="98"/>
      <c r="U1187" s="98"/>
      <c r="V1187" s="98"/>
      <c r="W1187" s="99"/>
      <c r="X1187" s="97"/>
      <c r="Y1187" s="87"/>
      <c r="Z1187" s="100"/>
      <c r="AA1187" s="106">
        <f t="shared" si="515"/>
        <v>1175</v>
      </c>
      <c r="AB1187" s="549">
        <f t="shared" si="516"/>
        <v>0</v>
      </c>
      <c r="AC1187" s="544">
        <f t="shared" si="517"/>
        <v>0</v>
      </c>
      <c r="AD1187" s="174">
        <f t="shared" si="518"/>
        <v>0</v>
      </c>
      <c r="AE1187" s="8"/>
      <c r="AF1187" s="885" t="str">
        <f t="shared" si="519"/>
        <v xml:space="preserve"> </v>
      </c>
      <c r="AG1187" s="40">
        <f t="shared" si="520"/>
        <v>0</v>
      </c>
      <c r="AH1187" s="40">
        <f t="shared" si="521"/>
        <v>0</v>
      </c>
      <c r="AR1187" s="40">
        <f t="shared" si="522"/>
        <v>0</v>
      </c>
      <c r="AS1187" s="40">
        <f t="shared" si="523"/>
        <v>0</v>
      </c>
      <c r="AT1187" s="40">
        <f t="shared" si="524"/>
        <v>0</v>
      </c>
      <c r="AU1187" s="40">
        <f t="shared" si="525"/>
        <v>0</v>
      </c>
      <c r="AX1187" s="279">
        <f t="shared" si="526"/>
        <v>0</v>
      </c>
      <c r="AY1187" s="279">
        <f t="shared" si="527"/>
        <v>0</v>
      </c>
      <c r="AZ1187" s="40">
        <f t="shared" si="528"/>
        <v>0</v>
      </c>
      <c r="BB1187" s="40">
        <f t="shared" si="529"/>
        <v>0</v>
      </c>
      <c r="BC1187" s="397">
        <f t="shared" si="530"/>
        <v>0</v>
      </c>
      <c r="BD1187" s="105">
        <f t="shared" si="531"/>
        <v>0</v>
      </c>
      <c r="BE1187" s="105">
        <f t="shared" si="532"/>
        <v>0</v>
      </c>
      <c r="BF1187" s="742">
        <f t="shared" si="533"/>
        <v>0</v>
      </c>
      <c r="BG1187" s="89"/>
      <c r="BH1187" s="9"/>
      <c r="BJ1187" s="40">
        <f t="shared" si="534"/>
        <v>0</v>
      </c>
      <c r="BK1187" s="40">
        <f t="shared" si="535"/>
        <v>1</v>
      </c>
      <c r="BL1187" s="40">
        <f t="shared" si="536"/>
        <v>0</v>
      </c>
      <c r="BM1187" s="40">
        <f t="shared" si="537"/>
        <v>0</v>
      </c>
      <c r="BN1187" s="40">
        <f t="shared" si="538"/>
        <v>0</v>
      </c>
    </row>
    <row r="1188" spans="1:66" x14ac:dyDescent="0.25">
      <c r="A1188" s="379"/>
      <c r="B1188" s="936"/>
      <c r="C1188" s="272"/>
      <c r="D1188" s="868"/>
      <c r="E1188" s="873" t="str">
        <f t="shared" si="512"/>
        <v xml:space="preserve"> </v>
      </c>
      <c r="F1188" s="130">
        <f t="shared" si="513"/>
        <v>0</v>
      </c>
      <c r="G1188" s="128">
        <f t="shared" si="514"/>
        <v>1176</v>
      </c>
      <c r="H1188" s="127"/>
      <c r="I1188" s="321"/>
      <c r="J1188" s="97"/>
      <c r="K1188" s="323"/>
      <c r="L1188" s="322"/>
      <c r="M1188" s="50"/>
      <c r="N1188" s="87"/>
      <c r="O1188" s="324"/>
      <c r="P1188" s="98"/>
      <c r="Q1188" s="98"/>
      <c r="R1188" s="114"/>
      <c r="S1188" s="753"/>
      <c r="T1188" s="98"/>
      <c r="U1188" s="98"/>
      <c r="V1188" s="98"/>
      <c r="W1188" s="99"/>
      <c r="X1188" s="97"/>
      <c r="Y1188" s="87"/>
      <c r="Z1188" s="100"/>
      <c r="AA1188" s="106">
        <f t="shared" si="515"/>
        <v>1176</v>
      </c>
      <c r="AB1188" s="549">
        <f t="shared" si="516"/>
        <v>0</v>
      </c>
      <c r="AC1188" s="544">
        <f t="shared" si="517"/>
        <v>0</v>
      </c>
      <c r="AD1188" s="174">
        <f t="shared" si="518"/>
        <v>0</v>
      </c>
      <c r="AE1188" s="8"/>
      <c r="AF1188" s="885" t="str">
        <f t="shared" si="519"/>
        <v xml:space="preserve"> </v>
      </c>
      <c r="AG1188" s="40">
        <f t="shared" si="520"/>
        <v>0</v>
      </c>
      <c r="AH1188" s="40">
        <f t="shared" si="521"/>
        <v>0</v>
      </c>
      <c r="AR1188" s="40">
        <f t="shared" si="522"/>
        <v>0</v>
      </c>
      <c r="AS1188" s="40">
        <f t="shared" si="523"/>
        <v>0</v>
      </c>
      <c r="AT1188" s="40">
        <f t="shared" si="524"/>
        <v>0</v>
      </c>
      <c r="AU1188" s="40">
        <f t="shared" si="525"/>
        <v>0</v>
      </c>
      <c r="AX1188" s="279">
        <f t="shared" si="526"/>
        <v>0</v>
      </c>
      <c r="AY1188" s="279">
        <f t="shared" si="527"/>
        <v>0</v>
      </c>
      <c r="AZ1188" s="40">
        <f t="shared" si="528"/>
        <v>0</v>
      </c>
      <c r="BB1188" s="40">
        <f t="shared" si="529"/>
        <v>0</v>
      </c>
      <c r="BC1188" s="397">
        <f t="shared" si="530"/>
        <v>0</v>
      </c>
      <c r="BD1188" s="105">
        <f t="shared" si="531"/>
        <v>0</v>
      </c>
      <c r="BE1188" s="105">
        <f t="shared" si="532"/>
        <v>0</v>
      </c>
      <c r="BF1188" s="742">
        <f t="shared" si="533"/>
        <v>0</v>
      </c>
      <c r="BG1188" s="89"/>
      <c r="BH1188" s="9"/>
      <c r="BJ1188" s="40">
        <f t="shared" si="534"/>
        <v>0</v>
      </c>
      <c r="BK1188" s="40">
        <f t="shared" si="535"/>
        <v>1</v>
      </c>
      <c r="BL1188" s="40">
        <f t="shared" si="536"/>
        <v>0</v>
      </c>
      <c r="BM1188" s="40">
        <f t="shared" si="537"/>
        <v>0</v>
      </c>
      <c r="BN1188" s="40">
        <f t="shared" si="538"/>
        <v>0</v>
      </c>
    </row>
    <row r="1189" spans="1:66" x14ac:dyDescent="0.25">
      <c r="A1189" s="379"/>
      <c r="B1189" s="936"/>
      <c r="C1189" s="272"/>
      <c r="D1189" s="868"/>
      <c r="E1189" s="873" t="str">
        <f t="shared" si="512"/>
        <v xml:space="preserve"> </v>
      </c>
      <c r="F1189" s="130">
        <f t="shared" si="513"/>
        <v>0</v>
      </c>
      <c r="G1189" s="128">
        <f t="shared" si="514"/>
        <v>1177</v>
      </c>
      <c r="H1189" s="127"/>
      <c r="I1189" s="321"/>
      <c r="J1189" s="97"/>
      <c r="K1189" s="323"/>
      <c r="L1189" s="322"/>
      <c r="M1189" s="50"/>
      <c r="N1189" s="87"/>
      <c r="O1189" s="324"/>
      <c r="P1189" s="98"/>
      <c r="Q1189" s="98"/>
      <c r="R1189" s="114"/>
      <c r="S1189" s="753"/>
      <c r="T1189" s="98"/>
      <c r="U1189" s="98"/>
      <c r="V1189" s="98"/>
      <c r="W1189" s="99"/>
      <c r="X1189" s="97"/>
      <c r="Y1189" s="87"/>
      <c r="Z1189" s="100"/>
      <c r="AA1189" s="106">
        <f t="shared" si="515"/>
        <v>1177</v>
      </c>
      <c r="AB1189" s="549">
        <f t="shared" si="516"/>
        <v>0</v>
      </c>
      <c r="AC1189" s="544">
        <f t="shared" si="517"/>
        <v>0</v>
      </c>
      <c r="AD1189" s="174">
        <f t="shared" si="518"/>
        <v>0</v>
      </c>
      <c r="AE1189" s="8"/>
      <c r="AF1189" s="885" t="str">
        <f t="shared" si="519"/>
        <v xml:space="preserve"> </v>
      </c>
      <c r="AG1189" s="40">
        <f t="shared" si="520"/>
        <v>0</v>
      </c>
      <c r="AH1189" s="40">
        <f t="shared" si="521"/>
        <v>0</v>
      </c>
      <c r="AR1189" s="40">
        <f t="shared" si="522"/>
        <v>0</v>
      </c>
      <c r="AS1189" s="40">
        <f t="shared" si="523"/>
        <v>0</v>
      </c>
      <c r="AT1189" s="40">
        <f t="shared" si="524"/>
        <v>0</v>
      </c>
      <c r="AU1189" s="40">
        <f t="shared" si="525"/>
        <v>0</v>
      </c>
      <c r="AX1189" s="279">
        <f t="shared" si="526"/>
        <v>0</v>
      </c>
      <c r="AY1189" s="279">
        <f t="shared" si="527"/>
        <v>0</v>
      </c>
      <c r="AZ1189" s="40">
        <f t="shared" si="528"/>
        <v>0</v>
      </c>
      <c r="BB1189" s="40">
        <f t="shared" si="529"/>
        <v>0</v>
      </c>
      <c r="BC1189" s="397">
        <f t="shared" si="530"/>
        <v>0</v>
      </c>
      <c r="BD1189" s="105">
        <f t="shared" si="531"/>
        <v>0</v>
      </c>
      <c r="BE1189" s="105">
        <f t="shared" si="532"/>
        <v>0</v>
      </c>
      <c r="BF1189" s="742">
        <f t="shared" si="533"/>
        <v>0</v>
      </c>
      <c r="BG1189" s="89"/>
      <c r="BH1189" s="9"/>
      <c r="BJ1189" s="40">
        <f t="shared" si="534"/>
        <v>0</v>
      </c>
      <c r="BK1189" s="40">
        <f t="shared" si="535"/>
        <v>1</v>
      </c>
      <c r="BL1189" s="40">
        <f t="shared" si="536"/>
        <v>0</v>
      </c>
      <c r="BM1189" s="40">
        <f t="shared" si="537"/>
        <v>0</v>
      </c>
      <c r="BN1189" s="40">
        <f t="shared" si="538"/>
        <v>0</v>
      </c>
    </row>
    <row r="1190" spans="1:66" x14ac:dyDescent="0.25">
      <c r="A1190" s="379"/>
      <c r="B1190" s="936"/>
      <c r="C1190" s="272"/>
      <c r="D1190" s="868"/>
      <c r="E1190" s="873" t="str">
        <f t="shared" si="512"/>
        <v xml:space="preserve"> </v>
      </c>
      <c r="F1190" s="130">
        <f t="shared" si="513"/>
        <v>0</v>
      </c>
      <c r="G1190" s="128">
        <f t="shared" si="514"/>
        <v>1178</v>
      </c>
      <c r="H1190" s="127"/>
      <c r="I1190" s="321"/>
      <c r="J1190" s="97"/>
      <c r="K1190" s="323"/>
      <c r="L1190" s="322"/>
      <c r="M1190" s="50"/>
      <c r="N1190" s="87"/>
      <c r="O1190" s="324"/>
      <c r="P1190" s="98"/>
      <c r="Q1190" s="98"/>
      <c r="R1190" s="114"/>
      <c r="S1190" s="753"/>
      <c r="T1190" s="98"/>
      <c r="U1190" s="98"/>
      <c r="V1190" s="98"/>
      <c r="W1190" s="99"/>
      <c r="X1190" s="97"/>
      <c r="Y1190" s="87"/>
      <c r="Z1190" s="100"/>
      <c r="AA1190" s="106">
        <f t="shared" si="515"/>
        <v>1178</v>
      </c>
      <c r="AB1190" s="549">
        <f t="shared" si="516"/>
        <v>0</v>
      </c>
      <c r="AC1190" s="544">
        <f t="shared" si="517"/>
        <v>0</v>
      </c>
      <c r="AD1190" s="174">
        <f t="shared" si="518"/>
        <v>0</v>
      </c>
      <c r="AE1190" s="8"/>
      <c r="AF1190" s="885" t="str">
        <f t="shared" si="519"/>
        <v xml:space="preserve"> </v>
      </c>
      <c r="AG1190" s="40">
        <f t="shared" si="520"/>
        <v>0</v>
      </c>
      <c r="AH1190" s="40">
        <f t="shared" si="521"/>
        <v>0</v>
      </c>
      <c r="AR1190" s="40">
        <f t="shared" si="522"/>
        <v>0</v>
      </c>
      <c r="AS1190" s="40">
        <f t="shared" si="523"/>
        <v>0</v>
      </c>
      <c r="AT1190" s="40">
        <f t="shared" si="524"/>
        <v>0</v>
      </c>
      <c r="AU1190" s="40">
        <f t="shared" si="525"/>
        <v>0</v>
      </c>
      <c r="AX1190" s="279">
        <f t="shared" si="526"/>
        <v>0</v>
      </c>
      <c r="AY1190" s="279">
        <f t="shared" si="527"/>
        <v>0</v>
      </c>
      <c r="AZ1190" s="40">
        <f t="shared" si="528"/>
        <v>0</v>
      </c>
      <c r="BB1190" s="40">
        <f t="shared" si="529"/>
        <v>0</v>
      </c>
      <c r="BC1190" s="397">
        <f t="shared" si="530"/>
        <v>0</v>
      </c>
      <c r="BD1190" s="105">
        <f t="shared" si="531"/>
        <v>0</v>
      </c>
      <c r="BE1190" s="105">
        <f t="shared" si="532"/>
        <v>0</v>
      </c>
      <c r="BF1190" s="742">
        <f t="shared" si="533"/>
        <v>0</v>
      </c>
      <c r="BG1190" s="89"/>
      <c r="BH1190" s="9"/>
      <c r="BJ1190" s="40">
        <f t="shared" si="534"/>
        <v>0</v>
      </c>
      <c r="BK1190" s="40">
        <f t="shared" si="535"/>
        <v>1</v>
      </c>
      <c r="BL1190" s="40">
        <f t="shared" si="536"/>
        <v>0</v>
      </c>
      <c r="BM1190" s="40">
        <f t="shared" si="537"/>
        <v>0</v>
      </c>
      <c r="BN1190" s="40">
        <f t="shared" si="538"/>
        <v>0</v>
      </c>
    </row>
    <row r="1191" spans="1:66" x14ac:dyDescent="0.25">
      <c r="A1191" s="379"/>
      <c r="B1191" s="936"/>
      <c r="C1191" s="272"/>
      <c r="D1191" s="868"/>
      <c r="E1191" s="873" t="str">
        <f t="shared" si="512"/>
        <v xml:space="preserve"> </v>
      </c>
      <c r="F1191" s="130">
        <f t="shared" si="513"/>
        <v>0</v>
      </c>
      <c r="G1191" s="128">
        <f t="shared" si="514"/>
        <v>1179</v>
      </c>
      <c r="H1191" s="127"/>
      <c r="I1191" s="321"/>
      <c r="J1191" s="97"/>
      <c r="K1191" s="323"/>
      <c r="L1191" s="322"/>
      <c r="M1191" s="50"/>
      <c r="N1191" s="87"/>
      <c r="O1191" s="324"/>
      <c r="P1191" s="98"/>
      <c r="Q1191" s="98"/>
      <c r="R1191" s="114"/>
      <c r="S1191" s="753"/>
      <c r="T1191" s="98"/>
      <c r="U1191" s="98"/>
      <c r="V1191" s="98"/>
      <c r="W1191" s="99"/>
      <c r="X1191" s="97"/>
      <c r="Y1191" s="87"/>
      <c r="Z1191" s="100"/>
      <c r="AA1191" s="106">
        <f t="shared" si="515"/>
        <v>1179</v>
      </c>
      <c r="AB1191" s="549">
        <f t="shared" si="516"/>
        <v>0</v>
      </c>
      <c r="AC1191" s="544">
        <f t="shared" si="517"/>
        <v>0</v>
      </c>
      <c r="AD1191" s="174">
        <f t="shared" si="518"/>
        <v>0</v>
      </c>
      <c r="AE1191" s="8"/>
      <c r="AF1191" s="885" t="str">
        <f t="shared" si="519"/>
        <v xml:space="preserve"> </v>
      </c>
      <c r="AG1191" s="40">
        <f t="shared" si="520"/>
        <v>0</v>
      </c>
      <c r="AH1191" s="40">
        <f t="shared" si="521"/>
        <v>0</v>
      </c>
      <c r="AR1191" s="40">
        <f t="shared" si="522"/>
        <v>0</v>
      </c>
      <c r="AS1191" s="40">
        <f t="shared" si="523"/>
        <v>0</v>
      </c>
      <c r="AT1191" s="40">
        <f t="shared" si="524"/>
        <v>0</v>
      </c>
      <c r="AU1191" s="40">
        <f t="shared" si="525"/>
        <v>0</v>
      </c>
      <c r="AX1191" s="279">
        <f t="shared" si="526"/>
        <v>0</v>
      </c>
      <c r="AY1191" s="279">
        <f t="shared" si="527"/>
        <v>0</v>
      </c>
      <c r="AZ1191" s="40">
        <f t="shared" si="528"/>
        <v>0</v>
      </c>
      <c r="BB1191" s="40">
        <f t="shared" si="529"/>
        <v>0</v>
      </c>
      <c r="BC1191" s="397">
        <f t="shared" si="530"/>
        <v>0</v>
      </c>
      <c r="BD1191" s="105">
        <f t="shared" si="531"/>
        <v>0</v>
      </c>
      <c r="BE1191" s="105">
        <f t="shared" si="532"/>
        <v>0</v>
      </c>
      <c r="BF1191" s="742">
        <f t="shared" si="533"/>
        <v>0</v>
      </c>
      <c r="BG1191" s="89"/>
      <c r="BH1191" s="9"/>
      <c r="BJ1191" s="40">
        <f t="shared" si="534"/>
        <v>0</v>
      </c>
      <c r="BK1191" s="40">
        <f t="shared" si="535"/>
        <v>1</v>
      </c>
      <c r="BL1191" s="40">
        <f t="shared" si="536"/>
        <v>0</v>
      </c>
      <c r="BM1191" s="40">
        <f t="shared" si="537"/>
        <v>0</v>
      </c>
      <c r="BN1191" s="40">
        <f t="shared" si="538"/>
        <v>0</v>
      </c>
    </row>
    <row r="1192" spans="1:66" x14ac:dyDescent="0.25">
      <c r="A1192" s="379"/>
      <c r="B1192" s="936"/>
      <c r="C1192" s="272"/>
      <c r="D1192" s="868"/>
      <c r="E1192" s="873" t="str">
        <f t="shared" si="512"/>
        <v xml:space="preserve"> </v>
      </c>
      <c r="F1192" s="130">
        <f t="shared" si="513"/>
        <v>0</v>
      </c>
      <c r="G1192" s="128">
        <f t="shared" si="514"/>
        <v>1180</v>
      </c>
      <c r="H1192" s="127"/>
      <c r="I1192" s="321"/>
      <c r="J1192" s="97"/>
      <c r="K1192" s="323"/>
      <c r="L1192" s="322"/>
      <c r="M1192" s="50"/>
      <c r="N1192" s="87"/>
      <c r="O1192" s="324"/>
      <c r="P1192" s="98"/>
      <c r="Q1192" s="98"/>
      <c r="R1192" s="114"/>
      <c r="S1192" s="753"/>
      <c r="T1192" s="98"/>
      <c r="U1192" s="98"/>
      <c r="V1192" s="98"/>
      <c r="W1192" s="99"/>
      <c r="X1192" s="97"/>
      <c r="Y1192" s="87"/>
      <c r="Z1192" s="100"/>
      <c r="AA1192" s="106">
        <f t="shared" si="515"/>
        <v>1180</v>
      </c>
      <c r="AB1192" s="549">
        <f t="shared" si="516"/>
        <v>0</v>
      </c>
      <c r="AC1192" s="544">
        <f t="shared" si="517"/>
        <v>0</v>
      </c>
      <c r="AD1192" s="174">
        <f t="shared" si="518"/>
        <v>0</v>
      </c>
      <c r="AE1192" s="8"/>
      <c r="AF1192" s="885" t="str">
        <f t="shared" si="519"/>
        <v xml:space="preserve"> </v>
      </c>
      <c r="AG1192" s="40">
        <f t="shared" si="520"/>
        <v>0</v>
      </c>
      <c r="AH1192" s="40">
        <f t="shared" si="521"/>
        <v>0</v>
      </c>
      <c r="AR1192" s="40">
        <f t="shared" si="522"/>
        <v>0</v>
      </c>
      <c r="AS1192" s="40">
        <f t="shared" si="523"/>
        <v>0</v>
      </c>
      <c r="AT1192" s="40">
        <f t="shared" si="524"/>
        <v>0</v>
      </c>
      <c r="AU1192" s="40">
        <f t="shared" si="525"/>
        <v>0</v>
      </c>
      <c r="AX1192" s="279">
        <f t="shared" si="526"/>
        <v>0</v>
      </c>
      <c r="AY1192" s="279">
        <f t="shared" si="527"/>
        <v>0</v>
      </c>
      <c r="AZ1192" s="40">
        <f t="shared" si="528"/>
        <v>0</v>
      </c>
      <c r="BB1192" s="40">
        <f t="shared" si="529"/>
        <v>0</v>
      </c>
      <c r="BC1192" s="397">
        <f t="shared" si="530"/>
        <v>0</v>
      </c>
      <c r="BD1192" s="105">
        <f t="shared" si="531"/>
        <v>0</v>
      </c>
      <c r="BE1192" s="105">
        <f t="shared" si="532"/>
        <v>0</v>
      </c>
      <c r="BF1192" s="742">
        <f t="shared" si="533"/>
        <v>0</v>
      </c>
      <c r="BG1192" s="89"/>
      <c r="BH1192" s="9"/>
      <c r="BJ1192" s="40">
        <f t="shared" si="534"/>
        <v>0</v>
      </c>
      <c r="BK1192" s="40">
        <f t="shared" si="535"/>
        <v>1</v>
      </c>
      <c r="BL1192" s="40">
        <f t="shared" si="536"/>
        <v>0</v>
      </c>
      <c r="BM1192" s="40">
        <f t="shared" si="537"/>
        <v>0</v>
      </c>
      <c r="BN1192" s="40">
        <f t="shared" si="538"/>
        <v>0</v>
      </c>
    </row>
    <row r="1193" spans="1:66" x14ac:dyDescent="0.25">
      <c r="A1193" s="379"/>
      <c r="B1193" s="936"/>
      <c r="C1193" s="272"/>
      <c r="D1193" s="868"/>
      <c r="E1193" s="873" t="str">
        <f t="shared" si="512"/>
        <v xml:space="preserve"> </v>
      </c>
      <c r="F1193" s="130">
        <f t="shared" si="513"/>
        <v>0</v>
      </c>
      <c r="G1193" s="128">
        <f t="shared" si="514"/>
        <v>1181</v>
      </c>
      <c r="H1193" s="127"/>
      <c r="I1193" s="321"/>
      <c r="J1193" s="97"/>
      <c r="K1193" s="323"/>
      <c r="L1193" s="322"/>
      <c r="M1193" s="50"/>
      <c r="N1193" s="87"/>
      <c r="O1193" s="324"/>
      <c r="P1193" s="98"/>
      <c r="Q1193" s="98"/>
      <c r="R1193" s="114"/>
      <c r="S1193" s="753"/>
      <c r="T1193" s="98"/>
      <c r="U1193" s="98"/>
      <c r="V1193" s="98"/>
      <c r="W1193" s="99"/>
      <c r="X1193" s="97"/>
      <c r="Y1193" s="87"/>
      <c r="Z1193" s="100"/>
      <c r="AA1193" s="106">
        <f t="shared" si="515"/>
        <v>1181</v>
      </c>
      <c r="AB1193" s="549">
        <f t="shared" si="516"/>
        <v>0</v>
      </c>
      <c r="AC1193" s="544">
        <f t="shared" si="517"/>
        <v>0</v>
      </c>
      <c r="AD1193" s="174">
        <f t="shared" si="518"/>
        <v>0</v>
      </c>
      <c r="AE1193" s="8"/>
      <c r="AF1193" s="885" t="str">
        <f t="shared" si="519"/>
        <v xml:space="preserve"> </v>
      </c>
      <c r="AG1193" s="40">
        <f t="shared" si="520"/>
        <v>0</v>
      </c>
      <c r="AH1193" s="40">
        <f t="shared" si="521"/>
        <v>0</v>
      </c>
      <c r="AR1193" s="40">
        <f t="shared" si="522"/>
        <v>0</v>
      </c>
      <c r="AS1193" s="40">
        <f t="shared" si="523"/>
        <v>0</v>
      </c>
      <c r="AT1193" s="40">
        <f t="shared" si="524"/>
        <v>0</v>
      </c>
      <c r="AU1193" s="40">
        <f t="shared" si="525"/>
        <v>0</v>
      </c>
      <c r="AX1193" s="279">
        <f t="shared" si="526"/>
        <v>0</v>
      </c>
      <c r="AY1193" s="279">
        <f t="shared" si="527"/>
        <v>0</v>
      </c>
      <c r="AZ1193" s="40">
        <f t="shared" si="528"/>
        <v>0</v>
      </c>
      <c r="BB1193" s="40">
        <f t="shared" si="529"/>
        <v>0</v>
      </c>
      <c r="BC1193" s="397">
        <f t="shared" si="530"/>
        <v>0</v>
      </c>
      <c r="BD1193" s="105">
        <f t="shared" si="531"/>
        <v>0</v>
      </c>
      <c r="BE1193" s="105">
        <f t="shared" si="532"/>
        <v>0</v>
      </c>
      <c r="BF1193" s="742">
        <f t="shared" si="533"/>
        <v>0</v>
      </c>
      <c r="BG1193" s="89"/>
      <c r="BH1193" s="9"/>
      <c r="BJ1193" s="40">
        <f t="shared" si="534"/>
        <v>0</v>
      </c>
      <c r="BK1193" s="40">
        <f t="shared" si="535"/>
        <v>1</v>
      </c>
      <c r="BL1193" s="40">
        <f t="shared" si="536"/>
        <v>0</v>
      </c>
      <c r="BM1193" s="40">
        <f t="shared" si="537"/>
        <v>0</v>
      </c>
      <c r="BN1193" s="40">
        <f t="shared" si="538"/>
        <v>0</v>
      </c>
    </row>
    <row r="1194" spans="1:66" x14ac:dyDescent="0.25">
      <c r="A1194" s="379"/>
      <c r="B1194" s="936"/>
      <c r="C1194" s="272"/>
      <c r="D1194" s="868"/>
      <c r="E1194" s="873" t="str">
        <f t="shared" si="512"/>
        <v xml:space="preserve"> </v>
      </c>
      <c r="F1194" s="130">
        <f t="shared" si="513"/>
        <v>0</v>
      </c>
      <c r="G1194" s="128">
        <f t="shared" si="514"/>
        <v>1182</v>
      </c>
      <c r="H1194" s="127"/>
      <c r="I1194" s="321"/>
      <c r="J1194" s="97"/>
      <c r="K1194" s="323"/>
      <c r="L1194" s="322"/>
      <c r="M1194" s="50"/>
      <c r="N1194" s="87"/>
      <c r="O1194" s="324"/>
      <c r="P1194" s="98"/>
      <c r="Q1194" s="98"/>
      <c r="R1194" s="114"/>
      <c r="S1194" s="753"/>
      <c r="T1194" s="98"/>
      <c r="U1194" s="98"/>
      <c r="V1194" s="98"/>
      <c r="W1194" s="99"/>
      <c r="X1194" s="97"/>
      <c r="Y1194" s="87"/>
      <c r="Z1194" s="100"/>
      <c r="AA1194" s="106">
        <f t="shared" si="515"/>
        <v>1182</v>
      </c>
      <c r="AB1194" s="549">
        <f t="shared" si="516"/>
        <v>0</v>
      </c>
      <c r="AC1194" s="544">
        <f t="shared" si="517"/>
        <v>0</v>
      </c>
      <c r="AD1194" s="174">
        <f t="shared" si="518"/>
        <v>0</v>
      </c>
      <c r="AE1194" s="8"/>
      <c r="AF1194" s="885" t="str">
        <f t="shared" si="519"/>
        <v xml:space="preserve"> </v>
      </c>
      <c r="AG1194" s="40">
        <f t="shared" si="520"/>
        <v>0</v>
      </c>
      <c r="AH1194" s="40">
        <f t="shared" si="521"/>
        <v>0</v>
      </c>
      <c r="AR1194" s="40">
        <f t="shared" si="522"/>
        <v>0</v>
      </c>
      <c r="AS1194" s="40">
        <f t="shared" si="523"/>
        <v>0</v>
      </c>
      <c r="AT1194" s="40">
        <f t="shared" si="524"/>
        <v>0</v>
      </c>
      <c r="AU1194" s="40">
        <f t="shared" si="525"/>
        <v>0</v>
      </c>
      <c r="AX1194" s="279">
        <f t="shared" si="526"/>
        <v>0</v>
      </c>
      <c r="AY1194" s="279">
        <f t="shared" si="527"/>
        <v>0</v>
      </c>
      <c r="AZ1194" s="40">
        <f t="shared" si="528"/>
        <v>0</v>
      </c>
      <c r="BB1194" s="40">
        <f t="shared" si="529"/>
        <v>0</v>
      </c>
      <c r="BC1194" s="397">
        <f t="shared" si="530"/>
        <v>0</v>
      </c>
      <c r="BD1194" s="105">
        <f t="shared" si="531"/>
        <v>0</v>
      </c>
      <c r="BE1194" s="105">
        <f t="shared" si="532"/>
        <v>0</v>
      </c>
      <c r="BF1194" s="742">
        <f t="shared" si="533"/>
        <v>0</v>
      </c>
      <c r="BG1194" s="89"/>
      <c r="BH1194" s="9"/>
      <c r="BJ1194" s="40">
        <f t="shared" si="534"/>
        <v>0</v>
      </c>
      <c r="BK1194" s="40">
        <f t="shared" si="535"/>
        <v>1</v>
      </c>
      <c r="BL1194" s="40">
        <f t="shared" si="536"/>
        <v>0</v>
      </c>
      <c r="BM1194" s="40">
        <f t="shared" si="537"/>
        <v>0</v>
      </c>
      <c r="BN1194" s="40">
        <f t="shared" si="538"/>
        <v>0</v>
      </c>
    </row>
    <row r="1195" spans="1:66" x14ac:dyDescent="0.25">
      <c r="A1195" s="379"/>
      <c r="B1195" s="936"/>
      <c r="C1195" s="272"/>
      <c r="D1195" s="868"/>
      <c r="E1195" s="873" t="str">
        <f t="shared" si="512"/>
        <v xml:space="preserve"> </v>
      </c>
      <c r="F1195" s="130">
        <f t="shared" si="513"/>
        <v>0</v>
      </c>
      <c r="G1195" s="128">
        <f t="shared" si="514"/>
        <v>1183</v>
      </c>
      <c r="H1195" s="127"/>
      <c r="I1195" s="321"/>
      <c r="J1195" s="97"/>
      <c r="K1195" s="323"/>
      <c r="L1195" s="322"/>
      <c r="M1195" s="50"/>
      <c r="N1195" s="87"/>
      <c r="O1195" s="324"/>
      <c r="P1195" s="98"/>
      <c r="Q1195" s="98"/>
      <c r="R1195" s="114"/>
      <c r="S1195" s="753"/>
      <c r="T1195" s="98"/>
      <c r="U1195" s="98"/>
      <c r="V1195" s="98"/>
      <c r="W1195" s="99"/>
      <c r="X1195" s="97"/>
      <c r="Y1195" s="87"/>
      <c r="Z1195" s="100"/>
      <c r="AA1195" s="106">
        <f t="shared" si="515"/>
        <v>1183</v>
      </c>
      <c r="AB1195" s="549">
        <f t="shared" si="516"/>
        <v>0</v>
      </c>
      <c r="AC1195" s="544">
        <f t="shared" si="517"/>
        <v>0</v>
      </c>
      <c r="AD1195" s="174">
        <f t="shared" si="518"/>
        <v>0</v>
      </c>
      <c r="AE1195" s="8"/>
      <c r="AF1195" s="885" t="str">
        <f t="shared" si="519"/>
        <v xml:space="preserve"> </v>
      </c>
      <c r="AG1195" s="40">
        <f t="shared" si="520"/>
        <v>0</v>
      </c>
      <c r="AH1195" s="40">
        <f t="shared" si="521"/>
        <v>0</v>
      </c>
      <c r="AR1195" s="40">
        <f t="shared" si="522"/>
        <v>0</v>
      </c>
      <c r="AS1195" s="40">
        <f t="shared" si="523"/>
        <v>0</v>
      </c>
      <c r="AT1195" s="40">
        <f t="shared" si="524"/>
        <v>0</v>
      </c>
      <c r="AU1195" s="40">
        <f t="shared" si="525"/>
        <v>0</v>
      </c>
      <c r="AX1195" s="279">
        <f t="shared" si="526"/>
        <v>0</v>
      </c>
      <c r="AY1195" s="279">
        <f t="shared" si="527"/>
        <v>0</v>
      </c>
      <c r="AZ1195" s="40">
        <f t="shared" si="528"/>
        <v>0</v>
      </c>
      <c r="BB1195" s="40">
        <f t="shared" si="529"/>
        <v>0</v>
      </c>
      <c r="BC1195" s="397">
        <f t="shared" si="530"/>
        <v>0</v>
      </c>
      <c r="BD1195" s="105">
        <f t="shared" si="531"/>
        <v>0</v>
      </c>
      <c r="BE1195" s="105">
        <f t="shared" si="532"/>
        <v>0</v>
      </c>
      <c r="BF1195" s="742">
        <f t="shared" si="533"/>
        <v>0</v>
      </c>
      <c r="BG1195" s="89"/>
      <c r="BH1195" s="9"/>
      <c r="BJ1195" s="40">
        <f t="shared" si="534"/>
        <v>0</v>
      </c>
      <c r="BK1195" s="40">
        <f t="shared" si="535"/>
        <v>1</v>
      </c>
      <c r="BL1195" s="40">
        <f t="shared" si="536"/>
        <v>0</v>
      </c>
      <c r="BM1195" s="40">
        <f t="shared" si="537"/>
        <v>0</v>
      </c>
      <c r="BN1195" s="40">
        <f t="shared" si="538"/>
        <v>0</v>
      </c>
    </row>
    <row r="1196" spans="1:66" x14ac:dyDescent="0.25">
      <c r="A1196" s="379"/>
      <c r="B1196" s="936"/>
      <c r="C1196" s="272"/>
      <c r="D1196" s="868"/>
      <c r="E1196" s="873" t="str">
        <f t="shared" si="512"/>
        <v xml:space="preserve"> </v>
      </c>
      <c r="F1196" s="130">
        <f t="shared" si="513"/>
        <v>0</v>
      </c>
      <c r="G1196" s="128">
        <f t="shared" si="514"/>
        <v>1184</v>
      </c>
      <c r="H1196" s="127"/>
      <c r="I1196" s="321"/>
      <c r="J1196" s="97"/>
      <c r="K1196" s="323"/>
      <c r="L1196" s="322"/>
      <c r="M1196" s="50"/>
      <c r="N1196" s="87"/>
      <c r="O1196" s="324"/>
      <c r="P1196" s="98"/>
      <c r="Q1196" s="98"/>
      <c r="R1196" s="114"/>
      <c r="S1196" s="753"/>
      <c r="T1196" s="98"/>
      <c r="U1196" s="98"/>
      <c r="V1196" s="98"/>
      <c r="W1196" s="99"/>
      <c r="X1196" s="97"/>
      <c r="Y1196" s="87"/>
      <c r="Z1196" s="100"/>
      <c r="AA1196" s="106">
        <f t="shared" si="515"/>
        <v>1184</v>
      </c>
      <c r="AB1196" s="549">
        <f t="shared" si="516"/>
        <v>0</v>
      </c>
      <c r="AC1196" s="544">
        <f t="shared" si="517"/>
        <v>0</v>
      </c>
      <c r="AD1196" s="174">
        <f t="shared" si="518"/>
        <v>0</v>
      </c>
      <c r="AE1196" s="8"/>
      <c r="AF1196" s="885" t="str">
        <f t="shared" si="519"/>
        <v xml:space="preserve"> </v>
      </c>
      <c r="AG1196" s="40">
        <f t="shared" si="520"/>
        <v>0</v>
      </c>
      <c r="AH1196" s="40">
        <f t="shared" si="521"/>
        <v>0</v>
      </c>
      <c r="AR1196" s="40">
        <f t="shared" si="522"/>
        <v>0</v>
      </c>
      <c r="AS1196" s="40">
        <f t="shared" si="523"/>
        <v>0</v>
      </c>
      <c r="AT1196" s="40">
        <f t="shared" si="524"/>
        <v>0</v>
      </c>
      <c r="AU1196" s="40">
        <f t="shared" si="525"/>
        <v>0</v>
      </c>
      <c r="AX1196" s="279">
        <f t="shared" si="526"/>
        <v>0</v>
      </c>
      <c r="AY1196" s="279">
        <f t="shared" si="527"/>
        <v>0</v>
      </c>
      <c r="AZ1196" s="40">
        <f t="shared" si="528"/>
        <v>0</v>
      </c>
      <c r="BB1196" s="40">
        <f t="shared" si="529"/>
        <v>0</v>
      </c>
      <c r="BC1196" s="397">
        <f t="shared" si="530"/>
        <v>0</v>
      </c>
      <c r="BD1196" s="105">
        <f t="shared" si="531"/>
        <v>0</v>
      </c>
      <c r="BE1196" s="105">
        <f t="shared" si="532"/>
        <v>0</v>
      </c>
      <c r="BF1196" s="742">
        <f t="shared" si="533"/>
        <v>0</v>
      </c>
      <c r="BG1196" s="89"/>
      <c r="BH1196" s="9"/>
      <c r="BJ1196" s="40">
        <f t="shared" si="534"/>
        <v>0</v>
      </c>
      <c r="BK1196" s="40">
        <f t="shared" si="535"/>
        <v>1</v>
      </c>
      <c r="BL1196" s="40">
        <f t="shared" si="536"/>
        <v>0</v>
      </c>
      <c r="BM1196" s="40">
        <f t="shared" si="537"/>
        <v>0</v>
      </c>
      <c r="BN1196" s="40">
        <f t="shared" si="538"/>
        <v>0</v>
      </c>
    </row>
    <row r="1197" spans="1:66" x14ac:dyDescent="0.25">
      <c r="A1197" s="379"/>
      <c r="B1197" s="936"/>
      <c r="C1197" s="272"/>
      <c r="D1197" s="868"/>
      <c r="E1197" s="873" t="str">
        <f t="shared" si="512"/>
        <v xml:space="preserve"> </v>
      </c>
      <c r="F1197" s="130">
        <f t="shared" si="513"/>
        <v>0</v>
      </c>
      <c r="G1197" s="128">
        <f t="shared" si="514"/>
        <v>1185</v>
      </c>
      <c r="H1197" s="127"/>
      <c r="I1197" s="321"/>
      <c r="J1197" s="97"/>
      <c r="K1197" s="323"/>
      <c r="L1197" s="322"/>
      <c r="M1197" s="50"/>
      <c r="N1197" s="87"/>
      <c r="O1197" s="324"/>
      <c r="P1197" s="98"/>
      <c r="Q1197" s="98"/>
      <c r="R1197" s="114"/>
      <c r="S1197" s="753"/>
      <c r="T1197" s="98"/>
      <c r="U1197" s="98"/>
      <c r="V1197" s="98"/>
      <c r="W1197" s="99"/>
      <c r="X1197" s="97"/>
      <c r="Y1197" s="87"/>
      <c r="Z1197" s="100"/>
      <c r="AA1197" s="106">
        <f t="shared" si="515"/>
        <v>1185</v>
      </c>
      <c r="AB1197" s="549">
        <f t="shared" si="516"/>
        <v>0</v>
      </c>
      <c r="AC1197" s="544">
        <f t="shared" si="517"/>
        <v>0</v>
      </c>
      <c r="AD1197" s="174">
        <f t="shared" si="518"/>
        <v>0</v>
      </c>
      <c r="AE1197" s="8"/>
      <c r="AF1197" s="885" t="str">
        <f t="shared" si="519"/>
        <v xml:space="preserve"> </v>
      </c>
      <c r="AG1197" s="40">
        <f t="shared" si="520"/>
        <v>0</v>
      </c>
      <c r="AH1197" s="40">
        <f t="shared" si="521"/>
        <v>0</v>
      </c>
      <c r="AR1197" s="40">
        <f t="shared" si="522"/>
        <v>0</v>
      </c>
      <c r="AS1197" s="40">
        <f t="shared" si="523"/>
        <v>0</v>
      </c>
      <c r="AT1197" s="40">
        <f t="shared" si="524"/>
        <v>0</v>
      </c>
      <c r="AU1197" s="40">
        <f t="shared" si="525"/>
        <v>0</v>
      </c>
      <c r="AX1197" s="279">
        <f t="shared" si="526"/>
        <v>0</v>
      </c>
      <c r="AY1197" s="279">
        <f t="shared" si="527"/>
        <v>0</v>
      </c>
      <c r="AZ1197" s="40">
        <f t="shared" si="528"/>
        <v>0</v>
      </c>
      <c r="BB1197" s="40">
        <f t="shared" si="529"/>
        <v>0</v>
      </c>
      <c r="BC1197" s="397">
        <f t="shared" si="530"/>
        <v>0</v>
      </c>
      <c r="BD1197" s="105">
        <f t="shared" si="531"/>
        <v>0</v>
      </c>
      <c r="BE1197" s="105">
        <f t="shared" si="532"/>
        <v>0</v>
      </c>
      <c r="BF1197" s="742">
        <f t="shared" si="533"/>
        <v>0</v>
      </c>
      <c r="BG1197" s="89"/>
      <c r="BH1197" s="9"/>
      <c r="BJ1197" s="40">
        <f t="shared" si="534"/>
        <v>0</v>
      </c>
      <c r="BK1197" s="40">
        <f t="shared" si="535"/>
        <v>1</v>
      </c>
      <c r="BL1197" s="40">
        <f t="shared" si="536"/>
        <v>0</v>
      </c>
      <c r="BM1197" s="40">
        <f t="shared" si="537"/>
        <v>0</v>
      </c>
      <c r="BN1197" s="40">
        <f t="shared" si="538"/>
        <v>0</v>
      </c>
    </row>
    <row r="1198" spans="1:66" x14ac:dyDescent="0.25">
      <c r="A1198" s="379"/>
      <c r="B1198" s="936"/>
      <c r="C1198" s="272"/>
      <c r="D1198" s="868"/>
      <c r="E1198" s="873" t="str">
        <f t="shared" ref="E1198:E1261" si="539">IF(+BN1198+BM1198&gt;0,"&lt; Error"," ")</f>
        <v xml:space="preserve"> </v>
      </c>
      <c r="F1198" s="130">
        <f t="shared" ref="F1198:F1261" si="540">IF(ISBLANK(H1198),0,VLOOKUP(TRIM(H1198),AllVarieties,4,FALSE))</f>
        <v>0</v>
      </c>
      <c r="G1198" s="128">
        <f t="shared" si="514"/>
        <v>1186</v>
      </c>
      <c r="H1198" s="127"/>
      <c r="I1198" s="321"/>
      <c r="J1198" s="97"/>
      <c r="K1198" s="323"/>
      <c r="L1198" s="322"/>
      <c r="M1198" s="50"/>
      <c r="N1198" s="87"/>
      <c r="O1198" s="324"/>
      <c r="P1198" s="98"/>
      <c r="Q1198" s="98"/>
      <c r="R1198" s="114"/>
      <c r="S1198" s="753"/>
      <c r="T1198" s="98"/>
      <c r="U1198" s="98"/>
      <c r="V1198" s="98"/>
      <c r="W1198" s="99"/>
      <c r="X1198" s="97"/>
      <c r="Y1198" s="87"/>
      <c r="Z1198" s="100"/>
      <c r="AA1198" s="106">
        <f t="shared" si="515"/>
        <v>1186</v>
      </c>
      <c r="AB1198" s="549">
        <f t="shared" si="516"/>
        <v>0</v>
      </c>
      <c r="AC1198" s="544">
        <f t="shared" si="517"/>
        <v>0</v>
      </c>
      <c r="AD1198" s="174">
        <f t="shared" si="518"/>
        <v>0</v>
      </c>
      <c r="AE1198" s="8"/>
      <c r="AF1198" s="885" t="str">
        <f t="shared" si="519"/>
        <v xml:space="preserve"> </v>
      </c>
      <c r="AG1198" s="40">
        <f t="shared" si="520"/>
        <v>0</v>
      </c>
      <c r="AH1198" s="40">
        <f t="shared" si="521"/>
        <v>0</v>
      </c>
      <c r="AR1198" s="40">
        <f t="shared" si="522"/>
        <v>0</v>
      </c>
      <c r="AS1198" s="40">
        <f t="shared" si="523"/>
        <v>0</v>
      </c>
      <c r="AT1198" s="40">
        <f t="shared" si="524"/>
        <v>0</v>
      </c>
      <c r="AU1198" s="40">
        <f t="shared" si="525"/>
        <v>0</v>
      </c>
      <c r="AX1198" s="279">
        <f t="shared" si="526"/>
        <v>0</v>
      </c>
      <c r="AY1198" s="279">
        <f t="shared" si="527"/>
        <v>0</v>
      </c>
      <c r="AZ1198" s="40">
        <f t="shared" si="528"/>
        <v>0</v>
      </c>
      <c r="BB1198" s="40">
        <f t="shared" si="529"/>
        <v>0</v>
      </c>
      <c r="BC1198" s="397">
        <f t="shared" si="530"/>
        <v>0</v>
      </c>
      <c r="BD1198" s="105">
        <f t="shared" si="531"/>
        <v>0</v>
      </c>
      <c r="BE1198" s="105">
        <f t="shared" si="532"/>
        <v>0</v>
      </c>
      <c r="BF1198" s="742">
        <f t="shared" si="533"/>
        <v>0</v>
      </c>
      <c r="BG1198" s="89"/>
      <c r="BH1198" s="9"/>
      <c r="BJ1198" s="40">
        <f t="shared" si="534"/>
        <v>0</v>
      </c>
      <c r="BK1198" s="40">
        <f t="shared" si="535"/>
        <v>1</v>
      </c>
      <c r="BL1198" s="40">
        <f t="shared" si="536"/>
        <v>0</v>
      </c>
      <c r="BM1198" s="40">
        <f t="shared" si="537"/>
        <v>0</v>
      </c>
      <c r="BN1198" s="40">
        <f t="shared" si="538"/>
        <v>0</v>
      </c>
    </row>
    <row r="1199" spans="1:66" x14ac:dyDescent="0.25">
      <c r="A1199" s="379"/>
      <c r="B1199" s="936"/>
      <c r="C1199" s="272"/>
      <c r="D1199" s="868"/>
      <c r="E1199" s="873" t="str">
        <f t="shared" si="539"/>
        <v xml:space="preserve"> </v>
      </c>
      <c r="F1199" s="130">
        <f t="shared" si="540"/>
        <v>0</v>
      </c>
      <c r="G1199" s="128">
        <f t="shared" si="514"/>
        <v>1187</v>
      </c>
      <c r="H1199" s="127"/>
      <c r="I1199" s="321"/>
      <c r="J1199" s="97"/>
      <c r="K1199" s="323"/>
      <c r="L1199" s="322"/>
      <c r="M1199" s="50"/>
      <c r="N1199" s="87"/>
      <c r="O1199" s="324"/>
      <c r="P1199" s="98"/>
      <c r="Q1199" s="98"/>
      <c r="R1199" s="114"/>
      <c r="S1199" s="753"/>
      <c r="T1199" s="98"/>
      <c r="U1199" s="98"/>
      <c r="V1199" s="98"/>
      <c r="W1199" s="99"/>
      <c r="X1199" s="97"/>
      <c r="Y1199" s="87"/>
      <c r="Z1199" s="100"/>
      <c r="AA1199" s="106">
        <f t="shared" si="515"/>
        <v>1187</v>
      </c>
      <c r="AB1199" s="549">
        <f t="shared" si="516"/>
        <v>0</v>
      </c>
      <c r="AC1199" s="544">
        <f t="shared" si="517"/>
        <v>0</v>
      </c>
      <c r="AD1199" s="174">
        <f t="shared" si="518"/>
        <v>0</v>
      </c>
      <c r="AE1199" s="8"/>
      <c r="AF1199" s="885" t="str">
        <f t="shared" si="519"/>
        <v xml:space="preserve"> </v>
      </c>
      <c r="AG1199" s="40">
        <f t="shared" si="520"/>
        <v>0</v>
      </c>
      <c r="AH1199" s="40">
        <f t="shared" si="521"/>
        <v>0</v>
      </c>
      <c r="AR1199" s="40">
        <f t="shared" si="522"/>
        <v>0</v>
      </c>
      <c r="AS1199" s="40">
        <f t="shared" si="523"/>
        <v>0</v>
      </c>
      <c r="AT1199" s="40">
        <f t="shared" si="524"/>
        <v>0</v>
      </c>
      <c r="AU1199" s="40">
        <f t="shared" si="525"/>
        <v>0</v>
      </c>
      <c r="AX1199" s="279">
        <f t="shared" si="526"/>
        <v>0</v>
      </c>
      <c r="AY1199" s="279">
        <f t="shared" si="527"/>
        <v>0</v>
      </c>
      <c r="AZ1199" s="40">
        <f t="shared" si="528"/>
        <v>0</v>
      </c>
      <c r="BB1199" s="40">
        <f t="shared" si="529"/>
        <v>0</v>
      </c>
      <c r="BC1199" s="397">
        <f t="shared" si="530"/>
        <v>0</v>
      </c>
      <c r="BD1199" s="105">
        <f t="shared" si="531"/>
        <v>0</v>
      </c>
      <c r="BE1199" s="105">
        <f t="shared" si="532"/>
        <v>0</v>
      </c>
      <c r="BF1199" s="742">
        <f t="shared" si="533"/>
        <v>0</v>
      </c>
      <c r="BG1199" s="89"/>
      <c r="BH1199" s="9"/>
      <c r="BJ1199" s="40">
        <f t="shared" si="534"/>
        <v>0</v>
      </c>
      <c r="BK1199" s="40">
        <f t="shared" si="535"/>
        <v>1</v>
      </c>
      <c r="BL1199" s="40">
        <f t="shared" si="536"/>
        <v>0</v>
      </c>
      <c r="BM1199" s="40">
        <f t="shared" si="537"/>
        <v>0</v>
      </c>
      <c r="BN1199" s="40">
        <f t="shared" si="538"/>
        <v>0</v>
      </c>
    </row>
    <row r="1200" spans="1:66" x14ac:dyDescent="0.25">
      <c r="A1200" s="379"/>
      <c r="B1200" s="936"/>
      <c r="C1200" s="272"/>
      <c r="D1200" s="868"/>
      <c r="E1200" s="873" t="str">
        <f t="shared" si="539"/>
        <v xml:space="preserve"> </v>
      </c>
      <c r="F1200" s="130">
        <f t="shared" si="540"/>
        <v>0</v>
      </c>
      <c r="G1200" s="128">
        <f t="shared" si="514"/>
        <v>1188</v>
      </c>
      <c r="H1200" s="127"/>
      <c r="I1200" s="321"/>
      <c r="J1200" s="97"/>
      <c r="K1200" s="323"/>
      <c r="L1200" s="322"/>
      <c r="M1200" s="50"/>
      <c r="N1200" s="87"/>
      <c r="O1200" s="324"/>
      <c r="P1200" s="98"/>
      <c r="Q1200" s="98"/>
      <c r="R1200" s="114"/>
      <c r="S1200" s="753"/>
      <c r="T1200" s="98"/>
      <c r="U1200" s="98"/>
      <c r="V1200" s="98"/>
      <c r="W1200" s="99"/>
      <c r="X1200" s="97"/>
      <c r="Y1200" s="87"/>
      <c r="Z1200" s="100"/>
      <c r="AA1200" s="106">
        <f t="shared" si="515"/>
        <v>1188</v>
      </c>
      <c r="AB1200" s="549">
        <f t="shared" si="516"/>
        <v>0</v>
      </c>
      <c r="AC1200" s="544">
        <f t="shared" si="517"/>
        <v>0</v>
      </c>
      <c r="AD1200" s="174">
        <f t="shared" si="518"/>
        <v>0</v>
      </c>
      <c r="AE1200" s="8"/>
      <c r="AF1200" s="885" t="str">
        <f t="shared" si="519"/>
        <v xml:space="preserve"> </v>
      </c>
      <c r="AG1200" s="40">
        <f t="shared" si="520"/>
        <v>0</v>
      </c>
      <c r="AH1200" s="40">
        <f t="shared" si="521"/>
        <v>0</v>
      </c>
      <c r="AR1200" s="40">
        <f t="shared" si="522"/>
        <v>0</v>
      </c>
      <c r="AS1200" s="40">
        <f t="shared" si="523"/>
        <v>0</v>
      </c>
      <c r="AT1200" s="40">
        <f t="shared" si="524"/>
        <v>0</v>
      </c>
      <c r="AU1200" s="40">
        <f t="shared" si="525"/>
        <v>0</v>
      </c>
      <c r="AX1200" s="279">
        <f t="shared" si="526"/>
        <v>0</v>
      </c>
      <c r="AY1200" s="279">
        <f t="shared" si="527"/>
        <v>0</v>
      </c>
      <c r="AZ1200" s="40">
        <f t="shared" si="528"/>
        <v>0</v>
      </c>
      <c r="BB1200" s="40">
        <f t="shared" si="529"/>
        <v>0</v>
      </c>
      <c r="BC1200" s="397">
        <f t="shared" si="530"/>
        <v>0</v>
      </c>
      <c r="BD1200" s="105">
        <f t="shared" si="531"/>
        <v>0</v>
      </c>
      <c r="BE1200" s="105">
        <f t="shared" si="532"/>
        <v>0</v>
      </c>
      <c r="BF1200" s="742">
        <f t="shared" si="533"/>
        <v>0</v>
      </c>
      <c r="BG1200" s="89"/>
      <c r="BH1200" s="9"/>
      <c r="BJ1200" s="40">
        <f t="shared" si="534"/>
        <v>0</v>
      </c>
      <c r="BK1200" s="40">
        <f t="shared" si="535"/>
        <v>1</v>
      </c>
      <c r="BL1200" s="40">
        <f t="shared" si="536"/>
        <v>0</v>
      </c>
      <c r="BM1200" s="40">
        <f t="shared" si="537"/>
        <v>0</v>
      </c>
      <c r="BN1200" s="40">
        <f t="shared" si="538"/>
        <v>0</v>
      </c>
    </row>
    <row r="1201" spans="1:66" x14ac:dyDescent="0.25">
      <c r="A1201" s="379"/>
      <c r="B1201" s="936"/>
      <c r="C1201" s="272"/>
      <c r="D1201" s="868"/>
      <c r="E1201" s="873" t="str">
        <f t="shared" si="539"/>
        <v xml:space="preserve"> </v>
      </c>
      <c r="F1201" s="130">
        <f t="shared" si="540"/>
        <v>0</v>
      </c>
      <c r="G1201" s="128">
        <f t="shared" si="514"/>
        <v>1189</v>
      </c>
      <c r="H1201" s="127"/>
      <c r="I1201" s="321"/>
      <c r="J1201" s="97"/>
      <c r="K1201" s="323"/>
      <c r="L1201" s="322"/>
      <c r="M1201" s="50"/>
      <c r="N1201" s="87"/>
      <c r="O1201" s="324"/>
      <c r="P1201" s="98"/>
      <c r="Q1201" s="98"/>
      <c r="R1201" s="114"/>
      <c r="S1201" s="753"/>
      <c r="T1201" s="98"/>
      <c r="U1201" s="98"/>
      <c r="V1201" s="98"/>
      <c r="W1201" s="99"/>
      <c r="X1201" s="97"/>
      <c r="Y1201" s="87"/>
      <c r="Z1201" s="100"/>
      <c r="AA1201" s="106">
        <f t="shared" si="515"/>
        <v>1189</v>
      </c>
      <c r="AB1201" s="549">
        <f t="shared" si="516"/>
        <v>0</v>
      </c>
      <c r="AC1201" s="544">
        <f t="shared" si="517"/>
        <v>0</v>
      </c>
      <c r="AD1201" s="174">
        <f t="shared" si="518"/>
        <v>0</v>
      </c>
      <c r="AE1201" s="8"/>
      <c r="AF1201" s="885" t="str">
        <f t="shared" si="519"/>
        <v xml:space="preserve"> </v>
      </c>
      <c r="AG1201" s="40">
        <f t="shared" si="520"/>
        <v>0</v>
      </c>
      <c r="AH1201" s="40">
        <f t="shared" si="521"/>
        <v>0</v>
      </c>
      <c r="AR1201" s="40">
        <f t="shared" si="522"/>
        <v>0</v>
      </c>
      <c r="AS1201" s="40">
        <f t="shared" si="523"/>
        <v>0</v>
      </c>
      <c r="AT1201" s="40">
        <f t="shared" si="524"/>
        <v>0</v>
      </c>
      <c r="AU1201" s="40">
        <f t="shared" si="525"/>
        <v>0</v>
      </c>
      <c r="AX1201" s="279">
        <f t="shared" si="526"/>
        <v>0</v>
      </c>
      <c r="AY1201" s="279">
        <f t="shared" si="527"/>
        <v>0</v>
      </c>
      <c r="AZ1201" s="40">
        <f t="shared" si="528"/>
        <v>0</v>
      </c>
      <c r="BB1201" s="40">
        <f t="shared" si="529"/>
        <v>0</v>
      </c>
      <c r="BC1201" s="397">
        <f t="shared" si="530"/>
        <v>0</v>
      </c>
      <c r="BD1201" s="105">
        <f t="shared" si="531"/>
        <v>0</v>
      </c>
      <c r="BE1201" s="105">
        <f t="shared" si="532"/>
        <v>0</v>
      </c>
      <c r="BF1201" s="742">
        <f t="shared" si="533"/>
        <v>0</v>
      </c>
      <c r="BG1201" s="89"/>
      <c r="BH1201" s="9"/>
      <c r="BJ1201" s="40">
        <f t="shared" si="534"/>
        <v>0</v>
      </c>
      <c r="BK1201" s="40">
        <f t="shared" si="535"/>
        <v>1</v>
      </c>
      <c r="BL1201" s="40">
        <f t="shared" si="536"/>
        <v>0</v>
      </c>
      <c r="BM1201" s="40">
        <f t="shared" si="537"/>
        <v>0</v>
      </c>
      <c r="BN1201" s="40">
        <f t="shared" si="538"/>
        <v>0</v>
      </c>
    </row>
    <row r="1202" spans="1:66" x14ac:dyDescent="0.25">
      <c r="A1202" s="379"/>
      <c r="B1202" s="936"/>
      <c r="C1202" s="272"/>
      <c r="D1202" s="868"/>
      <c r="E1202" s="873" t="str">
        <f t="shared" si="539"/>
        <v xml:space="preserve"> </v>
      </c>
      <c r="F1202" s="130">
        <f t="shared" si="540"/>
        <v>0</v>
      </c>
      <c r="G1202" s="128">
        <f t="shared" si="514"/>
        <v>1190</v>
      </c>
      <c r="H1202" s="127"/>
      <c r="I1202" s="321"/>
      <c r="J1202" s="97"/>
      <c r="K1202" s="323"/>
      <c r="L1202" s="322"/>
      <c r="M1202" s="50"/>
      <c r="N1202" s="87"/>
      <c r="O1202" s="324"/>
      <c r="P1202" s="98"/>
      <c r="Q1202" s="98"/>
      <c r="R1202" s="114"/>
      <c r="S1202" s="753"/>
      <c r="T1202" s="98"/>
      <c r="U1202" s="98"/>
      <c r="V1202" s="98"/>
      <c r="W1202" s="99"/>
      <c r="X1202" s="97"/>
      <c r="Y1202" s="87"/>
      <c r="Z1202" s="100"/>
      <c r="AA1202" s="106">
        <f t="shared" si="515"/>
        <v>1190</v>
      </c>
      <c r="AB1202" s="549">
        <f t="shared" si="516"/>
        <v>0</v>
      </c>
      <c r="AC1202" s="544">
        <f t="shared" si="517"/>
        <v>0</v>
      </c>
      <c r="AD1202" s="174">
        <f t="shared" si="518"/>
        <v>0</v>
      </c>
      <c r="AE1202" s="8"/>
      <c r="AF1202" s="885" t="str">
        <f t="shared" si="519"/>
        <v xml:space="preserve"> </v>
      </c>
      <c r="AG1202" s="40">
        <f t="shared" si="520"/>
        <v>0</v>
      </c>
      <c r="AH1202" s="40">
        <f t="shared" si="521"/>
        <v>0</v>
      </c>
      <c r="AR1202" s="40">
        <f t="shared" si="522"/>
        <v>0</v>
      </c>
      <c r="AS1202" s="40">
        <f t="shared" si="523"/>
        <v>0</v>
      </c>
      <c r="AT1202" s="40">
        <f t="shared" si="524"/>
        <v>0</v>
      </c>
      <c r="AU1202" s="40">
        <f t="shared" si="525"/>
        <v>0</v>
      </c>
      <c r="AX1202" s="279">
        <f t="shared" si="526"/>
        <v>0</v>
      </c>
      <c r="AY1202" s="279">
        <f t="shared" si="527"/>
        <v>0</v>
      </c>
      <c r="AZ1202" s="40">
        <f t="shared" si="528"/>
        <v>0</v>
      </c>
      <c r="BB1202" s="40">
        <f t="shared" si="529"/>
        <v>0</v>
      </c>
      <c r="BC1202" s="397">
        <f t="shared" si="530"/>
        <v>0</v>
      </c>
      <c r="BD1202" s="105">
        <f t="shared" si="531"/>
        <v>0</v>
      </c>
      <c r="BE1202" s="105">
        <f t="shared" si="532"/>
        <v>0</v>
      </c>
      <c r="BF1202" s="742">
        <f t="shared" si="533"/>
        <v>0</v>
      </c>
      <c r="BG1202" s="89"/>
      <c r="BH1202" s="9"/>
      <c r="BJ1202" s="40">
        <f t="shared" si="534"/>
        <v>0</v>
      </c>
      <c r="BK1202" s="40">
        <f t="shared" si="535"/>
        <v>1</v>
      </c>
      <c r="BL1202" s="40">
        <f t="shared" si="536"/>
        <v>0</v>
      </c>
      <c r="BM1202" s="40">
        <f t="shared" si="537"/>
        <v>0</v>
      </c>
      <c r="BN1202" s="40">
        <f t="shared" si="538"/>
        <v>0</v>
      </c>
    </row>
    <row r="1203" spans="1:66" x14ac:dyDescent="0.25">
      <c r="A1203" s="379"/>
      <c r="B1203" s="936"/>
      <c r="C1203" s="272"/>
      <c r="D1203" s="868"/>
      <c r="E1203" s="873" t="str">
        <f t="shared" si="539"/>
        <v xml:space="preserve"> </v>
      </c>
      <c r="F1203" s="130">
        <f t="shared" si="540"/>
        <v>0</v>
      </c>
      <c r="G1203" s="128">
        <f t="shared" ref="G1203:G1266" si="541">ROW()-DPline</f>
        <v>1191</v>
      </c>
      <c r="H1203" s="127"/>
      <c r="I1203" s="321"/>
      <c r="J1203" s="97"/>
      <c r="K1203" s="323"/>
      <c r="L1203" s="322"/>
      <c r="M1203" s="50"/>
      <c r="N1203" s="87"/>
      <c r="O1203" s="324"/>
      <c r="P1203" s="98"/>
      <c r="Q1203" s="98"/>
      <c r="R1203" s="114"/>
      <c r="S1203" s="753"/>
      <c r="T1203" s="98"/>
      <c r="U1203" s="98"/>
      <c r="V1203" s="98"/>
      <c r="W1203" s="99"/>
      <c r="X1203" s="97"/>
      <c r="Y1203" s="87"/>
      <c r="Z1203" s="100"/>
      <c r="AA1203" s="106">
        <f t="shared" si="515"/>
        <v>1191</v>
      </c>
      <c r="AB1203" s="549">
        <f t="shared" si="516"/>
        <v>0</v>
      </c>
      <c r="AC1203" s="544">
        <f t="shared" si="517"/>
        <v>0</v>
      </c>
      <c r="AD1203" s="174">
        <f t="shared" si="518"/>
        <v>0</v>
      </c>
      <c r="AE1203" s="8"/>
      <c r="AF1203" s="885" t="str">
        <f t="shared" si="519"/>
        <v xml:space="preserve"> </v>
      </c>
      <c r="AG1203" s="40">
        <f t="shared" si="520"/>
        <v>0</v>
      </c>
      <c r="AH1203" s="40">
        <f t="shared" si="521"/>
        <v>0</v>
      </c>
      <c r="AR1203" s="40">
        <f t="shared" si="522"/>
        <v>0</v>
      </c>
      <c r="AS1203" s="40">
        <f t="shared" si="523"/>
        <v>0</v>
      </c>
      <c r="AT1203" s="40">
        <f t="shared" si="524"/>
        <v>0</v>
      </c>
      <c r="AU1203" s="40">
        <f t="shared" si="525"/>
        <v>0</v>
      </c>
      <c r="AX1203" s="279">
        <f t="shared" si="526"/>
        <v>0</v>
      </c>
      <c r="AY1203" s="279">
        <f t="shared" si="527"/>
        <v>0</v>
      </c>
      <c r="AZ1203" s="40">
        <f t="shared" si="528"/>
        <v>0</v>
      </c>
      <c r="BB1203" s="40">
        <f t="shared" si="529"/>
        <v>0</v>
      </c>
      <c r="BC1203" s="397">
        <f t="shared" si="530"/>
        <v>0</v>
      </c>
      <c r="BD1203" s="105">
        <f t="shared" si="531"/>
        <v>0</v>
      </c>
      <c r="BE1203" s="105">
        <f t="shared" si="532"/>
        <v>0</v>
      </c>
      <c r="BF1203" s="742">
        <f t="shared" si="533"/>
        <v>0</v>
      </c>
      <c r="BG1203" s="89"/>
      <c r="BH1203" s="9"/>
      <c r="BJ1203" s="40">
        <f t="shared" si="534"/>
        <v>0</v>
      </c>
      <c r="BK1203" s="40">
        <f t="shared" si="535"/>
        <v>1</v>
      </c>
      <c r="BL1203" s="40">
        <f t="shared" si="536"/>
        <v>0</v>
      </c>
      <c r="BM1203" s="40">
        <f t="shared" si="537"/>
        <v>0</v>
      </c>
      <c r="BN1203" s="40">
        <f t="shared" si="538"/>
        <v>0</v>
      </c>
    </row>
    <row r="1204" spans="1:66" x14ac:dyDescent="0.25">
      <c r="A1204" s="379"/>
      <c r="B1204" s="936"/>
      <c r="C1204" s="272"/>
      <c r="D1204" s="868"/>
      <c r="E1204" s="873" t="str">
        <f t="shared" si="539"/>
        <v xml:space="preserve"> </v>
      </c>
      <c r="F1204" s="130">
        <f t="shared" si="540"/>
        <v>0</v>
      </c>
      <c r="G1204" s="128">
        <f t="shared" si="541"/>
        <v>1192</v>
      </c>
      <c r="H1204" s="127"/>
      <c r="I1204" s="321"/>
      <c r="J1204" s="97"/>
      <c r="K1204" s="323"/>
      <c r="L1204" s="322"/>
      <c r="M1204" s="50"/>
      <c r="N1204" s="87"/>
      <c r="O1204" s="324"/>
      <c r="P1204" s="98"/>
      <c r="Q1204" s="98"/>
      <c r="R1204" s="114"/>
      <c r="S1204" s="753"/>
      <c r="T1204" s="98"/>
      <c r="U1204" s="98"/>
      <c r="V1204" s="98"/>
      <c r="W1204" s="99"/>
      <c r="X1204" s="97"/>
      <c r="Y1204" s="87"/>
      <c r="Z1204" s="100"/>
      <c r="AA1204" s="106">
        <f t="shared" ref="AA1204:AA1267" si="542">+G1204</f>
        <v>1192</v>
      </c>
      <c r="AB1204" s="549">
        <f t="shared" ref="AB1204:AB1267" si="543">C1204*BJ1204</f>
        <v>0</v>
      </c>
      <c r="AC1204" s="544">
        <f t="shared" ref="AC1204:AC1267" si="544">+AX1204+AY1204</f>
        <v>0</v>
      </c>
      <c r="AD1204" s="174">
        <f t="shared" ref="AD1204:AD1267" si="545">+AC1204*PDArate</f>
        <v>0</v>
      </c>
      <c r="AE1204" s="8"/>
      <c r="AF1204" s="885" t="str">
        <f t="shared" ref="AF1204:AF1267" si="546">IF(AG1204+AH1204=1,"Enter both columns 5 and 16.", " ")</f>
        <v xml:space="preserve"> </v>
      </c>
      <c r="AG1204" s="40">
        <f t="shared" ref="AG1204:AG1267" si="547">IF(L1204+M1204+N1204+O1204+W1204 &gt; 0, 1, 0)</f>
        <v>0</v>
      </c>
      <c r="AH1204" s="40">
        <f t="shared" ref="AH1204:AH1267" si="548">IF(AX1204 &gt; 0, 1, 0)</f>
        <v>0</v>
      </c>
      <c r="AR1204" s="40">
        <f t="shared" ref="AR1204:AR1267" si="549">IF(ISNA(+F1204), 1, 0)</f>
        <v>0</v>
      </c>
      <c r="AS1204" s="40">
        <f t="shared" ref="AS1204:AS1267" si="550">IF(ISERR(+F1204), 1, 0)</f>
        <v>0</v>
      </c>
      <c r="AT1204" s="40">
        <f t="shared" ref="AT1204:AT1267" si="551">IF(ISERR(+AC1204), 1, 0)</f>
        <v>0</v>
      </c>
      <c r="AU1204" s="40">
        <f t="shared" ref="AU1204:AU1267" si="552">IF(ISERR(+AD1204), 1, 0)</f>
        <v>0</v>
      </c>
      <c r="AX1204" s="279">
        <f t="shared" ref="AX1204:AX1267" si="553">ROUND(L1204,1)*W1204</f>
        <v>0</v>
      </c>
      <c r="AY1204" s="279">
        <f t="shared" ref="AY1204:AY1267" si="554">ROUND(X1204,1)*Z1204</f>
        <v>0</v>
      </c>
      <c r="AZ1204" s="40">
        <f t="shared" ref="AZ1204:AZ1267" si="555">IF(J1204+K1204 &gt; 0, 1, 0)</f>
        <v>0</v>
      </c>
      <c r="BB1204" s="40">
        <f t="shared" ref="BB1204:BB1267" si="556">IF(+BC1204&gt;0,IF(+BE1204&lt;=0,1,0),0)</f>
        <v>0</v>
      </c>
      <c r="BC1204" s="397">
        <f t="shared" ref="BC1204:BC1267" si="557">IF(+D1204=1,IF(J1204&gt;0, +J1204, 0),0)</f>
        <v>0</v>
      </c>
      <c r="BD1204" s="105">
        <f t="shared" ref="BD1204:BD1267" si="558">IF(VALUE(I1204)&lt;1,0,IF(VALUE(I1204)&gt;17,0,VLOOKUP(VALUE(F1204),T10Value,VALUE(I1204)+1,FALSE)))</f>
        <v>0</v>
      </c>
      <c r="BE1204" s="105">
        <f t="shared" ref="BE1204:BE1267" si="559">ROUND(+BC1204,1)*BD1204</f>
        <v>0</v>
      </c>
      <c r="BF1204" s="742">
        <f t="shared" ref="BF1204:BF1267" si="560">+BE1204*PDArate</f>
        <v>0</v>
      </c>
      <c r="BG1204" s="89"/>
      <c r="BH1204" s="9"/>
      <c r="BJ1204" s="40">
        <f t="shared" ref="BJ1204:BJ1267" si="561">IF(J1204+L1204+M1204=J1204,0,IF(J1204-L1204-0.09&gt;0,IF(J1204-L1204&lt;=0.1*J1204,J1204-L1204,0),0))</f>
        <v>0</v>
      </c>
      <c r="BK1204" s="40">
        <f t="shared" ref="BK1204:BK1267" si="562">IF(L1204+M1204+J1204+X1204&lt;=0,1,IF(L1204+M1204+X1204&gt;0,1,0))</f>
        <v>1</v>
      </c>
      <c r="BL1204" s="40">
        <f t="shared" ref="BL1204:BL1267" si="563">IF(+BJ1204&gt;0,1,0)</f>
        <v>0</v>
      </c>
      <c r="BM1204" s="40">
        <f t="shared" ref="BM1204:BM1267" si="564">IF(ISNUMBER(C1204),IF(2*BL1204-C1204&lt;0,1,IF(2*BL1204-C1204&gt;2,1,0)),IF(ISBLANK(C1204),0,1))</f>
        <v>0</v>
      </c>
      <c r="BN1204" s="40">
        <f t="shared" ref="BN1204:BN1267" si="565">IF(ISNUMBER(D1204),IF(2*AG1204-D1204=1,1,IF(+D1204=0,0, IF(+D1204=1,0,1))),IF(ISBLANK(D1204),0,1))</f>
        <v>0</v>
      </c>
    </row>
    <row r="1205" spans="1:66" x14ac:dyDescent="0.25">
      <c r="A1205" s="379"/>
      <c r="B1205" s="936"/>
      <c r="C1205" s="272"/>
      <c r="D1205" s="868"/>
      <c r="E1205" s="873" t="str">
        <f t="shared" si="539"/>
        <v xml:space="preserve"> </v>
      </c>
      <c r="F1205" s="130">
        <f t="shared" si="540"/>
        <v>0</v>
      </c>
      <c r="G1205" s="128">
        <f t="shared" si="541"/>
        <v>1193</v>
      </c>
      <c r="H1205" s="127"/>
      <c r="I1205" s="321"/>
      <c r="J1205" s="97"/>
      <c r="K1205" s="323"/>
      <c r="L1205" s="322"/>
      <c r="M1205" s="50"/>
      <c r="N1205" s="87"/>
      <c r="O1205" s="324"/>
      <c r="P1205" s="98"/>
      <c r="Q1205" s="98"/>
      <c r="R1205" s="114"/>
      <c r="S1205" s="753"/>
      <c r="T1205" s="98"/>
      <c r="U1205" s="98"/>
      <c r="V1205" s="98"/>
      <c r="W1205" s="99"/>
      <c r="X1205" s="97"/>
      <c r="Y1205" s="87"/>
      <c r="Z1205" s="100"/>
      <c r="AA1205" s="106">
        <f t="shared" si="542"/>
        <v>1193</v>
      </c>
      <c r="AB1205" s="549">
        <f t="shared" si="543"/>
        <v>0</v>
      </c>
      <c r="AC1205" s="544">
        <f t="shared" si="544"/>
        <v>0</v>
      </c>
      <c r="AD1205" s="174">
        <f t="shared" si="545"/>
        <v>0</v>
      </c>
      <c r="AE1205" s="8"/>
      <c r="AF1205" s="885" t="str">
        <f t="shared" si="546"/>
        <v xml:space="preserve"> </v>
      </c>
      <c r="AG1205" s="40">
        <f t="shared" si="547"/>
        <v>0</v>
      </c>
      <c r="AH1205" s="40">
        <f t="shared" si="548"/>
        <v>0</v>
      </c>
      <c r="AR1205" s="40">
        <f t="shared" si="549"/>
        <v>0</v>
      </c>
      <c r="AS1205" s="40">
        <f t="shared" si="550"/>
        <v>0</v>
      </c>
      <c r="AT1205" s="40">
        <f t="shared" si="551"/>
        <v>0</v>
      </c>
      <c r="AU1205" s="40">
        <f t="shared" si="552"/>
        <v>0</v>
      </c>
      <c r="AX1205" s="279">
        <f t="shared" si="553"/>
        <v>0</v>
      </c>
      <c r="AY1205" s="279">
        <f t="shared" si="554"/>
        <v>0</v>
      </c>
      <c r="AZ1205" s="40">
        <f t="shared" si="555"/>
        <v>0</v>
      </c>
      <c r="BB1205" s="40">
        <f t="shared" si="556"/>
        <v>0</v>
      </c>
      <c r="BC1205" s="397">
        <f t="shared" si="557"/>
        <v>0</v>
      </c>
      <c r="BD1205" s="105">
        <f t="shared" si="558"/>
        <v>0</v>
      </c>
      <c r="BE1205" s="105">
        <f t="shared" si="559"/>
        <v>0</v>
      </c>
      <c r="BF1205" s="742">
        <f t="shared" si="560"/>
        <v>0</v>
      </c>
      <c r="BG1205" s="89"/>
      <c r="BH1205" s="9"/>
      <c r="BJ1205" s="40">
        <f t="shared" si="561"/>
        <v>0</v>
      </c>
      <c r="BK1205" s="40">
        <f t="shared" si="562"/>
        <v>1</v>
      </c>
      <c r="BL1205" s="40">
        <f t="shared" si="563"/>
        <v>0</v>
      </c>
      <c r="BM1205" s="40">
        <f t="shared" si="564"/>
        <v>0</v>
      </c>
      <c r="BN1205" s="40">
        <f t="shared" si="565"/>
        <v>0</v>
      </c>
    </row>
    <row r="1206" spans="1:66" x14ac:dyDescent="0.25">
      <c r="A1206" s="379"/>
      <c r="B1206" s="936"/>
      <c r="C1206" s="272"/>
      <c r="D1206" s="868"/>
      <c r="E1206" s="873" t="str">
        <f t="shared" si="539"/>
        <v xml:space="preserve"> </v>
      </c>
      <c r="F1206" s="130">
        <f t="shared" si="540"/>
        <v>0</v>
      </c>
      <c r="G1206" s="128">
        <f t="shared" si="541"/>
        <v>1194</v>
      </c>
      <c r="H1206" s="127"/>
      <c r="I1206" s="321"/>
      <c r="J1206" s="97"/>
      <c r="K1206" s="323"/>
      <c r="L1206" s="322"/>
      <c r="M1206" s="50"/>
      <c r="N1206" s="87"/>
      <c r="O1206" s="324"/>
      <c r="P1206" s="98"/>
      <c r="Q1206" s="98"/>
      <c r="R1206" s="114"/>
      <c r="S1206" s="753"/>
      <c r="T1206" s="98"/>
      <c r="U1206" s="98"/>
      <c r="V1206" s="98"/>
      <c r="W1206" s="99"/>
      <c r="X1206" s="97"/>
      <c r="Y1206" s="87"/>
      <c r="Z1206" s="100"/>
      <c r="AA1206" s="106">
        <f t="shared" si="542"/>
        <v>1194</v>
      </c>
      <c r="AB1206" s="549">
        <f t="shared" si="543"/>
        <v>0</v>
      </c>
      <c r="AC1206" s="544">
        <f t="shared" si="544"/>
        <v>0</v>
      </c>
      <c r="AD1206" s="174">
        <f t="shared" si="545"/>
        <v>0</v>
      </c>
      <c r="AE1206" s="8"/>
      <c r="AF1206" s="885" t="str">
        <f t="shared" si="546"/>
        <v xml:space="preserve"> </v>
      </c>
      <c r="AG1206" s="40">
        <f t="shared" si="547"/>
        <v>0</v>
      </c>
      <c r="AH1206" s="40">
        <f t="shared" si="548"/>
        <v>0</v>
      </c>
      <c r="AR1206" s="40">
        <f t="shared" si="549"/>
        <v>0</v>
      </c>
      <c r="AS1206" s="40">
        <f t="shared" si="550"/>
        <v>0</v>
      </c>
      <c r="AT1206" s="40">
        <f t="shared" si="551"/>
        <v>0</v>
      </c>
      <c r="AU1206" s="40">
        <f t="shared" si="552"/>
        <v>0</v>
      </c>
      <c r="AX1206" s="279">
        <f t="shared" si="553"/>
        <v>0</v>
      </c>
      <c r="AY1206" s="279">
        <f t="shared" si="554"/>
        <v>0</v>
      </c>
      <c r="AZ1206" s="40">
        <f t="shared" si="555"/>
        <v>0</v>
      </c>
      <c r="BB1206" s="40">
        <f t="shared" si="556"/>
        <v>0</v>
      </c>
      <c r="BC1206" s="397">
        <f t="shared" si="557"/>
        <v>0</v>
      </c>
      <c r="BD1206" s="105">
        <f t="shared" si="558"/>
        <v>0</v>
      </c>
      <c r="BE1206" s="105">
        <f t="shared" si="559"/>
        <v>0</v>
      </c>
      <c r="BF1206" s="742">
        <f t="shared" si="560"/>
        <v>0</v>
      </c>
      <c r="BG1206" s="89"/>
      <c r="BH1206" s="9"/>
      <c r="BJ1206" s="40">
        <f t="shared" si="561"/>
        <v>0</v>
      </c>
      <c r="BK1206" s="40">
        <f t="shared" si="562"/>
        <v>1</v>
      </c>
      <c r="BL1206" s="40">
        <f t="shared" si="563"/>
        <v>0</v>
      </c>
      <c r="BM1206" s="40">
        <f t="shared" si="564"/>
        <v>0</v>
      </c>
      <c r="BN1206" s="40">
        <f t="shared" si="565"/>
        <v>0</v>
      </c>
    </row>
    <row r="1207" spans="1:66" x14ac:dyDescent="0.25">
      <c r="A1207" s="379"/>
      <c r="B1207" s="936"/>
      <c r="C1207" s="272"/>
      <c r="D1207" s="868"/>
      <c r="E1207" s="873" t="str">
        <f t="shared" si="539"/>
        <v xml:space="preserve"> </v>
      </c>
      <c r="F1207" s="130">
        <f t="shared" si="540"/>
        <v>0</v>
      </c>
      <c r="G1207" s="128">
        <f t="shared" si="541"/>
        <v>1195</v>
      </c>
      <c r="H1207" s="127"/>
      <c r="I1207" s="321"/>
      <c r="J1207" s="97"/>
      <c r="K1207" s="323"/>
      <c r="L1207" s="322"/>
      <c r="M1207" s="50"/>
      <c r="N1207" s="87"/>
      <c r="O1207" s="324"/>
      <c r="P1207" s="98"/>
      <c r="Q1207" s="98"/>
      <c r="R1207" s="114"/>
      <c r="S1207" s="753"/>
      <c r="T1207" s="98"/>
      <c r="U1207" s="98"/>
      <c r="V1207" s="98"/>
      <c r="W1207" s="99"/>
      <c r="X1207" s="97"/>
      <c r="Y1207" s="87"/>
      <c r="Z1207" s="100"/>
      <c r="AA1207" s="106">
        <f t="shared" si="542"/>
        <v>1195</v>
      </c>
      <c r="AB1207" s="549">
        <f t="shared" si="543"/>
        <v>0</v>
      </c>
      <c r="AC1207" s="544">
        <f t="shared" si="544"/>
        <v>0</v>
      </c>
      <c r="AD1207" s="174">
        <f t="shared" si="545"/>
        <v>0</v>
      </c>
      <c r="AE1207" s="8"/>
      <c r="AF1207" s="885" t="str">
        <f t="shared" si="546"/>
        <v xml:space="preserve"> </v>
      </c>
      <c r="AG1207" s="40">
        <f t="shared" si="547"/>
        <v>0</v>
      </c>
      <c r="AH1207" s="40">
        <f t="shared" si="548"/>
        <v>0</v>
      </c>
      <c r="AR1207" s="40">
        <f t="shared" si="549"/>
        <v>0</v>
      </c>
      <c r="AS1207" s="40">
        <f t="shared" si="550"/>
        <v>0</v>
      </c>
      <c r="AT1207" s="40">
        <f t="shared" si="551"/>
        <v>0</v>
      </c>
      <c r="AU1207" s="40">
        <f t="shared" si="552"/>
        <v>0</v>
      </c>
      <c r="AX1207" s="279">
        <f t="shared" si="553"/>
        <v>0</v>
      </c>
      <c r="AY1207" s="279">
        <f t="shared" si="554"/>
        <v>0</v>
      </c>
      <c r="AZ1207" s="40">
        <f t="shared" si="555"/>
        <v>0</v>
      </c>
      <c r="BB1207" s="40">
        <f t="shared" si="556"/>
        <v>0</v>
      </c>
      <c r="BC1207" s="397">
        <f t="shared" si="557"/>
        <v>0</v>
      </c>
      <c r="BD1207" s="105">
        <f t="shared" si="558"/>
        <v>0</v>
      </c>
      <c r="BE1207" s="105">
        <f t="shared" si="559"/>
        <v>0</v>
      </c>
      <c r="BF1207" s="742">
        <f t="shared" si="560"/>
        <v>0</v>
      </c>
      <c r="BG1207" s="89"/>
      <c r="BH1207" s="9"/>
      <c r="BJ1207" s="40">
        <f t="shared" si="561"/>
        <v>0</v>
      </c>
      <c r="BK1207" s="40">
        <f t="shared" si="562"/>
        <v>1</v>
      </c>
      <c r="BL1207" s="40">
        <f t="shared" si="563"/>
        <v>0</v>
      </c>
      <c r="BM1207" s="40">
        <f t="shared" si="564"/>
        <v>0</v>
      </c>
      <c r="BN1207" s="40">
        <f t="shared" si="565"/>
        <v>0</v>
      </c>
    </row>
    <row r="1208" spans="1:66" x14ac:dyDescent="0.25">
      <c r="A1208" s="379"/>
      <c r="B1208" s="936"/>
      <c r="C1208" s="272"/>
      <c r="D1208" s="868"/>
      <c r="E1208" s="873" t="str">
        <f t="shared" si="539"/>
        <v xml:space="preserve"> </v>
      </c>
      <c r="F1208" s="130">
        <f t="shared" si="540"/>
        <v>0</v>
      </c>
      <c r="G1208" s="128">
        <f t="shared" si="541"/>
        <v>1196</v>
      </c>
      <c r="H1208" s="127"/>
      <c r="I1208" s="321"/>
      <c r="J1208" s="97"/>
      <c r="K1208" s="323"/>
      <c r="L1208" s="322"/>
      <c r="M1208" s="50"/>
      <c r="N1208" s="87"/>
      <c r="O1208" s="324"/>
      <c r="P1208" s="98"/>
      <c r="Q1208" s="98"/>
      <c r="R1208" s="114"/>
      <c r="S1208" s="753"/>
      <c r="T1208" s="98"/>
      <c r="U1208" s="98"/>
      <c r="V1208" s="98"/>
      <c r="W1208" s="99"/>
      <c r="X1208" s="97"/>
      <c r="Y1208" s="87"/>
      <c r="Z1208" s="100"/>
      <c r="AA1208" s="106">
        <f t="shared" si="542"/>
        <v>1196</v>
      </c>
      <c r="AB1208" s="549">
        <f t="shared" si="543"/>
        <v>0</v>
      </c>
      <c r="AC1208" s="544">
        <f t="shared" si="544"/>
        <v>0</v>
      </c>
      <c r="AD1208" s="174">
        <f t="shared" si="545"/>
        <v>0</v>
      </c>
      <c r="AE1208" s="8"/>
      <c r="AF1208" s="885" t="str">
        <f t="shared" si="546"/>
        <v xml:space="preserve"> </v>
      </c>
      <c r="AG1208" s="40">
        <f t="shared" si="547"/>
        <v>0</v>
      </c>
      <c r="AH1208" s="40">
        <f t="shared" si="548"/>
        <v>0</v>
      </c>
      <c r="AR1208" s="40">
        <f t="shared" si="549"/>
        <v>0</v>
      </c>
      <c r="AS1208" s="40">
        <f t="shared" si="550"/>
        <v>0</v>
      </c>
      <c r="AT1208" s="40">
        <f t="shared" si="551"/>
        <v>0</v>
      </c>
      <c r="AU1208" s="40">
        <f t="shared" si="552"/>
        <v>0</v>
      </c>
      <c r="AX1208" s="279">
        <f t="shared" si="553"/>
        <v>0</v>
      </c>
      <c r="AY1208" s="279">
        <f t="shared" si="554"/>
        <v>0</v>
      </c>
      <c r="AZ1208" s="40">
        <f t="shared" si="555"/>
        <v>0</v>
      </c>
      <c r="BB1208" s="40">
        <f t="shared" si="556"/>
        <v>0</v>
      </c>
      <c r="BC1208" s="397">
        <f t="shared" si="557"/>
        <v>0</v>
      </c>
      <c r="BD1208" s="105">
        <f t="shared" si="558"/>
        <v>0</v>
      </c>
      <c r="BE1208" s="105">
        <f t="shared" si="559"/>
        <v>0</v>
      </c>
      <c r="BF1208" s="742">
        <f t="shared" si="560"/>
        <v>0</v>
      </c>
      <c r="BG1208" s="89"/>
      <c r="BH1208" s="9"/>
      <c r="BJ1208" s="40">
        <f t="shared" si="561"/>
        <v>0</v>
      </c>
      <c r="BK1208" s="40">
        <f t="shared" si="562"/>
        <v>1</v>
      </c>
      <c r="BL1208" s="40">
        <f t="shared" si="563"/>
        <v>0</v>
      </c>
      <c r="BM1208" s="40">
        <f t="shared" si="564"/>
        <v>0</v>
      </c>
      <c r="BN1208" s="40">
        <f t="shared" si="565"/>
        <v>0</v>
      </c>
    </row>
    <row r="1209" spans="1:66" x14ac:dyDescent="0.25">
      <c r="A1209" s="379"/>
      <c r="B1209" s="936"/>
      <c r="C1209" s="272"/>
      <c r="D1209" s="868"/>
      <c r="E1209" s="873" t="str">
        <f t="shared" si="539"/>
        <v xml:space="preserve"> </v>
      </c>
      <c r="F1209" s="130">
        <f t="shared" si="540"/>
        <v>0</v>
      </c>
      <c r="G1209" s="128">
        <f t="shared" si="541"/>
        <v>1197</v>
      </c>
      <c r="H1209" s="127"/>
      <c r="I1209" s="321"/>
      <c r="J1209" s="97"/>
      <c r="K1209" s="323"/>
      <c r="L1209" s="322"/>
      <c r="M1209" s="50"/>
      <c r="N1209" s="87"/>
      <c r="O1209" s="324"/>
      <c r="P1209" s="98"/>
      <c r="Q1209" s="98"/>
      <c r="R1209" s="114"/>
      <c r="S1209" s="753"/>
      <c r="T1209" s="98"/>
      <c r="U1209" s="98"/>
      <c r="V1209" s="98"/>
      <c r="W1209" s="99"/>
      <c r="X1209" s="97"/>
      <c r="Y1209" s="87"/>
      <c r="Z1209" s="100"/>
      <c r="AA1209" s="106">
        <f t="shared" si="542"/>
        <v>1197</v>
      </c>
      <c r="AB1209" s="549">
        <f t="shared" si="543"/>
        <v>0</v>
      </c>
      <c r="AC1209" s="544">
        <f t="shared" si="544"/>
        <v>0</v>
      </c>
      <c r="AD1209" s="174">
        <f t="shared" si="545"/>
        <v>0</v>
      </c>
      <c r="AE1209" s="8"/>
      <c r="AF1209" s="885" t="str">
        <f t="shared" si="546"/>
        <v xml:space="preserve"> </v>
      </c>
      <c r="AG1209" s="40">
        <f t="shared" si="547"/>
        <v>0</v>
      </c>
      <c r="AH1209" s="40">
        <f t="shared" si="548"/>
        <v>0</v>
      </c>
      <c r="AR1209" s="40">
        <f t="shared" si="549"/>
        <v>0</v>
      </c>
      <c r="AS1209" s="40">
        <f t="shared" si="550"/>
        <v>0</v>
      </c>
      <c r="AT1209" s="40">
        <f t="shared" si="551"/>
        <v>0</v>
      </c>
      <c r="AU1209" s="40">
        <f t="shared" si="552"/>
        <v>0</v>
      </c>
      <c r="AX1209" s="279">
        <f t="shared" si="553"/>
        <v>0</v>
      </c>
      <c r="AY1209" s="279">
        <f t="shared" si="554"/>
        <v>0</v>
      </c>
      <c r="AZ1209" s="40">
        <f t="shared" si="555"/>
        <v>0</v>
      </c>
      <c r="BB1209" s="40">
        <f t="shared" si="556"/>
        <v>0</v>
      </c>
      <c r="BC1209" s="397">
        <f t="shared" si="557"/>
        <v>0</v>
      </c>
      <c r="BD1209" s="105">
        <f t="shared" si="558"/>
        <v>0</v>
      </c>
      <c r="BE1209" s="105">
        <f t="shared" si="559"/>
        <v>0</v>
      </c>
      <c r="BF1209" s="742">
        <f t="shared" si="560"/>
        <v>0</v>
      </c>
      <c r="BG1209" s="89"/>
      <c r="BH1209" s="9"/>
      <c r="BJ1209" s="40">
        <f t="shared" si="561"/>
        <v>0</v>
      </c>
      <c r="BK1209" s="40">
        <f t="shared" si="562"/>
        <v>1</v>
      </c>
      <c r="BL1209" s="40">
        <f t="shared" si="563"/>
        <v>0</v>
      </c>
      <c r="BM1209" s="40">
        <f t="shared" si="564"/>
        <v>0</v>
      </c>
      <c r="BN1209" s="40">
        <f t="shared" si="565"/>
        <v>0</v>
      </c>
    </row>
    <row r="1210" spans="1:66" x14ac:dyDescent="0.25">
      <c r="A1210" s="379"/>
      <c r="B1210" s="936"/>
      <c r="C1210" s="272"/>
      <c r="D1210" s="868"/>
      <c r="E1210" s="873" t="str">
        <f t="shared" si="539"/>
        <v xml:space="preserve"> </v>
      </c>
      <c r="F1210" s="130">
        <f t="shared" si="540"/>
        <v>0</v>
      </c>
      <c r="G1210" s="128">
        <f t="shared" si="541"/>
        <v>1198</v>
      </c>
      <c r="H1210" s="127"/>
      <c r="I1210" s="321"/>
      <c r="J1210" s="97"/>
      <c r="K1210" s="323"/>
      <c r="L1210" s="322"/>
      <c r="M1210" s="50"/>
      <c r="N1210" s="87"/>
      <c r="O1210" s="324"/>
      <c r="P1210" s="98"/>
      <c r="Q1210" s="98"/>
      <c r="R1210" s="114"/>
      <c r="S1210" s="753"/>
      <c r="T1210" s="98"/>
      <c r="U1210" s="98"/>
      <c r="V1210" s="98"/>
      <c r="W1210" s="99"/>
      <c r="X1210" s="97"/>
      <c r="Y1210" s="87"/>
      <c r="Z1210" s="100"/>
      <c r="AA1210" s="106">
        <f t="shared" si="542"/>
        <v>1198</v>
      </c>
      <c r="AB1210" s="549">
        <f t="shared" si="543"/>
        <v>0</v>
      </c>
      <c r="AC1210" s="544">
        <f t="shared" si="544"/>
        <v>0</v>
      </c>
      <c r="AD1210" s="174">
        <f t="shared" si="545"/>
        <v>0</v>
      </c>
      <c r="AE1210" s="8"/>
      <c r="AF1210" s="885" t="str">
        <f t="shared" si="546"/>
        <v xml:space="preserve"> </v>
      </c>
      <c r="AG1210" s="40">
        <f t="shared" si="547"/>
        <v>0</v>
      </c>
      <c r="AH1210" s="40">
        <f t="shared" si="548"/>
        <v>0</v>
      </c>
      <c r="AR1210" s="40">
        <f t="shared" si="549"/>
        <v>0</v>
      </c>
      <c r="AS1210" s="40">
        <f t="shared" si="550"/>
        <v>0</v>
      </c>
      <c r="AT1210" s="40">
        <f t="shared" si="551"/>
        <v>0</v>
      </c>
      <c r="AU1210" s="40">
        <f t="shared" si="552"/>
        <v>0</v>
      </c>
      <c r="AX1210" s="279">
        <f t="shared" si="553"/>
        <v>0</v>
      </c>
      <c r="AY1210" s="279">
        <f t="shared" si="554"/>
        <v>0</v>
      </c>
      <c r="AZ1210" s="40">
        <f t="shared" si="555"/>
        <v>0</v>
      </c>
      <c r="BB1210" s="40">
        <f t="shared" si="556"/>
        <v>0</v>
      </c>
      <c r="BC1210" s="397">
        <f t="shared" si="557"/>
        <v>0</v>
      </c>
      <c r="BD1210" s="105">
        <f t="shared" si="558"/>
        <v>0</v>
      </c>
      <c r="BE1210" s="105">
        <f t="shared" si="559"/>
        <v>0</v>
      </c>
      <c r="BF1210" s="742">
        <f t="shared" si="560"/>
        <v>0</v>
      </c>
      <c r="BG1210" s="89"/>
      <c r="BH1210" s="9"/>
      <c r="BJ1210" s="40">
        <f t="shared" si="561"/>
        <v>0</v>
      </c>
      <c r="BK1210" s="40">
        <f t="shared" si="562"/>
        <v>1</v>
      </c>
      <c r="BL1210" s="40">
        <f t="shared" si="563"/>
        <v>0</v>
      </c>
      <c r="BM1210" s="40">
        <f t="shared" si="564"/>
        <v>0</v>
      </c>
      <c r="BN1210" s="40">
        <f t="shared" si="565"/>
        <v>0</v>
      </c>
    </row>
    <row r="1211" spans="1:66" x14ac:dyDescent="0.25">
      <c r="A1211" s="379"/>
      <c r="B1211" s="936"/>
      <c r="C1211" s="272"/>
      <c r="D1211" s="868"/>
      <c r="E1211" s="873" t="str">
        <f t="shared" si="539"/>
        <v xml:space="preserve"> </v>
      </c>
      <c r="F1211" s="130">
        <f t="shared" si="540"/>
        <v>0</v>
      </c>
      <c r="G1211" s="128">
        <f t="shared" si="541"/>
        <v>1199</v>
      </c>
      <c r="H1211" s="127"/>
      <c r="I1211" s="321"/>
      <c r="J1211" s="97"/>
      <c r="K1211" s="323"/>
      <c r="L1211" s="322"/>
      <c r="M1211" s="50"/>
      <c r="N1211" s="87"/>
      <c r="O1211" s="324"/>
      <c r="P1211" s="98"/>
      <c r="Q1211" s="98"/>
      <c r="R1211" s="114"/>
      <c r="S1211" s="753"/>
      <c r="T1211" s="98"/>
      <c r="U1211" s="98"/>
      <c r="V1211" s="98"/>
      <c r="W1211" s="99"/>
      <c r="X1211" s="97"/>
      <c r="Y1211" s="87"/>
      <c r="Z1211" s="100"/>
      <c r="AA1211" s="106">
        <f t="shared" si="542"/>
        <v>1199</v>
      </c>
      <c r="AB1211" s="549">
        <f t="shared" si="543"/>
        <v>0</v>
      </c>
      <c r="AC1211" s="544">
        <f t="shared" si="544"/>
        <v>0</v>
      </c>
      <c r="AD1211" s="174">
        <f t="shared" si="545"/>
        <v>0</v>
      </c>
      <c r="AE1211" s="8"/>
      <c r="AF1211" s="885" t="str">
        <f t="shared" si="546"/>
        <v xml:space="preserve"> </v>
      </c>
      <c r="AG1211" s="40">
        <f t="shared" si="547"/>
        <v>0</v>
      </c>
      <c r="AH1211" s="40">
        <f t="shared" si="548"/>
        <v>0</v>
      </c>
      <c r="AR1211" s="40">
        <f t="shared" si="549"/>
        <v>0</v>
      </c>
      <c r="AS1211" s="40">
        <f t="shared" si="550"/>
        <v>0</v>
      </c>
      <c r="AT1211" s="40">
        <f t="shared" si="551"/>
        <v>0</v>
      </c>
      <c r="AU1211" s="40">
        <f t="shared" si="552"/>
        <v>0</v>
      </c>
      <c r="AX1211" s="279">
        <f t="shared" si="553"/>
        <v>0</v>
      </c>
      <c r="AY1211" s="279">
        <f t="shared" si="554"/>
        <v>0</v>
      </c>
      <c r="AZ1211" s="40">
        <f t="shared" si="555"/>
        <v>0</v>
      </c>
      <c r="BB1211" s="40">
        <f t="shared" si="556"/>
        <v>0</v>
      </c>
      <c r="BC1211" s="397">
        <f t="shared" si="557"/>
        <v>0</v>
      </c>
      <c r="BD1211" s="105">
        <f t="shared" si="558"/>
        <v>0</v>
      </c>
      <c r="BE1211" s="105">
        <f t="shared" si="559"/>
        <v>0</v>
      </c>
      <c r="BF1211" s="742">
        <f t="shared" si="560"/>
        <v>0</v>
      </c>
      <c r="BG1211" s="89"/>
      <c r="BH1211" s="9"/>
      <c r="BJ1211" s="40">
        <f t="shared" si="561"/>
        <v>0</v>
      </c>
      <c r="BK1211" s="40">
        <f t="shared" si="562"/>
        <v>1</v>
      </c>
      <c r="BL1211" s="40">
        <f t="shared" si="563"/>
        <v>0</v>
      </c>
      <c r="BM1211" s="40">
        <f t="shared" si="564"/>
        <v>0</v>
      </c>
      <c r="BN1211" s="40">
        <f t="shared" si="565"/>
        <v>0</v>
      </c>
    </row>
    <row r="1212" spans="1:66" x14ac:dyDescent="0.25">
      <c r="A1212" s="379"/>
      <c r="B1212" s="936"/>
      <c r="C1212" s="272"/>
      <c r="D1212" s="868"/>
      <c r="E1212" s="873" t="str">
        <f t="shared" si="539"/>
        <v xml:space="preserve"> </v>
      </c>
      <c r="F1212" s="130">
        <f t="shared" si="540"/>
        <v>0</v>
      </c>
      <c r="G1212" s="128">
        <f t="shared" si="541"/>
        <v>1200</v>
      </c>
      <c r="H1212" s="127"/>
      <c r="I1212" s="321"/>
      <c r="J1212" s="97"/>
      <c r="K1212" s="323"/>
      <c r="L1212" s="322"/>
      <c r="M1212" s="50"/>
      <c r="N1212" s="87"/>
      <c r="O1212" s="324"/>
      <c r="P1212" s="98"/>
      <c r="Q1212" s="98"/>
      <c r="R1212" s="114"/>
      <c r="S1212" s="753"/>
      <c r="T1212" s="98"/>
      <c r="U1212" s="98"/>
      <c r="V1212" s="98"/>
      <c r="W1212" s="99"/>
      <c r="X1212" s="97"/>
      <c r="Y1212" s="87"/>
      <c r="Z1212" s="100"/>
      <c r="AA1212" s="106">
        <f t="shared" si="542"/>
        <v>1200</v>
      </c>
      <c r="AB1212" s="549">
        <f t="shared" si="543"/>
        <v>0</v>
      </c>
      <c r="AC1212" s="544">
        <f t="shared" si="544"/>
        <v>0</v>
      </c>
      <c r="AD1212" s="174">
        <f t="shared" si="545"/>
        <v>0</v>
      </c>
      <c r="AE1212" s="8"/>
      <c r="AF1212" s="885" t="str">
        <f t="shared" si="546"/>
        <v xml:space="preserve"> </v>
      </c>
      <c r="AG1212" s="40">
        <f t="shared" si="547"/>
        <v>0</v>
      </c>
      <c r="AH1212" s="40">
        <f t="shared" si="548"/>
        <v>0</v>
      </c>
      <c r="AR1212" s="40">
        <f t="shared" si="549"/>
        <v>0</v>
      </c>
      <c r="AS1212" s="40">
        <f t="shared" si="550"/>
        <v>0</v>
      </c>
      <c r="AT1212" s="40">
        <f t="shared" si="551"/>
        <v>0</v>
      </c>
      <c r="AU1212" s="40">
        <f t="shared" si="552"/>
        <v>0</v>
      </c>
      <c r="AX1212" s="279">
        <f t="shared" si="553"/>
        <v>0</v>
      </c>
      <c r="AY1212" s="279">
        <f t="shared" si="554"/>
        <v>0</v>
      </c>
      <c r="AZ1212" s="40">
        <f t="shared" si="555"/>
        <v>0</v>
      </c>
      <c r="BB1212" s="40">
        <f t="shared" si="556"/>
        <v>0</v>
      </c>
      <c r="BC1212" s="397">
        <f t="shared" si="557"/>
        <v>0</v>
      </c>
      <c r="BD1212" s="105">
        <f t="shared" si="558"/>
        <v>0</v>
      </c>
      <c r="BE1212" s="105">
        <f t="shared" si="559"/>
        <v>0</v>
      </c>
      <c r="BF1212" s="742">
        <f t="shared" si="560"/>
        <v>0</v>
      </c>
      <c r="BG1212" s="89"/>
      <c r="BH1212" s="9"/>
      <c r="BJ1212" s="40">
        <f t="shared" si="561"/>
        <v>0</v>
      </c>
      <c r="BK1212" s="40">
        <f t="shared" si="562"/>
        <v>1</v>
      </c>
      <c r="BL1212" s="40">
        <f t="shared" si="563"/>
        <v>0</v>
      </c>
      <c r="BM1212" s="40">
        <f t="shared" si="564"/>
        <v>0</v>
      </c>
      <c r="BN1212" s="40">
        <f t="shared" si="565"/>
        <v>0</v>
      </c>
    </row>
    <row r="1213" spans="1:66" x14ac:dyDescent="0.25">
      <c r="A1213" s="379"/>
      <c r="B1213" s="936"/>
      <c r="C1213" s="272"/>
      <c r="D1213" s="868"/>
      <c r="E1213" s="873" t="str">
        <f t="shared" si="539"/>
        <v xml:space="preserve"> </v>
      </c>
      <c r="F1213" s="130">
        <f t="shared" si="540"/>
        <v>0</v>
      </c>
      <c r="G1213" s="128">
        <f t="shared" si="541"/>
        <v>1201</v>
      </c>
      <c r="H1213" s="127"/>
      <c r="I1213" s="321"/>
      <c r="J1213" s="97"/>
      <c r="K1213" s="323"/>
      <c r="L1213" s="322"/>
      <c r="M1213" s="50"/>
      <c r="N1213" s="87"/>
      <c r="O1213" s="324"/>
      <c r="P1213" s="98"/>
      <c r="Q1213" s="98"/>
      <c r="R1213" s="114"/>
      <c r="S1213" s="753"/>
      <c r="T1213" s="98"/>
      <c r="U1213" s="98"/>
      <c r="V1213" s="98"/>
      <c r="W1213" s="99"/>
      <c r="X1213" s="97"/>
      <c r="Y1213" s="87"/>
      <c r="Z1213" s="100"/>
      <c r="AA1213" s="106">
        <f t="shared" si="542"/>
        <v>1201</v>
      </c>
      <c r="AB1213" s="549">
        <f t="shared" si="543"/>
        <v>0</v>
      </c>
      <c r="AC1213" s="544">
        <f t="shared" si="544"/>
        <v>0</v>
      </c>
      <c r="AD1213" s="174">
        <f t="shared" si="545"/>
        <v>0</v>
      </c>
      <c r="AE1213" s="8"/>
      <c r="AF1213" s="885" t="str">
        <f t="shared" si="546"/>
        <v xml:space="preserve"> </v>
      </c>
      <c r="AG1213" s="40">
        <f t="shared" si="547"/>
        <v>0</v>
      </c>
      <c r="AH1213" s="40">
        <f t="shared" si="548"/>
        <v>0</v>
      </c>
      <c r="AR1213" s="40">
        <f t="shared" si="549"/>
        <v>0</v>
      </c>
      <c r="AS1213" s="40">
        <f t="shared" si="550"/>
        <v>0</v>
      </c>
      <c r="AT1213" s="40">
        <f t="shared" si="551"/>
        <v>0</v>
      </c>
      <c r="AU1213" s="40">
        <f t="shared" si="552"/>
        <v>0</v>
      </c>
      <c r="AX1213" s="279">
        <f t="shared" si="553"/>
        <v>0</v>
      </c>
      <c r="AY1213" s="279">
        <f t="shared" si="554"/>
        <v>0</v>
      </c>
      <c r="AZ1213" s="40">
        <f t="shared" si="555"/>
        <v>0</v>
      </c>
      <c r="BB1213" s="40">
        <f t="shared" si="556"/>
        <v>0</v>
      </c>
      <c r="BC1213" s="397">
        <f t="shared" si="557"/>
        <v>0</v>
      </c>
      <c r="BD1213" s="105">
        <f t="shared" si="558"/>
        <v>0</v>
      </c>
      <c r="BE1213" s="105">
        <f t="shared" si="559"/>
        <v>0</v>
      </c>
      <c r="BF1213" s="742">
        <f t="shared" si="560"/>
        <v>0</v>
      </c>
      <c r="BG1213" s="89"/>
      <c r="BH1213" s="9"/>
      <c r="BJ1213" s="40">
        <f t="shared" si="561"/>
        <v>0</v>
      </c>
      <c r="BK1213" s="40">
        <f t="shared" si="562"/>
        <v>1</v>
      </c>
      <c r="BL1213" s="40">
        <f t="shared" si="563"/>
        <v>0</v>
      </c>
      <c r="BM1213" s="40">
        <f t="shared" si="564"/>
        <v>0</v>
      </c>
      <c r="BN1213" s="40">
        <f t="shared" si="565"/>
        <v>0</v>
      </c>
    </row>
    <row r="1214" spans="1:66" x14ac:dyDescent="0.25">
      <c r="A1214" s="379"/>
      <c r="B1214" s="936"/>
      <c r="C1214" s="272"/>
      <c r="D1214" s="868"/>
      <c r="E1214" s="873" t="str">
        <f t="shared" si="539"/>
        <v xml:space="preserve"> </v>
      </c>
      <c r="F1214" s="130">
        <f t="shared" si="540"/>
        <v>0</v>
      </c>
      <c r="G1214" s="128">
        <f t="shared" si="541"/>
        <v>1202</v>
      </c>
      <c r="H1214" s="127"/>
      <c r="I1214" s="321"/>
      <c r="J1214" s="97"/>
      <c r="K1214" s="323"/>
      <c r="L1214" s="322"/>
      <c r="M1214" s="50"/>
      <c r="N1214" s="87"/>
      <c r="O1214" s="324"/>
      <c r="P1214" s="98"/>
      <c r="Q1214" s="98"/>
      <c r="R1214" s="114"/>
      <c r="S1214" s="753"/>
      <c r="T1214" s="98"/>
      <c r="U1214" s="98"/>
      <c r="V1214" s="98"/>
      <c r="W1214" s="99"/>
      <c r="X1214" s="97"/>
      <c r="Y1214" s="87"/>
      <c r="Z1214" s="100"/>
      <c r="AA1214" s="106">
        <f t="shared" si="542"/>
        <v>1202</v>
      </c>
      <c r="AB1214" s="549">
        <f t="shared" si="543"/>
        <v>0</v>
      </c>
      <c r="AC1214" s="544">
        <f t="shared" si="544"/>
        <v>0</v>
      </c>
      <c r="AD1214" s="174">
        <f t="shared" si="545"/>
        <v>0</v>
      </c>
      <c r="AE1214" s="8"/>
      <c r="AF1214" s="885" t="str">
        <f t="shared" si="546"/>
        <v xml:space="preserve"> </v>
      </c>
      <c r="AG1214" s="40">
        <f t="shared" si="547"/>
        <v>0</v>
      </c>
      <c r="AH1214" s="40">
        <f t="shared" si="548"/>
        <v>0</v>
      </c>
      <c r="AR1214" s="40">
        <f t="shared" si="549"/>
        <v>0</v>
      </c>
      <c r="AS1214" s="40">
        <f t="shared" si="550"/>
        <v>0</v>
      </c>
      <c r="AT1214" s="40">
        <f t="shared" si="551"/>
        <v>0</v>
      </c>
      <c r="AU1214" s="40">
        <f t="shared" si="552"/>
        <v>0</v>
      </c>
      <c r="AX1214" s="279">
        <f t="shared" si="553"/>
        <v>0</v>
      </c>
      <c r="AY1214" s="279">
        <f t="shared" si="554"/>
        <v>0</v>
      </c>
      <c r="AZ1214" s="40">
        <f t="shared" si="555"/>
        <v>0</v>
      </c>
      <c r="BB1214" s="40">
        <f t="shared" si="556"/>
        <v>0</v>
      </c>
      <c r="BC1214" s="397">
        <f t="shared" si="557"/>
        <v>0</v>
      </c>
      <c r="BD1214" s="105">
        <f t="shared" si="558"/>
        <v>0</v>
      </c>
      <c r="BE1214" s="105">
        <f t="shared" si="559"/>
        <v>0</v>
      </c>
      <c r="BF1214" s="742">
        <f t="shared" si="560"/>
        <v>0</v>
      </c>
      <c r="BG1214" s="89"/>
      <c r="BH1214" s="9"/>
      <c r="BJ1214" s="40">
        <f t="shared" si="561"/>
        <v>0</v>
      </c>
      <c r="BK1214" s="40">
        <f t="shared" si="562"/>
        <v>1</v>
      </c>
      <c r="BL1214" s="40">
        <f t="shared" si="563"/>
        <v>0</v>
      </c>
      <c r="BM1214" s="40">
        <f t="shared" si="564"/>
        <v>0</v>
      </c>
      <c r="BN1214" s="40">
        <f t="shared" si="565"/>
        <v>0</v>
      </c>
    </row>
    <row r="1215" spans="1:66" x14ac:dyDescent="0.25">
      <c r="A1215" s="379"/>
      <c r="B1215" s="936"/>
      <c r="C1215" s="272"/>
      <c r="D1215" s="868"/>
      <c r="E1215" s="873" t="str">
        <f t="shared" si="539"/>
        <v xml:space="preserve"> </v>
      </c>
      <c r="F1215" s="130">
        <f t="shared" si="540"/>
        <v>0</v>
      </c>
      <c r="G1215" s="128">
        <f t="shared" si="541"/>
        <v>1203</v>
      </c>
      <c r="H1215" s="127"/>
      <c r="I1215" s="321"/>
      <c r="J1215" s="97"/>
      <c r="K1215" s="323"/>
      <c r="L1215" s="322"/>
      <c r="M1215" s="50"/>
      <c r="N1215" s="87"/>
      <c r="O1215" s="324"/>
      <c r="P1215" s="98"/>
      <c r="Q1215" s="98"/>
      <c r="R1215" s="114"/>
      <c r="S1215" s="753"/>
      <c r="T1215" s="98"/>
      <c r="U1215" s="98"/>
      <c r="V1215" s="98"/>
      <c r="W1215" s="99"/>
      <c r="X1215" s="97"/>
      <c r="Y1215" s="87"/>
      <c r="Z1215" s="100"/>
      <c r="AA1215" s="106">
        <f t="shared" si="542"/>
        <v>1203</v>
      </c>
      <c r="AB1215" s="549">
        <f t="shared" si="543"/>
        <v>0</v>
      </c>
      <c r="AC1215" s="544">
        <f t="shared" si="544"/>
        <v>0</v>
      </c>
      <c r="AD1215" s="174">
        <f t="shared" si="545"/>
        <v>0</v>
      </c>
      <c r="AE1215" s="8"/>
      <c r="AF1215" s="885" t="str">
        <f t="shared" si="546"/>
        <v xml:space="preserve"> </v>
      </c>
      <c r="AG1215" s="40">
        <f t="shared" si="547"/>
        <v>0</v>
      </c>
      <c r="AH1215" s="40">
        <f t="shared" si="548"/>
        <v>0</v>
      </c>
      <c r="AR1215" s="40">
        <f t="shared" si="549"/>
        <v>0</v>
      </c>
      <c r="AS1215" s="40">
        <f t="shared" si="550"/>
        <v>0</v>
      </c>
      <c r="AT1215" s="40">
        <f t="shared" si="551"/>
        <v>0</v>
      </c>
      <c r="AU1215" s="40">
        <f t="shared" si="552"/>
        <v>0</v>
      </c>
      <c r="AX1215" s="279">
        <f t="shared" si="553"/>
        <v>0</v>
      </c>
      <c r="AY1215" s="279">
        <f t="shared" si="554"/>
        <v>0</v>
      </c>
      <c r="AZ1215" s="40">
        <f t="shared" si="555"/>
        <v>0</v>
      </c>
      <c r="BB1215" s="40">
        <f t="shared" si="556"/>
        <v>0</v>
      </c>
      <c r="BC1215" s="397">
        <f t="shared" si="557"/>
        <v>0</v>
      </c>
      <c r="BD1215" s="105">
        <f t="shared" si="558"/>
        <v>0</v>
      </c>
      <c r="BE1215" s="105">
        <f t="shared" si="559"/>
        <v>0</v>
      </c>
      <c r="BF1215" s="742">
        <f t="shared" si="560"/>
        <v>0</v>
      </c>
      <c r="BG1215" s="89"/>
      <c r="BH1215" s="9"/>
      <c r="BJ1215" s="40">
        <f t="shared" si="561"/>
        <v>0</v>
      </c>
      <c r="BK1215" s="40">
        <f t="shared" si="562"/>
        <v>1</v>
      </c>
      <c r="BL1215" s="40">
        <f t="shared" si="563"/>
        <v>0</v>
      </c>
      <c r="BM1215" s="40">
        <f t="shared" si="564"/>
        <v>0</v>
      </c>
      <c r="BN1215" s="40">
        <f t="shared" si="565"/>
        <v>0</v>
      </c>
    </row>
    <row r="1216" spans="1:66" x14ac:dyDescent="0.25">
      <c r="A1216" s="379"/>
      <c r="B1216" s="936"/>
      <c r="C1216" s="272"/>
      <c r="D1216" s="868"/>
      <c r="E1216" s="873" t="str">
        <f t="shared" si="539"/>
        <v xml:space="preserve"> </v>
      </c>
      <c r="F1216" s="130">
        <f t="shared" si="540"/>
        <v>0</v>
      </c>
      <c r="G1216" s="128">
        <f t="shared" si="541"/>
        <v>1204</v>
      </c>
      <c r="H1216" s="127"/>
      <c r="I1216" s="321"/>
      <c r="J1216" s="97"/>
      <c r="K1216" s="323"/>
      <c r="L1216" s="322"/>
      <c r="M1216" s="50"/>
      <c r="N1216" s="87"/>
      <c r="O1216" s="324"/>
      <c r="P1216" s="98"/>
      <c r="Q1216" s="98"/>
      <c r="R1216" s="114"/>
      <c r="S1216" s="753"/>
      <c r="T1216" s="98"/>
      <c r="U1216" s="98"/>
      <c r="V1216" s="98"/>
      <c r="W1216" s="99"/>
      <c r="X1216" s="97"/>
      <c r="Y1216" s="87"/>
      <c r="Z1216" s="100"/>
      <c r="AA1216" s="106">
        <f t="shared" si="542"/>
        <v>1204</v>
      </c>
      <c r="AB1216" s="549">
        <f t="shared" si="543"/>
        <v>0</v>
      </c>
      <c r="AC1216" s="544">
        <f t="shared" si="544"/>
        <v>0</v>
      </c>
      <c r="AD1216" s="174">
        <f t="shared" si="545"/>
        <v>0</v>
      </c>
      <c r="AE1216" s="8"/>
      <c r="AF1216" s="885" t="str">
        <f t="shared" si="546"/>
        <v xml:space="preserve"> </v>
      </c>
      <c r="AG1216" s="40">
        <f t="shared" si="547"/>
        <v>0</v>
      </c>
      <c r="AH1216" s="40">
        <f t="shared" si="548"/>
        <v>0</v>
      </c>
      <c r="AR1216" s="40">
        <f t="shared" si="549"/>
        <v>0</v>
      </c>
      <c r="AS1216" s="40">
        <f t="shared" si="550"/>
        <v>0</v>
      </c>
      <c r="AT1216" s="40">
        <f t="shared" si="551"/>
        <v>0</v>
      </c>
      <c r="AU1216" s="40">
        <f t="shared" si="552"/>
        <v>0</v>
      </c>
      <c r="AX1216" s="279">
        <f t="shared" si="553"/>
        <v>0</v>
      </c>
      <c r="AY1216" s="279">
        <f t="shared" si="554"/>
        <v>0</v>
      </c>
      <c r="AZ1216" s="40">
        <f t="shared" si="555"/>
        <v>0</v>
      </c>
      <c r="BB1216" s="40">
        <f t="shared" si="556"/>
        <v>0</v>
      </c>
      <c r="BC1216" s="397">
        <f t="shared" si="557"/>
        <v>0</v>
      </c>
      <c r="BD1216" s="105">
        <f t="shared" si="558"/>
        <v>0</v>
      </c>
      <c r="BE1216" s="105">
        <f t="shared" si="559"/>
        <v>0</v>
      </c>
      <c r="BF1216" s="742">
        <f t="shared" si="560"/>
        <v>0</v>
      </c>
      <c r="BG1216" s="89"/>
      <c r="BH1216" s="9"/>
      <c r="BJ1216" s="40">
        <f t="shared" si="561"/>
        <v>0</v>
      </c>
      <c r="BK1216" s="40">
        <f t="shared" si="562"/>
        <v>1</v>
      </c>
      <c r="BL1216" s="40">
        <f t="shared" si="563"/>
        <v>0</v>
      </c>
      <c r="BM1216" s="40">
        <f t="shared" si="564"/>
        <v>0</v>
      </c>
      <c r="BN1216" s="40">
        <f t="shared" si="565"/>
        <v>0</v>
      </c>
    </row>
    <row r="1217" spans="1:66" x14ac:dyDescent="0.25">
      <c r="A1217" s="379"/>
      <c r="B1217" s="936"/>
      <c r="C1217" s="272"/>
      <c r="D1217" s="868"/>
      <c r="E1217" s="873" t="str">
        <f t="shared" si="539"/>
        <v xml:space="preserve"> </v>
      </c>
      <c r="F1217" s="130">
        <f t="shared" si="540"/>
        <v>0</v>
      </c>
      <c r="G1217" s="128">
        <f t="shared" si="541"/>
        <v>1205</v>
      </c>
      <c r="H1217" s="127"/>
      <c r="I1217" s="321"/>
      <c r="J1217" s="97"/>
      <c r="K1217" s="323"/>
      <c r="L1217" s="322"/>
      <c r="M1217" s="50"/>
      <c r="N1217" s="87"/>
      <c r="O1217" s="324"/>
      <c r="P1217" s="98"/>
      <c r="Q1217" s="98"/>
      <c r="R1217" s="114"/>
      <c r="S1217" s="753"/>
      <c r="T1217" s="98"/>
      <c r="U1217" s="98"/>
      <c r="V1217" s="98"/>
      <c r="W1217" s="99"/>
      <c r="X1217" s="97"/>
      <c r="Y1217" s="87"/>
      <c r="Z1217" s="100"/>
      <c r="AA1217" s="106">
        <f t="shared" si="542"/>
        <v>1205</v>
      </c>
      <c r="AB1217" s="549">
        <f t="shared" si="543"/>
        <v>0</v>
      </c>
      <c r="AC1217" s="544">
        <f t="shared" si="544"/>
        <v>0</v>
      </c>
      <c r="AD1217" s="174">
        <f t="shared" si="545"/>
        <v>0</v>
      </c>
      <c r="AE1217" s="8"/>
      <c r="AF1217" s="885" t="str">
        <f t="shared" si="546"/>
        <v xml:space="preserve"> </v>
      </c>
      <c r="AG1217" s="40">
        <f t="shared" si="547"/>
        <v>0</v>
      </c>
      <c r="AH1217" s="40">
        <f t="shared" si="548"/>
        <v>0</v>
      </c>
      <c r="AR1217" s="40">
        <f t="shared" si="549"/>
        <v>0</v>
      </c>
      <c r="AS1217" s="40">
        <f t="shared" si="550"/>
        <v>0</v>
      </c>
      <c r="AT1217" s="40">
        <f t="shared" si="551"/>
        <v>0</v>
      </c>
      <c r="AU1217" s="40">
        <f t="shared" si="552"/>
        <v>0</v>
      </c>
      <c r="AX1217" s="279">
        <f t="shared" si="553"/>
        <v>0</v>
      </c>
      <c r="AY1217" s="279">
        <f t="shared" si="554"/>
        <v>0</v>
      </c>
      <c r="AZ1217" s="40">
        <f t="shared" si="555"/>
        <v>0</v>
      </c>
      <c r="BB1217" s="40">
        <f t="shared" si="556"/>
        <v>0</v>
      </c>
      <c r="BC1217" s="397">
        <f t="shared" si="557"/>
        <v>0</v>
      </c>
      <c r="BD1217" s="105">
        <f t="shared" si="558"/>
        <v>0</v>
      </c>
      <c r="BE1217" s="105">
        <f t="shared" si="559"/>
        <v>0</v>
      </c>
      <c r="BF1217" s="742">
        <f t="shared" si="560"/>
        <v>0</v>
      </c>
      <c r="BG1217" s="89"/>
      <c r="BH1217" s="9"/>
      <c r="BJ1217" s="40">
        <f t="shared" si="561"/>
        <v>0</v>
      </c>
      <c r="BK1217" s="40">
        <f t="shared" si="562"/>
        <v>1</v>
      </c>
      <c r="BL1217" s="40">
        <f t="shared" si="563"/>
        <v>0</v>
      </c>
      <c r="BM1217" s="40">
        <f t="shared" si="564"/>
        <v>0</v>
      </c>
      <c r="BN1217" s="40">
        <f t="shared" si="565"/>
        <v>0</v>
      </c>
    </row>
    <row r="1218" spans="1:66" x14ac:dyDescent="0.25">
      <c r="A1218" s="379"/>
      <c r="B1218" s="936"/>
      <c r="C1218" s="272"/>
      <c r="D1218" s="868"/>
      <c r="E1218" s="873" t="str">
        <f t="shared" si="539"/>
        <v xml:space="preserve"> </v>
      </c>
      <c r="F1218" s="130">
        <f t="shared" si="540"/>
        <v>0</v>
      </c>
      <c r="G1218" s="128">
        <f t="shared" si="541"/>
        <v>1206</v>
      </c>
      <c r="H1218" s="127"/>
      <c r="I1218" s="321"/>
      <c r="J1218" s="97"/>
      <c r="K1218" s="323"/>
      <c r="L1218" s="322"/>
      <c r="M1218" s="50"/>
      <c r="N1218" s="87"/>
      <c r="O1218" s="324"/>
      <c r="P1218" s="98"/>
      <c r="Q1218" s="98"/>
      <c r="R1218" s="114"/>
      <c r="S1218" s="753"/>
      <c r="T1218" s="98"/>
      <c r="U1218" s="98"/>
      <c r="V1218" s="98"/>
      <c r="W1218" s="99"/>
      <c r="X1218" s="97"/>
      <c r="Y1218" s="87"/>
      <c r="Z1218" s="100"/>
      <c r="AA1218" s="106">
        <f t="shared" si="542"/>
        <v>1206</v>
      </c>
      <c r="AB1218" s="549">
        <f t="shared" si="543"/>
        <v>0</v>
      </c>
      <c r="AC1218" s="544">
        <f t="shared" si="544"/>
        <v>0</v>
      </c>
      <c r="AD1218" s="174">
        <f t="shared" si="545"/>
        <v>0</v>
      </c>
      <c r="AE1218" s="8"/>
      <c r="AF1218" s="885" t="str">
        <f t="shared" si="546"/>
        <v xml:space="preserve"> </v>
      </c>
      <c r="AG1218" s="40">
        <f t="shared" si="547"/>
        <v>0</v>
      </c>
      <c r="AH1218" s="40">
        <f t="shared" si="548"/>
        <v>0</v>
      </c>
      <c r="AR1218" s="40">
        <f t="shared" si="549"/>
        <v>0</v>
      </c>
      <c r="AS1218" s="40">
        <f t="shared" si="550"/>
        <v>0</v>
      </c>
      <c r="AT1218" s="40">
        <f t="shared" si="551"/>
        <v>0</v>
      </c>
      <c r="AU1218" s="40">
        <f t="shared" si="552"/>
        <v>0</v>
      </c>
      <c r="AX1218" s="279">
        <f t="shared" si="553"/>
        <v>0</v>
      </c>
      <c r="AY1218" s="279">
        <f t="shared" si="554"/>
        <v>0</v>
      </c>
      <c r="AZ1218" s="40">
        <f t="shared" si="555"/>
        <v>0</v>
      </c>
      <c r="BB1218" s="40">
        <f t="shared" si="556"/>
        <v>0</v>
      </c>
      <c r="BC1218" s="397">
        <f t="shared" si="557"/>
        <v>0</v>
      </c>
      <c r="BD1218" s="105">
        <f t="shared" si="558"/>
        <v>0</v>
      </c>
      <c r="BE1218" s="105">
        <f t="shared" si="559"/>
        <v>0</v>
      </c>
      <c r="BF1218" s="742">
        <f t="shared" si="560"/>
        <v>0</v>
      </c>
      <c r="BG1218" s="89"/>
      <c r="BH1218" s="9"/>
      <c r="BJ1218" s="40">
        <f t="shared" si="561"/>
        <v>0</v>
      </c>
      <c r="BK1218" s="40">
        <f t="shared" si="562"/>
        <v>1</v>
      </c>
      <c r="BL1218" s="40">
        <f t="shared" si="563"/>
        <v>0</v>
      </c>
      <c r="BM1218" s="40">
        <f t="shared" si="564"/>
        <v>0</v>
      </c>
      <c r="BN1218" s="40">
        <f t="shared" si="565"/>
        <v>0</v>
      </c>
    </row>
    <row r="1219" spans="1:66" x14ac:dyDescent="0.25">
      <c r="A1219" s="379"/>
      <c r="B1219" s="936"/>
      <c r="C1219" s="272"/>
      <c r="D1219" s="868"/>
      <c r="E1219" s="873" t="str">
        <f t="shared" si="539"/>
        <v xml:space="preserve"> </v>
      </c>
      <c r="F1219" s="130">
        <f t="shared" si="540"/>
        <v>0</v>
      </c>
      <c r="G1219" s="128">
        <f t="shared" si="541"/>
        <v>1207</v>
      </c>
      <c r="H1219" s="127"/>
      <c r="I1219" s="321"/>
      <c r="J1219" s="97"/>
      <c r="K1219" s="323"/>
      <c r="L1219" s="322"/>
      <c r="M1219" s="50"/>
      <c r="N1219" s="87"/>
      <c r="O1219" s="324"/>
      <c r="P1219" s="98"/>
      <c r="Q1219" s="98"/>
      <c r="R1219" s="114"/>
      <c r="S1219" s="753"/>
      <c r="T1219" s="98"/>
      <c r="U1219" s="98"/>
      <c r="V1219" s="98"/>
      <c r="W1219" s="99"/>
      <c r="X1219" s="97"/>
      <c r="Y1219" s="87"/>
      <c r="Z1219" s="100"/>
      <c r="AA1219" s="106">
        <f t="shared" si="542"/>
        <v>1207</v>
      </c>
      <c r="AB1219" s="549">
        <f t="shared" si="543"/>
        <v>0</v>
      </c>
      <c r="AC1219" s="544">
        <f t="shared" si="544"/>
        <v>0</v>
      </c>
      <c r="AD1219" s="174">
        <f t="shared" si="545"/>
        <v>0</v>
      </c>
      <c r="AE1219" s="8"/>
      <c r="AF1219" s="885" t="str">
        <f t="shared" si="546"/>
        <v xml:space="preserve"> </v>
      </c>
      <c r="AG1219" s="40">
        <f t="shared" si="547"/>
        <v>0</v>
      </c>
      <c r="AH1219" s="40">
        <f t="shared" si="548"/>
        <v>0</v>
      </c>
      <c r="AR1219" s="40">
        <f t="shared" si="549"/>
        <v>0</v>
      </c>
      <c r="AS1219" s="40">
        <f t="shared" si="550"/>
        <v>0</v>
      </c>
      <c r="AT1219" s="40">
        <f t="shared" si="551"/>
        <v>0</v>
      </c>
      <c r="AU1219" s="40">
        <f t="shared" si="552"/>
        <v>0</v>
      </c>
      <c r="AX1219" s="279">
        <f t="shared" si="553"/>
        <v>0</v>
      </c>
      <c r="AY1219" s="279">
        <f t="shared" si="554"/>
        <v>0</v>
      </c>
      <c r="AZ1219" s="40">
        <f t="shared" si="555"/>
        <v>0</v>
      </c>
      <c r="BB1219" s="40">
        <f t="shared" si="556"/>
        <v>0</v>
      </c>
      <c r="BC1219" s="397">
        <f t="shared" si="557"/>
        <v>0</v>
      </c>
      <c r="BD1219" s="105">
        <f t="shared" si="558"/>
        <v>0</v>
      </c>
      <c r="BE1219" s="105">
        <f t="shared" si="559"/>
        <v>0</v>
      </c>
      <c r="BF1219" s="742">
        <f t="shared" si="560"/>
        <v>0</v>
      </c>
      <c r="BG1219" s="89"/>
      <c r="BH1219" s="9"/>
      <c r="BJ1219" s="40">
        <f t="shared" si="561"/>
        <v>0</v>
      </c>
      <c r="BK1219" s="40">
        <f t="shared" si="562"/>
        <v>1</v>
      </c>
      <c r="BL1219" s="40">
        <f t="shared" si="563"/>
        <v>0</v>
      </c>
      <c r="BM1219" s="40">
        <f t="shared" si="564"/>
        <v>0</v>
      </c>
      <c r="BN1219" s="40">
        <f t="shared" si="565"/>
        <v>0</v>
      </c>
    </row>
    <row r="1220" spans="1:66" x14ac:dyDescent="0.25">
      <c r="A1220" s="379"/>
      <c r="B1220" s="936"/>
      <c r="C1220" s="272"/>
      <c r="D1220" s="868"/>
      <c r="E1220" s="873" t="str">
        <f t="shared" si="539"/>
        <v xml:space="preserve"> </v>
      </c>
      <c r="F1220" s="130">
        <f t="shared" si="540"/>
        <v>0</v>
      </c>
      <c r="G1220" s="128">
        <f t="shared" si="541"/>
        <v>1208</v>
      </c>
      <c r="H1220" s="127"/>
      <c r="I1220" s="321"/>
      <c r="J1220" s="97"/>
      <c r="K1220" s="323"/>
      <c r="L1220" s="322"/>
      <c r="M1220" s="50"/>
      <c r="N1220" s="87"/>
      <c r="O1220" s="324"/>
      <c r="P1220" s="98"/>
      <c r="Q1220" s="98"/>
      <c r="R1220" s="114"/>
      <c r="S1220" s="753"/>
      <c r="T1220" s="98"/>
      <c r="U1220" s="98"/>
      <c r="V1220" s="98"/>
      <c r="W1220" s="99"/>
      <c r="X1220" s="97"/>
      <c r="Y1220" s="87"/>
      <c r="Z1220" s="100"/>
      <c r="AA1220" s="106">
        <f t="shared" si="542"/>
        <v>1208</v>
      </c>
      <c r="AB1220" s="549">
        <f t="shared" si="543"/>
        <v>0</v>
      </c>
      <c r="AC1220" s="544">
        <f t="shared" si="544"/>
        <v>0</v>
      </c>
      <c r="AD1220" s="174">
        <f t="shared" si="545"/>
        <v>0</v>
      </c>
      <c r="AE1220" s="8"/>
      <c r="AF1220" s="885" t="str">
        <f t="shared" si="546"/>
        <v xml:space="preserve"> </v>
      </c>
      <c r="AG1220" s="40">
        <f t="shared" si="547"/>
        <v>0</v>
      </c>
      <c r="AH1220" s="40">
        <f t="shared" si="548"/>
        <v>0</v>
      </c>
      <c r="AR1220" s="40">
        <f t="shared" si="549"/>
        <v>0</v>
      </c>
      <c r="AS1220" s="40">
        <f t="shared" si="550"/>
        <v>0</v>
      </c>
      <c r="AT1220" s="40">
        <f t="shared" si="551"/>
        <v>0</v>
      </c>
      <c r="AU1220" s="40">
        <f t="shared" si="552"/>
        <v>0</v>
      </c>
      <c r="AX1220" s="279">
        <f t="shared" si="553"/>
        <v>0</v>
      </c>
      <c r="AY1220" s="279">
        <f t="shared" si="554"/>
        <v>0</v>
      </c>
      <c r="AZ1220" s="40">
        <f t="shared" si="555"/>
        <v>0</v>
      </c>
      <c r="BB1220" s="40">
        <f t="shared" si="556"/>
        <v>0</v>
      </c>
      <c r="BC1220" s="397">
        <f t="shared" si="557"/>
        <v>0</v>
      </c>
      <c r="BD1220" s="105">
        <f t="shared" si="558"/>
        <v>0</v>
      </c>
      <c r="BE1220" s="105">
        <f t="shared" si="559"/>
        <v>0</v>
      </c>
      <c r="BF1220" s="742">
        <f t="shared" si="560"/>
        <v>0</v>
      </c>
      <c r="BG1220" s="89"/>
      <c r="BH1220" s="9"/>
      <c r="BJ1220" s="40">
        <f t="shared" si="561"/>
        <v>0</v>
      </c>
      <c r="BK1220" s="40">
        <f t="shared" si="562"/>
        <v>1</v>
      </c>
      <c r="BL1220" s="40">
        <f t="shared" si="563"/>
        <v>0</v>
      </c>
      <c r="BM1220" s="40">
        <f t="shared" si="564"/>
        <v>0</v>
      </c>
      <c r="BN1220" s="40">
        <f t="shared" si="565"/>
        <v>0</v>
      </c>
    </row>
    <row r="1221" spans="1:66" x14ac:dyDescent="0.25">
      <c r="A1221" s="379"/>
      <c r="B1221" s="936"/>
      <c r="C1221" s="272"/>
      <c r="D1221" s="868"/>
      <c r="E1221" s="873" t="str">
        <f t="shared" si="539"/>
        <v xml:space="preserve"> </v>
      </c>
      <c r="F1221" s="130">
        <f t="shared" si="540"/>
        <v>0</v>
      </c>
      <c r="G1221" s="128">
        <f t="shared" si="541"/>
        <v>1209</v>
      </c>
      <c r="H1221" s="127"/>
      <c r="I1221" s="321"/>
      <c r="J1221" s="97"/>
      <c r="K1221" s="323"/>
      <c r="L1221" s="322"/>
      <c r="M1221" s="50"/>
      <c r="N1221" s="87"/>
      <c r="O1221" s="324"/>
      <c r="P1221" s="98"/>
      <c r="Q1221" s="98"/>
      <c r="R1221" s="114"/>
      <c r="S1221" s="753"/>
      <c r="T1221" s="98"/>
      <c r="U1221" s="98"/>
      <c r="V1221" s="98"/>
      <c r="W1221" s="99"/>
      <c r="X1221" s="97"/>
      <c r="Y1221" s="87"/>
      <c r="Z1221" s="100"/>
      <c r="AA1221" s="106">
        <f t="shared" si="542"/>
        <v>1209</v>
      </c>
      <c r="AB1221" s="549">
        <f t="shared" si="543"/>
        <v>0</v>
      </c>
      <c r="AC1221" s="544">
        <f t="shared" si="544"/>
        <v>0</v>
      </c>
      <c r="AD1221" s="174">
        <f t="shared" si="545"/>
        <v>0</v>
      </c>
      <c r="AE1221" s="8"/>
      <c r="AF1221" s="885" t="str">
        <f t="shared" si="546"/>
        <v xml:space="preserve"> </v>
      </c>
      <c r="AG1221" s="40">
        <f t="shared" si="547"/>
        <v>0</v>
      </c>
      <c r="AH1221" s="40">
        <f t="shared" si="548"/>
        <v>0</v>
      </c>
      <c r="AR1221" s="40">
        <f t="shared" si="549"/>
        <v>0</v>
      </c>
      <c r="AS1221" s="40">
        <f t="shared" si="550"/>
        <v>0</v>
      </c>
      <c r="AT1221" s="40">
        <f t="shared" si="551"/>
        <v>0</v>
      </c>
      <c r="AU1221" s="40">
        <f t="shared" si="552"/>
        <v>0</v>
      </c>
      <c r="AX1221" s="279">
        <f t="shared" si="553"/>
        <v>0</v>
      </c>
      <c r="AY1221" s="279">
        <f t="shared" si="554"/>
        <v>0</v>
      </c>
      <c r="AZ1221" s="40">
        <f t="shared" si="555"/>
        <v>0</v>
      </c>
      <c r="BB1221" s="40">
        <f t="shared" si="556"/>
        <v>0</v>
      </c>
      <c r="BC1221" s="397">
        <f t="shared" si="557"/>
        <v>0</v>
      </c>
      <c r="BD1221" s="105">
        <f t="shared" si="558"/>
        <v>0</v>
      </c>
      <c r="BE1221" s="105">
        <f t="shared" si="559"/>
        <v>0</v>
      </c>
      <c r="BF1221" s="742">
        <f t="shared" si="560"/>
        <v>0</v>
      </c>
      <c r="BG1221" s="89"/>
      <c r="BH1221" s="9"/>
      <c r="BJ1221" s="40">
        <f t="shared" si="561"/>
        <v>0</v>
      </c>
      <c r="BK1221" s="40">
        <f t="shared" si="562"/>
        <v>1</v>
      </c>
      <c r="BL1221" s="40">
        <f t="shared" si="563"/>
        <v>0</v>
      </c>
      <c r="BM1221" s="40">
        <f t="shared" si="564"/>
        <v>0</v>
      </c>
      <c r="BN1221" s="40">
        <f t="shared" si="565"/>
        <v>0</v>
      </c>
    </row>
    <row r="1222" spans="1:66" x14ac:dyDescent="0.25">
      <c r="A1222" s="379"/>
      <c r="B1222" s="936"/>
      <c r="C1222" s="272"/>
      <c r="D1222" s="868"/>
      <c r="E1222" s="873" t="str">
        <f t="shared" si="539"/>
        <v xml:space="preserve"> </v>
      </c>
      <c r="F1222" s="130">
        <f t="shared" si="540"/>
        <v>0</v>
      </c>
      <c r="G1222" s="128">
        <f t="shared" si="541"/>
        <v>1210</v>
      </c>
      <c r="H1222" s="127"/>
      <c r="I1222" s="321"/>
      <c r="J1222" s="97"/>
      <c r="K1222" s="323"/>
      <c r="L1222" s="322"/>
      <c r="M1222" s="50"/>
      <c r="N1222" s="87"/>
      <c r="O1222" s="324"/>
      <c r="P1222" s="98"/>
      <c r="Q1222" s="98"/>
      <c r="R1222" s="114"/>
      <c r="S1222" s="753"/>
      <c r="T1222" s="98"/>
      <c r="U1222" s="98"/>
      <c r="V1222" s="98"/>
      <c r="W1222" s="99"/>
      <c r="X1222" s="97"/>
      <c r="Y1222" s="87"/>
      <c r="Z1222" s="100"/>
      <c r="AA1222" s="106">
        <f t="shared" si="542"/>
        <v>1210</v>
      </c>
      <c r="AB1222" s="549">
        <f t="shared" si="543"/>
        <v>0</v>
      </c>
      <c r="AC1222" s="544">
        <f t="shared" si="544"/>
        <v>0</v>
      </c>
      <c r="AD1222" s="174">
        <f t="shared" si="545"/>
        <v>0</v>
      </c>
      <c r="AE1222" s="8"/>
      <c r="AF1222" s="885" t="str">
        <f t="shared" si="546"/>
        <v xml:space="preserve"> </v>
      </c>
      <c r="AG1222" s="40">
        <f t="shared" si="547"/>
        <v>0</v>
      </c>
      <c r="AH1222" s="40">
        <f t="shared" si="548"/>
        <v>0</v>
      </c>
      <c r="AR1222" s="40">
        <f t="shared" si="549"/>
        <v>0</v>
      </c>
      <c r="AS1222" s="40">
        <f t="shared" si="550"/>
        <v>0</v>
      </c>
      <c r="AT1222" s="40">
        <f t="shared" si="551"/>
        <v>0</v>
      </c>
      <c r="AU1222" s="40">
        <f t="shared" si="552"/>
        <v>0</v>
      </c>
      <c r="AX1222" s="279">
        <f t="shared" si="553"/>
        <v>0</v>
      </c>
      <c r="AY1222" s="279">
        <f t="shared" si="554"/>
        <v>0</v>
      </c>
      <c r="AZ1222" s="40">
        <f t="shared" si="555"/>
        <v>0</v>
      </c>
      <c r="BB1222" s="40">
        <f t="shared" si="556"/>
        <v>0</v>
      </c>
      <c r="BC1222" s="397">
        <f t="shared" si="557"/>
        <v>0</v>
      </c>
      <c r="BD1222" s="105">
        <f t="shared" si="558"/>
        <v>0</v>
      </c>
      <c r="BE1222" s="105">
        <f t="shared" si="559"/>
        <v>0</v>
      </c>
      <c r="BF1222" s="742">
        <f t="shared" si="560"/>
        <v>0</v>
      </c>
      <c r="BG1222" s="89"/>
      <c r="BH1222" s="9"/>
      <c r="BJ1222" s="40">
        <f t="shared" si="561"/>
        <v>0</v>
      </c>
      <c r="BK1222" s="40">
        <f t="shared" si="562"/>
        <v>1</v>
      </c>
      <c r="BL1222" s="40">
        <f t="shared" si="563"/>
        <v>0</v>
      </c>
      <c r="BM1222" s="40">
        <f t="shared" si="564"/>
        <v>0</v>
      </c>
      <c r="BN1222" s="40">
        <f t="shared" si="565"/>
        <v>0</v>
      </c>
    </row>
    <row r="1223" spans="1:66" x14ac:dyDescent="0.25">
      <c r="A1223" s="379"/>
      <c r="B1223" s="936"/>
      <c r="C1223" s="272"/>
      <c r="D1223" s="868"/>
      <c r="E1223" s="873" t="str">
        <f t="shared" si="539"/>
        <v xml:space="preserve"> </v>
      </c>
      <c r="F1223" s="130">
        <f t="shared" si="540"/>
        <v>0</v>
      </c>
      <c r="G1223" s="128">
        <f t="shared" si="541"/>
        <v>1211</v>
      </c>
      <c r="H1223" s="127"/>
      <c r="I1223" s="321"/>
      <c r="J1223" s="97"/>
      <c r="K1223" s="323"/>
      <c r="L1223" s="322"/>
      <c r="M1223" s="50"/>
      <c r="N1223" s="87"/>
      <c r="O1223" s="324"/>
      <c r="P1223" s="98"/>
      <c r="Q1223" s="98"/>
      <c r="R1223" s="114"/>
      <c r="S1223" s="753"/>
      <c r="T1223" s="98"/>
      <c r="U1223" s="98"/>
      <c r="V1223" s="98"/>
      <c r="W1223" s="99"/>
      <c r="X1223" s="97"/>
      <c r="Y1223" s="87"/>
      <c r="Z1223" s="100"/>
      <c r="AA1223" s="106">
        <f t="shared" si="542"/>
        <v>1211</v>
      </c>
      <c r="AB1223" s="549">
        <f t="shared" si="543"/>
        <v>0</v>
      </c>
      <c r="AC1223" s="544">
        <f t="shared" si="544"/>
        <v>0</v>
      </c>
      <c r="AD1223" s="174">
        <f t="shared" si="545"/>
        <v>0</v>
      </c>
      <c r="AE1223" s="8"/>
      <c r="AF1223" s="885" t="str">
        <f t="shared" si="546"/>
        <v xml:space="preserve"> </v>
      </c>
      <c r="AG1223" s="40">
        <f t="shared" si="547"/>
        <v>0</v>
      </c>
      <c r="AH1223" s="40">
        <f t="shared" si="548"/>
        <v>0</v>
      </c>
      <c r="AR1223" s="40">
        <f t="shared" si="549"/>
        <v>0</v>
      </c>
      <c r="AS1223" s="40">
        <f t="shared" si="550"/>
        <v>0</v>
      </c>
      <c r="AT1223" s="40">
        <f t="shared" si="551"/>
        <v>0</v>
      </c>
      <c r="AU1223" s="40">
        <f t="shared" si="552"/>
        <v>0</v>
      </c>
      <c r="AX1223" s="279">
        <f t="shared" si="553"/>
        <v>0</v>
      </c>
      <c r="AY1223" s="279">
        <f t="shared" si="554"/>
        <v>0</v>
      </c>
      <c r="AZ1223" s="40">
        <f t="shared" si="555"/>
        <v>0</v>
      </c>
      <c r="BB1223" s="40">
        <f t="shared" si="556"/>
        <v>0</v>
      </c>
      <c r="BC1223" s="397">
        <f t="shared" si="557"/>
        <v>0</v>
      </c>
      <c r="BD1223" s="105">
        <f t="shared" si="558"/>
        <v>0</v>
      </c>
      <c r="BE1223" s="105">
        <f t="shared" si="559"/>
        <v>0</v>
      </c>
      <c r="BF1223" s="742">
        <f t="shared" si="560"/>
        <v>0</v>
      </c>
      <c r="BG1223" s="89"/>
      <c r="BH1223" s="9"/>
      <c r="BJ1223" s="40">
        <f t="shared" si="561"/>
        <v>0</v>
      </c>
      <c r="BK1223" s="40">
        <f t="shared" si="562"/>
        <v>1</v>
      </c>
      <c r="BL1223" s="40">
        <f t="shared" si="563"/>
        <v>0</v>
      </c>
      <c r="BM1223" s="40">
        <f t="shared" si="564"/>
        <v>0</v>
      </c>
      <c r="BN1223" s="40">
        <f t="shared" si="565"/>
        <v>0</v>
      </c>
    </row>
    <row r="1224" spans="1:66" x14ac:dyDescent="0.25">
      <c r="A1224" s="379"/>
      <c r="B1224" s="936"/>
      <c r="C1224" s="272"/>
      <c r="D1224" s="868"/>
      <c r="E1224" s="873" t="str">
        <f t="shared" si="539"/>
        <v xml:space="preserve"> </v>
      </c>
      <c r="F1224" s="130">
        <f t="shared" si="540"/>
        <v>0</v>
      </c>
      <c r="G1224" s="128">
        <f t="shared" si="541"/>
        <v>1212</v>
      </c>
      <c r="H1224" s="127"/>
      <c r="I1224" s="321"/>
      <c r="J1224" s="97"/>
      <c r="K1224" s="323"/>
      <c r="L1224" s="322"/>
      <c r="M1224" s="50"/>
      <c r="N1224" s="87"/>
      <c r="O1224" s="324"/>
      <c r="P1224" s="98"/>
      <c r="Q1224" s="98"/>
      <c r="R1224" s="114"/>
      <c r="S1224" s="753"/>
      <c r="T1224" s="98"/>
      <c r="U1224" s="98"/>
      <c r="V1224" s="98"/>
      <c r="W1224" s="99"/>
      <c r="X1224" s="97"/>
      <c r="Y1224" s="87"/>
      <c r="Z1224" s="100"/>
      <c r="AA1224" s="106">
        <f t="shared" si="542"/>
        <v>1212</v>
      </c>
      <c r="AB1224" s="549">
        <f t="shared" si="543"/>
        <v>0</v>
      </c>
      <c r="AC1224" s="544">
        <f t="shared" si="544"/>
        <v>0</v>
      </c>
      <c r="AD1224" s="174">
        <f t="shared" si="545"/>
        <v>0</v>
      </c>
      <c r="AE1224" s="8"/>
      <c r="AF1224" s="885" t="str">
        <f t="shared" si="546"/>
        <v xml:space="preserve"> </v>
      </c>
      <c r="AG1224" s="40">
        <f t="shared" si="547"/>
        <v>0</v>
      </c>
      <c r="AH1224" s="40">
        <f t="shared" si="548"/>
        <v>0</v>
      </c>
      <c r="AR1224" s="40">
        <f t="shared" si="549"/>
        <v>0</v>
      </c>
      <c r="AS1224" s="40">
        <f t="shared" si="550"/>
        <v>0</v>
      </c>
      <c r="AT1224" s="40">
        <f t="shared" si="551"/>
        <v>0</v>
      </c>
      <c r="AU1224" s="40">
        <f t="shared" si="552"/>
        <v>0</v>
      </c>
      <c r="AX1224" s="279">
        <f t="shared" si="553"/>
        <v>0</v>
      </c>
      <c r="AY1224" s="279">
        <f t="shared" si="554"/>
        <v>0</v>
      </c>
      <c r="AZ1224" s="40">
        <f t="shared" si="555"/>
        <v>0</v>
      </c>
      <c r="BB1224" s="40">
        <f t="shared" si="556"/>
        <v>0</v>
      </c>
      <c r="BC1224" s="397">
        <f t="shared" si="557"/>
        <v>0</v>
      </c>
      <c r="BD1224" s="105">
        <f t="shared" si="558"/>
        <v>0</v>
      </c>
      <c r="BE1224" s="105">
        <f t="shared" si="559"/>
        <v>0</v>
      </c>
      <c r="BF1224" s="742">
        <f t="shared" si="560"/>
        <v>0</v>
      </c>
      <c r="BG1224" s="89"/>
      <c r="BH1224" s="9"/>
      <c r="BJ1224" s="40">
        <f t="shared" si="561"/>
        <v>0</v>
      </c>
      <c r="BK1224" s="40">
        <f t="shared" si="562"/>
        <v>1</v>
      </c>
      <c r="BL1224" s="40">
        <f t="shared" si="563"/>
        <v>0</v>
      </c>
      <c r="BM1224" s="40">
        <f t="shared" si="564"/>
        <v>0</v>
      </c>
      <c r="BN1224" s="40">
        <f t="shared" si="565"/>
        <v>0</v>
      </c>
    </row>
    <row r="1225" spans="1:66" x14ac:dyDescent="0.25">
      <c r="A1225" s="379"/>
      <c r="B1225" s="936"/>
      <c r="C1225" s="272"/>
      <c r="D1225" s="868"/>
      <c r="E1225" s="873" t="str">
        <f t="shared" si="539"/>
        <v xml:space="preserve"> </v>
      </c>
      <c r="F1225" s="130">
        <f t="shared" si="540"/>
        <v>0</v>
      </c>
      <c r="G1225" s="128">
        <f t="shared" si="541"/>
        <v>1213</v>
      </c>
      <c r="H1225" s="127"/>
      <c r="I1225" s="321"/>
      <c r="J1225" s="97"/>
      <c r="K1225" s="323"/>
      <c r="L1225" s="322"/>
      <c r="M1225" s="50"/>
      <c r="N1225" s="87"/>
      <c r="O1225" s="324"/>
      <c r="P1225" s="98"/>
      <c r="Q1225" s="98"/>
      <c r="R1225" s="114"/>
      <c r="S1225" s="753"/>
      <c r="T1225" s="98"/>
      <c r="U1225" s="98"/>
      <c r="V1225" s="98"/>
      <c r="W1225" s="99"/>
      <c r="X1225" s="97"/>
      <c r="Y1225" s="87"/>
      <c r="Z1225" s="100"/>
      <c r="AA1225" s="106">
        <f t="shared" si="542"/>
        <v>1213</v>
      </c>
      <c r="AB1225" s="549">
        <f t="shared" si="543"/>
        <v>0</v>
      </c>
      <c r="AC1225" s="544">
        <f t="shared" si="544"/>
        <v>0</v>
      </c>
      <c r="AD1225" s="174">
        <f t="shared" si="545"/>
        <v>0</v>
      </c>
      <c r="AE1225" s="8"/>
      <c r="AF1225" s="885" t="str">
        <f t="shared" si="546"/>
        <v xml:space="preserve"> </v>
      </c>
      <c r="AG1225" s="40">
        <f t="shared" si="547"/>
        <v>0</v>
      </c>
      <c r="AH1225" s="40">
        <f t="shared" si="548"/>
        <v>0</v>
      </c>
      <c r="AR1225" s="40">
        <f t="shared" si="549"/>
        <v>0</v>
      </c>
      <c r="AS1225" s="40">
        <f t="shared" si="550"/>
        <v>0</v>
      </c>
      <c r="AT1225" s="40">
        <f t="shared" si="551"/>
        <v>0</v>
      </c>
      <c r="AU1225" s="40">
        <f t="shared" si="552"/>
        <v>0</v>
      </c>
      <c r="AX1225" s="279">
        <f t="shared" si="553"/>
        <v>0</v>
      </c>
      <c r="AY1225" s="279">
        <f t="shared" si="554"/>
        <v>0</v>
      </c>
      <c r="AZ1225" s="40">
        <f t="shared" si="555"/>
        <v>0</v>
      </c>
      <c r="BB1225" s="40">
        <f t="shared" si="556"/>
        <v>0</v>
      </c>
      <c r="BC1225" s="397">
        <f t="shared" si="557"/>
        <v>0</v>
      </c>
      <c r="BD1225" s="105">
        <f t="shared" si="558"/>
        <v>0</v>
      </c>
      <c r="BE1225" s="105">
        <f t="shared" si="559"/>
        <v>0</v>
      </c>
      <c r="BF1225" s="742">
        <f t="shared" si="560"/>
        <v>0</v>
      </c>
      <c r="BG1225" s="89"/>
      <c r="BH1225" s="9"/>
      <c r="BJ1225" s="40">
        <f t="shared" si="561"/>
        <v>0</v>
      </c>
      <c r="BK1225" s="40">
        <f t="shared" si="562"/>
        <v>1</v>
      </c>
      <c r="BL1225" s="40">
        <f t="shared" si="563"/>
        <v>0</v>
      </c>
      <c r="BM1225" s="40">
        <f t="shared" si="564"/>
        <v>0</v>
      </c>
      <c r="BN1225" s="40">
        <f t="shared" si="565"/>
        <v>0</v>
      </c>
    </row>
    <row r="1226" spans="1:66" x14ac:dyDescent="0.25">
      <c r="A1226" s="379"/>
      <c r="B1226" s="936"/>
      <c r="C1226" s="272"/>
      <c r="D1226" s="868"/>
      <c r="E1226" s="873" t="str">
        <f t="shared" si="539"/>
        <v xml:space="preserve"> </v>
      </c>
      <c r="F1226" s="130">
        <f t="shared" si="540"/>
        <v>0</v>
      </c>
      <c r="G1226" s="128">
        <f t="shared" si="541"/>
        <v>1214</v>
      </c>
      <c r="H1226" s="127"/>
      <c r="I1226" s="321"/>
      <c r="J1226" s="97"/>
      <c r="K1226" s="323"/>
      <c r="L1226" s="322"/>
      <c r="M1226" s="50"/>
      <c r="N1226" s="87"/>
      <c r="O1226" s="324"/>
      <c r="P1226" s="98"/>
      <c r="Q1226" s="98"/>
      <c r="R1226" s="114"/>
      <c r="S1226" s="753"/>
      <c r="T1226" s="98"/>
      <c r="U1226" s="98"/>
      <c r="V1226" s="98"/>
      <c r="W1226" s="99"/>
      <c r="X1226" s="97"/>
      <c r="Y1226" s="87"/>
      <c r="Z1226" s="100"/>
      <c r="AA1226" s="106">
        <f t="shared" si="542"/>
        <v>1214</v>
      </c>
      <c r="AB1226" s="549">
        <f t="shared" si="543"/>
        <v>0</v>
      </c>
      <c r="AC1226" s="544">
        <f t="shared" si="544"/>
        <v>0</v>
      </c>
      <c r="AD1226" s="174">
        <f t="shared" si="545"/>
        <v>0</v>
      </c>
      <c r="AE1226" s="8"/>
      <c r="AF1226" s="885" t="str">
        <f t="shared" si="546"/>
        <v xml:space="preserve"> </v>
      </c>
      <c r="AG1226" s="40">
        <f t="shared" si="547"/>
        <v>0</v>
      </c>
      <c r="AH1226" s="40">
        <f t="shared" si="548"/>
        <v>0</v>
      </c>
      <c r="AR1226" s="40">
        <f t="shared" si="549"/>
        <v>0</v>
      </c>
      <c r="AS1226" s="40">
        <f t="shared" si="550"/>
        <v>0</v>
      </c>
      <c r="AT1226" s="40">
        <f t="shared" si="551"/>
        <v>0</v>
      </c>
      <c r="AU1226" s="40">
        <f t="shared" si="552"/>
        <v>0</v>
      </c>
      <c r="AX1226" s="279">
        <f t="shared" si="553"/>
        <v>0</v>
      </c>
      <c r="AY1226" s="279">
        <f t="shared" si="554"/>
        <v>0</v>
      </c>
      <c r="AZ1226" s="40">
        <f t="shared" si="555"/>
        <v>0</v>
      </c>
      <c r="BB1226" s="40">
        <f t="shared" si="556"/>
        <v>0</v>
      </c>
      <c r="BC1226" s="397">
        <f t="shared" si="557"/>
        <v>0</v>
      </c>
      <c r="BD1226" s="105">
        <f t="shared" si="558"/>
        <v>0</v>
      </c>
      <c r="BE1226" s="105">
        <f t="shared" si="559"/>
        <v>0</v>
      </c>
      <c r="BF1226" s="742">
        <f t="shared" si="560"/>
        <v>0</v>
      </c>
      <c r="BG1226" s="89"/>
      <c r="BH1226" s="9"/>
      <c r="BJ1226" s="40">
        <f t="shared" si="561"/>
        <v>0</v>
      </c>
      <c r="BK1226" s="40">
        <f t="shared" si="562"/>
        <v>1</v>
      </c>
      <c r="BL1226" s="40">
        <f t="shared" si="563"/>
        <v>0</v>
      </c>
      <c r="BM1226" s="40">
        <f t="shared" si="564"/>
        <v>0</v>
      </c>
      <c r="BN1226" s="40">
        <f t="shared" si="565"/>
        <v>0</v>
      </c>
    </row>
    <row r="1227" spans="1:66" x14ac:dyDescent="0.25">
      <c r="A1227" s="379"/>
      <c r="B1227" s="936"/>
      <c r="C1227" s="272"/>
      <c r="D1227" s="868"/>
      <c r="E1227" s="873" t="str">
        <f t="shared" si="539"/>
        <v xml:space="preserve"> </v>
      </c>
      <c r="F1227" s="130">
        <f t="shared" si="540"/>
        <v>0</v>
      </c>
      <c r="G1227" s="128">
        <f t="shared" si="541"/>
        <v>1215</v>
      </c>
      <c r="H1227" s="127"/>
      <c r="I1227" s="321"/>
      <c r="J1227" s="97"/>
      <c r="K1227" s="323"/>
      <c r="L1227" s="322"/>
      <c r="M1227" s="50"/>
      <c r="N1227" s="87"/>
      <c r="O1227" s="324"/>
      <c r="P1227" s="98"/>
      <c r="Q1227" s="98"/>
      <c r="R1227" s="114"/>
      <c r="S1227" s="753"/>
      <c r="T1227" s="98"/>
      <c r="U1227" s="98"/>
      <c r="V1227" s="98"/>
      <c r="W1227" s="99"/>
      <c r="X1227" s="97"/>
      <c r="Y1227" s="87"/>
      <c r="Z1227" s="100"/>
      <c r="AA1227" s="106">
        <f t="shared" si="542"/>
        <v>1215</v>
      </c>
      <c r="AB1227" s="549">
        <f t="shared" si="543"/>
        <v>0</v>
      </c>
      <c r="AC1227" s="544">
        <f t="shared" si="544"/>
        <v>0</v>
      </c>
      <c r="AD1227" s="174">
        <f t="shared" si="545"/>
        <v>0</v>
      </c>
      <c r="AE1227" s="8"/>
      <c r="AF1227" s="885" t="str">
        <f t="shared" si="546"/>
        <v xml:space="preserve"> </v>
      </c>
      <c r="AG1227" s="40">
        <f t="shared" si="547"/>
        <v>0</v>
      </c>
      <c r="AH1227" s="40">
        <f t="shared" si="548"/>
        <v>0</v>
      </c>
      <c r="AR1227" s="40">
        <f t="shared" si="549"/>
        <v>0</v>
      </c>
      <c r="AS1227" s="40">
        <f t="shared" si="550"/>
        <v>0</v>
      </c>
      <c r="AT1227" s="40">
        <f t="shared" si="551"/>
        <v>0</v>
      </c>
      <c r="AU1227" s="40">
        <f t="shared" si="552"/>
        <v>0</v>
      </c>
      <c r="AX1227" s="279">
        <f t="shared" si="553"/>
        <v>0</v>
      </c>
      <c r="AY1227" s="279">
        <f t="shared" si="554"/>
        <v>0</v>
      </c>
      <c r="AZ1227" s="40">
        <f t="shared" si="555"/>
        <v>0</v>
      </c>
      <c r="BB1227" s="40">
        <f t="shared" si="556"/>
        <v>0</v>
      </c>
      <c r="BC1227" s="397">
        <f t="shared" si="557"/>
        <v>0</v>
      </c>
      <c r="BD1227" s="105">
        <f t="shared" si="558"/>
        <v>0</v>
      </c>
      <c r="BE1227" s="105">
        <f t="shared" si="559"/>
        <v>0</v>
      </c>
      <c r="BF1227" s="742">
        <f t="shared" si="560"/>
        <v>0</v>
      </c>
      <c r="BG1227" s="89"/>
      <c r="BH1227" s="9"/>
      <c r="BJ1227" s="40">
        <f t="shared" si="561"/>
        <v>0</v>
      </c>
      <c r="BK1227" s="40">
        <f t="shared" si="562"/>
        <v>1</v>
      </c>
      <c r="BL1227" s="40">
        <f t="shared" si="563"/>
        <v>0</v>
      </c>
      <c r="BM1227" s="40">
        <f t="shared" si="564"/>
        <v>0</v>
      </c>
      <c r="BN1227" s="40">
        <f t="shared" si="565"/>
        <v>0</v>
      </c>
    </row>
    <row r="1228" spans="1:66" x14ac:dyDescent="0.25">
      <c r="A1228" s="379"/>
      <c r="B1228" s="936"/>
      <c r="C1228" s="272"/>
      <c r="D1228" s="868"/>
      <c r="E1228" s="873" t="str">
        <f t="shared" si="539"/>
        <v xml:space="preserve"> </v>
      </c>
      <c r="F1228" s="130">
        <f t="shared" si="540"/>
        <v>0</v>
      </c>
      <c r="G1228" s="128">
        <f t="shared" si="541"/>
        <v>1216</v>
      </c>
      <c r="H1228" s="127"/>
      <c r="I1228" s="321"/>
      <c r="J1228" s="97"/>
      <c r="K1228" s="323"/>
      <c r="L1228" s="322"/>
      <c r="M1228" s="50"/>
      <c r="N1228" s="87"/>
      <c r="O1228" s="324"/>
      <c r="P1228" s="98"/>
      <c r="Q1228" s="98"/>
      <c r="R1228" s="114"/>
      <c r="S1228" s="753"/>
      <c r="T1228" s="98"/>
      <c r="U1228" s="98"/>
      <c r="V1228" s="98"/>
      <c r="W1228" s="99"/>
      <c r="X1228" s="97"/>
      <c r="Y1228" s="87"/>
      <c r="Z1228" s="100"/>
      <c r="AA1228" s="106">
        <f t="shared" si="542"/>
        <v>1216</v>
      </c>
      <c r="AB1228" s="549">
        <f t="shared" si="543"/>
        <v>0</v>
      </c>
      <c r="AC1228" s="544">
        <f t="shared" si="544"/>
        <v>0</v>
      </c>
      <c r="AD1228" s="174">
        <f t="shared" si="545"/>
        <v>0</v>
      </c>
      <c r="AE1228" s="8"/>
      <c r="AF1228" s="885" t="str">
        <f t="shared" si="546"/>
        <v xml:space="preserve"> </v>
      </c>
      <c r="AG1228" s="40">
        <f t="shared" si="547"/>
        <v>0</v>
      </c>
      <c r="AH1228" s="40">
        <f t="shared" si="548"/>
        <v>0</v>
      </c>
      <c r="AR1228" s="40">
        <f t="shared" si="549"/>
        <v>0</v>
      </c>
      <c r="AS1228" s="40">
        <f t="shared" si="550"/>
        <v>0</v>
      </c>
      <c r="AT1228" s="40">
        <f t="shared" si="551"/>
        <v>0</v>
      </c>
      <c r="AU1228" s="40">
        <f t="shared" si="552"/>
        <v>0</v>
      </c>
      <c r="AX1228" s="279">
        <f t="shared" si="553"/>
        <v>0</v>
      </c>
      <c r="AY1228" s="279">
        <f t="shared" si="554"/>
        <v>0</v>
      </c>
      <c r="AZ1228" s="40">
        <f t="shared" si="555"/>
        <v>0</v>
      </c>
      <c r="BB1228" s="40">
        <f t="shared" si="556"/>
        <v>0</v>
      </c>
      <c r="BC1228" s="397">
        <f t="shared" si="557"/>
        <v>0</v>
      </c>
      <c r="BD1228" s="105">
        <f t="shared" si="558"/>
        <v>0</v>
      </c>
      <c r="BE1228" s="105">
        <f t="shared" si="559"/>
        <v>0</v>
      </c>
      <c r="BF1228" s="742">
        <f t="shared" si="560"/>
        <v>0</v>
      </c>
      <c r="BG1228" s="89"/>
      <c r="BH1228" s="9"/>
      <c r="BJ1228" s="40">
        <f t="shared" si="561"/>
        <v>0</v>
      </c>
      <c r="BK1228" s="40">
        <f t="shared" si="562"/>
        <v>1</v>
      </c>
      <c r="BL1228" s="40">
        <f t="shared" si="563"/>
        <v>0</v>
      </c>
      <c r="BM1228" s="40">
        <f t="shared" si="564"/>
        <v>0</v>
      </c>
      <c r="BN1228" s="40">
        <f t="shared" si="565"/>
        <v>0</v>
      </c>
    </row>
    <row r="1229" spans="1:66" x14ac:dyDescent="0.25">
      <c r="A1229" s="379"/>
      <c r="B1229" s="936"/>
      <c r="C1229" s="272"/>
      <c r="D1229" s="868"/>
      <c r="E1229" s="873" t="str">
        <f t="shared" si="539"/>
        <v xml:space="preserve"> </v>
      </c>
      <c r="F1229" s="130">
        <f t="shared" si="540"/>
        <v>0</v>
      </c>
      <c r="G1229" s="128">
        <f t="shared" si="541"/>
        <v>1217</v>
      </c>
      <c r="H1229" s="127"/>
      <c r="I1229" s="321"/>
      <c r="J1229" s="97"/>
      <c r="K1229" s="323"/>
      <c r="L1229" s="322"/>
      <c r="M1229" s="50"/>
      <c r="N1229" s="87"/>
      <c r="O1229" s="324"/>
      <c r="P1229" s="98"/>
      <c r="Q1229" s="98"/>
      <c r="R1229" s="114"/>
      <c r="S1229" s="753"/>
      <c r="T1229" s="98"/>
      <c r="U1229" s="98"/>
      <c r="V1229" s="98"/>
      <c r="W1229" s="99"/>
      <c r="X1229" s="97"/>
      <c r="Y1229" s="87"/>
      <c r="Z1229" s="100"/>
      <c r="AA1229" s="106">
        <f t="shared" si="542"/>
        <v>1217</v>
      </c>
      <c r="AB1229" s="549">
        <f t="shared" si="543"/>
        <v>0</v>
      </c>
      <c r="AC1229" s="544">
        <f t="shared" si="544"/>
        <v>0</v>
      </c>
      <c r="AD1229" s="174">
        <f t="shared" si="545"/>
        <v>0</v>
      </c>
      <c r="AE1229" s="8"/>
      <c r="AF1229" s="885" t="str">
        <f t="shared" si="546"/>
        <v xml:space="preserve"> </v>
      </c>
      <c r="AG1229" s="40">
        <f t="shared" si="547"/>
        <v>0</v>
      </c>
      <c r="AH1229" s="40">
        <f t="shared" si="548"/>
        <v>0</v>
      </c>
      <c r="AR1229" s="40">
        <f t="shared" si="549"/>
        <v>0</v>
      </c>
      <c r="AS1229" s="40">
        <f t="shared" si="550"/>
        <v>0</v>
      </c>
      <c r="AT1229" s="40">
        <f t="shared" si="551"/>
        <v>0</v>
      </c>
      <c r="AU1229" s="40">
        <f t="shared" si="552"/>
        <v>0</v>
      </c>
      <c r="AX1229" s="279">
        <f t="shared" si="553"/>
        <v>0</v>
      </c>
      <c r="AY1229" s="279">
        <f t="shared" si="554"/>
        <v>0</v>
      </c>
      <c r="AZ1229" s="40">
        <f t="shared" si="555"/>
        <v>0</v>
      </c>
      <c r="BB1229" s="40">
        <f t="shared" si="556"/>
        <v>0</v>
      </c>
      <c r="BC1229" s="397">
        <f t="shared" si="557"/>
        <v>0</v>
      </c>
      <c r="BD1229" s="105">
        <f t="shared" si="558"/>
        <v>0</v>
      </c>
      <c r="BE1229" s="105">
        <f t="shared" si="559"/>
        <v>0</v>
      </c>
      <c r="BF1229" s="742">
        <f t="shared" si="560"/>
        <v>0</v>
      </c>
      <c r="BG1229" s="89"/>
      <c r="BH1229" s="9"/>
      <c r="BJ1229" s="40">
        <f t="shared" si="561"/>
        <v>0</v>
      </c>
      <c r="BK1229" s="40">
        <f t="shared" si="562"/>
        <v>1</v>
      </c>
      <c r="BL1229" s="40">
        <f t="shared" si="563"/>
        <v>0</v>
      </c>
      <c r="BM1229" s="40">
        <f t="shared" si="564"/>
        <v>0</v>
      </c>
      <c r="BN1229" s="40">
        <f t="shared" si="565"/>
        <v>0</v>
      </c>
    </row>
    <row r="1230" spans="1:66" x14ac:dyDescent="0.25">
      <c r="A1230" s="379"/>
      <c r="B1230" s="936"/>
      <c r="C1230" s="272"/>
      <c r="D1230" s="868"/>
      <c r="E1230" s="873" t="str">
        <f t="shared" si="539"/>
        <v xml:space="preserve"> </v>
      </c>
      <c r="F1230" s="130">
        <f t="shared" si="540"/>
        <v>0</v>
      </c>
      <c r="G1230" s="128">
        <f t="shared" si="541"/>
        <v>1218</v>
      </c>
      <c r="H1230" s="127"/>
      <c r="I1230" s="321"/>
      <c r="J1230" s="97"/>
      <c r="K1230" s="323"/>
      <c r="L1230" s="322"/>
      <c r="M1230" s="50"/>
      <c r="N1230" s="87"/>
      <c r="O1230" s="324"/>
      <c r="P1230" s="98"/>
      <c r="Q1230" s="98"/>
      <c r="R1230" s="114"/>
      <c r="S1230" s="753"/>
      <c r="T1230" s="98"/>
      <c r="U1230" s="98"/>
      <c r="V1230" s="98"/>
      <c r="W1230" s="99"/>
      <c r="X1230" s="97"/>
      <c r="Y1230" s="87"/>
      <c r="Z1230" s="100"/>
      <c r="AA1230" s="106">
        <f t="shared" si="542"/>
        <v>1218</v>
      </c>
      <c r="AB1230" s="549">
        <f t="shared" si="543"/>
        <v>0</v>
      </c>
      <c r="AC1230" s="544">
        <f t="shared" si="544"/>
        <v>0</v>
      </c>
      <c r="AD1230" s="174">
        <f t="shared" si="545"/>
        <v>0</v>
      </c>
      <c r="AE1230" s="8"/>
      <c r="AF1230" s="885" t="str">
        <f t="shared" si="546"/>
        <v xml:space="preserve"> </v>
      </c>
      <c r="AG1230" s="40">
        <f t="shared" si="547"/>
        <v>0</v>
      </c>
      <c r="AH1230" s="40">
        <f t="shared" si="548"/>
        <v>0</v>
      </c>
      <c r="AR1230" s="40">
        <f t="shared" si="549"/>
        <v>0</v>
      </c>
      <c r="AS1230" s="40">
        <f t="shared" si="550"/>
        <v>0</v>
      </c>
      <c r="AT1230" s="40">
        <f t="shared" si="551"/>
        <v>0</v>
      </c>
      <c r="AU1230" s="40">
        <f t="shared" si="552"/>
        <v>0</v>
      </c>
      <c r="AX1230" s="279">
        <f t="shared" si="553"/>
        <v>0</v>
      </c>
      <c r="AY1230" s="279">
        <f t="shared" si="554"/>
        <v>0</v>
      </c>
      <c r="AZ1230" s="40">
        <f t="shared" si="555"/>
        <v>0</v>
      </c>
      <c r="BB1230" s="40">
        <f t="shared" si="556"/>
        <v>0</v>
      </c>
      <c r="BC1230" s="397">
        <f t="shared" si="557"/>
        <v>0</v>
      </c>
      <c r="BD1230" s="105">
        <f t="shared" si="558"/>
        <v>0</v>
      </c>
      <c r="BE1230" s="105">
        <f t="shared" si="559"/>
        <v>0</v>
      </c>
      <c r="BF1230" s="742">
        <f t="shared" si="560"/>
        <v>0</v>
      </c>
      <c r="BG1230" s="89"/>
      <c r="BH1230" s="9"/>
      <c r="BJ1230" s="40">
        <f t="shared" si="561"/>
        <v>0</v>
      </c>
      <c r="BK1230" s="40">
        <f t="shared" si="562"/>
        <v>1</v>
      </c>
      <c r="BL1230" s="40">
        <f t="shared" si="563"/>
        <v>0</v>
      </c>
      <c r="BM1230" s="40">
        <f t="shared" si="564"/>
        <v>0</v>
      </c>
      <c r="BN1230" s="40">
        <f t="shared" si="565"/>
        <v>0</v>
      </c>
    </row>
    <row r="1231" spans="1:66" x14ac:dyDescent="0.25">
      <c r="A1231" s="379"/>
      <c r="B1231" s="936"/>
      <c r="C1231" s="272"/>
      <c r="D1231" s="868"/>
      <c r="E1231" s="873" t="str">
        <f t="shared" si="539"/>
        <v xml:space="preserve"> </v>
      </c>
      <c r="F1231" s="130">
        <f t="shared" si="540"/>
        <v>0</v>
      </c>
      <c r="G1231" s="128">
        <f t="shared" si="541"/>
        <v>1219</v>
      </c>
      <c r="H1231" s="127"/>
      <c r="I1231" s="321"/>
      <c r="J1231" s="97"/>
      <c r="K1231" s="323"/>
      <c r="L1231" s="322"/>
      <c r="M1231" s="50"/>
      <c r="N1231" s="87"/>
      <c r="O1231" s="324"/>
      <c r="P1231" s="98"/>
      <c r="Q1231" s="98"/>
      <c r="R1231" s="114"/>
      <c r="S1231" s="753"/>
      <c r="T1231" s="98"/>
      <c r="U1231" s="98"/>
      <c r="V1231" s="98"/>
      <c r="W1231" s="99"/>
      <c r="X1231" s="97"/>
      <c r="Y1231" s="87"/>
      <c r="Z1231" s="100"/>
      <c r="AA1231" s="106">
        <f t="shared" si="542"/>
        <v>1219</v>
      </c>
      <c r="AB1231" s="549">
        <f t="shared" si="543"/>
        <v>0</v>
      </c>
      <c r="AC1231" s="544">
        <f t="shared" si="544"/>
        <v>0</v>
      </c>
      <c r="AD1231" s="174">
        <f t="shared" si="545"/>
        <v>0</v>
      </c>
      <c r="AE1231" s="8"/>
      <c r="AF1231" s="885" t="str">
        <f t="shared" si="546"/>
        <v xml:space="preserve"> </v>
      </c>
      <c r="AG1231" s="40">
        <f t="shared" si="547"/>
        <v>0</v>
      </c>
      <c r="AH1231" s="40">
        <f t="shared" si="548"/>
        <v>0</v>
      </c>
      <c r="AR1231" s="40">
        <f t="shared" si="549"/>
        <v>0</v>
      </c>
      <c r="AS1231" s="40">
        <f t="shared" si="550"/>
        <v>0</v>
      </c>
      <c r="AT1231" s="40">
        <f t="shared" si="551"/>
        <v>0</v>
      </c>
      <c r="AU1231" s="40">
        <f t="shared" si="552"/>
        <v>0</v>
      </c>
      <c r="AX1231" s="279">
        <f t="shared" si="553"/>
        <v>0</v>
      </c>
      <c r="AY1231" s="279">
        <f t="shared" si="554"/>
        <v>0</v>
      </c>
      <c r="AZ1231" s="40">
        <f t="shared" si="555"/>
        <v>0</v>
      </c>
      <c r="BB1231" s="40">
        <f t="shared" si="556"/>
        <v>0</v>
      </c>
      <c r="BC1231" s="397">
        <f t="shared" si="557"/>
        <v>0</v>
      </c>
      <c r="BD1231" s="105">
        <f t="shared" si="558"/>
        <v>0</v>
      </c>
      <c r="BE1231" s="105">
        <f t="shared" si="559"/>
        <v>0</v>
      </c>
      <c r="BF1231" s="742">
        <f t="shared" si="560"/>
        <v>0</v>
      </c>
      <c r="BG1231" s="89"/>
      <c r="BH1231" s="9"/>
      <c r="BJ1231" s="40">
        <f t="shared" si="561"/>
        <v>0</v>
      </c>
      <c r="BK1231" s="40">
        <f t="shared" si="562"/>
        <v>1</v>
      </c>
      <c r="BL1231" s="40">
        <f t="shared" si="563"/>
        <v>0</v>
      </c>
      <c r="BM1231" s="40">
        <f t="shared" si="564"/>
        <v>0</v>
      </c>
      <c r="BN1231" s="40">
        <f t="shared" si="565"/>
        <v>0</v>
      </c>
    </row>
    <row r="1232" spans="1:66" x14ac:dyDescent="0.25">
      <c r="A1232" s="379"/>
      <c r="B1232" s="936"/>
      <c r="C1232" s="272"/>
      <c r="D1232" s="868"/>
      <c r="E1232" s="873" t="str">
        <f t="shared" si="539"/>
        <v xml:space="preserve"> </v>
      </c>
      <c r="F1232" s="130">
        <f t="shared" si="540"/>
        <v>0</v>
      </c>
      <c r="G1232" s="128">
        <f t="shared" si="541"/>
        <v>1220</v>
      </c>
      <c r="H1232" s="127"/>
      <c r="I1232" s="321"/>
      <c r="J1232" s="97"/>
      <c r="K1232" s="323"/>
      <c r="L1232" s="322"/>
      <c r="M1232" s="50"/>
      <c r="N1232" s="87"/>
      <c r="O1232" s="324"/>
      <c r="P1232" s="98"/>
      <c r="Q1232" s="98"/>
      <c r="R1232" s="114"/>
      <c r="S1232" s="753"/>
      <c r="T1232" s="98"/>
      <c r="U1232" s="98"/>
      <c r="V1232" s="98"/>
      <c r="W1232" s="99"/>
      <c r="X1232" s="97"/>
      <c r="Y1232" s="87"/>
      <c r="Z1232" s="100"/>
      <c r="AA1232" s="106">
        <f t="shared" si="542"/>
        <v>1220</v>
      </c>
      <c r="AB1232" s="549">
        <f t="shared" si="543"/>
        <v>0</v>
      </c>
      <c r="AC1232" s="544">
        <f t="shared" si="544"/>
        <v>0</v>
      </c>
      <c r="AD1232" s="174">
        <f t="shared" si="545"/>
        <v>0</v>
      </c>
      <c r="AE1232" s="8"/>
      <c r="AF1232" s="885" t="str">
        <f t="shared" si="546"/>
        <v xml:space="preserve"> </v>
      </c>
      <c r="AG1232" s="40">
        <f t="shared" si="547"/>
        <v>0</v>
      </c>
      <c r="AH1232" s="40">
        <f t="shared" si="548"/>
        <v>0</v>
      </c>
      <c r="AR1232" s="40">
        <f t="shared" si="549"/>
        <v>0</v>
      </c>
      <c r="AS1232" s="40">
        <f t="shared" si="550"/>
        <v>0</v>
      </c>
      <c r="AT1232" s="40">
        <f t="shared" si="551"/>
        <v>0</v>
      </c>
      <c r="AU1232" s="40">
        <f t="shared" si="552"/>
        <v>0</v>
      </c>
      <c r="AX1232" s="279">
        <f t="shared" si="553"/>
        <v>0</v>
      </c>
      <c r="AY1232" s="279">
        <f t="shared" si="554"/>
        <v>0</v>
      </c>
      <c r="AZ1232" s="40">
        <f t="shared" si="555"/>
        <v>0</v>
      </c>
      <c r="BB1232" s="40">
        <f t="shared" si="556"/>
        <v>0</v>
      </c>
      <c r="BC1232" s="397">
        <f t="shared" si="557"/>
        <v>0</v>
      </c>
      <c r="BD1232" s="105">
        <f t="shared" si="558"/>
        <v>0</v>
      </c>
      <c r="BE1232" s="105">
        <f t="shared" si="559"/>
        <v>0</v>
      </c>
      <c r="BF1232" s="742">
        <f t="shared" si="560"/>
        <v>0</v>
      </c>
      <c r="BG1232" s="89"/>
      <c r="BH1232" s="9"/>
      <c r="BJ1232" s="40">
        <f t="shared" si="561"/>
        <v>0</v>
      </c>
      <c r="BK1232" s="40">
        <f t="shared" si="562"/>
        <v>1</v>
      </c>
      <c r="BL1232" s="40">
        <f t="shared" si="563"/>
        <v>0</v>
      </c>
      <c r="BM1232" s="40">
        <f t="shared" si="564"/>
        <v>0</v>
      </c>
      <c r="BN1232" s="40">
        <f t="shared" si="565"/>
        <v>0</v>
      </c>
    </row>
    <row r="1233" spans="1:66" x14ac:dyDescent="0.25">
      <c r="A1233" s="379"/>
      <c r="B1233" s="936"/>
      <c r="C1233" s="272"/>
      <c r="D1233" s="868"/>
      <c r="E1233" s="873" t="str">
        <f t="shared" si="539"/>
        <v xml:space="preserve"> </v>
      </c>
      <c r="F1233" s="130">
        <f t="shared" si="540"/>
        <v>0</v>
      </c>
      <c r="G1233" s="128">
        <f t="shared" si="541"/>
        <v>1221</v>
      </c>
      <c r="H1233" s="127"/>
      <c r="I1233" s="321"/>
      <c r="J1233" s="97"/>
      <c r="K1233" s="323"/>
      <c r="L1233" s="322"/>
      <c r="M1233" s="50"/>
      <c r="N1233" s="87"/>
      <c r="O1233" s="324"/>
      <c r="P1233" s="98"/>
      <c r="Q1233" s="98"/>
      <c r="R1233" s="114"/>
      <c r="S1233" s="753"/>
      <c r="T1233" s="98"/>
      <c r="U1233" s="98"/>
      <c r="V1233" s="98"/>
      <c r="W1233" s="99"/>
      <c r="X1233" s="97"/>
      <c r="Y1233" s="87"/>
      <c r="Z1233" s="100"/>
      <c r="AA1233" s="106">
        <f t="shared" si="542"/>
        <v>1221</v>
      </c>
      <c r="AB1233" s="549">
        <f t="shared" si="543"/>
        <v>0</v>
      </c>
      <c r="AC1233" s="544">
        <f t="shared" si="544"/>
        <v>0</v>
      </c>
      <c r="AD1233" s="174">
        <f t="shared" si="545"/>
        <v>0</v>
      </c>
      <c r="AE1233" s="8"/>
      <c r="AF1233" s="885" t="str">
        <f t="shared" si="546"/>
        <v xml:space="preserve"> </v>
      </c>
      <c r="AG1233" s="40">
        <f t="shared" si="547"/>
        <v>0</v>
      </c>
      <c r="AH1233" s="40">
        <f t="shared" si="548"/>
        <v>0</v>
      </c>
      <c r="AR1233" s="40">
        <f t="shared" si="549"/>
        <v>0</v>
      </c>
      <c r="AS1233" s="40">
        <f t="shared" si="550"/>
        <v>0</v>
      </c>
      <c r="AT1233" s="40">
        <f t="shared" si="551"/>
        <v>0</v>
      </c>
      <c r="AU1233" s="40">
        <f t="shared" si="552"/>
        <v>0</v>
      </c>
      <c r="AX1233" s="279">
        <f t="shared" si="553"/>
        <v>0</v>
      </c>
      <c r="AY1233" s="279">
        <f t="shared" si="554"/>
        <v>0</v>
      </c>
      <c r="AZ1233" s="40">
        <f t="shared" si="555"/>
        <v>0</v>
      </c>
      <c r="BB1233" s="40">
        <f t="shared" si="556"/>
        <v>0</v>
      </c>
      <c r="BC1233" s="397">
        <f t="shared" si="557"/>
        <v>0</v>
      </c>
      <c r="BD1233" s="105">
        <f t="shared" si="558"/>
        <v>0</v>
      </c>
      <c r="BE1233" s="105">
        <f t="shared" si="559"/>
        <v>0</v>
      </c>
      <c r="BF1233" s="742">
        <f t="shared" si="560"/>
        <v>0</v>
      </c>
      <c r="BG1233" s="89"/>
      <c r="BH1233" s="9"/>
      <c r="BJ1233" s="40">
        <f t="shared" si="561"/>
        <v>0</v>
      </c>
      <c r="BK1233" s="40">
        <f t="shared" si="562"/>
        <v>1</v>
      </c>
      <c r="BL1233" s="40">
        <f t="shared" si="563"/>
        <v>0</v>
      </c>
      <c r="BM1233" s="40">
        <f t="shared" si="564"/>
        <v>0</v>
      </c>
      <c r="BN1233" s="40">
        <f t="shared" si="565"/>
        <v>0</v>
      </c>
    </row>
    <row r="1234" spans="1:66" x14ac:dyDescent="0.25">
      <c r="A1234" s="379"/>
      <c r="B1234" s="936"/>
      <c r="C1234" s="272"/>
      <c r="D1234" s="868"/>
      <c r="E1234" s="873" t="str">
        <f t="shared" si="539"/>
        <v xml:space="preserve"> </v>
      </c>
      <c r="F1234" s="130">
        <f t="shared" si="540"/>
        <v>0</v>
      </c>
      <c r="G1234" s="128">
        <f t="shared" si="541"/>
        <v>1222</v>
      </c>
      <c r="H1234" s="127"/>
      <c r="I1234" s="321"/>
      <c r="J1234" s="97"/>
      <c r="K1234" s="323"/>
      <c r="L1234" s="322"/>
      <c r="M1234" s="50"/>
      <c r="N1234" s="87"/>
      <c r="O1234" s="324"/>
      <c r="P1234" s="98"/>
      <c r="Q1234" s="98"/>
      <c r="R1234" s="114"/>
      <c r="S1234" s="753"/>
      <c r="T1234" s="98"/>
      <c r="U1234" s="98"/>
      <c r="V1234" s="98"/>
      <c r="W1234" s="99"/>
      <c r="X1234" s="97"/>
      <c r="Y1234" s="87"/>
      <c r="Z1234" s="100"/>
      <c r="AA1234" s="106">
        <f t="shared" si="542"/>
        <v>1222</v>
      </c>
      <c r="AB1234" s="549">
        <f t="shared" si="543"/>
        <v>0</v>
      </c>
      <c r="AC1234" s="544">
        <f t="shared" si="544"/>
        <v>0</v>
      </c>
      <c r="AD1234" s="174">
        <f t="shared" si="545"/>
        <v>0</v>
      </c>
      <c r="AE1234" s="8"/>
      <c r="AF1234" s="885" t="str">
        <f t="shared" si="546"/>
        <v xml:space="preserve"> </v>
      </c>
      <c r="AG1234" s="40">
        <f t="shared" si="547"/>
        <v>0</v>
      </c>
      <c r="AH1234" s="40">
        <f t="shared" si="548"/>
        <v>0</v>
      </c>
      <c r="AR1234" s="40">
        <f t="shared" si="549"/>
        <v>0</v>
      </c>
      <c r="AS1234" s="40">
        <f t="shared" si="550"/>
        <v>0</v>
      </c>
      <c r="AT1234" s="40">
        <f t="shared" si="551"/>
        <v>0</v>
      </c>
      <c r="AU1234" s="40">
        <f t="shared" si="552"/>
        <v>0</v>
      </c>
      <c r="AX1234" s="279">
        <f t="shared" si="553"/>
        <v>0</v>
      </c>
      <c r="AY1234" s="279">
        <f t="shared" si="554"/>
        <v>0</v>
      </c>
      <c r="AZ1234" s="40">
        <f t="shared" si="555"/>
        <v>0</v>
      </c>
      <c r="BB1234" s="40">
        <f t="shared" si="556"/>
        <v>0</v>
      </c>
      <c r="BC1234" s="397">
        <f t="shared" si="557"/>
        <v>0</v>
      </c>
      <c r="BD1234" s="105">
        <f t="shared" si="558"/>
        <v>0</v>
      </c>
      <c r="BE1234" s="105">
        <f t="shared" si="559"/>
        <v>0</v>
      </c>
      <c r="BF1234" s="742">
        <f t="shared" si="560"/>
        <v>0</v>
      </c>
      <c r="BG1234" s="89"/>
      <c r="BH1234" s="9"/>
      <c r="BJ1234" s="40">
        <f t="shared" si="561"/>
        <v>0</v>
      </c>
      <c r="BK1234" s="40">
        <f t="shared" si="562"/>
        <v>1</v>
      </c>
      <c r="BL1234" s="40">
        <f t="shared" si="563"/>
        <v>0</v>
      </c>
      <c r="BM1234" s="40">
        <f t="shared" si="564"/>
        <v>0</v>
      </c>
      <c r="BN1234" s="40">
        <f t="shared" si="565"/>
        <v>0</v>
      </c>
    </row>
    <row r="1235" spans="1:66" x14ac:dyDescent="0.25">
      <c r="A1235" s="379"/>
      <c r="B1235" s="936"/>
      <c r="C1235" s="272"/>
      <c r="D1235" s="868"/>
      <c r="E1235" s="873" t="str">
        <f t="shared" si="539"/>
        <v xml:space="preserve"> </v>
      </c>
      <c r="F1235" s="130">
        <f t="shared" si="540"/>
        <v>0</v>
      </c>
      <c r="G1235" s="128">
        <f t="shared" si="541"/>
        <v>1223</v>
      </c>
      <c r="H1235" s="127"/>
      <c r="I1235" s="321"/>
      <c r="J1235" s="97"/>
      <c r="K1235" s="323"/>
      <c r="L1235" s="322"/>
      <c r="M1235" s="50"/>
      <c r="N1235" s="87"/>
      <c r="O1235" s="324"/>
      <c r="P1235" s="98"/>
      <c r="Q1235" s="98"/>
      <c r="R1235" s="114"/>
      <c r="S1235" s="753"/>
      <c r="T1235" s="98"/>
      <c r="U1235" s="98"/>
      <c r="V1235" s="98"/>
      <c r="W1235" s="99"/>
      <c r="X1235" s="97"/>
      <c r="Y1235" s="87"/>
      <c r="Z1235" s="100"/>
      <c r="AA1235" s="106">
        <f t="shared" si="542"/>
        <v>1223</v>
      </c>
      <c r="AB1235" s="549">
        <f t="shared" si="543"/>
        <v>0</v>
      </c>
      <c r="AC1235" s="544">
        <f t="shared" si="544"/>
        <v>0</v>
      </c>
      <c r="AD1235" s="174">
        <f t="shared" si="545"/>
        <v>0</v>
      </c>
      <c r="AE1235" s="8"/>
      <c r="AF1235" s="885" t="str">
        <f t="shared" si="546"/>
        <v xml:space="preserve"> </v>
      </c>
      <c r="AG1235" s="40">
        <f t="shared" si="547"/>
        <v>0</v>
      </c>
      <c r="AH1235" s="40">
        <f t="shared" si="548"/>
        <v>0</v>
      </c>
      <c r="AR1235" s="40">
        <f t="shared" si="549"/>
        <v>0</v>
      </c>
      <c r="AS1235" s="40">
        <f t="shared" si="550"/>
        <v>0</v>
      </c>
      <c r="AT1235" s="40">
        <f t="shared" si="551"/>
        <v>0</v>
      </c>
      <c r="AU1235" s="40">
        <f t="shared" si="552"/>
        <v>0</v>
      </c>
      <c r="AX1235" s="279">
        <f t="shared" si="553"/>
        <v>0</v>
      </c>
      <c r="AY1235" s="279">
        <f t="shared" si="554"/>
        <v>0</v>
      </c>
      <c r="AZ1235" s="40">
        <f t="shared" si="555"/>
        <v>0</v>
      </c>
      <c r="BB1235" s="40">
        <f t="shared" si="556"/>
        <v>0</v>
      </c>
      <c r="BC1235" s="397">
        <f t="shared" si="557"/>
        <v>0</v>
      </c>
      <c r="BD1235" s="105">
        <f t="shared" si="558"/>
        <v>0</v>
      </c>
      <c r="BE1235" s="105">
        <f t="shared" si="559"/>
        <v>0</v>
      </c>
      <c r="BF1235" s="742">
        <f t="shared" si="560"/>
        <v>0</v>
      </c>
      <c r="BG1235" s="89"/>
      <c r="BH1235" s="9"/>
      <c r="BJ1235" s="40">
        <f t="shared" si="561"/>
        <v>0</v>
      </c>
      <c r="BK1235" s="40">
        <f t="shared" si="562"/>
        <v>1</v>
      </c>
      <c r="BL1235" s="40">
        <f t="shared" si="563"/>
        <v>0</v>
      </c>
      <c r="BM1235" s="40">
        <f t="shared" si="564"/>
        <v>0</v>
      </c>
      <c r="BN1235" s="40">
        <f t="shared" si="565"/>
        <v>0</v>
      </c>
    </row>
    <row r="1236" spans="1:66" x14ac:dyDescent="0.25">
      <c r="A1236" s="379"/>
      <c r="B1236" s="936"/>
      <c r="C1236" s="272"/>
      <c r="D1236" s="868"/>
      <c r="E1236" s="873" t="str">
        <f t="shared" si="539"/>
        <v xml:space="preserve"> </v>
      </c>
      <c r="F1236" s="130">
        <f t="shared" si="540"/>
        <v>0</v>
      </c>
      <c r="G1236" s="128">
        <f t="shared" si="541"/>
        <v>1224</v>
      </c>
      <c r="H1236" s="127"/>
      <c r="I1236" s="321"/>
      <c r="J1236" s="97"/>
      <c r="K1236" s="323"/>
      <c r="L1236" s="322"/>
      <c r="M1236" s="50"/>
      <c r="N1236" s="87"/>
      <c r="O1236" s="324"/>
      <c r="P1236" s="98"/>
      <c r="Q1236" s="98"/>
      <c r="R1236" s="114"/>
      <c r="S1236" s="753"/>
      <c r="T1236" s="98"/>
      <c r="U1236" s="98"/>
      <c r="V1236" s="98"/>
      <c r="W1236" s="99"/>
      <c r="X1236" s="97"/>
      <c r="Y1236" s="87"/>
      <c r="Z1236" s="100"/>
      <c r="AA1236" s="106">
        <f t="shared" si="542"/>
        <v>1224</v>
      </c>
      <c r="AB1236" s="549">
        <f t="shared" si="543"/>
        <v>0</v>
      </c>
      <c r="AC1236" s="544">
        <f t="shared" si="544"/>
        <v>0</v>
      </c>
      <c r="AD1236" s="174">
        <f t="shared" si="545"/>
        <v>0</v>
      </c>
      <c r="AE1236" s="8"/>
      <c r="AF1236" s="885" t="str">
        <f t="shared" si="546"/>
        <v xml:space="preserve"> </v>
      </c>
      <c r="AG1236" s="40">
        <f t="shared" si="547"/>
        <v>0</v>
      </c>
      <c r="AH1236" s="40">
        <f t="shared" si="548"/>
        <v>0</v>
      </c>
      <c r="AR1236" s="40">
        <f t="shared" si="549"/>
        <v>0</v>
      </c>
      <c r="AS1236" s="40">
        <f t="shared" si="550"/>
        <v>0</v>
      </c>
      <c r="AT1236" s="40">
        <f t="shared" si="551"/>
        <v>0</v>
      </c>
      <c r="AU1236" s="40">
        <f t="shared" si="552"/>
        <v>0</v>
      </c>
      <c r="AX1236" s="279">
        <f t="shared" si="553"/>
        <v>0</v>
      </c>
      <c r="AY1236" s="279">
        <f t="shared" si="554"/>
        <v>0</v>
      </c>
      <c r="AZ1236" s="40">
        <f t="shared" si="555"/>
        <v>0</v>
      </c>
      <c r="BB1236" s="40">
        <f t="shared" si="556"/>
        <v>0</v>
      </c>
      <c r="BC1236" s="397">
        <f t="shared" si="557"/>
        <v>0</v>
      </c>
      <c r="BD1236" s="105">
        <f t="shared" si="558"/>
        <v>0</v>
      </c>
      <c r="BE1236" s="105">
        <f t="shared" si="559"/>
        <v>0</v>
      </c>
      <c r="BF1236" s="742">
        <f t="shared" si="560"/>
        <v>0</v>
      </c>
      <c r="BG1236" s="89"/>
      <c r="BH1236" s="9"/>
      <c r="BJ1236" s="40">
        <f t="shared" si="561"/>
        <v>0</v>
      </c>
      <c r="BK1236" s="40">
        <f t="shared" si="562"/>
        <v>1</v>
      </c>
      <c r="BL1236" s="40">
        <f t="shared" si="563"/>
        <v>0</v>
      </c>
      <c r="BM1236" s="40">
        <f t="shared" si="564"/>
        <v>0</v>
      </c>
      <c r="BN1236" s="40">
        <f t="shared" si="565"/>
        <v>0</v>
      </c>
    </row>
    <row r="1237" spans="1:66" x14ac:dyDescent="0.25">
      <c r="A1237" s="379"/>
      <c r="B1237" s="936"/>
      <c r="C1237" s="272"/>
      <c r="D1237" s="868"/>
      <c r="E1237" s="873" t="str">
        <f t="shared" si="539"/>
        <v xml:space="preserve"> </v>
      </c>
      <c r="F1237" s="130">
        <f t="shared" si="540"/>
        <v>0</v>
      </c>
      <c r="G1237" s="128">
        <f t="shared" si="541"/>
        <v>1225</v>
      </c>
      <c r="H1237" s="127"/>
      <c r="I1237" s="321"/>
      <c r="J1237" s="97"/>
      <c r="K1237" s="323"/>
      <c r="L1237" s="322"/>
      <c r="M1237" s="50"/>
      <c r="N1237" s="87"/>
      <c r="O1237" s="324"/>
      <c r="P1237" s="98"/>
      <c r="Q1237" s="98"/>
      <c r="R1237" s="114"/>
      <c r="S1237" s="753"/>
      <c r="T1237" s="98"/>
      <c r="U1237" s="98"/>
      <c r="V1237" s="98"/>
      <c r="W1237" s="99"/>
      <c r="X1237" s="97"/>
      <c r="Y1237" s="87"/>
      <c r="Z1237" s="100"/>
      <c r="AA1237" s="106">
        <f t="shared" si="542"/>
        <v>1225</v>
      </c>
      <c r="AB1237" s="549">
        <f t="shared" si="543"/>
        <v>0</v>
      </c>
      <c r="AC1237" s="544">
        <f t="shared" si="544"/>
        <v>0</v>
      </c>
      <c r="AD1237" s="174">
        <f t="shared" si="545"/>
        <v>0</v>
      </c>
      <c r="AE1237" s="8"/>
      <c r="AF1237" s="885" t="str">
        <f t="shared" si="546"/>
        <v xml:space="preserve"> </v>
      </c>
      <c r="AG1237" s="40">
        <f t="shared" si="547"/>
        <v>0</v>
      </c>
      <c r="AH1237" s="40">
        <f t="shared" si="548"/>
        <v>0</v>
      </c>
      <c r="AR1237" s="40">
        <f t="shared" si="549"/>
        <v>0</v>
      </c>
      <c r="AS1237" s="40">
        <f t="shared" si="550"/>
        <v>0</v>
      </c>
      <c r="AT1237" s="40">
        <f t="shared" si="551"/>
        <v>0</v>
      </c>
      <c r="AU1237" s="40">
        <f t="shared" si="552"/>
        <v>0</v>
      </c>
      <c r="AX1237" s="279">
        <f t="shared" si="553"/>
        <v>0</v>
      </c>
      <c r="AY1237" s="279">
        <f t="shared" si="554"/>
        <v>0</v>
      </c>
      <c r="AZ1237" s="40">
        <f t="shared" si="555"/>
        <v>0</v>
      </c>
      <c r="BB1237" s="40">
        <f t="shared" si="556"/>
        <v>0</v>
      </c>
      <c r="BC1237" s="397">
        <f t="shared" si="557"/>
        <v>0</v>
      </c>
      <c r="BD1237" s="105">
        <f t="shared" si="558"/>
        <v>0</v>
      </c>
      <c r="BE1237" s="105">
        <f t="shared" si="559"/>
        <v>0</v>
      </c>
      <c r="BF1237" s="742">
        <f t="shared" si="560"/>
        <v>0</v>
      </c>
      <c r="BG1237" s="89"/>
      <c r="BH1237" s="9"/>
      <c r="BJ1237" s="40">
        <f t="shared" si="561"/>
        <v>0</v>
      </c>
      <c r="BK1237" s="40">
        <f t="shared" si="562"/>
        <v>1</v>
      </c>
      <c r="BL1237" s="40">
        <f t="shared" si="563"/>
        <v>0</v>
      </c>
      <c r="BM1237" s="40">
        <f t="shared" si="564"/>
        <v>0</v>
      </c>
      <c r="BN1237" s="40">
        <f t="shared" si="565"/>
        <v>0</v>
      </c>
    </row>
    <row r="1238" spans="1:66" x14ac:dyDescent="0.25">
      <c r="A1238" s="379"/>
      <c r="B1238" s="936"/>
      <c r="C1238" s="272"/>
      <c r="D1238" s="868"/>
      <c r="E1238" s="873" t="str">
        <f t="shared" si="539"/>
        <v xml:space="preserve"> </v>
      </c>
      <c r="F1238" s="130">
        <f t="shared" si="540"/>
        <v>0</v>
      </c>
      <c r="G1238" s="128">
        <f t="shared" si="541"/>
        <v>1226</v>
      </c>
      <c r="H1238" s="127"/>
      <c r="I1238" s="321"/>
      <c r="J1238" s="97"/>
      <c r="K1238" s="323"/>
      <c r="L1238" s="322"/>
      <c r="M1238" s="50"/>
      <c r="N1238" s="87"/>
      <c r="O1238" s="324"/>
      <c r="P1238" s="98"/>
      <c r="Q1238" s="98"/>
      <c r="R1238" s="114"/>
      <c r="S1238" s="753"/>
      <c r="T1238" s="98"/>
      <c r="U1238" s="98"/>
      <c r="V1238" s="98"/>
      <c r="W1238" s="99"/>
      <c r="X1238" s="97"/>
      <c r="Y1238" s="87"/>
      <c r="Z1238" s="100"/>
      <c r="AA1238" s="106">
        <f t="shared" si="542"/>
        <v>1226</v>
      </c>
      <c r="AB1238" s="549">
        <f t="shared" si="543"/>
        <v>0</v>
      </c>
      <c r="AC1238" s="544">
        <f t="shared" si="544"/>
        <v>0</v>
      </c>
      <c r="AD1238" s="174">
        <f t="shared" si="545"/>
        <v>0</v>
      </c>
      <c r="AE1238" s="8"/>
      <c r="AF1238" s="885" t="str">
        <f t="shared" si="546"/>
        <v xml:space="preserve"> </v>
      </c>
      <c r="AG1238" s="40">
        <f t="shared" si="547"/>
        <v>0</v>
      </c>
      <c r="AH1238" s="40">
        <f t="shared" si="548"/>
        <v>0</v>
      </c>
      <c r="AR1238" s="40">
        <f t="shared" si="549"/>
        <v>0</v>
      </c>
      <c r="AS1238" s="40">
        <f t="shared" si="550"/>
        <v>0</v>
      </c>
      <c r="AT1238" s="40">
        <f t="shared" si="551"/>
        <v>0</v>
      </c>
      <c r="AU1238" s="40">
        <f t="shared" si="552"/>
        <v>0</v>
      </c>
      <c r="AX1238" s="279">
        <f t="shared" si="553"/>
        <v>0</v>
      </c>
      <c r="AY1238" s="279">
        <f t="shared" si="554"/>
        <v>0</v>
      </c>
      <c r="AZ1238" s="40">
        <f t="shared" si="555"/>
        <v>0</v>
      </c>
      <c r="BB1238" s="40">
        <f t="shared" si="556"/>
        <v>0</v>
      </c>
      <c r="BC1238" s="397">
        <f t="shared" si="557"/>
        <v>0</v>
      </c>
      <c r="BD1238" s="105">
        <f t="shared" si="558"/>
        <v>0</v>
      </c>
      <c r="BE1238" s="105">
        <f t="shared" si="559"/>
        <v>0</v>
      </c>
      <c r="BF1238" s="742">
        <f t="shared" si="560"/>
        <v>0</v>
      </c>
      <c r="BG1238" s="89"/>
      <c r="BH1238" s="9"/>
      <c r="BJ1238" s="40">
        <f t="shared" si="561"/>
        <v>0</v>
      </c>
      <c r="BK1238" s="40">
        <f t="shared" si="562"/>
        <v>1</v>
      </c>
      <c r="BL1238" s="40">
        <f t="shared" si="563"/>
        <v>0</v>
      </c>
      <c r="BM1238" s="40">
        <f t="shared" si="564"/>
        <v>0</v>
      </c>
      <c r="BN1238" s="40">
        <f t="shared" si="565"/>
        <v>0</v>
      </c>
    </row>
    <row r="1239" spans="1:66" x14ac:dyDescent="0.25">
      <c r="A1239" s="379"/>
      <c r="B1239" s="936"/>
      <c r="C1239" s="272"/>
      <c r="D1239" s="868"/>
      <c r="E1239" s="873" t="str">
        <f t="shared" si="539"/>
        <v xml:space="preserve"> </v>
      </c>
      <c r="F1239" s="130">
        <f t="shared" si="540"/>
        <v>0</v>
      </c>
      <c r="G1239" s="128">
        <f t="shared" si="541"/>
        <v>1227</v>
      </c>
      <c r="H1239" s="127"/>
      <c r="I1239" s="321"/>
      <c r="J1239" s="97"/>
      <c r="K1239" s="323"/>
      <c r="L1239" s="322"/>
      <c r="M1239" s="50"/>
      <c r="N1239" s="87"/>
      <c r="O1239" s="324"/>
      <c r="P1239" s="98"/>
      <c r="Q1239" s="98"/>
      <c r="R1239" s="114"/>
      <c r="S1239" s="753"/>
      <c r="T1239" s="98"/>
      <c r="U1239" s="98"/>
      <c r="V1239" s="98"/>
      <c r="W1239" s="99"/>
      <c r="X1239" s="97"/>
      <c r="Y1239" s="87"/>
      <c r="Z1239" s="100"/>
      <c r="AA1239" s="106">
        <f t="shared" si="542"/>
        <v>1227</v>
      </c>
      <c r="AB1239" s="549">
        <f t="shared" si="543"/>
        <v>0</v>
      </c>
      <c r="AC1239" s="544">
        <f t="shared" si="544"/>
        <v>0</v>
      </c>
      <c r="AD1239" s="174">
        <f t="shared" si="545"/>
        <v>0</v>
      </c>
      <c r="AE1239" s="8"/>
      <c r="AF1239" s="885" t="str">
        <f t="shared" si="546"/>
        <v xml:space="preserve"> </v>
      </c>
      <c r="AG1239" s="40">
        <f t="shared" si="547"/>
        <v>0</v>
      </c>
      <c r="AH1239" s="40">
        <f t="shared" si="548"/>
        <v>0</v>
      </c>
      <c r="AR1239" s="40">
        <f t="shared" si="549"/>
        <v>0</v>
      </c>
      <c r="AS1239" s="40">
        <f t="shared" si="550"/>
        <v>0</v>
      </c>
      <c r="AT1239" s="40">
        <f t="shared" si="551"/>
        <v>0</v>
      </c>
      <c r="AU1239" s="40">
        <f t="shared" si="552"/>
        <v>0</v>
      </c>
      <c r="AX1239" s="279">
        <f t="shared" si="553"/>
        <v>0</v>
      </c>
      <c r="AY1239" s="279">
        <f t="shared" si="554"/>
        <v>0</v>
      </c>
      <c r="AZ1239" s="40">
        <f t="shared" si="555"/>
        <v>0</v>
      </c>
      <c r="BB1239" s="40">
        <f t="shared" si="556"/>
        <v>0</v>
      </c>
      <c r="BC1239" s="397">
        <f t="shared" si="557"/>
        <v>0</v>
      </c>
      <c r="BD1239" s="105">
        <f t="shared" si="558"/>
        <v>0</v>
      </c>
      <c r="BE1239" s="105">
        <f t="shared" si="559"/>
        <v>0</v>
      </c>
      <c r="BF1239" s="742">
        <f t="shared" si="560"/>
        <v>0</v>
      </c>
      <c r="BG1239" s="89"/>
      <c r="BH1239" s="9"/>
      <c r="BJ1239" s="40">
        <f t="shared" si="561"/>
        <v>0</v>
      </c>
      <c r="BK1239" s="40">
        <f t="shared" si="562"/>
        <v>1</v>
      </c>
      <c r="BL1239" s="40">
        <f t="shared" si="563"/>
        <v>0</v>
      </c>
      <c r="BM1239" s="40">
        <f t="shared" si="564"/>
        <v>0</v>
      </c>
      <c r="BN1239" s="40">
        <f t="shared" si="565"/>
        <v>0</v>
      </c>
    </row>
    <row r="1240" spans="1:66" x14ac:dyDescent="0.25">
      <c r="A1240" s="379"/>
      <c r="B1240" s="936"/>
      <c r="C1240" s="272"/>
      <c r="D1240" s="868"/>
      <c r="E1240" s="873" t="str">
        <f t="shared" si="539"/>
        <v xml:space="preserve"> </v>
      </c>
      <c r="F1240" s="130">
        <f t="shared" si="540"/>
        <v>0</v>
      </c>
      <c r="G1240" s="128">
        <f t="shared" si="541"/>
        <v>1228</v>
      </c>
      <c r="H1240" s="127"/>
      <c r="I1240" s="321"/>
      <c r="J1240" s="97"/>
      <c r="K1240" s="323"/>
      <c r="L1240" s="322"/>
      <c r="M1240" s="50"/>
      <c r="N1240" s="87"/>
      <c r="O1240" s="324"/>
      <c r="P1240" s="98"/>
      <c r="Q1240" s="98"/>
      <c r="R1240" s="114"/>
      <c r="S1240" s="753"/>
      <c r="T1240" s="98"/>
      <c r="U1240" s="98"/>
      <c r="V1240" s="98"/>
      <c r="W1240" s="99"/>
      <c r="X1240" s="97"/>
      <c r="Y1240" s="87"/>
      <c r="Z1240" s="100"/>
      <c r="AA1240" s="106">
        <f t="shared" si="542"/>
        <v>1228</v>
      </c>
      <c r="AB1240" s="549">
        <f t="shared" si="543"/>
        <v>0</v>
      </c>
      <c r="AC1240" s="544">
        <f t="shared" si="544"/>
        <v>0</v>
      </c>
      <c r="AD1240" s="174">
        <f t="shared" si="545"/>
        <v>0</v>
      </c>
      <c r="AE1240" s="8"/>
      <c r="AF1240" s="885" t="str">
        <f t="shared" si="546"/>
        <v xml:space="preserve"> </v>
      </c>
      <c r="AG1240" s="40">
        <f t="shared" si="547"/>
        <v>0</v>
      </c>
      <c r="AH1240" s="40">
        <f t="shared" si="548"/>
        <v>0</v>
      </c>
      <c r="AR1240" s="40">
        <f t="shared" si="549"/>
        <v>0</v>
      </c>
      <c r="AS1240" s="40">
        <f t="shared" si="550"/>
        <v>0</v>
      </c>
      <c r="AT1240" s="40">
        <f t="shared" si="551"/>
        <v>0</v>
      </c>
      <c r="AU1240" s="40">
        <f t="shared" si="552"/>
        <v>0</v>
      </c>
      <c r="AX1240" s="279">
        <f t="shared" si="553"/>
        <v>0</v>
      </c>
      <c r="AY1240" s="279">
        <f t="shared" si="554"/>
        <v>0</v>
      </c>
      <c r="AZ1240" s="40">
        <f t="shared" si="555"/>
        <v>0</v>
      </c>
      <c r="BB1240" s="40">
        <f t="shared" si="556"/>
        <v>0</v>
      </c>
      <c r="BC1240" s="397">
        <f t="shared" si="557"/>
        <v>0</v>
      </c>
      <c r="BD1240" s="105">
        <f t="shared" si="558"/>
        <v>0</v>
      </c>
      <c r="BE1240" s="105">
        <f t="shared" si="559"/>
        <v>0</v>
      </c>
      <c r="BF1240" s="742">
        <f t="shared" si="560"/>
        <v>0</v>
      </c>
      <c r="BG1240" s="89"/>
      <c r="BH1240" s="9"/>
      <c r="BJ1240" s="40">
        <f t="shared" si="561"/>
        <v>0</v>
      </c>
      <c r="BK1240" s="40">
        <f t="shared" si="562"/>
        <v>1</v>
      </c>
      <c r="BL1240" s="40">
        <f t="shared" si="563"/>
        <v>0</v>
      </c>
      <c r="BM1240" s="40">
        <f t="shared" si="564"/>
        <v>0</v>
      </c>
      <c r="BN1240" s="40">
        <f t="shared" si="565"/>
        <v>0</v>
      </c>
    </row>
    <row r="1241" spans="1:66" x14ac:dyDescent="0.25">
      <c r="A1241" s="379"/>
      <c r="B1241" s="936"/>
      <c r="C1241" s="272"/>
      <c r="D1241" s="868"/>
      <c r="E1241" s="873" t="str">
        <f t="shared" si="539"/>
        <v xml:space="preserve"> </v>
      </c>
      <c r="F1241" s="130">
        <f t="shared" si="540"/>
        <v>0</v>
      </c>
      <c r="G1241" s="128">
        <f t="shared" si="541"/>
        <v>1229</v>
      </c>
      <c r="H1241" s="127"/>
      <c r="I1241" s="321"/>
      <c r="J1241" s="97"/>
      <c r="K1241" s="323"/>
      <c r="L1241" s="322"/>
      <c r="M1241" s="50"/>
      <c r="N1241" s="87"/>
      <c r="O1241" s="324"/>
      <c r="P1241" s="98"/>
      <c r="Q1241" s="98"/>
      <c r="R1241" s="114"/>
      <c r="S1241" s="753"/>
      <c r="T1241" s="98"/>
      <c r="U1241" s="98"/>
      <c r="V1241" s="98"/>
      <c r="W1241" s="99"/>
      <c r="X1241" s="97"/>
      <c r="Y1241" s="87"/>
      <c r="Z1241" s="100"/>
      <c r="AA1241" s="106">
        <f t="shared" si="542"/>
        <v>1229</v>
      </c>
      <c r="AB1241" s="549">
        <f t="shared" si="543"/>
        <v>0</v>
      </c>
      <c r="AC1241" s="544">
        <f t="shared" si="544"/>
        <v>0</v>
      </c>
      <c r="AD1241" s="174">
        <f t="shared" si="545"/>
        <v>0</v>
      </c>
      <c r="AE1241" s="8"/>
      <c r="AF1241" s="885" t="str">
        <f t="shared" si="546"/>
        <v xml:space="preserve"> </v>
      </c>
      <c r="AG1241" s="40">
        <f t="shared" si="547"/>
        <v>0</v>
      </c>
      <c r="AH1241" s="40">
        <f t="shared" si="548"/>
        <v>0</v>
      </c>
      <c r="AR1241" s="40">
        <f t="shared" si="549"/>
        <v>0</v>
      </c>
      <c r="AS1241" s="40">
        <f t="shared" si="550"/>
        <v>0</v>
      </c>
      <c r="AT1241" s="40">
        <f t="shared" si="551"/>
        <v>0</v>
      </c>
      <c r="AU1241" s="40">
        <f t="shared" si="552"/>
        <v>0</v>
      </c>
      <c r="AX1241" s="279">
        <f t="shared" si="553"/>
        <v>0</v>
      </c>
      <c r="AY1241" s="279">
        <f t="shared" si="554"/>
        <v>0</v>
      </c>
      <c r="AZ1241" s="40">
        <f t="shared" si="555"/>
        <v>0</v>
      </c>
      <c r="BB1241" s="40">
        <f t="shared" si="556"/>
        <v>0</v>
      </c>
      <c r="BC1241" s="397">
        <f t="shared" si="557"/>
        <v>0</v>
      </c>
      <c r="BD1241" s="105">
        <f t="shared" si="558"/>
        <v>0</v>
      </c>
      <c r="BE1241" s="105">
        <f t="shared" si="559"/>
        <v>0</v>
      </c>
      <c r="BF1241" s="742">
        <f t="shared" si="560"/>
        <v>0</v>
      </c>
      <c r="BG1241" s="89"/>
      <c r="BH1241" s="9"/>
      <c r="BJ1241" s="40">
        <f t="shared" si="561"/>
        <v>0</v>
      </c>
      <c r="BK1241" s="40">
        <f t="shared" si="562"/>
        <v>1</v>
      </c>
      <c r="BL1241" s="40">
        <f t="shared" si="563"/>
        <v>0</v>
      </c>
      <c r="BM1241" s="40">
        <f t="shared" si="564"/>
        <v>0</v>
      </c>
      <c r="BN1241" s="40">
        <f t="shared" si="565"/>
        <v>0</v>
      </c>
    </row>
    <row r="1242" spans="1:66" x14ac:dyDescent="0.25">
      <c r="A1242" s="379"/>
      <c r="B1242" s="936"/>
      <c r="C1242" s="272"/>
      <c r="D1242" s="868"/>
      <c r="E1242" s="873" t="str">
        <f t="shared" si="539"/>
        <v xml:space="preserve"> </v>
      </c>
      <c r="F1242" s="130">
        <f t="shared" si="540"/>
        <v>0</v>
      </c>
      <c r="G1242" s="128">
        <f t="shared" si="541"/>
        <v>1230</v>
      </c>
      <c r="H1242" s="127"/>
      <c r="I1242" s="321"/>
      <c r="J1242" s="97"/>
      <c r="K1242" s="323"/>
      <c r="L1242" s="322"/>
      <c r="M1242" s="50"/>
      <c r="N1242" s="87"/>
      <c r="O1242" s="324"/>
      <c r="P1242" s="98"/>
      <c r="Q1242" s="98"/>
      <c r="R1242" s="114"/>
      <c r="S1242" s="753"/>
      <c r="T1242" s="98"/>
      <c r="U1242" s="98"/>
      <c r="V1242" s="98"/>
      <c r="W1242" s="99"/>
      <c r="X1242" s="97"/>
      <c r="Y1242" s="87"/>
      <c r="Z1242" s="100"/>
      <c r="AA1242" s="106">
        <f t="shared" si="542"/>
        <v>1230</v>
      </c>
      <c r="AB1242" s="549">
        <f t="shared" si="543"/>
        <v>0</v>
      </c>
      <c r="AC1242" s="544">
        <f t="shared" si="544"/>
        <v>0</v>
      </c>
      <c r="AD1242" s="174">
        <f t="shared" si="545"/>
        <v>0</v>
      </c>
      <c r="AE1242" s="8"/>
      <c r="AF1242" s="885" t="str">
        <f t="shared" si="546"/>
        <v xml:space="preserve"> </v>
      </c>
      <c r="AG1242" s="40">
        <f t="shared" si="547"/>
        <v>0</v>
      </c>
      <c r="AH1242" s="40">
        <f t="shared" si="548"/>
        <v>0</v>
      </c>
      <c r="AR1242" s="40">
        <f t="shared" si="549"/>
        <v>0</v>
      </c>
      <c r="AS1242" s="40">
        <f t="shared" si="550"/>
        <v>0</v>
      </c>
      <c r="AT1242" s="40">
        <f t="shared" si="551"/>
        <v>0</v>
      </c>
      <c r="AU1242" s="40">
        <f t="shared" si="552"/>
        <v>0</v>
      </c>
      <c r="AX1242" s="279">
        <f t="shared" si="553"/>
        <v>0</v>
      </c>
      <c r="AY1242" s="279">
        <f t="shared" si="554"/>
        <v>0</v>
      </c>
      <c r="AZ1242" s="40">
        <f t="shared" si="555"/>
        <v>0</v>
      </c>
      <c r="BB1242" s="40">
        <f t="shared" si="556"/>
        <v>0</v>
      </c>
      <c r="BC1242" s="397">
        <f t="shared" si="557"/>
        <v>0</v>
      </c>
      <c r="BD1242" s="105">
        <f t="shared" si="558"/>
        <v>0</v>
      </c>
      <c r="BE1242" s="105">
        <f t="shared" si="559"/>
        <v>0</v>
      </c>
      <c r="BF1242" s="742">
        <f t="shared" si="560"/>
        <v>0</v>
      </c>
      <c r="BG1242" s="89"/>
      <c r="BH1242" s="9"/>
      <c r="BJ1242" s="40">
        <f t="shared" si="561"/>
        <v>0</v>
      </c>
      <c r="BK1242" s="40">
        <f t="shared" si="562"/>
        <v>1</v>
      </c>
      <c r="BL1242" s="40">
        <f t="shared" si="563"/>
        <v>0</v>
      </c>
      <c r="BM1242" s="40">
        <f t="shared" si="564"/>
        <v>0</v>
      </c>
      <c r="BN1242" s="40">
        <f t="shared" si="565"/>
        <v>0</v>
      </c>
    </row>
    <row r="1243" spans="1:66" x14ac:dyDescent="0.25">
      <c r="A1243" s="379"/>
      <c r="B1243" s="936"/>
      <c r="C1243" s="272"/>
      <c r="D1243" s="868"/>
      <c r="E1243" s="873" t="str">
        <f t="shared" si="539"/>
        <v xml:space="preserve"> </v>
      </c>
      <c r="F1243" s="130">
        <f t="shared" si="540"/>
        <v>0</v>
      </c>
      <c r="G1243" s="128">
        <f t="shared" si="541"/>
        <v>1231</v>
      </c>
      <c r="H1243" s="127"/>
      <c r="I1243" s="321"/>
      <c r="J1243" s="97"/>
      <c r="K1243" s="323"/>
      <c r="L1243" s="322"/>
      <c r="M1243" s="50"/>
      <c r="N1243" s="87"/>
      <c r="O1243" s="324"/>
      <c r="P1243" s="98"/>
      <c r="Q1243" s="98"/>
      <c r="R1243" s="114"/>
      <c r="S1243" s="753"/>
      <c r="T1243" s="98"/>
      <c r="U1243" s="98"/>
      <c r="V1243" s="98"/>
      <c r="W1243" s="99"/>
      <c r="X1243" s="97"/>
      <c r="Y1243" s="87"/>
      <c r="Z1243" s="100"/>
      <c r="AA1243" s="106">
        <f t="shared" si="542"/>
        <v>1231</v>
      </c>
      <c r="AB1243" s="549">
        <f t="shared" si="543"/>
        <v>0</v>
      </c>
      <c r="AC1243" s="544">
        <f t="shared" si="544"/>
        <v>0</v>
      </c>
      <c r="AD1243" s="174">
        <f t="shared" si="545"/>
        <v>0</v>
      </c>
      <c r="AE1243" s="8"/>
      <c r="AF1243" s="885" t="str">
        <f t="shared" si="546"/>
        <v xml:space="preserve"> </v>
      </c>
      <c r="AG1243" s="40">
        <f t="shared" si="547"/>
        <v>0</v>
      </c>
      <c r="AH1243" s="40">
        <f t="shared" si="548"/>
        <v>0</v>
      </c>
      <c r="AR1243" s="40">
        <f t="shared" si="549"/>
        <v>0</v>
      </c>
      <c r="AS1243" s="40">
        <f t="shared" si="550"/>
        <v>0</v>
      </c>
      <c r="AT1243" s="40">
        <f t="shared" si="551"/>
        <v>0</v>
      </c>
      <c r="AU1243" s="40">
        <f t="shared" si="552"/>
        <v>0</v>
      </c>
      <c r="AX1243" s="279">
        <f t="shared" si="553"/>
        <v>0</v>
      </c>
      <c r="AY1243" s="279">
        <f t="shared" si="554"/>
        <v>0</v>
      </c>
      <c r="AZ1243" s="40">
        <f t="shared" si="555"/>
        <v>0</v>
      </c>
      <c r="BB1243" s="40">
        <f t="shared" si="556"/>
        <v>0</v>
      </c>
      <c r="BC1243" s="397">
        <f t="shared" si="557"/>
        <v>0</v>
      </c>
      <c r="BD1243" s="105">
        <f t="shared" si="558"/>
        <v>0</v>
      </c>
      <c r="BE1243" s="105">
        <f t="shared" si="559"/>
        <v>0</v>
      </c>
      <c r="BF1243" s="742">
        <f t="shared" si="560"/>
        <v>0</v>
      </c>
      <c r="BG1243" s="89"/>
      <c r="BH1243" s="9"/>
      <c r="BJ1243" s="40">
        <f t="shared" si="561"/>
        <v>0</v>
      </c>
      <c r="BK1243" s="40">
        <f t="shared" si="562"/>
        <v>1</v>
      </c>
      <c r="BL1243" s="40">
        <f t="shared" si="563"/>
        <v>0</v>
      </c>
      <c r="BM1243" s="40">
        <f t="shared" si="564"/>
        <v>0</v>
      </c>
      <c r="BN1243" s="40">
        <f t="shared" si="565"/>
        <v>0</v>
      </c>
    </row>
    <row r="1244" spans="1:66" x14ac:dyDescent="0.25">
      <c r="A1244" s="379"/>
      <c r="B1244" s="936"/>
      <c r="C1244" s="272"/>
      <c r="D1244" s="868"/>
      <c r="E1244" s="873" t="str">
        <f t="shared" si="539"/>
        <v xml:space="preserve"> </v>
      </c>
      <c r="F1244" s="130">
        <f t="shared" si="540"/>
        <v>0</v>
      </c>
      <c r="G1244" s="128">
        <f t="shared" si="541"/>
        <v>1232</v>
      </c>
      <c r="H1244" s="127"/>
      <c r="I1244" s="321"/>
      <c r="J1244" s="97"/>
      <c r="K1244" s="323"/>
      <c r="L1244" s="322"/>
      <c r="M1244" s="50"/>
      <c r="N1244" s="87"/>
      <c r="O1244" s="324"/>
      <c r="P1244" s="98"/>
      <c r="Q1244" s="98"/>
      <c r="R1244" s="114"/>
      <c r="S1244" s="753"/>
      <c r="T1244" s="98"/>
      <c r="U1244" s="98"/>
      <c r="V1244" s="98"/>
      <c r="W1244" s="99"/>
      <c r="X1244" s="97"/>
      <c r="Y1244" s="87"/>
      <c r="Z1244" s="100"/>
      <c r="AA1244" s="106">
        <f t="shared" si="542"/>
        <v>1232</v>
      </c>
      <c r="AB1244" s="549">
        <f t="shared" si="543"/>
        <v>0</v>
      </c>
      <c r="AC1244" s="544">
        <f t="shared" si="544"/>
        <v>0</v>
      </c>
      <c r="AD1244" s="174">
        <f t="shared" si="545"/>
        <v>0</v>
      </c>
      <c r="AE1244" s="8"/>
      <c r="AF1244" s="885" t="str">
        <f t="shared" si="546"/>
        <v xml:space="preserve"> </v>
      </c>
      <c r="AG1244" s="40">
        <f t="shared" si="547"/>
        <v>0</v>
      </c>
      <c r="AH1244" s="40">
        <f t="shared" si="548"/>
        <v>0</v>
      </c>
      <c r="AR1244" s="40">
        <f t="shared" si="549"/>
        <v>0</v>
      </c>
      <c r="AS1244" s="40">
        <f t="shared" si="550"/>
        <v>0</v>
      </c>
      <c r="AT1244" s="40">
        <f t="shared" si="551"/>
        <v>0</v>
      </c>
      <c r="AU1244" s="40">
        <f t="shared" si="552"/>
        <v>0</v>
      </c>
      <c r="AX1244" s="279">
        <f t="shared" si="553"/>
        <v>0</v>
      </c>
      <c r="AY1244" s="279">
        <f t="shared" si="554"/>
        <v>0</v>
      </c>
      <c r="AZ1244" s="40">
        <f t="shared" si="555"/>
        <v>0</v>
      </c>
      <c r="BB1244" s="40">
        <f t="shared" si="556"/>
        <v>0</v>
      </c>
      <c r="BC1244" s="397">
        <f t="shared" si="557"/>
        <v>0</v>
      </c>
      <c r="BD1244" s="105">
        <f t="shared" si="558"/>
        <v>0</v>
      </c>
      <c r="BE1244" s="105">
        <f t="shared" si="559"/>
        <v>0</v>
      </c>
      <c r="BF1244" s="742">
        <f t="shared" si="560"/>
        <v>0</v>
      </c>
      <c r="BG1244" s="89"/>
      <c r="BH1244" s="9"/>
      <c r="BJ1244" s="40">
        <f t="shared" si="561"/>
        <v>0</v>
      </c>
      <c r="BK1244" s="40">
        <f t="shared" si="562"/>
        <v>1</v>
      </c>
      <c r="BL1244" s="40">
        <f t="shared" si="563"/>
        <v>0</v>
      </c>
      <c r="BM1244" s="40">
        <f t="shared" si="564"/>
        <v>0</v>
      </c>
      <c r="BN1244" s="40">
        <f t="shared" si="565"/>
        <v>0</v>
      </c>
    </row>
    <row r="1245" spans="1:66" x14ac:dyDescent="0.25">
      <c r="A1245" s="379"/>
      <c r="B1245" s="936"/>
      <c r="C1245" s="272"/>
      <c r="D1245" s="868"/>
      <c r="E1245" s="873" t="str">
        <f t="shared" si="539"/>
        <v xml:space="preserve"> </v>
      </c>
      <c r="F1245" s="130">
        <f t="shared" si="540"/>
        <v>0</v>
      </c>
      <c r="G1245" s="128">
        <f t="shared" si="541"/>
        <v>1233</v>
      </c>
      <c r="H1245" s="127"/>
      <c r="I1245" s="321"/>
      <c r="J1245" s="97"/>
      <c r="K1245" s="323"/>
      <c r="L1245" s="322"/>
      <c r="M1245" s="50"/>
      <c r="N1245" s="87"/>
      <c r="O1245" s="324"/>
      <c r="P1245" s="98"/>
      <c r="Q1245" s="98"/>
      <c r="R1245" s="114"/>
      <c r="S1245" s="753"/>
      <c r="T1245" s="98"/>
      <c r="U1245" s="98"/>
      <c r="V1245" s="98"/>
      <c r="W1245" s="99"/>
      <c r="X1245" s="97"/>
      <c r="Y1245" s="87"/>
      <c r="Z1245" s="100"/>
      <c r="AA1245" s="106">
        <f t="shared" si="542"/>
        <v>1233</v>
      </c>
      <c r="AB1245" s="549">
        <f t="shared" si="543"/>
        <v>0</v>
      </c>
      <c r="AC1245" s="544">
        <f t="shared" si="544"/>
        <v>0</v>
      </c>
      <c r="AD1245" s="174">
        <f t="shared" si="545"/>
        <v>0</v>
      </c>
      <c r="AE1245" s="8"/>
      <c r="AF1245" s="885" t="str">
        <f t="shared" si="546"/>
        <v xml:space="preserve"> </v>
      </c>
      <c r="AG1245" s="40">
        <f t="shared" si="547"/>
        <v>0</v>
      </c>
      <c r="AH1245" s="40">
        <f t="shared" si="548"/>
        <v>0</v>
      </c>
      <c r="AR1245" s="40">
        <f t="shared" si="549"/>
        <v>0</v>
      </c>
      <c r="AS1245" s="40">
        <f t="shared" si="550"/>
        <v>0</v>
      </c>
      <c r="AT1245" s="40">
        <f t="shared" si="551"/>
        <v>0</v>
      </c>
      <c r="AU1245" s="40">
        <f t="shared" si="552"/>
        <v>0</v>
      </c>
      <c r="AX1245" s="279">
        <f t="shared" si="553"/>
        <v>0</v>
      </c>
      <c r="AY1245" s="279">
        <f t="shared" si="554"/>
        <v>0</v>
      </c>
      <c r="AZ1245" s="40">
        <f t="shared" si="555"/>
        <v>0</v>
      </c>
      <c r="BB1245" s="40">
        <f t="shared" si="556"/>
        <v>0</v>
      </c>
      <c r="BC1245" s="397">
        <f t="shared" si="557"/>
        <v>0</v>
      </c>
      <c r="BD1245" s="105">
        <f t="shared" si="558"/>
        <v>0</v>
      </c>
      <c r="BE1245" s="105">
        <f t="shared" si="559"/>
        <v>0</v>
      </c>
      <c r="BF1245" s="742">
        <f t="shared" si="560"/>
        <v>0</v>
      </c>
      <c r="BG1245" s="89"/>
      <c r="BH1245" s="9"/>
      <c r="BJ1245" s="40">
        <f t="shared" si="561"/>
        <v>0</v>
      </c>
      <c r="BK1245" s="40">
        <f t="shared" si="562"/>
        <v>1</v>
      </c>
      <c r="BL1245" s="40">
        <f t="shared" si="563"/>
        <v>0</v>
      </c>
      <c r="BM1245" s="40">
        <f t="shared" si="564"/>
        <v>0</v>
      </c>
      <c r="BN1245" s="40">
        <f t="shared" si="565"/>
        <v>0</v>
      </c>
    </row>
    <row r="1246" spans="1:66" x14ac:dyDescent="0.25">
      <c r="A1246" s="379"/>
      <c r="B1246" s="936"/>
      <c r="C1246" s="272"/>
      <c r="D1246" s="868"/>
      <c r="E1246" s="873" t="str">
        <f t="shared" si="539"/>
        <v xml:space="preserve"> </v>
      </c>
      <c r="F1246" s="130">
        <f t="shared" si="540"/>
        <v>0</v>
      </c>
      <c r="G1246" s="128">
        <f t="shared" si="541"/>
        <v>1234</v>
      </c>
      <c r="H1246" s="127"/>
      <c r="I1246" s="321"/>
      <c r="J1246" s="97"/>
      <c r="K1246" s="323"/>
      <c r="L1246" s="322"/>
      <c r="M1246" s="50"/>
      <c r="N1246" s="87"/>
      <c r="O1246" s="324"/>
      <c r="P1246" s="98"/>
      <c r="Q1246" s="98"/>
      <c r="R1246" s="114"/>
      <c r="S1246" s="753"/>
      <c r="T1246" s="98"/>
      <c r="U1246" s="98"/>
      <c r="V1246" s="98"/>
      <c r="W1246" s="99"/>
      <c r="X1246" s="97"/>
      <c r="Y1246" s="87"/>
      <c r="Z1246" s="100"/>
      <c r="AA1246" s="106">
        <f t="shared" si="542"/>
        <v>1234</v>
      </c>
      <c r="AB1246" s="549">
        <f t="shared" si="543"/>
        <v>0</v>
      </c>
      <c r="AC1246" s="544">
        <f t="shared" si="544"/>
        <v>0</v>
      </c>
      <c r="AD1246" s="174">
        <f t="shared" si="545"/>
        <v>0</v>
      </c>
      <c r="AE1246" s="8"/>
      <c r="AF1246" s="885" t="str">
        <f t="shared" si="546"/>
        <v xml:space="preserve"> </v>
      </c>
      <c r="AG1246" s="40">
        <f t="shared" si="547"/>
        <v>0</v>
      </c>
      <c r="AH1246" s="40">
        <f t="shared" si="548"/>
        <v>0</v>
      </c>
      <c r="AR1246" s="40">
        <f t="shared" si="549"/>
        <v>0</v>
      </c>
      <c r="AS1246" s="40">
        <f t="shared" si="550"/>
        <v>0</v>
      </c>
      <c r="AT1246" s="40">
        <f t="shared" si="551"/>
        <v>0</v>
      </c>
      <c r="AU1246" s="40">
        <f t="shared" si="552"/>
        <v>0</v>
      </c>
      <c r="AX1246" s="279">
        <f t="shared" si="553"/>
        <v>0</v>
      </c>
      <c r="AY1246" s="279">
        <f t="shared" si="554"/>
        <v>0</v>
      </c>
      <c r="AZ1246" s="40">
        <f t="shared" si="555"/>
        <v>0</v>
      </c>
      <c r="BB1246" s="40">
        <f t="shared" si="556"/>
        <v>0</v>
      </c>
      <c r="BC1246" s="397">
        <f t="shared" si="557"/>
        <v>0</v>
      </c>
      <c r="BD1246" s="105">
        <f t="shared" si="558"/>
        <v>0</v>
      </c>
      <c r="BE1246" s="105">
        <f t="shared" si="559"/>
        <v>0</v>
      </c>
      <c r="BF1246" s="742">
        <f t="shared" si="560"/>
        <v>0</v>
      </c>
      <c r="BG1246" s="89"/>
      <c r="BH1246" s="9"/>
      <c r="BJ1246" s="40">
        <f t="shared" si="561"/>
        <v>0</v>
      </c>
      <c r="BK1246" s="40">
        <f t="shared" si="562"/>
        <v>1</v>
      </c>
      <c r="BL1246" s="40">
        <f t="shared" si="563"/>
        <v>0</v>
      </c>
      <c r="BM1246" s="40">
        <f t="shared" si="564"/>
        <v>0</v>
      </c>
      <c r="BN1246" s="40">
        <f t="shared" si="565"/>
        <v>0</v>
      </c>
    </row>
    <row r="1247" spans="1:66" x14ac:dyDescent="0.25">
      <c r="A1247" s="379"/>
      <c r="B1247" s="936"/>
      <c r="C1247" s="272"/>
      <c r="D1247" s="868"/>
      <c r="E1247" s="873" t="str">
        <f t="shared" si="539"/>
        <v xml:space="preserve"> </v>
      </c>
      <c r="F1247" s="130">
        <f t="shared" si="540"/>
        <v>0</v>
      </c>
      <c r="G1247" s="128">
        <f t="shared" si="541"/>
        <v>1235</v>
      </c>
      <c r="H1247" s="127"/>
      <c r="I1247" s="321"/>
      <c r="J1247" s="97"/>
      <c r="K1247" s="323"/>
      <c r="L1247" s="322"/>
      <c r="M1247" s="50"/>
      <c r="N1247" s="87"/>
      <c r="O1247" s="324"/>
      <c r="P1247" s="98"/>
      <c r="Q1247" s="98"/>
      <c r="R1247" s="114"/>
      <c r="S1247" s="753"/>
      <c r="T1247" s="98"/>
      <c r="U1247" s="98"/>
      <c r="V1247" s="98"/>
      <c r="W1247" s="99"/>
      <c r="X1247" s="97"/>
      <c r="Y1247" s="87"/>
      <c r="Z1247" s="100"/>
      <c r="AA1247" s="106">
        <f t="shared" si="542"/>
        <v>1235</v>
      </c>
      <c r="AB1247" s="549">
        <f t="shared" si="543"/>
        <v>0</v>
      </c>
      <c r="AC1247" s="544">
        <f t="shared" si="544"/>
        <v>0</v>
      </c>
      <c r="AD1247" s="174">
        <f t="shared" si="545"/>
        <v>0</v>
      </c>
      <c r="AE1247" s="8"/>
      <c r="AF1247" s="885" t="str">
        <f t="shared" si="546"/>
        <v xml:space="preserve"> </v>
      </c>
      <c r="AG1247" s="40">
        <f t="shared" si="547"/>
        <v>0</v>
      </c>
      <c r="AH1247" s="40">
        <f t="shared" si="548"/>
        <v>0</v>
      </c>
      <c r="AR1247" s="40">
        <f t="shared" si="549"/>
        <v>0</v>
      </c>
      <c r="AS1247" s="40">
        <f t="shared" si="550"/>
        <v>0</v>
      </c>
      <c r="AT1247" s="40">
        <f t="shared" si="551"/>
        <v>0</v>
      </c>
      <c r="AU1247" s="40">
        <f t="shared" si="552"/>
        <v>0</v>
      </c>
      <c r="AX1247" s="279">
        <f t="shared" si="553"/>
        <v>0</v>
      </c>
      <c r="AY1247" s="279">
        <f t="shared" si="554"/>
        <v>0</v>
      </c>
      <c r="AZ1247" s="40">
        <f t="shared" si="555"/>
        <v>0</v>
      </c>
      <c r="BB1247" s="40">
        <f t="shared" si="556"/>
        <v>0</v>
      </c>
      <c r="BC1247" s="397">
        <f t="shared" si="557"/>
        <v>0</v>
      </c>
      <c r="BD1247" s="105">
        <f t="shared" si="558"/>
        <v>0</v>
      </c>
      <c r="BE1247" s="105">
        <f t="shared" si="559"/>
        <v>0</v>
      </c>
      <c r="BF1247" s="742">
        <f t="shared" si="560"/>
        <v>0</v>
      </c>
      <c r="BG1247" s="89"/>
      <c r="BH1247" s="9"/>
      <c r="BJ1247" s="40">
        <f t="shared" si="561"/>
        <v>0</v>
      </c>
      <c r="BK1247" s="40">
        <f t="shared" si="562"/>
        <v>1</v>
      </c>
      <c r="BL1247" s="40">
        <f t="shared" si="563"/>
        <v>0</v>
      </c>
      <c r="BM1247" s="40">
        <f t="shared" si="564"/>
        <v>0</v>
      </c>
      <c r="BN1247" s="40">
        <f t="shared" si="565"/>
        <v>0</v>
      </c>
    </row>
    <row r="1248" spans="1:66" x14ac:dyDescent="0.25">
      <c r="A1248" s="379"/>
      <c r="B1248" s="936"/>
      <c r="C1248" s="272"/>
      <c r="D1248" s="868"/>
      <c r="E1248" s="873" t="str">
        <f t="shared" si="539"/>
        <v xml:space="preserve"> </v>
      </c>
      <c r="F1248" s="130">
        <f t="shared" si="540"/>
        <v>0</v>
      </c>
      <c r="G1248" s="128">
        <f t="shared" si="541"/>
        <v>1236</v>
      </c>
      <c r="H1248" s="127"/>
      <c r="I1248" s="321"/>
      <c r="J1248" s="97"/>
      <c r="K1248" s="323"/>
      <c r="L1248" s="322"/>
      <c r="M1248" s="50"/>
      <c r="N1248" s="87"/>
      <c r="O1248" s="324"/>
      <c r="P1248" s="98"/>
      <c r="Q1248" s="98"/>
      <c r="R1248" s="114"/>
      <c r="S1248" s="753"/>
      <c r="T1248" s="98"/>
      <c r="U1248" s="98"/>
      <c r="V1248" s="98"/>
      <c r="W1248" s="99"/>
      <c r="X1248" s="97"/>
      <c r="Y1248" s="87"/>
      <c r="Z1248" s="100"/>
      <c r="AA1248" s="106">
        <f t="shared" si="542"/>
        <v>1236</v>
      </c>
      <c r="AB1248" s="549">
        <f t="shared" si="543"/>
        <v>0</v>
      </c>
      <c r="AC1248" s="544">
        <f t="shared" si="544"/>
        <v>0</v>
      </c>
      <c r="AD1248" s="174">
        <f t="shared" si="545"/>
        <v>0</v>
      </c>
      <c r="AE1248" s="8"/>
      <c r="AF1248" s="885" t="str">
        <f t="shared" si="546"/>
        <v xml:space="preserve"> </v>
      </c>
      <c r="AG1248" s="40">
        <f t="shared" si="547"/>
        <v>0</v>
      </c>
      <c r="AH1248" s="40">
        <f t="shared" si="548"/>
        <v>0</v>
      </c>
      <c r="AR1248" s="40">
        <f t="shared" si="549"/>
        <v>0</v>
      </c>
      <c r="AS1248" s="40">
        <f t="shared" si="550"/>
        <v>0</v>
      </c>
      <c r="AT1248" s="40">
        <f t="shared" si="551"/>
        <v>0</v>
      </c>
      <c r="AU1248" s="40">
        <f t="shared" si="552"/>
        <v>0</v>
      </c>
      <c r="AX1248" s="279">
        <f t="shared" si="553"/>
        <v>0</v>
      </c>
      <c r="AY1248" s="279">
        <f t="shared" si="554"/>
        <v>0</v>
      </c>
      <c r="AZ1248" s="40">
        <f t="shared" si="555"/>
        <v>0</v>
      </c>
      <c r="BB1248" s="40">
        <f t="shared" si="556"/>
        <v>0</v>
      </c>
      <c r="BC1248" s="397">
        <f t="shared" si="557"/>
        <v>0</v>
      </c>
      <c r="BD1248" s="105">
        <f t="shared" si="558"/>
        <v>0</v>
      </c>
      <c r="BE1248" s="105">
        <f t="shared" si="559"/>
        <v>0</v>
      </c>
      <c r="BF1248" s="742">
        <f t="shared" si="560"/>
        <v>0</v>
      </c>
      <c r="BG1248" s="89"/>
      <c r="BH1248" s="9"/>
      <c r="BJ1248" s="40">
        <f t="shared" si="561"/>
        <v>0</v>
      </c>
      <c r="BK1248" s="40">
        <f t="shared" si="562"/>
        <v>1</v>
      </c>
      <c r="BL1248" s="40">
        <f t="shared" si="563"/>
        <v>0</v>
      </c>
      <c r="BM1248" s="40">
        <f t="shared" si="564"/>
        <v>0</v>
      </c>
      <c r="BN1248" s="40">
        <f t="shared" si="565"/>
        <v>0</v>
      </c>
    </row>
    <row r="1249" spans="1:66" x14ac:dyDescent="0.25">
      <c r="A1249" s="379"/>
      <c r="B1249" s="936"/>
      <c r="C1249" s="272"/>
      <c r="D1249" s="868"/>
      <c r="E1249" s="873" t="str">
        <f t="shared" si="539"/>
        <v xml:space="preserve"> </v>
      </c>
      <c r="F1249" s="130">
        <f t="shared" si="540"/>
        <v>0</v>
      </c>
      <c r="G1249" s="128">
        <f t="shared" si="541"/>
        <v>1237</v>
      </c>
      <c r="H1249" s="127"/>
      <c r="I1249" s="321"/>
      <c r="J1249" s="97"/>
      <c r="K1249" s="323"/>
      <c r="L1249" s="322"/>
      <c r="M1249" s="50"/>
      <c r="N1249" s="87"/>
      <c r="O1249" s="324"/>
      <c r="P1249" s="98"/>
      <c r="Q1249" s="98"/>
      <c r="R1249" s="114"/>
      <c r="S1249" s="753"/>
      <c r="T1249" s="98"/>
      <c r="U1249" s="98"/>
      <c r="V1249" s="98"/>
      <c r="W1249" s="99"/>
      <c r="X1249" s="97"/>
      <c r="Y1249" s="87"/>
      <c r="Z1249" s="100"/>
      <c r="AA1249" s="106">
        <f t="shared" si="542"/>
        <v>1237</v>
      </c>
      <c r="AB1249" s="549">
        <f t="shared" si="543"/>
        <v>0</v>
      </c>
      <c r="AC1249" s="544">
        <f t="shared" si="544"/>
        <v>0</v>
      </c>
      <c r="AD1249" s="174">
        <f t="shared" si="545"/>
        <v>0</v>
      </c>
      <c r="AE1249" s="8"/>
      <c r="AF1249" s="885" t="str">
        <f t="shared" si="546"/>
        <v xml:space="preserve"> </v>
      </c>
      <c r="AG1249" s="40">
        <f t="shared" si="547"/>
        <v>0</v>
      </c>
      <c r="AH1249" s="40">
        <f t="shared" si="548"/>
        <v>0</v>
      </c>
      <c r="AR1249" s="40">
        <f t="shared" si="549"/>
        <v>0</v>
      </c>
      <c r="AS1249" s="40">
        <f t="shared" si="550"/>
        <v>0</v>
      </c>
      <c r="AT1249" s="40">
        <f t="shared" si="551"/>
        <v>0</v>
      </c>
      <c r="AU1249" s="40">
        <f t="shared" si="552"/>
        <v>0</v>
      </c>
      <c r="AX1249" s="279">
        <f t="shared" si="553"/>
        <v>0</v>
      </c>
      <c r="AY1249" s="279">
        <f t="shared" si="554"/>
        <v>0</v>
      </c>
      <c r="AZ1249" s="40">
        <f t="shared" si="555"/>
        <v>0</v>
      </c>
      <c r="BB1249" s="40">
        <f t="shared" si="556"/>
        <v>0</v>
      </c>
      <c r="BC1249" s="397">
        <f t="shared" si="557"/>
        <v>0</v>
      </c>
      <c r="BD1249" s="105">
        <f t="shared" si="558"/>
        <v>0</v>
      </c>
      <c r="BE1249" s="105">
        <f t="shared" si="559"/>
        <v>0</v>
      </c>
      <c r="BF1249" s="742">
        <f t="shared" si="560"/>
        <v>0</v>
      </c>
      <c r="BG1249" s="89"/>
      <c r="BH1249" s="9"/>
      <c r="BJ1249" s="40">
        <f t="shared" si="561"/>
        <v>0</v>
      </c>
      <c r="BK1249" s="40">
        <f t="shared" si="562"/>
        <v>1</v>
      </c>
      <c r="BL1249" s="40">
        <f t="shared" si="563"/>
        <v>0</v>
      </c>
      <c r="BM1249" s="40">
        <f t="shared" si="564"/>
        <v>0</v>
      </c>
      <c r="BN1249" s="40">
        <f t="shared" si="565"/>
        <v>0</v>
      </c>
    </row>
    <row r="1250" spans="1:66" x14ac:dyDescent="0.25">
      <c r="A1250" s="379"/>
      <c r="B1250" s="936"/>
      <c r="C1250" s="272"/>
      <c r="D1250" s="868"/>
      <c r="E1250" s="873" t="str">
        <f t="shared" si="539"/>
        <v xml:space="preserve"> </v>
      </c>
      <c r="F1250" s="130">
        <f t="shared" si="540"/>
        <v>0</v>
      </c>
      <c r="G1250" s="128">
        <f t="shared" si="541"/>
        <v>1238</v>
      </c>
      <c r="H1250" s="127"/>
      <c r="I1250" s="321"/>
      <c r="J1250" s="97"/>
      <c r="K1250" s="323"/>
      <c r="L1250" s="322"/>
      <c r="M1250" s="50"/>
      <c r="N1250" s="87"/>
      <c r="O1250" s="324"/>
      <c r="P1250" s="98"/>
      <c r="Q1250" s="98"/>
      <c r="R1250" s="114"/>
      <c r="S1250" s="753"/>
      <c r="T1250" s="98"/>
      <c r="U1250" s="98"/>
      <c r="V1250" s="98"/>
      <c r="W1250" s="99"/>
      <c r="X1250" s="97"/>
      <c r="Y1250" s="87"/>
      <c r="Z1250" s="100"/>
      <c r="AA1250" s="106">
        <f t="shared" si="542"/>
        <v>1238</v>
      </c>
      <c r="AB1250" s="549">
        <f t="shared" si="543"/>
        <v>0</v>
      </c>
      <c r="AC1250" s="544">
        <f t="shared" si="544"/>
        <v>0</v>
      </c>
      <c r="AD1250" s="174">
        <f t="shared" si="545"/>
        <v>0</v>
      </c>
      <c r="AE1250" s="8"/>
      <c r="AF1250" s="885" t="str">
        <f t="shared" si="546"/>
        <v xml:space="preserve"> </v>
      </c>
      <c r="AG1250" s="40">
        <f t="shared" si="547"/>
        <v>0</v>
      </c>
      <c r="AH1250" s="40">
        <f t="shared" si="548"/>
        <v>0</v>
      </c>
      <c r="AR1250" s="40">
        <f t="shared" si="549"/>
        <v>0</v>
      </c>
      <c r="AS1250" s="40">
        <f t="shared" si="550"/>
        <v>0</v>
      </c>
      <c r="AT1250" s="40">
        <f t="shared" si="551"/>
        <v>0</v>
      </c>
      <c r="AU1250" s="40">
        <f t="shared" si="552"/>
        <v>0</v>
      </c>
      <c r="AX1250" s="279">
        <f t="shared" si="553"/>
        <v>0</v>
      </c>
      <c r="AY1250" s="279">
        <f t="shared" si="554"/>
        <v>0</v>
      </c>
      <c r="AZ1250" s="40">
        <f t="shared" si="555"/>
        <v>0</v>
      </c>
      <c r="BB1250" s="40">
        <f t="shared" si="556"/>
        <v>0</v>
      </c>
      <c r="BC1250" s="397">
        <f t="shared" si="557"/>
        <v>0</v>
      </c>
      <c r="BD1250" s="105">
        <f t="shared" si="558"/>
        <v>0</v>
      </c>
      <c r="BE1250" s="105">
        <f t="shared" si="559"/>
        <v>0</v>
      </c>
      <c r="BF1250" s="742">
        <f t="shared" si="560"/>
        <v>0</v>
      </c>
      <c r="BG1250" s="89"/>
      <c r="BH1250" s="9"/>
      <c r="BJ1250" s="40">
        <f t="shared" si="561"/>
        <v>0</v>
      </c>
      <c r="BK1250" s="40">
        <f t="shared" si="562"/>
        <v>1</v>
      </c>
      <c r="BL1250" s="40">
        <f t="shared" si="563"/>
        <v>0</v>
      </c>
      <c r="BM1250" s="40">
        <f t="shared" si="564"/>
        <v>0</v>
      </c>
      <c r="BN1250" s="40">
        <f t="shared" si="565"/>
        <v>0</v>
      </c>
    </row>
    <row r="1251" spans="1:66" x14ac:dyDescent="0.25">
      <c r="A1251" s="379"/>
      <c r="B1251" s="936"/>
      <c r="C1251" s="272"/>
      <c r="D1251" s="868"/>
      <c r="E1251" s="873" t="str">
        <f t="shared" si="539"/>
        <v xml:space="preserve"> </v>
      </c>
      <c r="F1251" s="130">
        <f t="shared" si="540"/>
        <v>0</v>
      </c>
      <c r="G1251" s="128">
        <f t="shared" si="541"/>
        <v>1239</v>
      </c>
      <c r="H1251" s="127"/>
      <c r="I1251" s="321"/>
      <c r="J1251" s="97"/>
      <c r="K1251" s="323"/>
      <c r="L1251" s="322"/>
      <c r="M1251" s="50"/>
      <c r="N1251" s="87"/>
      <c r="O1251" s="324"/>
      <c r="P1251" s="98"/>
      <c r="Q1251" s="98"/>
      <c r="R1251" s="114"/>
      <c r="S1251" s="753"/>
      <c r="T1251" s="98"/>
      <c r="U1251" s="98"/>
      <c r="V1251" s="98"/>
      <c r="W1251" s="99"/>
      <c r="X1251" s="97"/>
      <c r="Y1251" s="87"/>
      <c r="Z1251" s="100"/>
      <c r="AA1251" s="106">
        <f t="shared" si="542"/>
        <v>1239</v>
      </c>
      <c r="AB1251" s="549">
        <f t="shared" si="543"/>
        <v>0</v>
      </c>
      <c r="AC1251" s="544">
        <f t="shared" si="544"/>
        <v>0</v>
      </c>
      <c r="AD1251" s="174">
        <f t="shared" si="545"/>
        <v>0</v>
      </c>
      <c r="AE1251" s="8"/>
      <c r="AF1251" s="885" t="str">
        <f t="shared" si="546"/>
        <v xml:space="preserve"> </v>
      </c>
      <c r="AG1251" s="40">
        <f t="shared" si="547"/>
        <v>0</v>
      </c>
      <c r="AH1251" s="40">
        <f t="shared" si="548"/>
        <v>0</v>
      </c>
      <c r="AR1251" s="40">
        <f t="shared" si="549"/>
        <v>0</v>
      </c>
      <c r="AS1251" s="40">
        <f t="shared" si="550"/>
        <v>0</v>
      </c>
      <c r="AT1251" s="40">
        <f t="shared" si="551"/>
        <v>0</v>
      </c>
      <c r="AU1251" s="40">
        <f t="shared" si="552"/>
        <v>0</v>
      </c>
      <c r="AX1251" s="279">
        <f t="shared" si="553"/>
        <v>0</v>
      </c>
      <c r="AY1251" s="279">
        <f t="shared" si="554"/>
        <v>0</v>
      </c>
      <c r="AZ1251" s="40">
        <f t="shared" si="555"/>
        <v>0</v>
      </c>
      <c r="BB1251" s="40">
        <f t="shared" si="556"/>
        <v>0</v>
      </c>
      <c r="BC1251" s="397">
        <f t="shared" si="557"/>
        <v>0</v>
      </c>
      <c r="BD1251" s="105">
        <f t="shared" si="558"/>
        <v>0</v>
      </c>
      <c r="BE1251" s="105">
        <f t="shared" si="559"/>
        <v>0</v>
      </c>
      <c r="BF1251" s="742">
        <f t="shared" si="560"/>
        <v>0</v>
      </c>
      <c r="BG1251" s="89"/>
      <c r="BH1251" s="9"/>
      <c r="BJ1251" s="40">
        <f t="shared" si="561"/>
        <v>0</v>
      </c>
      <c r="BK1251" s="40">
        <f t="shared" si="562"/>
        <v>1</v>
      </c>
      <c r="BL1251" s="40">
        <f t="shared" si="563"/>
        <v>0</v>
      </c>
      <c r="BM1251" s="40">
        <f t="shared" si="564"/>
        <v>0</v>
      </c>
      <c r="BN1251" s="40">
        <f t="shared" si="565"/>
        <v>0</v>
      </c>
    </row>
    <row r="1252" spans="1:66" x14ac:dyDescent="0.25">
      <c r="A1252" s="379"/>
      <c r="B1252" s="936"/>
      <c r="C1252" s="272"/>
      <c r="D1252" s="868"/>
      <c r="E1252" s="873" t="str">
        <f t="shared" si="539"/>
        <v xml:space="preserve"> </v>
      </c>
      <c r="F1252" s="130">
        <f t="shared" si="540"/>
        <v>0</v>
      </c>
      <c r="G1252" s="128">
        <f t="shared" si="541"/>
        <v>1240</v>
      </c>
      <c r="H1252" s="127"/>
      <c r="I1252" s="321"/>
      <c r="J1252" s="97"/>
      <c r="K1252" s="323"/>
      <c r="L1252" s="322"/>
      <c r="M1252" s="50"/>
      <c r="N1252" s="87"/>
      <c r="O1252" s="324"/>
      <c r="P1252" s="98"/>
      <c r="Q1252" s="98"/>
      <c r="R1252" s="114"/>
      <c r="S1252" s="753"/>
      <c r="T1252" s="98"/>
      <c r="U1252" s="98"/>
      <c r="V1252" s="98"/>
      <c r="W1252" s="99"/>
      <c r="X1252" s="97"/>
      <c r="Y1252" s="87"/>
      <c r="Z1252" s="100"/>
      <c r="AA1252" s="106">
        <f t="shared" si="542"/>
        <v>1240</v>
      </c>
      <c r="AB1252" s="549">
        <f t="shared" si="543"/>
        <v>0</v>
      </c>
      <c r="AC1252" s="544">
        <f t="shared" si="544"/>
        <v>0</v>
      </c>
      <c r="AD1252" s="174">
        <f t="shared" si="545"/>
        <v>0</v>
      </c>
      <c r="AE1252" s="8"/>
      <c r="AF1252" s="885" t="str">
        <f t="shared" si="546"/>
        <v xml:space="preserve"> </v>
      </c>
      <c r="AG1252" s="40">
        <f t="shared" si="547"/>
        <v>0</v>
      </c>
      <c r="AH1252" s="40">
        <f t="shared" si="548"/>
        <v>0</v>
      </c>
      <c r="AR1252" s="40">
        <f t="shared" si="549"/>
        <v>0</v>
      </c>
      <c r="AS1252" s="40">
        <f t="shared" si="550"/>
        <v>0</v>
      </c>
      <c r="AT1252" s="40">
        <f t="shared" si="551"/>
        <v>0</v>
      </c>
      <c r="AU1252" s="40">
        <f t="shared" si="552"/>
        <v>0</v>
      </c>
      <c r="AX1252" s="279">
        <f t="shared" si="553"/>
        <v>0</v>
      </c>
      <c r="AY1252" s="279">
        <f t="shared" si="554"/>
        <v>0</v>
      </c>
      <c r="AZ1252" s="40">
        <f t="shared" si="555"/>
        <v>0</v>
      </c>
      <c r="BB1252" s="40">
        <f t="shared" si="556"/>
        <v>0</v>
      </c>
      <c r="BC1252" s="397">
        <f t="shared" si="557"/>
        <v>0</v>
      </c>
      <c r="BD1252" s="105">
        <f t="shared" si="558"/>
        <v>0</v>
      </c>
      <c r="BE1252" s="105">
        <f t="shared" si="559"/>
        <v>0</v>
      </c>
      <c r="BF1252" s="742">
        <f t="shared" si="560"/>
        <v>0</v>
      </c>
      <c r="BG1252" s="89"/>
      <c r="BH1252" s="9"/>
      <c r="BJ1252" s="40">
        <f t="shared" si="561"/>
        <v>0</v>
      </c>
      <c r="BK1252" s="40">
        <f t="shared" si="562"/>
        <v>1</v>
      </c>
      <c r="BL1252" s="40">
        <f t="shared" si="563"/>
        <v>0</v>
      </c>
      <c r="BM1252" s="40">
        <f t="shared" si="564"/>
        <v>0</v>
      </c>
      <c r="BN1252" s="40">
        <f t="shared" si="565"/>
        <v>0</v>
      </c>
    </row>
    <row r="1253" spans="1:66" x14ac:dyDescent="0.25">
      <c r="A1253" s="379"/>
      <c r="B1253" s="936"/>
      <c r="C1253" s="272"/>
      <c r="D1253" s="868"/>
      <c r="E1253" s="873" t="str">
        <f t="shared" si="539"/>
        <v xml:space="preserve"> </v>
      </c>
      <c r="F1253" s="130">
        <f t="shared" si="540"/>
        <v>0</v>
      </c>
      <c r="G1253" s="128">
        <f t="shared" si="541"/>
        <v>1241</v>
      </c>
      <c r="H1253" s="127"/>
      <c r="I1253" s="321"/>
      <c r="J1253" s="97"/>
      <c r="K1253" s="323"/>
      <c r="L1253" s="322"/>
      <c r="M1253" s="50"/>
      <c r="N1253" s="87"/>
      <c r="O1253" s="324"/>
      <c r="P1253" s="98"/>
      <c r="Q1253" s="98"/>
      <c r="R1253" s="114"/>
      <c r="S1253" s="753"/>
      <c r="T1253" s="98"/>
      <c r="U1253" s="98"/>
      <c r="V1253" s="98"/>
      <c r="W1253" s="99"/>
      <c r="X1253" s="97"/>
      <c r="Y1253" s="87"/>
      <c r="Z1253" s="100"/>
      <c r="AA1253" s="106">
        <f t="shared" si="542"/>
        <v>1241</v>
      </c>
      <c r="AB1253" s="549">
        <f t="shared" si="543"/>
        <v>0</v>
      </c>
      <c r="AC1253" s="544">
        <f t="shared" si="544"/>
        <v>0</v>
      </c>
      <c r="AD1253" s="174">
        <f t="shared" si="545"/>
        <v>0</v>
      </c>
      <c r="AE1253" s="8"/>
      <c r="AF1253" s="885" t="str">
        <f t="shared" si="546"/>
        <v xml:space="preserve"> </v>
      </c>
      <c r="AG1253" s="40">
        <f t="shared" si="547"/>
        <v>0</v>
      </c>
      <c r="AH1253" s="40">
        <f t="shared" si="548"/>
        <v>0</v>
      </c>
      <c r="AR1253" s="40">
        <f t="shared" si="549"/>
        <v>0</v>
      </c>
      <c r="AS1253" s="40">
        <f t="shared" si="550"/>
        <v>0</v>
      </c>
      <c r="AT1253" s="40">
        <f t="shared" si="551"/>
        <v>0</v>
      </c>
      <c r="AU1253" s="40">
        <f t="shared" si="552"/>
        <v>0</v>
      </c>
      <c r="AX1253" s="279">
        <f t="shared" si="553"/>
        <v>0</v>
      </c>
      <c r="AY1253" s="279">
        <f t="shared" si="554"/>
        <v>0</v>
      </c>
      <c r="AZ1253" s="40">
        <f t="shared" si="555"/>
        <v>0</v>
      </c>
      <c r="BB1253" s="40">
        <f t="shared" si="556"/>
        <v>0</v>
      </c>
      <c r="BC1253" s="397">
        <f t="shared" si="557"/>
        <v>0</v>
      </c>
      <c r="BD1253" s="105">
        <f t="shared" si="558"/>
        <v>0</v>
      </c>
      <c r="BE1253" s="105">
        <f t="shared" si="559"/>
        <v>0</v>
      </c>
      <c r="BF1253" s="742">
        <f t="shared" si="560"/>
        <v>0</v>
      </c>
      <c r="BG1253" s="89"/>
      <c r="BH1253" s="9"/>
      <c r="BJ1253" s="40">
        <f t="shared" si="561"/>
        <v>0</v>
      </c>
      <c r="BK1253" s="40">
        <f t="shared" si="562"/>
        <v>1</v>
      </c>
      <c r="BL1253" s="40">
        <f t="shared" si="563"/>
        <v>0</v>
      </c>
      <c r="BM1253" s="40">
        <f t="shared" si="564"/>
        <v>0</v>
      </c>
      <c r="BN1253" s="40">
        <f t="shared" si="565"/>
        <v>0</v>
      </c>
    </row>
    <row r="1254" spans="1:66" x14ac:dyDescent="0.25">
      <c r="A1254" s="379"/>
      <c r="B1254" s="936"/>
      <c r="C1254" s="272"/>
      <c r="D1254" s="868"/>
      <c r="E1254" s="873" t="str">
        <f t="shared" si="539"/>
        <v xml:space="preserve"> </v>
      </c>
      <c r="F1254" s="130">
        <f t="shared" si="540"/>
        <v>0</v>
      </c>
      <c r="G1254" s="128">
        <f t="shared" si="541"/>
        <v>1242</v>
      </c>
      <c r="H1254" s="127"/>
      <c r="I1254" s="321"/>
      <c r="J1254" s="97"/>
      <c r="K1254" s="323"/>
      <c r="L1254" s="322"/>
      <c r="M1254" s="50"/>
      <c r="N1254" s="87"/>
      <c r="O1254" s="324"/>
      <c r="P1254" s="98"/>
      <c r="Q1254" s="98"/>
      <c r="R1254" s="114"/>
      <c r="S1254" s="753"/>
      <c r="T1254" s="98"/>
      <c r="U1254" s="98"/>
      <c r="V1254" s="98"/>
      <c r="W1254" s="99"/>
      <c r="X1254" s="97"/>
      <c r="Y1254" s="87"/>
      <c r="Z1254" s="100"/>
      <c r="AA1254" s="106">
        <f t="shared" si="542"/>
        <v>1242</v>
      </c>
      <c r="AB1254" s="549">
        <f t="shared" si="543"/>
        <v>0</v>
      </c>
      <c r="AC1254" s="544">
        <f t="shared" si="544"/>
        <v>0</v>
      </c>
      <c r="AD1254" s="174">
        <f t="shared" si="545"/>
        <v>0</v>
      </c>
      <c r="AE1254" s="8"/>
      <c r="AF1254" s="885" t="str">
        <f t="shared" si="546"/>
        <v xml:space="preserve"> </v>
      </c>
      <c r="AG1254" s="40">
        <f t="shared" si="547"/>
        <v>0</v>
      </c>
      <c r="AH1254" s="40">
        <f t="shared" si="548"/>
        <v>0</v>
      </c>
      <c r="AR1254" s="40">
        <f t="shared" si="549"/>
        <v>0</v>
      </c>
      <c r="AS1254" s="40">
        <f t="shared" si="550"/>
        <v>0</v>
      </c>
      <c r="AT1254" s="40">
        <f t="shared" si="551"/>
        <v>0</v>
      </c>
      <c r="AU1254" s="40">
        <f t="shared" si="552"/>
        <v>0</v>
      </c>
      <c r="AX1254" s="279">
        <f t="shared" si="553"/>
        <v>0</v>
      </c>
      <c r="AY1254" s="279">
        <f t="shared" si="554"/>
        <v>0</v>
      </c>
      <c r="AZ1254" s="40">
        <f t="shared" si="555"/>
        <v>0</v>
      </c>
      <c r="BB1254" s="40">
        <f t="shared" si="556"/>
        <v>0</v>
      </c>
      <c r="BC1254" s="397">
        <f t="shared" si="557"/>
        <v>0</v>
      </c>
      <c r="BD1254" s="105">
        <f t="shared" si="558"/>
        <v>0</v>
      </c>
      <c r="BE1254" s="105">
        <f t="shared" si="559"/>
        <v>0</v>
      </c>
      <c r="BF1254" s="742">
        <f t="shared" si="560"/>
        <v>0</v>
      </c>
      <c r="BG1254" s="89"/>
      <c r="BH1254" s="9"/>
      <c r="BJ1254" s="40">
        <f t="shared" si="561"/>
        <v>0</v>
      </c>
      <c r="BK1254" s="40">
        <f t="shared" si="562"/>
        <v>1</v>
      </c>
      <c r="BL1254" s="40">
        <f t="shared" si="563"/>
        <v>0</v>
      </c>
      <c r="BM1254" s="40">
        <f t="shared" si="564"/>
        <v>0</v>
      </c>
      <c r="BN1254" s="40">
        <f t="shared" si="565"/>
        <v>0</v>
      </c>
    </row>
    <row r="1255" spans="1:66" x14ac:dyDescent="0.25">
      <c r="A1255" s="379"/>
      <c r="B1255" s="936"/>
      <c r="C1255" s="272"/>
      <c r="D1255" s="868"/>
      <c r="E1255" s="873" t="str">
        <f t="shared" si="539"/>
        <v xml:space="preserve"> </v>
      </c>
      <c r="F1255" s="130">
        <f t="shared" si="540"/>
        <v>0</v>
      </c>
      <c r="G1255" s="128">
        <f t="shared" si="541"/>
        <v>1243</v>
      </c>
      <c r="H1255" s="127"/>
      <c r="I1255" s="321"/>
      <c r="J1255" s="97"/>
      <c r="K1255" s="323"/>
      <c r="L1255" s="322"/>
      <c r="M1255" s="50"/>
      <c r="N1255" s="87"/>
      <c r="O1255" s="324"/>
      <c r="P1255" s="98"/>
      <c r="Q1255" s="98"/>
      <c r="R1255" s="114"/>
      <c r="S1255" s="753"/>
      <c r="T1255" s="98"/>
      <c r="U1255" s="98"/>
      <c r="V1255" s="98"/>
      <c r="W1255" s="99"/>
      <c r="X1255" s="97"/>
      <c r="Y1255" s="87"/>
      <c r="Z1255" s="100"/>
      <c r="AA1255" s="106">
        <f t="shared" si="542"/>
        <v>1243</v>
      </c>
      <c r="AB1255" s="549">
        <f t="shared" si="543"/>
        <v>0</v>
      </c>
      <c r="AC1255" s="544">
        <f t="shared" si="544"/>
        <v>0</v>
      </c>
      <c r="AD1255" s="174">
        <f t="shared" si="545"/>
        <v>0</v>
      </c>
      <c r="AE1255" s="8"/>
      <c r="AF1255" s="885" t="str">
        <f t="shared" si="546"/>
        <v xml:space="preserve"> </v>
      </c>
      <c r="AG1255" s="40">
        <f t="shared" si="547"/>
        <v>0</v>
      </c>
      <c r="AH1255" s="40">
        <f t="shared" si="548"/>
        <v>0</v>
      </c>
      <c r="AR1255" s="40">
        <f t="shared" si="549"/>
        <v>0</v>
      </c>
      <c r="AS1255" s="40">
        <f t="shared" si="550"/>
        <v>0</v>
      </c>
      <c r="AT1255" s="40">
        <f t="shared" si="551"/>
        <v>0</v>
      </c>
      <c r="AU1255" s="40">
        <f t="shared" si="552"/>
        <v>0</v>
      </c>
      <c r="AX1255" s="279">
        <f t="shared" si="553"/>
        <v>0</v>
      </c>
      <c r="AY1255" s="279">
        <f t="shared" si="554"/>
        <v>0</v>
      </c>
      <c r="AZ1255" s="40">
        <f t="shared" si="555"/>
        <v>0</v>
      </c>
      <c r="BB1255" s="40">
        <f t="shared" si="556"/>
        <v>0</v>
      </c>
      <c r="BC1255" s="397">
        <f t="shared" si="557"/>
        <v>0</v>
      </c>
      <c r="BD1255" s="105">
        <f t="shared" si="558"/>
        <v>0</v>
      </c>
      <c r="BE1255" s="105">
        <f t="shared" si="559"/>
        <v>0</v>
      </c>
      <c r="BF1255" s="742">
        <f t="shared" si="560"/>
        <v>0</v>
      </c>
      <c r="BG1255" s="89"/>
      <c r="BH1255" s="9"/>
      <c r="BJ1255" s="40">
        <f t="shared" si="561"/>
        <v>0</v>
      </c>
      <c r="BK1255" s="40">
        <f t="shared" si="562"/>
        <v>1</v>
      </c>
      <c r="BL1255" s="40">
        <f t="shared" si="563"/>
        <v>0</v>
      </c>
      <c r="BM1255" s="40">
        <f t="shared" si="564"/>
        <v>0</v>
      </c>
      <c r="BN1255" s="40">
        <f t="shared" si="565"/>
        <v>0</v>
      </c>
    </row>
    <row r="1256" spans="1:66" x14ac:dyDescent="0.25">
      <c r="A1256" s="379"/>
      <c r="B1256" s="936"/>
      <c r="C1256" s="272"/>
      <c r="D1256" s="868"/>
      <c r="E1256" s="873" t="str">
        <f t="shared" si="539"/>
        <v xml:space="preserve"> </v>
      </c>
      <c r="F1256" s="130">
        <f t="shared" si="540"/>
        <v>0</v>
      </c>
      <c r="G1256" s="128">
        <f t="shared" si="541"/>
        <v>1244</v>
      </c>
      <c r="H1256" s="127"/>
      <c r="I1256" s="321"/>
      <c r="J1256" s="97"/>
      <c r="K1256" s="323"/>
      <c r="L1256" s="322"/>
      <c r="M1256" s="50"/>
      <c r="N1256" s="87"/>
      <c r="O1256" s="324"/>
      <c r="P1256" s="98"/>
      <c r="Q1256" s="98"/>
      <c r="R1256" s="114"/>
      <c r="S1256" s="753"/>
      <c r="T1256" s="98"/>
      <c r="U1256" s="98"/>
      <c r="V1256" s="98"/>
      <c r="W1256" s="99"/>
      <c r="X1256" s="97"/>
      <c r="Y1256" s="87"/>
      <c r="Z1256" s="100"/>
      <c r="AA1256" s="106">
        <f t="shared" si="542"/>
        <v>1244</v>
      </c>
      <c r="AB1256" s="549">
        <f t="shared" si="543"/>
        <v>0</v>
      </c>
      <c r="AC1256" s="544">
        <f t="shared" si="544"/>
        <v>0</v>
      </c>
      <c r="AD1256" s="174">
        <f t="shared" si="545"/>
        <v>0</v>
      </c>
      <c r="AE1256" s="8"/>
      <c r="AF1256" s="885" t="str">
        <f t="shared" si="546"/>
        <v xml:space="preserve"> </v>
      </c>
      <c r="AG1256" s="40">
        <f t="shared" si="547"/>
        <v>0</v>
      </c>
      <c r="AH1256" s="40">
        <f t="shared" si="548"/>
        <v>0</v>
      </c>
      <c r="AR1256" s="40">
        <f t="shared" si="549"/>
        <v>0</v>
      </c>
      <c r="AS1256" s="40">
        <f t="shared" si="550"/>
        <v>0</v>
      </c>
      <c r="AT1256" s="40">
        <f t="shared" si="551"/>
        <v>0</v>
      </c>
      <c r="AU1256" s="40">
        <f t="shared" si="552"/>
        <v>0</v>
      </c>
      <c r="AX1256" s="279">
        <f t="shared" si="553"/>
        <v>0</v>
      </c>
      <c r="AY1256" s="279">
        <f t="shared" si="554"/>
        <v>0</v>
      </c>
      <c r="AZ1256" s="40">
        <f t="shared" si="555"/>
        <v>0</v>
      </c>
      <c r="BB1256" s="40">
        <f t="shared" si="556"/>
        <v>0</v>
      </c>
      <c r="BC1256" s="397">
        <f t="shared" si="557"/>
        <v>0</v>
      </c>
      <c r="BD1256" s="105">
        <f t="shared" si="558"/>
        <v>0</v>
      </c>
      <c r="BE1256" s="105">
        <f t="shared" si="559"/>
        <v>0</v>
      </c>
      <c r="BF1256" s="742">
        <f t="shared" si="560"/>
        <v>0</v>
      </c>
      <c r="BG1256" s="89"/>
      <c r="BH1256" s="9"/>
      <c r="BJ1256" s="40">
        <f t="shared" si="561"/>
        <v>0</v>
      </c>
      <c r="BK1256" s="40">
        <f t="shared" si="562"/>
        <v>1</v>
      </c>
      <c r="BL1256" s="40">
        <f t="shared" si="563"/>
        <v>0</v>
      </c>
      <c r="BM1256" s="40">
        <f t="shared" si="564"/>
        <v>0</v>
      </c>
      <c r="BN1256" s="40">
        <f t="shared" si="565"/>
        <v>0</v>
      </c>
    </row>
    <row r="1257" spans="1:66" x14ac:dyDescent="0.25">
      <c r="A1257" s="379"/>
      <c r="B1257" s="936"/>
      <c r="C1257" s="272"/>
      <c r="D1257" s="868"/>
      <c r="E1257" s="873" t="str">
        <f t="shared" si="539"/>
        <v xml:space="preserve"> </v>
      </c>
      <c r="F1257" s="130">
        <f t="shared" si="540"/>
        <v>0</v>
      </c>
      <c r="G1257" s="128">
        <f t="shared" si="541"/>
        <v>1245</v>
      </c>
      <c r="H1257" s="127"/>
      <c r="I1257" s="321"/>
      <c r="J1257" s="97"/>
      <c r="K1257" s="323"/>
      <c r="L1257" s="322"/>
      <c r="M1257" s="50"/>
      <c r="N1257" s="87"/>
      <c r="O1257" s="324"/>
      <c r="P1257" s="98"/>
      <c r="Q1257" s="98"/>
      <c r="R1257" s="114"/>
      <c r="S1257" s="753"/>
      <c r="T1257" s="98"/>
      <c r="U1257" s="98"/>
      <c r="V1257" s="98"/>
      <c r="W1257" s="99"/>
      <c r="X1257" s="97"/>
      <c r="Y1257" s="87"/>
      <c r="Z1257" s="100"/>
      <c r="AA1257" s="106">
        <f t="shared" si="542"/>
        <v>1245</v>
      </c>
      <c r="AB1257" s="549">
        <f t="shared" si="543"/>
        <v>0</v>
      </c>
      <c r="AC1257" s="544">
        <f t="shared" si="544"/>
        <v>0</v>
      </c>
      <c r="AD1257" s="174">
        <f t="shared" si="545"/>
        <v>0</v>
      </c>
      <c r="AE1257" s="8"/>
      <c r="AF1257" s="885" t="str">
        <f t="shared" si="546"/>
        <v xml:space="preserve"> </v>
      </c>
      <c r="AG1257" s="40">
        <f t="shared" si="547"/>
        <v>0</v>
      </c>
      <c r="AH1257" s="40">
        <f t="shared" si="548"/>
        <v>0</v>
      </c>
      <c r="AR1257" s="40">
        <f t="shared" si="549"/>
        <v>0</v>
      </c>
      <c r="AS1257" s="40">
        <f t="shared" si="550"/>
        <v>0</v>
      </c>
      <c r="AT1257" s="40">
        <f t="shared" si="551"/>
        <v>0</v>
      </c>
      <c r="AU1257" s="40">
        <f t="shared" si="552"/>
        <v>0</v>
      </c>
      <c r="AX1257" s="279">
        <f t="shared" si="553"/>
        <v>0</v>
      </c>
      <c r="AY1257" s="279">
        <f t="shared" si="554"/>
        <v>0</v>
      </c>
      <c r="AZ1257" s="40">
        <f t="shared" si="555"/>
        <v>0</v>
      </c>
      <c r="BB1257" s="40">
        <f t="shared" si="556"/>
        <v>0</v>
      </c>
      <c r="BC1257" s="397">
        <f t="shared" si="557"/>
        <v>0</v>
      </c>
      <c r="BD1257" s="105">
        <f t="shared" si="558"/>
        <v>0</v>
      </c>
      <c r="BE1257" s="105">
        <f t="shared" si="559"/>
        <v>0</v>
      </c>
      <c r="BF1257" s="742">
        <f t="shared" si="560"/>
        <v>0</v>
      </c>
      <c r="BG1257" s="89"/>
      <c r="BH1257" s="9"/>
      <c r="BJ1257" s="40">
        <f t="shared" si="561"/>
        <v>0</v>
      </c>
      <c r="BK1257" s="40">
        <f t="shared" si="562"/>
        <v>1</v>
      </c>
      <c r="BL1257" s="40">
        <f t="shared" si="563"/>
        <v>0</v>
      </c>
      <c r="BM1257" s="40">
        <f t="shared" si="564"/>
        <v>0</v>
      </c>
      <c r="BN1257" s="40">
        <f t="shared" si="565"/>
        <v>0</v>
      </c>
    </row>
    <row r="1258" spans="1:66" x14ac:dyDescent="0.25">
      <c r="A1258" s="379"/>
      <c r="B1258" s="936"/>
      <c r="C1258" s="272"/>
      <c r="D1258" s="868"/>
      <c r="E1258" s="873" t="str">
        <f t="shared" si="539"/>
        <v xml:space="preserve"> </v>
      </c>
      <c r="F1258" s="130">
        <f t="shared" si="540"/>
        <v>0</v>
      </c>
      <c r="G1258" s="128">
        <f t="shared" si="541"/>
        <v>1246</v>
      </c>
      <c r="H1258" s="127"/>
      <c r="I1258" s="321"/>
      <c r="J1258" s="97"/>
      <c r="K1258" s="323"/>
      <c r="L1258" s="322"/>
      <c r="M1258" s="50"/>
      <c r="N1258" s="87"/>
      <c r="O1258" s="324"/>
      <c r="P1258" s="98"/>
      <c r="Q1258" s="98"/>
      <c r="R1258" s="114"/>
      <c r="S1258" s="753"/>
      <c r="T1258" s="98"/>
      <c r="U1258" s="98"/>
      <c r="V1258" s="98"/>
      <c r="W1258" s="99"/>
      <c r="X1258" s="97"/>
      <c r="Y1258" s="87"/>
      <c r="Z1258" s="100"/>
      <c r="AA1258" s="106">
        <f t="shared" si="542"/>
        <v>1246</v>
      </c>
      <c r="AB1258" s="549">
        <f t="shared" si="543"/>
        <v>0</v>
      </c>
      <c r="AC1258" s="544">
        <f t="shared" si="544"/>
        <v>0</v>
      </c>
      <c r="AD1258" s="174">
        <f t="shared" si="545"/>
        <v>0</v>
      </c>
      <c r="AE1258" s="8"/>
      <c r="AF1258" s="885" t="str">
        <f t="shared" si="546"/>
        <v xml:space="preserve"> </v>
      </c>
      <c r="AG1258" s="40">
        <f t="shared" si="547"/>
        <v>0</v>
      </c>
      <c r="AH1258" s="40">
        <f t="shared" si="548"/>
        <v>0</v>
      </c>
      <c r="AR1258" s="40">
        <f t="shared" si="549"/>
        <v>0</v>
      </c>
      <c r="AS1258" s="40">
        <f t="shared" si="550"/>
        <v>0</v>
      </c>
      <c r="AT1258" s="40">
        <f t="shared" si="551"/>
        <v>0</v>
      </c>
      <c r="AU1258" s="40">
        <f t="shared" si="552"/>
        <v>0</v>
      </c>
      <c r="AX1258" s="279">
        <f t="shared" si="553"/>
        <v>0</v>
      </c>
      <c r="AY1258" s="279">
        <f t="shared" si="554"/>
        <v>0</v>
      </c>
      <c r="AZ1258" s="40">
        <f t="shared" si="555"/>
        <v>0</v>
      </c>
      <c r="BB1258" s="40">
        <f t="shared" si="556"/>
        <v>0</v>
      </c>
      <c r="BC1258" s="397">
        <f t="shared" si="557"/>
        <v>0</v>
      </c>
      <c r="BD1258" s="105">
        <f t="shared" si="558"/>
        <v>0</v>
      </c>
      <c r="BE1258" s="105">
        <f t="shared" si="559"/>
        <v>0</v>
      </c>
      <c r="BF1258" s="742">
        <f t="shared" si="560"/>
        <v>0</v>
      </c>
      <c r="BG1258" s="89"/>
      <c r="BH1258" s="9"/>
      <c r="BJ1258" s="40">
        <f t="shared" si="561"/>
        <v>0</v>
      </c>
      <c r="BK1258" s="40">
        <f t="shared" si="562"/>
        <v>1</v>
      </c>
      <c r="BL1258" s="40">
        <f t="shared" si="563"/>
        <v>0</v>
      </c>
      <c r="BM1258" s="40">
        <f t="shared" si="564"/>
        <v>0</v>
      </c>
      <c r="BN1258" s="40">
        <f t="shared" si="565"/>
        <v>0</v>
      </c>
    </row>
    <row r="1259" spans="1:66" x14ac:dyDescent="0.25">
      <c r="A1259" s="379"/>
      <c r="B1259" s="936"/>
      <c r="C1259" s="272"/>
      <c r="D1259" s="868"/>
      <c r="E1259" s="873" t="str">
        <f t="shared" si="539"/>
        <v xml:space="preserve"> </v>
      </c>
      <c r="F1259" s="130">
        <f t="shared" si="540"/>
        <v>0</v>
      </c>
      <c r="G1259" s="128">
        <f t="shared" si="541"/>
        <v>1247</v>
      </c>
      <c r="H1259" s="127"/>
      <c r="I1259" s="321"/>
      <c r="J1259" s="97"/>
      <c r="K1259" s="323"/>
      <c r="L1259" s="322"/>
      <c r="M1259" s="50"/>
      <c r="N1259" s="87"/>
      <c r="O1259" s="324"/>
      <c r="P1259" s="98"/>
      <c r="Q1259" s="98"/>
      <c r="R1259" s="114"/>
      <c r="S1259" s="753"/>
      <c r="T1259" s="98"/>
      <c r="U1259" s="98"/>
      <c r="V1259" s="98"/>
      <c r="W1259" s="99"/>
      <c r="X1259" s="97"/>
      <c r="Y1259" s="87"/>
      <c r="Z1259" s="100"/>
      <c r="AA1259" s="106">
        <f t="shared" si="542"/>
        <v>1247</v>
      </c>
      <c r="AB1259" s="549">
        <f t="shared" si="543"/>
        <v>0</v>
      </c>
      <c r="AC1259" s="544">
        <f t="shared" si="544"/>
        <v>0</v>
      </c>
      <c r="AD1259" s="174">
        <f t="shared" si="545"/>
        <v>0</v>
      </c>
      <c r="AE1259" s="8"/>
      <c r="AF1259" s="885" t="str">
        <f t="shared" si="546"/>
        <v xml:space="preserve"> </v>
      </c>
      <c r="AG1259" s="40">
        <f t="shared" si="547"/>
        <v>0</v>
      </c>
      <c r="AH1259" s="40">
        <f t="shared" si="548"/>
        <v>0</v>
      </c>
      <c r="AR1259" s="40">
        <f t="shared" si="549"/>
        <v>0</v>
      </c>
      <c r="AS1259" s="40">
        <f t="shared" si="550"/>
        <v>0</v>
      </c>
      <c r="AT1259" s="40">
        <f t="shared" si="551"/>
        <v>0</v>
      </c>
      <c r="AU1259" s="40">
        <f t="shared" si="552"/>
        <v>0</v>
      </c>
      <c r="AX1259" s="279">
        <f t="shared" si="553"/>
        <v>0</v>
      </c>
      <c r="AY1259" s="279">
        <f t="shared" si="554"/>
        <v>0</v>
      </c>
      <c r="AZ1259" s="40">
        <f t="shared" si="555"/>
        <v>0</v>
      </c>
      <c r="BB1259" s="40">
        <f t="shared" si="556"/>
        <v>0</v>
      </c>
      <c r="BC1259" s="397">
        <f t="shared" si="557"/>
        <v>0</v>
      </c>
      <c r="BD1259" s="105">
        <f t="shared" si="558"/>
        <v>0</v>
      </c>
      <c r="BE1259" s="105">
        <f t="shared" si="559"/>
        <v>0</v>
      </c>
      <c r="BF1259" s="742">
        <f t="shared" si="560"/>
        <v>0</v>
      </c>
      <c r="BG1259" s="89"/>
      <c r="BH1259" s="9"/>
      <c r="BJ1259" s="40">
        <f t="shared" si="561"/>
        <v>0</v>
      </c>
      <c r="BK1259" s="40">
        <f t="shared" si="562"/>
        <v>1</v>
      </c>
      <c r="BL1259" s="40">
        <f t="shared" si="563"/>
        <v>0</v>
      </c>
      <c r="BM1259" s="40">
        <f t="shared" si="564"/>
        <v>0</v>
      </c>
      <c r="BN1259" s="40">
        <f t="shared" si="565"/>
        <v>0</v>
      </c>
    </row>
    <row r="1260" spans="1:66" x14ac:dyDescent="0.25">
      <c r="A1260" s="379"/>
      <c r="B1260" s="936"/>
      <c r="C1260" s="272"/>
      <c r="D1260" s="868"/>
      <c r="E1260" s="873" t="str">
        <f t="shared" si="539"/>
        <v xml:space="preserve"> </v>
      </c>
      <c r="F1260" s="130">
        <f t="shared" si="540"/>
        <v>0</v>
      </c>
      <c r="G1260" s="128">
        <f t="shared" si="541"/>
        <v>1248</v>
      </c>
      <c r="H1260" s="127"/>
      <c r="I1260" s="321"/>
      <c r="J1260" s="97"/>
      <c r="K1260" s="323"/>
      <c r="L1260" s="322"/>
      <c r="M1260" s="50"/>
      <c r="N1260" s="87"/>
      <c r="O1260" s="324"/>
      <c r="P1260" s="98"/>
      <c r="Q1260" s="98"/>
      <c r="R1260" s="114"/>
      <c r="S1260" s="753"/>
      <c r="T1260" s="98"/>
      <c r="U1260" s="98"/>
      <c r="V1260" s="98"/>
      <c r="W1260" s="99"/>
      <c r="X1260" s="97"/>
      <c r="Y1260" s="87"/>
      <c r="Z1260" s="100"/>
      <c r="AA1260" s="106">
        <f t="shared" si="542"/>
        <v>1248</v>
      </c>
      <c r="AB1260" s="549">
        <f t="shared" si="543"/>
        <v>0</v>
      </c>
      <c r="AC1260" s="544">
        <f t="shared" si="544"/>
        <v>0</v>
      </c>
      <c r="AD1260" s="174">
        <f t="shared" si="545"/>
        <v>0</v>
      </c>
      <c r="AE1260" s="8"/>
      <c r="AF1260" s="885" t="str">
        <f t="shared" si="546"/>
        <v xml:space="preserve"> </v>
      </c>
      <c r="AG1260" s="40">
        <f t="shared" si="547"/>
        <v>0</v>
      </c>
      <c r="AH1260" s="40">
        <f t="shared" si="548"/>
        <v>0</v>
      </c>
      <c r="AR1260" s="40">
        <f t="shared" si="549"/>
        <v>0</v>
      </c>
      <c r="AS1260" s="40">
        <f t="shared" si="550"/>
        <v>0</v>
      </c>
      <c r="AT1260" s="40">
        <f t="shared" si="551"/>
        <v>0</v>
      </c>
      <c r="AU1260" s="40">
        <f t="shared" si="552"/>
        <v>0</v>
      </c>
      <c r="AX1260" s="279">
        <f t="shared" si="553"/>
        <v>0</v>
      </c>
      <c r="AY1260" s="279">
        <f t="shared" si="554"/>
        <v>0</v>
      </c>
      <c r="AZ1260" s="40">
        <f t="shared" si="555"/>
        <v>0</v>
      </c>
      <c r="BB1260" s="40">
        <f t="shared" si="556"/>
        <v>0</v>
      </c>
      <c r="BC1260" s="397">
        <f t="shared" si="557"/>
        <v>0</v>
      </c>
      <c r="BD1260" s="105">
        <f t="shared" si="558"/>
        <v>0</v>
      </c>
      <c r="BE1260" s="105">
        <f t="shared" si="559"/>
        <v>0</v>
      </c>
      <c r="BF1260" s="742">
        <f t="shared" si="560"/>
        <v>0</v>
      </c>
      <c r="BG1260" s="89"/>
      <c r="BH1260" s="9"/>
      <c r="BJ1260" s="40">
        <f t="shared" si="561"/>
        <v>0</v>
      </c>
      <c r="BK1260" s="40">
        <f t="shared" si="562"/>
        <v>1</v>
      </c>
      <c r="BL1260" s="40">
        <f t="shared" si="563"/>
        <v>0</v>
      </c>
      <c r="BM1260" s="40">
        <f t="shared" si="564"/>
        <v>0</v>
      </c>
      <c r="BN1260" s="40">
        <f t="shared" si="565"/>
        <v>0</v>
      </c>
    </row>
    <row r="1261" spans="1:66" x14ac:dyDescent="0.25">
      <c r="A1261" s="379"/>
      <c r="B1261" s="936"/>
      <c r="C1261" s="272"/>
      <c r="D1261" s="868"/>
      <c r="E1261" s="873" t="str">
        <f t="shared" si="539"/>
        <v xml:space="preserve"> </v>
      </c>
      <c r="F1261" s="130">
        <f t="shared" si="540"/>
        <v>0</v>
      </c>
      <c r="G1261" s="128">
        <f t="shared" si="541"/>
        <v>1249</v>
      </c>
      <c r="H1261" s="127"/>
      <c r="I1261" s="321"/>
      <c r="J1261" s="97"/>
      <c r="K1261" s="323"/>
      <c r="L1261" s="322"/>
      <c r="M1261" s="50"/>
      <c r="N1261" s="87"/>
      <c r="O1261" s="324"/>
      <c r="P1261" s="98"/>
      <c r="Q1261" s="98"/>
      <c r="R1261" s="114"/>
      <c r="S1261" s="753"/>
      <c r="T1261" s="98"/>
      <c r="U1261" s="98"/>
      <c r="V1261" s="98"/>
      <c r="W1261" s="99"/>
      <c r="X1261" s="97"/>
      <c r="Y1261" s="87"/>
      <c r="Z1261" s="100"/>
      <c r="AA1261" s="106">
        <f t="shared" si="542"/>
        <v>1249</v>
      </c>
      <c r="AB1261" s="549">
        <f t="shared" si="543"/>
        <v>0</v>
      </c>
      <c r="AC1261" s="544">
        <f t="shared" si="544"/>
        <v>0</v>
      </c>
      <c r="AD1261" s="174">
        <f t="shared" si="545"/>
        <v>0</v>
      </c>
      <c r="AE1261" s="8"/>
      <c r="AF1261" s="885" t="str">
        <f t="shared" si="546"/>
        <v xml:space="preserve"> </v>
      </c>
      <c r="AG1261" s="40">
        <f t="shared" si="547"/>
        <v>0</v>
      </c>
      <c r="AH1261" s="40">
        <f t="shared" si="548"/>
        <v>0</v>
      </c>
      <c r="AR1261" s="40">
        <f t="shared" si="549"/>
        <v>0</v>
      </c>
      <c r="AS1261" s="40">
        <f t="shared" si="550"/>
        <v>0</v>
      </c>
      <c r="AT1261" s="40">
        <f t="shared" si="551"/>
        <v>0</v>
      </c>
      <c r="AU1261" s="40">
        <f t="shared" si="552"/>
        <v>0</v>
      </c>
      <c r="AX1261" s="279">
        <f t="shared" si="553"/>
        <v>0</v>
      </c>
      <c r="AY1261" s="279">
        <f t="shared" si="554"/>
        <v>0</v>
      </c>
      <c r="AZ1261" s="40">
        <f t="shared" si="555"/>
        <v>0</v>
      </c>
      <c r="BB1261" s="40">
        <f t="shared" si="556"/>
        <v>0</v>
      </c>
      <c r="BC1261" s="397">
        <f t="shared" si="557"/>
        <v>0</v>
      </c>
      <c r="BD1261" s="105">
        <f t="shared" si="558"/>
        <v>0</v>
      </c>
      <c r="BE1261" s="105">
        <f t="shared" si="559"/>
        <v>0</v>
      </c>
      <c r="BF1261" s="742">
        <f t="shared" si="560"/>
        <v>0</v>
      </c>
      <c r="BG1261" s="89"/>
      <c r="BH1261" s="9"/>
      <c r="BJ1261" s="40">
        <f t="shared" si="561"/>
        <v>0</v>
      </c>
      <c r="BK1261" s="40">
        <f t="shared" si="562"/>
        <v>1</v>
      </c>
      <c r="BL1261" s="40">
        <f t="shared" si="563"/>
        <v>0</v>
      </c>
      <c r="BM1261" s="40">
        <f t="shared" si="564"/>
        <v>0</v>
      </c>
      <c r="BN1261" s="40">
        <f t="shared" si="565"/>
        <v>0</v>
      </c>
    </row>
    <row r="1262" spans="1:66" x14ac:dyDescent="0.25">
      <c r="A1262" s="379"/>
      <c r="B1262" s="936"/>
      <c r="C1262" s="272"/>
      <c r="D1262" s="868"/>
      <c r="E1262" s="873" t="str">
        <f t="shared" ref="E1262:E1325" si="566">IF(+BN1262+BM1262&gt;0,"&lt; Error"," ")</f>
        <v xml:space="preserve"> </v>
      </c>
      <c r="F1262" s="130">
        <f t="shared" ref="F1262:F1325" si="567">IF(ISBLANK(H1262),0,VLOOKUP(TRIM(H1262),AllVarieties,4,FALSE))</f>
        <v>0</v>
      </c>
      <c r="G1262" s="128">
        <f t="shared" si="541"/>
        <v>1250</v>
      </c>
      <c r="H1262" s="127"/>
      <c r="I1262" s="321"/>
      <c r="J1262" s="97"/>
      <c r="K1262" s="323"/>
      <c r="L1262" s="322"/>
      <c r="M1262" s="50"/>
      <c r="N1262" s="87"/>
      <c r="O1262" s="324"/>
      <c r="P1262" s="98"/>
      <c r="Q1262" s="98"/>
      <c r="R1262" s="114"/>
      <c r="S1262" s="753"/>
      <c r="T1262" s="98"/>
      <c r="U1262" s="98"/>
      <c r="V1262" s="98"/>
      <c r="W1262" s="99"/>
      <c r="X1262" s="97"/>
      <c r="Y1262" s="87"/>
      <c r="Z1262" s="100"/>
      <c r="AA1262" s="106">
        <f t="shared" si="542"/>
        <v>1250</v>
      </c>
      <c r="AB1262" s="549">
        <f t="shared" si="543"/>
        <v>0</v>
      </c>
      <c r="AC1262" s="544">
        <f t="shared" si="544"/>
        <v>0</v>
      </c>
      <c r="AD1262" s="174">
        <f t="shared" si="545"/>
        <v>0</v>
      </c>
      <c r="AE1262" s="8"/>
      <c r="AF1262" s="885" t="str">
        <f t="shared" si="546"/>
        <v xml:space="preserve"> </v>
      </c>
      <c r="AG1262" s="40">
        <f t="shared" si="547"/>
        <v>0</v>
      </c>
      <c r="AH1262" s="40">
        <f t="shared" si="548"/>
        <v>0</v>
      </c>
      <c r="AR1262" s="40">
        <f t="shared" si="549"/>
        <v>0</v>
      </c>
      <c r="AS1262" s="40">
        <f t="shared" si="550"/>
        <v>0</v>
      </c>
      <c r="AT1262" s="40">
        <f t="shared" si="551"/>
        <v>0</v>
      </c>
      <c r="AU1262" s="40">
        <f t="shared" si="552"/>
        <v>0</v>
      </c>
      <c r="AX1262" s="279">
        <f t="shared" si="553"/>
        <v>0</v>
      </c>
      <c r="AY1262" s="279">
        <f t="shared" si="554"/>
        <v>0</v>
      </c>
      <c r="AZ1262" s="40">
        <f t="shared" si="555"/>
        <v>0</v>
      </c>
      <c r="BB1262" s="40">
        <f t="shared" si="556"/>
        <v>0</v>
      </c>
      <c r="BC1262" s="397">
        <f t="shared" si="557"/>
        <v>0</v>
      </c>
      <c r="BD1262" s="105">
        <f t="shared" si="558"/>
        <v>0</v>
      </c>
      <c r="BE1262" s="105">
        <f t="shared" si="559"/>
        <v>0</v>
      </c>
      <c r="BF1262" s="742">
        <f t="shared" si="560"/>
        <v>0</v>
      </c>
      <c r="BG1262" s="89"/>
      <c r="BH1262" s="9"/>
      <c r="BJ1262" s="40">
        <f t="shared" si="561"/>
        <v>0</v>
      </c>
      <c r="BK1262" s="40">
        <f t="shared" si="562"/>
        <v>1</v>
      </c>
      <c r="BL1262" s="40">
        <f t="shared" si="563"/>
        <v>0</v>
      </c>
      <c r="BM1262" s="40">
        <f t="shared" si="564"/>
        <v>0</v>
      </c>
      <c r="BN1262" s="40">
        <f t="shared" si="565"/>
        <v>0</v>
      </c>
    </row>
    <row r="1263" spans="1:66" x14ac:dyDescent="0.25">
      <c r="A1263" s="379"/>
      <c r="B1263" s="936"/>
      <c r="C1263" s="272"/>
      <c r="D1263" s="868"/>
      <c r="E1263" s="873" t="str">
        <f t="shared" si="566"/>
        <v xml:space="preserve"> </v>
      </c>
      <c r="F1263" s="130">
        <f t="shared" si="567"/>
        <v>0</v>
      </c>
      <c r="G1263" s="128">
        <f t="shared" si="541"/>
        <v>1251</v>
      </c>
      <c r="H1263" s="127"/>
      <c r="I1263" s="321"/>
      <c r="J1263" s="97"/>
      <c r="K1263" s="323"/>
      <c r="L1263" s="322"/>
      <c r="M1263" s="50"/>
      <c r="N1263" s="87"/>
      <c r="O1263" s="324"/>
      <c r="P1263" s="98"/>
      <c r="Q1263" s="98"/>
      <c r="R1263" s="114"/>
      <c r="S1263" s="753"/>
      <c r="T1263" s="98"/>
      <c r="U1263" s="98"/>
      <c r="V1263" s="98"/>
      <c r="W1263" s="99"/>
      <c r="X1263" s="97"/>
      <c r="Y1263" s="87"/>
      <c r="Z1263" s="100"/>
      <c r="AA1263" s="106">
        <f t="shared" si="542"/>
        <v>1251</v>
      </c>
      <c r="AB1263" s="549">
        <f t="shared" si="543"/>
        <v>0</v>
      </c>
      <c r="AC1263" s="544">
        <f t="shared" si="544"/>
        <v>0</v>
      </c>
      <c r="AD1263" s="174">
        <f t="shared" si="545"/>
        <v>0</v>
      </c>
      <c r="AE1263" s="8"/>
      <c r="AF1263" s="885" t="str">
        <f t="shared" si="546"/>
        <v xml:space="preserve"> </v>
      </c>
      <c r="AG1263" s="40">
        <f t="shared" si="547"/>
        <v>0</v>
      </c>
      <c r="AH1263" s="40">
        <f t="shared" si="548"/>
        <v>0</v>
      </c>
      <c r="AR1263" s="40">
        <f t="shared" si="549"/>
        <v>0</v>
      </c>
      <c r="AS1263" s="40">
        <f t="shared" si="550"/>
        <v>0</v>
      </c>
      <c r="AT1263" s="40">
        <f t="shared" si="551"/>
        <v>0</v>
      </c>
      <c r="AU1263" s="40">
        <f t="shared" si="552"/>
        <v>0</v>
      </c>
      <c r="AX1263" s="279">
        <f t="shared" si="553"/>
        <v>0</v>
      </c>
      <c r="AY1263" s="279">
        <f t="shared" si="554"/>
        <v>0</v>
      </c>
      <c r="AZ1263" s="40">
        <f t="shared" si="555"/>
        <v>0</v>
      </c>
      <c r="BB1263" s="40">
        <f t="shared" si="556"/>
        <v>0</v>
      </c>
      <c r="BC1263" s="397">
        <f t="shared" si="557"/>
        <v>0</v>
      </c>
      <c r="BD1263" s="105">
        <f t="shared" si="558"/>
        <v>0</v>
      </c>
      <c r="BE1263" s="105">
        <f t="shared" si="559"/>
        <v>0</v>
      </c>
      <c r="BF1263" s="742">
        <f t="shared" si="560"/>
        <v>0</v>
      </c>
      <c r="BG1263" s="89"/>
      <c r="BH1263" s="9"/>
      <c r="BJ1263" s="40">
        <f t="shared" si="561"/>
        <v>0</v>
      </c>
      <c r="BK1263" s="40">
        <f t="shared" si="562"/>
        <v>1</v>
      </c>
      <c r="BL1263" s="40">
        <f t="shared" si="563"/>
        <v>0</v>
      </c>
      <c r="BM1263" s="40">
        <f t="shared" si="564"/>
        <v>0</v>
      </c>
      <c r="BN1263" s="40">
        <f t="shared" si="565"/>
        <v>0</v>
      </c>
    </row>
    <row r="1264" spans="1:66" x14ac:dyDescent="0.25">
      <c r="A1264" s="379"/>
      <c r="B1264" s="936"/>
      <c r="C1264" s="272"/>
      <c r="D1264" s="868"/>
      <c r="E1264" s="873" t="str">
        <f t="shared" si="566"/>
        <v xml:space="preserve"> </v>
      </c>
      <c r="F1264" s="130">
        <f t="shared" si="567"/>
        <v>0</v>
      </c>
      <c r="G1264" s="128">
        <f t="shared" si="541"/>
        <v>1252</v>
      </c>
      <c r="H1264" s="127"/>
      <c r="I1264" s="321"/>
      <c r="J1264" s="97"/>
      <c r="K1264" s="323"/>
      <c r="L1264" s="322"/>
      <c r="M1264" s="50"/>
      <c r="N1264" s="87"/>
      <c r="O1264" s="324"/>
      <c r="P1264" s="98"/>
      <c r="Q1264" s="98"/>
      <c r="R1264" s="114"/>
      <c r="S1264" s="753"/>
      <c r="T1264" s="98"/>
      <c r="U1264" s="98"/>
      <c r="V1264" s="98"/>
      <c r="W1264" s="99"/>
      <c r="X1264" s="97"/>
      <c r="Y1264" s="87"/>
      <c r="Z1264" s="100"/>
      <c r="AA1264" s="106">
        <f t="shared" si="542"/>
        <v>1252</v>
      </c>
      <c r="AB1264" s="549">
        <f t="shared" si="543"/>
        <v>0</v>
      </c>
      <c r="AC1264" s="544">
        <f t="shared" si="544"/>
        <v>0</v>
      </c>
      <c r="AD1264" s="174">
        <f t="shared" si="545"/>
        <v>0</v>
      </c>
      <c r="AE1264" s="8"/>
      <c r="AF1264" s="885" t="str">
        <f t="shared" si="546"/>
        <v xml:space="preserve"> </v>
      </c>
      <c r="AG1264" s="40">
        <f t="shared" si="547"/>
        <v>0</v>
      </c>
      <c r="AH1264" s="40">
        <f t="shared" si="548"/>
        <v>0</v>
      </c>
      <c r="AR1264" s="40">
        <f t="shared" si="549"/>
        <v>0</v>
      </c>
      <c r="AS1264" s="40">
        <f t="shared" si="550"/>
        <v>0</v>
      </c>
      <c r="AT1264" s="40">
        <f t="shared" si="551"/>
        <v>0</v>
      </c>
      <c r="AU1264" s="40">
        <f t="shared" si="552"/>
        <v>0</v>
      </c>
      <c r="AX1264" s="279">
        <f t="shared" si="553"/>
        <v>0</v>
      </c>
      <c r="AY1264" s="279">
        <f t="shared" si="554"/>
        <v>0</v>
      </c>
      <c r="AZ1264" s="40">
        <f t="shared" si="555"/>
        <v>0</v>
      </c>
      <c r="BB1264" s="40">
        <f t="shared" si="556"/>
        <v>0</v>
      </c>
      <c r="BC1264" s="397">
        <f t="shared" si="557"/>
        <v>0</v>
      </c>
      <c r="BD1264" s="105">
        <f t="shared" si="558"/>
        <v>0</v>
      </c>
      <c r="BE1264" s="105">
        <f t="shared" si="559"/>
        <v>0</v>
      </c>
      <c r="BF1264" s="742">
        <f t="shared" si="560"/>
        <v>0</v>
      </c>
      <c r="BG1264" s="89"/>
      <c r="BH1264" s="9"/>
      <c r="BJ1264" s="40">
        <f t="shared" si="561"/>
        <v>0</v>
      </c>
      <c r="BK1264" s="40">
        <f t="shared" si="562"/>
        <v>1</v>
      </c>
      <c r="BL1264" s="40">
        <f t="shared" si="563"/>
        <v>0</v>
      </c>
      <c r="BM1264" s="40">
        <f t="shared" si="564"/>
        <v>0</v>
      </c>
      <c r="BN1264" s="40">
        <f t="shared" si="565"/>
        <v>0</v>
      </c>
    </row>
    <row r="1265" spans="1:66" x14ac:dyDescent="0.25">
      <c r="A1265" s="379"/>
      <c r="B1265" s="936"/>
      <c r="C1265" s="272"/>
      <c r="D1265" s="868"/>
      <c r="E1265" s="873" t="str">
        <f t="shared" si="566"/>
        <v xml:space="preserve"> </v>
      </c>
      <c r="F1265" s="130">
        <f t="shared" si="567"/>
        <v>0</v>
      </c>
      <c r="G1265" s="128">
        <f t="shared" si="541"/>
        <v>1253</v>
      </c>
      <c r="H1265" s="127"/>
      <c r="I1265" s="321"/>
      <c r="J1265" s="97"/>
      <c r="K1265" s="323"/>
      <c r="L1265" s="322"/>
      <c r="M1265" s="50"/>
      <c r="N1265" s="87"/>
      <c r="O1265" s="324"/>
      <c r="P1265" s="98"/>
      <c r="Q1265" s="98"/>
      <c r="R1265" s="114"/>
      <c r="S1265" s="753"/>
      <c r="T1265" s="98"/>
      <c r="U1265" s="98"/>
      <c r="V1265" s="98"/>
      <c r="W1265" s="99"/>
      <c r="X1265" s="97"/>
      <c r="Y1265" s="87"/>
      <c r="Z1265" s="100"/>
      <c r="AA1265" s="106">
        <f t="shared" si="542"/>
        <v>1253</v>
      </c>
      <c r="AB1265" s="549">
        <f t="shared" si="543"/>
        <v>0</v>
      </c>
      <c r="AC1265" s="544">
        <f t="shared" si="544"/>
        <v>0</v>
      </c>
      <c r="AD1265" s="174">
        <f t="shared" si="545"/>
        <v>0</v>
      </c>
      <c r="AE1265" s="8"/>
      <c r="AF1265" s="885" t="str">
        <f t="shared" si="546"/>
        <v xml:space="preserve"> </v>
      </c>
      <c r="AG1265" s="40">
        <f t="shared" si="547"/>
        <v>0</v>
      </c>
      <c r="AH1265" s="40">
        <f t="shared" si="548"/>
        <v>0</v>
      </c>
      <c r="AR1265" s="40">
        <f t="shared" si="549"/>
        <v>0</v>
      </c>
      <c r="AS1265" s="40">
        <f t="shared" si="550"/>
        <v>0</v>
      </c>
      <c r="AT1265" s="40">
        <f t="shared" si="551"/>
        <v>0</v>
      </c>
      <c r="AU1265" s="40">
        <f t="shared" si="552"/>
        <v>0</v>
      </c>
      <c r="AX1265" s="279">
        <f t="shared" si="553"/>
        <v>0</v>
      </c>
      <c r="AY1265" s="279">
        <f t="shared" si="554"/>
        <v>0</v>
      </c>
      <c r="AZ1265" s="40">
        <f t="shared" si="555"/>
        <v>0</v>
      </c>
      <c r="BB1265" s="40">
        <f t="shared" si="556"/>
        <v>0</v>
      </c>
      <c r="BC1265" s="397">
        <f t="shared" si="557"/>
        <v>0</v>
      </c>
      <c r="BD1265" s="105">
        <f t="shared" si="558"/>
        <v>0</v>
      </c>
      <c r="BE1265" s="105">
        <f t="shared" si="559"/>
        <v>0</v>
      </c>
      <c r="BF1265" s="742">
        <f t="shared" si="560"/>
        <v>0</v>
      </c>
      <c r="BG1265" s="89"/>
      <c r="BH1265" s="9"/>
      <c r="BJ1265" s="40">
        <f t="shared" si="561"/>
        <v>0</v>
      </c>
      <c r="BK1265" s="40">
        <f t="shared" si="562"/>
        <v>1</v>
      </c>
      <c r="BL1265" s="40">
        <f t="shared" si="563"/>
        <v>0</v>
      </c>
      <c r="BM1265" s="40">
        <f t="shared" si="564"/>
        <v>0</v>
      </c>
      <c r="BN1265" s="40">
        <f t="shared" si="565"/>
        <v>0</v>
      </c>
    </row>
    <row r="1266" spans="1:66" x14ac:dyDescent="0.25">
      <c r="A1266" s="379"/>
      <c r="B1266" s="936"/>
      <c r="C1266" s="272"/>
      <c r="D1266" s="868"/>
      <c r="E1266" s="873" t="str">
        <f t="shared" si="566"/>
        <v xml:space="preserve"> </v>
      </c>
      <c r="F1266" s="130">
        <f t="shared" si="567"/>
        <v>0</v>
      </c>
      <c r="G1266" s="128">
        <f t="shared" si="541"/>
        <v>1254</v>
      </c>
      <c r="H1266" s="127"/>
      <c r="I1266" s="321"/>
      <c r="J1266" s="97"/>
      <c r="K1266" s="323"/>
      <c r="L1266" s="322"/>
      <c r="M1266" s="50"/>
      <c r="N1266" s="87"/>
      <c r="O1266" s="324"/>
      <c r="P1266" s="98"/>
      <c r="Q1266" s="98"/>
      <c r="R1266" s="114"/>
      <c r="S1266" s="753"/>
      <c r="T1266" s="98"/>
      <c r="U1266" s="98"/>
      <c r="V1266" s="98"/>
      <c r="W1266" s="99"/>
      <c r="X1266" s="97"/>
      <c r="Y1266" s="87"/>
      <c r="Z1266" s="100"/>
      <c r="AA1266" s="106">
        <f t="shared" si="542"/>
        <v>1254</v>
      </c>
      <c r="AB1266" s="549">
        <f t="shared" si="543"/>
        <v>0</v>
      </c>
      <c r="AC1266" s="544">
        <f t="shared" si="544"/>
        <v>0</v>
      </c>
      <c r="AD1266" s="174">
        <f t="shared" si="545"/>
        <v>0</v>
      </c>
      <c r="AE1266" s="8"/>
      <c r="AF1266" s="885" t="str">
        <f t="shared" si="546"/>
        <v xml:space="preserve"> </v>
      </c>
      <c r="AG1266" s="40">
        <f t="shared" si="547"/>
        <v>0</v>
      </c>
      <c r="AH1266" s="40">
        <f t="shared" si="548"/>
        <v>0</v>
      </c>
      <c r="AR1266" s="40">
        <f t="shared" si="549"/>
        <v>0</v>
      </c>
      <c r="AS1266" s="40">
        <f t="shared" si="550"/>
        <v>0</v>
      </c>
      <c r="AT1266" s="40">
        <f t="shared" si="551"/>
        <v>0</v>
      </c>
      <c r="AU1266" s="40">
        <f t="shared" si="552"/>
        <v>0</v>
      </c>
      <c r="AX1266" s="279">
        <f t="shared" si="553"/>
        <v>0</v>
      </c>
      <c r="AY1266" s="279">
        <f t="shared" si="554"/>
        <v>0</v>
      </c>
      <c r="AZ1266" s="40">
        <f t="shared" si="555"/>
        <v>0</v>
      </c>
      <c r="BB1266" s="40">
        <f t="shared" si="556"/>
        <v>0</v>
      </c>
      <c r="BC1266" s="397">
        <f t="shared" si="557"/>
        <v>0</v>
      </c>
      <c r="BD1266" s="105">
        <f t="shared" si="558"/>
        <v>0</v>
      </c>
      <c r="BE1266" s="105">
        <f t="shared" si="559"/>
        <v>0</v>
      </c>
      <c r="BF1266" s="742">
        <f t="shared" si="560"/>
        <v>0</v>
      </c>
      <c r="BG1266" s="89"/>
      <c r="BH1266" s="9"/>
      <c r="BJ1266" s="40">
        <f t="shared" si="561"/>
        <v>0</v>
      </c>
      <c r="BK1266" s="40">
        <f t="shared" si="562"/>
        <v>1</v>
      </c>
      <c r="BL1266" s="40">
        <f t="shared" si="563"/>
        <v>0</v>
      </c>
      <c r="BM1266" s="40">
        <f t="shared" si="564"/>
        <v>0</v>
      </c>
      <c r="BN1266" s="40">
        <f t="shared" si="565"/>
        <v>0</v>
      </c>
    </row>
    <row r="1267" spans="1:66" x14ac:dyDescent="0.25">
      <c r="A1267" s="379"/>
      <c r="B1267" s="936"/>
      <c r="C1267" s="272"/>
      <c r="D1267" s="868"/>
      <c r="E1267" s="873" t="str">
        <f t="shared" si="566"/>
        <v xml:space="preserve"> </v>
      </c>
      <c r="F1267" s="130">
        <f t="shared" si="567"/>
        <v>0</v>
      </c>
      <c r="G1267" s="128">
        <f t="shared" ref="G1267:G1330" si="568">ROW()-DPline</f>
        <v>1255</v>
      </c>
      <c r="H1267" s="127"/>
      <c r="I1267" s="321"/>
      <c r="J1267" s="97"/>
      <c r="K1267" s="323"/>
      <c r="L1267" s="322"/>
      <c r="M1267" s="50"/>
      <c r="N1267" s="87"/>
      <c r="O1267" s="324"/>
      <c r="P1267" s="98"/>
      <c r="Q1267" s="98"/>
      <c r="R1267" s="114"/>
      <c r="S1267" s="753"/>
      <c r="T1267" s="98"/>
      <c r="U1267" s="98"/>
      <c r="V1267" s="98"/>
      <c r="W1267" s="99"/>
      <c r="X1267" s="97"/>
      <c r="Y1267" s="87"/>
      <c r="Z1267" s="100"/>
      <c r="AA1267" s="106">
        <f t="shared" si="542"/>
        <v>1255</v>
      </c>
      <c r="AB1267" s="549">
        <f t="shared" si="543"/>
        <v>0</v>
      </c>
      <c r="AC1267" s="544">
        <f t="shared" si="544"/>
        <v>0</v>
      </c>
      <c r="AD1267" s="174">
        <f t="shared" si="545"/>
        <v>0</v>
      </c>
      <c r="AE1267" s="8"/>
      <c r="AF1267" s="885" t="str">
        <f t="shared" si="546"/>
        <v xml:space="preserve"> </v>
      </c>
      <c r="AG1267" s="40">
        <f t="shared" si="547"/>
        <v>0</v>
      </c>
      <c r="AH1267" s="40">
        <f t="shared" si="548"/>
        <v>0</v>
      </c>
      <c r="AR1267" s="40">
        <f t="shared" si="549"/>
        <v>0</v>
      </c>
      <c r="AS1267" s="40">
        <f t="shared" si="550"/>
        <v>0</v>
      </c>
      <c r="AT1267" s="40">
        <f t="shared" si="551"/>
        <v>0</v>
      </c>
      <c r="AU1267" s="40">
        <f t="shared" si="552"/>
        <v>0</v>
      </c>
      <c r="AX1267" s="279">
        <f t="shared" si="553"/>
        <v>0</v>
      </c>
      <c r="AY1267" s="279">
        <f t="shared" si="554"/>
        <v>0</v>
      </c>
      <c r="AZ1267" s="40">
        <f t="shared" si="555"/>
        <v>0</v>
      </c>
      <c r="BB1267" s="40">
        <f t="shared" si="556"/>
        <v>0</v>
      </c>
      <c r="BC1267" s="397">
        <f t="shared" si="557"/>
        <v>0</v>
      </c>
      <c r="BD1267" s="105">
        <f t="shared" si="558"/>
        <v>0</v>
      </c>
      <c r="BE1267" s="105">
        <f t="shared" si="559"/>
        <v>0</v>
      </c>
      <c r="BF1267" s="742">
        <f t="shared" si="560"/>
        <v>0</v>
      </c>
      <c r="BG1267" s="89"/>
      <c r="BH1267" s="9"/>
      <c r="BJ1267" s="40">
        <f t="shared" si="561"/>
        <v>0</v>
      </c>
      <c r="BK1267" s="40">
        <f t="shared" si="562"/>
        <v>1</v>
      </c>
      <c r="BL1267" s="40">
        <f t="shared" si="563"/>
        <v>0</v>
      </c>
      <c r="BM1267" s="40">
        <f t="shared" si="564"/>
        <v>0</v>
      </c>
      <c r="BN1267" s="40">
        <f t="shared" si="565"/>
        <v>0</v>
      </c>
    </row>
    <row r="1268" spans="1:66" x14ac:dyDescent="0.25">
      <c r="A1268" s="379"/>
      <c r="B1268" s="936"/>
      <c r="C1268" s="272"/>
      <c r="D1268" s="868"/>
      <c r="E1268" s="873" t="str">
        <f t="shared" si="566"/>
        <v xml:space="preserve"> </v>
      </c>
      <c r="F1268" s="130">
        <f t="shared" si="567"/>
        <v>0</v>
      </c>
      <c r="G1268" s="128">
        <f t="shared" si="568"/>
        <v>1256</v>
      </c>
      <c r="H1268" s="127"/>
      <c r="I1268" s="321"/>
      <c r="J1268" s="97"/>
      <c r="K1268" s="323"/>
      <c r="L1268" s="322"/>
      <c r="M1268" s="50"/>
      <c r="N1268" s="87"/>
      <c r="O1268" s="324"/>
      <c r="P1268" s="98"/>
      <c r="Q1268" s="98"/>
      <c r="R1268" s="114"/>
      <c r="S1268" s="753"/>
      <c r="T1268" s="98"/>
      <c r="U1268" s="98"/>
      <c r="V1268" s="98"/>
      <c r="W1268" s="99"/>
      <c r="X1268" s="97"/>
      <c r="Y1268" s="87"/>
      <c r="Z1268" s="100"/>
      <c r="AA1268" s="106">
        <f t="shared" ref="AA1268:AA1331" si="569">+G1268</f>
        <v>1256</v>
      </c>
      <c r="AB1268" s="549">
        <f t="shared" ref="AB1268:AB1331" si="570">C1268*BJ1268</f>
        <v>0</v>
      </c>
      <c r="AC1268" s="544">
        <f t="shared" ref="AC1268:AC1331" si="571">+AX1268+AY1268</f>
        <v>0</v>
      </c>
      <c r="AD1268" s="174">
        <f t="shared" ref="AD1268:AD1331" si="572">+AC1268*PDArate</f>
        <v>0</v>
      </c>
      <c r="AE1268" s="8"/>
      <c r="AF1268" s="885" t="str">
        <f t="shared" ref="AF1268:AF1331" si="573">IF(AG1268+AH1268=1,"Enter both columns 5 and 16.", " ")</f>
        <v xml:space="preserve"> </v>
      </c>
      <c r="AG1268" s="40">
        <f t="shared" ref="AG1268:AG1331" si="574">IF(L1268+M1268+N1268+O1268+W1268 &gt; 0, 1, 0)</f>
        <v>0</v>
      </c>
      <c r="AH1268" s="40">
        <f t="shared" ref="AH1268:AH1331" si="575">IF(AX1268 &gt; 0, 1, 0)</f>
        <v>0</v>
      </c>
      <c r="AR1268" s="40">
        <f t="shared" ref="AR1268:AR1331" si="576">IF(ISNA(+F1268), 1, 0)</f>
        <v>0</v>
      </c>
      <c r="AS1268" s="40">
        <f t="shared" ref="AS1268:AS1331" si="577">IF(ISERR(+F1268), 1, 0)</f>
        <v>0</v>
      </c>
      <c r="AT1268" s="40">
        <f t="shared" ref="AT1268:AT1331" si="578">IF(ISERR(+AC1268), 1, 0)</f>
        <v>0</v>
      </c>
      <c r="AU1268" s="40">
        <f t="shared" ref="AU1268:AU1331" si="579">IF(ISERR(+AD1268), 1, 0)</f>
        <v>0</v>
      </c>
      <c r="AX1268" s="279">
        <f t="shared" ref="AX1268:AX1331" si="580">ROUND(L1268,1)*W1268</f>
        <v>0</v>
      </c>
      <c r="AY1268" s="279">
        <f t="shared" ref="AY1268:AY1331" si="581">ROUND(X1268,1)*Z1268</f>
        <v>0</v>
      </c>
      <c r="AZ1268" s="40">
        <f t="shared" ref="AZ1268:AZ1331" si="582">IF(J1268+K1268 &gt; 0, 1, 0)</f>
        <v>0</v>
      </c>
      <c r="BB1268" s="40">
        <f t="shared" ref="BB1268:BB1331" si="583">IF(+BC1268&gt;0,IF(+BE1268&lt;=0,1,0),0)</f>
        <v>0</v>
      </c>
      <c r="BC1268" s="397">
        <f t="shared" ref="BC1268:BC1331" si="584">IF(+D1268=1,IF(J1268&gt;0, +J1268, 0),0)</f>
        <v>0</v>
      </c>
      <c r="BD1268" s="105">
        <f t="shared" ref="BD1268:BD1331" si="585">IF(VALUE(I1268)&lt;1,0,IF(VALUE(I1268)&gt;17,0,VLOOKUP(VALUE(F1268),T10Value,VALUE(I1268)+1,FALSE)))</f>
        <v>0</v>
      </c>
      <c r="BE1268" s="105">
        <f t="shared" ref="BE1268:BE1331" si="586">ROUND(+BC1268,1)*BD1268</f>
        <v>0</v>
      </c>
      <c r="BF1268" s="742">
        <f t="shared" ref="BF1268:BF1331" si="587">+BE1268*PDArate</f>
        <v>0</v>
      </c>
      <c r="BG1268" s="89"/>
      <c r="BH1268" s="9"/>
      <c r="BJ1268" s="40">
        <f t="shared" ref="BJ1268:BJ1331" si="588">IF(J1268+L1268+M1268=J1268,0,IF(J1268-L1268-0.09&gt;0,IF(J1268-L1268&lt;=0.1*J1268,J1268-L1268,0),0))</f>
        <v>0</v>
      </c>
      <c r="BK1268" s="40">
        <f t="shared" ref="BK1268:BK1331" si="589">IF(L1268+M1268+J1268+X1268&lt;=0,1,IF(L1268+M1268+X1268&gt;0,1,0))</f>
        <v>1</v>
      </c>
      <c r="BL1268" s="40">
        <f t="shared" ref="BL1268:BL1331" si="590">IF(+BJ1268&gt;0,1,0)</f>
        <v>0</v>
      </c>
      <c r="BM1268" s="40">
        <f t="shared" ref="BM1268:BM1331" si="591">IF(ISNUMBER(C1268),IF(2*BL1268-C1268&lt;0,1,IF(2*BL1268-C1268&gt;2,1,0)),IF(ISBLANK(C1268),0,1))</f>
        <v>0</v>
      </c>
      <c r="BN1268" s="40">
        <f t="shared" ref="BN1268:BN1331" si="592">IF(ISNUMBER(D1268),IF(2*AG1268-D1268=1,1,IF(+D1268=0,0, IF(+D1268=1,0,1))),IF(ISBLANK(D1268),0,1))</f>
        <v>0</v>
      </c>
    </row>
    <row r="1269" spans="1:66" x14ac:dyDescent="0.25">
      <c r="A1269" s="379"/>
      <c r="B1269" s="936"/>
      <c r="C1269" s="272"/>
      <c r="D1269" s="868"/>
      <c r="E1269" s="873" t="str">
        <f t="shared" si="566"/>
        <v xml:space="preserve"> </v>
      </c>
      <c r="F1269" s="130">
        <f t="shared" si="567"/>
        <v>0</v>
      </c>
      <c r="G1269" s="128">
        <f t="shared" si="568"/>
        <v>1257</v>
      </c>
      <c r="H1269" s="127"/>
      <c r="I1269" s="321"/>
      <c r="J1269" s="97"/>
      <c r="K1269" s="323"/>
      <c r="L1269" s="322"/>
      <c r="M1269" s="50"/>
      <c r="N1269" s="87"/>
      <c r="O1269" s="324"/>
      <c r="P1269" s="98"/>
      <c r="Q1269" s="98"/>
      <c r="R1269" s="114"/>
      <c r="S1269" s="753"/>
      <c r="T1269" s="98"/>
      <c r="U1269" s="98"/>
      <c r="V1269" s="98"/>
      <c r="W1269" s="99"/>
      <c r="X1269" s="97"/>
      <c r="Y1269" s="87"/>
      <c r="Z1269" s="100"/>
      <c r="AA1269" s="106">
        <f t="shared" si="569"/>
        <v>1257</v>
      </c>
      <c r="AB1269" s="549">
        <f t="shared" si="570"/>
        <v>0</v>
      </c>
      <c r="AC1269" s="544">
        <f t="shared" si="571"/>
        <v>0</v>
      </c>
      <c r="AD1269" s="174">
        <f t="shared" si="572"/>
        <v>0</v>
      </c>
      <c r="AE1269" s="8"/>
      <c r="AF1269" s="885" t="str">
        <f t="shared" si="573"/>
        <v xml:space="preserve"> </v>
      </c>
      <c r="AG1269" s="40">
        <f t="shared" si="574"/>
        <v>0</v>
      </c>
      <c r="AH1269" s="40">
        <f t="shared" si="575"/>
        <v>0</v>
      </c>
      <c r="AR1269" s="40">
        <f t="shared" si="576"/>
        <v>0</v>
      </c>
      <c r="AS1269" s="40">
        <f t="shared" si="577"/>
        <v>0</v>
      </c>
      <c r="AT1269" s="40">
        <f t="shared" si="578"/>
        <v>0</v>
      </c>
      <c r="AU1269" s="40">
        <f t="shared" si="579"/>
        <v>0</v>
      </c>
      <c r="AX1269" s="279">
        <f t="shared" si="580"/>
        <v>0</v>
      </c>
      <c r="AY1269" s="279">
        <f t="shared" si="581"/>
        <v>0</v>
      </c>
      <c r="AZ1269" s="40">
        <f t="shared" si="582"/>
        <v>0</v>
      </c>
      <c r="BB1269" s="40">
        <f t="shared" si="583"/>
        <v>0</v>
      </c>
      <c r="BC1269" s="397">
        <f t="shared" si="584"/>
        <v>0</v>
      </c>
      <c r="BD1269" s="105">
        <f t="shared" si="585"/>
        <v>0</v>
      </c>
      <c r="BE1269" s="105">
        <f t="shared" si="586"/>
        <v>0</v>
      </c>
      <c r="BF1269" s="742">
        <f t="shared" si="587"/>
        <v>0</v>
      </c>
      <c r="BG1269" s="89"/>
      <c r="BH1269" s="9"/>
      <c r="BJ1269" s="40">
        <f t="shared" si="588"/>
        <v>0</v>
      </c>
      <c r="BK1269" s="40">
        <f t="shared" si="589"/>
        <v>1</v>
      </c>
      <c r="BL1269" s="40">
        <f t="shared" si="590"/>
        <v>0</v>
      </c>
      <c r="BM1269" s="40">
        <f t="shared" si="591"/>
        <v>0</v>
      </c>
      <c r="BN1269" s="40">
        <f t="shared" si="592"/>
        <v>0</v>
      </c>
    </row>
    <row r="1270" spans="1:66" x14ac:dyDescent="0.25">
      <c r="A1270" s="379"/>
      <c r="B1270" s="936"/>
      <c r="C1270" s="272"/>
      <c r="D1270" s="868"/>
      <c r="E1270" s="873" t="str">
        <f t="shared" si="566"/>
        <v xml:space="preserve"> </v>
      </c>
      <c r="F1270" s="130">
        <f t="shared" si="567"/>
        <v>0</v>
      </c>
      <c r="G1270" s="128">
        <f t="shared" si="568"/>
        <v>1258</v>
      </c>
      <c r="H1270" s="127"/>
      <c r="I1270" s="321"/>
      <c r="J1270" s="97"/>
      <c r="K1270" s="323"/>
      <c r="L1270" s="322"/>
      <c r="M1270" s="50"/>
      <c r="N1270" s="87"/>
      <c r="O1270" s="324"/>
      <c r="P1270" s="98"/>
      <c r="Q1270" s="98"/>
      <c r="R1270" s="114"/>
      <c r="S1270" s="753"/>
      <c r="T1270" s="98"/>
      <c r="U1270" s="98"/>
      <c r="V1270" s="98"/>
      <c r="W1270" s="99"/>
      <c r="X1270" s="97"/>
      <c r="Y1270" s="87"/>
      <c r="Z1270" s="100"/>
      <c r="AA1270" s="106">
        <f t="shared" si="569"/>
        <v>1258</v>
      </c>
      <c r="AB1270" s="549">
        <f t="shared" si="570"/>
        <v>0</v>
      </c>
      <c r="AC1270" s="544">
        <f t="shared" si="571"/>
        <v>0</v>
      </c>
      <c r="AD1270" s="174">
        <f t="shared" si="572"/>
        <v>0</v>
      </c>
      <c r="AE1270" s="8"/>
      <c r="AF1270" s="885" t="str">
        <f t="shared" si="573"/>
        <v xml:space="preserve"> </v>
      </c>
      <c r="AG1270" s="40">
        <f t="shared" si="574"/>
        <v>0</v>
      </c>
      <c r="AH1270" s="40">
        <f t="shared" si="575"/>
        <v>0</v>
      </c>
      <c r="AR1270" s="40">
        <f t="shared" si="576"/>
        <v>0</v>
      </c>
      <c r="AS1270" s="40">
        <f t="shared" si="577"/>
        <v>0</v>
      </c>
      <c r="AT1270" s="40">
        <f t="shared" si="578"/>
        <v>0</v>
      </c>
      <c r="AU1270" s="40">
        <f t="shared" si="579"/>
        <v>0</v>
      </c>
      <c r="AX1270" s="279">
        <f t="shared" si="580"/>
        <v>0</v>
      </c>
      <c r="AY1270" s="279">
        <f t="shared" si="581"/>
        <v>0</v>
      </c>
      <c r="AZ1270" s="40">
        <f t="shared" si="582"/>
        <v>0</v>
      </c>
      <c r="BB1270" s="40">
        <f t="shared" si="583"/>
        <v>0</v>
      </c>
      <c r="BC1270" s="397">
        <f t="shared" si="584"/>
        <v>0</v>
      </c>
      <c r="BD1270" s="105">
        <f t="shared" si="585"/>
        <v>0</v>
      </c>
      <c r="BE1270" s="105">
        <f t="shared" si="586"/>
        <v>0</v>
      </c>
      <c r="BF1270" s="742">
        <f t="shared" si="587"/>
        <v>0</v>
      </c>
      <c r="BG1270" s="89"/>
      <c r="BH1270" s="9"/>
      <c r="BJ1270" s="40">
        <f t="shared" si="588"/>
        <v>0</v>
      </c>
      <c r="BK1270" s="40">
        <f t="shared" si="589"/>
        <v>1</v>
      </c>
      <c r="BL1270" s="40">
        <f t="shared" si="590"/>
        <v>0</v>
      </c>
      <c r="BM1270" s="40">
        <f t="shared" si="591"/>
        <v>0</v>
      </c>
      <c r="BN1270" s="40">
        <f t="shared" si="592"/>
        <v>0</v>
      </c>
    </row>
    <row r="1271" spans="1:66" x14ac:dyDescent="0.25">
      <c r="A1271" s="379"/>
      <c r="B1271" s="936"/>
      <c r="C1271" s="272"/>
      <c r="D1271" s="868"/>
      <c r="E1271" s="873" t="str">
        <f t="shared" si="566"/>
        <v xml:space="preserve"> </v>
      </c>
      <c r="F1271" s="130">
        <f t="shared" si="567"/>
        <v>0</v>
      </c>
      <c r="G1271" s="128">
        <f t="shared" si="568"/>
        <v>1259</v>
      </c>
      <c r="H1271" s="127"/>
      <c r="I1271" s="321"/>
      <c r="J1271" s="97"/>
      <c r="K1271" s="323"/>
      <c r="L1271" s="322"/>
      <c r="M1271" s="50"/>
      <c r="N1271" s="87"/>
      <c r="O1271" s="324"/>
      <c r="P1271" s="98"/>
      <c r="Q1271" s="98"/>
      <c r="R1271" s="114"/>
      <c r="S1271" s="753"/>
      <c r="T1271" s="98"/>
      <c r="U1271" s="98"/>
      <c r="V1271" s="98"/>
      <c r="W1271" s="99"/>
      <c r="X1271" s="97"/>
      <c r="Y1271" s="87"/>
      <c r="Z1271" s="100"/>
      <c r="AA1271" s="106">
        <f t="shared" si="569"/>
        <v>1259</v>
      </c>
      <c r="AB1271" s="549">
        <f t="shared" si="570"/>
        <v>0</v>
      </c>
      <c r="AC1271" s="544">
        <f t="shared" si="571"/>
        <v>0</v>
      </c>
      <c r="AD1271" s="174">
        <f t="shared" si="572"/>
        <v>0</v>
      </c>
      <c r="AE1271" s="8"/>
      <c r="AF1271" s="885" t="str">
        <f t="shared" si="573"/>
        <v xml:space="preserve"> </v>
      </c>
      <c r="AG1271" s="40">
        <f t="shared" si="574"/>
        <v>0</v>
      </c>
      <c r="AH1271" s="40">
        <f t="shared" si="575"/>
        <v>0</v>
      </c>
      <c r="AR1271" s="40">
        <f t="shared" si="576"/>
        <v>0</v>
      </c>
      <c r="AS1271" s="40">
        <f t="shared" si="577"/>
        <v>0</v>
      </c>
      <c r="AT1271" s="40">
        <f t="shared" si="578"/>
        <v>0</v>
      </c>
      <c r="AU1271" s="40">
        <f t="shared" si="579"/>
        <v>0</v>
      </c>
      <c r="AX1271" s="279">
        <f t="shared" si="580"/>
        <v>0</v>
      </c>
      <c r="AY1271" s="279">
        <f t="shared" si="581"/>
        <v>0</v>
      </c>
      <c r="AZ1271" s="40">
        <f t="shared" si="582"/>
        <v>0</v>
      </c>
      <c r="BB1271" s="40">
        <f t="shared" si="583"/>
        <v>0</v>
      </c>
      <c r="BC1271" s="397">
        <f t="shared" si="584"/>
        <v>0</v>
      </c>
      <c r="BD1271" s="105">
        <f t="shared" si="585"/>
        <v>0</v>
      </c>
      <c r="BE1271" s="105">
        <f t="shared" si="586"/>
        <v>0</v>
      </c>
      <c r="BF1271" s="742">
        <f t="shared" si="587"/>
        <v>0</v>
      </c>
      <c r="BG1271" s="89"/>
      <c r="BH1271" s="9"/>
      <c r="BJ1271" s="40">
        <f t="shared" si="588"/>
        <v>0</v>
      </c>
      <c r="BK1271" s="40">
        <f t="shared" si="589"/>
        <v>1</v>
      </c>
      <c r="BL1271" s="40">
        <f t="shared" si="590"/>
        <v>0</v>
      </c>
      <c r="BM1271" s="40">
        <f t="shared" si="591"/>
        <v>0</v>
      </c>
      <c r="BN1271" s="40">
        <f t="shared" si="592"/>
        <v>0</v>
      </c>
    </row>
    <row r="1272" spans="1:66" x14ac:dyDescent="0.25">
      <c r="A1272" s="379"/>
      <c r="B1272" s="936"/>
      <c r="C1272" s="272"/>
      <c r="D1272" s="868"/>
      <c r="E1272" s="873" t="str">
        <f t="shared" si="566"/>
        <v xml:space="preserve"> </v>
      </c>
      <c r="F1272" s="130">
        <f t="shared" si="567"/>
        <v>0</v>
      </c>
      <c r="G1272" s="128">
        <f t="shared" si="568"/>
        <v>1260</v>
      </c>
      <c r="H1272" s="127"/>
      <c r="I1272" s="321"/>
      <c r="J1272" s="97"/>
      <c r="K1272" s="323"/>
      <c r="L1272" s="322"/>
      <c r="M1272" s="50"/>
      <c r="N1272" s="87"/>
      <c r="O1272" s="324"/>
      <c r="P1272" s="98"/>
      <c r="Q1272" s="98"/>
      <c r="R1272" s="114"/>
      <c r="S1272" s="753"/>
      <c r="T1272" s="98"/>
      <c r="U1272" s="98"/>
      <c r="V1272" s="98"/>
      <c r="W1272" s="99"/>
      <c r="X1272" s="97"/>
      <c r="Y1272" s="87"/>
      <c r="Z1272" s="100"/>
      <c r="AA1272" s="106">
        <f t="shared" si="569"/>
        <v>1260</v>
      </c>
      <c r="AB1272" s="549">
        <f t="shared" si="570"/>
        <v>0</v>
      </c>
      <c r="AC1272" s="544">
        <f t="shared" si="571"/>
        <v>0</v>
      </c>
      <c r="AD1272" s="174">
        <f t="shared" si="572"/>
        <v>0</v>
      </c>
      <c r="AE1272" s="8"/>
      <c r="AF1272" s="885" t="str">
        <f t="shared" si="573"/>
        <v xml:space="preserve"> </v>
      </c>
      <c r="AG1272" s="40">
        <f t="shared" si="574"/>
        <v>0</v>
      </c>
      <c r="AH1272" s="40">
        <f t="shared" si="575"/>
        <v>0</v>
      </c>
      <c r="AR1272" s="40">
        <f t="shared" si="576"/>
        <v>0</v>
      </c>
      <c r="AS1272" s="40">
        <f t="shared" si="577"/>
        <v>0</v>
      </c>
      <c r="AT1272" s="40">
        <f t="shared" si="578"/>
        <v>0</v>
      </c>
      <c r="AU1272" s="40">
        <f t="shared" si="579"/>
        <v>0</v>
      </c>
      <c r="AX1272" s="279">
        <f t="shared" si="580"/>
        <v>0</v>
      </c>
      <c r="AY1272" s="279">
        <f t="shared" si="581"/>
        <v>0</v>
      </c>
      <c r="AZ1272" s="40">
        <f t="shared" si="582"/>
        <v>0</v>
      </c>
      <c r="BB1272" s="40">
        <f t="shared" si="583"/>
        <v>0</v>
      </c>
      <c r="BC1272" s="397">
        <f t="shared" si="584"/>
        <v>0</v>
      </c>
      <c r="BD1272" s="105">
        <f t="shared" si="585"/>
        <v>0</v>
      </c>
      <c r="BE1272" s="105">
        <f t="shared" si="586"/>
        <v>0</v>
      </c>
      <c r="BF1272" s="742">
        <f t="shared" si="587"/>
        <v>0</v>
      </c>
      <c r="BG1272" s="89"/>
      <c r="BH1272" s="9"/>
      <c r="BJ1272" s="40">
        <f t="shared" si="588"/>
        <v>0</v>
      </c>
      <c r="BK1272" s="40">
        <f t="shared" si="589"/>
        <v>1</v>
      </c>
      <c r="BL1272" s="40">
        <f t="shared" si="590"/>
        <v>0</v>
      </c>
      <c r="BM1272" s="40">
        <f t="shared" si="591"/>
        <v>0</v>
      </c>
      <c r="BN1272" s="40">
        <f t="shared" si="592"/>
        <v>0</v>
      </c>
    </row>
    <row r="1273" spans="1:66" x14ac:dyDescent="0.25">
      <c r="A1273" s="379"/>
      <c r="B1273" s="936"/>
      <c r="C1273" s="272"/>
      <c r="D1273" s="868"/>
      <c r="E1273" s="873" t="str">
        <f t="shared" si="566"/>
        <v xml:space="preserve"> </v>
      </c>
      <c r="F1273" s="130">
        <f t="shared" si="567"/>
        <v>0</v>
      </c>
      <c r="G1273" s="128">
        <f t="shared" si="568"/>
        <v>1261</v>
      </c>
      <c r="H1273" s="127"/>
      <c r="I1273" s="321"/>
      <c r="J1273" s="97"/>
      <c r="K1273" s="323"/>
      <c r="L1273" s="322"/>
      <c r="M1273" s="50"/>
      <c r="N1273" s="87"/>
      <c r="O1273" s="324"/>
      <c r="P1273" s="98"/>
      <c r="Q1273" s="98"/>
      <c r="R1273" s="114"/>
      <c r="S1273" s="753"/>
      <c r="T1273" s="98"/>
      <c r="U1273" s="98"/>
      <c r="V1273" s="98"/>
      <c r="W1273" s="99"/>
      <c r="X1273" s="97"/>
      <c r="Y1273" s="87"/>
      <c r="Z1273" s="100"/>
      <c r="AA1273" s="106">
        <f t="shared" si="569"/>
        <v>1261</v>
      </c>
      <c r="AB1273" s="549">
        <f t="shared" si="570"/>
        <v>0</v>
      </c>
      <c r="AC1273" s="544">
        <f t="shared" si="571"/>
        <v>0</v>
      </c>
      <c r="AD1273" s="174">
        <f t="shared" si="572"/>
        <v>0</v>
      </c>
      <c r="AE1273" s="8"/>
      <c r="AF1273" s="885" t="str">
        <f t="shared" si="573"/>
        <v xml:space="preserve"> </v>
      </c>
      <c r="AG1273" s="40">
        <f t="shared" si="574"/>
        <v>0</v>
      </c>
      <c r="AH1273" s="40">
        <f t="shared" si="575"/>
        <v>0</v>
      </c>
      <c r="AR1273" s="40">
        <f t="shared" si="576"/>
        <v>0</v>
      </c>
      <c r="AS1273" s="40">
        <f t="shared" si="577"/>
        <v>0</v>
      </c>
      <c r="AT1273" s="40">
        <f t="shared" si="578"/>
        <v>0</v>
      </c>
      <c r="AU1273" s="40">
        <f t="shared" si="579"/>
        <v>0</v>
      </c>
      <c r="AX1273" s="279">
        <f t="shared" si="580"/>
        <v>0</v>
      </c>
      <c r="AY1273" s="279">
        <f t="shared" si="581"/>
        <v>0</v>
      </c>
      <c r="AZ1273" s="40">
        <f t="shared" si="582"/>
        <v>0</v>
      </c>
      <c r="BB1273" s="40">
        <f t="shared" si="583"/>
        <v>0</v>
      </c>
      <c r="BC1273" s="397">
        <f t="shared" si="584"/>
        <v>0</v>
      </c>
      <c r="BD1273" s="105">
        <f t="shared" si="585"/>
        <v>0</v>
      </c>
      <c r="BE1273" s="105">
        <f t="shared" si="586"/>
        <v>0</v>
      </c>
      <c r="BF1273" s="742">
        <f t="shared" si="587"/>
        <v>0</v>
      </c>
      <c r="BG1273" s="89"/>
      <c r="BH1273" s="9"/>
      <c r="BJ1273" s="40">
        <f t="shared" si="588"/>
        <v>0</v>
      </c>
      <c r="BK1273" s="40">
        <f t="shared" si="589"/>
        <v>1</v>
      </c>
      <c r="BL1273" s="40">
        <f t="shared" si="590"/>
        <v>0</v>
      </c>
      <c r="BM1273" s="40">
        <f t="shared" si="591"/>
        <v>0</v>
      </c>
      <c r="BN1273" s="40">
        <f t="shared" si="592"/>
        <v>0</v>
      </c>
    </row>
    <row r="1274" spans="1:66" x14ac:dyDescent="0.25">
      <c r="A1274" s="379"/>
      <c r="B1274" s="936"/>
      <c r="C1274" s="272"/>
      <c r="D1274" s="868"/>
      <c r="E1274" s="873" t="str">
        <f t="shared" si="566"/>
        <v xml:space="preserve"> </v>
      </c>
      <c r="F1274" s="130">
        <f t="shared" si="567"/>
        <v>0</v>
      </c>
      <c r="G1274" s="128">
        <f t="shared" si="568"/>
        <v>1262</v>
      </c>
      <c r="H1274" s="127"/>
      <c r="I1274" s="321"/>
      <c r="J1274" s="97"/>
      <c r="K1274" s="323"/>
      <c r="L1274" s="322"/>
      <c r="M1274" s="50"/>
      <c r="N1274" s="87"/>
      <c r="O1274" s="324"/>
      <c r="P1274" s="98"/>
      <c r="Q1274" s="98"/>
      <c r="R1274" s="114"/>
      <c r="S1274" s="753"/>
      <c r="T1274" s="98"/>
      <c r="U1274" s="98"/>
      <c r="V1274" s="98"/>
      <c r="W1274" s="99"/>
      <c r="X1274" s="97"/>
      <c r="Y1274" s="87"/>
      <c r="Z1274" s="100"/>
      <c r="AA1274" s="106">
        <f t="shared" si="569"/>
        <v>1262</v>
      </c>
      <c r="AB1274" s="549">
        <f t="shared" si="570"/>
        <v>0</v>
      </c>
      <c r="AC1274" s="544">
        <f t="shared" si="571"/>
        <v>0</v>
      </c>
      <c r="AD1274" s="174">
        <f t="shared" si="572"/>
        <v>0</v>
      </c>
      <c r="AE1274" s="8"/>
      <c r="AF1274" s="885" t="str">
        <f t="shared" si="573"/>
        <v xml:space="preserve"> </v>
      </c>
      <c r="AG1274" s="40">
        <f t="shared" si="574"/>
        <v>0</v>
      </c>
      <c r="AH1274" s="40">
        <f t="shared" si="575"/>
        <v>0</v>
      </c>
      <c r="AR1274" s="40">
        <f t="shared" si="576"/>
        <v>0</v>
      </c>
      <c r="AS1274" s="40">
        <f t="shared" si="577"/>
        <v>0</v>
      </c>
      <c r="AT1274" s="40">
        <f t="shared" si="578"/>
        <v>0</v>
      </c>
      <c r="AU1274" s="40">
        <f t="shared" si="579"/>
        <v>0</v>
      </c>
      <c r="AX1274" s="279">
        <f t="shared" si="580"/>
        <v>0</v>
      </c>
      <c r="AY1274" s="279">
        <f t="shared" si="581"/>
        <v>0</v>
      </c>
      <c r="AZ1274" s="40">
        <f t="shared" si="582"/>
        <v>0</v>
      </c>
      <c r="BB1274" s="40">
        <f t="shared" si="583"/>
        <v>0</v>
      </c>
      <c r="BC1274" s="397">
        <f t="shared" si="584"/>
        <v>0</v>
      </c>
      <c r="BD1274" s="105">
        <f t="shared" si="585"/>
        <v>0</v>
      </c>
      <c r="BE1274" s="105">
        <f t="shared" si="586"/>
        <v>0</v>
      </c>
      <c r="BF1274" s="742">
        <f t="shared" si="587"/>
        <v>0</v>
      </c>
      <c r="BG1274" s="89"/>
      <c r="BH1274" s="9"/>
      <c r="BJ1274" s="40">
        <f t="shared" si="588"/>
        <v>0</v>
      </c>
      <c r="BK1274" s="40">
        <f t="shared" si="589"/>
        <v>1</v>
      </c>
      <c r="BL1274" s="40">
        <f t="shared" si="590"/>
        <v>0</v>
      </c>
      <c r="BM1274" s="40">
        <f t="shared" si="591"/>
        <v>0</v>
      </c>
      <c r="BN1274" s="40">
        <f t="shared" si="592"/>
        <v>0</v>
      </c>
    </row>
    <row r="1275" spans="1:66" x14ac:dyDescent="0.25">
      <c r="A1275" s="379"/>
      <c r="B1275" s="936"/>
      <c r="C1275" s="272"/>
      <c r="D1275" s="868"/>
      <c r="E1275" s="873" t="str">
        <f t="shared" si="566"/>
        <v xml:space="preserve"> </v>
      </c>
      <c r="F1275" s="130">
        <f t="shared" si="567"/>
        <v>0</v>
      </c>
      <c r="G1275" s="128">
        <f t="shared" si="568"/>
        <v>1263</v>
      </c>
      <c r="H1275" s="127"/>
      <c r="I1275" s="321"/>
      <c r="J1275" s="97"/>
      <c r="K1275" s="323"/>
      <c r="L1275" s="322"/>
      <c r="M1275" s="50"/>
      <c r="N1275" s="87"/>
      <c r="O1275" s="324"/>
      <c r="P1275" s="98"/>
      <c r="Q1275" s="98"/>
      <c r="R1275" s="114"/>
      <c r="S1275" s="753"/>
      <c r="T1275" s="98"/>
      <c r="U1275" s="98"/>
      <c r="V1275" s="98"/>
      <c r="W1275" s="99"/>
      <c r="X1275" s="97"/>
      <c r="Y1275" s="87"/>
      <c r="Z1275" s="100"/>
      <c r="AA1275" s="106">
        <f t="shared" si="569"/>
        <v>1263</v>
      </c>
      <c r="AB1275" s="549">
        <f t="shared" si="570"/>
        <v>0</v>
      </c>
      <c r="AC1275" s="544">
        <f t="shared" si="571"/>
        <v>0</v>
      </c>
      <c r="AD1275" s="174">
        <f t="shared" si="572"/>
        <v>0</v>
      </c>
      <c r="AE1275" s="8"/>
      <c r="AF1275" s="885" t="str">
        <f t="shared" si="573"/>
        <v xml:space="preserve"> </v>
      </c>
      <c r="AG1275" s="40">
        <f t="shared" si="574"/>
        <v>0</v>
      </c>
      <c r="AH1275" s="40">
        <f t="shared" si="575"/>
        <v>0</v>
      </c>
      <c r="AR1275" s="40">
        <f t="shared" si="576"/>
        <v>0</v>
      </c>
      <c r="AS1275" s="40">
        <f t="shared" si="577"/>
        <v>0</v>
      </c>
      <c r="AT1275" s="40">
        <f t="shared" si="578"/>
        <v>0</v>
      </c>
      <c r="AU1275" s="40">
        <f t="shared" si="579"/>
        <v>0</v>
      </c>
      <c r="AX1275" s="279">
        <f t="shared" si="580"/>
        <v>0</v>
      </c>
      <c r="AY1275" s="279">
        <f t="shared" si="581"/>
        <v>0</v>
      </c>
      <c r="AZ1275" s="40">
        <f t="shared" si="582"/>
        <v>0</v>
      </c>
      <c r="BB1275" s="40">
        <f t="shared" si="583"/>
        <v>0</v>
      </c>
      <c r="BC1275" s="397">
        <f t="shared" si="584"/>
        <v>0</v>
      </c>
      <c r="BD1275" s="105">
        <f t="shared" si="585"/>
        <v>0</v>
      </c>
      <c r="BE1275" s="105">
        <f t="shared" si="586"/>
        <v>0</v>
      </c>
      <c r="BF1275" s="742">
        <f t="shared" si="587"/>
        <v>0</v>
      </c>
      <c r="BG1275" s="89"/>
      <c r="BH1275" s="9"/>
      <c r="BJ1275" s="40">
        <f t="shared" si="588"/>
        <v>0</v>
      </c>
      <c r="BK1275" s="40">
        <f t="shared" si="589"/>
        <v>1</v>
      </c>
      <c r="BL1275" s="40">
        <f t="shared" si="590"/>
        <v>0</v>
      </c>
      <c r="BM1275" s="40">
        <f t="shared" si="591"/>
        <v>0</v>
      </c>
      <c r="BN1275" s="40">
        <f t="shared" si="592"/>
        <v>0</v>
      </c>
    </row>
    <row r="1276" spans="1:66" x14ac:dyDescent="0.25">
      <c r="A1276" s="379"/>
      <c r="B1276" s="936"/>
      <c r="C1276" s="272"/>
      <c r="D1276" s="868"/>
      <c r="E1276" s="873" t="str">
        <f t="shared" si="566"/>
        <v xml:space="preserve"> </v>
      </c>
      <c r="F1276" s="130">
        <f t="shared" si="567"/>
        <v>0</v>
      </c>
      <c r="G1276" s="128">
        <f t="shared" si="568"/>
        <v>1264</v>
      </c>
      <c r="H1276" s="127"/>
      <c r="I1276" s="321"/>
      <c r="J1276" s="97"/>
      <c r="K1276" s="323"/>
      <c r="L1276" s="322"/>
      <c r="M1276" s="50"/>
      <c r="N1276" s="87"/>
      <c r="O1276" s="324"/>
      <c r="P1276" s="98"/>
      <c r="Q1276" s="98"/>
      <c r="R1276" s="114"/>
      <c r="S1276" s="753"/>
      <c r="T1276" s="98"/>
      <c r="U1276" s="98"/>
      <c r="V1276" s="98"/>
      <c r="W1276" s="99"/>
      <c r="X1276" s="97"/>
      <c r="Y1276" s="87"/>
      <c r="Z1276" s="100"/>
      <c r="AA1276" s="106">
        <f t="shared" si="569"/>
        <v>1264</v>
      </c>
      <c r="AB1276" s="549">
        <f t="shared" si="570"/>
        <v>0</v>
      </c>
      <c r="AC1276" s="544">
        <f t="shared" si="571"/>
        <v>0</v>
      </c>
      <c r="AD1276" s="174">
        <f t="shared" si="572"/>
        <v>0</v>
      </c>
      <c r="AE1276" s="8"/>
      <c r="AF1276" s="885" t="str">
        <f t="shared" si="573"/>
        <v xml:space="preserve"> </v>
      </c>
      <c r="AG1276" s="40">
        <f t="shared" si="574"/>
        <v>0</v>
      </c>
      <c r="AH1276" s="40">
        <f t="shared" si="575"/>
        <v>0</v>
      </c>
      <c r="AR1276" s="40">
        <f t="shared" si="576"/>
        <v>0</v>
      </c>
      <c r="AS1276" s="40">
        <f t="shared" si="577"/>
        <v>0</v>
      </c>
      <c r="AT1276" s="40">
        <f t="shared" si="578"/>
        <v>0</v>
      </c>
      <c r="AU1276" s="40">
        <f t="shared" si="579"/>
        <v>0</v>
      </c>
      <c r="AX1276" s="279">
        <f t="shared" si="580"/>
        <v>0</v>
      </c>
      <c r="AY1276" s="279">
        <f t="shared" si="581"/>
        <v>0</v>
      </c>
      <c r="AZ1276" s="40">
        <f t="shared" si="582"/>
        <v>0</v>
      </c>
      <c r="BB1276" s="40">
        <f t="shared" si="583"/>
        <v>0</v>
      </c>
      <c r="BC1276" s="397">
        <f t="shared" si="584"/>
        <v>0</v>
      </c>
      <c r="BD1276" s="105">
        <f t="shared" si="585"/>
        <v>0</v>
      </c>
      <c r="BE1276" s="105">
        <f t="shared" si="586"/>
        <v>0</v>
      </c>
      <c r="BF1276" s="742">
        <f t="shared" si="587"/>
        <v>0</v>
      </c>
      <c r="BG1276" s="89"/>
      <c r="BH1276" s="9"/>
      <c r="BJ1276" s="40">
        <f t="shared" si="588"/>
        <v>0</v>
      </c>
      <c r="BK1276" s="40">
        <f t="shared" si="589"/>
        <v>1</v>
      </c>
      <c r="BL1276" s="40">
        <f t="shared" si="590"/>
        <v>0</v>
      </c>
      <c r="BM1276" s="40">
        <f t="shared" si="591"/>
        <v>0</v>
      </c>
      <c r="BN1276" s="40">
        <f t="shared" si="592"/>
        <v>0</v>
      </c>
    </row>
    <row r="1277" spans="1:66" x14ac:dyDescent="0.25">
      <c r="A1277" s="379"/>
      <c r="B1277" s="936"/>
      <c r="C1277" s="272"/>
      <c r="D1277" s="868"/>
      <c r="E1277" s="873" t="str">
        <f t="shared" si="566"/>
        <v xml:space="preserve"> </v>
      </c>
      <c r="F1277" s="130">
        <f t="shared" si="567"/>
        <v>0</v>
      </c>
      <c r="G1277" s="128">
        <f t="shared" si="568"/>
        <v>1265</v>
      </c>
      <c r="H1277" s="127"/>
      <c r="I1277" s="321"/>
      <c r="J1277" s="97"/>
      <c r="K1277" s="323"/>
      <c r="L1277" s="322"/>
      <c r="M1277" s="50"/>
      <c r="N1277" s="87"/>
      <c r="O1277" s="324"/>
      <c r="P1277" s="98"/>
      <c r="Q1277" s="98"/>
      <c r="R1277" s="114"/>
      <c r="S1277" s="753"/>
      <c r="T1277" s="98"/>
      <c r="U1277" s="98"/>
      <c r="V1277" s="98"/>
      <c r="W1277" s="99"/>
      <c r="X1277" s="97"/>
      <c r="Y1277" s="87"/>
      <c r="Z1277" s="100"/>
      <c r="AA1277" s="106">
        <f t="shared" si="569"/>
        <v>1265</v>
      </c>
      <c r="AB1277" s="549">
        <f t="shared" si="570"/>
        <v>0</v>
      </c>
      <c r="AC1277" s="544">
        <f t="shared" si="571"/>
        <v>0</v>
      </c>
      <c r="AD1277" s="174">
        <f t="shared" si="572"/>
        <v>0</v>
      </c>
      <c r="AE1277" s="8"/>
      <c r="AF1277" s="885" t="str">
        <f t="shared" si="573"/>
        <v xml:space="preserve"> </v>
      </c>
      <c r="AG1277" s="40">
        <f t="shared" si="574"/>
        <v>0</v>
      </c>
      <c r="AH1277" s="40">
        <f t="shared" si="575"/>
        <v>0</v>
      </c>
      <c r="AR1277" s="40">
        <f t="shared" si="576"/>
        <v>0</v>
      </c>
      <c r="AS1277" s="40">
        <f t="shared" si="577"/>
        <v>0</v>
      </c>
      <c r="AT1277" s="40">
        <f t="shared" si="578"/>
        <v>0</v>
      </c>
      <c r="AU1277" s="40">
        <f t="shared" si="579"/>
        <v>0</v>
      </c>
      <c r="AX1277" s="279">
        <f t="shared" si="580"/>
        <v>0</v>
      </c>
      <c r="AY1277" s="279">
        <f t="shared" si="581"/>
        <v>0</v>
      </c>
      <c r="AZ1277" s="40">
        <f t="shared" si="582"/>
        <v>0</v>
      </c>
      <c r="BB1277" s="40">
        <f t="shared" si="583"/>
        <v>0</v>
      </c>
      <c r="BC1277" s="397">
        <f t="shared" si="584"/>
        <v>0</v>
      </c>
      <c r="BD1277" s="105">
        <f t="shared" si="585"/>
        <v>0</v>
      </c>
      <c r="BE1277" s="105">
        <f t="shared" si="586"/>
        <v>0</v>
      </c>
      <c r="BF1277" s="742">
        <f t="shared" si="587"/>
        <v>0</v>
      </c>
      <c r="BG1277" s="89"/>
      <c r="BH1277" s="9"/>
      <c r="BJ1277" s="40">
        <f t="shared" si="588"/>
        <v>0</v>
      </c>
      <c r="BK1277" s="40">
        <f t="shared" si="589"/>
        <v>1</v>
      </c>
      <c r="BL1277" s="40">
        <f t="shared" si="590"/>
        <v>0</v>
      </c>
      <c r="BM1277" s="40">
        <f t="shared" si="591"/>
        <v>0</v>
      </c>
      <c r="BN1277" s="40">
        <f t="shared" si="592"/>
        <v>0</v>
      </c>
    </row>
    <row r="1278" spans="1:66" x14ac:dyDescent="0.25">
      <c r="A1278" s="379"/>
      <c r="B1278" s="936"/>
      <c r="C1278" s="272"/>
      <c r="D1278" s="868"/>
      <c r="E1278" s="873" t="str">
        <f t="shared" si="566"/>
        <v xml:space="preserve"> </v>
      </c>
      <c r="F1278" s="130">
        <f t="shared" si="567"/>
        <v>0</v>
      </c>
      <c r="G1278" s="128">
        <f t="shared" si="568"/>
        <v>1266</v>
      </c>
      <c r="H1278" s="127"/>
      <c r="I1278" s="321"/>
      <c r="J1278" s="97"/>
      <c r="K1278" s="323"/>
      <c r="L1278" s="322"/>
      <c r="M1278" s="50"/>
      <c r="N1278" s="87"/>
      <c r="O1278" s="324"/>
      <c r="P1278" s="98"/>
      <c r="Q1278" s="98"/>
      <c r="R1278" s="114"/>
      <c r="S1278" s="753"/>
      <c r="T1278" s="98"/>
      <c r="U1278" s="98"/>
      <c r="V1278" s="98"/>
      <c r="W1278" s="99"/>
      <c r="X1278" s="97"/>
      <c r="Y1278" s="87"/>
      <c r="Z1278" s="100"/>
      <c r="AA1278" s="106">
        <f t="shared" si="569"/>
        <v>1266</v>
      </c>
      <c r="AB1278" s="549">
        <f t="shared" si="570"/>
        <v>0</v>
      </c>
      <c r="AC1278" s="544">
        <f t="shared" si="571"/>
        <v>0</v>
      </c>
      <c r="AD1278" s="174">
        <f t="shared" si="572"/>
        <v>0</v>
      </c>
      <c r="AE1278" s="8"/>
      <c r="AF1278" s="885" t="str">
        <f t="shared" si="573"/>
        <v xml:space="preserve"> </v>
      </c>
      <c r="AG1278" s="40">
        <f t="shared" si="574"/>
        <v>0</v>
      </c>
      <c r="AH1278" s="40">
        <f t="shared" si="575"/>
        <v>0</v>
      </c>
      <c r="AR1278" s="40">
        <f t="shared" si="576"/>
        <v>0</v>
      </c>
      <c r="AS1278" s="40">
        <f t="shared" si="577"/>
        <v>0</v>
      </c>
      <c r="AT1278" s="40">
        <f t="shared" si="578"/>
        <v>0</v>
      </c>
      <c r="AU1278" s="40">
        <f t="shared" si="579"/>
        <v>0</v>
      </c>
      <c r="AX1278" s="279">
        <f t="shared" si="580"/>
        <v>0</v>
      </c>
      <c r="AY1278" s="279">
        <f t="shared" si="581"/>
        <v>0</v>
      </c>
      <c r="AZ1278" s="40">
        <f t="shared" si="582"/>
        <v>0</v>
      </c>
      <c r="BB1278" s="40">
        <f t="shared" si="583"/>
        <v>0</v>
      </c>
      <c r="BC1278" s="397">
        <f t="shared" si="584"/>
        <v>0</v>
      </c>
      <c r="BD1278" s="105">
        <f t="shared" si="585"/>
        <v>0</v>
      </c>
      <c r="BE1278" s="105">
        <f t="shared" si="586"/>
        <v>0</v>
      </c>
      <c r="BF1278" s="742">
        <f t="shared" si="587"/>
        <v>0</v>
      </c>
      <c r="BG1278" s="89"/>
      <c r="BH1278" s="9"/>
      <c r="BJ1278" s="40">
        <f t="shared" si="588"/>
        <v>0</v>
      </c>
      <c r="BK1278" s="40">
        <f t="shared" si="589"/>
        <v>1</v>
      </c>
      <c r="BL1278" s="40">
        <f t="shared" si="590"/>
        <v>0</v>
      </c>
      <c r="BM1278" s="40">
        <f t="shared" si="591"/>
        <v>0</v>
      </c>
      <c r="BN1278" s="40">
        <f t="shared" si="592"/>
        <v>0</v>
      </c>
    </row>
    <row r="1279" spans="1:66" x14ac:dyDescent="0.25">
      <c r="A1279" s="379"/>
      <c r="B1279" s="936"/>
      <c r="C1279" s="272"/>
      <c r="D1279" s="868"/>
      <c r="E1279" s="873" t="str">
        <f t="shared" si="566"/>
        <v xml:space="preserve"> </v>
      </c>
      <c r="F1279" s="130">
        <f t="shared" si="567"/>
        <v>0</v>
      </c>
      <c r="G1279" s="128">
        <f t="shared" si="568"/>
        <v>1267</v>
      </c>
      <c r="H1279" s="127"/>
      <c r="I1279" s="321"/>
      <c r="J1279" s="97"/>
      <c r="K1279" s="323"/>
      <c r="L1279" s="322"/>
      <c r="M1279" s="50"/>
      <c r="N1279" s="87"/>
      <c r="O1279" s="324"/>
      <c r="P1279" s="98"/>
      <c r="Q1279" s="98"/>
      <c r="R1279" s="114"/>
      <c r="S1279" s="753"/>
      <c r="T1279" s="98"/>
      <c r="U1279" s="98"/>
      <c r="V1279" s="98"/>
      <c r="W1279" s="99"/>
      <c r="X1279" s="97"/>
      <c r="Y1279" s="87"/>
      <c r="Z1279" s="100"/>
      <c r="AA1279" s="106">
        <f t="shared" si="569"/>
        <v>1267</v>
      </c>
      <c r="AB1279" s="549">
        <f t="shared" si="570"/>
        <v>0</v>
      </c>
      <c r="AC1279" s="544">
        <f t="shared" si="571"/>
        <v>0</v>
      </c>
      <c r="AD1279" s="174">
        <f t="shared" si="572"/>
        <v>0</v>
      </c>
      <c r="AE1279" s="8"/>
      <c r="AF1279" s="885" t="str">
        <f t="shared" si="573"/>
        <v xml:space="preserve"> </v>
      </c>
      <c r="AG1279" s="40">
        <f t="shared" si="574"/>
        <v>0</v>
      </c>
      <c r="AH1279" s="40">
        <f t="shared" si="575"/>
        <v>0</v>
      </c>
      <c r="AR1279" s="40">
        <f t="shared" si="576"/>
        <v>0</v>
      </c>
      <c r="AS1279" s="40">
        <f t="shared" si="577"/>
        <v>0</v>
      </c>
      <c r="AT1279" s="40">
        <f t="shared" si="578"/>
        <v>0</v>
      </c>
      <c r="AU1279" s="40">
        <f t="shared" si="579"/>
        <v>0</v>
      </c>
      <c r="AX1279" s="279">
        <f t="shared" si="580"/>
        <v>0</v>
      </c>
      <c r="AY1279" s="279">
        <f t="shared" si="581"/>
        <v>0</v>
      </c>
      <c r="AZ1279" s="40">
        <f t="shared" si="582"/>
        <v>0</v>
      </c>
      <c r="BB1279" s="40">
        <f t="shared" si="583"/>
        <v>0</v>
      </c>
      <c r="BC1279" s="397">
        <f t="shared" si="584"/>
        <v>0</v>
      </c>
      <c r="BD1279" s="105">
        <f t="shared" si="585"/>
        <v>0</v>
      </c>
      <c r="BE1279" s="105">
        <f t="shared" si="586"/>
        <v>0</v>
      </c>
      <c r="BF1279" s="742">
        <f t="shared" si="587"/>
        <v>0</v>
      </c>
      <c r="BG1279" s="89"/>
      <c r="BH1279" s="9"/>
      <c r="BJ1279" s="40">
        <f t="shared" si="588"/>
        <v>0</v>
      </c>
      <c r="BK1279" s="40">
        <f t="shared" si="589"/>
        <v>1</v>
      </c>
      <c r="BL1279" s="40">
        <f t="shared" si="590"/>
        <v>0</v>
      </c>
      <c r="BM1279" s="40">
        <f t="shared" si="591"/>
        <v>0</v>
      </c>
      <c r="BN1279" s="40">
        <f t="shared" si="592"/>
        <v>0</v>
      </c>
    </row>
    <row r="1280" spans="1:66" x14ac:dyDescent="0.25">
      <c r="A1280" s="379"/>
      <c r="B1280" s="936"/>
      <c r="C1280" s="272"/>
      <c r="D1280" s="868"/>
      <c r="E1280" s="873" t="str">
        <f t="shared" si="566"/>
        <v xml:space="preserve"> </v>
      </c>
      <c r="F1280" s="130">
        <f t="shared" si="567"/>
        <v>0</v>
      </c>
      <c r="G1280" s="128">
        <f t="shared" si="568"/>
        <v>1268</v>
      </c>
      <c r="H1280" s="127"/>
      <c r="I1280" s="321"/>
      <c r="J1280" s="97"/>
      <c r="K1280" s="323"/>
      <c r="L1280" s="322"/>
      <c r="M1280" s="50"/>
      <c r="N1280" s="87"/>
      <c r="O1280" s="324"/>
      <c r="P1280" s="98"/>
      <c r="Q1280" s="98"/>
      <c r="R1280" s="114"/>
      <c r="S1280" s="753"/>
      <c r="T1280" s="98"/>
      <c r="U1280" s="98"/>
      <c r="V1280" s="98"/>
      <c r="W1280" s="99"/>
      <c r="X1280" s="97"/>
      <c r="Y1280" s="87"/>
      <c r="Z1280" s="100"/>
      <c r="AA1280" s="106">
        <f t="shared" si="569"/>
        <v>1268</v>
      </c>
      <c r="AB1280" s="549">
        <f t="shared" si="570"/>
        <v>0</v>
      </c>
      <c r="AC1280" s="544">
        <f t="shared" si="571"/>
        <v>0</v>
      </c>
      <c r="AD1280" s="174">
        <f t="shared" si="572"/>
        <v>0</v>
      </c>
      <c r="AE1280" s="8"/>
      <c r="AF1280" s="885" t="str">
        <f t="shared" si="573"/>
        <v xml:space="preserve"> </v>
      </c>
      <c r="AG1280" s="40">
        <f t="shared" si="574"/>
        <v>0</v>
      </c>
      <c r="AH1280" s="40">
        <f t="shared" si="575"/>
        <v>0</v>
      </c>
      <c r="AR1280" s="40">
        <f t="shared" si="576"/>
        <v>0</v>
      </c>
      <c r="AS1280" s="40">
        <f t="shared" si="577"/>
        <v>0</v>
      </c>
      <c r="AT1280" s="40">
        <f t="shared" si="578"/>
        <v>0</v>
      </c>
      <c r="AU1280" s="40">
        <f t="shared" si="579"/>
        <v>0</v>
      </c>
      <c r="AX1280" s="279">
        <f t="shared" si="580"/>
        <v>0</v>
      </c>
      <c r="AY1280" s="279">
        <f t="shared" si="581"/>
        <v>0</v>
      </c>
      <c r="AZ1280" s="40">
        <f t="shared" si="582"/>
        <v>0</v>
      </c>
      <c r="BB1280" s="40">
        <f t="shared" si="583"/>
        <v>0</v>
      </c>
      <c r="BC1280" s="397">
        <f t="shared" si="584"/>
        <v>0</v>
      </c>
      <c r="BD1280" s="105">
        <f t="shared" si="585"/>
        <v>0</v>
      </c>
      <c r="BE1280" s="105">
        <f t="shared" si="586"/>
        <v>0</v>
      </c>
      <c r="BF1280" s="742">
        <f t="shared" si="587"/>
        <v>0</v>
      </c>
      <c r="BG1280" s="89"/>
      <c r="BH1280" s="9"/>
      <c r="BJ1280" s="40">
        <f t="shared" si="588"/>
        <v>0</v>
      </c>
      <c r="BK1280" s="40">
        <f t="shared" si="589"/>
        <v>1</v>
      </c>
      <c r="BL1280" s="40">
        <f t="shared" si="590"/>
        <v>0</v>
      </c>
      <c r="BM1280" s="40">
        <f t="shared" si="591"/>
        <v>0</v>
      </c>
      <c r="BN1280" s="40">
        <f t="shared" si="592"/>
        <v>0</v>
      </c>
    </row>
    <row r="1281" spans="1:66" x14ac:dyDescent="0.25">
      <c r="A1281" s="379"/>
      <c r="B1281" s="936"/>
      <c r="C1281" s="272"/>
      <c r="D1281" s="868"/>
      <c r="E1281" s="873" t="str">
        <f t="shared" si="566"/>
        <v xml:space="preserve"> </v>
      </c>
      <c r="F1281" s="130">
        <f t="shared" si="567"/>
        <v>0</v>
      </c>
      <c r="G1281" s="128">
        <f t="shared" si="568"/>
        <v>1269</v>
      </c>
      <c r="H1281" s="127"/>
      <c r="I1281" s="321"/>
      <c r="J1281" s="97"/>
      <c r="K1281" s="323"/>
      <c r="L1281" s="322"/>
      <c r="M1281" s="50"/>
      <c r="N1281" s="87"/>
      <c r="O1281" s="324"/>
      <c r="P1281" s="98"/>
      <c r="Q1281" s="98"/>
      <c r="R1281" s="114"/>
      <c r="S1281" s="753"/>
      <c r="T1281" s="98"/>
      <c r="U1281" s="98"/>
      <c r="V1281" s="98"/>
      <c r="W1281" s="99"/>
      <c r="X1281" s="97"/>
      <c r="Y1281" s="87"/>
      <c r="Z1281" s="100"/>
      <c r="AA1281" s="106">
        <f t="shared" si="569"/>
        <v>1269</v>
      </c>
      <c r="AB1281" s="549">
        <f t="shared" si="570"/>
        <v>0</v>
      </c>
      <c r="AC1281" s="544">
        <f t="shared" si="571"/>
        <v>0</v>
      </c>
      <c r="AD1281" s="174">
        <f t="shared" si="572"/>
        <v>0</v>
      </c>
      <c r="AE1281" s="8"/>
      <c r="AF1281" s="885" t="str">
        <f t="shared" si="573"/>
        <v xml:space="preserve"> </v>
      </c>
      <c r="AG1281" s="40">
        <f t="shared" si="574"/>
        <v>0</v>
      </c>
      <c r="AH1281" s="40">
        <f t="shared" si="575"/>
        <v>0</v>
      </c>
      <c r="AR1281" s="40">
        <f t="shared" si="576"/>
        <v>0</v>
      </c>
      <c r="AS1281" s="40">
        <f t="shared" si="577"/>
        <v>0</v>
      </c>
      <c r="AT1281" s="40">
        <f t="shared" si="578"/>
        <v>0</v>
      </c>
      <c r="AU1281" s="40">
        <f t="shared" si="579"/>
        <v>0</v>
      </c>
      <c r="AX1281" s="279">
        <f t="shared" si="580"/>
        <v>0</v>
      </c>
      <c r="AY1281" s="279">
        <f t="shared" si="581"/>
        <v>0</v>
      </c>
      <c r="AZ1281" s="40">
        <f t="shared" si="582"/>
        <v>0</v>
      </c>
      <c r="BB1281" s="40">
        <f t="shared" si="583"/>
        <v>0</v>
      </c>
      <c r="BC1281" s="397">
        <f t="shared" si="584"/>
        <v>0</v>
      </c>
      <c r="BD1281" s="105">
        <f t="shared" si="585"/>
        <v>0</v>
      </c>
      <c r="BE1281" s="105">
        <f t="shared" si="586"/>
        <v>0</v>
      </c>
      <c r="BF1281" s="742">
        <f t="shared" si="587"/>
        <v>0</v>
      </c>
      <c r="BG1281" s="89"/>
      <c r="BH1281" s="9"/>
      <c r="BJ1281" s="40">
        <f t="shared" si="588"/>
        <v>0</v>
      </c>
      <c r="BK1281" s="40">
        <f t="shared" si="589"/>
        <v>1</v>
      </c>
      <c r="BL1281" s="40">
        <f t="shared" si="590"/>
        <v>0</v>
      </c>
      <c r="BM1281" s="40">
        <f t="shared" si="591"/>
        <v>0</v>
      </c>
      <c r="BN1281" s="40">
        <f t="shared" si="592"/>
        <v>0</v>
      </c>
    </row>
    <row r="1282" spans="1:66" x14ac:dyDescent="0.25">
      <c r="A1282" s="379"/>
      <c r="B1282" s="936"/>
      <c r="C1282" s="272"/>
      <c r="D1282" s="868"/>
      <c r="E1282" s="873" t="str">
        <f t="shared" si="566"/>
        <v xml:space="preserve"> </v>
      </c>
      <c r="F1282" s="130">
        <f t="shared" si="567"/>
        <v>0</v>
      </c>
      <c r="G1282" s="128">
        <f t="shared" si="568"/>
        <v>1270</v>
      </c>
      <c r="H1282" s="127"/>
      <c r="I1282" s="321"/>
      <c r="J1282" s="97"/>
      <c r="K1282" s="323"/>
      <c r="L1282" s="322"/>
      <c r="M1282" s="50"/>
      <c r="N1282" s="87"/>
      <c r="O1282" s="324"/>
      <c r="P1282" s="98"/>
      <c r="Q1282" s="98"/>
      <c r="R1282" s="114"/>
      <c r="S1282" s="753"/>
      <c r="T1282" s="98"/>
      <c r="U1282" s="98"/>
      <c r="V1282" s="98"/>
      <c r="W1282" s="99"/>
      <c r="X1282" s="97"/>
      <c r="Y1282" s="87"/>
      <c r="Z1282" s="100"/>
      <c r="AA1282" s="106">
        <f t="shared" si="569"/>
        <v>1270</v>
      </c>
      <c r="AB1282" s="549">
        <f t="shared" si="570"/>
        <v>0</v>
      </c>
      <c r="AC1282" s="544">
        <f t="shared" si="571"/>
        <v>0</v>
      </c>
      <c r="AD1282" s="174">
        <f t="shared" si="572"/>
        <v>0</v>
      </c>
      <c r="AE1282" s="8"/>
      <c r="AF1282" s="885" t="str">
        <f t="shared" si="573"/>
        <v xml:space="preserve"> </v>
      </c>
      <c r="AG1282" s="40">
        <f t="shared" si="574"/>
        <v>0</v>
      </c>
      <c r="AH1282" s="40">
        <f t="shared" si="575"/>
        <v>0</v>
      </c>
      <c r="AR1282" s="40">
        <f t="shared" si="576"/>
        <v>0</v>
      </c>
      <c r="AS1282" s="40">
        <f t="shared" si="577"/>
        <v>0</v>
      </c>
      <c r="AT1282" s="40">
        <f t="shared" si="578"/>
        <v>0</v>
      </c>
      <c r="AU1282" s="40">
        <f t="shared" si="579"/>
        <v>0</v>
      </c>
      <c r="AX1282" s="279">
        <f t="shared" si="580"/>
        <v>0</v>
      </c>
      <c r="AY1282" s="279">
        <f t="shared" si="581"/>
        <v>0</v>
      </c>
      <c r="AZ1282" s="40">
        <f t="shared" si="582"/>
        <v>0</v>
      </c>
      <c r="BB1282" s="40">
        <f t="shared" si="583"/>
        <v>0</v>
      </c>
      <c r="BC1282" s="397">
        <f t="shared" si="584"/>
        <v>0</v>
      </c>
      <c r="BD1282" s="105">
        <f t="shared" si="585"/>
        <v>0</v>
      </c>
      <c r="BE1282" s="105">
        <f t="shared" si="586"/>
        <v>0</v>
      </c>
      <c r="BF1282" s="742">
        <f t="shared" si="587"/>
        <v>0</v>
      </c>
      <c r="BG1282" s="89"/>
      <c r="BH1282" s="9"/>
      <c r="BJ1282" s="40">
        <f t="shared" si="588"/>
        <v>0</v>
      </c>
      <c r="BK1282" s="40">
        <f t="shared" si="589"/>
        <v>1</v>
      </c>
      <c r="BL1282" s="40">
        <f t="shared" si="590"/>
        <v>0</v>
      </c>
      <c r="BM1282" s="40">
        <f t="shared" si="591"/>
        <v>0</v>
      </c>
      <c r="BN1282" s="40">
        <f t="shared" si="592"/>
        <v>0</v>
      </c>
    </row>
    <row r="1283" spans="1:66" x14ac:dyDescent="0.25">
      <c r="A1283" s="379"/>
      <c r="B1283" s="936"/>
      <c r="C1283" s="272"/>
      <c r="D1283" s="868"/>
      <c r="E1283" s="873" t="str">
        <f t="shared" si="566"/>
        <v xml:space="preserve"> </v>
      </c>
      <c r="F1283" s="130">
        <f t="shared" si="567"/>
        <v>0</v>
      </c>
      <c r="G1283" s="128">
        <f t="shared" si="568"/>
        <v>1271</v>
      </c>
      <c r="H1283" s="127"/>
      <c r="I1283" s="321"/>
      <c r="J1283" s="97"/>
      <c r="K1283" s="323"/>
      <c r="L1283" s="322"/>
      <c r="M1283" s="50"/>
      <c r="N1283" s="87"/>
      <c r="O1283" s="324"/>
      <c r="P1283" s="98"/>
      <c r="Q1283" s="98"/>
      <c r="R1283" s="114"/>
      <c r="S1283" s="753"/>
      <c r="T1283" s="98"/>
      <c r="U1283" s="98"/>
      <c r="V1283" s="98"/>
      <c r="W1283" s="99"/>
      <c r="X1283" s="97"/>
      <c r="Y1283" s="87"/>
      <c r="Z1283" s="100"/>
      <c r="AA1283" s="106">
        <f t="shared" si="569"/>
        <v>1271</v>
      </c>
      <c r="AB1283" s="549">
        <f t="shared" si="570"/>
        <v>0</v>
      </c>
      <c r="AC1283" s="544">
        <f t="shared" si="571"/>
        <v>0</v>
      </c>
      <c r="AD1283" s="174">
        <f t="shared" si="572"/>
        <v>0</v>
      </c>
      <c r="AE1283" s="8"/>
      <c r="AF1283" s="885" t="str">
        <f t="shared" si="573"/>
        <v xml:space="preserve"> </v>
      </c>
      <c r="AG1283" s="40">
        <f t="shared" si="574"/>
        <v>0</v>
      </c>
      <c r="AH1283" s="40">
        <f t="shared" si="575"/>
        <v>0</v>
      </c>
      <c r="AR1283" s="40">
        <f t="shared" si="576"/>
        <v>0</v>
      </c>
      <c r="AS1283" s="40">
        <f t="shared" si="577"/>
        <v>0</v>
      </c>
      <c r="AT1283" s="40">
        <f t="shared" si="578"/>
        <v>0</v>
      </c>
      <c r="AU1283" s="40">
        <f t="shared" si="579"/>
        <v>0</v>
      </c>
      <c r="AX1283" s="279">
        <f t="shared" si="580"/>
        <v>0</v>
      </c>
      <c r="AY1283" s="279">
        <f t="shared" si="581"/>
        <v>0</v>
      </c>
      <c r="AZ1283" s="40">
        <f t="shared" si="582"/>
        <v>0</v>
      </c>
      <c r="BB1283" s="40">
        <f t="shared" si="583"/>
        <v>0</v>
      </c>
      <c r="BC1283" s="397">
        <f t="shared" si="584"/>
        <v>0</v>
      </c>
      <c r="BD1283" s="105">
        <f t="shared" si="585"/>
        <v>0</v>
      </c>
      <c r="BE1283" s="105">
        <f t="shared" si="586"/>
        <v>0</v>
      </c>
      <c r="BF1283" s="742">
        <f t="shared" si="587"/>
        <v>0</v>
      </c>
      <c r="BG1283" s="89"/>
      <c r="BH1283" s="9"/>
      <c r="BJ1283" s="40">
        <f t="shared" si="588"/>
        <v>0</v>
      </c>
      <c r="BK1283" s="40">
        <f t="shared" si="589"/>
        <v>1</v>
      </c>
      <c r="BL1283" s="40">
        <f t="shared" si="590"/>
        <v>0</v>
      </c>
      <c r="BM1283" s="40">
        <f t="shared" si="591"/>
        <v>0</v>
      </c>
      <c r="BN1283" s="40">
        <f t="shared" si="592"/>
        <v>0</v>
      </c>
    </row>
    <row r="1284" spans="1:66" x14ac:dyDescent="0.25">
      <c r="A1284" s="379"/>
      <c r="B1284" s="936"/>
      <c r="C1284" s="272"/>
      <c r="D1284" s="868"/>
      <c r="E1284" s="873" t="str">
        <f t="shared" si="566"/>
        <v xml:space="preserve"> </v>
      </c>
      <c r="F1284" s="130">
        <f t="shared" si="567"/>
        <v>0</v>
      </c>
      <c r="G1284" s="128">
        <f t="shared" si="568"/>
        <v>1272</v>
      </c>
      <c r="H1284" s="127"/>
      <c r="I1284" s="321"/>
      <c r="J1284" s="97"/>
      <c r="K1284" s="323"/>
      <c r="L1284" s="322"/>
      <c r="M1284" s="50"/>
      <c r="N1284" s="87"/>
      <c r="O1284" s="324"/>
      <c r="P1284" s="98"/>
      <c r="Q1284" s="98"/>
      <c r="R1284" s="114"/>
      <c r="S1284" s="753"/>
      <c r="T1284" s="98"/>
      <c r="U1284" s="98"/>
      <c r="V1284" s="98"/>
      <c r="W1284" s="99"/>
      <c r="X1284" s="97"/>
      <c r="Y1284" s="87"/>
      <c r="Z1284" s="100"/>
      <c r="AA1284" s="106">
        <f t="shared" si="569"/>
        <v>1272</v>
      </c>
      <c r="AB1284" s="549">
        <f t="shared" si="570"/>
        <v>0</v>
      </c>
      <c r="AC1284" s="544">
        <f t="shared" si="571"/>
        <v>0</v>
      </c>
      <c r="AD1284" s="174">
        <f t="shared" si="572"/>
        <v>0</v>
      </c>
      <c r="AE1284" s="8"/>
      <c r="AF1284" s="885" t="str">
        <f t="shared" si="573"/>
        <v xml:space="preserve"> </v>
      </c>
      <c r="AG1284" s="40">
        <f t="shared" si="574"/>
        <v>0</v>
      </c>
      <c r="AH1284" s="40">
        <f t="shared" si="575"/>
        <v>0</v>
      </c>
      <c r="AR1284" s="40">
        <f t="shared" si="576"/>
        <v>0</v>
      </c>
      <c r="AS1284" s="40">
        <f t="shared" si="577"/>
        <v>0</v>
      </c>
      <c r="AT1284" s="40">
        <f t="shared" si="578"/>
        <v>0</v>
      </c>
      <c r="AU1284" s="40">
        <f t="shared" si="579"/>
        <v>0</v>
      </c>
      <c r="AX1284" s="279">
        <f t="shared" si="580"/>
        <v>0</v>
      </c>
      <c r="AY1284" s="279">
        <f t="shared" si="581"/>
        <v>0</v>
      </c>
      <c r="AZ1284" s="40">
        <f t="shared" si="582"/>
        <v>0</v>
      </c>
      <c r="BB1284" s="40">
        <f t="shared" si="583"/>
        <v>0</v>
      </c>
      <c r="BC1284" s="397">
        <f t="shared" si="584"/>
        <v>0</v>
      </c>
      <c r="BD1284" s="105">
        <f t="shared" si="585"/>
        <v>0</v>
      </c>
      <c r="BE1284" s="105">
        <f t="shared" si="586"/>
        <v>0</v>
      </c>
      <c r="BF1284" s="742">
        <f t="shared" si="587"/>
        <v>0</v>
      </c>
      <c r="BG1284" s="89"/>
      <c r="BH1284" s="9"/>
      <c r="BJ1284" s="40">
        <f t="shared" si="588"/>
        <v>0</v>
      </c>
      <c r="BK1284" s="40">
        <f t="shared" si="589"/>
        <v>1</v>
      </c>
      <c r="BL1284" s="40">
        <f t="shared" si="590"/>
        <v>0</v>
      </c>
      <c r="BM1284" s="40">
        <f t="shared" si="591"/>
        <v>0</v>
      </c>
      <c r="BN1284" s="40">
        <f t="shared" si="592"/>
        <v>0</v>
      </c>
    </row>
    <row r="1285" spans="1:66" x14ac:dyDescent="0.25">
      <c r="A1285" s="379"/>
      <c r="B1285" s="936"/>
      <c r="C1285" s="272"/>
      <c r="D1285" s="868"/>
      <c r="E1285" s="873" t="str">
        <f t="shared" si="566"/>
        <v xml:space="preserve"> </v>
      </c>
      <c r="F1285" s="130">
        <f t="shared" si="567"/>
        <v>0</v>
      </c>
      <c r="G1285" s="128">
        <f t="shared" si="568"/>
        <v>1273</v>
      </c>
      <c r="H1285" s="127"/>
      <c r="I1285" s="321"/>
      <c r="J1285" s="97"/>
      <c r="K1285" s="323"/>
      <c r="L1285" s="322"/>
      <c r="M1285" s="50"/>
      <c r="N1285" s="87"/>
      <c r="O1285" s="324"/>
      <c r="P1285" s="98"/>
      <c r="Q1285" s="98"/>
      <c r="R1285" s="114"/>
      <c r="S1285" s="753"/>
      <c r="T1285" s="98"/>
      <c r="U1285" s="98"/>
      <c r="V1285" s="98"/>
      <c r="W1285" s="99"/>
      <c r="X1285" s="97"/>
      <c r="Y1285" s="87"/>
      <c r="Z1285" s="100"/>
      <c r="AA1285" s="106">
        <f t="shared" si="569"/>
        <v>1273</v>
      </c>
      <c r="AB1285" s="549">
        <f t="shared" si="570"/>
        <v>0</v>
      </c>
      <c r="AC1285" s="544">
        <f t="shared" si="571"/>
        <v>0</v>
      </c>
      <c r="AD1285" s="174">
        <f t="shared" si="572"/>
        <v>0</v>
      </c>
      <c r="AE1285" s="8"/>
      <c r="AF1285" s="885" t="str">
        <f t="shared" si="573"/>
        <v xml:space="preserve"> </v>
      </c>
      <c r="AG1285" s="40">
        <f t="shared" si="574"/>
        <v>0</v>
      </c>
      <c r="AH1285" s="40">
        <f t="shared" si="575"/>
        <v>0</v>
      </c>
      <c r="AR1285" s="40">
        <f t="shared" si="576"/>
        <v>0</v>
      </c>
      <c r="AS1285" s="40">
        <f t="shared" si="577"/>
        <v>0</v>
      </c>
      <c r="AT1285" s="40">
        <f t="shared" si="578"/>
        <v>0</v>
      </c>
      <c r="AU1285" s="40">
        <f t="shared" si="579"/>
        <v>0</v>
      </c>
      <c r="AX1285" s="279">
        <f t="shared" si="580"/>
        <v>0</v>
      </c>
      <c r="AY1285" s="279">
        <f t="shared" si="581"/>
        <v>0</v>
      </c>
      <c r="AZ1285" s="40">
        <f t="shared" si="582"/>
        <v>0</v>
      </c>
      <c r="BB1285" s="40">
        <f t="shared" si="583"/>
        <v>0</v>
      </c>
      <c r="BC1285" s="397">
        <f t="shared" si="584"/>
        <v>0</v>
      </c>
      <c r="BD1285" s="105">
        <f t="shared" si="585"/>
        <v>0</v>
      </c>
      <c r="BE1285" s="105">
        <f t="shared" si="586"/>
        <v>0</v>
      </c>
      <c r="BF1285" s="742">
        <f t="shared" si="587"/>
        <v>0</v>
      </c>
      <c r="BG1285" s="89"/>
      <c r="BH1285" s="9"/>
      <c r="BJ1285" s="40">
        <f t="shared" si="588"/>
        <v>0</v>
      </c>
      <c r="BK1285" s="40">
        <f t="shared" si="589"/>
        <v>1</v>
      </c>
      <c r="BL1285" s="40">
        <f t="shared" si="590"/>
        <v>0</v>
      </c>
      <c r="BM1285" s="40">
        <f t="shared" si="591"/>
        <v>0</v>
      </c>
      <c r="BN1285" s="40">
        <f t="shared" si="592"/>
        <v>0</v>
      </c>
    </row>
    <row r="1286" spans="1:66" x14ac:dyDescent="0.25">
      <c r="A1286" s="379"/>
      <c r="B1286" s="936"/>
      <c r="C1286" s="272"/>
      <c r="D1286" s="868"/>
      <c r="E1286" s="873" t="str">
        <f t="shared" si="566"/>
        <v xml:space="preserve"> </v>
      </c>
      <c r="F1286" s="130">
        <f t="shared" si="567"/>
        <v>0</v>
      </c>
      <c r="G1286" s="128">
        <f t="shared" si="568"/>
        <v>1274</v>
      </c>
      <c r="H1286" s="127"/>
      <c r="I1286" s="321"/>
      <c r="J1286" s="97"/>
      <c r="K1286" s="323"/>
      <c r="L1286" s="322"/>
      <c r="M1286" s="50"/>
      <c r="N1286" s="87"/>
      <c r="O1286" s="324"/>
      <c r="P1286" s="98"/>
      <c r="Q1286" s="98"/>
      <c r="R1286" s="114"/>
      <c r="S1286" s="753"/>
      <c r="T1286" s="98"/>
      <c r="U1286" s="98"/>
      <c r="V1286" s="98"/>
      <c r="W1286" s="99"/>
      <c r="X1286" s="97"/>
      <c r="Y1286" s="87"/>
      <c r="Z1286" s="100"/>
      <c r="AA1286" s="106">
        <f t="shared" si="569"/>
        <v>1274</v>
      </c>
      <c r="AB1286" s="549">
        <f t="shared" si="570"/>
        <v>0</v>
      </c>
      <c r="AC1286" s="544">
        <f t="shared" si="571"/>
        <v>0</v>
      </c>
      <c r="AD1286" s="174">
        <f t="shared" si="572"/>
        <v>0</v>
      </c>
      <c r="AE1286" s="8"/>
      <c r="AF1286" s="885" t="str">
        <f t="shared" si="573"/>
        <v xml:space="preserve"> </v>
      </c>
      <c r="AG1286" s="40">
        <f t="shared" si="574"/>
        <v>0</v>
      </c>
      <c r="AH1286" s="40">
        <f t="shared" si="575"/>
        <v>0</v>
      </c>
      <c r="AR1286" s="40">
        <f t="shared" si="576"/>
        <v>0</v>
      </c>
      <c r="AS1286" s="40">
        <f t="shared" si="577"/>
        <v>0</v>
      </c>
      <c r="AT1286" s="40">
        <f t="shared" si="578"/>
        <v>0</v>
      </c>
      <c r="AU1286" s="40">
        <f t="shared" si="579"/>
        <v>0</v>
      </c>
      <c r="AX1286" s="279">
        <f t="shared" si="580"/>
        <v>0</v>
      </c>
      <c r="AY1286" s="279">
        <f t="shared" si="581"/>
        <v>0</v>
      </c>
      <c r="AZ1286" s="40">
        <f t="shared" si="582"/>
        <v>0</v>
      </c>
      <c r="BB1286" s="40">
        <f t="shared" si="583"/>
        <v>0</v>
      </c>
      <c r="BC1286" s="397">
        <f t="shared" si="584"/>
        <v>0</v>
      </c>
      <c r="BD1286" s="105">
        <f t="shared" si="585"/>
        <v>0</v>
      </c>
      <c r="BE1286" s="105">
        <f t="shared" si="586"/>
        <v>0</v>
      </c>
      <c r="BF1286" s="742">
        <f t="shared" si="587"/>
        <v>0</v>
      </c>
      <c r="BG1286" s="89"/>
      <c r="BH1286" s="9"/>
      <c r="BJ1286" s="40">
        <f t="shared" si="588"/>
        <v>0</v>
      </c>
      <c r="BK1286" s="40">
        <f t="shared" si="589"/>
        <v>1</v>
      </c>
      <c r="BL1286" s="40">
        <f t="shared" si="590"/>
        <v>0</v>
      </c>
      <c r="BM1286" s="40">
        <f t="shared" si="591"/>
        <v>0</v>
      </c>
      <c r="BN1286" s="40">
        <f t="shared" si="592"/>
        <v>0</v>
      </c>
    </row>
    <row r="1287" spans="1:66" x14ac:dyDescent="0.25">
      <c r="A1287" s="379"/>
      <c r="B1287" s="936"/>
      <c r="C1287" s="272"/>
      <c r="D1287" s="868"/>
      <c r="E1287" s="873" t="str">
        <f t="shared" si="566"/>
        <v xml:space="preserve"> </v>
      </c>
      <c r="F1287" s="130">
        <f t="shared" si="567"/>
        <v>0</v>
      </c>
      <c r="G1287" s="128">
        <f t="shared" si="568"/>
        <v>1275</v>
      </c>
      <c r="H1287" s="127"/>
      <c r="I1287" s="321"/>
      <c r="J1287" s="97"/>
      <c r="K1287" s="323"/>
      <c r="L1287" s="322"/>
      <c r="M1287" s="50"/>
      <c r="N1287" s="87"/>
      <c r="O1287" s="324"/>
      <c r="P1287" s="98"/>
      <c r="Q1287" s="98"/>
      <c r="R1287" s="114"/>
      <c r="S1287" s="753"/>
      <c r="T1287" s="98"/>
      <c r="U1287" s="98"/>
      <c r="V1287" s="98"/>
      <c r="W1287" s="99"/>
      <c r="X1287" s="97"/>
      <c r="Y1287" s="87"/>
      <c r="Z1287" s="100"/>
      <c r="AA1287" s="106">
        <f t="shared" si="569"/>
        <v>1275</v>
      </c>
      <c r="AB1287" s="549">
        <f t="shared" si="570"/>
        <v>0</v>
      </c>
      <c r="AC1287" s="544">
        <f t="shared" si="571"/>
        <v>0</v>
      </c>
      <c r="AD1287" s="174">
        <f t="shared" si="572"/>
        <v>0</v>
      </c>
      <c r="AE1287" s="8"/>
      <c r="AF1287" s="885" t="str">
        <f t="shared" si="573"/>
        <v xml:space="preserve"> </v>
      </c>
      <c r="AG1287" s="40">
        <f t="shared" si="574"/>
        <v>0</v>
      </c>
      <c r="AH1287" s="40">
        <f t="shared" si="575"/>
        <v>0</v>
      </c>
      <c r="AR1287" s="40">
        <f t="shared" si="576"/>
        <v>0</v>
      </c>
      <c r="AS1287" s="40">
        <f t="shared" si="577"/>
        <v>0</v>
      </c>
      <c r="AT1287" s="40">
        <f t="shared" si="578"/>
        <v>0</v>
      </c>
      <c r="AU1287" s="40">
        <f t="shared" si="579"/>
        <v>0</v>
      </c>
      <c r="AX1287" s="279">
        <f t="shared" si="580"/>
        <v>0</v>
      </c>
      <c r="AY1287" s="279">
        <f t="shared" si="581"/>
        <v>0</v>
      </c>
      <c r="AZ1287" s="40">
        <f t="shared" si="582"/>
        <v>0</v>
      </c>
      <c r="BB1287" s="40">
        <f t="shared" si="583"/>
        <v>0</v>
      </c>
      <c r="BC1287" s="397">
        <f t="shared" si="584"/>
        <v>0</v>
      </c>
      <c r="BD1287" s="105">
        <f t="shared" si="585"/>
        <v>0</v>
      </c>
      <c r="BE1287" s="105">
        <f t="shared" si="586"/>
        <v>0</v>
      </c>
      <c r="BF1287" s="742">
        <f t="shared" si="587"/>
        <v>0</v>
      </c>
      <c r="BG1287" s="89"/>
      <c r="BH1287" s="9"/>
      <c r="BJ1287" s="40">
        <f t="shared" si="588"/>
        <v>0</v>
      </c>
      <c r="BK1287" s="40">
        <f t="shared" si="589"/>
        <v>1</v>
      </c>
      <c r="BL1287" s="40">
        <f t="shared" si="590"/>
        <v>0</v>
      </c>
      <c r="BM1287" s="40">
        <f t="shared" si="591"/>
        <v>0</v>
      </c>
      <c r="BN1287" s="40">
        <f t="shared" si="592"/>
        <v>0</v>
      </c>
    </row>
    <row r="1288" spans="1:66" x14ac:dyDescent="0.25">
      <c r="A1288" s="379"/>
      <c r="B1288" s="936"/>
      <c r="C1288" s="272"/>
      <c r="D1288" s="868"/>
      <c r="E1288" s="873" t="str">
        <f t="shared" si="566"/>
        <v xml:space="preserve"> </v>
      </c>
      <c r="F1288" s="130">
        <f t="shared" si="567"/>
        <v>0</v>
      </c>
      <c r="G1288" s="128">
        <f t="shared" si="568"/>
        <v>1276</v>
      </c>
      <c r="H1288" s="127"/>
      <c r="I1288" s="321"/>
      <c r="J1288" s="97"/>
      <c r="K1288" s="323"/>
      <c r="L1288" s="322"/>
      <c r="M1288" s="50"/>
      <c r="N1288" s="87"/>
      <c r="O1288" s="324"/>
      <c r="P1288" s="98"/>
      <c r="Q1288" s="98"/>
      <c r="R1288" s="114"/>
      <c r="S1288" s="753"/>
      <c r="T1288" s="98"/>
      <c r="U1288" s="98"/>
      <c r="V1288" s="98"/>
      <c r="W1288" s="99"/>
      <c r="X1288" s="97"/>
      <c r="Y1288" s="87"/>
      <c r="Z1288" s="100"/>
      <c r="AA1288" s="106">
        <f t="shared" si="569"/>
        <v>1276</v>
      </c>
      <c r="AB1288" s="549">
        <f t="shared" si="570"/>
        <v>0</v>
      </c>
      <c r="AC1288" s="544">
        <f t="shared" si="571"/>
        <v>0</v>
      </c>
      <c r="AD1288" s="174">
        <f t="shared" si="572"/>
        <v>0</v>
      </c>
      <c r="AE1288" s="8"/>
      <c r="AF1288" s="885" t="str">
        <f t="shared" si="573"/>
        <v xml:space="preserve"> </v>
      </c>
      <c r="AG1288" s="40">
        <f t="shared" si="574"/>
        <v>0</v>
      </c>
      <c r="AH1288" s="40">
        <f t="shared" si="575"/>
        <v>0</v>
      </c>
      <c r="AR1288" s="40">
        <f t="shared" si="576"/>
        <v>0</v>
      </c>
      <c r="AS1288" s="40">
        <f t="shared" si="577"/>
        <v>0</v>
      </c>
      <c r="AT1288" s="40">
        <f t="shared" si="578"/>
        <v>0</v>
      </c>
      <c r="AU1288" s="40">
        <f t="shared" si="579"/>
        <v>0</v>
      </c>
      <c r="AX1288" s="279">
        <f t="shared" si="580"/>
        <v>0</v>
      </c>
      <c r="AY1288" s="279">
        <f t="shared" si="581"/>
        <v>0</v>
      </c>
      <c r="AZ1288" s="40">
        <f t="shared" si="582"/>
        <v>0</v>
      </c>
      <c r="BB1288" s="40">
        <f t="shared" si="583"/>
        <v>0</v>
      </c>
      <c r="BC1288" s="397">
        <f t="shared" si="584"/>
        <v>0</v>
      </c>
      <c r="BD1288" s="105">
        <f t="shared" si="585"/>
        <v>0</v>
      </c>
      <c r="BE1288" s="105">
        <f t="shared" si="586"/>
        <v>0</v>
      </c>
      <c r="BF1288" s="742">
        <f t="shared" si="587"/>
        <v>0</v>
      </c>
      <c r="BG1288" s="89"/>
      <c r="BH1288" s="9"/>
      <c r="BJ1288" s="40">
        <f t="shared" si="588"/>
        <v>0</v>
      </c>
      <c r="BK1288" s="40">
        <f t="shared" si="589"/>
        <v>1</v>
      </c>
      <c r="BL1288" s="40">
        <f t="shared" si="590"/>
        <v>0</v>
      </c>
      <c r="BM1288" s="40">
        <f t="shared" si="591"/>
        <v>0</v>
      </c>
      <c r="BN1288" s="40">
        <f t="shared" si="592"/>
        <v>0</v>
      </c>
    </row>
    <row r="1289" spans="1:66" x14ac:dyDescent="0.25">
      <c r="A1289" s="379"/>
      <c r="B1289" s="936"/>
      <c r="C1289" s="272"/>
      <c r="D1289" s="868"/>
      <c r="E1289" s="873" t="str">
        <f t="shared" si="566"/>
        <v xml:space="preserve"> </v>
      </c>
      <c r="F1289" s="130">
        <f t="shared" si="567"/>
        <v>0</v>
      </c>
      <c r="G1289" s="128">
        <f t="shared" si="568"/>
        <v>1277</v>
      </c>
      <c r="H1289" s="127"/>
      <c r="I1289" s="321"/>
      <c r="J1289" s="97"/>
      <c r="K1289" s="323"/>
      <c r="L1289" s="322"/>
      <c r="M1289" s="50"/>
      <c r="N1289" s="87"/>
      <c r="O1289" s="324"/>
      <c r="P1289" s="98"/>
      <c r="Q1289" s="98"/>
      <c r="R1289" s="114"/>
      <c r="S1289" s="753"/>
      <c r="T1289" s="98"/>
      <c r="U1289" s="98"/>
      <c r="V1289" s="98"/>
      <c r="W1289" s="99"/>
      <c r="X1289" s="97"/>
      <c r="Y1289" s="87"/>
      <c r="Z1289" s="100"/>
      <c r="AA1289" s="106">
        <f t="shared" si="569"/>
        <v>1277</v>
      </c>
      <c r="AB1289" s="549">
        <f t="shared" si="570"/>
        <v>0</v>
      </c>
      <c r="AC1289" s="544">
        <f t="shared" si="571"/>
        <v>0</v>
      </c>
      <c r="AD1289" s="174">
        <f t="shared" si="572"/>
        <v>0</v>
      </c>
      <c r="AE1289" s="8"/>
      <c r="AF1289" s="885" t="str">
        <f t="shared" si="573"/>
        <v xml:space="preserve"> </v>
      </c>
      <c r="AG1289" s="40">
        <f t="shared" si="574"/>
        <v>0</v>
      </c>
      <c r="AH1289" s="40">
        <f t="shared" si="575"/>
        <v>0</v>
      </c>
      <c r="AR1289" s="40">
        <f t="shared" si="576"/>
        <v>0</v>
      </c>
      <c r="AS1289" s="40">
        <f t="shared" si="577"/>
        <v>0</v>
      </c>
      <c r="AT1289" s="40">
        <f t="shared" si="578"/>
        <v>0</v>
      </c>
      <c r="AU1289" s="40">
        <f t="shared" si="579"/>
        <v>0</v>
      </c>
      <c r="AX1289" s="279">
        <f t="shared" si="580"/>
        <v>0</v>
      </c>
      <c r="AY1289" s="279">
        <f t="shared" si="581"/>
        <v>0</v>
      </c>
      <c r="AZ1289" s="40">
        <f t="shared" si="582"/>
        <v>0</v>
      </c>
      <c r="BB1289" s="40">
        <f t="shared" si="583"/>
        <v>0</v>
      </c>
      <c r="BC1289" s="397">
        <f t="shared" si="584"/>
        <v>0</v>
      </c>
      <c r="BD1289" s="105">
        <f t="shared" si="585"/>
        <v>0</v>
      </c>
      <c r="BE1289" s="105">
        <f t="shared" si="586"/>
        <v>0</v>
      </c>
      <c r="BF1289" s="742">
        <f t="shared" si="587"/>
        <v>0</v>
      </c>
      <c r="BG1289" s="89"/>
      <c r="BH1289" s="9"/>
      <c r="BJ1289" s="40">
        <f t="shared" si="588"/>
        <v>0</v>
      </c>
      <c r="BK1289" s="40">
        <f t="shared" si="589"/>
        <v>1</v>
      </c>
      <c r="BL1289" s="40">
        <f t="shared" si="590"/>
        <v>0</v>
      </c>
      <c r="BM1289" s="40">
        <f t="shared" si="591"/>
        <v>0</v>
      </c>
      <c r="BN1289" s="40">
        <f t="shared" si="592"/>
        <v>0</v>
      </c>
    </row>
    <row r="1290" spans="1:66" x14ac:dyDescent="0.25">
      <c r="A1290" s="379"/>
      <c r="B1290" s="936"/>
      <c r="C1290" s="272"/>
      <c r="D1290" s="868"/>
      <c r="E1290" s="873" t="str">
        <f t="shared" si="566"/>
        <v xml:space="preserve"> </v>
      </c>
      <c r="F1290" s="130">
        <f t="shared" si="567"/>
        <v>0</v>
      </c>
      <c r="G1290" s="128">
        <f t="shared" si="568"/>
        <v>1278</v>
      </c>
      <c r="H1290" s="127"/>
      <c r="I1290" s="321"/>
      <c r="J1290" s="97"/>
      <c r="K1290" s="323"/>
      <c r="L1290" s="322"/>
      <c r="M1290" s="50"/>
      <c r="N1290" s="87"/>
      <c r="O1290" s="324"/>
      <c r="P1290" s="98"/>
      <c r="Q1290" s="98"/>
      <c r="R1290" s="114"/>
      <c r="S1290" s="753"/>
      <c r="T1290" s="98"/>
      <c r="U1290" s="98"/>
      <c r="V1290" s="98"/>
      <c r="W1290" s="99"/>
      <c r="X1290" s="97"/>
      <c r="Y1290" s="87"/>
      <c r="Z1290" s="100"/>
      <c r="AA1290" s="106">
        <f t="shared" si="569"/>
        <v>1278</v>
      </c>
      <c r="AB1290" s="549">
        <f t="shared" si="570"/>
        <v>0</v>
      </c>
      <c r="AC1290" s="544">
        <f t="shared" si="571"/>
        <v>0</v>
      </c>
      <c r="AD1290" s="174">
        <f t="shared" si="572"/>
        <v>0</v>
      </c>
      <c r="AE1290" s="8"/>
      <c r="AF1290" s="885" t="str">
        <f t="shared" si="573"/>
        <v xml:space="preserve"> </v>
      </c>
      <c r="AG1290" s="40">
        <f t="shared" si="574"/>
        <v>0</v>
      </c>
      <c r="AH1290" s="40">
        <f t="shared" si="575"/>
        <v>0</v>
      </c>
      <c r="AR1290" s="40">
        <f t="shared" si="576"/>
        <v>0</v>
      </c>
      <c r="AS1290" s="40">
        <f t="shared" si="577"/>
        <v>0</v>
      </c>
      <c r="AT1290" s="40">
        <f t="shared" si="578"/>
        <v>0</v>
      </c>
      <c r="AU1290" s="40">
        <f t="shared" si="579"/>
        <v>0</v>
      </c>
      <c r="AX1290" s="279">
        <f t="shared" si="580"/>
        <v>0</v>
      </c>
      <c r="AY1290" s="279">
        <f t="shared" si="581"/>
        <v>0</v>
      </c>
      <c r="AZ1290" s="40">
        <f t="shared" si="582"/>
        <v>0</v>
      </c>
      <c r="BB1290" s="40">
        <f t="shared" si="583"/>
        <v>0</v>
      </c>
      <c r="BC1290" s="397">
        <f t="shared" si="584"/>
        <v>0</v>
      </c>
      <c r="BD1290" s="105">
        <f t="shared" si="585"/>
        <v>0</v>
      </c>
      <c r="BE1290" s="105">
        <f t="shared" si="586"/>
        <v>0</v>
      </c>
      <c r="BF1290" s="742">
        <f t="shared" si="587"/>
        <v>0</v>
      </c>
      <c r="BG1290" s="89"/>
      <c r="BH1290" s="9"/>
      <c r="BJ1290" s="40">
        <f t="shared" si="588"/>
        <v>0</v>
      </c>
      <c r="BK1290" s="40">
        <f t="shared" si="589"/>
        <v>1</v>
      </c>
      <c r="BL1290" s="40">
        <f t="shared" si="590"/>
        <v>0</v>
      </c>
      <c r="BM1290" s="40">
        <f t="shared" si="591"/>
        <v>0</v>
      </c>
      <c r="BN1290" s="40">
        <f t="shared" si="592"/>
        <v>0</v>
      </c>
    </row>
    <row r="1291" spans="1:66" x14ac:dyDescent="0.25">
      <c r="A1291" s="379"/>
      <c r="B1291" s="936"/>
      <c r="C1291" s="272"/>
      <c r="D1291" s="868"/>
      <c r="E1291" s="873" t="str">
        <f t="shared" si="566"/>
        <v xml:space="preserve"> </v>
      </c>
      <c r="F1291" s="130">
        <f t="shared" si="567"/>
        <v>0</v>
      </c>
      <c r="G1291" s="128">
        <f t="shared" si="568"/>
        <v>1279</v>
      </c>
      <c r="H1291" s="127"/>
      <c r="I1291" s="321"/>
      <c r="J1291" s="97"/>
      <c r="K1291" s="323"/>
      <c r="L1291" s="322"/>
      <c r="M1291" s="50"/>
      <c r="N1291" s="87"/>
      <c r="O1291" s="324"/>
      <c r="P1291" s="98"/>
      <c r="Q1291" s="98"/>
      <c r="R1291" s="114"/>
      <c r="S1291" s="753"/>
      <c r="T1291" s="98"/>
      <c r="U1291" s="98"/>
      <c r="V1291" s="98"/>
      <c r="W1291" s="99"/>
      <c r="X1291" s="97"/>
      <c r="Y1291" s="87"/>
      <c r="Z1291" s="100"/>
      <c r="AA1291" s="106">
        <f t="shared" si="569"/>
        <v>1279</v>
      </c>
      <c r="AB1291" s="549">
        <f t="shared" si="570"/>
        <v>0</v>
      </c>
      <c r="AC1291" s="544">
        <f t="shared" si="571"/>
        <v>0</v>
      </c>
      <c r="AD1291" s="174">
        <f t="shared" si="572"/>
        <v>0</v>
      </c>
      <c r="AE1291" s="8"/>
      <c r="AF1291" s="885" t="str">
        <f t="shared" si="573"/>
        <v xml:space="preserve"> </v>
      </c>
      <c r="AG1291" s="40">
        <f t="shared" si="574"/>
        <v>0</v>
      </c>
      <c r="AH1291" s="40">
        <f t="shared" si="575"/>
        <v>0</v>
      </c>
      <c r="AR1291" s="40">
        <f t="shared" si="576"/>
        <v>0</v>
      </c>
      <c r="AS1291" s="40">
        <f t="shared" si="577"/>
        <v>0</v>
      </c>
      <c r="AT1291" s="40">
        <f t="shared" si="578"/>
        <v>0</v>
      </c>
      <c r="AU1291" s="40">
        <f t="shared" si="579"/>
        <v>0</v>
      </c>
      <c r="AX1291" s="279">
        <f t="shared" si="580"/>
        <v>0</v>
      </c>
      <c r="AY1291" s="279">
        <f t="shared" si="581"/>
        <v>0</v>
      </c>
      <c r="AZ1291" s="40">
        <f t="shared" si="582"/>
        <v>0</v>
      </c>
      <c r="BB1291" s="40">
        <f t="shared" si="583"/>
        <v>0</v>
      </c>
      <c r="BC1291" s="397">
        <f t="shared" si="584"/>
        <v>0</v>
      </c>
      <c r="BD1291" s="105">
        <f t="shared" si="585"/>
        <v>0</v>
      </c>
      <c r="BE1291" s="105">
        <f t="shared" si="586"/>
        <v>0</v>
      </c>
      <c r="BF1291" s="742">
        <f t="shared" si="587"/>
        <v>0</v>
      </c>
      <c r="BG1291" s="89"/>
      <c r="BH1291" s="9"/>
      <c r="BJ1291" s="40">
        <f t="shared" si="588"/>
        <v>0</v>
      </c>
      <c r="BK1291" s="40">
        <f t="shared" si="589"/>
        <v>1</v>
      </c>
      <c r="BL1291" s="40">
        <f t="shared" si="590"/>
        <v>0</v>
      </c>
      <c r="BM1291" s="40">
        <f t="shared" si="591"/>
        <v>0</v>
      </c>
      <c r="BN1291" s="40">
        <f t="shared" si="592"/>
        <v>0</v>
      </c>
    </row>
    <row r="1292" spans="1:66" x14ac:dyDescent="0.25">
      <c r="A1292" s="379"/>
      <c r="B1292" s="936"/>
      <c r="C1292" s="272"/>
      <c r="D1292" s="868"/>
      <c r="E1292" s="873" t="str">
        <f t="shared" si="566"/>
        <v xml:space="preserve"> </v>
      </c>
      <c r="F1292" s="130">
        <f t="shared" si="567"/>
        <v>0</v>
      </c>
      <c r="G1292" s="128">
        <f t="shared" si="568"/>
        <v>1280</v>
      </c>
      <c r="H1292" s="127"/>
      <c r="I1292" s="321"/>
      <c r="J1292" s="97"/>
      <c r="K1292" s="323"/>
      <c r="L1292" s="322"/>
      <c r="M1292" s="50"/>
      <c r="N1292" s="87"/>
      <c r="O1292" s="324"/>
      <c r="P1292" s="98"/>
      <c r="Q1292" s="98"/>
      <c r="R1292" s="114"/>
      <c r="S1292" s="753"/>
      <c r="T1292" s="98"/>
      <c r="U1292" s="98"/>
      <c r="V1292" s="98"/>
      <c r="W1292" s="99"/>
      <c r="X1292" s="97"/>
      <c r="Y1292" s="87"/>
      <c r="Z1292" s="100"/>
      <c r="AA1292" s="106">
        <f t="shared" si="569"/>
        <v>1280</v>
      </c>
      <c r="AB1292" s="549">
        <f t="shared" si="570"/>
        <v>0</v>
      </c>
      <c r="AC1292" s="544">
        <f t="shared" si="571"/>
        <v>0</v>
      </c>
      <c r="AD1292" s="174">
        <f t="shared" si="572"/>
        <v>0</v>
      </c>
      <c r="AE1292" s="8"/>
      <c r="AF1292" s="885" t="str">
        <f t="shared" si="573"/>
        <v xml:space="preserve"> </v>
      </c>
      <c r="AG1292" s="40">
        <f t="shared" si="574"/>
        <v>0</v>
      </c>
      <c r="AH1292" s="40">
        <f t="shared" si="575"/>
        <v>0</v>
      </c>
      <c r="AR1292" s="40">
        <f t="shared" si="576"/>
        <v>0</v>
      </c>
      <c r="AS1292" s="40">
        <f t="shared" si="577"/>
        <v>0</v>
      </c>
      <c r="AT1292" s="40">
        <f t="shared" si="578"/>
        <v>0</v>
      </c>
      <c r="AU1292" s="40">
        <f t="shared" si="579"/>
        <v>0</v>
      </c>
      <c r="AX1292" s="279">
        <f t="shared" si="580"/>
        <v>0</v>
      </c>
      <c r="AY1292" s="279">
        <f t="shared" si="581"/>
        <v>0</v>
      </c>
      <c r="AZ1292" s="40">
        <f t="shared" si="582"/>
        <v>0</v>
      </c>
      <c r="BB1292" s="40">
        <f t="shared" si="583"/>
        <v>0</v>
      </c>
      <c r="BC1292" s="397">
        <f t="shared" si="584"/>
        <v>0</v>
      </c>
      <c r="BD1292" s="105">
        <f t="shared" si="585"/>
        <v>0</v>
      </c>
      <c r="BE1292" s="105">
        <f t="shared" si="586"/>
        <v>0</v>
      </c>
      <c r="BF1292" s="742">
        <f t="shared" si="587"/>
        <v>0</v>
      </c>
      <c r="BG1292" s="89"/>
      <c r="BH1292" s="9"/>
      <c r="BJ1292" s="40">
        <f t="shared" si="588"/>
        <v>0</v>
      </c>
      <c r="BK1292" s="40">
        <f t="shared" si="589"/>
        <v>1</v>
      </c>
      <c r="BL1292" s="40">
        <f t="shared" si="590"/>
        <v>0</v>
      </c>
      <c r="BM1292" s="40">
        <f t="shared" si="591"/>
        <v>0</v>
      </c>
      <c r="BN1292" s="40">
        <f t="shared" si="592"/>
        <v>0</v>
      </c>
    </row>
    <row r="1293" spans="1:66" x14ac:dyDescent="0.25">
      <c r="A1293" s="379"/>
      <c r="B1293" s="936"/>
      <c r="C1293" s="272"/>
      <c r="D1293" s="868"/>
      <c r="E1293" s="873" t="str">
        <f t="shared" si="566"/>
        <v xml:space="preserve"> </v>
      </c>
      <c r="F1293" s="130">
        <f t="shared" si="567"/>
        <v>0</v>
      </c>
      <c r="G1293" s="128">
        <f t="shared" si="568"/>
        <v>1281</v>
      </c>
      <c r="H1293" s="127"/>
      <c r="I1293" s="321"/>
      <c r="J1293" s="97"/>
      <c r="K1293" s="323"/>
      <c r="L1293" s="322"/>
      <c r="M1293" s="50"/>
      <c r="N1293" s="87"/>
      <c r="O1293" s="324"/>
      <c r="P1293" s="98"/>
      <c r="Q1293" s="98"/>
      <c r="R1293" s="114"/>
      <c r="S1293" s="753"/>
      <c r="T1293" s="98"/>
      <c r="U1293" s="98"/>
      <c r="V1293" s="98"/>
      <c r="W1293" s="99"/>
      <c r="X1293" s="97"/>
      <c r="Y1293" s="87"/>
      <c r="Z1293" s="100"/>
      <c r="AA1293" s="106">
        <f t="shared" si="569"/>
        <v>1281</v>
      </c>
      <c r="AB1293" s="549">
        <f t="shared" si="570"/>
        <v>0</v>
      </c>
      <c r="AC1293" s="544">
        <f t="shared" si="571"/>
        <v>0</v>
      </c>
      <c r="AD1293" s="174">
        <f t="shared" si="572"/>
        <v>0</v>
      </c>
      <c r="AE1293" s="8"/>
      <c r="AF1293" s="885" t="str">
        <f t="shared" si="573"/>
        <v xml:space="preserve"> </v>
      </c>
      <c r="AG1293" s="40">
        <f t="shared" si="574"/>
        <v>0</v>
      </c>
      <c r="AH1293" s="40">
        <f t="shared" si="575"/>
        <v>0</v>
      </c>
      <c r="AR1293" s="40">
        <f t="shared" si="576"/>
        <v>0</v>
      </c>
      <c r="AS1293" s="40">
        <f t="shared" si="577"/>
        <v>0</v>
      </c>
      <c r="AT1293" s="40">
        <f t="shared" si="578"/>
        <v>0</v>
      </c>
      <c r="AU1293" s="40">
        <f t="shared" si="579"/>
        <v>0</v>
      </c>
      <c r="AX1293" s="279">
        <f t="shared" si="580"/>
        <v>0</v>
      </c>
      <c r="AY1293" s="279">
        <f t="shared" si="581"/>
        <v>0</v>
      </c>
      <c r="AZ1293" s="40">
        <f t="shared" si="582"/>
        <v>0</v>
      </c>
      <c r="BB1293" s="40">
        <f t="shared" si="583"/>
        <v>0</v>
      </c>
      <c r="BC1293" s="397">
        <f t="shared" si="584"/>
        <v>0</v>
      </c>
      <c r="BD1293" s="105">
        <f t="shared" si="585"/>
        <v>0</v>
      </c>
      <c r="BE1293" s="105">
        <f t="shared" si="586"/>
        <v>0</v>
      </c>
      <c r="BF1293" s="742">
        <f t="shared" si="587"/>
        <v>0</v>
      </c>
      <c r="BG1293" s="89"/>
      <c r="BH1293" s="9"/>
      <c r="BJ1293" s="40">
        <f t="shared" si="588"/>
        <v>0</v>
      </c>
      <c r="BK1293" s="40">
        <f t="shared" si="589"/>
        <v>1</v>
      </c>
      <c r="BL1293" s="40">
        <f t="shared" si="590"/>
        <v>0</v>
      </c>
      <c r="BM1293" s="40">
        <f t="shared" si="591"/>
        <v>0</v>
      </c>
      <c r="BN1293" s="40">
        <f t="shared" si="592"/>
        <v>0</v>
      </c>
    </row>
    <row r="1294" spans="1:66" x14ac:dyDescent="0.25">
      <c r="A1294" s="379"/>
      <c r="B1294" s="936"/>
      <c r="C1294" s="272"/>
      <c r="D1294" s="868"/>
      <c r="E1294" s="873" t="str">
        <f t="shared" si="566"/>
        <v xml:space="preserve"> </v>
      </c>
      <c r="F1294" s="130">
        <f t="shared" si="567"/>
        <v>0</v>
      </c>
      <c r="G1294" s="128">
        <f t="shared" si="568"/>
        <v>1282</v>
      </c>
      <c r="H1294" s="127"/>
      <c r="I1294" s="321"/>
      <c r="J1294" s="97"/>
      <c r="K1294" s="323"/>
      <c r="L1294" s="322"/>
      <c r="M1294" s="50"/>
      <c r="N1294" s="87"/>
      <c r="O1294" s="324"/>
      <c r="P1294" s="98"/>
      <c r="Q1294" s="98"/>
      <c r="R1294" s="114"/>
      <c r="S1294" s="753"/>
      <c r="T1294" s="98"/>
      <c r="U1294" s="98"/>
      <c r="V1294" s="98"/>
      <c r="W1294" s="99"/>
      <c r="X1294" s="97"/>
      <c r="Y1294" s="87"/>
      <c r="Z1294" s="100"/>
      <c r="AA1294" s="106">
        <f t="shared" si="569"/>
        <v>1282</v>
      </c>
      <c r="AB1294" s="549">
        <f t="shared" si="570"/>
        <v>0</v>
      </c>
      <c r="AC1294" s="544">
        <f t="shared" si="571"/>
        <v>0</v>
      </c>
      <c r="AD1294" s="174">
        <f t="shared" si="572"/>
        <v>0</v>
      </c>
      <c r="AE1294" s="8"/>
      <c r="AF1294" s="885" t="str">
        <f t="shared" si="573"/>
        <v xml:space="preserve"> </v>
      </c>
      <c r="AG1294" s="40">
        <f t="shared" si="574"/>
        <v>0</v>
      </c>
      <c r="AH1294" s="40">
        <f t="shared" si="575"/>
        <v>0</v>
      </c>
      <c r="AR1294" s="40">
        <f t="shared" si="576"/>
        <v>0</v>
      </c>
      <c r="AS1294" s="40">
        <f t="shared" si="577"/>
        <v>0</v>
      </c>
      <c r="AT1294" s="40">
        <f t="shared" si="578"/>
        <v>0</v>
      </c>
      <c r="AU1294" s="40">
        <f t="shared" si="579"/>
        <v>0</v>
      </c>
      <c r="AX1294" s="279">
        <f t="shared" si="580"/>
        <v>0</v>
      </c>
      <c r="AY1294" s="279">
        <f t="shared" si="581"/>
        <v>0</v>
      </c>
      <c r="AZ1294" s="40">
        <f t="shared" si="582"/>
        <v>0</v>
      </c>
      <c r="BB1294" s="40">
        <f t="shared" si="583"/>
        <v>0</v>
      </c>
      <c r="BC1294" s="397">
        <f t="shared" si="584"/>
        <v>0</v>
      </c>
      <c r="BD1294" s="105">
        <f t="shared" si="585"/>
        <v>0</v>
      </c>
      <c r="BE1294" s="105">
        <f t="shared" si="586"/>
        <v>0</v>
      </c>
      <c r="BF1294" s="742">
        <f t="shared" si="587"/>
        <v>0</v>
      </c>
      <c r="BG1294" s="89"/>
      <c r="BH1294" s="9"/>
      <c r="BJ1294" s="40">
        <f t="shared" si="588"/>
        <v>0</v>
      </c>
      <c r="BK1294" s="40">
        <f t="shared" si="589"/>
        <v>1</v>
      </c>
      <c r="BL1294" s="40">
        <f t="shared" si="590"/>
        <v>0</v>
      </c>
      <c r="BM1294" s="40">
        <f t="shared" si="591"/>
        <v>0</v>
      </c>
      <c r="BN1294" s="40">
        <f t="shared" si="592"/>
        <v>0</v>
      </c>
    </row>
    <row r="1295" spans="1:66" x14ac:dyDescent="0.25">
      <c r="A1295" s="379"/>
      <c r="B1295" s="936"/>
      <c r="C1295" s="272"/>
      <c r="D1295" s="868"/>
      <c r="E1295" s="873" t="str">
        <f t="shared" si="566"/>
        <v xml:space="preserve"> </v>
      </c>
      <c r="F1295" s="130">
        <f t="shared" si="567"/>
        <v>0</v>
      </c>
      <c r="G1295" s="128">
        <f t="shared" si="568"/>
        <v>1283</v>
      </c>
      <c r="H1295" s="127"/>
      <c r="I1295" s="321"/>
      <c r="J1295" s="97"/>
      <c r="K1295" s="323"/>
      <c r="L1295" s="322"/>
      <c r="M1295" s="50"/>
      <c r="N1295" s="87"/>
      <c r="O1295" s="324"/>
      <c r="P1295" s="98"/>
      <c r="Q1295" s="98"/>
      <c r="R1295" s="114"/>
      <c r="S1295" s="753"/>
      <c r="T1295" s="98"/>
      <c r="U1295" s="98"/>
      <c r="V1295" s="98"/>
      <c r="W1295" s="99"/>
      <c r="X1295" s="97"/>
      <c r="Y1295" s="87"/>
      <c r="Z1295" s="100"/>
      <c r="AA1295" s="106">
        <f t="shared" si="569"/>
        <v>1283</v>
      </c>
      <c r="AB1295" s="549">
        <f t="shared" si="570"/>
        <v>0</v>
      </c>
      <c r="AC1295" s="544">
        <f t="shared" si="571"/>
        <v>0</v>
      </c>
      <c r="AD1295" s="174">
        <f t="shared" si="572"/>
        <v>0</v>
      </c>
      <c r="AE1295" s="8"/>
      <c r="AF1295" s="885" t="str">
        <f t="shared" si="573"/>
        <v xml:space="preserve"> </v>
      </c>
      <c r="AG1295" s="40">
        <f t="shared" si="574"/>
        <v>0</v>
      </c>
      <c r="AH1295" s="40">
        <f t="shared" si="575"/>
        <v>0</v>
      </c>
      <c r="AR1295" s="40">
        <f t="shared" si="576"/>
        <v>0</v>
      </c>
      <c r="AS1295" s="40">
        <f t="shared" si="577"/>
        <v>0</v>
      </c>
      <c r="AT1295" s="40">
        <f t="shared" si="578"/>
        <v>0</v>
      </c>
      <c r="AU1295" s="40">
        <f t="shared" si="579"/>
        <v>0</v>
      </c>
      <c r="AX1295" s="279">
        <f t="shared" si="580"/>
        <v>0</v>
      </c>
      <c r="AY1295" s="279">
        <f t="shared" si="581"/>
        <v>0</v>
      </c>
      <c r="AZ1295" s="40">
        <f t="shared" si="582"/>
        <v>0</v>
      </c>
      <c r="BB1295" s="40">
        <f t="shared" si="583"/>
        <v>0</v>
      </c>
      <c r="BC1295" s="397">
        <f t="shared" si="584"/>
        <v>0</v>
      </c>
      <c r="BD1295" s="105">
        <f t="shared" si="585"/>
        <v>0</v>
      </c>
      <c r="BE1295" s="105">
        <f t="shared" si="586"/>
        <v>0</v>
      </c>
      <c r="BF1295" s="742">
        <f t="shared" si="587"/>
        <v>0</v>
      </c>
      <c r="BG1295" s="89"/>
      <c r="BH1295" s="9"/>
      <c r="BJ1295" s="40">
        <f t="shared" si="588"/>
        <v>0</v>
      </c>
      <c r="BK1295" s="40">
        <f t="shared" si="589"/>
        <v>1</v>
      </c>
      <c r="BL1295" s="40">
        <f t="shared" si="590"/>
        <v>0</v>
      </c>
      <c r="BM1295" s="40">
        <f t="shared" si="591"/>
        <v>0</v>
      </c>
      <c r="BN1295" s="40">
        <f t="shared" si="592"/>
        <v>0</v>
      </c>
    </row>
    <row r="1296" spans="1:66" x14ac:dyDescent="0.25">
      <c r="A1296" s="379"/>
      <c r="B1296" s="936"/>
      <c r="C1296" s="272"/>
      <c r="D1296" s="868"/>
      <c r="E1296" s="873" t="str">
        <f t="shared" si="566"/>
        <v xml:space="preserve"> </v>
      </c>
      <c r="F1296" s="130">
        <f t="shared" si="567"/>
        <v>0</v>
      </c>
      <c r="G1296" s="128">
        <f t="shared" si="568"/>
        <v>1284</v>
      </c>
      <c r="H1296" s="127"/>
      <c r="I1296" s="321"/>
      <c r="J1296" s="97"/>
      <c r="K1296" s="323"/>
      <c r="L1296" s="322"/>
      <c r="M1296" s="50"/>
      <c r="N1296" s="87"/>
      <c r="O1296" s="324"/>
      <c r="P1296" s="98"/>
      <c r="Q1296" s="98"/>
      <c r="R1296" s="114"/>
      <c r="S1296" s="753"/>
      <c r="T1296" s="98"/>
      <c r="U1296" s="98"/>
      <c r="V1296" s="98"/>
      <c r="W1296" s="99"/>
      <c r="X1296" s="97"/>
      <c r="Y1296" s="87"/>
      <c r="Z1296" s="100"/>
      <c r="AA1296" s="106">
        <f t="shared" si="569"/>
        <v>1284</v>
      </c>
      <c r="AB1296" s="549">
        <f t="shared" si="570"/>
        <v>0</v>
      </c>
      <c r="AC1296" s="544">
        <f t="shared" si="571"/>
        <v>0</v>
      </c>
      <c r="AD1296" s="174">
        <f t="shared" si="572"/>
        <v>0</v>
      </c>
      <c r="AE1296" s="8"/>
      <c r="AF1296" s="885" t="str">
        <f t="shared" si="573"/>
        <v xml:space="preserve"> </v>
      </c>
      <c r="AG1296" s="40">
        <f t="shared" si="574"/>
        <v>0</v>
      </c>
      <c r="AH1296" s="40">
        <f t="shared" si="575"/>
        <v>0</v>
      </c>
      <c r="AR1296" s="40">
        <f t="shared" si="576"/>
        <v>0</v>
      </c>
      <c r="AS1296" s="40">
        <f t="shared" si="577"/>
        <v>0</v>
      </c>
      <c r="AT1296" s="40">
        <f t="shared" si="578"/>
        <v>0</v>
      </c>
      <c r="AU1296" s="40">
        <f t="shared" si="579"/>
        <v>0</v>
      </c>
      <c r="AX1296" s="279">
        <f t="shared" si="580"/>
        <v>0</v>
      </c>
      <c r="AY1296" s="279">
        <f t="shared" si="581"/>
        <v>0</v>
      </c>
      <c r="AZ1296" s="40">
        <f t="shared" si="582"/>
        <v>0</v>
      </c>
      <c r="BB1296" s="40">
        <f t="shared" si="583"/>
        <v>0</v>
      </c>
      <c r="BC1296" s="397">
        <f t="shared" si="584"/>
        <v>0</v>
      </c>
      <c r="BD1296" s="105">
        <f t="shared" si="585"/>
        <v>0</v>
      </c>
      <c r="BE1296" s="105">
        <f t="shared" si="586"/>
        <v>0</v>
      </c>
      <c r="BF1296" s="742">
        <f t="shared" si="587"/>
        <v>0</v>
      </c>
      <c r="BG1296" s="89"/>
      <c r="BH1296" s="9"/>
      <c r="BJ1296" s="40">
        <f t="shared" si="588"/>
        <v>0</v>
      </c>
      <c r="BK1296" s="40">
        <f t="shared" si="589"/>
        <v>1</v>
      </c>
      <c r="BL1296" s="40">
        <f t="shared" si="590"/>
        <v>0</v>
      </c>
      <c r="BM1296" s="40">
        <f t="shared" si="591"/>
        <v>0</v>
      </c>
      <c r="BN1296" s="40">
        <f t="shared" si="592"/>
        <v>0</v>
      </c>
    </row>
    <row r="1297" spans="1:66" x14ac:dyDescent="0.25">
      <c r="A1297" s="379"/>
      <c r="B1297" s="936"/>
      <c r="C1297" s="272"/>
      <c r="D1297" s="868"/>
      <c r="E1297" s="873" t="str">
        <f t="shared" si="566"/>
        <v xml:space="preserve"> </v>
      </c>
      <c r="F1297" s="130">
        <f t="shared" si="567"/>
        <v>0</v>
      </c>
      <c r="G1297" s="128">
        <f t="shared" si="568"/>
        <v>1285</v>
      </c>
      <c r="H1297" s="127"/>
      <c r="I1297" s="321"/>
      <c r="J1297" s="97"/>
      <c r="K1297" s="323"/>
      <c r="L1297" s="322"/>
      <c r="M1297" s="50"/>
      <c r="N1297" s="87"/>
      <c r="O1297" s="324"/>
      <c r="P1297" s="98"/>
      <c r="Q1297" s="98"/>
      <c r="R1297" s="114"/>
      <c r="S1297" s="753"/>
      <c r="T1297" s="98"/>
      <c r="U1297" s="98"/>
      <c r="V1297" s="98"/>
      <c r="W1297" s="99"/>
      <c r="X1297" s="97"/>
      <c r="Y1297" s="87"/>
      <c r="Z1297" s="100"/>
      <c r="AA1297" s="106">
        <f t="shared" si="569"/>
        <v>1285</v>
      </c>
      <c r="AB1297" s="549">
        <f t="shared" si="570"/>
        <v>0</v>
      </c>
      <c r="AC1297" s="544">
        <f t="shared" si="571"/>
        <v>0</v>
      </c>
      <c r="AD1297" s="174">
        <f t="shared" si="572"/>
        <v>0</v>
      </c>
      <c r="AE1297" s="8"/>
      <c r="AF1297" s="885" t="str">
        <f t="shared" si="573"/>
        <v xml:space="preserve"> </v>
      </c>
      <c r="AG1297" s="40">
        <f t="shared" si="574"/>
        <v>0</v>
      </c>
      <c r="AH1297" s="40">
        <f t="shared" si="575"/>
        <v>0</v>
      </c>
      <c r="AR1297" s="40">
        <f t="shared" si="576"/>
        <v>0</v>
      </c>
      <c r="AS1297" s="40">
        <f t="shared" si="577"/>
        <v>0</v>
      </c>
      <c r="AT1297" s="40">
        <f t="shared" si="578"/>
        <v>0</v>
      </c>
      <c r="AU1297" s="40">
        <f t="shared" si="579"/>
        <v>0</v>
      </c>
      <c r="AX1297" s="279">
        <f t="shared" si="580"/>
        <v>0</v>
      </c>
      <c r="AY1297" s="279">
        <f t="shared" si="581"/>
        <v>0</v>
      </c>
      <c r="AZ1297" s="40">
        <f t="shared" si="582"/>
        <v>0</v>
      </c>
      <c r="BB1297" s="40">
        <f t="shared" si="583"/>
        <v>0</v>
      </c>
      <c r="BC1297" s="397">
        <f t="shared" si="584"/>
        <v>0</v>
      </c>
      <c r="BD1297" s="105">
        <f t="shared" si="585"/>
        <v>0</v>
      </c>
      <c r="BE1297" s="105">
        <f t="shared" si="586"/>
        <v>0</v>
      </c>
      <c r="BF1297" s="742">
        <f t="shared" si="587"/>
        <v>0</v>
      </c>
      <c r="BG1297" s="89"/>
      <c r="BH1297" s="9"/>
      <c r="BJ1297" s="40">
        <f t="shared" si="588"/>
        <v>0</v>
      </c>
      <c r="BK1297" s="40">
        <f t="shared" si="589"/>
        <v>1</v>
      </c>
      <c r="BL1297" s="40">
        <f t="shared" si="590"/>
        <v>0</v>
      </c>
      <c r="BM1297" s="40">
        <f t="shared" si="591"/>
        <v>0</v>
      </c>
      <c r="BN1297" s="40">
        <f t="shared" si="592"/>
        <v>0</v>
      </c>
    </row>
    <row r="1298" spans="1:66" x14ac:dyDescent="0.25">
      <c r="A1298" s="379"/>
      <c r="B1298" s="936"/>
      <c r="C1298" s="272"/>
      <c r="D1298" s="868"/>
      <c r="E1298" s="873" t="str">
        <f t="shared" si="566"/>
        <v xml:space="preserve"> </v>
      </c>
      <c r="F1298" s="130">
        <f t="shared" si="567"/>
        <v>0</v>
      </c>
      <c r="G1298" s="128">
        <f t="shared" si="568"/>
        <v>1286</v>
      </c>
      <c r="H1298" s="127"/>
      <c r="I1298" s="321"/>
      <c r="J1298" s="97"/>
      <c r="K1298" s="323"/>
      <c r="L1298" s="322"/>
      <c r="M1298" s="50"/>
      <c r="N1298" s="87"/>
      <c r="O1298" s="324"/>
      <c r="P1298" s="98"/>
      <c r="Q1298" s="98"/>
      <c r="R1298" s="114"/>
      <c r="S1298" s="753"/>
      <c r="T1298" s="98"/>
      <c r="U1298" s="98"/>
      <c r="V1298" s="98"/>
      <c r="W1298" s="99"/>
      <c r="X1298" s="97"/>
      <c r="Y1298" s="87"/>
      <c r="Z1298" s="100"/>
      <c r="AA1298" s="106">
        <f t="shared" si="569"/>
        <v>1286</v>
      </c>
      <c r="AB1298" s="549">
        <f t="shared" si="570"/>
        <v>0</v>
      </c>
      <c r="AC1298" s="544">
        <f t="shared" si="571"/>
        <v>0</v>
      </c>
      <c r="AD1298" s="174">
        <f t="shared" si="572"/>
        <v>0</v>
      </c>
      <c r="AE1298" s="8"/>
      <c r="AF1298" s="885" t="str">
        <f t="shared" si="573"/>
        <v xml:space="preserve"> </v>
      </c>
      <c r="AG1298" s="40">
        <f t="shared" si="574"/>
        <v>0</v>
      </c>
      <c r="AH1298" s="40">
        <f t="shared" si="575"/>
        <v>0</v>
      </c>
      <c r="AR1298" s="40">
        <f t="shared" si="576"/>
        <v>0</v>
      </c>
      <c r="AS1298" s="40">
        <f t="shared" si="577"/>
        <v>0</v>
      </c>
      <c r="AT1298" s="40">
        <f t="shared" si="578"/>
        <v>0</v>
      </c>
      <c r="AU1298" s="40">
        <f t="shared" si="579"/>
        <v>0</v>
      </c>
      <c r="AX1298" s="279">
        <f t="shared" si="580"/>
        <v>0</v>
      </c>
      <c r="AY1298" s="279">
        <f t="shared" si="581"/>
        <v>0</v>
      </c>
      <c r="AZ1298" s="40">
        <f t="shared" si="582"/>
        <v>0</v>
      </c>
      <c r="BB1298" s="40">
        <f t="shared" si="583"/>
        <v>0</v>
      </c>
      <c r="BC1298" s="397">
        <f t="shared" si="584"/>
        <v>0</v>
      </c>
      <c r="BD1298" s="105">
        <f t="shared" si="585"/>
        <v>0</v>
      </c>
      <c r="BE1298" s="105">
        <f t="shared" si="586"/>
        <v>0</v>
      </c>
      <c r="BF1298" s="742">
        <f t="shared" si="587"/>
        <v>0</v>
      </c>
      <c r="BG1298" s="89"/>
      <c r="BH1298" s="9"/>
      <c r="BJ1298" s="40">
        <f t="shared" si="588"/>
        <v>0</v>
      </c>
      <c r="BK1298" s="40">
        <f t="shared" si="589"/>
        <v>1</v>
      </c>
      <c r="BL1298" s="40">
        <f t="shared" si="590"/>
        <v>0</v>
      </c>
      <c r="BM1298" s="40">
        <f t="shared" si="591"/>
        <v>0</v>
      </c>
      <c r="BN1298" s="40">
        <f t="shared" si="592"/>
        <v>0</v>
      </c>
    </row>
    <row r="1299" spans="1:66" x14ac:dyDescent="0.25">
      <c r="A1299" s="379"/>
      <c r="B1299" s="936"/>
      <c r="C1299" s="272"/>
      <c r="D1299" s="868"/>
      <c r="E1299" s="873" t="str">
        <f t="shared" si="566"/>
        <v xml:space="preserve"> </v>
      </c>
      <c r="F1299" s="130">
        <f t="shared" si="567"/>
        <v>0</v>
      </c>
      <c r="G1299" s="128">
        <f t="shared" si="568"/>
        <v>1287</v>
      </c>
      <c r="H1299" s="127"/>
      <c r="I1299" s="321"/>
      <c r="J1299" s="97"/>
      <c r="K1299" s="323"/>
      <c r="L1299" s="322"/>
      <c r="M1299" s="50"/>
      <c r="N1299" s="87"/>
      <c r="O1299" s="324"/>
      <c r="P1299" s="98"/>
      <c r="Q1299" s="98"/>
      <c r="R1299" s="114"/>
      <c r="S1299" s="753"/>
      <c r="T1299" s="98"/>
      <c r="U1299" s="98"/>
      <c r="V1299" s="98"/>
      <c r="W1299" s="99"/>
      <c r="X1299" s="97"/>
      <c r="Y1299" s="87"/>
      <c r="Z1299" s="100"/>
      <c r="AA1299" s="106">
        <f t="shared" si="569"/>
        <v>1287</v>
      </c>
      <c r="AB1299" s="549">
        <f t="shared" si="570"/>
        <v>0</v>
      </c>
      <c r="AC1299" s="544">
        <f t="shared" si="571"/>
        <v>0</v>
      </c>
      <c r="AD1299" s="174">
        <f t="shared" si="572"/>
        <v>0</v>
      </c>
      <c r="AE1299" s="8"/>
      <c r="AF1299" s="885" t="str">
        <f t="shared" si="573"/>
        <v xml:space="preserve"> </v>
      </c>
      <c r="AG1299" s="40">
        <f t="shared" si="574"/>
        <v>0</v>
      </c>
      <c r="AH1299" s="40">
        <f t="shared" si="575"/>
        <v>0</v>
      </c>
      <c r="AR1299" s="40">
        <f t="shared" si="576"/>
        <v>0</v>
      </c>
      <c r="AS1299" s="40">
        <f t="shared" si="577"/>
        <v>0</v>
      </c>
      <c r="AT1299" s="40">
        <f t="shared" si="578"/>
        <v>0</v>
      </c>
      <c r="AU1299" s="40">
        <f t="shared" si="579"/>
        <v>0</v>
      </c>
      <c r="AX1299" s="279">
        <f t="shared" si="580"/>
        <v>0</v>
      </c>
      <c r="AY1299" s="279">
        <f t="shared" si="581"/>
        <v>0</v>
      </c>
      <c r="AZ1299" s="40">
        <f t="shared" si="582"/>
        <v>0</v>
      </c>
      <c r="BB1299" s="40">
        <f t="shared" si="583"/>
        <v>0</v>
      </c>
      <c r="BC1299" s="397">
        <f t="shared" si="584"/>
        <v>0</v>
      </c>
      <c r="BD1299" s="105">
        <f t="shared" si="585"/>
        <v>0</v>
      </c>
      <c r="BE1299" s="105">
        <f t="shared" si="586"/>
        <v>0</v>
      </c>
      <c r="BF1299" s="742">
        <f t="shared" si="587"/>
        <v>0</v>
      </c>
      <c r="BG1299" s="89"/>
      <c r="BH1299" s="9"/>
      <c r="BJ1299" s="40">
        <f t="shared" si="588"/>
        <v>0</v>
      </c>
      <c r="BK1299" s="40">
        <f t="shared" si="589"/>
        <v>1</v>
      </c>
      <c r="BL1299" s="40">
        <f t="shared" si="590"/>
        <v>0</v>
      </c>
      <c r="BM1299" s="40">
        <f t="shared" si="591"/>
        <v>0</v>
      </c>
      <c r="BN1299" s="40">
        <f t="shared" si="592"/>
        <v>0</v>
      </c>
    </row>
    <row r="1300" spans="1:66" x14ac:dyDescent="0.25">
      <c r="A1300" s="379"/>
      <c r="B1300" s="936"/>
      <c r="C1300" s="272"/>
      <c r="D1300" s="868"/>
      <c r="E1300" s="873" t="str">
        <f t="shared" si="566"/>
        <v xml:space="preserve"> </v>
      </c>
      <c r="F1300" s="130">
        <f t="shared" si="567"/>
        <v>0</v>
      </c>
      <c r="G1300" s="128">
        <f t="shared" si="568"/>
        <v>1288</v>
      </c>
      <c r="H1300" s="127"/>
      <c r="I1300" s="321"/>
      <c r="J1300" s="97"/>
      <c r="K1300" s="323"/>
      <c r="L1300" s="322"/>
      <c r="M1300" s="50"/>
      <c r="N1300" s="87"/>
      <c r="O1300" s="324"/>
      <c r="P1300" s="98"/>
      <c r="Q1300" s="98"/>
      <c r="R1300" s="114"/>
      <c r="S1300" s="753"/>
      <c r="T1300" s="98"/>
      <c r="U1300" s="98"/>
      <c r="V1300" s="98"/>
      <c r="W1300" s="99"/>
      <c r="X1300" s="97"/>
      <c r="Y1300" s="87"/>
      <c r="Z1300" s="100"/>
      <c r="AA1300" s="106">
        <f t="shared" si="569"/>
        <v>1288</v>
      </c>
      <c r="AB1300" s="549">
        <f t="shared" si="570"/>
        <v>0</v>
      </c>
      <c r="AC1300" s="544">
        <f t="shared" si="571"/>
        <v>0</v>
      </c>
      <c r="AD1300" s="174">
        <f t="shared" si="572"/>
        <v>0</v>
      </c>
      <c r="AE1300" s="8"/>
      <c r="AF1300" s="885" t="str">
        <f t="shared" si="573"/>
        <v xml:space="preserve"> </v>
      </c>
      <c r="AG1300" s="40">
        <f t="shared" si="574"/>
        <v>0</v>
      </c>
      <c r="AH1300" s="40">
        <f t="shared" si="575"/>
        <v>0</v>
      </c>
      <c r="AR1300" s="40">
        <f t="shared" si="576"/>
        <v>0</v>
      </c>
      <c r="AS1300" s="40">
        <f t="shared" si="577"/>
        <v>0</v>
      </c>
      <c r="AT1300" s="40">
        <f t="shared" si="578"/>
        <v>0</v>
      </c>
      <c r="AU1300" s="40">
        <f t="shared" si="579"/>
        <v>0</v>
      </c>
      <c r="AX1300" s="279">
        <f t="shared" si="580"/>
        <v>0</v>
      </c>
      <c r="AY1300" s="279">
        <f t="shared" si="581"/>
        <v>0</v>
      </c>
      <c r="AZ1300" s="40">
        <f t="shared" si="582"/>
        <v>0</v>
      </c>
      <c r="BB1300" s="40">
        <f t="shared" si="583"/>
        <v>0</v>
      </c>
      <c r="BC1300" s="397">
        <f t="shared" si="584"/>
        <v>0</v>
      </c>
      <c r="BD1300" s="105">
        <f t="shared" si="585"/>
        <v>0</v>
      </c>
      <c r="BE1300" s="105">
        <f t="shared" si="586"/>
        <v>0</v>
      </c>
      <c r="BF1300" s="742">
        <f t="shared" si="587"/>
        <v>0</v>
      </c>
      <c r="BG1300" s="89"/>
      <c r="BH1300" s="9"/>
      <c r="BJ1300" s="40">
        <f t="shared" si="588"/>
        <v>0</v>
      </c>
      <c r="BK1300" s="40">
        <f t="shared" si="589"/>
        <v>1</v>
      </c>
      <c r="BL1300" s="40">
        <f t="shared" si="590"/>
        <v>0</v>
      </c>
      <c r="BM1300" s="40">
        <f t="shared" si="591"/>
        <v>0</v>
      </c>
      <c r="BN1300" s="40">
        <f t="shared" si="592"/>
        <v>0</v>
      </c>
    </row>
    <row r="1301" spans="1:66" x14ac:dyDescent="0.25">
      <c r="A1301" s="379"/>
      <c r="B1301" s="936"/>
      <c r="C1301" s="272"/>
      <c r="D1301" s="868"/>
      <c r="E1301" s="873" t="str">
        <f t="shared" si="566"/>
        <v xml:space="preserve"> </v>
      </c>
      <c r="F1301" s="130">
        <f t="shared" si="567"/>
        <v>0</v>
      </c>
      <c r="G1301" s="128">
        <f t="shared" si="568"/>
        <v>1289</v>
      </c>
      <c r="H1301" s="127"/>
      <c r="I1301" s="321"/>
      <c r="J1301" s="97"/>
      <c r="K1301" s="323"/>
      <c r="L1301" s="322"/>
      <c r="M1301" s="50"/>
      <c r="N1301" s="87"/>
      <c r="O1301" s="324"/>
      <c r="P1301" s="98"/>
      <c r="Q1301" s="98"/>
      <c r="R1301" s="114"/>
      <c r="S1301" s="753"/>
      <c r="T1301" s="98"/>
      <c r="U1301" s="98"/>
      <c r="V1301" s="98"/>
      <c r="W1301" s="99"/>
      <c r="X1301" s="97"/>
      <c r="Y1301" s="87"/>
      <c r="Z1301" s="100"/>
      <c r="AA1301" s="106">
        <f t="shared" si="569"/>
        <v>1289</v>
      </c>
      <c r="AB1301" s="549">
        <f t="shared" si="570"/>
        <v>0</v>
      </c>
      <c r="AC1301" s="544">
        <f t="shared" si="571"/>
        <v>0</v>
      </c>
      <c r="AD1301" s="174">
        <f t="shared" si="572"/>
        <v>0</v>
      </c>
      <c r="AE1301" s="8"/>
      <c r="AF1301" s="885" t="str">
        <f t="shared" si="573"/>
        <v xml:space="preserve"> </v>
      </c>
      <c r="AG1301" s="40">
        <f t="shared" si="574"/>
        <v>0</v>
      </c>
      <c r="AH1301" s="40">
        <f t="shared" si="575"/>
        <v>0</v>
      </c>
      <c r="AR1301" s="40">
        <f t="shared" si="576"/>
        <v>0</v>
      </c>
      <c r="AS1301" s="40">
        <f t="shared" si="577"/>
        <v>0</v>
      </c>
      <c r="AT1301" s="40">
        <f t="shared" si="578"/>
        <v>0</v>
      </c>
      <c r="AU1301" s="40">
        <f t="shared" si="579"/>
        <v>0</v>
      </c>
      <c r="AX1301" s="279">
        <f t="shared" si="580"/>
        <v>0</v>
      </c>
      <c r="AY1301" s="279">
        <f t="shared" si="581"/>
        <v>0</v>
      </c>
      <c r="AZ1301" s="40">
        <f t="shared" si="582"/>
        <v>0</v>
      </c>
      <c r="BB1301" s="40">
        <f t="shared" si="583"/>
        <v>0</v>
      </c>
      <c r="BC1301" s="397">
        <f t="shared" si="584"/>
        <v>0</v>
      </c>
      <c r="BD1301" s="105">
        <f t="shared" si="585"/>
        <v>0</v>
      </c>
      <c r="BE1301" s="105">
        <f t="shared" si="586"/>
        <v>0</v>
      </c>
      <c r="BF1301" s="742">
        <f t="shared" si="587"/>
        <v>0</v>
      </c>
      <c r="BG1301" s="89"/>
      <c r="BH1301" s="9"/>
      <c r="BJ1301" s="40">
        <f t="shared" si="588"/>
        <v>0</v>
      </c>
      <c r="BK1301" s="40">
        <f t="shared" si="589"/>
        <v>1</v>
      </c>
      <c r="BL1301" s="40">
        <f t="shared" si="590"/>
        <v>0</v>
      </c>
      <c r="BM1301" s="40">
        <f t="shared" si="591"/>
        <v>0</v>
      </c>
      <c r="BN1301" s="40">
        <f t="shared" si="592"/>
        <v>0</v>
      </c>
    </row>
    <row r="1302" spans="1:66" x14ac:dyDescent="0.25">
      <c r="A1302" s="379"/>
      <c r="B1302" s="936"/>
      <c r="C1302" s="272"/>
      <c r="D1302" s="868"/>
      <c r="E1302" s="873" t="str">
        <f t="shared" si="566"/>
        <v xml:space="preserve"> </v>
      </c>
      <c r="F1302" s="130">
        <f t="shared" si="567"/>
        <v>0</v>
      </c>
      <c r="G1302" s="128">
        <f t="shared" si="568"/>
        <v>1290</v>
      </c>
      <c r="H1302" s="127"/>
      <c r="I1302" s="321"/>
      <c r="J1302" s="97"/>
      <c r="K1302" s="323"/>
      <c r="L1302" s="322"/>
      <c r="M1302" s="50"/>
      <c r="N1302" s="87"/>
      <c r="O1302" s="324"/>
      <c r="P1302" s="98"/>
      <c r="Q1302" s="98"/>
      <c r="R1302" s="114"/>
      <c r="S1302" s="753"/>
      <c r="T1302" s="98"/>
      <c r="U1302" s="98"/>
      <c r="V1302" s="98"/>
      <c r="W1302" s="99"/>
      <c r="X1302" s="97"/>
      <c r="Y1302" s="87"/>
      <c r="Z1302" s="100"/>
      <c r="AA1302" s="106">
        <f t="shared" si="569"/>
        <v>1290</v>
      </c>
      <c r="AB1302" s="549">
        <f t="shared" si="570"/>
        <v>0</v>
      </c>
      <c r="AC1302" s="544">
        <f t="shared" si="571"/>
        <v>0</v>
      </c>
      <c r="AD1302" s="174">
        <f t="shared" si="572"/>
        <v>0</v>
      </c>
      <c r="AE1302" s="8"/>
      <c r="AF1302" s="885" t="str">
        <f t="shared" si="573"/>
        <v xml:space="preserve"> </v>
      </c>
      <c r="AG1302" s="40">
        <f t="shared" si="574"/>
        <v>0</v>
      </c>
      <c r="AH1302" s="40">
        <f t="shared" si="575"/>
        <v>0</v>
      </c>
      <c r="AR1302" s="40">
        <f t="shared" si="576"/>
        <v>0</v>
      </c>
      <c r="AS1302" s="40">
        <f t="shared" si="577"/>
        <v>0</v>
      </c>
      <c r="AT1302" s="40">
        <f t="shared" si="578"/>
        <v>0</v>
      </c>
      <c r="AU1302" s="40">
        <f t="shared" si="579"/>
        <v>0</v>
      </c>
      <c r="AX1302" s="279">
        <f t="shared" si="580"/>
        <v>0</v>
      </c>
      <c r="AY1302" s="279">
        <f t="shared" si="581"/>
        <v>0</v>
      </c>
      <c r="AZ1302" s="40">
        <f t="shared" si="582"/>
        <v>0</v>
      </c>
      <c r="BB1302" s="40">
        <f t="shared" si="583"/>
        <v>0</v>
      </c>
      <c r="BC1302" s="397">
        <f t="shared" si="584"/>
        <v>0</v>
      </c>
      <c r="BD1302" s="105">
        <f t="shared" si="585"/>
        <v>0</v>
      </c>
      <c r="BE1302" s="105">
        <f t="shared" si="586"/>
        <v>0</v>
      </c>
      <c r="BF1302" s="742">
        <f t="shared" si="587"/>
        <v>0</v>
      </c>
      <c r="BG1302" s="89"/>
      <c r="BH1302" s="9"/>
      <c r="BJ1302" s="40">
        <f t="shared" si="588"/>
        <v>0</v>
      </c>
      <c r="BK1302" s="40">
        <f t="shared" si="589"/>
        <v>1</v>
      </c>
      <c r="BL1302" s="40">
        <f t="shared" si="590"/>
        <v>0</v>
      </c>
      <c r="BM1302" s="40">
        <f t="shared" si="591"/>
        <v>0</v>
      </c>
      <c r="BN1302" s="40">
        <f t="shared" si="592"/>
        <v>0</v>
      </c>
    </row>
    <row r="1303" spans="1:66" x14ac:dyDescent="0.25">
      <c r="A1303" s="379"/>
      <c r="B1303" s="936"/>
      <c r="C1303" s="272"/>
      <c r="D1303" s="868"/>
      <c r="E1303" s="873" t="str">
        <f t="shared" si="566"/>
        <v xml:space="preserve"> </v>
      </c>
      <c r="F1303" s="130">
        <f t="shared" si="567"/>
        <v>0</v>
      </c>
      <c r="G1303" s="128">
        <f t="shared" si="568"/>
        <v>1291</v>
      </c>
      <c r="H1303" s="127"/>
      <c r="I1303" s="321"/>
      <c r="J1303" s="97"/>
      <c r="K1303" s="323"/>
      <c r="L1303" s="322"/>
      <c r="M1303" s="50"/>
      <c r="N1303" s="87"/>
      <c r="O1303" s="324"/>
      <c r="P1303" s="98"/>
      <c r="Q1303" s="98"/>
      <c r="R1303" s="114"/>
      <c r="S1303" s="753"/>
      <c r="T1303" s="98"/>
      <c r="U1303" s="98"/>
      <c r="V1303" s="98"/>
      <c r="W1303" s="99"/>
      <c r="X1303" s="97"/>
      <c r="Y1303" s="87"/>
      <c r="Z1303" s="100"/>
      <c r="AA1303" s="106">
        <f t="shared" si="569"/>
        <v>1291</v>
      </c>
      <c r="AB1303" s="549">
        <f t="shared" si="570"/>
        <v>0</v>
      </c>
      <c r="AC1303" s="544">
        <f t="shared" si="571"/>
        <v>0</v>
      </c>
      <c r="AD1303" s="174">
        <f t="shared" si="572"/>
        <v>0</v>
      </c>
      <c r="AE1303" s="8"/>
      <c r="AF1303" s="885" t="str">
        <f t="shared" si="573"/>
        <v xml:space="preserve"> </v>
      </c>
      <c r="AG1303" s="40">
        <f t="shared" si="574"/>
        <v>0</v>
      </c>
      <c r="AH1303" s="40">
        <f t="shared" si="575"/>
        <v>0</v>
      </c>
      <c r="AR1303" s="40">
        <f t="shared" si="576"/>
        <v>0</v>
      </c>
      <c r="AS1303" s="40">
        <f t="shared" si="577"/>
        <v>0</v>
      </c>
      <c r="AT1303" s="40">
        <f t="shared" si="578"/>
        <v>0</v>
      </c>
      <c r="AU1303" s="40">
        <f t="shared" si="579"/>
        <v>0</v>
      </c>
      <c r="AX1303" s="279">
        <f t="shared" si="580"/>
        <v>0</v>
      </c>
      <c r="AY1303" s="279">
        <f t="shared" si="581"/>
        <v>0</v>
      </c>
      <c r="AZ1303" s="40">
        <f t="shared" si="582"/>
        <v>0</v>
      </c>
      <c r="BB1303" s="40">
        <f t="shared" si="583"/>
        <v>0</v>
      </c>
      <c r="BC1303" s="397">
        <f t="shared" si="584"/>
        <v>0</v>
      </c>
      <c r="BD1303" s="105">
        <f t="shared" si="585"/>
        <v>0</v>
      </c>
      <c r="BE1303" s="105">
        <f t="shared" si="586"/>
        <v>0</v>
      </c>
      <c r="BF1303" s="742">
        <f t="shared" si="587"/>
        <v>0</v>
      </c>
      <c r="BG1303" s="89"/>
      <c r="BH1303" s="9"/>
      <c r="BJ1303" s="40">
        <f t="shared" si="588"/>
        <v>0</v>
      </c>
      <c r="BK1303" s="40">
        <f t="shared" si="589"/>
        <v>1</v>
      </c>
      <c r="BL1303" s="40">
        <f t="shared" si="590"/>
        <v>0</v>
      </c>
      <c r="BM1303" s="40">
        <f t="shared" si="591"/>
        <v>0</v>
      </c>
      <c r="BN1303" s="40">
        <f t="shared" si="592"/>
        <v>0</v>
      </c>
    </row>
    <row r="1304" spans="1:66" x14ac:dyDescent="0.25">
      <c r="A1304" s="379"/>
      <c r="B1304" s="936"/>
      <c r="C1304" s="272"/>
      <c r="D1304" s="868"/>
      <c r="E1304" s="873" t="str">
        <f t="shared" si="566"/>
        <v xml:space="preserve"> </v>
      </c>
      <c r="F1304" s="130">
        <f t="shared" si="567"/>
        <v>0</v>
      </c>
      <c r="G1304" s="128">
        <f t="shared" si="568"/>
        <v>1292</v>
      </c>
      <c r="H1304" s="127"/>
      <c r="I1304" s="321"/>
      <c r="J1304" s="97"/>
      <c r="K1304" s="323"/>
      <c r="L1304" s="322"/>
      <c r="M1304" s="50"/>
      <c r="N1304" s="87"/>
      <c r="O1304" s="324"/>
      <c r="P1304" s="98"/>
      <c r="Q1304" s="98"/>
      <c r="R1304" s="114"/>
      <c r="S1304" s="753"/>
      <c r="T1304" s="98"/>
      <c r="U1304" s="98"/>
      <c r="V1304" s="98"/>
      <c r="W1304" s="99"/>
      <c r="X1304" s="97"/>
      <c r="Y1304" s="87"/>
      <c r="Z1304" s="100"/>
      <c r="AA1304" s="106">
        <f t="shared" si="569"/>
        <v>1292</v>
      </c>
      <c r="AB1304" s="549">
        <f t="shared" si="570"/>
        <v>0</v>
      </c>
      <c r="AC1304" s="544">
        <f t="shared" si="571"/>
        <v>0</v>
      </c>
      <c r="AD1304" s="174">
        <f t="shared" si="572"/>
        <v>0</v>
      </c>
      <c r="AE1304" s="8"/>
      <c r="AF1304" s="885" t="str">
        <f t="shared" si="573"/>
        <v xml:space="preserve"> </v>
      </c>
      <c r="AG1304" s="40">
        <f t="shared" si="574"/>
        <v>0</v>
      </c>
      <c r="AH1304" s="40">
        <f t="shared" si="575"/>
        <v>0</v>
      </c>
      <c r="AR1304" s="40">
        <f t="shared" si="576"/>
        <v>0</v>
      </c>
      <c r="AS1304" s="40">
        <f t="shared" si="577"/>
        <v>0</v>
      </c>
      <c r="AT1304" s="40">
        <f t="shared" si="578"/>
        <v>0</v>
      </c>
      <c r="AU1304" s="40">
        <f t="shared" si="579"/>
        <v>0</v>
      </c>
      <c r="AX1304" s="279">
        <f t="shared" si="580"/>
        <v>0</v>
      </c>
      <c r="AY1304" s="279">
        <f t="shared" si="581"/>
        <v>0</v>
      </c>
      <c r="AZ1304" s="40">
        <f t="shared" si="582"/>
        <v>0</v>
      </c>
      <c r="BB1304" s="40">
        <f t="shared" si="583"/>
        <v>0</v>
      </c>
      <c r="BC1304" s="397">
        <f t="shared" si="584"/>
        <v>0</v>
      </c>
      <c r="BD1304" s="105">
        <f t="shared" si="585"/>
        <v>0</v>
      </c>
      <c r="BE1304" s="105">
        <f t="shared" si="586"/>
        <v>0</v>
      </c>
      <c r="BF1304" s="742">
        <f t="shared" si="587"/>
        <v>0</v>
      </c>
      <c r="BG1304" s="89"/>
      <c r="BH1304" s="9"/>
      <c r="BJ1304" s="40">
        <f t="shared" si="588"/>
        <v>0</v>
      </c>
      <c r="BK1304" s="40">
        <f t="shared" si="589"/>
        <v>1</v>
      </c>
      <c r="BL1304" s="40">
        <f t="shared" si="590"/>
        <v>0</v>
      </c>
      <c r="BM1304" s="40">
        <f t="shared" si="591"/>
        <v>0</v>
      </c>
      <c r="BN1304" s="40">
        <f t="shared" si="592"/>
        <v>0</v>
      </c>
    </row>
    <row r="1305" spans="1:66" x14ac:dyDescent="0.25">
      <c r="A1305" s="379"/>
      <c r="B1305" s="936"/>
      <c r="C1305" s="272"/>
      <c r="D1305" s="868"/>
      <c r="E1305" s="873" t="str">
        <f t="shared" si="566"/>
        <v xml:space="preserve"> </v>
      </c>
      <c r="F1305" s="130">
        <f t="shared" si="567"/>
        <v>0</v>
      </c>
      <c r="G1305" s="128">
        <f t="shared" si="568"/>
        <v>1293</v>
      </c>
      <c r="H1305" s="127"/>
      <c r="I1305" s="321"/>
      <c r="J1305" s="97"/>
      <c r="K1305" s="323"/>
      <c r="L1305" s="322"/>
      <c r="M1305" s="50"/>
      <c r="N1305" s="87"/>
      <c r="O1305" s="324"/>
      <c r="P1305" s="98"/>
      <c r="Q1305" s="98"/>
      <c r="R1305" s="114"/>
      <c r="S1305" s="753"/>
      <c r="T1305" s="98"/>
      <c r="U1305" s="98"/>
      <c r="V1305" s="98"/>
      <c r="W1305" s="99"/>
      <c r="X1305" s="97"/>
      <c r="Y1305" s="87"/>
      <c r="Z1305" s="100"/>
      <c r="AA1305" s="106">
        <f t="shared" si="569"/>
        <v>1293</v>
      </c>
      <c r="AB1305" s="549">
        <f t="shared" si="570"/>
        <v>0</v>
      </c>
      <c r="AC1305" s="544">
        <f t="shared" si="571"/>
        <v>0</v>
      </c>
      <c r="AD1305" s="174">
        <f t="shared" si="572"/>
        <v>0</v>
      </c>
      <c r="AE1305" s="8"/>
      <c r="AF1305" s="885" t="str">
        <f t="shared" si="573"/>
        <v xml:space="preserve"> </v>
      </c>
      <c r="AG1305" s="40">
        <f t="shared" si="574"/>
        <v>0</v>
      </c>
      <c r="AH1305" s="40">
        <f t="shared" si="575"/>
        <v>0</v>
      </c>
      <c r="AR1305" s="40">
        <f t="shared" si="576"/>
        <v>0</v>
      </c>
      <c r="AS1305" s="40">
        <f t="shared" si="577"/>
        <v>0</v>
      </c>
      <c r="AT1305" s="40">
        <f t="shared" si="578"/>
        <v>0</v>
      </c>
      <c r="AU1305" s="40">
        <f t="shared" si="579"/>
        <v>0</v>
      </c>
      <c r="AX1305" s="279">
        <f t="shared" si="580"/>
        <v>0</v>
      </c>
      <c r="AY1305" s="279">
        <f t="shared" si="581"/>
        <v>0</v>
      </c>
      <c r="AZ1305" s="40">
        <f t="shared" si="582"/>
        <v>0</v>
      </c>
      <c r="BB1305" s="40">
        <f t="shared" si="583"/>
        <v>0</v>
      </c>
      <c r="BC1305" s="397">
        <f t="shared" si="584"/>
        <v>0</v>
      </c>
      <c r="BD1305" s="105">
        <f t="shared" si="585"/>
        <v>0</v>
      </c>
      <c r="BE1305" s="105">
        <f t="shared" si="586"/>
        <v>0</v>
      </c>
      <c r="BF1305" s="742">
        <f t="shared" si="587"/>
        <v>0</v>
      </c>
      <c r="BG1305" s="89"/>
      <c r="BH1305" s="9"/>
      <c r="BJ1305" s="40">
        <f t="shared" si="588"/>
        <v>0</v>
      </c>
      <c r="BK1305" s="40">
        <f t="shared" si="589"/>
        <v>1</v>
      </c>
      <c r="BL1305" s="40">
        <f t="shared" si="590"/>
        <v>0</v>
      </c>
      <c r="BM1305" s="40">
        <f t="shared" si="591"/>
        <v>0</v>
      </c>
      <c r="BN1305" s="40">
        <f t="shared" si="592"/>
        <v>0</v>
      </c>
    </row>
    <row r="1306" spans="1:66" x14ac:dyDescent="0.25">
      <c r="A1306" s="379"/>
      <c r="B1306" s="936"/>
      <c r="C1306" s="272"/>
      <c r="D1306" s="868"/>
      <c r="E1306" s="873" t="str">
        <f t="shared" si="566"/>
        <v xml:space="preserve"> </v>
      </c>
      <c r="F1306" s="130">
        <f t="shared" si="567"/>
        <v>0</v>
      </c>
      <c r="G1306" s="128">
        <f t="shared" si="568"/>
        <v>1294</v>
      </c>
      <c r="H1306" s="127"/>
      <c r="I1306" s="321"/>
      <c r="J1306" s="97"/>
      <c r="K1306" s="323"/>
      <c r="L1306" s="322"/>
      <c r="M1306" s="50"/>
      <c r="N1306" s="87"/>
      <c r="O1306" s="324"/>
      <c r="P1306" s="98"/>
      <c r="Q1306" s="98"/>
      <c r="R1306" s="114"/>
      <c r="S1306" s="753"/>
      <c r="T1306" s="98"/>
      <c r="U1306" s="98"/>
      <c r="V1306" s="98"/>
      <c r="W1306" s="99"/>
      <c r="X1306" s="97"/>
      <c r="Y1306" s="87"/>
      <c r="Z1306" s="100"/>
      <c r="AA1306" s="106">
        <f t="shared" si="569"/>
        <v>1294</v>
      </c>
      <c r="AB1306" s="549">
        <f t="shared" si="570"/>
        <v>0</v>
      </c>
      <c r="AC1306" s="544">
        <f t="shared" si="571"/>
        <v>0</v>
      </c>
      <c r="AD1306" s="174">
        <f t="shared" si="572"/>
        <v>0</v>
      </c>
      <c r="AE1306" s="8"/>
      <c r="AF1306" s="885" t="str">
        <f t="shared" si="573"/>
        <v xml:space="preserve"> </v>
      </c>
      <c r="AG1306" s="40">
        <f t="shared" si="574"/>
        <v>0</v>
      </c>
      <c r="AH1306" s="40">
        <f t="shared" si="575"/>
        <v>0</v>
      </c>
      <c r="AR1306" s="40">
        <f t="shared" si="576"/>
        <v>0</v>
      </c>
      <c r="AS1306" s="40">
        <f t="shared" si="577"/>
        <v>0</v>
      </c>
      <c r="AT1306" s="40">
        <f t="shared" si="578"/>
        <v>0</v>
      </c>
      <c r="AU1306" s="40">
        <f t="shared" si="579"/>
        <v>0</v>
      </c>
      <c r="AX1306" s="279">
        <f t="shared" si="580"/>
        <v>0</v>
      </c>
      <c r="AY1306" s="279">
        <f t="shared" si="581"/>
        <v>0</v>
      </c>
      <c r="AZ1306" s="40">
        <f t="shared" si="582"/>
        <v>0</v>
      </c>
      <c r="BB1306" s="40">
        <f t="shared" si="583"/>
        <v>0</v>
      </c>
      <c r="BC1306" s="397">
        <f t="shared" si="584"/>
        <v>0</v>
      </c>
      <c r="BD1306" s="105">
        <f t="shared" si="585"/>
        <v>0</v>
      </c>
      <c r="BE1306" s="105">
        <f t="shared" si="586"/>
        <v>0</v>
      </c>
      <c r="BF1306" s="742">
        <f t="shared" si="587"/>
        <v>0</v>
      </c>
      <c r="BG1306" s="89"/>
      <c r="BH1306" s="9"/>
      <c r="BJ1306" s="40">
        <f t="shared" si="588"/>
        <v>0</v>
      </c>
      <c r="BK1306" s="40">
        <f t="shared" si="589"/>
        <v>1</v>
      </c>
      <c r="BL1306" s="40">
        <f t="shared" si="590"/>
        <v>0</v>
      </c>
      <c r="BM1306" s="40">
        <f t="shared" si="591"/>
        <v>0</v>
      </c>
      <c r="BN1306" s="40">
        <f t="shared" si="592"/>
        <v>0</v>
      </c>
    </row>
    <row r="1307" spans="1:66" x14ac:dyDescent="0.25">
      <c r="A1307" s="379"/>
      <c r="B1307" s="936"/>
      <c r="C1307" s="272"/>
      <c r="D1307" s="868"/>
      <c r="E1307" s="873" t="str">
        <f t="shared" si="566"/>
        <v xml:space="preserve"> </v>
      </c>
      <c r="F1307" s="130">
        <f t="shared" si="567"/>
        <v>0</v>
      </c>
      <c r="G1307" s="128">
        <f t="shared" si="568"/>
        <v>1295</v>
      </c>
      <c r="H1307" s="127"/>
      <c r="I1307" s="321"/>
      <c r="J1307" s="97"/>
      <c r="K1307" s="323"/>
      <c r="L1307" s="322"/>
      <c r="M1307" s="50"/>
      <c r="N1307" s="87"/>
      <c r="O1307" s="324"/>
      <c r="P1307" s="98"/>
      <c r="Q1307" s="98"/>
      <c r="R1307" s="114"/>
      <c r="S1307" s="753"/>
      <c r="T1307" s="98"/>
      <c r="U1307" s="98"/>
      <c r="V1307" s="98"/>
      <c r="W1307" s="99"/>
      <c r="X1307" s="97"/>
      <c r="Y1307" s="87"/>
      <c r="Z1307" s="100"/>
      <c r="AA1307" s="106">
        <f t="shared" si="569"/>
        <v>1295</v>
      </c>
      <c r="AB1307" s="549">
        <f t="shared" si="570"/>
        <v>0</v>
      </c>
      <c r="AC1307" s="544">
        <f t="shared" si="571"/>
        <v>0</v>
      </c>
      <c r="AD1307" s="174">
        <f t="shared" si="572"/>
        <v>0</v>
      </c>
      <c r="AE1307" s="8"/>
      <c r="AF1307" s="885" t="str">
        <f t="shared" si="573"/>
        <v xml:space="preserve"> </v>
      </c>
      <c r="AG1307" s="40">
        <f t="shared" si="574"/>
        <v>0</v>
      </c>
      <c r="AH1307" s="40">
        <f t="shared" si="575"/>
        <v>0</v>
      </c>
      <c r="AR1307" s="40">
        <f t="shared" si="576"/>
        <v>0</v>
      </c>
      <c r="AS1307" s="40">
        <f t="shared" si="577"/>
        <v>0</v>
      </c>
      <c r="AT1307" s="40">
        <f t="shared" si="578"/>
        <v>0</v>
      </c>
      <c r="AU1307" s="40">
        <f t="shared" si="579"/>
        <v>0</v>
      </c>
      <c r="AX1307" s="279">
        <f t="shared" si="580"/>
        <v>0</v>
      </c>
      <c r="AY1307" s="279">
        <f t="shared" si="581"/>
        <v>0</v>
      </c>
      <c r="AZ1307" s="40">
        <f t="shared" si="582"/>
        <v>0</v>
      </c>
      <c r="BB1307" s="40">
        <f t="shared" si="583"/>
        <v>0</v>
      </c>
      <c r="BC1307" s="397">
        <f t="shared" si="584"/>
        <v>0</v>
      </c>
      <c r="BD1307" s="105">
        <f t="shared" si="585"/>
        <v>0</v>
      </c>
      <c r="BE1307" s="105">
        <f t="shared" si="586"/>
        <v>0</v>
      </c>
      <c r="BF1307" s="742">
        <f t="shared" si="587"/>
        <v>0</v>
      </c>
      <c r="BG1307" s="89"/>
      <c r="BH1307" s="9"/>
      <c r="BJ1307" s="40">
        <f t="shared" si="588"/>
        <v>0</v>
      </c>
      <c r="BK1307" s="40">
        <f t="shared" si="589"/>
        <v>1</v>
      </c>
      <c r="BL1307" s="40">
        <f t="shared" si="590"/>
        <v>0</v>
      </c>
      <c r="BM1307" s="40">
        <f t="shared" si="591"/>
        <v>0</v>
      </c>
      <c r="BN1307" s="40">
        <f t="shared" si="592"/>
        <v>0</v>
      </c>
    </row>
    <row r="1308" spans="1:66" x14ac:dyDescent="0.25">
      <c r="A1308" s="379"/>
      <c r="B1308" s="936"/>
      <c r="C1308" s="272"/>
      <c r="D1308" s="868"/>
      <c r="E1308" s="873" t="str">
        <f t="shared" si="566"/>
        <v xml:space="preserve"> </v>
      </c>
      <c r="F1308" s="130">
        <f t="shared" si="567"/>
        <v>0</v>
      </c>
      <c r="G1308" s="128">
        <f t="shared" si="568"/>
        <v>1296</v>
      </c>
      <c r="H1308" s="127"/>
      <c r="I1308" s="321"/>
      <c r="J1308" s="97"/>
      <c r="K1308" s="323"/>
      <c r="L1308" s="322"/>
      <c r="M1308" s="50"/>
      <c r="N1308" s="87"/>
      <c r="O1308" s="324"/>
      <c r="P1308" s="98"/>
      <c r="Q1308" s="98"/>
      <c r="R1308" s="114"/>
      <c r="S1308" s="753"/>
      <c r="T1308" s="98"/>
      <c r="U1308" s="98"/>
      <c r="V1308" s="98"/>
      <c r="W1308" s="99"/>
      <c r="X1308" s="97"/>
      <c r="Y1308" s="87"/>
      <c r="Z1308" s="100"/>
      <c r="AA1308" s="106">
        <f t="shared" si="569"/>
        <v>1296</v>
      </c>
      <c r="AB1308" s="549">
        <f t="shared" si="570"/>
        <v>0</v>
      </c>
      <c r="AC1308" s="544">
        <f t="shared" si="571"/>
        <v>0</v>
      </c>
      <c r="AD1308" s="174">
        <f t="shared" si="572"/>
        <v>0</v>
      </c>
      <c r="AE1308" s="8"/>
      <c r="AF1308" s="885" t="str">
        <f t="shared" si="573"/>
        <v xml:space="preserve"> </v>
      </c>
      <c r="AG1308" s="40">
        <f t="shared" si="574"/>
        <v>0</v>
      </c>
      <c r="AH1308" s="40">
        <f t="shared" si="575"/>
        <v>0</v>
      </c>
      <c r="AR1308" s="40">
        <f t="shared" si="576"/>
        <v>0</v>
      </c>
      <c r="AS1308" s="40">
        <f t="shared" si="577"/>
        <v>0</v>
      </c>
      <c r="AT1308" s="40">
        <f t="shared" si="578"/>
        <v>0</v>
      </c>
      <c r="AU1308" s="40">
        <f t="shared" si="579"/>
        <v>0</v>
      </c>
      <c r="AX1308" s="279">
        <f t="shared" si="580"/>
        <v>0</v>
      </c>
      <c r="AY1308" s="279">
        <f t="shared" si="581"/>
        <v>0</v>
      </c>
      <c r="AZ1308" s="40">
        <f t="shared" si="582"/>
        <v>0</v>
      </c>
      <c r="BB1308" s="40">
        <f t="shared" si="583"/>
        <v>0</v>
      </c>
      <c r="BC1308" s="397">
        <f t="shared" si="584"/>
        <v>0</v>
      </c>
      <c r="BD1308" s="105">
        <f t="shared" si="585"/>
        <v>0</v>
      </c>
      <c r="BE1308" s="105">
        <f t="shared" si="586"/>
        <v>0</v>
      </c>
      <c r="BF1308" s="742">
        <f t="shared" si="587"/>
        <v>0</v>
      </c>
      <c r="BG1308" s="89"/>
      <c r="BH1308" s="9"/>
      <c r="BJ1308" s="40">
        <f t="shared" si="588"/>
        <v>0</v>
      </c>
      <c r="BK1308" s="40">
        <f t="shared" si="589"/>
        <v>1</v>
      </c>
      <c r="BL1308" s="40">
        <f t="shared" si="590"/>
        <v>0</v>
      </c>
      <c r="BM1308" s="40">
        <f t="shared" si="591"/>
        <v>0</v>
      </c>
      <c r="BN1308" s="40">
        <f t="shared" si="592"/>
        <v>0</v>
      </c>
    </row>
    <row r="1309" spans="1:66" x14ac:dyDescent="0.25">
      <c r="A1309" s="379"/>
      <c r="B1309" s="936"/>
      <c r="C1309" s="272"/>
      <c r="D1309" s="868"/>
      <c r="E1309" s="873" t="str">
        <f t="shared" si="566"/>
        <v xml:space="preserve"> </v>
      </c>
      <c r="F1309" s="130">
        <f t="shared" si="567"/>
        <v>0</v>
      </c>
      <c r="G1309" s="128">
        <f t="shared" si="568"/>
        <v>1297</v>
      </c>
      <c r="H1309" s="127"/>
      <c r="I1309" s="321"/>
      <c r="J1309" s="97"/>
      <c r="K1309" s="323"/>
      <c r="L1309" s="322"/>
      <c r="M1309" s="50"/>
      <c r="N1309" s="87"/>
      <c r="O1309" s="324"/>
      <c r="P1309" s="98"/>
      <c r="Q1309" s="98"/>
      <c r="R1309" s="114"/>
      <c r="S1309" s="753"/>
      <c r="T1309" s="98"/>
      <c r="U1309" s="98"/>
      <c r="V1309" s="98"/>
      <c r="W1309" s="99"/>
      <c r="X1309" s="97"/>
      <c r="Y1309" s="87"/>
      <c r="Z1309" s="100"/>
      <c r="AA1309" s="106">
        <f t="shared" si="569"/>
        <v>1297</v>
      </c>
      <c r="AB1309" s="549">
        <f t="shared" si="570"/>
        <v>0</v>
      </c>
      <c r="AC1309" s="544">
        <f t="shared" si="571"/>
        <v>0</v>
      </c>
      <c r="AD1309" s="174">
        <f t="shared" si="572"/>
        <v>0</v>
      </c>
      <c r="AE1309" s="8"/>
      <c r="AF1309" s="885" t="str">
        <f t="shared" si="573"/>
        <v xml:space="preserve"> </v>
      </c>
      <c r="AG1309" s="40">
        <f t="shared" si="574"/>
        <v>0</v>
      </c>
      <c r="AH1309" s="40">
        <f t="shared" si="575"/>
        <v>0</v>
      </c>
      <c r="AR1309" s="40">
        <f t="shared" si="576"/>
        <v>0</v>
      </c>
      <c r="AS1309" s="40">
        <f t="shared" si="577"/>
        <v>0</v>
      </c>
      <c r="AT1309" s="40">
        <f t="shared" si="578"/>
        <v>0</v>
      </c>
      <c r="AU1309" s="40">
        <f t="shared" si="579"/>
        <v>0</v>
      </c>
      <c r="AX1309" s="279">
        <f t="shared" si="580"/>
        <v>0</v>
      </c>
      <c r="AY1309" s="279">
        <f t="shared" si="581"/>
        <v>0</v>
      </c>
      <c r="AZ1309" s="40">
        <f t="shared" si="582"/>
        <v>0</v>
      </c>
      <c r="BB1309" s="40">
        <f t="shared" si="583"/>
        <v>0</v>
      </c>
      <c r="BC1309" s="397">
        <f t="shared" si="584"/>
        <v>0</v>
      </c>
      <c r="BD1309" s="105">
        <f t="shared" si="585"/>
        <v>0</v>
      </c>
      <c r="BE1309" s="105">
        <f t="shared" si="586"/>
        <v>0</v>
      </c>
      <c r="BF1309" s="742">
        <f t="shared" si="587"/>
        <v>0</v>
      </c>
      <c r="BG1309" s="89"/>
      <c r="BH1309" s="9"/>
      <c r="BJ1309" s="40">
        <f t="shared" si="588"/>
        <v>0</v>
      </c>
      <c r="BK1309" s="40">
        <f t="shared" si="589"/>
        <v>1</v>
      </c>
      <c r="BL1309" s="40">
        <f t="shared" si="590"/>
        <v>0</v>
      </c>
      <c r="BM1309" s="40">
        <f t="shared" si="591"/>
        <v>0</v>
      </c>
      <c r="BN1309" s="40">
        <f t="shared" si="592"/>
        <v>0</v>
      </c>
    </row>
    <row r="1310" spans="1:66" x14ac:dyDescent="0.25">
      <c r="A1310" s="379"/>
      <c r="B1310" s="936"/>
      <c r="C1310" s="272"/>
      <c r="D1310" s="868"/>
      <c r="E1310" s="873" t="str">
        <f t="shared" si="566"/>
        <v xml:space="preserve"> </v>
      </c>
      <c r="F1310" s="130">
        <f t="shared" si="567"/>
        <v>0</v>
      </c>
      <c r="G1310" s="128">
        <f t="shared" si="568"/>
        <v>1298</v>
      </c>
      <c r="H1310" s="127"/>
      <c r="I1310" s="321"/>
      <c r="J1310" s="97"/>
      <c r="K1310" s="323"/>
      <c r="L1310" s="322"/>
      <c r="M1310" s="50"/>
      <c r="N1310" s="87"/>
      <c r="O1310" s="324"/>
      <c r="P1310" s="98"/>
      <c r="Q1310" s="98"/>
      <c r="R1310" s="114"/>
      <c r="S1310" s="753"/>
      <c r="T1310" s="98"/>
      <c r="U1310" s="98"/>
      <c r="V1310" s="98"/>
      <c r="W1310" s="99"/>
      <c r="X1310" s="97"/>
      <c r="Y1310" s="87"/>
      <c r="Z1310" s="100"/>
      <c r="AA1310" s="106">
        <f t="shared" si="569"/>
        <v>1298</v>
      </c>
      <c r="AB1310" s="549">
        <f t="shared" si="570"/>
        <v>0</v>
      </c>
      <c r="AC1310" s="544">
        <f t="shared" si="571"/>
        <v>0</v>
      </c>
      <c r="AD1310" s="174">
        <f t="shared" si="572"/>
        <v>0</v>
      </c>
      <c r="AE1310" s="8"/>
      <c r="AF1310" s="885" t="str">
        <f t="shared" si="573"/>
        <v xml:space="preserve"> </v>
      </c>
      <c r="AG1310" s="40">
        <f t="shared" si="574"/>
        <v>0</v>
      </c>
      <c r="AH1310" s="40">
        <f t="shared" si="575"/>
        <v>0</v>
      </c>
      <c r="AR1310" s="40">
        <f t="shared" si="576"/>
        <v>0</v>
      </c>
      <c r="AS1310" s="40">
        <f t="shared" si="577"/>
        <v>0</v>
      </c>
      <c r="AT1310" s="40">
        <f t="shared" si="578"/>
        <v>0</v>
      </c>
      <c r="AU1310" s="40">
        <f t="shared" si="579"/>
        <v>0</v>
      </c>
      <c r="AX1310" s="279">
        <f t="shared" si="580"/>
        <v>0</v>
      </c>
      <c r="AY1310" s="279">
        <f t="shared" si="581"/>
        <v>0</v>
      </c>
      <c r="AZ1310" s="40">
        <f t="shared" si="582"/>
        <v>0</v>
      </c>
      <c r="BB1310" s="40">
        <f t="shared" si="583"/>
        <v>0</v>
      </c>
      <c r="BC1310" s="397">
        <f t="shared" si="584"/>
        <v>0</v>
      </c>
      <c r="BD1310" s="105">
        <f t="shared" si="585"/>
        <v>0</v>
      </c>
      <c r="BE1310" s="105">
        <f t="shared" si="586"/>
        <v>0</v>
      </c>
      <c r="BF1310" s="742">
        <f t="shared" si="587"/>
        <v>0</v>
      </c>
      <c r="BG1310" s="89"/>
      <c r="BH1310" s="9"/>
      <c r="BJ1310" s="40">
        <f t="shared" si="588"/>
        <v>0</v>
      </c>
      <c r="BK1310" s="40">
        <f t="shared" si="589"/>
        <v>1</v>
      </c>
      <c r="BL1310" s="40">
        <f t="shared" si="590"/>
        <v>0</v>
      </c>
      <c r="BM1310" s="40">
        <f t="shared" si="591"/>
        <v>0</v>
      </c>
      <c r="BN1310" s="40">
        <f t="shared" si="592"/>
        <v>0</v>
      </c>
    </row>
    <row r="1311" spans="1:66" x14ac:dyDescent="0.25">
      <c r="A1311" s="379"/>
      <c r="B1311" s="936"/>
      <c r="C1311" s="272"/>
      <c r="D1311" s="868"/>
      <c r="E1311" s="873" t="str">
        <f t="shared" si="566"/>
        <v xml:space="preserve"> </v>
      </c>
      <c r="F1311" s="130">
        <f t="shared" si="567"/>
        <v>0</v>
      </c>
      <c r="G1311" s="128">
        <f t="shared" si="568"/>
        <v>1299</v>
      </c>
      <c r="H1311" s="127"/>
      <c r="I1311" s="321"/>
      <c r="J1311" s="97"/>
      <c r="K1311" s="323"/>
      <c r="L1311" s="322"/>
      <c r="M1311" s="50"/>
      <c r="N1311" s="87"/>
      <c r="O1311" s="324"/>
      <c r="P1311" s="98"/>
      <c r="Q1311" s="98"/>
      <c r="R1311" s="114"/>
      <c r="S1311" s="753"/>
      <c r="T1311" s="98"/>
      <c r="U1311" s="98"/>
      <c r="V1311" s="98"/>
      <c r="W1311" s="99"/>
      <c r="X1311" s="97"/>
      <c r="Y1311" s="87"/>
      <c r="Z1311" s="100"/>
      <c r="AA1311" s="106">
        <f t="shared" si="569"/>
        <v>1299</v>
      </c>
      <c r="AB1311" s="549">
        <f t="shared" si="570"/>
        <v>0</v>
      </c>
      <c r="AC1311" s="544">
        <f t="shared" si="571"/>
        <v>0</v>
      </c>
      <c r="AD1311" s="174">
        <f t="shared" si="572"/>
        <v>0</v>
      </c>
      <c r="AE1311" s="8"/>
      <c r="AF1311" s="885" t="str">
        <f t="shared" si="573"/>
        <v xml:space="preserve"> </v>
      </c>
      <c r="AG1311" s="40">
        <f t="shared" si="574"/>
        <v>0</v>
      </c>
      <c r="AH1311" s="40">
        <f t="shared" si="575"/>
        <v>0</v>
      </c>
      <c r="AR1311" s="40">
        <f t="shared" si="576"/>
        <v>0</v>
      </c>
      <c r="AS1311" s="40">
        <f t="shared" si="577"/>
        <v>0</v>
      </c>
      <c r="AT1311" s="40">
        <f t="shared" si="578"/>
        <v>0</v>
      </c>
      <c r="AU1311" s="40">
        <f t="shared" si="579"/>
        <v>0</v>
      </c>
      <c r="AX1311" s="279">
        <f t="shared" si="580"/>
        <v>0</v>
      </c>
      <c r="AY1311" s="279">
        <f t="shared" si="581"/>
        <v>0</v>
      </c>
      <c r="AZ1311" s="40">
        <f t="shared" si="582"/>
        <v>0</v>
      </c>
      <c r="BB1311" s="40">
        <f t="shared" si="583"/>
        <v>0</v>
      </c>
      <c r="BC1311" s="397">
        <f t="shared" si="584"/>
        <v>0</v>
      </c>
      <c r="BD1311" s="105">
        <f t="shared" si="585"/>
        <v>0</v>
      </c>
      <c r="BE1311" s="105">
        <f t="shared" si="586"/>
        <v>0</v>
      </c>
      <c r="BF1311" s="742">
        <f t="shared" si="587"/>
        <v>0</v>
      </c>
      <c r="BG1311" s="89"/>
      <c r="BH1311" s="9"/>
      <c r="BJ1311" s="40">
        <f t="shared" si="588"/>
        <v>0</v>
      </c>
      <c r="BK1311" s="40">
        <f t="shared" si="589"/>
        <v>1</v>
      </c>
      <c r="BL1311" s="40">
        <f t="shared" si="590"/>
        <v>0</v>
      </c>
      <c r="BM1311" s="40">
        <f t="shared" si="591"/>
        <v>0</v>
      </c>
      <c r="BN1311" s="40">
        <f t="shared" si="592"/>
        <v>0</v>
      </c>
    </row>
    <row r="1312" spans="1:66" x14ac:dyDescent="0.25">
      <c r="A1312" s="379"/>
      <c r="B1312" s="936"/>
      <c r="C1312" s="272"/>
      <c r="D1312" s="868"/>
      <c r="E1312" s="873" t="str">
        <f t="shared" si="566"/>
        <v xml:space="preserve"> </v>
      </c>
      <c r="F1312" s="130">
        <f t="shared" si="567"/>
        <v>0</v>
      </c>
      <c r="G1312" s="128">
        <f t="shared" si="568"/>
        <v>1300</v>
      </c>
      <c r="H1312" s="127"/>
      <c r="I1312" s="321"/>
      <c r="J1312" s="97"/>
      <c r="K1312" s="323"/>
      <c r="L1312" s="322"/>
      <c r="M1312" s="50"/>
      <c r="N1312" s="87"/>
      <c r="O1312" s="324"/>
      <c r="P1312" s="98"/>
      <c r="Q1312" s="98"/>
      <c r="R1312" s="114"/>
      <c r="S1312" s="753"/>
      <c r="T1312" s="98"/>
      <c r="U1312" s="98"/>
      <c r="V1312" s="98"/>
      <c r="W1312" s="99"/>
      <c r="X1312" s="97"/>
      <c r="Y1312" s="87"/>
      <c r="Z1312" s="100"/>
      <c r="AA1312" s="106">
        <f t="shared" si="569"/>
        <v>1300</v>
      </c>
      <c r="AB1312" s="549">
        <f t="shared" si="570"/>
        <v>0</v>
      </c>
      <c r="AC1312" s="544">
        <f t="shared" si="571"/>
        <v>0</v>
      </c>
      <c r="AD1312" s="174">
        <f t="shared" si="572"/>
        <v>0</v>
      </c>
      <c r="AE1312" s="8"/>
      <c r="AF1312" s="885" t="str">
        <f t="shared" si="573"/>
        <v xml:space="preserve"> </v>
      </c>
      <c r="AG1312" s="40">
        <f t="shared" si="574"/>
        <v>0</v>
      </c>
      <c r="AH1312" s="40">
        <f t="shared" si="575"/>
        <v>0</v>
      </c>
      <c r="AR1312" s="40">
        <f t="shared" si="576"/>
        <v>0</v>
      </c>
      <c r="AS1312" s="40">
        <f t="shared" si="577"/>
        <v>0</v>
      </c>
      <c r="AT1312" s="40">
        <f t="shared" si="578"/>
        <v>0</v>
      </c>
      <c r="AU1312" s="40">
        <f t="shared" si="579"/>
        <v>0</v>
      </c>
      <c r="AX1312" s="279">
        <f t="shared" si="580"/>
        <v>0</v>
      </c>
      <c r="AY1312" s="279">
        <f t="shared" si="581"/>
        <v>0</v>
      </c>
      <c r="AZ1312" s="40">
        <f t="shared" si="582"/>
        <v>0</v>
      </c>
      <c r="BB1312" s="40">
        <f t="shared" si="583"/>
        <v>0</v>
      </c>
      <c r="BC1312" s="397">
        <f t="shared" si="584"/>
        <v>0</v>
      </c>
      <c r="BD1312" s="105">
        <f t="shared" si="585"/>
        <v>0</v>
      </c>
      <c r="BE1312" s="105">
        <f t="shared" si="586"/>
        <v>0</v>
      </c>
      <c r="BF1312" s="742">
        <f t="shared" si="587"/>
        <v>0</v>
      </c>
      <c r="BG1312" s="89"/>
      <c r="BH1312" s="9"/>
      <c r="BJ1312" s="40">
        <f t="shared" si="588"/>
        <v>0</v>
      </c>
      <c r="BK1312" s="40">
        <f t="shared" si="589"/>
        <v>1</v>
      </c>
      <c r="BL1312" s="40">
        <f t="shared" si="590"/>
        <v>0</v>
      </c>
      <c r="BM1312" s="40">
        <f t="shared" si="591"/>
        <v>0</v>
      </c>
      <c r="BN1312" s="40">
        <f t="shared" si="592"/>
        <v>0</v>
      </c>
    </row>
    <row r="1313" spans="1:66" x14ac:dyDescent="0.25">
      <c r="A1313" s="379"/>
      <c r="B1313" s="936"/>
      <c r="C1313" s="272"/>
      <c r="D1313" s="868"/>
      <c r="E1313" s="873" t="str">
        <f t="shared" si="566"/>
        <v xml:space="preserve"> </v>
      </c>
      <c r="F1313" s="130">
        <f t="shared" si="567"/>
        <v>0</v>
      </c>
      <c r="G1313" s="128">
        <f t="shared" si="568"/>
        <v>1301</v>
      </c>
      <c r="H1313" s="127"/>
      <c r="I1313" s="321"/>
      <c r="J1313" s="97"/>
      <c r="K1313" s="323"/>
      <c r="L1313" s="322"/>
      <c r="M1313" s="50"/>
      <c r="N1313" s="87"/>
      <c r="O1313" s="324"/>
      <c r="P1313" s="98"/>
      <c r="Q1313" s="98"/>
      <c r="R1313" s="114"/>
      <c r="S1313" s="753"/>
      <c r="T1313" s="98"/>
      <c r="U1313" s="98"/>
      <c r="V1313" s="98"/>
      <c r="W1313" s="99"/>
      <c r="X1313" s="97"/>
      <c r="Y1313" s="87"/>
      <c r="Z1313" s="100"/>
      <c r="AA1313" s="106">
        <f t="shared" si="569"/>
        <v>1301</v>
      </c>
      <c r="AB1313" s="549">
        <f t="shared" si="570"/>
        <v>0</v>
      </c>
      <c r="AC1313" s="544">
        <f t="shared" si="571"/>
        <v>0</v>
      </c>
      <c r="AD1313" s="174">
        <f t="shared" si="572"/>
        <v>0</v>
      </c>
      <c r="AE1313" s="8"/>
      <c r="AF1313" s="885" t="str">
        <f t="shared" si="573"/>
        <v xml:space="preserve"> </v>
      </c>
      <c r="AG1313" s="40">
        <f t="shared" si="574"/>
        <v>0</v>
      </c>
      <c r="AH1313" s="40">
        <f t="shared" si="575"/>
        <v>0</v>
      </c>
      <c r="AR1313" s="40">
        <f t="shared" si="576"/>
        <v>0</v>
      </c>
      <c r="AS1313" s="40">
        <f t="shared" si="577"/>
        <v>0</v>
      </c>
      <c r="AT1313" s="40">
        <f t="shared" si="578"/>
        <v>0</v>
      </c>
      <c r="AU1313" s="40">
        <f t="shared" si="579"/>
        <v>0</v>
      </c>
      <c r="AX1313" s="279">
        <f t="shared" si="580"/>
        <v>0</v>
      </c>
      <c r="AY1313" s="279">
        <f t="shared" si="581"/>
        <v>0</v>
      </c>
      <c r="AZ1313" s="40">
        <f t="shared" si="582"/>
        <v>0</v>
      </c>
      <c r="BB1313" s="40">
        <f t="shared" si="583"/>
        <v>0</v>
      </c>
      <c r="BC1313" s="397">
        <f t="shared" si="584"/>
        <v>0</v>
      </c>
      <c r="BD1313" s="105">
        <f t="shared" si="585"/>
        <v>0</v>
      </c>
      <c r="BE1313" s="105">
        <f t="shared" si="586"/>
        <v>0</v>
      </c>
      <c r="BF1313" s="742">
        <f t="shared" si="587"/>
        <v>0</v>
      </c>
      <c r="BG1313" s="89"/>
      <c r="BH1313" s="9"/>
      <c r="BJ1313" s="40">
        <f t="shared" si="588"/>
        <v>0</v>
      </c>
      <c r="BK1313" s="40">
        <f t="shared" si="589"/>
        <v>1</v>
      </c>
      <c r="BL1313" s="40">
        <f t="shared" si="590"/>
        <v>0</v>
      </c>
      <c r="BM1313" s="40">
        <f t="shared" si="591"/>
        <v>0</v>
      </c>
      <c r="BN1313" s="40">
        <f t="shared" si="592"/>
        <v>0</v>
      </c>
    </row>
    <row r="1314" spans="1:66" x14ac:dyDescent="0.25">
      <c r="A1314" s="379"/>
      <c r="B1314" s="936"/>
      <c r="C1314" s="272"/>
      <c r="D1314" s="868"/>
      <c r="E1314" s="873" t="str">
        <f t="shared" si="566"/>
        <v xml:space="preserve"> </v>
      </c>
      <c r="F1314" s="130">
        <f t="shared" si="567"/>
        <v>0</v>
      </c>
      <c r="G1314" s="128">
        <f t="shared" si="568"/>
        <v>1302</v>
      </c>
      <c r="H1314" s="127"/>
      <c r="I1314" s="321"/>
      <c r="J1314" s="97"/>
      <c r="K1314" s="323"/>
      <c r="L1314" s="322"/>
      <c r="M1314" s="50"/>
      <c r="N1314" s="87"/>
      <c r="O1314" s="324"/>
      <c r="P1314" s="98"/>
      <c r="Q1314" s="98"/>
      <c r="R1314" s="114"/>
      <c r="S1314" s="753"/>
      <c r="T1314" s="98"/>
      <c r="U1314" s="98"/>
      <c r="V1314" s="98"/>
      <c r="W1314" s="99"/>
      <c r="X1314" s="97"/>
      <c r="Y1314" s="87"/>
      <c r="Z1314" s="100"/>
      <c r="AA1314" s="106">
        <f t="shared" si="569"/>
        <v>1302</v>
      </c>
      <c r="AB1314" s="549">
        <f t="shared" si="570"/>
        <v>0</v>
      </c>
      <c r="AC1314" s="544">
        <f t="shared" si="571"/>
        <v>0</v>
      </c>
      <c r="AD1314" s="174">
        <f t="shared" si="572"/>
        <v>0</v>
      </c>
      <c r="AE1314" s="8"/>
      <c r="AF1314" s="885" t="str">
        <f t="shared" si="573"/>
        <v xml:space="preserve"> </v>
      </c>
      <c r="AG1314" s="40">
        <f t="shared" si="574"/>
        <v>0</v>
      </c>
      <c r="AH1314" s="40">
        <f t="shared" si="575"/>
        <v>0</v>
      </c>
      <c r="AR1314" s="40">
        <f t="shared" si="576"/>
        <v>0</v>
      </c>
      <c r="AS1314" s="40">
        <f t="shared" si="577"/>
        <v>0</v>
      </c>
      <c r="AT1314" s="40">
        <f t="shared" si="578"/>
        <v>0</v>
      </c>
      <c r="AU1314" s="40">
        <f t="shared" si="579"/>
        <v>0</v>
      </c>
      <c r="AX1314" s="279">
        <f t="shared" si="580"/>
        <v>0</v>
      </c>
      <c r="AY1314" s="279">
        <f t="shared" si="581"/>
        <v>0</v>
      </c>
      <c r="AZ1314" s="40">
        <f t="shared" si="582"/>
        <v>0</v>
      </c>
      <c r="BB1314" s="40">
        <f t="shared" si="583"/>
        <v>0</v>
      </c>
      <c r="BC1314" s="397">
        <f t="shared" si="584"/>
        <v>0</v>
      </c>
      <c r="BD1314" s="105">
        <f t="shared" si="585"/>
        <v>0</v>
      </c>
      <c r="BE1314" s="105">
        <f t="shared" si="586"/>
        <v>0</v>
      </c>
      <c r="BF1314" s="742">
        <f t="shared" si="587"/>
        <v>0</v>
      </c>
      <c r="BG1314" s="89"/>
      <c r="BH1314" s="9"/>
      <c r="BJ1314" s="40">
        <f t="shared" si="588"/>
        <v>0</v>
      </c>
      <c r="BK1314" s="40">
        <f t="shared" si="589"/>
        <v>1</v>
      </c>
      <c r="BL1314" s="40">
        <f t="shared" si="590"/>
        <v>0</v>
      </c>
      <c r="BM1314" s="40">
        <f t="shared" si="591"/>
        <v>0</v>
      </c>
      <c r="BN1314" s="40">
        <f t="shared" si="592"/>
        <v>0</v>
      </c>
    </row>
    <row r="1315" spans="1:66" x14ac:dyDescent="0.25">
      <c r="A1315" s="379"/>
      <c r="B1315" s="936"/>
      <c r="C1315" s="272"/>
      <c r="D1315" s="868"/>
      <c r="E1315" s="873" t="str">
        <f t="shared" si="566"/>
        <v xml:space="preserve"> </v>
      </c>
      <c r="F1315" s="130">
        <f t="shared" si="567"/>
        <v>0</v>
      </c>
      <c r="G1315" s="128">
        <f t="shared" si="568"/>
        <v>1303</v>
      </c>
      <c r="H1315" s="127"/>
      <c r="I1315" s="321"/>
      <c r="J1315" s="97"/>
      <c r="K1315" s="323"/>
      <c r="L1315" s="322"/>
      <c r="M1315" s="50"/>
      <c r="N1315" s="87"/>
      <c r="O1315" s="324"/>
      <c r="P1315" s="98"/>
      <c r="Q1315" s="98"/>
      <c r="R1315" s="114"/>
      <c r="S1315" s="753"/>
      <c r="T1315" s="98"/>
      <c r="U1315" s="98"/>
      <c r="V1315" s="98"/>
      <c r="W1315" s="99"/>
      <c r="X1315" s="97"/>
      <c r="Y1315" s="87"/>
      <c r="Z1315" s="100"/>
      <c r="AA1315" s="106">
        <f t="shared" si="569"/>
        <v>1303</v>
      </c>
      <c r="AB1315" s="549">
        <f t="shared" si="570"/>
        <v>0</v>
      </c>
      <c r="AC1315" s="544">
        <f t="shared" si="571"/>
        <v>0</v>
      </c>
      <c r="AD1315" s="174">
        <f t="shared" si="572"/>
        <v>0</v>
      </c>
      <c r="AE1315" s="8"/>
      <c r="AF1315" s="885" t="str">
        <f t="shared" si="573"/>
        <v xml:space="preserve"> </v>
      </c>
      <c r="AG1315" s="40">
        <f t="shared" si="574"/>
        <v>0</v>
      </c>
      <c r="AH1315" s="40">
        <f t="shared" si="575"/>
        <v>0</v>
      </c>
      <c r="AR1315" s="40">
        <f t="shared" si="576"/>
        <v>0</v>
      </c>
      <c r="AS1315" s="40">
        <f t="shared" si="577"/>
        <v>0</v>
      </c>
      <c r="AT1315" s="40">
        <f t="shared" si="578"/>
        <v>0</v>
      </c>
      <c r="AU1315" s="40">
        <f t="shared" si="579"/>
        <v>0</v>
      </c>
      <c r="AX1315" s="279">
        <f t="shared" si="580"/>
        <v>0</v>
      </c>
      <c r="AY1315" s="279">
        <f t="shared" si="581"/>
        <v>0</v>
      </c>
      <c r="AZ1315" s="40">
        <f t="shared" si="582"/>
        <v>0</v>
      </c>
      <c r="BB1315" s="40">
        <f t="shared" si="583"/>
        <v>0</v>
      </c>
      <c r="BC1315" s="397">
        <f t="shared" si="584"/>
        <v>0</v>
      </c>
      <c r="BD1315" s="105">
        <f t="shared" si="585"/>
        <v>0</v>
      </c>
      <c r="BE1315" s="105">
        <f t="shared" si="586"/>
        <v>0</v>
      </c>
      <c r="BF1315" s="742">
        <f t="shared" si="587"/>
        <v>0</v>
      </c>
      <c r="BG1315" s="89"/>
      <c r="BH1315" s="9"/>
      <c r="BJ1315" s="40">
        <f t="shared" si="588"/>
        <v>0</v>
      </c>
      <c r="BK1315" s="40">
        <f t="shared" si="589"/>
        <v>1</v>
      </c>
      <c r="BL1315" s="40">
        <f t="shared" si="590"/>
        <v>0</v>
      </c>
      <c r="BM1315" s="40">
        <f t="shared" si="591"/>
        <v>0</v>
      </c>
      <c r="BN1315" s="40">
        <f t="shared" si="592"/>
        <v>0</v>
      </c>
    </row>
    <row r="1316" spans="1:66" x14ac:dyDescent="0.25">
      <c r="A1316" s="379"/>
      <c r="B1316" s="936"/>
      <c r="C1316" s="272"/>
      <c r="D1316" s="868"/>
      <c r="E1316" s="873" t="str">
        <f t="shared" si="566"/>
        <v xml:space="preserve"> </v>
      </c>
      <c r="F1316" s="130">
        <f t="shared" si="567"/>
        <v>0</v>
      </c>
      <c r="G1316" s="128">
        <f t="shared" si="568"/>
        <v>1304</v>
      </c>
      <c r="H1316" s="127"/>
      <c r="I1316" s="321"/>
      <c r="J1316" s="97"/>
      <c r="K1316" s="323"/>
      <c r="L1316" s="322"/>
      <c r="M1316" s="50"/>
      <c r="N1316" s="87"/>
      <c r="O1316" s="324"/>
      <c r="P1316" s="98"/>
      <c r="Q1316" s="98"/>
      <c r="R1316" s="114"/>
      <c r="S1316" s="753"/>
      <c r="T1316" s="98"/>
      <c r="U1316" s="98"/>
      <c r="V1316" s="98"/>
      <c r="W1316" s="99"/>
      <c r="X1316" s="97"/>
      <c r="Y1316" s="87"/>
      <c r="Z1316" s="100"/>
      <c r="AA1316" s="106">
        <f t="shared" si="569"/>
        <v>1304</v>
      </c>
      <c r="AB1316" s="549">
        <f t="shared" si="570"/>
        <v>0</v>
      </c>
      <c r="AC1316" s="544">
        <f t="shared" si="571"/>
        <v>0</v>
      </c>
      <c r="AD1316" s="174">
        <f t="shared" si="572"/>
        <v>0</v>
      </c>
      <c r="AE1316" s="8"/>
      <c r="AF1316" s="885" t="str">
        <f t="shared" si="573"/>
        <v xml:space="preserve"> </v>
      </c>
      <c r="AG1316" s="40">
        <f t="shared" si="574"/>
        <v>0</v>
      </c>
      <c r="AH1316" s="40">
        <f t="shared" si="575"/>
        <v>0</v>
      </c>
      <c r="AR1316" s="40">
        <f t="shared" si="576"/>
        <v>0</v>
      </c>
      <c r="AS1316" s="40">
        <f t="shared" si="577"/>
        <v>0</v>
      </c>
      <c r="AT1316" s="40">
        <f t="shared" si="578"/>
        <v>0</v>
      </c>
      <c r="AU1316" s="40">
        <f t="shared" si="579"/>
        <v>0</v>
      </c>
      <c r="AX1316" s="279">
        <f t="shared" si="580"/>
        <v>0</v>
      </c>
      <c r="AY1316" s="279">
        <f t="shared" si="581"/>
        <v>0</v>
      </c>
      <c r="AZ1316" s="40">
        <f t="shared" si="582"/>
        <v>0</v>
      </c>
      <c r="BB1316" s="40">
        <f t="shared" si="583"/>
        <v>0</v>
      </c>
      <c r="BC1316" s="397">
        <f t="shared" si="584"/>
        <v>0</v>
      </c>
      <c r="BD1316" s="105">
        <f t="shared" si="585"/>
        <v>0</v>
      </c>
      <c r="BE1316" s="105">
        <f t="shared" si="586"/>
        <v>0</v>
      </c>
      <c r="BF1316" s="742">
        <f t="shared" si="587"/>
        <v>0</v>
      </c>
      <c r="BG1316" s="89"/>
      <c r="BH1316" s="9"/>
      <c r="BJ1316" s="40">
        <f t="shared" si="588"/>
        <v>0</v>
      </c>
      <c r="BK1316" s="40">
        <f t="shared" si="589"/>
        <v>1</v>
      </c>
      <c r="BL1316" s="40">
        <f t="shared" si="590"/>
        <v>0</v>
      </c>
      <c r="BM1316" s="40">
        <f t="shared" si="591"/>
        <v>0</v>
      </c>
      <c r="BN1316" s="40">
        <f t="shared" si="592"/>
        <v>0</v>
      </c>
    </row>
    <row r="1317" spans="1:66" x14ac:dyDescent="0.25">
      <c r="A1317" s="379"/>
      <c r="B1317" s="936"/>
      <c r="C1317" s="272"/>
      <c r="D1317" s="868"/>
      <c r="E1317" s="873" t="str">
        <f t="shared" si="566"/>
        <v xml:space="preserve"> </v>
      </c>
      <c r="F1317" s="130">
        <f t="shared" si="567"/>
        <v>0</v>
      </c>
      <c r="G1317" s="128">
        <f t="shared" si="568"/>
        <v>1305</v>
      </c>
      <c r="H1317" s="127"/>
      <c r="I1317" s="321"/>
      <c r="J1317" s="97"/>
      <c r="K1317" s="323"/>
      <c r="L1317" s="322"/>
      <c r="M1317" s="50"/>
      <c r="N1317" s="87"/>
      <c r="O1317" s="324"/>
      <c r="P1317" s="98"/>
      <c r="Q1317" s="98"/>
      <c r="R1317" s="114"/>
      <c r="S1317" s="753"/>
      <c r="T1317" s="98"/>
      <c r="U1317" s="98"/>
      <c r="V1317" s="98"/>
      <c r="W1317" s="99"/>
      <c r="X1317" s="97"/>
      <c r="Y1317" s="87"/>
      <c r="Z1317" s="100"/>
      <c r="AA1317" s="106">
        <f t="shared" si="569"/>
        <v>1305</v>
      </c>
      <c r="AB1317" s="549">
        <f t="shared" si="570"/>
        <v>0</v>
      </c>
      <c r="AC1317" s="544">
        <f t="shared" si="571"/>
        <v>0</v>
      </c>
      <c r="AD1317" s="174">
        <f t="shared" si="572"/>
        <v>0</v>
      </c>
      <c r="AE1317" s="8"/>
      <c r="AF1317" s="885" t="str">
        <f t="shared" si="573"/>
        <v xml:space="preserve"> </v>
      </c>
      <c r="AG1317" s="40">
        <f t="shared" si="574"/>
        <v>0</v>
      </c>
      <c r="AH1317" s="40">
        <f t="shared" si="575"/>
        <v>0</v>
      </c>
      <c r="AR1317" s="40">
        <f t="shared" si="576"/>
        <v>0</v>
      </c>
      <c r="AS1317" s="40">
        <f t="shared" si="577"/>
        <v>0</v>
      </c>
      <c r="AT1317" s="40">
        <f t="shared" si="578"/>
        <v>0</v>
      </c>
      <c r="AU1317" s="40">
        <f t="shared" si="579"/>
        <v>0</v>
      </c>
      <c r="AX1317" s="279">
        <f t="shared" si="580"/>
        <v>0</v>
      </c>
      <c r="AY1317" s="279">
        <f t="shared" si="581"/>
        <v>0</v>
      </c>
      <c r="AZ1317" s="40">
        <f t="shared" si="582"/>
        <v>0</v>
      </c>
      <c r="BB1317" s="40">
        <f t="shared" si="583"/>
        <v>0</v>
      </c>
      <c r="BC1317" s="397">
        <f t="shared" si="584"/>
        <v>0</v>
      </c>
      <c r="BD1317" s="105">
        <f t="shared" si="585"/>
        <v>0</v>
      </c>
      <c r="BE1317" s="105">
        <f t="shared" si="586"/>
        <v>0</v>
      </c>
      <c r="BF1317" s="742">
        <f t="shared" si="587"/>
        <v>0</v>
      </c>
      <c r="BG1317" s="89"/>
      <c r="BH1317" s="9"/>
      <c r="BJ1317" s="40">
        <f t="shared" si="588"/>
        <v>0</v>
      </c>
      <c r="BK1317" s="40">
        <f t="shared" si="589"/>
        <v>1</v>
      </c>
      <c r="BL1317" s="40">
        <f t="shared" si="590"/>
        <v>0</v>
      </c>
      <c r="BM1317" s="40">
        <f t="shared" si="591"/>
        <v>0</v>
      </c>
      <c r="BN1317" s="40">
        <f t="shared" si="592"/>
        <v>0</v>
      </c>
    </row>
    <row r="1318" spans="1:66" x14ac:dyDescent="0.25">
      <c r="A1318" s="379"/>
      <c r="B1318" s="936"/>
      <c r="C1318" s="272"/>
      <c r="D1318" s="868"/>
      <c r="E1318" s="873" t="str">
        <f t="shared" si="566"/>
        <v xml:space="preserve"> </v>
      </c>
      <c r="F1318" s="130">
        <f t="shared" si="567"/>
        <v>0</v>
      </c>
      <c r="G1318" s="128">
        <f t="shared" si="568"/>
        <v>1306</v>
      </c>
      <c r="H1318" s="127"/>
      <c r="I1318" s="321"/>
      <c r="J1318" s="97"/>
      <c r="K1318" s="323"/>
      <c r="L1318" s="322"/>
      <c r="M1318" s="50"/>
      <c r="N1318" s="87"/>
      <c r="O1318" s="324"/>
      <c r="P1318" s="98"/>
      <c r="Q1318" s="98"/>
      <c r="R1318" s="114"/>
      <c r="S1318" s="753"/>
      <c r="T1318" s="98"/>
      <c r="U1318" s="98"/>
      <c r="V1318" s="98"/>
      <c r="W1318" s="99"/>
      <c r="X1318" s="97"/>
      <c r="Y1318" s="87"/>
      <c r="Z1318" s="100"/>
      <c r="AA1318" s="106">
        <f t="shared" si="569"/>
        <v>1306</v>
      </c>
      <c r="AB1318" s="549">
        <f t="shared" si="570"/>
        <v>0</v>
      </c>
      <c r="AC1318" s="544">
        <f t="shared" si="571"/>
        <v>0</v>
      </c>
      <c r="AD1318" s="174">
        <f t="shared" si="572"/>
        <v>0</v>
      </c>
      <c r="AE1318" s="8"/>
      <c r="AF1318" s="885" t="str">
        <f t="shared" si="573"/>
        <v xml:space="preserve"> </v>
      </c>
      <c r="AG1318" s="40">
        <f t="shared" si="574"/>
        <v>0</v>
      </c>
      <c r="AH1318" s="40">
        <f t="shared" si="575"/>
        <v>0</v>
      </c>
      <c r="AR1318" s="40">
        <f t="shared" si="576"/>
        <v>0</v>
      </c>
      <c r="AS1318" s="40">
        <f t="shared" si="577"/>
        <v>0</v>
      </c>
      <c r="AT1318" s="40">
        <f t="shared" si="578"/>
        <v>0</v>
      </c>
      <c r="AU1318" s="40">
        <f t="shared" si="579"/>
        <v>0</v>
      </c>
      <c r="AX1318" s="279">
        <f t="shared" si="580"/>
        <v>0</v>
      </c>
      <c r="AY1318" s="279">
        <f t="shared" si="581"/>
        <v>0</v>
      </c>
      <c r="AZ1318" s="40">
        <f t="shared" si="582"/>
        <v>0</v>
      </c>
      <c r="BB1318" s="40">
        <f t="shared" si="583"/>
        <v>0</v>
      </c>
      <c r="BC1318" s="397">
        <f t="shared" si="584"/>
        <v>0</v>
      </c>
      <c r="BD1318" s="105">
        <f t="shared" si="585"/>
        <v>0</v>
      </c>
      <c r="BE1318" s="105">
        <f t="shared" si="586"/>
        <v>0</v>
      </c>
      <c r="BF1318" s="742">
        <f t="shared" si="587"/>
        <v>0</v>
      </c>
      <c r="BG1318" s="89"/>
      <c r="BH1318" s="9"/>
      <c r="BJ1318" s="40">
        <f t="shared" si="588"/>
        <v>0</v>
      </c>
      <c r="BK1318" s="40">
        <f t="shared" si="589"/>
        <v>1</v>
      </c>
      <c r="BL1318" s="40">
        <f t="shared" si="590"/>
        <v>0</v>
      </c>
      <c r="BM1318" s="40">
        <f t="shared" si="591"/>
        <v>0</v>
      </c>
      <c r="BN1318" s="40">
        <f t="shared" si="592"/>
        <v>0</v>
      </c>
    </row>
    <row r="1319" spans="1:66" x14ac:dyDescent="0.25">
      <c r="A1319" s="379"/>
      <c r="B1319" s="936"/>
      <c r="C1319" s="272"/>
      <c r="D1319" s="868"/>
      <c r="E1319" s="873" t="str">
        <f t="shared" si="566"/>
        <v xml:space="preserve"> </v>
      </c>
      <c r="F1319" s="130">
        <f t="shared" si="567"/>
        <v>0</v>
      </c>
      <c r="G1319" s="128">
        <f t="shared" si="568"/>
        <v>1307</v>
      </c>
      <c r="H1319" s="127"/>
      <c r="I1319" s="321"/>
      <c r="J1319" s="97"/>
      <c r="K1319" s="323"/>
      <c r="L1319" s="322"/>
      <c r="M1319" s="50"/>
      <c r="N1319" s="87"/>
      <c r="O1319" s="324"/>
      <c r="P1319" s="98"/>
      <c r="Q1319" s="98"/>
      <c r="R1319" s="114"/>
      <c r="S1319" s="753"/>
      <c r="T1319" s="98"/>
      <c r="U1319" s="98"/>
      <c r="V1319" s="98"/>
      <c r="W1319" s="99"/>
      <c r="X1319" s="97"/>
      <c r="Y1319" s="87"/>
      <c r="Z1319" s="100"/>
      <c r="AA1319" s="106">
        <f t="shared" si="569"/>
        <v>1307</v>
      </c>
      <c r="AB1319" s="549">
        <f t="shared" si="570"/>
        <v>0</v>
      </c>
      <c r="AC1319" s="544">
        <f t="shared" si="571"/>
        <v>0</v>
      </c>
      <c r="AD1319" s="174">
        <f t="shared" si="572"/>
        <v>0</v>
      </c>
      <c r="AE1319" s="8"/>
      <c r="AF1319" s="885" t="str">
        <f t="shared" si="573"/>
        <v xml:space="preserve"> </v>
      </c>
      <c r="AG1319" s="40">
        <f t="shared" si="574"/>
        <v>0</v>
      </c>
      <c r="AH1319" s="40">
        <f t="shared" si="575"/>
        <v>0</v>
      </c>
      <c r="AR1319" s="40">
        <f t="shared" si="576"/>
        <v>0</v>
      </c>
      <c r="AS1319" s="40">
        <f t="shared" si="577"/>
        <v>0</v>
      </c>
      <c r="AT1319" s="40">
        <f t="shared" si="578"/>
        <v>0</v>
      </c>
      <c r="AU1319" s="40">
        <f t="shared" si="579"/>
        <v>0</v>
      </c>
      <c r="AX1319" s="279">
        <f t="shared" si="580"/>
        <v>0</v>
      </c>
      <c r="AY1319" s="279">
        <f t="shared" si="581"/>
        <v>0</v>
      </c>
      <c r="AZ1319" s="40">
        <f t="shared" si="582"/>
        <v>0</v>
      </c>
      <c r="BB1319" s="40">
        <f t="shared" si="583"/>
        <v>0</v>
      </c>
      <c r="BC1319" s="397">
        <f t="shared" si="584"/>
        <v>0</v>
      </c>
      <c r="BD1319" s="105">
        <f t="shared" si="585"/>
        <v>0</v>
      </c>
      <c r="BE1319" s="105">
        <f t="shared" si="586"/>
        <v>0</v>
      </c>
      <c r="BF1319" s="742">
        <f t="shared" si="587"/>
        <v>0</v>
      </c>
      <c r="BG1319" s="89"/>
      <c r="BH1319" s="9"/>
      <c r="BJ1319" s="40">
        <f t="shared" si="588"/>
        <v>0</v>
      </c>
      <c r="BK1319" s="40">
        <f t="shared" si="589"/>
        <v>1</v>
      </c>
      <c r="BL1319" s="40">
        <f t="shared" si="590"/>
        <v>0</v>
      </c>
      <c r="BM1319" s="40">
        <f t="shared" si="591"/>
        <v>0</v>
      </c>
      <c r="BN1319" s="40">
        <f t="shared" si="592"/>
        <v>0</v>
      </c>
    </row>
    <row r="1320" spans="1:66" x14ac:dyDescent="0.25">
      <c r="A1320" s="379"/>
      <c r="B1320" s="936"/>
      <c r="C1320" s="272"/>
      <c r="D1320" s="868"/>
      <c r="E1320" s="873" t="str">
        <f t="shared" si="566"/>
        <v xml:space="preserve"> </v>
      </c>
      <c r="F1320" s="130">
        <f t="shared" si="567"/>
        <v>0</v>
      </c>
      <c r="G1320" s="128">
        <f t="shared" si="568"/>
        <v>1308</v>
      </c>
      <c r="H1320" s="127"/>
      <c r="I1320" s="321"/>
      <c r="J1320" s="97"/>
      <c r="K1320" s="323"/>
      <c r="L1320" s="322"/>
      <c r="M1320" s="50"/>
      <c r="N1320" s="87"/>
      <c r="O1320" s="324"/>
      <c r="P1320" s="98"/>
      <c r="Q1320" s="98"/>
      <c r="R1320" s="114"/>
      <c r="S1320" s="753"/>
      <c r="T1320" s="98"/>
      <c r="U1320" s="98"/>
      <c r="V1320" s="98"/>
      <c r="W1320" s="99"/>
      <c r="X1320" s="97"/>
      <c r="Y1320" s="87"/>
      <c r="Z1320" s="100"/>
      <c r="AA1320" s="106">
        <f t="shared" si="569"/>
        <v>1308</v>
      </c>
      <c r="AB1320" s="549">
        <f t="shared" si="570"/>
        <v>0</v>
      </c>
      <c r="AC1320" s="544">
        <f t="shared" si="571"/>
        <v>0</v>
      </c>
      <c r="AD1320" s="174">
        <f t="shared" si="572"/>
        <v>0</v>
      </c>
      <c r="AE1320" s="8"/>
      <c r="AF1320" s="885" t="str">
        <f t="shared" si="573"/>
        <v xml:space="preserve"> </v>
      </c>
      <c r="AG1320" s="40">
        <f t="shared" si="574"/>
        <v>0</v>
      </c>
      <c r="AH1320" s="40">
        <f t="shared" si="575"/>
        <v>0</v>
      </c>
      <c r="AR1320" s="40">
        <f t="shared" si="576"/>
        <v>0</v>
      </c>
      <c r="AS1320" s="40">
        <f t="shared" si="577"/>
        <v>0</v>
      </c>
      <c r="AT1320" s="40">
        <f t="shared" si="578"/>
        <v>0</v>
      </c>
      <c r="AU1320" s="40">
        <f t="shared" si="579"/>
        <v>0</v>
      </c>
      <c r="AX1320" s="279">
        <f t="shared" si="580"/>
        <v>0</v>
      </c>
      <c r="AY1320" s="279">
        <f t="shared" si="581"/>
        <v>0</v>
      </c>
      <c r="AZ1320" s="40">
        <f t="shared" si="582"/>
        <v>0</v>
      </c>
      <c r="BB1320" s="40">
        <f t="shared" si="583"/>
        <v>0</v>
      </c>
      <c r="BC1320" s="397">
        <f t="shared" si="584"/>
        <v>0</v>
      </c>
      <c r="BD1320" s="105">
        <f t="shared" si="585"/>
        <v>0</v>
      </c>
      <c r="BE1320" s="105">
        <f t="shared" si="586"/>
        <v>0</v>
      </c>
      <c r="BF1320" s="742">
        <f t="shared" si="587"/>
        <v>0</v>
      </c>
      <c r="BG1320" s="89"/>
      <c r="BH1320" s="9"/>
      <c r="BJ1320" s="40">
        <f t="shared" si="588"/>
        <v>0</v>
      </c>
      <c r="BK1320" s="40">
        <f t="shared" si="589"/>
        <v>1</v>
      </c>
      <c r="BL1320" s="40">
        <f t="shared" si="590"/>
        <v>0</v>
      </c>
      <c r="BM1320" s="40">
        <f t="shared" si="591"/>
        <v>0</v>
      </c>
      <c r="BN1320" s="40">
        <f t="shared" si="592"/>
        <v>0</v>
      </c>
    </row>
    <row r="1321" spans="1:66" x14ac:dyDescent="0.25">
      <c r="A1321" s="379"/>
      <c r="B1321" s="936"/>
      <c r="C1321" s="272"/>
      <c r="D1321" s="868"/>
      <c r="E1321" s="873" t="str">
        <f t="shared" si="566"/>
        <v xml:space="preserve"> </v>
      </c>
      <c r="F1321" s="130">
        <f t="shared" si="567"/>
        <v>0</v>
      </c>
      <c r="G1321" s="128">
        <f t="shared" si="568"/>
        <v>1309</v>
      </c>
      <c r="H1321" s="127"/>
      <c r="I1321" s="321"/>
      <c r="J1321" s="97"/>
      <c r="K1321" s="323"/>
      <c r="L1321" s="322"/>
      <c r="M1321" s="50"/>
      <c r="N1321" s="87"/>
      <c r="O1321" s="324"/>
      <c r="P1321" s="98"/>
      <c r="Q1321" s="98"/>
      <c r="R1321" s="114"/>
      <c r="S1321" s="753"/>
      <c r="T1321" s="98"/>
      <c r="U1321" s="98"/>
      <c r="V1321" s="98"/>
      <c r="W1321" s="99"/>
      <c r="X1321" s="97"/>
      <c r="Y1321" s="87"/>
      <c r="Z1321" s="100"/>
      <c r="AA1321" s="106">
        <f t="shared" si="569"/>
        <v>1309</v>
      </c>
      <c r="AB1321" s="549">
        <f t="shared" si="570"/>
        <v>0</v>
      </c>
      <c r="AC1321" s="544">
        <f t="shared" si="571"/>
        <v>0</v>
      </c>
      <c r="AD1321" s="174">
        <f t="shared" si="572"/>
        <v>0</v>
      </c>
      <c r="AE1321" s="8"/>
      <c r="AF1321" s="885" t="str">
        <f t="shared" si="573"/>
        <v xml:space="preserve"> </v>
      </c>
      <c r="AG1321" s="40">
        <f t="shared" si="574"/>
        <v>0</v>
      </c>
      <c r="AH1321" s="40">
        <f t="shared" si="575"/>
        <v>0</v>
      </c>
      <c r="AR1321" s="40">
        <f t="shared" si="576"/>
        <v>0</v>
      </c>
      <c r="AS1321" s="40">
        <f t="shared" si="577"/>
        <v>0</v>
      </c>
      <c r="AT1321" s="40">
        <f t="shared" si="578"/>
        <v>0</v>
      </c>
      <c r="AU1321" s="40">
        <f t="shared" si="579"/>
        <v>0</v>
      </c>
      <c r="AX1321" s="279">
        <f t="shared" si="580"/>
        <v>0</v>
      </c>
      <c r="AY1321" s="279">
        <f t="shared" si="581"/>
        <v>0</v>
      </c>
      <c r="AZ1321" s="40">
        <f t="shared" si="582"/>
        <v>0</v>
      </c>
      <c r="BB1321" s="40">
        <f t="shared" si="583"/>
        <v>0</v>
      </c>
      <c r="BC1321" s="397">
        <f t="shared" si="584"/>
        <v>0</v>
      </c>
      <c r="BD1321" s="105">
        <f t="shared" si="585"/>
        <v>0</v>
      </c>
      <c r="BE1321" s="105">
        <f t="shared" si="586"/>
        <v>0</v>
      </c>
      <c r="BF1321" s="742">
        <f t="shared" si="587"/>
        <v>0</v>
      </c>
      <c r="BG1321" s="89"/>
      <c r="BH1321" s="9"/>
      <c r="BJ1321" s="40">
        <f t="shared" si="588"/>
        <v>0</v>
      </c>
      <c r="BK1321" s="40">
        <f t="shared" si="589"/>
        <v>1</v>
      </c>
      <c r="BL1321" s="40">
        <f t="shared" si="590"/>
        <v>0</v>
      </c>
      <c r="BM1321" s="40">
        <f t="shared" si="591"/>
        <v>0</v>
      </c>
      <c r="BN1321" s="40">
        <f t="shared" si="592"/>
        <v>0</v>
      </c>
    </row>
    <row r="1322" spans="1:66" x14ac:dyDescent="0.25">
      <c r="A1322" s="379"/>
      <c r="B1322" s="936"/>
      <c r="C1322" s="272"/>
      <c r="D1322" s="868"/>
      <c r="E1322" s="873" t="str">
        <f t="shared" si="566"/>
        <v xml:space="preserve"> </v>
      </c>
      <c r="F1322" s="130">
        <f t="shared" si="567"/>
        <v>0</v>
      </c>
      <c r="G1322" s="128">
        <f t="shared" si="568"/>
        <v>1310</v>
      </c>
      <c r="H1322" s="127"/>
      <c r="I1322" s="321"/>
      <c r="J1322" s="97"/>
      <c r="K1322" s="323"/>
      <c r="L1322" s="322"/>
      <c r="M1322" s="50"/>
      <c r="N1322" s="87"/>
      <c r="O1322" s="324"/>
      <c r="P1322" s="98"/>
      <c r="Q1322" s="98"/>
      <c r="R1322" s="114"/>
      <c r="S1322" s="753"/>
      <c r="T1322" s="98"/>
      <c r="U1322" s="98"/>
      <c r="V1322" s="98"/>
      <c r="W1322" s="99"/>
      <c r="X1322" s="97"/>
      <c r="Y1322" s="87"/>
      <c r="Z1322" s="100"/>
      <c r="AA1322" s="106">
        <f t="shared" si="569"/>
        <v>1310</v>
      </c>
      <c r="AB1322" s="549">
        <f t="shared" si="570"/>
        <v>0</v>
      </c>
      <c r="AC1322" s="544">
        <f t="shared" si="571"/>
        <v>0</v>
      </c>
      <c r="AD1322" s="174">
        <f t="shared" si="572"/>
        <v>0</v>
      </c>
      <c r="AE1322" s="8"/>
      <c r="AF1322" s="885" t="str">
        <f t="shared" si="573"/>
        <v xml:space="preserve"> </v>
      </c>
      <c r="AG1322" s="40">
        <f t="shared" si="574"/>
        <v>0</v>
      </c>
      <c r="AH1322" s="40">
        <f t="shared" si="575"/>
        <v>0</v>
      </c>
      <c r="AR1322" s="40">
        <f t="shared" si="576"/>
        <v>0</v>
      </c>
      <c r="AS1322" s="40">
        <f t="shared" si="577"/>
        <v>0</v>
      </c>
      <c r="AT1322" s="40">
        <f t="shared" si="578"/>
        <v>0</v>
      </c>
      <c r="AU1322" s="40">
        <f t="shared" si="579"/>
        <v>0</v>
      </c>
      <c r="AX1322" s="279">
        <f t="shared" si="580"/>
        <v>0</v>
      </c>
      <c r="AY1322" s="279">
        <f t="shared" si="581"/>
        <v>0</v>
      </c>
      <c r="AZ1322" s="40">
        <f t="shared" si="582"/>
        <v>0</v>
      </c>
      <c r="BB1322" s="40">
        <f t="shared" si="583"/>
        <v>0</v>
      </c>
      <c r="BC1322" s="397">
        <f t="shared" si="584"/>
        <v>0</v>
      </c>
      <c r="BD1322" s="105">
        <f t="shared" si="585"/>
        <v>0</v>
      </c>
      <c r="BE1322" s="105">
        <f t="shared" si="586"/>
        <v>0</v>
      </c>
      <c r="BF1322" s="742">
        <f t="shared" si="587"/>
        <v>0</v>
      </c>
      <c r="BG1322" s="89"/>
      <c r="BH1322" s="9"/>
      <c r="BJ1322" s="40">
        <f t="shared" si="588"/>
        <v>0</v>
      </c>
      <c r="BK1322" s="40">
        <f t="shared" si="589"/>
        <v>1</v>
      </c>
      <c r="BL1322" s="40">
        <f t="shared" si="590"/>
        <v>0</v>
      </c>
      <c r="BM1322" s="40">
        <f t="shared" si="591"/>
        <v>0</v>
      </c>
      <c r="BN1322" s="40">
        <f t="shared" si="592"/>
        <v>0</v>
      </c>
    </row>
    <row r="1323" spans="1:66" x14ac:dyDescent="0.25">
      <c r="A1323" s="379"/>
      <c r="B1323" s="936"/>
      <c r="C1323" s="272"/>
      <c r="D1323" s="868"/>
      <c r="E1323" s="873" t="str">
        <f t="shared" si="566"/>
        <v xml:space="preserve"> </v>
      </c>
      <c r="F1323" s="130">
        <f t="shared" si="567"/>
        <v>0</v>
      </c>
      <c r="G1323" s="128">
        <f t="shared" si="568"/>
        <v>1311</v>
      </c>
      <c r="H1323" s="127"/>
      <c r="I1323" s="321"/>
      <c r="J1323" s="97"/>
      <c r="K1323" s="323"/>
      <c r="L1323" s="322"/>
      <c r="M1323" s="50"/>
      <c r="N1323" s="87"/>
      <c r="O1323" s="324"/>
      <c r="P1323" s="98"/>
      <c r="Q1323" s="98"/>
      <c r="R1323" s="114"/>
      <c r="S1323" s="753"/>
      <c r="T1323" s="98"/>
      <c r="U1323" s="98"/>
      <c r="V1323" s="98"/>
      <c r="W1323" s="99"/>
      <c r="X1323" s="97"/>
      <c r="Y1323" s="87"/>
      <c r="Z1323" s="100"/>
      <c r="AA1323" s="106">
        <f t="shared" si="569"/>
        <v>1311</v>
      </c>
      <c r="AB1323" s="549">
        <f t="shared" si="570"/>
        <v>0</v>
      </c>
      <c r="AC1323" s="544">
        <f t="shared" si="571"/>
        <v>0</v>
      </c>
      <c r="AD1323" s="174">
        <f t="shared" si="572"/>
        <v>0</v>
      </c>
      <c r="AE1323" s="8"/>
      <c r="AF1323" s="885" t="str">
        <f t="shared" si="573"/>
        <v xml:space="preserve"> </v>
      </c>
      <c r="AG1323" s="40">
        <f t="shared" si="574"/>
        <v>0</v>
      </c>
      <c r="AH1323" s="40">
        <f t="shared" si="575"/>
        <v>0</v>
      </c>
      <c r="AR1323" s="40">
        <f t="shared" si="576"/>
        <v>0</v>
      </c>
      <c r="AS1323" s="40">
        <f t="shared" si="577"/>
        <v>0</v>
      </c>
      <c r="AT1323" s="40">
        <f t="shared" si="578"/>
        <v>0</v>
      </c>
      <c r="AU1323" s="40">
        <f t="shared" si="579"/>
        <v>0</v>
      </c>
      <c r="AX1323" s="279">
        <f t="shared" si="580"/>
        <v>0</v>
      </c>
      <c r="AY1323" s="279">
        <f t="shared" si="581"/>
        <v>0</v>
      </c>
      <c r="AZ1323" s="40">
        <f t="shared" si="582"/>
        <v>0</v>
      </c>
      <c r="BB1323" s="40">
        <f t="shared" si="583"/>
        <v>0</v>
      </c>
      <c r="BC1323" s="397">
        <f t="shared" si="584"/>
        <v>0</v>
      </c>
      <c r="BD1323" s="105">
        <f t="shared" si="585"/>
        <v>0</v>
      </c>
      <c r="BE1323" s="105">
        <f t="shared" si="586"/>
        <v>0</v>
      </c>
      <c r="BF1323" s="742">
        <f t="shared" si="587"/>
        <v>0</v>
      </c>
      <c r="BG1323" s="89"/>
      <c r="BH1323" s="9"/>
      <c r="BJ1323" s="40">
        <f t="shared" si="588"/>
        <v>0</v>
      </c>
      <c r="BK1323" s="40">
        <f t="shared" si="589"/>
        <v>1</v>
      </c>
      <c r="BL1323" s="40">
        <f t="shared" si="590"/>
        <v>0</v>
      </c>
      <c r="BM1323" s="40">
        <f t="shared" si="591"/>
        <v>0</v>
      </c>
      <c r="BN1323" s="40">
        <f t="shared" si="592"/>
        <v>0</v>
      </c>
    </row>
    <row r="1324" spans="1:66" x14ac:dyDescent="0.25">
      <c r="A1324" s="379"/>
      <c r="B1324" s="936"/>
      <c r="C1324" s="272"/>
      <c r="D1324" s="868"/>
      <c r="E1324" s="873" t="str">
        <f t="shared" si="566"/>
        <v xml:space="preserve"> </v>
      </c>
      <c r="F1324" s="130">
        <f t="shared" si="567"/>
        <v>0</v>
      </c>
      <c r="G1324" s="128">
        <f t="shared" si="568"/>
        <v>1312</v>
      </c>
      <c r="H1324" s="127"/>
      <c r="I1324" s="321"/>
      <c r="J1324" s="97"/>
      <c r="K1324" s="323"/>
      <c r="L1324" s="322"/>
      <c r="M1324" s="50"/>
      <c r="N1324" s="87"/>
      <c r="O1324" s="324"/>
      <c r="P1324" s="98"/>
      <c r="Q1324" s="98"/>
      <c r="R1324" s="114"/>
      <c r="S1324" s="753"/>
      <c r="T1324" s="98"/>
      <c r="U1324" s="98"/>
      <c r="V1324" s="98"/>
      <c r="W1324" s="99"/>
      <c r="X1324" s="97"/>
      <c r="Y1324" s="87"/>
      <c r="Z1324" s="100"/>
      <c r="AA1324" s="106">
        <f t="shared" si="569"/>
        <v>1312</v>
      </c>
      <c r="AB1324" s="549">
        <f t="shared" si="570"/>
        <v>0</v>
      </c>
      <c r="AC1324" s="544">
        <f t="shared" si="571"/>
        <v>0</v>
      </c>
      <c r="AD1324" s="174">
        <f t="shared" si="572"/>
        <v>0</v>
      </c>
      <c r="AE1324" s="8"/>
      <c r="AF1324" s="885" t="str">
        <f t="shared" si="573"/>
        <v xml:space="preserve"> </v>
      </c>
      <c r="AG1324" s="40">
        <f t="shared" si="574"/>
        <v>0</v>
      </c>
      <c r="AH1324" s="40">
        <f t="shared" si="575"/>
        <v>0</v>
      </c>
      <c r="AR1324" s="40">
        <f t="shared" si="576"/>
        <v>0</v>
      </c>
      <c r="AS1324" s="40">
        <f t="shared" si="577"/>
        <v>0</v>
      </c>
      <c r="AT1324" s="40">
        <f t="shared" si="578"/>
        <v>0</v>
      </c>
      <c r="AU1324" s="40">
        <f t="shared" si="579"/>
        <v>0</v>
      </c>
      <c r="AX1324" s="279">
        <f t="shared" si="580"/>
        <v>0</v>
      </c>
      <c r="AY1324" s="279">
        <f t="shared" si="581"/>
        <v>0</v>
      </c>
      <c r="AZ1324" s="40">
        <f t="shared" si="582"/>
        <v>0</v>
      </c>
      <c r="BB1324" s="40">
        <f t="shared" si="583"/>
        <v>0</v>
      </c>
      <c r="BC1324" s="397">
        <f t="shared" si="584"/>
        <v>0</v>
      </c>
      <c r="BD1324" s="105">
        <f t="shared" si="585"/>
        <v>0</v>
      </c>
      <c r="BE1324" s="105">
        <f t="shared" si="586"/>
        <v>0</v>
      </c>
      <c r="BF1324" s="742">
        <f t="shared" si="587"/>
        <v>0</v>
      </c>
      <c r="BG1324" s="89"/>
      <c r="BH1324" s="9"/>
      <c r="BJ1324" s="40">
        <f t="shared" si="588"/>
        <v>0</v>
      </c>
      <c r="BK1324" s="40">
        <f t="shared" si="589"/>
        <v>1</v>
      </c>
      <c r="BL1324" s="40">
        <f t="shared" si="590"/>
        <v>0</v>
      </c>
      <c r="BM1324" s="40">
        <f t="shared" si="591"/>
        <v>0</v>
      </c>
      <c r="BN1324" s="40">
        <f t="shared" si="592"/>
        <v>0</v>
      </c>
    </row>
    <row r="1325" spans="1:66" x14ac:dyDescent="0.25">
      <c r="A1325" s="379"/>
      <c r="B1325" s="936"/>
      <c r="C1325" s="272"/>
      <c r="D1325" s="868"/>
      <c r="E1325" s="873" t="str">
        <f t="shared" si="566"/>
        <v xml:space="preserve"> </v>
      </c>
      <c r="F1325" s="130">
        <f t="shared" si="567"/>
        <v>0</v>
      </c>
      <c r="G1325" s="128">
        <f t="shared" si="568"/>
        <v>1313</v>
      </c>
      <c r="H1325" s="127"/>
      <c r="I1325" s="321"/>
      <c r="J1325" s="97"/>
      <c r="K1325" s="323"/>
      <c r="L1325" s="322"/>
      <c r="M1325" s="50"/>
      <c r="N1325" s="87"/>
      <c r="O1325" s="324"/>
      <c r="P1325" s="98"/>
      <c r="Q1325" s="98"/>
      <c r="R1325" s="114"/>
      <c r="S1325" s="753"/>
      <c r="T1325" s="98"/>
      <c r="U1325" s="98"/>
      <c r="V1325" s="98"/>
      <c r="W1325" s="99"/>
      <c r="X1325" s="97"/>
      <c r="Y1325" s="87"/>
      <c r="Z1325" s="100"/>
      <c r="AA1325" s="106">
        <f t="shared" si="569"/>
        <v>1313</v>
      </c>
      <c r="AB1325" s="549">
        <f t="shared" si="570"/>
        <v>0</v>
      </c>
      <c r="AC1325" s="544">
        <f t="shared" si="571"/>
        <v>0</v>
      </c>
      <c r="AD1325" s="174">
        <f t="shared" si="572"/>
        <v>0</v>
      </c>
      <c r="AE1325" s="8"/>
      <c r="AF1325" s="885" t="str">
        <f t="shared" si="573"/>
        <v xml:space="preserve"> </v>
      </c>
      <c r="AG1325" s="40">
        <f t="shared" si="574"/>
        <v>0</v>
      </c>
      <c r="AH1325" s="40">
        <f t="shared" si="575"/>
        <v>0</v>
      </c>
      <c r="AR1325" s="40">
        <f t="shared" si="576"/>
        <v>0</v>
      </c>
      <c r="AS1325" s="40">
        <f t="shared" si="577"/>
        <v>0</v>
      </c>
      <c r="AT1325" s="40">
        <f t="shared" si="578"/>
        <v>0</v>
      </c>
      <c r="AU1325" s="40">
        <f t="shared" si="579"/>
        <v>0</v>
      </c>
      <c r="AX1325" s="279">
        <f t="shared" si="580"/>
        <v>0</v>
      </c>
      <c r="AY1325" s="279">
        <f t="shared" si="581"/>
        <v>0</v>
      </c>
      <c r="AZ1325" s="40">
        <f t="shared" si="582"/>
        <v>0</v>
      </c>
      <c r="BB1325" s="40">
        <f t="shared" si="583"/>
        <v>0</v>
      </c>
      <c r="BC1325" s="397">
        <f t="shared" si="584"/>
        <v>0</v>
      </c>
      <c r="BD1325" s="105">
        <f t="shared" si="585"/>
        <v>0</v>
      </c>
      <c r="BE1325" s="105">
        <f t="shared" si="586"/>
        <v>0</v>
      </c>
      <c r="BF1325" s="742">
        <f t="shared" si="587"/>
        <v>0</v>
      </c>
      <c r="BG1325" s="89"/>
      <c r="BH1325" s="9"/>
      <c r="BJ1325" s="40">
        <f t="shared" si="588"/>
        <v>0</v>
      </c>
      <c r="BK1325" s="40">
        <f t="shared" si="589"/>
        <v>1</v>
      </c>
      <c r="BL1325" s="40">
        <f t="shared" si="590"/>
        <v>0</v>
      </c>
      <c r="BM1325" s="40">
        <f t="shared" si="591"/>
        <v>0</v>
      </c>
      <c r="BN1325" s="40">
        <f t="shared" si="592"/>
        <v>0</v>
      </c>
    </row>
    <row r="1326" spans="1:66" x14ac:dyDescent="0.25">
      <c r="A1326" s="379"/>
      <c r="B1326" s="936"/>
      <c r="C1326" s="272"/>
      <c r="D1326" s="868"/>
      <c r="E1326" s="873" t="str">
        <f t="shared" ref="E1326:E1389" si="593">IF(+BN1326+BM1326&gt;0,"&lt; Error"," ")</f>
        <v xml:space="preserve"> </v>
      </c>
      <c r="F1326" s="130">
        <f t="shared" ref="F1326:F1389" si="594">IF(ISBLANK(H1326),0,VLOOKUP(TRIM(H1326),AllVarieties,4,FALSE))</f>
        <v>0</v>
      </c>
      <c r="G1326" s="128">
        <f t="shared" si="568"/>
        <v>1314</v>
      </c>
      <c r="H1326" s="127"/>
      <c r="I1326" s="321"/>
      <c r="J1326" s="97"/>
      <c r="K1326" s="323"/>
      <c r="L1326" s="322"/>
      <c r="M1326" s="50"/>
      <c r="N1326" s="87"/>
      <c r="O1326" s="324"/>
      <c r="P1326" s="98"/>
      <c r="Q1326" s="98"/>
      <c r="R1326" s="114"/>
      <c r="S1326" s="753"/>
      <c r="T1326" s="98"/>
      <c r="U1326" s="98"/>
      <c r="V1326" s="98"/>
      <c r="W1326" s="99"/>
      <c r="X1326" s="97"/>
      <c r="Y1326" s="87"/>
      <c r="Z1326" s="100"/>
      <c r="AA1326" s="106">
        <f t="shared" si="569"/>
        <v>1314</v>
      </c>
      <c r="AB1326" s="549">
        <f t="shared" si="570"/>
        <v>0</v>
      </c>
      <c r="AC1326" s="544">
        <f t="shared" si="571"/>
        <v>0</v>
      </c>
      <c r="AD1326" s="174">
        <f t="shared" si="572"/>
        <v>0</v>
      </c>
      <c r="AE1326" s="8"/>
      <c r="AF1326" s="885" t="str">
        <f t="shared" si="573"/>
        <v xml:space="preserve"> </v>
      </c>
      <c r="AG1326" s="40">
        <f t="shared" si="574"/>
        <v>0</v>
      </c>
      <c r="AH1326" s="40">
        <f t="shared" si="575"/>
        <v>0</v>
      </c>
      <c r="AR1326" s="40">
        <f t="shared" si="576"/>
        <v>0</v>
      </c>
      <c r="AS1326" s="40">
        <f t="shared" si="577"/>
        <v>0</v>
      </c>
      <c r="AT1326" s="40">
        <f t="shared" si="578"/>
        <v>0</v>
      </c>
      <c r="AU1326" s="40">
        <f t="shared" si="579"/>
        <v>0</v>
      </c>
      <c r="AX1326" s="279">
        <f t="shared" si="580"/>
        <v>0</v>
      </c>
      <c r="AY1326" s="279">
        <f t="shared" si="581"/>
        <v>0</v>
      </c>
      <c r="AZ1326" s="40">
        <f t="shared" si="582"/>
        <v>0</v>
      </c>
      <c r="BB1326" s="40">
        <f t="shared" si="583"/>
        <v>0</v>
      </c>
      <c r="BC1326" s="397">
        <f t="shared" si="584"/>
        <v>0</v>
      </c>
      <c r="BD1326" s="105">
        <f t="shared" si="585"/>
        <v>0</v>
      </c>
      <c r="BE1326" s="105">
        <f t="shared" si="586"/>
        <v>0</v>
      </c>
      <c r="BF1326" s="742">
        <f t="shared" si="587"/>
        <v>0</v>
      </c>
      <c r="BG1326" s="89"/>
      <c r="BH1326" s="9"/>
      <c r="BJ1326" s="40">
        <f t="shared" si="588"/>
        <v>0</v>
      </c>
      <c r="BK1326" s="40">
        <f t="shared" si="589"/>
        <v>1</v>
      </c>
      <c r="BL1326" s="40">
        <f t="shared" si="590"/>
        <v>0</v>
      </c>
      <c r="BM1326" s="40">
        <f t="shared" si="591"/>
        <v>0</v>
      </c>
      <c r="BN1326" s="40">
        <f t="shared" si="592"/>
        <v>0</v>
      </c>
    </row>
    <row r="1327" spans="1:66" x14ac:dyDescent="0.25">
      <c r="A1327" s="379"/>
      <c r="B1327" s="936"/>
      <c r="C1327" s="272"/>
      <c r="D1327" s="868"/>
      <c r="E1327" s="873" t="str">
        <f t="shared" si="593"/>
        <v xml:space="preserve"> </v>
      </c>
      <c r="F1327" s="130">
        <f t="shared" si="594"/>
        <v>0</v>
      </c>
      <c r="G1327" s="128">
        <f t="shared" si="568"/>
        <v>1315</v>
      </c>
      <c r="H1327" s="127"/>
      <c r="I1327" s="321"/>
      <c r="J1327" s="97"/>
      <c r="K1327" s="323"/>
      <c r="L1327" s="322"/>
      <c r="M1327" s="50"/>
      <c r="N1327" s="87"/>
      <c r="O1327" s="324"/>
      <c r="P1327" s="98"/>
      <c r="Q1327" s="98"/>
      <c r="R1327" s="114"/>
      <c r="S1327" s="753"/>
      <c r="T1327" s="98"/>
      <c r="U1327" s="98"/>
      <c r="V1327" s="98"/>
      <c r="W1327" s="99"/>
      <c r="X1327" s="97"/>
      <c r="Y1327" s="87"/>
      <c r="Z1327" s="100"/>
      <c r="AA1327" s="106">
        <f t="shared" si="569"/>
        <v>1315</v>
      </c>
      <c r="AB1327" s="549">
        <f t="shared" si="570"/>
        <v>0</v>
      </c>
      <c r="AC1327" s="544">
        <f t="shared" si="571"/>
        <v>0</v>
      </c>
      <c r="AD1327" s="174">
        <f t="shared" si="572"/>
        <v>0</v>
      </c>
      <c r="AE1327" s="8"/>
      <c r="AF1327" s="885" t="str">
        <f t="shared" si="573"/>
        <v xml:space="preserve"> </v>
      </c>
      <c r="AG1327" s="40">
        <f t="shared" si="574"/>
        <v>0</v>
      </c>
      <c r="AH1327" s="40">
        <f t="shared" si="575"/>
        <v>0</v>
      </c>
      <c r="AR1327" s="40">
        <f t="shared" si="576"/>
        <v>0</v>
      </c>
      <c r="AS1327" s="40">
        <f t="shared" si="577"/>
        <v>0</v>
      </c>
      <c r="AT1327" s="40">
        <f t="shared" si="578"/>
        <v>0</v>
      </c>
      <c r="AU1327" s="40">
        <f t="shared" si="579"/>
        <v>0</v>
      </c>
      <c r="AX1327" s="279">
        <f t="shared" si="580"/>
        <v>0</v>
      </c>
      <c r="AY1327" s="279">
        <f t="shared" si="581"/>
        <v>0</v>
      </c>
      <c r="AZ1327" s="40">
        <f t="shared" si="582"/>
        <v>0</v>
      </c>
      <c r="BB1327" s="40">
        <f t="shared" si="583"/>
        <v>0</v>
      </c>
      <c r="BC1327" s="397">
        <f t="shared" si="584"/>
        <v>0</v>
      </c>
      <c r="BD1327" s="105">
        <f t="shared" si="585"/>
        <v>0</v>
      </c>
      <c r="BE1327" s="105">
        <f t="shared" si="586"/>
        <v>0</v>
      </c>
      <c r="BF1327" s="742">
        <f t="shared" si="587"/>
        <v>0</v>
      </c>
      <c r="BG1327" s="89"/>
      <c r="BH1327" s="9"/>
      <c r="BJ1327" s="40">
        <f t="shared" si="588"/>
        <v>0</v>
      </c>
      <c r="BK1327" s="40">
        <f t="shared" si="589"/>
        <v>1</v>
      </c>
      <c r="BL1327" s="40">
        <f t="shared" si="590"/>
        <v>0</v>
      </c>
      <c r="BM1327" s="40">
        <f t="shared" si="591"/>
        <v>0</v>
      </c>
      <c r="BN1327" s="40">
        <f t="shared" si="592"/>
        <v>0</v>
      </c>
    </row>
    <row r="1328" spans="1:66" x14ac:dyDescent="0.25">
      <c r="A1328" s="379"/>
      <c r="B1328" s="936"/>
      <c r="C1328" s="272"/>
      <c r="D1328" s="868"/>
      <c r="E1328" s="873" t="str">
        <f t="shared" si="593"/>
        <v xml:space="preserve"> </v>
      </c>
      <c r="F1328" s="130">
        <f t="shared" si="594"/>
        <v>0</v>
      </c>
      <c r="G1328" s="128">
        <f t="shared" si="568"/>
        <v>1316</v>
      </c>
      <c r="H1328" s="127"/>
      <c r="I1328" s="321"/>
      <c r="J1328" s="97"/>
      <c r="K1328" s="323"/>
      <c r="L1328" s="322"/>
      <c r="M1328" s="50"/>
      <c r="N1328" s="87"/>
      <c r="O1328" s="324"/>
      <c r="P1328" s="98"/>
      <c r="Q1328" s="98"/>
      <c r="R1328" s="114"/>
      <c r="S1328" s="753"/>
      <c r="T1328" s="98"/>
      <c r="U1328" s="98"/>
      <c r="V1328" s="98"/>
      <c r="W1328" s="99"/>
      <c r="X1328" s="97"/>
      <c r="Y1328" s="87"/>
      <c r="Z1328" s="100"/>
      <c r="AA1328" s="106">
        <f t="shared" si="569"/>
        <v>1316</v>
      </c>
      <c r="AB1328" s="549">
        <f t="shared" si="570"/>
        <v>0</v>
      </c>
      <c r="AC1328" s="544">
        <f t="shared" si="571"/>
        <v>0</v>
      </c>
      <c r="AD1328" s="174">
        <f t="shared" si="572"/>
        <v>0</v>
      </c>
      <c r="AE1328" s="8"/>
      <c r="AF1328" s="885" t="str">
        <f t="shared" si="573"/>
        <v xml:space="preserve"> </v>
      </c>
      <c r="AG1328" s="40">
        <f t="shared" si="574"/>
        <v>0</v>
      </c>
      <c r="AH1328" s="40">
        <f t="shared" si="575"/>
        <v>0</v>
      </c>
      <c r="AR1328" s="40">
        <f t="shared" si="576"/>
        <v>0</v>
      </c>
      <c r="AS1328" s="40">
        <f t="shared" si="577"/>
        <v>0</v>
      </c>
      <c r="AT1328" s="40">
        <f t="shared" si="578"/>
        <v>0</v>
      </c>
      <c r="AU1328" s="40">
        <f t="shared" si="579"/>
        <v>0</v>
      </c>
      <c r="AX1328" s="279">
        <f t="shared" si="580"/>
        <v>0</v>
      </c>
      <c r="AY1328" s="279">
        <f t="shared" si="581"/>
        <v>0</v>
      </c>
      <c r="AZ1328" s="40">
        <f t="shared" si="582"/>
        <v>0</v>
      </c>
      <c r="BB1328" s="40">
        <f t="shared" si="583"/>
        <v>0</v>
      </c>
      <c r="BC1328" s="397">
        <f t="shared" si="584"/>
        <v>0</v>
      </c>
      <c r="BD1328" s="105">
        <f t="shared" si="585"/>
        <v>0</v>
      </c>
      <c r="BE1328" s="105">
        <f t="shared" si="586"/>
        <v>0</v>
      </c>
      <c r="BF1328" s="742">
        <f t="shared" si="587"/>
        <v>0</v>
      </c>
      <c r="BG1328" s="89"/>
      <c r="BH1328" s="9"/>
      <c r="BJ1328" s="40">
        <f t="shared" si="588"/>
        <v>0</v>
      </c>
      <c r="BK1328" s="40">
        <f t="shared" si="589"/>
        <v>1</v>
      </c>
      <c r="BL1328" s="40">
        <f t="shared" si="590"/>
        <v>0</v>
      </c>
      <c r="BM1328" s="40">
        <f t="shared" si="591"/>
        <v>0</v>
      </c>
      <c r="BN1328" s="40">
        <f t="shared" si="592"/>
        <v>0</v>
      </c>
    </row>
    <row r="1329" spans="1:66" x14ac:dyDescent="0.25">
      <c r="A1329" s="379"/>
      <c r="B1329" s="936"/>
      <c r="C1329" s="272"/>
      <c r="D1329" s="868"/>
      <c r="E1329" s="873" t="str">
        <f t="shared" si="593"/>
        <v xml:space="preserve"> </v>
      </c>
      <c r="F1329" s="130">
        <f t="shared" si="594"/>
        <v>0</v>
      </c>
      <c r="G1329" s="128">
        <f t="shared" si="568"/>
        <v>1317</v>
      </c>
      <c r="H1329" s="127"/>
      <c r="I1329" s="321"/>
      <c r="J1329" s="97"/>
      <c r="K1329" s="323"/>
      <c r="L1329" s="322"/>
      <c r="M1329" s="50"/>
      <c r="N1329" s="87"/>
      <c r="O1329" s="324"/>
      <c r="P1329" s="98"/>
      <c r="Q1329" s="98"/>
      <c r="R1329" s="114"/>
      <c r="S1329" s="753"/>
      <c r="T1329" s="98"/>
      <c r="U1329" s="98"/>
      <c r="V1329" s="98"/>
      <c r="W1329" s="99"/>
      <c r="X1329" s="97"/>
      <c r="Y1329" s="87"/>
      <c r="Z1329" s="100"/>
      <c r="AA1329" s="106">
        <f t="shared" si="569"/>
        <v>1317</v>
      </c>
      <c r="AB1329" s="549">
        <f t="shared" si="570"/>
        <v>0</v>
      </c>
      <c r="AC1329" s="544">
        <f t="shared" si="571"/>
        <v>0</v>
      </c>
      <c r="AD1329" s="174">
        <f t="shared" si="572"/>
        <v>0</v>
      </c>
      <c r="AE1329" s="8"/>
      <c r="AF1329" s="885" t="str">
        <f t="shared" si="573"/>
        <v xml:space="preserve"> </v>
      </c>
      <c r="AG1329" s="40">
        <f t="shared" si="574"/>
        <v>0</v>
      </c>
      <c r="AH1329" s="40">
        <f t="shared" si="575"/>
        <v>0</v>
      </c>
      <c r="AR1329" s="40">
        <f t="shared" si="576"/>
        <v>0</v>
      </c>
      <c r="AS1329" s="40">
        <f t="shared" si="577"/>
        <v>0</v>
      </c>
      <c r="AT1329" s="40">
        <f t="shared" si="578"/>
        <v>0</v>
      </c>
      <c r="AU1329" s="40">
        <f t="shared" si="579"/>
        <v>0</v>
      </c>
      <c r="AX1329" s="279">
        <f t="shared" si="580"/>
        <v>0</v>
      </c>
      <c r="AY1329" s="279">
        <f t="shared" si="581"/>
        <v>0</v>
      </c>
      <c r="AZ1329" s="40">
        <f t="shared" si="582"/>
        <v>0</v>
      </c>
      <c r="BB1329" s="40">
        <f t="shared" si="583"/>
        <v>0</v>
      </c>
      <c r="BC1329" s="397">
        <f t="shared" si="584"/>
        <v>0</v>
      </c>
      <c r="BD1329" s="105">
        <f t="shared" si="585"/>
        <v>0</v>
      </c>
      <c r="BE1329" s="105">
        <f t="shared" si="586"/>
        <v>0</v>
      </c>
      <c r="BF1329" s="742">
        <f t="shared" si="587"/>
        <v>0</v>
      </c>
      <c r="BG1329" s="89"/>
      <c r="BH1329" s="9"/>
      <c r="BJ1329" s="40">
        <f t="shared" si="588"/>
        <v>0</v>
      </c>
      <c r="BK1329" s="40">
        <f t="shared" si="589"/>
        <v>1</v>
      </c>
      <c r="BL1329" s="40">
        <f t="shared" si="590"/>
        <v>0</v>
      </c>
      <c r="BM1329" s="40">
        <f t="shared" si="591"/>
        <v>0</v>
      </c>
      <c r="BN1329" s="40">
        <f t="shared" si="592"/>
        <v>0</v>
      </c>
    </row>
    <row r="1330" spans="1:66" x14ac:dyDescent="0.25">
      <c r="A1330" s="379"/>
      <c r="B1330" s="936"/>
      <c r="C1330" s="272"/>
      <c r="D1330" s="868"/>
      <c r="E1330" s="873" t="str">
        <f t="shared" si="593"/>
        <v xml:space="preserve"> </v>
      </c>
      <c r="F1330" s="130">
        <f t="shared" si="594"/>
        <v>0</v>
      </c>
      <c r="G1330" s="128">
        <f t="shared" si="568"/>
        <v>1318</v>
      </c>
      <c r="H1330" s="127"/>
      <c r="I1330" s="321"/>
      <c r="J1330" s="97"/>
      <c r="K1330" s="323"/>
      <c r="L1330" s="322"/>
      <c r="M1330" s="50"/>
      <c r="N1330" s="87"/>
      <c r="O1330" s="324"/>
      <c r="P1330" s="98"/>
      <c r="Q1330" s="98"/>
      <c r="R1330" s="114"/>
      <c r="S1330" s="753"/>
      <c r="T1330" s="98"/>
      <c r="U1330" s="98"/>
      <c r="V1330" s="98"/>
      <c r="W1330" s="99"/>
      <c r="X1330" s="97"/>
      <c r="Y1330" s="87"/>
      <c r="Z1330" s="100"/>
      <c r="AA1330" s="106">
        <f t="shared" si="569"/>
        <v>1318</v>
      </c>
      <c r="AB1330" s="549">
        <f t="shared" si="570"/>
        <v>0</v>
      </c>
      <c r="AC1330" s="544">
        <f t="shared" si="571"/>
        <v>0</v>
      </c>
      <c r="AD1330" s="174">
        <f t="shared" si="572"/>
        <v>0</v>
      </c>
      <c r="AE1330" s="8"/>
      <c r="AF1330" s="885" t="str">
        <f t="shared" si="573"/>
        <v xml:space="preserve"> </v>
      </c>
      <c r="AG1330" s="40">
        <f t="shared" si="574"/>
        <v>0</v>
      </c>
      <c r="AH1330" s="40">
        <f t="shared" si="575"/>
        <v>0</v>
      </c>
      <c r="AR1330" s="40">
        <f t="shared" si="576"/>
        <v>0</v>
      </c>
      <c r="AS1330" s="40">
        <f t="shared" si="577"/>
        <v>0</v>
      </c>
      <c r="AT1330" s="40">
        <f t="shared" si="578"/>
        <v>0</v>
      </c>
      <c r="AU1330" s="40">
        <f t="shared" si="579"/>
        <v>0</v>
      </c>
      <c r="AX1330" s="279">
        <f t="shared" si="580"/>
        <v>0</v>
      </c>
      <c r="AY1330" s="279">
        <f t="shared" si="581"/>
        <v>0</v>
      </c>
      <c r="AZ1330" s="40">
        <f t="shared" si="582"/>
        <v>0</v>
      </c>
      <c r="BB1330" s="40">
        <f t="shared" si="583"/>
        <v>0</v>
      </c>
      <c r="BC1330" s="397">
        <f t="shared" si="584"/>
        <v>0</v>
      </c>
      <c r="BD1330" s="105">
        <f t="shared" si="585"/>
        <v>0</v>
      </c>
      <c r="BE1330" s="105">
        <f t="shared" si="586"/>
        <v>0</v>
      </c>
      <c r="BF1330" s="742">
        <f t="shared" si="587"/>
        <v>0</v>
      </c>
      <c r="BG1330" s="89"/>
      <c r="BH1330" s="9"/>
      <c r="BJ1330" s="40">
        <f t="shared" si="588"/>
        <v>0</v>
      </c>
      <c r="BK1330" s="40">
        <f t="shared" si="589"/>
        <v>1</v>
      </c>
      <c r="BL1330" s="40">
        <f t="shared" si="590"/>
        <v>0</v>
      </c>
      <c r="BM1330" s="40">
        <f t="shared" si="591"/>
        <v>0</v>
      </c>
      <c r="BN1330" s="40">
        <f t="shared" si="592"/>
        <v>0</v>
      </c>
    </row>
    <row r="1331" spans="1:66" x14ac:dyDescent="0.25">
      <c r="A1331" s="379"/>
      <c r="B1331" s="936"/>
      <c r="C1331" s="272"/>
      <c r="D1331" s="868"/>
      <c r="E1331" s="873" t="str">
        <f t="shared" si="593"/>
        <v xml:space="preserve"> </v>
      </c>
      <c r="F1331" s="130">
        <f t="shared" si="594"/>
        <v>0</v>
      </c>
      <c r="G1331" s="128">
        <f t="shared" ref="G1331:G1394" si="595">ROW()-DPline</f>
        <v>1319</v>
      </c>
      <c r="H1331" s="127"/>
      <c r="I1331" s="321"/>
      <c r="J1331" s="97"/>
      <c r="K1331" s="323"/>
      <c r="L1331" s="322"/>
      <c r="M1331" s="50"/>
      <c r="N1331" s="87"/>
      <c r="O1331" s="324"/>
      <c r="P1331" s="98"/>
      <c r="Q1331" s="98"/>
      <c r="R1331" s="114"/>
      <c r="S1331" s="753"/>
      <c r="T1331" s="98"/>
      <c r="U1331" s="98"/>
      <c r="V1331" s="98"/>
      <c r="W1331" s="99"/>
      <c r="X1331" s="97"/>
      <c r="Y1331" s="87"/>
      <c r="Z1331" s="100"/>
      <c r="AA1331" s="106">
        <f t="shared" si="569"/>
        <v>1319</v>
      </c>
      <c r="AB1331" s="549">
        <f t="shared" si="570"/>
        <v>0</v>
      </c>
      <c r="AC1331" s="544">
        <f t="shared" si="571"/>
        <v>0</v>
      </c>
      <c r="AD1331" s="174">
        <f t="shared" si="572"/>
        <v>0</v>
      </c>
      <c r="AE1331" s="8"/>
      <c r="AF1331" s="885" t="str">
        <f t="shared" si="573"/>
        <v xml:space="preserve"> </v>
      </c>
      <c r="AG1331" s="40">
        <f t="shared" si="574"/>
        <v>0</v>
      </c>
      <c r="AH1331" s="40">
        <f t="shared" si="575"/>
        <v>0</v>
      </c>
      <c r="AR1331" s="40">
        <f t="shared" si="576"/>
        <v>0</v>
      </c>
      <c r="AS1331" s="40">
        <f t="shared" si="577"/>
        <v>0</v>
      </c>
      <c r="AT1331" s="40">
        <f t="shared" si="578"/>
        <v>0</v>
      </c>
      <c r="AU1331" s="40">
        <f t="shared" si="579"/>
        <v>0</v>
      </c>
      <c r="AX1331" s="279">
        <f t="shared" si="580"/>
        <v>0</v>
      </c>
      <c r="AY1331" s="279">
        <f t="shared" si="581"/>
        <v>0</v>
      </c>
      <c r="AZ1331" s="40">
        <f t="shared" si="582"/>
        <v>0</v>
      </c>
      <c r="BB1331" s="40">
        <f t="shared" si="583"/>
        <v>0</v>
      </c>
      <c r="BC1331" s="397">
        <f t="shared" si="584"/>
        <v>0</v>
      </c>
      <c r="BD1331" s="105">
        <f t="shared" si="585"/>
        <v>0</v>
      </c>
      <c r="BE1331" s="105">
        <f t="shared" si="586"/>
        <v>0</v>
      </c>
      <c r="BF1331" s="742">
        <f t="shared" si="587"/>
        <v>0</v>
      </c>
      <c r="BG1331" s="89"/>
      <c r="BH1331" s="9"/>
      <c r="BJ1331" s="40">
        <f t="shared" si="588"/>
        <v>0</v>
      </c>
      <c r="BK1331" s="40">
        <f t="shared" si="589"/>
        <v>1</v>
      </c>
      <c r="BL1331" s="40">
        <f t="shared" si="590"/>
        <v>0</v>
      </c>
      <c r="BM1331" s="40">
        <f t="shared" si="591"/>
        <v>0</v>
      </c>
      <c r="BN1331" s="40">
        <f t="shared" si="592"/>
        <v>0</v>
      </c>
    </row>
    <row r="1332" spans="1:66" x14ac:dyDescent="0.25">
      <c r="A1332" s="379"/>
      <c r="B1332" s="936"/>
      <c r="C1332" s="272"/>
      <c r="D1332" s="868"/>
      <c r="E1332" s="873" t="str">
        <f t="shared" si="593"/>
        <v xml:space="preserve"> </v>
      </c>
      <c r="F1332" s="130">
        <f t="shared" si="594"/>
        <v>0</v>
      </c>
      <c r="G1332" s="128">
        <f t="shared" si="595"/>
        <v>1320</v>
      </c>
      <c r="H1332" s="127"/>
      <c r="I1332" s="321"/>
      <c r="J1332" s="97"/>
      <c r="K1332" s="323"/>
      <c r="L1332" s="322"/>
      <c r="M1332" s="50"/>
      <c r="N1332" s="87"/>
      <c r="O1332" s="324"/>
      <c r="P1332" s="98"/>
      <c r="Q1332" s="98"/>
      <c r="R1332" s="114"/>
      <c r="S1332" s="753"/>
      <c r="T1332" s="98"/>
      <c r="U1332" s="98"/>
      <c r="V1332" s="98"/>
      <c r="W1332" s="99"/>
      <c r="X1332" s="97"/>
      <c r="Y1332" s="87"/>
      <c r="Z1332" s="100"/>
      <c r="AA1332" s="106">
        <f t="shared" ref="AA1332:AA1395" si="596">+G1332</f>
        <v>1320</v>
      </c>
      <c r="AB1332" s="549">
        <f t="shared" ref="AB1332:AB1395" si="597">C1332*BJ1332</f>
        <v>0</v>
      </c>
      <c r="AC1332" s="544">
        <f t="shared" ref="AC1332:AC1395" si="598">+AX1332+AY1332</f>
        <v>0</v>
      </c>
      <c r="AD1332" s="174">
        <f t="shared" ref="AD1332:AD1395" si="599">+AC1332*PDArate</f>
        <v>0</v>
      </c>
      <c r="AE1332" s="8"/>
      <c r="AF1332" s="885" t="str">
        <f t="shared" ref="AF1332:AF1395" si="600">IF(AG1332+AH1332=1,"Enter both columns 5 and 16.", " ")</f>
        <v xml:space="preserve"> </v>
      </c>
      <c r="AG1332" s="40">
        <f t="shared" ref="AG1332:AG1395" si="601">IF(L1332+M1332+N1332+O1332+W1332 &gt; 0, 1, 0)</f>
        <v>0</v>
      </c>
      <c r="AH1332" s="40">
        <f t="shared" ref="AH1332:AH1395" si="602">IF(AX1332 &gt; 0, 1, 0)</f>
        <v>0</v>
      </c>
      <c r="AR1332" s="40">
        <f t="shared" ref="AR1332:AR1395" si="603">IF(ISNA(+F1332), 1, 0)</f>
        <v>0</v>
      </c>
      <c r="AS1332" s="40">
        <f t="shared" ref="AS1332:AS1395" si="604">IF(ISERR(+F1332), 1, 0)</f>
        <v>0</v>
      </c>
      <c r="AT1332" s="40">
        <f t="shared" ref="AT1332:AT1395" si="605">IF(ISERR(+AC1332), 1, 0)</f>
        <v>0</v>
      </c>
      <c r="AU1332" s="40">
        <f t="shared" ref="AU1332:AU1395" si="606">IF(ISERR(+AD1332), 1, 0)</f>
        <v>0</v>
      </c>
      <c r="AX1332" s="279">
        <f t="shared" ref="AX1332:AX1395" si="607">ROUND(L1332,1)*W1332</f>
        <v>0</v>
      </c>
      <c r="AY1332" s="279">
        <f t="shared" ref="AY1332:AY1395" si="608">ROUND(X1332,1)*Z1332</f>
        <v>0</v>
      </c>
      <c r="AZ1332" s="40">
        <f t="shared" ref="AZ1332:AZ1395" si="609">IF(J1332+K1332 &gt; 0, 1, 0)</f>
        <v>0</v>
      </c>
      <c r="BB1332" s="40">
        <f t="shared" ref="BB1332:BB1395" si="610">IF(+BC1332&gt;0,IF(+BE1332&lt;=0,1,0),0)</f>
        <v>0</v>
      </c>
      <c r="BC1332" s="397">
        <f t="shared" ref="BC1332:BC1395" si="611">IF(+D1332=1,IF(J1332&gt;0, +J1332, 0),0)</f>
        <v>0</v>
      </c>
      <c r="BD1332" s="105">
        <f t="shared" ref="BD1332:BD1395" si="612">IF(VALUE(I1332)&lt;1,0,IF(VALUE(I1332)&gt;17,0,VLOOKUP(VALUE(F1332),T10Value,VALUE(I1332)+1,FALSE)))</f>
        <v>0</v>
      </c>
      <c r="BE1332" s="105">
        <f t="shared" ref="BE1332:BE1395" si="613">ROUND(+BC1332,1)*BD1332</f>
        <v>0</v>
      </c>
      <c r="BF1332" s="742">
        <f t="shared" ref="BF1332:BF1395" si="614">+BE1332*PDArate</f>
        <v>0</v>
      </c>
      <c r="BG1332" s="89"/>
      <c r="BH1332" s="9"/>
      <c r="BJ1332" s="40">
        <f t="shared" ref="BJ1332:BJ1395" si="615">IF(J1332+L1332+M1332=J1332,0,IF(J1332-L1332-0.09&gt;0,IF(J1332-L1332&lt;=0.1*J1332,J1332-L1332,0),0))</f>
        <v>0</v>
      </c>
      <c r="BK1332" s="40">
        <f t="shared" ref="BK1332:BK1395" si="616">IF(L1332+M1332+J1332+X1332&lt;=0,1,IF(L1332+M1332+X1332&gt;0,1,0))</f>
        <v>1</v>
      </c>
      <c r="BL1332" s="40">
        <f t="shared" ref="BL1332:BL1395" si="617">IF(+BJ1332&gt;0,1,0)</f>
        <v>0</v>
      </c>
      <c r="BM1332" s="40">
        <f t="shared" ref="BM1332:BM1395" si="618">IF(ISNUMBER(C1332),IF(2*BL1332-C1332&lt;0,1,IF(2*BL1332-C1332&gt;2,1,0)),IF(ISBLANK(C1332),0,1))</f>
        <v>0</v>
      </c>
      <c r="BN1332" s="40">
        <f t="shared" ref="BN1332:BN1395" si="619">IF(ISNUMBER(D1332),IF(2*AG1332-D1332=1,1,IF(+D1332=0,0, IF(+D1332=1,0,1))),IF(ISBLANK(D1332),0,1))</f>
        <v>0</v>
      </c>
    </row>
    <row r="1333" spans="1:66" x14ac:dyDescent="0.25">
      <c r="A1333" s="379"/>
      <c r="B1333" s="936"/>
      <c r="C1333" s="272"/>
      <c r="D1333" s="868"/>
      <c r="E1333" s="873" t="str">
        <f t="shared" si="593"/>
        <v xml:space="preserve"> </v>
      </c>
      <c r="F1333" s="130">
        <f t="shared" si="594"/>
        <v>0</v>
      </c>
      <c r="G1333" s="128">
        <f t="shared" si="595"/>
        <v>1321</v>
      </c>
      <c r="H1333" s="127"/>
      <c r="I1333" s="321"/>
      <c r="J1333" s="97"/>
      <c r="K1333" s="323"/>
      <c r="L1333" s="322"/>
      <c r="M1333" s="50"/>
      <c r="N1333" s="87"/>
      <c r="O1333" s="324"/>
      <c r="P1333" s="98"/>
      <c r="Q1333" s="98"/>
      <c r="R1333" s="114"/>
      <c r="S1333" s="753"/>
      <c r="T1333" s="98"/>
      <c r="U1333" s="98"/>
      <c r="V1333" s="98"/>
      <c r="W1333" s="99"/>
      <c r="X1333" s="97"/>
      <c r="Y1333" s="87"/>
      <c r="Z1333" s="100"/>
      <c r="AA1333" s="106">
        <f t="shared" si="596"/>
        <v>1321</v>
      </c>
      <c r="AB1333" s="549">
        <f t="shared" si="597"/>
        <v>0</v>
      </c>
      <c r="AC1333" s="544">
        <f t="shared" si="598"/>
        <v>0</v>
      </c>
      <c r="AD1333" s="174">
        <f t="shared" si="599"/>
        <v>0</v>
      </c>
      <c r="AE1333" s="8"/>
      <c r="AF1333" s="885" t="str">
        <f t="shared" si="600"/>
        <v xml:space="preserve"> </v>
      </c>
      <c r="AG1333" s="40">
        <f t="shared" si="601"/>
        <v>0</v>
      </c>
      <c r="AH1333" s="40">
        <f t="shared" si="602"/>
        <v>0</v>
      </c>
      <c r="AR1333" s="40">
        <f t="shared" si="603"/>
        <v>0</v>
      </c>
      <c r="AS1333" s="40">
        <f t="shared" si="604"/>
        <v>0</v>
      </c>
      <c r="AT1333" s="40">
        <f t="shared" si="605"/>
        <v>0</v>
      </c>
      <c r="AU1333" s="40">
        <f t="shared" si="606"/>
        <v>0</v>
      </c>
      <c r="AX1333" s="279">
        <f t="shared" si="607"/>
        <v>0</v>
      </c>
      <c r="AY1333" s="279">
        <f t="shared" si="608"/>
        <v>0</v>
      </c>
      <c r="AZ1333" s="40">
        <f t="shared" si="609"/>
        <v>0</v>
      </c>
      <c r="BB1333" s="40">
        <f t="shared" si="610"/>
        <v>0</v>
      </c>
      <c r="BC1333" s="397">
        <f t="shared" si="611"/>
        <v>0</v>
      </c>
      <c r="BD1333" s="105">
        <f t="shared" si="612"/>
        <v>0</v>
      </c>
      <c r="BE1333" s="105">
        <f t="shared" si="613"/>
        <v>0</v>
      </c>
      <c r="BF1333" s="742">
        <f t="shared" si="614"/>
        <v>0</v>
      </c>
      <c r="BG1333" s="89"/>
      <c r="BH1333" s="9"/>
      <c r="BJ1333" s="40">
        <f t="shared" si="615"/>
        <v>0</v>
      </c>
      <c r="BK1333" s="40">
        <f t="shared" si="616"/>
        <v>1</v>
      </c>
      <c r="BL1333" s="40">
        <f t="shared" si="617"/>
        <v>0</v>
      </c>
      <c r="BM1333" s="40">
        <f t="shared" si="618"/>
        <v>0</v>
      </c>
      <c r="BN1333" s="40">
        <f t="shared" si="619"/>
        <v>0</v>
      </c>
    </row>
    <row r="1334" spans="1:66" x14ac:dyDescent="0.25">
      <c r="A1334" s="379"/>
      <c r="B1334" s="936"/>
      <c r="C1334" s="272"/>
      <c r="D1334" s="868"/>
      <c r="E1334" s="873" t="str">
        <f t="shared" si="593"/>
        <v xml:space="preserve"> </v>
      </c>
      <c r="F1334" s="130">
        <f t="shared" si="594"/>
        <v>0</v>
      </c>
      <c r="G1334" s="128">
        <f t="shared" si="595"/>
        <v>1322</v>
      </c>
      <c r="H1334" s="127"/>
      <c r="I1334" s="321"/>
      <c r="J1334" s="97"/>
      <c r="K1334" s="323"/>
      <c r="L1334" s="322"/>
      <c r="M1334" s="50"/>
      <c r="N1334" s="87"/>
      <c r="O1334" s="324"/>
      <c r="P1334" s="98"/>
      <c r="Q1334" s="98"/>
      <c r="R1334" s="114"/>
      <c r="S1334" s="753"/>
      <c r="T1334" s="98"/>
      <c r="U1334" s="98"/>
      <c r="V1334" s="98"/>
      <c r="W1334" s="99"/>
      <c r="X1334" s="97"/>
      <c r="Y1334" s="87"/>
      <c r="Z1334" s="100"/>
      <c r="AA1334" s="106">
        <f t="shared" si="596"/>
        <v>1322</v>
      </c>
      <c r="AB1334" s="549">
        <f t="shared" si="597"/>
        <v>0</v>
      </c>
      <c r="AC1334" s="544">
        <f t="shared" si="598"/>
        <v>0</v>
      </c>
      <c r="AD1334" s="174">
        <f t="shared" si="599"/>
        <v>0</v>
      </c>
      <c r="AE1334" s="8"/>
      <c r="AF1334" s="885" t="str">
        <f t="shared" si="600"/>
        <v xml:space="preserve"> </v>
      </c>
      <c r="AG1334" s="40">
        <f t="shared" si="601"/>
        <v>0</v>
      </c>
      <c r="AH1334" s="40">
        <f t="shared" si="602"/>
        <v>0</v>
      </c>
      <c r="AR1334" s="40">
        <f t="shared" si="603"/>
        <v>0</v>
      </c>
      <c r="AS1334" s="40">
        <f t="shared" si="604"/>
        <v>0</v>
      </c>
      <c r="AT1334" s="40">
        <f t="shared" si="605"/>
        <v>0</v>
      </c>
      <c r="AU1334" s="40">
        <f t="shared" si="606"/>
        <v>0</v>
      </c>
      <c r="AX1334" s="279">
        <f t="shared" si="607"/>
        <v>0</v>
      </c>
      <c r="AY1334" s="279">
        <f t="shared" si="608"/>
        <v>0</v>
      </c>
      <c r="AZ1334" s="40">
        <f t="shared" si="609"/>
        <v>0</v>
      </c>
      <c r="BB1334" s="40">
        <f t="shared" si="610"/>
        <v>0</v>
      </c>
      <c r="BC1334" s="397">
        <f t="shared" si="611"/>
        <v>0</v>
      </c>
      <c r="BD1334" s="105">
        <f t="shared" si="612"/>
        <v>0</v>
      </c>
      <c r="BE1334" s="105">
        <f t="shared" si="613"/>
        <v>0</v>
      </c>
      <c r="BF1334" s="742">
        <f t="shared" si="614"/>
        <v>0</v>
      </c>
      <c r="BG1334" s="89"/>
      <c r="BH1334" s="9"/>
      <c r="BJ1334" s="40">
        <f t="shared" si="615"/>
        <v>0</v>
      </c>
      <c r="BK1334" s="40">
        <f t="shared" si="616"/>
        <v>1</v>
      </c>
      <c r="BL1334" s="40">
        <f t="shared" si="617"/>
        <v>0</v>
      </c>
      <c r="BM1334" s="40">
        <f t="shared" si="618"/>
        <v>0</v>
      </c>
      <c r="BN1334" s="40">
        <f t="shared" si="619"/>
        <v>0</v>
      </c>
    </row>
    <row r="1335" spans="1:66" x14ac:dyDescent="0.25">
      <c r="A1335" s="379"/>
      <c r="B1335" s="936"/>
      <c r="C1335" s="272"/>
      <c r="D1335" s="868"/>
      <c r="E1335" s="873" t="str">
        <f t="shared" si="593"/>
        <v xml:space="preserve"> </v>
      </c>
      <c r="F1335" s="130">
        <f t="shared" si="594"/>
        <v>0</v>
      </c>
      <c r="G1335" s="128">
        <f t="shared" si="595"/>
        <v>1323</v>
      </c>
      <c r="H1335" s="127"/>
      <c r="I1335" s="321"/>
      <c r="J1335" s="97"/>
      <c r="K1335" s="323"/>
      <c r="L1335" s="322"/>
      <c r="M1335" s="50"/>
      <c r="N1335" s="87"/>
      <c r="O1335" s="324"/>
      <c r="P1335" s="98"/>
      <c r="Q1335" s="98"/>
      <c r="R1335" s="114"/>
      <c r="S1335" s="753"/>
      <c r="T1335" s="98"/>
      <c r="U1335" s="98"/>
      <c r="V1335" s="98"/>
      <c r="W1335" s="99"/>
      <c r="X1335" s="97"/>
      <c r="Y1335" s="87"/>
      <c r="Z1335" s="100"/>
      <c r="AA1335" s="106">
        <f t="shared" si="596"/>
        <v>1323</v>
      </c>
      <c r="AB1335" s="549">
        <f t="shared" si="597"/>
        <v>0</v>
      </c>
      <c r="AC1335" s="544">
        <f t="shared" si="598"/>
        <v>0</v>
      </c>
      <c r="AD1335" s="174">
        <f t="shared" si="599"/>
        <v>0</v>
      </c>
      <c r="AE1335" s="8"/>
      <c r="AF1335" s="885" t="str">
        <f t="shared" si="600"/>
        <v xml:space="preserve"> </v>
      </c>
      <c r="AG1335" s="40">
        <f t="shared" si="601"/>
        <v>0</v>
      </c>
      <c r="AH1335" s="40">
        <f t="shared" si="602"/>
        <v>0</v>
      </c>
      <c r="AR1335" s="40">
        <f t="shared" si="603"/>
        <v>0</v>
      </c>
      <c r="AS1335" s="40">
        <f t="shared" si="604"/>
        <v>0</v>
      </c>
      <c r="AT1335" s="40">
        <f t="shared" si="605"/>
        <v>0</v>
      </c>
      <c r="AU1335" s="40">
        <f t="shared" si="606"/>
        <v>0</v>
      </c>
      <c r="AX1335" s="279">
        <f t="shared" si="607"/>
        <v>0</v>
      </c>
      <c r="AY1335" s="279">
        <f t="shared" si="608"/>
        <v>0</v>
      </c>
      <c r="AZ1335" s="40">
        <f t="shared" si="609"/>
        <v>0</v>
      </c>
      <c r="BB1335" s="40">
        <f t="shared" si="610"/>
        <v>0</v>
      </c>
      <c r="BC1335" s="397">
        <f t="shared" si="611"/>
        <v>0</v>
      </c>
      <c r="BD1335" s="105">
        <f t="shared" si="612"/>
        <v>0</v>
      </c>
      <c r="BE1335" s="105">
        <f t="shared" si="613"/>
        <v>0</v>
      </c>
      <c r="BF1335" s="742">
        <f t="shared" si="614"/>
        <v>0</v>
      </c>
      <c r="BG1335" s="89"/>
      <c r="BH1335" s="9"/>
      <c r="BJ1335" s="40">
        <f t="shared" si="615"/>
        <v>0</v>
      </c>
      <c r="BK1335" s="40">
        <f t="shared" si="616"/>
        <v>1</v>
      </c>
      <c r="BL1335" s="40">
        <f t="shared" si="617"/>
        <v>0</v>
      </c>
      <c r="BM1335" s="40">
        <f t="shared" si="618"/>
        <v>0</v>
      </c>
      <c r="BN1335" s="40">
        <f t="shared" si="619"/>
        <v>0</v>
      </c>
    </row>
    <row r="1336" spans="1:66" x14ac:dyDescent="0.25">
      <c r="A1336" s="379"/>
      <c r="B1336" s="936"/>
      <c r="C1336" s="272"/>
      <c r="D1336" s="868"/>
      <c r="E1336" s="873" t="str">
        <f t="shared" si="593"/>
        <v xml:space="preserve"> </v>
      </c>
      <c r="F1336" s="130">
        <f t="shared" si="594"/>
        <v>0</v>
      </c>
      <c r="G1336" s="128">
        <f t="shared" si="595"/>
        <v>1324</v>
      </c>
      <c r="H1336" s="127"/>
      <c r="I1336" s="321"/>
      <c r="J1336" s="97"/>
      <c r="K1336" s="323"/>
      <c r="L1336" s="322"/>
      <c r="M1336" s="50"/>
      <c r="N1336" s="87"/>
      <c r="O1336" s="324"/>
      <c r="P1336" s="98"/>
      <c r="Q1336" s="98"/>
      <c r="R1336" s="114"/>
      <c r="S1336" s="753"/>
      <c r="T1336" s="98"/>
      <c r="U1336" s="98"/>
      <c r="V1336" s="98"/>
      <c r="W1336" s="99"/>
      <c r="X1336" s="97"/>
      <c r="Y1336" s="87"/>
      <c r="Z1336" s="100"/>
      <c r="AA1336" s="106">
        <f t="shared" si="596"/>
        <v>1324</v>
      </c>
      <c r="AB1336" s="549">
        <f t="shared" si="597"/>
        <v>0</v>
      </c>
      <c r="AC1336" s="544">
        <f t="shared" si="598"/>
        <v>0</v>
      </c>
      <c r="AD1336" s="174">
        <f t="shared" si="599"/>
        <v>0</v>
      </c>
      <c r="AE1336" s="8"/>
      <c r="AF1336" s="885" t="str">
        <f t="shared" si="600"/>
        <v xml:space="preserve"> </v>
      </c>
      <c r="AG1336" s="40">
        <f t="shared" si="601"/>
        <v>0</v>
      </c>
      <c r="AH1336" s="40">
        <f t="shared" si="602"/>
        <v>0</v>
      </c>
      <c r="AR1336" s="40">
        <f t="shared" si="603"/>
        <v>0</v>
      </c>
      <c r="AS1336" s="40">
        <f t="shared" si="604"/>
        <v>0</v>
      </c>
      <c r="AT1336" s="40">
        <f t="shared" si="605"/>
        <v>0</v>
      </c>
      <c r="AU1336" s="40">
        <f t="shared" si="606"/>
        <v>0</v>
      </c>
      <c r="AX1336" s="279">
        <f t="shared" si="607"/>
        <v>0</v>
      </c>
      <c r="AY1336" s="279">
        <f t="shared" si="608"/>
        <v>0</v>
      </c>
      <c r="AZ1336" s="40">
        <f t="shared" si="609"/>
        <v>0</v>
      </c>
      <c r="BB1336" s="40">
        <f t="shared" si="610"/>
        <v>0</v>
      </c>
      <c r="BC1336" s="397">
        <f t="shared" si="611"/>
        <v>0</v>
      </c>
      <c r="BD1336" s="105">
        <f t="shared" si="612"/>
        <v>0</v>
      </c>
      <c r="BE1336" s="105">
        <f t="shared" si="613"/>
        <v>0</v>
      </c>
      <c r="BF1336" s="742">
        <f t="shared" si="614"/>
        <v>0</v>
      </c>
      <c r="BG1336" s="89"/>
      <c r="BH1336" s="9"/>
      <c r="BJ1336" s="40">
        <f t="shared" si="615"/>
        <v>0</v>
      </c>
      <c r="BK1336" s="40">
        <f t="shared" si="616"/>
        <v>1</v>
      </c>
      <c r="BL1336" s="40">
        <f t="shared" si="617"/>
        <v>0</v>
      </c>
      <c r="BM1336" s="40">
        <f t="shared" si="618"/>
        <v>0</v>
      </c>
      <c r="BN1336" s="40">
        <f t="shared" si="619"/>
        <v>0</v>
      </c>
    </row>
    <row r="1337" spans="1:66" x14ac:dyDescent="0.25">
      <c r="A1337" s="379"/>
      <c r="B1337" s="936"/>
      <c r="C1337" s="272"/>
      <c r="D1337" s="868"/>
      <c r="E1337" s="873" t="str">
        <f t="shared" si="593"/>
        <v xml:space="preserve"> </v>
      </c>
      <c r="F1337" s="130">
        <f t="shared" si="594"/>
        <v>0</v>
      </c>
      <c r="G1337" s="128">
        <f t="shared" si="595"/>
        <v>1325</v>
      </c>
      <c r="H1337" s="127"/>
      <c r="I1337" s="321"/>
      <c r="J1337" s="97"/>
      <c r="K1337" s="323"/>
      <c r="L1337" s="322"/>
      <c r="M1337" s="50"/>
      <c r="N1337" s="87"/>
      <c r="O1337" s="324"/>
      <c r="P1337" s="98"/>
      <c r="Q1337" s="98"/>
      <c r="R1337" s="114"/>
      <c r="S1337" s="753"/>
      <c r="T1337" s="98"/>
      <c r="U1337" s="98"/>
      <c r="V1337" s="98"/>
      <c r="W1337" s="99"/>
      <c r="X1337" s="97"/>
      <c r="Y1337" s="87"/>
      <c r="Z1337" s="100"/>
      <c r="AA1337" s="106">
        <f t="shared" si="596"/>
        <v>1325</v>
      </c>
      <c r="AB1337" s="549">
        <f t="shared" si="597"/>
        <v>0</v>
      </c>
      <c r="AC1337" s="544">
        <f t="shared" si="598"/>
        <v>0</v>
      </c>
      <c r="AD1337" s="174">
        <f t="shared" si="599"/>
        <v>0</v>
      </c>
      <c r="AE1337" s="8"/>
      <c r="AF1337" s="885" t="str">
        <f t="shared" si="600"/>
        <v xml:space="preserve"> </v>
      </c>
      <c r="AG1337" s="40">
        <f t="shared" si="601"/>
        <v>0</v>
      </c>
      <c r="AH1337" s="40">
        <f t="shared" si="602"/>
        <v>0</v>
      </c>
      <c r="AR1337" s="40">
        <f t="shared" si="603"/>
        <v>0</v>
      </c>
      <c r="AS1337" s="40">
        <f t="shared" si="604"/>
        <v>0</v>
      </c>
      <c r="AT1337" s="40">
        <f t="shared" si="605"/>
        <v>0</v>
      </c>
      <c r="AU1337" s="40">
        <f t="shared" si="606"/>
        <v>0</v>
      </c>
      <c r="AX1337" s="279">
        <f t="shared" si="607"/>
        <v>0</v>
      </c>
      <c r="AY1337" s="279">
        <f t="shared" si="608"/>
        <v>0</v>
      </c>
      <c r="AZ1337" s="40">
        <f t="shared" si="609"/>
        <v>0</v>
      </c>
      <c r="BB1337" s="40">
        <f t="shared" si="610"/>
        <v>0</v>
      </c>
      <c r="BC1337" s="397">
        <f t="shared" si="611"/>
        <v>0</v>
      </c>
      <c r="BD1337" s="105">
        <f t="shared" si="612"/>
        <v>0</v>
      </c>
      <c r="BE1337" s="105">
        <f t="shared" si="613"/>
        <v>0</v>
      </c>
      <c r="BF1337" s="742">
        <f t="shared" si="614"/>
        <v>0</v>
      </c>
      <c r="BG1337" s="89"/>
      <c r="BH1337" s="9"/>
      <c r="BJ1337" s="40">
        <f t="shared" si="615"/>
        <v>0</v>
      </c>
      <c r="BK1337" s="40">
        <f t="shared" si="616"/>
        <v>1</v>
      </c>
      <c r="BL1337" s="40">
        <f t="shared" si="617"/>
        <v>0</v>
      </c>
      <c r="BM1337" s="40">
        <f t="shared" si="618"/>
        <v>0</v>
      </c>
      <c r="BN1337" s="40">
        <f t="shared" si="619"/>
        <v>0</v>
      </c>
    </row>
    <row r="1338" spans="1:66" x14ac:dyDescent="0.25">
      <c r="A1338" s="379"/>
      <c r="B1338" s="936"/>
      <c r="C1338" s="272"/>
      <c r="D1338" s="868"/>
      <c r="E1338" s="873" t="str">
        <f t="shared" si="593"/>
        <v xml:space="preserve"> </v>
      </c>
      <c r="F1338" s="130">
        <f t="shared" si="594"/>
        <v>0</v>
      </c>
      <c r="G1338" s="128">
        <f t="shared" si="595"/>
        <v>1326</v>
      </c>
      <c r="H1338" s="127"/>
      <c r="I1338" s="321"/>
      <c r="J1338" s="97"/>
      <c r="K1338" s="323"/>
      <c r="L1338" s="322"/>
      <c r="M1338" s="50"/>
      <c r="N1338" s="87"/>
      <c r="O1338" s="324"/>
      <c r="P1338" s="98"/>
      <c r="Q1338" s="98"/>
      <c r="R1338" s="114"/>
      <c r="S1338" s="753"/>
      <c r="T1338" s="98"/>
      <c r="U1338" s="98"/>
      <c r="V1338" s="98"/>
      <c r="W1338" s="99"/>
      <c r="X1338" s="97"/>
      <c r="Y1338" s="87"/>
      <c r="Z1338" s="100"/>
      <c r="AA1338" s="106">
        <f t="shared" si="596"/>
        <v>1326</v>
      </c>
      <c r="AB1338" s="549">
        <f t="shared" si="597"/>
        <v>0</v>
      </c>
      <c r="AC1338" s="544">
        <f t="shared" si="598"/>
        <v>0</v>
      </c>
      <c r="AD1338" s="174">
        <f t="shared" si="599"/>
        <v>0</v>
      </c>
      <c r="AE1338" s="8"/>
      <c r="AF1338" s="885" t="str">
        <f t="shared" si="600"/>
        <v xml:space="preserve"> </v>
      </c>
      <c r="AG1338" s="40">
        <f t="shared" si="601"/>
        <v>0</v>
      </c>
      <c r="AH1338" s="40">
        <f t="shared" si="602"/>
        <v>0</v>
      </c>
      <c r="AR1338" s="40">
        <f t="shared" si="603"/>
        <v>0</v>
      </c>
      <c r="AS1338" s="40">
        <f t="shared" si="604"/>
        <v>0</v>
      </c>
      <c r="AT1338" s="40">
        <f t="shared" si="605"/>
        <v>0</v>
      </c>
      <c r="AU1338" s="40">
        <f t="shared" si="606"/>
        <v>0</v>
      </c>
      <c r="AX1338" s="279">
        <f t="shared" si="607"/>
        <v>0</v>
      </c>
      <c r="AY1338" s="279">
        <f t="shared" si="608"/>
        <v>0</v>
      </c>
      <c r="AZ1338" s="40">
        <f t="shared" si="609"/>
        <v>0</v>
      </c>
      <c r="BB1338" s="40">
        <f t="shared" si="610"/>
        <v>0</v>
      </c>
      <c r="BC1338" s="397">
        <f t="shared" si="611"/>
        <v>0</v>
      </c>
      <c r="BD1338" s="105">
        <f t="shared" si="612"/>
        <v>0</v>
      </c>
      <c r="BE1338" s="105">
        <f t="shared" si="613"/>
        <v>0</v>
      </c>
      <c r="BF1338" s="742">
        <f t="shared" si="614"/>
        <v>0</v>
      </c>
      <c r="BG1338" s="89"/>
      <c r="BH1338" s="9"/>
      <c r="BJ1338" s="40">
        <f t="shared" si="615"/>
        <v>0</v>
      </c>
      <c r="BK1338" s="40">
        <f t="shared" si="616"/>
        <v>1</v>
      </c>
      <c r="BL1338" s="40">
        <f t="shared" si="617"/>
        <v>0</v>
      </c>
      <c r="BM1338" s="40">
        <f t="shared" si="618"/>
        <v>0</v>
      </c>
      <c r="BN1338" s="40">
        <f t="shared" si="619"/>
        <v>0</v>
      </c>
    </row>
    <row r="1339" spans="1:66" x14ac:dyDescent="0.25">
      <c r="A1339" s="379"/>
      <c r="B1339" s="936"/>
      <c r="C1339" s="272"/>
      <c r="D1339" s="868"/>
      <c r="E1339" s="873" t="str">
        <f t="shared" si="593"/>
        <v xml:space="preserve"> </v>
      </c>
      <c r="F1339" s="130">
        <f t="shared" si="594"/>
        <v>0</v>
      </c>
      <c r="G1339" s="128">
        <f t="shared" si="595"/>
        <v>1327</v>
      </c>
      <c r="H1339" s="127"/>
      <c r="I1339" s="321"/>
      <c r="J1339" s="97"/>
      <c r="K1339" s="323"/>
      <c r="L1339" s="322"/>
      <c r="M1339" s="50"/>
      <c r="N1339" s="87"/>
      <c r="O1339" s="324"/>
      <c r="P1339" s="98"/>
      <c r="Q1339" s="98"/>
      <c r="R1339" s="114"/>
      <c r="S1339" s="753"/>
      <c r="T1339" s="98"/>
      <c r="U1339" s="98"/>
      <c r="V1339" s="98"/>
      <c r="W1339" s="99"/>
      <c r="X1339" s="97"/>
      <c r="Y1339" s="87"/>
      <c r="Z1339" s="100"/>
      <c r="AA1339" s="106">
        <f t="shared" si="596"/>
        <v>1327</v>
      </c>
      <c r="AB1339" s="549">
        <f t="shared" si="597"/>
        <v>0</v>
      </c>
      <c r="AC1339" s="544">
        <f t="shared" si="598"/>
        <v>0</v>
      </c>
      <c r="AD1339" s="174">
        <f t="shared" si="599"/>
        <v>0</v>
      </c>
      <c r="AE1339" s="8"/>
      <c r="AF1339" s="885" t="str">
        <f t="shared" si="600"/>
        <v xml:space="preserve"> </v>
      </c>
      <c r="AG1339" s="40">
        <f t="shared" si="601"/>
        <v>0</v>
      </c>
      <c r="AH1339" s="40">
        <f t="shared" si="602"/>
        <v>0</v>
      </c>
      <c r="AR1339" s="40">
        <f t="shared" si="603"/>
        <v>0</v>
      </c>
      <c r="AS1339" s="40">
        <f t="shared" si="604"/>
        <v>0</v>
      </c>
      <c r="AT1339" s="40">
        <f t="shared" si="605"/>
        <v>0</v>
      </c>
      <c r="AU1339" s="40">
        <f t="shared" si="606"/>
        <v>0</v>
      </c>
      <c r="AX1339" s="279">
        <f t="shared" si="607"/>
        <v>0</v>
      </c>
      <c r="AY1339" s="279">
        <f t="shared" si="608"/>
        <v>0</v>
      </c>
      <c r="AZ1339" s="40">
        <f t="shared" si="609"/>
        <v>0</v>
      </c>
      <c r="BB1339" s="40">
        <f t="shared" si="610"/>
        <v>0</v>
      </c>
      <c r="BC1339" s="397">
        <f t="shared" si="611"/>
        <v>0</v>
      </c>
      <c r="BD1339" s="105">
        <f t="shared" si="612"/>
        <v>0</v>
      </c>
      <c r="BE1339" s="105">
        <f t="shared" si="613"/>
        <v>0</v>
      </c>
      <c r="BF1339" s="742">
        <f t="shared" si="614"/>
        <v>0</v>
      </c>
      <c r="BG1339" s="89"/>
      <c r="BH1339" s="9"/>
      <c r="BJ1339" s="40">
        <f t="shared" si="615"/>
        <v>0</v>
      </c>
      <c r="BK1339" s="40">
        <f t="shared" si="616"/>
        <v>1</v>
      </c>
      <c r="BL1339" s="40">
        <f t="shared" si="617"/>
        <v>0</v>
      </c>
      <c r="BM1339" s="40">
        <f t="shared" si="618"/>
        <v>0</v>
      </c>
      <c r="BN1339" s="40">
        <f t="shared" si="619"/>
        <v>0</v>
      </c>
    </row>
    <row r="1340" spans="1:66" x14ac:dyDescent="0.25">
      <c r="A1340" s="379"/>
      <c r="B1340" s="936"/>
      <c r="C1340" s="272"/>
      <c r="D1340" s="868"/>
      <c r="E1340" s="873" t="str">
        <f t="shared" si="593"/>
        <v xml:space="preserve"> </v>
      </c>
      <c r="F1340" s="130">
        <f t="shared" si="594"/>
        <v>0</v>
      </c>
      <c r="G1340" s="128">
        <f t="shared" si="595"/>
        <v>1328</v>
      </c>
      <c r="H1340" s="127"/>
      <c r="I1340" s="321"/>
      <c r="J1340" s="97"/>
      <c r="K1340" s="323"/>
      <c r="L1340" s="322"/>
      <c r="M1340" s="50"/>
      <c r="N1340" s="87"/>
      <c r="O1340" s="324"/>
      <c r="P1340" s="98"/>
      <c r="Q1340" s="98"/>
      <c r="R1340" s="114"/>
      <c r="S1340" s="753"/>
      <c r="T1340" s="98"/>
      <c r="U1340" s="98"/>
      <c r="V1340" s="98"/>
      <c r="W1340" s="99"/>
      <c r="X1340" s="97"/>
      <c r="Y1340" s="87"/>
      <c r="Z1340" s="100"/>
      <c r="AA1340" s="106">
        <f t="shared" si="596"/>
        <v>1328</v>
      </c>
      <c r="AB1340" s="549">
        <f t="shared" si="597"/>
        <v>0</v>
      </c>
      <c r="AC1340" s="544">
        <f t="shared" si="598"/>
        <v>0</v>
      </c>
      <c r="AD1340" s="174">
        <f t="shared" si="599"/>
        <v>0</v>
      </c>
      <c r="AE1340" s="8"/>
      <c r="AF1340" s="885" t="str">
        <f t="shared" si="600"/>
        <v xml:space="preserve"> </v>
      </c>
      <c r="AG1340" s="40">
        <f t="shared" si="601"/>
        <v>0</v>
      </c>
      <c r="AH1340" s="40">
        <f t="shared" si="602"/>
        <v>0</v>
      </c>
      <c r="AR1340" s="40">
        <f t="shared" si="603"/>
        <v>0</v>
      </c>
      <c r="AS1340" s="40">
        <f t="shared" si="604"/>
        <v>0</v>
      </c>
      <c r="AT1340" s="40">
        <f t="shared" si="605"/>
        <v>0</v>
      </c>
      <c r="AU1340" s="40">
        <f t="shared" si="606"/>
        <v>0</v>
      </c>
      <c r="AX1340" s="279">
        <f t="shared" si="607"/>
        <v>0</v>
      </c>
      <c r="AY1340" s="279">
        <f t="shared" si="608"/>
        <v>0</v>
      </c>
      <c r="AZ1340" s="40">
        <f t="shared" si="609"/>
        <v>0</v>
      </c>
      <c r="BB1340" s="40">
        <f t="shared" si="610"/>
        <v>0</v>
      </c>
      <c r="BC1340" s="397">
        <f t="shared" si="611"/>
        <v>0</v>
      </c>
      <c r="BD1340" s="105">
        <f t="shared" si="612"/>
        <v>0</v>
      </c>
      <c r="BE1340" s="105">
        <f t="shared" si="613"/>
        <v>0</v>
      </c>
      <c r="BF1340" s="742">
        <f t="shared" si="614"/>
        <v>0</v>
      </c>
      <c r="BG1340" s="89"/>
      <c r="BH1340" s="9"/>
      <c r="BJ1340" s="40">
        <f t="shared" si="615"/>
        <v>0</v>
      </c>
      <c r="BK1340" s="40">
        <f t="shared" si="616"/>
        <v>1</v>
      </c>
      <c r="BL1340" s="40">
        <f t="shared" si="617"/>
        <v>0</v>
      </c>
      <c r="BM1340" s="40">
        <f t="shared" si="618"/>
        <v>0</v>
      </c>
      <c r="BN1340" s="40">
        <f t="shared" si="619"/>
        <v>0</v>
      </c>
    </row>
    <row r="1341" spans="1:66" x14ac:dyDescent="0.25">
      <c r="A1341" s="379"/>
      <c r="B1341" s="936"/>
      <c r="C1341" s="272"/>
      <c r="D1341" s="868"/>
      <c r="E1341" s="873" t="str">
        <f t="shared" si="593"/>
        <v xml:space="preserve"> </v>
      </c>
      <c r="F1341" s="130">
        <f t="shared" si="594"/>
        <v>0</v>
      </c>
      <c r="G1341" s="128">
        <f t="shared" si="595"/>
        <v>1329</v>
      </c>
      <c r="H1341" s="127"/>
      <c r="I1341" s="321"/>
      <c r="J1341" s="97"/>
      <c r="K1341" s="323"/>
      <c r="L1341" s="322"/>
      <c r="M1341" s="50"/>
      <c r="N1341" s="87"/>
      <c r="O1341" s="324"/>
      <c r="P1341" s="98"/>
      <c r="Q1341" s="98"/>
      <c r="R1341" s="114"/>
      <c r="S1341" s="753"/>
      <c r="T1341" s="98"/>
      <c r="U1341" s="98"/>
      <c r="V1341" s="98"/>
      <c r="W1341" s="99"/>
      <c r="X1341" s="97"/>
      <c r="Y1341" s="87"/>
      <c r="Z1341" s="100"/>
      <c r="AA1341" s="106">
        <f t="shared" si="596"/>
        <v>1329</v>
      </c>
      <c r="AB1341" s="549">
        <f t="shared" si="597"/>
        <v>0</v>
      </c>
      <c r="AC1341" s="544">
        <f t="shared" si="598"/>
        <v>0</v>
      </c>
      <c r="AD1341" s="174">
        <f t="shared" si="599"/>
        <v>0</v>
      </c>
      <c r="AE1341" s="8"/>
      <c r="AF1341" s="885" t="str">
        <f t="shared" si="600"/>
        <v xml:space="preserve"> </v>
      </c>
      <c r="AG1341" s="40">
        <f t="shared" si="601"/>
        <v>0</v>
      </c>
      <c r="AH1341" s="40">
        <f t="shared" si="602"/>
        <v>0</v>
      </c>
      <c r="AR1341" s="40">
        <f t="shared" si="603"/>
        <v>0</v>
      </c>
      <c r="AS1341" s="40">
        <f t="shared" si="604"/>
        <v>0</v>
      </c>
      <c r="AT1341" s="40">
        <f t="shared" si="605"/>
        <v>0</v>
      </c>
      <c r="AU1341" s="40">
        <f t="shared" si="606"/>
        <v>0</v>
      </c>
      <c r="AX1341" s="279">
        <f t="shared" si="607"/>
        <v>0</v>
      </c>
      <c r="AY1341" s="279">
        <f t="shared" si="608"/>
        <v>0</v>
      </c>
      <c r="AZ1341" s="40">
        <f t="shared" si="609"/>
        <v>0</v>
      </c>
      <c r="BB1341" s="40">
        <f t="shared" si="610"/>
        <v>0</v>
      </c>
      <c r="BC1341" s="397">
        <f t="shared" si="611"/>
        <v>0</v>
      </c>
      <c r="BD1341" s="105">
        <f t="shared" si="612"/>
        <v>0</v>
      </c>
      <c r="BE1341" s="105">
        <f t="shared" si="613"/>
        <v>0</v>
      </c>
      <c r="BF1341" s="742">
        <f t="shared" si="614"/>
        <v>0</v>
      </c>
      <c r="BG1341" s="89"/>
      <c r="BH1341" s="9"/>
      <c r="BJ1341" s="40">
        <f t="shared" si="615"/>
        <v>0</v>
      </c>
      <c r="BK1341" s="40">
        <f t="shared" si="616"/>
        <v>1</v>
      </c>
      <c r="BL1341" s="40">
        <f t="shared" si="617"/>
        <v>0</v>
      </c>
      <c r="BM1341" s="40">
        <f t="shared" si="618"/>
        <v>0</v>
      </c>
      <c r="BN1341" s="40">
        <f t="shared" si="619"/>
        <v>0</v>
      </c>
    </row>
    <row r="1342" spans="1:66" x14ac:dyDescent="0.25">
      <c r="A1342" s="379"/>
      <c r="B1342" s="936"/>
      <c r="C1342" s="272"/>
      <c r="D1342" s="868"/>
      <c r="E1342" s="873" t="str">
        <f t="shared" si="593"/>
        <v xml:space="preserve"> </v>
      </c>
      <c r="F1342" s="130">
        <f t="shared" si="594"/>
        <v>0</v>
      </c>
      <c r="G1342" s="128">
        <f t="shared" si="595"/>
        <v>1330</v>
      </c>
      <c r="H1342" s="127"/>
      <c r="I1342" s="321"/>
      <c r="J1342" s="97"/>
      <c r="K1342" s="323"/>
      <c r="L1342" s="322"/>
      <c r="M1342" s="50"/>
      <c r="N1342" s="87"/>
      <c r="O1342" s="324"/>
      <c r="P1342" s="98"/>
      <c r="Q1342" s="98"/>
      <c r="R1342" s="114"/>
      <c r="S1342" s="753"/>
      <c r="T1342" s="98"/>
      <c r="U1342" s="98"/>
      <c r="V1342" s="98"/>
      <c r="W1342" s="99"/>
      <c r="X1342" s="97"/>
      <c r="Y1342" s="87"/>
      <c r="Z1342" s="100"/>
      <c r="AA1342" s="106">
        <f t="shared" si="596"/>
        <v>1330</v>
      </c>
      <c r="AB1342" s="549">
        <f t="shared" si="597"/>
        <v>0</v>
      </c>
      <c r="AC1342" s="544">
        <f t="shared" si="598"/>
        <v>0</v>
      </c>
      <c r="AD1342" s="174">
        <f t="shared" si="599"/>
        <v>0</v>
      </c>
      <c r="AE1342" s="8"/>
      <c r="AF1342" s="885" t="str">
        <f t="shared" si="600"/>
        <v xml:space="preserve"> </v>
      </c>
      <c r="AG1342" s="40">
        <f t="shared" si="601"/>
        <v>0</v>
      </c>
      <c r="AH1342" s="40">
        <f t="shared" si="602"/>
        <v>0</v>
      </c>
      <c r="AR1342" s="40">
        <f t="shared" si="603"/>
        <v>0</v>
      </c>
      <c r="AS1342" s="40">
        <f t="shared" si="604"/>
        <v>0</v>
      </c>
      <c r="AT1342" s="40">
        <f t="shared" si="605"/>
        <v>0</v>
      </c>
      <c r="AU1342" s="40">
        <f t="shared" si="606"/>
        <v>0</v>
      </c>
      <c r="AX1342" s="279">
        <f t="shared" si="607"/>
        <v>0</v>
      </c>
      <c r="AY1342" s="279">
        <f t="shared" si="608"/>
        <v>0</v>
      </c>
      <c r="AZ1342" s="40">
        <f t="shared" si="609"/>
        <v>0</v>
      </c>
      <c r="BB1342" s="40">
        <f t="shared" si="610"/>
        <v>0</v>
      </c>
      <c r="BC1342" s="397">
        <f t="shared" si="611"/>
        <v>0</v>
      </c>
      <c r="BD1342" s="105">
        <f t="shared" si="612"/>
        <v>0</v>
      </c>
      <c r="BE1342" s="105">
        <f t="shared" si="613"/>
        <v>0</v>
      </c>
      <c r="BF1342" s="742">
        <f t="shared" si="614"/>
        <v>0</v>
      </c>
      <c r="BG1342" s="89"/>
      <c r="BH1342" s="9"/>
      <c r="BJ1342" s="40">
        <f t="shared" si="615"/>
        <v>0</v>
      </c>
      <c r="BK1342" s="40">
        <f t="shared" si="616"/>
        <v>1</v>
      </c>
      <c r="BL1342" s="40">
        <f t="shared" si="617"/>
        <v>0</v>
      </c>
      <c r="BM1342" s="40">
        <f t="shared" si="618"/>
        <v>0</v>
      </c>
      <c r="BN1342" s="40">
        <f t="shared" si="619"/>
        <v>0</v>
      </c>
    </row>
    <row r="1343" spans="1:66" x14ac:dyDescent="0.25">
      <c r="A1343" s="379"/>
      <c r="B1343" s="936"/>
      <c r="C1343" s="272"/>
      <c r="D1343" s="868"/>
      <c r="E1343" s="873" t="str">
        <f t="shared" si="593"/>
        <v xml:space="preserve"> </v>
      </c>
      <c r="F1343" s="130">
        <f t="shared" si="594"/>
        <v>0</v>
      </c>
      <c r="G1343" s="128">
        <f t="shared" si="595"/>
        <v>1331</v>
      </c>
      <c r="H1343" s="127"/>
      <c r="I1343" s="321"/>
      <c r="J1343" s="97"/>
      <c r="K1343" s="323"/>
      <c r="L1343" s="322"/>
      <c r="M1343" s="50"/>
      <c r="N1343" s="87"/>
      <c r="O1343" s="324"/>
      <c r="P1343" s="98"/>
      <c r="Q1343" s="98"/>
      <c r="R1343" s="114"/>
      <c r="S1343" s="753"/>
      <c r="T1343" s="98"/>
      <c r="U1343" s="98"/>
      <c r="V1343" s="98"/>
      <c r="W1343" s="99"/>
      <c r="X1343" s="97"/>
      <c r="Y1343" s="87"/>
      <c r="Z1343" s="100"/>
      <c r="AA1343" s="106">
        <f t="shared" si="596"/>
        <v>1331</v>
      </c>
      <c r="AB1343" s="549">
        <f t="shared" si="597"/>
        <v>0</v>
      </c>
      <c r="AC1343" s="544">
        <f t="shared" si="598"/>
        <v>0</v>
      </c>
      <c r="AD1343" s="174">
        <f t="shared" si="599"/>
        <v>0</v>
      </c>
      <c r="AE1343" s="8"/>
      <c r="AF1343" s="885" t="str">
        <f t="shared" si="600"/>
        <v xml:space="preserve"> </v>
      </c>
      <c r="AG1343" s="40">
        <f t="shared" si="601"/>
        <v>0</v>
      </c>
      <c r="AH1343" s="40">
        <f t="shared" si="602"/>
        <v>0</v>
      </c>
      <c r="AR1343" s="40">
        <f t="shared" si="603"/>
        <v>0</v>
      </c>
      <c r="AS1343" s="40">
        <f t="shared" si="604"/>
        <v>0</v>
      </c>
      <c r="AT1343" s="40">
        <f t="shared" si="605"/>
        <v>0</v>
      </c>
      <c r="AU1343" s="40">
        <f t="shared" si="606"/>
        <v>0</v>
      </c>
      <c r="AX1343" s="279">
        <f t="shared" si="607"/>
        <v>0</v>
      </c>
      <c r="AY1343" s="279">
        <f t="shared" si="608"/>
        <v>0</v>
      </c>
      <c r="AZ1343" s="40">
        <f t="shared" si="609"/>
        <v>0</v>
      </c>
      <c r="BB1343" s="40">
        <f t="shared" si="610"/>
        <v>0</v>
      </c>
      <c r="BC1343" s="397">
        <f t="shared" si="611"/>
        <v>0</v>
      </c>
      <c r="BD1343" s="105">
        <f t="shared" si="612"/>
        <v>0</v>
      </c>
      <c r="BE1343" s="105">
        <f t="shared" si="613"/>
        <v>0</v>
      </c>
      <c r="BF1343" s="742">
        <f t="shared" si="614"/>
        <v>0</v>
      </c>
      <c r="BG1343" s="89"/>
      <c r="BH1343" s="9"/>
      <c r="BJ1343" s="40">
        <f t="shared" si="615"/>
        <v>0</v>
      </c>
      <c r="BK1343" s="40">
        <f t="shared" si="616"/>
        <v>1</v>
      </c>
      <c r="BL1343" s="40">
        <f t="shared" si="617"/>
        <v>0</v>
      </c>
      <c r="BM1343" s="40">
        <f t="shared" si="618"/>
        <v>0</v>
      </c>
      <c r="BN1343" s="40">
        <f t="shared" si="619"/>
        <v>0</v>
      </c>
    </row>
    <row r="1344" spans="1:66" x14ac:dyDescent="0.25">
      <c r="A1344" s="379"/>
      <c r="B1344" s="936"/>
      <c r="C1344" s="272"/>
      <c r="D1344" s="868"/>
      <c r="E1344" s="873" t="str">
        <f t="shared" si="593"/>
        <v xml:space="preserve"> </v>
      </c>
      <c r="F1344" s="130">
        <f t="shared" si="594"/>
        <v>0</v>
      </c>
      <c r="G1344" s="128">
        <f t="shared" si="595"/>
        <v>1332</v>
      </c>
      <c r="H1344" s="127"/>
      <c r="I1344" s="321"/>
      <c r="J1344" s="97"/>
      <c r="K1344" s="323"/>
      <c r="L1344" s="322"/>
      <c r="M1344" s="50"/>
      <c r="N1344" s="87"/>
      <c r="O1344" s="324"/>
      <c r="P1344" s="98"/>
      <c r="Q1344" s="98"/>
      <c r="R1344" s="114"/>
      <c r="S1344" s="753"/>
      <c r="T1344" s="98"/>
      <c r="U1344" s="98"/>
      <c r="V1344" s="98"/>
      <c r="W1344" s="99"/>
      <c r="X1344" s="97"/>
      <c r="Y1344" s="87"/>
      <c r="Z1344" s="100"/>
      <c r="AA1344" s="106">
        <f t="shared" si="596"/>
        <v>1332</v>
      </c>
      <c r="AB1344" s="549">
        <f t="shared" si="597"/>
        <v>0</v>
      </c>
      <c r="AC1344" s="544">
        <f t="shared" si="598"/>
        <v>0</v>
      </c>
      <c r="AD1344" s="174">
        <f t="shared" si="599"/>
        <v>0</v>
      </c>
      <c r="AE1344" s="8"/>
      <c r="AF1344" s="885" t="str">
        <f t="shared" si="600"/>
        <v xml:space="preserve"> </v>
      </c>
      <c r="AG1344" s="40">
        <f t="shared" si="601"/>
        <v>0</v>
      </c>
      <c r="AH1344" s="40">
        <f t="shared" si="602"/>
        <v>0</v>
      </c>
      <c r="AR1344" s="40">
        <f t="shared" si="603"/>
        <v>0</v>
      </c>
      <c r="AS1344" s="40">
        <f t="shared" si="604"/>
        <v>0</v>
      </c>
      <c r="AT1344" s="40">
        <f t="shared" si="605"/>
        <v>0</v>
      </c>
      <c r="AU1344" s="40">
        <f t="shared" si="606"/>
        <v>0</v>
      </c>
      <c r="AX1344" s="279">
        <f t="shared" si="607"/>
        <v>0</v>
      </c>
      <c r="AY1344" s="279">
        <f t="shared" si="608"/>
        <v>0</v>
      </c>
      <c r="AZ1344" s="40">
        <f t="shared" si="609"/>
        <v>0</v>
      </c>
      <c r="BB1344" s="40">
        <f t="shared" si="610"/>
        <v>0</v>
      </c>
      <c r="BC1344" s="397">
        <f t="shared" si="611"/>
        <v>0</v>
      </c>
      <c r="BD1344" s="105">
        <f t="shared" si="612"/>
        <v>0</v>
      </c>
      <c r="BE1344" s="105">
        <f t="shared" si="613"/>
        <v>0</v>
      </c>
      <c r="BF1344" s="742">
        <f t="shared" si="614"/>
        <v>0</v>
      </c>
      <c r="BG1344" s="89"/>
      <c r="BH1344" s="9"/>
      <c r="BJ1344" s="40">
        <f t="shared" si="615"/>
        <v>0</v>
      </c>
      <c r="BK1344" s="40">
        <f t="shared" si="616"/>
        <v>1</v>
      </c>
      <c r="BL1344" s="40">
        <f t="shared" si="617"/>
        <v>0</v>
      </c>
      <c r="BM1344" s="40">
        <f t="shared" si="618"/>
        <v>0</v>
      </c>
      <c r="BN1344" s="40">
        <f t="shared" si="619"/>
        <v>0</v>
      </c>
    </row>
    <row r="1345" spans="1:66" x14ac:dyDescent="0.25">
      <c r="A1345" s="379"/>
      <c r="B1345" s="936"/>
      <c r="C1345" s="272"/>
      <c r="D1345" s="868"/>
      <c r="E1345" s="873" t="str">
        <f t="shared" si="593"/>
        <v xml:space="preserve"> </v>
      </c>
      <c r="F1345" s="130">
        <f t="shared" si="594"/>
        <v>0</v>
      </c>
      <c r="G1345" s="128">
        <f t="shared" si="595"/>
        <v>1333</v>
      </c>
      <c r="H1345" s="127"/>
      <c r="I1345" s="321"/>
      <c r="J1345" s="97"/>
      <c r="K1345" s="323"/>
      <c r="L1345" s="322"/>
      <c r="M1345" s="50"/>
      <c r="N1345" s="87"/>
      <c r="O1345" s="324"/>
      <c r="P1345" s="98"/>
      <c r="Q1345" s="98"/>
      <c r="R1345" s="114"/>
      <c r="S1345" s="753"/>
      <c r="T1345" s="98"/>
      <c r="U1345" s="98"/>
      <c r="V1345" s="98"/>
      <c r="W1345" s="99"/>
      <c r="X1345" s="97"/>
      <c r="Y1345" s="87"/>
      <c r="Z1345" s="100"/>
      <c r="AA1345" s="106">
        <f t="shared" si="596"/>
        <v>1333</v>
      </c>
      <c r="AB1345" s="549">
        <f t="shared" si="597"/>
        <v>0</v>
      </c>
      <c r="AC1345" s="544">
        <f t="shared" si="598"/>
        <v>0</v>
      </c>
      <c r="AD1345" s="174">
        <f t="shared" si="599"/>
        <v>0</v>
      </c>
      <c r="AE1345" s="8"/>
      <c r="AF1345" s="885" t="str">
        <f t="shared" si="600"/>
        <v xml:space="preserve"> </v>
      </c>
      <c r="AG1345" s="40">
        <f t="shared" si="601"/>
        <v>0</v>
      </c>
      <c r="AH1345" s="40">
        <f t="shared" si="602"/>
        <v>0</v>
      </c>
      <c r="AR1345" s="40">
        <f t="shared" si="603"/>
        <v>0</v>
      </c>
      <c r="AS1345" s="40">
        <f t="shared" si="604"/>
        <v>0</v>
      </c>
      <c r="AT1345" s="40">
        <f t="shared" si="605"/>
        <v>0</v>
      </c>
      <c r="AU1345" s="40">
        <f t="shared" si="606"/>
        <v>0</v>
      </c>
      <c r="AX1345" s="279">
        <f t="shared" si="607"/>
        <v>0</v>
      </c>
      <c r="AY1345" s="279">
        <f t="shared" si="608"/>
        <v>0</v>
      </c>
      <c r="AZ1345" s="40">
        <f t="shared" si="609"/>
        <v>0</v>
      </c>
      <c r="BB1345" s="40">
        <f t="shared" si="610"/>
        <v>0</v>
      </c>
      <c r="BC1345" s="397">
        <f t="shared" si="611"/>
        <v>0</v>
      </c>
      <c r="BD1345" s="105">
        <f t="shared" si="612"/>
        <v>0</v>
      </c>
      <c r="BE1345" s="105">
        <f t="shared" si="613"/>
        <v>0</v>
      </c>
      <c r="BF1345" s="742">
        <f t="shared" si="614"/>
        <v>0</v>
      </c>
      <c r="BG1345" s="89"/>
      <c r="BH1345" s="9"/>
      <c r="BJ1345" s="40">
        <f t="shared" si="615"/>
        <v>0</v>
      </c>
      <c r="BK1345" s="40">
        <f t="shared" si="616"/>
        <v>1</v>
      </c>
      <c r="BL1345" s="40">
        <f t="shared" si="617"/>
        <v>0</v>
      </c>
      <c r="BM1345" s="40">
        <f t="shared" si="618"/>
        <v>0</v>
      </c>
      <c r="BN1345" s="40">
        <f t="shared" si="619"/>
        <v>0</v>
      </c>
    </row>
    <row r="1346" spans="1:66" x14ac:dyDescent="0.25">
      <c r="A1346" s="379"/>
      <c r="B1346" s="936"/>
      <c r="C1346" s="272"/>
      <c r="D1346" s="868"/>
      <c r="E1346" s="873" t="str">
        <f t="shared" si="593"/>
        <v xml:space="preserve"> </v>
      </c>
      <c r="F1346" s="130">
        <f t="shared" si="594"/>
        <v>0</v>
      </c>
      <c r="G1346" s="128">
        <f t="shared" si="595"/>
        <v>1334</v>
      </c>
      <c r="H1346" s="127"/>
      <c r="I1346" s="321"/>
      <c r="J1346" s="97"/>
      <c r="K1346" s="323"/>
      <c r="L1346" s="322"/>
      <c r="M1346" s="50"/>
      <c r="N1346" s="87"/>
      <c r="O1346" s="324"/>
      <c r="P1346" s="98"/>
      <c r="Q1346" s="98"/>
      <c r="R1346" s="114"/>
      <c r="S1346" s="753"/>
      <c r="T1346" s="98"/>
      <c r="U1346" s="98"/>
      <c r="V1346" s="98"/>
      <c r="W1346" s="99"/>
      <c r="X1346" s="97"/>
      <c r="Y1346" s="87"/>
      <c r="Z1346" s="100"/>
      <c r="AA1346" s="106">
        <f t="shared" si="596"/>
        <v>1334</v>
      </c>
      <c r="AB1346" s="549">
        <f t="shared" si="597"/>
        <v>0</v>
      </c>
      <c r="AC1346" s="544">
        <f t="shared" si="598"/>
        <v>0</v>
      </c>
      <c r="AD1346" s="174">
        <f t="shared" si="599"/>
        <v>0</v>
      </c>
      <c r="AE1346" s="8"/>
      <c r="AF1346" s="885" t="str">
        <f t="shared" si="600"/>
        <v xml:space="preserve"> </v>
      </c>
      <c r="AG1346" s="40">
        <f t="shared" si="601"/>
        <v>0</v>
      </c>
      <c r="AH1346" s="40">
        <f t="shared" si="602"/>
        <v>0</v>
      </c>
      <c r="AR1346" s="40">
        <f t="shared" si="603"/>
        <v>0</v>
      </c>
      <c r="AS1346" s="40">
        <f t="shared" si="604"/>
        <v>0</v>
      </c>
      <c r="AT1346" s="40">
        <f t="shared" si="605"/>
        <v>0</v>
      </c>
      <c r="AU1346" s="40">
        <f t="shared" si="606"/>
        <v>0</v>
      </c>
      <c r="AX1346" s="279">
        <f t="shared" si="607"/>
        <v>0</v>
      </c>
      <c r="AY1346" s="279">
        <f t="shared" si="608"/>
        <v>0</v>
      </c>
      <c r="AZ1346" s="40">
        <f t="shared" si="609"/>
        <v>0</v>
      </c>
      <c r="BB1346" s="40">
        <f t="shared" si="610"/>
        <v>0</v>
      </c>
      <c r="BC1346" s="397">
        <f t="shared" si="611"/>
        <v>0</v>
      </c>
      <c r="BD1346" s="105">
        <f t="shared" si="612"/>
        <v>0</v>
      </c>
      <c r="BE1346" s="105">
        <f t="shared" si="613"/>
        <v>0</v>
      </c>
      <c r="BF1346" s="742">
        <f t="shared" si="614"/>
        <v>0</v>
      </c>
      <c r="BG1346" s="89"/>
      <c r="BH1346" s="9"/>
      <c r="BJ1346" s="40">
        <f t="shared" si="615"/>
        <v>0</v>
      </c>
      <c r="BK1346" s="40">
        <f t="shared" si="616"/>
        <v>1</v>
      </c>
      <c r="BL1346" s="40">
        <f t="shared" si="617"/>
        <v>0</v>
      </c>
      <c r="BM1346" s="40">
        <f t="shared" si="618"/>
        <v>0</v>
      </c>
      <c r="BN1346" s="40">
        <f t="shared" si="619"/>
        <v>0</v>
      </c>
    </row>
    <row r="1347" spans="1:66" x14ac:dyDescent="0.25">
      <c r="A1347" s="379"/>
      <c r="B1347" s="936"/>
      <c r="C1347" s="272"/>
      <c r="D1347" s="868"/>
      <c r="E1347" s="873" t="str">
        <f t="shared" si="593"/>
        <v xml:space="preserve"> </v>
      </c>
      <c r="F1347" s="130">
        <f t="shared" si="594"/>
        <v>0</v>
      </c>
      <c r="G1347" s="128">
        <f t="shared" si="595"/>
        <v>1335</v>
      </c>
      <c r="H1347" s="127"/>
      <c r="I1347" s="321"/>
      <c r="J1347" s="97"/>
      <c r="K1347" s="323"/>
      <c r="L1347" s="322"/>
      <c r="M1347" s="50"/>
      <c r="N1347" s="87"/>
      <c r="O1347" s="324"/>
      <c r="P1347" s="98"/>
      <c r="Q1347" s="98"/>
      <c r="R1347" s="114"/>
      <c r="S1347" s="753"/>
      <c r="T1347" s="98"/>
      <c r="U1347" s="98"/>
      <c r="V1347" s="98"/>
      <c r="W1347" s="99"/>
      <c r="X1347" s="97"/>
      <c r="Y1347" s="87"/>
      <c r="Z1347" s="100"/>
      <c r="AA1347" s="106">
        <f t="shared" si="596"/>
        <v>1335</v>
      </c>
      <c r="AB1347" s="549">
        <f t="shared" si="597"/>
        <v>0</v>
      </c>
      <c r="AC1347" s="544">
        <f t="shared" si="598"/>
        <v>0</v>
      </c>
      <c r="AD1347" s="174">
        <f t="shared" si="599"/>
        <v>0</v>
      </c>
      <c r="AE1347" s="8"/>
      <c r="AF1347" s="885" t="str">
        <f t="shared" si="600"/>
        <v xml:space="preserve"> </v>
      </c>
      <c r="AG1347" s="40">
        <f t="shared" si="601"/>
        <v>0</v>
      </c>
      <c r="AH1347" s="40">
        <f t="shared" si="602"/>
        <v>0</v>
      </c>
      <c r="AR1347" s="40">
        <f t="shared" si="603"/>
        <v>0</v>
      </c>
      <c r="AS1347" s="40">
        <f t="shared" si="604"/>
        <v>0</v>
      </c>
      <c r="AT1347" s="40">
        <f t="shared" si="605"/>
        <v>0</v>
      </c>
      <c r="AU1347" s="40">
        <f t="shared" si="606"/>
        <v>0</v>
      </c>
      <c r="AX1347" s="279">
        <f t="shared" si="607"/>
        <v>0</v>
      </c>
      <c r="AY1347" s="279">
        <f t="shared" si="608"/>
        <v>0</v>
      </c>
      <c r="AZ1347" s="40">
        <f t="shared" si="609"/>
        <v>0</v>
      </c>
      <c r="BB1347" s="40">
        <f t="shared" si="610"/>
        <v>0</v>
      </c>
      <c r="BC1347" s="397">
        <f t="shared" si="611"/>
        <v>0</v>
      </c>
      <c r="BD1347" s="105">
        <f t="shared" si="612"/>
        <v>0</v>
      </c>
      <c r="BE1347" s="105">
        <f t="shared" si="613"/>
        <v>0</v>
      </c>
      <c r="BF1347" s="742">
        <f t="shared" si="614"/>
        <v>0</v>
      </c>
      <c r="BG1347" s="89"/>
      <c r="BH1347" s="9"/>
      <c r="BJ1347" s="40">
        <f t="shared" si="615"/>
        <v>0</v>
      </c>
      <c r="BK1347" s="40">
        <f t="shared" si="616"/>
        <v>1</v>
      </c>
      <c r="BL1347" s="40">
        <f t="shared" si="617"/>
        <v>0</v>
      </c>
      <c r="BM1347" s="40">
        <f t="shared" si="618"/>
        <v>0</v>
      </c>
      <c r="BN1347" s="40">
        <f t="shared" si="619"/>
        <v>0</v>
      </c>
    </row>
    <row r="1348" spans="1:66" x14ac:dyDescent="0.25">
      <c r="A1348" s="379"/>
      <c r="B1348" s="936"/>
      <c r="C1348" s="272"/>
      <c r="D1348" s="868"/>
      <c r="E1348" s="873" t="str">
        <f t="shared" si="593"/>
        <v xml:space="preserve"> </v>
      </c>
      <c r="F1348" s="130">
        <f t="shared" si="594"/>
        <v>0</v>
      </c>
      <c r="G1348" s="128">
        <f t="shared" si="595"/>
        <v>1336</v>
      </c>
      <c r="H1348" s="127"/>
      <c r="I1348" s="321"/>
      <c r="J1348" s="97"/>
      <c r="K1348" s="323"/>
      <c r="L1348" s="322"/>
      <c r="M1348" s="50"/>
      <c r="N1348" s="87"/>
      <c r="O1348" s="324"/>
      <c r="P1348" s="98"/>
      <c r="Q1348" s="98"/>
      <c r="R1348" s="114"/>
      <c r="S1348" s="753"/>
      <c r="T1348" s="98"/>
      <c r="U1348" s="98"/>
      <c r="V1348" s="98"/>
      <c r="W1348" s="99"/>
      <c r="X1348" s="97"/>
      <c r="Y1348" s="87"/>
      <c r="Z1348" s="100"/>
      <c r="AA1348" s="106">
        <f t="shared" si="596"/>
        <v>1336</v>
      </c>
      <c r="AB1348" s="549">
        <f t="shared" si="597"/>
        <v>0</v>
      </c>
      <c r="AC1348" s="544">
        <f t="shared" si="598"/>
        <v>0</v>
      </c>
      <c r="AD1348" s="174">
        <f t="shared" si="599"/>
        <v>0</v>
      </c>
      <c r="AE1348" s="8"/>
      <c r="AF1348" s="885" t="str">
        <f t="shared" si="600"/>
        <v xml:space="preserve"> </v>
      </c>
      <c r="AG1348" s="40">
        <f t="shared" si="601"/>
        <v>0</v>
      </c>
      <c r="AH1348" s="40">
        <f t="shared" si="602"/>
        <v>0</v>
      </c>
      <c r="AR1348" s="40">
        <f t="shared" si="603"/>
        <v>0</v>
      </c>
      <c r="AS1348" s="40">
        <f t="shared" si="604"/>
        <v>0</v>
      </c>
      <c r="AT1348" s="40">
        <f t="shared" si="605"/>
        <v>0</v>
      </c>
      <c r="AU1348" s="40">
        <f t="shared" si="606"/>
        <v>0</v>
      </c>
      <c r="AX1348" s="279">
        <f t="shared" si="607"/>
        <v>0</v>
      </c>
      <c r="AY1348" s="279">
        <f t="shared" si="608"/>
        <v>0</v>
      </c>
      <c r="AZ1348" s="40">
        <f t="shared" si="609"/>
        <v>0</v>
      </c>
      <c r="BB1348" s="40">
        <f t="shared" si="610"/>
        <v>0</v>
      </c>
      <c r="BC1348" s="397">
        <f t="shared" si="611"/>
        <v>0</v>
      </c>
      <c r="BD1348" s="105">
        <f t="shared" si="612"/>
        <v>0</v>
      </c>
      <c r="BE1348" s="105">
        <f t="shared" si="613"/>
        <v>0</v>
      </c>
      <c r="BF1348" s="742">
        <f t="shared" si="614"/>
        <v>0</v>
      </c>
      <c r="BG1348" s="89"/>
      <c r="BH1348" s="9"/>
      <c r="BJ1348" s="40">
        <f t="shared" si="615"/>
        <v>0</v>
      </c>
      <c r="BK1348" s="40">
        <f t="shared" si="616"/>
        <v>1</v>
      </c>
      <c r="BL1348" s="40">
        <f t="shared" si="617"/>
        <v>0</v>
      </c>
      <c r="BM1348" s="40">
        <f t="shared" si="618"/>
        <v>0</v>
      </c>
      <c r="BN1348" s="40">
        <f t="shared" si="619"/>
        <v>0</v>
      </c>
    </row>
    <row r="1349" spans="1:66" x14ac:dyDescent="0.25">
      <c r="A1349" s="379"/>
      <c r="B1349" s="936"/>
      <c r="C1349" s="272"/>
      <c r="D1349" s="868"/>
      <c r="E1349" s="873" t="str">
        <f t="shared" si="593"/>
        <v xml:space="preserve"> </v>
      </c>
      <c r="F1349" s="130">
        <f t="shared" si="594"/>
        <v>0</v>
      </c>
      <c r="G1349" s="128">
        <f t="shared" si="595"/>
        <v>1337</v>
      </c>
      <c r="H1349" s="127"/>
      <c r="I1349" s="321"/>
      <c r="J1349" s="97"/>
      <c r="K1349" s="323"/>
      <c r="L1349" s="322"/>
      <c r="M1349" s="50"/>
      <c r="N1349" s="87"/>
      <c r="O1349" s="324"/>
      <c r="P1349" s="98"/>
      <c r="Q1349" s="98"/>
      <c r="R1349" s="114"/>
      <c r="S1349" s="753"/>
      <c r="T1349" s="98"/>
      <c r="U1349" s="98"/>
      <c r="V1349" s="98"/>
      <c r="W1349" s="99"/>
      <c r="X1349" s="97"/>
      <c r="Y1349" s="87"/>
      <c r="Z1349" s="100"/>
      <c r="AA1349" s="106">
        <f t="shared" si="596"/>
        <v>1337</v>
      </c>
      <c r="AB1349" s="549">
        <f t="shared" si="597"/>
        <v>0</v>
      </c>
      <c r="AC1349" s="544">
        <f t="shared" si="598"/>
        <v>0</v>
      </c>
      <c r="AD1349" s="174">
        <f t="shared" si="599"/>
        <v>0</v>
      </c>
      <c r="AE1349" s="8"/>
      <c r="AF1349" s="885" t="str">
        <f t="shared" si="600"/>
        <v xml:space="preserve"> </v>
      </c>
      <c r="AG1349" s="40">
        <f t="shared" si="601"/>
        <v>0</v>
      </c>
      <c r="AH1349" s="40">
        <f t="shared" si="602"/>
        <v>0</v>
      </c>
      <c r="AR1349" s="40">
        <f t="shared" si="603"/>
        <v>0</v>
      </c>
      <c r="AS1349" s="40">
        <f t="shared" si="604"/>
        <v>0</v>
      </c>
      <c r="AT1349" s="40">
        <f t="shared" si="605"/>
        <v>0</v>
      </c>
      <c r="AU1349" s="40">
        <f t="shared" si="606"/>
        <v>0</v>
      </c>
      <c r="AX1349" s="279">
        <f t="shared" si="607"/>
        <v>0</v>
      </c>
      <c r="AY1349" s="279">
        <f t="shared" si="608"/>
        <v>0</v>
      </c>
      <c r="AZ1349" s="40">
        <f t="shared" si="609"/>
        <v>0</v>
      </c>
      <c r="BB1349" s="40">
        <f t="shared" si="610"/>
        <v>0</v>
      </c>
      <c r="BC1349" s="397">
        <f t="shared" si="611"/>
        <v>0</v>
      </c>
      <c r="BD1349" s="105">
        <f t="shared" si="612"/>
        <v>0</v>
      </c>
      <c r="BE1349" s="105">
        <f t="shared" si="613"/>
        <v>0</v>
      </c>
      <c r="BF1349" s="742">
        <f t="shared" si="614"/>
        <v>0</v>
      </c>
      <c r="BG1349" s="89"/>
      <c r="BH1349" s="9"/>
      <c r="BJ1349" s="40">
        <f t="shared" si="615"/>
        <v>0</v>
      </c>
      <c r="BK1349" s="40">
        <f t="shared" si="616"/>
        <v>1</v>
      </c>
      <c r="BL1349" s="40">
        <f t="shared" si="617"/>
        <v>0</v>
      </c>
      <c r="BM1349" s="40">
        <f t="shared" si="618"/>
        <v>0</v>
      </c>
      <c r="BN1349" s="40">
        <f t="shared" si="619"/>
        <v>0</v>
      </c>
    </row>
    <row r="1350" spans="1:66" x14ac:dyDescent="0.25">
      <c r="A1350" s="379"/>
      <c r="B1350" s="936"/>
      <c r="C1350" s="272"/>
      <c r="D1350" s="868"/>
      <c r="E1350" s="873" t="str">
        <f t="shared" si="593"/>
        <v xml:space="preserve"> </v>
      </c>
      <c r="F1350" s="130">
        <f t="shared" si="594"/>
        <v>0</v>
      </c>
      <c r="G1350" s="128">
        <f t="shared" si="595"/>
        <v>1338</v>
      </c>
      <c r="H1350" s="127"/>
      <c r="I1350" s="321"/>
      <c r="J1350" s="97"/>
      <c r="K1350" s="323"/>
      <c r="L1350" s="322"/>
      <c r="M1350" s="50"/>
      <c r="N1350" s="87"/>
      <c r="O1350" s="324"/>
      <c r="P1350" s="98"/>
      <c r="Q1350" s="98"/>
      <c r="R1350" s="114"/>
      <c r="S1350" s="753"/>
      <c r="T1350" s="98"/>
      <c r="U1350" s="98"/>
      <c r="V1350" s="98"/>
      <c r="W1350" s="99"/>
      <c r="X1350" s="97"/>
      <c r="Y1350" s="87"/>
      <c r="Z1350" s="100"/>
      <c r="AA1350" s="106">
        <f t="shared" si="596"/>
        <v>1338</v>
      </c>
      <c r="AB1350" s="549">
        <f t="shared" si="597"/>
        <v>0</v>
      </c>
      <c r="AC1350" s="544">
        <f t="shared" si="598"/>
        <v>0</v>
      </c>
      <c r="AD1350" s="174">
        <f t="shared" si="599"/>
        <v>0</v>
      </c>
      <c r="AE1350" s="8"/>
      <c r="AF1350" s="885" t="str">
        <f t="shared" si="600"/>
        <v xml:space="preserve"> </v>
      </c>
      <c r="AG1350" s="40">
        <f t="shared" si="601"/>
        <v>0</v>
      </c>
      <c r="AH1350" s="40">
        <f t="shared" si="602"/>
        <v>0</v>
      </c>
      <c r="AR1350" s="40">
        <f t="shared" si="603"/>
        <v>0</v>
      </c>
      <c r="AS1350" s="40">
        <f t="shared" si="604"/>
        <v>0</v>
      </c>
      <c r="AT1350" s="40">
        <f t="shared" si="605"/>
        <v>0</v>
      </c>
      <c r="AU1350" s="40">
        <f t="shared" si="606"/>
        <v>0</v>
      </c>
      <c r="AX1350" s="279">
        <f t="shared" si="607"/>
        <v>0</v>
      </c>
      <c r="AY1350" s="279">
        <f t="shared" si="608"/>
        <v>0</v>
      </c>
      <c r="AZ1350" s="40">
        <f t="shared" si="609"/>
        <v>0</v>
      </c>
      <c r="BB1350" s="40">
        <f t="shared" si="610"/>
        <v>0</v>
      </c>
      <c r="BC1350" s="397">
        <f t="shared" si="611"/>
        <v>0</v>
      </c>
      <c r="BD1350" s="105">
        <f t="shared" si="612"/>
        <v>0</v>
      </c>
      <c r="BE1350" s="105">
        <f t="shared" si="613"/>
        <v>0</v>
      </c>
      <c r="BF1350" s="742">
        <f t="shared" si="614"/>
        <v>0</v>
      </c>
      <c r="BG1350" s="89"/>
      <c r="BH1350" s="9"/>
      <c r="BJ1350" s="40">
        <f t="shared" si="615"/>
        <v>0</v>
      </c>
      <c r="BK1350" s="40">
        <f t="shared" si="616"/>
        <v>1</v>
      </c>
      <c r="BL1350" s="40">
        <f t="shared" si="617"/>
        <v>0</v>
      </c>
      <c r="BM1350" s="40">
        <f t="shared" si="618"/>
        <v>0</v>
      </c>
      <c r="BN1350" s="40">
        <f t="shared" si="619"/>
        <v>0</v>
      </c>
    </row>
    <row r="1351" spans="1:66" x14ac:dyDescent="0.25">
      <c r="A1351" s="379"/>
      <c r="B1351" s="936"/>
      <c r="C1351" s="272"/>
      <c r="D1351" s="868"/>
      <c r="E1351" s="873" t="str">
        <f t="shared" si="593"/>
        <v xml:space="preserve"> </v>
      </c>
      <c r="F1351" s="130">
        <f t="shared" si="594"/>
        <v>0</v>
      </c>
      <c r="G1351" s="128">
        <f t="shared" si="595"/>
        <v>1339</v>
      </c>
      <c r="H1351" s="127"/>
      <c r="I1351" s="321"/>
      <c r="J1351" s="97"/>
      <c r="K1351" s="323"/>
      <c r="L1351" s="322"/>
      <c r="M1351" s="50"/>
      <c r="N1351" s="87"/>
      <c r="O1351" s="324"/>
      <c r="P1351" s="98"/>
      <c r="Q1351" s="98"/>
      <c r="R1351" s="114"/>
      <c r="S1351" s="753"/>
      <c r="T1351" s="98"/>
      <c r="U1351" s="98"/>
      <c r="V1351" s="98"/>
      <c r="W1351" s="99"/>
      <c r="X1351" s="97"/>
      <c r="Y1351" s="87"/>
      <c r="Z1351" s="100"/>
      <c r="AA1351" s="106">
        <f t="shared" si="596"/>
        <v>1339</v>
      </c>
      <c r="AB1351" s="549">
        <f t="shared" si="597"/>
        <v>0</v>
      </c>
      <c r="AC1351" s="544">
        <f t="shared" si="598"/>
        <v>0</v>
      </c>
      <c r="AD1351" s="174">
        <f t="shared" si="599"/>
        <v>0</v>
      </c>
      <c r="AE1351" s="8"/>
      <c r="AF1351" s="885" t="str">
        <f t="shared" si="600"/>
        <v xml:space="preserve"> </v>
      </c>
      <c r="AG1351" s="40">
        <f t="shared" si="601"/>
        <v>0</v>
      </c>
      <c r="AH1351" s="40">
        <f t="shared" si="602"/>
        <v>0</v>
      </c>
      <c r="AR1351" s="40">
        <f t="shared" si="603"/>
        <v>0</v>
      </c>
      <c r="AS1351" s="40">
        <f t="shared" si="604"/>
        <v>0</v>
      </c>
      <c r="AT1351" s="40">
        <f t="shared" si="605"/>
        <v>0</v>
      </c>
      <c r="AU1351" s="40">
        <f t="shared" si="606"/>
        <v>0</v>
      </c>
      <c r="AX1351" s="279">
        <f t="shared" si="607"/>
        <v>0</v>
      </c>
      <c r="AY1351" s="279">
        <f t="shared" si="608"/>
        <v>0</v>
      </c>
      <c r="AZ1351" s="40">
        <f t="shared" si="609"/>
        <v>0</v>
      </c>
      <c r="BB1351" s="40">
        <f t="shared" si="610"/>
        <v>0</v>
      </c>
      <c r="BC1351" s="397">
        <f t="shared" si="611"/>
        <v>0</v>
      </c>
      <c r="BD1351" s="105">
        <f t="shared" si="612"/>
        <v>0</v>
      </c>
      <c r="BE1351" s="105">
        <f t="shared" si="613"/>
        <v>0</v>
      </c>
      <c r="BF1351" s="742">
        <f t="shared" si="614"/>
        <v>0</v>
      </c>
      <c r="BG1351" s="89"/>
      <c r="BH1351" s="9"/>
      <c r="BJ1351" s="40">
        <f t="shared" si="615"/>
        <v>0</v>
      </c>
      <c r="BK1351" s="40">
        <f t="shared" si="616"/>
        <v>1</v>
      </c>
      <c r="BL1351" s="40">
        <f t="shared" si="617"/>
        <v>0</v>
      </c>
      <c r="BM1351" s="40">
        <f t="shared" si="618"/>
        <v>0</v>
      </c>
      <c r="BN1351" s="40">
        <f t="shared" si="619"/>
        <v>0</v>
      </c>
    </row>
    <row r="1352" spans="1:66" x14ac:dyDescent="0.25">
      <c r="A1352" s="379"/>
      <c r="B1352" s="936"/>
      <c r="C1352" s="272"/>
      <c r="D1352" s="868"/>
      <c r="E1352" s="873" t="str">
        <f t="shared" si="593"/>
        <v xml:space="preserve"> </v>
      </c>
      <c r="F1352" s="130">
        <f t="shared" si="594"/>
        <v>0</v>
      </c>
      <c r="G1352" s="128">
        <f t="shared" si="595"/>
        <v>1340</v>
      </c>
      <c r="H1352" s="127"/>
      <c r="I1352" s="321"/>
      <c r="J1352" s="97"/>
      <c r="K1352" s="323"/>
      <c r="L1352" s="322"/>
      <c r="M1352" s="50"/>
      <c r="N1352" s="87"/>
      <c r="O1352" s="324"/>
      <c r="P1352" s="98"/>
      <c r="Q1352" s="98"/>
      <c r="R1352" s="114"/>
      <c r="S1352" s="753"/>
      <c r="T1352" s="98"/>
      <c r="U1352" s="98"/>
      <c r="V1352" s="98"/>
      <c r="W1352" s="99"/>
      <c r="X1352" s="97"/>
      <c r="Y1352" s="87"/>
      <c r="Z1352" s="100"/>
      <c r="AA1352" s="106">
        <f t="shared" si="596"/>
        <v>1340</v>
      </c>
      <c r="AB1352" s="549">
        <f t="shared" si="597"/>
        <v>0</v>
      </c>
      <c r="AC1352" s="544">
        <f t="shared" si="598"/>
        <v>0</v>
      </c>
      <c r="AD1352" s="174">
        <f t="shared" si="599"/>
        <v>0</v>
      </c>
      <c r="AE1352" s="8"/>
      <c r="AF1352" s="885" t="str">
        <f t="shared" si="600"/>
        <v xml:space="preserve"> </v>
      </c>
      <c r="AG1352" s="40">
        <f t="shared" si="601"/>
        <v>0</v>
      </c>
      <c r="AH1352" s="40">
        <f t="shared" si="602"/>
        <v>0</v>
      </c>
      <c r="AR1352" s="40">
        <f t="shared" si="603"/>
        <v>0</v>
      </c>
      <c r="AS1352" s="40">
        <f t="shared" si="604"/>
        <v>0</v>
      </c>
      <c r="AT1352" s="40">
        <f t="shared" si="605"/>
        <v>0</v>
      </c>
      <c r="AU1352" s="40">
        <f t="shared" si="606"/>
        <v>0</v>
      </c>
      <c r="AX1352" s="279">
        <f t="shared" si="607"/>
        <v>0</v>
      </c>
      <c r="AY1352" s="279">
        <f t="shared" si="608"/>
        <v>0</v>
      </c>
      <c r="AZ1352" s="40">
        <f t="shared" si="609"/>
        <v>0</v>
      </c>
      <c r="BB1352" s="40">
        <f t="shared" si="610"/>
        <v>0</v>
      </c>
      <c r="BC1352" s="397">
        <f t="shared" si="611"/>
        <v>0</v>
      </c>
      <c r="BD1352" s="105">
        <f t="shared" si="612"/>
        <v>0</v>
      </c>
      <c r="BE1352" s="105">
        <f t="shared" si="613"/>
        <v>0</v>
      </c>
      <c r="BF1352" s="742">
        <f t="shared" si="614"/>
        <v>0</v>
      </c>
      <c r="BG1352" s="89"/>
      <c r="BH1352" s="9"/>
      <c r="BJ1352" s="40">
        <f t="shared" si="615"/>
        <v>0</v>
      </c>
      <c r="BK1352" s="40">
        <f t="shared" si="616"/>
        <v>1</v>
      </c>
      <c r="BL1352" s="40">
        <f t="shared" si="617"/>
        <v>0</v>
      </c>
      <c r="BM1352" s="40">
        <f t="shared" si="618"/>
        <v>0</v>
      </c>
      <c r="BN1352" s="40">
        <f t="shared" si="619"/>
        <v>0</v>
      </c>
    </row>
    <row r="1353" spans="1:66" x14ac:dyDescent="0.25">
      <c r="A1353" s="379"/>
      <c r="B1353" s="936"/>
      <c r="C1353" s="272"/>
      <c r="D1353" s="868"/>
      <c r="E1353" s="873" t="str">
        <f t="shared" si="593"/>
        <v xml:space="preserve"> </v>
      </c>
      <c r="F1353" s="130">
        <f t="shared" si="594"/>
        <v>0</v>
      </c>
      <c r="G1353" s="128">
        <f t="shared" si="595"/>
        <v>1341</v>
      </c>
      <c r="H1353" s="127"/>
      <c r="I1353" s="321"/>
      <c r="J1353" s="97"/>
      <c r="K1353" s="323"/>
      <c r="L1353" s="322"/>
      <c r="M1353" s="50"/>
      <c r="N1353" s="87"/>
      <c r="O1353" s="324"/>
      <c r="P1353" s="98"/>
      <c r="Q1353" s="98"/>
      <c r="R1353" s="114"/>
      <c r="S1353" s="753"/>
      <c r="T1353" s="98"/>
      <c r="U1353" s="98"/>
      <c r="V1353" s="98"/>
      <c r="W1353" s="99"/>
      <c r="X1353" s="97"/>
      <c r="Y1353" s="87"/>
      <c r="Z1353" s="100"/>
      <c r="AA1353" s="106">
        <f t="shared" si="596"/>
        <v>1341</v>
      </c>
      <c r="AB1353" s="549">
        <f t="shared" si="597"/>
        <v>0</v>
      </c>
      <c r="AC1353" s="544">
        <f t="shared" si="598"/>
        <v>0</v>
      </c>
      <c r="AD1353" s="174">
        <f t="shared" si="599"/>
        <v>0</v>
      </c>
      <c r="AE1353" s="8"/>
      <c r="AF1353" s="885" t="str">
        <f t="shared" si="600"/>
        <v xml:space="preserve"> </v>
      </c>
      <c r="AG1353" s="40">
        <f t="shared" si="601"/>
        <v>0</v>
      </c>
      <c r="AH1353" s="40">
        <f t="shared" si="602"/>
        <v>0</v>
      </c>
      <c r="AR1353" s="40">
        <f t="shared" si="603"/>
        <v>0</v>
      </c>
      <c r="AS1353" s="40">
        <f t="shared" si="604"/>
        <v>0</v>
      </c>
      <c r="AT1353" s="40">
        <f t="shared" si="605"/>
        <v>0</v>
      </c>
      <c r="AU1353" s="40">
        <f t="shared" si="606"/>
        <v>0</v>
      </c>
      <c r="AX1353" s="279">
        <f t="shared" si="607"/>
        <v>0</v>
      </c>
      <c r="AY1353" s="279">
        <f t="shared" si="608"/>
        <v>0</v>
      </c>
      <c r="AZ1353" s="40">
        <f t="shared" si="609"/>
        <v>0</v>
      </c>
      <c r="BB1353" s="40">
        <f t="shared" si="610"/>
        <v>0</v>
      </c>
      <c r="BC1353" s="397">
        <f t="shared" si="611"/>
        <v>0</v>
      </c>
      <c r="BD1353" s="105">
        <f t="shared" si="612"/>
        <v>0</v>
      </c>
      <c r="BE1353" s="105">
        <f t="shared" si="613"/>
        <v>0</v>
      </c>
      <c r="BF1353" s="742">
        <f t="shared" si="614"/>
        <v>0</v>
      </c>
      <c r="BG1353" s="89"/>
      <c r="BH1353" s="9"/>
      <c r="BJ1353" s="40">
        <f t="shared" si="615"/>
        <v>0</v>
      </c>
      <c r="BK1353" s="40">
        <f t="shared" si="616"/>
        <v>1</v>
      </c>
      <c r="BL1353" s="40">
        <f t="shared" si="617"/>
        <v>0</v>
      </c>
      <c r="BM1353" s="40">
        <f t="shared" si="618"/>
        <v>0</v>
      </c>
      <c r="BN1353" s="40">
        <f t="shared" si="619"/>
        <v>0</v>
      </c>
    </row>
    <row r="1354" spans="1:66" x14ac:dyDescent="0.25">
      <c r="A1354" s="379"/>
      <c r="B1354" s="936"/>
      <c r="C1354" s="272"/>
      <c r="D1354" s="868"/>
      <c r="E1354" s="873" t="str">
        <f t="shared" si="593"/>
        <v xml:space="preserve"> </v>
      </c>
      <c r="F1354" s="130">
        <f t="shared" si="594"/>
        <v>0</v>
      </c>
      <c r="G1354" s="128">
        <f t="shared" si="595"/>
        <v>1342</v>
      </c>
      <c r="H1354" s="127"/>
      <c r="I1354" s="321"/>
      <c r="J1354" s="97"/>
      <c r="K1354" s="323"/>
      <c r="L1354" s="322"/>
      <c r="M1354" s="50"/>
      <c r="N1354" s="87"/>
      <c r="O1354" s="324"/>
      <c r="P1354" s="98"/>
      <c r="Q1354" s="98"/>
      <c r="R1354" s="114"/>
      <c r="S1354" s="753"/>
      <c r="T1354" s="98"/>
      <c r="U1354" s="98"/>
      <c r="V1354" s="98"/>
      <c r="W1354" s="99"/>
      <c r="X1354" s="97"/>
      <c r="Y1354" s="87"/>
      <c r="Z1354" s="100"/>
      <c r="AA1354" s="106">
        <f t="shared" si="596"/>
        <v>1342</v>
      </c>
      <c r="AB1354" s="549">
        <f t="shared" si="597"/>
        <v>0</v>
      </c>
      <c r="AC1354" s="544">
        <f t="shared" si="598"/>
        <v>0</v>
      </c>
      <c r="AD1354" s="174">
        <f t="shared" si="599"/>
        <v>0</v>
      </c>
      <c r="AE1354" s="8"/>
      <c r="AF1354" s="885" t="str">
        <f t="shared" si="600"/>
        <v xml:space="preserve"> </v>
      </c>
      <c r="AG1354" s="40">
        <f t="shared" si="601"/>
        <v>0</v>
      </c>
      <c r="AH1354" s="40">
        <f t="shared" si="602"/>
        <v>0</v>
      </c>
      <c r="AR1354" s="40">
        <f t="shared" si="603"/>
        <v>0</v>
      </c>
      <c r="AS1354" s="40">
        <f t="shared" si="604"/>
        <v>0</v>
      </c>
      <c r="AT1354" s="40">
        <f t="shared" si="605"/>
        <v>0</v>
      </c>
      <c r="AU1354" s="40">
        <f t="shared" si="606"/>
        <v>0</v>
      </c>
      <c r="AX1354" s="279">
        <f t="shared" si="607"/>
        <v>0</v>
      </c>
      <c r="AY1354" s="279">
        <f t="shared" si="608"/>
        <v>0</v>
      </c>
      <c r="AZ1354" s="40">
        <f t="shared" si="609"/>
        <v>0</v>
      </c>
      <c r="BB1354" s="40">
        <f t="shared" si="610"/>
        <v>0</v>
      </c>
      <c r="BC1354" s="397">
        <f t="shared" si="611"/>
        <v>0</v>
      </c>
      <c r="BD1354" s="105">
        <f t="shared" si="612"/>
        <v>0</v>
      </c>
      <c r="BE1354" s="105">
        <f t="shared" si="613"/>
        <v>0</v>
      </c>
      <c r="BF1354" s="742">
        <f t="shared" si="614"/>
        <v>0</v>
      </c>
      <c r="BG1354" s="89"/>
      <c r="BH1354" s="9"/>
      <c r="BJ1354" s="40">
        <f t="shared" si="615"/>
        <v>0</v>
      </c>
      <c r="BK1354" s="40">
        <f t="shared" si="616"/>
        <v>1</v>
      </c>
      <c r="BL1354" s="40">
        <f t="shared" si="617"/>
        <v>0</v>
      </c>
      <c r="BM1354" s="40">
        <f t="shared" si="618"/>
        <v>0</v>
      </c>
      <c r="BN1354" s="40">
        <f t="shared" si="619"/>
        <v>0</v>
      </c>
    </row>
    <row r="1355" spans="1:66" x14ac:dyDescent="0.25">
      <c r="A1355" s="379"/>
      <c r="B1355" s="936"/>
      <c r="C1355" s="272"/>
      <c r="D1355" s="868"/>
      <c r="E1355" s="873" t="str">
        <f t="shared" si="593"/>
        <v xml:space="preserve"> </v>
      </c>
      <c r="F1355" s="130">
        <f t="shared" si="594"/>
        <v>0</v>
      </c>
      <c r="G1355" s="128">
        <f t="shared" si="595"/>
        <v>1343</v>
      </c>
      <c r="H1355" s="127"/>
      <c r="I1355" s="321"/>
      <c r="J1355" s="97"/>
      <c r="K1355" s="323"/>
      <c r="L1355" s="322"/>
      <c r="M1355" s="50"/>
      <c r="N1355" s="87"/>
      <c r="O1355" s="324"/>
      <c r="P1355" s="98"/>
      <c r="Q1355" s="98"/>
      <c r="R1355" s="114"/>
      <c r="S1355" s="753"/>
      <c r="T1355" s="98"/>
      <c r="U1355" s="98"/>
      <c r="V1355" s="98"/>
      <c r="W1355" s="99"/>
      <c r="X1355" s="97"/>
      <c r="Y1355" s="87"/>
      <c r="Z1355" s="100"/>
      <c r="AA1355" s="106">
        <f t="shared" si="596"/>
        <v>1343</v>
      </c>
      <c r="AB1355" s="549">
        <f t="shared" si="597"/>
        <v>0</v>
      </c>
      <c r="AC1355" s="544">
        <f t="shared" si="598"/>
        <v>0</v>
      </c>
      <c r="AD1355" s="174">
        <f t="shared" si="599"/>
        <v>0</v>
      </c>
      <c r="AE1355" s="8"/>
      <c r="AF1355" s="885" t="str">
        <f t="shared" si="600"/>
        <v xml:space="preserve"> </v>
      </c>
      <c r="AG1355" s="40">
        <f t="shared" si="601"/>
        <v>0</v>
      </c>
      <c r="AH1355" s="40">
        <f t="shared" si="602"/>
        <v>0</v>
      </c>
      <c r="AR1355" s="40">
        <f t="shared" si="603"/>
        <v>0</v>
      </c>
      <c r="AS1355" s="40">
        <f t="shared" si="604"/>
        <v>0</v>
      </c>
      <c r="AT1355" s="40">
        <f t="shared" si="605"/>
        <v>0</v>
      </c>
      <c r="AU1355" s="40">
        <f t="shared" si="606"/>
        <v>0</v>
      </c>
      <c r="AX1355" s="279">
        <f t="shared" si="607"/>
        <v>0</v>
      </c>
      <c r="AY1355" s="279">
        <f t="shared" si="608"/>
        <v>0</v>
      </c>
      <c r="AZ1355" s="40">
        <f t="shared" si="609"/>
        <v>0</v>
      </c>
      <c r="BB1355" s="40">
        <f t="shared" si="610"/>
        <v>0</v>
      </c>
      <c r="BC1355" s="397">
        <f t="shared" si="611"/>
        <v>0</v>
      </c>
      <c r="BD1355" s="105">
        <f t="shared" si="612"/>
        <v>0</v>
      </c>
      <c r="BE1355" s="105">
        <f t="shared" si="613"/>
        <v>0</v>
      </c>
      <c r="BF1355" s="742">
        <f t="shared" si="614"/>
        <v>0</v>
      </c>
      <c r="BG1355" s="89"/>
      <c r="BH1355" s="9"/>
      <c r="BJ1355" s="40">
        <f t="shared" si="615"/>
        <v>0</v>
      </c>
      <c r="BK1355" s="40">
        <f t="shared" si="616"/>
        <v>1</v>
      </c>
      <c r="BL1355" s="40">
        <f t="shared" si="617"/>
        <v>0</v>
      </c>
      <c r="BM1355" s="40">
        <f t="shared" si="618"/>
        <v>0</v>
      </c>
      <c r="BN1355" s="40">
        <f t="shared" si="619"/>
        <v>0</v>
      </c>
    </row>
    <row r="1356" spans="1:66" x14ac:dyDescent="0.25">
      <c r="A1356" s="379"/>
      <c r="B1356" s="936"/>
      <c r="C1356" s="272"/>
      <c r="D1356" s="868"/>
      <c r="E1356" s="873" t="str">
        <f t="shared" si="593"/>
        <v xml:space="preserve"> </v>
      </c>
      <c r="F1356" s="130">
        <f t="shared" si="594"/>
        <v>0</v>
      </c>
      <c r="G1356" s="128">
        <f t="shared" si="595"/>
        <v>1344</v>
      </c>
      <c r="H1356" s="127"/>
      <c r="I1356" s="321"/>
      <c r="J1356" s="97"/>
      <c r="K1356" s="323"/>
      <c r="L1356" s="322"/>
      <c r="M1356" s="50"/>
      <c r="N1356" s="87"/>
      <c r="O1356" s="324"/>
      <c r="P1356" s="98"/>
      <c r="Q1356" s="98"/>
      <c r="R1356" s="114"/>
      <c r="S1356" s="753"/>
      <c r="T1356" s="98"/>
      <c r="U1356" s="98"/>
      <c r="V1356" s="98"/>
      <c r="W1356" s="99"/>
      <c r="X1356" s="97"/>
      <c r="Y1356" s="87"/>
      <c r="Z1356" s="100"/>
      <c r="AA1356" s="106">
        <f t="shared" si="596"/>
        <v>1344</v>
      </c>
      <c r="AB1356" s="549">
        <f t="shared" si="597"/>
        <v>0</v>
      </c>
      <c r="AC1356" s="544">
        <f t="shared" si="598"/>
        <v>0</v>
      </c>
      <c r="AD1356" s="174">
        <f t="shared" si="599"/>
        <v>0</v>
      </c>
      <c r="AE1356" s="8"/>
      <c r="AF1356" s="885" t="str">
        <f t="shared" si="600"/>
        <v xml:space="preserve"> </v>
      </c>
      <c r="AG1356" s="40">
        <f t="shared" si="601"/>
        <v>0</v>
      </c>
      <c r="AH1356" s="40">
        <f t="shared" si="602"/>
        <v>0</v>
      </c>
      <c r="AR1356" s="40">
        <f t="shared" si="603"/>
        <v>0</v>
      </c>
      <c r="AS1356" s="40">
        <f t="shared" si="604"/>
        <v>0</v>
      </c>
      <c r="AT1356" s="40">
        <f t="shared" si="605"/>
        <v>0</v>
      </c>
      <c r="AU1356" s="40">
        <f t="shared" si="606"/>
        <v>0</v>
      </c>
      <c r="AX1356" s="279">
        <f t="shared" si="607"/>
        <v>0</v>
      </c>
      <c r="AY1356" s="279">
        <f t="shared" si="608"/>
        <v>0</v>
      </c>
      <c r="AZ1356" s="40">
        <f t="shared" si="609"/>
        <v>0</v>
      </c>
      <c r="BB1356" s="40">
        <f t="shared" si="610"/>
        <v>0</v>
      </c>
      <c r="BC1356" s="397">
        <f t="shared" si="611"/>
        <v>0</v>
      </c>
      <c r="BD1356" s="105">
        <f t="shared" si="612"/>
        <v>0</v>
      </c>
      <c r="BE1356" s="105">
        <f t="shared" si="613"/>
        <v>0</v>
      </c>
      <c r="BF1356" s="742">
        <f t="shared" si="614"/>
        <v>0</v>
      </c>
      <c r="BG1356" s="89"/>
      <c r="BH1356" s="9"/>
      <c r="BJ1356" s="40">
        <f t="shared" si="615"/>
        <v>0</v>
      </c>
      <c r="BK1356" s="40">
        <f t="shared" si="616"/>
        <v>1</v>
      </c>
      <c r="BL1356" s="40">
        <f t="shared" si="617"/>
        <v>0</v>
      </c>
      <c r="BM1356" s="40">
        <f t="shared" si="618"/>
        <v>0</v>
      </c>
      <c r="BN1356" s="40">
        <f t="shared" si="619"/>
        <v>0</v>
      </c>
    </row>
    <row r="1357" spans="1:66" x14ac:dyDescent="0.25">
      <c r="A1357" s="379"/>
      <c r="B1357" s="936"/>
      <c r="C1357" s="272"/>
      <c r="D1357" s="868"/>
      <c r="E1357" s="873" t="str">
        <f t="shared" si="593"/>
        <v xml:space="preserve"> </v>
      </c>
      <c r="F1357" s="130">
        <f t="shared" si="594"/>
        <v>0</v>
      </c>
      <c r="G1357" s="128">
        <f t="shared" si="595"/>
        <v>1345</v>
      </c>
      <c r="H1357" s="127"/>
      <c r="I1357" s="321"/>
      <c r="J1357" s="97"/>
      <c r="K1357" s="323"/>
      <c r="L1357" s="322"/>
      <c r="M1357" s="50"/>
      <c r="N1357" s="87"/>
      <c r="O1357" s="324"/>
      <c r="P1357" s="98"/>
      <c r="Q1357" s="98"/>
      <c r="R1357" s="114"/>
      <c r="S1357" s="753"/>
      <c r="T1357" s="98"/>
      <c r="U1357" s="98"/>
      <c r="V1357" s="98"/>
      <c r="W1357" s="99"/>
      <c r="X1357" s="97"/>
      <c r="Y1357" s="87"/>
      <c r="Z1357" s="100"/>
      <c r="AA1357" s="106">
        <f t="shared" si="596"/>
        <v>1345</v>
      </c>
      <c r="AB1357" s="549">
        <f t="shared" si="597"/>
        <v>0</v>
      </c>
      <c r="AC1357" s="544">
        <f t="shared" si="598"/>
        <v>0</v>
      </c>
      <c r="AD1357" s="174">
        <f t="shared" si="599"/>
        <v>0</v>
      </c>
      <c r="AE1357" s="8"/>
      <c r="AF1357" s="885" t="str">
        <f t="shared" si="600"/>
        <v xml:space="preserve"> </v>
      </c>
      <c r="AG1357" s="40">
        <f t="shared" si="601"/>
        <v>0</v>
      </c>
      <c r="AH1357" s="40">
        <f t="shared" si="602"/>
        <v>0</v>
      </c>
      <c r="AR1357" s="40">
        <f t="shared" si="603"/>
        <v>0</v>
      </c>
      <c r="AS1357" s="40">
        <f t="shared" si="604"/>
        <v>0</v>
      </c>
      <c r="AT1357" s="40">
        <f t="shared" si="605"/>
        <v>0</v>
      </c>
      <c r="AU1357" s="40">
        <f t="shared" si="606"/>
        <v>0</v>
      </c>
      <c r="AX1357" s="279">
        <f t="shared" si="607"/>
        <v>0</v>
      </c>
      <c r="AY1357" s="279">
        <f t="shared" si="608"/>
        <v>0</v>
      </c>
      <c r="AZ1357" s="40">
        <f t="shared" si="609"/>
        <v>0</v>
      </c>
      <c r="BB1357" s="40">
        <f t="shared" si="610"/>
        <v>0</v>
      </c>
      <c r="BC1357" s="397">
        <f t="shared" si="611"/>
        <v>0</v>
      </c>
      <c r="BD1357" s="105">
        <f t="shared" si="612"/>
        <v>0</v>
      </c>
      <c r="BE1357" s="105">
        <f t="shared" si="613"/>
        <v>0</v>
      </c>
      <c r="BF1357" s="742">
        <f t="shared" si="614"/>
        <v>0</v>
      </c>
      <c r="BG1357" s="89"/>
      <c r="BH1357" s="9"/>
      <c r="BJ1357" s="40">
        <f t="shared" si="615"/>
        <v>0</v>
      </c>
      <c r="BK1357" s="40">
        <f t="shared" si="616"/>
        <v>1</v>
      </c>
      <c r="BL1357" s="40">
        <f t="shared" si="617"/>
        <v>0</v>
      </c>
      <c r="BM1357" s="40">
        <f t="shared" si="618"/>
        <v>0</v>
      </c>
      <c r="BN1357" s="40">
        <f t="shared" si="619"/>
        <v>0</v>
      </c>
    </row>
    <row r="1358" spans="1:66" x14ac:dyDescent="0.25">
      <c r="A1358" s="379"/>
      <c r="B1358" s="936"/>
      <c r="C1358" s="272"/>
      <c r="D1358" s="868"/>
      <c r="E1358" s="873" t="str">
        <f t="shared" si="593"/>
        <v xml:space="preserve"> </v>
      </c>
      <c r="F1358" s="130">
        <f t="shared" si="594"/>
        <v>0</v>
      </c>
      <c r="G1358" s="128">
        <f t="shared" si="595"/>
        <v>1346</v>
      </c>
      <c r="H1358" s="127"/>
      <c r="I1358" s="321"/>
      <c r="J1358" s="97"/>
      <c r="K1358" s="323"/>
      <c r="L1358" s="322"/>
      <c r="M1358" s="50"/>
      <c r="N1358" s="87"/>
      <c r="O1358" s="324"/>
      <c r="P1358" s="98"/>
      <c r="Q1358" s="98"/>
      <c r="R1358" s="114"/>
      <c r="S1358" s="753"/>
      <c r="T1358" s="98"/>
      <c r="U1358" s="98"/>
      <c r="V1358" s="98"/>
      <c r="W1358" s="99"/>
      <c r="X1358" s="97"/>
      <c r="Y1358" s="87"/>
      <c r="Z1358" s="100"/>
      <c r="AA1358" s="106">
        <f t="shared" si="596"/>
        <v>1346</v>
      </c>
      <c r="AB1358" s="549">
        <f t="shared" si="597"/>
        <v>0</v>
      </c>
      <c r="AC1358" s="544">
        <f t="shared" si="598"/>
        <v>0</v>
      </c>
      <c r="AD1358" s="174">
        <f t="shared" si="599"/>
        <v>0</v>
      </c>
      <c r="AE1358" s="8"/>
      <c r="AF1358" s="885" t="str">
        <f t="shared" si="600"/>
        <v xml:space="preserve"> </v>
      </c>
      <c r="AG1358" s="40">
        <f t="shared" si="601"/>
        <v>0</v>
      </c>
      <c r="AH1358" s="40">
        <f t="shared" si="602"/>
        <v>0</v>
      </c>
      <c r="AR1358" s="40">
        <f t="shared" si="603"/>
        <v>0</v>
      </c>
      <c r="AS1358" s="40">
        <f t="shared" si="604"/>
        <v>0</v>
      </c>
      <c r="AT1358" s="40">
        <f t="shared" si="605"/>
        <v>0</v>
      </c>
      <c r="AU1358" s="40">
        <f t="shared" si="606"/>
        <v>0</v>
      </c>
      <c r="AX1358" s="279">
        <f t="shared" si="607"/>
        <v>0</v>
      </c>
      <c r="AY1358" s="279">
        <f t="shared" si="608"/>
        <v>0</v>
      </c>
      <c r="AZ1358" s="40">
        <f t="shared" si="609"/>
        <v>0</v>
      </c>
      <c r="BB1358" s="40">
        <f t="shared" si="610"/>
        <v>0</v>
      </c>
      <c r="BC1358" s="397">
        <f t="shared" si="611"/>
        <v>0</v>
      </c>
      <c r="BD1358" s="105">
        <f t="shared" si="612"/>
        <v>0</v>
      </c>
      <c r="BE1358" s="105">
        <f t="shared" si="613"/>
        <v>0</v>
      </c>
      <c r="BF1358" s="742">
        <f t="shared" si="614"/>
        <v>0</v>
      </c>
      <c r="BG1358" s="89"/>
      <c r="BH1358" s="9"/>
      <c r="BJ1358" s="40">
        <f t="shared" si="615"/>
        <v>0</v>
      </c>
      <c r="BK1358" s="40">
        <f t="shared" si="616"/>
        <v>1</v>
      </c>
      <c r="BL1358" s="40">
        <f t="shared" si="617"/>
        <v>0</v>
      </c>
      <c r="BM1358" s="40">
        <f t="shared" si="618"/>
        <v>0</v>
      </c>
      <c r="BN1358" s="40">
        <f t="shared" si="619"/>
        <v>0</v>
      </c>
    </row>
    <row r="1359" spans="1:66" x14ac:dyDescent="0.25">
      <c r="A1359" s="379"/>
      <c r="B1359" s="936"/>
      <c r="C1359" s="272"/>
      <c r="D1359" s="868"/>
      <c r="E1359" s="873" t="str">
        <f t="shared" si="593"/>
        <v xml:space="preserve"> </v>
      </c>
      <c r="F1359" s="130">
        <f t="shared" si="594"/>
        <v>0</v>
      </c>
      <c r="G1359" s="128">
        <f t="shared" si="595"/>
        <v>1347</v>
      </c>
      <c r="H1359" s="127"/>
      <c r="I1359" s="321"/>
      <c r="J1359" s="97"/>
      <c r="K1359" s="323"/>
      <c r="L1359" s="322"/>
      <c r="M1359" s="50"/>
      <c r="N1359" s="87"/>
      <c r="O1359" s="324"/>
      <c r="P1359" s="98"/>
      <c r="Q1359" s="98"/>
      <c r="R1359" s="114"/>
      <c r="S1359" s="753"/>
      <c r="T1359" s="98"/>
      <c r="U1359" s="98"/>
      <c r="V1359" s="98"/>
      <c r="W1359" s="99"/>
      <c r="X1359" s="97"/>
      <c r="Y1359" s="87"/>
      <c r="Z1359" s="100"/>
      <c r="AA1359" s="106">
        <f t="shared" si="596"/>
        <v>1347</v>
      </c>
      <c r="AB1359" s="549">
        <f t="shared" si="597"/>
        <v>0</v>
      </c>
      <c r="AC1359" s="544">
        <f t="shared" si="598"/>
        <v>0</v>
      </c>
      <c r="AD1359" s="174">
        <f t="shared" si="599"/>
        <v>0</v>
      </c>
      <c r="AE1359" s="8"/>
      <c r="AF1359" s="885" t="str">
        <f t="shared" si="600"/>
        <v xml:space="preserve"> </v>
      </c>
      <c r="AG1359" s="40">
        <f t="shared" si="601"/>
        <v>0</v>
      </c>
      <c r="AH1359" s="40">
        <f t="shared" si="602"/>
        <v>0</v>
      </c>
      <c r="AR1359" s="40">
        <f t="shared" si="603"/>
        <v>0</v>
      </c>
      <c r="AS1359" s="40">
        <f t="shared" si="604"/>
        <v>0</v>
      </c>
      <c r="AT1359" s="40">
        <f t="shared" si="605"/>
        <v>0</v>
      </c>
      <c r="AU1359" s="40">
        <f t="shared" si="606"/>
        <v>0</v>
      </c>
      <c r="AX1359" s="279">
        <f t="shared" si="607"/>
        <v>0</v>
      </c>
      <c r="AY1359" s="279">
        <f t="shared" si="608"/>
        <v>0</v>
      </c>
      <c r="AZ1359" s="40">
        <f t="shared" si="609"/>
        <v>0</v>
      </c>
      <c r="BB1359" s="40">
        <f t="shared" si="610"/>
        <v>0</v>
      </c>
      <c r="BC1359" s="397">
        <f t="shared" si="611"/>
        <v>0</v>
      </c>
      <c r="BD1359" s="105">
        <f t="shared" si="612"/>
        <v>0</v>
      </c>
      <c r="BE1359" s="105">
        <f t="shared" si="613"/>
        <v>0</v>
      </c>
      <c r="BF1359" s="742">
        <f t="shared" si="614"/>
        <v>0</v>
      </c>
      <c r="BG1359" s="89"/>
      <c r="BH1359" s="9"/>
      <c r="BJ1359" s="40">
        <f t="shared" si="615"/>
        <v>0</v>
      </c>
      <c r="BK1359" s="40">
        <f t="shared" si="616"/>
        <v>1</v>
      </c>
      <c r="BL1359" s="40">
        <f t="shared" si="617"/>
        <v>0</v>
      </c>
      <c r="BM1359" s="40">
        <f t="shared" si="618"/>
        <v>0</v>
      </c>
      <c r="BN1359" s="40">
        <f t="shared" si="619"/>
        <v>0</v>
      </c>
    </row>
    <row r="1360" spans="1:66" x14ac:dyDescent="0.25">
      <c r="A1360" s="379"/>
      <c r="B1360" s="936"/>
      <c r="C1360" s="272"/>
      <c r="D1360" s="868"/>
      <c r="E1360" s="873" t="str">
        <f t="shared" si="593"/>
        <v xml:space="preserve"> </v>
      </c>
      <c r="F1360" s="130">
        <f t="shared" si="594"/>
        <v>0</v>
      </c>
      <c r="G1360" s="128">
        <f t="shared" si="595"/>
        <v>1348</v>
      </c>
      <c r="H1360" s="127"/>
      <c r="I1360" s="321"/>
      <c r="J1360" s="97"/>
      <c r="K1360" s="323"/>
      <c r="L1360" s="322"/>
      <c r="M1360" s="50"/>
      <c r="N1360" s="87"/>
      <c r="O1360" s="324"/>
      <c r="P1360" s="98"/>
      <c r="Q1360" s="98"/>
      <c r="R1360" s="114"/>
      <c r="S1360" s="753"/>
      <c r="T1360" s="98"/>
      <c r="U1360" s="98"/>
      <c r="V1360" s="98"/>
      <c r="W1360" s="99"/>
      <c r="X1360" s="97"/>
      <c r="Y1360" s="87"/>
      <c r="Z1360" s="100"/>
      <c r="AA1360" s="106">
        <f t="shared" si="596"/>
        <v>1348</v>
      </c>
      <c r="AB1360" s="549">
        <f t="shared" si="597"/>
        <v>0</v>
      </c>
      <c r="AC1360" s="544">
        <f t="shared" si="598"/>
        <v>0</v>
      </c>
      <c r="AD1360" s="174">
        <f t="shared" si="599"/>
        <v>0</v>
      </c>
      <c r="AE1360" s="8"/>
      <c r="AF1360" s="885" t="str">
        <f t="shared" si="600"/>
        <v xml:space="preserve"> </v>
      </c>
      <c r="AG1360" s="40">
        <f t="shared" si="601"/>
        <v>0</v>
      </c>
      <c r="AH1360" s="40">
        <f t="shared" si="602"/>
        <v>0</v>
      </c>
      <c r="AR1360" s="40">
        <f t="shared" si="603"/>
        <v>0</v>
      </c>
      <c r="AS1360" s="40">
        <f t="shared" si="604"/>
        <v>0</v>
      </c>
      <c r="AT1360" s="40">
        <f t="shared" si="605"/>
        <v>0</v>
      </c>
      <c r="AU1360" s="40">
        <f t="shared" si="606"/>
        <v>0</v>
      </c>
      <c r="AX1360" s="279">
        <f t="shared" si="607"/>
        <v>0</v>
      </c>
      <c r="AY1360" s="279">
        <f t="shared" si="608"/>
        <v>0</v>
      </c>
      <c r="AZ1360" s="40">
        <f t="shared" si="609"/>
        <v>0</v>
      </c>
      <c r="BB1360" s="40">
        <f t="shared" si="610"/>
        <v>0</v>
      </c>
      <c r="BC1360" s="397">
        <f t="shared" si="611"/>
        <v>0</v>
      </c>
      <c r="BD1360" s="105">
        <f t="shared" si="612"/>
        <v>0</v>
      </c>
      <c r="BE1360" s="105">
        <f t="shared" si="613"/>
        <v>0</v>
      </c>
      <c r="BF1360" s="742">
        <f t="shared" si="614"/>
        <v>0</v>
      </c>
      <c r="BG1360" s="89"/>
      <c r="BH1360" s="9"/>
      <c r="BJ1360" s="40">
        <f t="shared" si="615"/>
        <v>0</v>
      </c>
      <c r="BK1360" s="40">
        <f t="shared" si="616"/>
        <v>1</v>
      </c>
      <c r="BL1360" s="40">
        <f t="shared" si="617"/>
        <v>0</v>
      </c>
      <c r="BM1360" s="40">
        <f t="shared" si="618"/>
        <v>0</v>
      </c>
      <c r="BN1360" s="40">
        <f t="shared" si="619"/>
        <v>0</v>
      </c>
    </row>
    <row r="1361" spans="1:66" x14ac:dyDescent="0.25">
      <c r="A1361" s="379"/>
      <c r="B1361" s="936"/>
      <c r="C1361" s="272"/>
      <c r="D1361" s="868"/>
      <c r="E1361" s="873" t="str">
        <f t="shared" si="593"/>
        <v xml:space="preserve"> </v>
      </c>
      <c r="F1361" s="130">
        <f t="shared" si="594"/>
        <v>0</v>
      </c>
      <c r="G1361" s="128">
        <f t="shared" si="595"/>
        <v>1349</v>
      </c>
      <c r="H1361" s="127"/>
      <c r="I1361" s="321"/>
      <c r="J1361" s="97"/>
      <c r="K1361" s="323"/>
      <c r="L1361" s="322"/>
      <c r="M1361" s="50"/>
      <c r="N1361" s="87"/>
      <c r="O1361" s="324"/>
      <c r="P1361" s="98"/>
      <c r="Q1361" s="98"/>
      <c r="R1361" s="114"/>
      <c r="S1361" s="753"/>
      <c r="T1361" s="98"/>
      <c r="U1361" s="98"/>
      <c r="V1361" s="98"/>
      <c r="W1361" s="99"/>
      <c r="X1361" s="97"/>
      <c r="Y1361" s="87"/>
      <c r="Z1361" s="100"/>
      <c r="AA1361" s="106">
        <f t="shared" si="596"/>
        <v>1349</v>
      </c>
      <c r="AB1361" s="549">
        <f t="shared" si="597"/>
        <v>0</v>
      </c>
      <c r="AC1361" s="544">
        <f t="shared" si="598"/>
        <v>0</v>
      </c>
      <c r="AD1361" s="174">
        <f t="shared" si="599"/>
        <v>0</v>
      </c>
      <c r="AE1361" s="8"/>
      <c r="AF1361" s="885" t="str">
        <f t="shared" si="600"/>
        <v xml:space="preserve"> </v>
      </c>
      <c r="AG1361" s="40">
        <f t="shared" si="601"/>
        <v>0</v>
      </c>
      <c r="AH1361" s="40">
        <f t="shared" si="602"/>
        <v>0</v>
      </c>
      <c r="AR1361" s="40">
        <f t="shared" si="603"/>
        <v>0</v>
      </c>
      <c r="AS1361" s="40">
        <f t="shared" si="604"/>
        <v>0</v>
      </c>
      <c r="AT1361" s="40">
        <f t="shared" si="605"/>
        <v>0</v>
      </c>
      <c r="AU1361" s="40">
        <f t="shared" si="606"/>
        <v>0</v>
      </c>
      <c r="AX1361" s="279">
        <f t="shared" si="607"/>
        <v>0</v>
      </c>
      <c r="AY1361" s="279">
        <f t="shared" si="608"/>
        <v>0</v>
      </c>
      <c r="AZ1361" s="40">
        <f t="shared" si="609"/>
        <v>0</v>
      </c>
      <c r="BB1361" s="40">
        <f t="shared" si="610"/>
        <v>0</v>
      </c>
      <c r="BC1361" s="397">
        <f t="shared" si="611"/>
        <v>0</v>
      </c>
      <c r="BD1361" s="105">
        <f t="shared" si="612"/>
        <v>0</v>
      </c>
      <c r="BE1361" s="105">
        <f t="shared" si="613"/>
        <v>0</v>
      </c>
      <c r="BF1361" s="742">
        <f t="shared" si="614"/>
        <v>0</v>
      </c>
      <c r="BG1361" s="89"/>
      <c r="BH1361" s="9"/>
      <c r="BJ1361" s="40">
        <f t="shared" si="615"/>
        <v>0</v>
      </c>
      <c r="BK1361" s="40">
        <f t="shared" si="616"/>
        <v>1</v>
      </c>
      <c r="BL1361" s="40">
        <f t="shared" si="617"/>
        <v>0</v>
      </c>
      <c r="BM1361" s="40">
        <f t="shared" si="618"/>
        <v>0</v>
      </c>
      <c r="BN1361" s="40">
        <f t="shared" si="619"/>
        <v>0</v>
      </c>
    </row>
    <row r="1362" spans="1:66" x14ac:dyDescent="0.25">
      <c r="A1362" s="379"/>
      <c r="B1362" s="936"/>
      <c r="C1362" s="272"/>
      <c r="D1362" s="868"/>
      <c r="E1362" s="873" t="str">
        <f t="shared" si="593"/>
        <v xml:space="preserve"> </v>
      </c>
      <c r="F1362" s="130">
        <f t="shared" si="594"/>
        <v>0</v>
      </c>
      <c r="G1362" s="128">
        <f t="shared" si="595"/>
        <v>1350</v>
      </c>
      <c r="H1362" s="127"/>
      <c r="I1362" s="321"/>
      <c r="J1362" s="97"/>
      <c r="K1362" s="323"/>
      <c r="L1362" s="322"/>
      <c r="M1362" s="50"/>
      <c r="N1362" s="87"/>
      <c r="O1362" s="324"/>
      <c r="P1362" s="98"/>
      <c r="Q1362" s="98"/>
      <c r="R1362" s="114"/>
      <c r="S1362" s="753"/>
      <c r="T1362" s="98"/>
      <c r="U1362" s="98"/>
      <c r="V1362" s="98"/>
      <c r="W1362" s="99"/>
      <c r="X1362" s="97"/>
      <c r="Y1362" s="87"/>
      <c r="Z1362" s="100"/>
      <c r="AA1362" s="106">
        <f t="shared" si="596"/>
        <v>1350</v>
      </c>
      <c r="AB1362" s="549">
        <f t="shared" si="597"/>
        <v>0</v>
      </c>
      <c r="AC1362" s="544">
        <f t="shared" si="598"/>
        <v>0</v>
      </c>
      <c r="AD1362" s="174">
        <f t="shared" si="599"/>
        <v>0</v>
      </c>
      <c r="AE1362" s="8"/>
      <c r="AF1362" s="885" t="str">
        <f t="shared" si="600"/>
        <v xml:space="preserve"> </v>
      </c>
      <c r="AG1362" s="40">
        <f t="shared" si="601"/>
        <v>0</v>
      </c>
      <c r="AH1362" s="40">
        <f t="shared" si="602"/>
        <v>0</v>
      </c>
      <c r="AR1362" s="40">
        <f t="shared" si="603"/>
        <v>0</v>
      </c>
      <c r="AS1362" s="40">
        <f t="shared" si="604"/>
        <v>0</v>
      </c>
      <c r="AT1362" s="40">
        <f t="shared" si="605"/>
        <v>0</v>
      </c>
      <c r="AU1362" s="40">
        <f t="shared" si="606"/>
        <v>0</v>
      </c>
      <c r="AX1362" s="279">
        <f t="shared" si="607"/>
        <v>0</v>
      </c>
      <c r="AY1362" s="279">
        <f t="shared" si="608"/>
        <v>0</v>
      </c>
      <c r="AZ1362" s="40">
        <f t="shared" si="609"/>
        <v>0</v>
      </c>
      <c r="BB1362" s="40">
        <f t="shared" si="610"/>
        <v>0</v>
      </c>
      <c r="BC1362" s="397">
        <f t="shared" si="611"/>
        <v>0</v>
      </c>
      <c r="BD1362" s="105">
        <f t="shared" si="612"/>
        <v>0</v>
      </c>
      <c r="BE1362" s="105">
        <f t="shared" si="613"/>
        <v>0</v>
      </c>
      <c r="BF1362" s="742">
        <f t="shared" si="614"/>
        <v>0</v>
      </c>
      <c r="BG1362" s="89"/>
      <c r="BH1362" s="9"/>
      <c r="BJ1362" s="40">
        <f t="shared" si="615"/>
        <v>0</v>
      </c>
      <c r="BK1362" s="40">
        <f t="shared" si="616"/>
        <v>1</v>
      </c>
      <c r="BL1362" s="40">
        <f t="shared" si="617"/>
        <v>0</v>
      </c>
      <c r="BM1362" s="40">
        <f t="shared" si="618"/>
        <v>0</v>
      </c>
      <c r="BN1362" s="40">
        <f t="shared" si="619"/>
        <v>0</v>
      </c>
    </row>
    <row r="1363" spans="1:66" x14ac:dyDescent="0.25">
      <c r="A1363" s="379"/>
      <c r="B1363" s="936"/>
      <c r="C1363" s="272"/>
      <c r="D1363" s="868"/>
      <c r="E1363" s="873" t="str">
        <f t="shared" si="593"/>
        <v xml:space="preserve"> </v>
      </c>
      <c r="F1363" s="130">
        <f t="shared" si="594"/>
        <v>0</v>
      </c>
      <c r="G1363" s="128">
        <f t="shared" si="595"/>
        <v>1351</v>
      </c>
      <c r="H1363" s="127"/>
      <c r="I1363" s="321"/>
      <c r="J1363" s="97"/>
      <c r="K1363" s="323"/>
      <c r="L1363" s="322"/>
      <c r="M1363" s="50"/>
      <c r="N1363" s="87"/>
      <c r="O1363" s="324"/>
      <c r="P1363" s="98"/>
      <c r="Q1363" s="98"/>
      <c r="R1363" s="114"/>
      <c r="S1363" s="753"/>
      <c r="T1363" s="98"/>
      <c r="U1363" s="98"/>
      <c r="V1363" s="98"/>
      <c r="W1363" s="99"/>
      <c r="X1363" s="97"/>
      <c r="Y1363" s="87"/>
      <c r="Z1363" s="100"/>
      <c r="AA1363" s="106">
        <f t="shared" si="596"/>
        <v>1351</v>
      </c>
      <c r="AB1363" s="549">
        <f t="shared" si="597"/>
        <v>0</v>
      </c>
      <c r="AC1363" s="544">
        <f t="shared" si="598"/>
        <v>0</v>
      </c>
      <c r="AD1363" s="174">
        <f t="shared" si="599"/>
        <v>0</v>
      </c>
      <c r="AE1363" s="8"/>
      <c r="AF1363" s="885" t="str">
        <f t="shared" si="600"/>
        <v xml:space="preserve"> </v>
      </c>
      <c r="AG1363" s="40">
        <f t="shared" si="601"/>
        <v>0</v>
      </c>
      <c r="AH1363" s="40">
        <f t="shared" si="602"/>
        <v>0</v>
      </c>
      <c r="AR1363" s="40">
        <f t="shared" si="603"/>
        <v>0</v>
      </c>
      <c r="AS1363" s="40">
        <f t="shared" si="604"/>
        <v>0</v>
      </c>
      <c r="AT1363" s="40">
        <f t="shared" si="605"/>
        <v>0</v>
      </c>
      <c r="AU1363" s="40">
        <f t="shared" si="606"/>
        <v>0</v>
      </c>
      <c r="AX1363" s="279">
        <f t="shared" si="607"/>
        <v>0</v>
      </c>
      <c r="AY1363" s="279">
        <f t="shared" si="608"/>
        <v>0</v>
      </c>
      <c r="AZ1363" s="40">
        <f t="shared" si="609"/>
        <v>0</v>
      </c>
      <c r="BB1363" s="40">
        <f t="shared" si="610"/>
        <v>0</v>
      </c>
      <c r="BC1363" s="397">
        <f t="shared" si="611"/>
        <v>0</v>
      </c>
      <c r="BD1363" s="105">
        <f t="shared" si="612"/>
        <v>0</v>
      </c>
      <c r="BE1363" s="105">
        <f t="shared" si="613"/>
        <v>0</v>
      </c>
      <c r="BF1363" s="742">
        <f t="shared" si="614"/>
        <v>0</v>
      </c>
      <c r="BG1363" s="89"/>
      <c r="BH1363" s="9"/>
      <c r="BJ1363" s="40">
        <f t="shared" si="615"/>
        <v>0</v>
      </c>
      <c r="BK1363" s="40">
        <f t="shared" si="616"/>
        <v>1</v>
      </c>
      <c r="BL1363" s="40">
        <f t="shared" si="617"/>
        <v>0</v>
      </c>
      <c r="BM1363" s="40">
        <f t="shared" si="618"/>
        <v>0</v>
      </c>
      <c r="BN1363" s="40">
        <f t="shared" si="619"/>
        <v>0</v>
      </c>
    </row>
    <row r="1364" spans="1:66" x14ac:dyDescent="0.25">
      <c r="A1364" s="379"/>
      <c r="B1364" s="936"/>
      <c r="C1364" s="272"/>
      <c r="D1364" s="868"/>
      <c r="E1364" s="873" t="str">
        <f t="shared" si="593"/>
        <v xml:space="preserve"> </v>
      </c>
      <c r="F1364" s="130">
        <f t="shared" si="594"/>
        <v>0</v>
      </c>
      <c r="G1364" s="128">
        <f t="shared" si="595"/>
        <v>1352</v>
      </c>
      <c r="H1364" s="127"/>
      <c r="I1364" s="321"/>
      <c r="J1364" s="97"/>
      <c r="K1364" s="323"/>
      <c r="L1364" s="322"/>
      <c r="M1364" s="50"/>
      <c r="N1364" s="87"/>
      <c r="O1364" s="324"/>
      <c r="P1364" s="98"/>
      <c r="Q1364" s="98"/>
      <c r="R1364" s="114"/>
      <c r="S1364" s="753"/>
      <c r="T1364" s="98"/>
      <c r="U1364" s="98"/>
      <c r="V1364" s="98"/>
      <c r="W1364" s="99"/>
      <c r="X1364" s="97"/>
      <c r="Y1364" s="87"/>
      <c r="Z1364" s="100"/>
      <c r="AA1364" s="106">
        <f t="shared" si="596"/>
        <v>1352</v>
      </c>
      <c r="AB1364" s="549">
        <f t="shared" si="597"/>
        <v>0</v>
      </c>
      <c r="AC1364" s="544">
        <f t="shared" si="598"/>
        <v>0</v>
      </c>
      <c r="AD1364" s="174">
        <f t="shared" si="599"/>
        <v>0</v>
      </c>
      <c r="AE1364" s="8"/>
      <c r="AF1364" s="885" t="str">
        <f t="shared" si="600"/>
        <v xml:space="preserve"> </v>
      </c>
      <c r="AG1364" s="40">
        <f t="shared" si="601"/>
        <v>0</v>
      </c>
      <c r="AH1364" s="40">
        <f t="shared" si="602"/>
        <v>0</v>
      </c>
      <c r="AR1364" s="40">
        <f t="shared" si="603"/>
        <v>0</v>
      </c>
      <c r="AS1364" s="40">
        <f t="shared" si="604"/>
        <v>0</v>
      </c>
      <c r="AT1364" s="40">
        <f t="shared" si="605"/>
        <v>0</v>
      </c>
      <c r="AU1364" s="40">
        <f t="shared" si="606"/>
        <v>0</v>
      </c>
      <c r="AX1364" s="279">
        <f t="shared" si="607"/>
        <v>0</v>
      </c>
      <c r="AY1364" s="279">
        <f t="shared" si="608"/>
        <v>0</v>
      </c>
      <c r="AZ1364" s="40">
        <f t="shared" si="609"/>
        <v>0</v>
      </c>
      <c r="BB1364" s="40">
        <f t="shared" si="610"/>
        <v>0</v>
      </c>
      <c r="BC1364" s="397">
        <f t="shared" si="611"/>
        <v>0</v>
      </c>
      <c r="BD1364" s="105">
        <f t="shared" si="612"/>
        <v>0</v>
      </c>
      <c r="BE1364" s="105">
        <f t="shared" si="613"/>
        <v>0</v>
      </c>
      <c r="BF1364" s="742">
        <f t="shared" si="614"/>
        <v>0</v>
      </c>
      <c r="BG1364" s="89"/>
      <c r="BH1364" s="9"/>
      <c r="BJ1364" s="40">
        <f t="shared" si="615"/>
        <v>0</v>
      </c>
      <c r="BK1364" s="40">
        <f t="shared" si="616"/>
        <v>1</v>
      </c>
      <c r="BL1364" s="40">
        <f t="shared" si="617"/>
        <v>0</v>
      </c>
      <c r="BM1364" s="40">
        <f t="shared" si="618"/>
        <v>0</v>
      </c>
      <c r="BN1364" s="40">
        <f t="shared" si="619"/>
        <v>0</v>
      </c>
    </row>
    <row r="1365" spans="1:66" x14ac:dyDescent="0.25">
      <c r="A1365" s="379"/>
      <c r="B1365" s="936"/>
      <c r="C1365" s="272"/>
      <c r="D1365" s="868"/>
      <c r="E1365" s="873" t="str">
        <f t="shared" si="593"/>
        <v xml:space="preserve"> </v>
      </c>
      <c r="F1365" s="130">
        <f t="shared" si="594"/>
        <v>0</v>
      </c>
      <c r="G1365" s="128">
        <f t="shared" si="595"/>
        <v>1353</v>
      </c>
      <c r="H1365" s="127"/>
      <c r="I1365" s="321"/>
      <c r="J1365" s="97"/>
      <c r="K1365" s="323"/>
      <c r="L1365" s="322"/>
      <c r="M1365" s="50"/>
      <c r="N1365" s="87"/>
      <c r="O1365" s="324"/>
      <c r="P1365" s="98"/>
      <c r="Q1365" s="98"/>
      <c r="R1365" s="114"/>
      <c r="S1365" s="753"/>
      <c r="T1365" s="98"/>
      <c r="U1365" s="98"/>
      <c r="V1365" s="98"/>
      <c r="W1365" s="99"/>
      <c r="X1365" s="97"/>
      <c r="Y1365" s="87"/>
      <c r="Z1365" s="100"/>
      <c r="AA1365" s="106">
        <f t="shared" si="596"/>
        <v>1353</v>
      </c>
      <c r="AB1365" s="549">
        <f t="shared" si="597"/>
        <v>0</v>
      </c>
      <c r="AC1365" s="544">
        <f t="shared" si="598"/>
        <v>0</v>
      </c>
      <c r="AD1365" s="174">
        <f t="shared" si="599"/>
        <v>0</v>
      </c>
      <c r="AE1365" s="8"/>
      <c r="AF1365" s="885" t="str">
        <f t="shared" si="600"/>
        <v xml:space="preserve"> </v>
      </c>
      <c r="AG1365" s="40">
        <f t="shared" si="601"/>
        <v>0</v>
      </c>
      <c r="AH1365" s="40">
        <f t="shared" si="602"/>
        <v>0</v>
      </c>
      <c r="AR1365" s="40">
        <f t="shared" si="603"/>
        <v>0</v>
      </c>
      <c r="AS1365" s="40">
        <f t="shared" si="604"/>
        <v>0</v>
      </c>
      <c r="AT1365" s="40">
        <f t="shared" si="605"/>
        <v>0</v>
      </c>
      <c r="AU1365" s="40">
        <f t="shared" si="606"/>
        <v>0</v>
      </c>
      <c r="AX1365" s="279">
        <f t="shared" si="607"/>
        <v>0</v>
      </c>
      <c r="AY1365" s="279">
        <f t="shared" si="608"/>
        <v>0</v>
      </c>
      <c r="AZ1365" s="40">
        <f t="shared" si="609"/>
        <v>0</v>
      </c>
      <c r="BB1365" s="40">
        <f t="shared" si="610"/>
        <v>0</v>
      </c>
      <c r="BC1365" s="397">
        <f t="shared" si="611"/>
        <v>0</v>
      </c>
      <c r="BD1365" s="105">
        <f t="shared" si="612"/>
        <v>0</v>
      </c>
      <c r="BE1365" s="105">
        <f t="shared" si="613"/>
        <v>0</v>
      </c>
      <c r="BF1365" s="742">
        <f t="shared" si="614"/>
        <v>0</v>
      </c>
      <c r="BG1365" s="89"/>
      <c r="BH1365" s="9"/>
      <c r="BJ1365" s="40">
        <f t="shared" si="615"/>
        <v>0</v>
      </c>
      <c r="BK1365" s="40">
        <f t="shared" si="616"/>
        <v>1</v>
      </c>
      <c r="BL1365" s="40">
        <f t="shared" si="617"/>
        <v>0</v>
      </c>
      <c r="BM1365" s="40">
        <f t="shared" si="618"/>
        <v>0</v>
      </c>
      <c r="BN1365" s="40">
        <f t="shared" si="619"/>
        <v>0</v>
      </c>
    </row>
    <row r="1366" spans="1:66" x14ac:dyDescent="0.25">
      <c r="A1366" s="379"/>
      <c r="B1366" s="936"/>
      <c r="C1366" s="272"/>
      <c r="D1366" s="868"/>
      <c r="E1366" s="873" t="str">
        <f t="shared" si="593"/>
        <v xml:space="preserve"> </v>
      </c>
      <c r="F1366" s="130">
        <f t="shared" si="594"/>
        <v>0</v>
      </c>
      <c r="G1366" s="128">
        <f t="shared" si="595"/>
        <v>1354</v>
      </c>
      <c r="H1366" s="127"/>
      <c r="I1366" s="321"/>
      <c r="J1366" s="97"/>
      <c r="K1366" s="323"/>
      <c r="L1366" s="322"/>
      <c r="M1366" s="50"/>
      <c r="N1366" s="87"/>
      <c r="O1366" s="324"/>
      <c r="P1366" s="98"/>
      <c r="Q1366" s="98"/>
      <c r="R1366" s="114"/>
      <c r="S1366" s="753"/>
      <c r="T1366" s="98"/>
      <c r="U1366" s="98"/>
      <c r="V1366" s="98"/>
      <c r="W1366" s="99"/>
      <c r="X1366" s="97"/>
      <c r="Y1366" s="87"/>
      <c r="Z1366" s="100"/>
      <c r="AA1366" s="106">
        <f t="shared" si="596"/>
        <v>1354</v>
      </c>
      <c r="AB1366" s="549">
        <f t="shared" si="597"/>
        <v>0</v>
      </c>
      <c r="AC1366" s="544">
        <f t="shared" si="598"/>
        <v>0</v>
      </c>
      <c r="AD1366" s="174">
        <f t="shared" si="599"/>
        <v>0</v>
      </c>
      <c r="AE1366" s="8"/>
      <c r="AF1366" s="885" t="str">
        <f t="shared" si="600"/>
        <v xml:space="preserve"> </v>
      </c>
      <c r="AG1366" s="40">
        <f t="shared" si="601"/>
        <v>0</v>
      </c>
      <c r="AH1366" s="40">
        <f t="shared" si="602"/>
        <v>0</v>
      </c>
      <c r="AR1366" s="40">
        <f t="shared" si="603"/>
        <v>0</v>
      </c>
      <c r="AS1366" s="40">
        <f t="shared" si="604"/>
        <v>0</v>
      </c>
      <c r="AT1366" s="40">
        <f t="shared" si="605"/>
        <v>0</v>
      </c>
      <c r="AU1366" s="40">
        <f t="shared" si="606"/>
        <v>0</v>
      </c>
      <c r="AX1366" s="279">
        <f t="shared" si="607"/>
        <v>0</v>
      </c>
      <c r="AY1366" s="279">
        <f t="shared" si="608"/>
        <v>0</v>
      </c>
      <c r="AZ1366" s="40">
        <f t="shared" si="609"/>
        <v>0</v>
      </c>
      <c r="BB1366" s="40">
        <f t="shared" si="610"/>
        <v>0</v>
      </c>
      <c r="BC1366" s="397">
        <f t="shared" si="611"/>
        <v>0</v>
      </c>
      <c r="BD1366" s="105">
        <f t="shared" si="612"/>
        <v>0</v>
      </c>
      <c r="BE1366" s="105">
        <f t="shared" si="613"/>
        <v>0</v>
      </c>
      <c r="BF1366" s="742">
        <f t="shared" si="614"/>
        <v>0</v>
      </c>
      <c r="BG1366" s="89"/>
      <c r="BH1366" s="9"/>
      <c r="BJ1366" s="40">
        <f t="shared" si="615"/>
        <v>0</v>
      </c>
      <c r="BK1366" s="40">
        <f t="shared" si="616"/>
        <v>1</v>
      </c>
      <c r="BL1366" s="40">
        <f t="shared" si="617"/>
        <v>0</v>
      </c>
      <c r="BM1366" s="40">
        <f t="shared" si="618"/>
        <v>0</v>
      </c>
      <c r="BN1366" s="40">
        <f t="shared" si="619"/>
        <v>0</v>
      </c>
    </row>
    <row r="1367" spans="1:66" x14ac:dyDescent="0.25">
      <c r="A1367" s="379"/>
      <c r="B1367" s="936"/>
      <c r="C1367" s="272"/>
      <c r="D1367" s="868"/>
      <c r="E1367" s="873" t="str">
        <f t="shared" si="593"/>
        <v xml:space="preserve"> </v>
      </c>
      <c r="F1367" s="130">
        <f t="shared" si="594"/>
        <v>0</v>
      </c>
      <c r="G1367" s="128">
        <f t="shared" si="595"/>
        <v>1355</v>
      </c>
      <c r="H1367" s="127"/>
      <c r="I1367" s="321"/>
      <c r="J1367" s="97"/>
      <c r="K1367" s="323"/>
      <c r="L1367" s="322"/>
      <c r="M1367" s="50"/>
      <c r="N1367" s="87"/>
      <c r="O1367" s="324"/>
      <c r="P1367" s="98"/>
      <c r="Q1367" s="98"/>
      <c r="R1367" s="114"/>
      <c r="S1367" s="753"/>
      <c r="T1367" s="98"/>
      <c r="U1367" s="98"/>
      <c r="V1367" s="98"/>
      <c r="W1367" s="99"/>
      <c r="X1367" s="97"/>
      <c r="Y1367" s="87"/>
      <c r="Z1367" s="100"/>
      <c r="AA1367" s="106">
        <f t="shared" si="596"/>
        <v>1355</v>
      </c>
      <c r="AB1367" s="549">
        <f t="shared" si="597"/>
        <v>0</v>
      </c>
      <c r="AC1367" s="544">
        <f t="shared" si="598"/>
        <v>0</v>
      </c>
      <c r="AD1367" s="174">
        <f t="shared" si="599"/>
        <v>0</v>
      </c>
      <c r="AE1367" s="8"/>
      <c r="AF1367" s="885" t="str">
        <f t="shared" si="600"/>
        <v xml:space="preserve"> </v>
      </c>
      <c r="AG1367" s="40">
        <f t="shared" si="601"/>
        <v>0</v>
      </c>
      <c r="AH1367" s="40">
        <f t="shared" si="602"/>
        <v>0</v>
      </c>
      <c r="AR1367" s="40">
        <f t="shared" si="603"/>
        <v>0</v>
      </c>
      <c r="AS1367" s="40">
        <f t="shared" si="604"/>
        <v>0</v>
      </c>
      <c r="AT1367" s="40">
        <f t="shared" si="605"/>
        <v>0</v>
      </c>
      <c r="AU1367" s="40">
        <f t="shared" si="606"/>
        <v>0</v>
      </c>
      <c r="AX1367" s="279">
        <f t="shared" si="607"/>
        <v>0</v>
      </c>
      <c r="AY1367" s="279">
        <f t="shared" si="608"/>
        <v>0</v>
      </c>
      <c r="AZ1367" s="40">
        <f t="shared" si="609"/>
        <v>0</v>
      </c>
      <c r="BB1367" s="40">
        <f t="shared" si="610"/>
        <v>0</v>
      </c>
      <c r="BC1367" s="397">
        <f t="shared" si="611"/>
        <v>0</v>
      </c>
      <c r="BD1367" s="105">
        <f t="shared" si="612"/>
        <v>0</v>
      </c>
      <c r="BE1367" s="105">
        <f t="shared" si="613"/>
        <v>0</v>
      </c>
      <c r="BF1367" s="742">
        <f t="shared" si="614"/>
        <v>0</v>
      </c>
      <c r="BG1367" s="89"/>
      <c r="BH1367" s="9"/>
      <c r="BJ1367" s="40">
        <f t="shared" si="615"/>
        <v>0</v>
      </c>
      <c r="BK1367" s="40">
        <f t="shared" si="616"/>
        <v>1</v>
      </c>
      <c r="BL1367" s="40">
        <f t="shared" si="617"/>
        <v>0</v>
      </c>
      <c r="BM1367" s="40">
        <f t="shared" si="618"/>
        <v>0</v>
      </c>
      <c r="BN1367" s="40">
        <f t="shared" si="619"/>
        <v>0</v>
      </c>
    </row>
    <row r="1368" spans="1:66" x14ac:dyDescent="0.25">
      <c r="A1368" s="379"/>
      <c r="B1368" s="936"/>
      <c r="C1368" s="272"/>
      <c r="D1368" s="868"/>
      <c r="E1368" s="873" t="str">
        <f t="shared" si="593"/>
        <v xml:space="preserve"> </v>
      </c>
      <c r="F1368" s="130">
        <f t="shared" si="594"/>
        <v>0</v>
      </c>
      <c r="G1368" s="128">
        <f t="shared" si="595"/>
        <v>1356</v>
      </c>
      <c r="H1368" s="127"/>
      <c r="I1368" s="321"/>
      <c r="J1368" s="97"/>
      <c r="K1368" s="323"/>
      <c r="L1368" s="322"/>
      <c r="M1368" s="50"/>
      <c r="N1368" s="87"/>
      <c r="O1368" s="324"/>
      <c r="P1368" s="98"/>
      <c r="Q1368" s="98"/>
      <c r="R1368" s="114"/>
      <c r="S1368" s="753"/>
      <c r="T1368" s="98"/>
      <c r="U1368" s="98"/>
      <c r="V1368" s="98"/>
      <c r="W1368" s="99"/>
      <c r="X1368" s="97"/>
      <c r="Y1368" s="87"/>
      <c r="Z1368" s="100"/>
      <c r="AA1368" s="106">
        <f t="shared" si="596"/>
        <v>1356</v>
      </c>
      <c r="AB1368" s="549">
        <f t="shared" si="597"/>
        <v>0</v>
      </c>
      <c r="AC1368" s="544">
        <f t="shared" si="598"/>
        <v>0</v>
      </c>
      <c r="AD1368" s="174">
        <f t="shared" si="599"/>
        <v>0</v>
      </c>
      <c r="AE1368" s="8"/>
      <c r="AF1368" s="885" t="str">
        <f t="shared" si="600"/>
        <v xml:space="preserve"> </v>
      </c>
      <c r="AG1368" s="40">
        <f t="shared" si="601"/>
        <v>0</v>
      </c>
      <c r="AH1368" s="40">
        <f t="shared" si="602"/>
        <v>0</v>
      </c>
      <c r="AR1368" s="40">
        <f t="shared" si="603"/>
        <v>0</v>
      </c>
      <c r="AS1368" s="40">
        <f t="shared" si="604"/>
        <v>0</v>
      </c>
      <c r="AT1368" s="40">
        <f t="shared" si="605"/>
        <v>0</v>
      </c>
      <c r="AU1368" s="40">
        <f t="shared" si="606"/>
        <v>0</v>
      </c>
      <c r="AX1368" s="279">
        <f t="shared" si="607"/>
        <v>0</v>
      </c>
      <c r="AY1368" s="279">
        <f t="shared" si="608"/>
        <v>0</v>
      </c>
      <c r="AZ1368" s="40">
        <f t="shared" si="609"/>
        <v>0</v>
      </c>
      <c r="BB1368" s="40">
        <f t="shared" si="610"/>
        <v>0</v>
      </c>
      <c r="BC1368" s="397">
        <f t="shared" si="611"/>
        <v>0</v>
      </c>
      <c r="BD1368" s="105">
        <f t="shared" si="612"/>
        <v>0</v>
      </c>
      <c r="BE1368" s="105">
        <f t="shared" si="613"/>
        <v>0</v>
      </c>
      <c r="BF1368" s="742">
        <f t="shared" si="614"/>
        <v>0</v>
      </c>
      <c r="BG1368" s="89"/>
      <c r="BH1368" s="9"/>
      <c r="BJ1368" s="40">
        <f t="shared" si="615"/>
        <v>0</v>
      </c>
      <c r="BK1368" s="40">
        <f t="shared" si="616"/>
        <v>1</v>
      </c>
      <c r="BL1368" s="40">
        <f t="shared" si="617"/>
        <v>0</v>
      </c>
      <c r="BM1368" s="40">
        <f t="shared" si="618"/>
        <v>0</v>
      </c>
      <c r="BN1368" s="40">
        <f t="shared" si="619"/>
        <v>0</v>
      </c>
    </row>
    <row r="1369" spans="1:66" x14ac:dyDescent="0.25">
      <c r="A1369" s="379"/>
      <c r="B1369" s="936"/>
      <c r="C1369" s="272"/>
      <c r="D1369" s="868"/>
      <c r="E1369" s="873" t="str">
        <f t="shared" si="593"/>
        <v xml:space="preserve"> </v>
      </c>
      <c r="F1369" s="130">
        <f t="shared" si="594"/>
        <v>0</v>
      </c>
      <c r="G1369" s="128">
        <f t="shared" si="595"/>
        <v>1357</v>
      </c>
      <c r="H1369" s="127"/>
      <c r="I1369" s="321"/>
      <c r="J1369" s="97"/>
      <c r="K1369" s="323"/>
      <c r="L1369" s="322"/>
      <c r="M1369" s="50"/>
      <c r="N1369" s="87"/>
      <c r="O1369" s="324"/>
      <c r="P1369" s="98"/>
      <c r="Q1369" s="98"/>
      <c r="R1369" s="114"/>
      <c r="S1369" s="753"/>
      <c r="T1369" s="98"/>
      <c r="U1369" s="98"/>
      <c r="V1369" s="98"/>
      <c r="W1369" s="99"/>
      <c r="X1369" s="97"/>
      <c r="Y1369" s="87"/>
      <c r="Z1369" s="100"/>
      <c r="AA1369" s="106">
        <f t="shared" si="596"/>
        <v>1357</v>
      </c>
      <c r="AB1369" s="549">
        <f t="shared" si="597"/>
        <v>0</v>
      </c>
      <c r="AC1369" s="544">
        <f t="shared" si="598"/>
        <v>0</v>
      </c>
      <c r="AD1369" s="174">
        <f t="shared" si="599"/>
        <v>0</v>
      </c>
      <c r="AE1369" s="8"/>
      <c r="AF1369" s="885" t="str">
        <f t="shared" si="600"/>
        <v xml:space="preserve"> </v>
      </c>
      <c r="AG1369" s="40">
        <f t="shared" si="601"/>
        <v>0</v>
      </c>
      <c r="AH1369" s="40">
        <f t="shared" si="602"/>
        <v>0</v>
      </c>
      <c r="AR1369" s="40">
        <f t="shared" si="603"/>
        <v>0</v>
      </c>
      <c r="AS1369" s="40">
        <f t="shared" si="604"/>
        <v>0</v>
      </c>
      <c r="AT1369" s="40">
        <f t="shared" si="605"/>
        <v>0</v>
      </c>
      <c r="AU1369" s="40">
        <f t="shared" si="606"/>
        <v>0</v>
      </c>
      <c r="AX1369" s="279">
        <f t="shared" si="607"/>
        <v>0</v>
      </c>
      <c r="AY1369" s="279">
        <f t="shared" si="608"/>
        <v>0</v>
      </c>
      <c r="AZ1369" s="40">
        <f t="shared" si="609"/>
        <v>0</v>
      </c>
      <c r="BB1369" s="40">
        <f t="shared" si="610"/>
        <v>0</v>
      </c>
      <c r="BC1369" s="397">
        <f t="shared" si="611"/>
        <v>0</v>
      </c>
      <c r="BD1369" s="105">
        <f t="shared" si="612"/>
        <v>0</v>
      </c>
      <c r="BE1369" s="105">
        <f t="shared" si="613"/>
        <v>0</v>
      </c>
      <c r="BF1369" s="742">
        <f t="shared" si="614"/>
        <v>0</v>
      </c>
      <c r="BG1369" s="89"/>
      <c r="BH1369" s="9"/>
      <c r="BJ1369" s="40">
        <f t="shared" si="615"/>
        <v>0</v>
      </c>
      <c r="BK1369" s="40">
        <f t="shared" si="616"/>
        <v>1</v>
      </c>
      <c r="BL1369" s="40">
        <f t="shared" si="617"/>
        <v>0</v>
      </c>
      <c r="BM1369" s="40">
        <f t="shared" si="618"/>
        <v>0</v>
      </c>
      <c r="BN1369" s="40">
        <f t="shared" si="619"/>
        <v>0</v>
      </c>
    </row>
    <row r="1370" spans="1:66" x14ac:dyDescent="0.25">
      <c r="A1370" s="379"/>
      <c r="B1370" s="936"/>
      <c r="C1370" s="272"/>
      <c r="D1370" s="868"/>
      <c r="E1370" s="873" t="str">
        <f t="shared" si="593"/>
        <v xml:space="preserve"> </v>
      </c>
      <c r="F1370" s="130">
        <f t="shared" si="594"/>
        <v>0</v>
      </c>
      <c r="G1370" s="128">
        <f t="shared" si="595"/>
        <v>1358</v>
      </c>
      <c r="H1370" s="127"/>
      <c r="I1370" s="321"/>
      <c r="J1370" s="97"/>
      <c r="K1370" s="323"/>
      <c r="L1370" s="322"/>
      <c r="M1370" s="50"/>
      <c r="N1370" s="87"/>
      <c r="O1370" s="324"/>
      <c r="P1370" s="98"/>
      <c r="Q1370" s="98"/>
      <c r="R1370" s="114"/>
      <c r="S1370" s="753"/>
      <c r="T1370" s="98"/>
      <c r="U1370" s="98"/>
      <c r="V1370" s="98"/>
      <c r="W1370" s="99"/>
      <c r="X1370" s="97"/>
      <c r="Y1370" s="87"/>
      <c r="Z1370" s="100"/>
      <c r="AA1370" s="106">
        <f t="shared" si="596"/>
        <v>1358</v>
      </c>
      <c r="AB1370" s="549">
        <f t="shared" si="597"/>
        <v>0</v>
      </c>
      <c r="AC1370" s="544">
        <f t="shared" si="598"/>
        <v>0</v>
      </c>
      <c r="AD1370" s="174">
        <f t="shared" si="599"/>
        <v>0</v>
      </c>
      <c r="AE1370" s="8"/>
      <c r="AF1370" s="885" t="str">
        <f t="shared" si="600"/>
        <v xml:space="preserve"> </v>
      </c>
      <c r="AG1370" s="40">
        <f t="shared" si="601"/>
        <v>0</v>
      </c>
      <c r="AH1370" s="40">
        <f t="shared" si="602"/>
        <v>0</v>
      </c>
      <c r="AR1370" s="40">
        <f t="shared" si="603"/>
        <v>0</v>
      </c>
      <c r="AS1370" s="40">
        <f t="shared" si="604"/>
        <v>0</v>
      </c>
      <c r="AT1370" s="40">
        <f t="shared" si="605"/>
        <v>0</v>
      </c>
      <c r="AU1370" s="40">
        <f t="shared" si="606"/>
        <v>0</v>
      </c>
      <c r="AX1370" s="279">
        <f t="shared" si="607"/>
        <v>0</v>
      </c>
      <c r="AY1370" s="279">
        <f t="shared" si="608"/>
        <v>0</v>
      </c>
      <c r="AZ1370" s="40">
        <f t="shared" si="609"/>
        <v>0</v>
      </c>
      <c r="BB1370" s="40">
        <f t="shared" si="610"/>
        <v>0</v>
      </c>
      <c r="BC1370" s="397">
        <f t="shared" si="611"/>
        <v>0</v>
      </c>
      <c r="BD1370" s="105">
        <f t="shared" si="612"/>
        <v>0</v>
      </c>
      <c r="BE1370" s="105">
        <f t="shared" si="613"/>
        <v>0</v>
      </c>
      <c r="BF1370" s="742">
        <f t="shared" si="614"/>
        <v>0</v>
      </c>
      <c r="BG1370" s="89"/>
      <c r="BH1370" s="9"/>
      <c r="BJ1370" s="40">
        <f t="shared" si="615"/>
        <v>0</v>
      </c>
      <c r="BK1370" s="40">
        <f t="shared" si="616"/>
        <v>1</v>
      </c>
      <c r="BL1370" s="40">
        <f t="shared" si="617"/>
        <v>0</v>
      </c>
      <c r="BM1370" s="40">
        <f t="shared" si="618"/>
        <v>0</v>
      </c>
      <c r="BN1370" s="40">
        <f t="shared" si="619"/>
        <v>0</v>
      </c>
    </row>
    <row r="1371" spans="1:66" x14ac:dyDescent="0.25">
      <c r="A1371" s="379"/>
      <c r="B1371" s="936"/>
      <c r="C1371" s="272"/>
      <c r="D1371" s="868"/>
      <c r="E1371" s="873" t="str">
        <f t="shared" si="593"/>
        <v xml:space="preserve"> </v>
      </c>
      <c r="F1371" s="130">
        <f t="shared" si="594"/>
        <v>0</v>
      </c>
      <c r="G1371" s="128">
        <f t="shared" si="595"/>
        <v>1359</v>
      </c>
      <c r="H1371" s="127"/>
      <c r="I1371" s="321"/>
      <c r="J1371" s="97"/>
      <c r="K1371" s="323"/>
      <c r="L1371" s="322"/>
      <c r="M1371" s="50"/>
      <c r="N1371" s="87"/>
      <c r="O1371" s="324"/>
      <c r="P1371" s="98"/>
      <c r="Q1371" s="98"/>
      <c r="R1371" s="114"/>
      <c r="S1371" s="753"/>
      <c r="T1371" s="98"/>
      <c r="U1371" s="98"/>
      <c r="V1371" s="98"/>
      <c r="W1371" s="99"/>
      <c r="X1371" s="97"/>
      <c r="Y1371" s="87"/>
      <c r="Z1371" s="100"/>
      <c r="AA1371" s="106">
        <f t="shared" si="596"/>
        <v>1359</v>
      </c>
      <c r="AB1371" s="549">
        <f t="shared" si="597"/>
        <v>0</v>
      </c>
      <c r="AC1371" s="544">
        <f t="shared" si="598"/>
        <v>0</v>
      </c>
      <c r="AD1371" s="174">
        <f t="shared" si="599"/>
        <v>0</v>
      </c>
      <c r="AE1371" s="8"/>
      <c r="AF1371" s="885" t="str">
        <f t="shared" si="600"/>
        <v xml:space="preserve"> </v>
      </c>
      <c r="AG1371" s="40">
        <f t="shared" si="601"/>
        <v>0</v>
      </c>
      <c r="AH1371" s="40">
        <f t="shared" si="602"/>
        <v>0</v>
      </c>
      <c r="AR1371" s="40">
        <f t="shared" si="603"/>
        <v>0</v>
      </c>
      <c r="AS1371" s="40">
        <f t="shared" si="604"/>
        <v>0</v>
      </c>
      <c r="AT1371" s="40">
        <f t="shared" si="605"/>
        <v>0</v>
      </c>
      <c r="AU1371" s="40">
        <f t="shared" si="606"/>
        <v>0</v>
      </c>
      <c r="AX1371" s="279">
        <f t="shared" si="607"/>
        <v>0</v>
      </c>
      <c r="AY1371" s="279">
        <f t="shared" si="608"/>
        <v>0</v>
      </c>
      <c r="AZ1371" s="40">
        <f t="shared" si="609"/>
        <v>0</v>
      </c>
      <c r="BB1371" s="40">
        <f t="shared" si="610"/>
        <v>0</v>
      </c>
      <c r="BC1371" s="397">
        <f t="shared" si="611"/>
        <v>0</v>
      </c>
      <c r="BD1371" s="105">
        <f t="shared" si="612"/>
        <v>0</v>
      </c>
      <c r="BE1371" s="105">
        <f t="shared" si="613"/>
        <v>0</v>
      </c>
      <c r="BF1371" s="742">
        <f t="shared" si="614"/>
        <v>0</v>
      </c>
      <c r="BG1371" s="89"/>
      <c r="BH1371" s="9"/>
      <c r="BJ1371" s="40">
        <f t="shared" si="615"/>
        <v>0</v>
      </c>
      <c r="BK1371" s="40">
        <f t="shared" si="616"/>
        <v>1</v>
      </c>
      <c r="BL1371" s="40">
        <f t="shared" si="617"/>
        <v>0</v>
      </c>
      <c r="BM1371" s="40">
        <f t="shared" si="618"/>
        <v>0</v>
      </c>
      <c r="BN1371" s="40">
        <f t="shared" si="619"/>
        <v>0</v>
      </c>
    </row>
    <row r="1372" spans="1:66" x14ac:dyDescent="0.25">
      <c r="A1372" s="379"/>
      <c r="B1372" s="936"/>
      <c r="C1372" s="272"/>
      <c r="D1372" s="868"/>
      <c r="E1372" s="873" t="str">
        <f t="shared" si="593"/>
        <v xml:space="preserve"> </v>
      </c>
      <c r="F1372" s="130">
        <f t="shared" si="594"/>
        <v>0</v>
      </c>
      <c r="G1372" s="128">
        <f t="shared" si="595"/>
        <v>1360</v>
      </c>
      <c r="H1372" s="127"/>
      <c r="I1372" s="321"/>
      <c r="J1372" s="97"/>
      <c r="K1372" s="323"/>
      <c r="L1372" s="322"/>
      <c r="M1372" s="50"/>
      <c r="N1372" s="87"/>
      <c r="O1372" s="324"/>
      <c r="P1372" s="98"/>
      <c r="Q1372" s="98"/>
      <c r="R1372" s="114"/>
      <c r="S1372" s="753"/>
      <c r="T1372" s="98"/>
      <c r="U1372" s="98"/>
      <c r="V1372" s="98"/>
      <c r="W1372" s="99"/>
      <c r="X1372" s="97"/>
      <c r="Y1372" s="87"/>
      <c r="Z1372" s="100"/>
      <c r="AA1372" s="106">
        <f t="shared" si="596"/>
        <v>1360</v>
      </c>
      <c r="AB1372" s="549">
        <f t="shared" si="597"/>
        <v>0</v>
      </c>
      <c r="AC1372" s="544">
        <f t="shared" si="598"/>
        <v>0</v>
      </c>
      <c r="AD1372" s="174">
        <f t="shared" si="599"/>
        <v>0</v>
      </c>
      <c r="AE1372" s="8"/>
      <c r="AF1372" s="885" t="str">
        <f t="shared" si="600"/>
        <v xml:space="preserve"> </v>
      </c>
      <c r="AG1372" s="40">
        <f t="shared" si="601"/>
        <v>0</v>
      </c>
      <c r="AH1372" s="40">
        <f t="shared" si="602"/>
        <v>0</v>
      </c>
      <c r="AR1372" s="40">
        <f t="shared" si="603"/>
        <v>0</v>
      </c>
      <c r="AS1372" s="40">
        <f t="shared" si="604"/>
        <v>0</v>
      </c>
      <c r="AT1372" s="40">
        <f t="shared" si="605"/>
        <v>0</v>
      </c>
      <c r="AU1372" s="40">
        <f t="shared" si="606"/>
        <v>0</v>
      </c>
      <c r="AX1372" s="279">
        <f t="shared" si="607"/>
        <v>0</v>
      </c>
      <c r="AY1372" s="279">
        <f t="shared" si="608"/>
        <v>0</v>
      </c>
      <c r="AZ1372" s="40">
        <f t="shared" si="609"/>
        <v>0</v>
      </c>
      <c r="BB1372" s="40">
        <f t="shared" si="610"/>
        <v>0</v>
      </c>
      <c r="BC1372" s="397">
        <f t="shared" si="611"/>
        <v>0</v>
      </c>
      <c r="BD1372" s="105">
        <f t="shared" si="612"/>
        <v>0</v>
      </c>
      <c r="BE1372" s="105">
        <f t="shared" si="613"/>
        <v>0</v>
      </c>
      <c r="BF1372" s="742">
        <f t="shared" si="614"/>
        <v>0</v>
      </c>
      <c r="BG1372" s="89"/>
      <c r="BH1372" s="9"/>
      <c r="BJ1372" s="40">
        <f t="shared" si="615"/>
        <v>0</v>
      </c>
      <c r="BK1372" s="40">
        <f t="shared" si="616"/>
        <v>1</v>
      </c>
      <c r="BL1372" s="40">
        <f t="shared" si="617"/>
        <v>0</v>
      </c>
      <c r="BM1372" s="40">
        <f t="shared" si="618"/>
        <v>0</v>
      </c>
      <c r="BN1372" s="40">
        <f t="shared" si="619"/>
        <v>0</v>
      </c>
    </row>
    <row r="1373" spans="1:66" x14ac:dyDescent="0.25">
      <c r="A1373" s="379"/>
      <c r="B1373" s="936"/>
      <c r="C1373" s="272"/>
      <c r="D1373" s="868"/>
      <c r="E1373" s="873" t="str">
        <f t="shared" si="593"/>
        <v xml:space="preserve"> </v>
      </c>
      <c r="F1373" s="130">
        <f t="shared" si="594"/>
        <v>0</v>
      </c>
      <c r="G1373" s="128">
        <f t="shared" si="595"/>
        <v>1361</v>
      </c>
      <c r="H1373" s="127"/>
      <c r="I1373" s="321"/>
      <c r="J1373" s="97"/>
      <c r="K1373" s="323"/>
      <c r="L1373" s="322"/>
      <c r="M1373" s="50"/>
      <c r="N1373" s="87"/>
      <c r="O1373" s="324"/>
      <c r="P1373" s="98"/>
      <c r="Q1373" s="98"/>
      <c r="R1373" s="114"/>
      <c r="S1373" s="753"/>
      <c r="T1373" s="98"/>
      <c r="U1373" s="98"/>
      <c r="V1373" s="98"/>
      <c r="W1373" s="99"/>
      <c r="X1373" s="97"/>
      <c r="Y1373" s="87"/>
      <c r="Z1373" s="100"/>
      <c r="AA1373" s="106">
        <f t="shared" si="596"/>
        <v>1361</v>
      </c>
      <c r="AB1373" s="549">
        <f t="shared" si="597"/>
        <v>0</v>
      </c>
      <c r="AC1373" s="544">
        <f t="shared" si="598"/>
        <v>0</v>
      </c>
      <c r="AD1373" s="174">
        <f t="shared" si="599"/>
        <v>0</v>
      </c>
      <c r="AE1373" s="8"/>
      <c r="AF1373" s="885" t="str">
        <f t="shared" si="600"/>
        <v xml:space="preserve"> </v>
      </c>
      <c r="AG1373" s="40">
        <f t="shared" si="601"/>
        <v>0</v>
      </c>
      <c r="AH1373" s="40">
        <f t="shared" si="602"/>
        <v>0</v>
      </c>
      <c r="AR1373" s="40">
        <f t="shared" si="603"/>
        <v>0</v>
      </c>
      <c r="AS1373" s="40">
        <f t="shared" si="604"/>
        <v>0</v>
      </c>
      <c r="AT1373" s="40">
        <f t="shared" si="605"/>
        <v>0</v>
      </c>
      <c r="AU1373" s="40">
        <f t="shared" si="606"/>
        <v>0</v>
      </c>
      <c r="AX1373" s="279">
        <f t="shared" si="607"/>
        <v>0</v>
      </c>
      <c r="AY1373" s="279">
        <f t="shared" si="608"/>
        <v>0</v>
      </c>
      <c r="AZ1373" s="40">
        <f t="shared" si="609"/>
        <v>0</v>
      </c>
      <c r="BB1373" s="40">
        <f t="shared" si="610"/>
        <v>0</v>
      </c>
      <c r="BC1373" s="397">
        <f t="shared" si="611"/>
        <v>0</v>
      </c>
      <c r="BD1373" s="105">
        <f t="shared" si="612"/>
        <v>0</v>
      </c>
      <c r="BE1373" s="105">
        <f t="shared" si="613"/>
        <v>0</v>
      </c>
      <c r="BF1373" s="742">
        <f t="shared" si="614"/>
        <v>0</v>
      </c>
      <c r="BG1373" s="89"/>
      <c r="BH1373" s="9"/>
      <c r="BJ1373" s="40">
        <f t="shared" si="615"/>
        <v>0</v>
      </c>
      <c r="BK1373" s="40">
        <f t="shared" si="616"/>
        <v>1</v>
      </c>
      <c r="BL1373" s="40">
        <f t="shared" si="617"/>
        <v>0</v>
      </c>
      <c r="BM1373" s="40">
        <f t="shared" si="618"/>
        <v>0</v>
      </c>
      <c r="BN1373" s="40">
        <f t="shared" si="619"/>
        <v>0</v>
      </c>
    </row>
    <row r="1374" spans="1:66" x14ac:dyDescent="0.25">
      <c r="A1374" s="379"/>
      <c r="B1374" s="936"/>
      <c r="C1374" s="272"/>
      <c r="D1374" s="868"/>
      <c r="E1374" s="873" t="str">
        <f t="shared" si="593"/>
        <v xml:space="preserve"> </v>
      </c>
      <c r="F1374" s="130">
        <f t="shared" si="594"/>
        <v>0</v>
      </c>
      <c r="G1374" s="128">
        <f t="shared" si="595"/>
        <v>1362</v>
      </c>
      <c r="H1374" s="127"/>
      <c r="I1374" s="321"/>
      <c r="J1374" s="97"/>
      <c r="K1374" s="323"/>
      <c r="L1374" s="322"/>
      <c r="M1374" s="50"/>
      <c r="N1374" s="87"/>
      <c r="O1374" s="324"/>
      <c r="P1374" s="98"/>
      <c r="Q1374" s="98"/>
      <c r="R1374" s="114"/>
      <c r="S1374" s="753"/>
      <c r="T1374" s="98"/>
      <c r="U1374" s="98"/>
      <c r="V1374" s="98"/>
      <c r="W1374" s="99"/>
      <c r="X1374" s="97"/>
      <c r="Y1374" s="87"/>
      <c r="Z1374" s="100"/>
      <c r="AA1374" s="106">
        <f t="shared" si="596"/>
        <v>1362</v>
      </c>
      <c r="AB1374" s="549">
        <f t="shared" si="597"/>
        <v>0</v>
      </c>
      <c r="AC1374" s="544">
        <f t="shared" si="598"/>
        <v>0</v>
      </c>
      <c r="AD1374" s="174">
        <f t="shared" si="599"/>
        <v>0</v>
      </c>
      <c r="AE1374" s="8"/>
      <c r="AF1374" s="885" t="str">
        <f t="shared" si="600"/>
        <v xml:space="preserve"> </v>
      </c>
      <c r="AG1374" s="40">
        <f t="shared" si="601"/>
        <v>0</v>
      </c>
      <c r="AH1374" s="40">
        <f t="shared" si="602"/>
        <v>0</v>
      </c>
      <c r="AR1374" s="40">
        <f t="shared" si="603"/>
        <v>0</v>
      </c>
      <c r="AS1374" s="40">
        <f t="shared" si="604"/>
        <v>0</v>
      </c>
      <c r="AT1374" s="40">
        <f t="shared" si="605"/>
        <v>0</v>
      </c>
      <c r="AU1374" s="40">
        <f t="shared" si="606"/>
        <v>0</v>
      </c>
      <c r="AX1374" s="279">
        <f t="shared" si="607"/>
        <v>0</v>
      </c>
      <c r="AY1374" s="279">
        <f t="shared" si="608"/>
        <v>0</v>
      </c>
      <c r="AZ1374" s="40">
        <f t="shared" si="609"/>
        <v>0</v>
      </c>
      <c r="BB1374" s="40">
        <f t="shared" si="610"/>
        <v>0</v>
      </c>
      <c r="BC1374" s="397">
        <f t="shared" si="611"/>
        <v>0</v>
      </c>
      <c r="BD1374" s="105">
        <f t="shared" si="612"/>
        <v>0</v>
      </c>
      <c r="BE1374" s="105">
        <f t="shared" si="613"/>
        <v>0</v>
      </c>
      <c r="BF1374" s="742">
        <f t="shared" si="614"/>
        <v>0</v>
      </c>
      <c r="BG1374" s="89"/>
      <c r="BH1374" s="9"/>
      <c r="BJ1374" s="40">
        <f t="shared" si="615"/>
        <v>0</v>
      </c>
      <c r="BK1374" s="40">
        <f t="shared" si="616"/>
        <v>1</v>
      </c>
      <c r="BL1374" s="40">
        <f t="shared" si="617"/>
        <v>0</v>
      </c>
      <c r="BM1374" s="40">
        <f t="shared" si="618"/>
        <v>0</v>
      </c>
      <c r="BN1374" s="40">
        <f t="shared" si="619"/>
        <v>0</v>
      </c>
    </row>
    <row r="1375" spans="1:66" x14ac:dyDescent="0.25">
      <c r="A1375" s="379"/>
      <c r="B1375" s="936"/>
      <c r="C1375" s="272"/>
      <c r="D1375" s="868"/>
      <c r="E1375" s="873" t="str">
        <f t="shared" si="593"/>
        <v xml:space="preserve"> </v>
      </c>
      <c r="F1375" s="130">
        <f t="shared" si="594"/>
        <v>0</v>
      </c>
      <c r="G1375" s="128">
        <f t="shared" si="595"/>
        <v>1363</v>
      </c>
      <c r="H1375" s="127"/>
      <c r="I1375" s="321"/>
      <c r="J1375" s="97"/>
      <c r="K1375" s="323"/>
      <c r="L1375" s="322"/>
      <c r="M1375" s="50"/>
      <c r="N1375" s="87"/>
      <c r="O1375" s="324"/>
      <c r="P1375" s="98"/>
      <c r="Q1375" s="98"/>
      <c r="R1375" s="114"/>
      <c r="S1375" s="753"/>
      <c r="T1375" s="98"/>
      <c r="U1375" s="98"/>
      <c r="V1375" s="98"/>
      <c r="W1375" s="99"/>
      <c r="X1375" s="97"/>
      <c r="Y1375" s="87"/>
      <c r="Z1375" s="100"/>
      <c r="AA1375" s="106">
        <f t="shared" si="596"/>
        <v>1363</v>
      </c>
      <c r="AB1375" s="549">
        <f t="shared" si="597"/>
        <v>0</v>
      </c>
      <c r="AC1375" s="544">
        <f t="shared" si="598"/>
        <v>0</v>
      </c>
      <c r="AD1375" s="174">
        <f t="shared" si="599"/>
        <v>0</v>
      </c>
      <c r="AE1375" s="8"/>
      <c r="AF1375" s="885" t="str">
        <f t="shared" si="600"/>
        <v xml:space="preserve"> </v>
      </c>
      <c r="AG1375" s="40">
        <f t="shared" si="601"/>
        <v>0</v>
      </c>
      <c r="AH1375" s="40">
        <f t="shared" si="602"/>
        <v>0</v>
      </c>
      <c r="AR1375" s="40">
        <f t="shared" si="603"/>
        <v>0</v>
      </c>
      <c r="AS1375" s="40">
        <f t="shared" si="604"/>
        <v>0</v>
      </c>
      <c r="AT1375" s="40">
        <f t="shared" si="605"/>
        <v>0</v>
      </c>
      <c r="AU1375" s="40">
        <f t="shared" si="606"/>
        <v>0</v>
      </c>
      <c r="AX1375" s="279">
        <f t="shared" si="607"/>
        <v>0</v>
      </c>
      <c r="AY1375" s="279">
        <f t="shared" si="608"/>
        <v>0</v>
      </c>
      <c r="AZ1375" s="40">
        <f t="shared" si="609"/>
        <v>0</v>
      </c>
      <c r="BB1375" s="40">
        <f t="shared" si="610"/>
        <v>0</v>
      </c>
      <c r="BC1375" s="397">
        <f t="shared" si="611"/>
        <v>0</v>
      </c>
      <c r="BD1375" s="105">
        <f t="shared" si="612"/>
        <v>0</v>
      </c>
      <c r="BE1375" s="105">
        <f t="shared" si="613"/>
        <v>0</v>
      </c>
      <c r="BF1375" s="742">
        <f t="shared" si="614"/>
        <v>0</v>
      </c>
      <c r="BG1375" s="89"/>
      <c r="BH1375" s="9"/>
      <c r="BJ1375" s="40">
        <f t="shared" si="615"/>
        <v>0</v>
      </c>
      <c r="BK1375" s="40">
        <f t="shared" si="616"/>
        <v>1</v>
      </c>
      <c r="BL1375" s="40">
        <f t="shared" si="617"/>
        <v>0</v>
      </c>
      <c r="BM1375" s="40">
        <f t="shared" si="618"/>
        <v>0</v>
      </c>
      <c r="BN1375" s="40">
        <f t="shared" si="619"/>
        <v>0</v>
      </c>
    </row>
    <row r="1376" spans="1:66" x14ac:dyDescent="0.25">
      <c r="A1376" s="379"/>
      <c r="B1376" s="936"/>
      <c r="C1376" s="272"/>
      <c r="D1376" s="868"/>
      <c r="E1376" s="873" t="str">
        <f t="shared" si="593"/>
        <v xml:space="preserve"> </v>
      </c>
      <c r="F1376" s="130">
        <f t="shared" si="594"/>
        <v>0</v>
      </c>
      <c r="G1376" s="128">
        <f t="shared" si="595"/>
        <v>1364</v>
      </c>
      <c r="H1376" s="127"/>
      <c r="I1376" s="321"/>
      <c r="J1376" s="97"/>
      <c r="K1376" s="323"/>
      <c r="L1376" s="322"/>
      <c r="M1376" s="50"/>
      <c r="N1376" s="87"/>
      <c r="O1376" s="324"/>
      <c r="P1376" s="98"/>
      <c r="Q1376" s="98"/>
      <c r="R1376" s="114"/>
      <c r="S1376" s="753"/>
      <c r="T1376" s="98"/>
      <c r="U1376" s="98"/>
      <c r="V1376" s="98"/>
      <c r="W1376" s="99"/>
      <c r="X1376" s="97"/>
      <c r="Y1376" s="87"/>
      <c r="Z1376" s="100"/>
      <c r="AA1376" s="106">
        <f t="shared" si="596"/>
        <v>1364</v>
      </c>
      <c r="AB1376" s="549">
        <f t="shared" si="597"/>
        <v>0</v>
      </c>
      <c r="AC1376" s="544">
        <f t="shared" si="598"/>
        <v>0</v>
      </c>
      <c r="AD1376" s="174">
        <f t="shared" si="599"/>
        <v>0</v>
      </c>
      <c r="AE1376" s="8"/>
      <c r="AF1376" s="885" t="str">
        <f t="shared" si="600"/>
        <v xml:space="preserve"> </v>
      </c>
      <c r="AG1376" s="40">
        <f t="shared" si="601"/>
        <v>0</v>
      </c>
      <c r="AH1376" s="40">
        <f t="shared" si="602"/>
        <v>0</v>
      </c>
      <c r="AR1376" s="40">
        <f t="shared" si="603"/>
        <v>0</v>
      </c>
      <c r="AS1376" s="40">
        <f t="shared" si="604"/>
        <v>0</v>
      </c>
      <c r="AT1376" s="40">
        <f t="shared" si="605"/>
        <v>0</v>
      </c>
      <c r="AU1376" s="40">
        <f t="shared" si="606"/>
        <v>0</v>
      </c>
      <c r="AX1376" s="279">
        <f t="shared" si="607"/>
        <v>0</v>
      </c>
      <c r="AY1376" s="279">
        <f t="shared" si="608"/>
        <v>0</v>
      </c>
      <c r="AZ1376" s="40">
        <f t="shared" si="609"/>
        <v>0</v>
      </c>
      <c r="BB1376" s="40">
        <f t="shared" si="610"/>
        <v>0</v>
      </c>
      <c r="BC1376" s="397">
        <f t="shared" si="611"/>
        <v>0</v>
      </c>
      <c r="BD1376" s="105">
        <f t="shared" si="612"/>
        <v>0</v>
      </c>
      <c r="BE1376" s="105">
        <f t="shared" si="613"/>
        <v>0</v>
      </c>
      <c r="BF1376" s="742">
        <f t="shared" si="614"/>
        <v>0</v>
      </c>
      <c r="BG1376" s="89"/>
      <c r="BH1376" s="9"/>
      <c r="BJ1376" s="40">
        <f t="shared" si="615"/>
        <v>0</v>
      </c>
      <c r="BK1376" s="40">
        <f t="shared" si="616"/>
        <v>1</v>
      </c>
      <c r="BL1376" s="40">
        <f t="shared" si="617"/>
        <v>0</v>
      </c>
      <c r="BM1376" s="40">
        <f t="shared" si="618"/>
        <v>0</v>
      </c>
      <c r="BN1376" s="40">
        <f t="shared" si="619"/>
        <v>0</v>
      </c>
    </row>
    <row r="1377" spans="1:66" x14ac:dyDescent="0.25">
      <c r="A1377" s="379"/>
      <c r="B1377" s="936"/>
      <c r="C1377" s="272"/>
      <c r="D1377" s="868"/>
      <c r="E1377" s="873" t="str">
        <f t="shared" si="593"/>
        <v xml:space="preserve"> </v>
      </c>
      <c r="F1377" s="130">
        <f t="shared" si="594"/>
        <v>0</v>
      </c>
      <c r="G1377" s="128">
        <f t="shared" si="595"/>
        <v>1365</v>
      </c>
      <c r="H1377" s="127"/>
      <c r="I1377" s="321"/>
      <c r="J1377" s="97"/>
      <c r="K1377" s="323"/>
      <c r="L1377" s="322"/>
      <c r="M1377" s="50"/>
      <c r="N1377" s="87"/>
      <c r="O1377" s="324"/>
      <c r="P1377" s="98"/>
      <c r="Q1377" s="98"/>
      <c r="R1377" s="114"/>
      <c r="S1377" s="753"/>
      <c r="T1377" s="98"/>
      <c r="U1377" s="98"/>
      <c r="V1377" s="98"/>
      <c r="W1377" s="99"/>
      <c r="X1377" s="97"/>
      <c r="Y1377" s="87"/>
      <c r="Z1377" s="100"/>
      <c r="AA1377" s="106">
        <f t="shared" si="596"/>
        <v>1365</v>
      </c>
      <c r="AB1377" s="549">
        <f t="shared" si="597"/>
        <v>0</v>
      </c>
      <c r="AC1377" s="544">
        <f t="shared" si="598"/>
        <v>0</v>
      </c>
      <c r="AD1377" s="174">
        <f t="shared" si="599"/>
        <v>0</v>
      </c>
      <c r="AE1377" s="8"/>
      <c r="AF1377" s="885" t="str">
        <f t="shared" si="600"/>
        <v xml:space="preserve"> </v>
      </c>
      <c r="AG1377" s="40">
        <f t="shared" si="601"/>
        <v>0</v>
      </c>
      <c r="AH1377" s="40">
        <f t="shared" si="602"/>
        <v>0</v>
      </c>
      <c r="AR1377" s="40">
        <f t="shared" si="603"/>
        <v>0</v>
      </c>
      <c r="AS1377" s="40">
        <f t="shared" si="604"/>
        <v>0</v>
      </c>
      <c r="AT1377" s="40">
        <f t="shared" si="605"/>
        <v>0</v>
      </c>
      <c r="AU1377" s="40">
        <f t="shared" si="606"/>
        <v>0</v>
      </c>
      <c r="AX1377" s="279">
        <f t="shared" si="607"/>
        <v>0</v>
      </c>
      <c r="AY1377" s="279">
        <f t="shared" si="608"/>
        <v>0</v>
      </c>
      <c r="AZ1377" s="40">
        <f t="shared" si="609"/>
        <v>0</v>
      </c>
      <c r="BB1377" s="40">
        <f t="shared" si="610"/>
        <v>0</v>
      </c>
      <c r="BC1377" s="397">
        <f t="shared" si="611"/>
        <v>0</v>
      </c>
      <c r="BD1377" s="105">
        <f t="shared" si="612"/>
        <v>0</v>
      </c>
      <c r="BE1377" s="105">
        <f t="shared" si="613"/>
        <v>0</v>
      </c>
      <c r="BF1377" s="742">
        <f t="shared" si="614"/>
        <v>0</v>
      </c>
      <c r="BG1377" s="89"/>
      <c r="BH1377" s="9"/>
      <c r="BJ1377" s="40">
        <f t="shared" si="615"/>
        <v>0</v>
      </c>
      <c r="BK1377" s="40">
        <f t="shared" si="616"/>
        <v>1</v>
      </c>
      <c r="BL1377" s="40">
        <f t="shared" si="617"/>
        <v>0</v>
      </c>
      <c r="BM1377" s="40">
        <f t="shared" si="618"/>
        <v>0</v>
      </c>
      <c r="BN1377" s="40">
        <f t="shared" si="619"/>
        <v>0</v>
      </c>
    </row>
    <row r="1378" spans="1:66" x14ac:dyDescent="0.25">
      <c r="A1378" s="379"/>
      <c r="B1378" s="936"/>
      <c r="C1378" s="272"/>
      <c r="D1378" s="868"/>
      <c r="E1378" s="873" t="str">
        <f t="shared" si="593"/>
        <v xml:space="preserve"> </v>
      </c>
      <c r="F1378" s="130">
        <f t="shared" si="594"/>
        <v>0</v>
      </c>
      <c r="G1378" s="128">
        <f t="shared" si="595"/>
        <v>1366</v>
      </c>
      <c r="H1378" s="127"/>
      <c r="I1378" s="321"/>
      <c r="J1378" s="97"/>
      <c r="K1378" s="323"/>
      <c r="L1378" s="322"/>
      <c r="M1378" s="50"/>
      <c r="N1378" s="87"/>
      <c r="O1378" s="324"/>
      <c r="P1378" s="98"/>
      <c r="Q1378" s="98"/>
      <c r="R1378" s="114"/>
      <c r="S1378" s="753"/>
      <c r="T1378" s="98"/>
      <c r="U1378" s="98"/>
      <c r="V1378" s="98"/>
      <c r="W1378" s="99"/>
      <c r="X1378" s="97"/>
      <c r="Y1378" s="87"/>
      <c r="Z1378" s="100"/>
      <c r="AA1378" s="106">
        <f t="shared" si="596"/>
        <v>1366</v>
      </c>
      <c r="AB1378" s="549">
        <f t="shared" si="597"/>
        <v>0</v>
      </c>
      <c r="AC1378" s="544">
        <f t="shared" si="598"/>
        <v>0</v>
      </c>
      <c r="AD1378" s="174">
        <f t="shared" si="599"/>
        <v>0</v>
      </c>
      <c r="AE1378" s="8"/>
      <c r="AF1378" s="885" t="str">
        <f t="shared" si="600"/>
        <v xml:space="preserve"> </v>
      </c>
      <c r="AG1378" s="40">
        <f t="shared" si="601"/>
        <v>0</v>
      </c>
      <c r="AH1378" s="40">
        <f t="shared" si="602"/>
        <v>0</v>
      </c>
      <c r="AR1378" s="40">
        <f t="shared" si="603"/>
        <v>0</v>
      </c>
      <c r="AS1378" s="40">
        <f t="shared" si="604"/>
        <v>0</v>
      </c>
      <c r="AT1378" s="40">
        <f t="shared" si="605"/>
        <v>0</v>
      </c>
      <c r="AU1378" s="40">
        <f t="shared" si="606"/>
        <v>0</v>
      </c>
      <c r="AX1378" s="279">
        <f t="shared" si="607"/>
        <v>0</v>
      </c>
      <c r="AY1378" s="279">
        <f t="shared" si="608"/>
        <v>0</v>
      </c>
      <c r="AZ1378" s="40">
        <f t="shared" si="609"/>
        <v>0</v>
      </c>
      <c r="BB1378" s="40">
        <f t="shared" si="610"/>
        <v>0</v>
      </c>
      <c r="BC1378" s="397">
        <f t="shared" si="611"/>
        <v>0</v>
      </c>
      <c r="BD1378" s="105">
        <f t="shared" si="612"/>
        <v>0</v>
      </c>
      <c r="BE1378" s="105">
        <f t="shared" si="613"/>
        <v>0</v>
      </c>
      <c r="BF1378" s="742">
        <f t="shared" si="614"/>
        <v>0</v>
      </c>
      <c r="BG1378" s="89"/>
      <c r="BH1378" s="9"/>
      <c r="BJ1378" s="40">
        <f t="shared" si="615"/>
        <v>0</v>
      </c>
      <c r="BK1378" s="40">
        <f t="shared" si="616"/>
        <v>1</v>
      </c>
      <c r="BL1378" s="40">
        <f t="shared" si="617"/>
        <v>0</v>
      </c>
      <c r="BM1378" s="40">
        <f t="shared" si="618"/>
        <v>0</v>
      </c>
      <c r="BN1378" s="40">
        <f t="shared" si="619"/>
        <v>0</v>
      </c>
    </row>
    <row r="1379" spans="1:66" x14ac:dyDescent="0.25">
      <c r="A1379" s="379"/>
      <c r="B1379" s="936"/>
      <c r="C1379" s="272"/>
      <c r="D1379" s="868"/>
      <c r="E1379" s="873" t="str">
        <f t="shared" si="593"/>
        <v xml:space="preserve"> </v>
      </c>
      <c r="F1379" s="130">
        <f t="shared" si="594"/>
        <v>0</v>
      </c>
      <c r="G1379" s="128">
        <f t="shared" si="595"/>
        <v>1367</v>
      </c>
      <c r="H1379" s="127"/>
      <c r="I1379" s="321"/>
      <c r="J1379" s="97"/>
      <c r="K1379" s="323"/>
      <c r="L1379" s="322"/>
      <c r="M1379" s="50"/>
      <c r="N1379" s="87"/>
      <c r="O1379" s="324"/>
      <c r="P1379" s="98"/>
      <c r="Q1379" s="98"/>
      <c r="R1379" s="114"/>
      <c r="S1379" s="753"/>
      <c r="T1379" s="98"/>
      <c r="U1379" s="98"/>
      <c r="V1379" s="98"/>
      <c r="W1379" s="99"/>
      <c r="X1379" s="97"/>
      <c r="Y1379" s="87"/>
      <c r="Z1379" s="100"/>
      <c r="AA1379" s="106">
        <f t="shared" si="596"/>
        <v>1367</v>
      </c>
      <c r="AB1379" s="549">
        <f t="shared" si="597"/>
        <v>0</v>
      </c>
      <c r="AC1379" s="544">
        <f t="shared" si="598"/>
        <v>0</v>
      </c>
      <c r="AD1379" s="174">
        <f t="shared" si="599"/>
        <v>0</v>
      </c>
      <c r="AE1379" s="8"/>
      <c r="AF1379" s="885" t="str">
        <f t="shared" si="600"/>
        <v xml:space="preserve"> </v>
      </c>
      <c r="AG1379" s="40">
        <f t="shared" si="601"/>
        <v>0</v>
      </c>
      <c r="AH1379" s="40">
        <f t="shared" si="602"/>
        <v>0</v>
      </c>
      <c r="AR1379" s="40">
        <f t="shared" si="603"/>
        <v>0</v>
      </c>
      <c r="AS1379" s="40">
        <f t="shared" si="604"/>
        <v>0</v>
      </c>
      <c r="AT1379" s="40">
        <f t="shared" si="605"/>
        <v>0</v>
      </c>
      <c r="AU1379" s="40">
        <f t="shared" si="606"/>
        <v>0</v>
      </c>
      <c r="AX1379" s="279">
        <f t="shared" si="607"/>
        <v>0</v>
      </c>
      <c r="AY1379" s="279">
        <f t="shared" si="608"/>
        <v>0</v>
      </c>
      <c r="AZ1379" s="40">
        <f t="shared" si="609"/>
        <v>0</v>
      </c>
      <c r="BB1379" s="40">
        <f t="shared" si="610"/>
        <v>0</v>
      </c>
      <c r="BC1379" s="397">
        <f t="shared" si="611"/>
        <v>0</v>
      </c>
      <c r="BD1379" s="105">
        <f t="shared" si="612"/>
        <v>0</v>
      </c>
      <c r="BE1379" s="105">
        <f t="shared" si="613"/>
        <v>0</v>
      </c>
      <c r="BF1379" s="742">
        <f t="shared" si="614"/>
        <v>0</v>
      </c>
      <c r="BG1379" s="89"/>
      <c r="BH1379" s="9"/>
      <c r="BJ1379" s="40">
        <f t="shared" si="615"/>
        <v>0</v>
      </c>
      <c r="BK1379" s="40">
        <f t="shared" si="616"/>
        <v>1</v>
      </c>
      <c r="BL1379" s="40">
        <f t="shared" si="617"/>
        <v>0</v>
      </c>
      <c r="BM1379" s="40">
        <f t="shared" si="618"/>
        <v>0</v>
      </c>
      <c r="BN1379" s="40">
        <f t="shared" si="619"/>
        <v>0</v>
      </c>
    </row>
    <row r="1380" spans="1:66" x14ac:dyDescent="0.25">
      <c r="A1380" s="379"/>
      <c r="B1380" s="936"/>
      <c r="C1380" s="272"/>
      <c r="D1380" s="868"/>
      <c r="E1380" s="873" t="str">
        <f t="shared" si="593"/>
        <v xml:space="preserve"> </v>
      </c>
      <c r="F1380" s="130">
        <f t="shared" si="594"/>
        <v>0</v>
      </c>
      <c r="G1380" s="128">
        <f t="shared" si="595"/>
        <v>1368</v>
      </c>
      <c r="H1380" s="127"/>
      <c r="I1380" s="321"/>
      <c r="J1380" s="97"/>
      <c r="K1380" s="323"/>
      <c r="L1380" s="322"/>
      <c r="M1380" s="50"/>
      <c r="N1380" s="87"/>
      <c r="O1380" s="324"/>
      <c r="P1380" s="98"/>
      <c r="Q1380" s="98"/>
      <c r="R1380" s="114"/>
      <c r="S1380" s="753"/>
      <c r="T1380" s="98"/>
      <c r="U1380" s="98"/>
      <c r="V1380" s="98"/>
      <c r="W1380" s="99"/>
      <c r="X1380" s="97"/>
      <c r="Y1380" s="87"/>
      <c r="Z1380" s="100"/>
      <c r="AA1380" s="106">
        <f t="shared" si="596"/>
        <v>1368</v>
      </c>
      <c r="AB1380" s="549">
        <f t="shared" si="597"/>
        <v>0</v>
      </c>
      <c r="AC1380" s="544">
        <f t="shared" si="598"/>
        <v>0</v>
      </c>
      <c r="AD1380" s="174">
        <f t="shared" si="599"/>
        <v>0</v>
      </c>
      <c r="AE1380" s="8"/>
      <c r="AF1380" s="885" t="str">
        <f t="shared" si="600"/>
        <v xml:space="preserve"> </v>
      </c>
      <c r="AG1380" s="40">
        <f t="shared" si="601"/>
        <v>0</v>
      </c>
      <c r="AH1380" s="40">
        <f t="shared" si="602"/>
        <v>0</v>
      </c>
      <c r="AR1380" s="40">
        <f t="shared" si="603"/>
        <v>0</v>
      </c>
      <c r="AS1380" s="40">
        <f t="shared" si="604"/>
        <v>0</v>
      </c>
      <c r="AT1380" s="40">
        <f t="shared" si="605"/>
        <v>0</v>
      </c>
      <c r="AU1380" s="40">
        <f t="shared" si="606"/>
        <v>0</v>
      </c>
      <c r="AX1380" s="279">
        <f t="shared" si="607"/>
        <v>0</v>
      </c>
      <c r="AY1380" s="279">
        <f t="shared" si="608"/>
        <v>0</v>
      </c>
      <c r="AZ1380" s="40">
        <f t="shared" si="609"/>
        <v>0</v>
      </c>
      <c r="BB1380" s="40">
        <f t="shared" si="610"/>
        <v>0</v>
      </c>
      <c r="BC1380" s="397">
        <f t="shared" si="611"/>
        <v>0</v>
      </c>
      <c r="BD1380" s="105">
        <f t="shared" si="612"/>
        <v>0</v>
      </c>
      <c r="BE1380" s="105">
        <f t="shared" si="613"/>
        <v>0</v>
      </c>
      <c r="BF1380" s="742">
        <f t="shared" si="614"/>
        <v>0</v>
      </c>
      <c r="BG1380" s="89"/>
      <c r="BH1380" s="9"/>
      <c r="BJ1380" s="40">
        <f t="shared" si="615"/>
        <v>0</v>
      </c>
      <c r="BK1380" s="40">
        <f t="shared" si="616"/>
        <v>1</v>
      </c>
      <c r="BL1380" s="40">
        <f t="shared" si="617"/>
        <v>0</v>
      </c>
      <c r="BM1380" s="40">
        <f t="shared" si="618"/>
        <v>0</v>
      </c>
      <c r="BN1380" s="40">
        <f t="shared" si="619"/>
        <v>0</v>
      </c>
    </row>
    <row r="1381" spans="1:66" x14ac:dyDescent="0.25">
      <c r="A1381" s="379"/>
      <c r="B1381" s="936"/>
      <c r="C1381" s="272"/>
      <c r="D1381" s="868"/>
      <c r="E1381" s="873" t="str">
        <f t="shared" si="593"/>
        <v xml:space="preserve"> </v>
      </c>
      <c r="F1381" s="130">
        <f t="shared" si="594"/>
        <v>0</v>
      </c>
      <c r="G1381" s="128">
        <f t="shared" si="595"/>
        <v>1369</v>
      </c>
      <c r="H1381" s="127"/>
      <c r="I1381" s="321"/>
      <c r="J1381" s="97"/>
      <c r="K1381" s="323"/>
      <c r="L1381" s="322"/>
      <c r="M1381" s="50"/>
      <c r="N1381" s="87"/>
      <c r="O1381" s="324"/>
      <c r="P1381" s="98"/>
      <c r="Q1381" s="98"/>
      <c r="R1381" s="114"/>
      <c r="S1381" s="753"/>
      <c r="T1381" s="98"/>
      <c r="U1381" s="98"/>
      <c r="V1381" s="98"/>
      <c r="W1381" s="99"/>
      <c r="X1381" s="97"/>
      <c r="Y1381" s="87"/>
      <c r="Z1381" s="100"/>
      <c r="AA1381" s="106">
        <f t="shared" si="596"/>
        <v>1369</v>
      </c>
      <c r="AB1381" s="549">
        <f t="shared" si="597"/>
        <v>0</v>
      </c>
      <c r="AC1381" s="544">
        <f t="shared" si="598"/>
        <v>0</v>
      </c>
      <c r="AD1381" s="174">
        <f t="shared" si="599"/>
        <v>0</v>
      </c>
      <c r="AE1381" s="8"/>
      <c r="AF1381" s="885" t="str">
        <f t="shared" si="600"/>
        <v xml:space="preserve"> </v>
      </c>
      <c r="AG1381" s="40">
        <f t="shared" si="601"/>
        <v>0</v>
      </c>
      <c r="AH1381" s="40">
        <f t="shared" si="602"/>
        <v>0</v>
      </c>
      <c r="AR1381" s="40">
        <f t="shared" si="603"/>
        <v>0</v>
      </c>
      <c r="AS1381" s="40">
        <f t="shared" si="604"/>
        <v>0</v>
      </c>
      <c r="AT1381" s="40">
        <f t="shared" si="605"/>
        <v>0</v>
      </c>
      <c r="AU1381" s="40">
        <f t="shared" si="606"/>
        <v>0</v>
      </c>
      <c r="AX1381" s="279">
        <f t="shared" si="607"/>
        <v>0</v>
      </c>
      <c r="AY1381" s="279">
        <f t="shared" si="608"/>
        <v>0</v>
      </c>
      <c r="AZ1381" s="40">
        <f t="shared" si="609"/>
        <v>0</v>
      </c>
      <c r="BB1381" s="40">
        <f t="shared" si="610"/>
        <v>0</v>
      </c>
      <c r="BC1381" s="397">
        <f t="shared" si="611"/>
        <v>0</v>
      </c>
      <c r="BD1381" s="105">
        <f t="shared" si="612"/>
        <v>0</v>
      </c>
      <c r="BE1381" s="105">
        <f t="shared" si="613"/>
        <v>0</v>
      </c>
      <c r="BF1381" s="742">
        <f t="shared" si="614"/>
        <v>0</v>
      </c>
      <c r="BG1381" s="89"/>
      <c r="BH1381" s="9"/>
      <c r="BJ1381" s="40">
        <f t="shared" si="615"/>
        <v>0</v>
      </c>
      <c r="BK1381" s="40">
        <f t="shared" si="616"/>
        <v>1</v>
      </c>
      <c r="BL1381" s="40">
        <f t="shared" si="617"/>
        <v>0</v>
      </c>
      <c r="BM1381" s="40">
        <f t="shared" si="618"/>
        <v>0</v>
      </c>
      <c r="BN1381" s="40">
        <f t="shared" si="619"/>
        <v>0</v>
      </c>
    </row>
    <row r="1382" spans="1:66" x14ac:dyDescent="0.25">
      <c r="A1382" s="379"/>
      <c r="B1382" s="936"/>
      <c r="C1382" s="272"/>
      <c r="D1382" s="868"/>
      <c r="E1382" s="873" t="str">
        <f t="shared" si="593"/>
        <v xml:space="preserve"> </v>
      </c>
      <c r="F1382" s="130">
        <f t="shared" si="594"/>
        <v>0</v>
      </c>
      <c r="G1382" s="128">
        <f t="shared" si="595"/>
        <v>1370</v>
      </c>
      <c r="H1382" s="127"/>
      <c r="I1382" s="321"/>
      <c r="J1382" s="97"/>
      <c r="K1382" s="323"/>
      <c r="L1382" s="322"/>
      <c r="M1382" s="50"/>
      <c r="N1382" s="87"/>
      <c r="O1382" s="324"/>
      <c r="P1382" s="98"/>
      <c r="Q1382" s="98"/>
      <c r="R1382" s="114"/>
      <c r="S1382" s="753"/>
      <c r="T1382" s="98"/>
      <c r="U1382" s="98"/>
      <c r="V1382" s="98"/>
      <c r="W1382" s="99"/>
      <c r="X1382" s="97"/>
      <c r="Y1382" s="87"/>
      <c r="Z1382" s="100"/>
      <c r="AA1382" s="106">
        <f t="shared" si="596"/>
        <v>1370</v>
      </c>
      <c r="AB1382" s="549">
        <f t="shared" si="597"/>
        <v>0</v>
      </c>
      <c r="AC1382" s="544">
        <f t="shared" si="598"/>
        <v>0</v>
      </c>
      <c r="AD1382" s="174">
        <f t="shared" si="599"/>
        <v>0</v>
      </c>
      <c r="AE1382" s="8"/>
      <c r="AF1382" s="885" t="str">
        <f t="shared" si="600"/>
        <v xml:space="preserve"> </v>
      </c>
      <c r="AG1382" s="40">
        <f t="shared" si="601"/>
        <v>0</v>
      </c>
      <c r="AH1382" s="40">
        <f t="shared" si="602"/>
        <v>0</v>
      </c>
      <c r="AR1382" s="40">
        <f t="shared" si="603"/>
        <v>0</v>
      </c>
      <c r="AS1382" s="40">
        <f t="shared" si="604"/>
        <v>0</v>
      </c>
      <c r="AT1382" s="40">
        <f t="shared" si="605"/>
        <v>0</v>
      </c>
      <c r="AU1382" s="40">
        <f t="shared" si="606"/>
        <v>0</v>
      </c>
      <c r="AX1382" s="279">
        <f t="shared" si="607"/>
        <v>0</v>
      </c>
      <c r="AY1382" s="279">
        <f t="shared" si="608"/>
        <v>0</v>
      </c>
      <c r="AZ1382" s="40">
        <f t="shared" si="609"/>
        <v>0</v>
      </c>
      <c r="BB1382" s="40">
        <f t="shared" si="610"/>
        <v>0</v>
      </c>
      <c r="BC1382" s="397">
        <f t="shared" si="611"/>
        <v>0</v>
      </c>
      <c r="BD1382" s="105">
        <f t="shared" si="612"/>
        <v>0</v>
      </c>
      <c r="BE1382" s="105">
        <f t="shared" si="613"/>
        <v>0</v>
      </c>
      <c r="BF1382" s="742">
        <f t="shared" si="614"/>
        <v>0</v>
      </c>
      <c r="BG1382" s="89"/>
      <c r="BH1382" s="9"/>
      <c r="BJ1382" s="40">
        <f t="shared" si="615"/>
        <v>0</v>
      </c>
      <c r="BK1382" s="40">
        <f t="shared" si="616"/>
        <v>1</v>
      </c>
      <c r="BL1382" s="40">
        <f t="shared" si="617"/>
        <v>0</v>
      </c>
      <c r="BM1382" s="40">
        <f t="shared" si="618"/>
        <v>0</v>
      </c>
      <c r="BN1382" s="40">
        <f t="shared" si="619"/>
        <v>0</v>
      </c>
    </row>
    <row r="1383" spans="1:66" x14ac:dyDescent="0.25">
      <c r="A1383" s="379"/>
      <c r="B1383" s="936"/>
      <c r="C1383" s="272"/>
      <c r="D1383" s="868"/>
      <c r="E1383" s="873" t="str">
        <f t="shared" si="593"/>
        <v xml:space="preserve"> </v>
      </c>
      <c r="F1383" s="130">
        <f t="shared" si="594"/>
        <v>0</v>
      </c>
      <c r="G1383" s="128">
        <f t="shared" si="595"/>
        <v>1371</v>
      </c>
      <c r="H1383" s="127"/>
      <c r="I1383" s="321"/>
      <c r="J1383" s="97"/>
      <c r="K1383" s="323"/>
      <c r="L1383" s="322"/>
      <c r="M1383" s="50"/>
      <c r="N1383" s="87"/>
      <c r="O1383" s="324"/>
      <c r="P1383" s="98"/>
      <c r="Q1383" s="98"/>
      <c r="R1383" s="114"/>
      <c r="S1383" s="753"/>
      <c r="T1383" s="98"/>
      <c r="U1383" s="98"/>
      <c r="V1383" s="98"/>
      <c r="W1383" s="99"/>
      <c r="X1383" s="97"/>
      <c r="Y1383" s="87"/>
      <c r="Z1383" s="100"/>
      <c r="AA1383" s="106">
        <f t="shared" si="596"/>
        <v>1371</v>
      </c>
      <c r="AB1383" s="549">
        <f t="shared" si="597"/>
        <v>0</v>
      </c>
      <c r="AC1383" s="544">
        <f t="shared" si="598"/>
        <v>0</v>
      </c>
      <c r="AD1383" s="174">
        <f t="shared" si="599"/>
        <v>0</v>
      </c>
      <c r="AE1383" s="8"/>
      <c r="AF1383" s="885" t="str">
        <f t="shared" si="600"/>
        <v xml:space="preserve"> </v>
      </c>
      <c r="AG1383" s="40">
        <f t="shared" si="601"/>
        <v>0</v>
      </c>
      <c r="AH1383" s="40">
        <f t="shared" si="602"/>
        <v>0</v>
      </c>
      <c r="AR1383" s="40">
        <f t="shared" si="603"/>
        <v>0</v>
      </c>
      <c r="AS1383" s="40">
        <f t="shared" si="604"/>
        <v>0</v>
      </c>
      <c r="AT1383" s="40">
        <f t="shared" si="605"/>
        <v>0</v>
      </c>
      <c r="AU1383" s="40">
        <f t="shared" si="606"/>
        <v>0</v>
      </c>
      <c r="AX1383" s="279">
        <f t="shared" si="607"/>
        <v>0</v>
      </c>
      <c r="AY1383" s="279">
        <f t="shared" si="608"/>
        <v>0</v>
      </c>
      <c r="AZ1383" s="40">
        <f t="shared" si="609"/>
        <v>0</v>
      </c>
      <c r="BB1383" s="40">
        <f t="shared" si="610"/>
        <v>0</v>
      </c>
      <c r="BC1383" s="397">
        <f t="shared" si="611"/>
        <v>0</v>
      </c>
      <c r="BD1383" s="105">
        <f t="shared" si="612"/>
        <v>0</v>
      </c>
      <c r="BE1383" s="105">
        <f t="shared" si="613"/>
        <v>0</v>
      </c>
      <c r="BF1383" s="742">
        <f t="shared" si="614"/>
        <v>0</v>
      </c>
      <c r="BG1383" s="89"/>
      <c r="BH1383" s="9"/>
      <c r="BJ1383" s="40">
        <f t="shared" si="615"/>
        <v>0</v>
      </c>
      <c r="BK1383" s="40">
        <f t="shared" si="616"/>
        <v>1</v>
      </c>
      <c r="BL1383" s="40">
        <f t="shared" si="617"/>
        <v>0</v>
      </c>
      <c r="BM1383" s="40">
        <f t="shared" si="618"/>
        <v>0</v>
      </c>
      <c r="BN1383" s="40">
        <f t="shared" si="619"/>
        <v>0</v>
      </c>
    </row>
    <row r="1384" spans="1:66" x14ac:dyDescent="0.25">
      <c r="A1384" s="379"/>
      <c r="B1384" s="936"/>
      <c r="C1384" s="272"/>
      <c r="D1384" s="868"/>
      <c r="E1384" s="873" t="str">
        <f t="shared" si="593"/>
        <v xml:space="preserve"> </v>
      </c>
      <c r="F1384" s="130">
        <f t="shared" si="594"/>
        <v>0</v>
      </c>
      <c r="G1384" s="128">
        <f t="shared" si="595"/>
        <v>1372</v>
      </c>
      <c r="H1384" s="127"/>
      <c r="I1384" s="321"/>
      <c r="J1384" s="97"/>
      <c r="K1384" s="323"/>
      <c r="L1384" s="322"/>
      <c r="M1384" s="50"/>
      <c r="N1384" s="87"/>
      <c r="O1384" s="324"/>
      <c r="P1384" s="98"/>
      <c r="Q1384" s="98"/>
      <c r="R1384" s="114"/>
      <c r="S1384" s="753"/>
      <c r="T1384" s="98"/>
      <c r="U1384" s="98"/>
      <c r="V1384" s="98"/>
      <c r="W1384" s="99"/>
      <c r="X1384" s="97"/>
      <c r="Y1384" s="87"/>
      <c r="Z1384" s="100"/>
      <c r="AA1384" s="106">
        <f t="shared" si="596"/>
        <v>1372</v>
      </c>
      <c r="AB1384" s="549">
        <f t="shared" si="597"/>
        <v>0</v>
      </c>
      <c r="AC1384" s="544">
        <f t="shared" si="598"/>
        <v>0</v>
      </c>
      <c r="AD1384" s="174">
        <f t="shared" si="599"/>
        <v>0</v>
      </c>
      <c r="AE1384" s="8"/>
      <c r="AF1384" s="885" t="str">
        <f t="shared" si="600"/>
        <v xml:space="preserve"> </v>
      </c>
      <c r="AG1384" s="40">
        <f t="shared" si="601"/>
        <v>0</v>
      </c>
      <c r="AH1384" s="40">
        <f t="shared" si="602"/>
        <v>0</v>
      </c>
      <c r="AR1384" s="40">
        <f t="shared" si="603"/>
        <v>0</v>
      </c>
      <c r="AS1384" s="40">
        <f t="shared" si="604"/>
        <v>0</v>
      </c>
      <c r="AT1384" s="40">
        <f t="shared" si="605"/>
        <v>0</v>
      </c>
      <c r="AU1384" s="40">
        <f t="shared" si="606"/>
        <v>0</v>
      </c>
      <c r="AX1384" s="279">
        <f t="shared" si="607"/>
        <v>0</v>
      </c>
      <c r="AY1384" s="279">
        <f t="shared" si="608"/>
        <v>0</v>
      </c>
      <c r="AZ1384" s="40">
        <f t="shared" si="609"/>
        <v>0</v>
      </c>
      <c r="BB1384" s="40">
        <f t="shared" si="610"/>
        <v>0</v>
      </c>
      <c r="BC1384" s="397">
        <f t="shared" si="611"/>
        <v>0</v>
      </c>
      <c r="BD1384" s="105">
        <f t="shared" si="612"/>
        <v>0</v>
      </c>
      <c r="BE1384" s="105">
        <f t="shared" si="613"/>
        <v>0</v>
      </c>
      <c r="BF1384" s="742">
        <f t="shared" si="614"/>
        <v>0</v>
      </c>
      <c r="BG1384" s="89"/>
      <c r="BH1384" s="9"/>
      <c r="BJ1384" s="40">
        <f t="shared" si="615"/>
        <v>0</v>
      </c>
      <c r="BK1384" s="40">
        <f t="shared" si="616"/>
        <v>1</v>
      </c>
      <c r="BL1384" s="40">
        <f t="shared" si="617"/>
        <v>0</v>
      </c>
      <c r="BM1384" s="40">
        <f t="shared" si="618"/>
        <v>0</v>
      </c>
      <c r="BN1384" s="40">
        <f t="shared" si="619"/>
        <v>0</v>
      </c>
    </row>
    <row r="1385" spans="1:66" x14ac:dyDescent="0.25">
      <c r="A1385" s="379"/>
      <c r="B1385" s="936"/>
      <c r="C1385" s="272"/>
      <c r="D1385" s="868"/>
      <c r="E1385" s="873" t="str">
        <f t="shared" si="593"/>
        <v xml:space="preserve"> </v>
      </c>
      <c r="F1385" s="130">
        <f t="shared" si="594"/>
        <v>0</v>
      </c>
      <c r="G1385" s="128">
        <f t="shared" si="595"/>
        <v>1373</v>
      </c>
      <c r="H1385" s="127"/>
      <c r="I1385" s="321"/>
      <c r="J1385" s="97"/>
      <c r="K1385" s="323"/>
      <c r="L1385" s="322"/>
      <c r="M1385" s="50"/>
      <c r="N1385" s="87"/>
      <c r="O1385" s="324"/>
      <c r="P1385" s="98"/>
      <c r="Q1385" s="98"/>
      <c r="R1385" s="114"/>
      <c r="S1385" s="753"/>
      <c r="T1385" s="98"/>
      <c r="U1385" s="98"/>
      <c r="V1385" s="98"/>
      <c r="W1385" s="99"/>
      <c r="X1385" s="97"/>
      <c r="Y1385" s="87"/>
      <c r="Z1385" s="100"/>
      <c r="AA1385" s="106">
        <f t="shared" si="596"/>
        <v>1373</v>
      </c>
      <c r="AB1385" s="549">
        <f t="shared" si="597"/>
        <v>0</v>
      </c>
      <c r="AC1385" s="544">
        <f t="shared" si="598"/>
        <v>0</v>
      </c>
      <c r="AD1385" s="174">
        <f t="shared" si="599"/>
        <v>0</v>
      </c>
      <c r="AE1385" s="8"/>
      <c r="AF1385" s="885" t="str">
        <f t="shared" si="600"/>
        <v xml:space="preserve"> </v>
      </c>
      <c r="AG1385" s="40">
        <f t="shared" si="601"/>
        <v>0</v>
      </c>
      <c r="AH1385" s="40">
        <f t="shared" si="602"/>
        <v>0</v>
      </c>
      <c r="AR1385" s="40">
        <f t="shared" si="603"/>
        <v>0</v>
      </c>
      <c r="AS1385" s="40">
        <f t="shared" si="604"/>
        <v>0</v>
      </c>
      <c r="AT1385" s="40">
        <f t="shared" si="605"/>
        <v>0</v>
      </c>
      <c r="AU1385" s="40">
        <f t="shared" si="606"/>
        <v>0</v>
      </c>
      <c r="AX1385" s="279">
        <f t="shared" si="607"/>
        <v>0</v>
      </c>
      <c r="AY1385" s="279">
        <f t="shared" si="608"/>
        <v>0</v>
      </c>
      <c r="AZ1385" s="40">
        <f t="shared" si="609"/>
        <v>0</v>
      </c>
      <c r="BB1385" s="40">
        <f t="shared" si="610"/>
        <v>0</v>
      </c>
      <c r="BC1385" s="397">
        <f t="shared" si="611"/>
        <v>0</v>
      </c>
      <c r="BD1385" s="105">
        <f t="shared" si="612"/>
        <v>0</v>
      </c>
      <c r="BE1385" s="105">
        <f t="shared" si="613"/>
        <v>0</v>
      </c>
      <c r="BF1385" s="742">
        <f t="shared" si="614"/>
        <v>0</v>
      </c>
      <c r="BG1385" s="89"/>
      <c r="BH1385" s="9"/>
      <c r="BJ1385" s="40">
        <f t="shared" si="615"/>
        <v>0</v>
      </c>
      <c r="BK1385" s="40">
        <f t="shared" si="616"/>
        <v>1</v>
      </c>
      <c r="BL1385" s="40">
        <f t="shared" si="617"/>
        <v>0</v>
      </c>
      <c r="BM1385" s="40">
        <f t="shared" si="618"/>
        <v>0</v>
      </c>
      <c r="BN1385" s="40">
        <f t="shared" si="619"/>
        <v>0</v>
      </c>
    </row>
    <row r="1386" spans="1:66" x14ac:dyDescent="0.25">
      <c r="A1386" s="379"/>
      <c r="B1386" s="936"/>
      <c r="C1386" s="272"/>
      <c r="D1386" s="868"/>
      <c r="E1386" s="873" t="str">
        <f t="shared" si="593"/>
        <v xml:space="preserve"> </v>
      </c>
      <c r="F1386" s="130">
        <f t="shared" si="594"/>
        <v>0</v>
      </c>
      <c r="G1386" s="128">
        <f t="shared" si="595"/>
        <v>1374</v>
      </c>
      <c r="H1386" s="127"/>
      <c r="I1386" s="321"/>
      <c r="J1386" s="97"/>
      <c r="K1386" s="323"/>
      <c r="L1386" s="322"/>
      <c r="M1386" s="50"/>
      <c r="N1386" s="87"/>
      <c r="O1386" s="324"/>
      <c r="P1386" s="98"/>
      <c r="Q1386" s="98"/>
      <c r="R1386" s="114"/>
      <c r="S1386" s="753"/>
      <c r="T1386" s="98"/>
      <c r="U1386" s="98"/>
      <c r="V1386" s="98"/>
      <c r="W1386" s="99"/>
      <c r="X1386" s="97"/>
      <c r="Y1386" s="87"/>
      <c r="Z1386" s="100"/>
      <c r="AA1386" s="106">
        <f t="shared" si="596"/>
        <v>1374</v>
      </c>
      <c r="AB1386" s="549">
        <f t="shared" si="597"/>
        <v>0</v>
      </c>
      <c r="AC1386" s="544">
        <f t="shared" si="598"/>
        <v>0</v>
      </c>
      <c r="AD1386" s="174">
        <f t="shared" si="599"/>
        <v>0</v>
      </c>
      <c r="AE1386" s="8"/>
      <c r="AF1386" s="885" t="str">
        <f t="shared" si="600"/>
        <v xml:space="preserve"> </v>
      </c>
      <c r="AG1386" s="40">
        <f t="shared" si="601"/>
        <v>0</v>
      </c>
      <c r="AH1386" s="40">
        <f t="shared" si="602"/>
        <v>0</v>
      </c>
      <c r="AR1386" s="40">
        <f t="shared" si="603"/>
        <v>0</v>
      </c>
      <c r="AS1386" s="40">
        <f t="shared" si="604"/>
        <v>0</v>
      </c>
      <c r="AT1386" s="40">
        <f t="shared" si="605"/>
        <v>0</v>
      </c>
      <c r="AU1386" s="40">
        <f t="shared" si="606"/>
        <v>0</v>
      </c>
      <c r="AX1386" s="279">
        <f t="shared" si="607"/>
        <v>0</v>
      </c>
      <c r="AY1386" s="279">
        <f t="shared" si="608"/>
        <v>0</v>
      </c>
      <c r="AZ1386" s="40">
        <f t="shared" si="609"/>
        <v>0</v>
      </c>
      <c r="BB1386" s="40">
        <f t="shared" si="610"/>
        <v>0</v>
      </c>
      <c r="BC1386" s="397">
        <f t="shared" si="611"/>
        <v>0</v>
      </c>
      <c r="BD1386" s="105">
        <f t="shared" si="612"/>
        <v>0</v>
      </c>
      <c r="BE1386" s="105">
        <f t="shared" si="613"/>
        <v>0</v>
      </c>
      <c r="BF1386" s="742">
        <f t="shared" si="614"/>
        <v>0</v>
      </c>
      <c r="BG1386" s="89"/>
      <c r="BH1386" s="9"/>
      <c r="BJ1386" s="40">
        <f t="shared" si="615"/>
        <v>0</v>
      </c>
      <c r="BK1386" s="40">
        <f t="shared" si="616"/>
        <v>1</v>
      </c>
      <c r="BL1386" s="40">
        <f t="shared" si="617"/>
        <v>0</v>
      </c>
      <c r="BM1386" s="40">
        <f t="shared" si="618"/>
        <v>0</v>
      </c>
      <c r="BN1386" s="40">
        <f t="shared" si="619"/>
        <v>0</v>
      </c>
    </row>
    <row r="1387" spans="1:66" x14ac:dyDescent="0.25">
      <c r="A1387" s="379"/>
      <c r="B1387" s="936"/>
      <c r="C1387" s="272"/>
      <c r="D1387" s="868"/>
      <c r="E1387" s="873" t="str">
        <f t="shared" si="593"/>
        <v xml:space="preserve"> </v>
      </c>
      <c r="F1387" s="130">
        <f t="shared" si="594"/>
        <v>0</v>
      </c>
      <c r="G1387" s="128">
        <f t="shared" si="595"/>
        <v>1375</v>
      </c>
      <c r="H1387" s="127"/>
      <c r="I1387" s="321"/>
      <c r="J1387" s="97"/>
      <c r="K1387" s="323"/>
      <c r="L1387" s="322"/>
      <c r="M1387" s="50"/>
      <c r="N1387" s="87"/>
      <c r="O1387" s="324"/>
      <c r="P1387" s="98"/>
      <c r="Q1387" s="98"/>
      <c r="R1387" s="114"/>
      <c r="S1387" s="753"/>
      <c r="T1387" s="98"/>
      <c r="U1387" s="98"/>
      <c r="V1387" s="98"/>
      <c r="W1387" s="99"/>
      <c r="X1387" s="97"/>
      <c r="Y1387" s="87"/>
      <c r="Z1387" s="100"/>
      <c r="AA1387" s="106">
        <f t="shared" si="596"/>
        <v>1375</v>
      </c>
      <c r="AB1387" s="549">
        <f t="shared" si="597"/>
        <v>0</v>
      </c>
      <c r="AC1387" s="544">
        <f t="shared" si="598"/>
        <v>0</v>
      </c>
      <c r="AD1387" s="174">
        <f t="shared" si="599"/>
        <v>0</v>
      </c>
      <c r="AE1387" s="8"/>
      <c r="AF1387" s="885" t="str">
        <f t="shared" si="600"/>
        <v xml:space="preserve"> </v>
      </c>
      <c r="AG1387" s="40">
        <f t="shared" si="601"/>
        <v>0</v>
      </c>
      <c r="AH1387" s="40">
        <f t="shared" si="602"/>
        <v>0</v>
      </c>
      <c r="AR1387" s="40">
        <f t="shared" si="603"/>
        <v>0</v>
      </c>
      <c r="AS1387" s="40">
        <f t="shared" si="604"/>
        <v>0</v>
      </c>
      <c r="AT1387" s="40">
        <f t="shared" si="605"/>
        <v>0</v>
      </c>
      <c r="AU1387" s="40">
        <f t="shared" si="606"/>
        <v>0</v>
      </c>
      <c r="AX1387" s="279">
        <f t="shared" si="607"/>
        <v>0</v>
      </c>
      <c r="AY1387" s="279">
        <f t="shared" si="608"/>
        <v>0</v>
      </c>
      <c r="AZ1387" s="40">
        <f t="shared" si="609"/>
        <v>0</v>
      </c>
      <c r="BB1387" s="40">
        <f t="shared" si="610"/>
        <v>0</v>
      </c>
      <c r="BC1387" s="397">
        <f t="shared" si="611"/>
        <v>0</v>
      </c>
      <c r="BD1387" s="105">
        <f t="shared" si="612"/>
        <v>0</v>
      </c>
      <c r="BE1387" s="105">
        <f t="shared" si="613"/>
        <v>0</v>
      </c>
      <c r="BF1387" s="742">
        <f t="shared" si="614"/>
        <v>0</v>
      </c>
      <c r="BG1387" s="89"/>
      <c r="BH1387" s="9"/>
      <c r="BJ1387" s="40">
        <f t="shared" si="615"/>
        <v>0</v>
      </c>
      <c r="BK1387" s="40">
        <f t="shared" si="616"/>
        <v>1</v>
      </c>
      <c r="BL1387" s="40">
        <f t="shared" si="617"/>
        <v>0</v>
      </c>
      <c r="BM1387" s="40">
        <f t="shared" si="618"/>
        <v>0</v>
      </c>
      <c r="BN1387" s="40">
        <f t="shared" si="619"/>
        <v>0</v>
      </c>
    </row>
    <row r="1388" spans="1:66" x14ac:dyDescent="0.25">
      <c r="A1388" s="379"/>
      <c r="B1388" s="936"/>
      <c r="C1388" s="272"/>
      <c r="D1388" s="868"/>
      <c r="E1388" s="873" t="str">
        <f t="shared" si="593"/>
        <v xml:space="preserve"> </v>
      </c>
      <c r="F1388" s="130">
        <f t="shared" si="594"/>
        <v>0</v>
      </c>
      <c r="G1388" s="128">
        <f t="shared" si="595"/>
        <v>1376</v>
      </c>
      <c r="H1388" s="127"/>
      <c r="I1388" s="321"/>
      <c r="J1388" s="97"/>
      <c r="K1388" s="323"/>
      <c r="L1388" s="322"/>
      <c r="M1388" s="50"/>
      <c r="N1388" s="87"/>
      <c r="O1388" s="324"/>
      <c r="P1388" s="98"/>
      <c r="Q1388" s="98"/>
      <c r="R1388" s="114"/>
      <c r="S1388" s="753"/>
      <c r="T1388" s="98"/>
      <c r="U1388" s="98"/>
      <c r="V1388" s="98"/>
      <c r="W1388" s="99"/>
      <c r="X1388" s="97"/>
      <c r="Y1388" s="87"/>
      <c r="Z1388" s="100"/>
      <c r="AA1388" s="106">
        <f t="shared" si="596"/>
        <v>1376</v>
      </c>
      <c r="AB1388" s="549">
        <f t="shared" si="597"/>
        <v>0</v>
      </c>
      <c r="AC1388" s="544">
        <f t="shared" si="598"/>
        <v>0</v>
      </c>
      <c r="AD1388" s="174">
        <f t="shared" si="599"/>
        <v>0</v>
      </c>
      <c r="AE1388" s="8"/>
      <c r="AF1388" s="885" t="str">
        <f t="shared" si="600"/>
        <v xml:space="preserve"> </v>
      </c>
      <c r="AG1388" s="40">
        <f t="shared" si="601"/>
        <v>0</v>
      </c>
      <c r="AH1388" s="40">
        <f t="shared" si="602"/>
        <v>0</v>
      </c>
      <c r="AR1388" s="40">
        <f t="shared" si="603"/>
        <v>0</v>
      </c>
      <c r="AS1388" s="40">
        <f t="shared" si="604"/>
        <v>0</v>
      </c>
      <c r="AT1388" s="40">
        <f t="shared" si="605"/>
        <v>0</v>
      </c>
      <c r="AU1388" s="40">
        <f t="shared" si="606"/>
        <v>0</v>
      </c>
      <c r="AX1388" s="279">
        <f t="shared" si="607"/>
        <v>0</v>
      </c>
      <c r="AY1388" s="279">
        <f t="shared" si="608"/>
        <v>0</v>
      </c>
      <c r="AZ1388" s="40">
        <f t="shared" si="609"/>
        <v>0</v>
      </c>
      <c r="BB1388" s="40">
        <f t="shared" si="610"/>
        <v>0</v>
      </c>
      <c r="BC1388" s="397">
        <f t="shared" si="611"/>
        <v>0</v>
      </c>
      <c r="BD1388" s="105">
        <f t="shared" si="612"/>
        <v>0</v>
      </c>
      <c r="BE1388" s="105">
        <f t="shared" si="613"/>
        <v>0</v>
      </c>
      <c r="BF1388" s="742">
        <f t="shared" si="614"/>
        <v>0</v>
      </c>
      <c r="BG1388" s="89"/>
      <c r="BH1388" s="9"/>
      <c r="BJ1388" s="40">
        <f t="shared" si="615"/>
        <v>0</v>
      </c>
      <c r="BK1388" s="40">
        <f t="shared" si="616"/>
        <v>1</v>
      </c>
      <c r="BL1388" s="40">
        <f t="shared" si="617"/>
        <v>0</v>
      </c>
      <c r="BM1388" s="40">
        <f t="shared" si="618"/>
        <v>0</v>
      </c>
      <c r="BN1388" s="40">
        <f t="shared" si="619"/>
        <v>0</v>
      </c>
    </row>
    <row r="1389" spans="1:66" x14ac:dyDescent="0.25">
      <c r="A1389" s="379"/>
      <c r="B1389" s="936"/>
      <c r="C1389" s="272"/>
      <c r="D1389" s="868"/>
      <c r="E1389" s="873" t="str">
        <f t="shared" si="593"/>
        <v xml:space="preserve"> </v>
      </c>
      <c r="F1389" s="130">
        <f t="shared" si="594"/>
        <v>0</v>
      </c>
      <c r="G1389" s="128">
        <f t="shared" si="595"/>
        <v>1377</v>
      </c>
      <c r="H1389" s="127"/>
      <c r="I1389" s="321"/>
      <c r="J1389" s="97"/>
      <c r="K1389" s="323"/>
      <c r="L1389" s="322"/>
      <c r="M1389" s="50"/>
      <c r="N1389" s="87"/>
      <c r="O1389" s="324"/>
      <c r="P1389" s="98"/>
      <c r="Q1389" s="98"/>
      <c r="R1389" s="114"/>
      <c r="S1389" s="753"/>
      <c r="T1389" s="98"/>
      <c r="U1389" s="98"/>
      <c r="V1389" s="98"/>
      <c r="W1389" s="99"/>
      <c r="X1389" s="97"/>
      <c r="Y1389" s="87"/>
      <c r="Z1389" s="100"/>
      <c r="AA1389" s="106">
        <f t="shared" si="596"/>
        <v>1377</v>
      </c>
      <c r="AB1389" s="549">
        <f t="shared" si="597"/>
        <v>0</v>
      </c>
      <c r="AC1389" s="544">
        <f t="shared" si="598"/>
        <v>0</v>
      </c>
      <c r="AD1389" s="174">
        <f t="shared" si="599"/>
        <v>0</v>
      </c>
      <c r="AE1389" s="8"/>
      <c r="AF1389" s="885" t="str">
        <f t="shared" si="600"/>
        <v xml:space="preserve"> </v>
      </c>
      <c r="AG1389" s="40">
        <f t="shared" si="601"/>
        <v>0</v>
      </c>
      <c r="AH1389" s="40">
        <f t="shared" si="602"/>
        <v>0</v>
      </c>
      <c r="AR1389" s="40">
        <f t="shared" si="603"/>
        <v>0</v>
      </c>
      <c r="AS1389" s="40">
        <f t="shared" si="604"/>
        <v>0</v>
      </c>
      <c r="AT1389" s="40">
        <f t="shared" si="605"/>
        <v>0</v>
      </c>
      <c r="AU1389" s="40">
        <f t="shared" si="606"/>
        <v>0</v>
      </c>
      <c r="AX1389" s="279">
        <f t="shared" si="607"/>
        <v>0</v>
      </c>
      <c r="AY1389" s="279">
        <f t="shared" si="608"/>
        <v>0</v>
      </c>
      <c r="AZ1389" s="40">
        <f t="shared" si="609"/>
        <v>0</v>
      </c>
      <c r="BB1389" s="40">
        <f t="shared" si="610"/>
        <v>0</v>
      </c>
      <c r="BC1389" s="397">
        <f t="shared" si="611"/>
        <v>0</v>
      </c>
      <c r="BD1389" s="105">
        <f t="shared" si="612"/>
        <v>0</v>
      </c>
      <c r="BE1389" s="105">
        <f t="shared" si="613"/>
        <v>0</v>
      </c>
      <c r="BF1389" s="742">
        <f t="shared" si="614"/>
        <v>0</v>
      </c>
      <c r="BG1389" s="89"/>
      <c r="BH1389" s="9"/>
      <c r="BJ1389" s="40">
        <f t="shared" si="615"/>
        <v>0</v>
      </c>
      <c r="BK1389" s="40">
        <f t="shared" si="616"/>
        <v>1</v>
      </c>
      <c r="BL1389" s="40">
        <f t="shared" si="617"/>
        <v>0</v>
      </c>
      <c r="BM1389" s="40">
        <f t="shared" si="618"/>
        <v>0</v>
      </c>
      <c r="BN1389" s="40">
        <f t="shared" si="619"/>
        <v>0</v>
      </c>
    </row>
    <row r="1390" spans="1:66" x14ac:dyDescent="0.25">
      <c r="A1390" s="379"/>
      <c r="B1390" s="936"/>
      <c r="C1390" s="272"/>
      <c r="D1390" s="868"/>
      <c r="E1390" s="873" t="str">
        <f t="shared" ref="E1390:E1453" si="620">IF(+BN1390+BM1390&gt;0,"&lt; Error"," ")</f>
        <v xml:space="preserve"> </v>
      </c>
      <c r="F1390" s="130">
        <f t="shared" ref="F1390:F1453" si="621">IF(ISBLANK(H1390),0,VLOOKUP(TRIM(H1390),AllVarieties,4,FALSE))</f>
        <v>0</v>
      </c>
      <c r="G1390" s="128">
        <f t="shared" si="595"/>
        <v>1378</v>
      </c>
      <c r="H1390" s="127"/>
      <c r="I1390" s="321"/>
      <c r="J1390" s="97"/>
      <c r="K1390" s="323"/>
      <c r="L1390" s="322"/>
      <c r="M1390" s="50"/>
      <c r="N1390" s="87"/>
      <c r="O1390" s="324"/>
      <c r="P1390" s="98"/>
      <c r="Q1390" s="98"/>
      <c r="R1390" s="114"/>
      <c r="S1390" s="753"/>
      <c r="T1390" s="98"/>
      <c r="U1390" s="98"/>
      <c r="V1390" s="98"/>
      <c r="W1390" s="99"/>
      <c r="X1390" s="97"/>
      <c r="Y1390" s="87"/>
      <c r="Z1390" s="100"/>
      <c r="AA1390" s="106">
        <f t="shared" si="596"/>
        <v>1378</v>
      </c>
      <c r="AB1390" s="549">
        <f t="shared" si="597"/>
        <v>0</v>
      </c>
      <c r="AC1390" s="544">
        <f t="shared" si="598"/>
        <v>0</v>
      </c>
      <c r="AD1390" s="174">
        <f t="shared" si="599"/>
        <v>0</v>
      </c>
      <c r="AE1390" s="8"/>
      <c r="AF1390" s="885" t="str">
        <f t="shared" si="600"/>
        <v xml:space="preserve"> </v>
      </c>
      <c r="AG1390" s="40">
        <f t="shared" si="601"/>
        <v>0</v>
      </c>
      <c r="AH1390" s="40">
        <f t="shared" si="602"/>
        <v>0</v>
      </c>
      <c r="AR1390" s="40">
        <f t="shared" si="603"/>
        <v>0</v>
      </c>
      <c r="AS1390" s="40">
        <f t="shared" si="604"/>
        <v>0</v>
      </c>
      <c r="AT1390" s="40">
        <f t="shared" si="605"/>
        <v>0</v>
      </c>
      <c r="AU1390" s="40">
        <f t="shared" si="606"/>
        <v>0</v>
      </c>
      <c r="AX1390" s="279">
        <f t="shared" si="607"/>
        <v>0</v>
      </c>
      <c r="AY1390" s="279">
        <f t="shared" si="608"/>
        <v>0</v>
      </c>
      <c r="AZ1390" s="40">
        <f t="shared" si="609"/>
        <v>0</v>
      </c>
      <c r="BB1390" s="40">
        <f t="shared" si="610"/>
        <v>0</v>
      </c>
      <c r="BC1390" s="397">
        <f t="shared" si="611"/>
        <v>0</v>
      </c>
      <c r="BD1390" s="105">
        <f t="shared" si="612"/>
        <v>0</v>
      </c>
      <c r="BE1390" s="105">
        <f t="shared" si="613"/>
        <v>0</v>
      </c>
      <c r="BF1390" s="742">
        <f t="shared" si="614"/>
        <v>0</v>
      </c>
      <c r="BG1390" s="89"/>
      <c r="BH1390" s="9"/>
      <c r="BJ1390" s="40">
        <f t="shared" si="615"/>
        <v>0</v>
      </c>
      <c r="BK1390" s="40">
        <f t="shared" si="616"/>
        <v>1</v>
      </c>
      <c r="BL1390" s="40">
        <f t="shared" si="617"/>
        <v>0</v>
      </c>
      <c r="BM1390" s="40">
        <f t="shared" si="618"/>
        <v>0</v>
      </c>
      <c r="BN1390" s="40">
        <f t="shared" si="619"/>
        <v>0</v>
      </c>
    </row>
    <row r="1391" spans="1:66" x14ac:dyDescent="0.25">
      <c r="A1391" s="379"/>
      <c r="B1391" s="936"/>
      <c r="C1391" s="272"/>
      <c r="D1391" s="868"/>
      <c r="E1391" s="873" t="str">
        <f t="shared" si="620"/>
        <v xml:space="preserve"> </v>
      </c>
      <c r="F1391" s="130">
        <f t="shared" si="621"/>
        <v>0</v>
      </c>
      <c r="G1391" s="128">
        <f t="shared" si="595"/>
        <v>1379</v>
      </c>
      <c r="H1391" s="127"/>
      <c r="I1391" s="321"/>
      <c r="J1391" s="97"/>
      <c r="K1391" s="323"/>
      <c r="L1391" s="322"/>
      <c r="M1391" s="50"/>
      <c r="N1391" s="87"/>
      <c r="O1391" s="324"/>
      <c r="P1391" s="98"/>
      <c r="Q1391" s="98"/>
      <c r="R1391" s="114"/>
      <c r="S1391" s="753"/>
      <c r="T1391" s="98"/>
      <c r="U1391" s="98"/>
      <c r="V1391" s="98"/>
      <c r="W1391" s="99"/>
      <c r="X1391" s="97"/>
      <c r="Y1391" s="87"/>
      <c r="Z1391" s="100"/>
      <c r="AA1391" s="106">
        <f t="shared" si="596"/>
        <v>1379</v>
      </c>
      <c r="AB1391" s="549">
        <f t="shared" si="597"/>
        <v>0</v>
      </c>
      <c r="AC1391" s="544">
        <f t="shared" si="598"/>
        <v>0</v>
      </c>
      <c r="AD1391" s="174">
        <f t="shared" si="599"/>
        <v>0</v>
      </c>
      <c r="AE1391" s="8"/>
      <c r="AF1391" s="885" t="str">
        <f t="shared" si="600"/>
        <v xml:space="preserve"> </v>
      </c>
      <c r="AG1391" s="40">
        <f t="shared" si="601"/>
        <v>0</v>
      </c>
      <c r="AH1391" s="40">
        <f t="shared" si="602"/>
        <v>0</v>
      </c>
      <c r="AR1391" s="40">
        <f t="shared" si="603"/>
        <v>0</v>
      </c>
      <c r="AS1391" s="40">
        <f t="shared" si="604"/>
        <v>0</v>
      </c>
      <c r="AT1391" s="40">
        <f t="shared" si="605"/>
        <v>0</v>
      </c>
      <c r="AU1391" s="40">
        <f t="shared" si="606"/>
        <v>0</v>
      </c>
      <c r="AX1391" s="279">
        <f t="shared" si="607"/>
        <v>0</v>
      </c>
      <c r="AY1391" s="279">
        <f t="shared" si="608"/>
        <v>0</v>
      </c>
      <c r="AZ1391" s="40">
        <f t="shared" si="609"/>
        <v>0</v>
      </c>
      <c r="BB1391" s="40">
        <f t="shared" si="610"/>
        <v>0</v>
      </c>
      <c r="BC1391" s="397">
        <f t="shared" si="611"/>
        <v>0</v>
      </c>
      <c r="BD1391" s="105">
        <f t="shared" si="612"/>
        <v>0</v>
      </c>
      <c r="BE1391" s="105">
        <f t="shared" si="613"/>
        <v>0</v>
      </c>
      <c r="BF1391" s="742">
        <f t="shared" si="614"/>
        <v>0</v>
      </c>
      <c r="BG1391" s="89"/>
      <c r="BH1391" s="9"/>
      <c r="BJ1391" s="40">
        <f t="shared" si="615"/>
        <v>0</v>
      </c>
      <c r="BK1391" s="40">
        <f t="shared" si="616"/>
        <v>1</v>
      </c>
      <c r="BL1391" s="40">
        <f t="shared" si="617"/>
        <v>0</v>
      </c>
      <c r="BM1391" s="40">
        <f t="shared" si="618"/>
        <v>0</v>
      </c>
      <c r="BN1391" s="40">
        <f t="shared" si="619"/>
        <v>0</v>
      </c>
    </row>
    <row r="1392" spans="1:66" x14ac:dyDescent="0.25">
      <c r="A1392" s="379"/>
      <c r="B1392" s="936"/>
      <c r="C1392" s="272"/>
      <c r="D1392" s="868"/>
      <c r="E1392" s="873" t="str">
        <f t="shared" si="620"/>
        <v xml:space="preserve"> </v>
      </c>
      <c r="F1392" s="130">
        <f t="shared" si="621"/>
        <v>0</v>
      </c>
      <c r="G1392" s="128">
        <f t="shared" si="595"/>
        <v>1380</v>
      </c>
      <c r="H1392" s="127"/>
      <c r="I1392" s="321"/>
      <c r="J1392" s="97"/>
      <c r="K1392" s="323"/>
      <c r="L1392" s="322"/>
      <c r="M1392" s="50"/>
      <c r="N1392" s="87"/>
      <c r="O1392" s="324"/>
      <c r="P1392" s="98"/>
      <c r="Q1392" s="98"/>
      <c r="R1392" s="114"/>
      <c r="S1392" s="753"/>
      <c r="T1392" s="98"/>
      <c r="U1392" s="98"/>
      <c r="V1392" s="98"/>
      <c r="W1392" s="99"/>
      <c r="X1392" s="97"/>
      <c r="Y1392" s="87"/>
      <c r="Z1392" s="100"/>
      <c r="AA1392" s="106">
        <f t="shared" si="596"/>
        <v>1380</v>
      </c>
      <c r="AB1392" s="549">
        <f t="shared" si="597"/>
        <v>0</v>
      </c>
      <c r="AC1392" s="544">
        <f t="shared" si="598"/>
        <v>0</v>
      </c>
      <c r="AD1392" s="174">
        <f t="shared" si="599"/>
        <v>0</v>
      </c>
      <c r="AE1392" s="8"/>
      <c r="AF1392" s="885" t="str">
        <f t="shared" si="600"/>
        <v xml:space="preserve"> </v>
      </c>
      <c r="AG1392" s="40">
        <f t="shared" si="601"/>
        <v>0</v>
      </c>
      <c r="AH1392" s="40">
        <f t="shared" si="602"/>
        <v>0</v>
      </c>
      <c r="AR1392" s="40">
        <f t="shared" si="603"/>
        <v>0</v>
      </c>
      <c r="AS1392" s="40">
        <f t="shared" si="604"/>
        <v>0</v>
      </c>
      <c r="AT1392" s="40">
        <f t="shared" si="605"/>
        <v>0</v>
      </c>
      <c r="AU1392" s="40">
        <f t="shared" si="606"/>
        <v>0</v>
      </c>
      <c r="AX1392" s="279">
        <f t="shared" si="607"/>
        <v>0</v>
      </c>
      <c r="AY1392" s="279">
        <f t="shared" si="608"/>
        <v>0</v>
      </c>
      <c r="AZ1392" s="40">
        <f t="shared" si="609"/>
        <v>0</v>
      </c>
      <c r="BB1392" s="40">
        <f t="shared" si="610"/>
        <v>0</v>
      </c>
      <c r="BC1392" s="397">
        <f t="shared" si="611"/>
        <v>0</v>
      </c>
      <c r="BD1392" s="105">
        <f t="shared" si="612"/>
        <v>0</v>
      </c>
      <c r="BE1392" s="105">
        <f t="shared" si="613"/>
        <v>0</v>
      </c>
      <c r="BF1392" s="742">
        <f t="shared" si="614"/>
        <v>0</v>
      </c>
      <c r="BG1392" s="89"/>
      <c r="BH1392" s="9"/>
      <c r="BJ1392" s="40">
        <f t="shared" si="615"/>
        <v>0</v>
      </c>
      <c r="BK1392" s="40">
        <f t="shared" si="616"/>
        <v>1</v>
      </c>
      <c r="BL1392" s="40">
        <f t="shared" si="617"/>
        <v>0</v>
      </c>
      <c r="BM1392" s="40">
        <f t="shared" si="618"/>
        <v>0</v>
      </c>
      <c r="BN1392" s="40">
        <f t="shared" si="619"/>
        <v>0</v>
      </c>
    </row>
    <row r="1393" spans="1:66" x14ac:dyDescent="0.25">
      <c r="A1393" s="379"/>
      <c r="B1393" s="936"/>
      <c r="C1393" s="272"/>
      <c r="D1393" s="868"/>
      <c r="E1393" s="873" t="str">
        <f t="shared" si="620"/>
        <v xml:space="preserve"> </v>
      </c>
      <c r="F1393" s="130">
        <f t="shared" si="621"/>
        <v>0</v>
      </c>
      <c r="G1393" s="128">
        <f t="shared" si="595"/>
        <v>1381</v>
      </c>
      <c r="H1393" s="127"/>
      <c r="I1393" s="321"/>
      <c r="J1393" s="97"/>
      <c r="K1393" s="323"/>
      <c r="L1393" s="322"/>
      <c r="M1393" s="50"/>
      <c r="N1393" s="87"/>
      <c r="O1393" s="324"/>
      <c r="P1393" s="98"/>
      <c r="Q1393" s="98"/>
      <c r="R1393" s="114"/>
      <c r="S1393" s="753"/>
      <c r="T1393" s="98"/>
      <c r="U1393" s="98"/>
      <c r="V1393" s="98"/>
      <c r="W1393" s="99"/>
      <c r="X1393" s="97"/>
      <c r="Y1393" s="87"/>
      <c r="Z1393" s="100"/>
      <c r="AA1393" s="106">
        <f t="shared" si="596"/>
        <v>1381</v>
      </c>
      <c r="AB1393" s="549">
        <f t="shared" si="597"/>
        <v>0</v>
      </c>
      <c r="AC1393" s="544">
        <f t="shared" si="598"/>
        <v>0</v>
      </c>
      <c r="AD1393" s="174">
        <f t="shared" si="599"/>
        <v>0</v>
      </c>
      <c r="AE1393" s="8"/>
      <c r="AF1393" s="885" t="str">
        <f t="shared" si="600"/>
        <v xml:space="preserve"> </v>
      </c>
      <c r="AG1393" s="40">
        <f t="shared" si="601"/>
        <v>0</v>
      </c>
      <c r="AH1393" s="40">
        <f t="shared" si="602"/>
        <v>0</v>
      </c>
      <c r="AR1393" s="40">
        <f t="shared" si="603"/>
        <v>0</v>
      </c>
      <c r="AS1393" s="40">
        <f t="shared" si="604"/>
        <v>0</v>
      </c>
      <c r="AT1393" s="40">
        <f t="shared" si="605"/>
        <v>0</v>
      </c>
      <c r="AU1393" s="40">
        <f t="shared" si="606"/>
        <v>0</v>
      </c>
      <c r="AX1393" s="279">
        <f t="shared" si="607"/>
        <v>0</v>
      </c>
      <c r="AY1393" s="279">
        <f t="shared" si="608"/>
        <v>0</v>
      </c>
      <c r="AZ1393" s="40">
        <f t="shared" si="609"/>
        <v>0</v>
      </c>
      <c r="BB1393" s="40">
        <f t="shared" si="610"/>
        <v>0</v>
      </c>
      <c r="BC1393" s="397">
        <f t="shared" si="611"/>
        <v>0</v>
      </c>
      <c r="BD1393" s="105">
        <f t="shared" si="612"/>
        <v>0</v>
      </c>
      <c r="BE1393" s="105">
        <f t="shared" si="613"/>
        <v>0</v>
      </c>
      <c r="BF1393" s="742">
        <f t="shared" si="614"/>
        <v>0</v>
      </c>
      <c r="BG1393" s="89"/>
      <c r="BH1393" s="9"/>
      <c r="BJ1393" s="40">
        <f t="shared" si="615"/>
        <v>0</v>
      </c>
      <c r="BK1393" s="40">
        <f t="shared" si="616"/>
        <v>1</v>
      </c>
      <c r="BL1393" s="40">
        <f t="shared" si="617"/>
        <v>0</v>
      </c>
      <c r="BM1393" s="40">
        <f t="shared" si="618"/>
        <v>0</v>
      </c>
      <c r="BN1393" s="40">
        <f t="shared" si="619"/>
        <v>0</v>
      </c>
    </row>
    <row r="1394" spans="1:66" x14ac:dyDescent="0.25">
      <c r="A1394" s="379"/>
      <c r="B1394" s="936"/>
      <c r="C1394" s="272"/>
      <c r="D1394" s="868"/>
      <c r="E1394" s="873" t="str">
        <f t="shared" si="620"/>
        <v xml:space="preserve"> </v>
      </c>
      <c r="F1394" s="130">
        <f t="shared" si="621"/>
        <v>0</v>
      </c>
      <c r="G1394" s="128">
        <f t="shared" si="595"/>
        <v>1382</v>
      </c>
      <c r="H1394" s="127"/>
      <c r="I1394" s="321"/>
      <c r="J1394" s="97"/>
      <c r="K1394" s="323"/>
      <c r="L1394" s="322"/>
      <c r="M1394" s="50"/>
      <c r="N1394" s="87"/>
      <c r="O1394" s="324"/>
      <c r="P1394" s="98"/>
      <c r="Q1394" s="98"/>
      <c r="R1394" s="114"/>
      <c r="S1394" s="753"/>
      <c r="T1394" s="98"/>
      <c r="U1394" s="98"/>
      <c r="V1394" s="98"/>
      <c r="W1394" s="99"/>
      <c r="X1394" s="97"/>
      <c r="Y1394" s="87"/>
      <c r="Z1394" s="100"/>
      <c r="AA1394" s="106">
        <f t="shared" si="596"/>
        <v>1382</v>
      </c>
      <c r="AB1394" s="549">
        <f t="shared" si="597"/>
        <v>0</v>
      </c>
      <c r="AC1394" s="544">
        <f t="shared" si="598"/>
        <v>0</v>
      </c>
      <c r="AD1394" s="174">
        <f t="shared" si="599"/>
        <v>0</v>
      </c>
      <c r="AE1394" s="8"/>
      <c r="AF1394" s="885" t="str">
        <f t="shared" si="600"/>
        <v xml:space="preserve"> </v>
      </c>
      <c r="AG1394" s="40">
        <f t="shared" si="601"/>
        <v>0</v>
      </c>
      <c r="AH1394" s="40">
        <f t="shared" si="602"/>
        <v>0</v>
      </c>
      <c r="AR1394" s="40">
        <f t="shared" si="603"/>
        <v>0</v>
      </c>
      <c r="AS1394" s="40">
        <f t="shared" si="604"/>
        <v>0</v>
      </c>
      <c r="AT1394" s="40">
        <f t="shared" si="605"/>
        <v>0</v>
      </c>
      <c r="AU1394" s="40">
        <f t="shared" si="606"/>
        <v>0</v>
      </c>
      <c r="AX1394" s="279">
        <f t="shared" si="607"/>
        <v>0</v>
      </c>
      <c r="AY1394" s="279">
        <f t="shared" si="608"/>
        <v>0</v>
      </c>
      <c r="AZ1394" s="40">
        <f t="shared" si="609"/>
        <v>0</v>
      </c>
      <c r="BB1394" s="40">
        <f t="shared" si="610"/>
        <v>0</v>
      </c>
      <c r="BC1394" s="397">
        <f t="shared" si="611"/>
        <v>0</v>
      </c>
      <c r="BD1394" s="105">
        <f t="shared" si="612"/>
        <v>0</v>
      </c>
      <c r="BE1394" s="105">
        <f t="shared" si="613"/>
        <v>0</v>
      </c>
      <c r="BF1394" s="742">
        <f t="shared" si="614"/>
        <v>0</v>
      </c>
      <c r="BG1394" s="89"/>
      <c r="BH1394" s="9"/>
      <c r="BJ1394" s="40">
        <f t="shared" si="615"/>
        <v>0</v>
      </c>
      <c r="BK1394" s="40">
        <f t="shared" si="616"/>
        <v>1</v>
      </c>
      <c r="BL1394" s="40">
        <f t="shared" si="617"/>
        <v>0</v>
      </c>
      <c r="BM1394" s="40">
        <f t="shared" si="618"/>
        <v>0</v>
      </c>
      <c r="BN1394" s="40">
        <f t="shared" si="619"/>
        <v>0</v>
      </c>
    </row>
    <row r="1395" spans="1:66" x14ac:dyDescent="0.25">
      <c r="A1395" s="379"/>
      <c r="B1395" s="936"/>
      <c r="C1395" s="272"/>
      <c r="D1395" s="868"/>
      <c r="E1395" s="873" t="str">
        <f t="shared" si="620"/>
        <v xml:space="preserve"> </v>
      </c>
      <c r="F1395" s="130">
        <f t="shared" si="621"/>
        <v>0</v>
      </c>
      <c r="G1395" s="128">
        <f t="shared" ref="G1395:G1458" si="622">ROW()-DPline</f>
        <v>1383</v>
      </c>
      <c r="H1395" s="127"/>
      <c r="I1395" s="321"/>
      <c r="J1395" s="97"/>
      <c r="K1395" s="323"/>
      <c r="L1395" s="322"/>
      <c r="M1395" s="50"/>
      <c r="N1395" s="87"/>
      <c r="O1395" s="324"/>
      <c r="P1395" s="98"/>
      <c r="Q1395" s="98"/>
      <c r="R1395" s="114"/>
      <c r="S1395" s="753"/>
      <c r="T1395" s="98"/>
      <c r="U1395" s="98"/>
      <c r="V1395" s="98"/>
      <c r="W1395" s="99"/>
      <c r="X1395" s="97"/>
      <c r="Y1395" s="87"/>
      <c r="Z1395" s="100"/>
      <c r="AA1395" s="106">
        <f t="shared" si="596"/>
        <v>1383</v>
      </c>
      <c r="AB1395" s="549">
        <f t="shared" si="597"/>
        <v>0</v>
      </c>
      <c r="AC1395" s="544">
        <f t="shared" si="598"/>
        <v>0</v>
      </c>
      <c r="AD1395" s="174">
        <f t="shared" si="599"/>
        <v>0</v>
      </c>
      <c r="AE1395" s="8"/>
      <c r="AF1395" s="885" t="str">
        <f t="shared" si="600"/>
        <v xml:space="preserve"> </v>
      </c>
      <c r="AG1395" s="40">
        <f t="shared" si="601"/>
        <v>0</v>
      </c>
      <c r="AH1395" s="40">
        <f t="shared" si="602"/>
        <v>0</v>
      </c>
      <c r="AR1395" s="40">
        <f t="shared" si="603"/>
        <v>0</v>
      </c>
      <c r="AS1395" s="40">
        <f t="shared" si="604"/>
        <v>0</v>
      </c>
      <c r="AT1395" s="40">
        <f t="shared" si="605"/>
        <v>0</v>
      </c>
      <c r="AU1395" s="40">
        <f t="shared" si="606"/>
        <v>0</v>
      </c>
      <c r="AX1395" s="279">
        <f t="shared" si="607"/>
        <v>0</v>
      </c>
      <c r="AY1395" s="279">
        <f t="shared" si="608"/>
        <v>0</v>
      </c>
      <c r="AZ1395" s="40">
        <f t="shared" si="609"/>
        <v>0</v>
      </c>
      <c r="BB1395" s="40">
        <f t="shared" si="610"/>
        <v>0</v>
      </c>
      <c r="BC1395" s="397">
        <f t="shared" si="611"/>
        <v>0</v>
      </c>
      <c r="BD1395" s="105">
        <f t="shared" si="612"/>
        <v>0</v>
      </c>
      <c r="BE1395" s="105">
        <f t="shared" si="613"/>
        <v>0</v>
      </c>
      <c r="BF1395" s="742">
        <f t="shared" si="614"/>
        <v>0</v>
      </c>
      <c r="BG1395" s="89"/>
      <c r="BH1395" s="9"/>
      <c r="BJ1395" s="40">
        <f t="shared" si="615"/>
        <v>0</v>
      </c>
      <c r="BK1395" s="40">
        <f t="shared" si="616"/>
        <v>1</v>
      </c>
      <c r="BL1395" s="40">
        <f t="shared" si="617"/>
        <v>0</v>
      </c>
      <c r="BM1395" s="40">
        <f t="shared" si="618"/>
        <v>0</v>
      </c>
      <c r="BN1395" s="40">
        <f t="shared" si="619"/>
        <v>0</v>
      </c>
    </row>
    <row r="1396" spans="1:66" x14ac:dyDescent="0.25">
      <c r="A1396" s="379"/>
      <c r="B1396" s="936"/>
      <c r="C1396" s="272"/>
      <c r="D1396" s="868"/>
      <c r="E1396" s="873" t="str">
        <f t="shared" si="620"/>
        <v xml:space="preserve"> </v>
      </c>
      <c r="F1396" s="130">
        <f t="shared" si="621"/>
        <v>0</v>
      </c>
      <c r="G1396" s="128">
        <f t="shared" si="622"/>
        <v>1384</v>
      </c>
      <c r="H1396" s="127"/>
      <c r="I1396" s="321"/>
      <c r="J1396" s="97"/>
      <c r="K1396" s="323"/>
      <c r="L1396" s="322"/>
      <c r="M1396" s="50"/>
      <c r="N1396" s="87"/>
      <c r="O1396" s="324"/>
      <c r="P1396" s="98"/>
      <c r="Q1396" s="98"/>
      <c r="R1396" s="114"/>
      <c r="S1396" s="753"/>
      <c r="T1396" s="98"/>
      <c r="U1396" s="98"/>
      <c r="V1396" s="98"/>
      <c r="W1396" s="99"/>
      <c r="X1396" s="97"/>
      <c r="Y1396" s="87"/>
      <c r="Z1396" s="100"/>
      <c r="AA1396" s="106">
        <f t="shared" ref="AA1396:AA1459" si="623">+G1396</f>
        <v>1384</v>
      </c>
      <c r="AB1396" s="549">
        <f t="shared" ref="AB1396:AB1459" si="624">C1396*BJ1396</f>
        <v>0</v>
      </c>
      <c r="AC1396" s="544">
        <f t="shared" ref="AC1396:AC1459" si="625">+AX1396+AY1396</f>
        <v>0</v>
      </c>
      <c r="AD1396" s="174">
        <f t="shared" ref="AD1396:AD1459" si="626">+AC1396*PDArate</f>
        <v>0</v>
      </c>
      <c r="AE1396" s="8"/>
      <c r="AF1396" s="885" t="str">
        <f t="shared" ref="AF1396:AF1459" si="627">IF(AG1396+AH1396=1,"Enter both columns 5 and 16.", " ")</f>
        <v xml:space="preserve"> </v>
      </c>
      <c r="AG1396" s="40">
        <f t="shared" ref="AG1396:AG1459" si="628">IF(L1396+M1396+N1396+O1396+W1396 &gt; 0, 1, 0)</f>
        <v>0</v>
      </c>
      <c r="AH1396" s="40">
        <f t="shared" ref="AH1396:AH1459" si="629">IF(AX1396 &gt; 0, 1, 0)</f>
        <v>0</v>
      </c>
      <c r="AR1396" s="40">
        <f t="shared" ref="AR1396:AR1459" si="630">IF(ISNA(+F1396), 1, 0)</f>
        <v>0</v>
      </c>
      <c r="AS1396" s="40">
        <f t="shared" ref="AS1396:AS1459" si="631">IF(ISERR(+F1396), 1, 0)</f>
        <v>0</v>
      </c>
      <c r="AT1396" s="40">
        <f t="shared" ref="AT1396:AT1459" si="632">IF(ISERR(+AC1396), 1, 0)</f>
        <v>0</v>
      </c>
      <c r="AU1396" s="40">
        <f t="shared" ref="AU1396:AU1459" si="633">IF(ISERR(+AD1396), 1, 0)</f>
        <v>0</v>
      </c>
      <c r="AX1396" s="279">
        <f t="shared" ref="AX1396:AX1459" si="634">ROUND(L1396,1)*W1396</f>
        <v>0</v>
      </c>
      <c r="AY1396" s="279">
        <f t="shared" ref="AY1396:AY1459" si="635">ROUND(X1396,1)*Z1396</f>
        <v>0</v>
      </c>
      <c r="AZ1396" s="40">
        <f t="shared" ref="AZ1396:AZ1459" si="636">IF(J1396+K1396 &gt; 0, 1, 0)</f>
        <v>0</v>
      </c>
      <c r="BB1396" s="40">
        <f t="shared" ref="BB1396:BB1459" si="637">IF(+BC1396&gt;0,IF(+BE1396&lt;=0,1,0),0)</f>
        <v>0</v>
      </c>
      <c r="BC1396" s="397">
        <f t="shared" ref="BC1396:BC1459" si="638">IF(+D1396=1,IF(J1396&gt;0, +J1396, 0),0)</f>
        <v>0</v>
      </c>
      <c r="BD1396" s="105">
        <f t="shared" ref="BD1396:BD1459" si="639">IF(VALUE(I1396)&lt;1,0,IF(VALUE(I1396)&gt;17,0,VLOOKUP(VALUE(F1396),T10Value,VALUE(I1396)+1,FALSE)))</f>
        <v>0</v>
      </c>
      <c r="BE1396" s="105">
        <f t="shared" ref="BE1396:BE1459" si="640">ROUND(+BC1396,1)*BD1396</f>
        <v>0</v>
      </c>
      <c r="BF1396" s="742">
        <f t="shared" ref="BF1396:BF1459" si="641">+BE1396*PDArate</f>
        <v>0</v>
      </c>
      <c r="BG1396" s="89"/>
      <c r="BH1396" s="9"/>
      <c r="BJ1396" s="40">
        <f t="shared" ref="BJ1396:BJ1459" si="642">IF(J1396+L1396+M1396=J1396,0,IF(J1396-L1396-0.09&gt;0,IF(J1396-L1396&lt;=0.1*J1396,J1396-L1396,0),0))</f>
        <v>0</v>
      </c>
      <c r="BK1396" s="40">
        <f t="shared" ref="BK1396:BK1459" si="643">IF(L1396+M1396+J1396+X1396&lt;=0,1,IF(L1396+M1396+X1396&gt;0,1,0))</f>
        <v>1</v>
      </c>
      <c r="BL1396" s="40">
        <f t="shared" ref="BL1396:BL1459" si="644">IF(+BJ1396&gt;0,1,0)</f>
        <v>0</v>
      </c>
      <c r="BM1396" s="40">
        <f t="shared" ref="BM1396:BM1459" si="645">IF(ISNUMBER(C1396),IF(2*BL1396-C1396&lt;0,1,IF(2*BL1396-C1396&gt;2,1,0)),IF(ISBLANK(C1396),0,1))</f>
        <v>0</v>
      </c>
      <c r="BN1396" s="40">
        <f t="shared" ref="BN1396:BN1459" si="646">IF(ISNUMBER(D1396),IF(2*AG1396-D1396=1,1,IF(+D1396=0,0, IF(+D1396=1,0,1))),IF(ISBLANK(D1396),0,1))</f>
        <v>0</v>
      </c>
    </row>
    <row r="1397" spans="1:66" x14ac:dyDescent="0.25">
      <c r="A1397" s="379"/>
      <c r="B1397" s="936"/>
      <c r="C1397" s="272"/>
      <c r="D1397" s="868"/>
      <c r="E1397" s="873" t="str">
        <f t="shared" si="620"/>
        <v xml:space="preserve"> </v>
      </c>
      <c r="F1397" s="130">
        <f t="shared" si="621"/>
        <v>0</v>
      </c>
      <c r="G1397" s="128">
        <f t="shared" si="622"/>
        <v>1385</v>
      </c>
      <c r="H1397" s="127"/>
      <c r="I1397" s="321"/>
      <c r="J1397" s="97"/>
      <c r="K1397" s="323"/>
      <c r="L1397" s="322"/>
      <c r="M1397" s="50"/>
      <c r="N1397" s="87"/>
      <c r="O1397" s="324"/>
      <c r="P1397" s="98"/>
      <c r="Q1397" s="98"/>
      <c r="R1397" s="114"/>
      <c r="S1397" s="753"/>
      <c r="T1397" s="98"/>
      <c r="U1397" s="98"/>
      <c r="V1397" s="98"/>
      <c r="W1397" s="99"/>
      <c r="X1397" s="97"/>
      <c r="Y1397" s="87"/>
      <c r="Z1397" s="100"/>
      <c r="AA1397" s="106">
        <f t="shared" si="623"/>
        <v>1385</v>
      </c>
      <c r="AB1397" s="549">
        <f t="shared" si="624"/>
        <v>0</v>
      </c>
      <c r="AC1397" s="544">
        <f t="shared" si="625"/>
        <v>0</v>
      </c>
      <c r="AD1397" s="174">
        <f t="shared" si="626"/>
        <v>0</v>
      </c>
      <c r="AE1397" s="8"/>
      <c r="AF1397" s="885" t="str">
        <f t="shared" si="627"/>
        <v xml:space="preserve"> </v>
      </c>
      <c r="AG1397" s="40">
        <f t="shared" si="628"/>
        <v>0</v>
      </c>
      <c r="AH1397" s="40">
        <f t="shared" si="629"/>
        <v>0</v>
      </c>
      <c r="AR1397" s="40">
        <f t="shared" si="630"/>
        <v>0</v>
      </c>
      <c r="AS1397" s="40">
        <f t="shared" si="631"/>
        <v>0</v>
      </c>
      <c r="AT1397" s="40">
        <f t="shared" si="632"/>
        <v>0</v>
      </c>
      <c r="AU1397" s="40">
        <f t="shared" si="633"/>
        <v>0</v>
      </c>
      <c r="AX1397" s="279">
        <f t="shared" si="634"/>
        <v>0</v>
      </c>
      <c r="AY1397" s="279">
        <f t="shared" si="635"/>
        <v>0</v>
      </c>
      <c r="AZ1397" s="40">
        <f t="shared" si="636"/>
        <v>0</v>
      </c>
      <c r="BB1397" s="40">
        <f t="shared" si="637"/>
        <v>0</v>
      </c>
      <c r="BC1397" s="397">
        <f t="shared" si="638"/>
        <v>0</v>
      </c>
      <c r="BD1397" s="105">
        <f t="shared" si="639"/>
        <v>0</v>
      </c>
      <c r="BE1397" s="105">
        <f t="shared" si="640"/>
        <v>0</v>
      </c>
      <c r="BF1397" s="742">
        <f t="shared" si="641"/>
        <v>0</v>
      </c>
      <c r="BG1397" s="89"/>
      <c r="BH1397" s="9"/>
      <c r="BJ1397" s="40">
        <f t="shared" si="642"/>
        <v>0</v>
      </c>
      <c r="BK1397" s="40">
        <f t="shared" si="643"/>
        <v>1</v>
      </c>
      <c r="BL1397" s="40">
        <f t="shared" si="644"/>
        <v>0</v>
      </c>
      <c r="BM1397" s="40">
        <f t="shared" si="645"/>
        <v>0</v>
      </c>
      <c r="BN1397" s="40">
        <f t="shared" si="646"/>
        <v>0</v>
      </c>
    </row>
    <row r="1398" spans="1:66" x14ac:dyDescent="0.25">
      <c r="A1398" s="379"/>
      <c r="B1398" s="936"/>
      <c r="C1398" s="272"/>
      <c r="D1398" s="868"/>
      <c r="E1398" s="873" t="str">
        <f t="shared" si="620"/>
        <v xml:space="preserve"> </v>
      </c>
      <c r="F1398" s="130">
        <f t="shared" si="621"/>
        <v>0</v>
      </c>
      <c r="G1398" s="128">
        <f t="shared" si="622"/>
        <v>1386</v>
      </c>
      <c r="H1398" s="127"/>
      <c r="I1398" s="321"/>
      <c r="J1398" s="97"/>
      <c r="K1398" s="323"/>
      <c r="L1398" s="322"/>
      <c r="M1398" s="50"/>
      <c r="N1398" s="87"/>
      <c r="O1398" s="324"/>
      <c r="P1398" s="98"/>
      <c r="Q1398" s="98"/>
      <c r="R1398" s="114"/>
      <c r="S1398" s="753"/>
      <c r="T1398" s="98"/>
      <c r="U1398" s="98"/>
      <c r="V1398" s="98"/>
      <c r="W1398" s="99"/>
      <c r="X1398" s="97"/>
      <c r="Y1398" s="87"/>
      <c r="Z1398" s="100"/>
      <c r="AA1398" s="106">
        <f t="shared" si="623"/>
        <v>1386</v>
      </c>
      <c r="AB1398" s="549">
        <f t="shared" si="624"/>
        <v>0</v>
      </c>
      <c r="AC1398" s="544">
        <f t="shared" si="625"/>
        <v>0</v>
      </c>
      <c r="AD1398" s="174">
        <f t="shared" si="626"/>
        <v>0</v>
      </c>
      <c r="AE1398" s="8"/>
      <c r="AF1398" s="885" t="str">
        <f t="shared" si="627"/>
        <v xml:space="preserve"> </v>
      </c>
      <c r="AG1398" s="40">
        <f t="shared" si="628"/>
        <v>0</v>
      </c>
      <c r="AH1398" s="40">
        <f t="shared" si="629"/>
        <v>0</v>
      </c>
      <c r="AR1398" s="40">
        <f t="shared" si="630"/>
        <v>0</v>
      </c>
      <c r="AS1398" s="40">
        <f t="shared" si="631"/>
        <v>0</v>
      </c>
      <c r="AT1398" s="40">
        <f t="shared" si="632"/>
        <v>0</v>
      </c>
      <c r="AU1398" s="40">
        <f t="shared" si="633"/>
        <v>0</v>
      </c>
      <c r="AX1398" s="279">
        <f t="shared" si="634"/>
        <v>0</v>
      </c>
      <c r="AY1398" s="279">
        <f t="shared" si="635"/>
        <v>0</v>
      </c>
      <c r="AZ1398" s="40">
        <f t="shared" si="636"/>
        <v>0</v>
      </c>
      <c r="BB1398" s="40">
        <f t="shared" si="637"/>
        <v>0</v>
      </c>
      <c r="BC1398" s="397">
        <f t="shared" si="638"/>
        <v>0</v>
      </c>
      <c r="BD1398" s="105">
        <f t="shared" si="639"/>
        <v>0</v>
      </c>
      <c r="BE1398" s="105">
        <f t="shared" si="640"/>
        <v>0</v>
      </c>
      <c r="BF1398" s="742">
        <f t="shared" si="641"/>
        <v>0</v>
      </c>
      <c r="BG1398" s="89"/>
      <c r="BH1398" s="9"/>
      <c r="BJ1398" s="40">
        <f t="shared" si="642"/>
        <v>0</v>
      </c>
      <c r="BK1398" s="40">
        <f t="shared" si="643"/>
        <v>1</v>
      </c>
      <c r="BL1398" s="40">
        <f t="shared" si="644"/>
        <v>0</v>
      </c>
      <c r="BM1398" s="40">
        <f t="shared" si="645"/>
        <v>0</v>
      </c>
      <c r="BN1398" s="40">
        <f t="shared" si="646"/>
        <v>0</v>
      </c>
    </row>
    <row r="1399" spans="1:66" x14ac:dyDescent="0.25">
      <c r="A1399" s="379"/>
      <c r="B1399" s="936"/>
      <c r="C1399" s="272"/>
      <c r="D1399" s="868"/>
      <c r="E1399" s="873" t="str">
        <f t="shared" si="620"/>
        <v xml:space="preserve"> </v>
      </c>
      <c r="F1399" s="130">
        <f t="shared" si="621"/>
        <v>0</v>
      </c>
      <c r="G1399" s="128">
        <f t="shared" si="622"/>
        <v>1387</v>
      </c>
      <c r="H1399" s="127"/>
      <c r="I1399" s="321"/>
      <c r="J1399" s="97"/>
      <c r="K1399" s="323"/>
      <c r="L1399" s="322"/>
      <c r="M1399" s="50"/>
      <c r="N1399" s="87"/>
      <c r="O1399" s="324"/>
      <c r="P1399" s="98"/>
      <c r="Q1399" s="98"/>
      <c r="R1399" s="114"/>
      <c r="S1399" s="753"/>
      <c r="T1399" s="98"/>
      <c r="U1399" s="98"/>
      <c r="V1399" s="98"/>
      <c r="W1399" s="99"/>
      <c r="X1399" s="97"/>
      <c r="Y1399" s="87"/>
      <c r="Z1399" s="100"/>
      <c r="AA1399" s="106">
        <f t="shared" si="623"/>
        <v>1387</v>
      </c>
      <c r="AB1399" s="549">
        <f t="shared" si="624"/>
        <v>0</v>
      </c>
      <c r="AC1399" s="544">
        <f t="shared" si="625"/>
        <v>0</v>
      </c>
      <c r="AD1399" s="174">
        <f t="shared" si="626"/>
        <v>0</v>
      </c>
      <c r="AE1399" s="8"/>
      <c r="AF1399" s="885" t="str">
        <f t="shared" si="627"/>
        <v xml:space="preserve"> </v>
      </c>
      <c r="AG1399" s="40">
        <f t="shared" si="628"/>
        <v>0</v>
      </c>
      <c r="AH1399" s="40">
        <f t="shared" si="629"/>
        <v>0</v>
      </c>
      <c r="AR1399" s="40">
        <f t="shared" si="630"/>
        <v>0</v>
      </c>
      <c r="AS1399" s="40">
        <f t="shared" si="631"/>
        <v>0</v>
      </c>
      <c r="AT1399" s="40">
        <f t="shared" si="632"/>
        <v>0</v>
      </c>
      <c r="AU1399" s="40">
        <f t="shared" si="633"/>
        <v>0</v>
      </c>
      <c r="AX1399" s="279">
        <f t="shared" si="634"/>
        <v>0</v>
      </c>
      <c r="AY1399" s="279">
        <f t="shared" si="635"/>
        <v>0</v>
      </c>
      <c r="AZ1399" s="40">
        <f t="shared" si="636"/>
        <v>0</v>
      </c>
      <c r="BB1399" s="40">
        <f t="shared" si="637"/>
        <v>0</v>
      </c>
      <c r="BC1399" s="397">
        <f t="shared" si="638"/>
        <v>0</v>
      </c>
      <c r="BD1399" s="105">
        <f t="shared" si="639"/>
        <v>0</v>
      </c>
      <c r="BE1399" s="105">
        <f t="shared" si="640"/>
        <v>0</v>
      </c>
      <c r="BF1399" s="742">
        <f t="shared" si="641"/>
        <v>0</v>
      </c>
      <c r="BG1399" s="89"/>
      <c r="BH1399" s="9"/>
      <c r="BJ1399" s="40">
        <f t="shared" si="642"/>
        <v>0</v>
      </c>
      <c r="BK1399" s="40">
        <f t="shared" si="643"/>
        <v>1</v>
      </c>
      <c r="BL1399" s="40">
        <f t="shared" si="644"/>
        <v>0</v>
      </c>
      <c r="BM1399" s="40">
        <f t="shared" si="645"/>
        <v>0</v>
      </c>
      <c r="BN1399" s="40">
        <f t="shared" si="646"/>
        <v>0</v>
      </c>
    </row>
    <row r="1400" spans="1:66" x14ac:dyDescent="0.25">
      <c r="A1400" s="379"/>
      <c r="B1400" s="936"/>
      <c r="C1400" s="272"/>
      <c r="D1400" s="868"/>
      <c r="E1400" s="873" t="str">
        <f t="shared" si="620"/>
        <v xml:space="preserve"> </v>
      </c>
      <c r="F1400" s="130">
        <f t="shared" si="621"/>
        <v>0</v>
      </c>
      <c r="G1400" s="128">
        <f t="shared" si="622"/>
        <v>1388</v>
      </c>
      <c r="H1400" s="127"/>
      <c r="I1400" s="321"/>
      <c r="J1400" s="97"/>
      <c r="K1400" s="323"/>
      <c r="L1400" s="322"/>
      <c r="M1400" s="50"/>
      <c r="N1400" s="87"/>
      <c r="O1400" s="324"/>
      <c r="P1400" s="98"/>
      <c r="Q1400" s="98"/>
      <c r="R1400" s="114"/>
      <c r="S1400" s="753"/>
      <c r="T1400" s="98"/>
      <c r="U1400" s="98"/>
      <c r="V1400" s="98"/>
      <c r="W1400" s="99"/>
      <c r="X1400" s="97"/>
      <c r="Y1400" s="87"/>
      <c r="Z1400" s="100"/>
      <c r="AA1400" s="106">
        <f t="shared" si="623"/>
        <v>1388</v>
      </c>
      <c r="AB1400" s="549">
        <f t="shared" si="624"/>
        <v>0</v>
      </c>
      <c r="AC1400" s="544">
        <f t="shared" si="625"/>
        <v>0</v>
      </c>
      <c r="AD1400" s="174">
        <f t="shared" si="626"/>
        <v>0</v>
      </c>
      <c r="AE1400" s="8"/>
      <c r="AF1400" s="885" t="str">
        <f t="shared" si="627"/>
        <v xml:space="preserve"> </v>
      </c>
      <c r="AG1400" s="40">
        <f t="shared" si="628"/>
        <v>0</v>
      </c>
      <c r="AH1400" s="40">
        <f t="shared" si="629"/>
        <v>0</v>
      </c>
      <c r="AR1400" s="40">
        <f t="shared" si="630"/>
        <v>0</v>
      </c>
      <c r="AS1400" s="40">
        <f t="shared" si="631"/>
        <v>0</v>
      </c>
      <c r="AT1400" s="40">
        <f t="shared" si="632"/>
        <v>0</v>
      </c>
      <c r="AU1400" s="40">
        <f t="shared" si="633"/>
        <v>0</v>
      </c>
      <c r="AX1400" s="279">
        <f t="shared" si="634"/>
        <v>0</v>
      </c>
      <c r="AY1400" s="279">
        <f t="shared" si="635"/>
        <v>0</v>
      </c>
      <c r="AZ1400" s="40">
        <f t="shared" si="636"/>
        <v>0</v>
      </c>
      <c r="BB1400" s="40">
        <f t="shared" si="637"/>
        <v>0</v>
      </c>
      <c r="BC1400" s="397">
        <f t="shared" si="638"/>
        <v>0</v>
      </c>
      <c r="BD1400" s="105">
        <f t="shared" si="639"/>
        <v>0</v>
      </c>
      <c r="BE1400" s="105">
        <f t="shared" si="640"/>
        <v>0</v>
      </c>
      <c r="BF1400" s="742">
        <f t="shared" si="641"/>
        <v>0</v>
      </c>
      <c r="BG1400" s="89"/>
      <c r="BH1400" s="9"/>
      <c r="BJ1400" s="40">
        <f t="shared" si="642"/>
        <v>0</v>
      </c>
      <c r="BK1400" s="40">
        <f t="shared" si="643"/>
        <v>1</v>
      </c>
      <c r="BL1400" s="40">
        <f t="shared" si="644"/>
        <v>0</v>
      </c>
      <c r="BM1400" s="40">
        <f t="shared" si="645"/>
        <v>0</v>
      </c>
      <c r="BN1400" s="40">
        <f t="shared" si="646"/>
        <v>0</v>
      </c>
    </row>
    <row r="1401" spans="1:66" x14ac:dyDescent="0.25">
      <c r="A1401" s="379"/>
      <c r="B1401" s="936"/>
      <c r="C1401" s="272"/>
      <c r="D1401" s="868"/>
      <c r="E1401" s="873" t="str">
        <f t="shared" si="620"/>
        <v xml:space="preserve"> </v>
      </c>
      <c r="F1401" s="130">
        <f t="shared" si="621"/>
        <v>0</v>
      </c>
      <c r="G1401" s="128">
        <f t="shared" si="622"/>
        <v>1389</v>
      </c>
      <c r="H1401" s="127"/>
      <c r="I1401" s="321"/>
      <c r="J1401" s="97"/>
      <c r="K1401" s="323"/>
      <c r="L1401" s="322"/>
      <c r="M1401" s="50"/>
      <c r="N1401" s="87"/>
      <c r="O1401" s="324"/>
      <c r="P1401" s="98"/>
      <c r="Q1401" s="98"/>
      <c r="R1401" s="114"/>
      <c r="S1401" s="753"/>
      <c r="T1401" s="98"/>
      <c r="U1401" s="98"/>
      <c r="V1401" s="98"/>
      <c r="W1401" s="99"/>
      <c r="X1401" s="97"/>
      <c r="Y1401" s="87"/>
      <c r="Z1401" s="100"/>
      <c r="AA1401" s="106">
        <f t="shared" si="623"/>
        <v>1389</v>
      </c>
      <c r="AB1401" s="549">
        <f t="shared" si="624"/>
        <v>0</v>
      </c>
      <c r="AC1401" s="544">
        <f t="shared" si="625"/>
        <v>0</v>
      </c>
      <c r="AD1401" s="174">
        <f t="shared" si="626"/>
        <v>0</v>
      </c>
      <c r="AE1401" s="8"/>
      <c r="AF1401" s="885" t="str">
        <f t="shared" si="627"/>
        <v xml:space="preserve"> </v>
      </c>
      <c r="AG1401" s="40">
        <f t="shared" si="628"/>
        <v>0</v>
      </c>
      <c r="AH1401" s="40">
        <f t="shared" si="629"/>
        <v>0</v>
      </c>
      <c r="AR1401" s="40">
        <f t="shared" si="630"/>
        <v>0</v>
      </c>
      <c r="AS1401" s="40">
        <f t="shared" si="631"/>
        <v>0</v>
      </c>
      <c r="AT1401" s="40">
        <f t="shared" si="632"/>
        <v>0</v>
      </c>
      <c r="AU1401" s="40">
        <f t="shared" si="633"/>
        <v>0</v>
      </c>
      <c r="AX1401" s="279">
        <f t="shared" si="634"/>
        <v>0</v>
      </c>
      <c r="AY1401" s="279">
        <f t="shared" si="635"/>
        <v>0</v>
      </c>
      <c r="AZ1401" s="40">
        <f t="shared" si="636"/>
        <v>0</v>
      </c>
      <c r="BB1401" s="40">
        <f t="shared" si="637"/>
        <v>0</v>
      </c>
      <c r="BC1401" s="397">
        <f t="shared" si="638"/>
        <v>0</v>
      </c>
      <c r="BD1401" s="105">
        <f t="shared" si="639"/>
        <v>0</v>
      </c>
      <c r="BE1401" s="105">
        <f t="shared" si="640"/>
        <v>0</v>
      </c>
      <c r="BF1401" s="742">
        <f t="shared" si="641"/>
        <v>0</v>
      </c>
      <c r="BG1401" s="89"/>
      <c r="BH1401" s="9"/>
      <c r="BJ1401" s="40">
        <f t="shared" si="642"/>
        <v>0</v>
      </c>
      <c r="BK1401" s="40">
        <f t="shared" si="643"/>
        <v>1</v>
      </c>
      <c r="BL1401" s="40">
        <f t="shared" si="644"/>
        <v>0</v>
      </c>
      <c r="BM1401" s="40">
        <f t="shared" si="645"/>
        <v>0</v>
      </c>
      <c r="BN1401" s="40">
        <f t="shared" si="646"/>
        <v>0</v>
      </c>
    </row>
    <row r="1402" spans="1:66" x14ac:dyDescent="0.25">
      <c r="A1402" s="379"/>
      <c r="B1402" s="936"/>
      <c r="C1402" s="272"/>
      <c r="D1402" s="868"/>
      <c r="E1402" s="873" t="str">
        <f t="shared" si="620"/>
        <v xml:space="preserve"> </v>
      </c>
      <c r="F1402" s="130">
        <f t="shared" si="621"/>
        <v>0</v>
      </c>
      <c r="G1402" s="128">
        <f t="shared" si="622"/>
        <v>1390</v>
      </c>
      <c r="H1402" s="127"/>
      <c r="I1402" s="321"/>
      <c r="J1402" s="97"/>
      <c r="K1402" s="323"/>
      <c r="L1402" s="322"/>
      <c r="M1402" s="50"/>
      <c r="N1402" s="87"/>
      <c r="O1402" s="324"/>
      <c r="P1402" s="98"/>
      <c r="Q1402" s="98"/>
      <c r="R1402" s="114"/>
      <c r="S1402" s="753"/>
      <c r="T1402" s="98"/>
      <c r="U1402" s="98"/>
      <c r="V1402" s="98"/>
      <c r="W1402" s="99"/>
      <c r="X1402" s="97"/>
      <c r="Y1402" s="87"/>
      <c r="Z1402" s="100"/>
      <c r="AA1402" s="106">
        <f t="shared" si="623"/>
        <v>1390</v>
      </c>
      <c r="AB1402" s="549">
        <f t="shared" si="624"/>
        <v>0</v>
      </c>
      <c r="AC1402" s="544">
        <f t="shared" si="625"/>
        <v>0</v>
      </c>
      <c r="AD1402" s="174">
        <f t="shared" si="626"/>
        <v>0</v>
      </c>
      <c r="AE1402" s="8"/>
      <c r="AF1402" s="885" t="str">
        <f t="shared" si="627"/>
        <v xml:space="preserve"> </v>
      </c>
      <c r="AG1402" s="40">
        <f t="shared" si="628"/>
        <v>0</v>
      </c>
      <c r="AH1402" s="40">
        <f t="shared" si="629"/>
        <v>0</v>
      </c>
      <c r="AR1402" s="40">
        <f t="shared" si="630"/>
        <v>0</v>
      </c>
      <c r="AS1402" s="40">
        <f t="shared" si="631"/>
        <v>0</v>
      </c>
      <c r="AT1402" s="40">
        <f t="shared" si="632"/>
        <v>0</v>
      </c>
      <c r="AU1402" s="40">
        <f t="shared" si="633"/>
        <v>0</v>
      </c>
      <c r="AX1402" s="279">
        <f t="shared" si="634"/>
        <v>0</v>
      </c>
      <c r="AY1402" s="279">
        <f t="shared" si="635"/>
        <v>0</v>
      </c>
      <c r="AZ1402" s="40">
        <f t="shared" si="636"/>
        <v>0</v>
      </c>
      <c r="BB1402" s="40">
        <f t="shared" si="637"/>
        <v>0</v>
      </c>
      <c r="BC1402" s="397">
        <f t="shared" si="638"/>
        <v>0</v>
      </c>
      <c r="BD1402" s="105">
        <f t="shared" si="639"/>
        <v>0</v>
      </c>
      <c r="BE1402" s="105">
        <f t="shared" si="640"/>
        <v>0</v>
      </c>
      <c r="BF1402" s="742">
        <f t="shared" si="641"/>
        <v>0</v>
      </c>
      <c r="BG1402" s="89"/>
      <c r="BH1402" s="9"/>
      <c r="BJ1402" s="40">
        <f t="shared" si="642"/>
        <v>0</v>
      </c>
      <c r="BK1402" s="40">
        <f t="shared" si="643"/>
        <v>1</v>
      </c>
      <c r="BL1402" s="40">
        <f t="shared" si="644"/>
        <v>0</v>
      </c>
      <c r="BM1402" s="40">
        <f t="shared" si="645"/>
        <v>0</v>
      </c>
      <c r="BN1402" s="40">
        <f t="shared" si="646"/>
        <v>0</v>
      </c>
    </row>
    <row r="1403" spans="1:66" x14ac:dyDescent="0.25">
      <c r="A1403" s="379"/>
      <c r="B1403" s="936"/>
      <c r="C1403" s="272"/>
      <c r="D1403" s="868"/>
      <c r="E1403" s="873" t="str">
        <f t="shared" si="620"/>
        <v xml:space="preserve"> </v>
      </c>
      <c r="F1403" s="130">
        <f t="shared" si="621"/>
        <v>0</v>
      </c>
      <c r="G1403" s="128">
        <f t="shared" si="622"/>
        <v>1391</v>
      </c>
      <c r="H1403" s="127"/>
      <c r="I1403" s="321"/>
      <c r="J1403" s="97"/>
      <c r="K1403" s="323"/>
      <c r="L1403" s="322"/>
      <c r="M1403" s="50"/>
      <c r="N1403" s="87"/>
      <c r="O1403" s="324"/>
      <c r="P1403" s="98"/>
      <c r="Q1403" s="98"/>
      <c r="R1403" s="114"/>
      <c r="S1403" s="753"/>
      <c r="T1403" s="98"/>
      <c r="U1403" s="98"/>
      <c r="V1403" s="98"/>
      <c r="W1403" s="99"/>
      <c r="X1403" s="97"/>
      <c r="Y1403" s="87"/>
      <c r="Z1403" s="100"/>
      <c r="AA1403" s="106">
        <f t="shared" si="623"/>
        <v>1391</v>
      </c>
      <c r="AB1403" s="549">
        <f t="shared" si="624"/>
        <v>0</v>
      </c>
      <c r="AC1403" s="544">
        <f t="shared" si="625"/>
        <v>0</v>
      </c>
      <c r="AD1403" s="174">
        <f t="shared" si="626"/>
        <v>0</v>
      </c>
      <c r="AE1403" s="8"/>
      <c r="AF1403" s="885" t="str">
        <f t="shared" si="627"/>
        <v xml:space="preserve"> </v>
      </c>
      <c r="AG1403" s="40">
        <f t="shared" si="628"/>
        <v>0</v>
      </c>
      <c r="AH1403" s="40">
        <f t="shared" si="629"/>
        <v>0</v>
      </c>
      <c r="AR1403" s="40">
        <f t="shared" si="630"/>
        <v>0</v>
      </c>
      <c r="AS1403" s="40">
        <f t="shared" si="631"/>
        <v>0</v>
      </c>
      <c r="AT1403" s="40">
        <f t="shared" si="632"/>
        <v>0</v>
      </c>
      <c r="AU1403" s="40">
        <f t="shared" si="633"/>
        <v>0</v>
      </c>
      <c r="AX1403" s="279">
        <f t="shared" si="634"/>
        <v>0</v>
      </c>
      <c r="AY1403" s="279">
        <f t="shared" si="635"/>
        <v>0</v>
      </c>
      <c r="AZ1403" s="40">
        <f t="shared" si="636"/>
        <v>0</v>
      </c>
      <c r="BB1403" s="40">
        <f t="shared" si="637"/>
        <v>0</v>
      </c>
      <c r="BC1403" s="397">
        <f t="shared" si="638"/>
        <v>0</v>
      </c>
      <c r="BD1403" s="105">
        <f t="shared" si="639"/>
        <v>0</v>
      </c>
      <c r="BE1403" s="105">
        <f t="shared" si="640"/>
        <v>0</v>
      </c>
      <c r="BF1403" s="742">
        <f t="shared" si="641"/>
        <v>0</v>
      </c>
      <c r="BG1403" s="89"/>
      <c r="BH1403" s="9"/>
      <c r="BJ1403" s="40">
        <f t="shared" si="642"/>
        <v>0</v>
      </c>
      <c r="BK1403" s="40">
        <f t="shared" si="643"/>
        <v>1</v>
      </c>
      <c r="BL1403" s="40">
        <f t="shared" si="644"/>
        <v>0</v>
      </c>
      <c r="BM1403" s="40">
        <f t="shared" si="645"/>
        <v>0</v>
      </c>
      <c r="BN1403" s="40">
        <f t="shared" si="646"/>
        <v>0</v>
      </c>
    </row>
    <row r="1404" spans="1:66" x14ac:dyDescent="0.25">
      <c r="A1404" s="379"/>
      <c r="B1404" s="936"/>
      <c r="C1404" s="272"/>
      <c r="D1404" s="868"/>
      <c r="E1404" s="873" t="str">
        <f t="shared" si="620"/>
        <v xml:space="preserve"> </v>
      </c>
      <c r="F1404" s="130">
        <f t="shared" si="621"/>
        <v>0</v>
      </c>
      <c r="G1404" s="128">
        <f t="shared" si="622"/>
        <v>1392</v>
      </c>
      <c r="H1404" s="127"/>
      <c r="I1404" s="321"/>
      <c r="J1404" s="97"/>
      <c r="K1404" s="323"/>
      <c r="L1404" s="322"/>
      <c r="M1404" s="50"/>
      <c r="N1404" s="87"/>
      <c r="O1404" s="324"/>
      <c r="P1404" s="98"/>
      <c r="Q1404" s="98"/>
      <c r="R1404" s="114"/>
      <c r="S1404" s="753"/>
      <c r="T1404" s="98"/>
      <c r="U1404" s="98"/>
      <c r="V1404" s="98"/>
      <c r="W1404" s="99"/>
      <c r="X1404" s="97"/>
      <c r="Y1404" s="87"/>
      <c r="Z1404" s="100"/>
      <c r="AA1404" s="106">
        <f t="shared" si="623"/>
        <v>1392</v>
      </c>
      <c r="AB1404" s="549">
        <f t="shared" si="624"/>
        <v>0</v>
      </c>
      <c r="AC1404" s="544">
        <f t="shared" si="625"/>
        <v>0</v>
      </c>
      <c r="AD1404" s="174">
        <f t="shared" si="626"/>
        <v>0</v>
      </c>
      <c r="AE1404" s="8"/>
      <c r="AF1404" s="885" t="str">
        <f t="shared" si="627"/>
        <v xml:space="preserve"> </v>
      </c>
      <c r="AG1404" s="40">
        <f t="shared" si="628"/>
        <v>0</v>
      </c>
      <c r="AH1404" s="40">
        <f t="shared" si="629"/>
        <v>0</v>
      </c>
      <c r="AR1404" s="40">
        <f t="shared" si="630"/>
        <v>0</v>
      </c>
      <c r="AS1404" s="40">
        <f t="shared" si="631"/>
        <v>0</v>
      </c>
      <c r="AT1404" s="40">
        <f t="shared" si="632"/>
        <v>0</v>
      </c>
      <c r="AU1404" s="40">
        <f t="shared" si="633"/>
        <v>0</v>
      </c>
      <c r="AX1404" s="279">
        <f t="shared" si="634"/>
        <v>0</v>
      </c>
      <c r="AY1404" s="279">
        <f t="shared" si="635"/>
        <v>0</v>
      </c>
      <c r="AZ1404" s="40">
        <f t="shared" si="636"/>
        <v>0</v>
      </c>
      <c r="BB1404" s="40">
        <f t="shared" si="637"/>
        <v>0</v>
      </c>
      <c r="BC1404" s="397">
        <f t="shared" si="638"/>
        <v>0</v>
      </c>
      <c r="BD1404" s="105">
        <f t="shared" si="639"/>
        <v>0</v>
      </c>
      <c r="BE1404" s="105">
        <f t="shared" si="640"/>
        <v>0</v>
      </c>
      <c r="BF1404" s="742">
        <f t="shared" si="641"/>
        <v>0</v>
      </c>
      <c r="BG1404" s="89"/>
      <c r="BH1404" s="9"/>
      <c r="BJ1404" s="40">
        <f t="shared" si="642"/>
        <v>0</v>
      </c>
      <c r="BK1404" s="40">
        <f t="shared" si="643"/>
        <v>1</v>
      </c>
      <c r="BL1404" s="40">
        <f t="shared" si="644"/>
        <v>0</v>
      </c>
      <c r="BM1404" s="40">
        <f t="shared" si="645"/>
        <v>0</v>
      </c>
      <c r="BN1404" s="40">
        <f t="shared" si="646"/>
        <v>0</v>
      </c>
    </row>
    <row r="1405" spans="1:66" x14ac:dyDescent="0.25">
      <c r="A1405" s="379"/>
      <c r="B1405" s="936"/>
      <c r="C1405" s="272"/>
      <c r="D1405" s="868"/>
      <c r="E1405" s="873" t="str">
        <f t="shared" si="620"/>
        <v xml:space="preserve"> </v>
      </c>
      <c r="F1405" s="130">
        <f t="shared" si="621"/>
        <v>0</v>
      </c>
      <c r="G1405" s="128">
        <f t="shared" si="622"/>
        <v>1393</v>
      </c>
      <c r="H1405" s="127"/>
      <c r="I1405" s="321"/>
      <c r="J1405" s="97"/>
      <c r="K1405" s="323"/>
      <c r="L1405" s="322"/>
      <c r="M1405" s="50"/>
      <c r="N1405" s="87"/>
      <c r="O1405" s="324"/>
      <c r="P1405" s="98"/>
      <c r="Q1405" s="98"/>
      <c r="R1405" s="114"/>
      <c r="S1405" s="753"/>
      <c r="T1405" s="98"/>
      <c r="U1405" s="98"/>
      <c r="V1405" s="98"/>
      <c r="W1405" s="99"/>
      <c r="X1405" s="97"/>
      <c r="Y1405" s="87"/>
      <c r="Z1405" s="100"/>
      <c r="AA1405" s="106">
        <f t="shared" si="623"/>
        <v>1393</v>
      </c>
      <c r="AB1405" s="549">
        <f t="shared" si="624"/>
        <v>0</v>
      </c>
      <c r="AC1405" s="544">
        <f t="shared" si="625"/>
        <v>0</v>
      </c>
      <c r="AD1405" s="174">
        <f t="shared" si="626"/>
        <v>0</v>
      </c>
      <c r="AE1405" s="8"/>
      <c r="AF1405" s="885" t="str">
        <f t="shared" si="627"/>
        <v xml:space="preserve"> </v>
      </c>
      <c r="AG1405" s="40">
        <f t="shared" si="628"/>
        <v>0</v>
      </c>
      <c r="AH1405" s="40">
        <f t="shared" si="629"/>
        <v>0</v>
      </c>
      <c r="AR1405" s="40">
        <f t="shared" si="630"/>
        <v>0</v>
      </c>
      <c r="AS1405" s="40">
        <f t="shared" si="631"/>
        <v>0</v>
      </c>
      <c r="AT1405" s="40">
        <f t="shared" si="632"/>
        <v>0</v>
      </c>
      <c r="AU1405" s="40">
        <f t="shared" si="633"/>
        <v>0</v>
      </c>
      <c r="AX1405" s="279">
        <f t="shared" si="634"/>
        <v>0</v>
      </c>
      <c r="AY1405" s="279">
        <f t="shared" si="635"/>
        <v>0</v>
      </c>
      <c r="AZ1405" s="40">
        <f t="shared" si="636"/>
        <v>0</v>
      </c>
      <c r="BB1405" s="40">
        <f t="shared" si="637"/>
        <v>0</v>
      </c>
      <c r="BC1405" s="397">
        <f t="shared" si="638"/>
        <v>0</v>
      </c>
      <c r="BD1405" s="105">
        <f t="shared" si="639"/>
        <v>0</v>
      </c>
      <c r="BE1405" s="105">
        <f t="shared" si="640"/>
        <v>0</v>
      </c>
      <c r="BF1405" s="742">
        <f t="shared" si="641"/>
        <v>0</v>
      </c>
      <c r="BG1405" s="89"/>
      <c r="BH1405" s="9"/>
      <c r="BJ1405" s="40">
        <f t="shared" si="642"/>
        <v>0</v>
      </c>
      <c r="BK1405" s="40">
        <f t="shared" si="643"/>
        <v>1</v>
      </c>
      <c r="BL1405" s="40">
        <f t="shared" si="644"/>
        <v>0</v>
      </c>
      <c r="BM1405" s="40">
        <f t="shared" si="645"/>
        <v>0</v>
      </c>
      <c r="BN1405" s="40">
        <f t="shared" si="646"/>
        <v>0</v>
      </c>
    </row>
    <row r="1406" spans="1:66" x14ac:dyDescent="0.25">
      <c r="A1406" s="379"/>
      <c r="B1406" s="936"/>
      <c r="C1406" s="272"/>
      <c r="D1406" s="868"/>
      <c r="E1406" s="873" t="str">
        <f t="shared" si="620"/>
        <v xml:space="preserve"> </v>
      </c>
      <c r="F1406" s="130">
        <f t="shared" si="621"/>
        <v>0</v>
      </c>
      <c r="G1406" s="128">
        <f t="shared" si="622"/>
        <v>1394</v>
      </c>
      <c r="H1406" s="127"/>
      <c r="I1406" s="321"/>
      <c r="J1406" s="97"/>
      <c r="K1406" s="323"/>
      <c r="L1406" s="322"/>
      <c r="M1406" s="50"/>
      <c r="N1406" s="87"/>
      <c r="O1406" s="324"/>
      <c r="P1406" s="98"/>
      <c r="Q1406" s="98"/>
      <c r="R1406" s="114"/>
      <c r="S1406" s="753"/>
      <c r="T1406" s="98"/>
      <c r="U1406" s="98"/>
      <c r="V1406" s="98"/>
      <c r="W1406" s="99"/>
      <c r="X1406" s="97"/>
      <c r="Y1406" s="87"/>
      <c r="Z1406" s="100"/>
      <c r="AA1406" s="106">
        <f t="shared" si="623"/>
        <v>1394</v>
      </c>
      <c r="AB1406" s="549">
        <f t="shared" si="624"/>
        <v>0</v>
      </c>
      <c r="AC1406" s="544">
        <f t="shared" si="625"/>
        <v>0</v>
      </c>
      <c r="AD1406" s="174">
        <f t="shared" si="626"/>
        <v>0</v>
      </c>
      <c r="AE1406" s="8"/>
      <c r="AF1406" s="885" t="str">
        <f t="shared" si="627"/>
        <v xml:space="preserve"> </v>
      </c>
      <c r="AG1406" s="40">
        <f t="shared" si="628"/>
        <v>0</v>
      </c>
      <c r="AH1406" s="40">
        <f t="shared" si="629"/>
        <v>0</v>
      </c>
      <c r="AR1406" s="40">
        <f t="shared" si="630"/>
        <v>0</v>
      </c>
      <c r="AS1406" s="40">
        <f t="shared" si="631"/>
        <v>0</v>
      </c>
      <c r="AT1406" s="40">
        <f t="shared" si="632"/>
        <v>0</v>
      </c>
      <c r="AU1406" s="40">
        <f t="shared" si="633"/>
        <v>0</v>
      </c>
      <c r="AX1406" s="279">
        <f t="shared" si="634"/>
        <v>0</v>
      </c>
      <c r="AY1406" s="279">
        <f t="shared" si="635"/>
        <v>0</v>
      </c>
      <c r="AZ1406" s="40">
        <f t="shared" si="636"/>
        <v>0</v>
      </c>
      <c r="BB1406" s="40">
        <f t="shared" si="637"/>
        <v>0</v>
      </c>
      <c r="BC1406" s="397">
        <f t="shared" si="638"/>
        <v>0</v>
      </c>
      <c r="BD1406" s="105">
        <f t="shared" si="639"/>
        <v>0</v>
      </c>
      <c r="BE1406" s="105">
        <f t="shared" si="640"/>
        <v>0</v>
      </c>
      <c r="BF1406" s="742">
        <f t="shared" si="641"/>
        <v>0</v>
      </c>
      <c r="BG1406" s="89"/>
      <c r="BH1406" s="9"/>
      <c r="BJ1406" s="40">
        <f t="shared" si="642"/>
        <v>0</v>
      </c>
      <c r="BK1406" s="40">
        <f t="shared" si="643"/>
        <v>1</v>
      </c>
      <c r="BL1406" s="40">
        <f t="shared" si="644"/>
        <v>0</v>
      </c>
      <c r="BM1406" s="40">
        <f t="shared" si="645"/>
        <v>0</v>
      </c>
      <c r="BN1406" s="40">
        <f t="shared" si="646"/>
        <v>0</v>
      </c>
    </row>
    <row r="1407" spans="1:66" x14ac:dyDescent="0.25">
      <c r="A1407" s="379"/>
      <c r="B1407" s="936"/>
      <c r="C1407" s="272"/>
      <c r="D1407" s="868"/>
      <c r="E1407" s="873" t="str">
        <f t="shared" si="620"/>
        <v xml:space="preserve"> </v>
      </c>
      <c r="F1407" s="130">
        <f t="shared" si="621"/>
        <v>0</v>
      </c>
      <c r="G1407" s="128">
        <f t="shared" si="622"/>
        <v>1395</v>
      </c>
      <c r="H1407" s="127"/>
      <c r="I1407" s="321"/>
      <c r="J1407" s="97"/>
      <c r="K1407" s="323"/>
      <c r="L1407" s="322"/>
      <c r="M1407" s="50"/>
      <c r="N1407" s="87"/>
      <c r="O1407" s="324"/>
      <c r="P1407" s="98"/>
      <c r="Q1407" s="98"/>
      <c r="R1407" s="114"/>
      <c r="S1407" s="753"/>
      <c r="T1407" s="98"/>
      <c r="U1407" s="98"/>
      <c r="V1407" s="98"/>
      <c r="W1407" s="99"/>
      <c r="X1407" s="97"/>
      <c r="Y1407" s="87"/>
      <c r="Z1407" s="100"/>
      <c r="AA1407" s="106">
        <f t="shared" si="623"/>
        <v>1395</v>
      </c>
      <c r="AB1407" s="549">
        <f t="shared" si="624"/>
        <v>0</v>
      </c>
      <c r="AC1407" s="544">
        <f t="shared" si="625"/>
        <v>0</v>
      </c>
      <c r="AD1407" s="174">
        <f t="shared" si="626"/>
        <v>0</v>
      </c>
      <c r="AE1407" s="8"/>
      <c r="AF1407" s="885" t="str">
        <f t="shared" si="627"/>
        <v xml:space="preserve"> </v>
      </c>
      <c r="AG1407" s="40">
        <f t="shared" si="628"/>
        <v>0</v>
      </c>
      <c r="AH1407" s="40">
        <f t="shared" si="629"/>
        <v>0</v>
      </c>
      <c r="AR1407" s="40">
        <f t="shared" si="630"/>
        <v>0</v>
      </c>
      <c r="AS1407" s="40">
        <f t="shared" si="631"/>
        <v>0</v>
      </c>
      <c r="AT1407" s="40">
        <f t="shared" si="632"/>
        <v>0</v>
      </c>
      <c r="AU1407" s="40">
        <f t="shared" si="633"/>
        <v>0</v>
      </c>
      <c r="AX1407" s="279">
        <f t="shared" si="634"/>
        <v>0</v>
      </c>
      <c r="AY1407" s="279">
        <f t="shared" si="635"/>
        <v>0</v>
      </c>
      <c r="AZ1407" s="40">
        <f t="shared" si="636"/>
        <v>0</v>
      </c>
      <c r="BB1407" s="40">
        <f t="shared" si="637"/>
        <v>0</v>
      </c>
      <c r="BC1407" s="397">
        <f t="shared" si="638"/>
        <v>0</v>
      </c>
      <c r="BD1407" s="105">
        <f t="shared" si="639"/>
        <v>0</v>
      </c>
      <c r="BE1407" s="105">
        <f t="shared" si="640"/>
        <v>0</v>
      </c>
      <c r="BF1407" s="742">
        <f t="shared" si="641"/>
        <v>0</v>
      </c>
      <c r="BG1407" s="89"/>
      <c r="BH1407" s="9"/>
      <c r="BJ1407" s="40">
        <f t="shared" si="642"/>
        <v>0</v>
      </c>
      <c r="BK1407" s="40">
        <f t="shared" si="643"/>
        <v>1</v>
      </c>
      <c r="BL1407" s="40">
        <f t="shared" si="644"/>
        <v>0</v>
      </c>
      <c r="BM1407" s="40">
        <f t="shared" si="645"/>
        <v>0</v>
      </c>
      <c r="BN1407" s="40">
        <f t="shared" si="646"/>
        <v>0</v>
      </c>
    </row>
    <row r="1408" spans="1:66" x14ac:dyDescent="0.25">
      <c r="A1408" s="379"/>
      <c r="B1408" s="936"/>
      <c r="C1408" s="272"/>
      <c r="D1408" s="868"/>
      <c r="E1408" s="873" t="str">
        <f t="shared" si="620"/>
        <v xml:space="preserve"> </v>
      </c>
      <c r="F1408" s="130">
        <f t="shared" si="621"/>
        <v>0</v>
      </c>
      <c r="G1408" s="128">
        <f t="shared" si="622"/>
        <v>1396</v>
      </c>
      <c r="H1408" s="127"/>
      <c r="I1408" s="321"/>
      <c r="J1408" s="97"/>
      <c r="K1408" s="323"/>
      <c r="L1408" s="322"/>
      <c r="M1408" s="50"/>
      <c r="N1408" s="87"/>
      <c r="O1408" s="324"/>
      <c r="P1408" s="98"/>
      <c r="Q1408" s="98"/>
      <c r="R1408" s="114"/>
      <c r="S1408" s="753"/>
      <c r="T1408" s="98"/>
      <c r="U1408" s="98"/>
      <c r="V1408" s="98"/>
      <c r="W1408" s="99"/>
      <c r="X1408" s="97"/>
      <c r="Y1408" s="87"/>
      <c r="Z1408" s="100"/>
      <c r="AA1408" s="106">
        <f t="shared" si="623"/>
        <v>1396</v>
      </c>
      <c r="AB1408" s="549">
        <f t="shared" si="624"/>
        <v>0</v>
      </c>
      <c r="AC1408" s="544">
        <f t="shared" si="625"/>
        <v>0</v>
      </c>
      <c r="AD1408" s="174">
        <f t="shared" si="626"/>
        <v>0</v>
      </c>
      <c r="AE1408" s="8"/>
      <c r="AF1408" s="885" t="str">
        <f t="shared" si="627"/>
        <v xml:space="preserve"> </v>
      </c>
      <c r="AG1408" s="40">
        <f t="shared" si="628"/>
        <v>0</v>
      </c>
      <c r="AH1408" s="40">
        <f t="shared" si="629"/>
        <v>0</v>
      </c>
      <c r="AR1408" s="40">
        <f t="shared" si="630"/>
        <v>0</v>
      </c>
      <c r="AS1408" s="40">
        <f t="shared" si="631"/>
        <v>0</v>
      </c>
      <c r="AT1408" s="40">
        <f t="shared" si="632"/>
        <v>0</v>
      </c>
      <c r="AU1408" s="40">
        <f t="shared" si="633"/>
        <v>0</v>
      </c>
      <c r="AX1408" s="279">
        <f t="shared" si="634"/>
        <v>0</v>
      </c>
      <c r="AY1408" s="279">
        <f t="shared" si="635"/>
        <v>0</v>
      </c>
      <c r="AZ1408" s="40">
        <f t="shared" si="636"/>
        <v>0</v>
      </c>
      <c r="BB1408" s="40">
        <f t="shared" si="637"/>
        <v>0</v>
      </c>
      <c r="BC1408" s="397">
        <f t="shared" si="638"/>
        <v>0</v>
      </c>
      <c r="BD1408" s="105">
        <f t="shared" si="639"/>
        <v>0</v>
      </c>
      <c r="BE1408" s="105">
        <f t="shared" si="640"/>
        <v>0</v>
      </c>
      <c r="BF1408" s="742">
        <f t="shared" si="641"/>
        <v>0</v>
      </c>
      <c r="BG1408" s="89"/>
      <c r="BH1408" s="9"/>
      <c r="BJ1408" s="40">
        <f t="shared" si="642"/>
        <v>0</v>
      </c>
      <c r="BK1408" s="40">
        <f t="shared" si="643"/>
        <v>1</v>
      </c>
      <c r="BL1408" s="40">
        <f t="shared" si="644"/>
        <v>0</v>
      </c>
      <c r="BM1408" s="40">
        <f t="shared" si="645"/>
        <v>0</v>
      </c>
      <c r="BN1408" s="40">
        <f t="shared" si="646"/>
        <v>0</v>
      </c>
    </row>
    <row r="1409" spans="1:66" x14ac:dyDescent="0.25">
      <c r="A1409" s="379"/>
      <c r="B1409" s="936"/>
      <c r="C1409" s="272"/>
      <c r="D1409" s="868"/>
      <c r="E1409" s="873" t="str">
        <f t="shared" si="620"/>
        <v xml:space="preserve"> </v>
      </c>
      <c r="F1409" s="130">
        <f t="shared" si="621"/>
        <v>0</v>
      </c>
      <c r="G1409" s="128">
        <f t="shared" si="622"/>
        <v>1397</v>
      </c>
      <c r="H1409" s="127"/>
      <c r="I1409" s="321"/>
      <c r="J1409" s="97"/>
      <c r="K1409" s="323"/>
      <c r="L1409" s="322"/>
      <c r="M1409" s="50"/>
      <c r="N1409" s="87"/>
      <c r="O1409" s="324"/>
      <c r="P1409" s="98"/>
      <c r="Q1409" s="98"/>
      <c r="R1409" s="114"/>
      <c r="S1409" s="753"/>
      <c r="T1409" s="98"/>
      <c r="U1409" s="98"/>
      <c r="V1409" s="98"/>
      <c r="W1409" s="99"/>
      <c r="X1409" s="97"/>
      <c r="Y1409" s="87"/>
      <c r="Z1409" s="100"/>
      <c r="AA1409" s="106">
        <f t="shared" si="623"/>
        <v>1397</v>
      </c>
      <c r="AB1409" s="549">
        <f t="shared" si="624"/>
        <v>0</v>
      </c>
      <c r="AC1409" s="544">
        <f t="shared" si="625"/>
        <v>0</v>
      </c>
      <c r="AD1409" s="174">
        <f t="shared" si="626"/>
        <v>0</v>
      </c>
      <c r="AE1409" s="8"/>
      <c r="AF1409" s="885" t="str">
        <f t="shared" si="627"/>
        <v xml:space="preserve"> </v>
      </c>
      <c r="AG1409" s="40">
        <f t="shared" si="628"/>
        <v>0</v>
      </c>
      <c r="AH1409" s="40">
        <f t="shared" si="629"/>
        <v>0</v>
      </c>
      <c r="AR1409" s="40">
        <f t="shared" si="630"/>
        <v>0</v>
      </c>
      <c r="AS1409" s="40">
        <f t="shared" si="631"/>
        <v>0</v>
      </c>
      <c r="AT1409" s="40">
        <f t="shared" si="632"/>
        <v>0</v>
      </c>
      <c r="AU1409" s="40">
        <f t="shared" si="633"/>
        <v>0</v>
      </c>
      <c r="AX1409" s="279">
        <f t="shared" si="634"/>
        <v>0</v>
      </c>
      <c r="AY1409" s="279">
        <f t="shared" si="635"/>
        <v>0</v>
      </c>
      <c r="AZ1409" s="40">
        <f t="shared" si="636"/>
        <v>0</v>
      </c>
      <c r="BB1409" s="40">
        <f t="shared" si="637"/>
        <v>0</v>
      </c>
      <c r="BC1409" s="397">
        <f t="shared" si="638"/>
        <v>0</v>
      </c>
      <c r="BD1409" s="105">
        <f t="shared" si="639"/>
        <v>0</v>
      </c>
      <c r="BE1409" s="105">
        <f t="shared" si="640"/>
        <v>0</v>
      </c>
      <c r="BF1409" s="742">
        <f t="shared" si="641"/>
        <v>0</v>
      </c>
      <c r="BG1409" s="89"/>
      <c r="BH1409" s="9"/>
      <c r="BJ1409" s="40">
        <f t="shared" si="642"/>
        <v>0</v>
      </c>
      <c r="BK1409" s="40">
        <f t="shared" si="643"/>
        <v>1</v>
      </c>
      <c r="BL1409" s="40">
        <f t="shared" si="644"/>
        <v>0</v>
      </c>
      <c r="BM1409" s="40">
        <f t="shared" si="645"/>
        <v>0</v>
      </c>
      <c r="BN1409" s="40">
        <f t="shared" si="646"/>
        <v>0</v>
      </c>
    </row>
    <row r="1410" spans="1:66" x14ac:dyDescent="0.25">
      <c r="A1410" s="379"/>
      <c r="B1410" s="936"/>
      <c r="C1410" s="272"/>
      <c r="D1410" s="868"/>
      <c r="E1410" s="873" t="str">
        <f t="shared" si="620"/>
        <v xml:space="preserve"> </v>
      </c>
      <c r="F1410" s="130">
        <f t="shared" si="621"/>
        <v>0</v>
      </c>
      <c r="G1410" s="128">
        <f t="shared" si="622"/>
        <v>1398</v>
      </c>
      <c r="H1410" s="127"/>
      <c r="I1410" s="321"/>
      <c r="J1410" s="97"/>
      <c r="K1410" s="323"/>
      <c r="L1410" s="322"/>
      <c r="M1410" s="50"/>
      <c r="N1410" s="87"/>
      <c r="O1410" s="324"/>
      <c r="P1410" s="98"/>
      <c r="Q1410" s="98"/>
      <c r="R1410" s="114"/>
      <c r="S1410" s="753"/>
      <c r="T1410" s="98"/>
      <c r="U1410" s="98"/>
      <c r="V1410" s="98"/>
      <c r="W1410" s="99"/>
      <c r="X1410" s="97"/>
      <c r="Y1410" s="87"/>
      <c r="Z1410" s="100"/>
      <c r="AA1410" s="106">
        <f t="shared" si="623"/>
        <v>1398</v>
      </c>
      <c r="AB1410" s="549">
        <f t="shared" si="624"/>
        <v>0</v>
      </c>
      <c r="AC1410" s="544">
        <f t="shared" si="625"/>
        <v>0</v>
      </c>
      <c r="AD1410" s="174">
        <f t="shared" si="626"/>
        <v>0</v>
      </c>
      <c r="AE1410" s="8"/>
      <c r="AF1410" s="885" t="str">
        <f t="shared" si="627"/>
        <v xml:space="preserve"> </v>
      </c>
      <c r="AG1410" s="40">
        <f t="shared" si="628"/>
        <v>0</v>
      </c>
      <c r="AH1410" s="40">
        <f t="shared" si="629"/>
        <v>0</v>
      </c>
      <c r="AR1410" s="40">
        <f t="shared" si="630"/>
        <v>0</v>
      </c>
      <c r="AS1410" s="40">
        <f t="shared" si="631"/>
        <v>0</v>
      </c>
      <c r="AT1410" s="40">
        <f t="shared" si="632"/>
        <v>0</v>
      </c>
      <c r="AU1410" s="40">
        <f t="shared" si="633"/>
        <v>0</v>
      </c>
      <c r="AX1410" s="279">
        <f t="shared" si="634"/>
        <v>0</v>
      </c>
      <c r="AY1410" s="279">
        <f t="shared" si="635"/>
        <v>0</v>
      </c>
      <c r="AZ1410" s="40">
        <f t="shared" si="636"/>
        <v>0</v>
      </c>
      <c r="BB1410" s="40">
        <f t="shared" si="637"/>
        <v>0</v>
      </c>
      <c r="BC1410" s="397">
        <f t="shared" si="638"/>
        <v>0</v>
      </c>
      <c r="BD1410" s="105">
        <f t="shared" si="639"/>
        <v>0</v>
      </c>
      <c r="BE1410" s="105">
        <f t="shared" si="640"/>
        <v>0</v>
      </c>
      <c r="BF1410" s="742">
        <f t="shared" si="641"/>
        <v>0</v>
      </c>
      <c r="BG1410" s="89"/>
      <c r="BH1410" s="9"/>
      <c r="BJ1410" s="40">
        <f t="shared" si="642"/>
        <v>0</v>
      </c>
      <c r="BK1410" s="40">
        <f t="shared" si="643"/>
        <v>1</v>
      </c>
      <c r="BL1410" s="40">
        <f t="shared" si="644"/>
        <v>0</v>
      </c>
      <c r="BM1410" s="40">
        <f t="shared" si="645"/>
        <v>0</v>
      </c>
      <c r="BN1410" s="40">
        <f t="shared" si="646"/>
        <v>0</v>
      </c>
    </row>
    <row r="1411" spans="1:66" x14ac:dyDescent="0.25">
      <c r="A1411" s="379"/>
      <c r="B1411" s="936"/>
      <c r="C1411" s="272"/>
      <c r="D1411" s="868"/>
      <c r="E1411" s="873" t="str">
        <f t="shared" si="620"/>
        <v xml:space="preserve"> </v>
      </c>
      <c r="F1411" s="130">
        <f t="shared" si="621"/>
        <v>0</v>
      </c>
      <c r="G1411" s="128">
        <f t="shared" si="622"/>
        <v>1399</v>
      </c>
      <c r="H1411" s="127"/>
      <c r="I1411" s="321"/>
      <c r="J1411" s="97"/>
      <c r="K1411" s="323"/>
      <c r="L1411" s="322"/>
      <c r="M1411" s="50"/>
      <c r="N1411" s="87"/>
      <c r="O1411" s="324"/>
      <c r="P1411" s="98"/>
      <c r="Q1411" s="98"/>
      <c r="R1411" s="114"/>
      <c r="S1411" s="753"/>
      <c r="T1411" s="98"/>
      <c r="U1411" s="98"/>
      <c r="V1411" s="98"/>
      <c r="W1411" s="99"/>
      <c r="X1411" s="97"/>
      <c r="Y1411" s="87"/>
      <c r="Z1411" s="100"/>
      <c r="AA1411" s="106">
        <f t="shared" si="623"/>
        <v>1399</v>
      </c>
      <c r="AB1411" s="549">
        <f t="shared" si="624"/>
        <v>0</v>
      </c>
      <c r="AC1411" s="544">
        <f t="shared" si="625"/>
        <v>0</v>
      </c>
      <c r="AD1411" s="174">
        <f t="shared" si="626"/>
        <v>0</v>
      </c>
      <c r="AE1411" s="8"/>
      <c r="AF1411" s="885" t="str">
        <f t="shared" si="627"/>
        <v xml:space="preserve"> </v>
      </c>
      <c r="AG1411" s="40">
        <f t="shared" si="628"/>
        <v>0</v>
      </c>
      <c r="AH1411" s="40">
        <f t="shared" si="629"/>
        <v>0</v>
      </c>
      <c r="AR1411" s="40">
        <f t="shared" si="630"/>
        <v>0</v>
      </c>
      <c r="AS1411" s="40">
        <f t="shared" si="631"/>
        <v>0</v>
      </c>
      <c r="AT1411" s="40">
        <f t="shared" si="632"/>
        <v>0</v>
      </c>
      <c r="AU1411" s="40">
        <f t="shared" si="633"/>
        <v>0</v>
      </c>
      <c r="AX1411" s="279">
        <f t="shared" si="634"/>
        <v>0</v>
      </c>
      <c r="AY1411" s="279">
        <f t="shared" si="635"/>
        <v>0</v>
      </c>
      <c r="AZ1411" s="40">
        <f t="shared" si="636"/>
        <v>0</v>
      </c>
      <c r="BB1411" s="40">
        <f t="shared" si="637"/>
        <v>0</v>
      </c>
      <c r="BC1411" s="397">
        <f t="shared" si="638"/>
        <v>0</v>
      </c>
      <c r="BD1411" s="105">
        <f t="shared" si="639"/>
        <v>0</v>
      </c>
      <c r="BE1411" s="105">
        <f t="shared" si="640"/>
        <v>0</v>
      </c>
      <c r="BF1411" s="742">
        <f t="shared" si="641"/>
        <v>0</v>
      </c>
      <c r="BG1411" s="89"/>
      <c r="BH1411" s="9"/>
      <c r="BJ1411" s="40">
        <f t="shared" si="642"/>
        <v>0</v>
      </c>
      <c r="BK1411" s="40">
        <f t="shared" si="643"/>
        <v>1</v>
      </c>
      <c r="BL1411" s="40">
        <f t="shared" si="644"/>
        <v>0</v>
      </c>
      <c r="BM1411" s="40">
        <f t="shared" si="645"/>
        <v>0</v>
      </c>
      <c r="BN1411" s="40">
        <f t="shared" si="646"/>
        <v>0</v>
      </c>
    </row>
    <row r="1412" spans="1:66" x14ac:dyDescent="0.25">
      <c r="A1412" s="379"/>
      <c r="B1412" s="936"/>
      <c r="C1412" s="272"/>
      <c r="D1412" s="868"/>
      <c r="E1412" s="873" t="str">
        <f t="shared" si="620"/>
        <v xml:space="preserve"> </v>
      </c>
      <c r="F1412" s="130">
        <f t="shared" si="621"/>
        <v>0</v>
      </c>
      <c r="G1412" s="128">
        <f t="shared" si="622"/>
        <v>1400</v>
      </c>
      <c r="H1412" s="127"/>
      <c r="I1412" s="321"/>
      <c r="J1412" s="97"/>
      <c r="K1412" s="323"/>
      <c r="L1412" s="322"/>
      <c r="M1412" s="50"/>
      <c r="N1412" s="87"/>
      <c r="O1412" s="324"/>
      <c r="P1412" s="98"/>
      <c r="Q1412" s="98"/>
      <c r="R1412" s="114"/>
      <c r="S1412" s="753"/>
      <c r="T1412" s="98"/>
      <c r="U1412" s="98"/>
      <c r="V1412" s="98"/>
      <c r="W1412" s="99"/>
      <c r="X1412" s="97"/>
      <c r="Y1412" s="87"/>
      <c r="Z1412" s="100"/>
      <c r="AA1412" s="106">
        <f t="shared" si="623"/>
        <v>1400</v>
      </c>
      <c r="AB1412" s="549">
        <f t="shared" si="624"/>
        <v>0</v>
      </c>
      <c r="AC1412" s="544">
        <f t="shared" si="625"/>
        <v>0</v>
      </c>
      <c r="AD1412" s="174">
        <f t="shared" si="626"/>
        <v>0</v>
      </c>
      <c r="AE1412" s="8"/>
      <c r="AF1412" s="885" t="str">
        <f t="shared" si="627"/>
        <v xml:space="preserve"> </v>
      </c>
      <c r="AG1412" s="40">
        <f t="shared" si="628"/>
        <v>0</v>
      </c>
      <c r="AH1412" s="40">
        <f t="shared" si="629"/>
        <v>0</v>
      </c>
      <c r="AR1412" s="40">
        <f t="shared" si="630"/>
        <v>0</v>
      </c>
      <c r="AS1412" s="40">
        <f t="shared" si="631"/>
        <v>0</v>
      </c>
      <c r="AT1412" s="40">
        <f t="shared" si="632"/>
        <v>0</v>
      </c>
      <c r="AU1412" s="40">
        <f t="shared" si="633"/>
        <v>0</v>
      </c>
      <c r="AX1412" s="279">
        <f t="shared" si="634"/>
        <v>0</v>
      </c>
      <c r="AY1412" s="279">
        <f t="shared" si="635"/>
        <v>0</v>
      </c>
      <c r="AZ1412" s="40">
        <f t="shared" si="636"/>
        <v>0</v>
      </c>
      <c r="BB1412" s="40">
        <f t="shared" si="637"/>
        <v>0</v>
      </c>
      <c r="BC1412" s="397">
        <f t="shared" si="638"/>
        <v>0</v>
      </c>
      <c r="BD1412" s="105">
        <f t="shared" si="639"/>
        <v>0</v>
      </c>
      <c r="BE1412" s="105">
        <f t="shared" si="640"/>
        <v>0</v>
      </c>
      <c r="BF1412" s="742">
        <f t="shared" si="641"/>
        <v>0</v>
      </c>
      <c r="BG1412" s="89"/>
      <c r="BH1412" s="9"/>
      <c r="BJ1412" s="40">
        <f t="shared" si="642"/>
        <v>0</v>
      </c>
      <c r="BK1412" s="40">
        <f t="shared" si="643"/>
        <v>1</v>
      </c>
      <c r="BL1412" s="40">
        <f t="shared" si="644"/>
        <v>0</v>
      </c>
      <c r="BM1412" s="40">
        <f t="shared" si="645"/>
        <v>0</v>
      </c>
      <c r="BN1412" s="40">
        <f t="shared" si="646"/>
        <v>0</v>
      </c>
    </row>
    <row r="1413" spans="1:66" x14ac:dyDescent="0.25">
      <c r="A1413" s="379"/>
      <c r="B1413" s="936"/>
      <c r="C1413" s="272"/>
      <c r="D1413" s="868"/>
      <c r="E1413" s="873" t="str">
        <f t="shared" si="620"/>
        <v xml:space="preserve"> </v>
      </c>
      <c r="F1413" s="130">
        <f t="shared" si="621"/>
        <v>0</v>
      </c>
      <c r="G1413" s="128">
        <f t="shared" si="622"/>
        <v>1401</v>
      </c>
      <c r="H1413" s="127"/>
      <c r="I1413" s="321"/>
      <c r="J1413" s="97"/>
      <c r="K1413" s="323"/>
      <c r="L1413" s="322"/>
      <c r="M1413" s="50"/>
      <c r="N1413" s="87"/>
      <c r="O1413" s="324"/>
      <c r="P1413" s="98"/>
      <c r="Q1413" s="98"/>
      <c r="R1413" s="114"/>
      <c r="S1413" s="753"/>
      <c r="T1413" s="98"/>
      <c r="U1413" s="98"/>
      <c r="V1413" s="98"/>
      <c r="W1413" s="99"/>
      <c r="X1413" s="97"/>
      <c r="Y1413" s="87"/>
      <c r="Z1413" s="100"/>
      <c r="AA1413" s="106">
        <f t="shared" si="623"/>
        <v>1401</v>
      </c>
      <c r="AB1413" s="549">
        <f t="shared" si="624"/>
        <v>0</v>
      </c>
      <c r="AC1413" s="544">
        <f t="shared" si="625"/>
        <v>0</v>
      </c>
      <c r="AD1413" s="174">
        <f t="shared" si="626"/>
        <v>0</v>
      </c>
      <c r="AE1413" s="8"/>
      <c r="AF1413" s="885" t="str">
        <f t="shared" si="627"/>
        <v xml:space="preserve"> </v>
      </c>
      <c r="AG1413" s="40">
        <f t="shared" si="628"/>
        <v>0</v>
      </c>
      <c r="AH1413" s="40">
        <f t="shared" si="629"/>
        <v>0</v>
      </c>
      <c r="AR1413" s="40">
        <f t="shared" si="630"/>
        <v>0</v>
      </c>
      <c r="AS1413" s="40">
        <f t="shared" si="631"/>
        <v>0</v>
      </c>
      <c r="AT1413" s="40">
        <f t="shared" si="632"/>
        <v>0</v>
      </c>
      <c r="AU1413" s="40">
        <f t="shared" si="633"/>
        <v>0</v>
      </c>
      <c r="AX1413" s="279">
        <f t="shared" si="634"/>
        <v>0</v>
      </c>
      <c r="AY1413" s="279">
        <f t="shared" si="635"/>
        <v>0</v>
      </c>
      <c r="AZ1413" s="40">
        <f t="shared" si="636"/>
        <v>0</v>
      </c>
      <c r="BB1413" s="40">
        <f t="shared" si="637"/>
        <v>0</v>
      </c>
      <c r="BC1413" s="397">
        <f t="shared" si="638"/>
        <v>0</v>
      </c>
      <c r="BD1413" s="105">
        <f t="shared" si="639"/>
        <v>0</v>
      </c>
      <c r="BE1413" s="105">
        <f t="shared" si="640"/>
        <v>0</v>
      </c>
      <c r="BF1413" s="742">
        <f t="shared" si="641"/>
        <v>0</v>
      </c>
      <c r="BG1413" s="89"/>
      <c r="BH1413" s="9"/>
      <c r="BJ1413" s="40">
        <f t="shared" si="642"/>
        <v>0</v>
      </c>
      <c r="BK1413" s="40">
        <f t="shared" si="643"/>
        <v>1</v>
      </c>
      <c r="BL1413" s="40">
        <f t="shared" si="644"/>
        <v>0</v>
      </c>
      <c r="BM1413" s="40">
        <f t="shared" si="645"/>
        <v>0</v>
      </c>
      <c r="BN1413" s="40">
        <f t="shared" si="646"/>
        <v>0</v>
      </c>
    </row>
    <row r="1414" spans="1:66" x14ac:dyDescent="0.25">
      <c r="A1414" s="379"/>
      <c r="B1414" s="936"/>
      <c r="C1414" s="272"/>
      <c r="D1414" s="868"/>
      <c r="E1414" s="873" t="str">
        <f t="shared" si="620"/>
        <v xml:space="preserve"> </v>
      </c>
      <c r="F1414" s="130">
        <f t="shared" si="621"/>
        <v>0</v>
      </c>
      <c r="G1414" s="128">
        <f t="shared" si="622"/>
        <v>1402</v>
      </c>
      <c r="H1414" s="127"/>
      <c r="I1414" s="321"/>
      <c r="J1414" s="97"/>
      <c r="K1414" s="323"/>
      <c r="L1414" s="322"/>
      <c r="M1414" s="50"/>
      <c r="N1414" s="87"/>
      <c r="O1414" s="324"/>
      <c r="P1414" s="98"/>
      <c r="Q1414" s="98"/>
      <c r="R1414" s="114"/>
      <c r="S1414" s="753"/>
      <c r="T1414" s="98"/>
      <c r="U1414" s="98"/>
      <c r="V1414" s="98"/>
      <c r="W1414" s="99"/>
      <c r="X1414" s="97"/>
      <c r="Y1414" s="87"/>
      <c r="Z1414" s="100"/>
      <c r="AA1414" s="106">
        <f t="shared" si="623"/>
        <v>1402</v>
      </c>
      <c r="AB1414" s="549">
        <f t="shared" si="624"/>
        <v>0</v>
      </c>
      <c r="AC1414" s="544">
        <f t="shared" si="625"/>
        <v>0</v>
      </c>
      <c r="AD1414" s="174">
        <f t="shared" si="626"/>
        <v>0</v>
      </c>
      <c r="AE1414" s="8"/>
      <c r="AF1414" s="885" t="str">
        <f t="shared" si="627"/>
        <v xml:space="preserve"> </v>
      </c>
      <c r="AG1414" s="40">
        <f t="shared" si="628"/>
        <v>0</v>
      </c>
      <c r="AH1414" s="40">
        <f t="shared" si="629"/>
        <v>0</v>
      </c>
      <c r="AR1414" s="40">
        <f t="shared" si="630"/>
        <v>0</v>
      </c>
      <c r="AS1414" s="40">
        <f t="shared" si="631"/>
        <v>0</v>
      </c>
      <c r="AT1414" s="40">
        <f t="shared" si="632"/>
        <v>0</v>
      </c>
      <c r="AU1414" s="40">
        <f t="shared" si="633"/>
        <v>0</v>
      </c>
      <c r="AX1414" s="279">
        <f t="shared" si="634"/>
        <v>0</v>
      </c>
      <c r="AY1414" s="279">
        <f t="shared" si="635"/>
        <v>0</v>
      </c>
      <c r="AZ1414" s="40">
        <f t="shared" si="636"/>
        <v>0</v>
      </c>
      <c r="BB1414" s="40">
        <f t="shared" si="637"/>
        <v>0</v>
      </c>
      <c r="BC1414" s="397">
        <f t="shared" si="638"/>
        <v>0</v>
      </c>
      <c r="BD1414" s="105">
        <f t="shared" si="639"/>
        <v>0</v>
      </c>
      <c r="BE1414" s="105">
        <f t="shared" si="640"/>
        <v>0</v>
      </c>
      <c r="BF1414" s="742">
        <f t="shared" si="641"/>
        <v>0</v>
      </c>
      <c r="BG1414" s="89"/>
      <c r="BH1414" s="9"/>
      <c r="BJ1414" s="40">
        <f t="shared" si="642"/>
        <v>0</v>
      </c>
      <c r="BK1414" s="40">
        <f t="shared" si="643"/>
        <v>1</v>
      </c>
      <c r="BL1414" s="40">
        <f t="shared" si="644"/>
        <v>0</v>
      </c>
      <c r="BM1414" s="40">
        <f t="shared" si="645"/>
        <v>0</v>
      </c>
      <c r="BN1414" s="40">
        <f t="shared" si="646"/>
        <v>0</v>
      </c>
    </row>
    <row r="1415" spans="1:66" x14ac:dyDescent="0.25">
      <c r="A1415" s="379"/>
      <c r="B1415" s="936"/>
      <c r="C1415" s="272"/>
      <c r="D1415" s="868"/>
      <c r="E1415" s="873" t="str">
        <f t="shared" si="620"/>
        <v xml:space="preserve"> </v>
      </c>
      <c r="F1415" s="130">
        <f t="shared" si="621"/>
        <v>0</v>
      </c>
      <c r="G1415" s="128">
        <f t="shared" si="622"/>
        <v>1403</v>
      </c>
      <c r="H1415" s="127"/>
      <c r="I1415" s="321"/>
      <c r="J1415" s="97"/>
      <c r="K1415" s="323"/>
      <c r="L1415" s="322"/>
      <c r="M1415" s="50"/>
      <c r="N1415" s="87"/>
      <c r="O1415" s="324"/>
      <c r="P1415" s="98"/>
      <c r="Q1415" s="98"/>
      <c r="R1415" s="114"/>
      <c r="S1415" s="753"/>
      <c r="T1415" s="98"/>
      <c r="U1415" s="98"/>
      <c r="V1415" s="98"/>
      <c r="W1415" s="99"/>
      <c r="X1415" s="97"/>
      <c r="Y1415" s="87"/>
      <c r="Z1415" s="100"/>
      <c r="AA1415" s="106">
        <f t="shared" si="623"/>
        <v>1403</v>
      </c>
      <c r="AB1415" s="549">
        <f t="shared" si="624"/>
        <v>0</v>
      </c>
      <c r="AC1415" s="544">
        <f t="shared" si="625"/>
        <v>0</v>
      </c>
      <c r="AD1415" s="174">
        <f t="shared" si="626"/>
        <v>0</v>
      </c>
      <c r="AE1415" s="8"/>
      <c r="AF1415" s="885" t="str">
        <f t="shared" si="627"/>
        <v xml:space="preserve"> </v>
      </c>
      <c r="AG1415" s="40">
        <f t="shared" si="628"/>
        <v>0</v>
      </c>
      <c r="AH1415" s="40">
        <f t="shared" si="629"/>
        <v>0</v>
      </c>
      <c r="AR1415" s="40">
        <f t="shared" si="630"/>
        <v>0</v>
      </c>
      <c r="AS1415" s="40">
        <f t="shared" si="631"/>
        <v>0</v>
      </c>
      <c r="AT1415" s="40">
        <f t="shared" si="632"/>
        <v>0</v>
      </c>
      <c r="AU1415" s="40">
        <f t="shared" si="633"/>
        <v>0</v>
      </c>
      <c r="AX1415" s="279">
        <f t="shared" si="634"/>
        <v>0</v>
      </c>
      <c r="AY1415" s="279">
        <f t="shared" si="635"/>
        <v>0</v>
      </c>
      <c r="AZ1415" s="40">
        <f t="shared" si="636"/>
        <v>0</v>
      </c>
      <c r="BB1415" s="40">
        <f t="shared" si="637"/>
        <v>0</v>
      </c>
      <c r="BC1415" s="397">
        <f t="shared" si="638"/>
        <v>0</v>
      </c>
      <c r="BD1415" s="105">
        <f t="shared" si="639"/>
        <v>0</v>
      </c>
      <c r="BE1415" s="105">
        <f t="shared" si="640"/>
        <v>0</v>
      </c>
      <c r="BF1415" s="742">
        <f t="shared" si="641"/>
        <v>0</v>
      </c>
      <c r="BG1415" s="89"/>
      <c r="BH1415" s="9"/>
      <c r="BJ1415" s="40">
        <f t="shared" si="642"/>
        <v>0</v>
      </c>
      <c r="BK1415" s="40">
        <f t="shared" si="643"/>
        <v>1</v>
      </c>
      <c r="BL1415" s="40">
        <f t="shared" si="644"/>
        <v>0</v>
      </c>
      <c r="BM1415" s="40">
        <f t="shared" si="645"/>
        <v>0</v>
      </c>
      <c r="BN1415" s="40">
        <f t="shared" si="646"/>
        <v>0</v>
      </c>
    </row>
    <row r="1416" spans="1:66" x14ac:dyDescent="0.25">
      <c r="A1416" s="379"/>
      <c r="B1416" s="936"/>
      <c r="C1416" s="272"/>
      <c r="D1416" s="868"/>
      <c r="E1416" s="873" t="str">
        <f t="shared" si="620"/>
        <v xml:space="preserve"> </v>
      </c>
      <c r="F1416" s="130">
        <f t="shared" si="621"/>
        <v>0</v>
      </c>
      <c r="G1416" s="128">
        <f t="shared" si="622"/>
        <v>1404</v>
      </c>
      <c r="H1416" s="127"/>
      <c r="I1416" s="321"/>
      <c r="J1416" s="97"/>
      <c r="K1416" s="323"/>
      <c r="L1416" s="322"/>
      <c r="M1416" s="50"/>
      <c r="N1416" s="87"/>
      <c r="O1416" s="324"/>
      <c r="P1416" s="98"/>
      <c r="Q1416" s="98"/>
      <c r="R1416" s="114"/>
      <c r="S1416" s="753"/>
      <c r="T1416" s="98"/>
      <c r="U1416" s="98"/>
      <c r="V1416" s="98"/>
      <c r="W1416" s="99"/>
      <c r="X1416" s="97"/>
      <c r="Y1416" s="87"/>
      <c r="Z1416" s="100"/>
      <c r="AA1416" s="106">
        <f t="shared" si="623"/>
        <v>1404</v>
      </c>
      <c r="AB1416" s="549">
        <f t="shared" si="624"/>
        <v>0</v>
      </c>
      <c r="AC1416" s="544">
        <f t="shared" si="625"/>
        <v>0</v>
      </c>
      <c r="AD1416" s="174">
        <f t="shared" si="626"/>
        <v>0</v>
      </c>
      <c r="AE1416" s="8"/>
      <c r="AF1416" s="885" t="str">
        <f t="shared" si="627"/>
        <v xml:space="preserve"> </v>
      </c>
      <c r="AG1416" s="40">
        <f t="shared" si="628"/>
        <v>0</v>
      </c>
      <c r="AH1416" s="40">
        <f t="shared" si="629"/>
        <v>0</v>
      </c>
      <c r="AR1416" s="40">
        <f t="shared" si="630"/>
        <v>0</v>
      </c>
      <c r="AS1416" s="40">
        <f t="shared" si="631"/>
        <v>0</v>
      </c>
      <c r="AT1416" s="40">
        <f t="shared" si="632"/>
        <v>0</v>
      </c>
      <c r="AU1416" s="40">
        <f t="shared" si="633"/>
        <v>0</v>
      </c>
      <c r="AX1416" s="279">
        <f t="shared" si="634"/>
        <v>0</v>
      </c>
      <c r="AY1416" s="279">
        <f t="shared" si="635"/>
        <v>0</v>
      </c>
      <c r="AZ1416" s="40">
        <f t="shared" si="636"/>
        <v>0</v>
      </c>
      <c r="BB1416" s="40">
        <f t="shared" si="637"/>
        <v>0</v>
      </c>
      <c r="BC1416" s="397">
        <f t="shared" si="638"/>
        <v>0</v>
      </c>
      <c r="BD1416" s="105">
        <f t="shared" si="639"/>
        <v>0</v>
      </c>
      <c r="BE1416" s="105">
        <f t="shared" si="640"/>
        <v>0</v>
      </c>
      <c r="BF1416" s="742">
        <f t="shared" si="641"/>
        <v>0</v>
      </c>
      <c r="BG1416" s="89"/>
      <c r="BH1416" s="9"/>
      <c r="BJ1416" s="40">
        <f t="shared" si="642"/>
        <v>0</v>
      </c>
      <c r="BK1416" s="40">
        <f t="shared" si="643"/>
        <v>1</v>
      </c>
      <c r="BL1416" s="40">
        <f t="shared" si="644"/>
        <v>0</v>
      </c>
      <c r="BM1416" s="40">
        <f t="shared" si="645"/>
        <v>0</v>
      </c>
      <c r="BN1416" s="40">
        <f t="shared" si="646"/>
        <v>0</v>
      </c>
    </row>
    <row r="1417" spans="1:66" x14ac:dyDescent="0.25">
      <c r="A1417" s="379"/>
      <c r="B1417" s="936"/>
      <c r="C1417" s="272"/>
      <c r="D1417" s="868"/>
      <c r="E1417" s="873" t="str">
        <f t="shared" si="620"/>
        <v xml:space="preserve"> </v>
      </c>
      <c r="F1417" s="130">
        <f t="shared" si="621"/>
        <v>0</v>
      </c>
      <c r="G1417" s="128">
        <f t="shared" si="622"/>
        <v>1405</v>
      </c>
      <c r="H1417" s="127"/>
      <c r="I1417" s="321"/>
      <c r="J1417" s="97"/>
      <c r="K1417" s="323"/>
      <c r="L1417" s="322"/>
      <c r="M1417" s="50"/>
      <c r="N1417" s="87"/>
      <c r="O1417" s="324"/>
      <c r="P1417" s="98"/>
      <c r="Q1417" s="98"/>
      <c r="R1417" s="114"/>
      <c r="S1417" s="753"/>
      <c r="T1417" s="98"/>
      <c r="U1417" s="98"/>
      <c r="V1417" s="98"/>
      <c r="W1417" s="99"/>
      <c r="X1417" s="97"/>
      <c r="Y1417" s="87"/>
      <c r="Z1417" s="100"/>
      <c r="AA1417" s="106">
        <f t="shared" si="623"/>
        <v>1405</v>
      </c>
      <c r="AB1417" s="549">
        <f t="shared" si="624"/>
        <v>0</v>
      </c>
      <c r="AC1417" s="544">
        <f t="shared" si="625"/>
        <v>0</v>
      </c>
      <c r="AD1417" s="174">
        <f t="shared" si="626"/>
        <v>0</v>
      </c>
      <c r="AE1417" s="8"/>
      <c r="AF1417" s="885" t="str">
        <f t="shared" si="627"/>
        <v xml:space="preserve"> </v>
      </c>
      <c r="AG1417" s="40">
        <f t="shared" si="628"/>
        <v>0</v>
      </c>
      <c r="AH1417" s="40">
        <f t="shared" si="629"/>
        <v>0</v>
      </c>
      <c r="AR1417" s="40">
        <f t="shared" si="630"/>
        <v>0</v>
      </c>
      <c r="AS1417" s="40">
        <f t="shared" si="631"/>
        <v>0</v>
      </c>
      <c r="AT1417" s="40">
        <f t="shared" si="632"/>
        <v>0</v>
      </c>
      <c r="AU1417" s="40">
        <f t="shared" si="633"/>
        <v>0</v>
      </c>
      <c r="AX1417" s="279">
        <f t="shared" si="634"/>
        <v>0</v>
      </c>
      <c r="AY1417" s="279">
        <f t="shared" si="635"/>
        <v>0</v>
      </c>
      <c r="AZ1417" s="40">
        <f t="shared" si="636"/>
        <v>0</v>
      </c>
      <c r="BB1417" s="40">
        <f t="shared" si="637"/>
        <v>0</v>
      </c>
      <c r="BC1417" s="397">
        <f t="shared" si="638"/>
        <v>0</v>
      </c>
      <c r="BD1417" s="105">
        <f t="shared" si="639"/>
        <v>0</v>
      </c>
      <c r="BE1417" s="105">
        <f t="shared" si="640"/>
        <v>0</v>
      </c>
      <c r="BF1417" s="742">
        <f t="shared" si="641"/>
        <v>0</v>
      </c>
      <c r="BG1417" s="89"/>
      <c r="BH1417" s="9"/>
      <c r="BJ1417" s="40">
        <f t="shared" si="642"/>
        <v>0</v>
      </c>
      <c r="BK1417" s="40">
        <f t="shared" si="643"/>
        <v>1</v>
      </c>
      <c r="BL1417" s="40">
        <f t="shared" si="644"/>
        <v>0</v>
      </c>
      <c r="BM1417" s="40">
        <f t="shared" si="645"/>
        <v>0</v>
      </c>
      <c r="BN1417" s="40">
        <f t="shared" si="646"/>
        <v>0</v>
      </c>
    </row>
    <row r="1418" spans="1:66" x14ac:dyDescent="0.25">
      <c r="A1418" s="379"/>
      <c r="B1418" s="936"/>
      <c r="C1418" s="272"/>
      <c r="D1418" s="868"/>
      <c r="E1418" s="873" t="str">
        <f t="shared" si="620"/>
        <v xml:space="preserve"> </v>
      </c>
      <c r="F1418" s="130">
        <f t="shared" si="621"/>
        <v>0</v>
      </c>
      <c r="G1418" s="128">
        <f t="shared" si="622"/>
        <v>1406</v>
      </c>
      <c r="H1418" s="127"/>
      <c r="I1418" s="321"/>
      <c r="J1418" s="97"/>
      <c r="K1418" s="323"/>
      <c r="L1418" s="322"/>
      <c r="M1418" s="50"/>
      <c r="N1418" s="87"/>
      <c r="O1418" s="324"/>
      <c r="P1418" s="98"/>
      <c r="Q1418" s="98"/>
      <c r="R1418" s="114"/>
      <c r="S1418" s="753"/>
      <c r="T1418" s="98"/>
      <c r="U1418" s="98"/>
      <c r="V1418" s="98"/>
      <c r="W1418" s="99"/>
      <c r="X1418" s="97"/>
      <c r="Y1418" s="87"/>
      <c r="Z1418" s="100"/>
      <c r="AA1418" s="106">
        <f t="shared" si="623"/>
        <v>1406</v>
      </c>
      <c r="AB1418" s="549">
        <f t="shared" si="624"/>
        <v>0</v>
      </c>
      <c r="AC1418" s="544">
        <f t="shared" si="625"/>
        <v>0</v>
      </c>
      <c r="AD1418" s="174">
        <f t="shared" si="626"/>
        <v>0</v>
      </c>
      <c r="AE1418" s="8"/>
      <c r="AF1418" s="885" t="str">
        <f t="shared" si="627"/>
        <v xml:space="preserve"> </v>
      </c>
      <c r="AG1418" s="40">
        <f t="shared" si="628"/>
        <v>0</v>
      </c>
      <c r="AH1418" s="40">
        <f t="shared" si="629"/>
        <v>0</v>
      </c>
      <c r="AR1418" s="40">
        <f t="shared" si="630"/>
        <v>0</v>
      </c>
      <c r="AS1418" s="40">
        <f t="shared" si="631"/>
        <v>0</v>
      </c>
      <c r="AT1418" s="40">
        <f t="shared" si="632"/>
        <v>0</v>
      </c>
      <c r="AU1418" s="40">
        <f t="shared" si="633"/>
        <v>0</v>
      </c>
      <c r="AX1418" s="279">
        <f t="shared" si="634"/>
        <v>0</v>
      </c>
      <c r="AY1418" s="279">
        <f t="shared" si="635"/>
        <v>0</v>
      </c>
      <c r="AZ1418" s="40">
        <f t="shared" si="636"/>
        <v>0</v>
      </c>
      <c r="BB1418" s="40">
        <f t="shared" si="637"/>
        <v>0</v>
      </c>
      <c r="BC1418" s="397">
        <f t="shared" si="638"/>
        <v>0</v>
      </c>
      <c r="BD1418" s="105">
        <f t="shared" si="639"/>
        <v>0</v>
      </c>
      <c r="BE1418" s="105">
        <f t="shared" si="640"/>
        <v>0</v>
      </c>
      <c r="BF1418" s="742">
        <f t="shared" si="641"/>
        <v>0</v>
      </c>
      <c r="BG1418" s="89"/>
      <c r="BH1418" s="9"/>
      <c r="BJ1418" s="40">
        <f t="shared" si="642"/>
        <v>0</v>
      </c>
      <c r="BK1418" s="40">
        <f t="shared" si="643"/>
        <v>1</v>
      </c>
      <c r="BL1418" s="40">
        <f t="shared" si="644"/>
        <v>0</v>
      </c>
      <c r="BM1418" s="40">
        <f t="shared" si="645"/>
        <v>0</v>
      </c>
      <c r="BN1418" s="40">
        <f t="shared" si="646"/>
        <v>0</v>
      </c>
    </row>
    <row r="1419" spans="1:66" x14ac:dyDescent="0.25">
      <c r="A1419" s="379"/>
      <c r="B1419" s="936"/>
      <c r="C1419" s="272"/>
      <c r="D1419" s="868"/>
      <c r="E1419" s="873" t="str">
        <f t="shared" si="620"/>
        <v xml:space="preserve"> </v>
      </c>
      <c r="F1419" s="130">
        <f t="shared" si="621"/>
        <v>0</v>
      </c>
      <c r="G1419" s="128">
        <f t="shared" si="622"/>
        <v>1407</v>
      </c>
      <c r="H1419" s="127"/>
      <c r="I1419" s="321"/>
      <c r="J1419" s="97"/>
      <c r="K1419" s="323"/>
      <c r="L1419" s="322"/>
      <c r="M1419" s="50"/>
      <c r="N1419" s="87"/>
      <c r="O1419" s="324"/>
      <c r="P1419" s="98"/>
      <c r="Q1419" s="98"/>
      <c r="R1419" s="114"/>
      <c r="S1419" s="753"/>
      <c r="T1419" s="98"/>
      <c r="U1419" s="98"/>
      <c r="V1419" s="98"/>
      <c r="W1419" s="99"/>
      <c r="X1419" s="97"/>
      <c r="Y1419" s="87"/>
      <c r="Z1419" s="100"/>
      <c r="AA1419" s="106">
        <f t="shared" si="623"/>
        <v>1407</v>
      </c>
      <c r="AB1419" s="549">
        <f t="shared" si="624"/>
        <v>0</v>
      </c>
      <c r="AC1419" s="544">
        <f t="shared" si="625"/>
        <v>0</v>
      </c>
      <c r="AD1419" s="174">
        <f t="shared" si="626"/>
        <v>0</v>
      </c>
      <c r="AE1419" s="8"/>
      <c r="AF1419" s="885" t="str">
        <f t="shared" si="627"/>
        <v xml:space="preserve"> </v>
      </c>
      <c r="AG1419" s="40">
        <f t="shared" si="628"/>
        <v>0</v>
      </c>
      <c r="AH1419" s="40">
        <f t="shared" si="629"/>
        <v>0</v>
      </c>
      <c r="AR1419" s="40">
        <f t="shared" si="630"/>
        <v>0</v>
      </c>
      <c r="AS1419" s="40">
        <f t="shared" si="631"/>
        <v>0</v>
      </c>
      <c r="AT1419" s="40">
        <f t="shared" si="632"/>
        <v>0</v>
      </c>
      <c r="AU1419" s="40">
        <f t="shared" si="633"/>
        <v>0</v>
      </c>
      <c r="AX1419" s="279">
        <f t="shared" si="634"/>
        <v>0</v>
      </c>
      <c r="AY1419" s="279">
        <f t="shared" si="635"/>
        <v>0</v>
      </c>
      <c r="AZ1419" s="40">
        <f t="shared" si="636"/>
        <v>0</v>
      </c>
      <c r="BB1419" s="40">
        <f t="shared" si="637"/>
        <v>0</v>
      </c>
      <c r="BC1419" s="397">
        <f t="shared" si="638"/>
        <v>0</v>
      </c>
      <c r="BD1419" s="105">
        <f t="shared" si="639"/>
        <v>0</v>
      </c>
      <c r="BE1419" s="105">
        <f t="shared" si="640"/>
        <v>0</v>
      </c>
      <c r="BF1419" s="742">
        <f t="shared" si="641"/>
        <v>0</v>
      </c>
      <c r="BG1419" s="89"/>
      <c r="BH1419" s="9"/>
      <c r="BJ1419" s="40">
        <f t="shared" si="642"/>
        <v>0</v>
      </c>
      <c r="BK1419" s="40">
        <f t="shared" si="643"/>
        <v>1</v>
      </c>
      <c r="BL1419" s="40">
        <f t="shared" si="644"/>
        <v>0</v>
      </c>
      <c r="BM1419" s="40">
        <f t="shared" si="645"/>
        <v>0</v>
      </c>
      <c r="BN1419" s="40">
        <f t="shared" si="646"/>
        <v>0</v>
      </c>
    </row>
    <row r="1420" spans="1:66" x14ac:dyDescent="0.25">
      <c r="A1420" s="379"/>
      <c r="B1420" s="936"/>
      <c r="C1420" s="272"/>
      <c r="D1420" s="868"/>
      <c r="E1420" s="873" t="str">
        <f t="shared" si="620"/>
        <v xml:space="preserve"> </v>
      </c>
      <c r="F1420" s="130">
        <f t="shared" si="621"/>
        <v>0</v>
      </c>
      <c r="G1420" s="128">
        <f t="shared" si="622"/>
        <v>1408</v>
      </c>
      <c r="H1420" s="127"/>
      <c r="I1420" s="321"/>
      <c r="J1420" s="97"/>
      <c r="K1420" s="323"/>
      <c r="L1420" s="322"/>
      <c r="M1420" s="50"/>
      <c r="N1420" s="87"/>
      <c r="O1420" s="324"/>
      <c r="P1420" s="98"/>
      <c r="Q1420" s="98"/>
      <c r="R1420" s="114"/>
      <c r="S1420" s="753"/>
      <c r="T1420" s="98"/>
      <c r="U1420" s="98"/>
      <c r="V1420" s="98"/>
      <c r="W1420" s="99"/>
      <c r="X1420" s="97"/>
      <c r="Y1420" s="87"/>
      <c r="Z1420" s="100"/>
      <c r="AA1420" s="106">
        <f t="shared" si="623"/>
        <v>1408</v>
      </c>
      <c r="AB1420" s="549">
        <f t="shared" si="624"/>
        <v>0</v>
      </c>
      <c r="AC1420" s="544">
        <f t="shared" si="625"/>
        <v>0</v>
      </c>
      <c r="AD1420" s="174">
        <f t="shared" si="626"/>
        <v>0</v>
      </c>
      <c r="AE1420" s="8"/>
      <c r="AF1420" s="885" t="str">
        <f t="shared" si="627"/>
        <v xml:space="preserve"> </v>
      </c>
      <c r="AG1420" s="40">
        <f t="shared" si="628"/>
        <v>0</v>
      </c>
      <c r="AH1420" s="40">
        <f t="shared" si="629"/>
        <v>0</v>
      </c>
      <c r="AR1420" s="40">
        <f t="shared" si="630"/>
        <v>0</v>
      </c>
      <c r="AS1420" s="40">
        <f t="shared" si="631"/>
        <v>0</v>
      </c>
      <c r="AT1420" s="40">
        <f t="shared" si="632"/>
        <v>0</v>
      </c>
      <c r="AU1420" s="40">
        <f t="shared" si="633"/>
        <v>0</v>
      </c>
      <c r="AX1420" s="279">
        <f t="shared" si="634"/>
        <v>0</v>
      </c>
      <c r="AY1420" s="279">
        <f t="shared" si="635"/>
        <v>0</v>
      </c>
      <c r="AZ1420" s="40">
        <f t="shared" si="636"/>
        <v>0</v>
      </c>
      <c r="BB1420" s="40">
        <f t="shared" si="637"/>
        <v>0</v>
      </c>
      <c r="BC1420" s="397">
        <f t="shared" si="638"/>
        <v>0</v>
      </c>
      <c r="BD1420" s="105">
        <f t="shared" si="639"/>
        <v>0</v>
      </c>
      <c r="BE1420" s="105">
        <f t="shared" si="640"/>
        <v>0</v>
      </c>
      <c r="BF1420" s="742">
        <f t="shared" si="641"/>
        <v>0</v>
      </c>
      <c r="BG1420" s="89"/>
      <c r="BH1420" s="9"/>
      <c r="BJ1420" s="40">
        <f t="shared" si="642"/>
        <v>0</v>
      </c>
      <c r="BK1420" s="40">
        <f t="shared" si="643"/>
        <v>1</v>
      </c>
      <c r="BL1420" s="40">
        <f t="shared" si="644"/>
        <v>0</v>
      </c>
      <c r="BM1420" s="40">
        <f t="shared" si="645"/>
        <v>0</v>
      </c>
      <c r="BN1420" s="40">
        <f t="shared" si="646"/>
        <v>0</v>
      </c>
    </row>
    <row r="1421" spans="1:66" x14ac:dyDescent="0.25">
      <c r="A1421" s="379"/>
      <c r="B1421" s="936"/>
      <c r="C1421" s="272"/>
      <c r="D1421" s="868"/>
      <c r="E1421" s="873" t="str">
        <f t="shared" si="620"/>
        <v xml:space="preserve"> </v>
      </c>
      <c r="F1421" s="130">
        <f t="shared" si="621"/>
        <v>0</v>
      </c>
      <c r="G1421" s="128">
        <f t="shared" si="622"/>
        <v>1409</v>
      </c>
      <c r="H1421" s="127"/>
      <c r="I1421" s="321"/>
      <c r="J1421" s="97"/>
      <c r="K1421" s="323"/>
      <c r="L1421" s="322"/>
      <c r="M1421" s="50"/>
      <c r="N1421" s="87"/>
      <c r="O1421" s="324"/>
      <c r="P1421" s="98"/>
      <c r="Q1421" s="98"/>
      <c r="R1421" s="114"/>
      <c r="S1421" s="753"/>
      <c r="T1421" s="98"/>
      <c r="U1421" s="98"/>
      <c r="V1421" s="98"/>
      <c r="W1421" s="99"/>
      <c r="X1421" s="97"/>
      <c r="Y1421" s="87"/>
      <c r="Z1421" s="100"/>
      <c r="AA1421" s="106">
        <f t="shared" si="623"/>
        <v>1409</v>
      </c>
      <c r="AB1421" s="549">
        <f t="shared" si="624"/>
        <v>0</v>
      </c>
      <c r="AC1421" s="544">
        <f t="shared" si="625"/>
        <v>0</v>
      </c>
      <c r="AD1421" s="174">
        <f t="shared" si="626"/>
        <v>0</v>
      </c>
      <c r="AE1421" s="8"/>
      <c r="AF1421" s="885" t="str">
        <f t="shared" si="627"/>
        <v xml:space="preserve"> </v>
      </c>
      <c r="AG1421" s="40">
        <f t="shared" si="628"/>
        <v>0</v>
      </c>
      <c r="AH1421" s="40">
        <f t="shared" si="629"/>
        <v>0</v>
      </c>
      <c r="AR1421" s="40">
        <f t="shared" si="630"/>
        <v>0</v>
      </c>
      <c r="AS1421" s="40">
        <f t="shared" si="631"/>
        <v>0</v>
      </c>
      <c r="AT1421" s="40">
        <f t="shared" si="632"/>
        <v>0</v>
      </c>
      <c r="AU1421" s="40">
        <f t="shared" si="633"/>
        <v>0</v>
      </c>
      <c r="AX1421" s="279">
        <f t="shared" si="634"/>
        <v>0</v>
      </c>
      <c r="AY1421" s="279">
        <f t="shared" si="635"/>
        <v>0</v>
      </c>
      <c r="AZ1421" s="40">
        <f t="shared" si="636"/>
        <v>0</v>
      </c>
      <c r="BB1421" s="40">
        <f t="shared" si="637"/>
        <v>0</v>
      </c>
      <c r="BC1421" s="397">
        <f t="shared" si="638"/>
        <v>0</v>
      </c>
      <c r="BD1421" s="105">
        <f t="shared" si="639"/>
        <v>0</v>
      </c>
      <c r="BE1421" s="105">
        <f t="shared" si="640"/>
        <v>0</v>
      </c>
      <c r="BF1421" s="742">
        <f t="shared" si="641"/>
        <v>0</v>
      </c>
      <c r="BG1421" s="89"/>
      <c r="BH1421" s="9"/>
      <c r="BJ1421" s="40">
        <f t="shared" si="642"/>
        <v>0</v>
      </c>
      <c r="BK1421" s="40">
        <f t="shared" si="643"/>
        <v>1</v>
      </c>
      <c r="BL1421" s="40">
        <f t="shared" si="644"/>
        <v>0</v>
      </c>
      <c r="BM1421" s="40">
        <f t="shared" si="645"/>
        <v>0</v>
      </c>
      <c r="BN1421" s="40">
        <f t="shared" si="646"/>
        <v>0</v>
      </c>
    </row>
    <row r="1422" spans="1:66" x14ac:dyDescent="0.25">
      <c r="A1422" s="379"/>
      <c r="B1422" s="936"/>
      <c r="C1422" s="272"/>
      <c r="D1422" s="868"/>
      <c r="E1422" s="873" t="str">
        <f t="shared" si="620"/>
        <v xml:space="preserve"> </v>
      </c>
      <c r="F1422" s="130">
        <f t="shared" si="621"/>
        <v>0</v>
      </c>
      <c r="G1422" s="128">
        <f t="shared" si="622"/>
        <v>1410</v>
      </c>
      <c r="H1422" s="127"/>
      <c r="I1422" s="321"/>
      <c r="J1422" s="97"/>
      <c r="K1422" s="323"/>
      <c r="L1422" s="322"/>
      <c r="M1422" s="50"/>
      <c r="N1422" s="87"/>
      <c r="O1422" s="324"/>
      <c r="P1422" s="98"/>
      <c r="Q1422" s="98"/>
      <c r="R1422" s="114"/>
      <c r="S1422" s="753"/>
      <c r="T1422" s="98"/>
      <c r="U1422" s="98"/>
      <c r="V1422" s="98"/>
      <c r="W1422" s="99"/>
      <c r="X1422" s="97"/>
      <c r="Y1422" s="87"/>
      <c r="Z1422" s="100"/>
      <c r="AA1422" s="106">
        <f t="shared" si="623"/>
        <v>1410</v>
      </c>
      <c r="AB1422" s="549">
        <f t="shared" si="624"/>
        <v>0</v>
      </c>
      <c r="AC1422" s="544">
        <f t="shared" si="625"/>
        <v>0</v>
      </c>
      <c r="AD1422" s="174">
        <f t="shared" si="626"/>
        <v>0</v>
      </c>
      <c r="AE1422" s="8"/>
      <c r="AF1422" s="885" t="str">
        <f t="shared" si="627"/>
        <v xml:space="preserve"> </v>
      </c>
      <c r="AG1422" s="40">
        <f t="shared" si="628"/>
        <v>0</v>
      </c>
      <c r="AH1422" s="40">
        <f t="shared" si="629"/>
        <v>0</v>
      </c>
      <c r="AR1422" s="40">
        <f t="shared" si="630"/>
        <v>0</v>
      </c>
      <c r="AS1422" s="40">
        <f t="shared" si="631"/>
        <v>0</v>
      </c>
      <c r="AT1422" s="40">
        <f t="shared" si="632"/>
        <v>0</v>
      </c>
      <c r="AU1422" s="40">
        <f t="shared" si="633"/>
        <v>0</v>
      </c>
      <c r="AX1422" s="279">
        <f t="shared" si="634"/>
        <v>0</v>
      </c>
      <c r="AY1422" s="279">
        <f t="shared" si="635"/>
        <v>0</v>
      </c>
      <c r="AZ1422" s="40">
        <f t="shared" si="636"/>
        <v>0</v>
      </c>
      <c r="BB1422" s="40">
        <f t="shared" si="637"/>
        <v>0</v>
      </c>
      <c r="BC1422" s="397">
        <f t="shared" si="638"/>
        <v>0</v>
      </c>
      <c r="BD1422" s="105">
        <f t="shared" si="639"/>
        <v>0</v>
      </c>
      <c r="BE1422" s="105">
        <f t="shared" si="640"/>
        <v>0</v>
      </c>
      <c r="BF1422" s="742">
        <f t="shared" si="641"/>
        <v>0</v>
      </c>
      <c r="BG1422" s="89"/>
      <c r="BH1422" s="9"/>
      <c r="BJ1422" s="40">
        <f t="shared" si="642"/>
        <v>0</v>
      </c>
      <c r="BK1422" s="40">
        <f t="shared" si="643"/>
        <v>1</v>
      </c>
      <c r="BL1422" s="40">
        <f t="shared" si="644"/>
        <v>0</v>
      </c>
      <c r="BM1422" s="40">
        <f t="shared" si="645"/>
        <v>0</v>
      </c>
      <c r="BN1422" s="40">
        <f t="shared" si="646"/>
        <v>0</v>
      </c>
    </row>
    <row r="1423" spans="1:66" x14ac:dyDescent="0.25">
      <c r="A1423" s="379"/>
      <c r="B1423" s="936"/>
      <c r="C1423" s="272"/>
      <c r="D1423" s="868"/>
      <c r="E1423" s="873" t="str">
        <f t="shared" si="620"/>
        <v xml:space="preserve"> </v>
      </c>
      <c r="F1423" s="130">
        <f t="shared" si="621"/>
        <v>0</v>
      </c>
      <c r="G1423" s="128">
        <f t="shared" si="622"/>
        <v>1411</v>
      </c>
      <c r="H1423" s="127"/>
      <c r="I1423" s="321"/>
      <c r="J1423" s="97"/>
      <c r="K1423" s="323"/>
      <c r="L1423" s="322"/>
      <c r="M1423" s="50"/>
      <c r="N1423" s="87"/>
      <c r="O1423" s="324"/>
      <c r="P1423" s="98"/>
      <c r="Q1423" s="98"/>
      <c r="R1423" s="114"/>
      <c r="S1423" s="753"/>
      <c r="T1423" s="98"/>
      <c r="U1423" s="98"/>
      <c r="V1423" s="98"/>
      <c r="W1423" s="99"/>
      <c r="X1423" s="97"/>
      <c r="Y1423" s="87"/>
      <c r="Z1423" s="100"/>
      <c r="AA1423" s="106">
        <f t="shared" si="623"/>
        <v>1411</v>
      </c>
      <c r="AB1423" s="549">
        <f t="shared" si="624"/>
        <v>0</v>
      </c>
      <c r="AC1423" s="544">
        <f t="shared" si="625"/>
        <v>0</v>
      </c>
      <c r="AD1423" s="174">
        <f t="shared" si="626"/>
        <v>0</v>
      </c>
      <c r="AE1423" s="8"/>
      <c r="AF1423" s="885" t="str">
        <f t="shared" si="627"/>
        <v xml:space="preserve"> </v>
      </c>
      <c r="AG1423" s="40">
        <f t="shared" si="628"/>
        <v>0</v>
      </c>
      <c r="AH1423" s="40">
        <f t="shared" si="629"/>
        <v>0</v>
      </c>
      <c r="AR1423" s="40">
        <f t="shared" si="630"/>
        <v>0</v>
      </c>
      <c r="AS1423" s="40">
        <f t="shared" si="631"/>
        <v>0</v>
      </c>
      <c r="AT1423" s="40">
        <f t="shared" si="632"/>
        <v>0</v>
      </c>
      <c r="AU1423" s="40">
        <f t="shared" si="633"/>
        <v>0</v>
      </c>
      <c r="AX1423" s="279">
        <f t="shared" si="634"/>
        <v>0</v>
      </c>
      <c r="AY1423" s="279">
        <f t="shared" si="635"/>
        <v>0</v>
      </c>
      <c r="AZ1423" s="40">
        <f t="shared" si="636"/>
        <v>0</v>
      </c>
      <c r="BB1423" s="40">
        <f t="shared" si="637"/>
        <v>0</v>
      </c>
      <c r="BC1423" s="397">
        <f t="shared" si="638"/>
        <v>0</v>
      </c>
      <c r="BD1423" s="105">
        <f t="shared" si="639"/>
        <v>0</v>
      </c>
      <c r="BE1423" s="105">
        <f t="shared" si="640"/>
        <v>0</v>
      </c>
      <c r="BF1423" s="742">
        <f t="shared" si="641"/>
        <v>0</v>
      </c>
      <c r="BG1423" s="89"/>
      <c r="BH1423" s="9"/>
      <c r="BJ1423" s="40">
        <f t="shared" si="642"/>
        <v>0</v>
      </c>
      <c r="BK1423" s="40">
        <f t="shared" si="643"/>
        <v>1</v>
      </c>
      <c r="BL1423" s="40">
        <f t="shared" si="644"/>
        <v>0</v>
      </c>
      <c r="BM1423" s="40">
        <f t="shared" si="645"/>
        <v>0</v>
      </c>
      <c r="BN1423" s="40">
        <f t="shared" si="646"/>
        <v>0</v>
      </c>
    </row>
    <row r="1424" spans="1:66" x14ac:dyDescent="0.25">
      <c r="A1424" s="379"/>
      <c r="B1424" s="936"/>
      <c r="C1424" s="272"/>
      <c r="D1424" s="868"/>
      <c r="E1424" s="873" t="str">
        <f t="shared" si="620"/>
        <v xml:space="preserve"> </v>
      </c>
      <c r="F1424" s="130">
        <f t="shared" si="621"/>
        <v>0</v>
      </c>
      <c r="G1424" s="128">
        <f t="shared" si="622"/>
        <v>1412</v>
      </c>
      <c r="H1424" s="127"/>
      <c r="I1424" s="321"/>
      <c r="J1424" s="97"/>
      <c r="K1424" s="323"/>
      <c r="L1424" s="322"/>
      <c r="M1424" s="50"/>
      <c r="N1424" s="87"/>
      <c r="O1424" s="324"/>
      <c r="P1424" s="98"/>
      <c r="Q1424" s="98"/>
      <c r="R1424" s="114"/>
      <c r="S1424" s="753"/>
      <c r="T1424" s="98"/>
      <c r="U1424" s="98"/>
      <c r="V1424" s="98"/>
      <c r="W1424" s="99"/>
      <c r="X1424" s="97"/>
      <c r="Y1424" s="87"/>
      <c r="Z1424" s="100"/>
      <c r="AA1424" s="106">
        <f t="shared" si="623"/>
        <v>1412</v>
      </c>
      <c r="AB1424" s="549">
        <f t="shared" si="624"/>
        <v>0</v>
      </c>
      <c r="AC1424" s="544">
        <f t="shared" si="625"/>
        <v>0</v>
      </c>
      <c r="AD1424" s="174">
        <f t="shared" si="626"/>
        <v>0</v>
      </c>
      <c r="AE1424" s="8"/>
      <c r="AF1424" s="885" t="str">
        <f t="shared" si="627"/>
        <v xml:space="preserve"> </v>
      </c>
      <c r="AG1424" s="40">
        <f t="shared" si="628"/>
        <v>0</v>
      </c>
      <c r="AH1424" s="40">
        <f t="shared" si="629"/>
        <v>0</v>
      </c>
      <c r="AR1424" s="40">
        <f t="shared" si="630"/>
        <v>0</v>
      </c>
      <c r="AS1424" s="40">
        <f t="shared" si="631"/>
        <v>0</v>
      </c>
      <c r="AT1424" s="40">
        <f t="shared" si="632"/>
        <v>0</v>
      </c>
      <c r="AU1424" s="40">
        <f t="shared" si="633"/>
        <v>0</v>
      </c>
      <c r="AX1424" s="279">
        <f t="shared" si="634"/>
        <v>0</v>
      </c>
      <c r="AY1424" s="279">
        <f t="shared" si="635"/>
        <v>0</v>
      </c>
      <c r="AZ1424" s="40">
        <f t="shared" si="636"/>
        <v>0</v>
      </c>
      <c r="BB1424" s="40">
        <f t="shared" si="637"/>
        <v>0</v>
      </c>
      <c r="BC1424" s="397">
        <f t="shared" si="638"/>
        <v>0</v>
      </c>
      <c r="BD1424" s="105">
        <f t="shared" si="639"/>
        <v>0</v>
      </c>
      <c r="BE1424" s="105">
        <f t="shared" si="640"/>
        <v>0</v>
      </c>
      <c r="BF1424" s="742">
        <f t="shared" si="641"/>
        <v>0</v>
      </c>
      <c r="BG1424" s="89"/>
      <c r="BH1424" s="9"/>
      <c r="BJ1424" s="40">
        <f t="shared" si="642"/>
        <v>0</v>
      </c>
      <c r="BK1424" s="40">
        <f t="shared" si="643"/>
        <v>1</v>
      </c>
      <c r="BL1424" s="40">
        <f t="shared" si="644"/>
        <v>0</v>
      </c>
      <c r="BM1424" s="40">
        <f t="shared" si="645"/>
        <v>0</v>
      </c>
      <c r="BN1424" s="40">
        <f t="shared" si="646"/>
        <v>0</v>
      </c>
    </row>
    <row r="1425" spans="1:66" x14ac:dyDescent="0.25">
      <c r="A1425" s="379"/>
      <c r="B1425" s="936"/>
      <c r="C1425" s="272"/>
      <c r="D1425" s="868"/>
      <c r="E1425" s="873" t="str">
        <f t="shared" si="620"/>
        <v xml:space="preserve"> </v>
      </c>
      <c r="F1425" s="130">
        <f t="shared" si="621"/>
        <v>0</v>
      </c>
      <c r="G1425" s="128">
        <f t="shared" si="622"/>
        <v>1413</v>
      </c>
      <c r="H1425" s="127"/>
      <c r="I1425" s="321"/>
      <c r="J1425" s="97"/>
      <c r="K1425" s="323"/>
      <c r="L1425" s="322"/>
      <c r="M1425" s="50"/>
      <c r="N1425" s="87"/>
      <c r="O1425" s="324"/>
      <c r="P1425" s="98"/>
      <c r="Q1425" s="98"/>
      <c r="R1425" s="114"/>
      <c r="S1425" s="753"/>
      <c r="T1425" s="98"/>
      <c r="U1425" s="98"/>
      <c r="V1425" s="98"/>
      <c r="W1425" s="99"/>
      <c r="X1425" s="97"/>
      <c r="Y1425" s="87"/>
      <c r="Z1425" s="100"/>
      <c r="AA1425" s="106">
        <f t="shared" si="623"/>
        <v>1413</v>
      </c>
      <c r="AB1425" s="549">
        <f t="shared" si="624"/>
        <v>0</v>
      </c>
      <c r="AC1425" s="544">
        <f t="shared" si="625"/>
        <v>0</v>
      </c>
      <c r="AD1425" s="174">
        <f t="shared" si="626"/>
        <v>0</v>
      </c>
      <c r="AE1425" s="8"/>
      <c r="AF1425" s="885" t="str">
        <f t="shared" si="627"/>
        <v xml:space="preserve"> </v>
      </c>
      <c r="AG1425" s="40">
        <f t="shared" si="628"/>
        <v>0</v>
      </c>
      <c r="AH1425" s="40">
        <f t="shared" si="629"/>
        <v>0</v>
      </c>
      <c r="AR1425" s="40">
        <f t="shared" si="630"/>
        <v>0</v>
      </c>
      <c r="AS1425" s="40">
        <f t="shared" si="631"/>
        <v>0</v>
      </c>
      <c r="AT1425" s="40">
        <f t="shared" si="632"/>
        <v>0</v>
      </c>
      <c r="AU1425" s="40">
        <f t="shared" si="633"/>
        <v>0</v>
      </c>
      <c r="AX1425" s="279">
        <f t="shared" si="634"/>
        <v>0</v>
      </c>
      <c r="AY1425" s="279">
        <f t="shared" si="635"/>
        <v>0</v>
      </c>
      <c r="AZ1425" s="40">
        <f t="shared" si="636"/>
        <v>0</v>
      </c>
      <c r="BB1425" s="40">
        <f t="shared" si="637"/>
        <v>0</v>
      </c>
      <c r="BC1425" s="397">
        <f t="shared" si="638"/>
        <v>0</v>
      </c>
      <c r="BD1425" s="105">
        <f t="shared" si="639"/>
        <v>0</v>
      </c>
      <c r="BE1425" s="105">
        <f t="shared" si="640"/>
        <v>0</v>
      </c>
      <c r="BF1425" s="742">
        <f t="shared" si="641"/>
        <v>0</v>
      </c>
      <c r="BG1425" s="89"/>
      <c r="BH1425" s="9"/>
      <c r="BJ1425" s="40">
        <f t="shared" si="642"/>
        <v>0</v>
      </c>
      <c r="BK1425" s="40">
        <f t="shared" si="643"/>
        <v>1</v>
      </c>
      <c r="BL1425" s="40">
        <f t="shared" si="644"/>
        <v>0</v>
      </c>
      <c r="BM1425" s="40">
        <f t="shared" si="645"/>
        <v>0</v>
      </c>
      <c r="BN1425" s="40">
        <f t="shared" si="646"/>
        <v>0</v>
      </c>
    </row>
    <row r="1426" spans="1:66" x14ac:dyDescent="0.25">
      <c r="A1426" s="379"/>
      <c r="B1426" s="936"/>
      <c r="C1426" s="272"/>
      <c r="D1426" s="868"/>
      <c r="E1426" s="873" t="str">
        <f t="shared" si="620"/>
        <v xml:space="preserve"> </v>
      </c>
      <c r="F1426" s="130">
        <f t="shared" si="621"/>
        <v>0</v>
      </c>
      <c r="G1426" s="128">
        <f t="shared" si="622"/>
        <v>1414</v>
      </c>
      <c r="H1426" s="127"/>
      <c r="I1426" s="321"/>
      <c r="J1426" s="97"/>
      <c r="K1426" s="323"/>
      <c r="L1426" s="322"/>
      <c r="M1426" s="50"/>
      <c r="N1426" s="87"/>
      <c r="O1426" s="324"/>
      <c r="P1426" s="98"/>
      <c r="Q1426" s="98"/>
      <c r="R1426" s="114"/>
      <c r="S1426" s="753"/>
      <c r="T1426" s="98"/>
      <c r="U1426" s="98"/>
      <c r="V1426" s="98"/>
      <c r="W1426" s="99"/>
      <c r="X1426" s="97"/>
      <c r="Y1426" s="87"/>
      <c r="Z1426" s="100"/>
      <c r="AA1426" s="106">
        <f t="shared" si="623"/>
        <v>1414</v>
      </c>
      <c r="AB1426" s="549">
        <f t="shared" si="624"/>
        <v>0</v>
      </c>
      <c r="AC1426" s="544">
        <f t="shared" si="625"/>
        <v>0</v>
      </c>
      <c r="AD1426" s="174">
        <f t="shared" si="626"/>
        <v>0</v>
      </c>
      <c r="AE1426" s="8"/>
      <c r="AF1426" s="885" t="str">
        <f t="shared" si="627"/>
        <v xml:space="preserve"> </v>
      </c>
      <c r="AG1426" s="40">
        <f t="shared" si="628"/>
        <v>0</v>
      </c>
      <c r="AH1426" s="40">
        <f t="shared" si="629"/>
        <v>0</v>
      </c>
      <c r="AR1426" s="40">
        <f t="shared" si="630"/>
        <v>0</v>
      </c>
      <c r="AS1426" s="40">
        <f t="shared" si="631"/>
        <v>0</v>
      </c>
      <c r="AT1426" s="40">
        <f t="shared" si="632"/>
        <v>0</v>
      </c>
      <c r="AU1426" s="40">
        <f t="shared" si="633"/>
        <v>0</v>
      </c>
      <c r="AX1426" s="279">
        <f t="shared" si="634"/>
        <v>0</v>
      </c>
      <c r="AY1426" s="279">
        <f t="shared" si="635"/>
        <v>0</v>
      </c>
      <c r="AZ1426" s="40">
        <f t="shared" si="636"/>
        <v>0</v>
      </c>
      <c r="BB1426" s="40">
        <f t="shared" si="637"/>
        <v>0</v>
      </c>
      <c r="BC1426" s="397">
        <f t="shared" si="638"/>
        <v>0</v>
      </c>
      <c r="BD1426" s="105">
        <f t="shared" si="639"/>
        <v>0</v>
      </c>
      <c r="BE1426" s="105">
        <f t="shared" si="640"/>
        <v>0</v>
      </c>
      <c r="BF1426" s="742">
        <f t="shared" si="641"/>
        <v>0</v>
      </c>
      <c r="BG1426" s="89"/>
      <c r="BH1426" s="9"/>
      <c r="BJ1426" s="40">
        <f t="shared" si="642"/>
        <v>0</v>
      </c>
      <c r="BK1426" s="40">
        <f t="shared" si="643"/>
        <v>1</v>
      </c>
      <c r="BL1426" s="40">
        <f t="shared" si="644"/>
        <v>0</v>
      </c>
      <c r="BM1426" s="40">
        <f t="shared" si="645"/>
        <v>0</v>
      </c>
      <c r="BN1426" s="40">
        <f t="shared" si="646"/>
        <v>0</v>
      </c>
    </row>
    <row r="1427" spans="1:66" x14ac:dyDescent="0.25">
      <c r="A1427" s="379"/>
      <c r="B1427" s="936"/>
      <c r="C1427" s="272"/>
      <c r="D1427" s="868"/>
      <c r="E1427" s="873" t="str">
        <f t="shared" si="620"/>
        <v xml:space="preserve"> </v>
      </c>
      <c r="F1427" s="130">
        <f t="shared" si="621"/>
        <v>0</v>
      </c>
      <c r="G1427" s="128">
        <f t="shared" si="622"/>
        <v>1415</v>
      </c>
      <c r="H1427" s="127"/>
      <c r="I1427" s="321"/>
      <c r="J1427" s="97"/>
      <c r="K1427" s="323"/>
      <c r="L1427" s="322"/>
      <c r="M1427" s="50"/>
      <c r="N1427" s="87"/>
      <c r="O1427" s="324"/>
      <c r="P1427" s="98"/>
      <c r="Q1427" s="98"/>
      <c r="R1427" s="114"/>
      <c r="S1427" s="753"/>
      <c r="T1427" s="98"/>
      <c r="U1427" s="98"/>
      <c r="V1427" s="98"/>
      <c r="W1427" s="99"/>
      <c r="X1427" s="97"/>
      <c r="Y1427" s="87"/>
      <c r="Z1427" s="100"/>
      <c r="AA1427" s="106">
        <f t="shared" si="623"/>
        <v>1415</v>
      </c>
      <c r="AB1427" s="549">
        <f t="shared" si="624"/>
        <v>0</v>
      </c>
      <c r="AC1427" s="544">
        <f t="shared" si="625"/>
        <v>0</v>
      </c>
      <c r="AD1427" s="174">
        <f t="shared" si="626"/>
        <v>0</v>
      </c>
      <c r="AE1427" s="8"/>
      <c r="AF1427" s="885" t="str">
        <f t="shared" si="627"/>
        <v xml:space="preserve"> </v>
      </c>
      <c r="AG1427" s="40">
        <f t="shared" si="628"/>
        <v>0</v>
      </c>
      <c r="AH1427" s="40">
        <f t="shared" si="629"/>
        <v>0</v>
      </c>
      <c r="AR1427" s="40">
        <f t="shared" si="630"/>
        <v>0</v>
      </c>
      <c r="AS1427" s="40">
        <f t="shared" si="631"/>
        <v>0</v>
      </c>
      <c r="AT1427" s="40">
        <f t="shared" si="632"/>
        <v>0</v>
      </c>
      <c r="AU1427" s="40">
        <f t="shared" si="633"/>
        <v>0</v>
      </c>
      <c r="AX1427" s="279">
        <f t="shared" si="634"/>
        <v>0</v>
      </c>
      <c r="AY1427" s="279">
        <f t="shared" si="635"/>
        <v>0</v>
      </c>
      <c r="AZ1427" s="40">
        <f t="shared" si="636"/>
        <v>0</v>
      </c>
      <c r="BB1427" s="40">
        <f t="shared" si="637"/>
        <v>0</v>
      </c>
      <c r="BC1427" s="397">
        <f t="shared" si="638"/>
        <v>0</v>
      </c>
      <c r="BD1427" s="105">
        <f t="shared" si="639"/>
        <v>0</v>
      </c>
      <c r="BE1427" s="105">
        <f t="shared" si="640"/>
        <v>0</v>
      </c>
      <c r="BF1427" s="742">
        <f t="shared" si="641"/>
        <v>0</v>
      </c>
      <c r="BG1427" s="89"/>
      <c r="BH1427" s="9"/>
      <c r="BJ1427" s="40">
        <f t="shared" si="642"/>
        <v>0</v>
      </c>
      <c r="BK1427" s="40">
        <f t="shared" si="643"/>
        <v>1</v>
      </c>
      <c r="BL1427" s="40">
        <f t="shared" si="644"/>
        <v>0</v>
      </c>
      <c r="BM1427" s="40">
        <f t="shared" si="645"/>
        <v>0</v>
      </c>
      <c r="BN1427" s="40">
        <f t="shared" si="646"/>
        <v>0</v>
      </c>
    </row>
    <row r="1428" spans="1:66" x14ac:dyDescent="0.25">
      <c r="A1428" s="379"/>
      <c r="B1428" s="936"/>
      <c r="C1428" s="272"/>
      <c r="D1428" s="868"/>
      <c r="E1428" s="873" t="str">
        <f t="shared" si="620"/>
        <v xml:space="preserve"> </v>
      </c>
      <c r="F1428" s="130">
        <f t="shared" si="621"/>
        <v>0</v>
      </c>
      <c r="G1428" s="128">
        <f t="shared" si="622"/>
        <v>1416</v>
      </c>
      <c r="H1428" s="127"/>
      <c r="I1428" s="321"/>
      <c r="J1428" s="97"/>
      <c r="K1428" s="323"/>
      <c r="L1428" s="322"/>
      <c r="M1428" s="50"/>
      <c r="N1428" s="87"/>
      <c r="O1428" s="324"/>
      <c r="P1428" s="98"/>
      <c r="Q1428" s="98"/>
      <c r="R1428" s="114"/>
      <c r="S1428" s="753"/>
      <c r="T1428" s="98"/>
      <c r="U1428" s="98"/>
      <c r="V1428" s="98"/>
      <c r="W1428" s="99"/>
      <c r="X1428" s="97"/>
      <c r="Y1428" s="87"/>
      <c r="Z1428" s="100"/>
      <c r="AA1428" s="106">
        <f t="shared" si="623"/>
        <v>1416</v>
      </c>
      <c r="AB1428" s="549">
        <f t="shared" si="624"/>
        <v>0</v>
      </c>
      <c r="AC1428" s="544">
        <f t="shared" si="625"/>
        <v>0</v>
      </c>
      <c r="AD1428" s="174">
        <f t="shared" si="626"/>
        <v>0</v>
      </c>
      <c r="AE1428" s="8"/>
      <c r="AF1428" s="885" t="str">
        <f t="shared" si="627"/>
        <v xml:space="preserve"> </v>
      </c>
      <c r="AG1428" s="40">
        <f t="shared" si="628"/>
        <v>0</v>
      </c>
      <c r="AH1428" s="40">
        <f t="shared" si="629"/>
        <v>0</v>
      </c>
      <c r="AR1428" s="40">
        <f t="shared" si="630"/>
        <v>0</v>
      </c>
      <c r="AS1428" s="40">
        <f t="shared" si="631"/>
        <v>0</v>
      </c>
      <c r="AT1428" s="40">
        <f t="shared" si="632"/>
        <v>0</v>
      </c>
      <c r="AU1428" s="40">
        <f t="shared" si="633"/>
        <v>0</v>
      </c>
      <c r="AX1428" s="279">
        <f t="shared" si="634"/>
        <v>0</v>
      </c>
      <c r="AY1428" s="279">
        <f t="shared" si="635"/>
        <v>0</v>
      </c>
      <c r="AZ1428" s="40">
        <f t="shared" si="636"/>
        <v>0</v>
      </c>
      <c r="BB1428" s="40">
        <f t="shared" si="637"/>
        <v>0</v>
      </c>
      <c r="BC1428" s="397">
        <f t="shared" si="638"/>
        <v>0</v>
      </c>
      <c r="BD1428" s="105">
        <f t="shared" si="639"/>
        <v>0</v>
      </c>
      <c r="BE1428" s="105">
        <f t="shared" si="640"/>
        <v>0</v>
      </c>
      <c r="BF1428" s="742">
        <f t="shared" si="641"/>
        <v>0</v>
      </c>
      <c r="BG1428" s="89"/>
      <c r="BH1428" s="9"/>
      <c r="BJ1428" s="40">
        <f t="shared" si="642"/>
        <v>0</v>
      </c>
      <c r="BK1428" s="40">
        <f t="shared" si="643"/>
        <v>1</v>
      </c>
      <c r="BL1428" s="40">
        <f t="shared" si="644"/>
        <v>0</v>
      </c>
      <c r="BM1428" s="40">
        <f t="shared" si="645"/>
        <v>0</v>
      </c>
      <c r="BN1428" s="40">
        <f t="shared" si="646"/>
        <v>0</v>
      </c>
    </row>
    <row r="1429" spans="1:66" x14ac:dyDescent="0.25">
      <c r="A1429" s="379"/>
      <c r="B1429" s="936"/>
      <c r="C1429" s="272"/>
      <c r="D1429" s="868"/>
      <c r="E1429" s="873" t="str">
        <f t="shared" si="620"/>
        <v xml:space="preserve"> </v>
      </c>
      <c r="F1429" s="130">
        <f t="shared" si="621"/>
        <v>0</v>
      </c>
      <c r="G1429" s="128">
        <f t="shared" si="622"/>
        <v>1417</v>
      </c>
      <c r="H1429" s="127"/>
      <c r="I1429" s="321"/>
      <c r="J1429" s="97"/>
      <c r="K1429" s="323"/>
      <c r="L1429" s="322"/>
      <c r="M1429" s="50"/>
      <c r="N1429" s="87"/>
      <c r="O1429" s="324"/>
      <c r="P1429" s="98"/>
      <c r="Q1429" s="98"/>
      <c r="R1429" s="114"/>
      <c r="S1429" s="753"/>
      <c r="T1429" s="98"/>
      <c r="U1429" s="98"/>
      <c r="V1429" s="98"/>
      <c r="W1429" s="99"/>
      <c r="X1429" s="97"/>
      <c r="Y1429" s="87"/>
      <c r="Z1429" s="100"/>
      <c r="AA1429" s="106">
        <f t="shared" si="623"/>
        <v>1417</v>
      </c>
      <c r="AB1429" s="549">
        <f t="shared" si="624"/>
        <v>0</v>
      </c>
      <c r="AC1429" s="544">
        <f t="shared" si="625"/>
        <v>0</v>
      </c>
      <c r="AD1429" s="174">
        <f t="shared" si="626"/>
        <v>0</v>
      </c>
      <c r="AE1429" s="8"/>
      <c r="AF1429" s="885" t="str">
        <f t="shared" si="627"/>
        <v xml:space="preserve"> </v>
      </c>
      <c r="AG1429" s="40">
        <f t="shared" si="628"/>
        <v>0</v>
      </c>
      <c r="AH1429" s="40">
        <f t="shared" si="629"/>
        <v>0</v>
      </c>
      <c r="AR1429" s="40">
        <f t="shared" si="630"/>
        <v>0</v>
      </c>
      <c r="AS1429" s="40">
        <f t="shared" si="631"/>
        <v>0</v>
      </c>
      <c r="AT1429" s="40">
        <f t="shared" si="632"/>
        <v>0</v>
      </c>
      <c r="AU1429" s="40">
        <f t="shared" si="633"/>
        <v>0</v>
      </c>
      <c r="AX1429" s="279">
        <f t="shared" si="634"/>
        <v>0</v>
      </c>
      <c r="AY1429" s="279">
        <f t="shared" si="635"/>
        <v>0</v>
      </c>
      <c r="AZ1429" s="40">
        <f t="shared" si="636"/>
        <v>0</v>
      </c>
      <c r="BB1429" s="40">
        <f t="shared" si="637"/>
        <v>0</v>
      </c>
      <c r="BC1429" s="397">
        <f t="shared" si="638"/>
        <v>0</v>
      </c>
      <c r="BD1429" s="105">
        <f t="shared" si="639"/>
        <v>0</v>
      </c>
      <c r="BE1429" s="105">
        <f t="shared" si="640"/>
        <v>0</v>
      </c>
      <c r="BF1429" s="742">
        <f t="shared" si="641"/>
        <v>0</v>
      </c>
      <c r="BG1429" s="89"/>
      <c r="BH1429" s="9"/>
      <c r="BJ1429" s="40">
        <f t="shared" si="642"/>
        <v>0</v>
      </c>
      <c r="BK1429" s="40">
        <f t="shared" si="643"/>
        <v>1</v>
      </c>
      <c r="BL1429" s="40">
        <f t="shared" si="644"/>
        <v>0</v>
      </c>
      <c r="BM1429" s="40">
        <f t="shared" si="645"/>
        <v>0</v>
      </c>
      <c r="BN1429" s="40">
        <f t="shared" si="646"/>
        <v>0</v>
      </c>
    </row>
    <row r="1430" spans="1:66" x14ac:dyDescent="0.25">
      <c r="A1430" s="379"/>
      <c r="B1430" s="936"/>
      <c r="C1430" s="272"/>
      <c r="D1430" s="868"/>
      <c r="E1430" s="873" t="str">
        <f t="shared" si="620"/>
        <v xml:space="preserve"> </v>
      </c>
      <c r="F1430" s="130">
        <f t="shared" si="621"/>
        <v>0</v>
      </c>
      <c r="G1430" s="128">
        <f t="shared" si="622"/>
        <v>1418</v>
      </c>
      <c r="H1430" s="127"/>
      <c r="I1430" s="321"/>
      <c r="J1430" s="97"/>
      <c r="K1430" s="323"/>
      <c r="L1430" s="322"/>
      <c r="M1430" s="50"/>
      <c r="N1430" s="87"/>
      <c r="O1430" s="324"/>
      <c r="P1430" s="98"/>
      <c r="Q1430" s="98"/>
      <c r="R1430" s="114"/>
      <c r="S1430" s="753"/>
      <c r="T1430" s="98"/>
      <c r="U1430" s="98"/>
      <c r="V1430" s="98"/>
      <c r="W1430" s="99"/>
      <c r="X1430" s="97"/>
      <c r="Y1430" s="87"/>
      <c r="Z1430" s="100"/>
      <c r="AA1430" s="106">
        <f t="shared" si="623"/>
        <v>1418</v>
      </c>
      <c r="AB1430" s="549">
        <f t="shared" si="624"/>
        <v>0</v>
      </c>
      <c r="AC1430" s="544">
        <f t="shared" si="625"/>
        <v>0</v>
      </c>
      <c r="AD1430" s="174">
        <f t="shared" si="626"/>
        <v>0</v>
      </c>
      <c r="AE1430" s="8"/>
      <c r="AF1430" s="885" t="str">
        <f t="shared" si="627"/>
        <v xml:space="preserve"> </v>
      </c>
      <c r="AG1430" s="40">
        <f t="shared" si="628"/>
        <v>0</v>
      </c>
      <c r="AH1430" s="40">
        <f t="shared" si="629"/>
        <v>0</v>
      </c>
      <c r="AR1430" s="40">
        <f t="shared" si="630"/>
        <v>0</v>
      </c>
      <c r="AS1430" s="40">
        <f t="shared" si="631"/>
        <v>0</v>
      </c>
      <c r="AT1430" s="40">
        <f t="shared" si="632"/>
        <v>0</v>
      </c>
      <c r="AU1430" s="40">
        <f t="shared" si="633"/>
        <v>0</v>
      </c>
      <c r="AX1430" s="279">
        <f t="shared" si="634"/>
        <v>0</v>
      </c>
      <c r="AY1430" s="279">
        <f t="shared" si="635"/>
        <v>0</v>
      </c>
      <c r="AZ1430" s="40">
        <f t="shared" si="636"/>
        <v>0</v>
      </c>
      <c r="BB1430" s="40">
        <f t="shared" si="637"/>
        <v>0</v>
      </c>
      <c r="BC1430" s="397">
        <f t="shared" si="638"/>
        <v>0</v>
      </c>
      <c r="BD1430" s="105">
        <f t="shared" si="639"/>
        <v>0</v>
      </c>
      <c r="BE1430" s="105">
        <f t="shared" si="640"/>
        <v>0</v>
      </c>
      <c r="BF1430" s="742">
        <f t="shared" si="641"/>
        <v>0</v>
      </c>
      <c r="BG1430" s="89"/>
      <c r="BH1430" s="9"/>
      <c r="BJ1430" s="40">
        <f t="shared" si="642"/>
        <v>0</v>
      </c>
      <c r="BK1430" s="40">
        <f t="shared" si="643"/>
        <v>1</v>
      </c>
      <c r="BL1430" s="40">
        <f t="shared" si="644"/>
        <v>0</v>
      </c>
      <c r="BM1430" s="40">
        <f t="shared" si="645"/>
        <v>0</v>
      </c>
      <c r="BN1430" s="40">
        <f t="shared" si="646"/>
        <v>0</v>
      </c>
    </row>
    <row r="1431" spans="1:66" x14ac:dyDescent="0.25">
      <c r="A1431" s="379"/>
      <c r="B1431" s="936"/>
      <c r="C1431" s="272"/>
      <c r="D1431" s="868"/>
      <c r="E1431" s="873" t="str">
        <f t="shared" si="620"/>
        <v xml:space="preserve"> </v>
      </c>
      <c r="F1431" s="130">
        <f t="shared" si="621"/>
        <v>0</v>
      </c>
      <c r="G1431" s="128">
        <f t="shared" si="622"/>
        <v>1419</v>
      </c>
      <c r="H1431" s="127"/>
      <c r="I1431" s="321"/>
      <c r="J1431" s="97"/>
      <c r="K1431" s="323"/>
      <c r="L1431" s="322"/>
      <c r="M1431" s="50"/>
      <c r="N1431" s="87"/>
      <c r="O1431" s="324"/>
      <c r="P1431" s="98"/>
      <c r="Q1431" s="98"/>
      <c r="R1431" s="114"/>
      <c r="S1431" s="753"/>
      <c r="T1431" s="98"/>
      <c r="U1431" s="98"/>
      <c r="V1431" s="98"/>
      <c r="W1431" s="99"/>
      <c r="X1431" s="97"/>
      <c r="Y1431" s="87"/>
      <c r="Z1431" s="100"/>
      <c r="AA1431" s="106">
        <f t="shared" si="623"/>
        <v>1419</v>
      </c>
      <c r="AB1431" s="549">
        <f t="shared" si="624"/>
        <v>0</v>
      </c>
      <c r="AC1431" s="544">
        <f t="shared" si="625"/>
        <v>0</v>
      </c>
      <c r="AD1431" s="174">
        <f t="shared" si="626"/>
        <v>0</v>
      </c>
      <c r="AE1431" s="8"/>
      <c r="AF1431" s="885" t="str">
        <f t="shared" si="627"/>
        <v xml:space="preserve"> </v>
      </c>
      <c r="AG1431" s="40">
        <f t="shared" si="628"/>
        <v>0</v>
      </c>
      <c r="AH1431" s="40">
        <f t="shared" si="629"/>
        <v>0</v>
      </c>
      <c r="AR1431" s="40">
        <f t="shared" si="630"/>
        <v>0</v>
      </c>
      <c r="AS1431" s="40">
        <f t="shared" si="631"/>
        <v>0</v>
      </c>
      <c r="AT1431" s="40">
        <f t="shared" si="632"/>
        <v>0</v>
      </c>
      <c r="AU1431" s="40">
        <f t="shared" si="633"/>
        <v>0</v>
      </c>
      <c r="AX1431" s="279">
        <f t="shared" si="634"/>
        <v>0</v>
      </c>
      <c r="AY1431" s="279">
        <f t="shared" si="635"/>
        <v>0</v>
      </c>
      <c r="AZ1431" s="40">
        <f t="shared" si="636"/>
        <v>0</v>
      </c>
      <c r="BB1431" s="40">
        <f t="shared" si="637"/>
        <v>0</v>
      </c>
      <c r="BC1431" s="397">
        <f t="shared" si="638"/>
        <v>0</v>
      </c>
      <c r="BD1431" s="105">
        <f t="shared" si="639"/>
        <v>0</v>
      </c>
      <c r="BE1431" s="105">
        <f t="shared" si="640"/>
        <v>0</v>
      </c>
      <c r="BF1431" s="742">
        <f t="shared" si="641"/>
        <v>0</v>
      </c>
      <c r="BG1431" s="89"/>
      <c r="BH1431" s="9"/>
      <c r="BJ1431" s="40">
        <f t="shared" si="642"/>
        <v>0</v>
      </c>
      <c r="BK1431" s="40">
        <f t="shared" si="643"/>
        <v>1</v>
      </c>
      <c r="BL1431" s="40">
        <f t="shared" si="644"/>
        <v>0</v>
      </c>
      <c r="BM1431" s="40">
        <f t="shared" si="645"/>
        <v>0</v>
      </c>
      <c r="BN1431" s="40">
        <f t="shared" si="646"/>
        <v>0</v>
      </c>
    </row>
    <row r="1432" spans="1:66" x14ac:dyDescent="0.25">
      <c r="A1432" s="379"/>
      <c r="B1432" s="936"/>
      <c r="C1432" s="272"/>
      <c r="D1432" s="868"/>
      <c r="E1432" s="873" t="str">
        <f t="shared" si="620"/>
        <v xml:space="preserve"> </v>
      </c>
      <c r="F1432" s="130">
        <f t="shared" si="621"/>
        <v>0</v>
      </c>
      <c r="G1432" s="128">
        <f t="shared" si="622"/>
        <v>1420</v>
      </c>
      <c r="H1432" s="127"/>
      <c r="I1432" s="321"/>
      <c r="J1432" s="97"/>
      <c r="K1432" s="323"/>
      <c r="L1432" s="322"/>
      <c r="M1432" s="50"/>
      <c r="N1432" s="87"/>
      <c r="O1432" s="324"/>
      <c r="P1432" s="98"/>
      <c r="Q1432" s="98"/>
      <c r="R1432" s="114"/>
      <c r="S1432" s="753"/>
      <c r="T1432" s="98"/>
      <c r="U1432" s="98"/>
      <c r="V1432" s="98"/>
      <c r="W1432" s="99"/>
      <c r="X1432" s="97"/>
      <c r="Y1432" s="87"/>
      <c r="Z1432" s="100"/>
      <c r="AA1432" s="106">
        <f t="shared" si="623"/>
        <v>1420</v>
      </c>
      <c r="AB1432" s="549">
        <f t="shared" si="624"/>
        <v>0</v>
      </c>
      <c r="AC1432" s="544">
        <f t="shared" si="625"/>
        <v>0</v>
      </c>
      <c r="AD1432" s="174">
        <f t="shared" si="626"/>
        <v>0</v>
      </c>
      <c r="AE1432" s="8"/>
      <c r="AF1432" s="885" t="str">
        <f t="shared" si="627"/>
        <v xml:space="preserve"> </v>
      </c>
      <c r="AG1432" s="40">
        <f t="shared" si="628"/>
        <v>0</v>
      </c>
      <c r="AH1432" s="40">
        <f t="shared" si="629"/>
        <v>0</v>
      </c>
      <c r="AR1432" s="40">
        <f t="shared" si="630"/>
        <v>0</v>
      </c>
      <c r="AS1432" s="40">
        <f t="shared" si="631"/>
        <v>0</v>
      </c>
      <c r="AT1432" s="40">
        <f t="shared" si="632"/>
        <v>0</v>
      </c>
      <c r="AU1432" s="40">
        <f t="shared" si="633"/>
        <v>0</v>
      </c>
      <c r="AX1432" s="279">
        <f t="shared" si="634"/>
        <v>0</v>
      </c>
      <c r="AY1432" s="279">
        <f t="shared" si="635"/>
        <v>0</v>
      </c>
      <c r="AZ1432" s="40">
        <f t="shared" si="636"/>
        <v>0</v>
      </c>
      <c r="BB1432" s="40">
        <f t="shared" si="637"/>
        <v>0</v>
      </c>
      <c r="BC1432" s="397">
        <f t="shared" si="638"/>
        <v>0</v>
      </c>
      <c r="BD1432" s="105">
        <f t="shared" si="639"/>
        <v>0</v>
      </c>
      <c r="BE1432" s="105">
        <f t="shared" si="640"/>
        <v>0</v>
      </c>
      <c r="BF1432" s="742">
        <f t="shared" si="641"/>
        <v>0</v>
      </c>
      <c r="BG1432" s="89"/>
      <c r="BH1432" s="9"/>
      <c r="BJ1432" s="40">
        <f t="shared" si="642"/>
        <v>0</v>
      </c>
      <c r="BK1432" s="40">
        <f t="shared" si="643"/>
        <v>1</v>
      </c>
      <c r="BL1432" s="40">
        <f t="shared" si="644"/>
        <v>0</v>
      </c>
      <c r="BM1432" s="40">
        <f t="shared" si="645"/>
        <v>0</v>
      </c>
      <c r="BN1432" s="40">
        <f t="shared" si="646"/>
        <v>0</v>
      </c>
    </row>
    <row r="1433" spans="1:66" x14ac:dyDescent="0.25">
      <c r="A1433" s="379"/>
      <c r="B1433" s="936"/>
      <c r="C1433" s="272"/>
      <c r="D1433" s="868"/>
      <c r="E1433" s="873" t="str">
        <f t="shared" si="620"/>
        <v xml:space="preserve"> </v>
      </c>
      <c r="F1433" s="130">
        <f t="shared" si="621"/>
        <v>0</v>
      </c>
      <c r="G1433" s="128">
        <f t="shared" si="622"/>
        <v>1421</v>
      </c>
      <c r="H1433" s="127"/>
      <c r="I1433" s="321"/>
      <c r="J1433" s="97"/>
      <c r="K1433" s="323"/>
      <c r="L1433" s="322"/>
      <c r="M1433" s="50"/>
      <c r="N1433" s="87"/>
      <c r="O1433" s="324"/>
      <c r="P1433" s="98"/>
      <c r="Q1433" s="98"/>
      <c r="R1433" s="114"/>
      <c r="S1433" s="753"/>
      <c r="T1433" s="98"/>
      <c r="U1433" s="98"/>
      <c r="V1433" s="98"/>
      <c r="W1433" s="99"/>
      <c r="X1433" s="97"/>
      <c r="Y1433" s="87"/>
      <c r="Z1433" s="100"/>
      <c r="AA1433" s="106">
        <f t="shared" si="623"/>
        <v>1421</v>
      </c>
      <c r="AB1433" s="549">
        <f t="shared" si="624"/>
        <v>0</v>
      </c>
      <c r="AC1433" s="544">
        <f t="shared" si="625"/>
        <v>0</v>
      </c>
      <c r="AD1433" s="174">
        <f t="shared" si="626"/>
        <v>0</v>
      </c>
      <c r="AE1433" s="8"/>
      <c r="AF1433" s="885" t="str">
        <f t="shared" si="627"/>
        <v xml:space="preserve"> </v>
      </c>
      <c r="AG1433" s="40">
        <f t="shared" si="628"/>
        <v>0</v>
      </c>
      <c r="AH1433" s="40">
        <f t="shared" si="629"/>
        <v>0</v>
      </c>
      <c r="AR1433" s="40">
        <f t="shared" si="630"/>
        <v>0</v>
      </c>
      <c r="AS1433" s="40">
        <f t="shared" si="631"/>
        <v>0</v>
      </c>
      <c r="AT1433" s="40">
        <f t="shared" si="632"/>
        <v>0</v>
      </c>
      <c r="AU1433" s="40">
        <f t="shared" si="633"/>
        <v>0</v>
      </c>
      <c r="AX1433" s="279">
        <f t="shared" si="634"/>
        <v>0</v>
      </c>
      <c r="AY1433" s="279">
        <f t="shared" si="635"/>
        <v>0</v>
      </c>
      <c r="AZ1433" s="40">
        <f t="shared" si="636"/>
        <v>0</v>
      </c>
      <c r="BB1433" s="40">
        <f t="shared" si="637"/>
        <v>0</v>
      </c>
      <c r="BC1433" s="397">
        <f t="shared" si="638"/>
        <v>0</v>
      </c>
      <c r="BD1433" s="105">
        <f t="shared" si="639"/>
        <v>0</v>
      </c>
      <c r="BE1433" s="105">
        <f t="shared" si="640"/>
        <v>0</v>
      </c>
      <c r="BF1433" s="742">
        <f t="shared" si="641"/>
        <v>0</v>
      </c>
      <c r="BG1433" s="89"/>
      <c r="BH1433" s="9"/>
      <c r="BJ1433" s="40">
        <f t="shared" si="642"/>
        <v>0</v>
      </c>
      <c r="BK1433" s="40">
        <f t="shared" si="643"/>
        <v>1</v>
      </c>
      <c r="BL1433" s="40">
        <f t="shared" si="644"/>
        <v>0</v>
      </c>
      <c r="BM1433" s="40">
        <f t="shared" si="645"/>
        <v>0</v>
      </c>
      <c r="BN1433" s="40">
        <f t="shared" si="646"/>
        <v>0</v>
      </c>
    </row>
    <row r="1434" spans="1:66" x14ac:dyDescent="0.25">
      <c r="A1434" s="379"/>
      <c r="B1434" s="936"/>
      <c r="C1434" s="272"/>
      <c r="D1434" s="868"/>
      <c r="E1434" s="873" t="str">
        <f t="shared" si="620"/>
        <v xml:space="preserve"> </v>
      </c>
      <c r="F1434" s="130">
        <f t="shared" si="621"/>
        <v>0</v>
      </c>
      <c r="G1434" s="128">
        <f t="shared" si="622"/>
        <v>1422</v>
      </c>
      <c r="H1434" s="127"/>
      <c r="I1434" s="321"/>
      <c r="J1434" s="97"/>
      <c r="K1434" s="323"/>
      <c r="L1434" s="322"/>
      <c r="M1434" s="50"/>
      <c r="N1434" s="87"/>
      <c r="O1434" s="324"/>
      <c r="P1434" s="98"/>
      <c r="Q1434" s="98"/>
      <c r="R1434" s="114"/>
      <c r="S1434" s="753"/>
      <c r="T1434" s="98"/>
      <c r="U1434" s="98"/>
      <c r="V1434" s="98"/>
      <c r="W1434" s="99"/>
      <c r="X1434" s="97"/>
      <c r="Y1434" s="87"/>
      <c r="Z1434" s="100"/>
      <c r="AA1434" s="106">
        <f t="shared" si="623"/>
        <v>1422</v>
      </c>
      <c r="AB1434" s="549">
        <f t="shared" si="624"/>
        <v>0</v>
      </c>
      <c r="AC1434" s="544">
        <f t="shared" si="625"/>
        <v>0</v>
      </c>
      <c r="AD1434" s="174">
        <f t="shared" si="626"/>
        <v>0</v>
      </c>
      <c r="AE1434" s="8"/>
      <c r="AF1434" s="885" t="str">
        <f t="shared" si="627"/>
        <v xml:space="preserve"> </v>
      </c>
      <c r="AG1434" s="40">
        <f t="shared" si="628"/>
        <v>0</v>
      </c>
      <c r="AH1434" s="40">
        <f t="shared" si="629"/>
        <v>0</v>
      </c>
      <c r="AR1434" s="40">
        <f t="shared" si="630"/>
        <v>0</v>
      </c>
      <c r="AS1434" s="40">
        <f t="shared" si="631"/>
        <v>0</v>
      </c>
      <c r="AT1434" s="40">
        <f t="shared" si="632"/>
        <v>0</v>
      </c>
      <c r="AU1434" s="40">
        <f t="shared" si="633"/>
        <v>0</v>
      </c>
      <c r="AX1434" s="279">
        <f t="shared" si="634"/>
        <v>0</v>
      </c>
      <c r="AY1434" s="279">
        <f t="shared" si="635"/>
        <v>0</v>
      </c>
      <c r="AZ1434" s="40">
        <f t="shared" si="636"/>
        <v>0</v>
      </c>
      <c r="BB1434" s="40">
        <f t="shared" si="637"/>
        <v>0</v>
      </c>
      <c r="BC1434" s="397">
        <f t="shared" si="638"/>
        <v>0</v>
      </c>
      <c r="BD1434" s="105">
        <f t="shared" si="639"/>
        <v>0</v>
      </c>
      <c r="BE1434" s="105">
        <f t="shared" si="640"/>
        <v>0</v>
      </c>
      <c r="BF1434" s="742">
        <f t="shared" si="641"/>
        <v>0</v>
      </c>
      <c r="BG1434" s="89"/>
      <c r="BH1434" s="9"/>
      <c r="BJ1434" s="40">
        <f t="shared" si="642"/>
        <v>0</v>
      </c>
      <c r="BK1434" s="40">
        <f t="shared" si="643"/>
        <v>1</v>
      </c>
      <c r="BL1434" s="40">
        <f t="shared" si="644"/>
        <v>0</v>
      </c>
      <c r="BM1434" s="40">
        <f t="shared" si="645"/>
        <v>0</v>
      </c>
      <c r="BN1434" s="40">
        <f t="shared" si="646"/>
        <v>0</v>
      </c>
    </row>
    <row r="1435" spans="1:66" x14ac:dyDescent="0.25">
      <c r="A1435" s="379"/>
      <c r="B1435" s="936"/>
      <c r="C1435" s="272"/>
      <c r="D1435" s="868"/>
      <c r="E1435" s="873" t="str">
        <f t="shared" si="620"/>
        <v xml:space="preserve"> </v>
      </c>
      <c r="F1435" s="130">
        <f t="shared" si="621"/>
        <v>0</v>
      </c>
      <c r="G1435" s="128">
        <f t="shared" si="622"/>
        <v>1423</v>
      </c>
      <c r="H1435" s="127"/>
      <c r="I1435" s="321"/>
      <c r="J1435" s="97"/>
      <c r="K1435" s="323"/>
      <c r="L1435" s="322"/>
      <c r="M1435" s="50"/>
      <c r="N1435" s="87"/>
      <c r="O1435" s="324"/>
      <c r="P1435" s="98"/>
      <c r="Q1435" s="98"/>
      <c r="R1435" s="114"/>
      <c r="S1435" s="753"/>
      <c r="T1435" s="98"/>
      <c r="U1435" s="98"/>
      <c r="V1435" s="98"/>
      <c r="W1435" s="99"/>
      <c r="X1435" s="97"/>
      <c r="Y1435" s="87"/>
      <c r="Z1435" s="100"/>
      <c r="AA1435" s="106">
        <f t="shared" si="623"/>
        <v>1423</v>
      </c>
      <c r="AB1435" s="549">
        <f t="shared" si="624"/>
        <v>0</v>
      </c>
      <c r="AC1435" s="544">
        <f t="shared" si="625"/>
        <v>0</v>
      </c>
      <c r="AD1435" s="174">
        <f t="shared" si="626"/>
        <v>0</v>
      </c>
      <c r="AE1435" s="8"/>
      <c r="AF1435" s="885" t="str">
        <f t="shared" si="627"/>
        <v xml:space="preserve"> </v>
      </c>
      <c r="AG1435" s="40">
        <f t="shared" si="628"/>
        <v>0</v>
      </c>
      <c r="AH1435" s="40">
        <f t="shared" si="629"/>
        <v>0</v>
      </c>
      <c r="AR1435" s="40">
        <f t="shared" si="630"/>
        <v>0</v>
      </c>
      <c r="AS1435" s="40">
        <f t="shared" si="631"/>
        <v>0</v>
      </c>
      <c r="AT1435" s="40">
        <f t="shared" si="632"/>
        <v>0</v>
      </c>
      <c r="AU1435" s="40">
        <f t="shared" si="633"/>
        <v>0</v>
      </c>
      <c r="AX1435" s="279">
        <f t="shared" si="634"/>
        <v>0</v>
      </c>
      <c r="AY1435" s="279">
        <f t="shared" si="635"/>
        <v>0</v>
      </c>
      <c r="AZ1435" s="40">
        <f t="shared" si="636"/>
        <v>0</v>
      </c>
      <c r="BB1435" s="40">
        <f t="shared" si="637"/>
        <v>0</v>
      </c>
      <c r="BC1435" s="397">
        <f t="shared" si="638"/>
        <v>0</v>
      </c>
      <c r="BD1435" s="105">
        <f t="shared" si="639"/>
        <v>0</v>
      </c>
      <c r="BE1435" s="105">
        <f t="shared" si="640"/>
        <v>0</v>
      </c>
      <c r="BF1435" s="742">
        <f t="shared" si="641"/>
        <v>0</v>
      </c>
      <c r="BG1435" s="89"/>
      <c r="BH1435" s="9"/>
      <c r="BJ1435" s="40">
        <f t="shared" si="642"/>
        <v>0</v>
      </c>
      <c r="BK1435" s="40">
        <f t="shared" si="643"/>
        <v>1</v>
      </c>
      <c r="BL1435" s="40">
        <f t="shared" si="644"/>
        <v>0</v>
      </c>
      <c r="BM1435" s="40">
        <f t="shared" si="645"/>
        <v>0</v>
      </c>
      <c r="BN1435" s="40">
        <f t="shared" si="646"/>
        <v>0</v>
      </c>
    </row>
    <row r="1436" spans="1:66" x14ac:dyDescent="0.25">
      <c r="A1436" s="379"/>
      <c r="B1436" s="936"/>
      <c r="C1436" s="272"/>
      <c r="D1436" s="868"/>
      <c r="E1436" s="873" t="str">
        <f t="shared" si="620"/>
        <v xml:space="preserve"> </v>
      </c>
      <c r="F1436" s="130">
        <f t="shared" si="621"/>
        <v>0</v>
      </c>
      <c r="G1436" s="128">
        <f t="shared" si="622"/>
        <v>1424</v>
      </c>
      <c r="H1436" s="127"/>
      <c r="I1436" s="321"/>
      <c r="J1436" s="97"/>
      <c r="K1436" s="323"/>
      <c r="L1436" s="322"/>
      <c r="M1436" s="50"/>
      <c r="N1436" s="87"/>
      <c r="O1436" s="324"/>
      <c r="P1436" s="98"/>
      <c r="Q1436" s="98"/>
      <c r="R1436" s="114"/>
      <c r="S1436" s="753"/>
      <c r="T1436" s="98"/>
      <c r="U1436" s="98"/>
      <c r="V1436" s="98"/>
      <c r="W1436" s="99"/>
      <c r="X1436" s="97"/>
      <c r="Y1436" s="87"/>
      <c r="Z1436" s="100"/>
      <c r="AA1436" s="106">
        <f t="shared" si="623"/>
        <v>1424</v>
      </c>
      <c r="AB1436" s="549">
        <f t="shared" si="624"/>
        <v>0</v>
      </c>
      <c r="AC1436" s="544">
        <f t="shared" si="625"/>
        <v>0</v>
      </c>
      <c r="AD1436" s="174">
        <f t="shared" si="626"/>
        <v>0</v>
      </c>
      <c r="AE1436" s="8"/>
      <c r="AF1436" s="885" t="str">
        <f t="shared" si="627"/>
        <v xml:space="preserve"> </v>
      </c>
      <c r="AG1436" s="40">
        <f t="shared" si="628"/>
        <v>0</v>
      </c>
      <c r="AH1436" s="40">
        <f t="shared" si="629"/>
        <v>0</v>
      </c>
      <c r="AR1436" s="40">
        <f t="shared" si="630"/>
        <v>0</v>
      </c>
      <c r="AS1436" s="40">
        <f t="shared" si="631"/>
        <v>0</v>
      </c>
      <c r="AT1436" s="40">
        <f t="shared" si="632"/>
        <v>0</v>
      </c>
      <c r="AU1436" s="40">
        <f t="shared" si="633"/>
        <v>0</v>
      </c>
      <c r="AX1436" s="279">
        <f t="shared" si="634"/>
        <v>0</v>
      </c>
      <c r="AY1436" s="279">
        <f t="shared" si="635"/>
        <v>0</v>
      </c>
      <c r="AZ1436" s="40">
        <f t="shared" si="636"/>
        <v>0</v>
      </c>
      <c r="BB1436" s="40">
        <f t="shared" si="637"/>
        <v>0</v>
      </c>
      <c r="BC1436" s="397">
        <f t="shared" si="638"/>
        <v>0</v>
      </c>
      <c r="BD1436" s="105">
        <f t="shared" si="639"/>
        <v>0</v>
      </c>
      <c r="BE1436" s="105">
        <f t="shared" si="640"/>
        <v>0</v>
      </c>
      <c r="BF1436" s="742">
        <f t="shared" si="641"/>
        <v>0</v>
      </c>
      <c r="BG1436" s="89"/>
      <c r="BH1436" s="9"/>
      <c r="BJ1436" s="40">
        <f t="shared" si="642"/>
        <v>0</v>
      </c>
      <c r="BK1436" s="40">
        <f t="shared" si="643"/>
        <v>1</v>
      </c>
      <c r="BL1436" s="40">
        <f t="shared" si="644"/>
        <v>0</v>
      </c>
      <c r="BM1436" s="40">
        <f t="shared" si="645"/>
        <v>0</v>
      </c>
      <c r="BN1436" s="40">
        <f t="shared" si="646"/>
        <v>0</v>
      </c>
    </row>
    <row r="1437" spans="1:66" x14ac:dyDescent="0.25">
      <c r="A1437" s="379"/>
      <c r="B1437" s="936"/>
      <c r="C1437" s="272"/>
      <c r="D1437" s="868"/>
      <c r="E1437" s="873" t="str">
        <f t="shared" si="620"/>
        <v xml:space="preserve"> </v>
      </c>
      <c r="F1437" s="130">
        <f t="shared" si="621"/>
        <v>0</v>
      </c>
      <c r="G1437" s="128">
        <f t="shared" si="622"/>
        <v>1425</v>
      </c>
      <c r="H1437" s="127"/>
      <c r="I1437" s="321"/>
      <c r="J1437" s="97"/>
      <c r="K1437" s="323"/>
      <c r="L1437" s="322"/>
      <c r="M1437" s="50"/>
      <c r="N1437" s="87"/>
      <c r="O1437" s="324"/>
      <c r="P1437" s="98"/>
      <c r="Q1437" s="98"/>
      <c r="R1437" s="114"/>
      <c r="S1437" s="753"/>
      <c r="T1437" s="98"/>
      <c r="U1437" s="98"/>
      <c r="V1437" s="98"/>
      <c r="W1437" s="99"/>
      <c r="X1437" s="97"/>
      <c r="Y1437" s="87"/>
      <c r="Z1437" s="100"/>
      <c r="AA1437" s="106">
        <f t="shared" si="623"/>
        <v>1425</v>
      </c>
      <c r="AB1437" s="549">
        <f t="shared" si="624"/>
        <v>0</v>
      </c>
      <c r="AC1437" s="544">
        <f t="shared" si="625"/>
        <v>0</v>
      </c>
      <c r="AD1437" s="174">
        <f t="shared" si="626"/>
        <v>0</v>
      </c>
      <c r="AE1437" s="8"/>
      <c r="AF1437" s="885" t="str">
        <f t="shared" si="627"/>
        <v xml:space="preserve"> </v>
      </c>
      <c r="AG1437" s="40">
        <f t="shared" si="628"/>
        <v>0</v>
      </c>
      <c r="AH1437" s="40">
        <f t="shared" si="629"/>
        <v>0</v>
      </c>
      <c r="AR1437" s="40">
        <f t="shared" si="630"/>
        <v>0</v>
      </c>
      <c r="AS1437" s="40">
        <f t="shared" si="631"/>
        <v>0</v>
      </c>
      <c r="AT1437" s="40">
        <f t="shared" si="632"/>
        <v>0</v>
      </c>
      <c r="AU1437" s="40">
        <f t="shared" si="633"/>
        <v>0</v>
      </c>
      <c r="AX1437" s="279">
        <f t="shared" si="634"/>
        <v>0</v>
      </c>
      <c r="AY1437" s="279">
        <f t="shared" si="635"/>
        <v>0</v>
      </c>
      <c r="AZ1437" s="40">
        <f t="shared" si="636"/>
        <v>0</v>
      </c>
      <c r="BB1437" s="40">
        <f t="shared" si="637"/>
        <v>0</v>
      </c>
      <c r="BC1437" s="397">
        <f t="shared" si="638"/>
        <v>0</v>
      </c>
      <c r="BD1437" s="105">
        <f t="shared" si="639"/>
        <v>0</v>
      </c>
      <c r="BE1437" s="105">
        <f t="shared" si="640"/>
        <v>0</v>
      </c>
      <c r="BF1437" s="742">
        <f t="shared" si="641"/>
        <v>0</v>
      </c>
      <c r="BG1437" s="89"/>
      <c r="BH1437" s="9"/>
      <c r="BJ1437" s="40">
        <f t="shared" si="642"/>
        <v>0</v>
      </c>
      <c r="BK1437" s="40">
        <f t="shared" si="643"/>
        <v>1</v>
      </c>
      <c r="BL1437" s="40">
        <f t="shared" si="644"/>
        <v>0</v>
      </c>
      <c r="BM1437" s="40">
        <f t="shared" si="645"/>
        <v>0</v>
      </c>
      <c r="BN1437" s="40">
        <f t="shared" si="646"/>
        <v>0</v>
      </c>
    </row>
    <row r="1438" spans="1:66" x14ac:dyDescent="0.25">
      <c r="A1438" s="379"/>
      <c r="B1438" s="936"/>
      <c r="C1438" s="272"/>
      <c r="D1438" s="868"/>
      <c r="E1438" s="873" t="str">
        <f t="shared" si="620"/>
        <v xml:space="preserve"> </v>
      </c>
      <c r="F1438" s="130">
        <f t="shared" si="621"/>
        <v>0</v>
      </c>
      <c r="G1438" s="128">
        <f t="shared" si="622"/>
        <v>1426</v>
      </c>
      <c r="H1438" s="127"/>
      <c r="I1438" s="321"/>
      <c r="J1438" s="97"/>
      <c r="K1438" s="323"/>
      <c r="L1438" s="322"/>
      <c r="M1438" s="50"/>
      <c r="N1438" s="87"/>
      <c r="O1438" s="324"/>
      <c r="P1438" s="98"/>
      <c r="Q1438" s="98"/>
      <c r="R1438" s="114"/>
      <c r="S1438" s="753"/>
      <c r="T1438" s="98"/>
      <c r="U1438" s="98"/>
      <c r="V1438" s="98"/>
      <c r="W1438" s="99"/>
      <c r="X1438" s="97"/>
      <c r="Y1438" s="87"/>
      <c r="Z1438" s="100"/>
      <c r="AA1438" s="106">
        <f t="shared" si="623"/>
        <v>1426</v>
      </c>
      <c r="AB1438" s="549">
        <f t="shared" si="624"/>
        <v>0</v>
      </c>
      <c r="AC1438" s="544">
        <f t="shared" si="625"/>
        <v>0</v>
      </c>
      <c r="AD1438" s="174">
        <f t="shared" si="626"/>
        <v>0</v>
      </c>
      <c r="AE1438" s="8"/>
      <c r="AF1438" s="885" t="str">
        <f t="shared" si="627"/>
        <v xml:space="preserve"> </v>
      </c>
      <c r="AG1438" s="40">
        <f t="shared" si="628"/>
        <v>0</v>
      </c>
      <c r="AH1438" s="40">
        <f t="shared" si="629"/>
        <v>0</v>
      </c>
      <c r="AR1438" s="40">
        <f t="shared" si="630"/>
        <v>0</v>
      </c>
      <c r="AS1438" s="40">
        <f t="shared" si="631"/>
        <v>0</v>
      </c>
      <c r="AT1438" s="40">
        <f t="shared" si="632"/>
        <v>0</v>
      </c>
      <c r="AU1438" s="40">
        <f t="shared" si="633"/>
        <v>0</v>
      </c>
      <c r="AX1438" s="279">
        <f t="shared" si="634"/>
        <v>0</v>
      </c>
      <c r="AY1438" s="279">
        <f t="shared" si="635"/>
        <v>0</v>
      </c>
      <c r="AZ1438" s="40">
        <f t="shared" si="636"/>
        <v>0</v>
      </c>
      <c r="BB1438" s="40">
        <f t="shared" si="637"/>
        <v>0</v>
      </c>
      <c r="BC1438" s="397">
        <f t="shared" si="638"/>
        <v>0</v>
      </c>
      <c r="BD1438" s="105">
        <f t="shared" si="639"/>
        <v>0</v>
      </c>
      <c r="BE1438" s="105">
        <f t="shared" si="640"/>
        <v>0</v>
      </c>
      <c r="BF1438" s="742">
        <f t="shared" si="641"/>
        <v>0</v>
      </c>
      <c r="BG1438" s="89"/>
      <c r="BH1438" s="9"/>
      <c r="BJ1438" s="40">
        <f t="shared" si="642"/>
        <v>0</v>
      </c>
      <c r="BK1438" s="40">
        <f t="shared" si="643"/>
        <v>1</v>
      </c>
      <c r="BL1438" s="40">
        <f t="shared" si="644"/>
        <v>0</v>
      </c>
      <c r="BM1438" s="40">
        <f t="shared" si="645"/>
        <v>0</v>
      </c>
      <c r="BN1438" s="40">
        <f t="shared" si="646"/>
        <v>0</v>
      </c>
    </row>
    <row r="1439" spans="1:66" x14ac:dyDescent="0.25">
      <c r="A1439" s="379"/>
      <c r="B1439" s="936"/>
      <c r="C1439" s="272"/>
      <c r="D1439" s="868"/>
      <c r="E1439" s="873" t="str">
        <f t="shared" si="620"/>
        <v xml:space="preserve"> </v>
      </c>
      <c r="F1439" s="130">
        <f t="shared" si="621"/>
        <v>0</v>
      </c>
      <c r="G1439" s="128">
        <f t="shared" si="622"/>
        <v>1427</v>
      </c>
      <c r="H1439" s="127"/>
      <c r="I1439" s="321"/>
      <c r="J1439" s="97"/>
      <c r="K1439" s="323"/>
      <c r="L1439" s="322"/>
      <c r="M1439" s="50"/>
      <c r="N1439" s="87"/>
      <c r="O1439" s="324"/>
      <c r="P1439" s="98"/>
      <c r="Q1439" s="98"/>
      <c r="R1439" s="114"/>
      <c r="S1439" s="753"/>
      <c r="T1439" s="98"/>
      <c r="U1439" s="98"/>
      <c r="V1439" s="98"/>
      <c r="W1439" s="99"/>
      <c r="X1439" s="97"/>
      <c r="Y1439" s="87"/>
      <c r="Z1439" s="100"/>
      <c r="AA1439" s="106">
        <f t="shared" si="623"/>
        <v>1427</v>
      </c>
      <c r="AB1439" s="549">
        <f t="shared" si="624"/>
        <v>0</v>
      </c>
      <c r="AC1439" s="544">
        <f t="shared" si="625"/>
        <v>0</v>
      </c>
      <c r="AD1439" s="174">
        <f t="shared" si="626"/>
        <v>0</v>
      </c>
      <c r="AE1439" s="8"/>
      <c r="AF1439" s="885" t="str">
        <f t="shared" si="627"/>
        <v xml:space="preserve"> </v>
      </c>
      <c r="AG1439" s="40">
        <f t="shared" si="628"/>
        <v>0</v>
      </c>
      <c r="AH1439" s="40">
        <f t="shared" si="629"/>
        <v>0</v>
      </c>
      <c r="AR1439" s="40">
        <f t="shared" si="630"/>
        <v>0</v>
      </c>
      <c r="AS1439" s="40">
        <f t="shared" si="631"/>
        <v>0</v>
      </c>
      <c r="AT1439" s="40">
        <f t="shared" si="632"/>
        <v>0</v>
      </c>
      <c r="AU1439" s="40">
        <f t="shared" si="633"/>
        <v>0</v>
      </c>
      <c r="AX1439" s="279">
        <f t="shared" si="634"/>
        <v>0</v>
      </c>
      <c r="AY1439" s="279">
        <f t="shared" si="635"/>
        <v>0</v>
      </c>
      <c r="AZ1439" s="40">
        <f t="shared" si="636"/>
        <v>0</v>
      </c>
      <c r="BB1439" s="40">
        <f t="shared" si="637"/>
        <v>0</v>
      </c>
      <c r="BC1439" s="397">
        <f t="shared" si="638"/>
        <v>0</v>
      </c>
      <c r="BD1439" s="105">
        <f t="shared" si="639"/>
        <v>0</v>
      </c>
      <c r="BE1439" s="105">
        <f t="shared" si="640"/>
        <v>0</v>
      </c>
      <c r="BF1439" s="742">
        <f t="shared" si="641"/>
        <v>0</v>
      </c>
      <c r="BG1439" s="89"/>
      <c r="BH1439" s="9"/>
      <c r="BJ1439" s="40">
        <f t="shared" si="642"/>
        <v>0</v>
      </c>
      <c r="BK1439" s="40">
        <f t="shared" si="643"/>
        <v>1</v>
      </c>
      <c r="BL1439" s="40">
        <f t="shared" si="644"/>
        <v>0</v>
      </c>
      <c r="BM1439" s="40">
        <f t="shared" si="645"/>
        <v>0</v>
      </c>
      <c r="BN1439" s="40">
        <f t="shared" si="646"/>
        <v>0</v>
      </c>
    </row>
    <row r="1440" spans="1:66" x14ac:dyDescent="0.25">
      <c r="A1440" s="379"/>
      <c r="B1440" s="936"/>
      <c r="C1440" s="272"/>
      <c r="D1440" s="868"/>
      <c r="E1440" s="873" t="str">
        <f t="shared" si="620"/>
        <v xml:space="preserve"> </v>
      </c>
      <c r="F1440" s="130">
        <f t="shared" si="621"/>
        <v>0</v>
      </c>
      <c r="G1440" s="128">
        <f t="shared" si="622"/>
        <v>1428</v>
      </c>
      <c r="H1440" s="127"/>
      <c r="I1440" s="321"/>
      <c r="J1440" s="97"/>
      <c r="K1440" s="323"/>
      <c r="L1440" s="322"/>
      <c r="M1440" s="50"/>
      <c r="N1440" s="87"/>
      <c r="O1440" s="324"/>
      <c r="P1440" s="98"/>
      <c r="Q1440" s="98"/>
      <c r="R1440" s="114"/>
      <c r="S1440" s="753"/>
      <c r="T1440" s="98"/>
      <c r="U1440" s="98"/>
      <c r="V1440" s="98"/>
      <c r="W1440" s="99"/>
      <c r="X1440" s="97"/>
      <c r="Y1440" s="87"/>
      <c r="Z1440" s="100"/>
      <c r="AA1440" s="106">
        <f t="shared" si="623"/>
        <v>1428</v>
      </c>
      <c r="AB1440" s="549">
        <f t="shared" si="624"/>
        <v>0</v>
      </c>
      <c r="AC1440" s="544">
        <f t="shared" si="625"/>
        <v>0</v>
      </c>
      <c r="AD1440" s="174">
        <f t="shared" si="626"/>
        <v>0</v>
      </c>
      <c r="AE1440" s="8"/>
      <c r="AF1440" s="885" t="str">
        <f t="shared" si="627"/>
        <v xml:space="preserve"> </v>
      </c>
      <c r="AG1440" s="40">
        <f t="shared" si="628"/>
        <v>0</v>
      </c>
      <c r="AH1440" s="40">
        <f t="shared" si="629"/>
        <v>0</v>
      </c>
      <c r="AR1440" s="40">
        <f t="shared" si="630"/>
        <v>0</v>
      </c>
      <c r="AS1440" s="40">
        <f t="shared" si="631"/>
        <v>0</v>
      </c>
      <c r="AT1440" s="40">
        <f t="shared" si="632"/>
        <v>0</v>
      </c>
      <c r="AU1440" s="40">
        <f t="shared" si="633"/>
        <v>0</v>
      </c>
      <c r="AX1440" s="279">
        <f t="shared" si="634"/>
        <v>0</v>
      </c>
      <c r="AY1440" s="279">
        <f t="shared" si="635"/>
        <v>0</v>
      </c>
      <c r="AZ1440" s="40">
        <f t="shared" si="636"/>
        <v>0</v>
      </c>
      <c r="BB1440" s="40">
        <f t="shared" si="637"/>
        <v>0</v>
      </c>
      <c r="BC1440" s="397">
        <f t="shared" si="638"/>
        <v>0</v>
      </c>
      <c r="BD1440" s="105">
        <f t="shared" si="639"/>
        <v>0</v>
      </c>
      <c r="BE1440" s="105">
        <f t="shared" si="640"/>
        <v>0</v>
      </c>
      <c r="BF1440" s="742">
        <f t="shared" si="641"/>
        <v>0</v>
      </c>
      <c r="BG1440" s="89"/>
      <c r="BH1440" s="9"/>
      <c r="BJ1440" s="40">
        <f t="shared" si="642"/>
        <v>0</v>
      </c>
      <c r="BK1440" s="40">
        <f t="shared" si="643"/>
        <v>1</v>
      </c>
      <c r="BL1440" s="40">
        <f t="shared" si="644"/>
        <v>0</v>
      </c>
      <c r="BM1440" s="40">
        <f t="shared" si="645"/>
        <v>0</v>
      </c>
      <c r="BN1440" s="40">
        <f t="shared" si="646"/>
        <v>0</v>
      </c>
    </row>
    <row r="1441" spans="1:66" x14ac:dyDescent="0.25">
      <c r="A1441" s="379"/>
      <c r="B1441" s="936"/>
      <c r="C1441" s="272"/>
      <c r="D1441" s="868"/>
      <c r="E1441" s="873" t="str">
        <f t="shared" si="620"/>
        <v xml:space="preserve"> </v>
      </c>
      <c r="F1441" s="130">
        <f t="shared" si="621"/>
        <v>0</v>
      </c>
      <c r="G1441" s="128">
        <f t="shared" si="622"/>
        <v>1429</v>
      </c>
      <c r="H1441" s="127"/>
      <c r="I1441" s="321"/>
      <c r="J1441" s="97"/>
      <c r="K1441" s="323"/>
      <c r="L1441" s="322"/>
      <c r="M1441" s="50"/>
      <c r="N1441" s="87"/>
      <c r="O1441" s="324"/>
      <c r="P1441" s="98"/>
      <c r="Q1441" s="98"/>
      <c r="R1441" s="114"/>
      <c r="S1441" s="753"/>
      <c r="T1441" s="98"/>
      <c r="U1441" s="98"/>
      <c r="V1441" s="98"/>
      <c r="W1441" s="99"/>
      <c r="X1441" s="97"/>
      <c r="Y1441" s="87"/>
      <c r="Z1441" s="100"/>
      <c r="AA1441" s="106">
        <f t="shared" si="623"/>
        <v>1429</v>
      </c>
      <c r="AB1441" s="549">
        <f t="shared" si="624"/>
        <v>0</v>
      </c>
      <c r="AC1441" s="544">
        <f t="shared" si="625"/>
        <v>0</v>
      </c>
      <c r="AD1441" s="174">
        <f t="shared" si="626"/>
        <v>0</v>
      </c>
      <c r="AE1441" s="8"/>
      <c r="AF1441" s="885" t="str">
        <f t="shared" si="627"/>
        <v xml:space="preserve"> </v>
      </c>
      <c r="AG1441" s="40">
        <f t="shared" si="628"/>
        <v>0</v>
      </c>
      <c r="AH1441" s="40">
        <f t="shared" si="629"/>
        <v>0</v>
      </c>
      <c r="AR1441" s="40">
        <f t="shared" si="630"/>
        <v>0</v>
      </c>
      <c r="AS1441" s="40">
        <f t="shared" si="631"/>
        <v>0</v>
      </c>
      <c r="AT1441" s="40">
        <f t="shared" si="632"/>
        <v>0</v>
      </c>
      <c r="AU1441" s="40">
        <f t="shared" si="633"/>
        <v>0</v>
      </c>
      <c r="AX1441" s="279">
        <f t="shared" si="634"/>
        <v>0</v>
      </c>
      <c r="AY1441" s="279">
        <f t="shared" si="635"/>
        <v>0</v>
      </c>
      <c r="AZ1441" s="40">
        <f t="shared" si="636"/>
        <v>0</v>
      </c>
      <c r="BB1441" s="40">
        <f t="shared" si="637"/>
        <v>0</v>
      </c>
      <c r="BC1441" s="397">
        <f t="shared" si="638"/>
        <v>0</v>
      </c>
      <c r="BD1441" s="105">
        <f t="shared" si="639"/>
        <v>0</v>
      </c>
      <c r="BE1441" s="105">
        <f t="shared" si="640"/>
        <v>0</v>
      </c>
      <c r="BF1441" s="742">
        <f t="shared" si="641"/>
        <v>0</v>
      </c>
      <c r="BG1441" s="89"/>
      <c r="BH1441" s="9"/>
      <c r="BJ1441" s="40">
        <f t="shared" si="642"/>
        <v>0</v>
      </c>
      <c r="BK1441" s="40">
        <f t="shared" si="643"/>
        <v>1</v>
      </c>
      <c r="BL1441" s="40">
        <f t="shared" si="644"/>
        <v>0</v>
      </c>
      <c r="BM1441" s="40">
        <f t="shared" si="645"/>
        <v>0</v>
      </c>
      <c r="BN1441" s="40">
        <f t="shared" si="646"/>
        <v>0</v>
      </c>
    </row>
    <row r="1442" spans="1:66" x14ac:dyDescent="0.25">
      <c r="A1442" s="379"/>
      <c r="B1442" s="936"/>
      <c r="C1442" s="272"/>
      <c r="D1442" s="868"/>
      <c r="E1442" s="873" t="str">
        <f t="shared" si="620"/>
        <v xml:space="preserve"> </v>
      </c>
      <c r="F1442" s="130">
        <f t="shared" si="621"/>
        <v>0</v>
      </c>
      <c r="G1442" s="128">
        <f t="shared" si="622"/>
        <v>1430</v>
      </c>
      <c r="H1442" s="127"/>
      <c r="I1442" s="321"/>
      <c r="J1442" s="97"/>
      <c r="K1442" s="323"/>
      <c r="L1442" s="322"/>
      <c r="M1442" s="50"/>
      <c r="N1442" s="87"/>
      <c r="O1442" s="324"/>
      <c r="P1442" s="98"/>
      <c r="Q1442" s="98"/>
      <c r="R1442" s="114"/>
      <c r="S1442" s="753"/>
      <c r="T1442" s="98"/>
      <c r="U1442" s="98"/>
      <c r="V1442" s="98"/>
      <c r="W1442" s="99"/>
      <c r="X1442" s="97"/>
      <c r="Y1442" s="87"/>
      <c r="Z1442" s="100"/>
      <c r="AA1442" s="106">
        <f t="shared" si="623"/>
        <v>1430</v>
      </c>
      <c r="AB1442" s="549">
        <f t="shared" si="624"/>
        <v>0</v>
      </c>
      <c r="AC1442" s="544">
        <f t="shared" si="625"/>
        <v>0</v>
      </c>
      <c r="AD1442" s="174">
        <f t="shared" si="626"/>
        <v>0</v>
      </c>
      <c r="AE1442" s="8"/>
      <c r="AF1442" s="885" t="str">
        <f t="shared" si="627"/>
        <v xml:space="preserve"> </v>
      </c>
      <c r="AG1442" s="40">
        <f t="shared" si="628"/>
        <v>0</v>
      </c>
      <c r="AH1442" s="40">
        <f t="shared" si="629"/>
        <v>0</v>
      </c>
      <c r="AR1442" s="40">
        <f t="shared" si="630"/>
        <v>0</v>
      </c>
      <c r="AS1442" s="40">
        <f t="shared" si="631"/>
        <v>0</v>
      </c>
      <c r="AT1442" s="40">
        <f t="shared" si="632"/>
        <v>0</v>
      </c>
      <c r="AU1442" s="40">
        <f t="shared" si="633"/>
        <v>0</v>
      </c>
      <c r="AX1442" s="279">
        <f t="shared" si="634"/>
        <v>0</v>
      </c>
      <c r="AY1442" s="279">
        <f t="shared" si="635"/>
        <v>0</v>
      </c>
      <c r="AZ1442" s="40">
        <f t="shared" si="636"/>
        <v>0</v>
      </c>
      <c r="BB1442" s="40">
        <f t="shared" si="637"/>
        <v>0</v>
      </c>
      <c r="BC1442" s="397">
        <f t="shared" si="638"/>
        <v>0</v>
      </c>
      <c r="BD1442" s="105">
        <f t="shared" si="639"/>
        <v>0</v>
      </c>
      <c r="BE1442" s="105">
        <f t="shared" si="640"/>
        <v>0</v>
      </c>
      <c r="BF1442" s="742">
        <f t="shared" si="641"/>
        <v>0</v>
      </c>
      <c r="BG1442" s="89"/>
      <c r="BH1442" s="9"/>
      <c r="BJ1442" s="40">
        <f t="shared" si="642"/>
        <v>0</v>
      </c>
      <c r="BK1442" s="40">
        <f t="shared" si="643"/>
        <v>1</v>
      </c>
      <c r="BL1442" s="40">
        <f t="shared" si="644"/>
        <v>0</v>
      </c>
      <c r="BM1442" s="40">
        <f t="shared" si="645"/>
        <v>0</v>
      </c>
      <c r="BN1442" s="40">
        <f t="shared" si="646"/>
        <v>0</v>
      </c>
    </row>
    <row r="1443" spans="1:66" x14ac:dyDescent="0.25">
      <c r="A1443" s="379"/>
      <c r="B1443" s="936"/>
      <c r="C1443" s="272"/>
      <c r="D1443" s="868"/>
      <c r="E1443" s="873" t="str">
        <f t="shared" si="620"/>
        <v xml:space="preserve"> </v>
      </c>
      <c r="F1443" s="130">
        <f t="shared" si="621"/>
        <v>0</v>
      </c>
      <c r="G1443" s="128">
        <f t="shared" si="622"/>
        <v>1431</v>
      </c>
      <c r="H1443" s="127"/>
      <c r="I1443" s="321"/>
      <c r="J1443" s="97"/>
      <c r="K1443" s="323"/>
      <c r="L1443" s="322"/>
      <c r="M1443" s="50"/>
      <c r="N1443" s="87"/>
      <c r="O1443" s="324"/>
      <c r="P1443" s="98"/>
      <c r="Q1443" s="98"/>
      <c r="R1443" s="114"/>
      <c r="S1443" s="753"/>
      <c r="T1443" s="98"/>
      <c r="U1443" s="98"/>
      <c r="V1443" s="98"/>
      <c r="W1443" s="99"/>
      <c r="X1443" s="97"/>
      <c r="Y1443" s="87"/>
      <c r="Z1443" s="100"/>
      <c r="AA1443" s="106">
        <f t="shared" si="623"/>
        <v>1431</v>
      </c>
      <c r="AB1443" s="549">
        <f t="shared" si="624"/>
        <v>0</v>
      </c>
      <c r="AC1443" s="544">
        <f t="shared" si="625"/>
        <v>0</v>
      </c>
      <c r="AD1443" s="174">
        <f t="shared" si="626"/>
        <v>0</v>
      </c>
      <c r="AE1443" s="8"/>
      <c r="AF1443" s="885" t="str">
        <f t="shared" si="627"/>
        <v xml:space="preserve"> </v>
      </c>
      <c r="AG1443" s="40">
        <f t="shared" si="628"/>
        <v>0</v>
      </c>
      <c r="AH1443" s="40">
        <f t="shared" si="629"/>
        <v>0</v>
      </c>
      <c r="AR1443" s="40">
        <f t="shared" si="630"/>
        <v>0</v>
      </c>
      <c r="AS1443" s="40">
        <f t="shared" si="631"/>
        <v>0</v>
      </c>
      <c r="AT1443" s="40">
        <f t="shared" si="632"/>
        <v>0</v>
      </c>
      <c r="AU1443" s="40">
        <f t="shared" si="633"/>
        <v>0</v>
      </c>
      <c r="AX1443" s="279">
        <f t="shared" si="634"/>
        <v>0</v>
      </c>
      <c r="AY1443" s="279">
        <f t="shared" si="635"/>
        <v>0</v>
      </c>
      <c r="AZ1443" s="40">
        <f t="shared" si="636"/>
        <v>0</v>
      </c>
      <c r="BB1443" s="40">
        <f t="shared" si="637"/>
        <v>0</v>
      </c>
      <c r="BC1443" s="397">
        <f t="shared" si="638"/>
        <v>0</v>
      </c>
      <c r="BD1443" s="105">
        <f t="shared" si="639"/>
        <v>0</v>
      </c>
      <c r="BE1443" s="105">
        <f t="shared" si="640"/>
        <v>0</v>
      </c>
      <c r="BF1443" s="742">
        <f t="shared" si="641"/>
        <v>0</v>
      </c>
      <c r="BG1443" s="89"/>
      <c r="BH1443" s="9"/>
      <c r="BJ1443" s="40">
        <f t="shared" si="642"/>
        <v>0</v>
      </c>
      <c r="BK1443" s="40">
        <f t="shared" si="643"/>
        <v>1</v>
      </c>
      <c r="BL1443" s="40">
        <f t="shared" si="644"/>
        <v>0</v>
      </c>
      <c r="BM1443" s="40">
        <f t="shared" si="645"/>
        <v>0</v>
      </c>
      <c r="BN1443" s="40">
        <f t="shared" si="646"/>
        <v>0</v>
      </c>
    </row>
    <row r="1444" spans="1:66" x14ac:dyDescent="0.25">
      <c r="A1444" s="379"/>
      <c r="B1444" s="936"/>
      <c r="C1444" s="272"/>
      <c r="D1444" s="868"/>
      <c r="E1444" s="873" t="str">
        <f t="shared" si="620"/>
        <v xml:space="preserve"> </v>
      </c>
      <c r="F1444" s="130">
        <f t="shared" si="621"/>
        <v>0</v>
      </c>
      <c r="G1444" s="128">
        <f t="shared" si="622"/>
        <v>1432</v>
      </c>
      <c r="H1444" s="127"/>
      <c r="I1444" s="321"/>
      <c r="J1444" s="97"/>
      <c r="K1444" s="323"/>
      <c r="L1444" s="322"/>
      <c r="M1444" s="50"/>
      <c r="N1444" s="87"/>
      <c r="O1444" s="324"/>
      <c r="P1444" s="98"/>
      <c r="Q1444" s="98"/>
      <c r="R1444" s="114"/>
      <c r="S1444" s="753"/>
      <c r="T1444" s="98"/>
      <c r="U1444" s="98"/>
      <c r="V1444" s="98"/>
      <c r="W1444" s="99"/>
      <c r="X1444" s="97"/>
      <c r="Y1444" s="87"/>
      <c r="Z1444" s="100"/>
      <c r="AA1444" s="106">
        <f t="shared" si="623"/>
        <v>1432</v>
      </c>
      <c r="AB1444" s="549">
        <f t="shared" si="624"/>
        <v>0</v>
      </c>
      <c r="AC1444" s="544">
        <f t="shared" si="625"/>
        <v>0</v>
      </c>
      <c r="AD1444" s="174">
        <f t="shared" si="626"/>
        <v>0</v>
      </c>
      <c r="AE1444" s="8"/>
      <c r="AF1444" s="885" t="str">
        <f t="shared" si="627"/>
        <v xml:space="preserve"> </v>
      </c>
      <c r="AG1444" s="40">
        <f t="shared" si="628"/>
        <v>0</v>
      </c>
      <c r="AH1444" s="40">
        <f t="shared" si="629"/>
        <v>0</v>
      </c>
      <c r="AR1444" s="40">
        <f t="shared" si="630"/>
        <v>0</v>
      </c>
      <c r="AS1444" s="40">
        <f t="shared" si="631"/>
        <v>0</v>
      </c>
      <c r="AT1444" s="40">
        <f t="shared" si="632"/>
        <v>0</v>
      </c>
      <c r="AU1444" s="40">
        <f t="shared" si="633"/>
        <v>0</v>
      </c>
      <c r="AX1444" s="279">
        <f t="shared" si="634"/>
        <v>0</v>
      </c>
      <c r="AY1444" s="279">
        <f t="shared" si="635"/>
        <v>0</v>
      </c>
      <c r="AZ1444" s="40">
        <f t="shared" si="636"/>
        <v>0</v>
      </c>
      <c r="BB1444" s="40">
        <f t="shared" si="637"/>
        <v>0</v>
      </c>
      <c r="BC1444" s="397">
        <f t="shared" si="638"/>
        <v>0</v>
      </c>
      <c r="BD1444" s="105">
        <f t="shared" si="639"/>
        <v>0</v>
      </c>
      <c r="BE1444" s="105">
        <f t="shared" si="640"/>
        <v>0</v>
      </c>
      <c r="BF1444" s="742">
        <f t="shared" si="641"/>
        <v>0</v>
      </c>
      <c r="BG1444" s="89"/>
      <c r="BH1444" s="9"/>
      <c r="BJ1444" s="40">
        <f t="shared" si="642"/>
        <v>0</v>
      </c>
      <c r="BK1444" s="40">
        <f t="shared" si="643"/>
        <v>1</v>
      </c>
      <c r="BL1444" s="40">
        <f t="shared" si="644"/>
        <v>0</v>
      </c>
      <c r="BM1444" s="40">
        <f t="shared" si="645"/>
        <v>0</v>
      </c>
      <c r="BN1444" s="40">
        <f t="shared" si="646"/>
        <v>0</v>
      </c>
    </row>
    <row r="1445" spans="1:66" x14ac:dyDescent="0.25">
      <c r="A1445" s="379"/>
      <c r="B1445" s="936"/>
      <c r="C1445" s="272"/>
      <c r="D1445" s="868"/>
      <c r="E1445" s="873" t="str">
        <f t="shared" si="620"/>
        <v xml:space="preserve"> </v>
      </c>
      <c r="F1445" s="130">
        <f t="shared" si="621"/>
        <v>0</v>
      </c>
      <c r="G1445" s="128">
        <f t="shared" si="622"/>
        <v>1433</v>
      </c>
      <c r="H1445" s="127"/>
      <c r="I1445" s="321"/>
      <c r="J1445" s="97"/>
      <c r="K1445" s="323"/>
      <c r="L1445" s="322"/>
      <c r="M1445" s="50"/>
      <c r="N1445" s="87"/>
      <c r="O1445" s="324"/>
      <c r="P1445" s="98"/>
      <c r="Q1445" s="98"/>
      <c r="R1445" s="114"/>
      <c r="S1445" s="753"/>
      <c r="T1445" s="98"/>
      <c r="U1445" s="98"/>
      <c r="V1445" s="98"/>
      <c r="W1445" s="99"/>
      <c r="X1445" s="97"/>
      <c r="Y1445" s="87"/>
      <c r="Z1445" s="100"/>
      <c r="AA1445" s="106">
        <f t="shared" si="623"/>
        <v>1433</v>
      </c>
      <c r="AB1445" s="549">
        <f t="shared" si="624"/>
        <v>0</v>
      </c>
      <c r="AC1445" s="544">
        <f t="shared" si="625"/>
        <v>0</v>
      </c>
      <c r="AD1445" s="174">
        <f t="shared" si="626"/>
        <v>0</v>
      </c>
      <c r="AE1445" s="8"/>
      <c r="AF1445" s="885" t="str">
        <f t="shared" si="627"/>
        <v xml:space="preserve"> </v>
      </c>
      <c r="AG1445" s="40">
        <f t="shared" si="628"/>
        <v>0</v>
      </c>
      <c r="AH1445" s="40">
        <f t="shared" si="629"/>
        <v>0</v>
      </c>
      <c r="AR1445" s="40">
        <f t="shared" si="630"/>
        <v>0</v>
      </c>
      <c r="AS1445" s="40">
        <f t="shared" si="631"/>
        <v>0</v>
      </c>
      <c r="AT1445" s="40">
        <f t="shared" si="632"/>
        <v>0</v>
      </c>
      <c r="AU1445" s="40">
        <f t="shared" si="633"/>
        <v>0</v>
      </c>
      <c r="AX1445" s="279">
        <f t="shared" si="634"/>
        <v>0</v>
      </c>
      <c r="AY1445" s="279">
        <f t="shared" si="635"/>
        <v>0</v>
      </c>
      <c r="AZ1445" s="40">
        <f t="shared" si="636"/>
        <v>0</v>
      </c>
      <c r="BB1445" s="40">
        <f t="shared" si="637"/>
        <v>0</v>
      </c>
      <c r="BC1445" s="397">
        <f t="shared" si="638"/>
        <v>0</v>
      </c>
      <c r="BD1445" s="105">
        <f t="shared" si="639"/>
        <v>0</v>
      </c>
      <c r="BE1445" s="105">
        <f t="shared" si="640"/>
        <v>0</v>
      </c>
      <c r="BF1445" s="742">
        <f t="shared" si="641"/>
        <v>0</v>
      </c>
      <c r="BG1445" s="89"/>
      <c r="BH1445" s="9"/>
      <c r="BJ1445" s="40">
        <f t="shared" si="642"/>
        <v>0</v>
      </c>
      <c r="BK1445" s="40">
        <f t="shared" si="643"/>
        <v>1</v>
      </c>
      <c r="BL1445" s="40">
        <f t="shared" si="644"/>
        <v>0</v>
      </c>
      <c r="BM1445" s="40">
        <f t="shared" si="645"/>
        <v>0</v>
      </c>
      <c r="BN1445" s="40">
        <f t="shared" si="646"/>
        <v>0</v>
      </c>
    </row>
    <row r="1446" spans="1:66" x14ac:dyDescent="0.25">
      <c r="A1446" s="379"/>
      <c r="B1446" s="936"/>
      <c r="C1446" s="272"/>
      <c r="D1446" s="868"/>
      <c r="E1446" s="873" t="str">
        <f t="shared" si="620"/>
        <v xml:space="preserve"> </v>
      </c>
      <c r="F1446" s="130">
        <f t="shared" si="621"/>
        <v>0</v>
      </c>
      <c r="G1446" s="128">
        <f t="shared" si="622"/>
        <v>1434</v>
      </c>
      <c r="H1446" s="127"/>
      <c r="I1446" s="321"/>
      <c r="J1446" s="97"/>
      <c r="K1446" s="323"/>
      <c r="L1446" s="322"/>
      <c r="M1446" s="50"/>
      <c r="N1446" s="87"/>
      <c r="O1446" s="324"/>
      <c r="P1446" s="98"/>
      <c r="Q1446" s="98"/>
      <c r="R1446" s="114"/>
      <c r="S1446" s="753"/>
      <c r="T1446" s="98"/>
      <c r="U1446" s="98"/>
      <c r="V1446" s="98"/>
      <c r="W1446" s="99"/>
      <c r="X1446" s="97"/>
      <c r="Y1446" s="87"/>
      <c r="Z1446" s="100"/>
      <c r="AA1446" s="106">
        <f t="shared" si="623"/>
        <v>1434</v>
      </c>
      <c r="AB1446" s="549">
        <f t="shared" si="624"/>
        <v>0</v>
      </c>
      <c r="AC1446" s="544">
        <f t="shared" si="625"/>
        <v>0</v>
      </c>
      <c r="AD1446" s="174">
        <f t="shared" si="626"/>
        <v>0</v>
      </c>
      <c r="AE1446" s="8"/>
      <c r="AF1446" s="885" t="str">
        <f t="shared" si="627"/>
        <v xml:space="preserve"> </v>
      </c>
      <c r="AG1446" s="40">
        <f t="shared" si="628"/>
        <v>0</v>
      </c>
      <c r="AH1446" s="40">
        <f t="shared" si="629"/>
        <v>0</v>
      </c>
      <c r="AR1446" s="40">
        <f t="shared" si="630"/>
        <v>0</v>
      </c>
      <c r="AS1446" s="40">
        <f t="shared" si="631"/>
        <v>0</v>
      </c>
      <c r="AT1446" s="40">
        <f t="shared" si="632"/>
        <v>0</v>
      </c>
      <c r="AU1446" s="40">
        <f t="shared" si="633"/>
        <v>0</v>
      </c>
      <c r="AX1446" s="279">
        <f t="shared" si="634"/>
        <v>0</v>
      </c>
      <c r="AY1446" s="279">
        <f t="shared" si="635"/>
        <v>0</v>
      </c>
      <c r="AZ1446" s="40">
        <f t="shared" si="636"/>
        <v>0</v>
      </c>
      <c r="BB1446" s="40">
        <f t="shared" si="637"/>
        <v>0</v>
      </c>
      <c r="BC1446" s="397">
        <f t="shared" si="638"/>
        <v>0</v>
      </c>
      <c r="BD1446" s="105">
        <f t="shared" si="639"/>
        <v>0</v>
      </c>
      <c r="BE1446" s="105">
        <f t="shared" si="640"/>
        <v>0</v>
      </c>
      <c r="BF1446" s="742">
        <f t="shared" si="641"/>
        <v>0</v>
      </c>
      <c r="BG1446" s="89"/>
      <c r="BH1446" s="9"/>
      <c r="BJ1446" s="40">
        <f t="shared" si="642"/>
        <v>0</v>
      </c>
      <c r="BK1446" s="40">
        <f t="shared" si="643"/>
        <v>1</v>
      </c>
      <c r="BL1446" s="40">
        <f t="shared" si="644"/>
        <v>0</v>
      </c>
      <c r="BM1446" s="40">
        <f t="shared" si="645"/>
        <v>0</v>
      </c>
      <c r="BN1446" s="40">
        <f t="shared" si="646"/>
        <v>0</v>
      </c>
    </row>
    <row r="1447" spans="1:66" x14ac:dyDescent="0.25">
      <c r="A1447" s="379"/>
      <c r="B1447" s="936"/>
      <c r="C1447" s="272"/>
      <c r="D1447" s="868"/>
      <c r="E1447" s="873" t="str">
        <f t="shared" si="620"/>
        <v xml:space="preserve"> </v>
      </c>
      <c r="F1447" s="130">
        <f t="shared" si="621"/>
        <v>0</v>
      </c>
      <c r="G1447" s="128">
        <f t="shared" si="622"/>
        <v>1435</v>
      </c>
      <c r="H1447" s="127"/>
      <c r="I1447" s="321"/>
      <c r="J1447" s="97"/>
      <c r="K1447" s="323"/>
      <c r="L1447" s="322"/>
      <c r="M1447" s="50"/>
      <c r="N1447" s="87"/>
      <c r="O1447" s="324"/>
      <c r="P1447" s="98"/>
      <c r="Q1447" s="98"/>
      <c r="R1447" s="114"/>
      <c r="S1447" s="753"/>
      <c r="T1447" s="98"/>
      <c r="U1447" s="98"/>
      <c r="V1447" s="98"/>
      <c r="W1447" s="99"/>
      <c r="X1447" s="97"/>
      <c r="Y1447" s="87"/>
      <c r="Z1447" s="100"/>
      <c r="AA1447" s="106">
        <f t="shared" si="623"/>
        <v>1435</v>
      </c>
      <c r="AB1447" s="549">
        <f t="shared" si="624"/>
        <v>0</v>
      </c>
      <c r="AC1447" s="544">
        <f t="shared" si="625"/>
        <v>0</v>
      </c>
      <c r="AD1447" s="174">
        <f t="shared" si="626"/>
        <v>0</v>
      </c>
      <c r="AE1447" s="8"/>
      <c r="AF1447" s="885" t="str">
        <f t="shared" si="627"/>
        <v xml:space="preserve"> </v>
      </c>
      <c r="AG1447" s="40">
        <f t="shared" si="628"/>
        <v>0</v>
      </c>
      <c r="AH1447" s="40">
        <f t="shared" si="629"/>
        <v>0</v>
      </c>
      <c r="AR1447" s="40">
        <f t="shared" si="630"/>
        <v>0</v>
      </c>
      <c r="AS1447" s="40">
        <f t="shared" si="631"/>
        <v>0</v>
      </c>
      <c r="AT1447" s="40">
        <f t="shared" si="632"/>
        <v>0</v>
      </c>
      <c r="AU1447" s="40">
        <f t="shared" si="633"/>
        <v>0</v>
      </c>
      <c r="AX1447" s="279">
        <f t="shared" si="634"/>
        <v>0</v>
      </c>
      <c r="AY1447" s="279">
        <f t="shared" si="635"/>
        <v>0</v>
      </c>
      <c r="AZ1447" s="40">
        <f t="shared" si="636"/>
        <v>0</v>
      </c>
      <c r="BB1447" s="40">
        <f t="shared" si="637"/>
        <v>0</v>
      </c>
      <c r="BC1447" s="397">
        <f t="shared" si="638"/>
        <v>0</v>
      </c>
      <c r="BD1447" s="105">
        <f t="shared" si="639"/>
        <v>0</v>
      </c>
      <c r="BE1447" s="105">
        <f t="shared" si="640"/>
        <v>0</v>
      </c>
      <c r="BF1447" s="742">
        <f t="shared" si="641"/>
        <v>0</v>
      </c>
      <c r="BG1447" s="89"/>
      <c r="BH1447" s="9"/>
      <c r="BJ1447" s="40">
        <f t="shared" si="642"/>
        <v>0</v>
      </c>
      <c r="BK1447" s="40">
        <f t="shared" si="643"/>
        <v>1</v>
      </c>
      <c r="BL1447" s="40">
        <f t="shared" si="644"/>
        <v>0</v>
      </c>
      <c r="BM1447" s="40">
        <f t="shared" si="645"/>
        <v>0</v>
      </c>
      <c r="BN1447" s="40">
        <f t="shared" si="646"/>
        <v>0</v>
      </c>
    </row>
    <row r="1448" spans="1:66" x14ac:dyDescent="0.25">
      <c r="A1448" s="379"/>
      <c r="B1448" s="936"/>
      <c r="C1448" s="272"/>
      <c r="D1448" s="868"/>
      <c r="E1448" s="873" t="str">
        <f t="shared" si="620"/>
        <v xml:space="preserve"> </v>
      </c>
      <c r="F1448" s="130">
        <f t="shared" si="621"/>
        <v>0</v>
      </c>
      <c r="G1448" s="128">
        <f t="shared" si="622"/>
        <v>1436</v>
      </c>
      <c r="H1448" s="127"/>
      <c r="I1448" s="321"/>
      <c r="J1448" s="97"/>
      <c r="K1448" s="323"/>
      <c r="L1448" s="322"/>
      <c r="M1448" s="50"/>
      <c r="N1448" s="87"/>
      <c r="O1448" s="324"/>
      <c r="P1448" s="98"/>
      <c r="Q1448" s="98"/>
      <c r="R1448" s="114"/>
      <c r="S1448" s="753"/>
      <c r="T1448" s="98"/>
      <c r="U1448" s="98"/>
      <c r="V1448" s="98"/>
      <c r="W1448" s="99"/>
      <c r="X1448" s="97"/>
      <c r="Y1448" s="87"/>
      <c r="Z1448" s="100"/>
      <c r="AA1448" s="106">
        <f t="shared" si="623"/>
        <v>1436</v>
      </c>
      <c r="AB1448" s="549">
        <f t="shared" si="624"/>
        <v>0</v>
      </c>
      <c r="AC1448" s="544">
        <f t="shared" si="625"/>
        <v>0</v>
      </c>
      <c r="AD1448" s="174">
        <f t="shared" si="626"/>
        <v>0</v>
      </c>
      <c r="AE1448" s="8"/>
      <c r="AF1448" s="885" t="str">
        <f t="shared" si="627"/>
        <v xml:space="preserve"> </v>
      </c>
      <c r="AG1448" s="40">
        <f t="shared" si="628"/>
        <v>0</v>
      </c>
      <c r="AH1448" s="40">
        <f t="shared" si="629"/>
        <v>0</v>
      </c>
      <c r="AR1448" s="40">
        <f t="shared" si="630"/>
        <v>0</v>
      </c>
      <c r="AS1448" s="40">
        <f t="shared" si="631"/>
        <v>0</v>
      </c>
      <c r="AT1448" s="40">
        <f t="shared" si="632"/>
        <v>0</v>
      </c>
      <c r="AU1448" s="40">
        <f t="shared" si="633"/>
        <v>0</v>
      </c>
      <c r="AX1448" s="279">
        <f t="shared" si="634"/>
        <v>0</v>
      </c>
      <c r="AY1448" s="279">
        <f t="shared" si="635"/>
        <v>0</v>
      </c>
      <c r="AZ1448" s="40">
        <f t="shared" si="636"/>
        <v>0</v>
      </c>
      <c r="BB1448" s="40">
        <f t="shared" si="637"/>
        <v>0</v>
      </c>
      <c r="BC1448" s="397">
        <f t="shared" si="638"/>
        <v>0</v>
      </c>
      <c r="BD1448" s="105">
        <f t="shared" si="639"/>
        <v>0</v>
      </c>
      <c r="BE1448" s="105">
        <f t="shared" si="640"/>
        <v>0</v>
      </c>
      <c r="BF1448" s="742">
        <f t="shared" si="641"/>
        <v>0</v>
      </c>
      <c r="BG1448" s="89"/>
      <c r="BH1448" s="9"/>
      <c r="BJ1448" s="40">
        <f t="shared" si="642"/>
        <v>0</v>
      </c>
      <c r="BK1448" s="40">
        <f t="shared" si="643"/>
        <v>1</v>
      </c>
      <c r="BL1448" s="40">
        <f t="shared" si="644"/>
        <v>0</v>
      </c>
      <c r="BM1448" s="40">
        <f t="shared" si="645"/>
        <v>0</v>
      </c>
      <c r="BN1448" s="40">
        <f t="shared" si="646"/>
        <v>0</v>
      </c>
    </row>
    <row r="1449" spans="1:66" x14ac:dyDescent="0.25">
      <c r="A1449" s="379"/>
      <c r="B1449" s="936"/>
      <c r="C1449" s="272"/>
      <c r="D1449" s="868"/>
      <c r="E1449" s="873" t="str">
        <f t="shared" si="620"/>
        <v xml:space="preserve"> </v>
      </c>
      <c r="F1449" s="130">
        <f t="shared" si="621"/>
        <v>0</v>
      </c>
      <c r="G1449" s="128">
        <f t="shared" si="622"/>
        <v>1437</v>
      </c>
      <c r="H1449" s="127"/>
      <c r="I1449" s="321"/>
      <c r="J1449" s="97"/>
      <c r="K1449" s="323"/>
      <c r="L1449" s="322"/>
      <c r="M1449" s="50"/>
      <c r="N1449" s="87"/>
      <c r="O1449" s="324"/>
      <c r="P1449" s="98"/>
      <c r="Q1449" s="98"/>
      <c r="R1449" s="114"/>
      <c r="S1449" s="753"/>
      <c r="T1449" s="98"/>
      <c r="U1449" s="98"/>
      <c r="V1449" s="98"/>
      <c r="W1449" s="99"/>
      <c r="X1449" s="97"/>
      <c r="Y1449" s="87"/>
      <c r="Z1449" s="100"/>
      <c r="AA1449" s="106">
        <f t="shared" si="623"/>
        <v>1437</v>
      </c>
      <c r="AB1449" s="549">
        <f t="shared" si="624"/>
        <v>0</v>
      </c>
      <c r="AC1449" s="544">
        <f t="shared" si="625"/>
        <v>0</v>
      </c>
      <c r="AD1449" s="174">
        <f t="shared" si="626"/>
        <v>0</v>
      </c>
      <c r="AE1449" s="8"/>
      <c r="AF1449" s="885" t="str">
        <f t="shared" si="627"/>
        <v xml:space="preserve"> </v>
      </c>
      <c r="AG1449" s="40">
        <f t="shared" si="628"/>
        <v>0</v>
      </c>
      <c r="AH1449" s="40">
        <f t="shared" si="629"/>
        <v>0</v>
      </c>
      <c r="AR1449" s="40">
        <f t="shared" si="630"/>
        <v>0</v>
      </c>
      <c r="AS1449" s="40">
        <f t="shared" si="631"/>
        <v>0</v>
      </c>
      <c r="AT1449" s="40">
        <f t="shared" si="632"/>
        <v>0</v>
      </c>
      <c r="AU1449" s="40">
        <f t="shared" si="633"/>
        <v>0</v>
      </c>
      <c r="AX1449" s="279">
        <f t="shared" si="634"/>
        <v>0</v>
      </c>
      <c r="AY1449" s="279">
        <f t="shared" si="635"/>
        <v>0</v>
      </c>
      <c r="AZ1449" s="40">
        <f t="shared" si="636"/>
        <v>0</v>
      </c>
      <c r="BB1449" s="40">
        <f t="shared" si="637"/>
        <v>0</v>
      </c>
      <c r="BC1449" s="397">
        <f t="shared" si="638"/>
        <v>0</v>
      </c>
      <c r="BD1449" s="105">
        <f t="shared" si="639"/>
        <v>0</v>
      </c>
      <c r="BE1449" s="105">
        <f t="shared" si="640"/>
        <v>0</v>
      </c>
      <c r="BF1449" s="742">
        <f t="shared" si="641"/>
        <v>0</v>
      </c>
      <c r="BG1449" s="89"/>
      <c r="BH1449" s="9"/>
      <c r="BJ1449" s="40">
        <f t="shared" si="642"/>
        <v>0</v>
      </c>
      <c r="BK1449" s="40">
        <f t="shared" si="643"/>
        <v>1</v>
      </c>
      <c r="BL1449" s="40">
        <f t="shared" si="644"/>
        <v>0</v>
      </c>
      <c r="BM1449" s="40">
        <f t="shared" si="645"/>
        <v>0</v>
      </c>
      <c r="BN1449" s="40">
        <f t="shared" si="646"/>
        <v>0</v>
      </c>
    </row>
    <row r="1450" spans="1:66" x14ac:dyDescent="0.25">
      <c r="A1450" s="379"/>
      <c r="B1450" s="936"/>
      <c r="C1450" s="272"/>
      <c r="D1450" s="868"/>
      <c r="E1450" s="873" t="str">
        <f t="shared" si="620"/>
        <v xml:space="preserve"> </v>
      </c>
      <c r="F1450" s="130">
        <f t="shared" si="621"/>
        <v>0</v>
      </c>
      <c r="G1450" s="128">
        <f t="shared" si="622"/>
        <v>1438</v>
      </c>
      <c r="H1450" s="127"/>
      <c r="I1450" s="321"/>
      <c r="J1450" s="97"/>
      <c r="K1450" s="323"/>
      <c r="L1450" s="322"/>
      <c r="M1450" s="50"/>
      <c r="N1450" s="87"/>
      <c r="O1450" s="324"/>
      <c r="P1450" s="98"/>
      <c r="Q1450" s="98"/>
      <c r="R1450" s="114"/>
      <c r="S1450" s="753"/>
      <c r="T1450" s="98"/>
      <c r="U1450" s="98"/>
      <c r="V1450" s="98"/>
      <c r="W1450" s="99"/>
      <c r="X1450" s="97"/>
      <c r="Y1450" s="87"/>
      <c r="Z1450" s="100"/>
      <c r="AA1450" s="106">
        <f t="shared" si="623"/>
        <v>1438</v>
      </c>
      <c r="AB1450" s="549">
        <f t="shared" si="624"/>
        <v>0</v>
      </c>
      <c r="AC1450" s="544">
        <f t="shared" si="625"/>
        <v>0</v>
      </c>
      <c r="AD1450" s="174">
        <f t="shared" si="626"/>
        <v>0</v>
      </c>
      <c r="AE1450" s="8"/>
      <c r="AF1450" s="885" t="str">
        <f t="shared" si="627"/>
        <v xml:space="preserve"> </v>
      </c>
      <c r="AG1450" s="40">
        <f t="shared" si="628"/>
        <v>0</v>
      </c>
      <c r="AH1450" s="40">
        <f t="shared" si="629"/>
        <v>0</v>
      </c>
      <c r="AR1450" s="40">
        <f t="shared" si="630"/>
        <v>0</v>
      </c>
      <c r="AS1450" s="40">
        <f t="shared" si="631"/>
        <v>0</v>
      </c>
      <c r="AT1450" s="40">
        <f t="shared" si="632"/>
        <v>0</v>
      </c>
      <c r="AU1450" s="40">
        <f t="shared" si="633"/>
        <v>0</v>
      </c>
      <c r="AX1450" s="279">
        <f t="shared" si="634"/>
        <v>0</v>
      </c>
      <c r="AY1450" s="279">
        <f t="shared" si="635"/>
        <v>0</v>
      </c>
      <c r="AZ1450" s="40">
        <f t="shared" si="636"/>
        <v>0</v>
      </c>
      <c r="BB1450" s="40">
        <f t="shared" si="637"/>
        <v>0</v>
      </c>
      <c r="BC1450" s="397">
        <f t="shared" si="638"/>
        <v>0</v>
      </c>
      <c r="BD1450" s="105">
        <f t="shared" si="639"/>
        <v>0</v>
      </c>
      <c r="BE1450" s="105">
        <f t="shared" si="640"/>
        <v>0</v>
      </c>
      <c r="BF1450" s="742">
        <f t="shared" si="641"/>
        <v>0</v>
      </c>
      <c r="BG1450" s="89"/>
      <c r="BH1450" s="9"/>
      <c r="BJ1450" s="40">
        <f t="shared" si="642"/>
        <v>0</v>
      </c>
      <c r="BK1450" s="40">
        <f t="shared" si="643"/>
        <v>1</v>
      </c>
      <c r="BL1450" s="40">
        <f t="shared" si="644"/>
        <v>0</v>
      </c>
      <c r="BM1450" s="40">
        <f t="shared" si="645"/>
        <v>0</v>
      </c>
      <c r="BN1450" s="40">
        <f t="shared" si="646"/>
        <v>0</v>
      </c>
    </row>
    <row r="1451" spans="1:66" x14ac:dyDescent="0.25">
      <c r="A1451" s="379"/>
      <c r="B1451" s="936"/>
      <c r="C1451" s="272"/>
      <c r="D1451" s="868"/>
      <c r="E1451" s="873" t="str">
        <f t="shared" si="620"/>
        <v xml:space="preserve"> </v>
      </c>
      <c r="F1451" s="130">
        <f t="shared" si="621"/>
        <v>0</v>
      </c>
      <c r="G1451" s="128">
        <f t="shared" si="622"/>
        <v>1439</v>
      </c>
      <c r="H1451" s="127"/>
      <c r="I1451" s="321"/>
      <c r="J1451" s="97"/>
      <c r="K1451" s="323"/>
      <c r="L1451" s="322"/>
      <c r="M1451" s="50"/>
      <c r="N1451" s="87"/>
      <c r="O1451" s="324"/>
      <c r="P1451" s="98"/>
      <c r="Q1451" s="98"/>
      <c r="R1451" s="114"/>
      <c r="S1451" s="753"/>
      <c r="T1451" s="98"/>
      <c r="U1451" s="98"/>
      <c r="V1451" s="98"/>
      <c r="W1451" s="99"/>
      <c r="X1451" s="97"/>
      <c r="Y1451" s="87"/>
      <c r="Z1451" s="100"/>
      <c r="AA1451" s="106">
        <f t="shared" si="623"/>
        <v>1439</v>
      </c>
      <c r="AB1451" s="549">
        <f t="shared" si="624"/>
        <v>0</v>
      </c>
      <c r="AC1451" s="544">
        <f t="shared" si="625"/>
        <v>0</v>
      </c>
      <c r="AD1451" s="174">
        <f t="shared" si="626"/>
        <v>0</v>
      </c>
      <c r="AE1451" s="8"/>
      <c r="AF1451" s="885" t="str">
        <f t="shared" si="627"/>
        <v xml:space="preserve"> </v>
      </c>
      <c r="AG1451" s="40">
        <f t="shared" si="628"/>
        <v>0</v>
      </c>
      <c r="AH1451" s="40">
        <f t="shared" si="629"/>
        <v>0</v>
      </c>
      <c r="AR1451" s="40">
        <f t="shared" si="630"/>
        <v>0</v>
      </c>
      <c r="AS1451" s="40">
        <f t="shared" si="631"/>
        <v>0</v>
      </c>
      <c r="AT1451" s="40">
        <f t="shared" si="632"/>
        <v>0</v>
      </c>
      <c r="AU1451" s="40">
        <f t="shared" si="633"/>
        <v>0</v>
      </c>
      <c r="AX1451" s="279">
        <f t="shared" si="634"/>
        <v>0</v>
      </c>
      <c r="AY1451" s="279">
        <f t="shared" si="635"/>
        <v>0</v>
      </c>
      <c r="AZ1451" s="40">
        <f t="shared" si="636"/>
        <v>0</v>
      </c>
      <c r="BB1451" s="40">
        <f t="shared" si="637"/>
        <v>0</v>
      </c>
      <c r="BC1451" s="397">
        <f t="shared" si="638"/>
        <v>0</v>
      </c>
      <c r="BD1451" s="105">
        <f t="shared" si="639"/>
        <v>0</v>
      </c>
      <c r="BE1451" s="105">
        <f t="shared" si="640"/>
        <v>0</v>
      </c>
      <c r="BF1451" s="742">
        <f t="shared" si="641"/>
        <v>0</v>
      </c>
      <c r="BG1451" s="89"/>
      <c r="BH1451" s="9"/>
      <c r="BJ1451" s="40">
        <f t="shared" si="642"/>
        <v>0</v>
      </c>
      <c r="BK1451" s="40">
        <f t="shared" si="643"/>
        <v>1</v>
      </c>
      <c r="BL1451" s="40">
        <f t="shared" si="644"/>
        <v>0</v>
      </c>
      <c r="BM1451" s="40">
        <f t="shared" si="645"/>
        <v>0</v>
      </c>
      <c r="BN1451" s="40">
        <f t="shared" si="646"/>
        <v>0</v>
      </c>
    </row>
    <row r="1452" spans="1:66" x14ac:dyDescent="0.25">
      <c r="A1452" s="379"/>
      <c r="B1452" s="936"/>
      <c r="C1452" s="272"/>
      <c r="D1452" s="868"/>
      <c r="E1452" s="873" t="str">
        <f t="shared" si="620"/>
        <v xml:space="preserve"> </v>
      </c>
      <c r="F1452" s="130">
        <f t="shared" si="621"/>
        <v>0</v>
      </c>
      <c r="G1452" s="128">
        <f t="shared" si="622"/>
        <v>1440</v>
      </c>
      <c r="H1452" s="127"/>
      <c r="I1452" s="321"/>
      <c r="J1452" s="97"/>
      <c r="K1452" s="323"/>
      <c r="L1452" s="322"/>
      <c r="M1452" s="50"/>
      <c r="N1452" s="87"/>
      <c r="O1452" s="324"/>
      <c r="P1452" s="98"/>
      <c r="Q1452" s="98"/>
      <c r="R1452" s="114"/>
      <c r="S1452" s="753"/>
      <c r="T1452" s="98"/>
      <c r="U1452" s="98"/>
      <c r="V1452" s="98"/>
      <c r="W1452" s="99"/>
      <c r="X1452" s="97"/>
      <c r="Y1452" s="87"/>
      <c r="Z1452" s="100"/>
      <c r="AA1452" s="106">
        <f t="shared" si="623"/>
        <v>1440</v>
      </c>
      <c r="AB1452" s="549">
        <f t="shared" si="624"/>
        <v>0</v>
      </c>
      <c r="AC1452" s="544">
        <f t="shared" si="625"/>
        <v>0</v>
      </c>
      <c r="AD1452" s="174">
        <f t="shared" si="626"/>
        <v>0</v>
      </c>
      <c r="AE1452" s="8"/>
      <c r="AF1452" s="885" t="str">
        <f t="shared" si="627"/>
        <v xml:space="preserve"> </v>
      </c>
      <c r="AG1452" s="40">
        <f t="shared" si="628"/>
        <v>0</v>
      </c>
      <c r="AH1452" s="40">
        <f t="shared" si="629"/>
        <v>0</v>
      </c>
      <c r="AR1452" s="40">
        <f t="shared" si="630"/>
        <v>0</v>
      </c>
      <c r="AS1452" s="40">
        <f t="shared" si="631"/>
        <v>0</v>
      </c>
      <c r="AT1452" s="40">
        <f t="shared" si="632"/>
        <v>0</v>
      </c>
      <c r="AU1452" s="40">
        <f t="shared" si="633"/>
        <v>0</v>
      </c>
      <c r="AX1452" s="279">
        <f t="shared" si="634"/>
        <v>0</v>
      </c>
      <c r="AY1452" s="279">
        <f t="shared" si="635"/>
        <v>0</v>
      </c>
      <c r="AZ1452" s="40">
        <f t="shared" si="636"/>
        <v>0</v>
      </c>
      <c r="BB1452" s="40">
        <f t="shared" si="637"/>
        <v>0</v>
      </c>
      <c r="BC1452" s="397">
        <f t="shared" si="638"/>
        <v>0</v>
      </c>
      <c r="BD1452" s="105">
        <f t="shared" si="639"/>
        <v>0</v>
      </c>
      <c r="BE1452" s="105">
        <f t="shared" si="640"/>
        <v>0</v>
      </c>
      <c r="BF1452" s="742">
        <f t="shared" si="641"/>
        <v>0</v>
      </c>
      <c r="BG1452" s="89"/>
      <c r="BH1452" s="9"/>
      <c r="BJ1452" s="40">
        <f t="shared" si="642"/>
        <v>0</v>
      </c>
      <c r="BK1452" s="40">
        <f t="shared" si="643"/>
        <v>1</v>
      </c>
      <c r="BL1452" s="40">
        <f t="shared" si="644"/>
        <v>0</v>
      </c>
      <c r="BM1452" s="40">
        <f t="shared" si="645"/>
        <v>0</v>
      </c>
      <c r="BN1452" s="40">
        <f t="shared" si="646"/>
        <v>0</v>
      </c>
    </row>
    <row r="1453" spans="1:66" x14ac:dyDescent="0.25">
      <c r="A1453" s="379"/>
      <c r="B1453" s="936"/>
      <c r="C1453" s="272"/>
      <c r="D1453" s="868"/>
      <c r="E1453" s="873" t="str">
        <f t="shared" si="620"/>
        <v xml:space="preserve"> </v>
      </c>
      <c r="F1453" s="130">
        <f t="shared" si="621"/>
        <v>0</v>
      </c>
      <c r="G1453" s="128">
        <f t="shared" si="622"/>
        <v>1441</v>
      </c>
      <c r="H1453" s="127"/>
      <c r="I1453" s="321"/>
      <c r="J1453" s="97"/>
      <c r="K1453" s="323"/>
      <c r="L1453" s="322"/>
      <c r="M1453" s="50"/>
      <c r="N1453" s="87"/>
      <c r="O1453" s="324"/>
      <c r="P1453" s="98"/>
      <c r="Q1453" s="98"/>
      <c r="R1453" s="114"/>
      <c r="S1453" s="753"/>
      <c r="T1453" s="98"/>
      <c r="U1453" s="98"/>
      <c r="V1453" s="98"/>
      <c r="W1453" s="99"/>
      <c r="X1453" s="97"/>
      <c r="Y1453" s="87"/>
      <c r="Z1453" s="100"/>
      <c r="AA1453" s="106">
        <f t="shared" si="623"/>
        <v>1441</v>
      </c>
      <c r="AB1453" s="549">
        <f t="shared" si="624"/>
        <v>0</v>
      </c>
      <c r="AC1453" s="544">
        <f t="shared" si="625"/>
        <v>0</v>
      </c>
      <c r="AD1453" s="174">
        <f t="shared" si="626"/>
        <v>0</v>
      </c>
      <c r="AE1453" s="8"/>
      <c r="AF1453" s="885" t="str">
        <f t="shared" si="627"/>
        <v xml:space="preserve"> </v>
      </c>
      <c r="AG1453" s="40">
        <f t="shared" si="628"/>
        <v>0</v>
      </c>
      <c r="AH1453" s="40">
        <f t="shared" si="629"/>
        <v>0</v>
      </c>
      <c r="AR1453" s="40">
        <f t="shared" si="630"/>
        <v>0</v>
      </c>
      <c r="AS1453" s="40">
        <f t="shared" si="631"/>
        <v>0</v>
      </c>
      <c r="AT1453" s="40">
        <f t="shared" si="632"/>
        <v>0</v>
      </c>
      <c r="AU1453" s="40">
        <f t="shared" si="633"/>
        <v>0</v>
      </c>
      <c r="AX1453" s="279">
        <f t="shared" si="634"/>
        <v>0</v>
      </c>
      <c r="AY1453" s="279">
        <f t="shared" si="635"/>
        <v>0</v>
      </c>
      <c r="AZ1453" s="40">
        <f t="shared" si="636"/>
        <v>0</v>
      </c>
      <c r="BB1453" s="40">
        <f t="shared" si="637"/>
        <v>0</v>
      </c>
      <c r="BC1453" s="397">
        <f t="shared" si="638"/>
        <v>0</v>
      </c>
      <c r="BD1453" s="105">
        <f t="shared" si="639"/>
        <v>0</v>
      </c>
      <c r="BE1453" s="105">
        <f t="shared" si="640"/>
        <v>0</v>
      </c>
      <c r="BF1453" s="742">
        <f t="shared" si="641"/>
        <v>0</v>
      </c>
      <c r="BG1453" s="89"/>
      <c r="BH1453" s="9"/>
      <c r="BJ1453" s="40">
        <f t="shared" si="642"/>
        <v>0</v>
      </c>
      <c r="BK1453" s="40">
        <f t="shared" si="643"/>
        <v>1</v>
      </c>
      <c r="BL1453" s="40">
        <f t="shared" si="644"/>
        <v>0</v>
      </c>
      <c r="BM1453" s="40">
        <f t="shared" si="645"/>
        <v>0</v>
      </c>
      <c r="BN1453" s="40">
        <f t="shared" si="646"/>
        <v>0</v>
      </c>
    </row>
    <row r="1454" spans="1:66" x14ac:dyDescent="0.25">
      <c r="A1454" s="379"/>
      <c r="B1454" s="936"/>
      <c r="C1454" s="272"/>
      <c r="D1454" s="868"/>
      <c r="E1454" s="873" t="str">
        <f t="shared" ref="E1454:E1517" si="647">IF(+BN1454+BM1454&gt;0,"&lt; Error"," ")</f>
        <v xml:space="preserve"> </v>
      </c>
      <c r="F1454" s="130">
        <f t="shared" ref="F1454:F1517" si="648">IF(ISBLANK(H1454),0,VLOOKUP(TRIM(H1454),AllVarieties,4,FALSE))</f>
        <v>0</v>
      </c>
      <c r="G1454" s="128">
        <f t="shared" si="622"/>
        <v>1442</v>
      </c>
      <c r="H1454" s="127"/>
      <c r="I1454" s="321"/>
      <c r="J1454" s="97"/>
      <c r="K1454" s="323"/>
      <c r="L1454" s="322"/>
      <c r="M1454" s="50"/>
      <c r="N1454" s="87"/>
      <c r="O1454" s="324"/>
      <c r="P1454" s="98"/>
      <c r="Q1454" s="98"/>
      <c r="R1454" s="114"/>
      <c r="S1454" s="753"/>
      <c r="T1454" s="98"/>
      <c r="U1454" s="98"/>
      <c r="V1454" s="98"/>
      <c r="W1454" s="99"/>
      <c r="X1454" s="97"/>
      <c r="Y1454" s="87"/>
      <c r="Z1454" s="100"/>
      <c r="AA1454" s="106">
        <f t="shared" si="623"/>
        <v>1442</v>
      </c>
      <c r="AB1454" s="549">
        <f t="shared" si="624"/>
        <v>0</v>
      </c>
      <c r="AC1454" s="544">
        <f t="shared" si="625"/>
        <v>0</v>
      </c>
      <c r="AD1454" s="174">
        <f t="shared" si="626"/>
        <v>0</v>
      </c>
      <c r="AE1454" s="8"/>
      <c r="AF1454" s="885" t="str">
        <f t="shared" si="627"/>
        <v xml:space="preserve"> </v>
      </c>
      <c r="AG1454" s="40">
        <f t="shared" si="628"/>
        <v>0</v>
      </c>
      <c r="AH1454" s="40">
        <f t="shared" si="629"/>
        <v>0</v>
      </c>
      <c r="AR1454" s="40">
        <f t="shared" si="630"/>
        <v>0</v>
      </c>
      <c r="AS1454" s="40">
        <f t="shared" si="631"/>
        <v>0</v>
      </c>
      <c r="AT1454" s="40">
        <f t="shared" si="632"/>
        <v>0</v>
      </c>
      <c r="AU1454" s="40">
        <f t="shared" si="633"/>
        <v>0</v>
      </c>
      <c r="AX1454" s="279">
        <f t="shared" si="634"/>
        <v>0</v>
      </c>
      <c r="AY1454" s="279">
        <f t="shared" si="635"/>
        <v>0</v>
      </c>
      <c r="AZ1454" s="40">
        <f t="shared" si="636"/>
        <v>0</v>
      </c>
      <c r="BB1454" s="40">
        <f t="shared" si="637"/>
        <v>0</v>
      </c>
      <c r="BC1454" s="397">
        <f t="shared" si="638"/>
        <v>0</v>
      </c>
      <c r="BD1454" s="105">
        <f t="shared" si="639"/>
        <v>0</v>
      </c>
      <c r="BE1454" s="105">
        <f t="shared" si="640"/>
        <v>0</v>
      </c>
      <c r="BF1454" s="742">
        <f t="shared" si="641"/>
        <v>0</v>
      </c>
      <c r="BG1454" s="89"/>
      <c r="BH1454" s="9"/>
      <c r="BJ1454" s="40">
        <f t="shared" si="642"/>
        <v>0</v>
      </c>
      <c r="BK1454" s="40">
        <f t="shared" si="643"/>
        <v>1</v>
      </c>
      <c r="BL1454" s="40">
        <f t="shared" si="644"/>
        <v>0</v>
      </c>
      <c r="BM1454" s="40">
        <f t="shared" si="645"/>
        <v>0</v>
      </c>
      <c r="BN1454" s="40">
        <f t="shared" si="646"/>
        <v>0</v>
      </c>
    </row>
    <row r="1455" spans="1:66" x14ac:dyDescent="0.25">
      <c r="A1455" s="379"/>
      <c r="B1455" s="936"/>
      <c r="C1455" s="272"/>
      <c r="D1455" s="868"/>
      <c r="E1455" s="873" t="str">
        <f t="shared" si="647"/>
        <v xml:space="preserve"> </v>
      </c>
      <c r="F1455" s="130">
        <f t="shared" si="648"/>
        <v>0</v>
      </c>
      <c r="G1455" s="128">
        <f t="shared" si="622"/>
        <v>1443</v>
      </c>
      <c r="H1455" s="127"/>
      <c r="I1455" s="321"/>
      <c r="J1455" s="97"/>
      <c r="K1455" s="323"/>
      <c r="L1455" s="322"/>
      <c r="M1455" s="50"/>
      <c r="N1455" s="87"/>
      <c r="O1455" s="324"/>
      <c r="P1455" s="98"/>
      <c r="Q1455" s="98"/>
      <c r="R1455" s="114"/>
      <c r="S1455" s="753"/>
      <c r="T1455" s="98"/>
      <c r="U1455" s="98"/>
      <c r="V1455" s="98"/>
      <c r="W1455" s="99"/>
      <c r="X1455" s="97"/>
      <c r="Y1455" s="87"/>
      <c r="Z1455" s="100"/>
      <c r="AA1455" s="106">
        <f t="shared" si="623"/>
        <v>1443</v>
      </c>
      <c r="AB1455" s="549">
        <f t="shared" si="624"/>
        <v>0</v>
      </c>
      <c r="AC1455" s="544">
        <f t="shared" si="625"/>
        <v>0</v>
      </c>
      <c r="AD1455" s="174">
        <f t="shared" si="626"/>
        <v>0</v>
      </c>
      <c r="AE1455" s="8"/>
      <c r="AF1455" s="885" t="str">
        <f t="shared" si="627"/>
        <v xml:space="preserve"> </v>
      </c>
      <c r="AG1455" s="40">
        <f t="shared" si="628"/>
        <v>0</v>
      </c>
      <c r="AH1455" s="40">
        <f t="shared" si="629"/>
        <v>0</v>
      </c>
      <c r="AR1455" s="40">
        <f t="shared" si="630"/>
        <v>0</v>
      </c>
      <c r="AS1455" s="40">
        <f t="shared" si="631"/>
        <v>0</v>
      </c>
      <c r="AT1455" s="40">
        <f t="shared" si="632"/>
        <v>0</v>
      </c>
      <c r="AU1455" s="40">
        <f t="shared" si="633"/>
        <v>0</v>
      </c>
      <c r="AX1455" s="279">
        <f t="shared" si="634"/>
        <v>0</v>
      </c>
      <c r="AY1455" s="279">
        <f t="shared" si="635"/>
        <v>0</v>
      </c>
      <c r="AZ1455" s="40">
        <f t="shared" si="636"/>
        <v>0</v>
      </c>
      <c r="BB1455" s="40">
        <f t="shared" si="637"/>
        <v>0</v>
      </c>
      <c r="BC1455" s="397">
        <f t="shared" si="638"/>
        <v>0</v>
      </c>
      <c r="BD1455" s="105">
        <f t="shared" si="639"/>
        <v>0</v>
      </c>
      <c r="BE1455" s="105">
        <f t="shared" si="640"/>
        <v>0</v>
      </c>
      <c r="BF1455" s="742">
        <f t="shared" si="641"/>
        <v>0</v>
      </c>
      <c r="BG1455" s="89"/>
      <c r="BH1455" s="9"/>
      <c r="BJ1455" s="40">
        <f t="shared" si="642"/>
        <v>0</v>
      </c>
      <c r="BK1455" s="40">
        <f t="shared" si="643"/>
        <v>1</v>
      </c>
      <c r="BL1455" s="40">
        <f t="shared" si="644"/>
        <v>0</v>
      </c>
      <c r="BM1455" s="40">
        <f t="shared" si="645"/>
        <v>0</v>
      </c>
      <c r="BN1455" s="40">
        <f t="shared" si="646"/>
        <v>0</v>
      </c>
    </row>
    <row r="1456" spans="1:66" x14ac:dyDescent="0.25">
      <c r="A1456" s="379"/>
      <c r="B1456" s="936"/>
      <c r="C1456" s="272"/>
      <c r="D1456" s="868"/>
      <c r="E1456" s="873" t="str">
        <f t="shared" si="647"/>
        <v xml:space="preserve"> </v>
      </c>
      <c r="F1456" s="130">
        <f t="shared" si="648"/>
        <v>0</v>
      </c>
      <c r="G1456" s="128">
        <f t="shared" si="622"/>
        <v>1444</v>
      </c>
      <c r="H1456" s="127"/>
      <c r="I1456" s="321"/>
      <c r="J1456" s="97"/>
      <c r="K1456" s="323"/>
      <c r="L1456" s="322"/>
      <c r="M1456" s="50"/>
      <c r="N1456" s="87"/>
      <c r="O1456" s="324"/>
      <c r="P1456" s="98"/>
      <c r="Q1456" s="98"/>
      <c r="R1456" s="114"/>
      <c r="S1456" s="753"/>
      <c r="T1456" s="98"/>
      <c r="U1456" s="98"/>
      <c r="V1456" s="98"/>
      <c r="W1456" s="99"/>
      <c r="X1456" s="97"/>
      <c r="Y1456" s="87"/>
      <c r="Z1456" s="100"/>
      <c r="AA1456" s="106">
        <f t="shared" si="623"/>
        <v>1444</v>
      </c>
      <c r="AB1456" s="549">
        <f t="shared" si="624"/>
        <v>0</v>
      </c>
      <c r="AC1456" s="544">
        <f t="shared" si="625"/>
        <v>0</v>
      </c>
      <c r="AD1456" s="174">
        <f t="shared" si="626"/>
        <v>0</v>
      </c>
      <c r="AE1456" s="8"/>
      <c r="AF1456" s="885" t="str">
        <f t="shared" si="627"/>
        <v xml:space="preserve"> </v>
      </c>
      <c r="AG1456" s="40">
        <f t="shared" si="628"/>
        <v>0</v>
      </c>
      <c r="AH1456" s="40">
        <f t="shared" si="629"/>
        <v>0</v>
      </c>
      <c r="AR1456" s="40">
        <f t="shared" si="630"/>
        <v>0</v>
      </c>
      <c r="AS1456" s="40">
        <f t="shared" si="631"/>
        <v>0</v>
      </c>
      <c r="AT1456" s="40">
        <f t="shared" si="632"/>
        <v>0</v>
      </c>
      <c r="AU1456" s="40">
        <f t="shared" si="633"/>
        <v>0</v>
      </c>
      <c r="AX1456" s="279">
        <f t="shared" si="634"/>
        <v>0</v>
      </c>
      <c r="AY1456" s="279">
        <f t="shared" si="635"/>
        <v>0</v>
      </c>
      <c r="AZ1456" s="40">
        <f t="shared" si="636"/>
        <v>0</v>
      </c>
      <c r="BB1456" s="40">
        <f t="shared" si="637"/>
        <v>0</v>
      </c>
      <c r="BC1456" s="397">
        <f t="shared" si="638"/>
        <v>0</v>
      </c>
      <c r="BD1456" s="105">
        <f t="shared" si="639"/>
        <v>0</v>
      </c>
      <c r="BE1456" s="105">
        <f t="shared" si="640"/>
        <v>0</v>
      </c>
      <c r="BF1456" s="742">
        <f t="shared" si="641"/>
        <v>0</v>
      </c>
      <c r="BG1456" s="89"/>
      <c r="BH1456" s="9"/>
      <c r="BJ1456" s="40">
        <f t="shared" si="642"/>
        <v>0</v>
      </c>
      <c r="BK1456" s="40">
        <f t="shared" si="643"/>
        <v>1</v>
      </c>
      <c r="BL1456" s="40">
        <f t="shared" si="644"/>
        <v>0</v>
      </c>
      <c r="BM1456" s="40">
        <f t="shared" si="645"/>
        <v>0</v>
      </c>
      <c r="BN1456" s="40">
        <f t="shared" si="646"/>
        <v>0</v>
      </c>
    </row>
    <row r="1457" spans="1:66" x14ac:dyDescent="0.25">
      <c r="A1457" s="379"/>
      <c r="B1457" s="936"/>
      <c r="C1457" s="272"/>
      <c r="D1457" s="868"/>
      <c r="E1457" s="873" t="str">
        <f t="shared" si="647"/>
        <v xml:space="preserve"> </v>
      </c>
      <c r="F1457" s="130">
        <f t="shared" si="648"/>
        <v>0</v>
      </c>
      <c r="G1457" s="128">
        <f t="shared" si="622"/>
        <v>1445</v>
      </c>
      <c r="H1457" s="127"/>
      <c r="I1457" s="321"/>
      <c r="J1457" s="97"/>
      <c r="K1457" s="323"/>
      <c r="L1457" s="322"/>
      <c r="M1457" s="50"/>
      <c r="N1457" s="87"/>
      <c r="O1457" s="324"/>
      <c r="P1457" s="98"/>
      <c r="Q1457" s="98"/>
      <c r="R1457" s="114"/>
      <c r="S1457" s="753"/>
      <c r="T1457" s="98"/>
      <c r="U1457" s="98"/>
      <c r="V1457" s="98"/>
      <c r="W1457" s="99"/>
      <c r="X1457" s="97"/>
      <c r="Y1457" s="87"/>
      <c r="Z1457" s="100"/>
      <c r="AA1457" s="106">
        <f t="shared" si="623"/>
        <v>1445</v>
      </c>
      <c r="AB1457" s="549">
        <f t="shared" si="624"/>
        <v>0</v>
      </c>
      <c r="AC1457" s="544">
        <f t="shared" si="625"/>
        <v>0</v>
      </c>
      <c r="AD1457" s="174">
        <f t="shared" si="626"/>
        <v>0</v>
      </c>
      <c r="AE1457" s="8"/>
      <c r="AF1457" s="885" t="str">
        <f t="shared" si="627"/>
        <v xml:space="preserve"> </v>
      </c>
      <c r="AG1457" s="40">
        <f t="shared" si="628"/>
        <v>0</v>
      </c>
      <c r="AH1457" s="40">
        <f t="shared" si="629"/>
        <v>0</v>
      </c>
      <c r="AR1457" s="40">
        <f t="shared" si="630"/>
        <v>0</v>
      </c>
      <c r="AS1457" s="40">
        <f t="shared" si="631"/>
        <v>0</v>
      </c>
      <c r="AT1457" s="40">
        <f t="shared" si="632"/>
        <v>0</v>
      </c>
      <c r="AU1457" s="40">
        <f t="shared" si="633"/>
        <v>0</v>
      </c>
      <c r="AX1457" s="279">
        <f t="shared" si="634"/>
        <v>0</v>
      </c>
      <c r="AY1457" s="279">
        <f t="shared" si="635"/>
        <v>0</v>
      </c>
      <c r="AZ1457" s="40">
        <f t="shared" si="636"/>
        <v>0</v>
      </c>
      <c r="BB1457" s="40">
        <f t="shared" si="637"/>
        <v>0</v>
      </c>
      <c r="BC1457" s="397">
        <f t="shared" si="638"/>
        <v>0</v>
      </c>
      <c r="BD1457" s="105">
        <f t="shared" si="639"/>
        <v>0</v>
      </c>
      <c r="BE1457" s="105">
        <f t="shared" si="640"/>
        <v>0</v>
      </c>
      <c r="BF1457" s="742">
        <f t="shared" si="641"/>
        <v>0</v>
      </c>
      <c r="BG1457" s="89"/>
      <c r="BH1457" s="9"/>
      <c r="BJ1457" s="40">
        <f t="shared" si="642"/>
        <v>0</v>
      </c>
      <c r="BK1457" s="40">
        <f t="shared" si="643"/>
        <v>1</v>
      </c>
      <c r="BL1457" s="40">
        <f t="shared" si="644"/>
        <v>0</v>
      </c>
      <c r="BM1457" s="40">
        <f t="shared" si="645"/>
        <v>0</v>
      </c>
      <c r="BN1457" s="40">
        <f t="shared" si="646"/>
        <v>0</v>
      </c>
    </row>
    <row r="1458" spans="1:66" x14ac:dyDescent="0.25">
      <c r="A1458" s="379"/>
      <c r="B1458" s="936"/>
      <c r="C1458" s="272"/>
      <c r="D1458" s="868"/>
      <c r="E1458" s="873" t="str">
        <f t="shared" si="647"/>
        <v xml:space="preserve"> </v>
      </c>
      <c r="F1458" s="130">
        <f t="shared" si="648"/>
        <v>0</v>
      </c>
      <c r="G1458" s="128">
        <f t="shared" si="622"/>
        <v>1446</v>
      </c>
      <c r="H1458" s="127"/>
      <c r="I1458" s="321"/>
      <c r="J1458" s="97"/>
      <c r="K1458" s="323"/>
      <c r="L1458" s="322"/>
      <c r="M1458" s="50"/>
      <c r="N1458" s="87"/>
      <c r="O1458" s="324"/>
      <c r="P1458" s="98"/>
      <c r="Q1458" s="98"/>
      <c r="R1458" s="114"/>
      <c r="S1458" s="753"/>
      <c r="T1458" s="98"/>
      <c r="U1458" s="98"/>
      <c r="V1458" s="98"/>
      <c r="W1458" s="99"/>
      <c r="X1458" s="97"/>
      <c r="Y1458" s="87"/>
      <c r="Z1458" s="100"/>
      <c r="AA1458" s="106">
        <f t="shared" si="623"/>
        <v>1446</v>
      </c>
      <c r="AB1458" s="549">
        <f t="shared" si="624"/>
        <v>0</v>
      </c>
      <c r="AC1458" s="544">
        <f t="shared" si="625"/>
        <v>0</v>
      </c>
      <c r="AD1458" s="174">
        <f t="shared" si="626"/>
        <v>0</v>
      </c>
      <c r="AE1458" s="8"/>
      <c r="AF1458" s="885" t="str">
        <f t="shared" si="627"/>
        <v xml:space="preserve"> </v>
      </c>
      <c r="AG1458" s="40">
        <f t="shared" si="628"/>
        <v>0</v>
      </c>
      <c r="AH1458" s="40">
        <f t="shared" si="629"/>
        <v>0</v>
      </c>
      <c r="AR1458" s="40">
        <f t="shared" si="630"/>
        <v>0</v>
      </c>
      <c r="AS1458" s="40">
        <f t="shared" si="631"/>
        <v>0</v>
      </c>
      <c r="AT1458" s="40">
        <f t="shared" si="632"/>
        <v>0</v>
      </c>
      <c r="AU1458" s="40">
        <f t="shared" si="633"/>
        <v>0</v>
      </c>
      <c r="AX1458" s="279">
        <f t="shared" si="634"/>
        <v>0</v>
      </c>
      <c r="AY1458" s="279">
        <f t="shared" si="635"/>
        <v>0</v>
      </c>
      <c r="AZ1458" s="40">
        <f t="shared" si="636"/>
        <v>0</v>
      </c>
      <c r="BB1458" s="40">
        <f t="shared" si="637"/>
        <v>0</v>
      </c>
      <c r="BC1458" s="397">
        <f t="shared" si="638"/>
        <v>0</v>
      </c>
      <c r="BD1458" s="105">
        <f t="shared" si="639"/>
        <v>0</v>
      </c>
      <c r="BE1458" s="105">
        <f t="shared" si="640"/>
        <v>0</v>
      </c>
      <c r="BF1458" s="742">
        <f t="shared" si="641"/>
        <v>0</v>
      </c>
      <c r="BG1458" s="89"/>
      <c r="BH1458" s="9"/>
      <c r="BJ1458" s="40">
        <f t="shared" si="642"/>
        <v>0</v>
      </c>
      <c r="BK1458" s="40">
        <f t="shared" si="643"/>
        <v>1</v>
      </c>
      <c r="BL1458" s="40">
        <f t="shared" si="644"/>
        <v>0</v>
      </c>
      <c r="BM1458" s="40">
        <f t="shared" si="645"/>
        <v>0</v>
      </c>
      <c r="BN1458" s="40">
        <f t="shared" si="646"/>
        <v>0</v>
      </c>
    </row>
    <row r="1459" spans="1:66" x14ac:dyDescent="0.25">
      <c r="A1459" s="379"/>
      <c r="B1459" s="936"/>
      <c r="C1459" s="272"/>
      <c r="D1459" s="868"/>
      <c r="E1459" s="873" t="str">
        <f t="shared" si="647"/>
        <v xml:space="preserve"> </v>
      </c>
      <c r="F1459" s="130">
        <f t="shared" si="648"/>
        <v>0</v>
      </c>
      <c r="G1459" s="128">
        <f t="shared" ref="G1459:G1522" si="649">ROW()-DPline</f>
        <v>1447</v>
      </c>
      <c r="H1459" s="127"/>
      <c r="I1459" s="321"/>
      <c r="J1459" s="97"/>
      <c r="K1459" s="323"/>
      <c r="L1459" s="322"/>
      <c r="M1459" s="50"/>
      <c r="N1459" s="87"/>
      <c r="O1459" s="324"/>
      <c r="P1459" s="98"/>
      <c r="Q1459" s="98"/>
      <c r="R1459" s="114"/>
      <c r="S1459" s="753"/>
      <c r="T1459" s="98"/>
      <c r="U1459" s="98"/>
      <c r="V1459" s="98"/>
      <c r="W1459" s="99"/>
      <c r="X1459" s="97"/>
      <c r="Y1459" s="87"/>
      <c r="Z1459" s="100"/>
      <c r="AA1459" s="106">
        <f t="shared" si="623"/>
        <v>1447</v>
      </c>
      <c r="AB1459" s="549">
        <f t="shared" si="624"/>
        <v>0</v>
      </c>
      <c r="AC1459" s="544">
        <f t="shared" si="625"/>
        <v>0</v>
      </c>
      <c r="AD1459" s="174">
        <f t="shared" si="626"/>
        <v>0</v>
      </c>
      <c r="AE1459" s="8"/>
      <c r="AF1459" s="885" t="str">
        <f t="shared" si="627"/>
        <v xml:space="preserve"> </v>
      </c>
      <c r="AG1459" s="40">
        <f t="shared" si="628"/>
        <v>0</v>
      </c>
      <c r="AH1459" s="40">
        <f t="shared" si="629"/>
        <v>0</v>
      </c>
      <c r="AR1459" s="40">
        <f t="shared" si="630"/>
        <v>0</v>
      </c>
      <c r="AS1459" s="40">
        <f t="shared" si="631"/>
        <v>0</v>
      </c>
      <c r="AT1459" s="40">
        <f t="shared" si="632"/>
        <v>0</v>
      </c>
      <c r="AU1459" s="40">
        <f t="shared" si="633"/>
        <v>0</v>
      </c>
      <c r="AX1459" s="279">
        <f t="shared" si="634"/>
        <v>0</v>
      </c>
      <c r="AY1459" s="279">
        <f t="shared" si="635"/>
        <v>0</v>
      </c>
      <c r="AZ1459" s="40">
        <f t="shared" si="636"/>
        <v>0</v>
      </c>
      <c r="BB1459" s="40">
        <f t="shared" si="637"/>
        <v>0</v>
      </c>
      <c r="BC1459" s="397">
        <f t="shared" si="638"/>
        <v>0</v>
      </c>
      <c r="BD1459" s="105">
        <f t="shared" si="639"/>
        <v>0</v>
      </c>
      <c r="BE1459" s="105">
        <f t="shared" si="640"/>
        <v>0</v>
      </c>
      <c r="BF1459" s="742">
        <f t="shared" si="641"/>
        <v>0</v>
      </c>
      <c r="BG1459" s="89"/>
      <c r="BH1459" s="9"/>
      <c r="BJ1459" s="40">
        <f t="shared" si="642"/>
        <v>0</v>
      </c>
      <c r="BK1459" s="40">
        <f t="shared" si="643"/>
        <v>1</v>
      </c>
      <c r="BL1459" s="40">
        <f t="shared" si="644"/>
        <v>0</v>
      </c>
      <c r="BM1459" s="40">
        <f t="shared" si="645"/>
        <v>0</v>
      </c>
      <c r="BN1459" s="40">
        <f t="shared" si="646"/>
        <v>0</v>
      </c>
    </row>
    <row r="1460" spans="1:66" x14ac:dyDescent="0.25">
      <c r="A1460" s="379"/>
      <c r="B1460" s="936"/>
      <c r="C1460" s="272"/>
      <c r="D1460" s="868"/>
      <c r="E1460" s="873" t="str">
        <f t="shared" si="647"/>
        <v xml:space="preserve"> </v>
      </c>
      <c r="F1460" s="130">
        <f t="shared" si="648"/>
        <v>0</v>
      </c>
      <c r="G1460" s="128">
        <f t="shared" si="649"/>
        <v>1448</v>
      </c>
      <c r="H1460" s="127"/>
      <c r="I1460" s="321"/>
      <c r="J1460" s="97"/>
      <c r="K1460" s="323"/>
      <c r="L1460" s="322"/>
      <c r="M1460" s="50"/>
      <c r="N1460" s="87"/>
      <c r="O1460" s="324"/>
      <c r="P1460" s="98"/>
      <c r="Q1460" s="98"/>
      <c r="R1460" s="114"/>
      <c r="S1460" s="753"/>
      <c r="T1460" s="98"/>
      <c r="U1460" s="98"/>
      <c r="V1460" s="98"/>
      <c r="W1460" s="99"/>
      <c r="X1460" s="97"/>
      <c r="Y1460" s="87"/>
      <c r="Z1460" s="100"/>
      <c r="AA1460" s="106">
        <f t="shared" ref="AA1460:AA1523" si="650">+G1460</f>
        <v>1448</v>
      </c>
      <c r="AB1460" s="549">
        <f t="shared" ref="AB1460:AB1523" si="651">C1460*BJ1460</f>
        <v>0</v>
      </c>
      <c r="AC1460" s="544">
        <f t="shared" ref="AC1460:AC1523" si="652">+AX1460+AY1460</f>
        <v>0</v>
      </c>
      <c r="AD1460" s="174">
        <f t="shared" ref="AD1460:AD1523" si="653">+AC1460*PDArate</f>
        <v>0</v>
      </c>
      <c r="AE1460" s="8"/>
      <c r="AF1460" s="885" t="str">
        <f t="shared" ref="AF1460:AF1523" si="654">IF(AG1460+AH1460=1,"Enter both columns 5 and 16.", " ")</f>
        <v xml:space="preserve"> </v>
      </c>
      <c r="AG1460" s="40">
        <f t="shared" ref="AG1460:AG1523" si="655">IF(L1460+M1460+N1460+O1460+W1460 &gt; 0, 1, 0)</f>
        <v>0</v>
      </c>
      <c r="AH1460" s="40">
        <f t="shared" ref="AH1460:AH1523" si="656">IF(AX1460 &gt; 0, 1, 0)</f>
        <v>0</v>
      </c>
      <c r="AR1460" s="40">
        <f t="shared" ref="AR1460:AR1523" si="657">IF(ISNA(+F1460), 1, 0)</f>
        <v>0</v>
      </c>
      <c r="AS1460" s="40">
        <f t="shared" ref="AS1460:AS1523" si="658">IF(ISERR(+F1460), 1, 0)</f>
        <v>0</v>
      </c>
      <c r="AT1460" s="40">
        <f t="shared" ref="AT1460:AT1523" si="659">IF(ISERR(+AC1460), 1, 0)</f>
        <v>0</v>
      </c>
      <c r="AU1460" s="40">
        <f t="shared" ref="AU1460:AU1523" si="660">IF(ISERR(+AD1460), 1, 0)</f>
        <v>0</v>
      </c>
      <c r="AX1460" s="279">
        <f t="shared" ref="AX1460:AX1523" si="661">ROUND(L1460,1)*W1460</f>
        <v>0</v>
      </c>
      <c r="AY1460" s="279">
        <f t="shared" ref="AY1460:AY1523" si="662">ROUND(X1460,1)*Z1460</f>
        <v>0</v>
      </c>
      <c r="AZ1460" s="40">
        <f t="shared" ref="AZ1460:AZ1523" si="663">IF(J1460+K1460 &gt; 0, 1, 0)</f>
        <v>0</v>
      </c>
      <c r="BB1460" s="40">
        <f t="shared" ref="BB1460:BB1523" si="664">IF(+BC1460&gt;0,IF(+BE1460&lt;=0,1,0),0)</f>
        <v>0</v>
      </c>
      <c r="BC1460" s="397">
        <f t="shared" ref="BC1460:BC1523" si="665">IF(+D1460=1,IF(J1460&gt;0, +J1460, 0),0)</f>
        <v>0</v>
      </c>
      <c r="BD1460" s="105">
        <f t="shared" ref="BD1460:BD1523" si="666">IF(VALUE(I1460)&lt;1,0,IF(VALUE(I1460)&gt;17,0,VLOOKUP(VALUE(F1460),T10Value,VALUE(I1460)+1,FALSE)))</f>
        <v>0</v>
      </c>
      <c r="BE1460" s="105">
        <f t="shared" ref="BE1460:BE1523" si="667">ROUND(+BC1460,1)*BD1460</f>
        <v>0</v>
      </c>
      <c r="BF1460" s="742">
        <f t="shared" ref="BF1460:BF1523" si="668">+BE1460*PDArate</f>
        <v>0</v>
      </c>
      <c r="BG1460" s="89"/>
      <c r="BH1460" s="9"/>
      <c r="BJ1460" s="40">
        <f t="shared" ref="BJ1460:BJ1523" si="669">IF(J1460+L1460+M1460=J1460,0,IF(J1460-L1460-0.09&gt;0,IF(J1460-L1460&lt;=0.1*J1460,J1460-L1460,0),0))</f>
        <v>0</v>
      </c>
      <c r="BK1460" s="40">
        <f t="shared" ref="BK1460:BK1523" si="670">IF(L1460+M1460+J1460+X1460&lt;=0,1,IF(L1460+M1460+X1460&gt;0,1,0))</f>
        <v>1</v>
      </c>
      <c r="BL1460" s="40">
        <f t="shared" ref="BL1460:BL1523" si="671">IF(+BJ1460&gt;0,1,0)</f>
        <v>0</v>
      </c>
      <c r="BM1460" s="40">
        <f t="shared" ref="BM1460:BM1523" si="672">IF(ISNUMBER(C1460),IF(2*BL1460-C1460&lt;0,1,IF(2*BL1460-C1460&gt;2,1,0)),IF(ISBLANK(C1460),0,1))</f>
        <v>0</v>
      </c>
      <c r="BN1460" s="40">
        <f t="shared" ref="BN1460:BN1523" si="673">IF(ISNUMBER(D1460),IF(2*AG1460-D1460=1,1,IF(+D1460=0,0, IF(+D1460=1,0,1))),IF(ISBLANK(D1460),0,1))</f>
        <v>0</v>
      </c>
    </row>
    <row r="1461" spans="1:66" x14ac:dyDescent="0.25">
      <c r="A1461" s="379"/>
      <c r="B1461" s="936"/>
      <c r="C1461" s="272"/>
      <c r="D1461" s="868"/>
      <c r="E1461" s="873" t="str">
        <f t="shared" si="647"/>
        <v xml:space="preserve"> </v>
      </c>
      <c r="F1461" s="130">
        <f t="shared" si="648"/>
        <v>0</v>
      </c>
      <c r="G1461" s="128">
        <f t="shared" si="649"/>
        <v>1449</v>
      </c>
      <c r="H1461" s="127"/>
      <c r="I1461" s="321"/>
      <c r="J1461" s="97"/>
      <c r="K1461" s="323"/>
      <c r="L1461" s="322"/>
      <c r="M1461" s="50"/>
      <c r="N1461" s="87"/>
      <c r="O1461" s="324"/>
      <c r="P1461" s="98"/>
      <c r="Q1461" s="98"/>
      <c r="R1461" s="114"/>
      <c r="S1461" s="753"/>
      <c r="T1461" s="98"/>
      <c r="U1461" s="98"/>
      <c r="V1461" s="98"/>
      <c r="W1461" s="99"/>
      <c r="X1461" s="97"/>
      <c r="Y1461" s="87"/>
      <c r="Z1461" s="100"/>
      <c r="AA1461" s="106">
        <f t="shared" si="650"/>
        <v>1449</v>
      </c>
      <c r="AB1461" s="549">
        <f t="shared" si="651"/>
        <v>0</v>
      </c>
      <c r="AC1461" s="544">
        <f t="shared" si="652"/>
        <v>0</v>
      </c>
      <c r="AD1461" s="174">
        <f t="shared" si="653"/>
        <v>0</v>
      </c>
      <c r="AE1461" s="8"/>
      <c r="AF1461" s="885" t="str">
        <f t="shared" si="654"/>
        <v xml:space="preserve"> </v>
      </c>
      <c r="AG1461" s="40">
        <f t="shared" si="655"/>
        <v>0</v>
      </c>
      <c r="AH1461" s="40">
        <f t="shared" si="656"/>
        <v>0</v>
      </c>
      <c r="AR1461" s="40">
        <f t="shared" si="657"/>
        <v>0</v>
      </c>
      <c r="AS1461" s="40">
        <f t="shared" si="658"/>
        <v>0</v>
      </c>
      <c r="AT1461" s="40">
        <f t="shared" si="659"/>
        <v>0</v>
      </c>
      <c r="AU1461" s="40">
        <f t="shared" si="660"/>
        <v>0</v>
      </c>
      <c r="AX1461" s="279">
        <f t="shared" si="661"/>
        <v>0</v>
      </c>
      <c r="AY1461" s="279">
        <f t="shared" si="662"/>
        <v>0</v>
      </c>
      <c r="AZ1461" s="40">
        <f t="shared" si="663"/>
        <v>0</v>
      </c>
      <c r="BB1461" s="40">
        <f t="shared" si="664"/>
        <v>0</v>
      </c>
      <c r="BC1461" s="397">
        <f t="shared" si="665"/>
        <v>0</v>
      </c>
      <c r="BD1461" s="105">
        <f t="shared" si="666"/>
        <v>0</v>
      </c>
      <c r="BE1461" s="105">
        <f t="shared" si="667"/>
        <v>0</v>
      </c>
      <c r="BF1461" s="742">
        <f t="shared" si="668"/>
        <v>0</v>
      </c>
      <c r="BG1461" s="89"/>
      <c r="BH1461" s="9"/>
      <c r="BJ1461" s="40">
        <f t="shared" si="669"/>
        <v>0</v>
      </c>
      <c r="BK1461" s="40">
        <f t="shared" si="670"/>
        <v>1</v>
      </c>
      <c r="BL1461" s="40">
        <f t="shared" si="671"/>
        <v>0</v>
      </c>
      <c r="BM1461" s="40">
        <f t="shared" si="672"/>
        <v>0</v>
      </c>
      <c r="BN1461" s="40">
        <f t="shared" si="673"/>
        <v>0</v>
      </c>
    </row>
    <row r="1462" spans="1:66" x14ac:dyDescent="0.25">
      <c r="A1462" s="379"/>
      <c r="B1462" s="936"/>
      <c r="C1462" s="272"/>
      <c r="D1462" s="868"/>
      <c r="E1462" s="873" t="str">
        <f t="shared" si="647"/>
        <v xml:space="preserve"> </v>
      </c>
      <c r="F1462" s="130">
        <f t="shared" si="648"/>
        <v>0</v>
      </c>
      <c r="G1462" s="128">
        <f t="shared" si="649"/>
        <v>1450</v>
      </c>
      <c r="H1462" s="127"/>
      <c r="I1462" s="321"/>
      <c r="J1462" s="97"/>
      <c r="K1462" s="323"/>
      <c r="L1462" s="322"/>
      <c r="M1462" s="50"/>
      <c r="N1462" s="87"/>
      <c r="O1462" s="324"/>
      <c r="P1462" s="98"/>
      <c r="Q1462" s="98"/>
      <c r="R1462" s="114"/>
      <c r="S1462" s="753"/>
      <c r="T1462" s="98"/>
      <c r="U1462" s="98"/>
      <c r="V1462" s="98"/>
      <c r="W1462" s="99"/>
      <c r="X1462" s="97"/>
      <c r="Y1462" s="87"/>
      <c r="Z1462" s="100"/>
      <c r="AA1462" s="106">
        <f t="shared" si="650"/>
        <v>1450</v>
      </c>
      <c r="AB1462" s="549">
        <f t="shared" si="651"/>
        <v>0</v>
      </c>
      <c r="AC1462" s="544">
        <f t="shared" si="652"/>
        <v>0</v>
      </c>
      <c r="AD1462" s="174">
        <f t="shared" si="653"/>
        <v>0</v>
      </c>
      <c r="AE1462" s="8"/>
      <c r="AF1462" s="885" t="str">
        <f t="shared" si="654"/>
        <v xml:space="preserve"> </v>
      </c>
      <c r="AG1462" s="40">
        <f t="shared" si="655"/>
        <v>0</v>
      </c>
      <c r="AH1462" s="40">
        <f t="shared" si="656"/>
        <v>0</v>
      </c>
      <c r="AR1462" s="40">
        <f t="shared" si="657"/>
        <v>0</v>
      </c>
      <c r="AS1462" s="40">
        <f t="shared" si="658"/>
        <v>0</v>
      </c>
      <c r="AT1462" s="40">
        <f t="shared" si="659"/>
        <v>0</v>
      </c>
      <c r="AU1462" s="40">
        <f t="shared" si="660"/>
        <v>0</v>
      </c>
      <c r="AX1462" s="279">
        <f t="shared" si="661"/>
        <v>0</v>
      </c>
      <c r="AY1462" s="279">
        <f t="shared" si="662"/>
        <v>0</v>
      </c>
      <c r="AZ1462" s="40">
        <f t="shared" si="663"/>
        <v>0</v>
      </c>
      <c r="BB1462" s="40">
        <f t="shared" si="664"/>
        <v>0</v>
      </c>
      <c r="BC1462" s="397">
        <f t="shared" si="665"/>
        <v>0</v>
      </c>
      <c r="BD1462" s="105">
        <f t="shared" si="666"/>
        <v>0</v>
      </c>
      <c r="BE1462" s="105">
        <f t="shared" si="667"/>
        <v>0</v>
      </c>
      <c r="BF1462" s="742">
        <f t="shared" si="668"/>
        <v>0</v>
      </c>
      <c r="BG1462" s="89"/>
      <c r="BH1462" s="9"/>
      <c r="BJ1462" s="40">
        <f t="shared" si="669"/>
        <v>0</v>
      </c>
      <c r="BK1462" s="40">
        <f t="shared" si="670"/>
        <v>1</v>
      </c>
      <c r="BL1462" s="40">
        <f t="shared" si="671"/>
        <v>0</v>
      </c>
      <c r="BM1462" s="40">
        <f t="shared" si="672"/>
        <v>0</v>
      </c>
      <c r="BN1462" s="40">
        <f t="shared" si="673"/>
        <v>0</v>
      </c>
    </row>
    <row r="1463" spans="1:66" x14ac:dyDescent="0.25">
      <c r="A1463" s="379"/>
      <c r="B1463" s="936"/>
      <c r="C1463" s="272"/>
      <c r="D1463" s="868"/>
      <c r="E1463" s="873" t="str">
        <f t="shared" si="647"/>
        <v xml:space="preserve"> </v>
      </c>
      <c r="F1463" s="130">
        <f t="shared" si="648"/>
        <v>0</v>
      </c>
      <c r="G1463" s="128">
        <f t="shared" si="649"/>
        <v>1451</v>
      </c>
      <c r="H1463" s="127"/>
      <c r="I1463" s="321"/>
      <c r="J1463" s="97"/>
      <c r="K1463" s="323"/>
      <c r="L1463" s="322"/>
      <c r="M1463" s="50"/>
      <c r="N1463" s="87"/>
      <c r="O1463" s="324"/>
      <c r="P1463" s="98"/>
      <c r="Q1463" s="98"/>
      <c r="R1463" s="114"/>
      <c r="S1463" s="753"/>
      <c r="T1463" s="98"/>
      <c r="U1463" s="98"/>
      <c r="V1463" s="98"/>
      <c r="W1463" s="99"/>
      <c r="X1463" s="97"/>
      <c r="Y1463" s="87"/>
      <c r="Z1463" s="100"/>
      <c r="AA1463" s="106">
        <f t="shared" si="650"/>
        <v>1451</v>
      </c>
      <c r="AB1463" s="549">
        <f t="shared" si="651"/>
        <v>0</v>
      </c>
      <c r="AC1463" s="544">
        <f t="shared" si="652"/>
        <v>0</v>
      </c>
      <c r="AD1463" s="174">
        <f t="shared" si="653"/>
        <v>0</v>
      </c>
      <c r="AE1463" s="8"/>
      <c r="AF1463" s="885" t="str">
        <f t="shared" si="654"/>
        <v xml:space="preserve"> </v>
      </c>
      <c r="AG1463" s="40">
        <f t="shared" si="655"/>
        <v>0</v>
      </c>
      <c r="AH1463" s="40">
        <f t="shared" si="656"/>
        <v>0</v>
      </c>
      <c r="AR1463" s="40">
        <f t="shared" si="657"/>
        <v>0</v>
      </c>
      <c r="AS1463" s="40">
        <f t="shared" si="658"/>
        <v>0</v>
      </c>
      <c r="AT1463" s="40">
        <f t="shared" si="659"/>
        <v>0</v>
      </c>
      <c r="AU1463" s="40">
        <f t="shared" si="660"/>
        <v>0</v>
      </c>
      <c r="AX1463" s="279">
        <f t="shared" si="661"/>
        <v>0</v>
      </c>
      <c r="AY1463" s="279">
        <f t="shared" si="662"/>
        <v>0</v>
      </c>
      <c r="AZ1463" s="40">
        <f t="shared" si="663"/>
        <v>0</v>
      </c>
      <c r="BB1463" s="40">
        <f t="shared" si="664"/>
        <v>0</v>
      </c>
      <c r="BC1463" s="397">
        <f t="shared" si="665"/>
        <v>0</v>
      </c>
      <c r="BD1463" s="105">
        <f t="shared" si="666"/>
        <v>0</v>
      </c>
      <c r="BE1463" s="105">
        <f t="shared" si="667"/>
        <v>0</v>
      </c>
      <c r="BF1463" s="742">
        <f t="shared" si="668"/>
        <v>0</v>
      </c>
      <c r="BG1463" s="89"/>
      <c r="BH1463" s="9"/>
      <c r="BJ1463" s="40">
        <f t="shared" si="669"/>
        <v>0</v>
      </c>
      <c r="BK1463" s="40">
        <f t="shared" si="670"/>
        <v>1</v>
      </c>
      <c r="BL1463" s="40">
        <f t="shared" si="671"/>
        <v>0</v>
      </c>
      <c r="BM1463" s="40">
        <f t="shared" si="672"/>
        <v>0</v>
      </c>
      <c r="BN1463" s="40">
        <f t="shared" si="673"/>
        <v>0</v>
      </c>
    </row>
    <row r="1464" spans="1:66" x14ac:dyDescent="0.25">
      <c r="A1464" s="379"/>
      <c r="B1464" s="936"/>
      <c r="C1464" s="272"/>
      <c r="D1464" s="868"/>
      <c r="E1464" s="873" t="str">
        <f t="shared" si="647"/>
        <v xml:space="preserve"> </v>
      </c>
      <c r="F1464" s="130">
        <f t="shared" si="648"/>
        <v>0</v>
      </c>
      <c r="G1464" s="128">
        <f t="shared" si="649"/>
        <v>1452</v>
      </c>
      <c r="H1464" s="127"/>
      <c r="I1464" s="321"/>
      <c r="J1464" s="97"/>
      <c r="K1464" s="323"/>
      <c r="L1464" s="322"/>
      <c r="M1464" s="50"/>
      <c r="N1464" s="87"/>
      <c r="O1464" s="324"/>
      <c r="P1464" s="98"/>
      <c r="Q1464" s="98"/>
      <c r="R1464" s="114"/>
      <c r="S1464" s="753"/>
      <c r="T1464" s="98"/>
      <c r="U1464" s="98"/>
      <c r="V1464" s="98"/>
      <c r="W1464" s="99"/>
      <c r="X1464" s="97"/>
      <c r="Y1464" s="87"/>
      <c r="Z1464" s="100"/>
      <c r="AA1464" s="106">
        <f t="shared" si="650"/>
        <v>1452</v>
      </c>
      <c r="AB1464" s="549">
        <f t="shared" si="651"/>
        <v>0</v>
      </c>
      <c r="AC1464" s="544">
        <f t="shared" si="652"/>
        <v>0</v>
      </c>
      <c r="AD1464" s="174">
        <f t="shared" si="653"/>
        <v>0</v>
      </c>
      <c r="AE1464" s="8"/>
      <c r="AF1464" s="885" t="str">
        <f t="shared" si="654"/>
        <v xml:space="preserve"> </v>
      </c>
      <c r="AG1464" s="40">
        <f t="shared" si="655"/>
        <v>0</v>
      </c>
      <c r="AH1464" s="40">
        <f t="shared" si="656"/>
        <v>0</v>
      </c>
      <c r="AR1464" s="40">
        <f t="shared" si="657"/>
        <v>0</v>
      </c>
      <c r="AS1464" s="40">
        <f t="shared" si="658"/>
        <v>0</v>
      </c>
      <c r="AT1464" s="40">
        <f t="shared" si="659"/>
        <v>0</v>
      </c>
      <c r="AU1464" s="40">
        <f t="shared" si="660"/>
        <v>0</v>
      </c>
      <c r="AX1464" s="279">
        <f t="shared" si="661"/>
        <v>0</v>
      </c>
      <c r="AY1464" s="279">
        <f t="shared" si="662"/>
        <v>0</v>
      </c>
      <c r="AZ1464" s="40">
        <f t="shared" si="663"/>
        <v>0</v>
      </c>
      <c r="BB1464" s="40">
        <f t="shared" si="664"/>
        <v>0</v>
      </c>
      <c r="BC1464" s="397">
        <f t="shared" si="665"/>
        <v>0</v>
      </c>
      <c r="BD1464" s="105">
        <f t="shared" si="666"/>
        <v>0</v>
      </c>
      <c r="BE1464" s="105">
        <f t="shared" si="667"/>
        <v>0</v>
      </c>
      <c r="BF1464" s="742">
        <f t="shared" si="668"/>
        <v>0</v>
      </c>
      <c r="BG1464" s="89"/>
      <c r="BH1464" s="9"/>
      <c r="BJ1464" s="40">
        <f t="shared" si="669"/>
        <v>0</v>
      </c>
      <c r="BK1464" s="40">
        <f t="shared" si="670"/>
        <v>1</v>
      </c>
      <c r="BL1464" s="40">
        <f t="shared" si="671"/>
        <v>0</v>
      </c>
      <c r="BM1464" s="40">
        <f t="shared" si="672"/>
        <v>0</v>
      </c>
      <c r="BN1464" s="40">
        <f t="shared" si="673"/>
        <v>0</v>
      </c>
    </row>
    <row r="1465" spans="1:66" x14ac:dyDescent="0.25">
      <c r="A1465" s="379"/>
      <c r="B1465" s="936"/>
      <c r="C1465" s="272"/>
      <c r="D1465" s="868"/>
      <c r="E1465" s="873" t="str">
        <f t="shared" si="647"/>
        <v xml:space="preserve"> </v>
      </c>
      <c r="F1465" s="130">
        <f t="shared" si="648"/>
        <v>0</v>
      </c>
      <c r="G1465" s="128">
        <f t="shared" si="649"/>
        <v>1453</v>
      </c>
      <c r="H1465" s="127"/>
      <c r="I1465" s="321"/>
      <c r="J1465" s="97"/>
      <c r="K1465" s="323"/>
      <c r="L1465" s="322"/>
      <c r="M1465" s="50"/>
      <c r="N1465" s="87"/>
      <c r="O1465" s="324"/>
      <c r="P1465" s="98"/>
      <c r="Q1465" s="98"/>
      <c r="R1465" s="114"/>
      <c r="S1465" s="753"/>
      <c r="T1465" s="98"/>
      <c r="U1465" s="98"/>
      <c r="V1465" s="98"/>
      <c r="W1465" s="99"/>
      <c r="X1465" s="97"/>
      <c r="Y1465" s="87"/>
      <c r="Z1465" s="100"/>
      <c r="AA1465" s="106">
        <f t="shared" si="650"/>
        <v>1453</v>
      </c>
      <c r="AB1465" s="549">
        <f t="shared" si="651"/>
        <v>0</v>
      </c>
      <c r="AC1465" s="544">
        <f t="shared" si="652"/>
        <v>0</v>
      </c>
      <c r="AD1465" s="174">
        <f t="shared" si="653"/>
        <v>0</v>
      </c>
      <c r="AE1465" s="8"/>
      <c r="AF1465" s="885" t="str">
        <f t="shared" si="654"/>
        <v xml:space="preserve"> </v>
      </c>
      <c r="AG1465" s="40">
        <f t="shared" si="655"/>
        <v>0</v>
      </c>
      <c r="AH1465" s="40">
        <f t="shared" si="656"/>
        <v>0</v>
      </c>
      <c r="AR1465" s="40">
        <f t="shared" si="657"/>
        <v>0</v>
      </c>
      <c r="AS1465" s="40">
        <f t="shared" si="658"/>
        <v>0</v>
      </c>
      <c r="AT1465" s="40">
        <f t="shared" si="659"/>
        <v>0</v>
      </c>
      <c r="AU1465" s="40">
        <f t="shared" si="660"/>
        <v>0</v>
      </c>
      <c r="AX1465" s="279">
        <f t="shared" si="661"/>
        <v>0</v>
      </c>
      <c r="AY1465" s="279">
        <f t="shared" si="662"/>
        <v>0</v>
      </c>
      <c r="AZ1465" s="40">
        <f t="shared" si="663"/>
        <v>0</v>
      </c>
      <c r="BB1465" s="40">
        <f t="shared" si="664"/>
        <v>0</v>
      </c>
      <c r="BC1465" s="397">
        <f t="shared" si="665"/>
        <v>0</v>
      </c>
      <c r="BD1465" s="105">
        <f t="shared" si="666"/>
        <v>0</v>
      </c>
      <c r="BE1465" s="105">
        <f t="shared" si="667"/>
        <v>0</v>
      </c>
      <c r="BF1465" s="742">
        <f t="shared" si="668"/>
        <v>0</v>
      </c>
      <c r="BG1465" s="89"/>
      <c r="BH1465" s="9"/>
      <c r="BJ1465" s="40">
        <f t="shared" si="669"/>
        <v>0</v>
      </c>
      <c r="BK1465" s="40">
        <f t="shared" si="670"/>
        <v>1</v>
      </c>
      <c r="BL1465" s="40">
        <f t="shared" si="671"/>
        <v>0</v>
      </c>
      <c r="BM1465" s="40">
        <f t="shared" si="672"/>
        <v>0</v>
      </c>
      <c r="BN1465" s="40">
        <f t="shared" si="673"/>
        <v>0</v>
      </c>
    </row>
    <row r="1466" spans="1:66" x14ac:dyDescent="0.25">
      <c r="A1466" s="379"/>
      <c r="B1466" s="936"/>
      <c r="C1466" s="272"/>
      <c r="D1466" s="868"/>
      <c r="E1466" s="873" t="str">
        <f t="shared" si="647"/>
        <v xml:space="preserve"> </v>
      </c>
      <c r="F1466" s="130">
        <f t="shared" si="648"/>
        <v>0</v>
      </c>
      <c r="G1466" s="128">
        <f t="shared" si="649"/>
        <v>1454</v>
      </c>
      <c r="H1466" s="127"/>
      <c r="I1466" s="321"/>
      <c r="J1466" s="97"/>
      <c r="K1466" s="323"/>
      <c r="L1466" s="322"/>
      <c r="M1466" s="50"/>
      <c r="N1466" s="87"/>
      <c r="O1466" s="324"/>
      <c r="P1466" s="98"/>
      <c r="Q1466" s="98"/>
      <c r="R1466" s="114"/>
      <c r="S1466" s="753"/>
      <c r="T1466" s="98"/>
      <c r="U1466" s="98"/>
      <c r="V1466" s="98"/>
      <c r="W1466" s="99"/>
      <c r="X1466" s="97"/>
      <c r="Y1466" s="87"/>
      <c r="Z1466" s="100"/>
      <c r="AA1466" s="106">
        <f t="shared" si="650"/>
        <v>1454</v>
      </c>
      <c r="AB1466" s="549">
        <f t="shared" si="651"/>
        <v>0</v>
      </c>
      <c r="AC1466" s="544">
        <f t="shared" si="652"/>
        <v>0</v>
      </c>
      <c r="AD1466" s="174">
        <f t="shared" si="653"/>
        <v>0</v>
      </c>
      <c r="AE1466" s="8"/>
      <c r="AF1466" s="885" t="str">
        <f t="shared" si="654"/>
        <v xml:space="preserve"> </v>
      </c>
      <c r="AG1466" s="40">
        <f t="shared" si="655"/>
        <v>0</v>
      </c>
      <c r="AH1466" s="40">
        <f t="shared" si="656"/>
        <v>0</v>
      </c>
      <c r="AR1466" s="40">
        <f t="shared" si="657"/>
        <v>0</v>
      </c>
      <c r="AS1466" s="40">
        <f t="shared" si="658"/>
        <v>0</v>
      </c>
      <c r="AT1466" s="40">
        <f t="shared" si="659"/>
        <v>0</v>
      </c>
      <c r="AU1466" s="40">
        <f t="shared" si="660"/>
        <v>0</v>
      </c>
      <c r="AX1466" s="279">
        <f t="shared" si="661"/>
        <v>0</v>
      </c>
      <c r="AY1466" s="279">
        <f t="shared" si="662"/>
        <v>0</v>
      </c>
      <c r="AZ1466" s="40">
        <f t="shared" si="663"/>
        <v>0</v>
      </c>
      <c r="BB1466" s="40">
        <f t="shared" si="664"/>
        <v>0</v>
      </c>
      <c r="BC1466" s="397">
        <f t="shared" si="665"/>
        <v>0</v>
      </c>
      <c r="BD1466" s="105">
        <f t="shared" si="666"/>
        <v>0</v>
      </c>
      <c r="BE1466" s="105">
        <f t="shared" si="667"/>
        <v>0</v>
      </c>
      <c r="BF1466" s="742">
        <f t="shared" si="668"/>
        <v>0</v>
      </c>
      <c r="BG1466" s="89"/>
      <c r="BH1466" s="9"/>
      <c r="BJ1466" s="40">
        <f t="shared" si="669"/>
        <v>0</v>
      </c>
      <c r="BK1466" s="40">
        <f t="shared" si="670"/>
        <v>1</v>
      </c>
      <c r="BL1466" s="40">
        <f t="shared" si="671"/>
        <v>0</v>
      </c>
      <c r="BM1466" s="40">
        <f t="shared" si="672"/>
        <v>0</v>
      </c>
      <c r="BN1466" s="40">
        <f t="shared" si="673"/>
        <v>0</v>
      </c>
    </row>
    <row r="1467" spans="1:66" x14ac:dyDescent="0.25">
      <c r="A1467" s="379"/>
      <c r="B1467" s="936"/>
      <c r="C1467" s="272"/>
      <c r="D1467" s="868"/>
      <c r="E1467" s="873" t="str">
        <f t="shared" si="647"/>
        <v xml:space="preserve"> </v>
      </c>
      <c r="F1467" s="130">
        <f t="shared" si="648"/>
        <v>0</v>
      </c>
      <c r="G1467" s="128">
        <f t="shared" si="649"/>
        <v>1455</v>
      </c>
      <c r="H1467" s="127"/>
      <c r="I1467" s="321"/>
      <c r="J1467" s="97"/>
      <c r="K1467" s="323"/>
      <c r="L1467" s="322"/>
      <c r="M1467" s="50"/>
      <c r="N1467" s="87"/>
      <c r="O1467" s="324"/>
      <c r="P1467" s="98"/>
      <c r="Q1467" s="98"/>
      <c r="R1467" s="114"/>
      <c r="S1467" s="753"/>
      <c r="T1467" s="98"/>
      <c r="U1467" s="98"/>
      <c r="V1467" s="98"/>
      <c r="W1467" s="99"/>
      <c r="X1467" s="97"/>
      <c r="Y1467" s="87"/>
      <c r="Z1467" s="100"/>
      <c r="AA1467" s="106">
        <f t="shared" si="650"/>
        <v>1455</v>
      </c>
      <c r="AB1467" s="549">
        <f t="shared" si="651"/>
        <v>0</v>
      </c>
      <c r="AC1467" s="544">
        <f t="shared" si="652"/>
        <v>0</v>
      </c>
      <c r="AD1467" s="174">
        <f t="shared" si="653"/>
        <v>0</v>
      </c>
      <c r="AE1467" s="8"/>
      <c r="AF1467" s="885" t="str">
        <f t="shared" si="654"/>
        <v xml:space="preserve"> </v>
      </c>
      <c r="AG1467" s="40">
        <f t="shared" si="655"/>
        <v>0</v>
      </c>
      <c r="AH1467" s="40">
        <f t="shared" si="656"/>
        <v>0</v>
      </c>
      <c r="AR1467" s="40">
        <f t="shared" si="657"/>
        <v>0</v>
      </c>
      <c r="AS1467" s="40">
        <f t="shared" si="658"/>
        <v>0</v>
      </c>
      <c r="AT1467" s="40">
        <f t="shared" si="659"/>
        <v>0</v>
      </c>
      <c r="AU1467" s="40">
        <f t="shared" si="660"/>
        <v>0</v>
      </c>
      <c r="AX1467" s="279">
        <f t="shared" si="661"/>
        <v>0</v>
      </c>
      <c r="AY1467" s="279">
        <f t="shared" si="662"/>
        <v>0</v>
      </c>
      <c r="AZ1467" s="40">
        <f t="shared" si="663"/>
        <v>0</v>
      </c>
      <c r="BB1467" s="40">
        <f t="shared" si="664"/>
        <v>0</v>
      </c>
      <c r="BC1467" s="397">
        <f t="shared" si="665"/>
        <v>0</v>
      </c>
      <c r="BD1467" s="105">
        <f t="shared" si="666"/>
        <v>0</v>
      </c>
      <c r="BE1467" s="105">
        <f t="shared" si="667"/>
        <v>0</v>
      </c>
      <c r="BF1467" s="742">
        <f t="shared" si="668"/>
        <v>0</v>
      </c>
      <c r="BG1467" s="89"/>
      <c r="BH1467" s="9"/>
      <c r="BJ1467" s="40">
        <f t="shared" si="669"/>
        <v>0</v>
      </c>
      <c r="BK1467" s="40">
        <f t="shared" si="670"/>
        <v>1</v>
      </c>
      <c r="BL1467" s="40">
        <f t="shared" si="671"/>
        <v>0</v>
      </c>
      <c r="BM1467" s="40">
        <f t="shared" si="672"/>
        <v>0</v>
      </c>
      <c r="BN1467" s="40">
        <f t="shared" si="673"/>
        <v>0</v>
      </c>
    </row>
    <row r="1468" spans="1:66" x14ac:dyDescent="0.25">
      <c r="A1468" s="379"/>
      <c r="B1468" s="936"/>
      <c r="C1468" s="272"/>
      <c r="D1468" s="868"/>
      <c r="E1468" s="873" t="str">
        <f t="shared" si="647"/>
        <v xml:space="preserve"> </v>
      </c>
      <c r="F1468" s="130">
        <f t="shared" si="648"/>
        <v>0</v>
      </c>
      <c r="G1468" s="128">
        <f t="shared" si="649"/>
        <v>1456</v>
      </c>
      <c r="H1468" s="127"/>
      <c r="I1468" s="321"/>
      <c r="J1468" s="97"/>
      <c r="K1468" s="323"/>
      <c r="L1468" s="322"/>
      <c r="M1468" s="50"/>
      <c r="N1468" s="87"/>
      <c r="O1468" s="324"/>
      <c r="P1468" s="98"/>
      <c r="Q1468" s="98"/>
      <c r="R1468" s="114"/>
      <c r="S1468" s="753"/>
      <c r="T1468" s="98"/>
      <c r="U1468" s="98"/>
      <c r="V1468" s="98"/>
      <c r="W1468" s="99"/>
      <c r="X1468" s="97"/>
      <c r="Y1468" s="87"/>
      <c r="Z1468" s="100"/>
      <c r="AA1468" s="106">
        <f t="shared" si="650"/>
        <v>1456</v>
      </c>
      <c r="AB1468" s="549">
        <f t="shared" si="651"/>
        <v>0</v>
      </c>
      <c r="AC1468" s="544">
        <f t="shared" si="652"/>
        <v>0</v>
      </c>
      <c r="AD1468" s="174">
        <f t="shared" si="653"/>
        <v>0</v>
      </c>
      <c r="AE1468" s="8"/>
      <c r="AF1468" s="885" t="str">
        <f t="shared" si="654"/>
        <v xml:space="preserve"> </v>
      </c>
      <c r="AG1468" s="40">
        <f t="shared" si="655"/>
        <v>0</v>
      </c>
      <c r="AH1468" s="40">
        <f t="shared" si="656"/>
        <v>0</v>
      </c>
      <c r="AR1468" s="40">
        <f t="shared" si="657"/>
        <v>0</v>
      </c>
      <c r="AS1468" s="40">
        <f t="shared" si="658"/>
        <v>0</v>
      </c>
      <c r="AT1468" s="40">
        <f t="shared" si="659"/>
        <v>0</v>
      </c>
      <c r="AU1468" s="40">
        <f t="shared" si="660"/>
        <v>0</v>
      </c>
      <c r="AX1468" s="279">
        <f t="shared" si="661"/>
        <v>0</v>
      </c>
      <c r="AY1468" s="279">
        <f t="shared" si="662"/>
        <v>0</v>
      </c>
      <c r="AZ1468" s="40">
        <f t="shared" si="663"/>
        <v>0</v>
      </c>
      <c r="BB1468" s="40">
        <f t="shared" si="664"/>
        <v>0</v>
      </c>
      <c r="BC1468" s="397">
        <f t="shared" si="665"/>
        <v>0</v>
      </c>
      <c r="BD1468" s="105">
        <f t="shared" si="666"/>
        <v>0</v>
      </c>
      <c r="BE1468" s="105">
        <f t="shared" si="667"/>
        <v>0</v>
      </c>
      <c r="BF1468" s="742">
        <f t="shared" si="668"/>
        <v>0</v>
      </c>
      <c r="BG1468" s="89"/>
      <c r="BH1468" s="9"/>
      <c r="BJ1468" s="40">
        <f t="shared" si="669"/>
        <v>0</v>
      </c>
      <c r="BK1468" s="40">
        <f t="shared" si="670"/>
        <v>1</v>
      </c>
      <c r="BL1468" s="40">
        <f t="shared" si="671"/>
        <v>0</v>
      </c>
      <c r="BM1468" s="40">
        <f t="shared" si="672"/>
        <v>0</v>
      </c>
      <c r="BN1468" s="40">
        <f t="shared" si="673"/>
        <v>0</v>
      </c>
    </row>
    <row r="1469" spans="1:66" x14ac:dyDescent="0.25">
      <c r="A1469" s="379"/>
      <c r="B1469" s="936"/>
      <c r="C1469" s="272"/>
      <c r="D1469" s="868"/>
      <c r="E1469" s="873" t="str">
        <f t="shared" si="647"/>
        <v xml:space="preserve"> </v>
      </c>
      <c r="F1469" s="130">
        <f t="shared" si="648"/>
        <v>0</v>
      </c>
      <c r="G1469" s="128">
        <f t="shared" si="649"/>
        <v>1457</v>
      </c>
      <c r="H1469" s="127"/>
      <c r="I1469" s="321"/>
      <c r="J1469" s="97"/>
      <c r="K1469" s="323"/>
      <c r="L1469" s="322"/>
      <c r="M1469" s="50"/>
      <c r="N1469" s="87"/>
      <c r="O1469" s="324"/>
      <c r="P1469" s="98"/>
      <c r="Q1469" s="98"/>
      <c r="R1469" s="114"/>
      <c r="S1469" s="753"/>
      <c r="T1469" s="98"/>
      <c r="U1469" s="98"/>
      <c r="V1469" s="98"/>
      <c r="W1469" s="99"/>
      <c r="X1469" s="97"/>
      <c r="Y1469" s="87"/>
      <c r="Z1469" s="100"/>
      <c r="AA1469" s="106">
        <f t="shared" si="650"/>
        <v>1457</v>
      </c>
      <c r="AB1469" s="549">
        <f t="shared" si="651"/>
        <v>0</v>
      </c>
      <c r="AC1469" s="544">
        <f t="shared" si="652"/>
        <v>0</v>
      </c>
      <c r="AD1469" s="174">
        <f t="shared" si="653"/>
        <v>0</v>
      </c>
      <c r="AE1469" s="8"/>
      <c r="AF1469" s="885" t="str">
        <f t="shared" si="654"/>
        <v xml:space="preserve"> </v>
      </c>
      <c r="AG1469" s="40">
        <f t="shared" si="655"/>
        <v>0</v>
      </c>
      <c r="AH1469" s="40">
        <f t="shared" si="656"/>
        <v>0</v>
      </c>
      <c r="AR1469" s="40">
        <f t="shared" si="657"/>
        <v>0</v>
      </c>
      <c r="AS1469" s="40">
        <f t="shared" si="658"/>
        <v>0</v>
      </c>
      <c r="AT1469" s="40">
        <f t="shared" si="659"/>
        <v>0</v>
      </c>
      <c r="AU1469" s="40">
        <f t="shared" si="660"/>
        <v>0</v>
      </c>
      <c r="AX1469" s="279">
        <f t="shared" si="661"/>
        <v>0</v>
      </c>
      <c r="AY1469" s="279">
        <f t="shared" si="662"/>
        <v>0</v>
      </c>
      <c r="AZ1469" s="40">
        <f t="shared" si="663"/>
        <v>0</v>
      </c>
      <c r="BB1469" s="40">
        <f t="shared" si="664"/>
        <v>0</v>
      </c>
      <c r="BC1469" s="397">
        <f t="shared" si="665"/>
        <v>0</v>
      </c>
      <c r="BD1469" s="105">
        <f t="shared" si="666"/>
        <v>0</v>
      </c>
      <c r="BE1469" s="105">
        <f t="shared" si="667"/>
        <v>0</v>
      </c>
      <c r="BF1469" s="742">
        <f t="shared" si="668"/>
        <v>0</v>
      </c>
      <c r="BG1469" s="89"/>
      <c r="BH1469" s="9"/>
      <c r="BJ1469" s="40">
        <f t="shared" si="669"/>
        <v>0</v>
      </c>
      <c r="BK1469" s="40">
        <f t="shared" si="670"/>
        <v>1</v>
      </c>
      <c r="BL1469" s="40">
        <f t="shared" si="671"/>
        <v>0</v>
      </c>
      <c r="BM1469" s="40">
        <f t="shared" si="672"/>
        <v>0</v>
      </c>
      <c r="BN1469" s="40">
        <f t="shared" si="673"/>
        <v>0</v>
      </c>
    </row>
    <row r="1470" spans="1:66" x14ac:dyDescent="0.25">
      <c r="A1470" s="379"/>
      <c r="B1470" s="936"/>
      <c r="C1470" s="272"/>
      <c r="D1470" s="868"/>
      <c r="E1470" s="873" t="str">
        <f t="shared" si="647"/>
        <v xml:space="preserve"> </v>
      </c>
      <c r="F1470" s="130">
        <f t="shared" si="648"/>
        <v>0</v>
      </c>
      <c r="G1470" s="128">
        <f t="shared" si="649"/>
        <v>1458</v>
      </c>
      <c r="H1470" s="127"/>
      <c r="I1470" s="321"/>
      <c r="J1470" s="97"/>
      <c r="K1470" s="323"/>
      <c r="L1470" s="322"/>
      <c r="M1470" s="50"/>
      <c r="N1470" s="87"/>
      <c r="O1470" s="324"/>
      <c r="P1470" s="98"/>
      <c r="Q1470" s="98"/>
      <c r="R1470" s="114"/>
      <c r="S1470" s="753"/>
      <c r="T1470" s="98"/>
      <c r="U1470" s="98"/>
      <c r="V1470" s="98"/>
      <c r="W1470" s="99"/>
      <c r="X1470" s="97"/>
      <c r="Y1470" s="87"/>
      <c r="Z1470" s="100"/>
      <c r="AA1470" s="106">
        <f t="shared" si="650"/>
        <v>1458</v>
      </c>
      <c r="AB1470" s="549">
        <f t="shared" si="651"/>
        <v>0</v>
      </c>
      <c r="AC1470" s="544">
        <f t="shared" si="652"/>
        <v>0</v>
      </c>
      <c r="AD1470" s="174">
        <f t="shared" si="653"/>
        <v>0</v>
      </c>
      <c r="AE1470" s="8"/>
      <c r="AF1470" s="885" t="str">
        <f t="shared" si="654"/>
        <v xml:space="preserve"> </v>
      </c>
      <c r="AG1470" s="40">
        <f t="shared" si="655"/>
        <v>0</v>
      </c>
      <c r="AH1470" s="40">
        <f t="shared" si="656"/>
        <v>0</v>
      </c>
      <c r="AR1470" s="40">
        <f t="shared" si="657"/>
        <v>0</v>
      </c>
      <c r="AS1470" s="40">
        <f t="shared" si="658"/>
        <v>0</v>
      </c>
      <c r="AT1470" s="40">
        <f t="shared" si="659"/>
        <v>0</v>
      </c>
      <c r="AU1470" s="40">
        <f t="shared" si="660"/>
        <v>0</v>
      </c>
      <c r="AX1470" s="279">
        <f t="shared" si="661"/>
        <v>0</v>
      </c>
      <c r="AY1470" s="279">
        <f t="shared" si="662"/>
        <v>0</v>
      </c>
      <c r="AZ1470" s="40">
        <f t="shared" si="663"/>
        <v>0</v>
      </c>
      <c r="BB1470" s="40">
        <f t="shared" si="664"/>
        <v>0</v>
      </c>
      <c r="BC1470" s="397">
        <f t="shared" si="665"/>
        <v>0</v>
      </c>
      <c r="BD1470" s="105">
        <f t="shared" si="666"/>
        <v>0</v>
      </c>
      <c r="BE1470" s="105">
        <f t="shared" si="667"/>
        <v>0</v>
      </c>
      <c r="BF1470" s="742">
        <f t="shared" si="668"/>
        <v>0</v>
      </c>
      <c r="BG1470" s="89"/>
      <c r="BH1470" s="9"/>
      <c r="BJ1470" s="40">
        <f t="shared" si="669"/>
        <v>0</v>
      </c>
      <c r="BK1470" s="40">
        <f t="shared" si="670"/>
        <v>1</v>
      </c>
      <c r="BL1470" s="40">
        <f t="shared" si="671"/>
        <v>0</v>
      </c>
      <c r="BM1470" s="40">
        <f t="shared" si="672"/>
        <v>0</v>
      </c>
      <c r="BN1470" s="40">
        <f t="shared" si="673"/>
        <v>0</v>
      </c>
    </row>
    <row r="1471" spans="1:66" x14ac:dyDescent="0.25">
      <c r="A1471" s="379"/>
      <c r="B1471" s="936"/>
      <c r="C1471" s="272"/>
      <c r="D1471" s="868"/>
      <c r="E1471" s="873" t="str">
        <f t="shared" si="647"/>
        <v xml:space="preserve"> </v>
      </c>
      <c r="F1471" s="130">
        <f t="shared" si="648"/>
        <v>0</v>
      </c>
      <c r="G1471" s="128">
        <f t="shared" si="649"/>
        <v>1459</v>
      </c>
      <c r="H1471" s="127"/>
      <c r="I1471" s="321"/>
      <c r="J1471" s="97"/>
      <c r="K1471" s="323"/>
      <c r="L1471" s="322"/>
      <c r="M1471" s="50"/>
      <c r="N1471" s="87"/>
      <c r="O1471" s="324"/>
      <c r="P1471" s="98"/>
      <c r="Q1471" s="98"/>
      <c r="R1471" s="114"/>
      <c r="S1471" s="753"/>
      <c r="T1471" s="98"/>
      <c r="U1471" s="98"/>
      <c r="V1471" s="98"/>
      <c r="W1471" s="99"/>
      <c r="X1471" s="97"/>
      <c r="Y1471" s="87"/>
      <c r="Z1471" s="100"/>
      <c r="AA1471" s="106">
        <f t="shared" si="650"/>
        <v>1459</v>
      </c>
      <c r="AB1471" s="549">
        <f t="shared" si="651"/>
        <v>0</v>
      </c>
      <c r="AC1471" s="544">
        <f t="shared" si="652"/>
        <v>0</v>
      </c>
      <c r="AD1471" s="174">
        <f t="shared" si="653"/>
        <v>0</v>
      </c>
      <c r="AE1471" s="8"/>
      <c r="AF1471" s="885" t="str">
        <f t="shared" si="654"/>
        <v xml:space="preserve"> </v>
      </c>
      <c r="AG1471" s="40">
        <f t="shared" si="655"/>
        <v>0</v>
      </c>
      <c r="AH1471" s="40">
        <f t="shared" si="656"/>
        <v>0</v>
      </c>
      <c r="AR1471" s="40">
        <f t="shared" si="657"/>
        <v>0</v>
      </c>
      <c r="AS1471" s="40">
        <f t="shared" si="658"/>
        <v>0</v>
      </c>
      <c r="AT1471" s="40">
        <f t="shared" si="659"/>
        <v>0</v>
      </c>
      <c r="AU1471" s="40">
        <f t="shared" si="660"/>
        <v>0</v>
      </c>
      <c r="AX1471" s="279">
        <f t="shared" si="661"/>
        <v>0</v>
      </c>
      <c r="AY1471" s="279">
        <f t="shared" si="662"/>
        <v>0</v>
      </c>
      <c r="AZ1471" s="40">
        <f t="shared" si="663"/>
        <v>0</v>
      </c>
      <c r="BB1471" s="40">
        <f t="shared" si="664"/>
        <v>0</v>
      </c>
      <c r="BC1471" s="397">
        <f t="shared" si="665"/>
        <v>0</v>
      </c>
      <c r="BD1471" s="105">
        <f t="shared" si="666"/>
        <v>0</v>
      </c>
      <c r="BE1471" s="105">
        <f t="shared" si="667"/>
        <v>0</v>
      </c>
      <c r="BF1471" s="742">
        <f t="shared" si="668"/>
        <v>0</v>
      </c>
      <c r="BG1471" s="89"/>
      <c r="BH1471" s="9"/>
      <c r="BJ1471" s="40">
        <f t="shared" si="669"/>
        <v>0</v>
      </c>
      <c r="BK1471" s="40">
        <f t="shared" si="670"/>
        <v>1</v>
      </c>
      <c r="BL1471" s="40">
        <f t="shared" si="671"/>
        <v>0</v>
      </c>
      <c r="BM1471" s="40">
        <f t="shared" si="672"/>
        <v>0</v>
      </c>
      <c r="BN1471" s="40">
        <f t="shared" si="673"/>
        <v>0</v>
      </c>
    </row>
    <row r="1472" spans="1:66" x14ac:dyDescent="0.25">
      <c r="A1472" s="379"/>
      <c r="B1472" s="936"/>
      <c r="C1472" s="272"/>
      <c r="D1472" s="868"/>
      <c r="E1472" s="873" t="str">
        <f t="shared" si="647"/>
        <v xml:space="preserve"> </v>
      </c>
      <c r="F1472" s="130">
        <f t="shared" si="648"/>
        <v>0</v>
      </c>
      <c r="G1472" s="128">
        <f t="shared" si="649"/>
        <v>1460</v>
      </c>
      <c r="H1472" s="127"/>
      <c r="I1472" s="321"/>
      <c r="J1472" s="97"/>
      <c r="K1472" s="323"/>
      <c r="L1472" s="322"/>
      <c r="M1472" s="50"/>
      <c r="N1472" s="87"/>
      <c r="O1472" s="324"/>
      <c r="P1472" s="98"/>
      <c r="Q1472" s="98"/>
      <c r="R1472" s="114"/>
      <c r="S1472" s="753"/>
      <c r="T1472" s="98"/>
      <c r="U1472" s="98"/>
      <c r="V1472" s="98"/>
      <c r="W1472" s="99"/>
      <c r="X1472" s="97"/>
      <c r="Y1472" s="87"/>
      <c r="Z1472" s="100"/>
      <c r="AA1472" s="106">
        <f t="shared" si="650"/>
        <v>1460</v>
      </c>
      <c r="AB1472" s="549">
        <f t="shared" si="651"/>
        <v>0</v>
      </c>
      <c r="AC1472" s="544">
        <f t="shared" si="652"/>
        <v>0</v>
      </c>
      <c r="AD1472" s="174">
        <f t="shared" si="653"/>
        <v>0</v>
      </c>
      <c r="AE1472" s="8"/>
      <c r="AF1472" s="885" t="str">
        <f t="shared" si="654"/>
        <v xml:space="preserve"> </v>
      </c>
      <c r="AG1472" s="40">
        <f t="shared" si="655"/>
        <v>0</v>
      </c>
      <c r="AH1472" s="40">
        <f t="shared" si="656"/>
        <v>0</v>
      </c>
      <c r="AR1472" s="40">
        <f t="shared" si="657"/>
        <v>0</v>
      </c>
      <c r="AS1472" s="40">
        <f t="shared" si="658"/>
        <v>0</v>
      </c>
      <c r="AT1472" s="40">
        <f t="shared" si="659"/>
        <v>0</v>
      </c>
      <c r="AU1472" s="40">
        <f t="shared" si="660"/>
        <v>0</v>
      </c>
      <c r="AX1472" s="279">
        <f t="shared" si="661"/>
        <v>0</v>
      </c>
      <c r="AY1472" s="279">
        <f t="shared" si="662"/>
        <v>0</v>
      </c>
      <c r="AZ1472" s="40">
        <f t="shared" si="663"/>
        <v>0</v>
      </c>
      <c r="BB1472" s="40">
        <f t="shared" si="664"/>
        <v>0</v>
      </c>
      <c r="BC1472" s="397">
        <f t="shared" si="665"/>
        <v>0</v>
      </c>
      <c r="BD1472" s="105">
        <f t="shared" si="666"/>
        <v>0</v>
      </c>
      <c r="BE1472" s="105">
        <f t="shared" si="667"/>
        <v>0</v>
      </c>
      <c r="BF1472" s="742">
        <f t="shared" si="668"/>
        <v>0</v>
      </c>
      <c r="BG1472" s="89"/>
      <c r="BH1472" s="9"/>
      <c r="BJ1472" s="40">
        <f t="shared" si="669"/>
        <v>0</v>
      </c>
      <c r="BK1472" s="40">
        <f t="shared" si="670"/>
        <v>1</v>
      </c>
      <c r="BL1472" s="40">
        <f t="shared" si="671"/>
        <v>0</v>
      </c>
      <c r="BM1472" s="40">
        <f t="shared" si="672"/>
        <v>0</v>
      </c>
      <c r="BN1472" s="40">
        <f t="shared" si="673"/>
        <v>0</v>
      </c>
    </row>
    <row r="1473" spans="1:66" x14ac:dyDescent="0.25">
      <c r="A1473" s="379"/>
      <c r="B1473" s="936"/>
      <c r="C1473" s="272"/>
      <c r="D1473" s="868"/>
      <c r="E1473" s="873" t="str">
        <f t="shared" si="647"/>
        <v xml:space="preserve"> </v>
      </c>
      <c r="F1473" s="130">
        <f t="shared" si="648"/>
        <v>0</v>
      </c>
      <c r="G1473" s="128">
        <f t="shared" si="649"/>
        <v>1461</v>
      </c>
      <c r="H1473" s="127"/>
      <c r="I1473" s="321"/>
      <c r="J1473" s="97"/>
      <c r="K1473" s="323"/>
      <c r="L1473" s="322"/>
      <c r="M1473" s="50"/>
      <c r="N1473" s="87"/>
      <c r="O1473" s="324"/>
      <c r="P1473" s="98"/>
      <c r="Q1473" s="98"/>
      <c r="R1473" s="114"/>
      <c r="S1473" s="753"/>
      <c r="T1473" s="98"/>
      <c r="U1473" s="98"/>
      <c r="V1473" s="98"/>
      <c r="W1473" s="99"/>
      <c r="X1473" s="97"/>
      <c r="Y1473" s="87"/>
      <c r="Z1473" s="100"/>
      <c r="AA1473" s="106">
        <f t="shared" si="650"/>
        <v>1461</v>
      </c>
      <c r="AB1473" s="549">
        <f t="shared" si="651"/>
        <v>0</v>
      </c>
      <c r="AC1473" s="544">
        <f t="shared" si="652"/>
        <v>0</v>
      </c>
      <c r="AD1473" s="174">
        <f t="shared" si="653"/>
        <v>0</v>
      </c>
      <c r="AE1473" s="8"/>
      <c r="AF1473" s="885" t="str">
        <f t="shared" si="654"/>
        <v xml:space="preserve"> </v>
      </c>
      <c r="AG1473" s="40">
        <f t="shared" si="655"/>
        <v>0</v>
      </c>
      <c r="AH1473" s="40">
        <f t="shared" si="656"/>
        <v>0</v>
      </c>
      <c r="AR1473" s="40">
        <f t="shared" si="657"/>
        <v>0</v>
      </c>
      <c r="AS1473" s="40">
        <f t="shared" si="658"/>
        <v>0</v>
      </c>
      <c r="AT1473" s="40">
        <f t="shared" si="659"/>
        <v>0</v>
      </c>
      <c r="AU1473" s="40">
        <f t="shared" si="660"/>
        <v>0</v>
      </c>
      <c r="AX1473" s="279">
        <f t="shared" si="661"/>
        <v>0</v>
      </c>
      <c r="AY1473" s="279">
        <f t="shared" si="662"/>
        <v>0</v>
      </c>
      <c r="AZ1473" s="40">
        <f t="shared" si="663"/>
        <v>0</v>
      </c>
      <c r="BB1473" s="40">
        <f t="shared" si="664"/>
        <v>0</v>
      </c>
      <c r="BC1473" s="397">
        <f t="shared" si="665"/>
        <v>0</v>
      </c>
      <c r="BD1473" s="105">
        <f t="shared" si="666"/>
        <v>0</v>
      </c>
      <c r="BE1473" s="105">
        <f t="shared" si="667"/>
        <v>0</v>
      </c>
      <c r="BF1473" s="742">
        <f t="shared" si="668"/>
        <v>0</v>
      </c>
      <c r="BG1473" s="89"/>
      <c r="BH1473" s="9"/>
      <c r="BJ1473" s="40">
        <f t="shared" si="669"/>
        <v>0</v>
      </c>
      <c r="BK1473" s="40">
        <f t="shared" si="670"/>
        <v>1</v>
      </c>
      <c r="BL1473" s="40">
        <f t="shared" si="671"/>
        <v>0</v>
      </c>
      <c r="BM1473" s="40">
        <f t="shared" si="672"/>
        <v>0</v>
      </c>
      <c r="BN1473" s="40">
        <f t="shared" si="673"/>
        <v>0</v>
      </c>
    </row>
    <row r="1474" spans="1:66" x14ac:dyDescent="0.25">
      <c r="A1474" s="379"/>
      <c r="B1474" s="936"/>
      <c r="C1474" s="272"/>
      <c r="D1474" s="868"/>
      <c r="E1474" s="873" t="str">
        <f t="shared" si="647"/>
        <v xml:space="preserve"> </v>
      </c>
      <c r="F1474" s="130">
        <f t="shared" si="648"/>
        <v>0</v>
      </c>
      <c r="G1474" s="128">
        <f t="shared" si="649"/>
        <v>1462</v>
      </c>
      <c r="H1474" s="127"/>
      <c r="I1474" s="321"/>
      <c r="J1474" s="97"/>
      <c r="K1474" s="323"/>
      <c r="L1474" s="322"/>
      <c r="M1474" s="50"/>
      <c r="N1474" s="87"/>
      <c r="O1474" s="324"/>
      <c r="P1474" s="98"/>
      <c r="Q1474" s="98"/>
      <c r="R1474" s="114"/>
      <c r="S1474" s="753"/>
      <c r="T1474" s="98"/>
      <c r="U1474" s="98"/>
      <c r="V1474" s="98"/>
      <c r="W1474" s="99"/>
      <c r="X1474" s="97"/>
      <c r="Y1474" s="87"/>
      <c r="Z1474" s="100"/>
      <c r="AA1474" s="106">
        <f t="shared" si="650"/>
        <v>1462</v>
      </c>
      <c r="AB1474" s="549">
        <f t="shared" si="651"/>
        <v>0</v>
      </c>
      <c r="AC1474" s="544">
        <f t="shared" si="652"/>
        <v>0</v>
      </c>
      <c r="AD1474" s="174">
        <f t="shared" si="653"/>
        <v>0</v>
      </c>
      <c r="AE1474" s="8"/>
      <c r="AF1474" s="885" t="str">
        <f t="shared" si="654"/>
        <v xml:space="preserve"> </v>
      </c>
      <c r="AG1474" s="40">
        <f t="shared" si="655"/>
        <v>0</v>
      </c>
      <c r="AH1474" s="40">
        <f t="shared" si="656"/>
        <v>0</v>
      </c>
      <c r="AR1474" s="40">
        <f t="shared" si="657"/>
        <v>0</v>
      </c>
      <c r="AS1474" s="40">
        <f t="shared" si="658"/>
        <v>0</v>
      </c>
      <c r="AT1474" s="40">
        <f t="shared" si="659"/>
        <v>0</v>
      </c>
      <c r="AU1474" s="40">
        <f t="shared" si="660"/>
        <v>0</v>
      </c>
      <c r="AX1474" s="279">
        <f t="shared" si="661"/>
        <v>0</v>
      </c>
      <c r="AY1474" s="279">
        <f t="shared" si="662"/>
        <v>0</v>
      </c>
      <c r="AZ1474" s="40">
        <f t="shared" si="663"/>
        <v>0</v>
      </c>
      <c r="BB1474" s="40">
        <f t="shared" si="664"/>
        <v>0</v>
      </c>
      <c r="BC1474" s="397">
        <f t="shared" si="665"/>
        <v>0</v>
      </c>
      <c r="BD1474" s="105">
        <f t="shared" si="666"/>
        <v>0</v>
      </c>
      <c r="BE1474" s="105">
        <f t="shared" si="667"/>
        <v>0</v>
      </c>
      <c r="BF1474" s="742">
        <f t="shared" si="668"/>
        <v>0</v>
      </c>
      <c r="BG1474" s="89"/>
      <c r="BH1474" s="9"/>
      <c r="BJ1474" s="40">
        <f t="shared" si="669"/>
        <v>0</v>
      </c>
      <c r="BK1474" s="40">
        <f t="shared" si="670"/>
        <v>1</v>
      </c>
      <c r="BL1474" s="40">
        <f t="shared" si="671"/>
        <v>0</v>
      </c>
      <c r="BM1474" s="40">
        <f t="shared" si="672"/>
        <v>0</v>
      </c>
      <c r="BN1474" s="40">
        <f t="shared" si="673"/>
        <v>0</v>
      </c>
    </row>
    <row r="1475" spans="1:66" x14ac:dyDescent="0.25">
      <c r="A1475" s="379"/>
      <c r="B1475" s="936"/>
      <c r="C1475" s="272"/>
      <c r="D1475" s="868"/>
      <c r="E1475" s="873" t="str">
        <f t="shared" si="647"/>
        <v xml:space="preserve"> </v>
      </c>
      <c r="F1475" s="130">
        <f t="shared" si="648"/>
        <v>0</v>
      </c>
      <c r="G1475" s="128">
        <f t="shared" si="649"/>
        <v>1463</v>
      </c>
      <c r="H1475" s="127"/>
      <c r="I1475" s="321"/>
      <c r="J1475" s="97"/>
      <c r="K1475" s="323"/>
      <c r="L1475" s="322"/>
      <c r="M1475" s="50"/>
      <c r="N1475" s="87"/>
      <c r="O1475" s="324"/>
      <c r="P1475" s="98"/>
      <c r="Q1475" s="98"/>
      <c r="R1475" s="114"/>
      <c r="S1475" s="753"/>
      <c r="T1475" s="98"/>
      <c r="U1475" s="98"/>
      <c r="V1475" s="98"/>
      <c r="W1475" s="99"/>
      <c r="X1475" s="97"/>
      <c r="Y1475" s="87"/>
      <c r="Z1475" s="100"/>
      <c r="AA1475" s="106">
        <f t="shared" si="650"/>
        <v>1463</v>
      </c>
      <c r="AB1475" s="549">
        <f t="shared" si="651"/>
        <v>0</v>
      </c>
      <c r="AC1475" s="544">
        <f t="shared" si="652"/>
        <v>0</v>
      </c>
      <c r="AD1475" s="174">
        <f t="shared" si="653"/>
        <v>0</v>
      </c>
      <c r="AE1475" s="8"/>
      <c r="AF1475" s="885" t="str">
        <f t="shared" si="654"/>
        <v xml:space="preserve"> </v>
      </c>
      <c r="AG1475" s="40">
        <f t="shared" si="655"/>
        <v>0</v>
      </c>
      <c r="AH1475" s="40">
        <f t="shared" si="656"/>
        <v>0</v>
      </c>
      <c r="AR1475" s="40">
        <f t="shared" si="657"/>
        <v>0</v>
      </c>
      <c r="AS1475" s="40">
        <f t="shared" si="658"/>
        <v>0</v>
      </c>
      <c r="AT1475" s="40">
        <f t="shared" si="659"/>
        <v>0</v>
      </c>
      <c r="AU1475" s="40">
        <f t="shared" si="660"/>
        <v>0</v>
      </c>
      <c r="AX1475" s="279">
        <f t="shared" si="661"/>
        <v>0</v>
      </c>
      <c r="AY1475" s="279">
        <f t="shared" si="662"/>
        <v>0</v>
      </c>
      <c r="AZ1475" s="40">
        <f t="shared" si="663"/>
        <v>0</v>
      </c>
      <c r="BB1475" s="40">
        <f t="shared" si="664"/>
        <v>0</v>
      </c>
      <c r="BC1475" s="397">
        <f t="shared" si="665"/>
        <v>0</v>
      </c>
      <c r="BD1475" s="105">
        <f t="shared" si="666"/>
        <v>0</v>
      </c>
      <c r="BE1475" s="105">
        <f t="shared" si="667"/>
        <v>0</v>
      </c>
      <c r="BF1475" s="742">
        <f t="shared" si="668"/>
        <v>0</v>
      </c>
      <c r="BG1475" s="89"/>
      <c r="BH1475" s="9"/>
      <c r="BJ1475" s="40">
        <f t="shared" si="669"/>
        <v>0</v>
      </c>
      <c r="BK1475" s="40">
        <f t="shared" si="670"/>
        <v>1</v>
      </c>
      <c r="BL1475" s="40">
        <f t="shared" si="671"/>
        <v>0</v>
      </c>
      <c r="BM1475" s="40">
        <f t="shared" si="672"/>
        <v>0</v>
      </c>
      <c r="BN1475" s="40">
        <f t="shared" si="673"/>
        <v>0</v>
      </c>
    </row>
    <row r="1476" spans="1:66" x14ac:dyDescent="0.25">
      <c r="A1476" s="379"/>
      <c r="B1476" s="936"/>
      <c r="C1476" s="272"/>
      <c r="D1476" s="868"/>
      <c r="E1476" s="873" t="str">
        <f t="shared" si="647"/>
        <v xml:space="preserve"> </v>
      </c>
      <c r="F1476" s="130">
        <f t="shared" si="648"/>
        <v>0</v>
      </c>
      <c r="G1476" s="128">
        <f t="shared" si="649"/>
        <v>1464</v>
      </c>
      <c r="H1476" s="127"/>
      <c r="I1476" s="321"/>
      <c r="J1476" s="97"/>
      <c r="K1476" s="323"/>
      <c r="L1476" s="322"/>
      <c r="M1476" s="50"/>
      <c r="N1476" s="87"/>
      <c r="O1476" s="324"/>
      <c r="P1476" s="98"/>
      <c r="Q1476" s="98"/>
      <c r="R1476" s="114"/>
      <c r="S1476" s="753"/>
      <c r="T1476" s="98"/>
      <c r="U1476" s="98"/>
      <c r="V1476" s="98"/>
      <c r="W1476" s="99"/>
      <c r="X1476" s="97"/>
      <c r="Y1476" s="87"/>
      <c r="Z1476" s="100"/>
      <c r="AA1476" s="106">
        <f t="shared" si="650"/>
        <v>1464</v>
      </c>
      <c r="AB1476" s="549">
        <f t="shared" si="651"/>
        <v>0</v>
      </c>
      <c r="AC1476" s="544">
        <f t="shared" si="652"/>
        <v>0</v>
      </c>
      <c r="AD1476" s="174">
        <f t="shared" si="653"/>
        <v>0</v>
      </c>
      <c r="AE1476" s="8"/>
      <c r="AF1476" s="885" t="str">
        <f t="shared" si="654"/>
        <v xml:space="preserve"> </v>
      </c>
      <c r="AG1476" s="40">
        <f t="shared" si="655"/>
        <v>0</v>
      </c>
      <c r="AH1476" s="40">
        <f t="shared" si="656"/>
        <v>0</v>
      </c>
      <c r="AR1476" s="40">
        <f t="shared" si="657"/>
        <v>0</v>
      </c>
      <c r="AS1476" s="40">
        <f t="shared" si="658"/>
        <v>0</v>
      </c>
      <c r="AT1476" s="40">
        <f t="shared" si="659"/>
        <v>0</v>
      </c>
      <c r="AU1476" s="40">
        <f t="shared" si="660"/>
        <v>0</v>
      </c>
      <c r="AX1476" s="279">
        <f t="shared" si="661"/>
        <v>0</v>
      </c>
      <c r="AY1476" s="279">
        <f t="shared" si="662"/>
        <v>0</v>
      </c>
      <c r="AZ1476" s="40">
        <f t="shared" si="663"/>
        <v>0</v>
      </c>
      <c r="BB1476" s="40">
        <f t="shared" si="664"/>
        <v>0</v>
      </c>
      <c r="BC1476" s="397">
        <f t="shared" si="665"/>
        <v>0</v>
      </c>
      <c r="BD1476" s="105">
        <f t="shared" si="666"/>
        <v>0</v>
      </c>
      <c r="BE1476" s="105">
        <f t="shared" si="667"/>
        <v>0</v>
      </c>
      <c r="BF1476" s="742">
        <f t="shared" si="668"/>
        <v>0</v>
      </c>
      <c r="BG1476" s="89"/>
      <c r="BH1476" s="9"/>
      <c r="BJ1476" s="40">
        <f t="shared" si="669"/>
        <v>0</v>
      </c>
      <c r="BK1476" s="40">
        <f t="shared" si="670"/>
        <v>1</v>
      </c>
      <c r="BL1476" s="40">
        <f t="shared" si="671"/>
        <v>0</v>
      </c>
      <c r="BM1476" s="40">
        <f t="shared" si="672"/>
        <v>0</v>
      </c>
      <c r="BN1476" s="40">
        <f t="shared" si="673"/>
        <v>0</v>
      </c>
    </row>
    <row r="1477" spans="1:66" x14ac:dyDescent="0.25">
      <c r="A1477" s="379"/>
      <c r="B1477" s="936"/>
      <c r="C1477" s="272"/>
      <c r="D1477" s="868"/>
      <c r="E1477" s="873" t="str">
        <f t="shared" si="647"/>
        <v xml:space="preserve"> </v>
      </c>
      <c r="F1477" s="130">
        <f t="shared" si="648"/>
        <v>0</v>
      </c>
      <c r="G1477" s="128">
        <f t="shared" si="649"/>
        <v>1465</v>
      </c>
      <c r="H1477" s="127"/>
      <c r="I1477" s="321"/>
      <c r="J1477" s="97"/>
      <c r="K1477" s="323"/>
      <c r="L1477" s="322"/>
      <c r="M1477" s="50"/>
      <c r="N1477" s="87"/>
      <c r="O1477" s="324"/>
      <c r="P1477" s="98"/>
      <c r="Q1477" s="98"/>
      <c r="R1477" s="114"/>
      <c r="S1477" s="753"/>
      <c r="T1477" s="98"/>
      <c r="U1477" s="98"/>
      <c r="V1477" s="98"/>
      <c r="W1477" s="99"/>
      <c r="X1477" s="97"/>
      <c r="Y1477" s="87"/>
      <c r="Z1477" s="100"/>
      <c r="AA1477" s="106">
        <f t="shared" si="650"/>
        <v>1465</v>
      </c>
      <c r="AB1477" s="549">
        <f t="shared" si="651"/>
        <v>0</v>
      </c>
      <c r="AC1477" s="544">
        <f t="shared" si="652"/>
        <v>0</v>
      </c>
      <c r="AD1477" s="174">
        <f t="shared" si="653"/>
        <v>0</v>
      </c>
      <c r="AE1477" s="8"/>
      <c r="AF1477" s="885" t="str">
        <f t="shared" si="654"/>
        <v xml:space="preserve"> </v>
      </c>
      <c r="AG1477" s="40">
        <f t="shared" si="655"/>
        <v>0</v>
      </c>
      <c r="AH1477" s="40">
        <f t="shared" si="656"/>
        <v>0</v>
      </c>
      <c r="AR1477" s="40">
        <f t="shared" si="657"/>
        <v>0</v>
      </c>
      <c r="AS1477" s="40">
        <f t="shared" si="658"/>
        <v>0</v>
      </c>
      <c r="AT1477" s="40">
        <f t="shared" si="659"/>
        <v>0</v>
      </c>
      <c r="AU1477" s="40">
        <f t="shared" si="660"/>
        <v>0</v>
      </c>
      <c r="AX1477" s="279">
        <f t="shared" si="661"/>
        <v>0</v>
      </c>
      <c r="AY1477" s="279">
        <f t="shared" si="662"/>
        <v>0</v>
      </c>
      <c r="AZ1477" s="40">
        <f t="shared" si="663"/>
        <v>0</v>
      </c>
      <c r="BB1477" s="40">
        <f t="shared" si="664"/>
        <v>0</v>
      </c>
      <c r="BC1477" s="397">
        <f t="shared" si="665"/>
        <v>0</v>
      </c>
      <c r="BD1477" s="105">
        <f t="shared" si="666"/>
        <v>0</v>
      </c>
      <c r="BE1477" s="105">
        <f t="shared" si="667"/>
        <v>0</v>
      </c>
      <c r="BF1477" s="742">
        <f t="shared" si="668"/>
        <v>0</v>
      </c>
      <c r="BG1477" s="89"/>
      <c r="BH1477" s="9"/>
      <c r="BJ1477" s="40">
        <f t="shared" si="669"/>
        <v>0</v>
      </c>
      <c r="BK1477" s="40">
        <f t="shared" si="670"/>
        <v>1</v>
      </c>
      <c r="BL1477" s="40">
        <f t="shared" si="671"/>
        <v>0</v>
      </c>
      <c r="BM1477" s="40">
        <f t="shared" si="672"/>
        <v>0</v>
      </c>
      <c r="BN1477" s="40">
        <f t="shared" si="673"/>
        <v>0</v>
      </c>
    </row>
    <row r="1478" spans="1:66" x14ac:dyDescent="0.25">
      <c r="A1478" s="379"/>
      <c r="B1478" s="936"/>
      <c r="C1478" s="272"/>
      <c r="D1478" s="868"/>
      <c r="E1478" s="873" t="str">
        <f t="shared" si="647"/>
        <v xml:space="preserve"> </v>
      </c>
      <c r="F1478" s="130">
        <f t="shared" si="648"/>
        <v>0</v>
      </c>
      <c r="G1478" s="128">
        <f t="shared" si="649"/>
        <v>1466</v>
      </c>
      <c r="H1478" s="127"/>
      <c r="I1478" s="321"/>
      <c r="J1478" s="97"/>
      <c r="K1478" s="323"/>
      <c r="L1478" s="322"/>
      <c r="M1478" s="50"/>
      <c r="N1478" s="87"/>
      <c r="O1478" s="324"/>
      <c r="P1478" s="98"/>
      <c r="Q1478" s="98"/>
      <c r="R1478" s="114"/>
      <c r="S1478" s="753"/>
      <c r="T1478" s="98"/>
      <c r="U1478" s="98"/>
      <c r="V1478" s="98"/>
      <c r="W1478" s="99"/>
      <c r="X1478" s="97"/>
      <c r="Y1478" s="87"/>
      <c r="Z1478" s="100"/>
      <c r="AA1478" s="106">
        <f t="shared" si="650"/>
        <v>1466</v>
      </c>
      <c r="AB1478" s="549">
        <f t="shared" si="651"/>
        <v>0</v>
      </c>
      <c r="AC1478" s="544">
        <f t="shared" si="652"/>
        <v>0</v>
      </c>
      <c r="AD1478" s="174">
        <f t="shared" si="653"/>
        <v>0</v>
      </c>
      <c r="AE1478" s="8"/>
      <c r="AF1478" s="885" t="str">
        <f t="shared" si="654"/>
        <v xml:space="preserve"> </v>
      </c>
      <c r="AG1478" s="40">
        <f t="shared" si="655"/>
        <v>0</v>
      </c>
      <c r="AH1478" s="40">
        <f t="shared" si="656"/>
        <v>0</v>
      </c>
      <c r="AR1478" s="40">
        <f t="shared" si="657"/>
        <v>0</v>
      </c>
      <c r="AS1478" s="40">
        <f t="shared" si="658"/>
        <v>0</v>
      </c>
      <c r="AT1478" s="40">
        <f t="shared" si="659"/>
        <v>0</v>
      </c>
      <c r="AU1478" s="40">
        <f t="shared" si="660"/>
        <v>0</v>
      </c>
      <c r="AX1478" s="279">
        <f t="shared" si="661"/>
        <v>0</v>
      </c>
      <c r="AY1478" s="279">
        <f t="shared" si="662"/>
        <v>0</v>
      </c>
      <c r="AZ1478" s="40">
        <f t="shared" si="663"/>
        <v>0</v>
      </c>
      <c r="BB1478" s="40">
        <f t="shared" si="664"/>
        <v>0</v>
      </c>
      <c r="BC1478" s="397">
        <f t="shared" si="665"/>
        <v>0</v>
      </c>
      <c r="BD1478" s="105">
        <f t="shared" si="666"/>
        <v>0</v>
      </c>
      <c r="BE1478" s="105">
        <f t="shared" si="667"/>
        <v>0</v>
      </c>
      <c r="BF1478" s="742">
        <f t="shared" si="668"/>
        <v>0</v>
      </c>
      <c r="BG1478" s="89"/>
      <c r="BH1478" s="9"/>
      <c r="BJ1478" s="40">
        <f t="shared" si="669"/>
        <v>0</v>
      </c>
      <c r="BK1478" s="40">
        <f t="shared" si="670"/>
        <v>1</v>
      </c>
      <c r="BL1478" s="40">
        <f t="shared" si="671"/>
        <v>0</v>
      </c>
      <c r="BM1478" s="40">
        <f t="shared" si="672"/>
        <v>0</v>
      </c>
      <c r="BN1478" s="40">
        <f t="shared" si="673"/>
        <v>0</v>
      </c>
    </row>
    <row r="1479" spans="1:66" x14ac:dyDescent="0.25">
      <c r="A1479" s="379"/>
      <c r="B1479" s="936"/>
      <c r="C1479" s="272"/>
      <c r="D1479" s="868"/>
      <c r="E1479" s="873" t="str">
        <f t="shared" si="647"/>
        <v xml:space="preserve"> </v>
      </c>
      <c r="F1479" s="130">
        <f t="shared" si="648"/>
        <v>0</v>
      </c>
      <c r="G1479" s="128">
        <f t="shared" si="649"/>
        <v>1467</v>
      </c>
      <c r="H1479" s="127"/>
      <c r="I1479" s="321"/>
      <c r="J1479" s="97"/>
      <c r="K1479" s="323"/>
      <c r="L1479" s="322"/>
      <c r="M1479" s="50"/>
      <c r="N1479" s="87"/>
      <c r="O1479" s="324"/>
      <c r="P1479" s="98"/>
      <c r="Q1479" s="98"/>
      <c r="R1479" s="114"/>
      <c r="S1479" s="753"/>
      <c r="T1479" s="98"/>
      <c r="U1479" s="98"/>
      <c r="V1479" s="98"/>
      <c r="W1479" s="99"/>
      <c r="X1479" s="97"/>
      <c r="Y1479" s="87"/>
      <c r="Z1479" s="100"/>
      <c r="AA1479" s="106">
        <f t="shared" si="650"/>
        <v>1467</v>
      </c>
      <c r="AB1479" s="549">
        <f t="shared" si="651"/>
        <v>0</v>
      </c>
      <c r="AC1479" s="544">
        <f t="shared" si="652"/>
        <v>0</v>
      </c>
      <c r="AD1479" s="174">
        <f t="shared" si="653"/>
        <v>0</v>
      </c>
      <c r="AE1479" s="8"/>
      <c r="AF1479" s="885" t="str">
        <f t="shared" si="654"/>
        <v xml:space="preserve"> </v>
      </c>
      <c r="AG1479" s="40">
        <f t="shared" si="655"/>
        <v>0</v>
      </c>
      <c r="AH1479" s="40">
        <f t="shared" si="656"/>
        <v>0</v>
      </c>
      <c r="AR1479" s="40">
        <f t="shared" si="657"/>
        <v>0</v>
      </c>
      <c r="AS1479" s="40">
        <f t="shared" si="658"/>
        <v>0</v>
      </c>
      <c r="AT1479" s="40">
        <f t="shared" si="659"/>
        <v>0</v>
      </c>
      <c r="AU1479" s="40">
        <f t="shared" si="660"/>
        <v>0</v>
      </c>
      <c r="AX1479" s="279">
        <f t="shared" si="661"/>
        <v>0</v>
      </c>
      <c r="AY1479" s="279">
        <f t="shared" si="662"/>
        <v>0</v>
      </c>
      <c r="AZ1479" s="40">
        <f t="shared" si="663"/>
        <v>0</v>
      </c>
      <c r="BB1479" s="40">
        <f t="shared" si="664"/>
        <v>0</v>
      </c>
      <c r="BC1479" s="397">
        <f t="shared" si="665"/>
        <v>0</v>
      </c>
      <c r="BD1479" s="105">
        <f t="shared" si="666"/>
        <v>0</v>
      </c>
      <c r="BE1479" s="105">
        <f t="shared" si="667"/>
        <v>0</v>
      </c>
      <c r="BF1479" s="742">
        <f t="shared" si="668"/>
        <v>0</v>
      </c>
      <c r="BG1479" s="89"/>
      <c r="BH1479" s="9"/>
      <c r="BJ1479" s="40">
        <f t="shared" si="669"/>
        <v>0</v>
      </c>
      <c r="BK1479" s="40">
        <f t="shared" si="670"/>
        <v>1</v>
      </c>
      <c r="BL1479" s="40">
        <f t="shared" si="671"/>
        <v>0</v>
      </c>
      <c r="BM1479" s="40">
        <f t="shared" si="672"/>
        <v>0</v>
      </c>
      <c r="BN1479" s="40">
        <f t="shared" si="673"/>
        <v>0</v>
      </c>
    </row>
    <row r="1480" spans="1:66" x14ac:dyDescent="0.25">
      <c r="A1480" s="379"/>
      <c r="B1480" s="936"/>
      <c r="C1480" s="272"/>
      <c r="D1480" s="868"/>
      <c r="E1480" s="873" t="str">
        <f t="shared" si="647"/>
        <v xml:space="preserve"> </v>
      </c>
      <c r="F1480" s="130">
        <f t="shared" si="648"/>
        <v>0</v>
      </c>
      <c r="G1480" s="128">
        <f t="shared" si="649"/>
        <v>1468</v>
      </c>
      <c r="H1480" s="127"/>
      <c r="I1480" s="321"/>
      <c r="J1480" s="97"/>
      <c r="K1480" s="323"/>
      <c r="L1480" s="322"/>
      <c r="M1480" s="50"/>
      <c r="N1480" s="87"/>
      <c r="O1480" s="324"/>
      <c r="P1480" s="98"/>
      <c r="Q1480" s="98"/>
      <c r="R1480" s="114"/>
      <c r="S1480" s="753"/>
      <c r="T1480" s="98"/>
      <c r="U1480" s="98"/>
      <c r="V1480" s="98"/>
      <c r="W1480" s="99"/>
      <c r="X1480" s="97"/>
      <c r="Y1480" s="87"/>
      <c r="Z1480" s="100"/>
      <c r="AA1480" s="106">
        <f t="shared" si="650"/>
        <v>1468</v>
      </c>
      <c r="AB1480" s="549">
        <f t="shared" si="651"/>
        <v>0</v>
      </c>
      <c r="AC1480" s="544">
        <f t="shared" si="652"/>
        <v>0</v>
      </c>
      <c r="AD1480" s="174">
        <f t="shared" si="653"/>
        <v>0</v>
      </c>
      <c r="AE1480" s="8"/>
      <c r="AF1480" s="885" t="str">
        <f t="shared" si="654"/>
        <v xml:space="preserve"> </v>
      </c>
      <c r="AG1480" s="40">
        <f t="shared" si="655"/>
        <v>0</v>
      </c>
      <c r="AH1480" s="40">
        <f t="shared" si="656"/>
        <v>0</v>
      </c>
      <c r="AR1480" s="40">
        <f t="shared" si="657"/>
        <v>0</v>
      </c>
      <c r="AS1480" s="40">
        <f t="shared" si="658"/>
        <v>0</v>
      </c>
      <c r="AT1480" s="40">
        <f t="shared" si="659"/>
        <v>0</v>
      </c>
      <c r="AU1480" s="40">
        <f t="shared" si="660"/>
        <v>0</v>
      </c>
      <c r="AX1480" s="279">
        <f t="shared" si="661"/>
        <v>0</v>
      </c>
      <c r="AY1480" s="279">
        <f t="shared" si="662"/>
        <v>0</v>
      </c>
      <c r="AZ1480" s="40">
        <f t="shared" si="663"/>
        <v>0</v>
      </c>
      <c r="BB1480" s="40">
        <f t="shared" si="664"/>
        <v>0</v>
      </c>
      <c r="BC1480" s="397">
        <f t="shared" si="665"/>
        <v>0</v>
      </c>
      <c r="BD1480" s="105">
        <f t="shared" si="666"/>
        <v>0</v>
      </c>
      <c r="BE1480" s="105">
        <f t="shared" si="667"/>
        <v>0</v>
      </c>
      <c r="BF1480" s="742">
        <f t="shared" si="668"/>
        <v>0</v>
      </c>
      <c r="BG1480" s="89"/>
      <c r="BH1480" s="9"/>
      <c r="BJ1480" s="40">
        <f t="shared" si="669"/>
        <v>0</v>
      </c>
      <c r="BK1480" s="40">
        <f t="shared" si="670"/>
        <v>1</v>
      </c>
      <c r="BL1480" s="40">
        <f t="shared" si="671"/>
        <v>0</v>
      </c>
      <c r="BM1480" s="40">
        <f t="shared" si="672"/>
        <v>0</v>
      </c>
      <c r="BN1480" s="40">
        <f t="shared" si="673"/>
        <v>0</v>
      </c>
    </row>
    <row r="1481" spans="1:66" x14ac:dyDescent="0.25">
      <c r="A1481" s="379"/>
      <c r="B1481" s="936"/>
      <c r="C1481" s="272"/>
      <c r="D1481" s="868"/>
      <c r="E1481" s="873" t="str">
        <f t="shared" si="647"/>
        <v xml:space="preserve"> </v>
      </c>
      <c r="F1481" s="130">
        <f t="shared" si="648"/>
        <v>0</v>
      </c>
      <c r="G1481" s="128">
        <f t="shared" si="649"/>
        <v>1469</v>
      </c>
      <c r="H1481" s="127"/>
      <c r="I1481" s="321"/>
      <c r="J1481" s="97"/>
      <c r="K1481" s="323"/>
      <c r="L1481" s="322"/>
      <c r="M1481" s="50"/>
      <c r="N1481" s="87"/>
      <c r="O1481" s="324"/>
      <c r="P1481" s="98"/>
      <c r="Q1481" s="98"/>
      <c r="R1481" s="114"/>
      <c r="S1481" s="753"/>
      <c r="T1481" s="98"/>
      <c r="U1481" s="98"/>
      <c r="V1481" s="98"/>
      <c r="W1481" s="99"/>
      <c r="X1481" s="97"/>
      <c r="Y1481" s="87"/>
      <c r="Z1481" s="100"/>
      <c r="AA1481" s="106">
        <f t="shared" si="650"/>
        <v>1469</v>
      </c>
      <c r="AB1481" s="549">
        <f t="shared" si="651"/>
        <v>0</v>
      </c>
      <c r="AC1481" s="544">
        <f t="shared" si="652"/>
        <v>0</v>
      </c>
      <c r="AD1481" s="174">
        <f t="shared" si="653"/>
        <v>0</v>
      </c>
      <c r="AE1481" s="8"/>
      <c r="AF1481" s="885" t="str">
        <f t="shared" si="654"/>
        <v xml:space="preserve"> </v>
      </c>
      <c r="AG1481" s="40">
        <f t="shared" si="655"/>
        <v>0</v>
      </c>
      <c r="AH1481" s="40">
        <f t="shared" si="656"/>
        <v>0</v>
      </c>
      <c r="AR1481" s="40">
        <f t="shared" si="657"/>
        <v>0</v>
      </c>
      <c r="AS1481" s="40">
        <f t="shared" si="658"/>
        <v>0</v>
      </c>
      <c r="AT1481" s="40">
        <f t="shared" si="659"/>
        <v>0</v>
      </c>
      <c r="AU1481" s="40">
        <f t="shared" si="660"/>
        <v>0</v>
      </c>
      <c r="AX1481" s="279">
        <f t="shared" si="661"/>
        <v>0</v>
      </c>
      <c r="AY1481" s="279">
        <f t="shared" si="662"/>
        <v>0</v>
      </c>
      <c r="AZ1481" s="40">
        <f t="shared" si="663"/>
        <v>0</v>
      </c>
      <c r="BB1481" s="40">
        <f t="shared" si="664"/>
        <v>0</v>
      </c>
      <c r="BC1481" s="397">
        <f t="shared" si="665"/>
        <v>0</v>
      </c>
      <c r="BD1481" s="105">
        <f t="shared" si="666"/>
        <v>0</v>
      </c>
      <c r="BE1481" s="105">
        <f t="shared" si="667"/>
        <v>0</v>
      </c>
      <c r="BF1481" s="742">
        <f t="shared" si="668"/>
        <v>0</v>
      </c>
      <c r="BG1481" s="89"/>
      <c r="BH1481" s="9"/>
      <c r="BJ1481" s="40">
        <f t="shared" si="669"/>
        <v>0</v>
      </c>
      <c r="BK1481" s="40">
        <f t="shared" si="670"/>
        <v>1</v>
      </c>
      <c r="BL1481" s="40">
        <f t="shared" si="671"/>
        <v>0</v>
      </c>
      <c r="BM1481" s="40">
        <f t="shared" si="672"/>
        <v>0</v>
      </c>
      <c r="BN1481" s="40">
        <f t="shared" si="673"/>
        <v>0</v>
      </c>
    </row>
    <row r="1482" spans="1:66" x14ac:dyDescent="0.25">
      <c r="A1482" s="379"/>
      <c r="B1482" s="936"/>
      <c r="C1482" s="272"/>
      <c r="D1482" s="868"/>
      <c r="E1482" s="873" t="str">
        <f t="shared" si="647"/>
        <v xml:space="preserve"> </v>
      </c>
      <c r="F1482" s="130">
        <f t="shared" si="648"/>
        <v>0</v>
      </c>
      <c r="G1482" s="128">
        <f t="shared" si="649"/>
        <v>1470</v>
      </c>
      <c r="H1482" s="127"/>
      <c r="I1482" s="321"/>
      <c r="J1482" s="97"/>
      <c r="K1482" s="323"/>
      <c r="L1482" s="322"/>
      <c r="M1482" s="50"/>
      <c r="N1482" s="87"/>
      <c r="O1482" s="324"/>
      <c r="P1482" s="98"/>
      <c r="Q1482" s="98"/>
      <c r="R1482" s="114"/>
      <c r="S1482" s="753"/>
      <c r="T1482" s="98"/>
      <c r="U1482" s="98"/>
      <c r="V1482" s="98"/>
      <c r="W1482" s="99"/>
      <c r="X1482" s="97"/>
      <c r="Y1482" s="87"/>
      <c r="Z1482" s="100"/>
      <c r="AA1482" s="106">
        <f t="shared" si="650"/>
        <v>1470</v>
      </c>
      <c r="AB1482" s="549">
        <f t="shared" si="651"/>
        <v>0</v>
      </c>
      <c r="AC1482" s="544">
        <f t="shared" si="652"/>
        <v>0</v>
      </c>
      <c r="AD1482" s="174">
        <f t="shared" si="653"/>
        <v>0</v>
      </c>
      <c r="AE1482" s="8"/>
      <c r="AF1482" s="885" t="str">
        <f t="shared" si="654"/>
        <v xml:space="preserve"> </v>
      </c>
      <c r="AG1482" s="40">
        <f t="shared" si="655"/>
        <v>0</v>
      </c>
      <c r="AH1482" s="40">
        <f t="shared" si="656"/>
        <v>0</v>
      </c>
      <c r="AR1482" s="40">
        <f t="shared" si="657"/>
        <v>0</v>
      </c>
      <c r="AS1482" s="40">
        <f t="shared" si="658"/>
        <v>0</v>
      </c>
      <c r="AT1482" s="40">
        <f t="shared" si="659"/>
        <v>0</v>
      </c>
      <c r="AU1482" s="40">
        <f t="shared" si="660"/>
        <v>0</v>
      </c>
      <c r="AX1482" s="279">
        <f t="shared" si="661"/>
        <v>0</v>
      </c>
      <c r="AY1482" s="279">
        <f t="shared" si="662"/>
        <v>0</v>
      </c>
      <c r="AZ1482" s="40">
        <f t="shared" si="663"/>
        <v>0</v>
      </c>
      <c r="BB1482" s="40">
        <f t="shared" si="664"/>
        <v>0</v>
      </c>
      <c r="BC1482" s="397">
        <f t="shared" si="665"/>
        <v>0</v>
      </c>
      <c r="BD1482" s="105">
        <f t="shared" si="666"/>
        <v>0</v>
      </c>
      <c r="BE1482" s="105">
        <f t="shared" si="667"/>
        <v>0</v>
      </c>
      <c r="BF1482" s="742">
        <f t="shared" si="668"/>
        <v>0</v>
      </c>
      <c r="BG1482" s="89"/>
      <c r="BH1482" s="9"/>
      <c r="BJ1482" s="40">
        <f t="shared" si="669"/>
        <v>0</v>
      </c>
      <c r="BK1482" s="40">
        <f t="shared" si="670"/>
        <v>1</v>
      </c>
      <c r="BL1482" s="40">
        <f t="shared" si="671"/>
        <v>0</v>
      </c>
      <c r="BM1482" s="40">
        <f t="shared" si="672"/>
        <v>0</v>
      </c>
      <c r="BN1482" s="40">
        <f t="shared" si="673"/>
        <v>0</v>
      </c>
    </row>
    <row r="1483" spans="1:66" x14ac:dyDescent="0.25">
      <c r="A1483" s="379"/>
      <c r="B1483" s="936"/>
      <c r="C1483" s="272"/>
      <c r="D1483" s="868"/>
      <c r="E1483" s="873" t="str">
        <f t="shared" si="647"/>
        <v xml:space="preserve"> </v>
      </c>
      <c r="F1483" s="130">
        <f t="shared" si="648"/>
        <v>0</v>
      </c>
      <c r="G1483" s="128">
        <f t="shared" si="649"/>
        <v>1471</v>
      </c>
      <c r="H1483" s="127"/>
      <c r="I1483" s="321"/>
      <c r="J1483" s="97"/>
      <c r="K1483" s="323"/>
      <c r="L1483" s="322"/>
      <c r="M1483" s="50"/>
      <c r="N1483" s="87"/>
      <c r="O1483" s="324"/>
      <c r="P1483" s="98"/>
      <c r="Q1483" s="98"/>
      <c r="R1483" s="114"/>
      <c r="S1483" s="753"/>
      <c r="T1483" s="98"/>
      <c r="U1483" s="98"/>
      <c r="V1483" s="98"/>
      <c r="W1483" s="99"/>
      <c r="X1483" s="97"/>
      <c r="Y1483" s="87"/>
      <c r="Z1483" s="100"/>
      <c r="AA1483" s="106">
        <f t="shared" si="650"/>
        <v>1471</v>
      </c>
      <c r="AB1483" s="549">
        <f t="shared" si="651"/>
        <v>0</v>
      </c>
      <c r="AC1483" s="544">
        <f t="shared" si="652"/>
        <v>0</v>
      </c>
      <c r="AD1483" s="174">
        <f t="shared" si="653"/>
        <v>0</v>
      </c>
      <c r="AE1483" s="8"/>
      <c r="AF1483" s="885" t="str">
        <f t="shared" si="654"/>
        <v xml:space="preserve"> </v>
      </c>
      <c r="AG1483" s="40">
        <f t="shared" si="655"/>
        <v>0</v>
      </c>
      <c r="AH1483" s="40">
        <f t="shared" si="656"/>
        <v>0</v>
      </c>
      <c r="AR1483" s="40">
        <f t="shared" si="657"/>
        <v>0</v>
      </c>
      <c r="AS1483" s="40">
        <f t="shared" si="658"/>
        <v>0</v>
      </c>
      <c r="AT1483" s="40">
        <f t="shared" si="659"/>
        <v>0</v>
      </c>
      <c r="AU1483" s="40">
        <f t="shared" si="660"/>
        <v>0</v>
      </c>
      <c r="AX1483" s="279">
        <f t="shared" si="661"/>
        <v>0</v>
      </c>
      <c r="AY1483" s="279">
        <f t="shared" si="662"/>
        <v>0</v>
      </c>
      <c r="AZ1483" s="40">
        <f t="shared" si="663"/>
        <v>0</v>
      </c>
      <c r="BB1483" s="40">
        <f t="shared" si="664"/>
        <v>0</v>
      </c>
      <c r="BC1483" s="397">
        <f t="shared" si="665"/>
        <v>0</v>
      </c>
      <c r="BD1483" s="105">
        <f t="shared" si="666"/>
        <v>0</v>
      </c>
      <c r="BE1483" s="105">
        <f t="shared" si="667"/>
        <v>0</v>
      </c>
      <c r="BF1483" s="742">
        <f t="shared" si="668"/>
        <v>0</v>
      </c>
      <c r="BG1483" s="89"/>
      <c r="BH1483" s="9"/>
      <c r="BJ1483" s="40">
        <f t="shared" si="669"/>
        <v>0</v>
      </c>
      <c r="BK1483" s="40">
        <f t="shared" si="670"/>
        <v>1</v>
      </c>
      <c r="BL1483" s="40">
        <f t="shared" si="671"/>
        <v>0</v>
      </c>
      <c r="BM1483" s="40">
        <f t="shared" si="672"/>
        <v>0</v>
      </c>
      <c r="BN1483" s="40">
        <f t="shared" si="673"/>
        <v>0</v>
      </c>
    </row>
    <row r="1484" spans="1:66" x14ac:dyDescent="0.25">
      <c r="A1484" s="379"/>
      <c r="B1484" s="936"/>
      <c r="C1484" s="272"/>
      <c r="D1484" s="868"/>
      <c r="E1484" s="873" t="str">
        <f t="shared" si="647"/>
        <v xml:space="preserve"> </v>
      </c>
      <c r="F1484" s="130">
        <f t="shared" si="648"/>
        <v>0</v>
      </c>
      <c r="G1484" s="128">
        <f t="shared" si="649"/>
        <v>1472</v>
      </c>
      <c r="H1484" s="127"/>
      <c r="I1484" s="321"/>
      <c r="J1484" s="97"/>
      <c r="K1484" s="323"/>
      <c r="L1484" s="322"/>
      <c r="M1484" s="50"/>
      <c r="N1484" s="87"/>
      <c r="O1484" s="324"/>
      <c r="P1484" s="98"/>
      <c r="Q1484" s="98"/>
      <c r="R1484" s="114"/>
      <c r="S1484" s="753"/>
      <c r="T1484" s="98"/>
      <c r="U1484" s="98"/>
      <c r="V1484" s="98"/>
      <c r="W1484" s="99"/>
      <c r="X1484" s="97"/>
      <c r="Y1484" s="87"/>
      <c r="Z1484" s="100"/>
      <c r="AA1484" s="106">
        <f t="shared" si="650"/>
        <v>1472</v>
      </c>
      <c r="AB1484" s="549">
        <f t="shared" si="651"/>
        <v>0</v>
      </c>
      <c r="AC1484" s="544">
        <f t="shared" si="652"/>
        <v>0</v>
      </c>
      <c r="AD1484" s="174">
        <f t="shared" si="653"/>
        <v>0</v>
      </c>
      <c r="AE1484" s="8"/>
      <c r="AF1484" s="885" t="str">
        <f t="shared" si="654"/>
        <v xml:space="preserve"> </v>
      </c>
      <c r="AG1484" s="40">
        <f t="shared" si="655"/>
        <v>0</v>
      </c>
      <c r="AH1484" s="40">
        <f t="shared" si="656"/>
        <v>0</v>
      </c>
      <c r="AR1484" s="40">
        <f t="shared" si="657"/>
        <v>0</v>
      </c>
      <c r="AS1484" s="40">
        <f t="shared" si="658"/>
        <v>0</v>
      </c>
      <c r="AT1484" s="40">
        <f t="shared" si="659"/>
        <v>0</v>
      </c>
      <c r="AU1484" s="40">
        <f t="shared" si="660"/>
        <v>0</v>
      </c>
      <c r="AX1484" s="279">
        <f t="shared" si="661"/>
        <v>0</v>
      </c>
      <c r="AY1484" s="279">
        <f t="shared" si="662"/>
        <v>0</v>
      </c>
      <c r="AZ1484" s="40">
        <f t="shared" si="663"/>
        <v>0</v>
      </c>
      <c r="BB1484" s="40">
        <f t="shared" si="664"/>
        <v>0</v>
      </c>
      <c r="BC1484" s="397">
        <f t="shared" si="665"/>
        <v>0</v>
      </c>
      <c r="BD1484" s="105">
        <f t="shared" si="666"/>
        <v>0</v>
      </c>
      <c r="BE1484" s="105">
        <f t="shared" si="667"/>
        <v>0</v>
      </c>
      <c r="BF1484" s="742">
        <f t="shared" si="668"/>
        <v>0</v>
      </c>
      <c r="BG1484" s="89"/>
      <c r="BH1484" s="9"/>
      <c r="BJ1484" s="40">
        <f t="shared" si="669"/>
        <v>0</v>
      </c>
      <c r="BK1484" s="40">
        <f t="shared" si="670"/>
        <v>1</v>
      </c>
      <c r="BL1484" s="40">
        <f t="shared" si="671"/>
        <v>0</v>
      </c>
      <c r="BM1484" s="40">
        <f t="shared" si="672"/>
        <v>0</v>
      </c>
      <c r="BN1484" s="40">
        <f t="shared" si="673"/>
        <v>0</v>
      </c>
    </row>
    <row r="1485" spans="1:66" x14ac:dyDescent="0.25">
      <c r="A1485" s="379"/>
      <c r="B1485" s="936"/>
      <c r="C1485" s="272"/>
      <c r="D1485" s="868"/>
      <c r="E1485" s="873" t="str">
        <f t="shared" si="647"/>
        <v xml:space="preserve"> </v>
      </c>
      <c r="F1485" s="130">
        <f t="shared" si="648"/>
        <v>0</v>
      </c>
      <c r="G1485" s="128">
        <f t="shared" si="649"/>
        <v>1473</v>
      </c>
      <c r="H1485" s="127"/>
      <c r="I1485" s="321"/>
      <c r="J1485" s="97"/>
      <c r="K1485" s="323"/>
      <c r="L1485" s="322"/>
      <c r="M1485" s="50"/>
      <c r="N1485" s="87"/>
      <c r="O1485" s="324"/>
      <c r="P1485" s="98"/>
      <c r="Q1485" s="98"/>
      <c r="R1485" s="114"/>
      <c r="S1485" s="753"/>
      <c r="T1485" s="98"/>
      <c r="U1485" s="98"/>
      <c r="V1485" s="98"/>
      <c r="W1485" s="99"/>
      <c r="X1485" s="97"/>
      <c r="Y1485" s="87"/>
      <c r="Z1485" s="100"/>
      <c r="AA1485" s="106">
        <f t="shared" si="650"/>
        <v>1473</v>
      </c>
      <c r="AB1485" s="549">
        <f t="shared" si="651"/>
        <v>0</v>
      </c>
      <c r="AC1485" s="544">
        <f t="shared" si="652"/>
        <v>0</v>
      </c>
      <c r="AD1485" s="174">
        <f t="shared" si="653"/>
        <v>0</v>
      </c>
      <c r="AE1485" s="8"/>
      <c r="AF1485" s="885" t="str">
        <f t="shared" si="654"/>
        <v xml:space="preserve"> </v>
      </c>
      <c r="AG1485" s="40">
        <f t="shared" si="655"/>
        <v>0</v>
      </c>
      <c r="AH1485" s="40">
        <f t="shared" si="656"/>
        <v>0</v>
      </c>
      <c r="AR1485" s="40">
        <f t="shared" si="657"/>
        <v>0</v>
      </c>
      <c r="AS1485" s="40">
        <f t="shared" si="658"/>
        <v>0</v>
      </c>
      <c r="AT1485" s="40">
        <f t="shared" si="659"/>
        <v>0</v>
      </c>
      <c r="AU1485" s="40">
        <f t="shared" si="660"/>
        <v>0</v>
      </c>
      <c r="AX1485" s="279">
        <f t="shared" si="661"/>
        <v>0</v>
      </c>
      <c r="AY1485" s="279">
        <f t="shared" si="662"/>
        <v>0</v>
      </c>
      <c r="AZ1485" s="40">
        <f t="shared" si="663"/>
        <v>0</v>
      </c>
      <c r="BB1485" s="40">
        <f t="shared" si="664"/>
        <v>0</v>
      </c>
      <c r="BC1485" s="397">
        <f t="shared" si="665"/>
        <v>0</v>
      </c>
      <c r="BD1485" s="105">
        <f t="shared" si="666"/>
        <v>0</v>
      </c>
      <c r="BE1485" s="105">
        <f t="shared" si="667"/>
        <v>0</v>
      </c>
      <c r="BF1485" s="742">
        <f t="shared" si="668"/>
        <v>0</v>
      </c>
      <c r="BG1485" s="89"/>
      <c r="BH1485" s="9"/>
      <c r="BJ1485" s="40">
        <f t="shared" si="669"/>
        <v>0</v>
      </c>
      <c r="BK1485" s="40">
        <f t="shared" si="670"/>
        <v>1</v>
      </c>
      <c r="BL1485" s="40">
        <f t="shared" si="671"/>
        <v>0</v>
      </c>
      <c r="BM1485" s="40">
        <f t="shared" si="672"/>
        <v>0</v>
      </c>
      <c r="BN1485" s="40">
        <f t="shared" si="673"/>
        <v>0</v>
      </c>
    </row>
    <row r="1486" spans="1:66" x14ac:dyDescent="0.25">
      <c r="A1486" s="379"/>
      <c r="B1486" s="936"/>
      <c r="C1486" s="272"/>
      <c r="D1486" s="868"/>
      <c r="E1486" s="873" t="str">
        <f t="shared" si="647"/>
        <v xml:space="preserve"> </v>
      </c>
      <c r="F1486" s="130">
        <f t="shared" si="648"/>
        <v>0</v>
      </c>
      <c r="G1486" s="128">
        <f t="shared" si="649"/>
        <v>1474</v>
      </c>
      <c r="H1486" s="127"/>
      <c r="I1486" s="321"/>
      <c r="J1486" s="97"/>
      <c r="K1486" s="323"/>
      <c r="L1486" s="322"/>
      <c r="M1486" s="50"/>
      <c r="N1486" s="87"/>
      <c r="O1486" s="324"/>
      <c r="P1486" s="98"/>
      <c r="Q1486" s="98"/>
      <c r="R1486" s="114"/>
      <c r="S1486" s="753"/>
      <c r="T1486" s="98"/>
      <c r="U1486" s="98"/>
      <c r="V1486" s="98"/>
      <c r="W1486" s="99"/>
      <c r="X1486" s="97"/>
      <c r="Y1486" s="87"/>
      <c r="Z1486" s="100"/>
      <c r="AA1486" s="106">
        <f t="shared" si="650"/>
        <v>1474</v>
      </c>
      <c r="AB1486" s="549">
        <f t="shared" si="651"/>
        <v>0</v>
      </c>
      <c r="AC1486" s="544">
        <f t="shared" si="652"/>
        <v>0</v>
      </c>
      <c r="AD1486" s="174">
        <f t="shared" si="653"/>
        <v>0</v>
      </c>
      <c r="AE1486" s="8"/>
      <c r="AF1486" s="885" t="str">
        <f t="shared" si="654"/>
        <v xml:space="preserve"> </v>
      </c>
      <c r="AG1486" s="40">
        <f t="shared" si="655"/>
        <v>0</v>
      </c>
      <c r="AH1486" s="40">
        <f t="shared" si="656"/>
        <v>0</v>
      </c>
      <c r="AR1486" s="40">
        <f t="shared" si="657"/>
        <v>0</v>
      </c>
      <c r="AS1486" s="40">
        <f t="shared" si="658"/>
        <v>0</v>
      </c>
      <c r="AT1486" s="40">
        <f t="shared" si="659"/>
        <v>0</v>
      </c>
      <c r="AU1486" s="40">
        <f t="shared" si="660"/>
        <v>0</v>
      </c>
      <c r="AX1486" s="279">
        <f t="shared" si="661"/>
        <v>0</v>
      </c>
      <c r="AY1486" s="279">
        <f t="shared" si="662"/>
        <v>0</v>
      </c>
      <c r="AZ1486" s="40">
        <f t="shared" si="663"/>
        <v>0</v>
      </c>
      <c r="BB1486" s="40">
        <f t="shared" si="664"/>
        <v>0</v>
      </c>
      <c r="BC1486" s="397">
        <f t="shared" si="665"/>
        <v>0</v>
      </c>
      <c r="BD1486" s="105">
        <f t="shared" si="666"/>
        <v>0</v>
      </c>
      <c r="BE1486" s="105">
        <f t="shared" si="667"/>
        <v>0</v>
      </c>
      <c r="BF1486" s="742">
        <f t="shared" si="668"/>
        <v>0</v>
      </c>
      <c r="BG1486" s="89"/>
      <c r="BH1486" s="9"/>
      <c r="BJ1486" s="40">
        <f t="shared" si="669"/>
        <v>0</v>
      </c>
      <c r="BK1486" s="40">
        <f t="shared" si="670"/>
        <v>1</v>
      </c>
      <c r="BL1486" s="40">
        <f t="shared" si="671"/>
        <v>0</v>
      </c>
      <c r="BM1486" s="40">
        <f t="shared" si="672"/>
        <v>0</v>
      </c>
      <c r="BN1486" s="40">
        <f t="shared" si="673"/>
        <v>0</v>
      </c>
    </row>
    <row r="1487" spans="1:66" x14ac:dyDescent="0.25">
      <c r="A1487" s="379"/>
      <c r="B1487" s="936"/>
      <c r="C1487" s="272"/>
      <c r="D1487" s="868"/>
      <c r="E1487" s="873" t="str">
        <f t="shared" si="647"/>
        <v xml:space="preserve"> </v>
      </c>
      <c r="F1487" s="130">
        <f t="shared" si="648"/>
        <v>0</v>
      </c>
      <c r="G1487" s="128">
        <f t="shared" si="649"/>
        <v>1475</v>
      </c>
      <c r="H1487" s="127"/>
      <c r="I1487" s="321"/>
      <c r="J1487" s="97"/>
      <c r="K1487" s="323"/>
      <c r="L1487" s="322"/>
      <c r="M1487" s="50"/>
      <c r="N1487" s="87"/>
      <c r="O1487" s="324"/>
      <c r="P1487" s="98"/>
      <c r="Q1487" s="98"/>
      <c r="R1487" s="114"/>
      <c r="S1487" s="753"/>
      <c r="T1487" s="98"/>
      <c r="U1487" s="98"/>
      <c r="V1487" s="98"/>
      <c r="W1487" s="99"/>
      <c r="X1487" s="97"/>
      <c r="Y1487" s="87"/>
      <c r="Z1487" s="100"/>
      <c r="AA1487" s="106">
        <f t="shared" si="650"/>
        <v>1475</v>
      </c>
      <c r="AB1487" s="549">
        <f t="shared" si="651"/>
        <v>0</v>
      </c>
      <c r="AC1487" s="544">
        <f t="shared" si="652"/>
        <v>0</v>
      </c>
      <c r="AD1487" s="174">
        <f t="shared" si="653"/>
        <v>0</v>
      </c>
      <c r="AE1487" s="8"/>
      <c r="AF1487" s="885" t="str">
        <f t="shared" si="654"/>
        <v xml:space="preserve"> </v>
      </c>
      <c r="AG1487" s="40">
        <f t="shared" si="655"/>
        <v>0</v>
      </c>
      <c r="AH1487" s="40">
        <f t="shared" si="656"/>
        <v>0</v>
      </c>
      <c r="AR1487" s="40">
        <f t="shared" si="657"/>
        <v>0</v>
      </c>
      <c r="AS1487" s="40">
        <f t="shared" si="658"/>
        <v>0</v>
      </c>
      <c r="AT1487" s="40">
        <f t="shared" si="659"/>
        <v>0</v>
      </c>
      <c r="AU1487" s="40">
        <f t="shared" si="660"/>
        <v>0</v>
      </c>
      <c r="AX1487" s="279">
        <f t="shared" si="661"/>
        <v>0</v>
      </c>
      <c r="AY1487" s="279">
        <f t="shared" si="662"/>
        <v>0</v>
      </c>
      <c r="AZ1487" s="40">
        <f t="shared" si="663"/>
        <v>0</v>
      </c>
      <c r="BB1487" s="40">
        <f t="shared" si="664"/>
        <v>0</v>
      </c>
      <c r="BC1487" s="397">
        <f t="shared" si="665"/>
        <v>0</v>
      </c>
      <c r="BD1487" s="105">
        <f t="shared" si="666"/>
        <v>0</v>
      </c>
      <c r="BE1487" s="105">
        <f t="shared" si="667"/>
        <v>0</v>
      </c>
      <c r="BF1487" s="742">
        <f t="shared" si="668"/>
        <v>0</v>
      </c>
      <c r="BG1487" s="89"/>
      <c r="BH1487" s="9"/>
      <c r="BJ1487" s="40">
        <f t="shared" si="669"/>
        <v>0</v>
      </c>
      <c r="BK1487" s="40">
        <f t="shared" si="670"/>
        <v>1</v>
      </c>
      <c r="BL1487" s="40">
        <f t="shared" si="671"/>
        <v>0</v>
      </c>
      <c r="BM1487" s="40">
        <f t="shared" si="672"/>
        <v>0</v>
      </c>
      <c r="BN1487" s="40">
        <f t="shared" si="673"/>
        <v>0</v>
      </c>
    </row>
    <row r="1488" spans="1:66" x14ac:dyDescent="0.25">
      <c r="A1488" s="379"/>
      <c r="B1488" s="936"/>
      <c r="C1488" s="272"/>
      <c r="D1488" s="868"/>
      <c r="E1488" s="873" t="str">
        <f t="shared" si="647"/>
        <v xml:space="preserve"> </v>
      </c>
      <c r="F1488" s="130">
        <f t="shared" si="648"/>
        <v>0</v>
      </c>
      <c r="G1488" s="128">
        <f t="shared" si="649"/>
        <v>1476</v>
      </c>
      <c r="H1488" s="127"/>
      <c r="I1488" s="321"/>
      <c r="J1488" s="97"/>
      <c r="K1488" s="323"/>
      <c r="L1488" s="322"/>
      <c r="M1488" s="50"/>
      <c r="N1488" s="87"/>
      <c r="O1488" s="324"/>
      <c r="P1488" s="98"/>
      <c r="Q1488" s="98"/>
      <c r="R1488" s="114"/>
      <c r="S1488" s="753"/>
      <c r="T1488" s="98"/>
      <c r="U1488" s="98"/>
      <c r="V1488" s="98"/>
      <c r="W1488" s="99"/>
      <c r="X1488" s="97"/>
      <c r="Y1488" s="87"/>
      <c r="Z1488" s="100"/>
      <c r="AA1488" s="106">
        <f t="shared" si="650"/>
        <v>1476</v>
      </c>
      <c r="AB1488" s="549">
        <f t="shared" si="651"/>
        <v>0</v>
      </c>
      <c r="AC1488" s="544">
        <f t="shared" si="652"/>
        <v>0</v>
      </c>
      <c r="AD1488" s="174">
        <f t="shared" si="653"/>
        <v>0</v>
      </c>
      <c r="AE1488" s="8"/>
      <c r="AF1488" s="885" t="str">
        <f t="shared" si="654"/>
        <v xml:space="preserve"> </v>
      </c>
      <c r="AG1488" s="40">
        <f t="shared" si="655"/>
        <v>0</v>
      </c>
      <c r="AH1488" s="40">
        <f t="shared" si="656"/>
        <v>0</v>
      </c>
      <c r="AR1488" s="40">
        <f t="shared" si="657"/>
        <v>0</v>
      </c>
      <c r="AS1488" s="40">
        <f t="shared" si="658"/>
        <v>0</v>
      </c>
      <c r="AT1488" s="40">
        <f t="shared" si="659"/>
        <v>0</v>
      </c>
      <c r="AU1488" s="40">
        <f t="shared" si="660"/>
        <v>0</v>
      </c>
      <c r="AX1488" s="279">
        <f t="shared" si="661"/>
        <v>0</v>
      </c>
      <c r="AY1488" s="279">
        <f t="shared" si="662"/>
        <v>0</v>
      </c>
      <c r="AZ1488" s="40">
        <f t="shared" si="663"/>
        <v>0</v>
      </c>
      <c r="BB1488" s="40">
        <f t="shared" si="664"/>
        <v>0</v>
      </c>
      <c r="BC1488" s="397">
        <f t="shared" si="665"/>
        <v>0</v>
      </c>
      <c r="BD1488" s="105">
        <f t="shared" si="666"/>
        <v>0</v>
      </c>
      <c r="BE1488" s="105">
        <f t="shared" si="667"/>
        <v>0</v>
      </c>
      <c r="BF1488" s="742">
        <f t="shared" si="668"/>
        <v>0</v>
      </c>
      <c r="BG1488" s="89"/>
      <c r="BH1488" s="9"/>
      <c r="BJ1488" s="40">
        <f t="shared" si="669"/>
        <v>0</v>
      </c>
      <c r="BK1488" s="40">
        <f t="shared" si="670"/>
        <v>1</v>
      </c>
      <c r="BL1488" s="40">
        <f t="shared" si="671"/>
        <v>0</v>
      </c>
      <c r="BM1488" s="40">
        <f t="shared" si="672"/>
        <v>0</v>
      </c>
      <c r="BN1488" s="40">
        <f t="shared" si="673"/>
        <v>0</v>
      </c>
    </row>
    <row r="1489" spans="1:66" x14ac:dyDescent="0.25">
      <c r="A1489" s="379"/>
      <c r="B1489" s="936"/>
      <c r="C1489" s="272"/>
      <c r="D1489" s="868"/>
      <c r="E1489" s="873" t="str">
        <f t="shared" si="647"/>
        <v xml:space="preserve"> </v>
      </c>
      <c r="F1489" s="130">
        <f t="shared" si="648"/>
        <v>0</v>
      </c>
      <c r="G1489" s="128">
        <f t="shared" si="649"/>
        <v>1477</v>
      </c>
      <c r="H1489" s="127"/>
      <c r="I1489" s="321"/>
      <c r="J1489" s="97"/>
      <c r="K1489" s="323"/>
      <c r="L1489" s="322"/>
      <c r="M1489" s="50"/>
      <c r="N1489" s="87"/>
      <c r="O1489" s="324"/>
      <c r="P1489" s="98"/>
      <c r="Q1489" s="98"/>
      <c r="R1489" s="114"/>
      <c r="S1489" s="753"/>
      <c r="T1489" s="98"/>
      <c r="U1489" s="98"/>
      <c r="V1489" s="98"/>
      <c r="W1489" s="99"/>
      <c r="X1489" s="97"/>
      <c r="Y1489" s="87"/>
      <c r="Z1489" s="100"/>
      <c r="AA1489" s="106">
        <f t="shared" si="650"/>
        <v>1477</v>
      </c>
      <c r="AB1489" s="549">
        <f t="shared" si="651"/>
        <v>0</v>
      </c>
      <c r="AC1489" s="544">
        <f t="shared" si="652"/>
        <v>0</v>
      </c>
      <c r="AD1489" s="174">
        <f t="shared" si="653"/>
        <v>0</v>
      </c>
      <c r="AE1489" s="8"/>
      <c r="AF1489" s="885" t="str">
        <f t="shared" si="654"/>
        <v xml:space="preserve"> </v>
      </c>
      <c r="AG1489" s="40">
        <f t="shared" si="655"/>
        <v>0</v>
      </c>
      <c r="AH1489" s="40">
        <f t="shared" si="656"/>
        <v>0</v>
      </c>
      <c r="AR1489" s="40">
        <f t="shared" si="657"/>
        <v>0</v>
      </c>
      <c r="AS1489" s="40">
        <f t="shared" si="658"/>
        <v>0</v>
      </c>
      <c r="AT1489" s="40">
        <f t="shared" si="659"/>
        <v>0</v>
      </c>
      <c r="AU1489" s="40">
        <f t="shared" si="660"/>
        <v>0</v>
      </c>
      <c r="AX1489" s="279">
        <f t="shared" si="661"/>
        <v>0</v>
      </c>
      <c r="AY1489" s="279">
        <f t="shared" si="662"/>
        <v>0</v>
      </c>
      <c r="AZ1489" s="40">
        <f t="shared" si="663"/>
        <v>0</v>
      </c>
      <c r="BB1489" s="40">
        <f t="shared" si="664"/>
        <v>0</v>
      </c>
      <c r="BC1489" s="397">
        <f t="shared" si="665"/>
        <v>0</v>
      </c>
      <c r="BD1489" s="105">
        <f t="shared" si="666"/>
        <v>0</v>
      </c>
      <c r="BE1489" s="105">
        <f t="shared" si="667"/>
        <v>0</v>
      </c>
      <c r="BF1489" s="742">
        <f t="shared" si="668"/>
        <v>0</v>
      </c>
      <c r="BG1489" s="89"/>
      <c r="BH1489" s="9"/>
      <c r="BJ1489" s="40">
        <f t="shared" si="669"/>
        <v>0</v>
      </c>
      <c r="BK1489" s="40">
        <f t="shared" si="670"/>
        <v>1</v>
      </c>
      <c r="BL1489" s="40">
        <f t="shared" si="671"/>
        <v>0</v>
      </c>
      <c r="BM1489" s="40">
        <f t="shared" si="672"/>
        <v>0</v>
      </c>
      <c r="BN1489" s="40">
        <f t="shared" si="673"/>
        <v>0</v>
      </c>
    </row>
    <row r="1490" spans="1:66" x14ac:dyDescent="0.25">
      <c r="A1490" s="379"/>
      <c r="B1490" s="936"/>
      <c r="C1490" s="272"/>
      <c r="D1490" s="868"/>
      <c r="E1490" s="873" t="str">
        <f t="shared" si="647"/>
        <v xml:space="preserve"> </v>
      </c>
      <c r="F1490" s="130">
        <f t="shared" si="648"/>
        <v>0</v>
      </c>
      <c r="G1490" s="128">
        <f t="shared" si="649"/>
        <v>1478</v>
      </c>
      <c r="H1490" s="127"/>
      <c r="I1490" s="321"/>
      <c r="J1490" s="97"/>
      <c r="K1490" s="323"/>
      <c r="L1490" s="322"/>
      <c r="M1490" s="50"/>
      <c r="N1490" s="87"/>
      <c r="O1490" s="324"/>
      <c r="P1490" s="98"/>
      <c r="Q1490" s="98"/>
      <c r="R1490" s="114"/>
      <c r="S1490" s="753"/>
      <c r="T1490" s="98"/>
      <c r="U1490" s="98"/>
      <c r="V1490" s="98"/>
      <c r="W1490" s="99"/>
      <c r="X1490" s="97"/>
      <c r="Y1490" s="87"/>
      <c r="Z1490" s="100"/>
      <c r="AA1490" s="106">
        <f t="shared" si="650"/>
        <v>1478</v>
      </c>
      <c r="AB1490" s="549">
        <f t="shared" si="651"/>
        <v>0</v>
      </c>
      <c r="AC1490" s="544">
        <f t="shared" si="652"/>
        <v>0</v>
      </c>
      <c r="AD1490" s="174">
        <f t="shared" si="653"/>
        <v>0</v>
      </c>
      <c r="AE1490" s="8"/>
      <c r="AF1490" s="885" t="str">
        <f t="shared" si="654"/>
        <v xml:space="preserve"> </v>
      </c>
      <c r="AG1490" s="40">
        <f t="shared" si="655"/>
        <v>0</v>
      </c>
      <c r="AH1490" s="40">
        <f t="shared" si="656"/>
        <v>0</v>
      </c>
      <c r="AR1490" s="40">
        <f t="shared" si="657"/>
        <v>0</v>
      </c>
      <c r="AS1490" s="40">
        <f t="shared" si="658"/>
        <v>0</v>
      </c>
      <c r="AT1490" s="40">
        <f t="shared" si="659"/>
        <v>0</v>
      </c>
      <c r="AU1490" s="40">
        <f t="shared" si="660"/>
        <v>0</v>
      </c>
      <c r="AX1490" s="279">
        <f t="shared" si="661"/>
        <v>0</v>
      </c>
      <c r="AY1490" s="279">
        <f t="shared" si="662"/>
        <v>0</v>
      </c>
      <c r="AZ1490" s="40">
        <f t="shared" si="663"/>
        <v>0</v>
      </c>
      <c r="BB1490" s="40">
        <f t="shared" si="664"/>
        <v>0</v>
      </c>
      <c r="BC1490" s="397">
        <f t="shared" si="665"/>
        <v>0</v>
      </c>
      <c r="BD1490" s="105">
        <f t="shared" si="666"/>
        <v>0</v>
      </c>
      <c r="BE1490" s="105">
        <f t="shared" si="667"/>
        <v>0</v>
      </c>
      <c r="BF1490" s="742">
        <f t="shared" si="668"/>
        <v>0</v>
      </c>
      <c r="BG1490" s="89"/>
      <c r="BH1490" s="9"/>
      <c r="BJ1490" s="40">
        <f t="shared" si="669"/>
        <v>0</v>
      </c>
      <c r="BK1490" s="40">
        <f t="shared" si="670"/>
        <v>1</v>
      </c>
      <c r="BL1490" s="40">
        <f t="shared" si="671"/>
        <v>0</v>
      </c>
      <c r="BM1490" s="40">
        <f t="shared" si="672"/>
        <v>0</v>
      </c>
      <c r="BN1490" s="40">
        <f t="shared" si="673"/>
        <v>0</v>
      </c>
    </row>
    <row r="1491" spans="1:66" x14ac:dyDescent="0.25">
      <c r="A1491" s="379"/>
      <c r="B1491" s="936"/>
      <c r="C1491" s="272"/>
      <c r="D1491" s="868"/>
      <c r="E1491" s="873" t="str">
        <f t="shared" si="647"/>
        <v xml:space="preserve"> </v>
      </c>
      <c r="F1491" s="130">
        <f t="shared" si="648"/>
        <v>0</v>
      </c>
      <c r="G1491" s="128">
        <f t="shared" si="649"/>
        <v>1479</v>
      </c>
      <c r="H1491" s="127"/>
      <c r="I1491" s="321"/>
      <c r="J1491" s="97"/>
      <c r="K1491" s="323"/>
      <c r="L1491" s="322"/>
      <c r="M1491" s="50"/>
      <c r="N1491" s="87"/>
      <c r="O1491" s="324"/>
      <c r="P1491" s="98"/>
      <c r="Q1491" s="98"/>
      <c r="R1491" s="114"/>
      <c r="S1491" s="753"/>
      <c r="T1491" s="98"/>
      <c r="U1491" s="98"/>
      <c r="V1491" s="98"/>
      <c r="W1491" s="99"/>
      <c r="X1491" s="97"/>
      <c r="Y1491" s="87"/>
      <c r="Z1491" s="100"/>
      <c r="AA1491" s="106">
        <f t="shared" si="650"/>
        <v>1479</v>
      </c>
      <c r="AB1491" s="549">
        <f t="shared" si="651"/>
        <v>0</v>
      </c>
      <c r="AC1491" s="544">
        <f t="shared" si="652"/>
        <v>0</v>
      </c>
      <c r="AD1491" s="174">
        <f t="shared" si="653"/>
        <v>0</v>
      </c>
      <c r="AE1491" s="8"/>
      <c r="AF1491" s="885" t="str">
        <f t="shared" si="654"/>
        <v xml:space="preserve"> </v>
      </c>
      <c r="AG1491" s="40">
        <f t="shared" si="655"/>
        <v>0</v>
      </c>
      <c r="AH1491" s="40">
        <f t="shared" si="656"/>
        <v>0</v>
      </c>
      <c r="AR1491" s="40">
        <f t="shared" si="657"/>
        <v>0</v>
      </c>
      <c r="AS1491" s="40">
        <f t="shared" si="658"/>
        <v>0</v>
      </c>
      <c r="AT1491" s="40">
        <f t="shared" si="659"/>
        <v>0</v>
      </c>
      <c r="AU1491" s="40">
        <f t="shared" si="660"/>
        <v>0</v>
      </c>
      <c r="AX1491" s="279">
        <f t="shared" si="661"/>
        <v>0</v>
      </c>
      <c r="AY1491" s="279">
        <f t="shared" si="662"/>
        <v>0</v>
      </c>
      <c r="AZ1491" s="40">
        <f t="shared" si="663"/>
        <v>0</v>
      </c>
      <c r="BB1491" s="40">
        <f t="shared" si="664"/>
        <v>0</v>
      </c>
      <c r="BC1491" s="397">
        <f t="shared" si="665"/>
        <v>0</v>
      </c>
      <c r="BD1491" s="105">
        <f t="shared" si="666"/>
        <v>0</v>
      </c>
      <c r="BE1491" s="105">
        <f t="shared" si="667"/>
        <v>0</v>
      </c>
      <c r="BF1491" s="742">
        <f t="shared" si="668"/>
        <v>0</v>
      </c>
      <c r="BG1491" s="89"/>
      <c r="BH1491" s="9"/>
      <c r="BJ1491" s="40">
        <f t="shared" si="669"/>
        <v>0</v>
      </c>
      <c r="BK1491" s="40">
        <f t="shared" si="670"/>
        <v>1</v>
      </c>
      <c r="BL1491" s="40">
        <f t="shared" si="671"/>
        <v>0</v>
      </c>
      <c r="BM1491" s="40">
        <f t="shared" si="672"/>
        <v>0</v>
      </c>
      <c r="BN1491" s="40">
        <f t="shared" si="673"/>
        <v>0</v>
      </c>
    </row>
    <row r="1492" spans="1:66" x14ac:dyDescent="0.25">
      <c r="A1492" s="379"/>
      <c r="B1492" s="936"/>
      <c r="C1492" s="272"/>
      <c r="D1492" s="868"/>
      <c r="E1492" s="873" t="str">
        <f t="shared" si="647"/>
        <v xml:space="preserve"> </v>
      </c>
      <c r="F1492" s="130">
        <f t="shared" si="648"/>
        <v>0</v>
      </c>
      <c r="G1492" s="128">
        <f t="shared" si="649"/>
        <v>1480</v>
      </c>
      <c r="H1492" s="127"/>
      <c r="I1492" s="321"/>
      <c r="J1492" s="97"/>
      <c r="K1492" s="323"/>
      <c r="L1492" s="322"/>
      <c r="M1492" s="50"/>
      <c r="N1492" s="87"/>
      <c r="O1492" s="324"/>
      <c r="P1492" s="98"/>
      <c r="Q1492" s="98"/>
      <c r="R1492" s="114"/>
      <c r="S1492" s="753"/>
      <c r="T1492" s="98"/>
      <c r="U1492" s="98"/>
      <c r="V1492" s="98"/>
      <c r="W1492" s="99"/>
      <c r="X1492" s="97"/>
      <c r="Y1492" s="87"/>
      <c r="Z1492" s="100"/>
      <c r="AA1492" s="106">
        <f t="shared" si="650"/>
        <v>1480</v>
      </c>
      <c r="AB1492" s="549">
        <f t="shared" si="651"/>
        <v>0</v>
      </c>
      <c r="AC1492" s="544">
        <f t="shared" si="652"/>
        <v>0</v>
      </c>
      <c r="AD1492" s="174">
        <f t="shared" si="653"/>
        <v>0</v>
      </c>
      <c r="AE1492" s="8"/>
      <c r="AF1492" s="885" t="str">
        <f t="shared" si="654"/>
        <v xml:space="preserve"> </v>
      </c>
      <c r="AG1492" s="40">
        <f t="shared" si="655"/>
        <v>0</v>
      </c>
      <c r="AH1492" s="40">
        <f t="shared" si="656"/>
        <v>0</v>
      </c>
      <c r="AR1492" s="40">
        <f t="shared" si="657"/>
        <v>0</v>
      </c>
      <c r="AS1492" s="40">
        <f t="shared" si="658"/>
        <v>0</v>
      </c>
      <c r="AT1492" s="40">
        <f t="shared" si="659"/>
        <v>0</v>
      </c>
      <c r="AU1492" s="40">
        <f t="shared" si="660"/>
        <v>0</v>
      </c>
      <c r="AX1492" s="279">
        <f t="shared" si="661"/>
        <v>0</v>
      </c>
      <c r="AY1492" s="279">
        <f t="shared" si="662"/>
        <v>0</v>
      </c>
      <c r="AZ1492" s="40">
        <f t="shared" si="663"/>
        <v>0</v>
      </c>
      <c r="BB1492" s="40">
        <f t="shared" si="664"/>
        <v>0</v>
      </c>
      <c r="BC1492" s="397">
        <f t="shared" si="665"/>
        <v>0</v>
      </c>
      <c r="BD1492" s="105">
        <f t="shared" si="666"/>
        <v>0</v>
      </c>
      <c r="BE1492" s="105">
        <f t="shared" si="667"/>
        <v>0</v>
      </c>
      <c r="BF1492" s="742">
        <f t="shared" si="668"/>
        <v>0</v>
      </c>
      <c r="BG1492" s="89"/>
      <c r="BH1492" s="9"/>
      <c r="BJ1492" s="40">
        <f t="shared" si="669"/>
        <v>0</v>
      </c>
      <c r="BK1492" s="40">
        <f t="shared" si="670"/>
        <v>1</v>
      </c>
      <c r="BL1492" s="40">
        <f t="shared" si="671"/>
        <v>0</v>
      </c>
      <c r="BM1492" s="40">
        <f t="shared" si="672"/>
        <v>0</v>
      </c>
      <c r="BN1492" s="40">
        <f t="shared" si="673"/>
        <v>0</v>
      </c>
    </row>
    <row r="1493" spans="1:66" x14ac:dyDescent="0.25">
      <c r="A1493" s="379"/>
      <c r="B1493" s="936"/>
      <c r="C1493" s="272"/>
      <c r="D1493" s="868"/>
      <c r="E1493" s="873" t="str">
        <f t="shared" si="647"/>
        <v xml:space="preserve"> </v>
      </c>
      <c r="F1493" s="130">
        <f t="shared" si="648"/>
        <v>0</v>
      </c>
      <c r="G1493" s="128">
        <f t="shared" si="649"/>
        <v>1481</v>
      </c>
      <c r="H1493" s="127"/>
      <c r="I1493" s="321"/>
      <c r="J1493" s="97"/>
      <c r="K1493" s="323"/>
      <c r="L1493" s="322"/>
      <c r="M1493" s="50"/>
      <c r="N1493" s="87"/>
      <c r="O1493" s="324"/>
      <c r="P1493" s="98"/>
      <c r="Q1493" s="98"/>
      <c r="R1493" s="114"/>
      <c r="S1493" s="753"/>
      <c r="T1493" s="98"/>
      <c r="U1493" s="98"/>
      <c r="V1493" s="98"/>
      <c r="W1493" s="99"/>
      <c r="X1493" s="97"/>
      <c r="Y1493" s="87"/>
      <c r="Z1493" s="100"/>
      <c r="AA1493" s="106">
        <f t="shared" si="650"/>
        <v>1481</v>
      </c>
      <c r="AB1493" s="549">
        <f t="shared" si="651"/>
        <v>0</v>
      </c>
      <c r="AC1493" s="544">
        <f t="shared" si="652"/>
        <v>0</v>
      </c>
      <c r="AD1493" s="174">
        <f t="shared" si="653"/>
        <v>0</v>
      </c>
      <c r="AE1493" s="8"/>
      <c r="AF1493" s="885" t="str">
        <f t="shared" si="654"/>
        <v xml:space="preserve"> </v>
      </c>
      <c r="AG1493" s="40">
        <f t="shared" si="655"/>
        <v>0</v>
      </c>
      <c r="AH1493" s="40">
        <f t="shared" si="656"/>
        <v>0</v>
      </c>
      <c r="AR1493" s="40">
        <f t="shared" si="657"/>
        <v>0</v>
      </c>
      <c r="AS1493" s="40">
        <f t="shared" si="658"/>
        <v>0</v>
      </c>
      <c r="AT1493" s="40">
        <f t="shared" si="659"/>
        <v>0</v>
      </c>
      <c r="AU1493" s="40">
        <f t="shared" si="660"/>
        <v>0</v>
      </c>
      <c r="AX1493" s="279">
        <f t="shared" si="661"/>
        <v>0</v>
      </c>
      <c r="AY1493" s="279">
        <f t="shared" si="662"/>
        <v>0</v>
      </c>
      <c r="AZ1493" s="40">
        <f t="shared" si="663"/>
        <v>0</v>
      </c>
      <c r="BB1493" s="40">
        <f t="shared" si="664"/>
        <v>0</v>
      </c>
      <c r="BC1493" s="397">
        <f t="shared" si="665"/>
        <v>0</v>
      </c>
      <c r="BD1493" s="105">
        <f t="shared" si="666"/>
        <v>0</v>
      </c>
      <c r="BE1493" s="105">
        <f t="shared" si="667"/>
        <v>0</v>
      </c>
      <c r="BF1493" s="742">
        <f t="shared" si="668"/>
        <v>0</v>
      </c>
      <c r="BG1493" s="89"/>
      <c r="BH1493" s="9"/>
      <c r="BJ1493" s="40">
        <f t="shared" si="669"/>
        <v>0</v>
      </c>
      <c r="BK1493" s="40">
        <f t="shared" si="670"/>
        <v>1</v>
      </c>
      <c r="BL1493" s="40">
        <f t="shared" si="671"/>
        <v>0</v>
      </c>
      <c r="BM1493" s="40">
        <f t="shared" si="672"/>
        <v>0</v>
      </c>
      <c r="BN1493" s="40">
        <f t="shared" si="673"/>
        <v>0</v>
      </c>
    </row>
    <row r="1494" spans="1:66" x14ac:dyDescent="0.25">
      <c r="A1494" s="379"/>
      <c r="B1494" s="936"/>
      <c r="C1494" s="272"/>
      <c r="D1494" s="868"/>
      <c r="E1494" s="873" t="str">
        <f t="shared" si="647"/>
        <v xml:space="preserve"> </v>
      </c>
      <c r="F1494" s="130">
        <f t="shared" si="648"/>
        <v>0</v>
      </c>
      <c r="G1494" s="128">
        <f t="shared" si="649"/>
        <v>1482</v>
      </c>
      <c r="H1494" s="127"/>
      <c r="I1494" s="321"/>
      <c r="J1494" s="97"/>
      <c r="K1494" s="323"/>
      <c r="L1494" s="322"/>
      <c r="M1494" s="50"/>
      <c r="N1494" s="87"/>
      <c r="O1494" s="324"/>
      <c r="P1494" s="98"/>
      <c r="Q1494" s="98"/>
      <c r="R1494" s="114"/>
      <c r="S1494" s="753"/>
      <c r="T1494" s="98"/>
      <c r="U1494" s="98"/>
      <c r="V1494" s="98"/>
      <c r="W1494" s="99"/>
      <c r="X1494" s="97"/>
      <c r="Y1494" s="87"/>
      <c r="Z1494" s="100"/>
      <c r="AA1494" s="106">
        <f t="shared" si="650"/>
        <v>1482</v>
      </c>
      <c r="AB1494" s="549">
        <f t="shared" si="651"/>
        <v>0</v>
      </c>
      <c r="AC1494" s="544">
        <f t="shared" si="652"/>
        <v>0</v>
      </c>
      <c r="AD1494" s="174">
        <f t="shared" si="653"/>
        <v>0</v>
      </c>
      <c r="AE1494" s="8"/>
      <c r="AF1494" s="885" t="str">
        <f t="shared" si="654"/>
        <v xml:space="preserve"> </v>
      </c>
      <c r="AG1494" s="40">
        <f t="shared" si="655"/>
        <v>0</v>
      </c>
      <c r="AH1494" s="40">
        <f t="shared" si="656"/>
        <v>0</v>
      </c>
      <c r="AR1494" s="40">
        <f t="shared" si="657"/>
        <v>0</v>
      </c>
      <c r="AS1494" s="40">
        <f t="shared" si="658"/>
        <v>0</v>
      </c>
      <c r="AT1494" s="40">
        <f t="shared" si="659"/>
        <v>0</v>
      </c>
      <c r="AU1494" s="40">
        <f t="shared" si="660"/>
        <v>0</v>
      </c>
      <c r="AX1494" s="279">
        <f t="shared" si="661"/>
        <v>0</v>
      </c>
      <c r="AY1494" s="279">
        <f t="shared" si="662"/>
        <v>0</v>
      </c>
      <c r="AZ1494" s="40">
        <f t="shared" si="663"/>
        <v>0</v>
      </c>
      <c r="BB1494" s="40">
        <f t="shared" si="664"/>
        <v>0</v>
      </c>
      <c r="BC1494" s="397">
        <f t="shared" si="665"/>
        <v>0</v>
      </c>
      <c r="BD1494" s="105">
        <f t="shared" si="666"/>
        <v>0</v>
      </c>
      <c r="BE1494" s="105">
        <f t="shared" si="667"/>
        <v>0</v>
      </c>
      <c r="BF1494" s="742">
        <f t="shared" si="668"/>
        <v>0</v>
      </c>
      <c r="BG1494" s="89"/>
      <c r="BH1494" s="9"/>
      <c r="BJ1494" s="40">
        <f t="shared" si="669"/>
        <v>0</v>
      </c>
      <c r="BK1494" s="40">
        <f t="shared" si="670"/>
        <v>1</v>
      </c>
      <c r="BL1494" s="40">
        <f t="shared" si="671"/>
        <v>0</v>
      </c>
      <c r="BM1494" s="40">
        <f t="shared" si="672"/>
        <v>0</v>
      </c>
      <c r="BN1494" s="40">
        <f t="shared" si="673"/>
        <v>0</v>
      </c>
    </row>
    <row r="1495" spans="1:66" x14ac:dyDescent="0.25">
      <c r="A1495" s="379"/>
      <c r="B1495" s="936"/>
      <c r="C1495" s="272"/>
      <c r="D1495" s="868"/>
      <c r="E1495" s="873" t="str">
        <f t="shared" si="647"/>
        <v xml:space="preserve"> </v>
      </c>
      <c r="F1495" s="130">
        <f t="shared" si="648"/>
        <v>0</v>
      </c>
      <c r="G1495" s="128">
        <f t="shared" si="649"/>
        <v>1483</v>
      </c>
      <c r="H1495" s="127"/>
      <c r="I1495" s="321"/>
      <c r="J1495" s="97"/>
      <c r="K1495" s="323"/>
      <c r="L1495" s="322"/>
      <c r="M1495" s="50"/>
      <c r="N1495" s="87"/>
      <c r="O1495" s="324"/>
      <c r="P1495" s="98"/>
      <c r="Q1495" s="98"/>
      <c r="R1495" s="114"/>
      <c r="S1495" s="753"/>
      <c r="T1495" s="98"/>
      <c r="U1495" s="98"/>
      <c r="V1495" s="98"/>
      <c r="W1495" s="99"/>
      <c r="X1495" s="97"/>
      <c r="Y1495" s="87"/>
      <c r="Z1495" s="100"/>
      <c r="AA1495" s="106">
        <f t="shared" si="650"/>
        <v>1483</v>
      </c>
      <c r="AB1495" s="549">
        <f t="shared" si="651"/>
        <v>0</v>
      </c>
      <c r="AC1495" s="544">
        <f t="shared" si="652"/>
        <v>0</v>
      </c>
      <c r="AD1495" s="174">
        <f t="shared" si="653"/>
        <v>0</v>
      </c>
      <c r="AE1495" s="8"/>
      <c r="AF1495" s="885" t="str">
        <f t="shared" si="654"/>
        <v xml:space="preserve"> </v>
      </c>
      <c r="AG1495" s="40">
        <f t="shared" si="655"/>
        <v>0</v>
      </c>
      <c r="AH1495" s="40">
        <f t="shared" si="656"/>
        <v>0</v>
      </c>
      <c r="AR1495" s="40">
        <f t="shared" si="657"/>
        <v>0</v>
      </c>
      <c r="AS1495" s="40">
        <f t="shared" si="658"/>
        <v>0</v>
      </c>
      <c r="AT1495" s="40">
        <f t="shared" si="659"/>
        <v>0</v>
      </c>
      <c r="AU1495" s="40">
        <f t="shared" si="660"/>
        <v>0</v>
      </c>
      <c r="AX1495" s="279">
        <f t="shared" si="661"/>
        <v>0</v>
      </c>
      <c r="AY1495" s="279">
        <f t="shared" si="662"/>
        <v>0</v>
      </c>
      <c r="AZ1495" s="40">
        <f t="shared" si="663"/>
        <v>0</v>
      </c>
      <c r="BB1495" s="40">
        <f t="shared" si="664"/>
        <v>0</v>
      </c>
      <c r="BC1495" s="397">
        <f t="shared" si="665"/>
        <v>0</v>
      </c>
      <c r="BD1495" s="105">
        <f t="shared" si="666"/>
        <v>0</v>
      </c>
      <c r="BE1495" s="105">
        <f t="shared" si="667"/>
        <v>0</v>
      </c>
      <c r="BF1495" s="742">
        <f t="shared" si="668"/>
        <v>0</v>
      </c>
      <c r="BG1495" s="89"/>
      <c r="BH1495" s="9"/>
      <c r="BJ1495" s="40">
        <f t="shared" si="669"/>
        <v>0</v>
      </c>
      <c r="BK1495" s="40">
        <f t="shared" si="670"/>
        <v>1</v>
      </c>
      <c r="BL1495" s="40">
        <f t="shared" si="671"/>
        <v>0</v>
      </c>
      <c r="BM1495" s="40">
        <f t="shared" si="672"/>
        <v>0</v>
      </c>
      <c r="BN1495" s="40">
        <f t="shared" si="673"/>
        <v>0</v>
      </c>
    </row>
    <row r="1496" spans="1:66" x14ac:dyDescent="0.25">
      <c r="A1496" s="379"/>
      <c r="B1496" s="936"/>
      <c r="C1496" s="272"/>
      <c r="D1496" s="868"/>
      <c r="E1496" s="873" t="str">
        <f t="shared" si="647"/>
        <v xml:space="preserve"> </v>
      </c>
      <c r="F1496" s="130">
        <f t="shared" si="648"/>
        <v>0</v>
      </c>
      <c r="G1496" s="128">
        <f t="shared" si="649"/>
        <v>1484</v>
      </c>
      <c r="H1496" s="127"/>
      <c r="I1496" s="321"/>
      <c r="J1496" s="97"/>
      <c r="K1496" s="323"/>
      <c r="L1496" s="322"/>
      <c r="M1496" s="50"/>
      <c r="N1496" s="87"/>
      <c r="O1496" s="324"/>
      <c r="P1496" s="98"/>
      <c r="Q1496" s="98"/>
      <c r="R1496" s="114"/>
      <c r="S1496" s="753"/>
      <c r="T1496" s="98"/>
      <c r="U1496" s="98"/>
      <c r="V1496" s="98"/>
      <c r="W1496" s="99"/>
      <c r="X1496" s="97"/>
      <c r="Y1496" s="87"/>
      <c r="Z1496" s="100"/>
      <c r="AA1496" s="106">
        <f t="shared" si="650"/>
        <v>1484</v>
      </c>
      <c r="AB1496" s="549">
        <f t="shared" si="651"/>
        <v>0</v>
      </c>
      <c r="AC1496" s="544">
        <f t="shared" si="652"/>
        <v>0</v>
      </c>
      <c r="AD1496" s="174">
        <f t="shared" si="653"/>
        <v>0</v>
      </c>
      <c r="AE1496" s="8"/>
      <c r="AF1496" s="885" t="str">
        <f t="shared" si="654"/>
        <v xml:space="preserve"> </v>
      </c>
      <c r="AG1496" s="40">
        <f t="shared" si="655"/>
        <v>0</v>
      </c>
      <c r="AH1496" s="40">
        <f t="shared" si="656"/>
        <v>0</v>
      </c>
      <c r="AR1496" s="40">
        <f t="shared" si="657"/>
        <v>0</v>
      </c>
      <c r="AS1496" s="40">
        <f t="shared" si="658"/>
        <v>0</v>
      </c>
      <c r="AT1496" s="40">
        <f t="shared" si="659"/>
        <v>0</v>
      </c>
      <c r="AU1496" s="40">
        <f t="shared" si="660"/>
        <v>0</v>
      </c>
      <c r="AX1496" s="279">
        <f t="shared" si="661"/>
        <v>0</v>
      </c>
      <c r="AY1496" s="279">
        <f t="shared" si="662"/>
        <v>0</v>
      </c>
      <c r="AZ1496" s="40">
        <f t="shared" si="663"/>
        <v>0</v>
      </c>
      <c r="BB1496" s="40">
        <f t="shared" si="664"/>
        <v>0</v>
      </c>
      <c r="BC1496" s="397">
        <f t="shared" si="665"/>
        <v>0</v>
      </c>
      <c r="BD1496" s="105">
        <f t="shared" si="666"/>
        <v>0</v>
      </c>
      <c r="BE1496" s="105">
        <f t="shared" si="667"/>
        <v>0</v>
      </c>
      <c r="BF1496" s="742">
        <f t="shared" si="668"/>
        <v>0</v>
      </c>
      <c r="BG1496" s="89"/>
      <c r="BH1496" s="9"/>
      <c r="BJ1496" s="40">
        <f t="shared" si="669"/>
        <v>0</v>
      </c>
      <c r="BK1496" s="40">
        <f t="shared" si="670"/>
        <v>1</v>
      </c>
      <c r="BL1496" s="40">
        <f t="shared" si="671"/>
        <v>0</v>
      </c>
      <c r="BM1496" s="40">
        <f t="shared" si="672"/>
        <v>0</v>
      </c>
      <c r="BN1496" s="40">
        <f t="shared" si="673"/>
        <v>0</v>
      </c>
    </row>
    <row r="1497" spans="1:66" x14ac:dyDescent="0.25">
      <c r="A1497" s="379"/>
      <c r="B1497" s="936"/>
      <c r="C1497" s="272"/>
      <c r="D1497" s="868"/>
      <c r="E1497" s="873" t="str">
        <f t="shared" si="647"/>
        <v xml:space="preserve"> </v>
      </c>
      <c r="F1497" s="130">
        <f t="shared" si="648"/>
        <v>0</v>
      </c>
      <c r="G1497" s="128">
        <f t="shared" si="649"/>
        <v>1485</v>
      </c>
      <c r="H1497" s="127"/>
      <c r="I1497" s="321"/>
      <c r="J1497" s="97"/>
      <c r="K1497" s="323"/>
      <c r="L1497" s="322"/>
      <c r="M1497" s="50"/>
      <c r="N1497" s="87"/>
      <c r="O1497" s="324"/>
      <c r="P1497" s="98"/>
      <c r="Q1497" s="98"/>
      <c r="R1497" s="114"/>
      <c r="S1497" s="753"/>
      <c r="T1497" s="98"/>
      <c r="U1497" s="98"/>
      <c r="V1497" s="98"/>
      <c r="W1497" s="99"/>
      <c r="X1497" s="97"/>
      <c r="Y1497" s="87"/>
      <c r="Z1497" s="100"/>
      <c r="AA1497" s="106">
        <f t="shared" si="650"/>
        <v>1485</v>
      </c>
      <c r="AB1497" s="549">
        <f t="shared" si="651"/>
        <v>0</v>
      </c>
      <c r="AC1497" s="544">
        <f t="shared" si="652"/>
        <v>0</v>
      </c>
      <c r="AD1497" s="174">
        <f t="shared" si="653"/>
        <v>0</v>
      </c>
      <c r="AE1497" s="8"/>
      <c r="AF1497" s="885" t="str">
        <f t="shared" si="654"/>
        <v xml:space="preserve"> </v>
      </c>
      <c r="AG1497" s="40">
        <f t="shared" si="655"/>
        <v>0</v>
      </c>
      <c r="AH1497" s="40">
        <f t="shared" si="656"/>
        <v>0</v>
      </c>
      <c r="AR1497" s="40">
        <f t="shared" si="657"/>
        <v>0</v>
      </c>
      <c r="AS1497" s="40">
        <f t="shared" si="658"/>
        <v>0</v>
      </c>
      <c r="AT1497" s="40">
        <f t="shared" si="659"/>
        <v>0</v>
      </c>
      <c r="AU1497" s="40">
        <f t="shared" si="660"/>
        <v>0</v>
      </c>
      <c r="AX1497" s="279">
        <f t="shared" si="661"/>
        <v>0</v>
      </c>
      <c r="AY1497" s="279">
        <f t="shared" si="662"/>
        <v>0</v>
      </c>
      <c r="AZ1497" s="40">
        <f t="shared" si="663"/>
        <v>0</v>
      </c>
      <c r="BB1497" s="40">
        <f t="shared" si="664"/>
        <v>0</v>
      </c>
      <c r="BC1497" s="397">
        <f t="shared" si="665"/>
        <v>0</v>
      </c>
      <c r="BD1497" s="105">
        <f t="shared" si="666"/>
        <v>0</v>
      </c>
      <c r="BE1497" s="105">
        <f t="shared" si="667"/>
        <v>0</v>
      </c>
      <c r="BF1497" s="742">
        <f t="shared" si="668"/>
        <v>0</v>
      </c>
      <c r="BG1497" s="89"/>
      <c r="BH1497" s="9"/>
      <c r="BJ1497" s="40">
        <f t="shared" si="669"/>
        <v>0</v>
      </c>
      <c r="BK1497" s="40">
        <f t="shared" si="670"/>
        <v>1</v>
      </c>
      <c r="BL1497" s="40">
        <f t="shared" si="671"/>
        <v>0</v>
      </c>
      <c r="BM1497" s="40">
        <f t="shared" si="672"/>
        <v>0</v>
      </c>
      <c r="BN1497" s="40">
        <f t="shared" si="673"/>
        <v>0</v>
      </c>
    </row>
    <row r="1498" spans="1:66" x14ac:dyDescent="0.25">
      <c r="A1498" s="379"/>
      <c r="B1498" s="936"/>
      <c r="C1498" s="272"/>
      <c r="D1498" s="868"/>
      <c r="E1498" s="873" t="str">
        <f t="shared" si="647"/>
        <v xml:space="preserve"> </v>
      </c>
      <c r="F1498" s="130">
        <f t="shared" si="648"/>
        <v>0</v>
      </c>
      <c r="G1498" s="128">
        <f t="shared" si="649"/>
        <v>1486</v>
      </c>
      <c r="H1498" s="127"/>
      <c r="I1498" s="321"/>
      <c r="J1498" s="97"/>
      <c r="K1498" s="323"/>
      <c r="L1498" s="322"/>
      <c r="M1498" s="50"/>
      <c r="N1498" s="87"/>
      <c r="O1498" s="324"/>
      <c r="P1498" s="98"/>
      <c r="Q1498" s="98"/>
      <c r="R1498" s="114"/>
      <c r="S1498" s="753"/>
      <c r="T1498" s="98"/>
      <c r="U1498" s="98"/>
      <c r="V1498" s="98"/>
      <c r="W1498" s="99"/>
      <c r="X1498" s="97"/>
      <c r="Y1498" s="87"/>
      <c r="Z1498" s="100"/>
      <c r="AA1498" s="106">
        <f t="shared" si="650"/>
        <v>1486</v>
      </c>
      <c r="AB1498" s="549">
        <f t="shared" si="651"/>
        <v>0</v>
      </c>
      <c r="AC1498" s="544">
        <f t="shared" si="652"/>
        <v>0</v>
      </c>
      <c r="AD1498" s="174">
        <f t="shared" si="653"/>
        <v>0</v>
      </c>
      <c r="AE1498" s="8"/>
      <c r="AF1498" s="885" t="str">
        <f t="shared" si="654"/>
        <v xml:space="preserve"> </v>
      </c>
      <c r="AG1498" s="40">
        <f t="shared" si="655"/>
        <v>0</v>
      </c>
      <c r="AH1498" s="40">
        <f t="shared" si="656"/>
        <v>0</v>
      </c>
      <c r="AR1498" s="40">
        <f t="shared" si="657"/>
        <v>0</v>
      </c>
      <c r="AS1498" s="40">
        <f t="shared" si="658"/>
        <v>0</v>
      </c>
      <c r="AT1498" s="40">
        <f t="shared" si="659"/>
        <v>0</v>
      </c>
      <c r="AU1498" s="40">
        <f t="shared" si="660"/>
        <v>0</v>
      </c>
      <c r="AX1498" s="279">
        <f t="shared" si="661"/>
        <v>0</v>
      </c>
      <c r="AY1498" s="279">
        <f t="shared" si="662"/>
        <v>0</v>
      </c>
      <c r="AZ1498" s="40">
        <f t="shared" si="663"/>
        <v>0</v>
      </c>
      <c r="BB1498" s="40">
        <f t="shared" si="664"/>
        <v>0</v>
      </c>
      <c r="BC1498" s="397">
        <f t="shared" si="665"/>
        <v>0</v>
      </c>
      <c r="BD1498" s="105">
        <f t="shared" si="666"/>
        <v>0</v>
      </c>
      <c r="BE1498" s="105">
        <f t="shared" si="667"/>
        <v>0</v>
      </c>
      <c r="BF1498" s="742">
        <f t="shared" si="668"/>
        <v>0</v>
      </c>
      <c r="BG1498" s="89"/>
      <c r="BH1498" s="9"/>
      <c r="BJ1498" s="40">
        <f t="shared" si="669"/>
        <v>0</v>
      </c>
      <c r="BK1498" s="40">
        <f t="shared" si="670"/>
        <v>1</v>
      </c>
      <c r="BL1498" s="40">
        <f t="shared" si="671"/>
        <v>0</v>
      </c>
      <c r="BM1498" s="40">
        <f t="shared" si="672"/>
        <v>0</v>
      </c>
      <c r="BN1498" s="40">
        <f t="shared" si="673"/>
        <v>0</v>
      </c>
    </row>
    <row r="1499" spans="1:66" x14ac:dyDescent="0.25">
      <c r="A1499" s="379"/>
      <c r="B1499" s="936"/>
      <c r="C1499" s="272"/>
      <c r="D1499" s="868"/>
      <c r="E1499" s="873" t="str">
        <f t="shared" si="647"/>
        <v xml:space="preserve"> </v>
      </c>
      <c r="F1499" s="130">
        <f t="shared" si="648"/>
        <v>0</v>
      </c>
      <c r="G1499" s="128">
        <f t="shared" si="649"/>
        <v>1487</v>
      </c>
      <c r="H1499" s="127"/>
      <c r="I1499" s="321"/>
      <c r="J1499" s="97"/>
      <c r="K1499" s="323"/>
      <c r="L1499" s="322"/>
      <c r="M1499" s="50"/>
      <c r="N1499" s="87"/>
      <c r="O1499" s="324"/>
      <c r="P1499" s="98"/>
      <c r="Q1499" s="98"/>
      <c r="R1499" s="114"/>
      <c r="S1499" s="753"/>
      <c r="T1499" s="98"/>
      <c r="U1499" s="98"/>
      <c r="V1499" s="98"/>
      <c r="W1499" s="99"/>
      <c r="X1499" s="97"/>
      <c r="Y1499" s="87"/>
      <c r="Z1499" s="100"/>
      <c r="AA1499" s="106">
        <f t="shared" si="650"/>
        <v>1487</v>
      </c>
      <c r="AB1499" s="549">
        <f t="shared" si="651"/>
        <v>0</v>
      </c>
      <c r="AC1499" s="544">
        <f t="shared" si="652"/>
        <v>0</v>
      </c>
      <c r="AD1499" s="174">
        <f t="shared" si="653"/>
        <v>0</v>
      </c>
      <c r="AE1499" s="8"/>
      <c r="AF1499" s="885" t="str">
        <f t="shared" si="654"/>
        <v xml:space="preserve"> </v>
      </c>
      <c r="AG1499" s="40">
        <f t="shared" si="655"/>
        <v>0</v>
      </c>
      <c r="AH1499" s="40">
        <f t="shared" si="656"/>
        <v>0</v>
      </c>
      <c r="AR1499" s="40">
        <f t="shared" si="657"/>
        <v>0</v>
      </c>
      <c r="AS1499" s="40">
        <f t="shared" si="658"/>
        <v>0</v>
      </c>
      <c r="AT1499" s="40">
        <f t="shared" si="659"/>
        <v>0</v>
      </c>
      <c r="AU1499" s="40">
        <f t="shared" si="660"/>
        <v>0</v>
      </c>
      <c r="AX1499" s="279">
        <f t="shared" si="661"/>
        <v>0</v>
      </c>
      <c r="AY1499" s="279">
        <f t="shared" si="662"/>
        <v>0</v>
      </c>
      <c r="AZ1499" s="40">
        <f t="shared" si="663"/>
        <v>0</v>
      </c>
      <c r="BB1499" s="40">
        <f t="shared" si="664"/>
        <v>0</v>
      </c>
      <c r="BC1499" s="397">
        <f t="shared" si="665"/>
        <v>0</v>
      </c>
      <c r="BD1499" s="105">
        <f t="shared" si="666"/>
        <v>0</v>
      </c>
      <c r="BE1499" s="105">
        <f t="shared" si="667"/>
        <v>0</v>
      </c>
      <c r="BF1499" s="742">
        <f t="shared" si="668"/>
        <v>0</v>
      </c>
      <c r="BG1499" s="89"/>
      <c r="BH1499" s="9"/>
      <c r="BJ1499" s="40">
        <f t="shared" si="669"/>
        <v>0</v>
      </c>
      <c r="BK1499" s="40">
        <f t="shared" si="670"/>
        <v>1</v>
      </c>
      <c r="BL1499" s="40">
        <f t="shared" si="671"/>
        <v>0</v>
      </c>
      <c r="BM1499" s="40">
        <f t="shared" si="672"/>
        <v>0</v>
      </c>
      <c r="BN1499" s="40">
        <f t="shared" si="673"/>
        <v>0</v>
      </c>
    </row>
    <row r="1500" spans="1:66" x14ac:dyDescent="0.25">
      <c r="A1500" s="379"/>
      <c r="B1500" s="936"/>
      <c r="C1500" s="272"/>
      <c r="D1500" s="868"/>
      <c r="E1500" s="873" t="str">
        <f t="shared" si="647"/>
        <v xml:space="preserve"> </v>
      </c>
      <c r="F1500" s="130">
        <f t="shared" si="648"/>
        <v>0</v>
      </c>
      <c r="G1500" s="128">
        <f t="shared" si="649"/>
        <v>1488</v>
      </c>
      <c r="H1500" s="127"/>
      <c r="I1500" s="321"/>
      <c r="J1500" s="97"/>
      <c r="K1500" s="323"/>
      <c r="L1500" s="322"/>
      <c r="M1500" s="50"/>
      <c r="N1500" s="87"/>
      <c r="O1500" s="324"/>
      <c r="P1500" s="98"/>
      <c r="Q1500" s="98"/>
      <c r="R1500" s="114"/>
      <c r="S1500" s="753"/>
      <c r="T1500" s="98"/>
      <c r="U1500" s="98"/>
      <c r="V1500" s="98"/>
      <c r="W1500" s="99"/>
      <c r="X1500" s="97"/>
      <c r="Y1500" s="87"/>
      <c r="Z1500" s="100"/>
      <c r="AA1500" s="106">
        <f t="shared" si="650"/>
        <v>1488</v>
      </c>
      <c r="AB1500" s="549">
        <f t="shared" si="651"/>
        <v>0</v>
      </c>
      <c r="AC1500" s="544">
        <f t="shared" si="652"/>
        <v>0</v>
      </c>
      <c r="AD1500" s="174">
        <f t="shared" si="653"/>
        <v>0</v>
      </c>
      <c r="AE1500" s="8"/>
      <c r="AF1500" s="885" t="str">
        <f t="shared" si="654"/>
        <v xml:space="preserve"> </v>
      </c>
      <c r="AG1500" s="40">
        <f t="shared" si="655"/>
        <v>0</v>
      </c>
      <c r="AH1500" s="40">
        <f t="shared" si="656"/>
        <v>0</v>
      </c>
      <c r="AR1500" s="40">
        <f t="shared" si="657"/>
        <v>0</v>
      </c>
      <c r="AS1500" s="40">
        <f t="shared" si="658"/>
        <v>0</v>
      </c>
      <c r="AT1500" s="40">
        <f t="shared" si="659"/>
        <v>0</v>
      </c>
      <c r="AU1500" s="40">
        <f t="shared" si="660"/>
        <v>0</v>
      </c>
      <c r="AX1500" s="279">
        <f t="shared" si="661"/>
        <v>0</v>
      </c>
      <c r="AY1500" s="279">
        <f t="shared" si="662"/>
        <v>0</v>
      </c>
      <c r="AZ1500" s="40">
        <f t="shared" si="663"/>
        <v>0</v>
      </c>
      <c r="BB1500" s="40">
        <f t="shared" si="664"/>
        <v>0</v>
      </c>
      <c r="BC1500" s="397">
        <f t="shared" si="665"/>
        <v>0</v>
      </c>
      <c r="BD1500" s="105">
        <f t="shared" si="666"/>
        <v>0</v>
      </c>
      <c r="BE1500" s="105">
        <f t="shared" si="667"/>
        <v>0</v>
      </c>
      <c r="BF1500" s="742">
        <f t="shared" si="668"/>
        <v>0</v>
      </c>
      <c r="BG1500" s="89"/>
      <c r="BH1500" s="9"/>
      <c r="BJ1500" s="40">
        <f t="shared" si="669"/>
        <v>0</v>
      </c>
      <c r="BK1500" s="40">
        <f t="shared" si="670"/>
        <v>1</v>
      </c>
      <c r="BL1500" s="40">
        <f t="shared" si="671"/>
        <v>0</v>
      </c>
      <c r="BM1500" s="40">
        <f t="shared" si="672"/>
        <v>0</v>
      </c>
      <c r="BN1500" s="40">
        <f t="shared" si="673"/>
        <v>0</v>
      </c>
    </row>
    <row r="1501" spans="1:66" x14ac:dyDescent="0.25">
      <c r="A1501" s="379"/>
      <c r="B1501" s="936"/>
      <c r="C1501" s="272"/>
      <c r="D1501" s="868"/>
      <c r="E1501" s="873" t="str">
        <f t="shared" si="647"/>
        <v xml:space="preserve"> </v>
      </c>
      <c r="F1501" s="130">
        <f t="shared" si="648"/>
        <v>0</v>
      </c>
      <c r="G1501" s="128">
        <f t="shared" si="649"/>
        <v>1489</v>
      </c>
      <c r="H1501" s="127"/>
      <c r="I1501" s="321"/>
      <c r="J1501" s="97"/>
      <c r="K1501" s="323"/>
      <c r="L1501" s="322"/>
      <c r="M1501" s="50"/>
      <c r="N1501" s="87"/>
      <c r="O1501" s="324"/>
      <c r="P1501" s="98"/>
      <c r="Q1501" s="98"/>
      <c r="R1501" s="114"/>
      <c r="S1501" s="753"/>
      <c r="T1501" s="98"/>
      <c r="U1501" s="98"/>
      <c r="V1501" s="98"/>
      <c r="W1501" s="99"/>
      <c r="X1501" s="97"/>
      <c r="Y1501" s="87"/>
      <c r="Z1501" s="100"/>
      <c r="AA1501" s="106">
        <f t="shared" si="650"/>
        <v>1489</v>
      </c>
      <c r="AB1501" s="549">
        <f t="shared" si="651"/>
        <v>0</v>
      </c>
      <c r="AC1501" s="544">
        <f t="shared" si="652"/>
        <v>0</v>
      </c>
      <c r="AD1501" s="174">
        <f t="shared" si="653"/>
        <v>0</v>
      </c>
      <c r="AE1501" s="8"/>
      <c r="AF1501" s="885" t="str">
        <f t="shared" si="654"/>
        <v xml:space="preserve"> </v>
      </c>
      <c r="AG1501" s="40">
        <f t="shared" si="655"/>
        <v>0</v>
      </c>
      <c r="AH1501" s="40">
        <f t="shared" si="656"/>
        <v>0</v>
      </c>
      <c r="AR1501" s="40">
        <f t="shared" si="657"/>
        <v>0</v>
      </c>
      <c r="AS1501" s="40">
        <f t="shared" si="658"/>
        <v>0</v>
      </c>
      <c r="AT1501" s="40">
        <f t="shared" si="659"/>
        <v>0</v>
      </c>
      <c r="AU1501" s="40">
        <f t="shared" si="660"/>
        <v>0</v>
      </c>
      <c r="AX1501" s="279">
        <f t="shared" si="661"/>
        <v>0</v>
      </c>
      <c r="AY1501" s="279">
        <f t="shared" si="662"/>
        <v>0</v>
      </c>
      <c r="AZ1501" s="40">
        <f t="shared" si="663"/>
        <v>0</v>
      </c>
      <c r="BB1501" s="40">
        <f t="shared" si="664"/>
        <v>0</v>
      </c>
      <c r="BC1501" s="397">
        <f t="shared" si="665"/>
        <v>0</v>
      </c>
      <c r="BD1501" s="105">
        <f t="shared" si="666"/>
        <v>0</v>
      </c>
      <c r="BE1501" s="105">
        <f t="shared" si="667"/>
        <v>0</v>
      </c>
      <c r="BF1501" s="742">
        <f t="shared" si="668"/>
        <v>0</v>
      </c>
      <c r="BG1501" s="89"/>
      <c r="BH1501" s="9"/>
      <c r="BJ1501" s="40">
        <f t="shared" si="669"/>
        <v>0</v>
      </c>
      <c r="BK1501" s="40">
        <f t="shared" si="670"/>
        <v>1</v>
      </c>
      <c r="BL1501" s="40">
        <f t="shared" si="671"/>
        <v>0</v>
      </c>
      <c r="BM1501" s="40">
        <f t="shared" si="672"/>
        <v>0</v>
      </c>
      <c r="BN1501" s="40">
        <f t="shared" si="673"/>
        <v>0</v>
      </c>
    </row>
    <row r="1502" spans="1:66" x14ac:dyDescent="0.25">
      <c r="A1502" s="379"/>
      <c r="B1502" s="936"/>
      <c r="C1502" s="272"/>
      <c r="D1502" s="868"/>
      <c r="E1502" s="873" t="str">
        <f t="shared" si="647"/>
        <v xml:space="preserve"> </v>
      </c>
      <c r="F1502" s="130">
        <f t="shared" si="648"/>
        <v>0</v>
      </c>
      <c r="G1502" s="128">
        <f t="shared" si="649"/>
        <v>1490</v>
      </c>
      <c r="H1502" s="127"/>
      <c r="I1502" s="321"/>
      <c r="J1502" s="97"/>
      <c r="K1502" s="323"/>
      <c r="L1502" s="322"/>
      <c r="M1502" s="50"/>
      <c r="N1502" s="87"/>
      <c r="O1502" s="324"/>
      <c r="P1502" s="98"/>
      <c r="Q1502" s="98"/>
      <c r="R1502" s="114"/>
      <c r="S1502" s="753"/>
      <c r="T1502" s="98"/>
      <c r="U1502" s="98"/>
      <c r="V1502" s="98"/>
      <c r="W1502" s="99"/>
      <c r="X1502" s="97"/>
      <c r="Y1502" s="87"/>
      <c r="Z1502" s="100"/>
      <c r="AA1502" s="106">
        <f t="shared" si="650"/>
        <v>1490</v>
      </c>
      <c r="AB1502" s="549">
        <f t="shared" si="651"/>
        <v>0</v>
      </c>
      <c r="AC1502" s="544">
        <f t="shared" si="652"/>
        <v>0</v>
      </c>
      <c r="AD1502" s="174">
        <f t="shared" si="653"/>
        <v>0</v>
      </c>
      <c r="AE1502" s="8"/>
      <c r="AF1502" s="885" t="str">
        <f t="shared" si="654"/>
        <v xml:space="preserve"> </v>
      </c>
      <c r="AG1502" s="40">
        <f t="shared" si="655"/>
        <v>0</v>
      </c>
      <c r="AH1502" s="40">
        <f t="shared" si="656"/>
        <v>0</v>
      </c>
      <c r="AR1502" s="40">
        <f t="shared" si="657"/>
        <v>0</v>
      </c>
      <c r="AS1502" s="40">
        <f t="shared" si="658"/>
        <v>0</v>
      </c>
      <c r="AT1502" s="40">
        <f t="shared" si="659"/>
        <v>0</v>
      </c>
      <c r="AU1502" s="40">
        <f t="shared" si="660"/>
        <v>0</v>
      </c>
      <c r="AX1502" s="279">
        <f t="shared" si="661"/>
        <v>0</v>
      </c>
      <c r="AY1502" s="279">
        <f t="shared" si="662"/>
        <v>0</v>
      </c>
      <c r="AZ1502" s="40">
        <f t="shared" si="663"/>
        <v>0</v>
      </c>
      <c r="BB1502" s="40">
        <f t="shared" si="664"/>
        <v>0</v>
      </c>
      <c r="BC1502" s="397">
        <f t="shared" si="665"/>
        <v>0</v>
      </c>
      <c r="BD1502" s="105">
        <f t="shared" si="666"/>
        <v>0</v>
      </c>
      <c r="BE1502" s="105">
        <f t="shared" si="667"/>
        <v>0</v>
      </c>
      <c r="BF1502" s="742">
        <f t="shared" si="668"/>
        <v>0</v>
      </c>
      <c r="BG1502" s="89"/>
      <c r="BH1502" s="9"/>
      <c r="BJ1502" s="40">
        <f t="shared" si="669"/>
        <v>0</v>
      </c>
      <c r="BK1502" s="40">
        <f t="shared" si="670"/>
        <v>1</v>
      </c>
      <c r="BL1502" s="40">
        <f t="shared" si="671"/>
        <v>0</v>
      </c>
      <c r="BM1502" s="40">
        <f t="shared" si="672"/>
        <v>0</v>
      </c>
      <c r="BN1502" s="40">
        <f t="shared" si="673"/>
        <v>0</v>
      </c>
    </row>
    <row r="1503" spans="1:66" x14ac:dyDescent="0.25">
      <c r="A1503" s="379"/>
      <c r="B1503" s="936"/>
      <c r="C1503" s="272"/>
      <c r="D1503" s="868"/>
      <c r="E1503" s="873" t="str">
        <f t="shared" si="647"/>
        <v xml:space="preserve"> </v>
      </c>
      <c r="F1503" s="130">
        <f t="shared" si="648"/>
        <v>0</v>
      </c>
      <c r="G1503" s="128">
        <f t="shared" si="649"/>
        <v>1491</v>
      </c>
      <c r="H1503" s="127"/>
      <c r="I1503" s="321"/>
      <c r="J1503" s="97"/>
      <c r="K1503" s="323"/>
      <c r="L1503" s="322"/>
      <c r="M1503" s="50"/>
      <c r="N1503" s="87"/>
      <c r="O1503" s="324"/>
      <c r="P1503" s="98"/>
      <c r="Q1503" s="98"/>
      <c r="R1503" s="114"/>
      <c r="S1503" s="753"/>
      <c r="T1503" s="98"/>
      <c r="U1503" s="98"/>
      <c r="V1503" s="98"/>
      <c r="W1503" s="99"/>
      <c r="X1503" s="97"/>
      <c r="Y1503" s="87"/>
      <c r="Z1503" s="100"/>
      <c r="AA1503" s="106">
        <f t="shared" si="650"/>
        <v>1491</v>
      </c>
      <c r="AB1503" s="549">
        <f t="shared" si="651"/>
        <v>0</v>
      </c>
      <c r="AC1503" s="544">
        <f t="shared" si="652"/>
        <v>0</v>
      </c>
      <c r="AD1503" s="174">
        <f t="shared" si="653"/>
        <v>0</v>
      </c>
      <c r="AE1503" s="8"/>
      <c r="AF1503" s="885" t="str">
        <f t="shared" si="654"/>
        <v xml:space="preserve"> </v>
      </c>
      <c r="AG1503" s="40">
        <f t="shared" si="655"/>
        <v>0</v>
      </c>
      <c r="AH1503" s="40">
        <f t="shared" si="656"/>
        <v>0</v>
      </c>
      <c r="AR1503" s="40">
        <f t="shared" si="657"/>
        <v>0</v>
      </c>
      <c r="AS1503" s="40">
        <f t="shared" si="658"/>
        <v>0</v>
      </c>
      <c r="AT1503" s="40">
        <f t="shared" si="659"/>
        <v>0</v>
      </c>
      <c r="AU1503" s="40">
        <f t="shared" si="660"/>
        <v>0</v>
      </c>
      <c r="AX1503" s="279">
        <f t="shared" si="661"/>
        <v>0</v>
      </c>
      <c r="AY1503" s="279">
        <f t="shared" si="662"/>
        <v>0</v>
      </c>
      <c r="AZ1503" s="40">
        <f t="shared" si="663"/>
        <v>0</v>
      </c>
      <c r="BB1503" s="40">
        <f t="shared" si="664"/>
        <v>0</v>
      </c>
      <c r="BC1503" s="397">
        <f t="shared" si="665"/>
        <v>0</v>
      </c>
      <c r="BD1503" s="105">
        <f t="shared" si="666"/>
        <v>0</v>
      </c>
      <c r="BE1503" s="105">
        <f t="shared" si="667"/>
        <v>0</v>
      </c>
      <c r="BF1503" s="742">
        <f t="shared" si="668"/>
        <v>0</v>
      </c>
      <c r="BG1503" s="89"/>
      <c r="BH1503" s="9"/>
      <c r="BJ1503" s="40">
        <f t="shared" si="669"/>
        <v>0</v>
      </c>
      <c r="BK1503" s="40">
        <f t="shared" si="670"/>
        <v>1</v>
      </c>
      <c r="BL1503" s="40">
        <f t="shared" si="671"/>
        <v>0</v>
      </c>
      <c r="BM1503" s="40">
        <f t="shared" si="672"/>
        <v>0</v>
      </c>
      <c r="BN1503" s="40">
        <f t="shared" si="673"/>
        <v>0</v>
      </c>
    </row>
    <row r="1504" spans="1:66" x14ac:dyDescent="0.25">
      <c r="A1504" s="379"/>
      <c r="B1504" s="936"/>
      <c r="C1504" s="272"/>
      <c r="D1504" s="868"/>
      <c r="E1504" s="873" t="str">
        <f t="shared" si="647"/>
        <v xml:space="preserve"> </v>
      </c>
      <c r="F1504" s="130">
        <f t="shared" si="648"/>
        <v>0</v>
      </c>
      <c r="G1504" s="128">
        <f t="shared" si="649"/>
        <v>1492</v>
      </c>
      <c r="H1504" s="127"/>
      <c r="I1504" s="321"/>
      <c r="J1504" s="97"/>
      <c r="K1504" s="323"/>
      <c r="L1504" s="322"/>
      <c r="M1504" s="50"/>
      <c r="N1504" s="87"/>
      <c r="O1504" s="324"/>
      <c r="P1504" s="98"/>
      <c r="Q1504" s="98"/>
      <c r="R1504" s="114"/>
      <c r="S1504" s="753"/>
      <c r="T1504" s="98"/>
      <c r="U1504" s="98"/>
      <c r="V1504" s="98"/>
      <c r="W1504" s="99"/>
      <c r="X1504" s="97"/>
      <c r="Y1504" s="87"/>
      <c r="Z1504" s="100"/>
      <c r="AA1504" s="106">
        <f t="shared" si="650"/>
        <v>1492</v>
      </c>
      <c r="AB1504" s="549">
        <f t="shared" si="651"/>
        <v>0</v>
      </c>
      <c r="AC1504" s="544">
        <f t="shared" si="652"/>
        <v>0</v>
      </c>
      <c r="AD1504" s="174">
        <f t="shared" si="653"/>
        <v>0</v>
      </c>
      <c r="AE1504" s="8"/>
      <c r="AF1504" s="885" t="str">
        <f t="shared" si="654"/>
        <v xml:space="preserve"> </v>
      </c>
      <c r="AG1504" s="40">
        <f t="shared" si="655"/>
        <v>0</v>
      </c>
      <c r="AH1504" s="40">
        <f t="shared" si="656"/>
        <v>0</v>
      </c>
      <c r="AR1504" s="40">
        <f t="shared" si="657"/>
        <v>0</v>
      </c>
      <c r="AS1504" s="40">
        <f t="shared" si="658"/>
        <v>0</v>
      </c>
      <c r="AT1504" s="40">
        <f t="shared" si="659"/>
        <v>0</v>
      </c>
      <c r="AU1504" s="40">
        <f t="shared" si="660"/>
        <v>0</v>
      </c>
      <c r="AX1504" s="279">
        <f t="shared" si="661"/>
        <v>0</v>
      </c>
      <c r="AY1504" s="279">
        <f t="shared" si="662"/>
        <v>0</v>
      </c>
      <c r="AZ1504" s="40">
        <f t="shared" si="663"/>
        <v>0</v>
      </c>
      <c r="BB1504" s="40">
        <f t="shared" si="664"/>
        <v>0</v>
      </c>
      <c r="BC1504" s="397">
        <f t="shared" si="665"/>
        <v>0</v>
      </c>
      <c r="BD1504" s="105">
        <f t="shared" si="666"/>
        <v>0</v>
      </c>
      <c r="BE1504" s="105">
        <f t="shared" si="667"/>
        <v>0</v>
      </c>
      <c r="BF1504" s="742">
        <f t="shared" si="668"/>
        <v>0</v>
      </c>
      <c r="BG1504" s="89"/>
      <c r="BH1504" s="9"/>
      <c r="BJ1504" s="40">
        <f t="shared" si="669"/>
        <v>0</v>
      </c>
      <c r="BK1504" s="40">
        <f t="shared" si="670"/>
        <v>1</v>
      </c>
      <c r="BL1504" s="40">
        <f t="shared" si="671"/>
        <v>0</v>
      </c>
      <c r="BM1504" s="40">
        <f t="shared" si="672"/>
        <v>0</v>
      </c>
      <c r="BN1504" s="40">
        <f t="shared" si="673"/>
        <v>0</v>
      </c>
    </row>
    <row r="1505" spans="1:66" x14ac:dyDescent="0.25">
      <c r="A1505" s="379"/>
      <c r="B1505" s="936"/>
      <c r="C1505" s="272"/>
      <c r="D1505" s="868"/>
      <c r="E1505" s="873" t="str">
        <f t="shared" si="647"/>
        <v xml:space="preserve"> </v>
      </c>
      <c r="F1505" s="130">
        <f t="shared" si="648"/>
        <v>0</v>
      </c>
      <c r="G1505" s="128">
        <f t="shared" si="649"/>
        <v>1493</v>
      </c>
      <c r="H1505" s="127"/>
      <c r="I1505" s="321"/>
      <c r="J1505" s="97"/>
      <c r="K1505" s="323"/>
      <c r="L1505" s="322"/>
      <c r="M1505" s="50"/>
      <c r="N1505" s="87"/>
      <c r="O1505" s="324"/>
      <c r="P1505" s="98"/>
      <c r="Q1505" s="98"/>
      <c r="R1505" s="114"/>
      <c r="S1505" s="753"/>
      <c r="T1505" s="98"/>
      <c r="U1505" s="98"/>
      <c r="V1505" s="98"/>
      <c r="W1505" s="99"/>
      <c r="X1505" s="97"/>
      <c r="Y1505" s="87"/>
      <c r="Z1505" s="100"/>
      <c r="AA1505" s="106">
        <f t="shared" si="650"/>
        <v>1493</v>
      </c>
      <c r="AB1505" s="549">
        <f t="shared" si="651"/>
        <v>0</v>
      </c>
      <c r="AC1505" s="544">
        <f t="shared" si="652"/>
        <v>0</v>
      </c>
      <c r="AD1505" s="174">
        <f t="shared" si="653"/>
        <v>0</v>
      </c>
      <c r="AE1505" s="8"/>
      <c r="AF1505" s="885" t="str">
        <f t="shared" si="654"/>
        <v xml:space="preserve"> </v>
      </c>
      <c r="AG1505" s="40">
        <f t="shared" si="655"/>
        <v>0</v>
      </c>
      <c r="AH1505" s="40">
        <f t="shared" si="656"/>
        <v>0</v>
      </c>
      <c r="AR1505" s="40">
        <f t="shared" si="657"/>
        <v>0</v>
      </c>
      <c r="AS1505" s="40">
        <f t="shared" si="658"/>
        <v>0</v>
      </c>
      <c r="AT1505" s="40">
        <f t="shared" si="659"/>
        <v>0</v>
      </c>
      <c r="AU1505" s="40">
        <f t="shared" si="660"/>
        <v>0</v>
      </c>
      <c r="AX1505" s="279">
        <f t="shared" si="661"/>
        <v>0</v>
      </c>
      <c r="AY1505" s="279">
        <f t="shared" si="662"/>
        <v>0</v>
      </c>
      <c r="AZ1505" s="40">
        <f t="shared" si="663"/>
        <v>0</v>
      </c>
      <c r="BB1505" s="40">
        <f t="shared" si="664"/>
        <v>0</v>
      </c>
      <c r="BC1505" s="397">
        <f t="shared" si="665"/>
        <v>0</v>
      </c>
      <c r="BD1505" s="105">
        <f t="shared" si="666"/>
        <v>0</v>
      </c>
      <c r="BE1505" s="105">
        <f t="shared" si="667"/>
        <v>0</v>
      </c>
      <c r="BF1505" s="742">
        <f t="shared" si="668"/>
        <v>0</v>
      </c>
      <c r="BG1505" s="89"/>
      <c r="BH1505" s="9"/>
      <c r="BJ1505" s="40">
        <f t="shared" si="669"/>
        <v>0</v>
      </c>
      <c r="BK1505" s="40">
        <f t="shared" si="670"/>
        <v>1</v>
      </c>
      <c r="BL1505" s="40">
        <f t="shared" si="671"/>
        <v>0</v>
      </c>
      <c r="BM1505" s="40">
        <f t="shared" si="672"/>
        <v>0</v>
      </c>
      <c r="BN1505" s="40">
        <f t="shared" si="673"/>
        <v>0</v>
      </c>
    </row>
    <row r="1506" spans="1:66" x14ac:dyDescent="0.25">
      <c r="A1506" s="379"/>
      <c r="B1506" s="936"/>
      <c r="C1506" s="272"/>
      <c r="D1506" s="868"/>
      <c r="E1506" s="873" t="str">
        <f t="shared" si="647"/>
        <v xml:space="preserve"> </v>
      </c>
      <c r="F1506" s="130">
        <f t="shared" si="648"/>
        <v>0</v>
      </c>
      <c r="G1506" s="128">
        <f t="shared" si="649"/>
        <v>1494</v>
      </c>
      <c r="H1506" s="127"/>
      <c r="I1506" s="321"/>
      <c r="J1506" s="97"/>
      <c r="K1506" s="323"/>
      <c r="L1506" s="322"/>
      <c r="M1506" s="50"/>
      <c r="N1506" s="87"/>
      <c r="O1506" s="324"/>
      <c r="P1506" s="98"/>
      <c r="Q1506" s="98"/>
      <c r="R1506" s="114"/>
      <c r="S1506" s="753"/>
      <c r="T1506" s="98"/>
      <c r="U1506" s="98"/>
      <c r="V1506" s="98"/>
      <c r="W1506" s="99"/>
      <c r="X1506" s="97"/>
      <c r="Y1506" s="87"/>
      <c r="Z1506" s="100"/>
      <c r="AA1506" s="106">
        <f t="shared" si="650"/>
        <v>1494</v>
      </c>
      <c r="AB1506" s="549">
        <f t="shared" si="651"/>
        <v>0</v>
      </c>
      <c r="AC1506" s="544">
        <f t="shared" si="652"/>
        <v>0</v>
      </c>
      <c r="AD1506" s="174">
        <f t="shared" si="653"/>
        <v>0</v>
      </c>
      <c r="AE1506" s="8"/>
      <c r="AF1506" s="885" t="str">
        <f t="shared" si="654"/>
        <v xml:space="preserve"> </v>
      </c>
      <c r="AG1506" s="40">
        <f t="shared" si="655"/>
        <v>0</v>
      </c>
      <c r="AH1506" s="40">
        <f t="shared" si="656"/>
        <v>0</v>
      </c>
      <c r="AR1506" s="40">
        <f t="shared" si="657"/>
        <v>0</v>
      </c>
      <c r="AS1506" s="40">
        <f t="shared" si="658"/>
        <v>0</v>
      </c>
      <c r="AT1506" s="40">
        <f t="shared" si="659"/>
        <v>0</v>
      </c>
      <c r="AU1506" s="40">
        <f t="shared" si="660"/>
        <v>0</v>
      </c>
      <c r="AX1506" s="279">
        <f t="shared" si="661"/>
        <v>0</v>
      </c>
      <c r="AY1506" s="279">
        <f t="shared" si="662"/>
        <v>0</v>
      </c>
      <c r="AZ1506" s="40">
        <f t="shared" si="663"/>
        <v>0</v>
      </c>
      <c r="BB1506" s="40">
        <f t="shared" si="664"/>
        <v>0</v>
      </c>
      <c r="BC1506" s="397">
        <f t="shared" si="665"/>
        <v>0</v>
      </c>
      <c r="BD1506" s="105">
        <f t="shared" si="666"/>
        <v>0</v>
      </c>
      <c r="BE1506" s="105">
        <f t="shared" si="667"/>
        <v>0</v>
      </c>
      <c r="BF1506" s="742">
        <f t="shared" si="668"/>
        <v>0</v>
      </c>
      <c r="BG1506" s="89"/>
      <c r="BH1506" s="9"/>
      <c r="BJ1506" s="40">
        <f t="shared" si="669"/>
        <v>0</v>
      </c>
      <c r="BK1506" s="40">
        <f t="shared" si="670"/>
        <v>1</v>
      </c>
      <c r="BL1506" s="40">
        <f t="shared" si="671"/>
        <v>0</v>
      </c>
      <c r="BM1506" s="40">
        <f t="shared" si="672"/>
        <v>0</v>
      </c>
      <c r="BN1506" s="40">
        <f t="shared" si="673"/>
        <v>0</v>
      </c>
    </row>
    <row r="1507" spans="1:66" x14ac:dyDescent="0.25">
      <c r="A1507" s="379"/>
      <c r="B1507" s="936"/>
      <c r="C1507" s="272"/>
      <c r="D1507" s="868"/>
      <c r="E1507" s="873" t="str">
        <f t="shared" si="647"/>
        <v xml:space="preserve"> </v>
      </c>
      <c r="F1507" s="130">
        <f t="shared" si="648"/>
        <v>0</v>
      </c>
      <c r="G1507" s="128">
        <f t="shared" si="649"/>
        <v>1495</v>
      </c>
      <c r="H1507" s="127"/>
      <c r="I1507" s="321"/>
      <c r="J1507" s="97"/>
      <c r="K1507" s="323"/>
      <c r="L1507" s="322"/>
      <c r="M1507" s="50"/>
      <c r="N1507" s="87"/>
      <c r="O1507" s="324"/>
      <c r="P1507" s="98"/>
      <c r="Q1507" s="98"/>
      <c r="R1507" s="114"/>
      <c r="S1507" s="753"/>
      <c r="T1507" s="98"/>
      <c r="U1507" s="98"/>
      <c r="V1507" s="98"/>
      <c r="W1507" s="99"/>
      <c r="X1507" s="97"/>
      <c r="Y1507" s="87"/>
      <c r="Z1507" s="100"/>
      <c r="AA1507" s="106">
        <f t="shared" si="650"/>
        <v>1495</v>
      </c>
      <c r="AB1507" s="549">
        <f t="shared" si="651"/>
        <v>0</v>
      </c>
      <c r="AC1507" s="544">
        <f t="shared" si="652"/>
        <v>0</v>
      </c>
      <c r="AD1507" s="174">
        <f t="shared" si="653"/>
        <v>0</v>
      </c>
      <c r="AE1507" s="8"/>
      <c r="AF1507" s="885" t="str">
        <f t="shared" si="654"/>
        <v xml:space="preserve"> </v>
      </c>
      <c r="AG1507" s="40">
        <f t="shared" si="655"/>
        <v>0</v>
      </c>
      <c r="AH1507" s="40">
        <f t="shared" si="656"/>
        <v>0</v>
      </c>
      <c r="AR1507" s="40">
        <f t="shared" si="657"/>
        <v>0</v>
      </c>
      <c r="AS1507" s="40">
        <f t="shared" si="658"/>
        <v>0</v>
      </c>
      <c r="AT1507" s="40">
        <f t="shared" si="659"/>
        <v>0</v>
      </c>
      <c r="AU1507" s="40">
        <f t="shared" si="660"/>
        <v>0</v>
      </c>
      <c r="AX1507" s="279">
        <f t="shared" si="661"/>
        <v>0</v>
      </c>
      <c r="AY1507" s="279">
        <f t="shared" si="662"/>
        <v>0</v>
      </c>
      <c r="AZ1507" s="40">
        <f t="shared" si="663"/>
        <v>0</v>
      </c>
      <c r="BB1507" s="40">
        <f t="shared" si="664"/>
        <v>0</v>
      </c>
      <c r="BC1507" s="397">
        <f t="shared" si="665"/>
        <v>0</v>
      </c>
      <c r="BD1507" s="105">
        <f t="shared" si="666"/>
        <v>0</v>
      </c>
      <c r="BE1507" s="105">
        <f t="shared" si="667"/>
        <v>0</v>
      </c>
      <c r="BF1507" s="742">
        <f t="shared" si="668"/>
        <v>0</v>
      </c>
      <c r="BG1507" s="89"/>
      <c r="BH1507" s="9"/>
      <c r="BJ1507" s="40">
        <f t="shared" si="669"/>
        <v>0</v>
      </c>
      <c r="BK1507" s="40">
        <f t="shared" si="670"/>
        <v>1</v>
      </c>
      <c r="BL1507" s="40">
        <f t="shared" si="671"/>
        <v>0</v>
      </c>
      <c r="BM1507" s="40">
        <f t="shared" si="672"/>
        <v>0</v>
      </c>
      <c r="BN1507" s="40">
        <f t="shared" si="673"/>
        <v>0</v>
      </c>
    </row>
    <row r="1508" spans="1:66" x14ac:dyDescent="0.25">
      <c r="A1508" s="379"/>
      <c r="B1508" s="936"/>
      <c r="C1508" s="272"/>
      <c r="D1508" s="868"/>
      <c r="E1508" s="873" t="str">
        <f t="shared" si="647"/>
        <v xml:space="preserve"> </v>
      </c>
      <c r="F1508" s="130">
        <f t="shared" si="648"/>
        <v>0</v>
      </c>
      <c r="G1508" s="128">
        <f t="shared" si="649"/>
        <v>1496</v>
      </c>
      <c r="H1508" s="127"/>
      <c r="I1508" s="321"/>
      <c r="J1508" s="97"/>
      <c r="K1508" s="323"/>
      <c r="L1508" s="322"/>
      <c r="M1508" s="50"/>
      <c r="N1508" s="87"/>
      <c r="O1508" s="324"/>
      <c r="P1508" s="98"/>
      <c r="Q1508" s="98"/>
      <c r="R1508" s="114"/>
      <c r="S1508" s="753"/>
      <c r="T1508" s="98"/>
      <c r="U1508" s="98"/>
      <c r="V1508" s="98"/>
      <c r="W1508" s="99"/>
      <c r="X1508" s="97"/>
      <c r="Y1508" s="87"/>
      <c r="Z1508" s="100"/>
      <c r="AA1508" s="106">
        <f t="shared" si="650"/>
        <v>1496</v>
      </c>
      <c r="AB1508" s="549">
        <f t="shared" si="651"/>
        <v>0</v>
      </c>
      <c r="AC1508" s="544">
        <f t="shared" si="652"/>
        <v>0</v>
      </c>
      <c r="AD1508" s="174">
        <f t="shared" si="653"/>
        <v>0</v>
      </c>
      <c r="AE1508" s="8"/>
      <c r="AF1508" s="885" t="str">
        <f t="shared" si="654"/>
        <v xml:space="preserve"> </v>
      </c>
      <c r="AG1508" s="40">
        <f t="shared" si="655"/>
        <v>0</v>
      </c>
      <c r="AH1508" s="40">
        <f t="shared" si="656"/>
        <v>0</v>
      </c>
      <c r="AR1508" s="40">
        <f t="shared" si="657"/>
        <v>0</v>
      </c>
      <c r="AS1508" s="40">
        <f t="shared" si="658"/>
        <v>0</v>
      </c>
      <c r="AT1508" s="40">
        <f t="shared" si="659"/>
        <v>0</v>
      </c>
      <c r="AU1508" s="40">
        <f t="shared" si="660"/>
        <v>0</v>
      </c>
      <c r="AX1508" s="279">
        <f t="shared" si="661"/>
        <v>0</v>
      </c>
      <c r="AY1508" s="279">
        <f t="shared" si="662"/>
        <v>0</v>
      </c>
      <c r="AZ1508" s="40">
        <f t="shared" si="663"/>
        <v>0</v>
      </c>
      <c r="BB1508" s="40">
        <f t="shared" si="664"/>
        <v>0</v>
      </c>
      <c r="BC1508" s="397">
        <f t="shared" si="665"/>
        <v>0</v>
      </c>
      <c r="BD1508" s="105">
        <f t="shared" si="666"/>
        <v>0</v>
      </c>
      <c r="BE1508" s="105">
        <f t="shared" si="667"/>
        <v>0</v>
      </c>
      <c r="BF1508" s="742">
        <f t="shared" si="668"/>
        <v>0</v>
      </c>
      <c r="BG1508" s="89"/>
      <c r="BH1508" s="9"/>
      <c r="BJ1508" s="40">
        <f t="shared" si="669"/>
        <v>0</v>
      </c>
      <c r="BK1508" s="40">
        <f t="shared" si="670"/>
        <v>1</v>
      </c>
      <c r="BL1508" s="40">
        <f t="shared" si="671"/>
        <v>0</v>
      </c>
      <c r="BM1508" s="40">
        <f t="shared" si="672"/>
        <v>0</v>
      </c>
      <c r="BN1508" s="40">
        <f t="shared" si="673"/>
        <v>0</v>
      </c>
    </row>
    <row r="1509" spans="1:66" x14ac:dyDescent="0.25">
      <c r="A1509" s="379"/>
      <c r="B1509" s="936"/>
      <c r="C1509" s="272"/>
      <c r="D1509" s="868"/>
      <c r="E1509" s="873" t="str">
        <f t="shared" si="647"/>
        <v xml:space="preserve"> </v>
      </c>
      <c r="F1509" s="130">
        <f t="shared" si="648"/>
        <v>0</v>
      </c>
      <c r="G1509" s="128">
        <f t="shared" si="649"/>
        <v>1497</v>
      </c>
      <c r="H1509" s="127"/>
      <c r="I1509" s="321"/>
      <c r="J1509" s="97"/>
      <c r="K1509" s="323"/>
      <c r="L1509" s="322"/>
      <c r="M1509" s="50"/>
      <c r="N1509" s="87"/>
      <c r="O1509" s="324"/>
      <c r="P1509" s="98"/>
      <c r="Q1509" s="98"/>
      <c r="R1509" s="114"/>
      <c r="S1509" s="753"/>
      <c r="T1509" s="98"/>
      <c r="U1509" s="98"/>
      <c r="V1509" s="98"/>
      <c r="W1509" s="99"/>
      <c r="X1509" s="97"/>
      <c r="Y1509" s="87"/>
      <c r="Z1509" s="100"/>
      <c r="AA1509" s="106">
        <f t="shared" si="650"/>
        <v>1497</v>
      </c>
      <c r="AB1509" s="549">
        <f t="shared" si="651"/>
        <v>0</v>
      </c>
      <c r="AC1509" s="544">
        <f t="shared" si="652"/>
        <v>0</v>
      </c>
      <c r="AD1509" s="174">
        <f t="shared" si="653"/>
        <v>0</v>
      </c>
      <c r="AE1509" s="8"/>
      <c r="AF1509" s="885" t="str">
        <f t="shared" si="654"/>
        <v xml:space="preserve"> </v>
      </c>
      <c r="AG1509" s="40">
        <f t="shared" si="655"/>
        <v>0</v>
      </c>
      <c r="AH1509" s="40">
        <f t="shared" si="656"/>
        <v>0</v>
      </c>
      <c r="AR1509" s="40">
        <f t="shared" si="657"/>
        <v>0</v>
      </c>
      <c r="AS1509" s="40">
        <f t="shared" si="658"/>
        <v>0</v>
      </c>
      <c r="AT1509" s="40">
        <f t="shared" si="659"/>
        <v>0</v>
      </c>
      <c r="AU1509" s="40">
        <f t="shared" si="660"/>
        <v>0</v>
      </c>
      <c r="AX1509" s="279">
        <f t="shared" si="661"/>
        <v>0</v>
      </c>
      <c r="AY1509" s="279">
        <f t="shared" si="662"/>
        <v>0</v>
      </c>
      <c r="AZ1509" s="40">
        <f t="shared" si="663"/>
        <v>0</v>
      </c>
      <c r="BB1509" s="40">
        <f t="shared" si="664"/>
        <v>0</v>
      </c>
      <c r="BC1509" s="397">
        <f t="shared" si="665"/>
        <v>0</v>
      </c>
      <c r="BD1509" s="105">
        <f t="shared" si="666"/>
        <v>0</v>
      </c>
      <c r="BE1509" s="105">
        <f t="shared" si="667"/>
        <v>0</v>
      </c>
      <c r="BF1509" s="742">
        <f t="shared" si="668"/>
        <v>0</v>
      </c>
      <c r="BG1509" s="89"/>
      <c r="BH1509" s="9"/>
      <c r="BJ1509" s="40">
        <f t="shared" si="669"/>
        <v>0</v>
      </c>
      <c r="BK1509" s="40">
        <f t="shared" si="670"/>
        <v>1</v>
      </c>
      <c r="BL1509" s="40">
        <f t="shared" si="671"/>
        <v>0</v>
      </c>
      <c r="BM1509" s="40">
        <f t="shared" si="672"/>
        <v>0</v>
      </c>
      <c r="BN1509" s="40">
        <f t="shared" si="673"/>
        <v>0</v>
      </c>
    </row>
    <row r="1510" spans="1:66" x14ac:dyDescent="0.25">
      <c r="A1510" s="379"/>
      <c r="B1510" s="936"/>
      <c r="C1510" s="272"/>
      <c r="D1510" s="868"/>
      <c r="E1510" s="873" t="str">
        <f t="shared" si="647"/>
        <v xml:space="preserve"> </v>
      </c>
      <c r="F1510" s="130">
        <f t="shared" si="648"/>
        <v>0</v>
      </c>
      <c r="G1510" s="128">
        <f t="shared" si="649"/>
        <v>1498</v>
      </c>
      <c r="H1510" s="127"/>
      <c r="I1510" s="321"/>
      <c r="J1510" s="97"/>
      <c r="K1510" s="323"/>
      <c r="L1510" s="322"/>
      <c r="M1510" s="50"/>
      <c r="N1510" s="87"/>
      <c r="O1510" s="324"/>
      <c r="P1510" s="98"/>
      <c r="Q1510" s="98"/>
      <c r="R1510" s="114"/>
      <c r="S1510" s="753"/>
      <c r="T1510" s="98"/>
      <c r="U1510" s="98"/>
      <c r="V1510" s="98"/>
      <c r="W1510" s="99"/>
      <c r="X1510" s="97"/>
      <c r="Y1510" s="87"/>
      <c r="Z1510" s="100"/>
      <c r="AA1510" s="106">
        <f t="shared" si="650"/>
        <v>1498</v>
      </c>
      <c r="AB1510" s="549">
        <f t="shared" si="651"/>
        <v>0</v>
      </c>
      <c r="AC1510" s="544">
        <f t="shared" si="652"/>
        <v>0</v>
      </c>
      <c r="AD1510" s="174">
        <f t="shared" si="653"/>
        <v>0</v>
      </c>
      <c r="AE1510" s="8"/>
      <c r="AF1510" s="885" t="str">
        <f t="shared" si="654"/>
        <v xml:space="preserve"> </v>
      </c>
      <c r="AG1510" s="40">
        <f t="shared" si="655"/>
        <v>0</v>
      </c>
      <c r="AH1510" s="40">
        <f t="shared" si="656"/>
        <v>0</v>
      </c>
      <c r="AR1510" s="40">
        <f t="shared" si="657"/>
        <v>0</v>
      </c>
      <c r="AS1510" s="40">
        <f t="shared" si="658"/>
        <v>0</v>
      </c>
      <c r="AT1510" s="40">
        <f t="shared" si="659"/>
        <v>0</v>
      </c>
      <c r="AU1510" s="40">
        <f t="shared" si="660"/>
        <v>0</v>
      </c>
      <c r="AX1510" s="279">
        <f t="shared" si="661"/>
        <v>0</v>
      </c>
      <c r="AY1510" s="279">
        <f t="shared" si="662"/>
        <v>0</v>
      </c>
      <c r="AZ1510" s="40">
        <f t="shared" si="663"/>
        <v>0</v>
      </c>
      <c r="BB1510" s="40">
        <f t="shared" si="664"/>
        <v>0</v>
      </c>
      <c r="BC1510" s="397">
        <f t="shared" si="665"/>
        <v>0</v>
      </c>
      <c r="BD1510" s="105">
        <f t="shared" si="666"/>
        <v>0</v>
      </c>
      <c r="BE1510" s="105">
        <f t="shared" si="667"/>
        <v>0</v>
      </c>
      <c r="BF1510" s="742">
        <f t="shared" si="668"/>
        <v>0</v>
      </c>
      <c r="BG1510" s="89"/>
      <c r="BH1510" s="9"/>
      <c r="BJ1510" s="40">
        <f t="shared" si="669"/>
        <v>0</v>
      </c>
      <c r="BK1510" s="40">
        <f t="shared" si="670"/>
        <v>1</v>
      </c>
      <c r="BL1510" s="40">
        <f t="shared" si="671"/>
        <v>0</v>
      </c>
      <c r="BM1510" s="40">
        <f t="shared" si="672"/>
        <v>0</v>
      </c>
      <c r="BN1510" s="40">
        <f t="shared" si="673"/>
        <v>0</v>
      </c>
    </row>
    <row r="1511" spans="1:66" x14ac:dyDescent="0.25">
      <c r="A1511" s="379"/>
      <c r="B1511" s="936"/>
      <c r="C1511" s="272"/>
      <c r="D1511" s="868"/>
      <c r="E1511" s="873" t="str">
        <f t="shared" si="647"/>
        <v xml:space="preserve"> </v>
      </c>
      <c r="F1511" s="130">
        <f t="shared" si="648"/>
        <v>0</v>
      </c>
      <c r="G1511" s="128">
        <f t="shared" si="649"/>
        <v>1499</v>
      </c>
      <c r="H1511" s="127"/>
      <c r="I1511" s="321"/>
      <c r="J1511" s="97"/>
      <c r="K1511" s="323"/>
      <c r="L1511" s="322"/>
      <c r="M1511" s="50"/>
      <c r="N1511" s="87"/>
      <c r="O1511" s="324"/>
      <c r="P1511" s="98"/>
      <c r="Q1511" s="98"/>
      <c r="R1511" s="114"/>
      <c r="S1511" s="753"/>
      <c r="T1511" s="98"/>
      <c r="U1511" s="98"/>
      <c r="V1511" s="98"/>
      <c r="W1511" s="99"/>
      <c r="X1511" s="97"/>
      <c r="Y1511" s="87"/>
      <c r="Z1511" s="100"/>
      <c r="AA1511" s="106">
        <f t="shared" si="650"/>
        <v>1499</v>
      </c>
      <c r="AB1511" s="549">
        <f t="shared" si="651"/>
        <v>0</v>
      </c>
      <c r="AC1511" s="544">
        <f t="shared" si="652"/>
        <v>0</v>
      </c>
      <c r="AD1511" s="174">
        <f t="shared" si="653"/>
        <v>0</v>
      </c>
      <c r="AE1511" s="8"/>
      <c r="AF1511" s="885" t="str">
        <f t="shared" si="654"/>
        <v xml:space="preserve"> </v>
      </c>
      <c r="AG1511" s="40">
        <f t="shared" si="655"/>
        <v>0</v>
      </c>
      <c r="AH1511" s="40">
        <f t="shared" si="656"/>
        <v>0</v>
      </c>
      <c r="AR1511" s="40">
        <f t="shared" si="657"/>
        <v>0</v>
      </c>
      <c r="AS1511" s="40">
        <f t="shared" si="658"/>
        <v>0</v>
      </c>
      <c r="AT1511" s="40">
        <f t="shared" si="659"/>
        <v>0</v>
      </c>
      <c r="AU1511" s="40">
        <f t="shared" si="660"/>
        <v>0</v>
      </c>
      <c r="AX1511" s="279">
        <f t="shared" si="661"/>
        <v>0</v>
      </c>
      <c r="AY1511" s="279">
        <f t="shared" si="662"/>
        <v>0</v>
      </c>
      <c r="AZ1511" s="40">
        <f t="shared" si="663"/>
        <v>0</v>
      </c>
      <c r="BB1511" s="40">
        <f t="shared" si="664"/>
        <v>0</v>
      </c>
      <c r="BC1511" s="397">
        <f t="shared" si="665"/>
        <v>0</v>
      </c>
      <c r="BD1511" s="105">
        <f t="shared" si="666"/>
        <v>0</v>
      </c>
      <c r="BE1511" s="105">
        <f t="shared" si="667"/>
        <v>0</v>
      </c>
      <c r="BF1511" s="742">
        <f t="shared" si="668"/>
        <v>0</v>
      </c>
      <c r="BG1511" s="89"/>
      <c r="BH1511" s="9"/>
      <c r="BJ1511" s="40">
        <f t="shared" si="669"/>
        <v>0</v>
      </c>
      <c r="BK1511" s="40">
        <f t="shared" si="670"/>
        <v>1</v>
      </c>
      <c r="BL1511" s="40">
        <f t="shared" si="671"/>
        <v>0</v>
      </c>
      <c r="BM1511" s="40">
        <f t="shared" si="672"/>
        <v>0</v>
      </c>
      <c r="BN1511" s="40">
        <f t="shared" si="673"/>
        <v>0</v>
      </c>
    </row>
    <row r="1512" spans="1:66" x14ac:dyDescent="0.25">
      <c r="A1512" s="379"/>
      <c r="B1512" s="936"/>
      <c r="C1512" s="272"/>
      <c r="D1512" s="868"/>
      <c r="E1512" s="873" t="str">
        <f t="shared" si="647"/>
        <v xml:space="preserve"> </v>
      </c>
      <c r="F1512" s="130">
        <f t="shared" si="648"/>
        <v>0</v>
      </c>
      <c r="G1512" s="128">
        <f t="shared" si="649"/>
        <v>1500</v>
      </c>
      <c r="H1512" s="127"/>
      <c r="I1512" s="321"/>
      <c r="J1512" s="97"/>
      <c r="K1512" s="323"/>
      <c r="L1512" s="322"/>
      <c r="M1512" s="50"/>
      <c r="N1512" s="87"/>
      <c r="O1512" s="324"/>
      <c r="P1512" s="98"/>
      <c r="Q1512" s="98"/>
      <c r="R1512" s="114"/>
      <c r="S1512" s="753"/>
      <c r="T1512" s="98"/>
      <c r="U1512" s="98"/>
      <c r="V1512" s="98"/>
      <c r="W1512" s="99"/>
      <c r="X1512" s="97"/>
      <c r="Y1512" s="87"/>
      <c r="Z1512" s="100"/>
      <c r="AA1512" s="106">
        <f t="shared" si="650"/>
        <v>1500</v>
      </c>
      <c r="AB1512" s="549">
        <f t="shared" si="651"/>
        <v>0</v>
      </c>
      <c r="AC1512" s="544">
        <f t="shared" si="652"/>
        <v>0</v>
      </c>
      <c r="AD1512" s="174">
        <f t="shared" si="653"/>
        <v>0</v>
      </c>
      <c r="AE1512" s="8"/>
      <c r="AF1512" s="885" t="str">
        <f t="shared" si="654"/>
        <v xml:space="preserve"> </v>
      </c>
      <c r="AG1512" s="40">
        <f t="shared" si="655"/>
        <v>0</v>
      </c>
      <c r="AH1512" s="40">
        <f t="shared" si="656"/>
        <v>0</v>
      </c>
      <c r="AR1512" s="40">
        <f t="shared" si="657"/>
        <v>0</v>
      </c>
      <c r="AS1512" s="40">
        <f t="shared" si="658"/>
        <v>0</v>
      </c>
      <c r="AT1512" s="40">
        <f t="shared" si="659"/>
        <v>0</v>
      </c>
      <c r="AU1512" s="40">
        <f t="shared" si="660"/>
        <v>0</v>
      </c>
      <c r="AX1512" s="279">
        <f t="shared" si="661"/>
        <v>0</v>
      </c>
      <c r="AY1512" s="279">
        <f t="shared" si="662"/>
        <v>0</v>
      </c>
      <c r="AZ1512" s="40">
        <f t="shared" si="663"/>
        <v>0</v>
      </c>
      <c r="BB1512" s="40">
        <f t="shared" si="664"/>
        <v>0</v>
      </c>
      <c r="BC1512" s="397">
        <f t="shared" si="665"/>
        <v>0</v>
      </c>
      <c r="BD1512" s="105">
        <f t="shared" si="666"/>
        <v>0</v>
      </c>
      <c r="BE1512" s="105">
        <f t="shared" si="667"/>
        <v>0</v>
      </c>
      <c r="BF1512" s="742">
        <f t="shared" si="668"/>
        <v>0</v>
      </c>
      <c r="BG1512" s="89"/>
      <c r="BH1512" s="9"/>
      <c r="BJ1512" s="40">
        <f t="shared" si="669"/>
        <v>0</v>
      </c>
      <c r="BK1512" s="40">
        <f t="shared" si="670"/>
        <v>1</v>
      </c>
      <c r="BL1512" s="40">
        <f t="shared" si="671"/>
        <v>0</v>
      </c>
      <c r="BM1512" s="40">
        <f t="shared" si="672"/>
        <v>0</v>
      </c>
      <c r="BN1512" s="40">
        <f t="shared" si="673"/>
        <v>0</v>
      </c>
    </row>
    <row r="1513" spans="1:66" x14ac:dyDescent="0.25">
      <c r="A1513" s="379"/>
      <c r="B1513" s="936"/>
      <c r="C1513" s="272"/>
      <c r="D1513" s="868"/>
      <c r="E1513" s="873" t="str">
        <f t="shared" si="647"/>
        <v xml:space="preserve"> </v>
      </c>
      <c r="F1513" s="130">
        <f t="shared" si="648"/>
        <v>0</v>
      </c>
      <c r="G1513" s="128">
        <f t="shared" si="649"/>
        <v>1501</v>
      </c>
      <c r="H1513" s="127"/>
      <c r="I1513" s="321"/>
      <c r="J1513" s="97"/>
      <c r="K1513" s="323"/>
      <c r="L1513" s="322"/>
      <c r="M1513" s="50"/>
      <c r="N1513" s="87"/>
      <c r="O1513" s="324"/>
      <c r="P1513" s="98"/>
      <c r="Q1513" s="98"/>
      <c r="R1513" s="114"/>
      <c r="S1513" s="753"/>
      <c r="T1513" s="98"/>
      <c r="U1513" s="98"/>
      <c r="V1513" s="98"/>
      <c r="W1513" s="99"/>
      <c r="X1513" s="97"/>
      <c r="Y1513" s="87"/>
      <c r="Z1513" s="100"/>
      <c r="AA1513" s="106">
        <f t="shared" si="650"/>
        <v>1501</v>
      </c>
      <c r="AB1513" s="549">
        <f t="shared" si="651"/>
        <v>0</v>
      </c>
      <c r="AC1513" s="544">
        <f t="shared" si="652"/>
        <v>0</v>
      </c>
      <c r="AD1513" s="174">
        <f t="shared" si="653"/>
        <v>0</v>
      </c>
      <c r="AE1513" s="8"/>
      <c r="AF1513" s="885" t="str">
        <f t="shared" si="654"/>
        <v xml:space="preserve"> </v>
      </c>
      <c r="AG1513" s="40">
        <f t="shared" si="655"/>
        <v>0</v>
      </c>
      <c r="AH1513" s="40">
        <f t="shared" si="656"/>
        <v>0</v>
      </c>
      <c r="AR1513" s="40">
        <f t="shared" si="657"/>
        <v>0</v>
      </c>
      <c r="AS1513" s="40">
        <f t="shared" si="658"/>
        <v>0</v>
      </c>
      <c r="AT1513" s="40">
        <f t="shared" si="659"/>
        <v>0</v>
      </c>
      <c r="AU1513" s="40">
        <f t="shared" si="660"/>
        <v>0</v>
      </c>
      <c r="AX1513" s="279">
        <f t="shared" si="661"/>
        <v>0</v>
      </c>
      <c r="AY1513" s="279">
        <f t="shared" si="662"/>
        <v>0</v>
      </c>
      <c r="AZ1513" s="40">
        <f t="shared" si="663"/>
        <v>0</v>
      </c>
      <c r="BB1513" s="40">
        <f t="shared" si="664"/>
        <v>0</v>
      </c>
      <c r="BC1513" s="397">
        <f t="shared" si="665"/>
        <v>0</v>
      </c>
      <c r="BD1513" s="105">
        <f t="shared" si="666"/>
        <v>0</v>
      </c>
      <c r="BE1513" s="105">
        <f t="shared" si="667"/>
        <v>0</v>
      </c>
      <c r="BF1513" s="742">
        <f t="shared" si="668"/>
        <v>0</v>
      </c>
      <c r="BG1513" s="89"/>
      <c r="BH1513" s="9"/>
      <c r="BJ1513" s="40">
        <f t="shared" si="669"/>
        <v>0</v>
      </c>
      <c r="BK1513" s="40">
        <f t="shared" si="670"/>
        <v>1</v>
      </c>
      <c r="BL1513" s="40">
        <f t="shared" si="671"/>
        <v>0</v>
      </c>
      <c r="BM1513" s="40">
        <f t="shared" si="672"/>
        <v>0</v>
      </c>
      <c r="BN1513" s="40">
        <f t="shared" si="673"/>
        <v>0</v>
      </c>
    </row>
    <row r="1514" spans="1:66" x14ac:dyDescent="0.25">
      <c r="A1514" s="379"/>
      <c r="B1514" s="936"/>
      <c r="C1514" s="272"/>
      <c r="D1514" s="868"/>
      <c r="E1514" s="873" t="str">
        <f t="shared" si="647"/>
        <v xml:space="preserve"> </v>
      </c>
      <c r="F1514" s="130">
        <f t="shared" si="648"/>
        <v>0</v>
      </c>
      <c r="G1514" s="128">
        <f t="shared" si="649"/>
        <v>1502</v>
      </c>
      <c r="H1514" s="127"/>
      <c r="I1514" s="321"/>
      <c r="J1514" s="97"/>
      <c r="K1514" s="323"/>
      <c r="L1514" s="322"/>
      <c r="M1514" s="50"/>
      <c r="N1514" s="87"/>
      <c r="O1514" s="324"/>
      <c r="P1514" s="98"/>
      <c r="Q1514" s="98"/>
      <c r="R1514" s="114"/>
      <c r="S1514" s="753"/>
      <c r="T1514" s="98"/>
      <c r="U1514" s="98"/>
      <c r="V1514" s="98"/>
      <c r="W1514" s="99"/>
      <c r="X1514" s="97"/>
      <c r="Y1514" s="87"/>
      <c r="Z1514" s="100"/>
      <c r="AA1514" s="106">
        <f t="shared" si="650"/>
        <v>1502</v>
      </c>
      <c r="AB1514" s="549">
        <f t="shared" si="651"/>
        <v>0</v>
      </c>
      <c r="AC1514" s="544">
        <f t="shared" si="652"/>
        <v>0</v>
      </c>
      <c r="AD1514" s="174">
        <f t="shared" si="653"/>
        <v>0</v>
      </c>
      <c r="AE1514" s="8"/>
      <c r="AF1514" s="885" t="str">
        <f t="shared" si="654"/>
        <v xml:space="preserve"> </v>
      </c>
      <c r="AG1514" s="40">
        <f t="shared" si="655"/>
        <v>0</v>
      </c>
      <c r="AH1514" s="40">
        <f t="shared" si="656"/>
        <v>0</v>
      </c>
      <c r="AR1514" s="40">
        <f t="shared" si="657"/>
        <v>0</v>
      </c>
      <c r="AS1514" s="40">
        <f t="shared" si="658"/>
        <v>0</v>
      </c>
      <c r="AT1514" s="40">
        <f t="shared" si="659"/>
        <v>0</v>
      </c>
      <c r="AU1514" s="40">
        <f t="shared" si="660"/>
        <v>0</v>
      </c>
      <c r="AX1514" s="279">
        <f t="shared" si="661"/>
        <v>0</v>
      </c>
      <c r="AY1514" s="279">
        <f t="shared" si="662"/>
        <v>0</v>
      </c>
      <c r="AZ1514" s="40">
        <f t="shared" si="663"/>
        <v>0</v>
      </c>
      <c r="BB1514" s="40">
        <f t="shared" si="664"/>
        <v>0</v>
      </c>
      <c r="BC1514" s="397">
        <f t="shared" si="665"/>
        <v>0</v>
      </c>
      <c r="BD1514" s="105">
        <f t="shared" si="666"/>
        <v>0</v>
      </c>
      <c r="BE1514" s="105">
        <f t="shared" si="667"/>
        <v>0</v>
      </c>
      <c r="BF1514" s="742">
        <f t="shared" si="668"/>
        <v>0</v>
      </c>
      <c r="BG1514" s="89"/>
      <c r="BH1514" s="9"/>
      <c r="BJ1514" s="40">
        <f t="shared" si="669"/>
        <v>0</v>
      </c>
      <c r="BK1514" s="40">
        <f t="shared" si="670"/>
        <v>1</v>
      </c>
      <c r="BL1514" s="40">
        <f t="shared" si="671"/>
        <v>0</v>
      </c>
      <c r="BM1514" s="40">
        <f t="shared" si="672"/>
        <v>0</v>
      </c>
      <c r="BN1514" s="40">
        <f t="shared" si="673"/>
        <v>0</v>
      </c>
    </row>
    <row r="1515" spans="1:66" x14ac:dyDescent="0.25">
      <c r="A1515" s="379"/>
      <c r="B1515" s="936"/>
      <c r="C1515" s="272"/>
      <c r="D1515" s="868"/>
      <c r="E1515" s="873" t="str">
        <f t="shared" si="647"/>
        <v xml:space="preserve"> </v>
      </c>
      <c r="F1515" s="130">
        <f t="shared" si="648"/>
        <v>0</v>
      </c>
      <c r="G1515" s="128">
        <f t="shared" si="649"/>
        <v>1503</v>
      </c>
      <c r="H1515" s="127"/>
      <c r="I1515" s="321"/>
      <c r="J1515" s="97"/>
      <c r="K1515" s="323"/>
      <c r="L1515" s="322"/>
      <c r="M1515" s="50"/>
      <c r="N1515" s="87"/>
      <c r="O1515" s="324"/>
      <c r="P1515" s="98"/>
      <c r="Q1515" s="98"/>
      <c r="R1515" s="114"/>
      <c r="S1515" s="753"/>
      <c r="T1515" s="98"/>
      <c r="U1515" s="98"/>
      <c r="V1515" s="98"/>
      <c r="W1515" s="99"/>
      <c r="X1515" s="97"/>
      <c r="Y1515" s="87"/>
      <c r="Z1515" s="100"/>
      <c r="AA1515" s="106">
        <f t="shared" si="650"/>
        <v>1503</v>
      </c>
      <c r="AB1515" s="549">
        <f t="shared" si="651"/>
        <v>0</v>
      </c>
      <c r="AC1515" s="544">
        <f t="shared" si="652"/>
        <v>0</v>
      </c>
      <c r="AD1515" s="174">
        <f t="shared" si="653"/>
        <v>0</v>
      </c>
      <c r="AE1515" s="8"/>
      <c r="AF1515" s="885" t="str">
        <f t="shared" si="654"/>
        <v xml:space="preserve"> </v>
      </c>
      <c r="AG1515" s="40">
        <f t="shared" si="655"/>
        <v>0</v>
      </c>
      <c r="AH1515" s="40">
        <f t="shared" si="656"/>
        <v>0</v>
      </c>
      <c r="AR1515" s="40">
        <f t="shared" si="657"/>
        <v>0</v>
      </c>
      <c r="AS1515" s="40">
        <f t="shared" si="658"/>
        <v>0</v>
      </c>
      <c r="AT1515" s="40">
        <f t="shared" si="659"/>
        <v>0</v>
      </c>
      <c r="AU1515" s="40">
        <f t="shared" si="660"/>
        <v>0</v>
      </c>
      <c r="AX1515" s="279">
        <f t="shared" si="661"/>
        <v>0</v>
      </c>
      <c r="AY1515" s="279">
        <f t="shared" si="662"/>
        <v>0</v>
      </c>
      <c r="AZ1515" s="40">
        <f t="shared" si="663"/>
        <v>0</v>
      </c>
      <c r="BB1515" s="40">
        <f t="shared" si="664"/>
        <v>0</v>
      </c>
      <c r="BC1515" s="397">
        <f t="shared" si="665"/>
        <v>0</v>
      </c>
      <c r="BD1515" s="105">
        <f t="shared" si="666"/>
        <v>0</v>
      </c>
      <c r="BE1515" s="105">
        <f t="shared" si="667"/>
        <v>0</v>
      </c>
      <c r="BF1515" s="742">
        <f t="shared" si="668"/>
        <v>0</v>
      </c>
      <c r="BG1515" s="89"/>
      <c r="BH1515" s="9"/>
      <c r="BJ1515" s="40">
        <f t="shared" si="669"/>
        <v>0</v>
      </c>
      <c r="BK1515" s="40">
        <f t="shared" si="670"/>
        <v>1</v>
      </c>
      <c r="BL1515" s="40">
        <f t="shared" si="671"/>
        <v>0</v>
      </c>
      <c r="BM1515" s="40">
        <f t="shared" si="672"/>
        <v>0</v>
      </c>
      <c r="BN1515" s="40">
        <f t="shared" si="673"/>
        <v>0</v>
      </c>
    </row>
    <row r="1516" spans="1:66" x14ac:dyDescent="0.25">
      <c r="A1516" s="379"/>
      <c r="B1516" s="936"/>
      <c r="C1516" s="272"/>
      <c r="D1516" s="868"/>
      <c r="E1516" s="873" t="str">
        <f t="shared" si="647"/>
        <v xml:space="preserve"> </v>
      </c>
      <c r="F1516" s="130">
        <f t="shared" si="648"/>
        <v>0</v>
      </c>
      <c r="G1516" s="128">
        <f t="shared" si="649"/>
        <v>1504</v>
      </c>
      <c r="H1516" s="127"/>
      <c r="I1516" s="321"/>
      <c r="J1516" s="97"/>
      <c r="K1516" s="323"/>
      <c r="L1516" s="322"/>
      <c r="M1516" s="50"/>
      <c r="N1516" s="87"/>
      <c r="O1516" s="324"/>
      <c r="P1516" s="98"/>
      <c r="Q1516" s="98"/>
      <c r="R1516" s="114"/>
      <c r="S1516" s="753"/>
      <c r="T1516" s="98"/>
      <c r="U1516" s="98"/>
      <c r="V1516" s="98"/>
      <c r="W1516" s="99"/>
      <c r="X1516" s="97"/>
      <c r="Y1516" s="87"/>
      <c r="Z1516" s="100"/>
      <c r="AA1516" s="106">
        <f t="shared" si="650"/>
        <v>1504</v>
      </c>
      <c r="AB1516" s="549">
        <f t="shared" si="651"/>
        <v>0</v>
      </c>
      <c r="AC1516" s="544">
        <f t="shared" si="652"/>
        <v>0</v>
      </c>
      <c r="AD1516" s="174">
        <f t="shared" si="653"/>
        <v>0</v>
      </c>
      <c r="AE1516" s="8"/>
      <c r="AF1516" s="885" t="str">
        <f t="shared" si="654"/>
        <v xml:space="preserve"> </v>
      </c>
      <c r="AG1516" s="40">
        <f t="shared" si="655"/>
        <v>0</v>
      </c>
      <c r="AH1516" s="40">
        <f t="shared" si="656"/>
        <v>0</v>
      </c>
      <c r="AR1516" s="40">
        <f t="shared" si="657"/>
        <v>0</v>
      </c>
      <c r="AS1516" s="40">
        <f t="shared" si="658"/>
        <v>0</v>
      </c>
      <c r="AT1516" s="40">
        <f t="shared" si="659"/>
        <v>0</v>
      </c>
      <c r="AU1516" s="40">
        <f t="shared" si="660"/>
        <v>0</v>
      </c>
      <c r="AX1516" s="279">
        <f t="shared" si="661"/>
        <v>0</v>
      </c>
      <c r="AY1516" s="279">
        <f t="shared" si="662"/>
        <v>0</v>
      </c>
      <c r="AZ1516" s="40">
        <f t="shared" si="663"/>
        <v>0</v>
      </c>
      <c r="BB1516" s="40">
        <f t="shared" si="664"/>
        <v>0</v>
      </c>
      <c r="BC1516" s="397">
        <f t="shared" si="665"/>
        <v>0</v>
      </c>
      <c r="BD1516" s="105">
        <f t="shared" si="666"/>
        <v>0</v>
      </c>
      <c r="BE1516" s="105">
        <f t="shared" si="667"/>
        <v>0</v>
      </c>
      <c r="BF1516" s="742">
        <f t="shared" si="668"/>
        <v>0</v>
      </c>
      <c r="BG1516" s="89"/>
      <c r="BH1516" s="9"/>
      <c r="BJ1516" s="40">
        <f t="shared" si="669"/>
        <v>0</v>
      </c>
      <c r="BK1516" s="40">
        <f t="shared" si="670"/>
        <v>1</v>
      </c>
      <c r="BL1516" s="40">
        <f t="shared" si="671"/>
        <v>0</v>
      </c>
      <c r="BM1516" s="40">
        <f t="shared" si="672"/>
        <v>0</v>
      </c>
      <c r="BN1516" s="40">
        <f t="shared" si="673"/>
        <v>0</v>
      </c>
    </row>
    <row r="1517" spans="1:66" x14ac:dyDescent="0.25">
      <c r="A1517" s="379"/>
      <c r="B1517" s="936"/>
      <c r="C1517" s="272"/>
      <c r="D1517" s="868"/>
      <c r="E1517" s="873" t="str">
        <f t="shared" si="647"/>
        <v xml:space="preserve"> </v>
      </c>
      <c r="F1517" s="130">
        <f t="shared" si="648"/>
        <v>0</v>
      </c>
      <c r="G1517" s="128">
        <f t="shared" si="649"/>
        <v>1505</v>
      </c>
      <c r="H1517" s="127"/>
      <c r="I1517" s="321"/>
      <c r="J1517" s="97"/>
      <c r="K1517" s="323"/>
      <c r="L1517" s="322"/>
      <c r="M1517" s="50"/>
      <c r="N1517" s="87"/>
      <c r="O1517" s="324"/>
      <c r="P1517" s="98"/>
      <c r="Q1517" s="98"/>
      <c r="R1517" s="114"/>
      <c r="S1517" s="753"/>
      <c r="T1517" s="98"/>
      <c r="U1517" s="98"/>
      <c r="V1517" s="98"/>
      <c r="W1517" s="99"/>
      <c r="X1517" s="97"/>
      <c r="Y1517" s="87"/>
      <c r="Z1517" s="100"/>
      <c r="AA1517" s="106">
        <f t="shared" si="650"/>
        <v>1505</v>
      </c>
      <c r="AB1517" s="549">
        <f t="shared" si="651"/>
        <v>0</v>
      </c>
      <c r="AC1517" s="544">
        <f t="shared" si="652"/>
        <v>0</v>
      </c>
      <c r="AD1517" s="174">
        <f t="shared" si="653"/>
        <v>0</v>
      </c>
      <c r="AE1517" s="8"/>
      <c r="AF1517" s="885" t="str">
        <f t="shared" si="654"/>
        <v xml:space="preserve"> </v>
      </c>
      <c r="AG1517" s="40">
        <f t="shared" si="655"/>
        <v>0</v>
      </c>
      <c r="AH1517" s="40">
        <f t="shared" si="656"/>
        <v>0</v>
      </c>
      <c r="AR1517" s="40">
        <f t="shared" si="657"/>
        <v>0</v>
      </c>
      <c r="AS1517" s="40">
        <f t="shared" si="658"/>
        <v>0</v>
      </c>
      <c r="AT1517" s="40">
        <f t="shared" si="659"/>
        <v>0</v>
      </c>
      <c r="AU1517" s="40">
        <f t="shared" si="660"/>
        <v>0</v>
      </c>
      <c r="AX1517" s="279">
        <f t="shared" si="661"/>
        <v>0</v>
      </c>
      <c r="AY1517" s="279">
        <f t="shared" si="662"/>
        <v>0</v>
      </c>
      <c r="AZ1517" s="40">
        <f t="shared" si="663"/>
        <v>0</v>
      </c>
      <c r="BB1517" s="40">
        <f t="shared" si="664"/>
        <v>0</v>
      </c>
      <c r="BC1517" s="397">
        <f t="shared" si="665"/>
        <v>0</v>
      </c>
      <c r="BD1517" s="105">
        <f t="shared" si="666"/>
        <v>0</v>
      </c>
      <c r="BE1517" s="105">
        <f t="shared" si="667"/>
        <v>0</v>
      </c>
      <c r="BF1517" s="742">
        <f t="shared" si="668"/>
        <v>0</v>
      </c>
      <c r="BG1517" s="89"/>
      <c r="BH1517" s="9"/>
      <c r="BJ1517" s="40">
        <f t="shared" si="669"/>
        <v>0</v>
      </c>
      <c r="BK1517" s="40">
        <f t="shared" si="670"/>
        <v>1</v>
      </c>
      <c r="BL1517" s="40">
        <f t="shared" si="671"/>
        <v>0</v>
      </c>
      <c r="BM1517" s="40">
        <f t="shared" si="672"/>
        <v>0</v>
      </c>
      <c r="BN1517" s="40">
        <f t="shared" si="673"/>
        <v>0</v>
      </c>
    </row>
    <row r="1518" spans="1:66" x14ac:dyDescent="0.25">
      <c r="A1518" s="379"/>
      <c r="B1518" s="936"/>
      <c r="C1518" s="272"/>
      <c r="D1518" s="868"/>
      <c r="E1518" s="873" t="str">
        <f t="shared" ref="E1518:E1581" si="674">IF(+BN1518+BM1518&gt;0,"&lt; Error"," ")</f>
        <v xml:space="preserve"> </v>
      </c>
      <c r="F1518" s="130">
        <f t="shared" ref="F1518:F1581" si="675">IF(ISBLANK(H1518),0,VLOOKUP(TRIM(H1518),AllVarieties,4,FALSE))</f>
        <v>0</v>
      </c>
      <c r="G1518" s="128">
        <f t="shared" si="649"/>
        <v>1506</v>
      </c>
      <c r="H1518" s="127"/>
      <c r="I1518" s="321"/>
      <c r="J1518" s="97"/>
      <c r="K1518" s="323"/>
      <c r="L1518" s="322"/>
      <c r="M1518" s="50"/>
      <c r="N1518" s="87"/>
      <c r="O1518" s="324"/>
      <c r="P1518" s="98"/>
      <c r="Q1518" s="98"/>
      <c r="R1518" s="114"/>
      <c r="S1518" s="753"/>
      <c r="T1518" s="98"/>
      <c r="U1518" s="98"/>
      <c r="V1518" s="98"/>
      <c r="W1518" s="99"/>
      <c r="X1518" s="97"/>
      <c r="Y1518" s="87"/>
      <c r="Z1518" s="100"/>
      <c r="AA1518" s="106">
        <f t="shared" si="650"/>
        <v>1506</v>
      </c>
      <c r="AB1518" s="549">
        <f t="shared" si="651"/>
        <v>0</v>
      </c>
      <c r="AC1518" s="544">
        <f t="shared" si="652"/>
        <v>0</v>
      </c>
      <c r="AD1518" s="174">
        <f t="shared" si="653"/>
        <v>0</v>
      </c>
      <c r="AE1518" s="8"/>
      <c r="AF1518" s="885" t="str">
        <f t="shared" si="654"/>
        <v xml:space="preserve"> </v>
      </c>
      <c r="AG1518" s="40">
        <f t="shared" si="655"/>
        <v>0</v>
      </c>
      <c r="AH1518" s="40">
        <f t="shared" si="656"/>
        <v>0</v>
      </c>
      <c r="AR1518" s="40">
        <f t="shared" si="657"/>
        <v>0</v>
      </c>
      <c r="AS1518" s="40">
        <f t="shared" si="658"/>
        <v>0</v>
      </c>
      <c r="AT1518" s="40">
        <f t="shared" si="659"/>
        <v>0</v>
      </c>
      <c r="AU1518" s="40">
        <f t="shared" si="660"/>
        <v>0</v>
      </c>
      <c r="AX1518" s="279">
        <f t="shared" si="661"/>
        <v>0</v>
      </c>
      <c r="AY1518" s="279">
        <f t="shared" si="662"/>
        <v>0</v>
      </c>
      <c r="AZ1518" s="40">
        <f t="shared" si="663"/>
        <v>0</v>
      </c>
      <c r="BB1518" s="40">
        <f t="shared" si="664"/>
        <v>0</v>
      </c>
      <c r="BC1518" s="397">
        <f t="shared" si="665"/>
        <v>0</v>
      </c>
      <c r="BD1518" s="105">
        <f t="shared" si="666"/>
        <v>0</v>
      </c>
      <c r="BE1518" s="105">
        <f t="shared" si="667"/>
        <v>0</v>
      </c>
      <c r="BF1518" s="742">
        <f t="shared" si="668"/>
        <v>0</v>
      </c>
      <c r="BG1518" s="89"/>
      <c r="BH1518" s="9"/>
      <c r="BJ1518" s="40">
        <f t="shared" si="669"/>
        <v>0</v>
      </c>
      <c r="BK1518" s="40">
        <f t="shared" si="670"/>
        <v>1</v>
      </c>
      <c r="BL1518" s="40">
        <f t="shared" si="671"/>
        <v>0</v>
      </c>
      <c r="BM1518" s="40">
        <f t="shared" si="672"/>
        <v>0</v>
      </c>
      <c r="BN1518" s="40">
        <f t="shared" si="673"/>
        <v>0</v>
      </c>
    </row>
    <row r="1519" spans="1:66" x14ac:dyDescent="0.25">
      <c r="A1519" s="379"/>
      <c r="B1519" s="936"/>
      <c r="C1519" s="272"/>
      <c r="D1519" s="868"/>
      <c r="E1519" s="873" t="str">
        <f t="shared" si="674"/>
        <v xml:space="preserve"> </v>
      </c>
      <c r="F1519" s="130">
        <f t="shared" si="675"/>
        <v>0</v>
      </c>
      <c r="G1519" s="128">
        <f t="shared" si="649"/>
        <v>1507</v>
      </c>
      <c r="H1519" s="127"/>
      <c r="I1519" s="321"/>
      <c r="J1519" s="97"/>
      <c r="K1519" s="323"/>
      <c r="L1519" s="322"/>
      <c r="M1519" s="50"/>
      <c r="N1519" s="87"/>
      <c r="O1519" s="324"/>
      <c r="P1519" s="98"/>
      <c r="Q1519" s="98"/>
      <c r="R1519" s="114"/>
      <c r="S1519" s="753"/>
      <c r="T1519" s="98"/>
      <c r="U1519" s="98"/>
      <c r="V1519" s="98"/>
      <c r="W1519" s="99"/>
      <c r="X1519" s="97"/>
      <c r="Y1519" s="87"/>
      <c r="Z1519" s="100"/>
      <c r="AA1519" s="106">
        <f t="shared" si="650"/>
        <v>1507</v>
      </c>
      <c r="AB1519" s="549">
        <f t="shared" si="651"/>
        <v>0</v>
      </c>
      <c r="AC1519" s="544">
        <f t="shared" si="652"/>
        <v>0</v>
      </c>
      <c r="AD1519" s="174">
        <f t="shared" si="653"/>
        <v>0</v>
      </c>
      <c r="AE1519" s="8"/>
      <c r="AF1519" s="885" t="str">
        <f t="shared" si="654"/>
        <v xml:space="preserve"> </v>
      </c>
      <c r="AG1519" s="40">
        <f t="shared" si="655"/>
        <v>0</v>
      </c>
      <c r="AH1519" s="40">
        <f t="shared" si="656"/>
        <v>0</v>
      </c>
      <c r="AR1519" s="40">
        <f t="shared" si="657"/>
        <v>0</v>
      </c>
      <c r="AS1519" s="40">
        <f t="shared" si="658"/>
        <v>0</v>
      </c>
      <c r="AT1519" s="40">
        <f t="shared" si="659"/>
        <v>0</v>
      </c>
      <c r="AU1519" s="40">
        <f t="shared" si="660"/>
        <v>0</v>
      </c>
      <c r="AX1519" s="279">
        <f t="shared" si="661"/>
        <v>0</v>
      </c>
      <c r="AY1519" s="279">
        <f t="shared" si="662"/>
        <v>0</v>
      </c>
      <c r="AZ1519" s="40">
        <f t="shared" si="663"/>
        <v>0</v>
      </c>
      <c r="BB1519" s="40">
        <f t="shared" si="664"/>
        <v>0</v>
      </c>
      <c r="BC1519" s="397">
        <f t="shared" si="665"/>
        <v>0</v>
      </c>
      <c r="BD1519" s="105">
        <f t="shared" si="666"/>
        <v>0</v>
      </c>
      <c r="BE1519" s="105">
        <f t="shared" si="667"/>
        <v>0</v>
      </c>
      <c r="BF1519" s="742">
        <f t="shared" si="668"/>
        <v>0</v>
      </c>
      <c r="BG1519" s="89"/>
      <c r="BH1519" s="9"/>
      <c r="BJ1519" s="40">
        <f t="shared" si="669"/>
        <v>0</v>
      </c>
      <c r="BK1519" s="40">
        <f t="shared" si="670"/>
        <v>1</v>
      </c>
      <c r="BL1519" s="40">
        <f t="shared" si="671"/>
        <v>0</v>
      </c>
      <c r="BM1519" s="40">
        <f t="shared" si="672"/>
        <v>0</v>
      </c>
      <c r="BN1519" s="40">
        <f t="shared" si="673"/>
        <v>0</v>
      </c>
    </row>
    <row r="1520" spans="1:66" x14ac:dyDescent="0.25">
      <c r="A1520" s="379"/>
      <c r="B1520" s="936"/>
      <c r="C1520" s="272"/>
      <c r="D1520" s="868"/>
      <c r="E1520" s="873" t="str">
        <f t="shared" si="674"/>
        <v xml:space="preserve"> </v>
      </c>
      <c r="F1520" s="130">
        <f t="shared" si="675"/>
        <v>0</v>
      </c>
      <c r="G1520" s="128">
        <f t="shared" si="649"/>
        <v>1508</v>
      </c>
      <c r="H1520" s="127"/>
      <c r="I1520" s="321"/>
      <c r="J1520" s="97"/>
      <c r="K1520" s="323"/>
      <c r="L1520" s="322"/>
      <c r="M1520" s="50"/>
      <c r="N1520" s="87"/>
      <c r="O1520" s="324"/>
      <c r="P1520" s="98"/>
      <c r="Q1520" s="98"/>
      <c r="R1520" s="114"/>
      <c r="S1520" s="753"/>
      <c r="T1520" s="98"/>
      <c r="U1520" s="98"/>
      <c r="V1520" s="98"/>
      <c r="W1520" s="99"/>
      <c r="X1520" s="97"/>
      <c r="Y1520" s="87"/>
      <c r="Z1520" s="100"/>
      <c r="AA1520" s="106">
        <f t="shared" si="650"/>
        <v>1508</v>
      </c>
      <c r="AB1520" s="549">
        <f t="shared" si="651"/>
        <v>0</v>
      </c>
      <c r="AC1520" s="544">
        <f t="shared" si="652"/>
        <v>0</v>
      </c>
      <c r="AD1520" s="174">
        <f t="shared" si="653"/>
        <v>0</v>
      </c>
      <c r="AE1520" s="8"/>
      <c r="AF1520" s="885" t="str">
        <f t="shared" si="654"/>
        <v xml:space="preserve"> </v>
      </c>
      <c r="AG1520" s="40">
        <f t="shared" si="655"/>
        <v>0</v>
      </c>
      <c r="AH1520" s="40">
        <f t="shared" si="656"/>
        <v>0</v>
      </c>
      <c r="AR1520" s="40">
        <f t="shared" si="657"/>
        <v>0</v>
      </c>
      <c r="AS1520" s="40">
        <f t="shared" si="658"/>
        <v>0</v>
      </c>
      <c r="AT1520" s="40">
        <f t="shared" si="659"/>
        <v>0</v>
      </c>
      <c r="AU1520" s="40">
        <f t="shared" si="660"/>
        <v>0</v>
      </c>
      <c r="AX1520" s="279">
        <f t="shared" si="661"/>
        <v>0</v>
      </c>
      <c r="AY1520" s="279">
        <f t="shared" si="662"/>
        <v>0</v>
      </c>
      <c r="AZ1520" s="40">
        <f t="shared" si="663"/>
        <v>0</v>
      </c>
      <c r="BB1520" s="40">
        <f t="shared" si="664"/>
        <v>0</v>
      </c>
      <c r="BC1520" s="397">
        <f t="shared" si="665"/>
        <v>0</v>
      </c>
      <c r="BD1520" s="105">
        <f t="shared" si="666"/>
        <v>0</v>
      </c>
      <c r="BE1520" s="105">
        <f t="shared" si="667"/>
        <v>0</v>
      </c>
      <c r="BF1520" s="742">
        <f t="shared" si="668"/>
        <v>0</v>
      </c>
      <c r="BG1520" s="89"/>
      <c r="BH1520" s="9"/>
      <c r="BJ1520" s="40">
        <f t="shared" si="669"/>
        <v>0</v>
      </c>
      <c r="BK1520" s="40">
        <f t="shared" si="670"/>
        <v>1</v>
      </c>
      <c r="BL1520" s="40">
        <f t="shared" si="671"/>
        <v>0</v>
      </c>
      <c r="BM1520" s="40">
        <f t="shared" si="672"/>
        <v>0</v>
      </c>
      <c r="BN1520" s="40">
        <f t="shared" si="673"/>
        <v>0</v>
      </c>
    </row>
    <row r="1521" spans="1:66" x14ac:dyDescent="0.25">
      <c r="A1521" s="379"/>
      <c r="B1521" s="936"/>
      <c r="C1521" s="272"/>
      <c r="D1521" s="868"/>
      <c r="E1521" s="873" t="str">
        <f t="shared" si="674"/>
        <v xml:space="preserve"> </v>
      </c>
      <c r="F1521" s="130">
        <f t="shared" si="675"/>
        <v>0</v>
      </c>
      <c r="G1521" s="128">
        <f t="shared" si="649"/>
        <v>1509</v>
      </c>
      <c r="H1521" s="127"/>
      <c r="I1521" s="321"/>
      <c r="J1521" s="97"/>
      <c r="K1521" s="323"/>
      <c r="L1521" s="322"/>
      <c r="M1521" s="50"/>
      <c r="N1521" s="87"/>
      <c r="O1521" s="324"/>
      <c r="P1521" s="98"/>
      <c r="Q1521" s="98"/>
      <c r="R1521" s="114"/>
      <c r="S1521" s="753"/>
      <c r="T1521" s="98"/>
      <c r="U1521" s="98"/>
      <c r="V1521" s="98"/>
      <c r="W1521" s="99"/>
      <c r="X1521" s="97"/>
      <c r="Y1521" s="87"/>
      <c r="Z1521" s="100"/>
      <c r="AA1521" s="106">
        <f t="shared" si="650"/>
        <v>1509</v>
      </c>
      <c r="AB1521" s="549">
        <f t="shared" si="651"/>
        <v>0</v>
      </c>
      <c r="AC1521" s="544">
        <f t="shared" si="652"/>
        <v>0</v>
      </c>
      <c r="AD1521" s="174">
        <f t="shared" si="653"/>
        <v>0</v>
      </c>
      <c r="AE1521" s="8"/>
      <c r="AF1521" s="885" t="str">
        <f t="shared" si="654"/>
        <v xml:space="preserve"> </v>
      </c>
      <c r="AG1521" s="40">
        <f t="shared" si="655"/>
        <v>0</v>
      </c>
      <c r="AH1521" s="40">
        <f t="shared" si="656"/>
        <v>0</v>
      </c>
      <c r="AR1521" s="40">
        <f t="shared" si="657"/>
        <v>0</v>
      </c>
      <c r="AS1521" s="40">
        <f t="shared" si="658"/>
        <v>0</v>
      </c>
      <c r="AT1521" s="40">
        <f t="shared" si="659"/>
        <v>0</v>
      </c>
      <c r="AU1521" s="40">
        <f t="shared" si="660"/>
        <v>0</v>
      </c>
      <c r="AX1521" s="279">
        <f t="shared" si="661"/>
        <v>0</v>
      </c>
      <c r="AY1521" s="279">
        <f t="shared" si="662"/>
        <v>0</v>
      </c>
      <c r="AZ1521" s="40">
        <f t="shared" si="663"/>
        <v>0</v>
      </c>
      <c r="BB1521" s="40">
        <f t="shared" si="664"/>
        <v>0</v>
      </c>
      <c r="BC1521" s="397">
        <f t="shared" si="665"/>
        <v>0</v>
      </c>
      <c r="BD1521" s="105">
        <f t="shared" si="666"/>
        <v>0</v>
      </c>
      <c r="BE1521" s="105">
        <f t="shared" si="667"/>
        <v>0</v>
      </c>
      <c r="BF1521" s="742">
        <f t="shared" si="668"/>
        <v>0</v>
      </c>
      <c r="BG1521" s="89"/>
      <c r="BH1521" s="9"/>
      <c r="BJ1521" s="40">
        <f t="shared" si="669"/>
        <v>0</v>
      </c>
      <c r="BK1521" s="40">
        <f t="shared" si="670"/>
        <v>1</v>
      </c>
      <c r="BL1521" s="40">
        <f t="shared" si="671"/>
        <v>0</v>
      </c>
      <c r="BM1521" s="40">
        <f t="shared" si="672"/>
        <v>0</v>
      </c>
      <c r="BN1521" s="40">
        <f t="shared" si="673"/>
        <v>0</v>
      </c>
    </row>
    <row r="1522" spans="1:66" x14ac:dyDescent="0.25">
      <c r="A1522" s="379"/>
      <c r="B1522" s="936"/>
      <c r="C1522" s="272"/>
      <c r="D1522" s="868"/>
      <c r="E1522" s="873" t="str">
        <f t="shared" si="674"/>
        <v xml:space="preserve"> </v>
      </c>
      <c r="F1522" s="130">
        <f t="shared" si="675"/>
        <v>0</v>
      </c>
      <c r="G1522" s="128">
        <f t="shared" si="649"/>
        <v>1510</v>
      </c>
      <c r="H1522" s="127"/>
      <c r="I1522" s="321"/>
      <c r="J1522" s="97"/>
      <c r="K1522" s="323"/>
      <c r="L1522" s="322"/>
      <c r="M1522" s="50"/>
      <c r="N1522" s="87"/>
      <c r="O1522" s="324"/>
      <c r="P1522" s="98"/>
      <c r="Q1522" s="98"/>
      <c r="R1522" s="114"/>
      <c r="S1522" s="753"/>
      <c r="T1522" s="98"/>
      <c r="U1522" s="98"/>
      <c r="V1522" s="98"/>
      <c r="W1522" s="99"/>
      <c r="X1522" s="97"/>
      <c r="Y1522" s="87"/>
      <c r="Z1522" s="100"/>
      <c r="AA1522" s="106">
        <f t="shared" si="650"/>
        <v>1510</v>
      </c>
      <c r="AB1522" s="549">
        <f t="shared" si="651"/>
        <v>0</v>
      </c>
      <c r="AC1522" s="544">
        <f t="shared" si="652"/>
        <v>0</v>
      </c>
      <c r="AD1522" s="174">
        <f t="shared" si="653"/>
        <v>0</v>
      </c>
      <c r="AE1522" s="8"/>
      <c r="AF1522" s="885" t="str">
        <f t="shared" si="654"/>
        <v xml:space="preserve"> </v>
      </c>
      <c r="AG1522" s="40">
        <f t="shared" si="655"/>
        <v>0</v>
      </c>
      <c r="AH1522" s="40">
        <f t="shared" si="656"/>
        <v>0</v>
      </c>
      <c r="AR1522" s="40">
        <f t="shared" si="657"/>
        <v>0</v>
      </c>
      <c r="AS1522" s="40">
        <f t="shared" si="658"/>
        <v>0</v>
      </c>
      <c r="AT1522" s="40">
        <f t="shared" si="659"/>
        <v>0</v>
      </c>
      <c r="AU1522" s="40">
        <f t="shared" si="660"/>
        <v>0</v>
      </c>
      <c r="AX1522" s="279">
        <f t="shared" si="661"/>
        <v>0</v>
      </c>
      <c r="AY1522" s="279">
        <f t="shared" si="662"/>
        <v>0</v>
      </c>
      <c r="AZ1522" s="40">
        <f t="shared" si="663"/>
        <v>0</v>
      </c>
      <c r="BB1522" s="40">
        <f t="shared" si="664"/>
        <v>0</v>
      </c>
      <c r="BC1522" s="397">
        <f t="shared" si="665"/>
        <v>0</v>
      </c>
      <c r="BD1522" s="105">
        <f t="shared" si="666"/>
        <v>0</v>
      </c>
      <c r="BE1522" s="105">
        <f t="shared" si="667"/>
        <v>0</v>
      </c>
      <c r="BF1522" s="742">
        <f t="shared" si="668"/>
        <v>0</v>
      </c>
      <c r="BG1522" s="89"/>
      <c r="BH1522" s="9"/>
      <c r="BJ1522" s="40">
        <f t="shared" si="669"/>
        <v>0</v>
      </c>
      <c r="BK1522" s="40">
        <f t="shared" si="670"/>
        <v>1</v>
      </c>
      <c r="BL1522" s="40">
        <f t="shared" si="671"/>
        <v>0</v>
      </c>
      <c r="BM1522" s="40">
        <f t="shared" si="672"/>
        <v>0</v>
      </c>
      <c r="BN1522" s="40">
        <f t="shared" si="673"/>
        <v>0</v>
      </c>
    </row>
    <row r="1523" spans="1:66" x14ac:dyDescent="0.25">
      <c r="A1523" s="379"/>
      <c r="B1523" s="936"/>
      <c r="C1523" s="272"/>
      <c r="D1523" s="868"/>
      <c r="E1523" s="873" t="str">
        <f t="shared" si="674"/>
        <v xml:space="preserve"> </v>
      </c>
      <c r="F1523" s="130">
        <f t="shared" si="675"/>
        <v>0</v>
      </c>
      <c r="G1523" s="128">
        <f t="shared" ref="G1523:G1586" si="676">ROW()-DPline</f>
        <v>1511</v>
      </c>
      <c r="H1523" s="127"/>
      <c r="I1523" s="321"/>
      <c r="J1523" s="97"/>
      <c r="K1523" s="323"/>
      <c r="L1523" s="322"/>
      <c r="M1523" s="50"/>
      <c r="N1523" s="87"/>
      <c r="O1523" s="324"/>
      <c r="P1523" s="98"/>
      <c r="Q1523" s="98"/>
      <c r="R1523" s="114"/>
      <c r="S1523" s="753"/>
      <c r="T1523" s="98"/>
      <c r="U1523" s="98"/>
      <c r="V1523" s="98"/>
      <c r="W1523" s="99"/>
      <c r="X1523" s="97"/>
      <c r="Y1523" s="87"/>
      <c r="Z1523" s="100"/>
      <c r="AA1523" s="106">
        <f t="shared" si="650"/>
        <v>1511</v>
      </c>
      <c r="AB1523" s="549">
        <f t="shared" si="651"/>
        <v>0</v>
      </c>
      <c r="AC1523" s="544">
        <f t="shared" si="652"/>
        <v>0</v>
      </c>
      <c r="AD1523" s="174">
        <f t="shared" si="653"/>
        <v>0</v>
      </c>
      <c r="AE1523" s="8"/>
      <c r="AF1523" s="885" t="str">
        <f t="shared" si="654"/>
        <v xml:space="preserve"> </v>
      </c>
      <c r="AG1523" s="40">
        <f t="shared" si="655"/>
        <v>0</v>
      </c>
      <c r="AH1523" s="40">
        <f t="shared" si="656"/>
        <v>0</v>
      </c>
      <c r="AR1523" s="40">
        <f t="shared" si="657"/>
        <v>0</v>
      </c>
      <c r="AS1523" s="40">
        <f t="shared" si="658"/>
        <v>0</v>
      </c>
      <c r="AT1523" s="40">
        <f t="shared" si="659"/>
        <v>0</v>
      </c>
      <c r="AU1523" s="40">
        <f t="shared" si="660"/>
        <v>0</v>
      </c>
      <c r="AX1523" s="279">
        <f t="shared" si="661"/>
        <v>0</v>
      </c>
      <c r="AY1523" s="279">
        <f t="shared" si="662"/>
        <v>0</v>
      </c>
      <c r="AZ1523" s="40">
        <f t="shared" si="663"/>
        <v>0</v>
      </c>
      <c r="BB1523" s="40">
        <f t="shared" si="664"/>
        <v>0</v>
      </c>
      <c r="BC1523" s="397">
        <f t="shared" si="665"/>
        <v>0</v>
      </c>
      <c r="BD1523" s="105">
        <f t="shared" si="666"/>
        <v>0</v>
      </c>
      <c r="BE1523" s="105">
        <f t="shared" si="667"/>
        <v>0</v>
      </c>
      <c r="BF1523" s="742">
        <f t="shared" si="668"/>
        <v>0</v>
      </c>
      <c r="BG1523" s="89"/>
      <c r="BH1523" s="9"/>
      <c r="BJ1523" s="40">
        <f t="shared" si="669"/>
        <v>0</v>
      </c>
      <c r="BK1523" s="40">
        <f t="shared" si="670"/>
        <v>1</v>
      </c>
      <c r="BL1523" s="40">
        <f t="shared" si="671"/>
        <v>0</v>
      </c>
      <c r="BM1523" s="40">
        <f t="shared" si="672"/>
        <v>0</v>
      </c>
      <c r="BN1523" s="40">
        <f t="shared" si="673"/>
        <v>0</v>
      </c>
    </row>
    <row r="1524" spans="1:66" x14ac:dyDescent="0.25">
      <c r="A1524" s="379"/>
      <c r="B1524" s="936"/>
      <c r="C1524" s="272"/>
      <c r="D1524" s="868"/>
      <c r="E1524" s="873" t="str">
        <f t="shared" si="674"/>
        <v xml:space="preserve"> </v>
      </c>
      <c r="F1524" s="130">
        <f t="shared" si="675"/>
        <v>0</v>
      </c>
      <c r="G1524" s="128">
        <f t="shared" si="676"/>
        <v>1512</v>
      </c>
      <c r="H1524" s="127"/>
      <c r="I1524" s="321"/>
      <c r="J1524" s="97"/>
      <c r="K1524" s="323"/>
      <c r="L1524" s="322"/>
      <c r="M1524" s="50"/>
      <c r="N1524" s="87"/>
      <c r="O1524" s="324"/>
      <c r="P1524" s="98"/>
      <c r="Q1524" s="98"/>
      <c r="R1524" s="114"/>
      <c r="S1524" s="753"/>
      <c r="T1524" s="98"/>
      <c r="U1524" s="98"/>
      <c r="V1524" s="98"/>
      <c r="W1524" s="99"/>
      <c r="X1524" s="97"/>
      <c r="Y1524" s="87"/>
      <c r="Z1524" s="100"/>
      <c r="AA1524" s="106">
        <f t="shared" ref="AA1524:AA1587" si="677">+G1524</f>
        <v>1512</v>
      </c>
      <c r="AB1524" s="549">
        <f t="shared" ref="AB1524:AB1587" si="678">C1524*BJ1524</f>
        <v>0</v>
      </c>
      <c r="AC1524" s="544">
        <f t="shared" ref="AC1524:AC1587" si="679">+AX1524+AY1524</f>
        <v>0</v>
      </c>
      <c r="AD1524" s="174">
        <f t="shared" ref="AD1524:AD1587" si="680">+AC1524*PDArate</f>
        <v>0</v>
      </c>
      <c r="AE1524" s="8"/>
      <c r="AF1524" s="885" t="str">
        <f t="shared" ref="AF1524:AF1587" si="681">IF(AG1524+AH1524=1,"Enter both columns 5 and 16.", " ")</f>
        <v xml:space="preserve"> </v>
      </c>
      <c r="AG1524" s="40">
        <f t="shared" ref="AG1524:AG1587" si="682">IF(L1524+M1524+N1524+O1524+W1524 &gt; 0, 1, 0)</f>
        <v>0</v>
      </c>
      <c r="AH1524" s="40">
        <f t="shared" ref="AH1524:AH1587" si="683">IF(AX1524 &gt; 0, 1, 0)</f>
        <v>0</v>
      </c>
      <c r="AR1524" s="40">
        <f t="shared" ref="AR1524:AR1587" si="684">IF(ISNA(+F1524), 1, 0)</f>
        <v>0</v>
      </c>
      <c r="AS1524" s="40">
        <f t="shared" ref="AS1524:AS1587" si="685">IF(ISERR(+F1524), 1, 0)</f>
        <v>0</v>
      </c>
      <c r="AT1524" s="40">
        <f t="shared" ref="AT1524:AT1587" si="686">IF(ISERR(+AC1524), 1, 0)</f>
        <v>0</v>
      </c>
      <c r="AU1524" s="40">
        <f t="shared" ref="AU1524:AU1587" si="687">IF(ISERR(+AD1524), 1, 0)</f>
        <v>0</v>
      </c>
      <c r="AX1524" s="279">
        <f t="shared" ref="AX1524:AX1587" si="688">ROUND(L1524,1)*W1524</f>
        <v>0</v>
      </c>
      <c r="AY1524" s="279">
        <f t="shared" ref="AY1524:AY1587" si="689">ROUND(X1524,1)*Z1524</f>
        <v>0</v>
      </c>
      <c r="AZ1524" s="40">
        <f t="shared" ref="AZ1524:AZ1587" si="690">IF(J1524+K1524 &gt; 0, 1, 0)</f>
        <v>0</v>
      </c>
      <c r="BB1524" s="40">
        <f t="shared" ref="BB1524:BB1587" si="691">IF(+BC1524&gt;0,IF(+BE1524&lt;=0,1,0),0)</f>
        <v>0</v>
      </c>
      <c r="BC1524" s="397">
        <f t="shared" ref="BC1524:BC1587" si="692">IF(+D1524=1,IF(J1524&gt;0, +J1524, 0),0)</f>
        <v>0</v>
      </c>
      <c r="BD1524" s="105">
        <f t="shared" ref="BD1524:BD1587" si="693">IF(VALUE(I1524)&lt;1,0,IF(VALUE(I1524)&gt;17,0,VLOOKUP(VALUE(F1524),T10Value,VALUE(I1524)+1,FALSE)))</f>
        <v>0</v>
      </c>
      <c r="BE1524" s="105">
        <f t="shared" ref="BE1524:BE1587" si="694">ROUND(+BC1524,1)*BD1524</f>
        <v>0</v>
      </c>
      <c r="BF1524" s="742">
        <f t="shared" ref="BF1524:BF1587" si="695">+BE1524*PDArate</f>
        <v>0</v>
      </c>
      <c r="BG1524" s="89"/>
      <c r="BH1524" s="9"/>
      <c r="BJ1524" s="40">
        <f t="shared" ref="BJ1524:BJ1587" si="696">IF(J1524+L1524+M1524=J1524,0,IF(J1524-L1524-0.09&gt;0,IF(J1524-L1524&lt;=0.1*J1524,J1524-L1524,0),0))</f>
        <v>0</v>
      </c>
      <c r="BK1524" s="40">
        <f t="shared" ref="BK1524:BK1587" si="697">IF(L1524+M1524+J1524+X1524&lt;=0,1,IF(L1524+M1524+X1524&gt;0,1,0))</f>
        <v>1</v>
      </c>
      <c r="BL1524" s="40">
        <f t="shared" ref="BL1524:BL1587" si="698">IF(+BJ1524&gt;0,1,0)</f>
        <v>0</v>
      </c>
      <c r="BM1524" s="40">
        <f t="shared" ref="BM1524:BM1587" si="699">IF(ISNUMBER(C1524),IF(2*BL1524-C1524&lt;0,1,IF(2*BL1524-C1524&gt;2,1,0)),IF(ISBLANK(C1524),0,1))</f>
        <v>0</v>
      </c>
      <c r="BN1524" s="40">
        <f t="shared" ref="BN1524:BN1587" si="700">IF(ISNUMBER(D1524),IF(2*AG1524-D1524=1,1,IF(+D1524=0,0, IF(+D1524=1,0,1))),IF(ISBLANK(D1524),0,1))</f>
        <v>0</v>
      </c>
    </row>
    <row r="1525" spans="1:66" x14ac:dyDescent="0.25">
      <c r="A1525" s="379"/>
      <c r="B1525" s="936"/>
      <c r="C1525" s="272"/>
      <c r="D1525" s="868"/>
      <c r="E1525" s="873" t="str">
        <f t="shared" si="674"/>
        <v xml:space="preserve"> </v>
      </c>
      <c r="F1525" s="130">
        <f t="shared" si="675"/>
        <v>0</v>
      </c>
      <c r="G1525" s="128">
        <f t="shared" si="676"/>
        <v>1513</v>
      </c>
      <c r="H1525" s="127"/>
      <c r="I1525" s="321"/>
      <c r="J1525" s="97"/>
      <c r="K1525" s="323"/>
      <c r="L1525" s="322"/>
      <c r="M1525" s="50"/>
      <c r="N1525" s="87"/>
      <c r="O1525" s="324"/>
      <c r="P1525" s="98"/>
      <c r="Q1525" s="98"/>
      <c r="R1525" s="114"/>
      <c r="S1525" s="753"/>
      <c r="T1525" s="98"/>
      <c r="U1525" s="98"/>
      <c r="V1525" s="98"/>
      <c r="W1525" s="99"/>
      <c r="X1525" s="97"/>
      <c r="Y1525" s="87"/>
      <c r="Z1525" s="100"/>
      <c r="AA1525" s="106">
        <f t="shared" si="677"/>
        <v>1513</v>
      </c>
      <c r="AB1525" s="549">
        <f t="shared" si="678"/>
        <v>0</v>
      </c>
      <c r="AC1525" s="544">
        <f t="shared" si="679"/>
        <v>0</v>
      </c>
      <c r="AD1525" s="174">
        <f t="shared" si="680"/>
        <v>0</v>
      </c>
      <c r="AE1525" s="8"/>
      <c r="AF1525" s="885" t="str">
        <f t="shared" si="681"/>
        <v xml:space="preserve"> </v>
      </c>
      <c r="AG1525" s="40">
        <f t="shared" si="682"/>
        <v>0</v>
      </c>
      <c r="AH1525" s="40">
        <f t="shared" si="683"/>
        <v>0</v>
      </c>
      <c r="AR1525" s="40">
        <f t="shared" si="684"/>
        <v>0</v>
      </c>
      <c r="AS1525" s="40">
        <f t="shared" si="685"/>
        <v>0</v>
      </c>
      <c r="AT1525" s="40">
        <f t="shared" si="686"/>
        <v>0</v>
      </c>
      <c r="AU1525" s="40">
        <f t="shared" si="687"/>
        <v>0</v>
      </c>
      <c r="AX1525" s="279">
        <f t="shared" si="688"/>
        <v>0</v>
      </c>
      <c r="AY1525" s="279">
        <f t="shared" si="689"/>
        <v>0</v>
      </c>
      <c r="AZ1525" s="40">
        <f t="shared" si="690"/>
        <v>0</v>
      </c>
      <c r="BB1525" s="40">
        <f t="shared" si="691"/>
        <v>0</v>
      </c>
      <c r="BC1525" s="397">
        <f t="shared" si="692"/>
        <v>0</v>
      </c>
      <c r="BD1525" s="105">
        <f t="shared" si="693"/>
        <v>0</v>
      </c>
      <c r="BE1525" s="105">
        <f t="shared" si="694"/>
        <v>0</v>
      </c>
      <c r="BF1525" s="742">
        <f t="shared" si="695"/>
        <v>0</v>
      </c>
      <c r="BG1525" s="89"/>
      <c r="BH1525" s="9"/>
      <c r="BJ1525" s="40">
        <f t="shared" si="696"/>
        <v>0</v>
      </c>
      <c r="BK1525" s="40">
        <f t="shared" si="697"/>
        <v>1</v>
      </c>
      <c r="BL1525" s="40">
        <f t="shared" si="698"/>
        <v>0</v>
      </c>
      <c r="BM1525" s="40">
        <f t="shared" si="699"/>
        <v>0</v>
      </c>
      <c r="BN1525" s="40">
        <f t="shared" si="700"/>
        <v>0</v>
      </c>
    </row>
    <row r="1526" spans="1:66" x14ac:dyDescent="0.25">
      <c r="A1526" s="379"/>
      <c r="B1526" s="936"/>
      <c r="C1526" s="272"/>
      <c r="D1526" s="868"/>
      <c r="E1526" s="873" t="str">
        <f t="shared" si="674"/>
        <v xml:space="preserve"> </v>
      </c>
      <c r="F1526" s="130">
        <f t="shared" si="675"/>
        <v>0</v>
      </c>
      <c r="G1526" s="128">
        <f t="shared" si="676"/>
        <v>1514</v>
      </c>
      <c r="H1526" s="127"/>
      <c r="I1526" s="321"/>
      <c r="J1526" s="97"/>
      <c r="K1526" s="323"/>
      <c r="L1526" s="322"/>
      <c r="M1526" s="50"/>
      <c r="N1526" s="87"/>
      <c r="O1526" s="324"/>
      <c r="P1526" s="98"/>
      <c r="Q1526" s="98"/>
      <c r="R1526" s="114"/>
      <c r="S1526" s="753"/>
      <c r="T1526" s="98"/>
      <c r="U1526" s="98"/>
      <c r="V1526" s="98"/>
      <c r="W1526" s="99"/>
      <c r="X1526" s="97"/>
      <c r="Y1526" s="87"/>
      <c r="Z1526" s="100"/>
      <c r="AA1526" s="106">
        <f t="shared" si="677"/>
        <v>1514</v>
      </c>
      <c r="AB1526" s="549">
        <f t="shared" si="678"/>
        <v>0</v>
      </c>
      <c r="AC1526" s="544">
        <f t="shared" si="679"/>
        <v>0</v>
      </c>
      <c r="AD1526" s="174">
        <f t="shared" si="680"/>
        <v>0</v>
      </c>
      <c r="AE1526" s="8"/>
      <c r="AF1526" s="885" t="str">
        <f t="shared" si="681"/>
        <v xml:space="preserve"> </v>
      </c>
      <c r="AG1526" s="40">
        <f t="shared" si="682"/>
        <v>0</v>
      </c>
      <c r="AH1526" s="40">
        <f t="shared" si="683"/>
        <v>0</v>
      </c>
      <c r="AR1526" s="40">
        <f t="shared" si="684"/>
        <v>0</v>
      </c>
      <c r="AS1526" s="40">
        <f t="shared" si="685"/>
        <v>0</v>
      </c>
      <c r="AT1526" s="40">
        <f t="shared" si="686"/>
        <v>0</v>
      </c>
      <c r="AU1526" s="40">
        <f t="shared" si="687"/>
        <v>0</v>
      </c>
      <c r="AX1526" s="279">
        <f t="shared" si="688"/>
        <v>0</v>
      </c>
      <c r="AY1526" s="279">
        <f t="shared" si="689"/>
        <v>0</v>
      </c>
      <c r="AZ1526" s="40">
        <f t="shared" si="690"/>
        <v>0</v>
      </c>
      <c r="BB1526" s="40">
        <f t="shared" si="691"/>
        <v>0</v>
      </c>
      <c r="BC1526" s="397">
        <f t="shared" si="692"/>
        <v>0</v>
      </c>
      <c r="BD1526" s="105">
        <f t="shared" si="693"/>
        <v>0</v>
      </c>
      <c r="BE1526" s="105">
        <f t="shared" si="694"/>
        <v>0</v>
      </c>
      <c r="BF1526" s="742">
        <f t="shared" si="695"/>
        <v>0</v>
      </c>
      <c r="BG1526" s="89"/>
      <c r="BH1526" s="9"/>
      <c r="BJ1526" s="40">
        <f t="shared" si="696"/>
        <v>0</v>
      </c>
      <c r="BK1526" s="40">
        <f t="shared" si="697"/>
        <v>1</v>
      </c>
      <c r="BL1526" s="40">
        <f t="shared" si="698"/>
        <v>0</v>
      </c>
      <c r="BM1526" s="40">
        <f t="shared" si="699"/>
        <v>0</v>
      </c>
      <c r="BN1526" s="40">
        <f t="shared" si="700"/>
        <v>0</v>
      </c>
    </row>
    <row r="1527" spans="1:66" x14ac:dyDescent="0.25">
      <c r="A1527" s="379"/>
      <c r="B1527" s="936"/>
      <c r="C1527" s="272"/>
      <c r="D1527" s="868"/>
      <c r="E1527" s="873" t="str">
        <f t="shared" si="674"/>
        <v xml:space="preserve"> </v>
      </c>
      <c r="F1527" s="130">
        <f t="shared" si="675"/>
        <v>0</v>
      </c>
      <c r="G1527" s="128">
        <f t="shared" si="676"/>
        <v>1515</v>
      </c>
      <c r="H1527" s="127"/>
      <c r="I1527" s="321"/>
      <c r="J1527" s="97"/>
      <c r="K1527" s="323"/>
      <c r="L1527" s="322"/>
      <c r="M1527" s="50"/>
      <c r="N1527" s="87"/>
      <c r="O1527" s="324"/>
      <c r="P1527" s="98"/>
      <c r="Q1527" s="98"/>
      <c r="R1527" s="114"/>
      <c r="S1527" s="753"/>
      <c r="T1527" s="98"/>
      <c r="U1527" s="98"/>
      <c r="V1527" s="98"/>
      <c r="W1527" s="99"/>
      <c r="X1527" s="97"/>
      <c r="Y1527" s="87"/>
      <c r="Z1527" s="100"/>
      <c r="AA1527" s="106">
        <f t="shared" si="677"/>
        <v>1515</v>
      </c>
      <c r="AB1527" s="549">
        <f t="shared" si="678"/>
        <v>0</v>
      </c>
      <c r="AC1527" s="544">
        <f t="shared" si="679"/>
        <v>0</v>
      </c>
      <c r="AD1527" s="174">
        <f t="shared" si="680"/>
        <v>0</v>
      </c>
      <c r="AE1527" s="8"/>
      <c r="AF1527" s="885" t="str">
        <f t="shared" si="681"/>
        <v xml:space="preserve"> </v>
      </c>
      <c r="AG1527" s="40">
        <f t="shared" si="682"/>
        <v>0</v>
      </c>
      <c r="AH1527" s="40">
        <f t="shared" si="683"/>
        <v>0</v>
      </c>
      <c r="AR1527" s="40">
        <f t="shared" si="684"/>
        <v>0</v>
      </c>
      <c r="AS1527" s="40">
        <f t="shared" si="685"/>
        <v>0</v>
      </c>
      <c r="AT1527" s="40">
        <f t="shared" si="686"/>
        <v>0</v>
      </c>
      <c r="AU1527" s="40">
        <f t="shared" si="687"/>
        <v>0</v>
      </c>
      <c r="AX1527" s="279">
        <f t="shared" si="688"/>
        <v>0</v>
      </c>
      <c r="AY1527" s="279">
        <f t="shared" si="689"/>
        <v>0</v>
      </c>
      <c r="AZ1527" s="40">
        <f t="shared" si="690"/>
        <v>0</v>
      </c>
      <c r="BB1527" s="40">
        <f t="shared" si="691"/>
        <v>0</v>
      </c>
      <c r="BC1527" s="397">
        <f t="shared" si="692"/>
        <v>0</v>
      </c>
      <c r="BD1527" s="105">
        <f t="shared" si="693"/>
        <v>0</v>
      </c>
      <c r="BE1527" s="105">
        <f t="shared" si="694"/>
        <v>0</v>
      </c>
      <c r="BF1527" s="742">
        <f t="shared" si="695"/>
        <v>0</v>
      </c>
      <c r="BG1527" s="89"/>
      <c r="BH1527" s="9"/>
      <c r="BJ1527" s="40">
        <f t="shared" si="696"/>
        <v>0</v>
      </c>
      <c r="BK1527" s="40">
        <f t="shared" si="697"/>
        <v>1</v>
      </c>
      <c r="BL1527" s="40">
        <f t="shared" si="698"/>
        <v>0</v>
      </c>
      <c r="BM1527" s="40">
        <f t="shared" si="699"/>
        <v>0</v>
      </c>
      <c r="BN1527" s="40">
        <f t="shared" si="700"/>
        <v>0</v>
      </c>
    </row>
    <row r="1528" spans="1:66" x14ac:dyDescent="0.25">
      <c r="A1528" s="379"/>
      <c r="B1528" s="936"/>
      <c r="C1528" s="272"/>
      <c r="D1528" s="868"/>
      <c r="E1528" s="873" t="str">
        <f t="shared" si="674"/>
        <v xml:space="preserve"> </v>
      </c>
      <c r="F1528" s="130">
        <f t="shared" si="675"/>
        <v>0</v>
      </c>
      <c r="G1528" s="128">
        <f t="shared" si="676"/>
        <v>1516</v>
      </c>
      <c r="H1528" s="127"/>
      <c r="I1528" s="321"/>
      <c r="J1528" s="97"/>
      <c r="K1528" s="323"/>
      <c r="L1528" s="322"/>
      <c r="M1528" s="50"/>
      <c r="N1528" s="87"/>
      <c r="O1528" s="324"/>
      <c r="P1528" s="98"/>
      <c r="Q1528" s="98"/>
      <c r="R1528" s="114"/>
      <c r="S1528" s="753"/>
      <c r="T1528" s="98"/>
      <c r="U1528" s="98"/>
      <c r="V1528" s="98"/>
      <c r="W1528" s="99"/>
      <c r="X1528" s="97"/>
      <c r="Y1528" s="87"/>
      <c r="Z1528" s="100"/>
      <c r="AA1528" s="106">
        <f t="shared" si="677"/>
        <v>1516</v>
      </c>
      <c r="AB1528" s="549">
        <f t="shared" si="678"/>
        <v>0</v>
      </c>
      <c r="AC1528" s="544">
        <f t="shared" si="679"/>
        <v>0</v>
      </c>
      <c r="AD1528" s="174">
        <f t="shared" si="680"/>
        <v>0</v>
      </c>
      <c r="AE1528" s="8"/>
      <c r="AF1528" s="885" t="str">
        <f t="shared" si="681"/>
        <v xml:space="preserve"> </v>
      </c>
      <c r="AG1528" s="40">
        <f t="shared" si="682"/>
        <v>0</v>
      </c>
      <c r="AH1528" s="40">
        <f t="shared" si="683"/>
        <v>0</v>
      </c>
      <c r="AR1528" s="40">
        <f t="shared" si="684"/>
        <v>0</v>
      </c>
      <c r="AS1528" s="40">
        <f t="shared" si="685"/>
        <v>0</v>
      </c>
      <c r="AT1528" s="40">
        <f t="shared" si="686"/>
        <v>0</v>
      </c>
      <c r="AU1528" s="40">
        <f t="shared" si="687"/>
        <v>0</v>
      </c>
      <c r="AX1528" s="279">
        <f t="shared" si="688"/>
        <v>0</v>
      </c>
      <c r="AY1528" s="279">
        <f t="shared" si="689"/>
        <v>0</v>
      </c>
      <c r="AZ1528" s="40">
        <f t="shared" si="690"/>
        <v>0</v>
      </c>
      <c r="BB1528" s="40">
        <f t="shared" si="691"/>
        <v>0</v>
      </c>
      <c r="BC1528" s="397">
        <f t="shared" si="692"/>
        <v>0</v>
      </c>
      <c r="BD1528" s="105">
        <f t="shared" si="693"/>
        <v>0</v>
      </c>
      <c r="BE1528" s="105">
        <f t="shared" si="694"/>
        <v>0</v>
      </c>
      <c r="BF1528" s="742">
        <f t="shared" si="695"/>
        <v>0</v>
      </c>
      <c r="BG1528" s="89"/>
      <c r="BH1528" s="9"/>
      <c r="BJ1528" s="40">
        <f t="shared" si="696"/>
        <v>0</v>
      </c>
      <c r="BK1528" s="40">
        <f t="shared" si="697"/>
        <v>1</v>
      </c>
      <c r="BL1528" s="40">
        <f t="shared" si="698"/>
        <v>0</v>
      </c>
      <c r="BM1528" s="40">
        <f t="shared" si="699"/>
        <v>0</v>
      </c>
      <c r="BN1528" s="40">
        <f t="shared" si="700"/>
        <v>0</v>
      </c>
    </row>
    <row r="1529" spans="1:66" x14ac:dyDescent="0.25">
      <c r="A1529" s="379"/>
      <c r="B1529" s="936"/>
      <c r="C1529" s="272"/>
      <c r="D1529" s="868"/>
      <c r="E1529" s="873" t="str">
        <f t="shared" si="674"/>
        <v xml:space="preserve"> </v>
      </c>
      <c r="F1529" s="130">
        <f t="shared" si="675"/>
        <v>0</v>
      </c>
      <c r="G1529" s="128">
        <f t="shared" si="676"/>
        <v>1517</v>
      </c>
      <c r="H1529" s="127"/>
      <c r="I1529" s="321"/>
      <c r="J1529" s="97"/>
      <c r="K1529" s="323"/>
      <c r="L1529" s="322"/>
      <c r="M1529" s="50"/>
      <c r="N1529" s="87"/>
      <c r="O1529" s="324"/>
      <c r="P1529" s="98"/>
      <c r="Q1529" s="98"/>
      <c r="R1529" s="114"/>
      <c r="S1529" s="753"/>
      <c r="T1529" s="98"/>
      <c r="U1529" s="98"/>
      <c r="V1529" s="98"/>
      <c r="W1529" s="99"/>
      <c r="X1529" s="97"/>
      <c r="Y1529" s="87"/>
      <c r="Z1529" s="100"/>
      <c r="AA1529" s="106">
        <f t="shared" si="677"/>
        <v>1517</v>
      </c>
      <c r="AB1529" s="549">
        <f t="shared" si="678"/>
        <v>0</v>
      </c>
      <c r="AC1529" s="544">
        <f t="shared" si="679"/>
        <v>0</v>
      </c>
      <c r="AD1529" s="174">
        <f t="shared" si="680"/>
        <v>0</v>
      </c>
      <c r="AE1529" s="8"/>
      <c r="AF1529" s="885" t="str">
        <f t="shared" si="681"/>
        <v xml:space="preserve"> </v>
      </c>
      <c r="AG1529" s="40">
        <f t="shared" si="682"/>
        <v>0</v>
      </c>
      <c r="AH1529" s="40">
        <f t="shared" si="683"/>
        <v>0</v>
      </c>
      <c r="AR1529" s="40">
        <f t="shared" si="684"/>
        <v>0</v>
      </c>
      <c r="AS1529" s="40">
        <f t="shared" si="685"/>
        <v>0</v>
      </c>
      <c r="AT1529" s="40">
        <f t="shared" si="686"/>
        <v>0</v>
      </c>
      <c r="AU1529" s="40">
        <f t="shared" si="687"/>
        <v>0</v>
      </c>
      <c r="AX1529" s="279">
        <f t="shared" si="688"/>
        <v>0</v>
      </c>
      <c r="AY1529" s="279">
        <f t="shared" si="689"/>
        <v>0</v>
      </c>
      <c r="AZ1529" s="40">
        <f t="shared" si="690"/>
        <v>0</v>
      </c>
      <c r="BB1529" s="40">
        <f t="shared" si="691"/>
        <v>0</v>
      </c>
      <c r="BC1529" s="397">
        <f t="shared" si="692"/>
        <v>0</v>
      </c>
      <c r="BD1529" s="105">
        <f t="shared" si="693"/>
        <v>0</v>
      </c>
      <c r="BE1529" s="105">
        <f t="shared" si="694"/>
        <v>0</v>
      </c>
      <c r="BF1529" s="742">
        <f t="shared" si="695"/>
        <v>0</v>
      </c>
      <c r="BG1529" s="89"/>
      <c r="BH1529" s="9"/>
      <c r="BJ1529" s="40">
        <f t="shared" si="696"/>
        <v>0</v>
      </c>
      <c r="BK1529" s="40">
        <f t="shared" si="697"/>
        <v>1</v>
      </c>
      <c r="BL1529" s="40">
        <f t="shared" si="698"/>
        <v>0</v>
      </c>
      <c r="BM1529" s="40">
        <f t="shared" si="699"/>
        <v>0</v>
      </c>
      <c r="BN1529" s="40">
        <f t="shared" si="700"/>
        <v>0</v>
      </c>
    </row>
    <row r="1530" spans="1:66" x14ac:dyDescent="0.25">
      <c r="A1530" s="379"/>
      <c r="B1530" s="936"/>
      <c r="C1530" s="272"/>
      <c r="D1530" s="868"/>
      <c r="E1530" s="873" t="str">
        <f t="shared" si="674"/>
        <v xml:space="preserve"> </v>
      </c>
      <c r="F1530" s="130">
        <f t="shared" si="675"/>
        <v>0</v>
      </c>
      <c r="G1530" s="128">
        <f t="shared" si="676"/>
        <v>1518</v>
      </c>
      <c r="H1530" s="127"/>
      <c r="I1530" s="321"/>
      <c r="J1530" s="97"/>
      <c r="K1530" s="323"/>
      <c r="L1530" s="322"/>
      <c r="M1530" s="50"/>
      <c r="N1530" s="87"/>
      <c r="O1530" s="324"/>
      <c r="P1530" s="98"/>
      <c r="Q1530" s="98"/>
      <c r="R1530" s="114"/>
      <c r="S1530" s="753"/>
      <c r="T1530" s="98"/>
      <c r="U1530" s="98"/>
      <c r="V1530" s="98"/>
      <c r="W1530" s="99"/>
      <c r="X1530" s="97"/>
      <c r="Y1530" s="87"/>
      <c r="Z1530" s="100"/>
      <c r="AA1530" s="106">
        <f t="shared" si="677"/>
        <v>1518</v>
      </c>
      <c r="AB1530" s="549">
        <f t="shared" si="678"/>
        <v>0</v>
      </c>
      <c r="AC1530" s="544">
        <f t="shared" si="679"/>
        <v>0</v>
      </c>
      <c r="AD1530" s="174">
        <f t="shared" si="680"/>
        <v>0</v>
      </c>
      <c r="AE1530" s="8"/>
      <c r="AF1530" s="885" t="str">
        <f t="shared" si="681"/>
        <v xml:space="preserve"> </v>
      </c>
      <c r="AG1530" s="40">
        <f t="shared" si="682"/>
        <v>0</v>
      </c>
      <c r="AH1530" s="40">
        <f t="shared" si="683"/>
        <v>0</v>
      </c>
      <c r="AR1530" s="40">
        <f t="shared" si="684"/>
        <v>0</v>
      </c>
      <c r="AS1530" s="40">
        <f t="shared" si="685"/>
        <v>0</v>
      </c>
      <c r="AT1530" s="40">
        <f t="shared" si="686"/>
        <v>0</v>
      </c>
      <c r="AU1530" s="40">
        <f t="shared" si="687"/>
        <v>0</v>
      </c>
      <c r="AX1530" s="279">
        <f t="shared" si="688"/>
        <v>0</v>
      </c>
      <c r="AY1530" s="279">
        <f t="shared" si="689"/>
        <v>0</v>
      </c>
      <c r="AZ1530" s="40">
        <f t="shared" si="690"/>
        <v>0</v>
      </c>
      <c r="BB1530" s="40">
        <f t="shared" si="691"/>
        <v>0</v>
      </c>
      <c r="BC1530" s="397">
        <f t="shared" si="692"/>
        <v>0</v>
      </c>
      <c r="BD1530" s="105">
        <f t="shared" si="693"/>
        <v>0</v>
      </c>
      <c r="BE1530" s="105">
        <f t="shared" si="694"/>
        <v>0</v>
      </c>
      <c r="BF1530" s="742">
        <f t="shared" si="695"/>
        <v>0</v>
      </c>
      <c r="BG1530" s="89"/>
      <c r="BH1530" s="9"/>
      <c r="BJ1530" s="40">
        <f t="shared" si="696"/>
        <v>0</v>
      </c>
      <c r="BK1530" s="40">
        <f t="shared" si="697"/>
        <v>1</v>
      </c>
      <c r="BL1530" s="40">
        <f t="shared" si="698"/>
        <v>0</v>
      </c>
      <c r="BM1530" s="40">
        <f t="shared" si="699"/>
        <v>0</v>
      </c>
      <c r="BN1530" s="40">
        <f t="shared" si="700"/>
        <v>0</v>
      </c>
    </row>
    <row r="1531" spans="1:66" x14ac:dyDescent="0.25">
      <c r="A1531" s="379"/>
      <c r="B1531" s="936"/>
      <c r="C1531" s="272"/>
      <c r="D1531" s="868"/>
      <c r="E1531" s="873" t="str">
        <f t="shared" si="674"/>
        <v xml:space="preserve"> </v>
      </c>
      <c r="F1531" s="130">
        <f t="shared" si="675"/>
        <v>0</v>
      </c>
      <c r="G1531" s="128">
        <f t="shared" si="676"/>
        <v>1519</v>
      </c>
      <c r="H1531" s="127"/>
      <c r="I1531" s="321"/>
      <c r="J1531" s="97"/>
      <c r="K1531" s="323"/>
      <c r="L1531" s="322"/>
      <c r="M1531" s="50"/>
      <c r="N1531" s="87"/>
      <c r="O1531" s="324"/>
      <c r="P1531" s="98"/>
      <c r="Q1531" s="98"/>
      <c r="R1531" s="114"/>
      <c r="S1531" s="753"/>
      <c r="T1531" s="98"/>
      <c r="U1531" s="98"/>
      <c r="V1531" s="98"/>
      <c r="W1531" s="99"/>
      <c r="X1531" s="97"/>
      <c r="Y1531" s="87"/>
      <c r="Z1531" s="100"/>
      <c r="AA1531" s="106">
        <f t="shared" si="677"/>
        <v>1519</v>
      </c>
      <c r="AB1531" s="549">
        <f t="shared" si="678"/>
        <v>0</v>
      </c>
      <c r="AC1531" s="544">
        <f t="shared" si="679"/>
        <v>0</v>
      </c>
      <c r="AD1531" s="174">
        <f t="shared" si="680"/>
        <v>0</v>
      </c>
      <c r="AE1531" s="8"/>
      <c r="AF1531" s="885" t="str">
        <f t="shared" si="681"/>
        <v xml:space="preserve"> </v>
      </c>
      <c r="AG1531" s="40">
        <f t="shared" si="682"/>
        <v>0</v>
      </c>
      <c r="AH1531" s="40">
        <f t="shared" si="683"/>
        <v>0</v>
      </c>
      <c r="AR1531" s="40">
        <f t="shared" si="684"/>
        <v>0</v>
      </c>
      <c r="AS1531" s="40">
        <f t="shared" si="685"/>
        <v>0</v>
      </c>
      <c r="AT1531" s="40">
        <f t="shared" si="686"/>
        <v>0</v>
      </c>
      <c r="AU1531" s="40">
        <f t="shared" si="687"/>
        <v>0</v>
      </c>
      <c r="AX1531" s="279">
        <f t="shared" si="688"/>
        <v>0</v>
      </c>
      <c r="AY1531" s="279">
        <f t="shared" si="689"/>
        <v>0</v>
      </c>
      <c r="AZ1531" s="40">
        <f t="shared" si="690"/>
        <v>0</v>
      </c>
      <c r="BB1531" s="40">
        <f t="shared" si="691"/>
        <v>0</v>
      </c>
      <c r="BC1531" s="397">
        <f t="shared" si="692"/>
        <v>0</v>
      </c>
      <c r="BD1531" s="105">
        <f t="shared" si="693"/>
        <v>0</v>
      </c>
      <c r="BE1531" s="105">
        <f t="shared" si="694"/>
        <v>0</v>
      </c>
      <c r="BF1531" s="742">
        <f t="shared" si="695"/>
        <v>0</v>
      </c>
      <c r="BG1531" s="89"/>
      <c r="BH1531" s="9"/>
      <c r="BJ1531" s="40">
        <f t="shared" si="696"/>
        <v>0</v>
      </c>
      <c r="BK1531" s="40">
        <f t="shared" si="697"/>
        <v>1</v>
      </c>
      <c r="BL1531" s="40">
        <f t="shared" si="698"/>
        <v>0</v>
      </c>
      <c r="BM1531" s="40">
        <f t="shared" si="699"/>
        <v>0</v>
      </c>
      <c r="BN1531" s="40">
        <f t="shared" si="700"/>
        <v>0</v>
      </c>
    </row>
    <row r="1532" spans="1:66" x14ac:dyDescent="0.25">
      <c r="A1532" s="379"/>
      <c r="B1532" s="936"/>
      <c r="C1532" s="272"/>
      <c r="D1532" s="868"/>
      <c r="E1532" s="873" t="str">
        <f t="shared" si="674"/>
        <v xml:space="preserve"> </v>
      </c>
      <c r="F1532" s="130">
        <f t="shared" si="675"/>
        <v>0</v>
      </c>
      <c r="G1532" s="128">
        <f t="shared" si="676"/>
        <v>1520</v>
      </c>
      <c r="H1532" s="127"/>
      <c r="I1532" s="321"/>
      <c r="J1532" s="97"/>
      <c r="K1532" s="323"/>
      <c r="L1532" s="322"/>
      <c r="M1532" s="50"/>
      <c r="N1532" s="87"/>
      <c r="O1532" s="324"/>
      <c r="P1532" s="98"/>
      <c r="Q1532" s="98"/>
      <c r="R1532" s="114"/>
      <c r="S1532" s="753"/>
      <c r="T1532" s="98"/>
      <c r="U1532" s="98"/>
      <c r="V1532" s="98"/>
      <c r="W1532" s="99"/>
      <c r="X1532" s="97"/>
      <c r="Y1532" s="87"/>
      <c r="Z1532" s="100"/>
      <c r="AA1532" s="106">
        <f t="shared" si="677"/>
        <v>1520</v>
      </c>
      <c r="AB1532" s="549">
        <f t="shared" si="678"/>
        <v>0</v>
      </c>
      <c r="AC1532" s="544">
        <f t="shared" si="679"/>
        <v>0</v>
      </c>
      <c r="AD1532" s="174">
        <f t="shared" si="680"/>
        <v>0</v>
      </c>
      <c r="AE1532" s="8"/>
      <c r="AF1532" s="885" t="str">
        <f t="shared" si="681"/>
        <v xml:space="preserve"> </v>
      </c>
      <c r="AG1532" s="40">
        <f t="shared" si="682"/>
        <v>0</v>
      </c>
      <c r="AH1532" s="40">
        <f t="shared" si="683"/>
        <v>0</v>
      </c>
      <c r="AR1532" s="40">
        <f t="shared" si="684"/>
        <v>0</v>
      </c>
      <c r="AS1532" s="40">
        <f t="shared" si="685"/>
        <v>0</v>
      </c>
      <c r="AT1532" s="40">
        <f t="shared" si="686"/>
        <v>0</v>
      </c>
      <c r="AU1532" s="40">
        <f t="shared" si="687"/>
        <v>0</v>
      </c>
      <c r="AX1532" s="279">
        <f t="shared" si="688"/>
        <v>0</v>
      </c>
      <c r="AY1532" s="279">
        <f t="shared" si="689"/>
        <v>0</v>
      </c>
      <c r="AZ1532" s="40">
        <f t="shared" si="690"/>
        <v>0</v>
      </c>
      <c r="BB1532" s="40">
        <f t="shared" si="691"/>
        <v>0</v>
      </c>
      <c r="BC1532" s="397">
        <f t="shared" si="692"/>
        <v>0</v>
      </c>
      <c r="BD1532" s="105">
        <f t="shared" si="693"/>
        <v>0</v>
      </c>
      <c r="BE1532" s="105">
        <f t="shared" si="694"/>
        <v>0</v>
      </c>
      <c r="BF1532" s="742">
        <f t="shared" si="695"/>
        <v>0</v>
      </c>
      <c r="BG1532" s="89"/>
      <c r="BH1532" s="9"/>
      <c r="BJ1532" s="40">
        <f t="shared" si="696"/>
        <v>0</v>
      </c>
      <c r="BK1532" s="40">
        <f t="shared" si="697"/>
        <v>1</v>
      </c>
      <c r="BL1532" s="40">
        <f t="shared" si="698"/>
        <v>0</v>
      </c>
      <c r="BM1532" s="40">
        <f t="shared" si="699"/>
        <v>0</v>
      </c>
      <c r="BN1532" s="40">
        <f t="shared" si="700"/>
        <v>0</v>
      </c>
    </row>
    <row r="1533" spans="1:66" x14ac:dyDescent="0.25">
      <c r="A1533" s="379"/>
      <c r="B1533" s="936"/>
      <c r="C1533" s="272"/>
      <c r="D1533" s="868"/>
      <c r="E1533" s="873" t="str">
        <f t="shared" si="674"/>
        <v xml:space="preserve"> </v>
      </c>
      <c r="F1533" s="130">
        <f t="shared" si="675"/>
        <v>0</v>
      </c>
      <c r="G1533" s="128">
        <f t="shared" si="676"/>
        <v>1521</v>
      </c>
      <c r="H1533" s="127"/>
      <c r="I1533" s="321"/>
      <c r="J1533" s="97"/>
      <c r="K1533" s="323"/>
      <c r="L1533" s="322"/>
      <c r="M1533" s="50"/>
      <c r="N1533" s="87"/>
      <c r="O1533" s="324"/>
      <c r="P1533" s="98"/>
      <c r="Q1533" s="98"/>
      <c r="R1533" s="114"/>
      <c r="S1533" s="753"/>
      <c r="T1533" s="98"/>
      <c r="U1533" s="98"/>
      <c r="V1533" s="98"/>
      <c r="W1533" s="99"/>
      <c r="X1533" s="97"/>
      <c r="Y1533" s="87"/>
      <c r="Z1533" s="100"/>
      <c r="AA1533" s="106">
        <f t="shared" si="677"/>
        <v>1521</v>
      </c>
      <c r="AB1533" s="549">
        <f t="shared" si="678"/>
        <v>0</v>
      </c>
      <c r="AC1533" s="544">
        <f t="shared" si="679"/>
        <v>0</v>
      </c>
      <c r="AD1533" s="174">
        <f t="shared" si="680"/>
        <v>0</v>
      </c>
      <c r="AE1533" s="8"/>
      <c r="AF1533" s="885" t="str">
        <f t="shared" si="681"/>
        <v xml:space="preserve"> </v>
      </c>
      <c r="AG1533" s="40">
        <f t="shared" si="682"/>
        <v>0</v>
      </c>
      <c r="AH1533" s="40">
        <f t="shared" si="683"/>
        <v>0</v>
      </c>
      <c r="AR1533" s="40">
        <f t="shared" si="684"/>
        <v>0</v>
      </c>
      <c r="AS1533" s="40">
        <f t="shared" si="685"/>
        <v>0</v>
      </c>
      <c r="AT1533" s="40">
        <f t="shared" si="686"/>
        <v>0</v>
      </c>
      <c r="AU1533" s="40">
        <f t="shared" si="687"/>
        <v>0</v>
      </c>
      <c r="AX1533" s="279">
        <f t="shared" si="688"/>
        <v>0</v>
      </c>
      <c r="AY1533" s="279">
        <f t="shared" si="689"/>
        <v>0</v>
      </c>
      <c r="AZ1533" s="40">
        <f t="shared" si="690"/>
        <v>0</v>
      </c>
      <c r="BB1533" s="40">
        <f t="shared" si="691"/>
        <v>0</v>
      </c>
      <c r="BC1533" s="397">
        <f t="shared" si="692"/>
        <v>0</v>
      </c>
      <c r="BD1533" s="105">
        <f t="shared" si="693"/>
        <v>0</v>
      </c>
      <c r="BE1533" s="105">
        <f t="shared" si="694"/>
        <v>0</v>
      </c>
      <c r="BF1533" s="742">
        <f t="shared" si="695"/>
        <v>0</v>
      </c>
      <c r="BG1533" s="89"/>
      <c r="BH1533" s="9"/>
      <c r="BJ1533" s="40">
        <f t="shared" si="696"/>
        <v>0</v>
      </c>
      <c r="BK1533" s="40">
        <f t="shared" si="697"/>
        <v>1</v>
      </c>
      <c r="BL1533" s="40">
        <f t="shared" si="698"/>
        <v>0</v>
      </c>
      <c r="BM1533" s="40">
        <f t="shared" si="699"/>
        <v>0</v>
      </c>
      <c r="BN1533" s="40">
        <f t="shared" si="700"/>
        <v>0</v>
      </c>
    </row>
    <row r="1534" spans="1:66" x14ac:dyDescent="0.25">
      <c r="A1534" s="379"/>
      <c r="B1534" s="936"/>
      <c r="C1534" s="272"/>
      <c r="D1534" s="868"/>
      <c r="E1534" s="873" t="str">
        <f t="shared" si="674"/>
        <v xml:space="preserve"> </v>
      </c>
      <c r="F1534" s="130">
        <f t="shared" si="675"/>
        <v>0</v>
      </c>
      <c r="G1534" s="128">
        <f t="shared" si="676"/>
        <v>1522</v>
      </c>
      <c r="H1534" s="127"/>
      <c r="I1534" s="321"/>
      <c r="J1534" s="97"/>
      <c r="K1534" s="323"/>
      <c r="L1534" s="322"/>
      <c r="M1534" s="50"/>
      <c r="N1534" s="87"/>
      <c r="O1534" s="324"/>
      <c r="P1534" s="98"/>
      <c r="Q1534" s="98"/>
      <c r="R1534" s="114"/>
      <c r="S1534" s="753"/>
      <c r="T1534" s="98"/>
      <c r="U1534" s="98"/>
      <c r="V1534" s="98"/>
      <c r="W1534" s="99"/>
      <c r="X1534" s="97"/>
      <c r="Y1534" s="87"/>
      <c r="Z1534" s="100"/>
      <c r="AA1534" s="106">
        <f t="shared" si="677"/>
        <v>1522</v>
      </c>
      <c r="AB1534" s="549">
        <f t="shared" si="678"/>
        <v>0</v>
      </c>
      <c r="AC1534" s="544">
        <f t="shared" si="679"/>
        <v>0</v>
      </c>
      <c r="AD1534" s="174">
        <f t="shared" si="680"/>
        <v>0</v>
      </c>
      <c r="AE1534" s="8"/>
      <c r="AF1534" s="885" t="str">
        <f t="shared" si="681"/>
        <v xml:space="preserve"> </v>
      </c>
      <c r="AG1534" s="40">
        <f t="shared" si="682"/>
        <v>0</v>
      </c>
      <c r="AH1534" s="40">
        <f t="shared" si="683"/>
        <v>0</v>
      </c>
      <c r="AR1534" s="40">
        <f t="shared" si="684"/>
        <v>0</v>
      </c>
      <c r="AS1534" s="40">
        <f t="shared" si="685"/>
        <v>0</v>
      </c>
      <c r="AT1534" s="40">
        <f t="shared" si="686"/>
        <v>0</v>
      </c>
      <c r="AU1534" s="40">
        <f t="shared" si="687"/>
        <v>0</v>
      </c>
      <c r="AX1534" s="279">
        <f t="shared" si="688"/>
        <v>0</v>
      </c>
      <c r="AY1534" s="279">
        <f t="shared" si="689"/>
        <v>0</v>
      </c>
      <c r="AZ1534" s="40">
        <f t="shared" si="690"/>
        <v>0</v>
      </c>
      <c r="BB1534" s="40">
        <f t="shared" si="691"/>
        <v>0</v>
      </c>
      <c r="BC1534" s="397">
        <f t="shared" si="692"/>
        <v>0</v>
      </c>
      <c r="BD1534" s="105">
        <f t="shared" si="693"/>
        <v>0</v>
      </c>
      <c r="BE1534" s="105">
        <f t="shared" si="694"/>
        <v>0</v>
      </c>
      <c r="BF1534" s="742">
        <f t="shared" si="695"/>
        <v>0</v>
      </c>
      <c r="BG1534" s="89"/>
      <c r="BH1534" s="9"/>
      <c r="BJ1534" s="40">
        <f t="shared" si="696"/>
        <v>0</v>
      </c>
      <c r="BK1534" s="40">
        <f t="shared" si="697"/>
        <v>1</v>
      </c>
      <c r="BL1534" s="40">
        <f t="shared" si="698"/>
        <v>0</v>
      </c>
      <c r="BM1534" s="40">
        <f t="shared" si="699"/>
        <v>0</v>
      </c>
      <c r="BN1534" s="40">
        <f t="shared" si="700"/>
        <v>0</v>
      </c>
    </row>
    <row r="1535" spans="1:66" x14ac:dyDescent="0.25">
      <c r="A1535" s="379"/>
      <c r="B1535" s="936"/>
      <c r="C1535" s="272"/>
      <c r="D1535" s="868"/>
      <c r="E1535" s="873" t="str">
        <f t="shared" si="674"/>
        <v xml:space="preserve"> </v>
      </c>
      <c r="F1535" s="130">
        <f t="shared" si="675"/>
        <v>0</v>
      </c>
      <c r="G1535" s="128">
        <f t="shared" si="676"/>
        <v>1523</v>
      </c>
      <c r="H1535" s="127"/>
      <c r="I1535" s="321"/>
      <c r="J1535" s="97"/>
      <c r="K1535" s="323"/>
      <c r="L1535" s="322"/>
      <c r="M1535" s="50"/>
      <c r="N1535" s="87"/>
      <c r="O1535" s="324"/>
      <c r="P1535" s="98"/>
      <c r="Q1535" s="98"/>
      <c r="R1535" s="114"/>
      <c r="S1535" s="753"/>
      <c r="T1535" s="98"/>
      <c r="U1535" s="98"/>
      <c r="V1535" s="98"/>
      <c r="W1535" s="99"/>
      <c r="X1535" s="97"/>
      <c r="Y1535" s="87"/>
      <c r="Z1535" s="100"/>
      <c r="AA1535" s="106">
        <f t="shared" si="677"/>
        <v>1523</v>
      </c>
      <c r="AB1535" s="549">
        <f t="shared" si="678"/>
        <v>0</v>
      </c>
      <c r="AC1535" s="544">
        <f t="shared" si="679"/>
        <v>0</v>
      </c>
      <c r="AD1535" s="174">
        <f t="shared" si="680"/>
        <v>0</v>
      </c>
      <c r="AE1535" s="8"/>
      <c r="AF1535" s="885" t="str">
        <f t="shared" si="681"/>
        <v xml:space="preserve"> </v>
      </c>
      <c r="AG1535" s="40">
        <f t="shared" si="682"/>
        <v>0</v>
      </c>
      <c r="AH1535" s="40">
        <f t="shared" si="683"/>
        <v>0</v>
      </c>
      <c r="AR1535" s="40">
        <f t="shared" si="684"/>
        <v>0</v>
      </c>
      <c r="AS1535" s="40">
        <f t="shared" si="685"/>
        <v>0</v>
      </c>
      <c r="AT1535" s="40">
        <f t="shared" si="686"/>
        <v>0</v>
      </c>
      <c r="AU1535" s="40">
        <f t="shared" si="687"/>
        <v>0</v>
      </c>
      <c r="AX1535" s="279">
        <f t="shared" si="688"/>
        <v>0</v>
      </c>
      <c r="AY1535" s="279">
        <f t="shared" si="689"/>
        <v>0</v>
      </c>
      <c r="AZ1535" s="40">
        <f t="shared" si="690"/>
        <v>0</v>
      </c>
      <c r="BB1535" s="40">
        <f t="shared" si="691"/>
        <v>0</v>
      </c>
      <c r="BC1535" s="397">
        <f t="shared" si="692"/>
        <v>0</v>
      </c>
      <c r="BD1535" s="105">
        <f t="shared" si="693"/>
        <v>0</v>
      </c>
      <c r="BE1535" s="105">
        <f t="shared" si="694"/>
        <v>0</v>
      </c>
      <c r="BF1535" s="742">
        <f t="shared" si="695"/>
        <v>0</v>
      </c>
      <c r="BG1535" s="89"/>
      <c r="BH1535" s="9"/>
      <c r="BJ1535" s="40">
        <f t="shared" si="696"/>
        <v>0</v>
      </c>
      <c r="BK1535" s="40">
        <f t="shared" si="697"/>
        <v>1</v>
      </c>
      <c r="BL1535" s="40">
        <f t="shared" si="698"/>
        <v>0</v>
      </c>
      <c r="BM1535" s="40">
        <f t="shared" si="699"/>
        <v>0</v>
      </c>
      <c r="BN1535" s="40">
        <f t="shared" si="700"/>
        <v>0</v>
      </c>
    </row>
    <row r="1536" spans="1:66" x14ac:dyDescent="0.25">
      <c r="A1536" s="379"/>
      <c r="B1536" s="936"/>
      <c r="C1536" s="272"/>
      <c r="D1536" s="868"/>
      <c r="E1536" s="873" t="str">
        <f t="shared" si="674"/>
        <v xml:space="preserve"> </v>
      </c>
      <c r="F1536" s="130">
        <f t="shared" si="675"/>
        <v>0</v>
      </c>
      <c r="G1536" s="128">
        <f t="shared" si="676"/>
        <v>1524</v>
      </c>
      <c r="H1536" s="127"/>
      <c r="I1536" s="321"/>
      <c r="J1536" s="97"/>
      <c r="K1536" s="323"/>
      <c r="L1536" s="322"/>
      <c r="M1536" s="50"/>
      <c r="N1536" s="87"/>
      <c r="O1536" s="324"/>
      <c r="P1536" s="98"/>
      <c r="Q1536" s="98"/>
      <c r="R1536" s="114"/>
      <c r="S1536" s="753"/>
      <c r="T1536" s="98"/>
      <c r="U1536" s="98"/>
      <c r="V1536" s="98"/>
      <c r="W1536" s="99"/>
      <c r="X1536" s="97"/>
      <c r="Y1536" s="87"/>
      <c r="Z1536" s="100"/>
      <c r="AA1536" s="106">
        <f t="shared" si="677"/>
        <v>1524</v>
      </c>
      <c r="AB1536" s="549">
        <f t="shared" si="678"/>
        <v>0</v>
      </c>
      <c r="AC1536" s="544">
        <f t="shared" si="679"/>
        <v>0</v>
      </c>
      <c r="AD1536" s="174">
        <f t="shared" si="680"/>
        <v>0</v>
      </c>
      <c r="AE1536" s="8"/>
      <c r="AF1536" s="885" t="str">
        <f t="shared" si="681"/>
        <v xml:space="preserve"> </v>
      </c>
      <c r="AG1536" s="40">
        <f t="shared" si="682"/>
        <v>0</v>
      </c>
      <c r="AH1536" s="40">
        <f t="shared" si="683"/>
        <v>0</v>
      </c>
      <c r="AR1536" s="40">
        <f t="shared" si="684"/>
        <v>0</v>
      </c>
      <c r="AS1536" s="40">
        <f t="shared" si="685"/>
        <v>0</v>
      </c>
      <c r="AT1536" s="40">
        <f t="shared" si="686"/>
        <v>0</v>
      </c>
      <c r="AU1536" s="40">
        <f t="shared" si="687"/>
        <v>0</v>
      </c>
      <c r="AX1536" s="279">
        <f t="shared" si="688"/>
        <v>0</v>
      </c>
      <c r="AY1536" s="279">
        <f t="shared" si="689"/>
        <v>0</v>
      </c>
      <c r="AZ1536" s="40">
        <f t="shared" si="690"/>
        <v>0</v>
      </c>
      <c r="BB1536" s="40">
        <f t="shared" si="691"/>
        <v>0</v>
      </c>
      <c r="BC1536" s="397">
        <f t="shared" si="692"/>
        <v>0</v>
      </c>
      <c r="BD1536" s="105">
        <f t="shared" si="693"/>
        <v>0</v>
      </c>
      <c r="BE1536" s="105">
        <f t="shared" si="694"/>
        <v>0</v>
      </c>
      <c r="BF1536" s="742">
        <f t="shared" si="695"/>
        <v>0</v>
      </c>
      <c r="BG1536" s="89"/>
      <c r="BH1536" s="9"/>
      <c r="BJ1536" s="40">
        <f t="shared" si="696"/>
        <v>0</v>
      </c>
      <c r="BK1536" s="40">
        <f t="shared" si="697"/>
        <v>1</v>
      </c>
      <c r="BL1536" s="40">
        <f t="shared" si="698"/>
        <v>0</v>
      </c>
      <c r="BM1536" s="40">
        <f t="shared" si="699"/>
        <v>0</v>
      </c>
      <c r="BN1536" s="40">
        <f t="shared" si="700"/>
        <v>0</v>
      </c>
    </row>
    <row r="1537" spans="1:66" x14ac:dyDescent="0.25">
      <c r="A1537" s="379"/>
      <c r="B1537" s="936"/>
      <c r="C1537" s="272"/>
      <c r="D1537" s="868"/>
      <c r="E1537" s="873" t="str">
        <f t="shared" si="674"/>
        <v xml:space="preserve"> </v>
      </c>
      <c r="F1537" s="130">
        <f t="shared" si="675"/>
        <v>0</v>
      </c>
      <c r="G1537" s="128">
        <f t="shared" si="676"/>
        <v>1525</v>
      </c>
      <c r="H1537" s="127"/>
      <c r="I1537" s="321"/>
      <c r="J1537" s="97"/>
      <c r="K1537" s="323"/>
      <c r="L1537" s="322"/>
      <c r="M1537" s="50"/>
      <c r="N1537" s="87"/>
      <c r="O1537" s="324"/>
      <c r="P1537" s="98"/>
      <c r="Q1537" s="98"/>
      <c r="R1537" s="114"/>
      <c r="S1537" s="753"/>
      <c r="T1537" s="98"/>
      <c r="U1537" s="98"/>
      <c r="V1537" s="98"/>
      <c r="W1537" s="99"/>
      <c r="X1537" s="97"/>
      <c r="Y1537" s="87"/>
      <c r="Z1537" s="100"/>
      <c r="AA1537" s="106">
        <f t="shared" si="677"/>
        <v>1525</v>
      </c>
      <c r="AB1537" s="549">
        <f t="shared" si="678"/>
        <v>0</v>
      </c>
      <c r="AC1537" s="544">
        <f t="shared" si="679"/>
        <v>0</v>
      </c>
      <c r="AD1537" s="174">
        <f t="shared" si="680"/>
        <v>0</v>
      </c>
      <c r="AE1537" s="8"/>
      <c r="AF1537" s="885" t="str">
        <f t="shared" si="681"/>
        <v xml:space="preserve"> </v>
      </c>
      <c r="AG1537" s="40">
        <f t="shared" si="682"/>
        <v>0</v>
      </c>
      <c r="AH1537" s="40">
        <f t="shared" si="683"/>
        <v>0</v>
      </c>
      <c r="AR1537" s="40">
        <f t="shared" si="684"/>
        <v>0</v>
      </c>
      <c r="AS1537" s="40">
        <f t="shared" si="685"/>
        <v>0</v>
      </c>
      <c r="AT1537" s="40">
        <f t="shared" si="686"/>
        <v>0</v>
      </c>
      <c r="AU1537" s="40">
        <f t="shared" si="687"/>
        <v>0</v>
      </c>
      <c r="AX1537" s="279">
        <f t="shared" si="688"/>
        <v>0</v>
      </c>
      <c r="AY1537" s="279">
        <f t="shared" si="689"/>
        <v>0</v>
      </c>
      <c r="AZ1537" s="40">
        <f t="shared" si="690"/>
        <v>0</v>
      </c>
      <c r="BB1537" s="40">
        <f t="shared" si="691"/>
        <v>0</v>
      </c>
      <c r="BC1537" s="397">
        <f t="shared" si="692"/>
        <v>0</v>
      </c>
      <c r="BD1537" s="105">
        <f t="shared" si="693"/>
        <v>0</v>
      </c>
      <c r="BE1537" s="105">
        <f t="shared" si="694"/>
        <v>0</v>
      </c>
      <c r="BF1537" s="742">
        <f t="shared" si="695"/>
        <v>0</v>
      </c>
      <c r="BG1537" s="89"/>
      <c r="BH1537" s="9"/>
      <c r="BJ1537" s="40">
        <f t="shared" si="696"/>
        <v>0</v>
      </c>
      <c r="BK1537" s="40">
        <f t="shared" si="697"/>
        <v>1</v>
      </c>
      <c r="BL1537" s="40">
        <f t="shared" si="698"/>
        <v>0</v>
      </c>
      <c r="BM1537" s="40">
        <f t="shared" si="699"/>
        <v>0</v>
      </c>
      <c r="BN1537" s="40">
        <f t="shared" si="700"/>
        <v>0</v>
      </c>
    </row>
    <row r="1538" spans="1:66" x14ac:dyDescent="0.25">
      <c r="A1538" s="379"/>
      <c r="B1538" s="936"/>
      <c r="C1538" s="272"/>
      <c r="D1538" s="868"/>
      <c r="E1538" s="873" t="str">
        <f t="shared" si="674"/>
        <v xml:space="preserve"> </v>
      </c>
      <c r="F1538" s="130">
        <f t="shared" si="675"/>
        <v>0</v>
      </c>
      <c r="G1538" s="128">
        <f t="shared" si="676"/>
        <v>1526</v>
      </c>
      <c r="H1538" s="127"/>
      <c r="I1538" s="321"/>
      <c r="J1538" s="97"/>
      <c r="K1538" s="323"/>
      <c r="L1538" s="322"/>
      <c r="M1538" s="50"/>
      <c r="N1538" s="87"/>
      <c r="O1538" s="324"/>
      <c r="P1538" s="98"/>
      <c r="Q1538" s="98"/>
      <c r="R1538" s="114"/>
      <c r="S1538" s="753"/>
      <c r="T1538" s="98"/>
      <c r="U1538" s="98"/>
      <c r="V1538" s="98"/>
      <c r="W1538" s="99"/>
      <c r="X1538" s="97"/>
      <c r="Y1538" s="87"/>
      <c r="Z1538" s="100"/>
      <c r="AA1538" s="106">
        <f t="shared" si="677"/>
        <v>1526</v>
      </c>
      <c r="AB1538" s="549">
        <f t="shared" si="678"/>
        <v>0</v>
      </c>
      <c r="AC1538" s="544">
        <f t="shared" si="679"/>
        <v>0</v>
      </c>
      <c r="AD1538" s="174">
        <f t="shared" si="680"/>
        <v>0</v>
      </c>
      <c r="AE1538" s="8"/>
      <c r="AF1538" s="885" t="str">
        <f t="shared" si="681"/>
        <v xml:space="preserve"> </v>
      </c>
      <c r="AG1538" s="40">
        <f t="shared" si="682"/>
        <v>0</v>
      </c>
      <c r="AH1538" s="40">
        <f t="shared" si="683"/>
        <v>0</v>
      </c>
      <c r="AR1538" s="40">
        <f t="shared" si="684"/>
        <v>0</v>
      </c>
      <c r="AS1538" s="40">
        <f t="shared" si="685"/>
        <v>0</v>
      </c>
      <c r="AT1538" s="40">
        <f t="shared" si="686"/>
        <v>0</v>
      </c>
      <c r="AU1538" s="40">
        <f t="shared" si="687"/>
        <v>0</v>
      </c>
      <c r="AX1538" s="279">
        <f t="shared" si="688"/>
        <v>0</v>
      </c>
      <c r="AY1538" s="279">
        <f t="shared" si="689"/>
        <v>0</v>
      </c>
      <c r="AZ1538" s="40">
        <f t="shared" si="690"/>
        <v>0</v>
      </c>
      <c r="BB1538" s="40">
        <f t="shared" si="691"/>
        <v>0</v>
      </c>
      <c r="BC1538" s="397">
        <f t="shared" si="692"/>
        <v>0</v>
      </c>
      <c r="BD1538" s="105">
        <f t="shared" si="693"/>
        <v>0</v>
      </c>
      <c r="BE1538" s="105">
        <f t="shared" si="694"/>
        <v>0</v>
      </c>
      <c r="BF1538" s="742">
        <f t="shared" si="695"/>
        <v>0</v>
      </c>
      <c r="BG1538" s="89"/>
      <c r="BH1538" s="9"/>
      <c r="BJ1538" s="40">
        <f t="shared" si="696"/>
        <v>0</v>
      </c>
      <c r="BK1538" s="40">
        <f t="shared" si="697"/>
        <v>1</v>
      </c>
      <c r="BL1538" s="40">
        <f t="shared" si="698"/>
        <v>0</v>
      </c>
      <c r="BM1538" s="40">
        <f t="shared" si="699"/>
        <v>0</v>
      </c>
      <c r="BN1538" s="40">
        <f t="shared" si="700"/>
        <v>0</v>
      </c>
    </row>
    <row r="1539" spans="1:66" x14ac:dyDescent="0.25">
      <c r="A1539" s="379"/>
      <c r="B1539" s="936"/>
      <c r="C1539" s="272"/>
      <c r="D1539" s="868"/>
      <c r="E1539" s="873" t="str">
        <f t="shared" si="674"/>
        <v xml:space="preserve"> </v>
      </c>
      <c r="F1539" s="130">
        <f t="shared" si="675"/>
        <v>0</v>
      </c>
      <c r="G1539" s="128">
        <f t="shared" si="676"/>
        <v>1527</v>
      </c>
      <c r="H1539" s="127"/>
      <c r="I1539" s="321"/>
      <c r="J1539" s="97"/>
      <c r="K1539" s="323"/>
      <c r="L1539" s="322"/>
      <c r="M1539" s="50"/>
      <c r="N1539" s="87"/>
      <c r="O1539" s="324"/>
      <c r="P1539" s="98"/>
      <c r="Q1539" s="98"/>
      <c r="R1539" s="114"/>
      <c r="S1539" s="753"/>
      <c r="T1539" s="98"/>
      <c r="U1539" s="98"/>
      <c r="V1539" s="98"/>
      <c r="W1539" s="99"/>
      <c r="X1539" s="97"/>
      <c r="Y1539" s="87"/>
      <c r="Z1539" s="100"/>
      <c r="AA1539" s="106">
        <f t="shared" si="677"/>
        <v>1527</v>
      </c>
      <c r="AB1539" s="549">
        <f t="shared" si="678"/>
        <v>0</v>
      </c>
      <c r="AC1539" s="544">
        <f t="shared" si="679"/>
        <v>0</v>
      </c>
      <c r="AD1539" s="174">
        <f t="shared" si="680"/>
        <v>0</v>
      </c>
      <c r="AE1539" s="8"/>
      <c r="AF1539" s="885" t="str">
        <f t="shared" si="681"/>
        <v xml:space="preserve"> </v>
      </c>
      <c r="AG1539" s="40">
        <f t="shared" si="682"/>
        <v>0</v>
      </c>
      <c r="AH1539" s="40">
        <f t="shared" si="683"/>
        <v>0</v>
      </c>
      <c r="AR1539" s="40">
        <f t="shared" si="684"/>
        <v>0</v>
      </c>
      <c r="AS1539" s="40">
        <f t="shared" si="685"/>
        <v>0</v>
      </c>
      <c r="AT1539" s="40">
        <f t="shared" si="686"/>
        <v>0</v>
      </c>
      <c r="AU1539" s="40">
        <f t="shared" si="687"/>
        <v>0</v>
      </c>
      <c r="AX1539" s="279">
        <f t="shared" si="688"/>
        <v>0</v>
      </c>
      <c r="AY1539" s="279">
        <f t="shared" si="689"/>
        <v>0</v>
      </c>
      <c r="AZ1539" s="40">
        <f t="shared" si="690"/>
        <v>0</v>
      </c>
      <c r="BB1539" s="40">
        <f t="shared" si="691"/>
        <v>0</v>
      </c>
      <c r="BC1539" s="397">
        <f t="shared" si="692"/>
        <v>0</v>
      </c>
      <c r="BD1539" s="105">
        <f t="shared" si="693"/>
        <v>0</v>
      </c>
      <c r="BE1539" s="105">
        <f t="shared" si="694"/>
        <v>0</v>
      </c>
      <c r="BF1539" s="742">
        <f t="shared" si="695"/>
        <v>0</v>
      </c>
      <c r="BG1539" s="89"/>
      <c r="BH1539" s="9"/>
      <c r="BJ1539" s="40">
        <f t="shared" si="696"/>
        <v>0</v>
      </c>
      <c r="BK1539" s="40">
        <f t="shared" si="697"/>
        <v>1</v>
      </c>
      <c r="BL1539" s="40">
        <f t="shared" si="698"/>
        <v>0</v>
      </c>
      <c r="BM1539" s="40">
        <f t="shared" si="699"/>
        <v>0</v>
      </c>
      <c r="BN1539" s="40">
        <f t="shared" si="700"/>
        <v>0</v>
      </c>
    </row>
    <row r="1540" spans="1:66" x14ac:dyDescent="0.25">
      <c r="A1540" s="379"/>
      <c r="B1540" s="936"/>
      <c r="C1540" s="272"/>
      <c r="D1540" s="868"/>
      <c r="E1540" s="873" t="str">
        <f t="shared" si="674"/>
        <v xml:space="preserve"> </v>
      </c>
      <c r="F1540" s="130">
        <f t="shared" si="675"/>
        <v>0</v>
      </c>
      <c r="G1540" s="128">
        <f t="shared" si="676"/>
        <v>1528</v>
      </c>
      <c r="H1540" s="127"/>
      <c r="I1540" s="321"/>
      <c r="J1540" s="97"/>
      <c r="K1540" s="323"/>
      <c r="L1540" s="322"/>
      <c r="M1540" s="50"/>
      <c r="N1540" s="87"/>
      <c r="O1540" s="324"/>
      <c r="P1540" s="98"/>
      <c r="Q1540" s="98"/>
      <c r="R1540" s="114"/>
      <c r="S1540" s="753"/>
      <c r="T1540" s="98"/>
      <c r="U1540" s="98"/>
      <c r="V1540" s="98"/>
      <c r="W1540" s="99"/>
      <c r="X1540" s="97"/>
      <c r="Y1540" s="87"/>
      <c r="Z1540" s="100"/>
      <c r="AA1540" s="106">
        <f t="shared" si="677"/>
        <v>1528</v>
      </c>
      <c r="AB1540" s="549">
        <f t="shared" si="678"/>
        <v>0</v>
      </c>
      <c r="AC1540" s="544">
        <f t="shared" si="679"/>
        <v>0</v>
      </c>
      <c r="AD1540" s="174">
        <f t="shared" si="680"/>
        <v>0</v>
      </c>
      <c r="AE1540" s="8"/>
      <c r="AF1540" s="885" t="str">
        <f t="shared" si="681"/>
        <v xml:space="preserve"> </v>
      </c>
      <c r="AG1540" s="40">
        <f t="shared" si="682"/>
        <v>0</v>
      </c>
      <c r="AH1540" s="40">
        <f t="shared" si="683"/>
        <v>0</v>
      </c>
      <c r="AR1540" s="40">
        <f t="shared" si="684"/>
        <v>0</v>
      </c>
      <c r="AS1540" s="40">
        <f t="shared" si="685"/>
        <v>0</v>
      </c>
      <c r="AT1540" s="40">
        <f t="shared" si="686"/>
        <v>0</v>
      </c>
      <c r="AU1540" s="40">
        <f t="shared" si="687"/>
        <v>0</v>
      </c>
      <c r="AX1540" s="279">
        <f t="shared" si="688"/>
        <v>0</v>
      </c>
      <c r="AY1540" s="279">
        <f t="shared" si="689"/>
        <v>0</v>
      </c>
      <c r="AZ1540" s="40">
        <f t="shared" si="690"/>
        <v>0</v>
      </c>
      <c r="BB1540" s="40">
        <f t="shared" si="691"/>
        <v>0</v>
      </c>
      <c r="BC1540" s="397">
        <f t="shared" si="692"/>
        <v>0</v>
      </c>
      <c r="BD1540" s="105">
        <f t="shared" si="693"/>
        <v>0</v>
      </c>
      <c r="BE1540" s="105">
        <f t="shared" si="694"/>
        <v>0</v>
      </c>
      <c r="BF1540" s="742">
        <f t="shared" si="695"/>
        <v>0</v>
      </c>
      <c r="BG1540" s="89"/>
      <c r="BH1540" s="9"/>
      <c r="BJ1540" s="40">
        <f t="shared" si="696"/>
        <v>0</v>
      </c>
      <c r="BK1540" s="40">
        <f t="shared" si="697"/>
        <v>1</v>
      </c>
      <c r="BL1540" s="40">
        <f t="shared" si="698"/>
        <v>0</v>
      </c>
      <c r="BM1540" s="40">
        <f t="shared" si="699"/>
        <v>0</v>
      </c>
      <c r="BN1540" s="40">
        <f t="shared" si="700"/>
        <v>0</v>
      </c>
    </row>
    <row r="1541" spans="1:66" x14ac:dyDescent="0.25">
      <c r="A1541" s="379"/>
      <c r="B1541" s="936"/>
      <c r="C1541" s="272"/>
      <c r="D1541" s="868"/>
      <c r="E1541" s="873" t="str">
        <f t="shared" si="674"/>
        <v xml:space="preserve"> </v>
      </c>
      <c r="F1541" s="130">
        <f t="shared" si="675"/>
        <v>0</v>
      </c>
      <c r="G1541" s="128">
        <f t="shared" si="676"/>
        <v>1529</v>
      </c>
      <c r="H1541" s="127"/>
      <c r="I1541" s="321"/>
      <c r="J1541" s="97"/>
      <c r="K1541" s="323"/>
      <c r="L1541" s="322"/>
      <c r="M1541" s="50"/>
      <c r="N1541" s="87"/>
      <c r="O1541" s="324"/>
      <c r="P1541" s="98"/>
      <c r="Q1541" s="98"/>
      <c r="R1541" s="114"/>
      <c r="S1541" s="753"/>
      <c r="T1541" s="98"/>
      <c r="U1541" s="98"/>
      <c r="V1541" s="98"/>
      <c r="W1541" s="99"/>
      <c r="X1541" s="97"/>
      <c r="Y1541" s="87"/>
      <c r="Z1541" s="100"/>
      <c r="AA1541" s="106">
        <f t="shared" si="677"/>
        <v>1529</v>
      </c>
      <c r="AB1541" s="549">
        <f t="shared" si="678"/>
        <v>0</v>
      </c>
      <c r="AC1541" s="544">
        <f t="shared" si="679"/>
        <v>0</v>
      </c>
      <c r="AD1541" s="174">
        <f t="shared" si="680"/>
        <v>0</v>
      </c>
      <c r="AE1541" s="8"/>
      <c r="AF1541" s="885" t="str">
        <f t="shared" si="681"/>
        <v xml:space="preserve"> </v>
      </c>
      <c r="AG1541" s="40">
        <f t="shared" si="682"/>
        <v>0</v>
      </c>
      <c r="AH1541" s="40">
        <f t="shared" si="683"/>
        <v>0</v>
      </c>
      <c r="AR1541" s="40">
        <f t="shared" si="684"/>
        <v>0</v>
      </c>
      <c r="AS1541" s="40">
        <f t="shared" si="685"/>
        <v>0</v>
      </c>
      <c r="AT1541" s="40">
        <f t="shared" si="686"/>
        <v>0</v>
      </c>
      <c r="AU1541" s="40">
        <f t="shared" si="687"/>
        <v>0</v>
      </c>
      <c r="AX1541" s="279">
        <f t="shared" si="688"/>
        <v>0</v>
      </c>
      <c r="AY1541" s="279">
        <f t="shared" si="689"/>
        <v>0</v>
      </c>
      <c r="AZ1541" s="40">
        <f t="shared" si="690"/>
        <v>0</v>
      </c>
      <c r="BB1541" s="40">
        <f t="shared" si="691"/>
        <v>0</v>
      </c>
      <c r="BC1541" s="397">
        <f t="shared" si="692"/>
        <v>0</v>
      </c>
      <c r="BD1541" s="105">
        <f t="shared" si="693"/>
        <v>0</v>
      </c>
      <c r="BE1541" s="105">
        <f t="shared" si="694"/>
        <v>0</v>
      </c>
      <c r="BF1541" s="742">
        <f t="shared" si="695"/>
        <v>0</v>
      </c>
      <c r="BG1541" s="89"/>
      <c r="BH1541" s="9"/>
      <c r="BJ1541" s="40">
        <f t="shared" si="696"/>
        <v>0</v>
      </c>
      <c r="BK1541" s="40">
        <f t="shared" si="697"/>
        <v>1</v>
      </c>
      <c r="BL1541" s="40">
        <f t="shared" si="698"/>
        <v>0</v>
      </c>
      <c r="BM1541" s="40">
        <f t="shared" si="699"/>
        <v>0</v>
      </c>
      <c r="BN1541" s="40">
        <f t="shared" si="700"/>
        <v>0</v>
      </c>
    </row>
    <row r="1542" spans="1:66" x14ac:dyDescent="0.25">
      <c r="A1542" s="379"/>
      <c r="B1542" s="936"/>
      <c r="C1542" s="272"/>
      <c r="D1542" s="868"/>
      <c r="E1542" s="873" t="str">
        <f t="shared" si="674"/>
        <v xml:space="preserve"> </v>
      </c>
      <c r="F1542" s="130">
        <f t="shared" si="675"/>
        <v>0</v>
      </c>
      <c r="G1542" s="128">
        <f t="shared" si="676"/>
        <v>1530</v>
      </c>
      <c r="H1542" s="127"/>
      <c r="I1542" s="321"/>
      <c r="J1542" s="97"/>
      <c r="K1542" s="323"/>
      <c r="L1542" s="322"/>
      <c r="M1542" s="50"/>
      <c r="N1542" s="87"/>
      <c r="O1542" s="324"/>
      <c r="P1542" s="98"/>
      <c r="Q1542" s="98"/>
      <c r="R1542" s="114"/>
      <c r="S1542" s="753"/>
      <c r="T1542" s="98"/>
      <c r="U1542" s="98"/>
      <c r="V1542" s="98"/>
      <c r="W1542" s="99"/>
      <c r="X1542" s="97"/>
      <c r="Y1542" s="87"/>
      <c r="Z1542" s="100"/>
      <c r="AA1542" s="106">
        <f t="shared" si="677"/>
        <v>1530</v>
      </c>
      <c r="AB1542" s="549">
        <f t="shared" si="678"/>
        <v>0</v>
      </c>
      <c r="AC1542" s="544">
        <f t="shared" si="679"/>
        <v>0</v>
      </c>
      <c r="AD1542" s="174">
        <f t="shared" si="680"/>
        <v>0</v>
      </c>
      <c r="AE1542" s="8"/>
      <c r="AF1542" s="885" t="str">
        <f t="shared" si="681"/>
        <v xml:space="preserve"> </v>
      </c>
      <c r="AG1542" s="40">
        <f t="shared" si="682"/>
        <v>0</v>
      </c>
      <c r="AH1542" s="40">
        <f t="shared" si="683"/>
        <v>0</v>
      </c>
      <c r="AR1542" s="40">
        <f t="shared" si="684"/>
        <v>0</v>
      </c>
      <c r="AS1542" s="40">
        <f t="shared" si="685"/>
        <v>0</v>
      </c>
      <c r="AT1542" s="40">
        <f t="shared" si="686"/>
        <v>0</v>
      </c>
      <c r="AU1542" s="40">
        <f t="shared" si="687"/>
        <v>0</v>
      </c>
      <c r="AX1542" s="279">
        <f t="shared" si="688"/>
        <v>0</v>
      </c>
      <c r="AY1542" s="279">
        <f t="shared" si="689"/>
        <v>0</v>
      </c>
      <c r="AZ1542" s="40">
        <f t="shared" si="690"/>
        <v>0</v>
      </c>
      <c r="BB1542" s="40">
        <f t="shared" si="691"/>
        <v>0</v>
      </c>
      <c r="BC1542" s="397">
        <f t="shared" si="692"/>
        <v>0</v>
      </c>
      <c r="BD1542" s="105">
        <f t="shared" si="693"/>
        <v>0</v>
      </c>
      <c r="BE1542" s="105">
        <f t="shared" si="694"/>
        <v>0</v>
      </c>
      <c r="BF1542" s="742">
        <f t="shared" si="695"/>
        <v>0</v>
      </c>
      <c r="BG1542" s="89"/>
      <c r="BH1542" s="9"/>
      <c r="BJ1542" s="40">
        <f t="shared" si="696"/>
        <v>0</v>
      </c>
      <c r="BK1542" s="40">
        <f t="shared" si="697"/>
        <v>1</v>
      </c>
      <c r="BL1542" s="40">
        <f t="shared" si="698"/>
        <v>0</v>
      </c>
      <c r="BM1542" s="40">
        <f t="shared" si="699"/>
        <v>0</v>
      </c>
      <c r="BN1542" s="40">
        <f t="shared" si="700"/>
        <v>0</v>
      </c>
    </row>
    <row r="1543" spans="1:66" x14ac:dyDescent="0.25">
      <c r="A1543" s="379"/>
      <c r="B1543" s="936"/>
      <c r="C1543" s="272"/>
      <c r="D1543" s="868"/>
      <c r="E1543" s="873" t="str">
        <f t="shared" si="674"/>
        <v xml:space="preserve"> </v>
      </c>
      <c r="F1543" s="130">
        <f t="shared" si="675"/>
        <v>0</v>
      </c>
      <c r="G1543" s="128">
        <f t="shared" si="676"/>
        <v>1531</v>
      </c>
      <c r="H1543" s="127"/>
      <c r="I1543" s="321"/>
      <c r="J1543" s="97"/>
      <c r="K1543" s="323"/>
      <c r="L1543" s="322"/>
      <c r="M1543" s="50"/>
      <c r="N1543" s="87"/>
      <c r="O1543" s="324"/>
      <c r="P1543" s="98"/>
      <c r="Q1543" s="98"/>
      <c r="R1543" s="114"/>
      <c r="S1543" s="753"/>
      <c r="T1543" s="98"/>
      <c r="U1543" s="98"/>
      <c r="V1543" s="98"/>
      <c r="W1543" s="99"/>
      <c r="X1543" s="97"/>
      <c r="Y1543" s="87"/>
      <c r="Z1543" s="100"/>
      <c r="AA1543" s="106">
        <f t="shared" si="677"/>
        <v>1531</v>
      </c>
      <c r="AB1543" s="549">
        <f t="shared" si="678"/>
        <v>0</v>
      </c>
      <c r="AC1543" s="544">
        <f t="shared" si="679"/>
        <v>0</v>
      </c>
      <c r="AD1543" s="174">
        <f t="shared" si="680"/>
        <v>0</v>
      </c>
      <c r="AE1543" s="8"/>
      <c r="AF1543" s="885" t="str">
        <f t="shared" si="681"/>
        <v xml:space="preserve"> </v>
      </c>
      <c r="AG1543" s="40">
        <f t="shared" si="682"/>
        <v>0</v>
      </c>
      <c r="AH1543" s="40">
        <f t="shared" si="683"/>
        <v>0</v>
      </c>
      <c r="AR1543" s="40">
        <f t="shared" si="684"/>
        <v>0</v>
      </c>
      <c r="AS1543" s="40">
        <f t="shared" si="685"/>
        <v>0</v>
      </c>
      <c r="AT1543" s="40">
        <f t="shared" si="686"/>
        <v>0</v>
      </c>
      <c r="AU1543" s="40">
        <f t="shared" si="687"/>
        <v>0</v>
      </c>
      <c r="AX1543" s="279">
        <f t="shared" si="688"/>
        <v>0</v>
      </c>
      <c r="AY1543" s="279">
        <f t="shared" si="689"/>
        <v>0</v>
      </c>
      <c r="AZ1543" s="40">
        <f t="shared" si="690"/>
        <v>0</v>
      </c>
      <c r="BB1543" s="40">
        <f t="shared" si="691"/>
        <v>0</v>
      </c>
      <c r="BC1543" s="397">
        <f t="shared" si="692"/>
        <v>0</v>
      </c>
      <c r="BD1543" s="105">
        <f t="shared" si="693"/>
        <v>0</v>
      </c>
      <c r="BE1543" s="105">
        <f t="shared" si="694"/>
        <v>0</v>
      </c>
      <c r="BF1543" s="742">
        <f t="shared" si="695"/>
        <v>0</v>
      </c>
      <c r="BG1543" s="89"/>
      <c r="BH1543" s="9"/>
      <c r="BJ1543" s="40">
        <f t="shared" si="696"/>
        <v>0</v>
      </c>
      <c r="BK1543" s="40">
        <f t="shared" si="697"/>
        <v>1</v>
      </c>
      <c r="BL1543" s="40">
        <f t="shared" si="698"/>
        <v>0</v>
      </c>
      <c r="BM1543" s="40">
        <f t="shared" si="699"/>
        <v>0</v>
      </c>
      <c r="BN1543" s="40">
        <f t="shared" si="700"/>
        <v>0</v>
      </c>
    </row>
    <row r="1544" spans="1:66" x14ac:dyDescent="0.25">
      <c r="A1544" s="379"/>
      <c r="B1544" s="936"/>
      <c r="C1544" s="272"/>
      <c r="D1544" s="868"/>
      <c r="E1544" s="873" t="str">
        <f t="shared" si="674"/>
        <v xml:space="preserve"> </v>
      </c>
      <c r="F1544" s="130">
        <f t="shared" si="675"/>
        <v>0</v>
      </c>
      <c r="G1544" s="128">
        <f t="shared" si="676"/>
        <v>1532</v>
      </c>
      <c r="H1544" s="127"/>
      <c r="I1544" s="321"/>
      <c r="J1544" s="97"/>
      <c r="K1544" s="323"/>
      <c r="L1544" s="322"/>
      <c r="M1544" s="50"/>
      <c r="N1544" s="87"/>
      <c r="O1544" s="324"/>
      <c r="P1544" s="98"/>
      <c r="Q1544" s="98"/>
      <c r="R1544" s="114"/>
      <c r="S1544" s="753"/>
      <c r="T1544" s="98"/>
      <c r="U1544" s="98"/>
      <c r="V1544" s="98"/>
      <c r="W1544" s="99"/>
      <c r="X1544" s="97"/>
      <c r="Y1544" s="87"/>
      <c r="Z1544" s="100"/>
      <c r="AA1544" s="106">
        <f t="shared" si="677"/>
        <v>1532</v>
      </c>
      <c r="AB1544" s="549">
        <f t="shared" si="678"/>
        <v>0</v>
      </c>
      <c r="AC1544" s="544">
        <f t="shared" si="679"/>
        <v>0</v>
      </c>
      <c r="AD1544" s="174">
        <f t="shared" si="680"/>
        <v>0</v>
      </c>
      <c r="AE1544" s="8"/>
      <c r="AF1544" s="885" t="str">
        <f t="shared" si="681"/>
        <v xml:space="preserve"> </v>
      </c>
      <c r="AG1544" s="40">
        <f t="shared" si="682"/>
        <v>0</v>
      </c>
      <c r="AH1544" s="40">
        <f t="shared" si="683"/>
        <v>0</v>
      </c>
      <c r="AR1544" s="40">
        <f t="shared" si="684"/>
        <v>0</v>
      </c>
      <c r="AS1544" s="40">
        <f t="shared" si="685"/>
        <v>0</v>
      </c>
      <c r="AT1544" s="40">
        <f t="shared" si="686"/>
        <v>0</v>
      </c>
      <c r="AU1544" s="40">
        <f t="shared" si="687"/>
        <v>0</v>
      </c>
      <c r="AX1544" s="279">
        <f t="shared" si="688"/>
        <v>0</v>
      </c>
      <c r="AY1544" s="279">
        <f t="shared" si="689"/>
        <v>0</v>
      </c>
      <c r="AZ1544" s="40">
        <f t="shared" si="690"/>
        <v>0</v>
      </c>
      <c r="BB1544" s="40">
        <f t="shared" si="691"/>
        <v>0</v>
      </c>
      <c r="BC1544" s="397">
        <f t="shared" si="692"/>
        <v>0</v>
      </c>
      <c r="BD1544" s="105">
        <f t="shared" si="693"/>
        <v>0</v>
      </c>
      <c r="BE1544" s="105">
        <f t="shared" si="694"/>
        <v>0</v>
      </c>
      <c r="BF1544" s="742">
        <f t="shared" si="695"/>
        <v>0</v>
      </c>
      <c r="BG1544" s="89"/>
      <c r="BH1544" s="9"/>
      <c r="BJ1544" s="40">
        <f t="shared" si="696"/>
        <v>0</v>
      </c>
      <c r="BK1544" s="40">
        <f t="shared" si="697"/>
        <v>1</v>
      </c>
      <c r="BL1544" s="40">
        <f t="shared" si="698"/>
        <v>0</v>
      </c>
      <c r="BM1544" s="40">
        <f t="shared" si="699"/>
        <v>0</v>
      </c>
      <c r="BN1544" s="40">
        <f t="shared" si="700"/>
        <v>0</v>
      </c>
    </row>
    <row r="1545" spans="1:66" x14ac:dyDescent="0.25">
      <c r="A1545" s="379"/>
      <c r="B1545" s="936"/>
      <c r="C1545" s="272"/>
      <c r="D1545" s="868"/>
      <c r="E1545" s="873" t="str">
        <f t="shared" si="674"/>
        <v xml:space="preserve"> </v>
      </c>
      <c r="F1545" s="130">
        <f t="shared" si="675"/>
        <v>0</v>
      </c>
      <c r="G1545" s="128">
        <f t="shared" si="676"/>
        <v>1533</v>
      </c>
      <c r="H1545" s="127"/>
      <c r="I1545" s="321"/>
      <c r="J1545" s="97"/>
      <c r="K1545" s="323"/>
      <c r="L1545" s="322"/>
      <c r="M1545" s="50"/>
      <c r="N1545" s="87"/>
      <c r="O1545" s="324"/>
      <c r="P1545" s="98"/>
      <c r="Q1545" s="98"/>
      <c r="R1545" s="114"/>
      <c r="S1545" s="753"/>
      <c r="T1545" s="98"/>
      <c r="U1545" s="98"/>
      <c r="V1545" s="98"/>
      <c r="W1545" s="99"/>
      <c r="X1545" s="97"/>
      <c r="Y1545" s="87"/>
      <c r="Z1545" s="100"/>
      <c r="AA1545" s="106">
        <f t="shared" si="677"/>
        <v>1533</v>
      </c>
      <c r="AB1545" s="549">
        <f t="shared" si="678"/>
        <v>0</v>
      </c>
      <c r="AC1545" s="544">
        <f t="shared" si="679"/>
        <v>0</v>
      </c>
      <c r="AD1545" s="174">
        <f t="shared" si="680"/>
        <v>0</v>
      </c>
      <c r="AE1545" s="8"/>
      <c r="AF1545" s="885" t="str">
        <f t="shared" si="681"/>
        <v xml:space="preserve"> </v>
      </c>
      <c r="AG1545" s="40">
        <f t="shared" si="682"/>
        <v>0</v>
      </c>
      <c r="AH1545" s="40">
        <f t="shared" si="683"/>
        <v>0</v>
      </c>
      <c r="AR1545" s="40">
        <f t="shared" si="684"/>
        <v>0</v>
      </c>
      <c r="AS1545" s="40">
        <f t="shared" si="685"/>
        <v>0</v>
      </c>
      <c r="AT1545" s="40">
        <f t="shared" si="686"/>
        <v>0</v>
      </c>
      <c r="AU1545" s="40">
        <f t="shared" si="687"/>
        <v>0</v>
      </c>
      <c r="AX1545" s="279">
        <f t="shared" si="688"/>
        <v>0</v>
      </c>
      <c r="AY1545" s="279">
        <f t="shared" si="689"/>
        <v>0</v>
      </c>
      <c r="AZ1545" s="40">
        <f t="shared" si="690"/>
        <v>0</v>
      </c>
      <c r="BB1545" s="40">
        <f t="shared" si="691"/>
        <v>0</v>
      </c>
      <c r="BC1545" s="397">
        <f t="shared" si="692"/>
        <v>0</v>
      </c>
      <c r="BD1545" s="105">
        <f t="shared" si="693"/>
        <v>0</v>
      </c>
      <c r="BE1545" s="105">
        <f t="shared" si="694"/>
        <v>0</v>
      </c>
      <c r="BF1545" s="742">
        <f t="shared" si="695"/>
        <v>0</v>
      </c>
      <c r="BG1545" s="89"/>
      <c r="BH1545" s="9"/>
      <c r="BJ1545" s="40">
        <f t="shared" si="696"/>
        <v>0</v>
      </c>
      <c r="BK1545" s="40">
        <f t="shared" si="697"/>
        <v>1</v>
      </c>
      <c r="BL1545" s="40">
        <f t="shared" si="698"/>
        <v>0</v>
      </c>
      <c r="BM1545" s="40">
        <f t="shared" si="699"/>
        <v>0</v>
      </c>
      <c r="BN1545" s="40">
        <f t="shared" si="700"/>
        <v>0</v>
      </c>
    </row>
    <row r="1546" spans="1:66" x14ac:dyDescent="0.25">
      <c r="A1546" s="379"/>
      <c r="B1546" s="936"/>
      <c r="C1546" s="272"/>
      <c r="D1546" s="868"/>
      <c r="E1546" s="873" t="str">
        <f t="shared" si="674"/>
        <v xml:space="preserve"> </v>
      </c>
      <c r="F1546" s="130">
        <f t="shared" si="675"/>
        <v>0</v>
      </c>
      <c r="G1546" s="128">
        <f t="shared" si="676"/>
        <v>1534</v>
      </c>
      <c r="H1546" s="127"/>
      <c r="I1546" s="321"/>
      <c r="J1546" s="97"/>
      <c r="K1546" s="323"/>
      <c r="L1546" s="322"/>
      <c r="M1546" s="50"/>
      <c r="N1546" s="87"/>
      <c r="O1546" s="324"/>
      <c r="P1546" s="98"/>
      <c r="Q1546" s="98"/>
      <c r="R1546" s="114"/>
      <c r="S1546" s="753"/>
      <c r="T1546" s="98"/>
      <c r="U1546" s="98"/>
      <c r="V1546" s="98"/>
      <c r="W1546" s="99"/>
      <c r="X1546" s="97"/>
      <c r="Y1546" s="87"/>
      <c r="Z1546" s="100"/>
      <c r="AA1546" s="106">
        <f t="shared" si="677"/>
        <v>1534</v>
      </c>
      <c r="AB1546" s="549">
        <f t="shared" si="678"/>
        <v>0</v>
      </c>
      <c r="AC1546" s="544">
        <f t="shared" si="679"/>
        <v>0</v>
      </c>
      <c r="AD1546" s="174">
        <f t="shared" si="680"/>
        <v>0</v>
      </c>
      <c r="AE1546" s="8"/>
      <c r="AF1546" s="885" t="str">
        <f t="shared" si="681"/>
        <v xml:space="preserve"> </v>
      </c>
      <c r="AG1546" s="40">
        <f t="shared" si="682"/>
        <v>0</v>
      </c>
      <c r="AH1546" s="40">
        <f t="shared" si="683"/>
        <v>0</v>
      </c>
      <c r="AR1546" s="40">
        <f t="shared" si="684"/>
        <v>0</v>
      </c>
      <c r="AS1546" s="40">
        <f t="shared" si="685"/>
        <v>0</v>
      </c>
      <c r="AT1546" s="40">
        <f t="shared" si="686"/>
        <v>0</v>
      </c>
      <c r="AU1546" s="40">
        <f t="shared" si="687"/>
        <v>0</v>
      </c>
      <c r="AX1546" s="279">
        <f t="shared" si="688"/>
        <v>0</v>
      </c>
      <c r="AY1546" s="279">
        <f t="shared" si="689"/>
        <v>0</v>
      </c>
      <c r="AZ1546" s="40">
        <f t="shared" si="690"/>
        <v>0</v>
      </c>
      <c r="BB1546" s="40">
        <f t="shared" si="691"/>
        <v>0</v>
      </c>
      <c r="BC1546" s="397">
        <f t="shared" si="692"/>
        <v>0</v>
      </c>
      <c r="BD1546" s="105">
        <f t="shared" si="693"/>
        <v>0</v>
      </c>
      <c r="BE1546" s="105">
        <f t="shared" si="694"/>
        <v>0</v>
      </c>
      <c r="BF1546" s="742">
        <f t="shared" si="695"/>
        <v>0</v>
      </c>
      <c r="BG1546" s="89"/>
      <c r="BH1546" s="9"/>
      <c r="BJ1546" s="40">
        <f t="shared" si="696"/>
        <v>0</v>
      </c>
      <c r="BK1546" s="40">
        <f t="shared" si="697"/>
        <v>1</v>
      </c>
      <c r="BL1546" s="40">
        <f t="shared" si="698"/>
        <v>0</v>
      </c>
      <c r="BM1546" s="40">
        <f t="shared" si="699"/>
        <v>0</v>
      </c>
      <c r="BN1546" s="40">
        <f t="shared" si="700"/>
        <v>0</v>
      </c>
    </row>
    <row r="1547" spans="1:66" x14ac:dyDescent="0.25">
      <c r="A1547" s="379"/>
      <c r="B1547" s="936"/>
      <c r="C1547" s="272"/>
      <c r="D1547" s="868"/>
      <c r="E1547" s="873" t="str">
        <f t="shared" si="674"/>
        <v xml:space="preserve"> </v>
      </c>
      <c r="F1547" s="130">
        <f t="shared" si="675"/>
        <v>0</v>
      </c>
      <c r="G1547" s="128">
        <f t="shared" si="676"/>
        <v>1535</v>
      </c>
      <c r="H1547" s="127"/>
      <c r="I1547" s="321"/>
      <c r="J1547" s="97"/>
      <c r="K1547" s="323"/>
      <c r="L1547" s="322"/>
      <c r="M1547" s="50"/>
      <c r="N1547" s="87"/>
      <c r="O1547" s="324"/>
      <c r="P1547" s="98"/>
      <c r="Q1547" s="98"/>
      <c r="R1547" s="114"/>
      <c r="S1547" s="753"/>
      <c r="T1547" s="98"/>
      <c r="U1547" s="98"/>
      <c r="V1547" s="98"/>
      <c r="W1547" s="99"/>
      <c r="X1547" s="97"/>
      <c r="Y1547" s="87"/>
      <c r="Z1547" s="100"/>
      <c r="AA1547" s="106">
        <f t="shared" si="677"/>
        <v>1535</v>
      </c>
      <c r="AB1547" s="549">
        <f t="shared" si="678"/>
        <v>0</v>
      </c>
      <c r="AC1547" s="544">
        <f t="shared" si="679"/>
        <v>0</v>
      </c>
      <c r="AD1547" s="174">
        <f t="shared" si="680"/>
        <v>0</v>
      </c>
      <c r="AE1547" s="8"/>
      <c r="AF1547" s="885" t="str">
        <f t="shared" si="681"/>
        <v xml:space="preserve"> </v>
      </c>
      <c r="AG1547" s="40">
        <f t="shared" si="682"/>
        <v>0</v>
      </c>
      <c r="AH1547" s="40">
        <f t="shared" si="683"/>
        <v>0</v>
      </c>
      <c r="AR1547" s="40">
        <f t="shared" si="684"/>
        <v>0</v>
      </c>
      <c r="AS1547" s="40">
        <f t="shared" si="685"/>
        <v>0</v>
      </c>
      <c r="AT1547" s="40">
        <f t="shared" si="686"/>
        <v>0</v>
      </c>
      <c r="AU1547" s="40">
        <f t="shared" si="687"/>
        <v>0</v>
      </c>
      <c r="AX1547" s="279">
        <f t="shared" si="688"/>
        <v>0</v>
      </c>
      <c r="AY1547" s="279">
        <f t="shared" si="689"/>
        <v>0</v>
      </c>
      <c r="AZ1547" s="40">
        <f t="shared" si="690"/>
        <v>0</v>
      </c>
      <c r="BB1547" s="40">
        <f t="shared" si="691"/>
        <v>0</v>
      </c>
      <c r="BC1547" s="397">
        <f t="shared" si="692"/>
        <v>0</v>
      </c>
      <c r="BD1547" s="105">
        <f t="shared" si="693"/>
        <v>0</v>
      </c>
      <c r="BE1547" s="105">
        <f t="shared" si="694"/>
        <v>0</v>
      </c>
      <c r="BF1547" s="742">
        <f t="shared" si="695"/>
        <v>0</v>
      </c>
      <c r="BG1547" s="89"/>
      <c r="BH1547" s="9"/>
      <c r="BJ1547" s="40">
        <f t="shared" si="696"/>
        <v>0</v>
      </c>
      <c r="BK1547" s="40">
        <f t="shared" si="697"/>
        <v>1</v>
      </c>
      <c r="BL1547" s="40">
        <f t="shared" si="698"/>
        <v>0</v>
      </c>
      <c r="BM1547" s="40">
        <f t="shared" si="699"/>
        <v>0</v>
      </c>
      <c r="BN1547" s="40">
        <f t="shared" si="700"/>
        <v>0</v>
      </c>
    </row>
    <row r="1548" spans="1:66" x14ac:dyDescent="0.25">
      <c r="A1548" s="379"/>
      <c r="B1548" s="936"/>
      <c r="C1548" s="272"/>
      <c r="D1548" s="868"/>
      <c r="E1548" s="873" t="str">
        <f t="shared" si="674"/>
        <v xml:space="preserve"> </v>
      </c>
      <c r="F1548" s="130">
        <f t="shared" si="675"/>
        <v>0</v>
      </c>
      <c r="G1548" s="128">
        <f t="shared" si="676"/>
        <v>1536</v>
      </c>
      <c r="H1548" s="127"/>
      <c r="I1548" s="321"/>
      <c r="J1548" s="97"/>
      <c r="K1548" s="323"/>
      <c r="L1548" s="322"/>
      <c r="M1548" s="50"/>
      <c r="N1548" s="87"/>
      <c r="O1548" s="324"/>
      <c r="P1548" s="98"/>
      <c r="Q1548" s="98"/>
      <c r="R1548" s="114"/>
      <c r="S1548" s="753"/>
      <c r="T1548" s="98"/>
      <c r="U1548" s="98"/>
      <c r="V1548" s="98"/>
      <c r="W1548" s="99"/>
      <c r="X1548" s="97"/>
      <c r="Y1548" s="87"/>
      <c r="Z1548" s="100"/>
      <c r="AA1548" s="106">
        <f t="shared" si="677"/>
        <v>1536</v>
      </c>
      <c r="AB1548" s="549">
        <f t="shared" si="678"/>
        <v>0</v>
      </c>
      <c r="AC1548" s="544">
        <f t="shared" si="679"/>
        <v>0</v>
      </c>
      <c r="AD1548" s="174">
        <f t="shared" si="680"/>
        <v>0</v>
      </c>
      <c r="AE1548" s="8"/>
      <c r="AF1548" s="885" t="str">
        <f t="shared" si="681"/>
        <v xml:space="preserve"> </v>
      </c>
      <c r="AG1548" s="40">
        <f t="shared" si="682"/>
        <v>0</v>
      </c>
      <c r="AH1548" s="40">
        <f t="shared" si="683"/>
        <v>0</v>
      </c>
      <c r="AR1548" s="40">
        <f t="shared" si="684"/>
        <v>0</v>
      </c>
      <c r="AS1548" s="40">
        <f t="shared" si="685"/>
        <v>0</v>
      </c>
      <c r="AT1548" s="40">
        <f t="shared" si="686"/>
        <v>0</v>
      </c>
      <c r="AU1548" s="40">
        <f t="shared" si="687"/>
        <v>0</v>
      </c>
      <c r="AX1548" s="279">
        <f t="shared" si="688"/>
        <v>0</v>
      </c>
      <c r="AY1548" s="279">
        <f t="shared" si="689"/>
        <v>0</v>
      </c>
      <c r="AZ1548" s="40">
        <f t="shared" si="690"/>
        <v>0</v>
      </c>
      <c r="BB1548" s="40">
        <f t="shared" si="691"/>
        <v>0</v>
      </c>
      <c r="BC1548" s="397">
        <f t="shared" si="692"/>
        <v>0</v>
      </c>
      <c r="BD1548" s="105">
        <f t="shared" si="693"/>
        <v>0</v>
      </c>
      <c r="BE1548" s="105">
        <f t="shared" si="694"/>
        <v>0</v>
      </c>
      <c r="BF1548" s="742">
        <f t="shared" si="695"/>
        <v>0</v>
      </c>
      <c r="BG1548" s="89"/>
      <c r="BH1548" s="9"/>
      <c r="BJ1548" s="40">
        <f t="shared" si="696"/>
        <v>0</v>
      </c>
      <c r="BK1548" s="40">
        <f t="shared" si="697"/>
        <v>1</v>
      </c>
      <c r="BL1548" s="40">
        <f t="shared" si="698"/>
        <v>0</v>
      </c>
      <c r="BM1548" s="40">
        <f t="shared" si="699"/>
        <v>0</v>
      </c>
      <c r="BN1548" s="40">
        <f t="shared" si="700"/>
        <v>0</v>
      </c>
    </row>
    <row r="1549" spans="1:66" x14ac:dyDescent="0.25">
      <c r="A1549" s="379"/>
      <c r="B1549" s="936"/>
      <c r="C1549" s="272"/>
      <c r="D1549" s="868"/>
      <c r="E1549" s="873" t="str">
        <f t="shared" si="674"/>
        <v xml:space="preserve"> </v>
      </c>
      <c r="F1549" s="130">
        <f t="shared" si="675"/>
        <v>0</v>
      </c>
      <c r="G1549" s="128">
        <f t="shared" si="676"/>
        <v>1537</v>
      </c>
      <c r="H1549" s="127"/>
      <c r="I1549" s="321"/>
      <c r="J1549" s="97"/>
      <c r="K1549" s="323"/>
      <c r="L1549" s="322"/>
      <c r="M1549" s="50"/>
      <c r="N1549" s="87"/>
      <c r="O1549" s="324"/>
      <c r="P1549" s="98"/>
      <c r="Q1549" s="98"/>
      <c r="R1549" s="114"/>
      <c r="S1549" s="753"/>
      <c r="T1549" s="98"/>
      <c r="U1549" s="98"/>
      <c r="V1549" s="98"/>
      <c r="W1549" s="99"/>
      <c r="X1549" s="97"/>
      <c r="Y1549" s="87"/>
      <c r="Z1549" s="100"/>
      <c r="AA1549" s="106">
        <f t="shared" si="677"/>
        <v>1537</v>
      </c>
      <c r="AB1549" s="549">
        <f t="shared" si="678"/>
        <v>0</v>
      </c>
      <c r="AC1549" s="544">
        <f t="shared" si="679"/>
        <v>0</v>
      </c>
      <c r="AD1549" s="174">
        <f t="shared" si="680"/>
        <v>0</v>
      </c>
      <c r="AE1549" s="8"/>
      <c r="AF1549" s="885" t="str">
        <f t="shared" si="681"/>
        <v xml:space="preserve"> </v>
      </c>
      <c r="AG1549" s="40">
        <f t="shared" si="682"/>
        <v>0</v>
      </c>
      <c r="AH1549" s="40">
        <f t="shared" si="683"/>
        <v>0</v>
      </c>
      <c r="AR1549" s="40">
        <f t="shared" si="684"/>
        <v>0</v>
      </c>
      <c r="AS1549" s="40">
        <f t="shared" si="685"/>
        <v>0</v>
      </c>
      <c r="AT1549" s="40">
        <f t="shared" si="686"/>
        <v>0</v>
      </c>
      <c r="AU1549" s="40">
        <f t="shared" si="687"/>
        <v>0</v>
      </c>
      <c r="AX1549" s="279">
        <f t="shared" si="688"/>
        <v>0</v>
      </c>
      <c r="AY1549" s="279">
        <f t="shared" si="689"/>
        <v>0</v>
      </c>
      <c r="AZ1549" s="40">
        <f t="shared" si="690"/>
        <v>0</v>
      </c>
      <c r="BB1549" s="40">
        <f t="shared" si="691"/>
        <v>0</v>
      </c>
      <c r="BC1549" s="397">
        <f t="shared" si="692"/>
        <v>0</v>
      </c>
      <c r="BD1549" s="105">
        <f t="shared" si="693"/>
        <v>0</v>
      </c>
      <c r="BE1549" s="105">
        <f t="shared" si="694"/>
        <v>0</v>
      </c>
      <c r="BF1549" s="742">
        <f t="shared" si="695"/>
        <v>0</v>
      </c>
      <c r="BG1549" s="89"/>
      <c r="BH1549" s="9"/>
      <c r="BJ1549" s="40">
        <f t="shared" si="696"/>
        <v>0</v>
      </c>
      <c r="BK1549" s="40">
        <f t="shared" si="697"/>
        <v>1</v>
      </c>
      <c r="BL1549" s="40">
        <f t="shared" si="698"/>
        <v>0</v>
      </c>
      <c r="BM1549" s="40">
        <f t="shared" si="699"/>
        <v>0</v>
      </c>
      <c r="BN1549" s="40">
        <f t="shared" si="700"/>
        <v>0</v>
      </c>
    </row>
    <row r="1550" spans="1:66" x14ac:dyDescent="0.25">
      <c r="A1550" s="379"/>
      <c r="B1550" s="936"/>
      <c r="C1550" s="272"/>
      <c r="D1550" s="868"/>
      <c r="E1550" s="873" t="str">
        <f t="shared" si="674"/>
        <v xml:space="preserve"> </v>
      </c>
      <c r="F1550" s="130">
        <f t="shared" si="675"/>
        <v>0</v>
      </c>
      <c r="G1550" s="128">
        <f t="shared" si="676"/>
        <v>1538</v>
      </c>
      <c r="H1550" s="127"/>
      <c r="I1550" s="321"/>
      <c r="J1550" s="97"/>
      <c r="K1550" s="323"/>
      <c r="L1550" s="322"/>
      <c r="M1550" s="50"/>
      <c r="N1550" s="87"/>
      <c r="O1550" s="324"/>
      <c r="P1550" s="98"/>
      <c r="Q1550" s="98"/>
      <c r="R1550" s="114"/>
      <c r="S1550" s="753"/>
      <c r="T1550" s="98"/>
      <c r="U1550" s="98"/>
      <c r="V1550" s="98"/>
      <c r="W1550" s="99"/>
      <c r="X1550" s="97"/>
      <c r="Y1550" s="87"/>
      <c r="Z1550" s="100"/>
      <c r="AA1550" s="106">
        <f t="shared" si="677"/>
        <v>1538</v>
      </c>
      <c r="AB1550" s="549">
        <f t="shared" si="678"/>
        <v>0</v>
      </c>
      <c r="AC1550" s="544">
        <f t="shared" si="679"/>
        <v>0</v>
      </c>
      <c r="AD1550" s="174">
        <f t="shared" si="680"/>
        <v>0</v>
      </c>
      <c r="AE1550" s="8"/>
      <c r="AF1550" s="885" t="str">
        <f t="shared" si="681"/>
        <v xml:space="preserve"> </v>
      </c>
      <c r="AG1550" s="40">
        <f t="shared" si="682"/>
        <v>0</v>
      </c>
      <c r="AH1550" s="40">
        <f t="shared" si="683"/>
        <v>0</v>
      </c>
      <c r="AR1550" s="40">
        <f t="shared" si="684"/>
        <v>0</v>
      </c>
      <c r="AS1550" s="40">
        <f t="shared" si="685"/>
        <v>0</v>
      </c>
      <c r="AT1550" s="40">
        <f t="shared" si="686"/>
        <v>0</v>
      </c>
      <c r="AU1550" s="40">
        <f t="shared" si="687"/>
        <v>0</v>
      </c>
      <c r="AX1550" s="279">
        <f t="shared" si="688"/>
        <v>0</v>
      </c>
      <c r="AY1550" s="279">
        <f t="shared" si="689"/>
        <v>0</v>
      </c>
      <c r="AZ1550" s="40">
        <f t="shared" si="690"/>
        <v>0</v>
      </c>
      <c r="BB1550" s="40">
        <f t="shared" si="691"/>
        <v>0</v>
      </c>
      <c r="BC1550" s="397">
        <f t="shared" si="692"/>
        <v>0</v>
      </c>
      <c r="BD1550" s="105">
        <f t="shared" si="693"/>
        <v>0</v>
      </c>
      <c r="BE1550" s="105">
        <f t="shared" si="694"/>
        <v>0</v>
      </c>
      <c r="BF1550" s="742">
        <f t="shared" si="695"/>
        <v>0</v>
      </c>
      <c r="BG1550" s="89"/>
      <c r="BH1550" s="9"/>
      <c r="BJ1550" s="40">
        <f t="shared" si="696"/>
        <v>0</v>
      </c>
      <c r="BK1550" s="40">
        <f t="shared" si="697"/>
        <v>1</v>
      </c>
      <c r="BL1550" s="40">
        <f t="shared" si="698"/>
        <v>0</v>
      </c>
      <c r="BM1550" s="40">
        <f t="shared" si="699"/>
        <v>0</v>
      </c>
      <c r="BN1550" s="40">
        <f t="shared" si="700"/>
        <v>0</v>
      </c>
    </row>
    <row r="1551" spans="1:66" x14ac:dyDescent="0.25">
      <c r="A1551" s="379"/>
      <c r="B1551" s="936"/>
      <c r="C1551" s="272"/>
      <c r="D1551" s="868"/>
      <c r="E1551" s="873" t="str">
        <f t="shared" si="674"/>
        <v xml:space="preserve"> </v>
      </c>
      <c r="F1551" s="130">
        <f t="shared" si="675"/>
        <v>0</v>
      </c>
      <c r="G1551" s="128">
        <f t="shared" si="676"/>
        <v>1539</v>
      </c>
      <c r="H1551" s="127"/>
      <c r="I1551" s="321"/>
      <c r="J1551" s="97"/>
      <c r="K1551" s="323"/>
      <c r="L1551" s="322"/>
      <c r="M1551" s="50"/>
      <c r="N1551" s="87"/>
      <c r="O1551" s="324"/>
      <c r="P1551" s="98"/>
      <c r="Q1551" s="98"/>
      <c r="R1551" s="114"/>
      <c r="S1551" s="753"/>
      <c r="T1551" s="98"/>
      <c r="U1551" s="98"/>
      <c r="V1551" s="98"/>
      <c r="W1551" s="99"/>
      <c r="X1551" s="97"/>
      <c r="Y1551" s="87"/>
      <c r="Z1551" s="100"/>
      <c r="AA1551" s="106">
        <f t="shared" si="677"/>
        <v>1539</v>
      </c>
      <c r="AB1551" s="549">
        <f t="shared" si="678"/>
        <v>0</v>
      </c>
      <c r="AC1551" s="544">
        <f t="shared" si="679"/>
        <v>0</v>
      </c>
      <c r="AD1551" s="174">
        <f t="shared" si="680"/>
        <v>0</v>
      </c>
      <c r="AE1551" s="8"/>
      <c r="AF1551" s="885" t="str">
        <f t="shared" si="681"/>
        <v xml:space="preserve"> </v>
      </c>
      <c r="AG1551" s="40">
        <f t="shared" si="682"/>
        <v>0</v>
      </c>
      <c r="AH1551" s="40">
        <f t="shared" si="683"/>
        <v>0</v>
      </c>
      <c r="AR1551" s="40">
        <f t="shared" si="684"/>
        <v>0</v>
      </c>
      <c r="AS1551" s="40">
        <f t="shared" si="685"/>
        <v>0</v>
      </c>
      <c r="AT1551" s="40">
        <f t="shared" si="686"/>
        <v>0</v>
      </c>
      <c r="AU1551" s="40">
        <f t="shared" si="687"/>
        <v>0</v>
      </c>
      <c r="AX1551" s="279">
        <f t="shared" si="688"/>
        <v>0</v>
      </c>
      <c r="AY1551" s="279">
        <f t="shared" si="689"/>
        <v>0</v>
      </c>
      <c r="AZ1551" s="40">
        <f t="shared" si="690"/>
        <v>0</v>
      </c>
      <c r="BB1551" s="40">
        <f t="shared" si="691"/>
        <v>0</v>
      </c>
      <c r="BC1551" s="397">
        <f t="shared" si="692"/>
        <v>0</v>
      </c>
      <c r="BD1551" s="105">
        <f t="shared" si="693"/>
        <v>0</v>
      </c>
      <c r="BE1551" s="105">
        <f t="shared" si="694"/>
        <v>0</v>
      </c>
      <c r="BF1551" s="742">
        <f t="shared" si="695"/>
        <v>0</v>
      </c>
      <c r="BG1551" s="89"/>
      <c r="BH1551" s="9"/>
      <c r="BJ1551" s="40">
        <f t="shared" si="696"/>
        <v>0</v>
      </c>
      <c r="BK1551" s="40">
        <f t="shared" si="697"/>
        <v>1</v>
      </c>
      <c r="BL1551" s="40">
        <f t="shared" si="698"/>
        <v>0</v>
      </c>
      <c r="BM1551" s="40">
        <f t="shared" si="699"/>
        <v>0</v>
      </c>
      <c r="BN1551" s="40">
        <f t="shared" si="700"/>
        <v>0</v>
      </c>
    </row>
    <row r="1552" spans="1:66" x14ac:dyDescent="0.25">
      <c r="A1552" s="379"/>
      <c r="B1552" s="936"/>
      <c r="C1552" s="272"/>
      <c r="D1552" s="868"/>
      <c r="E1552" s="873" t="str">
        <f t="shared" si="674"/>
        <v xml:space="preserve"> </v>
      </c>
      <c r="F1552" s="130">
        <f t="shared" si="675"/>
        <v>0</v>
      </c>
      <c r="G1552" s="128">
        <f t="shared" si="676"/>
        <v>1540</v>
      </c>
      <c r="H1552" s="127"/>
      <c r="I1552" s="321"/>
      <c r="J1552" s="97"/>
      <c r="K1552" s="323"/>
      <c r="L1552" s="322"/>
      <c r="M1552" s="50"/>
      <c r="N1552" s="87"/>
      <c r="O1552" s="324"/>
      <c r="P1552" s="98"/>
      <c r="Q1552" s="98"/>
      <c r="R1552" s="114"/>
      <c r="S1552" s="753"/>
      <c r="T1552" s="98"/>
      <c r="U1552" s="98"/>
      <c r="V1552" s="98"/>
      <c r="W1552" s="99"/>
      <c r="X1552" s="97"/>
      <c r="Y1552" s="87"/>
      <c r="Z1552" s="100"/>
      <c r="AA1552" s="106">
        <f t="shared" si="677"/>
        <v>1540</v>
      </c>
      <c r="AB1552" s="549">
        <f t="shared" si="678"/>
        <v>0</v>
      </c>
      <c r="AC1552" s="544">
        <f t="shared" si="679"/>
        <v>0</v>
      </c>
      <c r="AD1552" s="174">
        <f t="shared" si="680"/>
        <v>0</v>
      </c>
      <c r="AE1552" s="8"/>
      <c r="AF1552" s="885" t="str">
        <f t="shared" si="681"/>
        <v xml:space="preserve"> </v>
      </c>
      <c r="AG1552" s="40">
        <f t="shared" si="682"/>
        <v>0</v>
      </c>
      <c r="AH1552" s="40">
        <f t="shared" si="683"/>
        <v>0</v>
      </c>
      <c r="AR1552" s="40">
        <f t="shared" si="684"/>
        <v>0</v>
      </c>
      <c r="AS1552" s="40">
        <f t="shared" si="685"/>
        <v>0</v>
      </c>
      <c r="AT1552" s="40">
        <f t="shared" si="686"/>
        <v>0</v>
      </c>
      <c r="AU1552" s="40">
        <f t="shared" si="687"/>
        <v>0</v>
      </c>
      <c r="AX1552" s="279">
        <f t="shared" si="688"/>
        <v>0</v>
      </c>
      <c r="AY1552" s="279">
        <f t="shared" si="689"/>
        <v>0</v>
      </c>
      <c r="AZ1552" s="40">
        <f t="shared" si="690"/>
        <v>0</v>
      </c>
      <c r="BB1552" s="40">
        <f t="shared" si="691"/>
        <v>0</v>
      </c>
      <c r="BC1552" s="397">
        <f t="shared" si="692"/>
        <v>0</v>
      </c>
      <c r="BD1552" s="105">
        <f t="shared" si="693"/>
        <v>0</v>
      </c>
      <c r="BE1552" s="105">
        <f t="shared" si="694"/>
        <v>0</v>
      </c>
      <c r="BF1552" s="742">
        <f t="shared" si="695"/>
        <v>0</v>
      </c>
      <c r="BG1552" s="89"/>
      <c r="BH1552" s="9"/>
      <c r="BJ1552" s="40">
        <f t="shared" si="696"/>
        <v>0</v>
      </c>
      <c r="BK1552" s="40">
        <f t="shared" si="697"/>
        <v>1</v>
      </c>
      <c r="BL1552" s="40">
        <f t="shared" si="698"/>
        <v>0</v>
      </c>
      <c r="BM1552" s="40">
        <f t="shared" si="699"/>
        <v>0</v>
      </c>
      <c r="BN1552" s="40">
        <f t="shared" si="700"/>
        <v>0</v>
      </c>
    </row>
    <row r="1553" spans="1:66" x14ac:dyDescent="0.25">
      <c r="A1553" s="379"/>
      <c r="B1553" s="936"/>
      <c r="C1553" s="272"/>
      <c r="D1553" s="868"/>
      <c r="E1553" s="873" t="str">
        <f t="shared" si="674"/>
        <v xml:space="preserve"> </v>
      </c>
      <c r="F1553" s="130">
        <f t="shared" si="675"/>
        <v>0</v>
      </c>
      <c r="G1553" s="128">
        <f t="shared" si="676"/>
        <v>1541</v>
      </c>
      <c r="H1553" s="127"/>
      <c r="I1553" s="321"/>
      <c r="J1553" s="97"/>
      <c r="K1553" s="323"/>
      <c r="L1553" s="322"/>
      <c r="M1553" s="50"/>
      <c r="N1553" s="87"/>
      <c r="O1553" s="324"/>
      <c r="P1553" s="98"/>
      <c r="Q1553" s="98"/>
      <c r="R1553" s="114"/>
      <c r="S1553" s="753"/>
      <c r="T1553" s="98"/>
      <c r="U1553" s="98"/>
      <c r="V1553" s="98"/>
      <c r="W1553" s="99"/>
      <c r="X1553" s="97"/>
      <c r="Y1553" s="87"/>
      <c r="Z1553" s="100"/>
      <c r="AA1553" s="106">
        <f t="shared" si="677"/>
        <v>1541</v>
      </c>
      <c r="AB1553" s="549">
        <f t="shared" si="678"/>
        <v>0</v>
      </c>
      <c r="AC1553" s="544">
        <f t="shared" si="679"/>
        <v>0</v>
      </c>
      <c r="AD1553" s="174">
        <f t="shared" si="680"/>
        <v>0</v>
      </c>
      <c r="AE1553" s="8"/>
      <c r="AF1553" s="885" t="str">
        <f t="shared" si="681"/>
        <v xml:space="preserve"> </v>
      </c>
      <c r="AG1553" s="40">
        <f t="shared" si="682"/>
        <v>0</v>
      </c>
      <c r="AH1553" s="40">
        <f t="shared" si="683"/>
        <v>0</v>
      </c>
      <c r="AR1553" s="40">
        <f t="shared" si="684"/>
        <v>0</v>
      </c>
      <c r="AS1553" s="40">
        <f t="shared" si="685"/>
        <v>0</v>
      </c>
      <c r="AT1553" s="40">
        <f t="shared" si="686"/>
        <v>0</v>
      </c>
      <c r="AU1553" s="40">
        <f t="shared" si="687"/>
        <v>0</v>
      </c>
      <c r="AX1553" s="279">
        <f t="shared" si="688"/>
        <v>0</v>
      </c>
      <c r="AY1553" s="279">
        <f t="shared" si="689"/>
        <v>0</v>
      </c>
      <c r="AZ1553" s="40">
        <f t="shared" si="690"/>
        <v>0</v>
      </c>
      <c r="BB1553" s="40">
        <f t="shared" si="691"/>
        <v>0</v>
      </c>
      <c r="BC1553" s="397">
        <f t="shared" si="692"/>
        <v>0</v>
      </c>
      <c r="BD1553" s="105">
        <f t="shared" si="693"/>
        <v>0</v>
      </c>
      <c r="BE1553" s="105">
        <f t="shared" si="694"/>
        <v>0</v>
      </c>
      <c r="BF1553" s="742">
        <f t="shared" si="695"/>
        <v>0</v>
      </c>
      <c r="BG1553" s="89"/>
      <c r="BH1553" s="9"/>
      <c r="BJ1553" s="40">
        <f t="shared" si="696"/>
        <v>0</v>
      </c>
      <c r="BK1553" s="40">
        <f t="shared" si="697"/>
        <v>1</v>
      </c>
      <c r="BL1553" s="40">
        <f t="shared" si="698"/>
        <v>0</v>
      </c>
      <c r="BM1553" s="40">
        <f t="shared" si="699"/>
        <v>0</v>
      </c>
      <c r="BN1553" s="40">
        <f t="shared" si="700"/>
        <v>0</v>
      </c>
    </row>
    <row r="1554" spans="1:66" x14ac:dyDescent="0.25">
      <c r="A1554" s="379"/>
      <c r="B1554" s="936"/>
      <c r="C1554" s="272"/>
      <c r="D1554" s="868"/>
      <c r="E1554" s="873" t="str">
        <f t="shared" si="674"/>
        <v xml:space="preserve"> </v>
      </c>
      <c r="F1554" s="130">
        <f t="shared" si="675"/>
        <v>0</v>
      </c>
      <c r="G1554" s="128">
        <f t="shared" si="676"/>
        <v>1542</v>
      </c>
      <c r="H1554" s="127"/>
      <c r="I1554" s="321"/>
      <c r="J1554" s="97"/>
      <c r="K1554" s="323"/>
      <c r="L1554" s="322"/>
      <c r="M1554" s="50"/>
      <c r="N1554" s="87"/>
      <c r="O1554" s="324"/>
      <c r="P1554" s="98"/>
      <c r="Q1554" s="98"/>
      <c r="R1554" s="114"/>
      <c r="S1554" s="753"/>
      <c r="T1554" s="98"/>
      <c r="U1554" s="98"/>
      <c r="V1554" s="98"/>
      <c r="W1554" s="99"/>
      <c r="X1554" s="97"/>
      <c r="Y1554" s="87"/>
      <c r="Z1554" s="100"/>
      <c r="AA1554" s="106">
        <f t="shared" si="677"/>
        <v>1542</v>
      </c>
      <c r="AB1554" s="549">
        <f t="shared" si="678"/>
        <v>0</v>
      </c>
      <c r="AC1554" s="544">
        <f t="shared" si="679"/>
        <v>0</v>
      </c>
      <c r="AD1554" s="174">
        <f t="shared" si="680"/>
        <v>0</v>
      </c>
      <c r="AE1554" s="8"/>
      <c r="AF1554" s="885" t="str">
        <f t="shared" si="681"/>
        <v xml:space="preserve"> </v>
      </c>
      <c r="AG1554" s="40">
        <f t="shared" si="682"/>
        <v>0</v>
      </c>
      <c r="AH1554" s="40">
        <f t="shared" si="683"/>
        <v>0</v>
      </c>
      <c r="AR1554" s="40">
        <f t="shared" si="684"/>
        <v>0</v>
      </c>
      <c r="AS1554" s="40">
        <f t="shared" si="685"/>
        <v>0</v>
      </c>
      <c r="AT1554" s="40">
        <f t="shared" si="686"/>
        <v>0</v>
      </c>
      <c r="AU1554" s="40">
        <f t="shared" si="687"/>
        <v>0</v>
      </c>
      <c r="AX1554" s="279">
        <f t="shared" si="688"/>
        <v>0</v>
      </c>
      <c r="AY1554" s="279">
        <f t="shared" si="689"/>
        <v>0</v>
      </c>
      <c r="AZ1554" s="40">
        <f t="shared" si="690"/>
        <v>0</v>
      </c>
      <c r="BB1554" s="40">
        <f t="shared" si="691"/>
        <v>0</v>
      </c>
      <c r="BC1554" s="397">
        <f t="shared" si="692"/>
        <v>0</v>
      </c>
      <c r="BD1554" s="105">
        <f t="shared" si="693"/>
        <v>0</v>
      </c>
      <c r="BE1554" s="105">
        <f t="shared" si="694"/>
        <v>0</v>
      </c>
      <c r="BF1554" s="742">
        <f t="shared" si="695"/>
        <v>0</v>
      </c>
      <c r="BG1554" s="89"/>
      <c r="BH1554" s="9"/>
      <c r="BJ1554" s="40">
        <f t="shared" si="696"/>
        <v>0</v>
      </c>
      <c r="BK1554" s="40">
        <f t="shared" si="697"/>
        <v>1</v>
      </c>
      <c r="BL1554" s="40">
        <f t="shared" si="698"/>
        <v>0</v>
      </c>
      <c r="BM1554" s="40">
        <f t="shared" si="699"/>
        <v>0</v>
      </c>
      <c r="BN1554" s="40">
        <f t="shared" si="700"/>
        <v>0</v>
      </c>
    </row>
    <row r="1555" spans="1:66" x14ac:dyDescent="0.25">
      <c r="A1555" s="379"/>
      <c r="B1555" s="936"/>
      <c r="C1555" s="272"/>
      <c r="D1555" s="868"/>
      <c r="E1555" s="873" t="str">
        <f t="shared" si="674"/>
        <v xml:space="preserve"> </v>
      </c>
      <c r="F1555" s="130">
        <f t="shared" si="675"/>
        <v>0</v>
      </c>
      <c r="G1555" s="128">
        <f t="shared" si="676"/>
        <v>1543</v>
      </c>
      <c r="H1555" s="127"/>
      <c r="I1555" s="321"/>
      <c r="J1555" s="97"/>
      <c r="K1555" s="323"/>
      <c r="L1555" s="322"/>
      <c r="M1555" s="50"/>
      <c r="N1555" s="87"/>
      <c r="O1555" s="324"/>
      <c r="P1555" s="98"/>
      <c r="Q1555" s="98"/>
      <c r="R1555" s="114"/>
      <c r="S1555" s="753"/>
      <c r="T1555" s="98"/>
      <c r="U1555" s="98"/>
      <c r="V1555" s="98"/>
      <c r="W1555" s="99"/>
      <c r="X1555" s="97"/>
      <c r="Y1555" s="87"/>
      <c r="Z1555" s="100"/>
      <c r="AA1555" s="106">
        <f t="shared" si="677"/>
        <v>1543</v>
      </c>
      <c r="AB1555" s="549">
        <f t="shared" si="678"/>
        <v>0</v>
      </c>
      <c r="AC1555" s="544">
        <f t="shared" si="679"/>
        <v>0</v>
      </c>
      <c r="AD1555" s="174">
        <f t="shared" si="680"/>
        <v>0</v>
      </c>
      <c r="AE1555" s="8"/>
      <c r="AF1555" s="885" t="str">
        <f t="shared" si="681"/>
        <v xml:space="preserve"> </v>
      </c>
      <c r="AG1555" s="40">
        <f t="shared" si="682"/>
        <v>0</v>
      </c>
      <c r="AH1555" s="40">
        <f t="shared" si="683"/>
        <v>0</v>
      </c>
      <c r="AR1555" s="40">
        <f t="shared" si="684"/>
        <v>0</v>
      </c>
      <c r="AS1555" s="40">
        <f t="shared" si="685"/>
        <v>0</v>
      </c>
      <c r="AT1555" s="40">
        <f t="shared" si="686"/>
        <v>0</v>
      </c>
      <c r="AU1555" s="40">
        <f t="shared" si="687"/>
        <v>0</v>
      </c>
      <c r="AX1555" s="279">
        <f t="shared" si="688"/>
        <v>0</v>
      </c>
      <c r="AY1555" s="279">
        <f t="shared" si="689"/>
        <v>0</v>
      </c>
      <c r="AZ1555" s="40">
        <f t="shared" si="690"/>
        <v>0</v>
      </c>
      <c r="BB1555" s="40">
        <f t="shared" si="691"/>
        <v>0</v>
      </c>
      <c r="BC1555" s="397">
        <f t="shared" si="692"/>
        <v>0</v>
      </c>
      <c r="BD1555" s="105">
        <f t="shared" si="693"/>
        <v>0</v>
      </c>
      <c r="BE1555" s="105">
        <f t="shared" si="694"/>
        <v>0</v>
      </c>
      <c r="BF1555" s="742">
        <f t="shared" si="695"/>
        <v>0</v>
      </c>
      <c r="BG1555" s="89"/>
      <c r="BH1555" s="9"/>
      <c r="BJ1555" s="40">
        <f t="shared" si="696"/>
        <v>0</v>
      </c>
      <c r="BK1555" s="40">
        <f t="shared" si="697"/>
        <v>1</v>
      </c>
      <c r="BL1555" s="40">
        <f t="shared" si="698"/>
        <v>0</v>
      </c>
      <c r="BM1555" s="40">
        <f t="shared" si="699"/>
        <v>0</v>
      </c>
      <c r="BN1555" s="40">
        <f t="shared" si="700"/>
        <v>0</v>
      </c>
    </row>
    <row r="1556" spans="1:66" x14ac:dyDescent="0.25">
      <c r="A1556" s="379"/>
      <c r="B1556" s="936"/>
      <c r="C1556" s="272"/>
      <c r="D1556" s="868"/>
      <c r="E1556" s="873" t="str">
        <f t="shared" si="674"/>
        <v xml:space="preserve"> </v>
      </c>
      <c r="F1556" s="130">
        <f t="shared" si="675"/>
        <v>0</v>
      </c>
      <c r="G1556" s="128">
        <f t="shared" si="676"/>
        <v>1544</v>
      </c>
      <c r="H1556" s="127"/>
      <c r="I1556" s="321"/>
      <c r="J1556" s="97"/>
      <c r="K1556" s="323"/>
      <c r="L1556" s="322"/>
      <c r="M1556" s="50"/>
      <c r="N1556" s="87"/>
      <c r="O1556" s="324"/>
      <c r="P1556" s="98"/>
      <c r="Q1556" s="98"/>
      <c r="R1556" s="114"/>
      <c r="S1556" s="753"/>
      <c r="T1556" s="98"/>
      <c r="U1556" s="98"/>
      <c r="V1556" s="98"/>
      <c r="W1556" s="99"/>
      <c r="X1556" s="97"/>
      <c r="Y1556" s="87"/>
      <c r="Z1556" s="100"/>
      <c r="AA1556" s="106">
        <f t="shared" si="677"/>
        <v>1544</v>
      </c>
      <c r="AB1556" s="549">
        <f t="shared" si="678"/>
        <v>0</v>
      </c>
      <c r="AC1556" s="544">
        <f t="shared" si="679"/>
        <v>0</v>
      </c>
      <c r="AD1556" s="174">
        <f t="shared" si="680"/>
        <v>0</v>
      </c>
      <c r="AE1556" s="8"/>
      <c r="AF1556" s="885" t="str">
        <f t="shared" si="681"/>
        <v xml:space="preserve"> </v>
      </c>
      <c r="AG1556" s="40">
        <f t="shared" si="682"/>
        <v>0</v>
      </c>
      <c r="AH1556" s="40">
        <f t="shared" si="683"/>
        <v>0</v>
      </c>
      <c r="AR1556" s="40">
        <f t="shared" si="684"/>
        <v>0</v>
      </c>
      <c r="AS1556" s="40">
        <f t="shared" si="685"/>
        <v>0</v>
      </c>
      <c r="AT1556" s="40">
        <f t="shared" si="686"/>
        <v>0</v>
      </c>
      <c r="AU1556" s="40">
        <f t="shared" si="687"/>
        <v>0</v>
      </c>
      <c r="AX1556" s="279">
        <f t="shared" si="688"/>
        <v>0</v>
      </c>
      <c r="AY1556" s="279">
        <f t="shared" si="689"/>
        <v>0</v>
      </c>
      <c r="AZ1556" s="40">
        <f t="shared" si="690"/>
        <v>0</v>
      </c>
      <c r="BB1556" s="40">
        <f t="shared" si="691"/>
        <v>0</v>
      </c>
      <c r="BC1556" s="397">
        <f t="shared" si="692"/>
        <v>0</v>
      </c>
      <c r="BD1556" s="105">
        <f t="shared" si="693"/>
        <v>0</v>
      </c>
      <c r="BE1556" s="105">
        <f t="shared" si="694"/>
        <v>0</v>
      </c>
      <c r="BF1556" s="742">
        <f t="shared" si="695"/>
        <v>0</v>
      </c>
      <c r="BG1556" s="89"/>
      <c r="BH1556" s="9"/>
      <c r="BJ1556" s="40">
        <f t="shared" si="696"/>
        <v>0</v>
      </c>
      <c r="BK1556" s="40">
        <f t="shared" si="697"/>
        <v>1</v>
      </c>
      <c r="BL1556" s="40">
        <f t="shared" si="698"/>
        <v>0</v>
      </c>
      <c r="BM1556" s="40">
        <f t="shared" si="699"/>
        <v>0</v>
      </c>
      <c r="BN1556" s="40">
        <f t="shared" si="700"/>
        <v>0</v>
      </c>
    </row>
    <row r="1557" spans="1:66" x14ac:dyDescent="0.25">
      <c r="A1557" s="379"/>
      <c r="B1557" s="936"/>
      <c r="C1557" s="272"/>
      <c r="D1557" s="868"/>
      <c r="E1557" s="873" t="str">
        <f t="shared" si="674"/>
        <v xml:space="preserve"> </v>
      </c>
      <c r="F1557" s="130">
        <f t="shared" si="675"/>
        <v>0</v>
      </c>
      <c r="G1557" s="128">
        <f t="shared" si="676"/>
        <v>1545</v>
      </c>
      <c r="H1557" s="127"/>
      <c r="I1557" s="321"/>
      <c r="J1557" s="97"/>
      <c r="K1557" s="323"/>
      <c r="L1557" s="322"/>
      <c r="M1557" s="50"/>
      <c r="N1557" s="87"/>
      <c r="O1557" s="324"/>
      <c r="P1557" s="98"/>
      <c r="Q1557" s="98"/>
      <c r="R1557" s="114"/>
      <c r="S1557" s="753"/>
      <c r="T1557" s="98"/>
      <c r="U1557" s="98"/>
      <c r="V1557" s="98"/>
      <c r="W1557" s="99"/>
      <c r="X1557" s="97"/>
      <c r="Y1557" s="87"/>
      <c r="Z1557" s="100"/>
      <c r="AA1557" s="106">
        <f t="shared" si="677"/>
        <v>1545</v>
      </c>
      <c r="AB1557" s="549">
        <f t="shared" si="678"/>
        <v>0</v>
      </c>
      <c r="AC1557" s="544">
        <f t="shared" si="679"/>
        <v>0</v>
      </c>
      <c r="AD1557" s="174">
        <f t="shared" si="680"/>
        <v>0</v>
      </c>
      <c r="AE1557" s="8"/>
      <c r="AF1557" s="885" t="str">
        <f t="shared" si="681"/>
        <v xml:space="preserve"> </v>
      </c>
      <c r="AG1557" s="40">
        <f t="shared" si="682"/>
        <v>0</v>
      </c>
      <c r="AH1557" s="40">
        <f t="shared" si="683"/>
        <v>0</v>
      </c>
      <c r="AR1557" s="40">
        <f t="shared" si="684"/>
        <v>0</v>
      </c>
      <c r="AS1557" s="40">
        <f t="shared" si="685"/>
        <v>0</v>
      </c>
      <c r="AT1557" s="40">
        <f t="shared" si="686"/>
        <v>0</v>
      </c>
      <c r="AU1557" s="40">
        <f t="shared" si="687"/>
        <v>0</v>
      </c>
      <c r="AX1557" s="279">
        <f t="shared" si="688"/>
        <v>0</v>
      </c>
      <c r="AY1557" s="279">
        <f t="shared" si="689"/>
        <v>0</v>
      </c>
      <c r="AZ1557" s="40">
        <f t="shared" si="690"/>
        <v>0</v>
      </c>
      <c r="BB1557" s="40">
        <f t="shared" si="691"/>
        <v>0</v>
      </c>
      <c r="BC1557" s="397">
        <f t="shared" si="692"/>
        <v>0</v>
      </c>
      <c r="BD1557" s="105">
        <f t="shared" si="693"/>
        <v>0</v>
      </c>
      <c r="BE1557" s="105">
        <f t="shared" si="694"/>
        <v>0</v>
      </c>
      <c r="BF1557" s="742">
        <f t="shared" si="695"/>
        <v>0</v>
      </c>
      <c r="BG1557" s="89"/>
      <c r="BH1557" s="9"/>
      <c r="BJ1557" s="40">
        <f t="shared" si="696"/>
        <v>0</v>
      </c>
      <c r="BK1557" s="40">
        <f t="shared" si="697"/>
        <v>1</v>
      </c>
      <c r="BL1557" s="40">
        <f t="shared" si="698"/>
        <v>0</v>
      </c>
      <c r="BM1557" s="40">
        <f t="shared" si="699"/>
        <v>0</v>
      </c>
      <c r="BN1557" s="40">
        <f t="shared" si="700"/>
        <v>0</v>
      </c>
    </row>
    <row r="1558" spans="1:66" x14ac:dyDescent="0.25">
      <c r="A1558" s="379"/>
      <c r="B1558" s="936"/>
      <c r="C1558" s="272"/>
      <c r="D1558" s="868"/>
      <c r="E1558" s="873" t="str">
        <f t="shared" si="674"/>
        <v xml:space="preserve"> </v>
      </c>
      <c r="F1558" s="130">
        <f t="shared" si="675"/>
        <v>0</v>
      </c>
      <c r="G1558" s="128">
        <f t="shared" si="676"/>
        <v>1546</v>
      </c>
      <c r="H1558" s="127"/>
      <c r="I1558" s="321"/>
      <c r="J1558" s="97"/>
      <c r="K1558" s="323"/>
      <c r="L1558" s="322"/>
      <c r="M1558" s="50"/>
      <c r="N1558" s="87"/>
      <c r="O1558" s="324"/>
      <c r="P1558" s="98"/>
      <c r="Q1558" s="98"/>
      <c r="R1558" s="114"/>
      <c r="S1558" s="753"/>
      <c r="T1558" s="98"/>
      <c r="U1558" s="98"/>
      <c r="V1558" s="98"/>
      <c r="W1558" s="99"/>
      <c r="X1558" s="97"/>
      <c r="Y1558" s="87"/>
      <c r="Z1558" s="100"/>
      <c r="AA1558" s="106">
        <f t="shared" si="677"/>
        <v>1546</v>
      </c>
      <c r="AB1558" s="549">
        <f t="shared" si="678"/>
        <v>0</v>
      </c>
      <c r="AC1558" s="544">
        <f t="shared" si="679"/>
        <v>0</v>
      </c>
      <c r="AD1558" s="174">
        <f t="shared" si="680"/>
        <v>0</v>
      </c>
      <c r="AE1558" s="8"/>
      <c r="AF1558" s="885" t="str">
        <f t="shared" si="681"/>
        <v xml:space="preserve"> </v>
      </c>
      <c r="AG1558" s="40">
        <f t="shared" si="682"/>
        <v>0</v>
      </c>
      <c r="AH1558" s="40">
        <f t="shared" si="683"/>
        <v>0</v>
      </c>
      <c r="AR1558" s="40">
        <f t="shared" si="684"/>
        <v>0</v>
      </c>
      <c r="AS1558" s="40">
        <f t="shared" si="685"/>
        <v>0</v>
      </c>
      <c r="AT1558" s="40">
        <f t="shared" si="686"/>
        <v>0</v>
      </c>
      <c r="AU1558" s="40">
        <f t="shared" si="687"/>
        <v>0</v>
      </c>
      <c r="AX1558" s="279">
        <f t="shared" si="688"/>
        <v>0</v>
      </c>
      <c r="AY1558" s="279">
        <f t="shared" si="689"/>
        <v>0</v>
      </c>
      <c r="AZ1558" s="40">
        <f t="shared" si="690"/>
        <v>0</v>
      </c>
      <c r="BB1558" s="40">
        <f t="shared" si="691"/>
        <v>0</v>
      </c>
      <c r="BC1558" s="397">
        <f t="shared" si="692"/>
        <v>0</v>
      </c>
      <c r="BD1558" s="105">
        <f t="shared" si="693"/>
        <v>0</v>
      </c>
      <c r="BE1558" s="105">
        <f t="shared" si="694"/>
        <v>0</v>
      </c>
      <c r="BF1558" s="742">
        <f t="shared" si="695"/>
        <v>0</v>
      </c>
      <c r="BG1558" s="89"/>
      <c r="BH1558" s="9"/>
      <c r="BJ1558" s="40">
        <f t="shared" si="696"/>
        <v>0</v>
      </c>
      <c r="BK1558" s="40">
        <f t="shared" si="697"/>
        <v>1</v>
      </c>
      <c r="BL1558" s="40">
        <f t="shared" si="698"/>
        <v>0</v>
      </c>
      <c r="BM1558" s="40">
        <f t="shared" si="699"/>
        <v>0</v>
      </c>
      <c r="BN1558" s="40">
        <f t="shared" si="700"/>
        <v>0</v>
      </c>
    </row>
    <row r="1559" spans="1:66" x14ac:dyDescent="0.25">
      <c r="A1559" s="379"/>
      <c r="B1559" s="936"/>
      <c r="C1559" s="272"/>
      <c r="D1559" s="868"/>
      <c r="E1559" s="873" t="str">
        <f t="shared" si="674"/>
        <v xml:space="preserve"> </v>
      </c>
      <c r="F1559" s="130">
        <f t="shared" si="675"/>
        <v>0</v>
      </c>
      <c r="G1559" s="128">
        <f t="shared" si="676"/>
        <v>1547</v>
      </c>
      <c r="H1559" s="127"/>
      <c r="I1559" s="321"/>
      <c r="J1559" s="97"/>
      <c r="K1559" s="323"/>
      <c r="L1559" s="322"/>
      <c r="M1559" s="50"/>
      <c r="N1559" s="87"/>
      <c r="O1559" s="324"/>
      <c r="P1559" s="98"/>
      <c r="Q1559" s="98"/>
      <c r="R1559" s="114"/>
      <c r="S1559" s="753"/>
      <c r="T1559" s="98"/>
      <c r="U1559" s="98"/>
      <c r="V1559" s="98"/>
      <c r="W1559" s="99"/>
      <c r="X1559" s="97"/>
      <c r="Y1559" s="87"/>
      <c r="Z1559" s="100"/>
      <c r="AA1559" s="106">
        <f t="shared" si="677"/>
        <v>1547</v>
      </c>
      <c r="AB1559" s="549">
        <f t="shared" si="678"/>
        <v>0</v>
      </c>
      <c r="AC1559" s="544">
        <f t="shared" si="679"/>
        <v>0</v>
      </c>
      <c r="AD1559" s="174">
        <f t="shared" si="680"/>
        <v>0</v>
      </c>
      <c r="AE1559" s="8"/>
      <c r="AF1559" s="885" t="str">
        <f t="shared" si="681"/>
        <v xml:space="preserve"> </v>
      </c>
      <c r="AG1559" s="40">
        <f t="shared" si="682"/>
        <v>0</v>
      </c>
      <c r="AH1559" s="40">
        <f t="shared" si="683"/>
        <v>0</v>
      </c>
      <c r="AR1559" s="40">
        <f t="shared" si="684"/>
        <v>0</v>
      </c>
      <c r="AS1559" s="40">
        <f t="shared" si="685"/>
        <v>0</v>
      </c>
      <c r="AT1559" s="40">
        <f t="shared" si="686"/>
        <v>0</v>
      </c>
      <c r="AU1559" s="40">
        <f t="shared" si="687"/>
        <v>0</v>
      </c>
      <c r="AX1559" s="279">
        <f t="shared" si="688"/>
        <v>0</v>
      </c>
      <c r="AY1559" s="279">
        <f t="shared" si="689"/>
        <v>0</v>
      </c>
      <c r="AZ1559" s="40">
        <f t="shared" si="690"/>
        <v>0</v>
      </c>
      <c r="BB1559" s="40">
        <f t="shared" si="691"/>
        <v>0</v>
      </c>
      <c r="BC1559" s="397">
        <f t="shared" si="692"/>
        <v>0</v>
      </c>
      <c r="BD1559" s="105">
        <f t="shared" si="693"/>
        <v>0</v>
      </c>
      <c r="BE1559" s="105">
        <f t="shared" si="694"/>
        <v>0</v>
      </c>
      <c r="BF1559" s="742">
        <f t="shared" si="695"/>
        <v>0</v>
      </c>
      <c r="BG1559" s="89"/>
      <c r="BH1559" s="9"/>
      <c r="BJ1559" s="40">
        <f t="shared" si="696"/>
        <v>0</v>
      </c>
      <c r="BK1559" s="40">
        <f t="shared" si="697"/>
        <v>1</v>
      </c>
      <c r="BL1559" s="40">
        <f t="shared" si="698"/>
        <v>0</v>
      </c>
      <c r="BM1559" s="40">
        <f t="shared" si="699"/>
        <v>0</v>
      </c>
      <c r="BN1559" s="40">
        <f t="shared" si="700"/>
        <v>0</v>
      </c>
    </row>
    <row r="1560" spans="1:66" x14ac:dyDescent="0.25">
      <c r="A1560" s="379"/>
      <c r="B1560" s="936"/>
      <c r="C1560" s="272"/>
      <c r="D1560" s="868"/>
      <c r="E1560" s="873" t="str">
        <f t="shared" si="674"/>
        <v xml:space="preserve"> </v>
      </c>
      <c r="F1560" s="130">
        <f t="shared" si="675"/>
        <v>0</v>
      </c>
      <c r="G1560" s="128">
        <f t="shared" si="676"/>
        <v>1548</v>
      </c>
      <c r="H1560" s="127"/>
      <c r="I1560" s="321"/>
      <c r="J1560" s="97"/>
      <c r="K1560" s="323"/>
      <c r="L1560" s="322"/>
      <c r="M1560" s="50"/>
      <c r="N1560" s="87"/>
      <c r="O1560" s="324"/>
      <c r="P1560" s="98"/>
      <c r="Q1560" s="98"/>
      <c r="R1560" s="114"/>
      <c r="S1560" s="753"/>
      <c r="T1560" s="98"/>
      <c r="U1560" s="98"/>
      <c r="V1560" s="98"/>
      <c r="W1560" s="99"/>
      <c r="X1560" s="97"/>
      <c r="Y1560" s="87"/>
      <c r="Z1560" s="100"/>
      <c r="AA1560" s="106">
        <f t="shared" si="677"/>
        <v>1548</v>
      </c>
      <c r="AB1560" s="549">
        <f t="shared" si="678"/>
        <v>0</v>
      </c>
      <c r="AC1560" s="544">
        <f t="shared" si="679"/>
        <v>0</v>
      </c>
      <c r="AD1560" s="174">
        <f t="shared" si="680"/>
        <v>0</v>
      </c>
      <c r="AE1560" s="8"/>
      <c r="AF1560" s="885" t="str">
        <f t="shared" si="681"/>
        <v xml:space="preserve"> </v>
      </c>
      <c r="AG1560" s="40">
        <f t="shared" si="682"/>
        <v>0</v>
      </c>
      <c r="AH1560" s="40">
        <f t="shared" si="683"/>
        <v>0</v>
      </c>
      <c r="AR1560" s="40">
        <f t="shared" si="684"/>
        <v>0</v>
      </c>
      <c r="AS1560" s="40">
        <f t="shared" si="685"/>
        <v>0</v>
      </c>
      <c r="AT1560" s="40">
        <f t="shared" si="686"/>
        <v>0</v>
      </c>
      <c r="AU1560" s="40">
        <f t="shared" si="687"/>
        <v>0</v>
      </c>
      <c r="AX1560" s="279">
        <f t="shared" si="688"/>
        <v>0</v>
      </c>
      <c r="AY1560" s="279">
        <f t="shared" si="689"/>
        <v>0</v>
      </c>
      <c r="AZ1560" s="40">
        <f t="shared" si="690"/>
        <v>0</v>
      </c>
      <c r="BB1560" s="40">
        <f t="shared" si="691"/>
        <v>0</v>
      </c>
      <c r="BC1560" s="397">
        <f t="shared" si="692"/>
        <v>0</v>
      </c>
      <c r="BD1560" s="105">
        <f t="shared" si="693"/>
        <v>0</v>
      </c>
      <c r="BE1560" s="105">
        <f t="shared" si="694"/>
        <v>0</v>
      </c>
      <c r="BF1560" s="742">
        <f t="shared" si="695"/>
        <v>0</v>
      </c>
      <c r="BG1560" s="89"/>
      <c r="BH1560" s="9"/>
      <c r="BJ1560" s="40">
        <f t="shared" si="696"/>
        <v>0</v>
      </c>
      <c r="BK1560" s="40">
        <f t="shared" si="697"/>
        <v>1</v>
      </c>
      <c r="BL1560" s="40">
        <f t="shared" si="698"/>
        <v>0</v>
      </c>
      <c r="BM1560" s="40">
        <f t="shared" si="699"/>
        <v>0</v>
      </c>
      <c r="BN1560" s="40">
        <f t="shared" si="700"/>
        <v>0</v>
      </c>
    </row>
    <row r="1561" spans="1:66" x14ac:dyDescent="0.25">
      <c r="A1561" s="379"/>
      <c r="B1561" s="936"/>
      <c r="C1561" s="272"/>
      <c r="D1561" s="868"/>
      <c r="E1561" s="873" t="str">
        <f t="shared" si="674"/>
        <v xml:space="preserve"> </v>
      </c>
      <c r="F1561" s="130">
        <f t="shared" si="675"/>
        <v>0</v>
      </c>
      <c r="G1561" s="128">
        <f t="shared" si="676"/>
        <v>1549</v>
      </c>
      <c r="H1561" s="127"/>
      <c r="I1561" s="321"/>
      <c r="J1561" s="97"/>
      <c r="K1561" s="323"/>
      <c r="L1561" s="322"/>
      <c r="M1561" s="50"/>
      <c r="N1561" s="87"/>
      <c r="O1561" s="324"/>
      <c r="P1561" s="98"/>
      <c r="Q1561" s="98"/>
      <c r="R1561" s="114"/>
      <c r="S1561" s="753"/>
      <c r="T1561" s="98"/>
      <c r="U1561" s="98"/>
      <c r="V1561" s="98"/>
      <c r="W1561" s="99"/>
      <c r="X1561" s="97"/>
      <c r="Y1561" s="87"/>
      <c r="Z1561" s="100"/>
      <c r="AA1561" s="106">
        <f t="shared" si="677"/>
        <v>1549</v>
      </c>
      <c r="AB1561" s="549">
        <f t="shared" si="678"/>
        <v>0</v>
      </c>
      <c r="AC1561" s="544">
        <f t="shared" si="679"/>
        <v>0</v>
      </c>
      <c r="AD1561" s="174">
        <f t="shared" si="680"/>
        <v>0</v>
      </c>
      <c r="AE1561" s="8"/>
      <c r="AF1561" s="885" t="str">
        <f t="shared" si="681"/>
        <v xml:space="preserve"> </v>
      </c>
      <c r="AG1561" s="40">
        <f t="shared" si="682"/>
        <v>0</v>
      </c>
      <c r="AH1561" s="40">
        <f t="shared" si="683"/>
        <v>0</v>
      </c>
      <c r="AR1561" s="40">
        <f t="shared" si="684"/>
        <v>0</v>
      </c>
      <c r="AS1561" s="40">
        <f t="shared" si="685"/>
        <v>0</v>
      </c>
      <c r="AT1561" s="40">
        <f t="shared" si="686"/>
        <v>0</v>
      </c>
      <c r="AU1561" s="40">
        <f t="shared" si="687"/>
        <v>0</v>
      </c>
      <c r="AX1561" s="279">
        <f t="shared" si="688"/>
        <v>0</v>
      </c>
      <c r="AY1561" s="279">
        <f t="shared" si="689"/>
        <v>0</v>
      </c>
      <c r="AZ1561" s="40">
        <f t="shared" si="690"/>
        <v>0</v>
      </c>
      <c r="BB1561" s="40">
        <f t="shared" si="691"/>
        <v>0</v>
      </c>
      <c r="BC1561" s="397">
        <f t="shared" si="692"/>
        <v>0</v>
      </c>
      <c r="BD1561" s="105">
        <f t="shared" si="693"/>
        <v>0</v>
      </c>
      <c r="BE1561" s="105">
        <f t="shared" si="694"/>
        <v>0</v>
      </c>
      <c r="BF1561" s="742">
        <f t="shared" si="695"/>
        <v>0</v>
      </c>
      <c r="BG1561" s="89"/>
      <c r="BH1561" s="9"/>
      <c r="BJ1561" s="40">
        <f t="shared" si="696"/>
        <v>0</v>
      </c>
      <c r="BK1561" s="40">
        <f t="shared" si="697"/>
        <v>1</v>
      </c>
      <c r="BL1561" s="40">
        <f t="shared" si="698"/>
        <v>0</v>
      </c>
      <c r="BM1561" s="40">
        <f t="shared" si="699"/>
        <v>0</v>
      </c>
      <c r="BN1561" s="40">
        <f t="shared" si="700"/>
        <v>0</v>
      </c>
    </row>
    <row r="1562" spans="1:66" x14ac:dyDescent="0.25">
      <c r="A1562" s="379"/>
      <c r="B1562" s="936"/>
      <c r="C1562" s="272"/>
      <c r="D1562" s="868"/>
      <c r="E1562" s="873" t="str">
        <f t="shared" si="674"/>
        <v xml:space="preserve"> </v>
      </c>
      <c r="F1562" s="130">
        <f t="shared" si="675"/>
        <v>0</v>
      </c>
      <c r="G1562" s="128">
        <f t="shared" si="676"/>
        <v>1550</v>
      </c>
      <c r="H1562" s="127"/>
      <c r="I1562" s="321"/>
      <c r="J1562" s="97"/>
      <c r="K1562" s="323"/>
      <c r="L1562" s="322"/>
      <c r="M1562" s="50"/>
      <c r="N1562" s="87"/>
      <c r="O1562" s="324"/>
      <c r="P1562" s="98"/>
      <c r="Q1562" s="98"/>
      <c r="R1562" s="114"/>
      <c r="S1562" s="753"/>
      <c r="T1562" s="98"/>
      <c r="U1562" s="98"/>
      <c r="V1562" s="98"/>
      <c r="W1562" s="99"/>
      <c r="X1562" s="97"/>
      <c r="Y1562" s="87"/>
      <c r="Z1562" s="100"/>
      <c r="AA1562" s="106">
        <f t="shared" si="677"/>
        <v>1550</v>
      </c>
      <c r="AB1562" s="549">
        <f t="shared" si="678"/>
        <v>0</v>
      </c>
      <c r="AC1562" s="544">
        <f t="shared" si="679"/>
        <v>0</v>
      </c>
      <c r="AD1562" s="174">
        <f t="shared" si="680"/>
        <v>0</v>
      </c>
      <c r="AE1562" s="8"/>
      <c r="AF1562" s="885" t="str">
        <f t="shared" si="681"/>
        <v xml:space="preserve"> </v>
      </c>
      <c r="AG1562" s="40">
        <f t="shared" si="682"/>
        <v>0</v>
      </c>
      <c r="AH1562" s="40">
        <f t="shared" si="683"/>
        <v>0</v>
      </c>
      <c r="AR1562" s="40">
        <f t="shared" si="684"/>
        <v>0</v>
      </c>
      <c r="AS1562" s="40">
        <f t="shared" si="685"/>
        <v>0</v>
      </c>
      <c r="AT1562" s="40">
        <f t="shared" si="686"/>
        <v>0</v>
      </c>
      <c r="AU1562" s="40">
        <f t="shared" si="687"/>
        <v>0</v>
      </c>
      <c r="AX1562" s="279">
        <f t="shared" si="688"/>
        <v>0</v>
      </c>
      <c r="AY1562" s="279">
        <f t="shared" si="689"/>
        <v>0</v>
      </c>
      <c r="AZ1562" s="40">
        <f t="shared" si="690"/>
        <v>0</v>
      </c>
      <c r="BB1562" s="40">
        <f t="shared" si="691"/>
        <v>0</v>
      </c>
      <c r="BC1562" s="397">
        <f t="shared" si="692"/>
        <v>0</v>
      </c>
      <c r="BD1562" s="105">
        <f t="shared" si="693"/>
        <v>0</v>
      </c>
      <c r="BE1562" s="105">
        <f t="shared" si="694"/>
        <v>0</v>
      </c>
      <c r="BF1562" s="742">
        <f t="shared" si="695"/>
        <v>0</v>
      </c>
      <c r="BG1562" s="89"/>
      <c r="BH1562" s="9"/>
      <c r="BJ1562" s="40">
        <f t="shared" si="696"/>
        <v>0</v>
      </c>
      <c r="BK1562" s="40">
        <f t="shared" si="697"/>
        <v>1</v>
      </c>
      <c r="BL1562" s="40">
        <f t="shared" si="698"/>
        <v>0</v>
      </c>
      <c r="BM1562" s="40">
        <f t="shared" si="699"/>
        <v>0</v>
      </c>
      <c r="BN1562" s="40">
        <f t="shared" si="700"/>
        <v>0</v>
      </c>
    </row>
    <row r="1563" spans="1:66" x14ac:dyDescent="0.25">
      <c r="A1563" s="379"/>
      <c r="B1563" s="936"/>
      <c r="C1563" s="272"/>
      <c r="D1563" s="868"/>
      <c r="E1563" s="873" t="str">
        <f t="shared" si="674"/>
        <v xml:space="preserve"> </v>
      </c>
      <c r="F1563" s="130">
        <f t="shared" si="675"/>
        <v>0</v>
      </c>
      <c r="G1563" s="128">
        <f t="shared" si="676"/>
        <v>1551</v>
      </c>
      <c r="H1563" s="127"/>
      <c r="I1563" s="321"/>
      <c r="J1563" s="97"/>
      <c r="K1563" s="323"/>
      <c r="L1563" s="322"/>
      <c r="M1563" s="50"/>
      <c r="N1563" s="87"/>
      <c r="O1563" s="324"/>
      <c r="P1563" s="98"/>
      <c r="Q1563" s="98"/>
      <c r="R1563" s="114"/>
      <c r="S1563" s="753"/>
      <c r="T1563" s="98"/>
      <c r="U1563" s="98"/>
      <c r="V1563" s="98"/>
      <c r="W1563" s="99"/>
      <c r="X1563" s="97"/>
      <c r="Y1563" s="87"/>
      <c r="Z1563" s="100"/>
      <c r="AA1563" s="106">
        <f t="shared" si="677"/>
        <v>1551</v>
      </c>
      <c r="AB1563" s="549">
        <f t="shared" si="678"/>
        <v>0</v>
      </c>
      <c r="AC1563" s="544">
        <f t="shared" si="679"/>
        <v>0</v>
      </c>
      <c r="AD1563" s="174">
        <f t="shared" si="680"/>
        <v>0</v>
      </c>
      <c r="AE1563" s="8"/>
      <c r="AF1563" s="885" t="str">
        <f t="shared" si="681"/>
        <v xml:space="preserve"> </v>
      </c>
      <c r="AG1563" s="40">
        <f t="shared" si="682"/>
        <v>0</v>
      </c>
      <c r="AH1563" s="40">
        <f t="shared" si="683"/>
        <v>0</v>
      </c>
      <c r="AR1563" s="40">
        <f t="shared" si="684"/>
        <v>0</v>
      </c>
      <c r="AS1563" s="40">
        <f t="shared" si="685"/>
        <v>0</v>
      </c>
      <c r="AT1563" s="40">
        <f t="shared" si="686"/>
        <v>0</v>
      </c>
      <c r="AU1563" s="40">
        <f t="shared" si="687"/>
        <v>0</v>
      </c>
      <c r="AX1563" s="279">
        <f t="shared" si="688"/>
        <v>0</v>
      </c>
      <c r="AY1563" s="279">
        <f t="shared" si="689"/>
        <v>0</v>
      </c>
      <c r="AZ1563" s="40">
        <f t="shared" si="690"/>
        <v>0</v>
      </c>
      <c r="BB1563" s="40">
        <f t="shared" si="691"/>
        <v>0</v>
      </c>
      <c r="BC1563" s="397">
        <f t="shared" si="692"/>
        <v>0</v>
      </c>
      <c r="BD1563" s="105">
        <f t="shared" si="693"/>
        <v>0</v>
      </c>
      <c r="BE1563" s="105">
        <f t="shared" si="694"/>
        <v>0</v>
      </c>
      <c r="BF1563" s="742">
        <f t="shared" si="695"/>
        <v>0</v>
      </c>
      <c r="BG1563" s="89"/>
      <c r="BH1563" s="9"/>
      <c r="BJ1563" s="40">
        <f t="shared" si="696"/>
        <v>0</v>
      </c>
      <c r="BK1563" s="40">
        <f t="shared" si="697"/>
        <v>1</v>
      </c>
      <c r="BL1563" s="40">
        <f t="shared" si="698"/>
        <v>0</v>
      </c>
      <c r="BM1563" s="40">
        <f t="shared" si="699"/>
        <v>0</v>
      </c>
      <c r="BN1563" s="40">
        <f t="shared" si="700"/>
        <v>0</v>
      </c>
    </row>
    <row r="1564" spans="1:66" x14ac:dyDescent="0.25">
      <c r="A1564" s="379"/>
      <c r="B1564" s="936"/>
      <c r="C1564" s="272"/>
      <c r="D1564" s="868"/>
      <c r="E1564" s="873" t="str">
        <f t="shared" si="674"/>
        <v xml:space="preserve"> </v>
      </c>
      <c r="F1564" s="130">
        <f t="shared" si="675"/>
        <v>0</v>
      </c>
      <c r="G1564" s="128">
        <f t="shared" si="676"/>
        <v>1552</v>
      </c>
      <c r="H1564" s="127"/>
      <c r="I1564" s="321"/>
      <c r="J1564" s="97"/>
      <c r="K1564" s="323"/>
      <c r="L1564" s="322"/>
      <c r="M1564" s="50"/>
      <c r="N1564" s="87"/>
      <c r="O1564" s="324"/>
      <c r="P1564" s="98"/>
      <c r="Q1564" s="98"/>
      <c r="R1564" s="114"/>
      <c r="S1564" s="753"/>
      <c r="T1564" s="98"/>
      <c r="U1564" s="98"/>
      <c r="V1564" s="98"/>
      <c r="W1564" s="99"/>
      <c r="X1564" s="97"/>
      <c r="Y1564" s="87"/>
      <c r="Z1564" s="100"/>
      <c r="AA1564" s="106">
        <f t="shared" si="677"/>
        <v>1552</v>
      </c>
      <c r="AB1564" s="549">
        <f t="shared" si="678"/>
        <v>0</v>
      </c>
      <c r="AC1564" s="544">
        <f t="shared" si="679"/>
        <v>0</v>
      </c>
      <c r="AD1564" s="174">
        <f t="shared" si="680"/>
        <v>0</v>
      </c>
      <c r="AE1564" s="8"/>
      <c r="AF1564" s="885" t="str">
        <f t="shared" si="681"/>
        <v xml:space="preserve"> </v>
      </c>
      <c r="AG1564" s="40">
        <f t="shared" si="682"/>
        <v>0</v>
      </c>
      <c r="AH1564" s="40">
        <f t="shared" si="683"/>
        <v>0</v>
      </c>
      <c r="AR1564" s="40">
        <f t="shared" si="684"/>
        <v>0</v>
      </c>
      <c r="AS1564" s="40">
        <f t="shared" si="685"/>
        <v>0</v>
      </c>
      <c r="AT1564" s="40">
        <f t="shared" si="686"/>
        <v>0</v>
      </c>
      <c r="AU1564" s="40">
        <f t="shared" si="687"/>
        <v>0</v>
      </c>
      <c r="AX1564" s="279">
        <f t="shared" si="688"/>
        <v>0</v>
      </c>
      <c r="AY1564" s="279">
        <f t="shared" si="689"/>
        <v>0</v>
      </c>
      <c r="AZ1564" s="40">
        <f t="shared" si="690"/>
        <v>0</v>
      </c>
      <c r="BB1564" s="40">
        <f t="shared" si="691"/>
        <v>0</v>
      </c>
      <c r="BC1564" s="397">
        <f t="shared" si="692"/>
        <v>0</v>
      </c>
      <c r="BD1564" s="105">
        <f t="shared" si="693"/>
        <v>0</v>
      </c>
      <c r="BE1564" s="105">
        <f t="shared" si="694"/>
        <v>0</v>
      </c>
      <c r="BF1564" s="742">
        <f t="shared" si="695"/>
        <v>0</v>
      </c>
      <c r="BG1564" s="89"/>
      <c r="BH1564" s="9"/>
      <c r="BJ1564" s="40">
        <f t="shared" si="696"/>
        <v>0</v>
      </c>
      <c r="BK1564" s="40">
        <f t="shared" si="697"/>
        <v>1</v>
      </c>
      <c r="BL1564" s="40">
        <f t="shared" si="698"/>
        <v>0</v>
      </c>
      <c r="BM1564" s="40">
        <f t="shared" si="699"/>
        <v>0</v>
      </c>
      <c r="BN1564" s="40">
        <f t="shared" si="700"/>
        <v>0</v>
      </c>
    </row>
    <row r="1565" spans="1:66" x14ac:dyDescent="0.25">
      <c r="A1565" s="379"/>
      <c r="B1565" s="936"/>
      <c r="C1565" s="272"/>
      <c r="D1565" s="868"/>
      <c r="E1565" s="873" t="str">
        <f t="shared" si="674"/>
        <v xml:space="preserve"> </v>
      </c>
      <c r="F1565" s="130">
        <f t="shared" si="675"/>
        <v>0</v>
      </c>
      <c r="G1565" s="128">
        <f t="shared" si="676"/>
        <v>1553</v>
      </c>
      <c r="H1565" s="127"/>
      <c r="I1565" s="321"/>
      <c r="J1565" s="97"/>
      <c r="K1565" s="323"/>
      <c r="L1565" s="322"/>
      <c r="M1565" s="50"/>
      <c r="N1565" s="87"/>
      <c r="O1565" s="324"/>
      <c r="P1565" s="98"/>
      <c r="Q1565" s="98"/>
      <c r="R1565" s="114"/>
      <c r="S1565" s="753"/>
      <c r="T1565" s="98"/>
      <c r="U1565" s="98"/>
      <c r="V1565" s="98"/>
      <c r="W1565" s="99"/>
      <c r="X1565" s="97"/>
      <c r="Y1565" s="87"/>
      <c r="Z1565" s="100"/>
      <c r="AA1565" s="106">
        <f t="shared" si="677"/>
        <v>1553</v>
      </c>
      <c r="AB1565" s="549">
        <f t="shared" si="678"/>
        <v>0</v>
      </c>
      <c r="AC1565" s="544">
        <f t="shared" si="679"/>
        <v>0</v>
      </c>
      <c r="AD1565" s="174">
        <f t="shared" si="680"/>
        <v>0</v>
      </c>
      <c r="AE1565" s="8"/>
      <c r="AF1565" s="885" t="str">
        <f t="shared" si="681"/>
        <v xml:space="preserve"> </v>
      </c>
      <c r="AG1565" s="40">
        <f t="shared" si="682"/>
        <v>0</v>
      </c>
      <c r="AH1565" s="40">
        <f t="shared" si="683"/>
        <v>0</v>
      </c>
      <c r="AR1565" s="40">
        <f t="shared" si="684"/>
        <v>0</v>
      </c>
      <c r="AS1565" s="40">
        <f t="shared" si="685"/>
        <v>0</v>
      </c>
      <c r="AT1565" s="40">
        <f t="shared" si="686"/>
        <v>0</v>
      </c>
      <c r="AU1565" s="40">
        <f t="shared" si="687"/>
        <v>0</v>
      </c>
      <c r="AX1565" s="279">
        <f t="shared" si="688"/>
        <v>0</v>
      </c>
      <c r="AY1565" s="279">
        <f t="shared" si="689"/>
        <v>0</v>
      </c>
      <c r="AZ1565" s="40">
        <f t="shared" si="690"/>
        <v>0</v>
      </c>
      <c r="BB1565" s="40">
        <f t="shared" si="691"/>
        <v>0</v>
      </c>
      <c r="BC1565" s="397">
        <f t="shared" si="692"/>
        <v>0</v>
      </c>
      <c r="BD1565" s="105">
        <f t="shared" si="693"/>
        <v>0</v>
      </c>
      <c r="BE1565" s="105">
        <f t="shared" si="694"/>
        <v>0</v>
      </c>
      <c r="BF1565" s="742">
        <f t="shared" si="695"/>
        <v>0</v>
      </c>
      <c r="BG1565" s="89"/>
      <c r="BH1565" s="9"/>
      <c r="BJ1565" s="40">
        <f t="shared" si="696"/>
        <v>0</v>
      </c>
      <c r="BK1565" s="40">
        <f t="shared" si="697"/>
        <v>1</v>
      </c>
      <c r="BL1565" s="40">
        <f t="shared" si="698"/>
        <v>0</v>
      </c>
      <c r="BM1565" s="40">
        <f t="shared" si="699"/>
        <v>0</v>
      </c>
      <c r="BN1565" s="40">
        <f t="shared" si="700"/>
        <v>0</v>
      </c>
    </row>
    <row r="1566" spans="1:66" x14ac:dyDescent="0.25">
      <c r="A1566" s="379"/>
      <c r="B1566" s="936"/>
      <c r="C1566" s="272"/>
      <c r="D1566" s="868"/>
      <c r="E1566" s="873" t="str">
        <f t="shared" si="674"/>
        <v xml:space="preserve"> </v>
      </c>
      <c r="F1566" s="130">
        <f t="shared" si="675"/>
        <v>0</v>
      </c>
      <c r="G1566" s="128">
        <f t="shared" si="676"/>
        <v>1554</v>
      </c>
      <c r="H1566" s="127"/>
      <c r="I1566" s="321"/>
      <c r="J1566" s="97"/>
      <c r="K1566" s="323"/>
      <c r="L1566" s="322"/>
      <c r="M1566" s="50"/>
      <c r="N1566" s="87"/>
      <c r="O1566" s="324"/>
      <c r="P1566" s="98"/>
      <c r="Q1566" s="98"/>
      <c r="R1566" s="114"/>
      <c r="S1566" s="753"/>
      <c r="T1566" s="98"/>
      <c r="U1566" s="98"/>
      <c r="V1566" s="98"/>
      <c r="W1566" s="99"/>
      <c r="X1566" s="97"/>
      <c r="Y1566" s="87"/>
      <c r="Z1566" s="100"/>
      <c r="AA1566" s="106">
        <f t="shared" si="677"/>
        <v>1554</v>
      </c>
      <c r="AB1566" s="549">
        <f t="shared" si="678"/>
        <v>0</v>
      </c>
      <c r="AC1566" s="544">
        <f t="shared" si="679"/>
        <v>0</v>
      </c>
      <c r="AD1566" s="174">
        <f t="shared" si="680"/>
        <v>0</v>
      </c>
      <c r="AE1566" s="8"/>
      <c r="AF1566" s="885" t="str">
        <f t="shared" si="681"/>
        <v xml:space="preserve"> </v>
      </c>
      <c r="AG1566" s="40">
        <f t="shared" si="682"/>
        <v>0</v>
      </c>
      <c r="AH1566" s="40">
        <f t="shared" si="683"/>
        <v>0</v>
      </c>
      <c r="AR1566" s="40">
        <f t="shared" si="684"/>
        <v>0</v>
      </c>
      <c r="AS1566" s="40">
        <f t="shared" si="685"/>
        <v>0</v>
      </c>
      <c r="AT1566" s="40">
        <f t="shared" si="686"/>
        <v>0</v>
      </c>
      <c r="AU1566" s="40">
        <f t="shared" si="687"/>
        <v>0</v>
      </c>
      <c r="AX1566" s="279">
        <f t="shared" si="688"/>
        <v>0</v>
      </c>
      <c r="AY1566" s="279">
        <f t="shared" si="689"/>
        <v>0</v>
      </c>
      <c r="AZ1566" s="40">
        <f t="shared" si="690"/>
        <v>0</v>
      </c>
      <c r="BB1566" s="40">
        <f t="shared" si="691"/>
        <v>0</v>
      </c>
      <c r="BC1566" s="397">
        <f t="shared" si="692"/>
        <v>0</v>
      </c>
      <c r="BD1566" s="105">
        <f t="shared" si="693"/>
        <v>0</v>
      </c>
      <c r="BE1566" s="105">
        <f t="shared" si="694"/>
        <v>0</v>
      </c>
      <c r="BF1566" s="742">
        <f t="shared" si="695"/>
        <v>0</v>
      </c>
      <c r="BG1566" s="89"/>
      <c r="BH1566" s="9"/>
      <c r="BJ1566" s="40">
        <f t="shared" si="696"/>
        <v>0</v>
      </c>
      <c r="BK1566" s="40">
        <f t="shared" si="697"/>
        <v>1</v>
      </c>
      <c r="BL1566" s="40">
        <f t="shared" si="698"/>
        <v>0</v>
      </c>
      <c r="BM1566" s="40">
        <f t="shared" si="699"/>
        <v>0</v>
      </c>
      <c r="BN1566" s="40">
        <f t="shared" si="700"/>
        <v>0</v>
      </c>
    </row>
    <row r="1567" spans="1:66" x14ac:dyDescent="0.25">
      <c r="A1567" s="379"/>
      <c r="B1567" s="936"/>
      <c r="C1567" s="272"/>
      <c r="D1567" s="868"/>
      <c r="E1567" s="873" t="str">
        <f t="shared" si="674"/>
        <v xml:space="preserve"> </v>
      </c>
      <c r="F1567" s="130">
        <f t="shared" si="675"/>
        <v>0</v>
      </c>
      <c r="G1567" s="128">
        <f t="shared" si="676"/>
        <v>1555</v>
      </c>
      <c r="H1567" s="127"/>
      <c r="I1567" s="321"/>
      <c r="J1567" s="97"/>
      <c r="K1567" s="323"/>
      <c r="L1567" s="322"/>
      <c r="M1567" s="50"/>
      <c r="N1567" s="87"/>
      <c r="O1567" s="324"/>
      <c r="P1567" s="98"/>
      <c r="Q1567" s="98"/>
      <c r="R1567" s="114"/>
      <c r="S1567" s="753"/>
      <c r="T1567" s="98"/>
      <c r="U1567" s="98"/>
      <c r="V1567" s="98"/>
      <c r="W1567" s="99"/>
      <c r="X1567" s="97"/>
      <c r="Y1567" s="87"/>
      <c r="Z1567" s="100"/>
      <c r="AA1567" s="106">
        <f t="shared" si="677"/>
        <v>1555</v>
      </c>
      <c r="AB1567" s="549">
        <f t="shared" si="678"/>
        <v>0</v>
      </c>
      <c r="AC1567" s="544">
        <f t="shared" si="679"/>
        <v>0</v>
      </c>
      <c r="AD1567" s="174">
        <f t="shared" si="680"/>
        <v>0</v>
      </c>
      <c r="AE1567" s="8"/>
      <c r="AF1567" s="885" t="str">
        <f t="shared" si="681"/>
        <v xml:space="preserve"> </v>
      </c>
      <c r="AG1567" s="40">
        <f t="shared" si="682"/>
        <v>0</v>
      </c>
      <c r="AH1567" s="40">
        <f t="shared" si="683"/>
        <v>0</v>
      </c>
      <c r="AR1567" s="40">
        <f t="shared" si="684"/>
        <v>0</v>
      </c>
      <c r="AS1567" s="40">
        <f t="shared" si="685"/>
        <v>0</v>
      </c>
      <c r="AT1567" s="40">
        <f t="shared" si="686"/>
        <v>0</v>
      </c>
      <c r="AU1567" s="40">
        <f t="shared" si="687"/>
        <v>0</v>
      </c>
      <c r="AX1567" s="279">
        <f t="shared" si="688"/>
        <v>0</v>
      </c>
      <c r="AY1567" s="279">
        <f t="shared" si="689"/>
        <v>0</v>
      </c>
      <c r="AZ1567" s="40">
        <f t="shared" si="690"/>
        <v>0</v>
      </c>
      <c r="BB1567" s="40">
        <f t="shared" si="691"/>
        <v>0</v>
      </c>
      <c r="BC1567" s="397">
        <f t="shared" si="692"/>
        <v>0</v>
      </c>
      <c r="BD1567" s="105">
        <f t="shared" si="693"/>
        <v>0</v>
      </c>
      <c r="BE1567" s="105">
        <f t="shared" si="694"/>
        <v>0</v>
      </c>
      <c r="BF1567" s="742">
        <f t="shared" si="695"/>
        <v>0</v>
      </c>
      <c r="BG1567" s="89"/>
      <c r="BH1567" s="9"/>
      <c r="BJ1567" s="40">
        <f t="shared" si="696"/>
        <v>0</v>
      </c>
      <c r="BK1567" s="40">
        <f t="shared" si="697"/>
        <v>1</v>
      </c>
      <c r="BL1567" s="40">
        <f t="shared" si="698"/>
        <v>0</v>
      </c>
      <c r="BM1567" s="40">
        <f t="shared" si="699"/>
        <v>0</v>
      </c>
      <c r="BN1567" s="40">
        <f t="shared" si="700"/>
        <v>0</v>
      </c>
    </row>
    <row r="1568" spans="1:66" x14ac:dyDescent="0.25">
      <c r="A1568" s="379"/>
      <c r="B1568" s="936"/>
      <c r="C1568" s="272"/>
      <c r="D1568" s="868"/>
      <c r="E1568" s="873" t="str">
        <f t="shared" si="674"/>
        <v xml:space="preserve"> </v>
      </c>
      <c r="F1568" s="130">
        <f t="shared" si="675"/>
        <v>0</v>
      </c>
      <c r="G1568" s="128">
        <f t="shared" si="676"/>
        <v>1556</v>
      </c>
      <c r="H1568" s="127"/>
      <c r="I1568" s="321"/>
      <c r="J1568" s="97"/>
      <c r="K1568" s="323"/>
      <c r="L1568" s="322"/>
      <c r="M1568" s="50"/>
      <c r="N1568" s="87"/>
      <c r="O1568" s="324"/>
      <c r="P1568" s="98"/>
      <c r="Q1568" s="98"/>
      <c r="R1568" s="114"/>
      <c r="S1568" s="753"/>
      <c r="T1568" s="98"/>
      <c r="U1568" s="98"/>
      <c r="V1568" s="98"/>
      <c r="W1568" s="99"/>
      <c r="X1568" s="97"/>
      <c r="Y1568" s="87"/>
      <c r="Z1568" s="100"/>
      <c r="AA1568" s="106">
        <f t="shared" si="677"/>
        <v>1556</v>
      </c>
      <c r="AB1568" s="549">
        <f t="shared" si="678"/>
        <v>0</v>
      </c>
      <c r="AC1568" s="544">
        <f t="shared" si="679"/>
        <v>0</v>
      </c>
      <c r="AD1568" s="174">
        <f t="shared" si="680"/>
        <v>0</v>
      </c>
      <c r="AE1568" s="8"/>
      <c r="AF1568" s="885" t="str">
        <f t="shared" si="681"/>
        <v xml:space="preserve"> </v>
      </c>
      <c r="AG1568" s="40">
        <f t="shared" si="682"/>
        <v>0</v>
      </c>
      <c r="AH1568" s="40">
        <f t="shared" si="683"/>
        <v>0</v>
      </c>
      <c r="AR1568" s="40">
        <f t="shared" si="684"/>
        <v>0</v>
      </c>
      <c r="AS1568" s="40">
        <f t="shared" si="685"/>
        <v>0</v>
      </c>
      <c r="AT1568" s="40">
        <f t="shared" si="686"/>
        <v>0</v>
      </c>
      <c r="AU1568" s="40">
        <f t="shared" si="687"/>
        <v>0</v>
      </c>
      <c r="AX1568" s="279">
        <f t="shared" si="688"/>
        <v>0</v>
      </c>
      <c r="AY1568" s="279">
        <f t="shared" si="689"/>
        <v>0</v>
      </c>
      <c r="AZ1568" s="40">
        <f t="shared" si="690"/>
        <v>0</v>
      </c>
      <c r="BB1568" s="40">
        <f t="shared" si="691"/>
        <v>0</v>
      </c>
      <c r="BC1568" s="397">
        <f t="shared" si="692"/>
        <v>0</v>
      </c>
      <c r="BD1568" s="105">
        <f t="shared" si="693"/>
        <v>0</v>
      </c>
      <c r="BE1568" s="105">
        <f t="shared" si="694"/>
        <v>0</v>
      </c>
      <c r="BF1568" s="742">
        <f t="shared" si="695"/>
        <v>0</v>
      </c>
      <c r="BG1568" s="89"/>
      <c r="BH1568" s="9"/>
      <c r="BJ1568" s="40">
        <f t="shared" si="696"/>
        <v>0</v>
      </c>
      <c r="BK1568" s="40">
        <f t="shared" si="697"/>
        <v>1</v>
      </c>
      <c r="BL1568" s="40">
        <f t="shared" si="698"/>
        <v>0</v>
      </c>
      <c r="BM1568" s="40">
        <f t="shared" si="699"/>
        <v>0</v>
      </c>
      <c r="BN1568" s="40">
        <f t="shared" si="700"/>
        <v>0</v>
      </c>
    </row>
    <row r="1569" spans="1:66" x14ac:dyDescent="0.25">
      <c r="A1569" s="379"/>
      <c r="B1569" s="936"/>
      <c r="C1569" s="272"/>
      <c r="D1569" s="868"/>
      <c r="E1569" s="873" t="str">
        <f t="shared" si="674"/>
        <v xml:space="preserve"> </v>
      </c>
      <c r="F1569" s="130">
        <f t="shared" si="675"/>
        <v>0</v>
      </c>
      <c r="G1569" s="128">
        <f t="shared" si="676"/>
        <v>1557</v>
      </c>
      <c r="H1569" s="127"/>
      <c r="I1569" s="321"/>
      <c r="J1569" s="97"/>
      <c r="K1569" s="323"/>
      <c r="L1569" s="322"/>
      <c r="M1569" s="50"/>
      <c r="N1569" s="87"/>
      <c r="O1569" s="324"/>
      <c r="P1569" s="98"/>
      <c r="Q1569" s="98"/>
      <c r="R1569" s="114"/>
      <c r="S1569" s="753"/>
      <c r="T1569" s="98"/>
      <c r="U1569" s="98"/>
      <c r="V1569" s="98"/>
      <c r="W1569" s="99"/>
      <c r="X1569" s="97"/>
      <c r="Y1569" s="87"/>
      <c r="Z1569" s="100"/>
      <c r="AA1569" s="106">
        <f t="shared" si="677"/>
        <v>1557</v>
      </c>
      <c r="AB1569" s="549">
        <f t="shared" si="678"/>
        <v>0</v>
      </c>
      <c r="AC1569" s="544">
        <f t="shared" si="679"/>
        <v>0</v>
      </c>
      <c r="AD1569" s="174">
        <f t="shared" si="680"/>
        <v>0</v>
      </c>
      <c r="AE1569" s="8"/>
      <c r="AF1569" s="885" t="str">
        <f t="shared" si="681"/>
        <v xml:space="preserve"> </v>
      </c>
      <c r="AG1569" s="40">
        <f t="shared" si="682"/>
        <v>0</v>
      </c>
      <c r="AH1569" s="40">
        <f t="shared" si="683"/>
        <v>0</v>
      </c>
      <c r="AR1569" s="40">
        <f t="shared" si="684"/>
        <v>0</v>
      </c>
      <c r="AS1569" s="40">
        <f t="shared" si="685"/>
        <v>0</v>
      </c>
      <c r="AT1569" s="40">
        <f t="shared" si="686"/>
        <v>0</v>
      </c>
      <c r="AU1569" s="40">
        <f t="shared" si="687"/>
        <v>0</v>
      </c>
      <c r="AX1569" s="279">
        <f t="shared" si="688"/>
        <v>0</v>
      </c>
      <c r="AY1569" s="279">
        <f t="shared" si="689"/>
        <v>0</v>
      </c>
      <c r="AZ1569" s="40">
        <f t="shared" si="690"/>
        <v>0</v>
      </c>
      <c r="BB1569" s="40">
        <f t="shared" si="691"/>
        <v>0</v>
      </c>
      <c r="BC1569" s="397">
        <f t="shared" si="692"/>
        <v>0</v>
      </c>
      <c r="BD1569" s="105">
        <f t="shared" si="693"/>
        <v>0</v>
      </c>
      <c r="BE1569" s="105">
        <f t="shared" si="694"/>
        <v>0</v>
      </c>
      <c r="BF1569" s="742">
        <f t="shared" si="695"/>
        <v>0</v>
      </c>
      <c r="BG1569" s="89"/>
      <c r="BH1569" s="9"/>
      <c r="BJ1569" s="40">
        <f t="shared" si="696"/>
        <v>0</v>
      </c>
      <c r="BK1569" s="40">
        <f t="shared" si="697"/>
        <v>1</v>
      </c>
      <c r="BL1569" s="40">
        <f t="shared" si="698"/>
        <v>0</v>
      </c>
      <c r="BM1569" s="40">
        <f t="shared" si="699"/>
        <v>0</v>
      </c>
      <c r="BN1569" s="40">
        <f t="shared" si="700"/>
        <v>0</v>
      </c>
    </row>
    <row r="1570" spans="1:66" x14ac:dyDescent="0.25">
      <c r="A1570" s="379"/>
      <c r="B1570" s="936"/>
      <c r="C1570" s="272"/>
      <c r="D1570" s="868"/>
      <c r="E1570" s="873" t="str">
        <f t="shared" si="674"/>
        <v xml:space="preserve"> </v>
      </c>
      <c r="F1570" s="130">
        <f t="shared" si="675"/>
        <v>0</v>
      </c>
      <c r="G1570" s="128">
        <f t="shared" si="676"/>
        <v>1558</v>
      </c>
      <c r="H1570" s="127"/>
      <c r="I1570" s="321"/>
      <c r="J1570" s="97"/>
      <c r="K1570" s="323"/>
      <c r="L1570" s="322"/>
      <c r="M1570" s="50"/>
      <c r="N1570" s="87"/>
      <c r="O1570" s="324"/>
      <c r="P1570" s="98"/>
      <c r="Q1570" s="98"/>
      <c r="R1570" s="114"/>
      <c r="S1570" s="753"/>
      <c r="T1570" s="98"/>
      <c r="U1570" s="98"/>
      <c r="V1570" s="98"/>
      <c r="W1570" s="99"/>
      <c r="X1570" s="97"/>
      <c r="Y1570" s="87"/>
      <c r="Z1570" s="100"/>
      <c r="AA1570" s="106">
        <f t="shared" si="677"/>
        <v>1558</v>
      </c>
      <c r="AB1570" s="549">
        <f t="shared" si="678"/>
        <v>0</v>
      </c>
      <c r="AC1570" s="544">
        <f t="shared" si="679"/>
        <v>0</v>
      </c>
      <c r="AD1570" s="174">
        <f t="shared" si="680"/>
        <v>0</v>
      </c>
      <c r="AE1570" s="8"/>
      <c r="AF1570" s="885" t="str">
        <f t="shared" si="681"/>
        <v xml:space="preserve"> </v>
      </c>
      <c r="AG1570" s="40">
        <f t="shared" si="682"/>
        <v>0</v>
      </c>
      <c r="AH1570" s="40">
        <f t="shared" si="683"/>
        <v>0</v>
      </c>
      <c r="AR1570" s="40">
        <f t="shared" si="684"/>
        <v>0</v>
      </c>
      <c r="AS1570" s="40">
        <f t="shared" si="685"/>
        <v>0</v>
      </c>
      <c r="AT1570" s="40">
        <f t="shared" si="686"/>
        <v>0</v>
      </c>
      <c r="AU1570" s="40">
        <f t="shared" si="687"/>
        <v>0</v>
      </c>
      <c r="AX1570" s="279">
        <f t="shared" si="688"/>
        <v>0</v>
      </c>
      <c r="AY1570" s="279">
        <f t="shared" si="689"/>
        <v>0</v>
      </c>
      <c r="AZ1570" s="40">
        <f t="shared" si="690"/>
        <v>0</v>
      </c>
      <c r="BB1570" s="40">
        <f t="shared" si="691"/>
        <v>0</v>
      </c>
      <c r="BC1570" s="397">
        <f t="shared" si="692"/>
        <v>0</v>
      </c>
      <c r="BD1570" s="105">
        <f t="shared" si="693"/>
        <v>0</v>
      </c>
      <c r="BE1570" s="105">
        <f t="shared" si="694"/>
        <v>0</v>
      </c>
      <c r="BF1570" s="742">
        <f t="shared" si="695"/>
        <v>0</v>
      </c>
      <c r="BG1570" s="89"/>
      <c r="BH1570" s="9"/>
      <c r="BJ1570" s="40">
        <f t="shared" si="696"/>
        <v>0</v>
      </c>
      <c r="BK1570" s="40">
        <f t="shared" si="697"/>
        <v>1</v>
      </c>
      <c r="BL1570" s="40">
        <f t="shared" si="698"/>
        <v>0</v>
      </c>
      <c r="BM1570" s="40">
        <f t="shared" si="699"/>
        <v>0</v>
      </c>
      <c r="BN1570" s="40">
        <f t="shared" si="700"/>
        <v>0</v>
      </c>
    </row>
    <row r="1571" spans="1:66" x14ac:dyDescent="0.25">
      <c r="A1571" s="379"/>
      <c r="B1571" s="936"/>
      <c r="C1571" s="272"/>
      <c r="D1571" s="868"/>
      <c r="E1571" s="873" t="str">
        <f t="shared" si="674"/>
        <v xml:space="preserve"> </v>
      </c>
      <c r="F1571" s="130">
        <f t="shared" si="675"/>
        <v>0</v>
      </c>
      <c r="G1571" s="128">
        <f t="shared" si="676"/>
        <v>1559</v>
      </c>
      <c r="H1571" s="127"/>
      <c r="I1571" s="321"/>
      <c r="J1571" s="97"/>
      <c r="K1571" s="323"/>
      <c r="L1571" s="322"/>
      <c r="M1571" s="50"/>
      <c r="N1571" s="87"/>
      <c r="O1571" s="324"/>
      <c r="P1571" s="98"/>
      <c r="Q1571" s="98"/>
      <c r="R1571" s="114"/>
      <c r="S1571" s="753"/>
      <c r="T1571" s="98"/>
      <c r="U1571" s="98"/>
      <c r="V1571" s="98"/>
      <c r="W1571" s="99"/>
      <c r="X1571" s="97"/>
      <c r="Y1571" s="87"/>
      <c r="Z1571" s="100"/>
      <c r="AA1571" s="106">
        <f t="shared" si="677"/>
        <v>1559</v>
      </c>
      <c r="AB1571" s="549">
        <f t="shared" si="678"/>
        <v>0</v>
      </c>
      <c r="AC1571" s="544">
        <f t="shared" si="679"/>
        <v>0</v>
      </c>
      <c r="AD1571" s="174">
        <f t="shared" si="680"/>
        <v>0</v>
      </c>
      <c r="AE1571" s="8"/>
      <c r="AF1571" s="885" t="str">
        <f t="shared" si="681"/>
        <v xml:space="preserve"> </v>
      </c>
      <c r="AG1571" s="40">
        <f t="shared" si="682"/>
        <v>0</v>
      </c>
      <c r="AH1571" s="40">
        <f t="shared" si="683"/>
        <v>0</v>
      </c>
      <c r="AR1571" s="40">
        <f t="shared" si="684"/>
        <v>0</v>
      </c>
      <c r="AS1571" s="40">
        <f t="shared" si="685"/>
        <v>0</v>
      </c>
      <c r="AT1571" s="40">
        <f t="shared" si="686"/>
        <v>0</v>
      </c>
      <c r="AU1571" s="40">
        <f t="shared" si="687"/>
        <v>0</v>
      </c>
      <c r="AX1571" s="279">
        <f t="shared" si="688"/>
        <v>0</v>
      </c>
      <c r="AY1571" s="279">
        <f t="shared" si="689"/>
        <v>0</v>
      </c>
      <c r="AZ1571" s="40">
        <f t="shared" si="690"/>
        <v>0</v>
      </c>
      <c r="BB1571" s="40">
        <f t="shared" si="691"/>
        <v>0</v>
      </c>
      <c r="BC1571" s="397">
        <f t="shared" si="692"/>
        <v>0</v>
      </c>
      <c r="BD1571" s="105">
        <f t="shared" si="693"/>
        <v>0</v>
      </c>
      <c r="BE1571" s="105">
        <f t="shared" si="694"/>
        <v>0</v>
      </c>
      <c r="BF1571" s="742">
        <f t="shared" si="695"/>
        <v>0</v>
      </c>
      <c r="BG1571" s="89"/>
      <c r="BH1571" s="9"/>
      <c r="BJ1571" s="40">
        <f t="shared" si="696"/>
        <v>0</v>
      </c>
      <c r="BK1571" s="40">
        <f t="shared" si="697"/>
        <v>1</v>
      </c>
      <c r="BL1571" s="40">
        <f t="shared" si="698"/>
        <v>0</v>
      </c>
      <c r="BM1571" s="40">
        <f t="shared" si="699"/>
        <v>0</v>
      </c>
      <c r="BN1571" s="40">
        <f t="shared" si="700"/>
        <v>0</v>
      </c>
    </row>
    <row r="1572" spans="1:66" x14ac:dyDescent="0.25">
      <c r="A1572" s="379"/>
      <c r="B1572" s="936"/>
      <c r="C1572" s="272"/>
      <c r="D1572" s="868"/>
      <c r="E1572" s="873" t="str">
        <f t="shared" si="674"/>
        <v xml:space="preserve"> </v>
      </c>
      <c r="F1572" s="130">
        <f t="shared" si="675"/>
        <v>0</v>
      </c>
      <c r="G1572" s="128">
        <f t="shared" si="676"/>
        <v>1560</v>
      </c>
      <c r="H1572" s="127"/>
      <c r="I1572" s="321"/>
      <c r="J1572" s="97"/>
      <c r="K1572" s="323"/>
      <c r="L1572" s="322"/>
      <c r="M1572" s="50"/>
      <c r="N1572" s="87"/>
      <c r="O1572" s="324"/>
      <c r="P1572" s="98"/>
      <c r="Q1572" s="98"/>
      <c r="R1572" s="114"/>
      <c r="S1572" s="753"/>
      <c r="T1572" s="98"/>
      <c r="U1572" s="98"/>
      <c r="V1572" s="98"/>
      <c r="W1572" s="99"/>
      <c r="X1572" s="97"/>
      <c r="Y1572" s="87"/>
      <c r="Z1572" s="100"/>
      <c r="AA1572" s="106">
        <f t="shared" si="677"/>
        <v>1560</v>
      </c>
      <c r="AB1572" s="549">
        <f t="shared" si="678"/>
        <v>0</v>
      </c>
      <c r="AC1572" s="544">
        <f t="shared" si="679"/>
        <v>0</v>
      </c>
      <c r="AD1572" s="174">
        <f t="shared" si="680"/>
        <v>0</v>
      </c>
      <c r="AE1572" s="8"/>
      <c r="AF1572" s="885" t="str">
        <f t="shared" si="681"/>
        <v xml:space="preserve"> </v>
      </c>
      <c r="AG1572" s="40">
        <f t="shared" si="682"/>
        <v>0</v>
      </c>
      <c r="AH1572" s="40">
        <f t="shared" si="683"/>
        <v>0</v>
      </c>
      <c r="AR1572" s="40">
        <f t="shared" si="684"/>
        <v>0</v>
      </c>
      <c r="AS1572" s="40">
        <f t="shared" si="685"/>
        <v>0</v>
      </c>
      <c r="AT1572" s="40">
        <f t="shared" si="686"/>
        <v>0</v>
      </c>
      <c r="AU1572" s="40">
        <f t="shared" si="687"/>
        <v>0</v>
      </c>
      <c r="AX1572" s="279">
        <f t="shared" si="688"/>
        <v>0</v>
      </c>
      <c r="AY1572" s="279">
        <f t="shared" si="689"/>
        <v>0</v>
      </c>
      <c r="AZ1572" s="40">
        <f t="shared" si="690"/>
        <v>0</v>
      </c>
      <c r="BB1572" s="40">
        <f t="shared" si="691"/>
        <v>0</v>
      </c>
      <c r="BC1572" s="397">
        <f t="shared" si="692"/>
        <v>0</v>
      </c>
      <c r="BD1572" s="105">
        <f t="shared" si="693"/>
        <v>0</v>
      </c>
      <c r="BE1572" s="105">
        <f t="shared" si="694"/>
        <v>0</v>
      </c>
      <c r="BF1572" s="742">
        <f t="shared" si="695"/>
        <v>0</v>
      </c>
      <c r="BG1572" s="89"/>
      <c r="BH1572" s="9"/>
      <c r="BJ1572" s="40">
        <f t="shared" si="696"/>
        <v>0</v>
      </c>
      <c r="BK1572" s="40">
        <f t="shared" si="697"/>
        <v>1</v>
      </c>
      <c r="BL1572" s="40">
        <f t="shared" si="698"/>
        <v>0</v>
      </c>
      <c r="BM1572" s="40">
        <f t="shared" si="699"/>
        <v>0</v>
      </c>
      <c r="BN1572" s="40">
        <f t="shared" si="700"/>
        <v>0</v>
      </c>
    </row>
    <row r="1573" spans="1:66" x14ac:dyDescent="0.25">
      <c r="A1573" s="379"/>
      <c r="B1573" s="936"/>
      <c r="C1573" s="272"/>
      <c r="D1573" s="868"/>
      <c r="E1573" s="873" t="str">
        <f t="shared" si="674"/>
        <v xml:space="preserve"> </v>
      </c>
      <c r="F1573" s="130">
        <f t="shared" si="675"/>
        <v>0</v>
      </c>
      <c r="G1573" s="128">
        <f t="shared" si="676"/>
        <v>1561</v>
      </c>
      <c r="H1573" s="127"/>
      <c r="I1573" s="321"/>
      <c r="J1573" s="97"/>
      <c r="K1573" s="323"/>
      <c r="L1573" s="322"/>
      <c r="M1573" s="50"/>
      <c r="N1573" s="87"/>
      <c r="O1573" s="324"/>
      <c r="P1573" s="98"/>
      <c r="Q1573" s="98"/>
      <c r="R1573" s="114"/>
      <c r="S1573" s="753"/>
      <c r="T1573" s="98"/>
      <c r="U1573" s="98"/>
      <c r="V1573" s="98"/>
      <c r="W1573" s="99"/>
      <c r="X1573" s="97"/>
      <c r="Y1573" s="87"/>
      <c r="Z1573" s="100"/>
      <c r="AA1573" s="106">
        <f t="shared" si="677"/>
        <v>1561</v>
      </c>
      <c r="AB1573" s="549">
        <f t="shared" si="678"/>
        <v>0</v>
      </c>
      <c r="AC1573" s="544">
        <f t="shared" si="679"/>
        <v>0</v>
      </c>
      <c r="AD1573" s="174">
        <f t="shared" si="680"/>
        <v>0</v>
      </c>
      <c r="AE1573" s="8"/>
      <c r="AF1573" s="885" t="str">
        <f t="shared" si="681"/>
        <v xml:space="preserve"> </v>
      </c>
      <c r="AG1573" s="40">
        <f t="shared" si="682"/>
        <v>0</v>
      </c>
      <c r="AH1573" s="40">
        <f t="shared" si="683"/>
        <v>0</v>
      </c>
      <c r="AR1573" s="40">
        <f t="shared" si="684"/>
        <v>0</v>
      </c>
      <c r="AS1573" s="40">
        <f t="shared" si="685"/>
        <v>0</v>
      </c>
      <c r="AT1573" s="40">
        <f t="shared" si="686"/>
        <v>0</v>
      </c>
      <c r="AU1573" s="40">
        <f t="shared" si="687"/>
        <v>0</v>
      </c>
      <c r="AX1573" s="279">
        <f t="shared" si="688"/>
        <v>0</v>
      </c>
      <c r="AY1573" s="279">
        <f t="shared" si="689"/>
        <v>0</v>
      </c>
      <c r="AZ1573" s="40">
        <f t="shared" si="690"/>
        <v>0</v>
      </c>
      <c r="BB1573" s="40">
        <f t="shared" si="691"/>
        <v>0</v>
      </c>
      <c r="BC1573" s="397">
        <f t="shared" si="692"/>
        <v>0</v>
      </c>
      <c r="BD1573" s="105">
        <f t="shared" si="693"/>
        <v>0</v>
      </c>
      <c r="BE1573" s="105">
        <f t="shared" si="694"/>
        <v>0</v>
      </c>
      <c r="BF1573" s="742">
        <f t="shared" si="695"/>
        <v>0</v>
      </c>
      <c r="BG1573" s="89"/>
      <c r="BH1573" s="9"/>
      <c r="BJ1573" s="40">
        <f t="shared" si="696"/>
        <v>0</v>
      </c>
      <c r="BK1573" s="40">
        <f t="shared" si="697"/>
        <v>1</v>
      </c>
      <c r="BL1573" s="40">
        <f t="shared" si="698"/>
        <v>0</v>
      </c>
      <c r="BM1573" s="40">
        <f t="shared" si="699"/>
        <v>0</v>
      </c>
      <c r="BN1573" s="40">
        <f t="shared" si="700"/>
        <v>0</v>
      </c>
    </row>
    <row r="1574" spans="1:66" x14ac:dyDescent="0.25">
      <c r="A1574" s="379"/>
      <c r="B1574" s="936"/>
      <c r="C1574" s="272"/>
      <c r="D1574" s="868"/>
      <c r="E1574" s="873" t="str">
        <f t="shared" si="674"/>
        <v xml:space="preserve"> </v>
      </c>
      <c r="F1574" s="130">
        <f t="shared" si="675"/>
        <v>0</v>
      </c>
      <c r="G1574" s="128">
        <f t="shared" si="676"/>
        <v>1562</v>
      </c>
      <c r="H1574" s="127"/>
      <c r="I1574" s="321"/>
      <c r="J1574" s="97"/>
      <c r="K1574" s="323"/>
      <c r="L1574" s="322"/>
      <c r="M1574" s="50"/>
      <c r="N1574" s="87"/>
      <c r="O1574" s="324"/>
      <c r="P1574" s="98"/>
      <c r="Q1574" s="98"/>
      <c r="R1574" s="114"/>
      <c r="S1574" s="753"/>
      <c r="T1574" s="98"/>
      <c r="U1574" s="98"/>
      <c r="V1574" s="98"/>
      <c r="W1574" s="99"/>
      <c r="X1574" s="97"/>
      <c r="Y1574" s="87"/>
      <c r="Z1574" s="100"/>
      <c r="AA1574" s="106">
        <f t="shared" si="677"/>
        <v>1562</v>
      </c>
      <c r="AB1574" s="549">
        <f t="shared" si="678"/>
        <v>0</v>
      </c>
      <c r="AC1574" s="544">
        <f t="shared" si="679"/>
        <v>0</v>
      </c>
      <c r="AD1574" s="174">
        <f t="shared" si="680"/>
        <v>0</v>
      </c>
      <c r="AE1574" s="8"/>
      <c r="AF1574" s="885" t="str">
        <f t="shared" si="681"/>
        <v xml:space="preserve"> </v>
      </c>
      <c r="AG1574" s="40">
        <f t="shared" si="682"/>
        <v>0</v>
      </c>
      <c r="AH1574" s="40">
        <f t="shared" si="683"/>
        <v>0</v>
      </c>
      <c r="AR1574" s="40">
        <f t="shared" si="684"/>
        <v>0</v>
      </c>
      <c r="AS1574" s="40">
        <f t="shared" si="685"/>
        <v>0</v>
      </c>
      <c r="AT1574" s="40">
        <f t="shared" si="686"/>
        <v>0</v>
      </c>
      <c r="AU1574" s="40">
        <f t="shared" si="687"/>
        <v>0</v>
      </c>
      <c r="AX1574" s="279">
        <f t="shared" si="688"/>
        <v>0</v>
      </c>
      <c r="AY1574" s="279">
        <f t="shared" si="689"/>
        <v>0</v>
      </c>
      <c r="AZ1574" s="40">
        <f t="shared" si="690"/>
        <v>0</v>
      </c>
      <c r="BB1574" s="40">
        <f t="shared" si="691"/>
        <v>0</v>
      </c>
      <c r="BC1574" s="397">
        <f t="shared" si="692"/>
        <v>0</v>
      </c>
      <c r="BD1574" s="105">
        <f t="shared" si="693"/>
        <v>0</v>
      </c>
      <c r="BE1574" s="105">
        <f t="shared" si="694"/>
        <v>0</v>
      </c>
      <c r="BF1574" s="742">
        <f t="shared" si="695"/>
        <v>0</v>
      </c>
      <c r="BG1574" s="89"/>
      <c r="BH1574" s="9"/>
      <c r="BJ1574" s="40">
        <f t="shared" si="696"/>
        <v>0</v>
      </c>
      <c r="BK1574" s="40">
        <f t="shared" si="697"/>
        <v>1</v>
      </c>
      <c r="BL1574" s="40">
        <f t="shared" si="698"/>
        <v>0</v>
      </c>
      <c r="BM1574" s="40">
        <f t="shared" si="699"/>
        <v>0</v>
      </c>
      <c r="BN1574" s="40">
        <f t="shared" si="700"/>
        <v>0</v>
      </c>
    </row>
    <row r="1575" spans="1:66" x14ac:dyDescent="0.25">
      <c r="A1575" s="379"/>
      <c r="B1575" s="936"/>
      <c r="C1575" s="272"/>
      <c r="D1575" s="868"/>
      <c r="E1575" s="873" t="str">
        <f t="shared" si="674"/>
        <v xml:space="preserve"> </v>
      </c>
      <c r="F1575" s="130">
        <f t="shared" si="675"/>
        <v>0</v>
      </c>
      <c r="G1575" s="128">
        <f t="shared" si="676"/>
        <v>1563</v>
      </c>
      <c r="H1575" s="127"/>
      <c r="I1575" s="321"/>
      <c r="J1575" s="97"/>
      <c r="K1575" s="323"/>
      <c r="L1575" s="322"/>
      <c r="M1575" s="50"/>
      <c r="N1575" s="87"/>
      <c r="O1575" s="324"/>
      <c r="P1575" s="98"/>
      <c r="Q1575" s="98"/>
      <c r="R1575" s="114"/>
      <c r="S1575" s="753"/>
      <c r="T1575" s="98"/>
      <c r="U1575" s="98"/>
      <c r="V1575" s="98"/>
      <c r="W1575" s="99"/>
      <c r="X1575" s="97"/>
      <c r="Y1575" s="87"/>
      <c r="Z1575" s="100"/>
      <c r="AA1575" s="106">
        <f t="shared" si="677"/>
        <v>1563</v>
      </c>
      <c r="AB1575" s="549">
        <f t="shared" si="678"/>
        <v>0</v>
      </c>
      <c r="AC1575" s="544">
        <f t="shared" si="679"/>
        <v>0</v>
      </c>
      <c r="AD1575" s="174">
        <f t="shared" si="680"/>
        <v>0</v>
      </c>
      <c r="AE1575" s="8"/>
      <c r="AF1575" s="885" t="str">
        <f t="shared" si="681"/>
        <v xml:space="preserve"> </v>
      </c>
      <c r="AG1575" s="40">
        <f t="shared" si="682"/>
        <v>0</v>
      </c>
      <c r="AH1575" s="40">
        <f t="shared" si="683"/>
        <v>0</v>
      </c>
      <c r="AR1575" s="40">
        <f t="shared" si="684"/>
        <v>0</v>
      </c>
      <c r="AS1575" s="40">
        <f t="shared" si="685"/>
        <v>0</v>
      </c>
      <c r="AT1575" s="40">
        <f t="shared" si="686"/>
        <v>0</v>
      </c>
      <c r="AU1575" s="40">
        <f t="shared" si="687"/>
        <v>0</v>
      </c>
      <c r="AX1575" s="279">
        <f t="shared" si="688"/>
        <v>0</v>
      </c>
      <c r="AY1575" s="279">
        <f t="shared" si="689"/>
        <v>0</v>
      </c>
      <c r="AZ1575" s="40">
        <f t="shared" si="690"/>
        <v>0</v>
      </c>
      <c r="BB1575" s="40">
        <f t="shared" si="691"/>
        <v>0</v>
      </c>
      <c r="BC1575" s="397">
        <f t="shared" si="692"/>
        <v>0</v>
      </c>
      <c r="BD1575" s="105">
        <f t="shared" si="693"/>
        <v>0</v>
      </c>
      <c r="BE1575" s="105">
        <f t="shared" si="694"/>
        <v>0</v>
      </c>
      <c r="BF1575" s="742">
        <f t="shared" si="695"/>
        <v>0</v>
      </c>
      <c r="BG1575" s="89"/>
      <c r="BH1575" s="9"/>
      <c r="BJ1575" s="40">
        <f t="shared" si="696"/>
        <v>0</v>
      </c>
      <c r="BK1575" s="40">
        <f t="shared" si="697"/>
        <v>1</v>
      </c>
      <c r="BL1575" s="40">
        <f t="shared" si="698"/>
        <v>0</v>
      </c>
      <c r="BM1575" s="40">
        <f t="shared" si="699"/>
        <v>0</v>
      </c>
      <c r="BN1575" s="40">
        <f t="shared" si="700"/>
        <v>0</v>
      </c>
    </row>
    <row r="1576" spans="1:66" x14ac:dyDescent="0.25">
      <c r="A1576" s="379"/>
      <c r="B1576" s="936"/>
      <c r="C1576" s="272"/>
      <c r="D1576" s="868"/>
      <c r="E1576" s="873" t="str">
        <f t="shared" si="674"/>
        <v xml:space="preserve"> </v>
      </c>
      <c r="F1576" s="130">
        <f t="shared" si="675"/>
        <v>0</v>
      </c>
      <c r="G1576" s="128">
        <f t="shared" si="676"/>
        <v>1564</v>
      </c>
      <c r="H1576" s="127"/>
      <c r="I1576" s="321"/>
      <c r="J1576" s="97"/>
      <c r="K1576" s="323"/>
      <c r="L1576" s="322"/>
      <c r="M1576" s="50"/>
      <c r="N1576" s="87"/>
      <c r="O1576" s="324"/>
      <c r="P1576" s="98"/>
      <c r="Q1576" s="98"/>
      <c r="R1576" s="114"/>
      <c r="S1576" s="753"/>
      <c r="T1576" s="98"/>
      <c r="U1576" s="98"/>
      <c r="V1576" s="98"/>
      <c r="W1576" s="99"/>
      <c r="X1576" s="97"/>
      <c r="Y1576" s="87"/>
      <c r="Z1576" s="100"/>
      <c r="AA1576" s="106">
        <f t="shared" si="677"/>
        <v>1564</v>
      </c>
      <c r="AB1576" s="549">
        <f t="shared" si="678"/>
        <v>0</v>
      </c>
      <c r="AC1576" s="544">
        <f t="shared" si="679"/>
        <v>0</v>
      </c>
      <c r="AD1576" s="174">
        <f t="shared" si="680"/>
        <v>0</v>
      </c>
      <c r="AE1576" s="8"/>
      <c r="AF1576" s="885" t="str">
        <f t="shared" si="681"/>
        <v xml:space="preserve"> </v>
      </c>
      <c r="AG1576" s="40">
        <f t="shared" si="682"/>
        <v>0</v>
      </c>
      <c r="AH1576" s="40">
        <f t="shared" si="683"/>
        <v>0</v>
      </c>
      <c r="AR1576" s="40">
        <f t="shared" si="684"/>
        <v>0</v>
      </c>
      <c r="AS1576" s="40">
        <f t="shared" si="685"/>
        <v>0</v>
      </c>
      <c r="AT1576" s="40">
        <f t="shared" si="686"/>
        <v>0</v>
      </c>
      <c r="AU1576" s="40">
        <f t="shared" si="687"/>
        <v>0</v>
      </c>
      <c r="AX1576" s="279">
        <f t="shared" si="688"/>
        <v>0</v>
      </c>
      <c r="AY1576" s="279">
        <f t="shared" si="689"/>
        <v>0</v>
      </c>
      <c r="AZ1576" s="40">
        <f t="shared" si="690"/>
        <v>0</v>
      </c>
      <c r="BB1576" s="40">
        <f t="shared" si="691"/>
        <v>0</v>
      </c>
      <c r="BC1576" s="397">
        <f t="shared" si="692"/>
        <v>0</v>
      </c>
      <c r="BD1576" s="105">
        <f t="shared" si="693"/>
        <v>0</v>
      </c>
      <c r="BE1576" s="105">
        <f t="shared" si="694"/>
        <v>0</v>
      </c>
      <c r="BF1576" s="742">
        <f t="shared" si="695"/>
        <v>0</v>
      </c>
      <c r="BG1576" s="89"/>
      <c r="BH1576" s="9"/>
      <c r="BJ1576" s="40">
        <f t="shared" si="696"/>
        <v>0</v>
      </c>
      <c r="BK1576" s="40">
        <f t="shared" si="697"/>
        <v>1</v>
      </c>
      <c r="BL1576" s="40">
        <f t="shared" si="698"/>
        <v>0</v>
      </c>
      <c r="BM1576" s="40">
        <f t="shared" si="699"/>
        <v>0</v>
      </c>
      <c r="BN1576" s="40">
        <f t="shared" si="700"/>
        <v>0</v>
      </c>
    </row>
    <row r="1577" spans="1:66" x14ac:dyDescent="0.25">
      <c r="A1577" s="379"/>
      <c r="B1577" s="936"/>
      <c r="C1577" s="272"/>
      <c r="D1577" s="868"/>
      <c r="E1577" s="873" t="str">
        <f t="shared" si="674"/>
        <v xml:space="preserve"> </v>
      </c>
      <c r="F1577" s="130">
        <f t="shared" si="675"/>
        <v>0</v>
      </c>
      <c r="G1577" s="128">
        <f t="shared" si="676"/>
        <v>1565</v>
      </c>
      <c r="H1577" s="127"/>
      <c r="I1577" s="321"/>
      <c r="J1577" s="97"/>
      <c r="K1577" s="323"/>
      <c r="L1577" s="322"/>
      <c r="M1577" s="50"/>
      <c r="N1577" s="87"/>
      <c r="O1577" s="324"/>
      <c r="P1577" s="98"/>
      <c r="Q1577" s="98"/>
      <c r="R1577" s="114"/>
      <c r="S1577" s="753"/>
      <c r="T1577" s="98"/>
      <c r="U1577" s="98"/>
      <c r="V1577" s="98"/>
      <c r="W1577" s="99"/>
      <c r="X1577" s="97"/>
      <c r="Y1577" s="87"/>
      <c r="Z1577" s="100"/>
      <c r="AA1577" s="106">
        <f t="shared" si="677"/>
        <v>1565</v>
      </c>
      <c r="AB1577" s="549">
        <f t="shared" si="678"/>
        <v>0</v>
      </c>
      <c r="AC1577" s="544">
        <f t="shared" si="679"/>
        <v>0</v>
      </c>
      <c r="AD1577" s="174">
        <f t="shared" si="680"/>
        <v>0</v>
      </c>
      <c r="AE1577" s="8"/>
      <c r="AF1577" s="885" t="str">
        <f t="shared" si="681"/>
        <v xml:space="preserve"> </v>
      </c>
      <c r="AG1577" s="40">
        <f t="shared" si="682"/>
        <v>0</v>
      </c>
      <c r="AH1577" s="40">
        <f t="shared" si="683"/>
        <v>0</v>
      </c>
      <c r="AR1577" s="40">
        <f t="shared" si="684"/>
        <v>0</v>
      </c>
      <c r="AS1577" s="40">
        <f t="shared" si="685"/>
        <v>0</v>
      </c>
      <c r="AT1577" s="40">
        <f t="shared" si="686"/>
        <v>0</v>
      </c>
      <c r="AU1577" s="40">
        <f t="shared" si="687"/>
        <v>0</v>
      </c>
      <c r="AX1577" s="279">
        <f t="shared" si="688"/>
        <v>0</v>
      </c>
      <c r="AY1577" s="279">
        <f t="shared" si="689"/>
        <v>0</v>
      </c>
      <c r="AZ1577" s="40">
        <f t="shared" si="690"/>
        <v>0</v>
      </c>
      <c r="BB1577" s="40">
        <f t="shared" si="691"/>
        <v>0</v>
      </c>
      <c r="BC1577" s="397">
        <f t="shared" si="692"/>
        <v>0</v>
      </c>
      <c r="BD1577" s="105">
        <f t="shared" si="693"/>
        <v>0</v>
      </c>
      <c r="BE1577" s="105">
        <f t="shared" si="694"/>
        <v>0</v>
      </c>
      <c r="BF1577" s="742">
        <f t="shared" si="695"/>
        <v>0</v>
      </c>
      <c r="BG1577" s="89"/>
      <c r="BH1577" s="9"/>
      <c r="BJ1577" s="40">
        <f t="shared" si="696"/>
        <v>0</v>
      </c>
      <c r="BK1577" s="40">
        <f t="shared" si="697"/>
        <v>1</v>
      </c>
      <c r="BL1577" s="40">
        <f t="shared" si="698"/>
        <v>0</v>
      </c>
      <c r="BM1577" s="40">
        <f t="shared" si="699"/>
        <v>0</v>
      </c>
      <c r="BN1577" s="40">
        <f t="shared" si="700"/>
        <v>0</v>
      </c>
    </row>
    <row r="1578" spans="1:66" x14ac:dyDescent="0.25">
      <c r="A1578" s="379"/>
      <c r="B1578" s="936"/>
      <c r="C1578" s="272"/>
      <c r="D1578" s="868"/>
      <c r="E1578" s="873" t="str">
        <f t="shared" si="674"/>
        <v xml:space="preserve"> </v>
      </c>
      <c r="F1578" s="130">
        <f t="shared" si="675"/>
        <v>0</v>
      </c>
      <c r="G1578" s="128">
        <f t="shared" si="676"/>
        <v>1566</v>
      </c>
      <c r="H1578" s="127"/>
      <c r="I1578" s="321"/>
      <c r="J1578" s="97"/>
      <c r="K1578" s="323"/>
      <c r="L1578" s="322"/>
      <c r="M1578" s="50"/>
      <c r="N1578" s="87"/>
      <c r="O1578" s="324"/>
      <c r="P1578" s="98"/>
      <c r="Q1578" s="98"/>
      <c r="R1578" s="114"/>
      <c r="S1578" s="753"/>
      <c r="T1578" s="98"/>
      <c r="U1578" s="98"/>
      <c r="V1578" s="98"/>
      <c r="W1578" s="99"/>
      <c r="X1578" s="97"/>
      <c r="Y1578" s="87"/>
      <c r="Z1578" s="100"/>
      <c r="AA1578" s="106">
        <f t="shared" si="677"/>
        <v>1566</v>
      </c>
      <c r="AB1578" s="549">
        <f t="shared" si="678"/>
        <v>0</v>
      </c>
      <c r="AC1578" s="544">
        <f t="shared" si="679"/>
        <v>0</v>
      </c>
      <c r="AD1578" s="174">
        <f t="shared" si="680"/>
        <v>0</v>
      </c>
      <c r="AE1578" s="8"/>
      <c r="AF1578" s="885" t="str">
        <f t="shared" si="681"/>
        <v xml:space="preserve"> </v>
      </c>
      <c r="AG1578" s="40">
        <f t="shared" si="682"/>
        <v>0</v>
      </c>
      <c r="AH1578" s="40">
        <f t="shared" si="683"/>
        <v>0</v>
      </c>
      <c r="AR1578" s="40">
        <f t="shared" si="684"/>
        <v>0</v>
      </c>
      <c r="AS1578" s="40">
        <f t="shared" si="685"/>
        <v>0</v>
      </c>
      <c r="AT1578" s="40">
        <f t="shared" si="686"/>
        <v>0</v>
      </c>
      <c r="AU1578" s="40">
        <f t="shared" si="687"/>
        <v>0</v>
      </c>
      <c r="AX1578" s="279">
        <f t="shared" si="688"/>
        <v>0</v>
      </c>
      <c r="AY1578" s="279">
        <f t="shared" si="689"/>
        <v>0</v>
      </c>
      <c r="AZ1578" s="40">
        <f t="shared" si="690"/>
        <v>0</v>
      </c>
      <c r="BB1578" s="40">
        <f t="shared" si="691"/>
        <v>0</v>
      </c>
      <c r="BC1578" s="397">
        <f t="shared" si="692"/>
        <v>0</v>
      </c>
      <c r="BD1578" s="105">
        <f t="shared" si="693"/>
        <v>0</v>
      </c>
      <c r="BE1578" s="105">
        <f t="shared" si="694"/>
        <v>0</v>
      </c>
      <c r="BF1578" s="742">
        <f t="shared" si="695"/>
        <v>0</v>
      </c>
      <c r="BG1578" s="89"/>
      <c r="BH1578" s="9"/>
      <c r="BJ1578" s="40">
        <f t="shared" si="696"/>
        <v>0</v>
      </c>
      <c r="BK1578" s="40">
        <f t="shared" si="697"/>
        <v>1</v>
      </c>
      <c r="BL1578" s="40">
        <f t="shared" si="698"/>
        <v>0</v>
      </c>
      <c r="BM1578" s="40">
        <f t="shared" si="699"/>
        <v>0</v>
      </c>
      <c r="BN1578" s="40">
        <f t="shared" si="700"/>
        <v>0</v>
      </c>
    </row>
    <row r="1579" spans="1:66" x14ac:dyDescent="0.25">
      <c r="A1579" s="379"/>
      <c r="B1579" s="936"/>
      <c r="C1579" s="272"/>
      <c r="D1579" s="868"/>
      <c r="E1579" s="873" t="str">
        <f t="shared" si="674"/>
        <v xml:space="preserve"> </v>
      </c>
      <c r="F1579" s="130">
        <f t="shared" si="675"/>
        <v>0</v>
      </c>
      <c r="G1579" s="128">
        <f t="shared" si="676"/>
        <v>1567</v>
      </c>
      <c r="H1579" s="127"/>
      <c r="I1579" s="321"/>
      <c r="J1579" s="97"/>
      <c r="K1579" s="323"/>
      <c r="L1579" s="322"/>
      <c r="M1579" s="50"/>
      <c r="N1579" s="87"/>
      <c r="O1579" s="324"/>
      <c r="P1579" s="98"/>
      <c r="Q1579" s="98"/>
      <c r="R1579" s="114"/>
      <c r="S1579" s="753"/>
      <c r="T1579" s="98"/>
      <c r="U1579" s="98"/>
      <c r="V1579" s="98"/>
      <c r="W1579" s="99"/>
      <c r="X1579" s="97"/>
      <c r="Y1579" s="87"/>
      <c r="Z1579" s="100"/>
      <c r="AA1579" s="106">
        <f t="shared" si="677"/>
        <v>1567</v>
      </c>
      <c r="AB1579" s="549">
        <f t="shared" si="678"/>
        <v>0</v>
      </c>
      <c r="AC1579" s="544">
        <f t="shared" si="679"/>
        <v>0</v>
      </c>
      <c r="AD1579" s="174">
        <f t="shared" si="680"/>
        <v>0</v>
      </c>
      <c r="AE1579" s="8"/>
      <c r="AF1579" s="885" t="str">
        <f t="shared" si="681"/>
        <v xml:space="preserve"> </v>
      </c>
      <c r="AG1579" s="40">
        <f t="shared" si="682"/>
        <v>0</v>
      </c>
      <c r="AH1579" s="40">
        <f t="shared" si="683"/>
        <v>0</v>
      </c>
      <c r="AR1579" s="40">
        <f t="shared" si="684"/>
        <v>0</v>
      </c>
      <c r="AS1579" s="40">
        <f t="shared" si="685"/>
        <v>0</v>
      </c>
      <c r="AT1579" s="40">
        <f t="shared" si="686"/>
        <v>0</v>
      </c>
      <c r="AU1579" s="40">
        <f t="shared" si="687"/>
        <v>0</v>
      </c>
      <c r="AX1579" s="279">
        <f t="shared" si="688"/>
        <v>0</v>
      </c>
      <c r="AY1579" s="279">
        <f t="shared" si="689"/>
        <v>0</v>
      </c>
      <c r="AZ1579" s="40">
        <f t="shared" si="690"/>
        <v>0</v>
      </c>
      <c r="BB1579" s="40">
        <f t="shared" si="691"/>
        <v>0</v>
      </c>
      <c r="BC1579" s="397">
        <f t="shared" si="692"/>
        <v>0</v>
      </c>
      <c r="BD1579" s="105">
        <f t="shared" si="693"/>
        <v>0</v>
      </c>
      <c r="BE1579" s="105">
        <f t="shared" si="694"/>
        <v>0</v>
      </c>
      <c r="BF1579" s="742">
        <f t="shared" si="695"/>
        <v>0</v>
      </c>
      <c r="BG1579" s="89"/>
      <c r="BH1579" s="9"/>
      <c r="BJ1579" s="40">
        <f t="shared" si="696"/>
        <v>0</v>
      </c>
      <c r="BK1579" s="40">
        <f t="shared" si="697"/>
        <v>1</v>
      </c>
      <c r="BL1579" s="40">
        <f t="shared" si="698"/>
        <v>0</v>
      </c>
      <c r="BM1579" s="40">
        <f t="shared" si="699"/>
        <v>0</v>
      </c>
      <c r="BN1579" s="40">
        <f t="shared" si="700"/>
        <v>0</v>
      </c>
    </row>
    <row r="1580" spans="1:66" x14ac:dyDescent="0.25">
      <c r="A1580" s="379"/>
      <c r="B1580" s="936"/>
      <c r="C1580" s="272"/>
      <c r="D1580" s="868"/>
      <c r="E1580" s="873" t="str">
        <f t="shared" si="674"/>
        <v xml:space="preserve"> </v>
      </c>
      <c r="F1580" s="130">
        <f t="shared" si="675"/>
        <v>0</v>
      </c>
      <c r="G1580" s="128">
        <f t="shared" si="676"/>
        <v>1568</v>
      </c>
      <c r="H1580" s="127"/>
      <c r="I1580" s="321"/>
      <c r="J1580" s="97"/>
      <c r="K1580" s="323"/>
      <c r="L1580" s="322"/>
      <c r="M1580" s="50"/>
      <c r="N1580" s="87"/>
      <c r="O1580" s="324"/>
      <c r="P1580" s="98"/>
      <c r="Q1580" s="98"/>
      <c r="R1580" s="114"/>
      <c r="S1580" s="753"/>
      <c r="T1580" s="98"/>
      <c r="U1580" s="98"/>
      <c r="V1580" s="98"/>
      <c r="W1580" s="99"/>
      <c r="X1580" s="97"/>
      <c r="Y1580" s="87"/>
      <c r="Z1580" s="100"/>
      <c r="AA1580" s="106">
        <f t="shared" si="677"/>
        <v>1568</v>
      </c>
      <c r="AB1580" s="549">
        <f t="shared" si="678"/>
        <v>0</v>
      </c>
      <c r="AC1580" s="544">
        <f t="shared" si="679"/>
        <v>0</v>
      </c>
      <c r="AD1580" s="174">
        <f t="shared" si="680"/>
        <v>0</v>
      </c>
      <c r="AE1580" s="8"/>
      <c r="AF1580" s="885" t="str">
        <f t="shared" si="681"/>
        <v xml:space="preserve"> </v>
      </c>
      <c r="AG1580" s="40">
        <f t="shared" si="682"/>
        <v>0</v>
      </c>
      <c r="AH1580" s="40">
        <f t="shared" si="683"/>
        <v>0</v>
      </c>
      <c r="AR1580" s="40">
        <f t="shared" si="684"/>
        <v>0</v>
      </c>
      <c r="AS1580" s="40">
        <f t="shared" si="685"/>
        <v>0</v>
      </c>
      <c r="AT1580" s="40">
        <f t="shared" si="686"/>
        <v>0</v>
      </c>
      <c r="AU1580" s="40">
        <f t="shared" si="687"/>
        <v>0</v>
      </c>
      <c r="AX1580" s="279">
        <f t="shared" si="688"/>
        <v>0</v>
      </c>
      <c r="AY1580" s="279">
        <f t="shared" si="689"/>
        <v>0</v>
      </c>
      <c r="AZ1580" s="40">
        <f t="shared" si="690"/>
        <v>0</v>
      </c>
      <c r="BB1580" s="40">
        <f t="shared" si="691"/>
        <v>0</v>
      </c>
      <c r="BC1580" s="397">
        <f t="shared" si="692"/>
        <v>0</v>
      </c>
      <c r="BD1580" s="105">
        <f t="shared" si="693"/>
        <v>0</v>
      </c>
      <c r="BE1580" s="105">
        <f t="shared" si="694"/>
        <v>0</v>
      </c>
      <c r="BF1580" s="742">
        <f t="shared" si="695"/>
        <v>0</v>
      </c>
      <c r="BG1580" s="89"/>
      <c r="BH1580" s="9"/>
      <c r="BJ1580" s="40">
        <f t="shared" si="696"/>
        <v>0</v>
      </c>
      <c r="BK1580" s="40">
        <f t="shared" si="697"/>
        <v>1</v>
      </c>
      <c r="BL1580" s="40">
        <f t="shared" si="698"/>
        <v>0</v>
      </c>
      <c r="BM1580" s="40">
        <f t="shared" si="699"/>
        <v>0</v>
      </c>
      <c r="BN1580" s="40">
        <f t="shared" si="700"/>
        <v>0</v>
      </c>
    </row>
    <row r="1581" spans="1:66" x14ac:dyDescent="0.25">
      <c r="A1581" s="379"/>
      <c r="B1581" s="936"/>
      <c r="C1581" s="272"/>
      <c r="D1581" s="868"/>
      <c r="E1581" s="873" t="str">
        <f t="shared" si="674"/>
        <v xml:space="preserve"> </v>
      </c>
      <c r="F1581" s="130">
        <f t="shared" si="675"/>
        <v>0</v>
      </c>
      <c r="G1581" s="128">
        <f t="shared" si="676"/>
        <v>1569</v>
      </c>
      <c r="H1581" s="127"/>
      <c r="I1581" s="321"/>
      <c r="J1581" s="97"/>
      <c r="K1581" s="323"/>
      <c r="L1581" s="322"/>
      <c r="M1581" s="50"/>
      <c r="N1581" s="87"/>
      <c r="O1581" s="324"/>
      <c r="P1581" s="98"/>
      <c r="Q1581" s="98"/>
      <c r="R1581" s="114"/>
      <c r="S1581" s="753"/>
      <c r="T1581" s="98"/>
      <c r="U1581" s="98"/>
      <c r="V1581" s="98"/>
      <c r="W1581" s="99"/>
      <c r="X1581" s="97"/>
      <c r="Y1581" s="87"/>
      <c r="Z1581" s="100"/>
      <c r="AA1581" s="106">
        <f t="shared" si="677"/>
        <v>1569</v>
      </c>
      <c r="AB1581" s="549">
        <f t="shared" si="678"/>
        <v>0</v>
      </c>
      <c r="AC1581" s="544">
        <f t="shared" si="679"/>
        <v>0</v>
      </c>
      <c r="AD1581" s="174">
        <f t="shared" si="680"/>
        <v>0</v>
      </c>
      <c r="AE1581" s="8"/>
      <c r="AF1581" s="885" t="str">
        <f t="shared" si="681"/>
        <v xml:space="preserve"> </v>
      </c>
      <c r="AG1581" s="40">
        <f t="shared" si="682"/>
        <v>0</v>
      </c>
      <c r="AH1581" s="40">
        <f t="shared" si="683"/>
        <v>0</v>
      </c>
      <c r="AR1581" s="40">
        <f t="shared" si="684"/>
        <v>0</v>
      </c>
      <c r="AS1581" s="40">
        <f t="shared" si="685"/>
        <v>0</v>
      </c>
      <c r="AT1581" s="40">
        <f t="shared" si="686"/>
        <v>0</v>
      </c>
      <c r="AU1581" s="40">
        <f t="shared" si="687"/>
        <v>0</v>
      </c>
      <c r="AX1581" s="279">
        <f t="shared" si="688"/>
        <v>0</v>
      </c>
      <c r="AY1581" s="279">
        <f t="shared" si="689"/>
        <v>0</v>
      </c>
      <c r="AZ1581" s="40">
        <f t="shared" si="690"/>
        <v>0</v>
      </c>
      <c r="BB1581" s="40">
        <f t="shared" si="691"/>
        <v>0</v>
      </c>
      <c r="BC1581" s="397">
        <f t="shared" si="692"/>
        <v>0</v>
      </c>
      <c r="BD1581" s="105">
        <f t="shared" si="693"/>
        <v>0</v>
      </c>
      <c r="BE1581" s="105">
        <f t="shared" si="694"/>
        <v>0</v>
      </c>
      <c r="BF1581" s="742">
        <f t="shared" si="695"/>
        <v>0</v>
      </c>
      <c r="BG1581" s="89"/>
      <c r="BH1581" s="9"/>
      <c r="BJ1581" s="40">
        <f t="shared" si="696"/>
        <v>0</v>
      </c>
      <c r="BK1581" s="40">
        <f t="shared" si="697"/>
        <v>1</v>
      </c>
      <c r="BL1581" s="40">
        <f t="shared" si="698"/>
        <v>0</v>
      </c>
      <c r="BM1581" s="40">
        <f t="shared" si="699"/>
        <v>0</v>
      </c>
      <c r="BN1581" s="40">
        <f t="shared" si="700"/>
        <v>0</v>
      </c>
    </row>
    <row r="1582" spans="1:66" x14ac:dyDescent="0.25">
      <c r="A1582" s="379"/>
      <c r="B1582" s="936"/>
      <c r="C1582" s="272"/>
      <c r="D1582" s="868"/>
      <c r="E1582" s="873" t="str">
        <f t="shared" ref="E1582:E1645" si="701">IF(+BN1582+BM1582&gt;0,"&lt; Error"," ")</f>
        <v xml:space="preserve"> </v>
      </c>
      <c r="F1582" s="130">
        <f t="shared" ref="F1582:F1645" si="702">IF(ISBLANK(H1582),0,VLOOKUP(TRIM(H1582),AllVarieties,4,FALSE))</f>
        <v>0</v>
      </c>
      <c r="G1582" s="128">
        <f t="shared" si="676"/>
        <v>1570</v>
      </c>
      <c r="H1582" s="127"/>
      <c r="I1582" s="321"/>
      <c r="J1582" s="97"/>
      <c r="K1582" s="323"/>
      <c r="L1582" s="322"/>
      <c r="M1582" s="50"/>
      <c r="N1582" s="87"/>
      <c r="O1582" s="324"/>
      <c r="P1582" s="98"/>
      <c r="Q1582" s="98"/>
      <c r="R1582" s="114"/>
      <c r="S1582" s="753"/>
      <c r="T1582" s="98"/>
      <c r="U1582" s="98"/>
      <c r="V1582" s="98"/>
      <c r="W1582" s="99"/>
      <c r="X1582" s="97"/>
      <c r="Y1582" s="87"/>
      <c r="Z1582" s="100"/>
      <c r="AA1582" s="106">
        <f t="shared" si="677"/>
        <v>1570</v>
      </c>
      <c r="AB1582" s="549">
        <f t="shared" si="678"/>
        <v>0</v>
      </c>
      <c r="AC1582" s="544">
        <f t="shared" si="679"/>
        <v>0</v>
      </c>
      <c r="AD1582" s="174">
        <f t="shared" si="680"/>
        <v>0</v>
      </c>
      <c r="AE1582" s="8"/>
      <c r="AF1582" s="885" t="str">
        <f t="shared" si="681"/>
        <v xml:space="preserve"> </v>
      </c>
      <c r="AG1582" s="40">
        <f t="shared" si="682"/>
        <v>0</v>
      </c>
      <c r="AH1582" s="40">
        <f t="shared" si="683"/>
        <v>0</v>
      </c>
      <c r="AR1582" s="40">
        <f t="shared" si="684"/>
        <v>0</v>
      </c>
      <c r="AS1582" s="40">
        <f t="shared" si="685"/>
        <v>0</v>
      </c>
      <c r="AT1582" s="40">
        <f t="shared" si="686"/>
        <v>0</v>
      </c>
      <c r="AU1582" s="40">
        <f t="shared" si="687"/>
        <v>0</v>
      </c>
      <c r="AX1582" s="279">
        <f t="shared" si="688"/>
        <v>0</v>
      </c>
      <c r="AY1582" s="279">
        <f t="shared" si="689"/>
        <v>0</v>
      </c>
      <c r="AZ1582" s="40">
        <f t="shared" si="690"/>
        <v>0</v>
      </c>
      <c r="BB1582" s="40">
        <f t="shared" si="691"/>
        <v>0</v>
      </c>
      <c r="BC1582" s="397">
        <f t="shared" si="692"/>
        <v>0</v>
      </c>
      <c r="BD1582" s="105">
        <f t="shared" si="693"/>
        <v>0</v>
      </c>
      <c r="BE1582" s="105">
        <f t="shared" si="694"/>
        <v>0</v>
      </c>
      <c r="BF1582" s="742">
        <f t="shared" si="695"/>
        <v>0</v>
      </c>
      <c r="BG1582" s="89"/>
      <c r="BH1582" s="9"/>
      <c r="BJ1582" s="40">
        <f t="shared" si="696"/>
        <v>0</v>
      </c>
      <c r="BK1582" s="40">
        <f t="shared" si="697"/>
        <v>1</v>
      </c>
      <c r="BL1582" s="40">
        <f t="shared" si="698"/>
        <v>0</v>
      </c>
      <c r="BM1582" s="40">
        <f t="shared" si="699"/>
        <v>0</v>
      </c>
      <c r="BN1582" s="40">
        <f t="shared" si="700"/>
        <v>0</v>
      </c>
    </row>
    <row r="1583" spans="1:66" x14ac:dyDescent="0.25">
      <c r="A1583" s="379"/>
      <c r="B1583" s="936"/>
      <c r="C1583" s="272"/>
      <c r="D1583" s="868"/>
      <c r="E1583" s="873" t="str">
        <f t="shared" si="701"/>
        <v xml:space="preserve"> </v>
      </c>
      <c r="F1583" s="130">
        <f t="shared" si="702"/>
        <v>0</v>
      </c>
      <c r="G1583" s="128">
        <f t="shared" si="676"/>
        <v>1571</v>
      </c>
      <c r="H1583" s="127"/>
      <c r="I1583" s="321"/>
      <c r="J1583" s="97"/>
      <c r="K1583" s="323"/>
      <c r="L1583" s="322"/>
      <c r="M1583" s="50"/>
      <c r="N1583" s="87"/>
      <c r="O1583" s="324"/>
      <c r="P1583" s="98"/>
      <c r="Q1583" s="98"/>
      <c r="R1583" s="114"/>
      <c r="S1583" s="753"/>
      <c r="T1583" s="98"/>
      <c r="U1583" s="98"/>
      <c r="V1583" s="98"/>
      <c r="W1583" s="99"/>
      <c r="X1583" s="97"/>
      <c r="Y1583" s="87"/>
      <c r="Z1583" s="100"/>
      <c r="AA1583" s="106">
        <f t="shared" si="677"/>
        <v>1571</v>
      </c>
      <c r="AB1583" s="549">
        <f t="shared" si="678"/>
        <v>0</v>
      </c>
      <c r="AC1583" s="544">
        <f t="shared" si="679"/>
        <v>0</v>
      </c>
      <c r="AD1583" s="174">
        <f t="shared" si="680"/>
        <v>0</v>
      </c>
      <c r="AE1583" s="8"/>
      <c r="AF1583" s="885" t="str">
        <f t="shared" si="681"/>
        <v xml:space="preserve"> </v>
      </c>
      <c r="AG1583" s="40">
        <f t="shared" si="682"/>
        <v>0</v>
      </c>
      <c r="AH1583" s="40">
        <f t="shared" si="683"/>
        <v>0</v>
      </c>
      <c r="AR1583" s="40">
        <f t="shared" si="684"/>
        <v>0</v>
      </c>
      <c r="AS1583" s="40">
        <f t="shared" si="685"/>
        <v>0</v>
      </c>
      <c r="AT1583" s="40">
        <f t="shared" si="686"/>
        <v>0</v>
      </c>
      <c r="AU1583" s="40">
        <f t="shared" si="687"/>
        <v>0</v>
      </c>
      <c r="AX1583" s="279">
        <f t="shared" si="688"/>
        <v>0</v>
      </c>
      <c r="AY1583" s="279">
        <f t="shared" si="689"/>
        <v>0</v>
      </c>
      <c r="AZ1583" s="40">
        <f t="shared" si="690"/>
        <v>0</v>
      </c>
      <c r="BB1583" s="40">
        <f t="shared" si="691"/>
        <v>0</v>
      </c>
      <c r="BC1583" s="397">
        <f t="shared" si="692"/>
        <v>0</v>
      </c>
      <c r="BD1583" s="105">
        <f t="shared" si="693"/>
        <v>0</v>
      </c>
      <c r="BE1583" s="105">
        <f t="shared" si="694"/>
        <v>0</v>
      </c>
      <c r="BF1583" s="742">
        <f t="shared" si="695"/>
        <v>0</v>
      </c>
      <c r="BG1583" s="89"/>
      <c r="BH1583" s="9"/>
      <c r="BJ1583" s="40">
        <f t="shared" si="696"/>
        <v>0</v>
      </c>
      <c r="BK1583" s="40">
        <f t="shared" si="697"/>
        <v>1</v>
      </c>
      <c r="BL1583" s="40">
        <f t="shared" si="698"/>
        <v>0</v>
      </c>
      <c r="BM1583" s="40">
        <f t="shared" si="699"/>
        <v>0</v>
      </c>
      <c r="BN1583" s="40">
        <f t="shared" si="700"/>
        <v>0</v>
      </c>
    </row>
    <row r="1584" spans="1:66" x14ac:dyDescent="0.25">
      <c r="A1584" s="379"/>
      <c r="B1584" s="936"/>
      <c r="C1584" s="272"/>
      <c r="D1584" s="868"/>
      <c r="E1584" s="873" t="str">
        <f t="shared" si="701"/>
        <v xml:space="preserve"> </v>
      </c>
      <c r="F1584" s="130">
        <f t="shared" si="702"/>
        <v>0</v>
      </c>
      <c r="G1584" s="128">
        <f t="shared" si="676"/>
        <v>1572</v>
      </c>
      <c r="H1584" s="127"/>
      <c r="I1584" s="321"/>
      <c r="J1584" s="97"/>
      <c r="K1584" s="323"/>
      <c r="L1584" s="322"/>
      <c r="M1584" s="50"/>
      <c r="N1584" s="87"/>
      <c r="O1584" s="324"/>
      <c r="P1584" s="98"/>
      <c r="Q1584" s="98"/>
      <c r="R1584" s="114"/>
      <c r="S1584" s="753"/>
      <c r="T1584" s="98"/>
      <c r="U1584" s="98"/>
      <c r="V1584" s="98"/>
      <c r="W1584" s="99"/>
      <c r="X1584" s="97"/>
      <c r="Y1584" s="87"/>
      <c r="Z1584" s="100"/>
      <c r="AA1584" s="106">
        <f t="shared" si="677"/>
        <v>1572</v>
      </c>
      <c r="AB1584" s="549">
        <f t="shared" si="678"/>
        <v>0</v>
      </c>
      <c r="AC1584" s="544">
        <f t="shared" si="679"/>
        <v>0</v>
      </c>
      <c r="AD1584" s="174">
        <f t="shared" si="680"/>
        <v>0</v>
      </c>
      <c r="AE1584" s="8"/>
      <c r="AF1584" s="885" t="str">
        <f t="shared" si="681"/>
        <v xml:space="preserve"> </v>
      </c>
      <c r="AG1584" s="40">
        <f t="shared" si="682"/>
        <v>0</v>
      </c>
      <c r="AH1584" s="40">
        <f t="shared" si="683"/>
        <v>0</v>
      </c>
      <c r="AR1584" s="40">
        <f t="shared" si="684"/>
        <v>0</v>
      </c>
      <c r="AS1584" s="40">
        <f t="shared" si="685"/>
        <v>0</v>
      </c>
      <c r="AT1584" s="40">
        <f t="shared" si="686"/>
        <v>0</v>
      </c>
      <c r="AU1584" s="40">
        <f t="shared" si="687"/>
        <v>0</v>
      </c>
      <c r="AX1584" s="279">
        <f t="shared" si="688"/>
        <v>0</v>
      </c>
      <c r="AY1584" s="279">
        <f t="shared" si="689"/>
        <v>0</v>
      </c>
      <c r="AZ1584" s="40">
        <f t="shared" si="690"/>
        <v>0</v>
      </c>
      <c r="BB1584" s="40">
        <f t="shared" si="691"/>
        <v>0</v>
      </c>
      <c r="BC1584" s="397">
        <f t="shared" si="692"/>
        <v>0</v>
      </c>
      <c r="BD1584" s="105">
        <f t="shared" si="693"/>
        <v>0</v>
      </c>
      <c r="BE1584" s="105">
        <f t="shared" si="694"/>
        <v>0</v>
      </c>
      <c r="BF1584" s="742">
        <f t="shared" si="695"/>
        <v>0</v>
      </c>
      <c r="BG1584" s="89"/>
      <c r="BH1584" s="9"/>
      <c r="BJ1584" s="40">
        <f t="shared" si="696"/>
        <v>0</v>
      </c>
      <c r="BK1584" s="40">
        <f t="shared" si="697"/>
        <v>1</v>
      </c>
      <c r="BL1584" s="40">
        <f t="shared" si="698"/>
        <v>0</v>
      </c>
      <c r="BM1584" s="40">
        <f t="shared" si="699"/>
        <v>0</v>
      </c>
      <c r="BN1584" s="40">
        <f t="shared" si="700"/>
        <v>0</v>
      </c>
    </row>
    <row r="1585" spans="1:66" x14ac:dyDescent="0.25">
      <c r="A1585" s="379"/>
      <c r="B1585" s="936"/>
      <c r="C1585" s="272"/>
      <c r="D1585" s="868"/>
      <c r="E1585" s="873" t="str">
        <f t="shared" si="701"/>
        <v xml:space="preserve"> </v>
      </c>
      <c r="F1585" s="130">
        <f t="shared" si="702"/>
        <v>0</v>
      </c>
      <c r="G1585" s="128">
        <f t="shared" si="676"/>
        <v>1573</v>
      </c>
      <c r="H1585" s="127"/>
      <c r="I1585" s="321"/>
      <c r="J1585" s="97"/>
      <c r="K1585" s="323"/>
      <c r="L1585" s="322"/>
      <c r="M1585" s="50"/>
      <c r="N1585" s="87"/>
      <c r="O1585" s="324"/>
      <c r="P1585" s="98"/>
      <c r="Q1585" s="98"/>
      <c r="R1585" s="114"/>
      <c r="S1585" s="753"/>
      <c r="T1585" s="98"/>
      <c r="U1585" s="98"/>
      <c r="V1585" s="98"/>
      <c r="W1585" s="99"/>
      <c r="X1585" s="97"/>
      <c r="Y1585" s="87"/>
      <c r="Z1585" s="100"/>
      <c r="AA1585" s="106">
        <f t="shared" si="677"/>
        <v>1573</v>
      </c>
      <c r="AB1585" s="549">
        <f t="shared" si="678"/>
        <v>0</v>
      </c>
      <c r="AC1585" s="544">
        <f t="shared" si="679"/>
        <v>0</v>
      </c>
      <c r="AD1585" s="174">
        <f t="shared" si="680"/>
        <v>0</v>
      </c>
      <c r="AE1585" s="8"/>
      <c r="AF1585" s="885" t="str">
        <f t="shared" si="681"/>
        <v xml:space="preserve"> </v>
      </c>
      <c r="AG1585" s="40">
        <f t="shared" si="682"/>
        <v>0</v>
      </c>
      <c r="AH1585" s="40">
        <f t="shared" si="683"/>
        <v>0</v>
      </c>
      <c r="AR1585" s="40">
        <f t="shared" si="684"/>
        <v>0</v>
      </c>
      <c r="AS1585" s="40">
        <f t="shared" si="685"/>
        <v>0</v>
      </c>
      <c r="AT1585" s="40">
        <f t="shared" si="686"/>
        <v>0</v>
      </c>
      <c r="AU1585" s="40">
        <f t="shared" si="687"/>
        <v>0</v>
      </c>
      <c r="AX1585" s="279">
        <f t="shared" si="688"/>
        <v>0</v>
      </c>
      <c r="AY1585" s="279">
        <f t="shared" si="689"/>
        <v>0</v>
      </c>
      <c r="AZ1585" s="40">
        <f t="shared" si="690"/>
        <v>0</v>
      </c>
      <c r="BB1585" s="40">
        <f t="shared" si="691"/>
        <v>0</v>
      </c>
      <c r="BC1585" s="397">
        <f t="shared" si="692"/>
        <v>0</v>
      </c>
      <c r="BD1585" s="105">
        <f t="shared" si="693"/>
        <v>0</v>
      </c>
      <c r="BE1585" s="105">
        <f t="shared" si="694"/>
        <v>0</v>
      </c>
      <c r="BF1585" s="742">
        <f t="shared" si="695"/>
        <v>0</v>
      </c>
      <c r="BG1585" s="89"/>
      <c r="BH1585" s="9"/>
      <c r="BJ1585" s="40">
        <f t="shared" si="696"/>
        <v>0</v>
      </c>
      <c r="BK1585" s="40">
        <f t="shared" si="697"/>
        <v>1</v>
      </c>
      <c r="BL1585" s="40">
        <f t="shared" si="698"/>
        <v>0</v>
      </c>
      <c r="BM1585" s="40">
        <f t="shared" si="699"/>
        <v>0</v>
      </c>
      <c r="BN1585" s="40">
        <f t="shared" si="700"/>
        <v>0</v>
      </c>
    </row>
    <row r="1586" spans="1:66" x14ac:dyDescent="0.25">
      <c r="A1586" s="379"/>
      <c r="B1586" s="936"/>
      <c r="C1586" s="272"/>
      <c r="D1586" s="868"/>
      <c r="E1586" s="873" t="str">
        <f t="shared" si="701"/>
        <v xml:space="preserve"> </v>
      </c>
      <c r="F1586" s="130">
        <f t="shared" si="702"/>
        <v>0</v>
      </c>
      <c r="G1586" s="128">
        <f t="shared" si="676"/>
        <v>1574</v>
      </c>
      <c r="H1586" s="127"/>
      <c r="I1586" s="321"/>
      <c r="J1586" s="97"/>
      <c r="K1586" s="323"/>
      <c r="L1586" s="322"/>
      <c r="M1586" s="50"/>
      <c r="N1586" s="87"/>
      <c r="O1586" s="324"/>
      <c r="P1586" s="98"/>
      <c r="Q1586" s="98"/>
      <c r="R1586" s="114"/>
      <c r="S1586" s="753"/>
      <c r="T1586" s="98"/>
      <c r="U1586" s="98"/>
      <c r="V1586" s="98"/>
      <c r="W1586" s="99"/>
      <c r="X1586" s="97"/>
      <c r="Y1586" s="87"/>
      <c r="Z1586" s="100"/>
      <c r="AA1586" s="106">
        <f t="shared" si="677"/>
        <v>1574</v>
      </c>
      <c r="AB1586" s="549">
        <f t="shared" si="678"/>
        <v>0</v>
      </c>
      <c r="AC1586" s="544">
        <f t="shared" si="679"/>
        <v>0</v>
      </c>
      <c r="AD1586" s="174">
        <f t="shared" si="680"/>
        <v>0</v>
      </c>
      <c r="AE1586" s="8"/>
      <c r="AF1586" s="885" t="str">
        <f t="shared" si="681"/>
        <v xml:space="preserve"> </v>
      </c>
      <c r="AG1586" s="40">
        <f t="shared" si="682"/>
        <v>0</v>
      </c>
      <c r="AH1586" s="40">
        <f t="shared" si="683"/>
        <v>0</v>
      </c>
      <c r="AR1586" s="40">
        <f t="shared" si="684"/>
        <v>0</v>
      </c>
      <c r="AS1586" s="40">
        <f t="shared" si="685"/>
        <v>0</v>
      </c>
      <c r="AT1586" s="40">
        <f t="shared" si="686"/>
        <v>0</v>
      </c>
      <c r="AU1586" s="40">
        <f t="shared" si="687"/>
        <v>0</v>
      </c>
      <c r="AX1586" s="279">
        <f t="shared" si="688"/>
        <v>0</v>
      </c>
      <c r="AY1586" s="279">
        <f t="shared" si="689"/>
        <v>0</v>
      </c>
      <c r="AZ1586" s="40">
        <f t="shared" si="690"/>
        <v>0</v>
      </c>
      <c r="BB1586" s="40">
        <f t="shared" si="691"/>
        <v>0</v>
      </c>
      <c r="BC1586" s="397">
        <f t="shared" si="692"/>
        <v>0</v>
      </c>
      <c r="BD1586" s="105">
        <f t="shared" si="693"/>
        <v>0</v>
      </c>
      <c r="BE1586" s="105">
        <f t="shared" si="694"/>
        <v>0</v>
      </c>
      <c r="BF1586" s="742">
        <f t="shared" si="695"/>
        <v>0</v>
      </c>
      <c r="BG1586" s="89"/>
      <c r="BH1586" s="9"/>
      <c r="BJ1586" s="40">
        <f t="shared" si="696"/>
        <v>0</v>
      </c>
      <c r="BK1586" s="40">
        <f t="shared" si="697"/>
        <v>1</v>
      </c>
      <c r="BL1586" s="40">
        <f t="shared" si="698"/>
        <v>0</v>
      </c>
      <c r="BM1586" s="40">
        <f t="shared" si="699"/>
        <v>0</v>
      </c>
      <c r="BN1586" s="40">
        <f t="shared" si="700"/>
        <v>0</v>
      </c>
    </row>
    <row r="1587" spans="1:66" x14ac:dyDescent="0.25">
      <c r="A1587" s="379"/>
      <c r="B1587" s="936"/>
      <c r="C1587" s="272"/>
      <c r="D1587" s="868"/>
      <c r="E1587" s="873" t="str">
        <f t="shared" si="701"/>
        <v xml:space="preserve"> </v>
      </c>
      <c r="F1587" s="130">
        <f t="shared" si="702"/>
        <v>0</v>
      </c>
      <c r="G1587" s="128">
        <f t="shared" ref="G1587:G1650" si="703">ROW()-DPline</f>
        <v>1575</v>
      </c>
      <c r="H1587" s="127"/>
      <c r="I1587" s="321"/>
      <c r="J1587" s="97"/>
      <c r="K1587" s="323"/>
      <c r="L1587" s="322"/>
      <c r="M1587" s="50"/>
      <c r="N1587" s="87"/>
      <c r="O1587" s="324"/>
      <c r="P1587" s="98"/>
      <c r="Q1587" s="98"/>
      <c r="R1587" s="114"/>
      <c r="S1587" s="753"/>
      <c r="T1587" s="98"/>
      <c r="U1587" s="98"/>
      <c r="V1587" s="98"/>
      <c r="W1587" s="99"/>
      <c r="X1587" s="97"/>
      <c r="Y1587" s="87"/>
      <c r="Z1587" s="100"/>
      <c r="AA1587" s="106">
        <f t="shared" si="677"/>
        <v>1575</v>
      </c>
      <c r="AB1587" s="549">
        <f t="shared" si="678"/>
        <v>0</v>
      </c>
      <c r="AC1587" s="544">
        <f t="shared" si="679"/>
        <v>0</v>
      </c>
      <c r="AD1587" s="174">
        <f t="shared" si="680"/>
        <v>0</v>
      </c>
      <c r="AE1587" s="8"/>
      <c r="AF1587" s="885" t="str">
        <f t="shared" si="681"/>
        <v xml:space="preserve"> </v>
      </c>
      <c r="AG1587" s="40">
        <f t="shared" si="682"/>
        <v>0</v>
      </c>
      <c r="AH1587" s="40">
        <f t="shared" si="683"/>
        <v>0</v>
      </c>
      <c r="AR1587" s="40">
        <f t="shared" si="684"/>
        <v>0</v>
      </c>
      <c r="AS1587" s="40">
        <f t="shared" si="685"/>
        <v>0</v>
      </c>
      <c r="AT1587" s="40">
        <f t="shared" si="686"/>
        <v>0</v>
      </c>
      <c r="AU1587" s="40">
        <f t="shared" si="687"/>
        <v>0</v>
      </c>
      <c r="AX1587" s="279">
        <f t="shared" si="688"/>
        <v>0</v>
      </c>
      <c r="AY1587" s="279">
        <f t="shared" si="689"/>
        <v>0</v>
      </c>
      <c r="AZ1587" s="40">
        <f t="shared" si="690"/>
        <v>0</v>
      </c>
      <c r="BB1587" s="40">
        <f t="shared" si="691"/>
        <v>0</v>
      </c>
      <c r="BC1587" s="397">
        <f t="shared" si="692"/>
        <v>0</v>
      </c>
      <c r="BD1587" s="105">
        <f t="shared" si="693"/>
        <v>0</v>
      </c>
      <c r="BE1587" s="105">
        <f t="shared" si="694"/>
        <v>0</v>
      </c>
      <c r="BF1587" s="742">
        <f t="shared" si="695"/>
        <v>0</v>
      </c>
      <c r="BG1587" s="89"/>
      <c r="BH1587" s="9"/>
      <c r="BJ1587" s="40">
        <f t="shared" si="696"/>
        <v>0</v>
      </c>
      <c r="BK1587" s="40">
        <f t="shared" si="697"/>
        <v>1</v>
      </c>
      <c r="BL1587" s="40">
        <f t="shared" si="698"/>
        <v>0</v>
      </c>
      <c r="BM1587" s="40">
        <f t="shared" si="699"/>
        <v>0</v>
      </c>
      <c r="BN1587" s="40">
        <f t="shared" si="700"/>
        <v>0</v>
      </c>
    </row>
    <row r="1588" spans="1:66" x14ac:dyDescent="0.25">
      <c r="A1588" s="379"/>
      <c r="B1588" s="936"/>
      <c r="C1588" s="272"/>
      <c r="D1588" s="868"/>
      <c r="E1588" s="873" t="str">
        <f t="shared" si="701"/>
        <v xml:space="preserve"> </v>
      </c>
      <c r="F1588" s="130">
        <f t="shared" si="702"/>
        <v>0</v>
      </c>
      <c r="G1588" s="128">
        <f t="shared" si="703"/>
        <v>1576</v>
      </c>
      <c r="H1588" s="127"/>
      <c r="I1588" s="321"/>
      <c r="J1588" s="97"/>
      <c r="K1588" s="323"/>
      <c r="L1588" s="322"/>
      <c r="M1588" s="50"/>
      <c r="N1588" s="87"/>
      <c r="O1588" s="324"/>
      <c r="P1588" s="98"/>
      <c r="Q1588" s="98"/>
      <c r="R1588" s="114"/>
      <c r="S1588" s="753"/>
      <c r="T1588" s="98"/>
      <c r="U1588" s="98"/>
      <c r="V1588" s="98"/>
      <c r="W1588" s="99"/>
      <c r="X1588" s="97"/>
      <c r="Y1588" s="87"/>
      <c r="Z1588" s="100"/>
      <c r="AA1588" s="106">
        <f t="shared" ref="AA1588:AA1651" si="704">+G1588</f>
        <v>1576</v>
      </c>
      <c r="AB1588" s="549">
        <f t="shared" ref="AB1588:AB1651" si="705">C1588*BJ1588</f>
        <v>0</v>
      </c>
      <c r="AC1588" s="544">
        <f t="shared" ref="AC1588:AC1651" si="706">+AX1588+AY1588</f>
        <v>0</v>
      </c>
      <c r="AD1588" s="174">
        <f t="shared" ref="AD1588:AD1651" si="707">+AC1588*PDArate</f>
        <v>0</v>
      </c>
      <c r="AE1588" s="8"/>
      <c r="AF1588" s="885" t="str">
        <f t="shared" ref="AF1588:AF1651" si="708">IF(AG1588+AH1588=1,"Enter both columns 5 and 16.", " ")</f>
        <v xml:space="preserve"> </v>
      </c>
      <c r="AG1588" s="40">
        <f t="shared" ref="AG1588:AG1651" si="709">IF(L1588+M1588+N1588+O1588+W1588 &gt; 0, 1, 0)</f>
        <v>0</v>
      </c>
      <c r="AH1588" s="40">
        <f t="shared" ref="AH1588:AH1651" si="710">IF(AX1588 &gt; 0, 1, 0)</f>
        <v>0</v>
      </c>
      <c r="AR1588" s="40">
        <f t="shared" ref="AR1588:AR1651" si="711">IF(ISNA(+F1588), 1, 0)</f>
        <v>0</v>
      </c>
      <c r="AS1588" s="40">
        <f t="shared" ref="AS1588:AS1651" si="712">IF(ISERR(+F1588), 1, 0)</f>
        <v>0</v>
      </c>
      <c r="AT1588" s="40">
        <f t="shared" ref="AT1588:AT1651" si="713">IF(ISERR(+AC1588), 1, 0)</f>
        <v>0</v>
      </c>
      <c r="AU1588" s="40">
        <f t="shared" ref="AU1588:AU1651" si="714">IF(ISERR(+AD1588), 1, 0)</f>
        <v>0</v>
      </c>
      <c r="AX1588" s="279">
        <f t="shared" ref="AX1588:AX1651" si="715">ROUND(L1588,1)*W1588</f>
        <v>0</v>
      </c>
      <c r="AY1588" s="279">
        <f t="shared" ref="AY1588:AY1651" si="716">ROUND(X1588,1)*Z1588</f>
        <v>0</v>
      </c>
      <c r="AZ1588" s="40">
        <f t="shared" ref="AZ1588:AZ1651" si="717">IF(J1588+K1588 &gt; 0, 1, 0)</f>
        <v>0</v>
      </c>
      <c r="BB1588" s="40">
        <f t="shared" ref="BB1588:BB1651" si="718">IF(+BC1588&gt;0,IF(+BE1588&lt;=0,1,0),0)</f>
        <v>0</v>
      </c>
      <c r="BC1588" s="397">
        <f t="shared" ref="BC1588:BC1651" si="719">IF(+D1588=1,IF(J1588&gt;0, +J1588, 0),0)</f>
        <v>0</v>
      </c>
      <c r="BD1588" s="105">
        <f t="shared" ref="BD1588:BD1651" si="720">IF(VALUE(I1588)&lt;1,0,IF(VALUE(I1588)&gt;17,0,VLOOKUP(VALUE(F1588),T10Value,VALUE(I1588)+1,FALSE)))</f>
        <v>0</v>
      </c>
      <c r="BE1588" s="105">
        <f t="shared" ref="BE1588:BE1651" si="721">ROUND(+BC1588,1)*BD1588</f>
        <v>0</v>
      </c>
      <c r="BF1588" s="742">
        <f t="shared" ref="BF1588:BF1651" si="722">+BE1588*PDArate</f>
        <v>0</v>
      </c>
      <c r="BG1588" s="89"/>
      <c r="BH1588" s="9"/>
      <c r="BJ1588" s="40">
        <f t="shared" ref="BJ1588:BJ1651" si="723">IF(J1588+L1588+M1588=J1588,0,IF(J1588-L1588-0.09&gt;0,IF(J1588-L1588&lt;=0.1*J1588,J1588-L1588,0),0))</f>
        <v>0</v>
      </c>
      <c r="BK1588" s="40">
        <f t="shared" ref="BK1588:BK1651" si="724">IF(L1588+M1588+J1588+X1588&lt;=0,1,IF(L1588+M1588+X1588&gt;0,1,0))</f>
        <v>1</v>
      </c>
      <c r="BL1588" s="40">
        <f t="shared" ref="BL1588:BL1651" si="725">IF(+BJ1588&gt;0,1,0)</f>
        <v>0</v>
      </c>
      <c r="BM1588" s="40">
        <f t="shared" ref="BM1588:BM1651" si="726">IF(ISNUMBER(C1588),IF(2*BL1588-C1588&lt;0,1,IF(2*BL1588-C1588&gt;2,1,0)),IF(ISBLANK(C1588),0,1))</f>
        <v>0</v>
      </c>
      <c r="BN1588" s="40">
        <f t="shared" ref="BN1588:BN1651" si="727">IF(ISNUMBER(D1588),IF(2*AG1588-D1588=1,1,IF(+D1588=0,0, IF(+D1588=1,0,1))),IF(ISBLANK(D1588),0,1))</f>
        <v>0</v>
      </c>
    </row>
    <row r="1589" spans="1:66" x14ac:dyDescent="0.25">
      <c r="A1589" s="379"/>
      <c r="B1589" s="936"/>
      <c r="C1589" s="272"/>
      <c r="D1589" s="868"/>
      <c r="E1589" s="873" t="str">
        <f t="shared" si="701"/>
        <v xml:space="preserve"> </v>
      </c>
      <c r="F1589" s="130">
        <f t="shared" si="702"/>
        <v>0</v>
      </c>
      <c r="G1589" s="128">
        <f t="shared" si="703"/>
        <v>1577</v>
      </c>
      <c r="H1589" s="127"/>
      <c r="I1589" s="321"/>
      <c r="J1589" s="97"/>
      <c r="K1589" s="323"/>
      <c r="L1589" s="322"/>
      <c r="M1589" s="50"/>
      <c r="N1589" s="87"/>
      <c r="O1589" s="324"/>
      <c r="P1589" s="98"/>
      <c r="Q1589" s="98"/>
      <c r="R1589" s="114"/>
      <c r="S1589" s="753"/>
      <c r="T1589" s="98"/>
      <c r="U1589" s="98"/>
      <c r="V1589" s="98"/>
      <c r="W1589" s="99"/>
      <c r="X1589" s="97"/>
      <c r="Y1589" s="87"/>
      <c r="Z1589" s="100"/>
      <c r="AA1589" s="106">
        <f t="shared" si="704"/>
        <v>1577</v>
      </c>
      <c r="AB1589" s="549">
        <f t="shared" si="705"/>
        <v>0</v>
      </c>
      <c r="AC1589" s="544">
        <f t="shared" si="706"/>
        <v>0</v>
      </c>
      <c r="AD1589" s="174">
        <f t="shared" si="707"/>
        <v>0</v>
      </c>
      <c r="AE1589" s="8"/>
      <c r="AF1589" s="885" t="str">
        <f t="shared" si="708"/>
        <v xml:space="preserve"> </v>
      </c>
      <c r="AG1589" s="40">
        <f t="shared" si="709"/>
        <v>0</v>
      </c>
      <c r="AH1589" s="40">
        <f t="shared" si="710"/>
        <v>0</v>
      </c>
      <c r="AR1589" s="40">
        <f t="shared" si="711"/>
        <v>0</v>
      </c>
      <c r="AS1589" s="40">
        <f t="shared" si="712"/>
        <v>0</v>
      </c>
      <c r="AT1589" s="40">
        <f t="shared" si="713"/>
        <v>0</v>
      </c>
      <c r="AU1589" s="40">
        <f t="shared" si="714"/>
        <v>0</v>
      </c>
      <c r="AX1589" s="279">
        <f t="shared" si="715"/>
        <v>0</v>
      </c>
      <c r="AY1589" s="279">
        <f t="shared" si="716"/>
        <v>0</v>
      </c>
      <c r="AZ1589" s="40">
        <f t="shared" si="717"/>
        <v>0</v>
      </c>
      <c r="BB1589" s="40">
        <f t="shared" si="718"/>
        <v>0</v>
      </c>
      <c r="BC1589" s="397">
        <f t="shared" si="719"/>
        <v>0</v>
      </c>
      <c r="BD1589" s="105">
        <f t="shared" si="720"/>
        <v>0</v>
      </c>
      <c r="BE1589" s="105">
        <f t="shared" si="721"/>
        <v>0</v>
      </c>
      <c r="BF1589" s="742">
        <f t="shared" si="722"/>
        <v>0</v>
      </c>
      <c r="BG1589" s="89"/>
      <c r="BH1589" s="9"/>
      <c r="BJ1589" s="40">
        <f t="shared" si="723"/>
        <v>0</v>
      </c>
      <c r="BK1589" s="40">
        <f t="shared" si="724"/>
        <v>1</v>
      </c>
      <c r="BL1589" s="40">
        <f t="shared" si="725"/>
        <v>0</v>
      </c>
      <c r="BM1589" s="40">
        <f t="shared" si="726"/>
        <v>0</v>
      </c>
      <c r="BN1589" s="40">
        <f t="shared" si="727"/>
        <v>0</v>
      </c>
    </row>
    <row r="1590" spans="1:66" x14ac:dyDescent="0.25">
      <c r="A1590" s="379"/>
      <c r="B1590" s="936"/>
      <c r="C1590" s="272"/>
      <c r="D1590" s="868"/>
      <c r="E1590" s="873" t="str">
        <f t="shared" si="701"/>
        <v xml:space="preserve"> </v>
      </c>
      <c r="F1590" s="130">
        <f t="shared" si="702"/>
        <v>0</v>
      </c>
      <c r="G1590" s="128">
        <f t="shared" si="703"/>
        <v>1578</v>
      </c>
      <c r="H1590" s="127"/>
      <c r="I1590" s="321"/>
      <c r="J1590" s="97"/>
      <c r="K1590" s="323"/>
      <c r="L1590" s="322"/>
      <c r="M1590" s="50"/>
      <c r="N1590" s="87"/>
      <c r="O1590" s="324"/>
      <c r="P1590" s="98"/>
      <c r="Q1590" s="98"/>
      <c r="R1590" s="114"/>
      <c r="S1590" s="753"/>
      <c r="T1590" s="98"/>
      <c r="U1590" s="98"/>
      <c r="V1590" s="98"/>
      <c r="W1590" s="99"/>
      <c r="X1590" s="97"/>
      <c r="Y1590" s="87"/>
      <c r="Z1590" s="100"/>
      <c r="AA1590" s="106">
        <f t="shared" si="704"/>
        <v>1578</v>
      </c>
      <c r="AB1590" s="549">
        <f t="shared" si="705"/>
        <v>0</v>
      </c>
      <c r="AC1590" s="544">
        <f t="shared" si="706"/>
        <v>0</v>
      </c>
      <c r="AD1590" s="174">
        <f t="shared" si="707"/>
        <v>0</v>
      </c>
      <c r="AE1590" s="8"/>
      <c r="AF1590" s="885" t="str">
        <f t="shared" si="708"/>
        <v xml:space="preserve"> </v>
      </c>
      <c r="AG1590" s="40">
        <f t="shared" si="709"/>
        <v>0</v>
      </c>
      <c r="AH1590" s="40">
        <f t="shared" si="710"/>
        <v>0</v>
      </c>
      <c r="AR1590" s="40">
        <f t="shared" si="711"/>
        <v>0</v>
      </c>
      <c r="AS1590" s="40">
        <f t="shared" si="712"/>
        <v>0</v>
      </c>
      <c r="AT1590" s="40">
        <f t="shared" si="713"/>
        <v>0</v>
      </c>
      <c r="AU1590" s="40">
        <f t="shared" si="714"/>
        <v>0</v>
      </c>
      <c r="AX1590" s="279">
        <f t="shared" si="715"/>
        <v>0</v>
      </c>
      <c r="AY1590" s="279">
        <f t="shared" si="716"/>
        <v>0</v>
      </c>
      <c r="AZ1590" s="40">
        <f t="shared" si="717"/>
        <v>0</v>
      </c>
      <c r="BB1590" s="40">
        <f t="shared" si="718"/>
        <v>0</v>
      </c>
      <c r="BC1590" s="397">
        <f t="shared" si="719"/>
        <v>0</v>
      </c>
      <c r="BD1590" s="105">
        <f t="shared" si="720"/>
        <v>0</v>
      </c>
      <c r="BE1590" s="105">
        <f t="shared" si="721"/>
        <v>0</v>
      </c>
      <c r="BF1590" s="742">
        <f t="shared" si="722"/>
        <v>0</v>
      </c>
      <c r="BG1590" s="89"/>
      <c r="BH1590" s="9"/>
      <c r="BJ1590" s="40">
        <f t="shared" si="723"/>
        <v>0</v>
      </c>
      <c r="BK1590" s="40">
        <f t="shared" si="724"/>
        <v>1</v>
      </c>
      <c r="BL1590" s="40">
        <f t="shared" si="725"/>
        <v>0</v>
      </c>
      <c r="BM1590" s="40">
        <f t="shared" si="726"/>
        <v>0</v>
      </c>
      <c r="BN1590" s="40">
        <f t="shared" si="727"/>
        <v>0</v>
      </c>
    </row>
    <row r="1591" spans="1:66" x14ac:dyDescent="0.25">
      <c r="A1591" s="379"/>
      <c r="B1591" s="936"/>
      <c r="C1591" s="272"/>
      <c r="D1591" s="868"/>
      <c r="E1591" s="873" t="str">
        <f t="shared" si="701"/>
        <v xml:space="preserve"> </v>
      </c>
      <c r="F1591" s="130">
        <f t="shared" si="702"/>
        <v>0</v>
      </c>
      <c r="G1591" s="128">
        <f t="shared" si="703"/>
        <v>1579</v>
      </c>
      <c r="H1591" s="127"/>
      <c r="I1591" s="321"/>
      <c r="J1591" s="97"/>
      <c r="K1591" s="323"/>
      <c r="L1591" s="322"/>
      <c r="M1591" s="50"/>
      <c r="N1591" s="87"/>
      <c r="O1591" s="324"/>
      <c r="P1591" s="98"/>
      <c r="Q1591" s="98"/>
      <c r="R1591" s="114"/>
      <c r="S1591" s="753"/>
      <c r="T1591" s="98"/>
      <c r="U1591" s="98"/>
      <c r="V1591" s="98"/>
      <c r="W1591" s="99"/>
      <c r="X1591" s="97"/>
      <c r="Y1591" s="87"/>
      <c r="Z1591" s="100"/>
      <c r="AA1591" s="106">
        <f t="shared" si="704"/>
        <v>1579</v>
      </c>
      <c r="AB1591" s="549">
        <f t="shared" si="705"/>
        <v>0</v>
      </c>
      <c r="AC1591" s="544">
        <f t="shared" si="706"/>
        <v>0</v>
      </c>
      <c r="AD1591" s="174">
        <f t="shared" si="707"/>
        <v>0</v>
      </c>
      <c r="AE1591" s="8"/>
      <c r="AF1591" s="885" t="str">
        <f t="shared" si="708"/>
        <v xml:space="preserve"> </v>
      </c>
      <c r="AG1591" s="40">
        <f t="shared" si="709"/>
        <v>0</v>
      </c>
      <c r="AH1591" s="40">
        <f t="shared" si="710"/>
        <v>0</v>
      </c>
      <c r="AR1591" s="40">
        <f t="shared" si="711"/>
        <v>0</v>
      </c>
      <c r="AS1591" s="40">
        <f t="shared" si="712"/>
        <v>0</v>
      </c>
      <c r="AT1591" s="40">
        <f t="shared" si="713"/>
        <v>0</v>
      </c>
      <c r="AU1591" s="40">
        <f t="shared" si="714"/>
        <v>0</v>
      </c>
      <c r="AX1591" s="279">
        <f t="shared" si="715"/>
        <v>0</v>
      </c>
      <c r="AY1591" s="279">
        <f t="shared" si="716"/>
        <v>0</v>
      </c>
      <c r="AZ1591" s="40">
        <f t="shared" si="717"/>
        <v>0</v>
      </c>
      <c r="BB1591" s="40">
        <f t="shared" si="718"/>
        <v>0</v>
      </c>
      <c r="BC1591" s="397">
        <f t="shared" si="719"/>
        <v>0</v>
      </c>
      <c r="BD1591" s="105">
        <f t="shared" si="720"/>
        <v>0</v>
      </c>
      <c r="BE1591" s="105">
        <f t="shared" si="721"/>
        <v>0</v>
      </c>
      <c r="BF1591" s="742">
        <f t="shared" si="722"/>
        <v>0</v>
      </c>
      <c r="BG1591" s="89"/>
      <c r="BH1591" s="9"/>
      <c r="BJ1591" s="40">
        <f t="shared" si="723"/>
        <v>0</v>
      </c>
      <c r="BK1591" s="40">
        <f t="shared" si="724"/>
        <v>1</v>
      </c>
      <c r="BL1591" s="40">
        <f t="shared" si="725"/>
        <v>0</v>
      </c>
      <c r="BM1591" s="40">
        <f t="shared" si="726"/>
        <v>0</v>
      </c>
      <c r="BN1591" s="40">
        <f t="shared" si="727"/>
        <v>0</v>
      </c>
    </row>
    <row r="1592" spans="1:66" x14ac:dyDescent="0.25">
      <c r="A1592" s="379"/>
      <c r="B1592" s="936"/>
      <c r="C1592" s="272"/>
      <c r="D1592" s="868"/>
      <c r="E1592" s="873" t="str">
        <f t="shared" si="701"/>
        <v xml:space="preserve"> </v>
      </c>
      <c r="F1592" s="130">
        <f t="shared" si="702"/>
        <v>0</v>
      </c>
      <c r="G1592" s="128">
        <f t="shared" si="703"/>
        <v>1580</v>
      </c>
      <c r="H1592" s="127"/>
      <c r="I1592" s="321"/>
      <c r="J1592" s="97"/>
      <c r="K1592" s="323"/>
      <c r="L1592" s="322"/>
      <c r="M1592" s="50"/>
      <c r="N1592" s="87"/>
      <c r="O1592" s="324"/>
      <c r="P1592" s="98"/>
      <c r="Q1592" s="98"/>
      <c r="R1592" s="114"/>
      <c r="S1592" s="753"/>
      <c r="T1592" s="98"/>
      <c r="U1592" s="98"/>
      <c r="V1592" s="98"/>
      <c r="W1592" s="99"/>
      <c r="X1592" s="97"/>
      <c r="Y1592" s="87"/>
      <c r="Z1592" s="100"/>
      <c r="AA1592" s="106">
        <f t="shared" si="704"/>
        <v>1580</v>
      </c>
      <c r="AB1592" s="549">
        <f t="shared" si="705"/>
        <v>0</v>
      </c>
      <c r="AC1592" s="544">
        <f t="shared" si="706"/>
        <v>0</v>
      </c>
      <c r="AD1592" s="174">
        <f t="shared" si="707"/>
        <v>0</v>
      </c>
      <c r="AE1592" s="8"/>
      <c r="AF1592" s="885" t="str">
        <f t="shared" si="708"/>
        <v xml:space="preserve"> </v>
      </c>
      <c r="AG1592" s="40">
        <f t="shared" si="709"/>
        <v>0</v>
      </c>
      <c r="AH1592" s="40">
        <f t="shared" si="710"/>
        <v>0</v>
      </c>
      <c r="AR1592" s="40">
        <f t="shared" si="711"/>
        <v>0</v>
      </c>
      <c r="AS1592" s="40">
        <f t="shared" si="712"/>
        <v>0</v>
      </c>
      <c r="AT1592" s="40">
        <f t="shared" si="713"/>
        <v>0</v>
      </c>
      <c r="AU1592" s="40">
        <f t="shared" si="714"/>
        <v>0</v>
      </c>
      <c r="AX1592" s="279">
        <f t="shared" si="715"/>
        <v>0</v>
      </c>
      <c r="AY1592" s="279">
        <f t="shared" si="716"/>
        <v>0</v>
      </c>
      <c r="AZ1592" s="40">
        <f t="shared" si="717"/>
        <v>0</v>
      </c>
      <c r="BB1592" s="40">
        <f t="shared" si="718"/>
        <v>0</v>
      </c>
      <c r="BC1592" s="397">
        <f t="shared" si="719"/>
        <v>0</v>
      </c>
      <c r="BD1592" s="105">
        <f t="shared" si="720"/>
        <v>0</v>
      </c>
      <c r="BE1592" s="105">
        <f t="shared" si="721"/>
        <v>0</v>
      </c>
      <c r="BF1592" s="742">
        <f t="shared" si="722"/>
        <v>0</v>
      </c>
      <c r="BG1592" s="89"/>
      <c r="BH1592" s="9"/>
      <c r="BJ1592" s="40">
        <f t="shared" si="723"/>
        <v>0</v>
      </c>
      <c r="BK1592" s="40">
        <f t="shared" si="724"/>
        <v>1</v>
      </c>
      <c r="BL1592" s="40">
        <f t="shared" si="725"/>
        <v>0</v>
      </c>
      <c r="BM1592" s="40">
        <f t="shared" si="726"/>
        <v>0</v>
      </c>
      <c r="BN1592" s="40">
        <f t="shared" si="727"/>
        <v>0</v>
      </c>
    </row>
    <row r="1593" spans="1:66" x14ac:dyDescent="0.25">
      <c r="A1593" s="379"/>
      <c r="B1593" s="936"/>
      <c r="C1593" s="272"/>
      <c r="D1593" s="868"/>
      <c r="E1593" s="873" t="str">
        <f t="shared" si="701"/>
        <v xml:space="preserve"> </v>
      </c>
      <c r="F1593" s="130">
        <f t="shared" si="702"/>
        <v>0</v>
      </c>
      <c r="G1593" s="128">
        <f t="shared" si="703"/>
        <v>1581</v>
      </c>
      <c r="H1593" s="127"/>
      <c r="I1593" s="321"/>
      <c r="J1593" s="97"/>
      <c r="K1593" s="323"/>
      <c r="L1593" s="322"/>
      <c r="M1593" s="50"/>
      <c r="N1593" s="87"/>
      <c r="O1593" s="324"/>
      <c r="P1593" s="98"/>
      <c r="Q1593" s="98"/>
      <c r="R1593" s="114"/>
      <c r="S1593" s="753"/>
      <c r="T1593" s="98"/>
      <c r="U1593" s="98"/>
      <c r="V1593" s="98"/>
      <c r="W1593" s="99"/>
      <c r="X1593" s="97"/>
      <c r="Y1593" s="87"/>
      <c r="Z1593" s="100"/>
      <c r="AA1593" s="106">
        <f t="shared" si="704"/>
        <v>1581</v>
      </c>
      <c r="AB1593" s="549">
        <f t="shared" si="705"/>
        <v>0</v>
      </c>
      <c r="AC1593" s="544">
        <f t="shared" si="706"/>
        <v>0</v>
      </c>
      <c r="AD1593" s="174">
        <f t="shared" si="707"/>
        <v>0</v>
      </c>
      <c r="AE1593" s="8"/>
      <c r="AF1593" s="885" t="str">
        <f t="shared" si="708"/>
        <v xml:space="preserve"> </v>
      </c>
      <c r="AG1593" s="40">
        <f t="shared" si="709"/>
        <v>0</v>
      </c>
      <c r="AH1593" s="40">
        <f t="shared" si="710"/>
        <v>0</v>
      </c>
      <c r="AR1593" s="40">
        <f t="shared" si="711"/>
        <v>0</v>
      </c>
      <c r="AS1593" s="40">
        <f t="shared" si="712"/>
        <v>0</v>
      </c>
      <c r="AT1593" s="40">
        <f t="shared" si="713"/>
        <v>0</v>
      </c>
      <c r="AU1593" s="40">
        <f t="shared" si="714"/>
        <v>0</v>
      </c>
      <c r="AX1593" s="279">
        <f t="shared" si="715"/>
        <v>0</v>
      </c>
      <c r="AY1593" s="279">
        <f t="shared" si="716"/>
        <v>0</v>
      </c>
      <c r="AZ1593" s="40">
        <f t="shared" si="717"/>
        <v>0</v>
      </c>
      <c r="BB1593" s="40">
        <f t="shared" si="718"/>
        <v>0</v>
      </c>
      <c r="BC1593" s="397">
        <f t="shared" si="719"/>
        <v>0</v>
      </c>
      <c r="BD1593" s="105">
        <f t="shared" si="720"/>
        <v>0</v>
      </c>
      <c r="BE1593" s="105">
        <f t="shared" si="721"/>
        <v>0</v>
      </c>
      <c r="BF1593" s="742">
        <f t="shared" si="722"/>
        <v>0</v>
      </c>
      <c r="BG1593" s="89"/>
      <c r="BH1593" s="9"/>
      <c r="BJ1593" s="40">
        <f t="shared" si="723"/>
        <v>0</v>
      </c>
      <c r="BK1593" s="40">
        <f t="shared" si="724"/>
        <v>1</v>
      </c>
      <c r="BL1593" s="40">
        <f t="shared" si="725"/>
        <v>0</v>
      </c>
      <c r="BM1593" s="40">
        <f t="shared" si="726"/>
        <v>0</v>
      </c>
      <c r="BN1593" s="40">
        <f t="shared" si="727"/>
        <v>0</v>
      </c>
    </row>
    <row r="1594" spans="1:66" x14ac:dyDescent="0.25">
      <c r="A1594" s="379"/>
      <c r="B1594" s="936"/>
      <c r="C1594" s="272"/>
      <c r="D1594" s="868"/>
      <c r="E1594" s="873" t="str">
        <f t="shared" si="701"/>
        <v xml:space="preserve"> </v>
      </c>
      <c r="F1594" s="130">
        <f t="shared" si="702"/>
        <v>0</v>
      </c>
      <c r="G1594" s="128">
        <f t="shared" si="703"/>
        <v>1582</v>
      </c>
      <c r="H1594" s="127"/>
      <c r="I1594" s="321"/>
      <c r="J1594" s="97"/>
      <c r="K1594" s="323"/>
      <c r="L1594" s="322"/>
      <c r="M1594" s="50"/>
      <c r="N1594" s="87"/>
      <c r="O1594" s="324"/>
      <c r="P1594" s="98"/>
      <c r="Q1594" s="98"/>
      <c r="R1594" s="114"/>
      <c r="S1594" s="753"/>
      <c r="T1594" s="98"/>
      <c r="U1594" s="98"/>
      <c r="V1594" s="98"/>
      <c r="W1594" s="99"/>
      <c r="X1594" s="97"/>
      <c r="Y1594" s="87"/>
      <c r="Z1594" s="100"/>
      <c r="AA1594" s="106">
        <f t="shared" si="704"/>
        <v>1582</v>
      </c>
      <c r="AB1594" s="549">
        <f t="shared" si="705"/>
        <v>0</v>
      </c>
      <c r="AC1594" s="544">
        <f t="shared" si="706"/>
        <v>0</v>
      </c>
      <c r="AD1594" s="174">
        <f t="shared" si="707"/>
        <v>0</v>
      </c>
      <c r="AE1594" s="8"/>
      <c r="AF1594" s="885" t="str">
        <f t="shared" si="708"/>
        <v xml:space="preserve"> </v>
      </c>
      <c r="AG1594" s="40">
        <f t="shared" si="709"/>
        <v>0</v>
      </c>
      <c r="AH1594" s="40">
        <f t="shared" si="710"/>
        <v>0</v>
      </c>
      <c r="AR1594" s="40">
        <f t="shared" si="711"/>
        <v>0</v>
      </c>
      <c r="AS1594" s="40">
        <f t="shared" si="712"/>
        <v>0</v>
      </c>
      <c r="AT1594" s="40">
        <f t="shared" si="713"/>
        <v>0</v>
      </c>
      <c r="AU1594" s="40">
        <f t="shared" si="714"/>
        <v>0</v>
      </c>
      <c r="AX1594" s="279">
        <f t="shared" si="715"/>
        <v>0</v>
      </c>
      <c r="AY1594" s="279">
        <f t="shared" si="716"/>
        <v>0</v>
      </c>
      <c r="AZ1594" s="40">
        <f t="shared" si="717"/>
        <v>0</v>
      </c>
      <c r="BB1594" s="40">
        <f t="shared" si="718"/>
        <v>0</v>
      </c>
      <c r="BC1594" s="397">
        <f t="shared" si="719"/>
        <v>0</v>
      </c>
      <c r="BD1594" s="105">
        <f t="shared" si="720"/>
        <v>0</v>
      </c>
      <c r="BE1594" s="105">
        <f t="shared" si="721"/>
        <v>0</v>
      </c>
      <c r="BF1594" s="742">
        <f t="shared" si="722"/>
        <v>0</v>
      </c>
      <c r="BG1594" s="89"/>
      <c r="BH1594" s="9"/>
      <c r="BJ1594" s="40">
        <f t="shared" si="723"/>
        <v>0</v>
      </c>
      <c r="BK1594" s="40">
        <f t="shared" si="724"/>
        <v>1</v>
      </c>
      <c r="BL1594" s="40">
        <f t="shared" si="725"/>
        <v>0</v>
      </c>
      <c r="BM1594" s="40">
        <f t="shared" si="726"/>
        <v>0</v>
      </c>
      <c r="BN1594" s="40">
        <f t="shared" si="727"/>
        <v>0</v>
      </c>
    </row>
    <row r="1595" spans="1:66" x14ac:dyDescent="0.25">
      <c r="A1595" s="379"/>
      <c r="B1595" s="936"/>
      <c r="C1595" s="272"/>
      <c r="D1595" s="868"/>
      <c r="E1595" s="873" t="str">
        <f t="shared" si="701"/>
        <v xml:space="preserve"> </v>
      </c>
      <c r="F1595" s="130">
        <f t="shared" si="702"/>
        <v>0</v>
      </c>
      <c r="G1595" s="128">
        <f t="shared" si="703"/>
        <v>1583</v>
      </c>
      <c r="H1595" s="127"/>
      <c r="I1595" s="321"/>
      <c r="J1595" s="97"/>
      <c r="K1595" s="323"/>
      <c r="L1595" s="322"/>
      <c r="M1595" s="50"/>
      <c r="N1595" s="87"/>
      <c r="O1595" s="324"/>
      <c r="P1595" s="98"/>
      <c r="Q1595" s="98"/>
      <c r="R1595" s="114"/>
      <c r="S1595" s="753"/>
      <c r="T1595" s="98"/>
      <c r="U1595" s="98"/>
      <c r="V1595" s="98"/>
      <c r="W1595" s="99"/>
      <c r="X1595" s="97"/>
      <c r="Y1595" s="87"/>
      <c r="Z1595" s="100"/>
      <c r="AA1595" s="106">
        <f t="shared" si="704"/>
        <v>1583</v>
      </c>
      <c r="AB1595" s="549">
        <f t="shared" si="705"/>
        <v>0</v>
      </c>
      <c r="AC1595" s="544">
        <f t="shared" si="706"/>
        <v>0</v>
      </c>
      <c r="AD1595" s="174">
        <f t="shared" si="707"/>
        <v>0</v>
      </c>
      <c r="AE1595" s="8"/>
      <c r="AF1595" s="885" t="str">
        <f t="shared" si="708"/>
        <v xml:space="preserve"> </v>
      </c>
      <c r="AG1595" s="40">
        <f t="shared" si="709"/>
        <v>0</v>
      </c>
      <c r="AH1595" s="40">
        <f t="shared" si="710"/>
        <v>0</v>
      </c>
      <c r="AR1595" s="40">
        <f t="shared" si="711"/>
        <v>0</v>
      </c>
      <c r="AS1595" s="40">
        <f t="shared" si="712"/>
        <v>0</v>
      </c>
      <c r="AT1595" s="40">
        <f t="shared" si="713"/>
        <v>0</v>
      </c>
      <c r="AU1595" s="40">
        <f t="shared" si="714"/>
        <v>0</v>
      </c>
      <c r="AX1595" s="279">
        <f t="shared" si="715"/>
        <v>0</v>
      </c>
      <c r="AY1595" s="279">
        <f t="shared" si="716"/>
        <v>0</v>
      </c>
      <c r="AZ1595" s="40">
        <f t="shared" si="717"/>
        <v>0</v>
      </c>
      <c r="BB1595" s="40">
        <f t="shared" si="718"/>
        <v>0</v>
      </c>
      <c r="BC1595" s="397">
        <f t="shared" si="719"/>
        <v>0</v>
      </c>
      <c r="BD1595" s="105">
        <f t="shared" si="720"/>
        <v>0</v>
      </c>
      <c r="BE1595" s="105">
        <f t="shared" si="721"/>
        <v>0</v>
      </c>
      <c r="BF1595" s="742">
        <f t="shared" si="722"/>
        <v>0</v>
      </c>
      <c r="BG1595" s="89"/>
      <c r="BH1595" s="9"/>
      <c r="BJ1595" s="40">
        <f t="shared" si="723"/>
        <v>0</v>
      </c>
      <c r="BK1595" s="40">
        <f t="shared" si="724"/>
        <v>1</v>
      </c>
      <c r="BL1595" s="40">
        <f t="shared" si="725"/>
        <v>0</v>
      </c>
      <c r="BM1595" s="40">
        <f t="shared" si="726"/>
        <v>0</v>
      </c>
      <c r="BN1595" s="40">
        <f t="shared" si="727"/>
        <v>0</v>
      </c>
    </row>
    <row r="1596" spans="1:66" x14ac:dyDescent="0.25">
      <c r="A1596" s="379"/>
      <c r="B1596" s="936"/>
      <c r="C1596" s="272"/>
      <c r="D1596" s="868"/>
      <c r="E1596" s="873" t="str">
        <f t="shared" si="701"/>
        <v xml:space="preserve"> </v>
      </c>
      <c r="F1596" s="130">
        <f t="shared" si="702"/>
        <v>0</v>
      </c>
      <c r="G1596" s="128">
        <f t="shared" si="703"/>
        <v>1584</v>
      </c>
      <c r="H1596" s="127"/>
      <c r="I1596" s="321"/>
      <c r="J1596" s="97"/>
      <c r="K1596" s="323"/>
      <c r="L1596" s="322"/>
      <c r="M1596" s="50"/>
      <c r="N1596" s="87"/>
      <c r="O1596" s="324"/>
      <c r="P1596" s="98"/>
      <c r="Q1596" s="98"/>
      <c r="R1596" s="114"/>
      <c r="S1596" s="753"/>
      <c r="T1596" s="98"/>
      <c r="U1596" s="98"/>
      <c r="V1596" s="98"/>
      <c r="W1596" s="99"/>
      <c r="X1596" s="97"/>
      <c r="Y1596" s="87"/>
      <c r="Z1596" s="100"/>
      <c r="AA1596" s="106">
        <f t="shared" si="704"/>
        <v>1584</v>
      </c>
      <c r="AB1596" s="549">
        <f t="shared" si="705"/>
        <v>0</v>
      </c>
      <c r="AC1596" s="544">
        <f t="shared" si="706"/>
        <v>0</v>
      </c>
      <c r="AD1596" s="174">
        <f t="shared" si="707"/>
        <v>0</v>
      </c>
      <c r="AE1596" s="8"/>
      <c r="AF1596" s="885" t="str">
        <f t="shared" si="708"/>
        <v xml:space="preserve"> </v>
      </c>
      <c r="AG1596" s="40">
        <f t="shared" si="709"/>
        <v>0</v>
      </c>
      <c r="AH1596" s="40">
        <f t="shared" si="710"/>
        <v>0</v>
      </c>
      <c r="AR1596" s="40">
        <f t="shared" si="711"/>
        <v>0</v>
      </c>
      <c r="AS1596" s="40">
        <f t="shared" si="712"/>
        <v>0</v>
      </c>
      <c r="AT1596" s="40">
        <f t="shared" si="713"/>
        <v>0</v>
      </c>
      <c r="AU1596" s="40">
        <f t="shared" si="714"/>
        <v>0</v>
      </c>
      <c r="AX1596" s="279">
        <f t="shared" si="715"/>
        <v>0</v>
      </c>
      <c r="AY1596" s="279">
        <f t="shared" si="716"/>
        <v>0</v>
      </c>
      <c r="AZ1596" s="40">
        <f t="shared" si="717"/>
        <v>0</v>
      </c>
      <c r="BB1596" s="40">
        <f t="shared" si="718"/>
        <v>0</v>
      </c>
      <c r="BC1596" s="397">
        <f t="shared" si="719"/>
        <v>0</v>
      </c>
      <c r="BD1596" s="105">
        <f t="shared" si="720"/>
        <v>0</v>
      </c>
      <c r="BE1596" s="105">
        <f t="shared" si="721"/>
        <v>0</v>
      </c>
      <c r="BF1596" s="742">
        <f t="shared" si="722"/>
        <v>0</v>
      </c>
      <c r="BG1596" s="89"/>
      <c r="BH1596" s="9"/>
      <c r="BJ1596" s="40">
        <f t="shared" si="723"/>
        <v>0</v>
      </c>
      <c r="BK1596" s="40">
        <f t="shared" si="724"/>
        <v>1</v>
      </c>
      <c r="BL1596" s="40">
        <f t="shared" si="725"/>
        <v>0</v>
      </c>
      <c r="BM1596" s="40">
        <f t="shared" si="726"/>
        <v>0</v>
      </c>
      <c r="BN1596" s="40">
        <f t="shared" si="727"/>
        <v>0</v>
      </c>
    </row>
    <row r="1597" spans="1:66" x14ac:dyDescent="0.25">
      <c r="A1597" s="379"/>
      <c r="B1597" s="936"/>
      <c r="C1597" s="272"/>
      <c r="D1597" s="868"/>
      <c r="E1597" s="873" t="str">
        <f t="shared" si="701"/>
        <v xml:space="preserve"> </v>
      </c>
      <c r="F1597" s="130">
        <f t="shared" si="702"/>
        <v>0</v>
      </c>
      <c r="G1597" s="128">
        <f t="shared" si="703"/>
        <v>1585</v>
      </c>
      <c r="H1597" s="127"/>
      <c r="I1597" s="321"/>
      <c r="J1597" s="97"/>
      <c r="K1597" s="323"/>
      <c r="L1597" s="322"/>
      <c r="M1597" s="50"/>
      <c r="N1597" s="87"/>
      <c r="O1597" s="324"/>
      <c r="P1597" s="98"/>
      <c r="Q1597" s="98"/>
      <c r="R1597" s="114"/>
      <c r="S1597" s="753"/>
      <c r="T1597" s="98"/>
      <c r="U1597" s="98"/>
      <c r="V1597" s="98"/>
      <c r="W1597" s="99"/>
      <c r="X1597" s="97"/>
      <c r="Y1597" s="87"/>
      <c r="Z1597" s="100"/>
      <c r="AA1597" s="106">
        <f t="shared" si="704"/>
        <v>1585</v>
      </c>
      <c r="AB1597" s="549">
        <f t="shared" si="705"/>
        <v>0</v>
      </c>
      <c r="AC1597" s="544">
        <f t="shared" si="706"/>
        <v>0</v>
      </c>
      <c r="AD1597" s="174">
        <f t="shared" si="707"/>
        <v>0</v>
      </c>
      <c r="AE1597" s="8"/>
      <c r="AF1597" s="885" t="str">
        <f t="shared" si="708"/>
        <v xml:space="preserve"> </v>
      </c>
      <c r="AG1597" s="40">
        <f t="shared" si="709"/>
        <v>0</v>
      </c>
      <c r="AH1597" s="40">
        <f t="shared" si="710"/>
        <v>0</v>
      </c>
      <c r="AR1597" s="40">
        <f t="shared" si="711"/>
        <v>0</v>
      </c>
      <c r="AS1597" s="40">
        <f t="shared" si="712"/>
        <v>0</v>
      </c>
      <c r="AT1597" s="40">
        <f t="shared" si="713"/>
        <v>0</v>
      </c>
      <c r="AU1597" s="40">
        <f t="shared" si="714"/>
        <v>0</v>
      </c>
      <c r="AX1597" s="279">
        <f t="shared" si="715"/>
        <v>0</v>
      </c>
      <c r="AY1597" s="279">
        <f t="shared" si="716"/>
        <v>0</v>
      </c>
      <c r="AZ1597" s="40">
        <f t="shared" si="717"/>
        <v>0</v>
      </c>
      <c r="BB1597" s="40">
        <f t="shared" si="718"/>
        <v>0</v>
      </c>
      <c r="BC1597" s="397">
        <f t="shared" si="719"/>
        <v>0</v>
      </c>
      <c r="BD1597" s="105">
        <f t="shared" si="720"/>
        <v>0</v>
      </c>
      <c r="BE1597" s="105">
        <f t="shared" si="721"/>
        <v>0</v>
      </c>
      <c r="BF1597" s="742">
        <f t="shared" si="722"/>
        <v>0</v>
      </c>
      <c r="BG1597" s="89"/>
      <c r="BH1597" s="9"/>
      <c r="BJ1597" s="40">
        <f t="shared" si="723"/>
        <v>0</v>
      </c>
      <c r="BK1597" s="40">
        <f t="shared" si="724"/>
        <v>1</v>
      </c>
      <c r="BL1597" s="40">
        <f t="shared" si="725"/>
        <v>0</v>
      </c>
      <c r="BM1597" s="40">
        <f t="shared" si="726"/>
        <v>0</v>
      </c>
      <c r="BN1597" s="40">
        <f t="shared" si="727"/>
        <v>0</v>
      </c>
    </row>
    <row r="1598" spans="1:66" x14ac:dyDescent="0.25">
      <c r="A1598" s="379"/>
      <c r="B1598" s="936"/>
      <c r="C1598" s="272"/>
      <c r="D1598" s="868"/>
      <c r="E1598" s="873" t="str">
        <f t="shared" si="701"/>
        <v xml:space="preserve"> </v>
      </c>
      <c r="F1598" s="130">
        <f t="shared" si="702"/>
        <v>0</v>
      </c>
      <c r="G1598" s="128">
        <f t="shared" si="703"/>
        <v>1586</v>
      </c>
      <c r="H1598" s="127"/>
      <c r="I1598" s="321"/>
      <c r="J1598" s="97"/>
      <c r="K1598" s="323"/>
      <c r="L1598" s="322"/>
      <c r="M1598" s="50"/>
      <c r="N1598" s="87"/>
      <c r="O1598" s="324"/>
      <c r="P1598" s="98"/>
      <c r="Q1598" s="98"/>
      <c r="R1598" s="114"/>
      <c r="S1598" s="753"/>
      <c r="T1598" s="98"/>
      <c r="U1598" s="98"/>
      <c r="V1598" s="98"/>
      <c r="W1598" s="99"/>
      <c r="X1598" s="97"/>
      <c r="Y1598" s="87"/>
      <c r="Z1598" s="100"/>
      <c r="AA1598" s="106">
        <f t="shared" si="704"/>
        <v>1586</v>
      </c>
      <c r="AB1598" s="549">
        <f t="shared" si="705"/>
        <v>0</v>
      </c>
      <c r="AC1598" s="544">
        <f t="shared" si="706"/>
        <v>0</v>
      </c>
      <c r="AD1598" s="174">
        <f t="shared" si="707"/>
        <v>0</v>
      </c>
      <c r="AE1598" s="8"/>
      <c r="AF1598" s="885" t="str">
        <f t="shared" si="708"/>
        <v xml:space="preserve"> </v>
      </c>
      <c r="AG1598" s="40">
        <f t="shared" si="709"/>
        <v>0</v>
      </c>
      <c r="AH1598" s="40">
        <f t="shared" si="710"/>
        <v>0</v>
      </c>
      <c r="AR1598" s="40">
        <f t="shared" si="711"/>
        <v>0</v>
      </c>
      <c r="AS1598" s="40">
        <f t="shared" si="712"/>
        <v>0</v>
      </c>
      <c r="AT1598" s="40">
        <f t="shared" si="713"/>
        <v>0</v>
      </c>
      <c r="AU1598" s="40">
        <f t="shared" si="714"/>
        <v>0</v>
      </c>
      <c r="AX1598" s="279">
        <f t="shared" si="715"/>
        <v>0</v>
      </c>
      <c r="AY1598" s="279">
        <f t="shared" si="716"/>
        <v>0</v>
      </c>
      <c r="AZ1598" s="40">
        <f t="shared" si="717"/>
        <v>0</v>
      </c>
      <c r="BB1598" s="40">
        <f t="shared" si="718"/>
        <v>0</v>
      </c>
      <c r="BC1598" s="397">
        <f t="shared" si="719"/>
        <v>0</v>
      </c>
      <c r="BD1598" s="105">
        <f t="shared" si="720"/>
        <v>0</v>
      </c>
      <c r="BE1598" s="105">
        <f t="shared" si="721"/>
        <v>0</v>
      </c>
      <c r="BF1598" s="742">
        <f t="shared" si="722"/>
        <v>0</v>
      </c>
      <c r="BG1598" s="89"/>
      <c r="BH1598" s="9"/>
      <c r="BJ1598" s="40">
        <f t="shared" si="723"/>
        <v>0</v>
      </c>
      <c r="BK1598" s="40">
        <f t="shared" si="724"/>
        <v>1</v>
      </c>
      <c r="BL1598" s="40">
        <f t="shared" si="725"/>
        <v>0</v>
      </c>
      <c r="BM1598" s="40">
        <f t="shared" si="726"/>
        <v>0</v>
      </c>
      <c r="BN1598" s="40">
        <f t="shared" si="727"/>
        <v>0</v>
      </c>
    </row>
    <row r="1599" spans="1:66" x14ac:dyDescent="0.25">
      <c r="A1599" s="379"/>
      <c r="B1599" s="936"/>
      <c r="C1599" s="272"/>
      <c r="D1599" s="868"/>
      <c r="E1599" s="873" t="str">
        <f t="shared" si="701"/>
        <v xml:space="preserve"> </v>
      </c>
      <c r="F1599" s="130">
        <f t="shared" si="702"/>
        <v>0</v>
      </c>
      <c r="G1599" s="128">
        <f t="shared" si="703"/>
        <v>1587</v>
      </c>
      <c r="H1599" s="127"/>
      <c r="I1599" s="321"/>
      <c r="J1599" s="97"/>
      <c r="K1599" s="323"/>
      <c r="L1599" s="322"/>
      <c r="M1599" s="50"/>
      <c r="N1599" s="87"/>
      <c r="O1599" s="324"/>
      <c r="P1599" s="98"/>
      <c r="Q1599" s="98"/>
      <c r="R1599" s="114"/>
      <c r="S1599" s="753"/>
      <c r="T1599" s="98"/>
      <c r="U1599" s="98"/>
      <c r="V1599" s="98"/>
      <c r="W1599" s="99"/>
      <c r="X1599" s="97"/>
      <c r="Y1599" s="87"/>
      <c r="Z1599" s="100"/>
      <c r="AA1599" s="106">
        <f t="shared" si="704"/>
        <v>1587</v>
      </c>
      <c r="AB1599" s="549">
        <f t="shared" si="705"/>
        <v>0</v>
      </c>
      <c r="AC1599" s="544">
        <f t="shared" si="706"/>
        <v>0</v>
      </c>
      <c r="AD1599" s="174">
        <f t="shared" si="707"/>
        <v>0</v>
      </c>
      <c r="AE1599" s="8"/>
      <c r="AF1599" s="885" t="str">
        <f t="shared" si="708"/>
        <v xml:space="preserve"> </v>
      </c>
      <c r="AG1599" s="40">
        <f t="shared" si="709"/>
        <v>0</v>
      </c>
      <c r="AH1599" s="40">
        <f t="shared" si="710"/>
        <v>0</v>
      </c>
      <c r="AR1599" s="40">
        <f t="shared" si="711"/>
        <v>0</v>
      </c>
      <c r="AS1599" s="40">
        <f t="shared" si="712"/>
        <v>0</v>
      </c>
      <c r="AT1599" s="40">
        <f t="shared" si="713"/>
        <v>0</v>
      </c>
      <c r="AU1599" s="40">
        <f t="shared" si="714"/>
        <v>0</v>
      </c>
      <c r="AX1599" s="279">
        <f t="shared" si="715"/>
        <v>0</v>
      </c>
      <c r="AY1599" s="279">
        <f t="shared" si="716"/>
        <v>0</v>
      </c>
      <c r="AZ1599" s="40">
        <f t="shared" si="717"/>
        <v>0</v>
      </c>
      <c r="BB1599" s="40">
        <f t="shared" si="718"/>
        <v>0</v>
      </c>
      <c r="BC1599" s="397">
        <f t="shared" si="719"/>
        <v>0</v>
      </c>
      <c r="BD1599" s="105">
        <f t="shared" si="720"/>
        <v>0</v>
      </c>
      <c r="BE1599" s="105">
        <f t="shared" si="721"/>
        <v>0</v>
      </c>
      <c r="BF1599" s="742">
        <f t="shared" si="722"/>
        <v>0</v>
      </c>
      <c r="BG1599" s="89"/>
      <c r="BH1599" s="9"/>
      <c r="BJ1599" s="40">
        <f t="shared" si="723"/>
        <v>0</v>
      </c>
      <c r="BK1599" s="40">
        <f t="shared" si="724"/>
        <v>1</v>
      </c>
      <c r="BL1599" s="40">
        <f t="shared" si="725"/>
        <v>0</v>
      </c>
      <c r="BM1599" s="40">
        <f t="shared" si="726"/>
        <v>0</v>
      </c>
      <c r="BN1599" s="40">
        <f t="shared" si="727"/>
        <v>0</v>
      </c>
    </row>
    <row r="1600" spans="1:66" x14ac:dyDescent="0.25">
      <c r="A1600" s="379"/>
      <c r="B1600" s="936"/>
      <c r="C1600" s="272"/>
      <c r="D1600" s="868"/>
      <c r="E1600" s="873" t="str">
        <f t="shared" si="701"/>
        <v xml:space="preserve"> </v>
      </c>
      <c r="F1600" s="130">
        <f t="shared" si="702"/>
        <v>0</v>
      </c>
      <c r="G1600" s="128">
        <f t="shared" si="703"/>
        <v>1588</v>
      </c>
      <c r="H1600" s="127"/>
      <c r="I1600" s="321"/>
      <c r="J1600" s="97"/>
      <c r="K1600" s="323"/>
      <c r="L1600" s="322"/>
      <c r="M1600" s="50"/>
      <c r="N1600" s="87"/>
      <c r="O1600" s="324"/>
      <c r="P1600" s="98"/>
      <c r="Q1600" s="98"/>
      <c r="R1600" s="114"/>
      <c r="S1600" s="753"/>
      <c r="T1600" s="98"/>
      <c r="U1600" s="98"/>
      <c r="V1600" s="98"/>
      <c r="W1600" s="99"/>
      <c r="X1600" s="97"/>
      <c r="Y1600" s="87"/>
      <c r="Z1600" s="100"/>
      <c r="AA1600" s="106">
        <f t="shared" si="704"/>
        <v>1588</v>
      </c>
      <c r="AB1600" s="549">
        <f t="shared" si="705"/>
        <v>0</v>
      </c>
      <c r="AC1600" s="544">
        <f t="shared" si="706"/>
        <v>0</v>
      </c>
      <c r="AD1600" s="174">
        <f t="shared" si="707"/>
        <v>0</v>
      </c>
      <c r="AE1600" s="8"/>
      <c r="AF1600" s="885" t="str">
        <f t="shared" si="708"/>
        <v xml:space="preserve"> </v>
      </c>
      <c r="AG1600" s="40">
        <f t="shared" si="709"/>
        <v>0</v>
      </c>
      <c r="AH1600" s="40">
        <f t="shared" si="710"/>
        <v>0</v>
      </c>
      <c r="AR1600" s="40">
        <f t="shared" si="711"/>
        <v>0</v>
      </c>
      <c r="AS1600" s="40">
        <f t="shared" si="712"/>
        <v>0</v>
      </c>
      <c r="AT1600" s="40">
        <f t="shared" si="713"/>
        <v>0</v>
      </c>
      <c r="AU1600" s="40">
        <f t="shared" si="714"/>
        <v>0</v>
      </c>
      <c r="AX1600" s="279">
        <f t="shared" si="715"/>
        <v>0</v>
      </c>
      <c r="AY1600" s="279">
        <f t="shared" si="716"/>
        <v>0</v>
      </c>
      <c r="AZ1600" s="40">
        <f t="shared" si="717"/>
        <v>0</v>
      </c>
      <c r="BB1600" s="40">
        <f t="shared" si="718"/>
        <v>0</v>
      </c>
      <c r="BC1600" s="397">
        <f t="shared" si="719"/>
        <v>0</v>
      </c>
      <c r="BD1600" s="105">
        <f t="shared" si="720"/>
        <v>0</v>
      </c>
      <c r="BE1600" s="105">
        <f t="shared" si="721"/>
        <v>0</v>
      </c>
      <c r="BF1600" s="742">
        <f t="shared" si="722"/>
        <v>0</v>
      </c>
      <c r="BG1600" s="89"/>
      <c r="BH1600" s="9"/>
      <c r="BJ1600" s="40">
        <f t="shared" si="723"/>
        <v>0</v>
      </c>
      <c r="BK1600" s="40">
        <f t="shared" si="724"/>
        <v>1</v>
      </c>
      <c r="BL1600" s="40">
        <f t="shared" si="725"/>
        <v>0</v>
      </c>
      <c r="BM1600" s="40">
        <f t="shared" si="726"/>
        <v>0</v>
      </c>
      <c r="BN1600" s="40">
        <f t="shared" si="727"/>
        <v>0</v>
      </c>
    </row>
    <row r="1601" spans="1:66" x14ac:dyDescent="0.25">
      <c r="A1601" s="379"/>
      <c r="B1601" s="936"/>
      <c r="C1601" s="272"/>
      <c r="D1601" s="868"/>
      <c r="E1601" s="873" t="str">
        <f t="shared" si="701"/>
        <v xml:space="preserve"> </v>
      </c>
      <c r="F1601" s="130">
        <f t="shared" si="702"/>
        <v>0</v>
      </c>
      <c r="G1601" s="128">
        <f t="shared" si="703"/>
        <v>1589</v>
      </c>
      <c r="H1601" s="127"/>
      <c r="I1601" s="321"/>
      <c r="J1601" s="97"/>
      <c r="K1601" s="323"/>
      <c r="L1601" s="322"/>
      <c r="M1601" s="50"/>
      <c r="N1601" s="87"/>
      <c r="O1601" s="324"/>
      <c r="P1601" s="98"/>
      <c r="Q1601" s="98"/>
      <c r="R1601" s="114"/>
      <c r="S1601" s="753"/>
      <c r="T1601" s="98"/>
      <c r="U1601" s="98"/>
      <c r="V1601" s="98"/>
      <c r="W1601" s="99"/>
      <c r="X1601" s="97"/>
      <c r="Y1601" s="87"/>
      <c r="Z1601" s="100"/>
      <c r="AA1601" s="106">
        <f t="shared" si="704"/>
        <v>1589</v>
      </c>
      <c r="AB1601" s="549">
        <f t="shared" si="705"/>
        <v>0</v>
      </c>
      <c r="AC1601" s="544">
        <f t="shared" si="706"/>
        <v>0</v>
      </c>
      <c r="AD1601" s="174">
        <f t="shared" si="707"/>
        <v>0</v>
      </c>
      <c r="AE1601" s="8"/>
      <c r="AF1601" s="885" t="str">
        <f t="shared" si="708"/>
        <v xml:space="preserve"> </v>
      </c>
      <c r="AG1601" s="40">
        <f t="shared" si="709"/>
        <v>0</v>
      </c>
      <c r="AH1601" s="40">
        <f t="shared" si="710"/>
        <v>0</v>
      </c>
      <c r="AR1601" s="40">
        <f t="shared" si="711"/>
        <v>0</v>
      </c>
      <c r="AS1601" s="40">
        <f t="shared" si="712"/>
        <v>0</v>
      </c>
      <c r="AT1601" s="40">
        <f t="shared" si="713"/>
        <v>0</v>
      </c>
      <c r="AU1601" s="40">
        <f t="shared" si="714"/>
        <v>0</v>
      </c>
      <c r="AX1601" s="279">
        <f t="shared" si="715"/>
        <v>0</v>
      </c>
      <c r="AY1601" s="279">
        <f t="shared" si="716"/>
        <v>0</v>
      </c>
      <c r="AZ1601" s="40">
        <f t="shared" si="717"/>
        <v>0</v>
      </c>
      <c r="BB1601" s="40">
        <f t="shared" si="718"/>
        <v>0</v>
      </c>
      <c r="BC1601" s="397">
        <f t="shared" si="719"/>
        <v>0</v>
      </c>
      <c r="BD1601" s="105">
        <f t="shared" si="720"/>
        <v>0</v>
      </c>
      <c r="BE1601" s="105">
        <f t="shared" si="721"/>
        <v>0</v>
      </c>
      <c r="BF1601" s="742">
        <f t="shared" si="722"/>
        <v>0</v>
      </c>
      <c r="BG1601" s="89"/>
      <c r="BH1601" s="9"/>
      <c r="BJ1601" s="40">
        <f t="shared" si="723"/>
        <v>0</v>
      </c>
      <c r="BK1601" s="40">
        <f t="shared" si="724"/>
        <v>1</v>
      </c>
      <c r="BL1601" s="40">
        <f t="shared" si="725"/>
        <v>0</v>
      </c>
      <c r="BM1601" s="40">
        <f t="shared" si="726"/>
        <v>0</v>
      </c>
      <c r="BN1601" s="40">
        <f t="shared" si="727"/>
        <v>0</v>
      </c>
    </row>
    <row r="1602" spans="1:66" x14ac:dyDescent="0.25">
      <c r="A1602" s="379"/>
      <c r="B1602" s="936"/>
      <c r="C1602" s="272"/>
      <c r="D1602" s="868"/>
      <c r="E1602" s="873" t="str">
        <f t="shared" si="701"/>
        <v xml:space="preserve"> </v>
      </c>
      <c r="F1602" s="130">
        <f t="shared" si="702"/>
        <v>0</v>
      </c>
      <c r="G1602" s="128">
        <f t="shared" si="703"/>
        <v>1590</v>
      </c>
      <c r="H1602" s="127"/>
      <c r="I1602" s="321"/>
      <c r="J1602" s="97"/>
      <c r="K1602" s="323"/>
      <c r="L1602" s="322"/>
      <c r="M1602" s="50"/>
      <c r="N1602" s="87"/>
      <c r="O1602" s="324"/>
      <c r="P1602" s="98"/>
      <c r="Q1602" s="98"/>
      <c r="R1602" s="114"/>
      <c r="S1602" s="753"/>
      <c r="T1602" s="98"/>
      <c r="U1602" s="98"/>
      <c r="V1602" s="98"/>
      <c r="W1602" s="99"/>
      <c r="X1602" s="97"/>
      <c r="Y1602" s="87"/>
      <c r="Z1602" s="100"/>
      <c r="AA1602" s="106">
        <f t="shared" si="704"/>
        <v>1590</v>
      </c>
      <c r="AB1602" s="549">
        <f t="shared" si="705"/>
        <v>0</v>
      </c>
      <c r="AC1602" s="544">
        <f t="shared" si="706"/>
        <v>0</v>
      </c>
      <c r="AD1602" s="174">
        <f t="shared" si="707"/>
        <v>0</v>
      </c>
      <c r="AE1602" s="8"/>
      <c r="AF1602" s="885" t="str">
        <f t="shared" si="708"/>
        <v xml:space="preserve"> </v>
      </c>
      <c r="AG1602" s="40">
        <f t="shared" si="709"/>
        <v>0</v>
      </c>
      <c r="AH1602" s="40">
        <f t="shared" si="710"/>
        <v>0</v>
      </c>
      <c r="AR1602" s="40">
        <f t="shared" si="711"/>
        <v>0</v>
      </c>
      <c r="AS1602" s="40">
        <f t="shared" si="712"/>
        <v>0</v>
      </c>
      <c r="AT1602" s="40">
        <f t="shared" si="713"/>
        <v>0</v>
      </c>
      <c r="AU1602" s="40">
        <f t="shared" si="714"/>
        <v>0</v>
      </c>
      <c r="AX1602" s="279">
        <f t="shared" si="715"/>
        <v>0</v>
      </c>
      <c r="AY1602" s="279">
        <f t="shared" si="716"/>
        <v>0</v>
      </c>
      <c r="AZ1602" s="40">
        <f t="shared" si="717"/>
        <v>0</v>
      </c>
      <c r="BB1602" s="40">
        <f t="shared" si="718"/>
        <v>0</v>
      </c>
      <c r="BC1602" s="397">
        <f t="shared" si="719"/>
        <v>0</v>
      </c>
      <c r="BD1602" s="105">
        <f t="shared" si="720"/>
        <v>0</v>
      </c>
      <c r="BE1602" s="105">
        <f t="shared" si="721"/>
        <v>0</v>
      </c>
      <c r="BF1602" s="742">
        <f t="shared" si="722"/>
        <v>0</v>
      </c>
      <c r="BG1602" s="89"/>
      <c r="BH1602" s="9"/>
      <c r="BJ1602" s="40">
        <f t="shared" si="723"/>
        <v>0</v>
      </c>
      <c r="BK1602" s="40">
        <f t="shared" si="724"/>
        <v>1</v>
      </c>
      <c r="BL1602" s="40">
        <f t="shared" si="725"/>
        <v>0</v>
      </c>
      <c r="BM1602" s="40">
        <f t="shared" si="726"/>
        <v>0</v>
      </c>
      <c r="BN1602" s="40">
        <f t="shared" si="727"/>
        <v>0</v>
      </c>
    </row>
    <row r="1603" spans="1:66" x14ac:dyDescent="0.25">
      <c r="A1603" s="379"/>
      <c r="B1603" s="936"/>
      <c r="C1603" s="272"/>
      <c r="D1603" s="868"/>
      <c r="E1603" s="873" t="str">
        <f t="shared" si="701"/>
        <v xml:space="preserve"> </v>
      </c>
      <c r="F1603" s="130">
        <f t="shared" si="702"/>
        <v>0</v>
      </c>
      <c r="G1603" s="128">
        <f t="shared" si="703"/>
        <v>1591</v>
      </c>
      <c r="H1603" s="127"/>
      <c r="I1603" s="321"/>
      <c r="J1603" s="97"/>
      <c r="K1603" s="323"/>
      <c r="L1603" s="322"/>
      <c r="M1603" s="50"/>
      <c r="N1603" s="87"/>
      <c r="O1603" s="324"/>
      <c r="P1603" s="98"/>
      <c r="Q1603" s="98"/>
      <c r="R1603" s="114"/>
      <c r="S1603" s="753"/>
      <c r="T1603" s="98"/>
      <c r="U1603" s="98"/>
      <c r="V1603" s="98"/>
      <c r="W1603" s="99"/>
      <c r="X1603" s="97"/>
      <c r="Y1603" s="87"/>
      <c r="Z1603" s="100"/>
      <c r="AA1603" s="106">
        <f t="shared" si="704"/>
        <v>1591</v>
      </c>
      <c r="AB1603" s="549">
        <f t="shared" si="705"/>
        <v>0</v>
      </c>
      <c r="AC1603" s="544">
        <f t="shared" si="706"/>
        <v>0</v>
      </c>
      <c r="AD1603" s="174">
        <f t="shared" si="707"/>
        <v>0</v>
      </c>
      <c r="AE1603" s="8"/>
      <c r="AF1603" s="885" t="str">
        <f t="shared" si="708"/>
        <v xml:space="preserve"> </v>
      </c>
      <c r="AG1603" s="40">
        <f t="shared" si="709"/>
        <v>0</v>
      </c>
      <c r="AH1603" s="40">
        <f t="shared" si="710"/>
        <v>0</v>
      </c>
      <c r="AR1603" s="40">
        <f t="shared" si="711"/>
        <v>0</v>
      </c>
      <c r="AS1603" s="40">
        <f t="shared" si="712"/>
        <v>0</v>
      </c>
      <c r="AT1603" s="40">
        <f t="shared" si="713"/>
        <v>0</v>
      </c>
      <c r="AU1603" s="40">
        <f t="shared" si="714"/>
        <v>0</v>
      </c>
      <c r="AX1603" s="279">
        <f t="shared" si="715"/>
        <v>0</v>
      </c>
      <c r="AY1603" s="279">
        <f t="shared" si="716"/>
        <v>0</v>
      </c>
      <c r="AZ1603" s="40">
        <f t="shared" si="717"/>
        <v>0</v>
      </c>
      <c r="BB1603" s="40">
        <f t="shared" si="718"/>
        <v>0</v>
      </c>
      <c r="BC1603" s="397">
        <f t="shared" si="719"/>
        <v>0</v>
      </c>
      <c r="BD1603" s="105">
        <f t="shared" si="720"/>
        <v>0</v>
      </c>
      <c r="BE1603" s="105">
        <f t="shared" si="721"/>
        <v>0</v>
      </c>
      <c r="BF1603" s="742">
        <f t="shared" si="722"/>
        <v>0</v>
      </c>
      <c r="BG1603" s="89"/>
      <c r="BH1603" s="9"/>
      <c r="BJ1603" s="40">
        <f t="shared" si="723"/>
        <v>0</v>
      </c>
      <c r="BK1603" s="40">
        <f t="shared" si="724"/>
        <v>1</v>
      </c>
      <c r="BL1603" s="40">
        <f t="shared" si="725"/>
        <v>0</v>
      </c>
      <c r="BM1603" s="40">
        <f t="shared" si="726"/>
        <v>0</v>
      </c>
      <c r="BN1603" s="40">
        <f t="shared" si="727"/>
        <v>0</v>
      </c>
    </row>
    <row r="1604" spans="1:66" x14ac:dyDescent="0.25">
      <c r="A1604" s="379"/>
      <c r="B1604" s="936"/>
      <c r="C1604" s="272"/>
      <c r="D1604" s="868"/>
      <c r="E1604" s="873" t="str">
        <f t="shared" si="701"/>
        <v xml:space="preserve"> </v>
      </c>
      <c r="F1604" s="130">
        <f t="shared" si="702"/>
        <v>0</v>
      </c>
      <c r="G1604" s="128">
        <f t="shared" si="703"/>
        <v>1592</v>
      </c>
      <c r="H1604" s="127"/>
      <c r="I1604" s="321"/>
      <c r="J1604" s="97"/>
      <c r="K1604" s="323"/>
      <c r="L1604" s="322"/>
      <c r="M1604" s="50"/>
      <c r="N1604" s="87"/>
      <c r="O1604" s="324"/>
      <c r="P1604" s="98"/>
      <c r="Q1604" s="98"/>
      <c r="R1604" s="114"/>
      <c r="S1604" s="753"/>
      <c r="T1604" s="98"/>
      <c r="U1604" s="98"/>
      <c r="V1604" s="98"/>
      <c r="W1604" s="99"/>
      <c r="X1604" s="97"/>
      <c r="Y1604" s="87"/>
      <c r="Z1604" s="100"/>
      <c r="AA1604" s="106">
        <f t="shared" si="704"/>
        <v>1592</v>
      </c>
      <c r="AB1604" s="549">
        <f t="shared" si="705"/>
        <v>0</v>
      </c>
      <c r="AC1604" s="544">
        <f t="shared" si="706"/>
        <v>0</v>
      </c>
      <c r="AD1604" s="174">
        <f t="shared" si="707"/>
        <v>0</v>
      </c>
      <c r="AE1604" s="8"/>
      <c r="AF1604" s="885" t="str">
        <f t="shared" si="708"/>
        <v xml:space="preserve"> </v>
      </c>
      <c r="AG1604" s="40">
        <f t="shared" si="709"/>
        <v>0</v>
      </c>
      <c r="AH1604" s="40">
        <f t="shared" si="710"/>
        <v>0</v>
      </c>
      <c r="AR1604" s="40">
        <f t="shared" si="711"/>
        <v>0</v>
      </c>
      <c r="AS1604" s="40">
        <f t="shared" si="712"/>
        <v>0</v>
      </c>
      <c r="AT1604" s="40">
        <f t="shared" si="713"/>
        <v>0</v>
      </c>
      <c r="AU1604" s="40">
        <f t="shared" si="714"/>
        <v>0</v>
      </c>
      <c r="AX1604" s="279">
        <f t="shared" si="715"/>
        <v>0</v>
      </c>
      <c r="AY1604" s="279">
        <f t="shared" si="716"/>
        <v>0</v>
      </c>
      <c r="AZ1604" s="40">
        <f t="shared" si="717"/>
        <v>0</v>
      </c>
      <c r="BB1604" s="40">
        <f t="shared" si="718"/>
        <v>0</v>
      </c>
      <c r="BC1604" s="397">
        <f t="shared" si="719"/>
        <v>0</v>
      </c>
      <c r="BD1604" s="105">
        <f t="shared" si="720"/>
        <v>0</v>
      </c>
      <c r="BE1604" s="105">
        <f t="shared" si="721"/>
        <v>0</v>
      </c>
      <c r="BF1604" s="742">
        <f t="shared" si="722"/>
        <v>0</v>
      </c>
      <c r="BG1604" s="89"/>
      <c r="BH1604" s="9"/>
      <c r="BJ1604" s="40">
        <f t="shared" si="723"/>
        <v>0</v>
      </c>
      <c r="BK1604" s="40">
        <f t="shared" si="724"/>
        <v>1</v>
      </c>
      <c r="BL1604" s="40">
        <f t="shared" si="725"/>
        <v>0</v>
      </c>
      <c r="BM1604" s="40">
        <f t="shared" si="726"/>
        <v>0</v>
      </c>
      <c r="BN1604" s="40">
        <f t="shared" si="727"/>
        <v>0</v>
      </c>
    </row>
    <row r="1605" spans="1:66" x14ac:dyDescent="0.25">
      <c r="A1605" s="379"/>
      <c r="B1605" s="936"/>
      <c r="C1605" s="272"/>
      <c r="D1605" s="868"/>
      <c r="E1605" s="873" t="str">
        <f t="shared" si="701"/>
        <v xml:space="preserve"> </v>
      </c>
      <c r="F1605" s="130">
        <f t="shared" si="702"/>
        <v>0</v>
      </c>
      <c r="G1605" s="128">
        <f t="shared" si="703"/>
        <v>1593</v>
      </c>
      <c r="H1605" s="127"/>
      <c r="I1605" s="321"/>
      <c r="J1605" s="97"/>
      <c r="K1605" s="323"/>
      <c r="L1605" s="322"/>
      <c r="M1605" s="50"/>
      <c r="N1605" s="87"/>
      <c r="O1605" s="324"/>
      <c r="P1605" s="98"/>
      <c r="Q1605" s="98"/>
      <c r="R1605" s="114"/>
      <c r="S1605" s="753"/>
      <c r="T1605" s="98"/>
      <c r="U1605" s="98"/>
      <c r="V1605" s="98"/>
      <c r="W1605" s="99"/>
      <c r="X1605" s="97"/>
      <c r="Y1605" s="87"/>
      <c r="Z1605" s="100"/>
      <c r="AA1605" s="106">
        <f t="shared" si="704"/>
        <v>1593</v>
      </c>
      <c r="AB1605" s="549">
        <f t="shared" si="705"/>
        <v>0</v>
      </c>
      <c r="AC1605" s="544">
        <f t="shared" si="706"/>
        <v>0</v>
      </c>
      <c r="AD1605" s="174">
        <f t="shared" si="707"/>
        <v>0</v>
      </c>
      <c r="AE1605" s="8"/>
      <c r="AF1605" s="885" t="str">
        <f t="shared" si="708"/>
        <v xml:space="preserve"> </v>
      </c>
      <c r="AG1605" s="40">
        <f t="shared" si="709"/>
        <v>0</v>
      </c>
      <c r="AH1605" s="40">
        <f t="shared" si="710"/>
        <v>0</v>
      </c>
      <c r="AR1605" s="40">
        <f t="shared" si="711"/>
        <v>0</v>
      </c>
      <c r="AS1605" s="40">
        <f t="shared" si="712"/>
        <v>0</v>
      </c>
      <c r="AT1605" s="40">
        <f t="shared" si="713"/>
        <v>0</v>
      </c>
      <c r="AU1605" s="40">
        <f t="shared" si="714"/>
        <v>0</v>
      </c>
      <c r="AX1605" s="279">
        <f t="shared" si="715"/>
        <v>0</v>
      </c>
      <c r="AY1605" s="279">
        <f t="shared" si="716"/>
        <v>0</v>
      </c>
      <c r="AZ1605" s="40">
        <f t="shared" si="717"/>
        <v>0</v>
      </c>
      <c r="BB1605" s="40">
        <f t="shared" si="718"/>
        <v>0</v>
      </c>
      <c r="BC1605" s="397">
        <f t="shared" si="719"/>
        <v>0</v>
      </c>
      <c r="BD1605" s="105">
        <f t="shared" si="720"/>
        <v>0</v>
      </c>
      <c r="BE1605" s="105">
        <f t="shared" si="721"/>
        <v>0</v>
      </c>
      <c r="BF1605" s="742">
        <f t="shared" si="722"/>
        <v>0</v>
      </c>
      <c r="BG1605" s="89"/>
      <c r="BH1605" s="9"/>
      <c r="BJ1605" s="40">
        <f t="shared" si="723"/>
        <v>0</v>
      </c>
      <c r="BK1605" s="40">
        <f t="shared" si="724"/>
        <v>1</v>
      </c>
      <c r="BL1605" s="40">
        <f t="shared" si="725"/>
        <v>0</v>
      </c>
      <c r="BM1605" s="40">
        <f t="shared" si="726"/>
        <v>0</v>
      </c>
      <c r="BN1605" s="40">
        <f t="shared" si="727"/>
        <v>0</v>
      </c>
    </row>
    <row r="1606" spans="1:66" x14ac:dyDescent="0.25">
      <c r="A1606" s="379"/>
      <c r="B1606" s="936"/>
      <c r="C1606" s="272"/>
      <c r="D1606" s="868"/>
      <c r="E1606" s="873" t="str">
        <f t="shared" si="701"/>
        <v xml:space="preserve"> </v>
      </c>
      <c r="F1606" s="130">
        <f t="shared" si="702"/>
        <v>0</v>
      </c>
      <c r="G1606" s="128">
        <f t="shared" si="703"/>
        <v>1594</v>
      </c>
      <c r="H1606" s="127"/>
      <c r="I1606" s="321"/>
      <c r="J1606" s="97"/>
      <c r="K1606" s="323"/>
      <c r="L1606" s="322"/>
      <c r="M1606" s="50"/>
      <c r="N1606" s="87"/>
      <c r="O1606" s="324"/>
      <c r="P1606" s="98"/>
      <c r="Q1606" s="98"/>
      <c r="R1606" s="114"/>
      <c r="S1606" s="753"/>
      <c r="T1606" s="98"/>
      <c r="U1606" s="98"/>
      <c r="V1606" s="98"/>
      <c r="W1606" s="99"/>
      <c r="X1606" s="97"/>
      <c r="Y1606" s="87"/>
      <c r="Z1606" s="100"/>
      <c r="AA1606" s="106">
        <f t="shared" si="704"/>
        <v>1594</v>
      </c>
      <c r="AB1606" s="549">
        <f t="shared" si="705"/>
        <v>0</v>
      </c>
      <c r="AC1606" s="544">
        <f t="shared" si="706"/>
        <v>0</v>
      </c>
      <c r="AD1606" s="174">
        <f t="shared" si="707"/>
        <v>0</v>
      </c>
      <c r="AE1606" s="8"/>
      <c r="AF1606" s="885" t="str">
        <f t="shared" si="708"/>
        <v xml:space="preserve"> </v>
      </c>
      <c r="AG1606" s="40">
        <f t="shared" si="709"/>
        <v>0</v>
      </c>
      <c r="AH1606" s="40">
        <f t="shared" si="710"/>
        <v>0</v>
      </c>
      <c r="AR1606" s="40">
        <f t="shared" si="711"/>
        <v>0</v>
      </c>
      <c r="AS1606" s="40">
        <f t="shared" si="712"/>
        <v>0</v>
      </c>
      <c r="AT1606" s="40">
        <f t="shared" si="713"/>
        <v>0</v>
      </c>
      <c r="AU1606" s="40">
        <f t="shared" si="714"/>
        <v>0</v>
      </c>
      <c r="AX1606" s="279">
        <f t="shared" si="715"/>
        <v>0</v>
      </c>
      <c r="AY1606" s="279">
        <f t="shared" si="716"/>
        <v>0</v>
      </c>
      <c r="AZ1606" s="40">
        <f t="shared" si="717"/>
        <v>0</v>
      </c>
      <c r="BB1606" s="40">
        <f t="shared" si="718"/>
        <v>0</v>
      </c>
      <c r="BC1606" s="397">
        <f t="shared" si="719"/>
        <v>0</v>
      </c>
      <c r="BD1606" s="105">
        <f t="shared" si="720"/>
        <v>0</v>
      </c>
      <c r="BE1606" s="105">
        <f t="shared" si="721"/>
        <v>0</v>
      </c>
      <c r="BF1606" s="742">
        <f t="shared" si="722"/>
        <v>0</v>
      </c>
      <c r="BG1606" s="89"/>
      <c r="BH1606" s="9"/>
      <c r="BJ1606" s="40">
        <f t="shared" si="723"/>
        <v>0</v>
      </c>
      <c r="BK1606" s="40">
        <f t="shared" si="724"/>
        <v>1</v>
      </c>
      <c r="BL1606" s="40">
        <f t="shared" si="725"/>
        <v>0</v>
      </c>
      <c r="BM1606" s="40">
        <f t="shared" si="726"/>
        <v>0</v>
      </c>
      <c r="BN1606" s="40">
        <f t="shared" si="727"/>
        <v>0</v>
      </c>
    </row>
    <row r="1607" spans="1:66" x14ac:dyDescent="0.25">
      <c r="A1607" s="379"/>
      <c r="B1607" s="936"/>
      <c r="C1607" s="272"/>
      <c r="D1607" s="868"/>
      <c r="E1607" s="873" t="str">
        <f t="shared" si="701"/>
        <v xml:space="preserve"> </v>
      </c>
      <c r="F1607" s="130">
        <f t="shared" si="702"/>
        <v>0</v>
      </c>
      <c r="G1607" s="128">
        <f t="shared" si="703"/>
        <v>1595</v>
      </c>
      <c r="H1607" s="127"/>
      <c r="I1607" s="321"/>
      <c r="J1607" s="97"/>
      <c r="K1607" s="323"/>
      <c r="L1607" s="322"/>
      <c r="M1607" s="50"/>
      <c r="N1607" s="87"/>
      <c r="O1607" s="324"/>
      <c r="P1607" s="98"/>
      <c r="Q1607" s="98"/>
      <c r="R1607" s="114"/>
      <c r="S1607" s="753"/>
      <c r="T1607" s="98"/>
      <c r="U1607" s="98"/>
      <c r="V1607" s="98"/>
      <c r="W1607" s="99"/>
      <c r="X1607" s="97"/>
      <c r="Y1607" s="87"/>
      <c r="Z1607" s="100"/>
      <c r="AA1607" s="106">
        <f t="shared" si="704"/>
        <v>1595</v>
      </c>
      <c r="AB1607" s="549">
        <f t="shared" si="705"/>
        <v>0</v>
      </c>
      <c r="AC1607" s="544">
        <f t="shared" si="706"/>
        <v>0</v>
      </c>
      <c r="AD1607" s="174">
        <f t="shared" si="707"/>
        <v>0</v>
      </c>
      <c r="AE1607" s="8"/>
      <c r="AF1607" s="885" t="str">
        <f t="shared" si="708"/>
        <v xml:space="preserve"> </v>
      </c>
      <c r="AG1607" s="40">
        <f t="shared" si="709"/>
        <v>0</v>
      </c>
      <c r="AH1607" s="40">
        <f t="shared" si="710"/>
        <v>0</v>
      </c>
      <c r="AR1607" s="40">
        <f t="shared" si="711"/>
        <v>0</v>
      </c>
      <c r="AS1607" s="40">
        <f t="shared" si="712"/>
        <v>0</v>
      </c>
      <c r="AT1607" s="40">
        <f t="shared" si="713"/>
        <v>0</v>
      </c>
      <c r="AU1607" s="40">
        <f t="shared" si="714"/>
        <v>0</v>
      </c>
      <c r="AX1607" s="279">
        <f t="shared" si="715"/>
        <v>0</v>
      </c>
      <c r="AY1607" s="279">
        <f t="shared" si="716"/>
        <v>0</v>
      </c>
      <c r="AZ1607" s="40">
        <f t="shared" si="717"/>
        <v>0</v>
      </c>
      <c r="BB1607" s="40">
        <f t="shared" si="718"/>
        <v>0</v>
      </c>
      <c r="BC1607" s="397">
        <f t="shared" si="719"/>
        <v>0</v>
      </c>
      <c r="BD1607" s="105">
        <f t="shared" si="720"/>
        <v>0</v>
      </c>
      <c r="BE1607" s="105">
        <f t="shared" si="721"/>
        <v>0</v>
      </c>
      <c r="BF1607" s="742">
        <f t="shared" si="722"/>
        <v>0</v>
      </c>
      <c r="BG1607" s="89"/>
      <c r="BH1607" s="9"/>
      <c r="BJ1607" s="40">
        <f t="shared" si="723"/>
        <v>0</v>
      </c>
      <c r="BK1607" s="40">
        <f t="shared" si="724"/>
        <v>1</v>
      </c>
      <c r="BL1607" s="40">
        <f t="shared" si="725"/>
        <v>0</v>
      </c>
      <c r="BM1607" s="40">
        <f t="shared" si="726"/>
        <v>0</v>
      </c>
      <c r="BN1607" s="40">
        <f t="shared" si="727"/>
        <v>0</v>
      </c>
    </row>
    <row r="1608" spans="1:66" x14ac:dyDescent="0.25">
      <c r="A1608" s="379"/>
      <c r="B1608" s="936"/>
      <c r="C1608" s="272"/>
      <c r="D1608" s="868"/>
      <c r="E1608" s="873" t="str">
        <f t="shared" si="701"/>
        <v xml:space="preserve"> </v>
      </c>
      <c r="F1608" s="130">
        <f t="shared" si="702"/>
        <v>0</v>
      </c>
      <c r="G1608" s="128">
        <f t="shared" si="703"/>
        <v>1596</v>
      </c>
      <c r="H1608" s="127"/>
      <c r="I1608" s="321"/>
      <c r="J1608" s="97"/>
      <c r="K1608" s="323"/>
      <c r="L1608" s="322"/>
      <c r="M1608" s="50"/>
      <c r="N1608" s="87"/>
      <c r="O1608" s="324"/>
      <c r="P1608" s="98"/>
      <c r="Q1608" s="98"/>
      <c r="R1608" s="114"/>
      <c r="S1608" s="753"/>
      <c r="T1608" s="98"/>
      <c r="U1608" s="98"/>
      <c r="V1608" s="98"/>
      <c r="W1608" s="99"/>
      <c r="X1608" s="97"/>
      <c r="Y1608" s="87"/>
      <c r="Z1608" s="100"/>
      <c r="AA1608" s="106">
        <f t="shared" si="704"/>
        <v>1596</v>
      </c>
      <c r="AB1608" s="549">
        <f t="shared" si="705"/>
        <v>0</v>
      </c>
      <c r="AC1608" s="544">
        <f t="shared" si="706"/>
        <v>0</v>
      </c>
      <c r="AD1608" s="174">
        <f t="shared" si="707"/>
        <v>0</v>
      </c>
      <c r="AE1608" s="8"/>
      <c r="AF1608" s="885" t="str">
        <f t="shared" si="708"/>
        <v xml:space="preserve"> </v>
      </c>
      <c r="AG1608" s="40">
        <f t="shared" si="709"/>
        <v>0</v>
      </c>
      <c r="AH1608" s="40">
        <f t="shared" si="710"/>
        <v>0</v>
      </c>
      <c r="AR1608" s="40">
        <f t="shared" si="711"/>
        <v>0</v>
      </c>
      <c r="AS1608" s="40">
        <f t="shared" si="712"/>
        <v>0</v>
      </c>
      <c r="AT1608" s="40">
        <f t="shared" si="713"/>
        <v>0</v>
      </c>
      <c r="AU1608" s="40">
        <f t="shared" si="714"/>
        <v>0</v>
      </c>
      <c r="AX1608" s="279">
        <f t="shared" si="715"/>
        <v>0</v>
      </c>
      <c r="AY1608" s="279">
        <f t="shared" si="716"/>
        <v>0</v>
      </c>
      <c r="AZ1608" s="40">
        <f t="shared" si="717"/>
        <v>0</v>
      </c>
      <c r="BB1608" s="40">
        <f t="shared" si="718"/>
        <v>0</v>
      </c>
      <c r="BC1608" s="397">
        <f t="shared" si="719"/>
        <v>0</v>
      </c>
      <c r="BD1608" s="105">
        <f t="shared" si="720"/>
        <v>0</v>
      </c>
      <c r="BE1608" s="105">
        <f t="shared" si="721"/>
        <v>0</v>
      </c>
      <c r="BF1608" s="742">
        <f t="shared" si="722"/>
        <v>0</v>
      </c>
      <c r="BG1608" s="89"/>
      <c r="BH1608" s="9"/>
      <c r="BJ1608" s="40">
        <f t="shared" si="723"/>
        <v>0</v>
      </c>
      <c r="BK1608" s="40">
        <f t="shared" si="724"/>
        <v>1</v>
      </c>
      <c r="BL1608" s="40">
        <f t="shared" si="725"/>
        <v>0</v>
      </c>
      <c r="BM1608" s="40">
        <f t="shared" si="726"/>
        <v>0</v>
      </c>
      <c r="BN1608" s="40">
        <f t="shared" si="727"/>
        <v>0</v>
      </c>
    </row>
    <row r="1609" spans="1:66" x14ac:dyDescent="0.25">
      <c r="A1609" s="379"/>
      <c r="B1609" s="936"/>
      <c r="C1609" s="272"/>
      <c r="D1609" s="868"/>
      <c r="E1609" s="873" t="str">
        <f t="shared" si="701"/>
        <v xml:space="preserve"> </v>
      </c>
      <c r="F1609" s="130">
        <f t="shared" si="702"/>
        <v>0</v>
      </c>
      <c r="G1609" s="128">
        <f t="shared" si="703"/>
        <v>1597</v>
      </c>
      <c r="H1609" s="127"/>
      <c r="I1609" s="321"/>
      <c r="J1609" s="97"/>
      <c r="K1609" s="323"/>
      <c r="L1609" s="322"/>
      <c r="M1609" s="50"/>
      <c r="N1609" s="87"/>
      <c r="O1609" s="324"/>
      <c r="P1609" s="98"/>
      <c r="Q1609" s="98"/>
      <c r="R1609" s="114"/>
      <c r="S1609" s="753"/>
      <c r="T1609" s="98"/>
      <c r="U1609" s="98"/>
      <c r="V1609" s="98"/>
      <c r="W1609" s="99"/>
      <c r="X1609" s="97"/>
      <c r="Y1609" s="87"/>
      <c r="Z1609" s="100"/>
      <c r="AA1609" s="106">
        <f t="shared" si="704"/>
        <v>1597</v>
      </c>
      <c r="AB1609" s="549">
        <f t="shared" si="705"/>
        <v>0</v>
      </c>
      <c r="AC1609" s="544">
        <f t="shared" si="706"/>
        <v>0</v>
      </c>
      <c r="AD1609" s="174">
        <f t="shared" si="707"/>
        <v>0</v>
      </c>
      <c r="AE1609" s="8"/>
      <c r="AF1609" s="885" t="str">
        <f t="shared" si="708"/>
        <v xml:space="preserve"> </v>
      </c>
      <c r="AG1609" s="40">
        <f t="shared" si="709"/>
        <v>0</v>
      </c>
      <c r="AH1609" s="40">
        <f t="shared" si="710"/>
        <v>0</v>
      </c>
      <c r="AR1609" s="40">
        <f t="shared" si="711"/>
        <v>0</v>
      </c>
      <c r="AS1609" s="40">
        <f t="shared" si="712"/>
        <v>0</v>
      </c>
      <c r="AT1609" s="40">
        <f t="shared" si="713"/>
        <v>0</v>
      </c>
      <c r="AU1609" s="40">
        <f t="shared" si="714"/>
        <v>0</v>
      </c>
      <c r="AX1609" s="279">
        <f t="shared" si="715"/>
        <v>0</v>
      </c>
      <c r="AY1609" s="279">
        <f t="shared" si="716"/>
        <v>0</v>
      </c>
      <c r="AZ1609" s="40">
        <f t="shared" si="717"/>
        <v>0</v>
      </c>
      <c r="BB1609" s="40">
        <f t="shared" si="718"/>
        <v>0</v>
      </c>
      <c r="BC1609" s="397">
        <f t="shared" si="719"/>
        <v>0</v>
      </c>
      <c r="BD1609" s="105">
        <f t="shared" si="720"/>
        <v>0</v>
      </c>
      <c r="BE1609" s="105">
        <f t="shared" si="721"/>
        <v>0</v>
      </c>
      <c r="BF1609" s="742">
        <f t="shared" si="722"/>
        <v>0</v>
      </c>
      <c r="BG1609" s="89"/>
      <c r="BH1609" s="9"/>
      <c r="BJ1609" s="40">
        <f t="shared" si="723"/>
        <v>0</v>
      </c>
      <c r="BK1609" s="40">
        <f t="shared" si="724"/>
        <v>1</v>
      </c>
      <c r="BL1609" s="40">
        <f t="shared" si="725"/>
        <v>0</v>
      </c>
      <c r="BM1609" s="40">
        <f t="shared" si="726"/>
        <v>0</v>
      </c>
      <c r="BN1609" s="40">
        <f t="shared" si="727"/>
        <v>0</v>
      </c>
    </row>
    <row r="1610" spans="1:66" x14ac:dyDescent="0.25">
      <c r="A1610" s="379"/>
      <c r="B1610" s="936"/>
      <c r="C1610" s="272"/>
      <c r="D1610" s="868"/>
      <c r="E1610" s="873" t="str">
        <f t="shared" si="701"/>
        <v xml:space="preserve"> </v>
      </c>
      <c r="F1610" s="130">
        <f t="shared" si="702"/>
        <v>0</v>
      </c>
      <c r="G1610" s="128">
        <f t="shared" si="703"/>
        <v>1598</v>
      </c>
      <c r="H1610" s="127"/>
      <c r="I1610" s="321"/>
      <c r="J1610" s="97"/>
      <c r="K1610" s="323"/>
      <c r="L1610" s="322"/>
      <c r="M1610" s="50"/>
      <c r="N1610" s="87"/>
      <c r="O1610" s="324"/>
      <c r="P1610" s="98"/>
      <c r="Q1610" s="98"/>
      <c r="R1610" s="114"/>
      <c r="S1610" s="753"/>
      <c r="T1610" s="98"/>
      <c r="U1610" s="98"/>
      <c r="V1610" s="98"/>
      <c r="W1610" s="99"/>
      <c r="X1610" s="97"/>
      <c r="Y1610" s="87"/>
      <c r="Z1610" s="100"/>
      <c r="AA1610" s="106">
        <f t="shared" si="704"/>
        <v>1598</v>
      </c>
      <c r="AB1610" s="549">
        <f t="shared" si="705"/>
        <v>0</v>
      </c>
      <c r="AC1610" s="544">
        <f t="shared" si="706"/>
        <v>0</v>
      </c>
      <c r="AD1610" s="174">
        <f t="shared" si="707"/>
        <v>0</v>
      </c>
      <c r="AE1610" s="8"/>
      <c r="AF1610" s="885" t="str">
        <f t="shared" si="708"/>
        <v xml:space="preserve"> </v>
      </c>
      <c r="AG1610" s="40">
        <f t="shared" si="709"/>
        <v>0</v>
      </c>
      <c r="AH1610" s="40">
        <f t="shared" si="710"/>
        <v>0</v>
      </c>
      <c r="AR1610" s="40">
        <f t="shared" si="711"/>
        <v>0</v>
      </c>
      <c r="AS1610" s="40">
        <f t="shared" si="712"/>
        <v>0</v>
      </c>
      <c r="AT1610" s="40">
        <f t="shared" si="713"/>
        <v>0</v>
      </c>
      <c r="AU1610" s="40">
        <f t="shared" si="714"/>
        <v>0</v>
      </c>
      <c r="AX1610" s="279">
        <f t="shared" si="715"/>
        <v>0</v>
      </c>
      <c r="AY1610" s="279">
        <f t="shared" si="716"/>
        <v>0</v>
      </c>
      <c r="AZ1610" s="40">
        <f t="shared" si="717"/>
        <v>0</v>
      </c>
      <c r="BB1610" s="40">
        <f t="shared" si="718"/>
        <v>0</v>
      </c>
      <c r="BC1610" s="397">
        <f t="shared" si="719"/>
        <v>0</v>
      </c>
      <c r="BD1610" s="105">
        <f t="shared" si="720"/>
        <v>0</v>
      </c>
      <c r="BE1610" s="105">
        <f t="shared" si="721"/>
        <v>0</v>
      </c>
      <c r="BF1610" s="742">
        <f t="shared" si="722"/>
        <v>0</v>
      </c>
      <c r="BG1610" s="89"/>
      <c r="BH1610" s="9"/>
      <c r="BJ1610" s="40">
        <f t="shared" si="723"/>
        <v>0</v>
      </c>
      <c r="BK1610" s="40">
        <f t="shared" si="724"/>
        <v>1</v>
      </c>
      <c r="BL1610" s="40">
        <f t="shared" si="725"/>
        <v>0</v>
      </c>
      <c r="BM1610" s="40">
        <f t="shared" si="726"/>
        <v>0</v>
      </c>
      <c r="BN1610" s="40">
        <f t="shared" si="727"/>
        <v>0</v>
      </c>
    </row>
    <row r="1611" spans="1:66" x14ac:dyDescent="0.25">
      <c r="A1611" s="379"/>
      <c r="B1611" s="936"/>
      <c r="C1611" s="272"/>
      <c r="D1611" s="868"/>
      <c r="E1611" s="873" t="str">
        <f t="shared" si="701"/>
        <v xml:space="preserve"> </v>
      </c>
      <c r="F1611" s="130">
        <f t="shared" si="702"/>
        <v>0</v>
      </c>
      <c r="G1611" s="128">
        <f t="shared" si="703"/>
        <v>1599</v>
      </c>
      <c r="H1611" s="127"/>
      <c r="I1611" s="321"/>
      <c r="J1611" s="97"/>
      <c r="K1611" s="323"/>
      <c r="L1611" s="322"/>
      <c r="M1611" s="50"/>
      <c r="N1611" s="87"/>
      <c r="O1611" s="324"/>
      <c r="P1611" s="98"/>
      <c r="Q1611" s="98"/>
      <c r="R1611" s="114"/>
      <c r="S1611" s="753"/>
      <c r="T1611" s="98"/>
      <c r="U1611" s="98"/>
      <c r="V1611" s="98"/>
      <c r="W1611" s="99"/>
      <c r="X1611" s="97"/>
      <c r="Y1611" s="87"/>
      <c r="Z1611" s="100"/>
      <c r="AA1611" s="106">
        <f t="shared" si="704"/>
        <v>1599</v>
      </c>
      <c r="AB1611" s="549">
        <f t="shared" si="705"/>
        <v>0</v>
      </c>
      <c r="AC1611" s="544">
        <f t="shared" si="706"/>
        <v>0</v>
      </c>
      <c r="AD1611" s="174">
        <f t="shared" si="707"/>
        <v>0</v>
      </c>
      <c r="AE1611" s="8"/>
      <c r="AF1611" s="885" t="str">
        <f t="shared" si="708"/>
        <v xml:space="preserve"> </v>
      </c>
      <c r="AG1611" s="40">
        <f t="shared" si="709"/>
        <v>0</v>
      </c>
      <c r="AH1611" s="40">
        <f t="shared" si="710"/>
        <v>0</v>
      </c>
      <c r="AR1611" s="40">
        <f t="shared" si="711"/>
        <v>0</v>
      </c>
      <c r="AS1611" s="40">
        <f t="shared" si="712"/>
        <v>0</v>
      </c>
      <c r="AT1611" s="40">
        <f t="shared" si="713"/>
        <v>0</v>
      </c>
      <c r="AU1611" s="40">
        <f t="shared" si="714"/>
        <v>0</v>
      </c>
      <c r="AX1611" s="279">
        <f t="shared" si="715"/>
        <v>0</v>
      </c>
      <c r="AY1611" s="279">
        <f t="shared" si="716"/>
        <v>0</v>
      </c>
      <c r="AZ1611" s="40">
        <f t="shared" si="717"/>
        <v>0</v>
      </c>
      <c r="BB1611" s="40">
        <f t="shared" si="718"/>
        <v>0</v>
      </c>
      <c r="BC1611" s="397">
        <f t="shared" si="719"/>
        <v>0</v>
      </c>
      <c r="BD1611" s="105">
        <f t="shared" si="720"/>
        <v>0</v>
      </c>
      <c r="BE1611" s="105">
        <f t="shared" si="721"/>
        <v>0</v>
      </c>
      <c r="BF1611" s="742">
        <f t="shared" si="722"/>
        <v>0</v>
      </c>
      <c r="BG1611" s="89"/>
      <c r="BH1611" s="9"/>
      <c r="BJ1611" s="40">
        <f t="shared" si="723"/>
        <v>0</v>
      </c>
      <c r="BK1611" s="40">
        <f t="shared" si="724"/>
        <v>1</v>
      </c>
      <c r="BL1611" s="40">
        <f t="shared" si="725"/>
        <v>0</v>
      </c>
      <c r="BM1611" s="40">
        <f t="shared" si="726"/>
        <v>0</v>
      </c>
      <c r="BN1611" s="40">
        <f t="shared" si="727"/>
        <v>0</v>
      </c>
    </row>
    <row r="1612" spans="1:66" x14ac:dyDescent="0.25">
      <c r="A1612" s="379"/>
      <c r="B1612" s="936"/>
      <c r="C1612" s="272"/>
      <c r="D1612" s="868"/>
      <c r="E1612" s="873" t="str">
        <f t="shared" si="701"/>
        <v xml:space="preserve"> </v>
      </c>
      <c r="F1612" s="130">
        <f t="shared" si="702"/>
        <v>0</v>
      </c>
      <c r="G1612" s="128">
        <f t="shared" si="703"/>
        <v>1600</v>
      </c>
      <c r="H1612" s="127"/>
      <c r="I1612" s="321"/>
      <c r="J1612" s="97"/>
      <c r="K1612" s="323"/>
      <c r="L1612" s="322"/>
      <c r="M1612" s="50"/>
      <c r="N1612" s="87"/>
      <c r="O1612" s="324"/>
      <c r="P1612" s="98"/>
      <c r="Q1612" s="98"/>
      <c r="R1612" s="114"/>
      <c r="S1612" s="753"/>
      <c r="T1612" s="98"/>
      <c r="U1612" s="98"/>
      <c r="V1612" s="98"/>
      <c r="W1612" s="99"/>
      <c r="X1612" s="97"/>
      <c r="Y1612" s="87"/>
      <c r="Z1612" s="100"/>
      <c r="AA1612" s="106">
        <f t="shared" si="704"/>
        <v>1600</v>
      </c>
      <c r="AB1612" s="549">
        <f t="shared" si="705"/>
        <v>0</v>
      </c>
      <c r="AC1612" s="544">
        <f t="shared" si="706"/>
        <v>0</v>
      </c>
      <c r="AD1612" s="174">
        <f t="shared" si="707"/>
        <v>0</v>
      </c>
      <c r="AE1612" s="8"/>
      <c r="AF1612" s="885" t="str">
        <f t="shared" si="708"/>
        <v xml:space="preserve"> </v>
      </c>
      <c r="AG1612" s="40">
        <f t="shared" si="709"/>
        <v>0</v>
      </c>
      <c r="AH1612" s="40">
        <f t="shared" si="710"/>
        <v>0</v>
      </c>
      <c r="AR1612" s="40">
        <f t="shared" si="711"/>
        <v>0</v>
      </c>
      <c r="AS1612" s="40">
        <f t="shared" si="712"/>
        <v>0</v>
      </c>
      <c r="AT1612" s="40">
        <f t="shared" si="713"/>
        <v>0</v>
      </c>
      <c r="AU1612" s="40">
        <f t="shared" si="714"/>
        <v>0</v>
      </c>
      <c r="AX1612" s="279">
        <f t="shared" si="715"/>
        <v>0</v>
      </c>
      <c r="AY1612" s="279">
        <f t="shared" si="716"/>
        <v>0</v>
      </c>
      <c r="AZ1612" s="40">
        <f t="shared" si="717"/>
        <v>0</v>
      </c>
      <c r="BB1612" s="40">
        <f t="shared" si="718"/>
        <v>0</v>
      </c>
      <c r="BC1612" s="397">
        <f t="shared" si="719"/>
        <v>0</v>
      </c>
      <c r="BD1612" s="105">
        <f t="shared" si="720"/>
        <v>0</v>
      </c>
      <c r="BE1612" s="105">
        <f t="shared" si="721"/>
        <v>0</v>
      </c>
      <c r="BF1612" s="742">
        <f t="shared" si="722"/>
        <v>0</v>
      </c>
      <c r="BG1612" s="89"/>
      <c r="BH1612" s="9"/>
      <c r="BJ1612" s="40">
        <f t="shared" si="723"/>
        <v>0</v>
      </c>
      <c r="BK1612" s="40">
        <f t="shared" si="724"/>
        <v>1</v>
      </c>
      <c r="BL1612" s="40">
        <f t="shared" si="725"/>
        <v>0</v>
      </c>
      <c r="BM1612" s="40">
        <f t="shared" si="726"/>
        <v>0</v>
      </c>
      <c r="BN1612" s="40">
        <f t="shared" si="727"/>
        <v>0</v>
      </c>
    </row>
    <row r="1613" spans="1:66" x14ac:dyDescent="0.25">
      <c r="A1613" s="379"/>
      <c r="B1613" s="936"/>
      <c r="C1613" s="272"/>
      <c r="D1613" s="868"/>
      <c r="E1613" s="873" t="str">
        <f t="shared" si="701"/>
        <v xml:space="preserve"> </v>
      </c>
      <c r="F1613" s="130">
        <f t="shared" si="702"/>
        <v>0</v>
      </c>
      <c r="G1613" s="128">
        <f t="shared" si="703"/>
        <v>1601</v>
      </c>
      <c r="H1613" s="127"/>
      <c r="I1613" s="321"/>
      <c r="J1613" s="97"/>
      <c r="K1613" s="323"/>
      <c r="L1613" s="322"/>
      <c r="M1613" s="50"/>
      <c r="N1613" s="87"/>
      <c r="O1613" s="324"/>
      <c r="P1613" s="98"/>
      <c r="Q1613" s="98"/>
      <c r="R1613" s="114"/>
      <c r="S1613" s="753"/>
      <c r="T1613" s="98"/>
      <c r="U1613" s="98"/>
      <c r="V1613" s="98"/>
      <c r="W1613" s="99"/>
      <c r="X1613" s="97"/>
      <c r="Y1613" s="87"/>
      <c r="Z1613" s="100"/>
      <c r="AA1613" s="106">
        <f t="shared" si="704"/>
        <v>1601</v>
      </c>
      <c r="AB1613" s="549">
        <f t="shared" si="705"/>
        <v>0</v>
      </c>
      <c r="AC1613" s="544">
        <f t="shared" si="706"/>
        <v>0</v>
      </c>
      <c r="AD1613" s="174">
        <f t="shared" si="707"/>
        <v>0</v>
      </c>
      <c r="AE1613" s="8"/>
      <c r="AF1613" s="885" t="str">
        <f t="shared" si="708"/>
        <v xml:space="preserve"> </v>
      </c>
      <c r="AG1613" s="40">
        <f t="shared" si="709"/>
        <v>0</v>
      </c>
      <c r="AH1613" s="40">
        <f t="shared" si="710"/>
        <v>0</v>
      </c>
      <c r="AR1613" s="40">
        <f t="shared" si="711"/>
        <v>0</v>
      </c>
      <c r="AS1613" s="40">
        <f t="shared" si="712"/>
        <v>0</v>
      </c>
      <c r="AT1613" s="40">
        <f t="shared" si="713"/>
        <v>0</v>
      </c>
      <c r="AU1613" s="40">
        <f t="shared" si="714"/>
        <v>0</v>
      </c>
      <c r="AX1613" s="279">
        <f t="shared" si="715"/>
        <v>0</v>
      </c>
      <c r="AY1613" s="279">
        <f t="shared" si="716"/>
        <v>0</v>
      </c>
      <c r="AZ1613" s="40">
        <f t="shared" si="717"/>
        <v>0</v>
      </c>
      <c r="BB1613" s="40">
        <f t="shared" si="718"/>
        <v>0</v>
      </c>
      <c r="BC1613" s="397">
        <f t="shared" si="719"/>
        <v>0</v>
      </c>
      <c r="BD1613" s="105">
        <f t="shared" si="720"/>
        <v>0</v>
      </c>
      <c r="BE1613" s="105">
        <f t="shared" si="721"/>
        <v>0</v>
      </c>
      <c r="BF1613" s="742">
        <f t="shared" si="722"/>
        <v>0</v>
      </c>
      <c r="BG1613" s="89"/>
      <c r="BH1613" s="9"/>
      <c r="BJ1613" s="40">
        <f t="shared" si="723"/>
        <v>0</v>
      </c>
      <c r="BK1613" s="40">
        <f t="shared" si="724"/>
        <v>1</v>
      </c>
      <c r="BL1613" s="40">
        <f t="shared" si="725"/>
        <v>0</v>
      </c>
      <c r="BM1613" s="40">
        <f t="shared" si="726"/>
        <v>0</v>
      </c>
      <c r="BN1613" s="40">
        <f t="shared" si="727"/>
        <v>0</v>
      </c>
    </row>
    <row r="1614" spans="1:66" x14ac:dyDescent="0.25">
      <c r="A1614" s="379"/>
      <c r="B1614" s="936"/>
      <c r="C1614" s="272"/>
      <c r="D1614" s="868"/>
      <c r="E1614" s="873" t="str">
        <f t="shared" si="701"/>
        <v xml:space="preserve"> </v>
      </c>
      <c r="F1614" s="130">
        <f t="shared" si="702"/>
        <v>0</v>
      </c>
      <c r="G1614" s="128">
        <f t="shared" si="703"/>
        <v>1602</v>
      </c>
      <c r="H1614" s="127"/>
      <c r="I1614" s="321"/>
      <c r="J1614" s="97"/>
      <c r="K1614" s="323"/>
      <c r="L1614" s="322"/>
      <c r="M1614" s="50"/>
      <c r="N1614" s="87"/>
      <c r="O1614" s="324"/>
      <c r="P1614" s="98"/>
      <c r="Q1614" s="98"/>
      <c r="R1614" s="114"/>
      <c r="S1614" s="753"/>
      <c r="T1614" s="98"/>
      <c r="U1614" s="98"/>
      <c r="V1614" s="98"/>
      <c r="W1614" s="99"/>
      <c r="X1614" s="97"/>
      <c r="Y1614" s="87"/>
      <c r="Z1614" s="100"/>
      <c r="AA1614" s="106">
        <f t="shared" si="704"/>
        <v>1602</v>
      </c>
      <c r="AB1614" s="549">
        <f t="shared" si="705"/>
        <v>0</v>
      </c>
      <c r="AC1614" s="544">
        <f t="shared" si="706"/>
        <v>0</v>
      </c>
      <c r="AD1614" s="174">
        <f t="shared" si="707"/>
        <v>0</v>
      </c>
      <c r="AE1614" s="8"/>
      <c r="AF1614" s="885" t="str">
        <f t="shared" si="708"/>
        <v xml:space="preserve"> </v>
      </c>
      <c r="AG1614" s="40">
        <f t="shared" si="709"/>
        <v>0</v>
      </c>
      <c r="AH1614" s="40">
        <f t="shared" si="710"/>
        <v>0</v>
      </c>
      <c r="AR1614" s="40">
        <f t="shared" si="711"/>
        <v>0</v>
      </c>
      <c r="AS1614" s="40">
        <f t="shared" si="712"/>
        <v>0</v>
      </c>
      <c r="AT1614" s="40">
        <f t="shared" si="713"/>
        <v>0</v>
      </c>
      <c r="AU1614" s="40">
        <f t="shared" si="714"/>
        <v>0</v>
      </c>
      <c r="AX1614" s="279">
        <f t="shared" si="715"/>
        <v>0</v>
      </c>
      <c r="AY1614" s="279">
        <f t="shared" si="716"/>
        <v>0</v>
      </c>
      <c r="AZ1614" s="40">
        <f t="shared" si="717"/>
        <v>0</v>
      </c>
      <c r="BB1614" s="40">
        <f t="shared" si="718"/>
        <v>0</v>
      </c>
      <c r="BC1614" s="397">
        <f t="shared" si="719"/>
        <v>0</v>
      </c>
      <c r="BD1614" s="105">
        <f t="shared" si="720"/>
        <v>0</v>
      </c>
      <c r="BE1614" s="105">
        <f t="shared" si="721"/>
        <v>0</v>
      </c>
      <c r="BF1614" s="742">
        <f t="shared" si="722"/>
        <v>0</v>
      </c>
      <c r="BG1614" s="89"/>
      <c r="BH1614" s="9"/>
      <c r="BJ1614" s="40">
        <f t="shared" si="723"/>
        <v>0</v>
      </c>
      <c r="BK1614" s="40">
        <f t="shared" si="724"/>
        <v>1</v>
      </c>
      <c r="BL1614" s="40">
        <f t="shared" si="725"/>
        <v>0</v>
      </c>
      <c r="BM1614" s="40">
        <f t="shared" si="726"/>
        <v>0</v>
      </c>
      <c r="BN1614" s="40">
        <f t="shared" si="727"/>
        <v>0</v>
      </c>
    </row>
    <row r="1615" spans="1:66" x14ac:dyDescent="0.25">
      <c r="A1615" s="379"/>
      <c r="B1615" s="936"/>
      <c r="C1615" s="272"/>
      <c r="D1615" s="868"/>
      <c r="E1615" s="873" t="str">
        <f t="shared" si="701"/>
        <v xml:space="preserve"> </v>
      </c>
      <c r="F1615" s="130">
        <f t="shared" si="702"/>
        <v>0</v>
      </c>
      <c r="G1615" s="128">
        <f t="shared" si="703"/>
        <v>1603</v>
      </c>
      <c r="H1615" s="127"/>
      <c r="I1615" s="321"/>
      <c r="J1615" s="97"/>
      <c r="K1615" s="323"/>
      <c r="L1615" s="322"/>
      <c r="M1615" s="50"/>
      <c r="N1615" s="87"/>
      <c r="O1615" s="324"/>
      <c r="P1615" s="98"/>
      <c r="Q1615" s="98"/>
      <c r="R1615" s="114"/>
      <c r="S1615" s="753"/>
      <c r="T1615" s="98"/>
      <c r="U1615" s="98"/>
      <c r="V1615" s="98"/>
      <c r="W1615" s="99"/>
      <c r="X1615" s="97"/>
      <c r="Y1615" s="87"/>
      <c r="Z1615" s="100"/>
      <c r="AA1615" s="106">
        <f t="shared" si="704"/>
        <v>1603</v>
      </c>
      <c r="AB1615" s="549">
        <f t="shared" si="705"/>
        <v>0</v>
      </c>
      <c r="AC1615" s="544">
        <f t="shared" si="706"/>
        <v>0</v>
      </c>
      <c r="AD1615" s="174">
        <f t="shared" si="707"/>
        <v>0</v>
      </c>
      <c r="AE1615" s="8"/>
      <c r="AF1615" s="885" t="str">
        <f t="shared" si="708"/>
        <v xml:space="preserve"> </v>
      </c>
      <c r="AG1615" s="40">
        <f t="shared" si="709"/>
        <v>0</v>
      </c>
      <c r="AH1615" s="40">
        <f t="shared" si="710"/>
        <v>0</v>
      </c>
      <c r="AR1615" s="40">
        <f t="shared" si="711"/>
        <v>0</v>
      </c>
      <c r="AS1615" s="40">
        <f t="shared" si="712"/>
        <v>0</v>
      </c>
      <c r="AT1615" s="40">
        <f t="shared" si="713"/>
        <v>0</v>
      </c>
      <c r="AU1615" s="40">
        <f t="shared" si="714"/>
        <v>0</v>
      </c>
      <c r="AX1615" s="279">
        <f t="shared" si="715"/>
        <v>0</v>
      </c>
      <c r="AY1615" s="279">
        <f t="shared" si="716"/>
        <v>0</v>
      </c>
      <c r="AZ1615" s="40">
        <f t="shared" si="717"/>
        <v>0</v>
      </c>
      <c r="BB1615" s="40">
        <f t="shared" si="718"/>
        <v>0</v>
      </c>
      <c r="BC1615" s="397">
        <f t="shared" si="719"/>
        <v>0</v>
      </c>
      <c r="BD1615" s="105">
        <f t="shared" si="720"/>
        <v>0</v>
      </c>
      <c r="BE1615" s="105">
        <f t="shared" si="721"/>
        <v>0</v>
      </c>
      <c r="BF1615" s="742">
        <f t="shared" si="722"/>
        <v>0</v>
      </c>
      <c r="BG1615" s="89"/>
      <c r="BH1615" s="9"/>
      <c r="BJ1615" s="40">
        <f t="shared" si="723"/>
        <v>0</v>
      </c>
      <c r="BK1615" s="40">
        <f t="shared" si="724"/>
        <v>1</v>
      </c>
      <c r="BL1615" s="40">
        <f t="shared" si="725"/>
        <v>0</v>
      </c>
      <c r="BM1615" s="40">
        <f t="shared" si="726"/>
        <v>0</v>
      </c>
      <c r="BN1615" s="40">
        <f t="shared" si="727"/>
        <v>0</v>
      </c>
    </row>
    <row r="1616" spans="1:66" x14ac:dyDescent="0.25">
      <c r="A1616" s="379"/>
      <c r="B1616" s="936"/>
      <c r="C1616" s="272"/>
      <c r="D1616" s="868"/>
      <c r="E1616" s="873" t="str">
        <f t="shared" si="701"/>
        <v xml:space="preserve"> </v>
      </c>
      <c r="F1616" s="130">
        <f t="shared" si="702"/>
        <v>0</v>
      </c>
      <c r="G1616" s="128">
        <f t="shared" si="703"/>
        <v>1604</v>
      </c>
      <c r="H1616" s="127"/>
      <c r="I1616" s="321"/>
      <c r="J1616" s="97"/>
      <c r="K1616" s="323"/>
      <c r="L1616" s="322"/>
      <c r="M1616" s="50"/>
      <c r="N1616" s="87"/>
      <c r="O1616" s="324"/>
      <c r="P1616" s="98"/>
      <c r="Q1616" s="98"/>
      <c r="R1616" s="114"/>
      <c r="S1616" s="753"/>
      <c r="T1616" s="98"/>
      <c r="U1616" s="98"/>
      <c r="V1616" s="98"/>
      <c r="W1616" s="99"/>
      <c r="X1616" s="97"/>
      <c r="Y1616" s="87"/>
      <c r="Z1616" s="100"/>
      <c r="AA1616" s="106">
        <f t="shared" si="704"/>
        <v>1604</v>
      </c>
      <c r="AB1616" s="549">
        <f t="shared" si="705"/>
        <v>0</v>
      </c>
      <c r="AC1616" s="544">
        <f t="shared" si="706"/>
        <v>0</v>
      </c>
      <c r="AD1616" s="174">
        <f t="shared" si="707"/>
        <v>0</v>
      </c>
      <c r="AE1616" s="8"/>
      <c r="AF1616" s="885" t="str">
        <f t="shared" si="708"/>
        <v xml:space="preserve"> </v>
      </c>
      <c r="AG1616" s="40">
        <f t="shared" si="709"/>
        <v>0</v>
      </c>
      <c r="AH1616" s="40">
        <f t="shared" si="710"/>
        <v>0</v>
      </c>
      <c r="AR1616" s="40">
        <f t="shared" si="711"/>
        <v>0</v>
      </c>
      <c r="AS1616" s="40">
        <f t="shared" si="712"/>
        <v>0</v>
      </c>
      <c r="AT1616" s="40">
        <f t="shared" si="713"/>
        <v>0</v>
      </c>
      <c r="AU1616" s="40">
        <f t="shared" si="714"/>
        <v>0</v>
      </c>
      <c r="AX1616" s="279">
        <f t="shared" si="715"/>
        <v>0</v>
      </c>
      <c r="AY1616" s="279">
        <f t="shared" si="716"/>
        <v>0</v>
      </c>
      <c r="AZ1616" s="40">
        <f t="shared" si="717"/>
        <v>0</v>
      </c>
      <c r="BB1616" s="40">
        <f t="shared" si="718"/>
        <v>0</v>
      </c>
      <c r="BC1616" s="397">
        <f t="shared" si="719"/>
        <v>0</v>
      </c>
      <c r="BD1616" s="105">
        <f t="shared" si="720"/>
        <v>0</v>
      </c>
      <c r="BE1616" s="105">
        <f t="shared" si="721"/>
        <v>0</v>
      </c>
      <c r="BF1616" s="742">
        <f t="shared" si="722"/>
        <v>0</v>
      </c>
      <c r="BG1616" s="89"/>
      <c r="BH1616" s="9"/>
      <c r="BJ1616" s="40">
        <f t="shared" si="723"/>
        <v>0</v>
      </c>
      <c r="BK1616" s="40">
        <f t="shared" si="724"/>
        <v>1</v>
      </c>
      <c r="BL1616" s="40">
        <f t="shared" si="725"/>
        <v>0</v>
      </c>
      <c r="BM1616" s="40">
        <f t="shared" si="726"/>
        <v>0</v>
      </c>
      <c r="BN1616" s="40">
        <f t="shared" si="727"/>
        <v>0</v>
      </c>
    </row>
    <row r="1617" spans="1:66" x14ac:dyDescent="0.25">
      <c r="A1617" s="379"/>
      <c r="B1617" s="936"/>
      <c r="C1617" s="272"/>
      <c r="D1617" s="868"/>
      <c r="E1617" s="873" t="str">
        <f t="shared" si="701"/>
        <v xml:space="preserve"> </v>
      </c>
      <c r="F1617" s="130">
        <f t="shared" si="702"/>
        <v>0</v>
      </c>
      <c r="G1617" s="128">
        <f t="shared" si="703"/>
        <v>1605</v>
      </c>
      <c r="H1617" s="127"/>
      <c r="I1617" s="321"/>
      <c r="J1617" s="97"/>
      <c r="K1617" s="323"/>
      <c r="L1617" s="322"/>
      <c r="M1617" s="50"/>
      <c r="N1617" s="87"/>
      <c r="O1617" s="324"/>
      <c r="P1617" s="98"/>
      <c r="Q1617" s="98"/>
      <c r="R1617" s="114"/>
      <c r="S1617" s="753"/>
      <c r="T1617" s="98"/>
      <c r="U1617" s="98"/>
      <c r="V1617" s="98"/>
      <c r="W1617" s="99"/>
      <c r="X1617" s="97"/>
      <c r="Y1617" s="87"/>
      <c r="Z1617" s="100"/>
      <c r="AA1617" s="106">
        <f t="shared" si="704"/>
        <v>1605</v>
      </c>
      <c r="AB1617" s="549">
        <f t="shared" si="705"/>
        <v>0</v>
      </c>
      <c r="AC1617" s="544">
        <f t="shared" si="706"/>
        <v>0</v>
      </c>
      <c r="AD1617" s="174">
        <f t="shared" si="707"/>
        <v>0</v>
      </c>
      <c r="AE1617" s="8"/>
      <c r="AF1617" s="885" t="str">
        <f t="shared" si="708"/>
        <v xml:space="preserve"> </v>
      </c>
      <c r="AG1617" s="40">
        <f t="shared" si="709"/>
        <v>0</v>
      </c>
      <c r="AH1617" s="40">
        <f t="shared" si="710"/>
        <v>0</v>
      </c>
      <c r="AR1617" s="40">
        <f t="shared" si="711"/>
        <v>0</v>
      </c>
      <c r="AS1617" s="40">
        <f t="shared" si="712"/>
        <v>0</v>
      </c>
      <c r="AT1617" s="40">
        <f t="shared" si="713"/>
        <v>0</v>
      </c>
      <c r="AU1617" s="40">
        <f t="shared" si="714"/>
        <v>0</v>
      </c>
      <c r="AX1617" s="279">
        <f t="shared" si="715"/>
        <v>0</v>
      </c>
      <c r="AY1617" s="279">
        <f t="shared" si="716"/>
        <v>0</v>
      </c>
      <c r="AZ1617" s="40">
        <f t="shared" si="717"/>
        <v>0</v>
      </c>
      <c r="BB1617" s="40">
        <f t="shared" si="718"/>
        <v>0</v>
      </c>
      <c r="BC1617" s="397">
        <f t="shared" si="719"/>
        <v>0</v>
      </c>
      <c r="BD1617" s="105">
        <f t="shared" si="720"/>
        <v>0</v>
      </c>
      <c r="BE1617" s="105">
        <f t="shared" si="721"/>
        <v>0</v>
      </c>
      <c r="BF1617" s="742">
        <f t="shared" si="722"/>
        <v>0</v>
      </c>
      <c r="BG1617" s="89"/>
      <c r="BH1617" s="9"/>
      <c r="BJ1617" s="40">
        <f t="shared" si="723"/>
        <v>0</v>
      </c>
      <c r="BK1617" s="40">
        <f t="shared" si="724"/>
        <v>1</v>
      </c>
      <c r="BL1617" s="40">
        <f t="shared" si="725"/>
        <v>0</v>
      </c>
      <c r="BM1617" s="40">
        <f t="shared" si="726"/>
        <v>0</v>
      </c>
      <c r="BN1617" s="40">
        <f t="shared" si="727"/>
        <v>0</v>
      </c>
    </row>
    <row r="1618" spans="1:66" x14ac:dyDescent="0.25">
      <c r="A1618" s="379"/>
      <c r="B1618" s="936"/>
      <c r="C1618" s="272"/>
      <c r="D1618" s="868"/>
      <c r="E1618" s="873" t="str">
        <f t="shared" si="701"/>
        <v xml:space="preserve"> </v>
      </c>
      <c r="F1618" s="130">
        <f t="shared" si="702"/>
        <v>0</v>
      </c>
      <c r="G1618" s="128">
        <f t="shared" si="703"/>
        <v>1606</v>
      </c>
      <c r="H1618" s="127"/>
      <c r="I1618" s="321"/>
      <c r="J1618" s="97"/>
      <c r="K1618" s="323"/>
      <c r="L1618" s="322"/>
      <c r="M1618" s="50"/>
      <c r="N1618" s="87"/>
      <c r="O1618" s="324"/>
      <c r="P1618" s="98"/>
      <c r="Q1618" s="98"/>
      <c r="R1618" s="114"/>
      <c r="S1618" s="753"/>
      <c r="T1618" s="98"/>
      <c r="U1618" s="98"/>
      <c r="V1618" s="98"/>
      <c r="W1618" s="99"/>
      <c r="X1618" s="97"/>
      <c r="Y1618" s="87"/>
      <c r="Z1618" s="100"/>
      <c r="AA1618" s="106">
        <f t="shared" si="704"/>
        <v>1606</v>
      </c>
      <c r="AB1618" s="549">
        <f t="shared" si="705"/>
        <v>0</v>
      </c>
      <c r="AC1618" s="544">
        <f t="shared" si="706"/>
        <v>0</v>
      </c>
      <c r="AD1618" s="174">
        <f t="shared" si="707"/>
        <v>0</v>
      </c>
      <c r="AE1618" s="8"/>
      <c r="AF1618" s="885" t="str">
        <f t="shared" si="708"/>
        <v xml:space="preserve"> </v>
      </c>
      <c r="AG1618" s="40">
        <f t="shared" si="709"/>
        <v>0</v>
      </c>
      <c r="AH1618" s="40">
        <f t="shared" si="710"/>
        <v>0</v>
      </c>
      <c r="AR1618" s="40">
        <f t="shared" si="711"/>
        <v>0</v>
      </c>
      <c r="AS1618" s="40">
        <f t="shared" si="712"/>
        <v>0</v>
      </c>
      <c r="AT1618" s="40">
        <f t="shared" si="713"/>
        <v>0</v>
      </c>
      <c r="AU1618" s="40">
        <f t="shared" si="714"/>
        <v>0</v>
      </c>
      <c r="AX1618" s="279">
        <f t="shared" si="715"/>
        <v>0</v>
      </c>
      <c r="AY1618" s="279">
        <f t="shared" si="716"/>
        <v>0</v>
      </c>
      <c r="AZ1618" s="40">
        <f t="shared" si="717"/>
        <v>0</v>
      </c>
      <c r="BB1618" s="40">
        <f t="shared" si="718"/>
        <v>0</v>
      </c>
      <c r="BC1618" s="397">
        <f t="shared" si="719"/>
        <v>0</v>
      </c>
      <c r="BD1618" s="105">
        <f t="shared" si="720"/>
        <v>0</v>
      </c>
      <c r="BE1618" s="105">
        <f t="shared" si="721"/>
        <v>0</v>
      </c>
      <c r="BF1618" s="742">
        <f t="shared" si="722"/>
        <v>0</v>
      </c>
      <c r="BG1618" s="89"/>
      <c r="BH1618" s="9"/>
      <c r="BJ1618" s="40">
        <f t="shared" si="723"/>
        <v>0</v>
      </c>
      <c r="BK1618" s="40">
        <f t="shared" si="724"/>
        <v>1</v>
      </c>
      <c r="BL1618" s="40">
        <f t="shared" si="725"/>
        <v>0</v>
      </c>
      <c r="BM1618" s="40">
        <f t="shared" si="726"/>
        <v>0</v>
      </c>
      <c r="BN1618" s="40">
        <f t="shared" si="727"/>
        <v>0</v>
      </c>
    </row>
    <row r="1619" spans="1:66" x14ac:dyDescent="0.25">
      <c r="A1619" s="379"/>
      <c r="B1619" s="936"/>
      <c r="C1619" s="272"/>
      <c r="D1619" s="868"/>
      <c r="E1619" s="873" t="str">
        <f t="shared" si="701"/>
        <v xml:space="preserve"> </v>
      </c>
      <c r="F1619" s="130">
        <f t="shared" si="702"/>
        <v>0</v>
      </c>
      <c r="G1619" s="128">
        <f t="shared" si="703"/>
        <v>1607</v>
      </c>
      <c r="H1619" s="127"/>
      <c r="I1619" s="321"/>
      <c r="J1619" s="97"/>
      <c r="K1619" s="323"/>
      <c r="L1619" s="322"/>
      <c r="M1619" s="50"/>
      <c r="N1619" s="87"/>
      <c r="O1619" s="324"/>
      <c r="P1619" s="98"/>
      <c r="Q1619" s="98"/>
      <c r="R1619" s="114"/>
      <c r="S1619" s="753"/>
      <c r="T1619" s="98"/>
      <c r="U1619" s="98"/>
      <c r="V1619" s="98"/>
      <c r="W1619" s="99"/>
      <c r="X1619" s="97"/>
      <c r="Y1619" s="87"/>
      <c r="Z1619" s="100"/>
      <c r="AA1619" s="106">
        <f t="shared" si="704"/>
        <v>1607</v>
      </c>
      <c r="AB1619" s="549">
        <f t="shared" si="705"/>
        <v>0</v>
      </c>
      <c r="AC1619" s="544">
        <f t="shared" si="706"/>
        <v>0</v>
      </c>
      <c r="AD1619" s="174">
        <f t="shared" si="707"/>
        <v>0</v>
      </c>
      <c r="AE1619" s="8"/>
      <c r="AF1619" s="885" t="str">
        <f t="shared" si="708"/>
        <v xml:space="preserve"> </v>
      </c>
      <c r="AG1619" s="40">
        <f t="shared" si="709"/>
        <v>0</v>
      </c>
      <c r="AH1619" s="40">
        <f t="shared" si="710"/>
        <v>0</v>
      </c>
      <c r="AR1619" s="40">
        <f t="shared" si="711"/>
        <v>0</v>
      </c>
      <c r="AS1619" s="40">
        <f t="shared" si="712"/>
        <v>0</v>
      </c>
      <c r="AT1619" s="40">
        <f t="shared" si="713"/>
        <v>0</v>
      </c>
      <c r="AU1619" s="40">
        <f t="shared" si="714"/>
        <v>0</v>
      </c>
      <c r="AX1619" s="279">
        <f t="shared" si="715"/>
        <v>0</v>
      </c>
      <c r="AY1619" s="279">
        <f t="shared" si="716"/>
        <v>0</v>
      </c>
      <c r="AZ1619" s="40">
        <f t="shared" si="717"/>
        <v>0</v>
      </c>
      <c r="BB1619" s="40">
        <f t="shared" si="718"/>
        <v>0</v>
      </c>
      <c r="BC1619" s="397">
        <f t="shared" si="719"/>
        <v>0</v>
      </c>
      <c r="BD1619" s="105">
        <f t="shared" si="720"/>
        <v>0</v>
      </c>
      <c r="BE1619" s="105">
        <f t="shared" si="721"/>
        <v>0</v>
      </c>
      <c r="BF1619" s="742">
        <f t="shared" si="722"/>
        <v>0</v>
      </c>
      <c r="BG1619" s="89"/>
      <c r="BH1619" s="9"/>
      <c r="BJ1619" s="40">
        <f t="shared" si="723"/>
        <v>0</v>
      </c>
      <c r="BK1619" s="40">
        <f t="shared" si="724"/>
        <v>1</v>
      </c>
      <c r="BL1619" s="40">
        <f t="shared" si="725"/>
        <v>0</v>
      </c>
      <c r="BM1619" s="40">
        <f t="shared" si="726"/>
        <v>0</v>
      </c>
      <c r="BN1619" s="40">
        <f t="shared" si="727"/>
        <v>0</v>
      </c>
    </row>
    <row r="1620" spans="1:66" x14ac:dyDescent="0.25">
      <c r="A1620" s="379"/>
      <c r="B1620" s="936"/>
      <c r="C1620" s="272"/>
      <c r="D1620" s="868"/>
      <c r="E1620" s="873" t="str">
        <f t="shared" si="701"/>
        <v xml:space="preserve"> </v>
      </c>
      <c r="F1620" s="130">
        <f t="shared" si="702"/>
        <v>0</v>
      </c>
      <c r="G1620" s="128">
        <f t="shared" si="703"/>
        <v>1608</v>
      </c>
      <c r="H1620" s="127"/>
      <c r="I1620" s="321"/>
      <c r="J1620" s="97"/>
      <c r="K1620" s="323"/>
      <c r="L1620" s="322"/>
      <c r="M1620" s="50"/>
      <c r="N1620" s="87"/>
      <c r="O1620" s="324"/>
      <c r="P1620" s="98"/>
      <c r="Q1620" s="98"/>
      <c r="R1620" s="114"/>
      <c r="S1620" s="753"/>
      <c r="T1620" s="98"/>
      <c r="U1620" s="98"/>
      <c r="V1620" s="98"/>
      <c r="W1620" s="99"/>
      <c r="X1620" s="97"/>
      <c r="Y1620" s="87"/>
      <c r="Z1620" s="100"/>
      <c r="AA1620" s="106">
        <f t="shared" si="704"/>
        <v>1608</v>
      </c>
      <c r="AB1620" s="549">
        <f t="shared" si="705"/>
        <v>0</v>
      </c>
      <c r="AC1620" s="544">
        <f t="shared" si="706"/>
        <v>0</v>
      </c>
      <c r="AD1620" s="174">
        <f t="shared" si="707"/>
        <v>0</v>
      </c>
      <c r="AE1620" s="8"/>
      <c r="AF1620" s="885" t="str">
        <f t="shared" si="708"/>
        <v xml:space="preserve"> </v>
      </c>
      <c r="AG1620" s="40">
        <f t="shared" si="709"/>
        <v>0</v>
      </c>
      <c r="AH1620" s="40">
        <f t="shared" si="710"/>
        <v>0</v>
      </c>
      <c r="AR1620" s="40">
        <f t="shared" si="711"/>
        <v>0</v>
      </c>
      <c r="AS1620" s="40">
        <f t="shared" si="712"/>
        <v>0</v>
      </c>
      <c r="AT1620" s="40">
        <f t="shared" si="713"/>
        <v>0</v>
      </c>
      <c r="AU1620" s="40">
        <f t="shared" si="714"/>
        <v>0</v>
      </c>
      <c r="AX1620" s="279">
        <f t="shared" si="715"/>
        <v>0</v>
      </c>
      <c r="AY1620" s="279">
        <f t="shared" si="716"/>
        <v>0</v>
      </c>
      <c r="AZ1620" s="40">
        <f t="shared" si="717"/>
        <v>0</v>
      </c>
      <c r="BB1620" s="40">
        <f t="shared" si="718"/>
        <v>0</v>
      </c>
      <c r="BC1620" s="397">
        <f t="shared" si="719"/>
        <v>0</v>
      </c>
      <c r="BD1620" s="105">
        <f t="shared" si="720"/>
        <v>0</v>
      </c>
      <c r="BE1620" s="105">
        <f t="shared" si="721"/>
        <v>0</v>
      </c>
      <c r="BF1620" s="742">
        <f t="shared" si="722"/>
        <v>0</v>
      </c>
      <c r="BG1620" s="89"/>
      <c r="BH1620" s="9"/>
      <c r="BJ1620" s="40">
        <f t="shared" si="723"/>
        <v>0</v>
      </c>
      <c r="BK1620" s="40">
        <f t="shared" si="724"/>
        <v>1</v>
      </c>
      <c r="BL1620" s="40">
        <f t="shared" si="725"/>
        <v>0</v>
      </c>
      <c r="BM1620" s="40">
        <f t="shared" si="726"/>
        <v>0</v>
      </c>
      <c r="BN1620" s="40">
        <f t="shared" si="727"/>
        <v>0</v>
      </c>
    </row>
    <row r="1621" spans="1:66" x14ac:dyDescent="0.25">
      <c r="A1621" s="379"/>
      <c r="B1621" s="936"/>
      <c r="C1621" s="272"/>
      <c r="D1621" s="868"/>
      <c r="E1621" s="873" t="str">
        <f t="shared" si="701"/>
        <v xml:space="preserve"> </v>
      </c>
      <c r="F1621" s="130">
        <f t="shared" si="702"/>
        <v>0</v>
      </c>
      <c r="G1621" s="128">
        <f t="shared" si="703"/>
        <v>1609</v>
      </c>
      <c r="H1621" s="127"/>
      <c r="I1621" s="321"/>
      <c r="J1621" s="97"/>
      <c r="K1621" s="323"/>
      <c r="L1621" s="322"/>
      <c r="M1621" s="50"/>
      <c r="N1621" s="87"/>
      <c r="O1621" s="324"/>
      <c r="P1621" s="98"/>
      <c r="Q1621" s="98"/>
      <c r="R1621" s="114"/>
      <c r="S1621" s="753"/>
      <c r="T1621" s="98"/>
      <c r="U1621" s="98"/>
      <c r="V1621" s="98"/>
      <c r="W1621" s="99"/>
      <c r="X1621" s="97"/>
      <c r="Y1621" s="87"/>
      <c r="Z1621" s="100"/>
      <c r="AA1621" s="106">
        <f t="shared" si="704"/>
        <v>1609</v>
      </c>
      <c r="AB1621" s="549">
        <f t="shared" si="705"/>
        <v>0</v>
      </c>
      <c r="AC1621" s="544">
        <f t="shared" si="706"/>
        <v>0</v>
      </c>
      <c r="AD1621" s="174">
        <f t="shared" si="707"/>
        <v>0</v>
      </c>
      <c r="AE1621" s="8"/>
      <c r="AF1621" s="885" t="str">
        <f t="shared" si="708"/>
        <v xml:space="preserve"> </v>
      </c>
      <c r="AG1621" s="40">
        <f t="shared" si="709"/>
        <v>0</v>
      </c>
      <c r="AH1621" s="40">
        <f t="shared" si="710"/>
        <v>0</v>
      </c>
      <c r="AR1621" s="40">
        <f t="shared" si="711"/>
        <v>0</v>
      </c>
      <c r="AS1621" s="40">
        <f t="shared" si="712"/>
        <v>0</v>
      </c>
      <c r="AT1621" s="40">
        <f t="shared" si="713"/>
        <v>0</v>
      </c>
      <c r="AU1621" s="40">
        <f t="shared" si="714"/>
        <v>0</v>
      </c>
      <c r="AX1621" s="279">
        <f t="shared" si="715"/>
        <v>0</v>
      </c>
      <c r="AY1621" s="279">
        <f t="shared" si="716"/>
        <v>0</v>
      </c>
      <c r="AZ1621" s="40">
        <f t="shared" si="717"/>
        <v>0</v>
      </c>
      <c r="BB1621" s="40">
        <f t="shared" si="718"/>
        <v>0</v>
      </c>
      <c r="BC1621" s="397">
        <f t="shared" si="719"/>
        <v>0</v>
      </c>
      <c r="BD1621" s="105">
        <f t="shared" si="720"/>
        <v>0</v>
      </c>
      <c r="BE1621" s="105">
        <f t="shared" si="721"/>
        <v>0</v>
      </c>
      <c r="BF1621" s="742">
        <f t="shared" si="722"/>
        <v>0</v>
      </c>
      <c r="BG1621" s="89"/>
      <c r="BH1621" s="9"/>
      <c r="BJ1621" s="40">
        <f t="shared" si="723"/>
        <v>0</v>
      </c>
      <c r="BK1621" s="40">
        <f t="shared" si="724"/>
        <v>1</v>
      </c>
      <c r="BL1621" s="40">
        <f t="shared" si="725"/>
        <v>0</v>
      </c>
      <c r="BM1621" s="40">
        <f t="shared" si="726"/>
        <v>0</v>
      </c>
      <c r="BN1621" s="40">
        <f t="shared" si="727"/>
        <v>0</v>
      </c>
    </row>
    <row r="1622" spans="1:66" x14ac:dyDescent="0.25">
      <c r="A1622" s="379"/>
      <c r="B1622" s="936"/>
      <c r="C1622" s="272"/>
      <c r="D1622" s="868"/>
      <c r="E1622" s="873" t="str">
        <f t="shared" si="701"/>
        <v xml:space="preserve"> </v>
      </c>
      <c r="F1622" s="130">
        <f t="shared" si="702"/>
        <v>0</v>
      </c>
      <c r="G1622" s="128">
        <f t="shared" si="703"/>
        <v>1610</v>
      </c>
      <c r="H1622" s="127"/>
      <c r="I1622" s="321"/>
      <c r="J1622" s="97"/>
      <c r="K1622" s="323"/>
      <c r="L1622" s="322"/>
      <c r="M1622" s="50"/>
      <c r="N1622" s="87"/>
      <c r="O1622" s="324"/>
      <c r="P1622" s="98"/>
      <c r="Q1622" s="98"/>
      <c r="R1622" s="114"/>
      <c r="S1622" s="753"/>
      <c r="T1622" s="98"/>
      <c r="U1622" s="98"/>
      <c r="V1622" s="98"/>
      <c r="W1622" s="99"/>
      <c r="X1622" s="97"/>
      <c r="Y1622" s="87"/>
      <c r="Z1622" s="100"/>
      <c r="AA1622" s="106">
        <f t="shared" si="704"/>
        <v>1610</v>
      </c>
      <c r="AB1622" s="549">
        <f t="shared" si="705"/>
        <v>0</v>
      </c>
      <c r="AC1622" s="544">
        <f t="shared" si="706"/>
        <v>0</v>
      </c>
      <c r="AD1622" s="174">
        <f t="shared" si="707"/>
        <v>0</v>
      </c>
      <c r="AE1622" s="8"/>
      <c r="AF1622" s="885" t="str">
        <f t="shared" si="708"/>
        <v xml:space="preserve"> </v>
      </c>
      <c r="AG1622" s="40">
        <f t="shared" si="709"/>
        <v>0</v>
      </c>
      <c r="AH1622" s="40">
        <f t="shared" si="710"/>
        <v>0</v>
      </c>
      <c r="AR1622" s="40">
        <f t="shared" si="711"/>
        <v>0</v>
      </c>
      <c r="AS1622" s="40">
        <f t="shared" si="712"/>
        <v>0</v>
      </c>
      <c r="AT1622" s="40">
        <f t="shared" si="713"/>
        <v>0</v>
      </c>
      <c r="AU1622" s="40">
        <f t="shared" si="714"/>
        <v>0</v>
      </c>
      <c r="AX1622" s="279">
        <f t="shared" si="715"/>
        <v>0</v>
      </c>
      <c r="AY1622" s="279">
        <f t="shared" si="716"/>
        <v>0</v>
      </c>
      <c r="AZ1622" s="40">
        <f t="shared" si="717"/>
        <v>0</v>
      </c>
      <c r="BB1622" s="40">
        <f t="shared" si="718"/>
        <v>0</v>
      </c>
      <c r="BC1622" s="397">
        <f t="shared" si="719"/>
        <v>0</v>
      </c>
      <c r="BD1622" s="105">
        <f t="shared" si="720"/>
        <v>0</v>
      </c>
      <c r="BE1622" s="105">
        <f t="shared" si="721"/>
        <v>0</v>
      </c>
      <c r="BF1622" s="742">
        <f t="shared" si="722"/>
        <v>0</v>
      </c>
      <c r="BG1622" s="89"/>
      <c r="BH1622" s="9"/>
      <c r="BJ1622" s="40">
        <f t="shared" si="723"/>
        <v>0</v>
      </c>
      <c r="BK1622" s="40">
        <f t="shared" si="724"/>
        <v>1</v>
      </c>
      <c r="BL1622" s="40">
        <f t="shared" si="725"/>
        <v>0</v>
      </c>
      <c r="BM1622" s="40">
        <f t="shared" si="726"/>
        <v>0</v>
      </c>
      <c r="BN1622" s="40">
        <f t="shared" si="727"/>
        <v>0</v>
      </c>
    </row>
    <row r="1623" spans="1:66" x14ac:dyDescent="0.25">
      <c r="A1623" s="379"/>
      <c r="B1623" s="936"/>
      <c r="C1623" s="272"/>
      <c r="D1623" s="868"/>
      <c r="E1623" s="873" t="str">
        <f t="shared" si="701"/>
        <v xml:space="preserve"> </v>
      </c>
      <c r="F1623" s="130">
        <f t="shared" si="702"/>
        <v>0</v>
      </c>
      <c r="G1623" s="128">
        <f t="shared" si="703"/>
        <v>1611</v>
      </c>
      <c r="H1623" s="127"/>
      <c r="I1623" s="321"/>
      <c r="J1623" s="97"/>
      <c r="K1623" s="323"/>
      <c r="L1623" s="322"/>
      <c r="M1623" s="50"/>
      <c r="N1623" s="87"/>
      <c r="O1623" s="324"/>
      <c r="P1623" s="98"/>
      <c r="Q1623" s="98"/>
      <c r="R1623" s="114"/>
      <c r="S1623" s="753"/>
      <c r="T1623" s="98"/>
      <c r="U1623" s="98"/>
      <c r="V1623" s="98"/>
      <c r="W1623" s="99"/>
      <c r="X1623" s="97"/>
      <c r="Y1623" s="87"/>
      <c r="Z1623" s="100"/>
      <c r="AA1623" s="106">
        <f t="shared" si="704"/>
        <v>1611</v>
      </c>
      <c r="AB1623" s="549">
        <f t="shared" si="705"/>
        <v>0</v>
      </c>
      <c r="AC1623" s="544">
        <f t="shared" si="706"/>
        <v>0</v>
      </c>
      <c r="AD1623" s="174">
        <f t="shared" si="707"/>
        <v>0</v>
      </c>
      <c r="AE1623" s="8"/>
      <c r="AF1623" s="885" t="str">
        <f t="shared" si="708"/>
        <v xml:space="preserve"> </v>
      </c>
      <c r="AG1623" s="40">
        <f t="shared" si="709"/>
        <v>0</v>
      </c>
      <c r="AH1623" s="40">
        <f t="shared" si="710"/>
        <v>0</v>
      </c>
      <c r="AR1623" s="40">
        <f t="shared" si="711"/>
        <v>0</v>
      </c>
      <c r="AS1623" s="40">
        <f t="shared" si="712"/>
        <v>0</v>
      </c>
      <c r="AT1623" s="40">
        <f t="shared" si="713"/>
        <v>0</v>
      </c>
      <c r="AU1623" s="40">
        <f t="shared" si="714"/>
        <v>0</v>
      </c>
      <c r="AX1623" s="279">
        <f t="shared" si="715"/>
        <v>0</v>
      </c>
      <c r="AY1623" s="279">
        <f t="shared" si="716"/>
        <v>0</v>
      </c>
      <c r="AZ1623" s="40">
        <f t="shared" si="717"/>
        <v>0</v>
      </c>
      <c r="BB1623" s="40">
        <f t="shared" si="718"/>
        <v>0</v>
      </c>
      <c r="BC1623" s="397">
        <f t="shared" si="719"/>
        <v>0</v>
      </c>
      <c r="BD1623" s="105">
        <f t="shared" si="720"/>
        <v>0</v>
      </c>
      <c r="BE1623" s="105">
        <f t="shared" si="721"/>
        <v>0</v>
      </c>
      <c r="BF1623" s="742">
        <f t="shared" si="722"/>
        <v>0</v>
      </c>
      <c r="BG1623" s="89"/>
      <c r="BH1623" s="9"/>
      <c r="BJ1623" s="40">
        <f t="shared" si="723"/>
        <v>0</v>
      </c>
      <c r="BK1623" s="40">
        <f t="shared" si="724"/>
        <v>1</v>
      </c>
      <c r="BL1623" s="40">
        <f t="shared" si="725"/>
        <v>0</v>
      </c>
      <c r="BM1623" s="40">
        <f t="shared" si="726"/>
        <v>0</v>
      </c>
      <c r="BN1623" s="40">
        <f t="shared" si="727"/>
        <v>0</v>
      </c>
    </row>
    <row r="1624" spans="1:66" x14ac:dyDescent="0.25">
      <c r="A1624" s="379"/>
      <c r="B1624" s="936"/>
      <c r="C1624" s="272"/>
      <c r="D1624" s="868"/>
      <c r="E1624" s="873" t="str">
        <f t="shared" si="701"/>
        <v xml:space="preserve"> </v>
      </c>
      <c r="F1624" s="130">
        <f t="shared" si="702"/>
        <v>0</v>
      </c>
      <c r="G1624" s="128">
        <f t="shared" si="703"/>
        <v>1612</v>
      </c>
      <c r="H1624" s="127"/>
      <c r="I1624" s="321"/>
      <c r="J1624" s="97"/>
      <c r="K1624" s="323"/>
      <c r="L1624" s="322"/>
      <c r="M1624" s="50"/>
      <c r="N1624" s="87"/>
      <c r="O1624" s="324"/>
      <c r="P1624" s="98"/>
      <c r="Q1624" s="98"/>
      <c r="R1624" s="114"/>
      <c r="S1624" s="753"/>
      <c r="T1624" s="98"/>
      <c r="U1624" s="98"/>
      <c r="V1624" s="98"/>
      <c r="W1624" s="99"/>
      <c r="X1624" s="97"/>
      <c r="Y1624" s="87"/>
      <c r="Z1624" s="100"/>
      <c r="AA1624" s="106">
        <f t="shared" si="704"/>
        <v>1612</v>
      </c>
      <c r="AB1624" s="549">
        <f t="shared" si="705"/>
        <v>0</v>
      </c>
      <c r="AC1624" s="544">
        <f t="shared" si="706"/>
        <v>0</v>
      </c>
      <c r="AD1624" s="174">
        <f t="shared" si="707"/>
        <v>0</v>
      </c>
      <c r="AE1624" s="8"/>
      <c r="AF1624" s="885" t="str">
        <f t="shared" si="708"/>
        <v xml:space="preserve"> </v>
      </c>
      <c r="AG1624" s="40">
        <f t="shared" si="709"/>
        <v>0</v>
      </c>
      <c r="AH1624" s="40">
        <f t="shared" si="710"/>
        <v>0</v>
      </c>
      <c r="AR1624" s="40">
        <f t="shared" si="711"/>
        <v>0</v>
      </c>
      <c r="AS1624" s="40">
        <f t="shared" si="712"/>
        <v>0</v>
      </c>
      <c r="AT1624" s="40">
        <f t="shared" si="713"/>
        <v>0</v>
      </c>
      <c r="AU1624" s="40">
        <f t="shared" si="714"/>
        <v>0</v>
      </c>
      <c r="AX1624" s="279">
        <f t="shared" si="715"/>
        <v>0</v>
      </c>
      <c r="AY1624" s="279">
        <f t="shared" si="716"/>
        <v>0</v>
      </c>
      <c r="AZ1624" s="40">
        <f t="shared" si="717"/>
        <v>0</v>
      </c>
      <c r="BB1624" s="40">
        <f t="shared" si="718"/>
        <v>0</v>
      </c>
      <c r="BC1624" s="397">
        <f t="shared" si="719"/>
        <v>0</v>
      </c>
      <c r="BD1624" s="105">
        <f t="shared" si="720"/>
        <v>0</v>
      </c>
      <c r="BE1624" s="105">
        <f t="shared" si="721"/>
        <v>0</v>
      </c>
      <c r="BF1624" s="742">
        <f t="shared" si="722"/>
        <v>0</v>
      </c>
      <c r="BG1624" s="89"/>
      <c r="BH1624" s="9"/>
      <c r="BJ1624" s="40">
        <f t="shared" si="723"/>
        <v>0</v>
      </c>
      <c r="BK1624" s="40">
        <f t="shared" si="724"/>
        <v>1</v>
      </c>
      <c r="BL1624" s="40">
        <f t="shared" si="725"/>
        <v>0</v>
      </c>
      <c r="BM1624" s="40">
        <f t="shared" si="726"/>
        <v>0</v>
      </c>
      <c r="BN1624" s="40">
        <f t="shared" si="727"/>
        <v>0</v>
      </c>
    </row>
    <row r="1625" spans="1:66" x14ac:dyDescent="0.25">
      <c r="A1625" s="379"/>
      <c r="B1625" s="936"/>
      <c r="C1625" s="272"/>
      <c r="D1625" s="868"/>
      <c r="E1625" s="873" t="str">
        <f t="shared" si="701"/>
        <v xml:space="preserve"> </v>
      </c>
      <c r="F1625" s="130">
        <f t="shared" si="702"/>
        <v>0</v>
      </c>
      <c r="G1625" s="128">
        <f t="shared" si="703"/>
        <v>1613</v>
      </c>
      <c r="H1625" s="127"/>
      <c r="I1625" s="321"/>
      <c r="J1625" s="97"/>
      <c r="K1625" s="323"/>
      <c r="L1625" s="322"/>
      <c r="M1625" s="50"/>
      <c r="N1625" s="87"/>
      <c r="O1625" s="324"/>
      <c r="P1625" s="98"/>
      <c r="Q1625" s="98"/>
      <c r="R1625" s="114"/>
      <c r="S1625" s="753"/>
      <c r="T1625" s="98"/>
      <c r="U1625" s="98"/>
      <c r="V1625" s="98"/>
      <c r="W1625" s="99"/>
      <c r="X1625" s="97"/>
      <c r="Y1625" s="87"/>
      <c r="Z1625" s="100"/>
      <c r="AA1625" s="106">
        <f t="shared" si="704"/>
        <v>1613</v>
      </c>
      <c r="AB1625" s="549">
        <f t="shared" si="705"/>
        <v>0</v>
      </c>
      <c r="AC1625" s="544">
        <f t="shared" si="706"/>
        <v>0</v>
      </c>
      <c r="AD1625" s="174">
        <f t="shared" si="707"/>
        <v>0</v>
      </c>
      <c r="AE1625" s="8"/>
      <c r="AF1625" s="885" t="str">
        <f t="shared" si="708"/>
        <v xml:space="preserve"> </v>
      </c>
      <c r="AG1625" s="40">
        <f t="shared" si="709"/>
        <v>0</v>
      </c>
      <c r="AH1625" s="40">
        <f t="shared" si="710"/>
        <v>0</v>
      </c>
      <c r="AR1625" s="40">
        <f t="shared" si="711"/>
        <v>0</v>
      </c>
      <c r="AS1625" s="40">
        <f t="shared" si="712"/>
        <v>0</v>
      </c>
      <c r="AT1625" s="40">
        <f t="shared" si="713"/>
        <v>0</v>
      </c>
      <c r="AU1625" s="40">
        <f t="shared" si="714"/>
        <v>0</v>
      </c>
      <c r="AX1625" s="279">
        <f t="shared" si="715"/>
        <v>0</v>
      </c>
      <c r="AY1625" s="279">
        <f t="shared" si="716"/>
        <v>0</v>
      </c>
      <c r="AZ1625" s="40">
        <f t="shared" si="717"/>
        <v>0</v>
      </c>
      <c r="BB1625" s="40">
        <f t="shared" si="718"/>
        <v>0</v>
      </c>
      <c r="BC1625" s="397">
        <f t="shared" si="719"/>
        <v>0</v>
      </c>
      <c r="BD1625" s="105">
        <f t="shared" si="720"/>
        <v>0</v>
      </c>
      <c r="BE1625" s="105">
        <f t="shared" si="721"/>
        <v>0</v>
      </c>
      <c r="BF1625" s="742">
        <f t="shared" si="722"/>
        <v>0</v>
      </c>
      <c r="BG1625" s="89"/>
      <c r="BH1625" s="9"/>
      <c r="BJ1625" s="40">
        <f t="shared" si="723"/>
        <v>0</v>
      </c>
      <c r="BK1625" s="40">
        <f t="shared" si="724"/>
        <v>1</v>
      </c>
      <c r="BL1625" s="40">
        <f t="shared" si="725"/>
        <v>0</v>
      </c>
      <c r="BM1625" s="40">
        <f t="shared" si="726"/>
        <v>0</v>
      </c>
      <c r="BN1625" s="40">
        <f t="shared" si="727"/>
        <v>0</v>
      </c>
    </row>
    <row r="1626" spans="1:66" x14ac:dyDescent="0.25">
      <c r="A1626" s="379"/>
      <c r="B1626" s="936"/>
      <c r="C1626" s="272"/>
      <c r="D1626" s="868"/>
      <c r="E1626" s="873" t="str">
        <f t="shared" si="701"/>
        <v xml:space="preserve"> </v>
      </c>
      <c r="F1626" s="130">
        <f t="shared" si="702"/>
        <v>0</v>
      </c>
      <c r="G1626" s="128">
        <f t="shared" si="703"/>
        <v>1614</v>
      </c>
      <c r="H1626" s="127"/>
      <c r="I1626" s="321"/>
      <c r="J1626" s="97"/>
      <c r="K1626" s="323"/>
      <c r="L1626" s="322"/>
      <c r="M1626" s="50"/>
      <c r="N1626" s="87"/>
      <c r="O1626" s="324"/>
      <c r="P1626" s="98"/>
      <c r="Q1626" s="98"/>
      <c r="R1626" s="114"/>
      <c r="S1626" s="753"/>
      <c r="T1626" s="98"/>
      <c r="U1626" s="98"/>
      <c r="V1626" s="98"/>
      <c r="W1626" s="99"/>
      <c r="X1626" s="97"/>
      <c r="Y1626" s="87"/>
      <c r="Z1626" s="100"/>
      <c r="AA1626" s="106">
        <f t="shared" si="704"/>
        <v>1614</v>
      </c>
      <c r="AB1626" s="549">
        <f t="shared" si="705"/>
        <v>0</v>
      </c>
      <c r="AC1626" s="544">
        <f t="shared" si="706"/>
        <v>0</v>
      </c>
      <c r="AD1626" s="174">
        <f t="shared" si="707"/>
        <v>0</v>
      </c>
      <c r="AE1626" s="8"/>
      <c r="AF1626" s="885" t="str">
        <f t="shared" si="708"/>
        <v xml:space="preserve"> </v>
      </c>
      <c r="AG1626" s="40">
        <f t="shared" si="709"/>
        <v>0</v>
      </c>
      <c r="AH1626" s="40">
        <f t="shared" si="710"/>
        <v>0</v>
      </c>
      <c r="AR1626" s="40">
        <f t="shared" si="711"/>
        <v>0</v>
      </c>
      <c r="AS1626" s="40">
        <f t="shared" si="712"/>
        <v>0</v>
      </c>
      <c r="AT1626" s="40">
        <f t="shared" si="713"/>
        <v>0</v>
      </c>
      <c r="AU1626" s="40">
        <f t="shared" si="714"/>
        <v>0</v>
      </c>
      <c r="AX1626" s="279">
        <f t="shared" si="715"/>
        <v>0</v>
      </c>
      <c r="AY1626" s="279">
        <f t="shared" si="716"/>
        <v>0</v>
      </c>
      <c r="AZ1626" s="40">
        <f t="shared" si="717"/>
        <v>0</v>
      </c>
      <c r="BB1626" s="40">
        <f t="shared" si="718"/>
        <v>0</v>
      </c>
      <c r="BC1626" s="397">
        <f t="shared" si="719"/>
        <v>0</v>
      </c>
      <c r="BD1626" s="105">
        <f t="shared" si="720"/>
        <v>0</v>
      </c>
      <c r="BE1626" s="105">
        <f t="shared" si="721"/>
        <v>0</v>
      </c>
      <c r="BF1626" s="742">
        <f t="shared" si="722"/>
        <v>0</v>
      </c>
      <c r="BG1626" s="89"/>
      <c r="BH1626" s="9"/>
      <c r="BJ1626" s="40">
        <f t="shared" si="723"/>
        <v>0</v>
      </c>
      <c r="BK1626" s="40">
        <f t="shared" si="724"/>
        <v>1</v>
      </c>
      <c r="BL1626" s="40">
        <f t="shared" si="725"/>
        <v>0</v>
      </c>
      <c r="BM1626" s="40">
        <f t="shared" si="726"/>
        <v>0</v>
      </c>
      <c r="BN1626" s="40">
        <f t="shared" si="727"/>
        <v>0</v>
      </c>
    </row>
    <row r="1627" spans="1:66" x14ac:dyDescent="0.25">
      <c r="A1627" s="379"/>
      <c r="B1627" s="936"/>
      <c r="C1627" s="272"/>
      <c r="D1627" s="868"/>
      <c r="E1627" s="873" t="str">
        <f t="shared" si="701"/>
        <v xml:space="preserve"> </v>
      </c>
      <c r="F1627" s="130">
        <f t="shared" si="702"/>
        <v>0</v>
      </c>
      <c r="G1627" s="128">
        <f t="shared" si="703"/>
        <v>1615</v>
      </c>
      <c r="H1627" s="127"/>
      <c r="I1627" s="321"/>
      <c r="J1627" s="97"/>
      <c r="K1627" s="323"/>
      <c r="L1627" s="322"/>
      <c r="M1627" s="50"/>
      <c r="N1627" s="87"/>
      <c r="O1627" s="324"/>
      <c r="P1627" s="98"/>
      <c r="Q1627" s="98"/>
      <c r="R1627" s="114"/>
      <c r="S1627" s="753"/>
      <c r="T1627" s="98"/>
      <c r="U1627" s="98"/>
      <c r="V1627" s="98"/>
      <c r="W1627" s="99"/>
      <c r="X1627" s="97"/>
      <c r="Y1627" s="87"/>
      <c r="Z1627" s="100"/>
      <c r="AA1627" s="106">
        <f t="shared" si="704"/>
        <v>1615</v>
      </c>
      <c r="AB1627" s="549">
        <f t="shared" si="705"/>
        <v>0</v>
      </c>
      <c r="AC1627" s="544">
        <f t="shared" si="706"/>
        <v>0</v>
      </c>
      <c r="AD1627" s="174">
        <f t="shared" si="707"/>
        <v>0</v>
      </c>
      <c r="AE1627" s="8"/>
      <c r="AF1627" s="885" t="str">
        <f t="shared" si="708"/>
        <v xml:space="preserve"> </v>
      </c>
      <c r="AG1627" s="40">
        <f t="shared" si="709"/>
        <v>0</v>
      </c>
      <c r="AH1627" s="40">
        <f t="shared" si="710"/>
        <v>0</v>
      </c>
      <c r="AR1627" s="40">
        <f t="shared" si="711"/>
        <v>0</v>
      </c>
      <c r="AS1627" s="40">
        <f t="shared" si="712"/>
        <v>0</v>
      </c>
      <c r="AT1627" s="40">
        <f t="shared" si="713"/>
        <v>0</v>
      </c>
      <c r="AU1627" s="40">
        <f t="shared" si="714"/>
        <v>0</v>
      </c>
      <c r="AX1627" s="279">
        <f t="shared" si="715"/>
        <v>0</v>
      </c>
      <c r="AY1627" s="279">
        <f t="shared" si="716"/>
        <v>0</v>
      </c>
      <c r="AZ1627" s="40">
        <f t="shared" si="717"/>
        <v>0</v>
      </c>
      <c r="BB1627" s="40">
        <f t="shared" si="718"/>
        <v>0</v>
      </c>
      <c r="BC1627" s="397">
        <f t="shared" si="719"/>
        <v>0</v>
      </c>
      <c r="BD1627" s="105">
        <f t="shared" si="720"/>
        <v>0</v>
      </c>
      <c r="BE1627" s="105">
        <f t="shared" si="721"/>
        <v>0</v>
      </c>
      <c r="BF1627" s="742">
        <f t="shared" si="722"/>
        <v>0</v>
      </c>
      <c r="BG1627" s="89"/>
      <c r="BH1627" s="9"/>
      <c r="BJ1627" s="40">
        <f t="shared" si="723"/>
        <v>0</v>
      </c>
      <c r="BK1627" s="40">
        <f t="shared" si="724"/>
        <v>1</v>
      </c>
      <c r="BL1627" s="40">
        <f t="shared" si="725"/>
        <v>0</v>
      </c>
      <c r="BM1627" s="40">
        <f t="shared" si="726"/>
        <v>0</v>
      </c>
      <c r="BN1627" s="40">
        <f t="shared" si="727"/>
        <v>0</v>
      </c>
    </row>
    <row r="1628" spans="1:66" x14ac:dyDescent="0.25">
      <c r="A1628" s="379"/>
      <c r="B1628" s="936"/>
      <c r="C1628" s="272"/>
      <c r="D1628" s="868"/>
      <c r="E1628" s="873" t="str">
        <f t="shared" si="701"/>
        <v xml:space="preserve"> </v>
      </c>
      <c r="F1628" s="130">
        <f t="shared" si="702"/>
        <v>0</v>
      </c>
      <c r="G1628" s="128">
        <f t="shared" si="703"/>
        <v>1616</v>
      </c>
      <c r="H1628" s="127"/>
      <c r="I1628" s="321"/>
      <c r="J1628" s="97"/>
      <c r="K1628" s="323"/>
      <c r="L1628" s="322"/>
      <c r="M1628" s="50"/>
      <c r="N1628" s="87"/>
      <c r="O1628" s="324"/>
      <c r="P1628" s="98"/>
      <c r="Q1628" s="98"/>
      <c r="R1628" s="114"/>
      <c r="S1628" s="753"/>
      <c r="T1628" s="98"/>
      <c r="U1628" s="98"/>
      <c r="V1628" s="98"/>
      <c r="W1628" s="99"/>
      <c r="X1628" s="97"/>
      <c r="Y1628" s="87"/>
      <c r="Z1628" s="100"/>
      <c r="AA1628" s="106">
        <f t="shared" si="704"/>
        <v>1616</v>
      </c>
      <c r="AB1628" s="549">
        <f t="shared" si="705"/>
        <v>0</v>
      </c>
      <c r="AC1628" s="544">
        <f t="shared" si="706"/>
        <v>0</v>
      </c>
      <c r="AD1628" s="174">
        <f t="shared" si="707"/>
        <v>0</v>
      </c>
      <c r="AE1628" s="8"/>
      <c r="AF1628" s="885" t="str">
        <f t="shared" si="708"/>
        <v xml:space="preserve"> </v>
      </c>
      <c r="AG1628" s="40">
        <f t="shared" si="709"/>
        <v>0</v>
      </c>
      <c r="AH1628" s="40">
        <f t="shared" si="710"/>
        <v>0</v>
      </c>
      <c r="AR1628" s="40">
        <f t="shared" si="711"/>
        <v>0</v>
      </c>
      <c r="AS1628" s="40">
        <f t="shared" si="712"/>
        <v>0</v>
      </c>
      <c r="AT1628" s="40">
        <f t="shared" si="713"/>
        <v>0</v>
      </c>
      <c r="AU1628" s="40">
        <f t="shared" si="714"/>
        <v>0</v>
      </c>
      <c r="AX1628" s="279">
        <f t="shared" si="715"/>
        <v>0</v>
      </c>
      <c r="AY1628" s="279">
        <f t="shared" si="716"/>
        <v>0</v>
      </c>
      <c r="AZ1628" s="40">
        <f t="shared" si="717"/>
        <v>0</v>
      </c>
      <c r="BB1628" s="40">
        <f t="shared" si="718"/>
        <v>0</v>
      </c>
      <c r="BC1628" s="397">
        <f t="shared" si="719"/>
        <v>0</v>
      </c>
      <c r="BD1628" s="105">
        <f t="shared" si="720"/>
        <v>0</v>
      </c>
      <c r="BE1628" s="105">
        <f t="shared" si="721"/>
        <v>0</v>
      </c>
      <c r="BF1628" s="742">
        <f t="shared" si="722"/>
        <v>0</v>
      </c>
      <c r="BG1628" s="89"/>
      <c r="BH1628" s="9"/>
      <c r="BJ1628" s="40">
        <f t="shared" si="723"/>
        <v>0</v>
      </c>
      <c r="BK1628" s="40">
        <f t="shared" si="724"/>
        <v>1</v>
      </c>
      <c r="BL1628" s="40">
        <f t="shared" si="725"/>
        <v>0</v>
      </c>
      <c r="BM1628" s="40">
        <f t="shared" si="726"/>
        <v>0</v>
      </c>
      <c r="BN1628" s="40">
        <f t="shared" si="727"/>
        <v>0</v>
      </c>
    </row>
    <row r="1629" spans="1:66" x14ac:dyDescent="0.25">
      <c r="A1629" s="379"/>
      <c r="B1629" s="936"/>
      <c r="C1629" s="272"/>
      <c r="D1629" s="868"/>
      <c r="E1629" s="873" t="str">
        <f t="shared" si="701"/>
        <v xml:space="preserve"> </v>
      </c>
      <c r="F1629" s="130">
        <f t="shared" si="702"/>
        <v>0</v>
      </c>
      <c r="G1629" s="128">
        <f t="shared" si="703"/>
        <v>1617</v>
      </c>
      <c r="H1629" s="127"/>
      <c r="I1629" s="321"/>
      <c r="J1629" s="97"/>
      <c r="K1629" s="323"/>
      <c r="L1629" s="322"/>
      <c r="M1629" s="50"/>
      <c r="N1629" s="87"/>
      <c r="O1629" s="324"/>
      <c r="P1629" s="98"/>
      <c r="Q1629" s="98"/>
      <c r="R1629" s="114"/>
      <c r="S1629" s="753"/>
      <c r="T1629" s="98"/>
      <c r="U1629" s="98"/>
      <c r="V1629" s="98"/>
      <c r="W1629" s="99"/>
      <c r="X1629" s="97"/>
      <c r="Y1629" s="87"/>
      <c r="Z1629" s="100"/>
      <c r="AA1629" s="106">
        <f t="shared" si="704"/>
        <v>1617</v>
      </c>
      <c r="AB1629" s="549">
        <f t="shared" si="705"/>
        <v>0</v>
      </c>
      <c r="AC1629" s="544">
        <f t="shared" si="706"/>
        <v>0</v>
      </c>
      <c r="AD1629" s="174">
        <f t="shared" si="707"/>
        <v>0</v>
      </c>
      <c r="AE1629" s="8"/>
      <c r="AF1629" s="885" t="str">
        <f t="shared" si="708"/>
        <v xml:space="preserve"> </v>
      </c>
      <c r="AG1629" s="40">
        <f t="shared" si="709"/>
        <v>0</v>
      </c>
      <c r="AH1629" s="40">
        <f t="shared" si="710"/>
        <v>0</v>
      </c>
      <c r="AR1629" s="40">
        <f t="shared" si="711"/>
        <v>0</v>
      </c>
      <c r="AS1629" s="40">
        <f t="shared" si="712"/>
        <v>0</v>
      </c>
      <c r="AT1629" s="40">
        <f t="shared" si="713"/>
        <v>0</v>
      </c>
      <c r="AU1629" s="40">
        <f t="shared" si="714"/>
        <v>0</v>
      </c>
      <c r="AX1629" s="279">
        <f t="shared" si="715"/>
        <v>0</v>
      </c>
      <c r="AY1629" s="279">
        <f t="shared" si="716"/>
        <v>0</v>
      </c>
      <c r="AZ1629" s="40">
        <f t="shared" si="717"/>
        <v>0</v>
      </c>
      <c r="BB1629" s="40">
        <f t="shared" si="718"/>
        <v>0</v>
      </c>
      <c r="BC1629" s="397">
        <f t="shared" si="719"/>
        <v>0</v>
      </c>
      <c r="BD1629" s="105">
        <f t="shared" si="720"/>
        <v>0</v>
      </c>
      <c r="BE1629" s="105">
        <f t="shared" si="721"/>
        <v>0</v>
      </c>
      <c r="BF1629" s="742">
        <f t="shared" si="722"/>
        <v>0</v>
      </c>
      <c r="BG1629" s="89"/>
      <c r="BH1629" s="9"/>
      <c r="BJ1629" s="40">
        <f t="shared" si="723"/>
        <v>0</v>
      </c>
      <c r="BK1629" s="40">
        <f t="shared" si="724"/>
        <v>1</v>
      </c>
      <c r="BL1629" s="40">
        <f t="shared" si="725"/>
        <v>0</v>
      </c>
      <c r="BM1629" s="40">
        <f t="shared" si="726"/>
        <v>0</v>
      </c>
      <c r="BN1629" s="40">
        <f t="shared" si="727"/>
        <v>0</v>
      </c>
    </row>
    <row r="1630" spans="1:66" x14ac:dyDescent="0.25">
      <c r="A1630" s="379"/>
      <c r="B1630" s="936"/>
      <c r="C1630" s="272"/>
      <c r="D1630" s="868"/>
      <c r="E1630" s="873" t="str">
        <f t="shared" si="701"/>
        <v xml:space="preserve"> </v>
      </c>
      <c r="F1630" s="130">
        <f t="shared" si="702"/>
        <v>0</v>
      </c>
      <c r="G1630" s="128">
        <f t="shared" si="703"/>
        <v>1618</v>
      </c>
      <c r="H1630" s="127"/>
      <c r="I1630" s="321"/>
      <c r="J1630" s="97"/>
      <c r="K1630" s="323"/>
      <c r="L1630" s="322"/>
      <c r="M1630" s="50"/>
      <c r="N1630" s="87"/>
      <c r="O1630" s="324"/>
      <c r="P1630" s="98"/>
      <c r="Q1630" s="98"/>
      <c r="R1630" s="114"/>
      <c r="S1630" s="753"/>
      <c r="T1630" s="98"/>
      <c r="U1630" s="98"/>
      <c r="V1630" s="98"/>
      <c r="W1630" s="99"/>
      <c r="X1630" s="97"/>
      <c r="Y1630" s="87"/>
      <c r="Z1630" s="100"/>
      <c r="AA1630" s="106">
        <f t="shared" si="704"/>
        <v>1618</v>
      </c>
      <c r="AB1630" s="549">
        <f t="shared" si="705"/>
        <v>0</v>
      </c>
      <c r="AC1630" s="544">
        <f t="shared" si="706"/>
        <v>0</v>
      </c>
      <c r="AD1630" s="174">
        <f t="shared" si="707"/>
        <v>0</v>
      </c>
      <c r="AE1630" s="8"/>
      <c r="AF1630" s="885" t="str">
        <f t="shared" si="708"/>
        <v xml:space="preserve"> </v>
      </c>
      <c r="AG1630" s="40">
        <f t="shared" si="709"/>
        <v>0</v>
      </c>
      <c r="AH1630" s="40">
        <f t="shared" si="710"/>
        <v>0</v>
      </c>
      <c r="AR1630" s="40">
        <f t="shared" si="711"/>
        <v>0</v>
      </c>
      <c r="AS1630" s="40">
        <f t="shared" si="712"/>
        <v>0</v>
      </c>
      <c r="AT1630" s="40">
        <f t="shared" si="713"/>
        <v>0</v>
      </c>
      <c r="AU1630" s="40">
        <f t="shared" si="714"/>
        <v>0</v>
      </c>
      <c r="AX1630" s="279">
        <f t="shared" si="715"/>
        <v>0</v>
      </c>
      <c r="AY1630" s="279">
        <f t="shared" si="716"/>
        <v>0</v>
      </c>
      <c r="AZ1630" s="40">
        <f t="shared" si="717"/>
        <v>0</v>
      </c>
      <c r="BB1630" s="40">
        <f t="shared" si="718"/>
        <v>0</v>
      </c>
      <c r="BC1630" s="397">
        <f t="shared" si="719"/>
        <v>0</v>
      </c>
      <c r="BD1630" s="105">
        <f t="shared" si="720"/>
        <v>0</v>
      </c>
      <c r="BE1630" s="105">
        <f t="shared" si="721"/>
        <v>0</v>
      </c>
      <c r="BF1630" s="742">
        <f t="shared" si="722"/>
        <v>0</v>
      </c>
      <c r="BG1630" s="89"/>
      <c r="BH1630" s="9"/>
      <c r="BJ1630" s="40">
        <f t="shared" si="723"/>
        <v>0</v>
      </c>
      <c r="BK1630" s="40">
        <f t="shared" si="724"/>
        <v>1</v>
      </c>
      <c r="BL1630" s="40">
        <f t="shared" si="725"/>
        <v>0</v>
      </c>
      <c r="BM1630" s="40">
        <f t="shared" si="726"/>
        <v>0</v>
      </c>
      <c r="BN1630" s="40">
        <f t="shared" si="727"/>
        <v>0</v>
      </c>
    </row>
    <row r="1631" spans="1:66" x14ac:dyDescent="0.25">
      <c r="A1631" s="379"/>
      <c r="B1631" s="936"/>
      <c r="C1631" s="272"/>
      <c r="D1631" s="868"/>
      <c r="E1631" s="873" t="str">
        <f t="shared" si="701"/>
        <v xml:space="preserve"> </v>
      </c>
      <c r="F1631" s="130">
        <f t="shared" si="702"/>
        <v>0</v>
      </c>
      <c r="G1631" s="128">
        <f t="shared" si="703"/>
        <v>1619</v>
      </c>
      <c r="H1631" s="127"/>
      <c r="I1631" s="321"/>
      <c r="J1631" s="97"/>
      <c r="K1631" s="323"/>
      <c r="L1631" s="322"/>
      <c r="M1631" s="50"/>
      <c r="N1631" s="87"/>
      <c r="O1631" s="324"/>
      <c r="P1631" s="98"/>
      <c r="Q1631" s="98"/>
      <c r="R1631" s="114"/>
      <c r="S1631" s="753"/>
      <c r="T1631" s="98"/>
      <c r="U1631" s="98"/>
      <c r="V1631" s="98"/>
      <c r="W1631" s="99"/>
      <c r="X1631" s="97"/>
      <c r="Y1631" s="87"/>
      <c r="Z1631" s="100"/>
      <c r="AA1631" s="106">
        <f t="shared" si="704"/>
        <v>1619</v>
      </c>
      <c r="AB1631" s="549">
        <f t="shared" si="705"/>
        <v>0</v>
      </c>
      <c r="AC1631" s="544">
        <f t="shared" si="706"/>
        <v>0</v>
      </c>
      <c r="AD1631" s="174">
        <f t="shared" si="707"/>
        <v>0</v>
      </c>
      <c r="AE1631" s="8"/>
      <c r="AF1631" s="885" t="str">
        <f t="shared" si="708"/>
        <v xml:space="preserve"> </v>
      </c>
      <c r="AG1631" s="40">
        <f t="shared" si="709"/>
        <v>0</v>
      </c>
      <c r="AH1631" s="40">
        <f t="shared" si="710"/>
        <v>0</v>
      </c>
      <c r="AR1631" s="40">
        <f t="shared" si="711"/>
        <v>0</v>
      </c>
      <c r="AS1631" s="40">
        <f t="shared" si="712"/>
        <v>0</v>
      </c>
      <c r="AT1631" s="40">
        <f t="shared" si="713"/>
        <v>0</v>
      </c>
      <c r="AU1631" s="40">
        <f t="shared" si="714"/>
        <v>0</v>
      </c>
      <c r="AX1631" s="279">
        <f t="shared" si="715"/>
        <v>0</v>
      </c>
      <c r="AY1631" s="279">
        <f t="shared" si="716"/>
        <v>0</v>
      </c>
      <c r="AZ1631" s="40">
        <f t="shared" si="717"/>
        <v>0</v>
      </c>
      <c r="BB1631" s="40">
        <f t="shared" si="718"/>
        <v>0</v>
      </c>
      <c r="BC1631" s="397">
        <f t="shared" si="719"/>
        <v>0</v>
      </c>
      <c r="BD1631" s="105">
        <f t="shared" si="720"/>
        <v>0</v>
      </c>
      <c r="BE1631" s="105">
        <f t="shared" si="721"/>
        <v>0</v>
      </c>
      <c r="BF1631" s="742">
        <f t="shared" si="722"/>
        <v>0</v>
      </c>
      <c r="BG1631" s="89"/>
      <c r="BH1631" s="9"/>
      <c r="BJ1631" s="40">
        <f t="shared" si="723"/>
        <v>0</v>
      </c>
      <c r="BK1631" s="40">
        <f t="shared" si="724"/>
        <v>1</v>
      </c>
      <c r="BL1631" s="40">
        <f t="shared" si="725"/>
        <v>0</v>
      </c>
      <c r="BM1631" s="40">
        <f t="shared" si="726"/>
        <v>0</v>
      </c>
      <c r="BN1631" s="40">
        <f t="shared" si="727"/>
        <v>0</v>
      </c>
    </row>
    <row r="1632" spans="1:66" x14ac:dyDescent="0.25">
      <c r="A1632" s="379"/>
      <c r="B1632" s="936"/>
      <c r="C1632" s="272"/>
      <c r="D1632" s="868"/>
      <c r="E1632" s="873" t="str">
        <f t="shared" si="701"/>
        <v xml:space="preserve"> </v>
      </c>
      <c r="F1632" s="130">
        <f t="shared" si="702"/>
        <v>0</v>
      </c>
      <c r="G1632" s="128">
        <f t="shared" si="703"/>
        <v>1620</v>
      </c>
      <c r="H1632" s="127"/>
      <c r="I1632" s="321"/>
      <c r="J1632" s="97"/>
      <c r="K1632" s="323"/>
      <c r="L1632" s="322"/>
      <c r="M1632" s="50"/>
      <c r="N1632" s="87"/>
      <c r="O1632" s="324"/>
      <c r="P1632" s="98"/>
      <c r="Q1632" s="98"/>
      <c r="R1632" s="114"/>
      <c r="S1632" s="753"/>
      <c r="T1632" s="98"/>
      <c r="U1632" s="98"/>
      <c r="V1632" s="98"/>
      <c r="W1632" s="99"/>
      <c r="X1632" s="97"/>
      <c r="Y1632" s="87"/>
      <c r="Z1632" s="100"/>
      <c r="AA1632" s="106">
        <f t="shared" si="704"/>
        <v>1620</v>
      </c>
      <c r="AB1632" s="549">
        <f t="shared" si="705"/>
        <v>0</v>
      </c>
      <c r="AC1632" s="544">
        <f t="shared" si="706"/>
        <v>0</v>
      </c>
      <c r="AD1632" s="174">
        <f t="shared" si="707"/>
        <v>0</v>
      </c>
      <c r="AE1632" s="8"/>
      <c r="AF1632" s="885" t="str">
        <f t="shared" si="708"/>
        <v xml:space="preserve"> </v>
      </c>
      <c r="AG1632" s="40">
        <f t="shared" si="709"/>
        <v>0</v>
      </c>
      <c r="AH1632" s="40">
        <f t="shared" si="710"/>
        <v>0</v>
      </c>
      <c r="AR1632" s="40">
        <f t="shared" si="711"/>
        <v>0</v>
      </c>
      <c r="AS1632" s="40">
        <f t="shared" si="712"/>
        <v>0</v>
      </c>
      <c r="AT1632" s="40">
        <f t="shared" si="713"/>
        <v>0</v>
      </c>
      <c r="AU1632" s="40">
        <f t="shared" si="714"/>
        <v>0</v>
      </c>
      <c r="AX1632" s="279">
        <f t="shared" si="715"/>
        <v>0</v>
      </c>
      <c r="AY1632" s="279">
        <f t="shared" si="716"/>
        <v>0</v>
      </c>
      <c r="AZ1632" s="40">
        <f t="shared" si="717"/>
        <v>0</v>
      </c>
      <c r="BB1632" s="40">
        <f t="shared" si="718"/>
        <v>0</v>
      </c>
      <c r="BC1632" s="397">
        <f t="shared" si="719"/>
        <v>0</v>
      </c>
      <c r="BD1632" s="105">
        <f t="shared" si="720"/>
        <v>0</v>
      </c>
      <c r="BE1632" s="105">
        <f t="shared" si="721"/>
        <v>0</v>
      </c>
      <c r="BF1632" s="742">
        <f t="shared" si="722"/>
        <v>0</v>
      </c>
      <c r="BG1632" s="89"/>
      <c r="BH1632" s="9"/>
      <c r="BJ1632" s="40">
        <f t="shared" si="723"/>
        <v>0</v>
      </c>
      <c r="BK1632" s="40">
        <f t="shared" si="724"/>
        <v>1</v>
      </c>
      <c r="BL1632" s="40">
        <f t="shared" si="725"/>
        <v>0</v>
      </c>
      <c r="BM1632" s="40">
        <f t="shared" si="726"/>
        <v>0</v>
      </c>
      <c r="BN1632" s="40">
        <f t="shared" si="727"/>
        <v>0</v>
      </c>
    </row>
    <row r="1633" spans="1:66" x14ac:dyDescent="0.25">
      <c r="A1633" s="379"/>
      <c r="B1633" s="936"/>
      <c r="C1633" s="272"/>
      <c r="D1633" s="868"/>
      <c r="E1633" s="873" t="str">
        <f t="shared" si="701"/>
        <v xml:space="preserve"> </v>
      </c>
      <c r="F1633" s="130">
        <f t="shared" si="702"/>
        <v>0</v>
      </c>
      <c r="G1633" s="128">
        <f t="shared" si="703"/>
        <v>1621</v>
      </c>
      <c r="H1633" s="127"/>
      <c r="I1633" s="321"/>
      <c r="J1633" s="97"/>
      <c r="K1633" s="323"/>
      <c r="L1633" s="322"/>
      <c r="M1633" s="50"/>
      <c r="N1633" s="87"/>
      <c r="O1633" s="324"/>
      <c r="P1633" s="98"/>
      <c r="Q1633" s="98"/>
      <c r="R1633" s="114"/>
      <c r="S1633" s="753"/>
      <c r="T1633" s="98"/>
      <c r="U1633" s="98"/>
      <c r="V1633" s="98"/>
      <c r="W1633" s="99"/>
      <c r="X1633" s="97"/>
      <c r="Y1633" s="87"/>
      <c r="Z1633" s="100"/>
      <c r="AA1633" s="106">
        <f t="shared" si="704"/>
        <v>1621</v>
      </c>
      <c r="AB1633" s="549">
        <f t="shared" si="705"/>
        <v>0</v>
      </c>
      <c r="AC1633" s="544">
        <f t="shared" si="706"/>
        <v>0</v>
      </c>
      <c r="AD1633" s="174">
        <f t="shared" si="707"/>
        <v>0</v>
      </c>
      <c r="AE1633" s="8"/>
      <c r="AF1633" s="885" t="str">
        <f t="shared" si="708"/>
        <v xml:space="preserve"> </v>
      </c>
      <c r="AG1633" s="40">
        <f t="shared" si="709"/>
        <v>0</v>
      </c>
      <c r="AH1633" s="40">
        <f t="shared" si="710"/>
        <v>0</v>
      </c>
      <c r="AR1633" s="40">
        <f t="shared" si="711"/>
        <v>0</v>
      </c>
      <c r="AS1633" s="40">
        <f t="shared" si="712"/>
        <v>0</v>
      </c>
      <c r="AT1633" s="40">
        <f t="shared" si="713"/>
        <v>0</v>
      </c>
      <c r="AU1633" s="40">
        <f t="shared" si="714"/>
        <v>0</v>
      </c>
      <c r="AX1633" s="279">
        <f t="shared" si="715"/>
        <v>0</v>
      </c>
      <c r="AY1633" s="279">
        <f t="shared" si="716"/>
        <v>0</v>
      </c>
      <c r="AZ1633" s="40">
        <f t="shared" si="717"/>
        <v>0</v>
      </c>
      <c r="BB1633" s="40">
        <f t="shared" si="718"/>
        <v>0</v>
      </c>
      <c r="BC1633" s="397">
        <f t="shared" si="719"/>
        <v>0</v>
      </c>
      <c r="BD1633" s="105">
        <f t="shared" si="720"/>
        <v>0</v>
      </c>
      <c r="BE1633" s="105">
        <f t="shared" si="721"/>
        <v>0</v>
      </c>
      <c r="BF1633" s="742">
        <f t="shared" si="722"/>
        <v>0</v>
      </c>
      <c r="BG1633" s="89"/>
      <c r="BH1633" s="9"/>
      <c r="BJ1633" s="40">
        <f t="shared" si="723"/>
        <v>0</v>
      </c>
      <c r="BK1633" s="40">
        <f t="shared" si="724"/>
        <v>1</v>
      </c>
      <c r="BL1633" s="40">
        <f t="shared" si="725"/>
        <v>0</v>
      </c>
      <c r="BM1633" s="40">
        <f t="shared" si="726"/>
        <v>0</v>
      </c>
      <c r="BN1633" s="40">
        <f t="shared" si="727"/>
        <v>0</v>
      </c>
    </row>
    <row r="1634" spans="1:66" x14ac:dyDescent="0.25">
      <c r="A1634" s="379"/>
      <c r="B1634" s="936"/>
      <c r="C1634" s="272"/>
      <c r="D1634" s="868"/>
      <c r="E1634" s="873" t="str">
        <f t="shared" si="701"/>
        <v xml:space="preserve"> </v>
      </c>
      <c r="F1634" s="130">
        <f t="shared" si="702"/>
        <v>0</v>
      </c>
      <c r="G1634" s="128">
        <f t="shared" si="703"/>
        <v>1622</v>
      </c>
      <c r="H1634" s="127"/>
      <c r="I1634" s="321"/>
      <c r="J1634" s="97"/>
      <c r="K1634" s="323"/>
      <c r="L1634" s="322"/>
      <c r="M1634" s="50"/>
      <c r="N1634" s="87"/>
      <c r="O1634" s="324"/>
      <c r="P1634" s="98"/>
      <c r="Q1634" s="98"/>
      <c r="R1634" s="114"/>
      <c r="S1634" s="753"/>
      <c r="T1634" s="98"/>
      <c r="U1634" s="98"/>
      <c r="V1634" s="98"/>
      <c r="W1634" s="99"/>
      <c r="X1634" s="97"/>
      <c r="Y1634" s="87"/>
      <c r="Z1634" s="100"/>
      <c r="AA1634" s="106">
        <f t="shared" si="704"/>
        <v>1622</v>
      </c>
      <c r="AB1634" s="549">
        <f t="shared" si="705"/>
        <v>0</v>
      </c>
      <c r="AC1634" s="544">
        <f t="shared" si="706"/>
        <v>0</v>
      </c>
      <c r="AD1634" s="174">
        <f t="shared" si="707"/>
        <v>0</v>
      </c>
      <c r="AE1634" s="8"/>
      <c r="AF1634" s="885" t="str">
        <f t="shared" si="708"/>
        <v xml:space="preserve"> </v>
      </c>
      <c r="AG1634" s="40">
        <f t="shared" si="709"/>
        <v>0</v>
      </c>
      <c r="AH1634" s="40">
        <f t="shared" si="710"/>
        <v>0</v>
      </c>
      <c r="AR1634" s="40">
        <f t="shared" si="711"/>
        <v>0</v>
      </c>
      <c r="AS1634" s="40">
        <f t="shared" si="712"/>
        <v>0</v>
      </c>
      <c r="AT1634" s="40">
        <f t="shared" si="713"/>
        <v>0</v>
      </c>
      <c r="AU1634" s="40">
        <f t="shared" si="714"/>
        <v>0</v>
      </c>
      <c r="AX1634" s="279">
        <f t="shared" si="715"/>
        <v>0</v>
      </c>
      <c r="AY1634" s="279">
        <f t="shared" si="716"/>
        <v>0</v>
      </c>
      <c r="AZ1634" s="40">
        <f t="shared" si="717"/>
        <v>0</v>
      </c>
      <c r="BB1634" s="40">
        <f t="shared" si="718"/>
        <v>0</v>
      </c>
      <c r="BC1634" s="397">
        <f t="shared" si="719"/>
        <v>0</v>
      </c>
      <c r="BD1634" s="105">
        <f t="shared" si="720"/>
        <v>0</v>
      </c>
      <c r="BE1634" s="105">
        <f t="shared" si="721"/>
        <v>0</v>
      </c>
      <c r="BF1634" s="742">
        <f t="shared" si="722"/>
        <v>0</v>
      </c>
      <c r="BG1634" s="89"/>
      <c r="BH1634" s="9"/>
      <c r="BJ1634" s="40">
        <f t="shared" si="723"/>
        <v>0</v>
      </c>
      <c r="BK1634" s="40">
        <f t="shared" si="724"/>
        <v>1</v>
      </c>
      <c r="BL1634" s="40">
        <f t="shared" si="725"/>
        <v>0</v>
      </c>
      <c r="BM1634" s="40">
        <f t="shared" si="726"/>
        <v>0</v>
      </c>
      <c r="BN1634" s="40">
        <f t="shared" si="727"/>
        <v>0</v>
      </c>
    </row>
    <row r="1635" spans="1:66" x14ac:dyDescent="0.25">
      <c r="A1635" s="379"/>
      <c r="B1635" s="936"/>
      <c r="C1635" s="272"/>
      <c r="D1635" s="868"/>
      <c r="E1635" s="873" t="str">
        <f t="shared" si="701"/>
        <v xml:space="preserve"> </v>
      </c>
      <c r="F1635" s="130">
        <f t="shared" si="702"/>
        <v>0</v>
      </c>
      <c r="G1635" s="128">
        <f t="shared" si="703"/>
        <v>1623</v>
      </c>
      <c r="H1635" s="127"/>
      <c r="I1635" s="321"/>
      <c r="J1635" s="97"/>
      <c r="K1635" s="323"/>
      <c r="L1635" s="322"/>
      <c r="M1635" s="50"/>
      <c r="N1635" s="87"/>
      <c r="O1635" s="324"/>
      <c r="P1635" s="98"/>
      <c r="Q1635" s="98"/>
      <c r="R1635" s="114"/>
      <c r="S1635" s="753"/>
      <c r="T1635" s="98"/>
      <c r="U1635" s="98"/>
      <c r="V1635" s="98"/>
      <c r="W1635" s="99"/>
      <c r="X1635" s="97"/>
      <c r="Y1635" s="87"/>
      <c r="Z1635" s="100"/>
      <c r="AA1635" s="106">
        <f t="shared" si="704"/>
        <v>1623</v>
      </c>
      <c r="AB1635" s="549">
        <f t="shared" si="705"/>
        <v>0</v>
      </c>
      <c r="AC1635" s="544">
        <f t="shared" si="706"/>
        <v>0</v>
      </c>
      <c r="AD1635" s="174">
        <f t="shared" si="707"/>
        <v>0</v>
      </c>
      <c r="AE1635" s="8"/>
      <c r="AF1635" s="885" t="str">
        <f t="shared" si="708"/>
        <v xml:space="preserve"> </v>
      </c>
      <c r="AG1635" s="40">
        <f t="shared" si="709"/>
        <v>0</v>
      </c>
      <c r="AH1635" s="40">
        <f t="shared" si="710"/>
        <v>0</v>
      </c>
      <c r="AR1635" s="40">
        <f t="shared" si="711"/>
        <v>0</v>
      </c>
      <c r="AS1635" s="40">
        <f t="shared" si="712"/>
        <v>0</v>
      </c>
      <c r="AT1635" s="40">
        <f t="shared" si="713"/>
        <v>0</v>
      </c>
      <c r="AU1635" s="40">
        <f t="shared" si="714"/>
        <v>0</v>
      </c>
      <c r="AX1635" s="279">
        <f t="shared" si="715"/>
        <v>0</v>
      </c>
      <c r="AY1635" s="279">
        <f t="shared" si="716"/>
        <v>0</v>
      </c>
      <c r="AZ1635" s="40">
        <f t="shared" si="717"/>
        <v>0</v>
      </c>
      <c r="BB1635" s="40">
        <f t="shared" si="718"/>
        <v>0</v>
      </c>
      <c r="BC1635" s="397">
        <f t="shared" si="719"/>
        <v>0</v>
      </c>
      <c r="BD1635" s="105">
        <f t="shared" si="720"/>
        <v>0</v>
      </c>
      <c r="BE1635" s="105">
        <f t="shared" si="721"/>
        <v>0</v>
      </c>
      <c r="BF1635" s="742">
        <f t="shared" si="722"/>
        <v>0</v>
      </c>
      <c r="BG1635" s="89"/>
      <c r="BH1635" s="9"/>
      <c r="BJ1635" s="40">
        <f t="shared" si="723"/>
        <v>0</v>
      </c>
      <c r="BK1635" s="40">
        <f t="shared" si="724"/>
        <v>1</v>
      </c>
      <c r="BL1635" s="40">
        <f t="shared" si="725"/>
        <v>0</v>
      </c>
      <c r="BM1635" s="40">
        <f t="shared" si="726"/>
        <v>0</v>
      </c>
      <c r="BN1635" s="40">
        <f t="shared" si="727"/>
        <v>0</v>
      </c>
    </row>
    <row r="1636" spans="1:66" x14ac:dyDescent="0.25">
      <c r="A1636" s="379"/>
      <c r="B1636" s="936"/>
      <c r="C1636" s="272"/>
      <c r="D1636" s="868"/>
      <c r="E1636" s="873" t="str">
        <f t="shared" si="701"/>
        <v xml:space="preserve"> </v>
      </c>
      <c r="F1636" s="130">
        <f t="shared" si="702"/>
        <v>0</v>
      </c>
      <c r="G1636" s="128">
        <f t="shared" si="703"/>
        <v>1624</v>
      </c>
      <c r="H1636" s="127"/>
      <c r="I1636" s="321"/>
      <c r="J1636" s="97"/>
      <c r="K1636" s="323"/>
      <c r="L1636" s="322"/>
      <c r="M1636" s="50"/>
      <c r="N1636" s="87"/>
      <c r="O1636" s="324"/>
      <c r="P1636" s="98"/>
      <c r="Q1636" s="98"/>
      <c r="R1636" s="114"/>
      <c r="S1636" s="753"/>
      <c r="T1636" s="98"/>
      <c r="U1636" s="98"/>
      <c r="V1636" s="98"/>
      <c r="W1636" s="99"/>
      <c r="X1636" s="97"/>
      <c r="Y1636" s="87"/>
      <c r="Z1636" s="100"/>
      <c r="AA1636" s="106">
        <f t="shared" si="704"/>
        <v>1624</v>
      </c>
      <c r="AB1636" s="549">
        <f t="shared" si="705"/>
        <v>0</v>
      </c>
      <c r="AC1636" s="544">
        <f t="shared" si="706"/>
        <v>0</v>
      </c>
      <c r="AD1636" s="174">
        <f t="shared" si="707"/>
        <v>0</v>
      </c>
      <c r="AE1636" s="8"/>
      <c r="AF1636" s="885" t="str">
        <f t="shared" si="708"/>
        <v xml:space="preserve"> </v>
      </c>
      <c r="AG1636" s="40">
        <f t="shared" si="709"/>
        <v>0</v>
      </c>
      <c r="AH1636" s="40">
        <f t="shared" si="710"/>
        <v>0</v>
      </c>
      <c r="AR1636" s="40">
        <f t="shared" si="711"/>
        <v>0</v>
      </c>
      <c r="AS1636" s="40">
        <f t="shared" si="712"/>
        <v>0</v>
      </c>
      <c r="AT1636" s="40">
        <f t="shared" si="713"/>
        <v>0</v>
      </c>
      <c r="AU1636" s="40">
        <f t="shared" si="714"/>
        <v>0</v>
      </c>
      <c r="AX1636" s="279">
        <f t="shared" si="715"/>
        <v>0</v>
      </c>
      <c r="AY1636" s="279">
        <f t="shared" si="716"/>
        <v>0</v>
      </c>
      <c r="AZ1636" s="40">
        <f t="shared" si="717"/>
        <v>0</v>
      </c>
      <c r="BB1636" s="40">
        <f t="shared" si="718"/>
        <v>0</v>
      </c>
      <c r="BC1636" s="397">
        <f t="shared" si="719"/>
        <v>0</v>
      </c>
      <c r="BD1636" s="105">
        <f t="shared" si="720"/>
        <v>0</v>
      </c>
      <c r="BE1636" s="105">
        <f t="shared" si="721"/>
        <v>0</v>
      </c>
      <c r="BF1636" s="742">
        <f t="shared" si="722"/>
        <v>0</v>
      </c>
      <c r="BG1636" s="89"/>
      <c r="BH1636" s="9"/>
      <c r="BJ1636" s="40">
        <f t="shared" si="723"/>
        <v>0</v>
      </c>
      <c r="BK1636" s="40">
        <f t="shared" si="724"/>
        <v>1</v>
      </c>
      <c r="BL1636" s="40">
        <f t="shared" si="725"/>
        <v>0</v>
      </c>
      <c r="BM1636" s="40">
        <f t="shared" si="726"/>
        <v>0</v>
      </c>
      <c r="BN1636" s="40">
        <f t="shared" si="727"/>
        <v>0</v>
      </c>
    </row>
    <row r="1637" spans="1:66" x14ac:dyDescent="0.25">
      <c r="A1637" s="379"/>
      <c r="B1637" s="936"/>
      <c r="C1637" s="272"/>
      <c r="D1637" s="868"/>
      <c r="E1637" s="873" t="str">
        <f t="shared" si="701"/>
        <v xml:space="preserve"> </v>
      </c>
      <c r="F1637" s="130">
        <f t="shared" si="702"/>
        <v>0</v>
      </c>
      <c r="G1637" s="128">
        <f t="shared" si="703"/>
        <v>1625</v>
      </c>
      <c r="H1637" s="127"/>
      <c r="I1637" s="321"/>
      <c r="J1637" s="97"/>
      <c r="K1637" s="323"/>
      <c r="L1637" s="322"/>
      <c r="M1637" s="50"/>
      <c r="N1637" s="87"/>
      <c r="O1637" s="324"/>
      <c r="P1637" s="98"/>
      <c r="Q1637" s="98"/>
      <c r="R1637" s="114"/>
      <c r="S1637" s="753"/>
      <c r="T1637" s="98"/>
      <c r="U1637" s="98"/>
      <c r="V1637" s="98"/>
      <c r="W1637" s="99"/>
      <c r="X1637" s="97"/>
      <c r="Y1637" s="87"/>
      <c r="Z1637" s="100"/>
      <c r="AA1637" s="106">
        <f t="shared" si="704"/>
        <v>1625</v>
      </c>
      <c r="AB1637" s="549">
        <f t="shared" si="705"/>
        <v>0</v>
      </c>
      <c r="AC1637" s="544">
        <f t="shared" si="706"/>
        <v>0</v>
      </c>
      <c r="AD1637" s="174">
        <f t="shared" si="707"/>
        <v>0</v>
      </c>
      <c r="AE1637" s="8"/>
      <c r="AF1637" s="885" t="str">
        <f t="shared" si="708"/>
        <v xml:space="preserve"> </v>
      </c>
      <c r="AG1637" s="40">
        <f t="shared" si="709"/>
        <v>0</v>
      </c>
      <c r="AH1637" s="40">
        <f t="shared" si="710"/>
        <v>0</v>
      </c>
      <c r="AR1637" s="40">
        <f t="shared" si="711"/>
        <v>0</v>
      </c>
      <c r="AS1637" s="40">
        <f t="shared" si="712"/>
        <v>0</v>
      </c>
      <c r="AT1637" s="40">
        <f t="shared" si="713"/>
        <v>0</v>
      </c>
      <c r="AU1637" s="40">
        <f t="shared" si="714"/>
        <v>0</v>
      </c>
      <c r="AX1637" s="279">
        <f t="shared" si="715"/>
        <v>0</v>
      </c>
      <c r="AY1637" s="279">
        <f t="shared" si="716"/>
        <v>0</v>
      </c>
      <c r="AZ1637" s="40">
        <f t="shared" si="717"/>
        <v>0</v>
      </c>
      <c r="BB1637" s="40">
        <f t="shared" si="718"/>
        <v>0</v>
      </c>
      <c r="BC1637" s="397">
        <f t="shared" si="719"/>
        <v>0</v>
      </c>
      <c r="BD1637" s="105">
        <f t="shared" si="720"/>
        <v>0</v>
      </c>
      <c r="BE1637" s="105">
        <f t="shared" si="721"/>
        <v>0</v>
      </c>
      <c r="BF1637" s="742">
        <f t="shared" si="722"/>
        <v>0</v>
      </c>
      <c r="BG1637" s="89"/>
      <c r="BH1637" s="9"/>
      <c r="BJ1637" s="40">
        <f t="shared" si="723"/>
        <v>0</v>
      </c>
      <c r="BK1637" s="40">
        <f t="shared" si="724"/>
        <v>1</v>
      </c>
      <c r="BL1637" s="40">
        <f t="shared" si="725"/>
        <v>0</v>
      </c>
      <c r="BM1637" s="40">
        <f t="shared" si="726"/>
        <v>0</v>
      </c>
      <c r="BN1637" s="40">
        <f t="shared" si="727"/>
        <v>0</v>
      </c>
    </row>
    <row r="1638" spans="1:66" x14ac:dyDescent="0.25">
      <c r="A1638" s="379"/>
      <c r="B1638" s="936"/>
      <c r="C1638" s="272"/>
      <c r="D1638" s="868"/>
      <c r="E1638" s="873" t="str">
        <f t="shared" si="701"/>
        <v xml:space="preserve"> </v>
      </c>
      <c r="F1638" s="130">
        <f t="shared" si="702"/>
        <v>0</v>
      </c>
      <c r="G1638" s="128">
        <f t="shared" si="703"/>
        <v>1626</v>
      </c>
      <c r="H1638" s="127"/>
      <c r="I1638" s="321"/>
      <c r="J1638" s="97"/>
      <c r="K1638" s="323"/>
      <c r="L1638" s="322"/>
      <c r="M1638" s="50"/>
      <c r="N1638" s="87"/>
      <c r="O1638" s="324"/>
      <c r="P1638" s="98"/>
      <c r="Q1638" s="98"/>
      <c r="R1638" s="114"/>
      <c r="S1638" s="753"/>
      <c r="T1638" s="98"/>
      <c r="U1638" s="98"/>
      <c r="V1638" s="98"/>
      <c r="W1638" s="99"/>
      <c r="X1638" s="97"/>
      <c r="Y1638" s="87"/>
      <c r="Z1638" s="100"/>
      <c r="AA1638" s="106">
        <f t="shared" si="704"/>
        <v>1626</v>
      </c>
      <c r="AB1638" s="549">
        <f t="shared" si="705"/>
        <v>0</v>
      </c>
      <c r="AC1638" s="544">
        <f t="shared" si="706"/>
        <v>0</v>
      </c>
      <c r="AD1638" s="174">
        <f t="shared" si="707"/>
        <v>0</v>
      </c>
      <c r="AE1638" s="8"/>
      <c r="AF1638" s="885" t="str">
        <f t="shared" si="708"/>
        <v xml:space="preserve"> </v>
      </c>
      <c r="AG1638" s="40">
        <f t="shared" si="709"/>
        <v>0</v>
      </c>
      <c r="AH1638" s="40">
        <f t="shared" si="710"/>
        <v>0</v>
      </c>
      <c r="AR1638" s="40">
        <f t="shared" si="711"/>
        <v>0</v>
      </c>
      <c r="AS1638" s="40">
        <f t="shared" si="712"/>
        <v>0</v>
      </c>
      <c r="AT1638" s="40">
        <f t="shared" si="713"/>
        <v>0</v>
      </c>
      <c r="AU1638" s="40">
        <f t="shared" si="714"/>
        <v>0</v>
      </c>
      <c r="AX1638" s="279">
        <f t="shared" si="715"/>
        <v>0</v>
      </c>
      <c r="AY1638" s="279">
        <f t="shared" si="716"/>
        <v>0</v>
      </c>
      <c r="AZ1638" s="40">
        <f t="shared" si="717"/>
        <v>0</v>
      </c>
      <c r="BB1638" s="40">
        <f t="shared" si="718"/>
        <v>0</v>
      </c>
      <c r="BC1638" s="397">
        <f t="shared" si="719"/>
        <v>0</v>
      </c>
      <c r="BD1638" s="105">
        <f t="shared" si="720"/>
        <v>0</v>
      </c>
      <c r="BE1638" s="105">
        <f t="shared" si="721"/>
        <v>0</v>
      </c>
      <c r="BF1638" s="742">
        <f t="shared" si="722"/>
        <v>0</v>
      </c>
      <c r="BG1638" s="89"/>
      <c r="BH1638" s="9"/>
      <c r="BJ1638" s="40">
        <f t="shared" si="723"/>
        <v>0</v>
      </c>
      <c r="BK1638" s="40">
        <f t="shared" si="724"/>
        <v>1</v>
      </c>
      <c r="BL1638" s="40">
        <f t="shared" si="725"/>
        <v>0</v>
      </c>
      <c r="BM1638" s="40">
        <f t="shared" si="726"/>
        <v>0</v>
      </c>
      <c r="BN1638" s="40">
        <f t="shared" si="727"/>
        <v>0</v>
      </c>
    </row>
    <row r="1639" spans="1:66" x14ac:dyDescent="0.25">
      <c r="A1639" s="379"/>
      <c r="B1639" s="936"/>
      <c r="C1639" s="272"/>
      <c r="D1639" s="868"/>
      <c r="E1639" s="873" t="str">
        <f t="shared" si="701"/>
        <v xml:space="preserve"> </v>
      </c>
      <c r="F1639" s="130">
        <f t="shared" si="702"/>
        <v>0</v>
      </c>
      <c r="G1639" s="128">
        <f t="shared" si="703"/>
        <v>1627</v>
      </c>
      <c r="H1639" s="127"/>
      <c r="I1639" s="321"/>
      <c r="J1639" s="97"/>
      <c r="K1639" s="323"/>
      <c r="L1639" s="322"/>
      <c r="M1639" s="50"/>
      <c r="N1639" s="87"/>
      <c r="O1639" s="324"/>
      <c r="P1639" s="98"/>
      <c r="Q1639" s="98"/>
      <c r="R1639" s="114"/>
      <c r="S1639" s="753"/>
      <c r="T1639" s="98"/>
      <c r="U1639" s="98"/>
      <c r="V1639" s="98"/>
      <c r="W1639" s="99"/>
      <c r="X1639" s="97"/>
      <c r="Y1639" s="87"/>
      <c r="Z1639" s="100"/>
      <c r="AA1639" s="106">
        <f t="shared" si="704"/>
        <v>1627</v>
      </c>
      <c r="AB1639" s="549">
        <f t="shared" si="705"/>
        <v>0</v>
      </c>
      <c r="AC1639" s="544">
        <f t="shared" si="706"/>
        <v>0</v>
      </c>
      <c r="AD1639" s="174">
        <f t="shared" si="707"/>
        <v>0</v>
      </c>
      <c r="AE1639" s="8"/>
      <c r="AF1639" s="885" t="str">
        <f t="shared" si="708"/>
        <v xml:space="preserve"> </v>
      </c>
      <c r="AG1639" s="40">
        <f t="shared" si="709"/>
        <v>0</v>
      </c>
      <c r="AH1639" s="40">
        <f t="shared" si="710"/>
        <v>0</v>
      </c>
      <c r="AR1639" s="40">
        <f t="shared" si="711"/>
        <v>0</v>
      </c>
      <c r="AS1639" s="40">
        <f t="shared" si="712"/>
        <v>0</v>
      </c>
      <c r="AT1639" s="40">
        <f t="shared" si="713"/>
        <v>0</v>
      </c>
      <c r="AU1639" s="40">
        <f t="shared" si="714"/>
        <v>0</v>
      </c>
      <c r="AX1639" s="279">
        <f t="shared" si="715"/>
        <v>0</v>
      </c>
      <c r="AY1639" s="279">
        <f t="shared" si="716"/>
        <v>0</v>
      </c>
      <c r="AZ1639" s="40">
        <f t="shared" si="717"/>
        <v>0</v>
      </c>
      <c r="BB1639" s="40">
        <f t="shared" si="718"/>
        <v>0</v>
      </c>
      <c r="BC1639" s="397">
        <f t="shared" si="719"/>
        <v>0</v>
      </c>
      <c r="BD1639" s="105">
        <f t="shared" si="720"/>
        <v>0</v>
      </c>
      <c r="BE1639" s="105">
        <f t="shared" si="721"/>
        <v>0</v>
      </c>
      <c r="BF1639" s="742">
        <f t="shared" si="722"/>
        <v>0</v>
      </c>
      <c r="BG1639" s="89"/>
      <c r="BH1639" s="9"/>
      <c r="BJ1639" s="40">
        <f t="shared" si="723"/>
        <v>0</v>
      </c>
      <c r="BK1639" s="40">
        <f t="shared" si="724"/>
        <v>1</v>
      </c>
      <c r="BL1639" s="40">
        <f t="shared" si="725"/>
        <v>0</v>
      </c>
      <c r="BM1639" s="40">
        <f t="shared" si="726"/>
        <v>0</v>
      </c>
      <c r="BN1639" s="40">
        <f t="shared" si="727"/>
        <v>0</v>
      </c>
    </row>
    <row r="1640" spans="1:66" x14ac:dyDescent="0.25">
      <c r="A1640" s="379"/>
      <c r="B1640" s="936"/>
      <c r="C1640" s="272"/>
      <c r="D1640" s="868"/>
      <c r="E1640" s="873" t="str">
        <f t="shared" si="701"/>
        <v xml:space="preserve"> </v>
      </c>
      <c r="F1640" s="130">
        <f t="shared" si="702"/>
        <v>0</v>
      </c>
      <c r="G1640" s="128">
        <f t="shared" si="703"/>
        <v>1628</v>
      </c>
      <c r="H1640" s="127"/>
      <c r="I1640" s="321"/>
      <c r="J1640" s="97"/>
      <c r="K1640" s="323"/>
      <c r="L1640" s="322"/>
      <c r="M1640" s="50"/>
      <c r="N1640" s="87"/>
      <c r="O1640" s="324"/>
      <c r="P1640" s="98"/>
      <c r="Q1640" s="98"/>
      <c r="R1640" s="114"/>
      <c r="S1640" s="753"/>
      <c r="T1640" s="98"/>
      <c r="U1640" s="98"/>
      <c r="V1640" s="98"/>
      <c r="W1640" s="99"/>
      <c r="X1640" s="97"/>
      <c r="Y1640" s="87"/>
      <c r="Z1640" s="100"/>
      <c r="AA1640" s="106">
        <f t="shared" si="704"/>
        <v>1628</v>
      </c>
      <c r="AB1640" s="549">
        <f t="shared" si="705"/>
        <v>0</v>
      </c>
      <c r="AC1640" s="544">
        <f t="shared" si="706"/>
        <v>0</v>
      </c>
      <c r="AD1640" s="174">
        <f t="shared" si="707"/>
        <v>0</v>
      </c>
      <c r="AE1640" s="8"/>
      <c r="AF1640" s="885" t="str">
        <f t="shared" si="708"/>
        <v xml:space="preserve"> </v>
      </c>
      <c r="AG1640" s="40">
        <f t="shared" si="709"/>
        <v>0</v>
      </c>
      <c r="AH1640" s="40">
        <f t="shared" si="710"/>
        <v>0</v>
      </c>
      <c r="AR1640" s="40">
        <f t="shared" si="711"/>
        <v>0</v>
      </c>
      <c r="AS1640" s="40">
        <f t="shared" si="712"/>
        <v>0</v>
      </c>
      <c r="AT1640" s="40">
        <f t="shared" si="713"/>
        <v>0</v>
      </c>
      <c r="AU1640" s="40">
        <f t="shared" si="714"/>
        <v>0</v>
      </c>
      <c r="AX1640" s="279">
        <f t="shared" si="715"/>
        <v>0</v>
      </c>
      <c r="AY1640" s="279">
        <f t="shared" si="716"/>
        <v>0</v>
      </c>
      <c r="AZ1640" s="40">
        <f t="shared" si="717"/>
        <v>0</v>
      </c>
      <c r="BB1640" s="40">
        <f t="shared" si="718"/>
        <v>0</v>
      </c>
      <c r="BC1640" s="397">
        <f t="shared" si="719"/>
        <v>0</v>
      </c>
      <c r="BD1640" s="105">
        <f t="shared" si="720"/>
        <v>0</v>
      </c>
      <c r="BE1640" s="105">
        <f t="shared" si="721"/>
        <v>0</v>
      </c>
      <c r="BF1640" s="742">
        <f t="shared" si="722"/>
        <v>0</v>
      </c>
      <c r="BG1640" s="89"/>
      <c r="BH1640" s="9"/>
      <c r="BJ1640" s="40">
        <f t="shared" si="723"/>
        <v>0</v>
      </c>
      <c r="BK1640" s="40">
        <f t="shared" si="724"/>
        <v>1</v>
      </c>
      <c r="BL1640" s="40">
        <f t="shared" si="725"/>
        <v>0</v>
      </c>
      <c r="BM1640" s="40">
        <f t="shared" si="726"/>
        <v>0</v>
      </c>
      <c r="BN1640" s="40">
        <f t="shared" si="727"/>
        <v>0</v>
      </c>
    </row>
    <row r="1641" spans="1:66" x14ac:dyDescent="0.25">
      <c r="A1641" s="379"/>
      <c r="B1641" s="936"/>
      <c r="C1641" s="272"/>
      <c r="D1641" s="868"/>
      <c r="E1641" s="873" t="str">
        <f t="shared" si="701"/>
        <v xml:space="preserve"> </v>
      </c>
      <c r="F1641" s="130">
        <f t="shared" si="702"/>
        <v>0</v>
      </c>
      <c r="G1641" s="128">
        <f t="shared" si="703"/>
        <v>1629</v>
      </c>
      <c r="H1641" s="127"/>
      <c r="I1641" s="321"/>
      <c r="J1641" s="97"/>
      <c r="K1641" s="323"/>
      <c r="L1641" s="322"/>
      <c r="M1641" s="50"/>
      <c r="N1641" s="87"/>
      <c r="O1641" s="324"/>
      <c r="P1641" s="98"/>
      <c r="Q1641" s="98"/>
      <c r="R1641" s="114"/>
      <c r="S1641" s="753"/>
      <c r="T1641" s="98"/>
      <c r="U1641" s="98"/>
      <c r="V1641" s="98"/>
      <c r="W1641" s="99"/>
      <c r="X1641" s="97"/>
      <c r="Y1641" s="87"/>
      <c r="Z1641" s="100"/>
      <c r="AA1641" s="106">
        <f t="shared" si="704"/>
        <v>1629</v>
      </c>
      <c r="AB1641" s="549">
        <f t="shared" si="705"/>
        <v>0</v>
      </c>
      <c r="AC1641" s="544">
        <f t="shared" si="706"/>
        <v>0</v>
      </c>
      <c r="AD1641" s="174">
        <f t="shared" si="707"/>
        <v>0</v>
      </c>
      <c r="AE1641" s="8"/>
      <c r="AF1641" s="885" t="str">
        <f t="shared" si="708"/>
        <v xml:space="preserve"> </v>
      </c>
      <c r="AG1641" s="40">
        <f t="shared" si="709"/>
        <v>0</v>
      </c>
      <c r="AH1641" s="40">
        <f t="shared" si="710"/>
        <v>0</v>
      </c>
      <c r="AR1641" s="40">
        <f t="shared" si="711"/>
        <v>0</v>
      </c>
      <c r="AS1641" s="40">
        <f t="shared" si="712"/>
        <v>0</v>
      </c>
      <c r="AT1641" s="40">
        <f t="shared" si="713"/>
        <v>0</v>
      </c>
      <c r="AU1641" s="40">
        <f t="shared" si="714"/>
        <v>0</v>
      </c>
      <c r="AX1641" s="279">
        <f t="shared" si="715"/>
        <v>0</v>
      </c>
      <c r="AY1641" s="279">
        <f t="shared" si="716"/>
        <v>0</v>
      </c>
      <c r="AZ1641" s="40">
        <f t="shared" si="717"/>
        <v>0</v>
      </c>
      <c r="BB1641" s="40">
        <f t="shared" si="718"/>
        <v>0</v>
      </c>
      <c r="BC1641" s="397">
        <f t="shared" si="719"/>
        <v>0</v>
      </c>
      <c r="BD1641" s="105">
        <f t="shared" si="720"/>
        <v>0</v>
      </c>
      <c r="BE1641" s="105">
        <f t="shared" si="721"/>
        <v>0</v>
      </c>
      <c r="BF1641" s="742">
        <f t="shared" si="722"/>
        <v>0</v>
      </c>
      <c r="BG1641" s="89"/>
      <c r="BH1641" s="9"/>
      <c r="BJ1641" s="40">
        <f t="shared" si="723"/>
        <v>0</v>
      </c>
      <c r="BK1641" s="40">
        <f t="shared" si="724"/>
        <v>1</v>
      </c>
      <c r="BL1641" s="40">
        <f t="shared" si="725"/>
        <v>0</v>
      </c>
      <c r="BM1641" s="40">
        <f t="shared" si="726"/>
        <v>0</v>
      </c>
      <c r="BN1641" s="40">
        <f t="shared" si="727"/>
        <v>0</v>
      </c>
    </row>
    <row r="1642" spans="1:66" x14ac:dyDescent="0.25">
      <c r="A1642" s="379"/>
      <c r="B1642" s="936"/>
      <c r="C1642" s="272"/>
      <c r="D1642" s="868"/>
      <c r="E1642" s="873" t="str">
        <f t="shared" si="701"/>
        <v xml:space="preserve"> </v>
      </c>
      <c r="F1642" s="130">
        <f t="shared" si="702"/>
        <v>0</v>
      </c>
      <c r="G1642" s="128">
        <f t="shared" si="703"/>
        <v>1630</v>
      </c>
      <c r="H1642" s="127"/>
      <c r="I1642" s="321"/>
      <c r="J1642" s="97"/>
      <c r="K1642" s="323"/>
      <c r="L1642" s="322"/>
      <c r="M1642" s="50"/>
      <c r="N1642" s="87"/>
      <c r="O1642" s="324"/>
      <c r="P1642" s="98"/>
      <c r="Q1642" s="98"/>
      <c r="R1642" s="114"/>
      <c r="S1642" s="753"/>
      <c r="T1642" s="98"/>
      <c r="U1642" s="98"/>
      <c r="V1642" s="98"/>
      <c r="W1642" s="99"/>
      <c r="X1642" s="97"/>
      <c r="Y1642" s="87"/>
      <c r="Z1642" s="100"/>
      <c r="AA1642" s="106">
        <f t="shared" si="704"/>
        <v>1630</v>
      </c>
      <c r="AB1642" s="549">
        <f t="shared" si="705"/>
        <v>0</v>
      </c>
      <c r="AC1642" s="544">
        <f t="shared" si="706"/>
        <v>0</v>
      </c>
      <c r="AD1642" s="174">
        <f t="shared" si="707"/>
        <v>0</v>
      </c>
      <c r="AE1642" s="8"/>
      <c r="AF1642" s="885" t="str">
        <f t="shared" si="708"/>
        <v xml:space="preserve"> </v>
      </c>
      <c r="AG1642" s="40">
        <f t="shared" si="709"/>
        <v>0</v>
      </c>
      <c r="AH1642" s="40">
        <f t="shared" si="710"/>
        <v>0</v>
      </c>
      <c r="AR1642" s="40">
        <f t="shared" si="711"/>
        <v>0</v>
      </c>
      <c r="AS1642" s="40">
        <f t="shared" si="712"/>
        <v>0</v>
      </c>
      <c r="AT1642" s="40">
        <f t="shared" si="713"/>
        <v>0</v>
      </c>
      <c r="AU1642" s="40">
        <f t="shared" si="714"/>
        <v>0</v>
      </c>
      <c r="AX1642" s="279">
        <f t="shared" si="715"/>
        <v>0</v>
      </c>
      <c r="AY1642" s="279">
        <f t="shared" si="716"/>
        <v>0</v>
      </c>
      <c r="AZ1642" s="40">
        <f t="shared" si="717"/>
        <v>0</v>
      </c>
      <c r="BB1642" s="40">
        <f t="shared" si="718"/>
        <v>0</v>
      </c>
      <c r="BC1642" s="397">
        <f t="shared" si="719"/>
        <v>0</v>
      </c>
      <c r="BD1642" s="105">
        <f t="shared" si="720"/>
        <v>0</v>
      </c>
      <c r="BE1642" s="105">
        <f t="shared" si="721"/>
        <v>0</v>
      </c>
      <c r="BF1642" s="742">
        <f t="shared" si="722"/>
        <v>0</v>
      </c>
      <c r="BG1642" s="89"/>
      <c r="BH1642" s="9"/>
      <c r="BJ1642" s="40">
        <f t="shared" si="723"/>
        <v>0</v>
      </c>
      <c r="BK1642" s="40">
        <f t="shared" si="724"/>
        <v>1</v>
      </c>
      <c r="BL1642" s="40">
        <f t="shared" si="725"/>
        <v>0</v>
      </c>
      <c r="BM1642" s="40">
        <f t="shared" si="726"/>
        <v>0</v>
      </c>
      <c r="BN1642" s="40">
        <f t="shared" si="727"/>
        <v>0</v>
      </c>
    </row>
    <row r="1643" spans="1:66" x14ac:dyDescent="0.25">
      <c r="A1643" s="379"/>
      <c r="B1643" s="936"/>
      <c r="C1643" s="272"/>
      <c r="D1643" s="868"/>
      <c r="E1643" s="873" t="str">
        <f t="shared" si="701"/>
        <v xml:space="preserve"> </v>
      </c>
      <c r="F1643" s="130">
        <f t="shared" si="702"/>
        <v>0</v>
      </c>
      <c r="G1643" s="128">
        <f t="shared" si="703"/>
        <v>1631</v>
      </c>
      <c r="H1643" s="127"/>
      <c r="I1643" s="321"/>
      <c r="J1643" s="97"/>
      <c r="K1643" s="323"/>
      <c r="L1643" s="322"/>
      <c r="M1643" s="50"/>
      <c r="N1643" s="87"/>
      <c r="O1643" s="324"/>
      <c r="P1643" s="98"/>
      <c r="Q1643" s="98"/>
      <c r="R1643" s="114"/>
      <c r="S1643" s="753"/>
      <c r="T1643" s="98"/>
      <c r="U1643" s="98"/>
      <c r="V1643" s="98"/>
      <c r="W1643" s="99"/>
      <c r="X1643" s="97"/>
      <c r="Y1643" s="87"/>
      <c r="Z1643" s="100"/>
      <c r="AA1643" s="106">
        <f t="shared" si="704"/>
        <v>1631</v>
      </c>
      <c r="AB1643" s="549">
        <f t="shared" si="705"/>
        <v>0</v>
      </c>
      <c r="AC1643" s="544">
        <f t="shared" si="706"/>
        <v>0</v>
      </c>
      <c r="AD1643" s="174">
        <f t="shared" si="707"/>
        <v>0</v>
      </c>
      <c r="AE1643" s="8"/>
      <c r="AF1643" s="885" t="str">
        <f t="shared" si="708"/>
        <v xml:space="preserve"> </v>
      </c>
      <c r="AG1643" s="40">
        <f t="shared" si="709"/>
        <v>0</v>
      </c>
      <c r="AH1643" s="40">
        <f t="shared" si="710"/>
        <v>0</v>
      </c>
      <c r="AR1643" s="40">
        <f t="shared" si="711"/>
        <v>0</v>
      </c>
      <c r="AS1643" s="40">
        <f t="shared" si="712"/>
        <v>0</v>
      </c>
      <c r="AT1643" s="40">
        <f t="shared" si="713"/>
        <v>0</v>
      </c>
      <c r="AU1643" s="40">
        <f t="shared" si="714"/>
        <v>0</v>
      </c>
      <c r="AX1643" s="279">
        <f t="shared" si="715"/>
        <v>0</v>
      </c>
      <c r="AY1643" s="279">
        <f t="shared" si="716"/>
        <v>0</v>
      </c>
      <c r="AZ1643" s="40">
        <f t="shared" si="717"/>
        <v>0</v>
      </c>
      <c r="BB1643" s="40">
        <f t="shared" si="718"/>
        <v>0</v>
      </c>
      <c r="BC1643" s="397">
        <f t="shared" si="719"/>
        <v>0</v>
      </c>
      <c r="BD1643" s="105">
        <f t="shared" si="720"/>
        <v>0</v>
      </c>
      <c r="BE1643" s="105">
        <f t="shared" si="721"/>
        <v>0</v>
      </c>
      <c r="BF1643" s="742">
        <f t="shared" si="722"/>
        <v>0</v>
      </c>
      <c r="BG1643" s="89"/>
      <c r="BH1643" s="9"/>
      <c r="BJ1643" s="40">
        <f t="shared" si="723"/>
        <v>0</v>
      </c>
      <c r="BK1643" s="40">
        <f t="shared" si="724"/>
        <v>1</v>
      </c>
      <c r="BL1643" s="40">
        <f t="shared" si="725"/>
        <v>0</v>
      </c>
      <c r="BM1643" s="40">
        <f t="shared" si="726"/>
        <v>0</v>
      </c>
      <c r="BN1643" s="40">
        <f t="shared" si="727"/>
        <v>0</v>
      </c>
    </row>
    <row r="1644" spans="1:66" x14ac:dyDescent="0.25">
      <c r="A1644" s="379"/>
      <c r="B1644" s="936"/>
      <c r="C1644" s="272"/>
      <c r="D1644" s="868"/>
      <c r="E1644" s="873" t="str">
        <f t="shared" si="701"/>
        <v xml:space="preserve"> </v>
      </c>
      <c r="F1644" s="130">
        <f t="shared" si="702"/>
        <v>0</v>
      </c>
      <c r="G1644" s="128">
        <f t="shared" si="703"/>
        <v>1632</v>
      </c>
      <c r="H1644" s="127"/>
      <c r="I1644" s="321"/>
      <c r="J1644" s="97"/>
      <c r="K1644" s="323"/>
      <c r="L1644" s="322"/>
      <c r="M1644" s="50"/>
      <c r="N1644" s="87"/>
      <c r="O1644" s="324"/>
      <c r="P1644" s="98"/>
      <c r="Q1644" s="98"/>
      <c r="R1644" s="114"/>
      <c r="S1644" s="753"/>
      <c r="T1644" s="98"/>
      <c r="U1644" s="98"/>
      <c r="V1644" s="98"/>
      <c r="W1644" s="99"/>
      <c r="X1644" s="97"/>
      <c r="Y1644" s="87"/>
      <c r="Z1644" s="100"/>
      <c r="AA1644" s="106">
        <f t="shared" si="704"/>
        <v>1632</v>
      </c>
      <c r="AB1644" s="549">
        <f t="shared" si="705"/>
        <v>0</v>
      </c>
      <c r="AC1644" s="544">
        <f t="shared" si="706"/>
        <v>0</v>
      </c>
      <c r="AD1644" s="174">
        <f t="shared" si="707"/>
        <v>0</v>
      </c>
      <c r="AE1644" s="8"/>
      <c r="AF1644" s="885" t="str">
        <f t="shared" si="708"/>
        <v xml:space="preserve"> </v>
      </c>
      <c r="AG1644" s="40">
        <f t="shared" si="709"/>
        <v>0</v>
      </c>
      <c r="AH1644" s="40">
        <f t="shared" si="710"/>
        <v>0</v>
      </c>
      <c r="AR1644" s="40">
        <f t="shared" si="711"/>
        <v>0</v>
      </c>
      <c r="AS1644" s="40">
        <f t="shared" si="712"/>
        <v>0</v>
      </c>
      <c r="AT1644" s="40">
        <f t="shared" si="713"/>
        <v>0</v>
      </c>
      <c r="AU1644" s="40">
        <f t="shared" si="714"/>
        <v>0</v>
      </c>
      <c r="AX1644" s="279">
        <f t="shared" si="715"/>
        <v>0</v>
      </c>
      <c r="AY1644" s="279">
        <f t="shared" si="716"/>
        <v>0</v>
      </c>
      <c r="AZ1644" s="40">
        <f t="shared" si="717"/>
        <v>0</v>
      </c>
      <c r="BB1644" s="40">
        <f t="shared" si="718"/>
        <v>0</v>
      </c>
      <c r="BC1644" s="397">
        <f t="shared" si="719"/>
        <v>0</v>
      </c>
      <c r="BD1644" s="105">
        <f t="shared" si="720"/>
        <v>0</v>
      </c>
      <c r="BE1644" s="105">
        <f t="shared" si="721"/>
        <v>0</v>
      </c>
      <c r="BF1644" s="742">
        <f t="shared" si="722"/>
        <v>0</v>
      </c>
      <c r="BG1644" s="89"/>
      <c r="BH1644" s="9"/>
      <c r="BJ1644" s="40">
        <f t="shared" si="723"/>
        <v>0</v>
      </c>
      <c r="BK1644" s="40">
        <f t="shared" si="724"/>
        <v>1</v>
      </c>
      <c r="BL1644" s="40">
        <f t="shared" si="725"/>
        <v>0</v>
      </c>
      <c r="BM1644" s="40">
        <f t="shared" si="726"/>
        <v>0</v>
      </c>
      <c r="BN1644" s="40">
        <f t="shared" si="727"/>
        <v>0</v>
      </c>
    </row>
    <row r="1645" spans="1:66" x14ac:dyDescent="0.25">
      <c r="A1645" s="379"/>
      <c r="B1645" s="936"/>
      <c r="C1645" s="272"/>
      <c r="D1645" s="868"/>
      <c r="E1645" s="873" t="str">
        <f t="shared" si="701"/>
        <v xml:space="preserve"> </v>
      </c>
      <c r="F1645" s="130">
        <f t="shared" si="702"/>
        <v>0</v>
      </c>
      <c r="G1645" s="128">
        <f t="shared" si="703"/>
        <v>1633</v>
      </c>
      <c r="H1645" s="127"/>
      <c r="I1645" s="321"/>
      <c r="J1645" s="97"/>
      <c r="K1645" s="323"/>
      <c r="L1645" s="322"/>
      <c r="M1645" s="50"/>
      <c r="N1645" s="87"/>
      <c r="O1645" s="324"/>
      <c r="P1645" s="98"/>
      <c r="Q1645" s="98"/>
      <c r="R1645" s="114"/>
      <c r="S1645" s="753"/>
      <c r="T1645" s="98"/>
      <c r="U1645" s="98"/>
      <c r="V1645" s="98"/>
      <c r="W1645" s="99"/>
      <c r="X1645" s="97"/>
      <c r="Y1645" s="87"/>
      <c r="Z1645" s="100"/>
      <c r="AA1645" s="106">
        <f t="shared" si="704"/>
        <v>1633</v>
      </c>
      <c r="AB1645" s="549">
        <f t="shared" si="705"/>
        <v>0</v>
      </c>
      <c r="AC1645" s="544">
        <f t="shared" si="706"/>
        <v>0</v>
      </c>
      <c r="AD1645" s="174">
        <f t="shared" si="707"/>
        <v>0</v>
      </c>
      <c r="AE1645" s="8"/>
      <c r="AF1645" s="885" t="str">
        <f t="shared" si="708"/>
        <v xml:space="preserve"> </v>
      </c>
      <c r="AG1645" s="40">
        <f t="shared" si="709"/>
        <v>0</v>
      </c>
      <c r="AH1645" s="40">
        <f t="shared" si="710"/>
        <v>0</v>
      </c>
      <c r="AR1645" s="40">
        <f t="shared" si="711"/>
        <v>0</v>
      </c>
      <c r="AS1645" s="40">
        <f t="shared" si="712"/>
        <v>0</v>
      </c>
      <c r="AT1645" s="40">
        <f t="shared" si="713"/>
        <v>0</v>
      </c>
      <c r="AU1645" s="40">
        <f t="shared" si="714"/>
        <v>0</v>
      </c>
      <c r="AX1645" s="279">
        <f t="shared" si="715"/>
        <v>0</v>
      </c>
      <c r="AY1645" s="279">
        <f t="shared" si="716"/>
        <v>0</v>
      </c>
      <c r="AZ1645" s="40">
        <f t="shared" si="717"/>
        <v>0</v>
      </c>
      <c r="BB1645" s="40">
        <f t="shared" si="718"/>
        <v>0</v>
      </c>
      <c r="BC1645" s="397">
        <f t="shared" si="719"/>
        <v>0</v>
      </c>
      <c r="BD1645" s="105">
        <f t="shared" si="720"/>
        <v>0</v>
      </c>
      <c r="BE1645" s="105">
        <f t="shared" si="721"/>
        <v>0</v>
      </c>
      <c r="BF1645" s="742">
        <f t="shared" si="722"/>
        <v>0</v>
      </c>
      <c r="BG1645" s="89"/>
      <c r="BH1645" s="9"/>
      <c r="BJ1645" s="40">
        <f t="shared" si="723"/>
        <v>0</v>
      </c>
      <c r="BK1645" s="40">
        <f t="shared" si="724"/>
        <v>1</v>
      </c>
      <c r="BL1645" s="40">
        <f t="shared" si="725"/>
        <v>0</v>
      </c>
      <c r="BM1645" s="40">
        <f t="shared" si="726"/>
        <v>0</v>
      </c>
      <c r="BN1645" s="40">
        <f t="shared" si="727"/>
        <v>0</v>
      </c>
    </row>
    <row r="1646" spans="1:66" x14ac:dyDescent="0.25">
      <c r="A1646" s="379"/>
      <c r="B1646" s="936"/>
      <c r="C1646" s="272"/>
      <c r="D1646" s="868"/>
      <c r="E1646" s="873" t="str">
        <f t="shared" ref="E1646:E1709" si="728">IF(+BN1646+BM1646&gt;0,"&lt; Error"," ")</f>
        <v xml:space="preserve"> </v>
      </c>
      <c r="F1646" s="130">
        <f t="shared" ref="F1646:F1709" si="729">IF(ISBLANK(H1646),0,VLOOKUP(TRIM(H1646),AllVarieties,4,FALSE))</f>
        <v>0</v>
      </c>
      <c r="G1646" s="128">
        <f t="shared" si="703"/>
        <v>1634</v>
      </c>
      <c r="H1646" s="127"/>
      <c r="I1646" s="321"/>
      <c r="J1646" s="97"/>
      <c r="K1646" s="323"/>
      <c r="L1646" s="322"/>
      <c r="M1646" s="50"/>
      <c r="N1646" s="87"/>
      <c r="O1646" s="324"/>
      <c r="P1646" s="98"/>
      <c r="Q1646" s="98"/>
      <c r="R1646" s="114"/>
      <c r="S1646" s="753"/>
      <c r="T1646" s="98"/>
      <c r="U1646" s="98"/>
      <c r="V1646" s="98"/>
      <c r="W1646" s="99"/>
      <c r="X1646" s="97"/>
      <c r="Y1646" s="87"/>
      <c r="Z1646" s="100"/>
      <c r="AA1646" s="106">
        <f t="shared" si="704"/>
        <v>1634</v>
      </c>
      <c r="AB1646" s="549">
        <f t="shared" si="705"/>
        <v>0</v>
      </c>
      <c r="AC1646" s="544">
        <f t="shared" si="706"/>
        <v>0</v>
      </c>
      <c r="AD1646" s="174">
        <f t="shared" si="707"/>
        <v>0</v>
      </c>
      <c r="AE1646" s="8"/>
      <c r="AF1646" s="885" t="str">
        <f t="shared" si="708"/>
        <v xml:space="preserve"> </v>
      </c>
      <c r="AG1646" s="40">
        <f t="shared" si="709"/>
        <v>0</v>
      </c>
      <c r="AH1646" s="40">
        <f t="shared" si="710"/>
        <v>0</v>
      </c>
      <c r="AR1646" s="40">
        <f t="shared" si="711"/>
        <v>0</v>
      </c>
      <c r="AS1646" s="40">
        <f t="shared" si="712"/>
        <v>0</v>
      </c>
      <c r="AT1646" s="40">
        <f t="shared" si="713"/>
        <v>0</v>
      </c>
      <c r="AU1646" s="40">
        <f t="shared" si="714"/>
        <v>0</v>
      </c>
      <c r="AX1646" s="279">
        <f t="shared" si="715"/>
        <v>0</v>
      </c>
      <c r="AY1646" s="279">
        <f t="shared" si="716"/>
        <v>0</v>
      </c>
      <c r="AZ1646" s="40">
        <f t="shared" si="717"/>
        <v>0</v>
      </c>
      <c r="BB1646" s="40">
        <f t="shared" si="718"/>
        <v>0</v>
      </c>
      <c r="BC1646" s="397">
        <f t="shared" si="719"/>
        <v>0</v>
      </c>
      <c r="BD1646" s="105">
        <f t="shared" si="720"/>
        <v>0</v>
      </c>
      <c r="BE1646" s="105">
        <f t="shared" si="721"/>
        <v>0</v>
      </c>
      <c r="BF1646" s="742">
        <f t="shared" si="722"/>
        <v>0</v>
      </c>
      <c r="BG1646" s="89"/>
      <c r="BH1646" s="9"/>
      <c r="BJ1646" s="40">
        <f t="shared" si="723"/>
        <v>0</v>
      </c>
      <c r="BK1646" s="40">
        <f t="shared" si="724"/>
        <v>1</v>
      </c>
      <c r="BL1646" s="40">
        <f t="shared" si="725"/>
        <v>0</v>
      </c>
      <c r="BM1646" s="40">
        <f t="shared" si="726"/>
        <v>0</v>
      </c>
      <c r="BN1646" s="40">
        <f t="shared" si="727"/>
        <v>0</v>
      </c>
    </row>
    <row r="1647" spans="1:66" x14ac:dyDescent="0.25">
      <c r="A1647" s="379"/>
      <c r="B1647" s="936"/>
      <c r="C1647" s="272"/>
      <c r="D1647" s="868"/>
      <c r="E1647" s="873" t="str">
        <f t="shared" si="728"/>
        <v xml:space="preserve"> </v>
      </c>
      <c r="F1647" s="130">
        <f t="shared" si="729"/>
        <v>0</v>
      </c>
      <c r="G1647" s="128">
        <f t="shared" si="703"/>
        <v>1635</v>
      </c>
      <c r="H1647" s="127"/>
      <c r="I1647" s="321"/>
      <c r="J1647" s="97"/>
      <c r="K1647" s="323"/>
      <c r="L1647" s="322"/>
      <c r="M1647" s="50"/>
      <c r="N1647" s="87"/>
      <c r="O1647" s="324"/>
      <c r="P1647" s="98"/>
      <c r="Q1647" s="98"/>
      <c r="R1647" s="114"/>
      <c r="S1647" s="753"/>
      <c r="T1647" s="98"/>
      <c r="U1647" s="98"/>
      <c r="V1647" s="98"/>
      <c r="W1647" s="99"/>
      <c r="X1647" s="97"/>
      <c r="Y1647" s="87"/>
      <c r="Z1647" s="100"/>
      <c r="AA1647" s="106">
        <f t="shared" si="704"/>
        <v>1635</v>
      </c>
      <c r="AB1647" s="549">
        <f t="shared" si="705"/>
        <v>0</v>
      </c>
      <c r="AC1647" s="544">
        <f t="shared" si="706"/>
        <v>0</v>
      </c>
      <c r="AD1647" s="174">
        <f t="shared" si="707"/>
        <v>0</v>
      </c>
      <c r="AE1647" s="8"/>
      <c r="AF1647" s="885" t="str">
        <f t="shared" si="708"/>
        <v xml:space="preserve"> </v>
      </c>
      <c r="AG1647" s="40">
        <f t="shared" si="709"/>
        <v>0</v>
      </c>
      <c r="AH1647" s="40">
        <f t="shared" si="710"/>
        <v>0</v>
      </c>
      <c r="AR1647" s="40">
        <f t="shared" si="711"/>
        <v>0</v>
      </c>
      <c r="AS1647" s="40">
        <f t="shared" si="712"/>
        <v>0</v>
      </c>
      <c r="AT1647" s="40">
        <f t="shared" si="713"/>
        <v>0</v>
      </c>
      <c r="AU1647" s="40">
        <f t="shared" si="714"/>
        <v>0</v>
      </c>
      <c r="AX1647" s="279">
        <f t="shared" si="715"/>
        <v>0</v>
      </c>
      <c r="AY1647" s="279">
        <f t="shared" si="716"/>
        <v>0</v>
      </c>
      <c r="AZ1647" s="40">
        <f t="shared" si="717"/>
        <v>0</v>
      </c>
      <c r="BB1647" s="40">
        <f t="shared" si="718"/>
        <v>0</v>
      </c>
      <c r="BC1647" s="397">
        <f t="shared" si="719"/>
        <v>0</v>
      </c>
      <c r="BD1647" s="105">
        <f t="shared" si="720"/>
        <v>0</v>
      </c>
      <c r="BE1647" s="105">
        <f t="shared" si="721"/>
        <v>0</v>
      </c>
      <c r="BF1647" s="742">
        <f t="shared" si="722"/>
        <v>0</v>
      </c>
      <c r="BG1647" s="89"/>
      <c r="BH1647" s="9"/>
      <c r="BJ1647" s="40">
        <f t="shared" si="723"/>
        <v>0</v>
      </c>
      <c r="BK1647" s="40">
        <f t="shared" si="724"/>
        <v>1</v>
      </c>
      <c r="BL1647" s="40">
        <f t="shared" si="725"/>
        <v>0</v>
      </c>
      <c r="BM1647" s="40">
        <f t="shared" si="726"/>
        <v>0</v>
      </c>
      <c r="BN1647" s="40">
        <f t="shared" si="727"/>
        <v>0</v>
      </c>
    </row>
    <row r="1648" spans="1:66" x14ac:dyDescent="0.25">
      <c r="A1648" s="379"/>
      <c r="B1648" s="936"/>
      <c r="C1648" s="272"/>
      <c r="D1648" s="868"/>
      <c r="E1648" s="873" t="str">
        <f t="shared" si="728"/>
        <v xml:space="preserve"> </v>
      </c>
      <c r="F1648" s="130">
        <f t="shared" si="729"/>
        <v>0</v>
      </c>
      <c r="G1648" s="128">
        <f t="shared" si="703"/>
        <v>1636</v>
      </c>
      <c r="H1648" s="127"/>
      <c r="I1648" s="321"/>
      <c r="J1648" s="97"/>
      <c r="K1648" s="323"/>
      <c r="L1648" s="322"/>
      <c r="M1648" s="50"/>
      <c r="N1648" s="87"/>
      <c r="O1648" s="324"/>
      <c r="P1648" s="98"/>
      <c r="Q1648" s="98"/>
      <c r="R1648" s="114"/>
      <c r="S1648" s="753"/>
      <c r="T1648" s="98"/>
      <c r="U1648" s="98"/>
      <c r="V1648" s="98"/>
      <c r="W1648" s="99"/>
      <c r="X1648" s="97"/>
      <c r="Y1648" s="87"/>
      <c r="Z1648" s="100"/>
      <c r="AA1648" s="106">
        <f t="shared" si="704"/>
        <v>1636</v>
      </c>
      <c r="AB1648" s="549">
        <f t="shared" si="705"/>
        <v>0</v>
      </c>
      <c r="AC1648" s="544">
        <f t="shared" si="706"/>
        <v>0</v>
      </c>
      <c r="AD1648" s="174">
        <f t="shared" si="707"/>
        <v>0</v>
      </c>
      <c r="AE1648" s="8"/>
      <c r="AF1648" s="885" t="str">
        <f t="shared" si="708"/>
        <v xml:space="preserve"> </v>
      </c>
      <c r="AG1648" s="40">
        <f t="shared" si="709"/>
        <v>0</v>
      </c>
      <c r="AH1648" s="40">
        <f t="shared" si="710"/>
        <v>0</v>
      </c>
      <c r="AR1648" s="40">
        <f t="shared" si="711"/>
        <v>0</v>
      </c>
      <c r="AS1648" s="40">
        <f t="shared" si="712"/>
        <v>0</v>
      </c>
      <c r="AT1648" s="40">
        <f t="shared" si="713"/>
        <v>0</v>
      </c>
      <c r="AU1648" s="40">
        <f t="shared" si="714"/>
        <v>0</v>
      </c>
      <c r="AX1648" s="279">
        <f t="shared" si="715"/>
        <v>0</v>
      </c>
      <c r="AY1648" s="279">
        <f t="shared" si="716"/>
        <v>0</v>
      </c>
      <c r="AZ1648" s="40">
        <f t="shared" si="717"/>
        <v>0</v>
      </c>
      <c r="BB1648" s="40">
        <f t="shared" si="718"/>
        <v>0</v>
      </c>
      <c r="BC1648" s="397">
        <f t="shared" si="719"/>
        <v>0</v>
      </c>
      <c r="BD1648" s="105">
        <f t="shared" si="720"/>
        <v>0</v>
      </c>
      <c r="BE1648" s="105">
        <f t="shared" si="721"/>
        <v>0</v>
      </c>
      <c r="BF1648" s="742">
        <f t="shared" si="722"/>
        <v>0</v>
      </c>
      <c r="BG1648" s="89"/>
      <c r="BH1648" s="9"/>
      <c r="BJ1648" s="40">
        <f t="shared" si="723"/>
        <v>0</v>
      </c>
      <c r="BK1648" s="40">
        <f t="shared" si="724"/>
        <v>1</v>
      </c>
      <c r="BL1648" s="40">
        <f t="shared" si="725"/>
        <v>0</v>
      </c>
      <c r="BM1648" s="40">
        <f t="shared" si="726"/>
        <v>0</v>
      </c>
      <c r="BN1648" s="40">
        <f t="shared" si="727"/>
        <v>0</v>
      </c>
    </row>
    <row r="1649" spans="1:66" x14ac:dyDescent="0.25">
      <c r="A1649" s="379"/>
      <c r="B1649" s="936"/>
      <c r="C1649" s="272"/>
      <c r="D1649" s="868"/>
      <c r="E1649" s="873" t="str">
        <f t="shared" si="728"/>
        <v xml:space="preserve"> </v>
      </c>
      <c r="F1649" s="130">
        <f t="shared" si="729"/>
        <v>0</v>
      </c>
      <c r="G1649" s="128">
        <f t="shared" si="703"/>
        <v>1637</v>
      </c>
      <c r="H1649" s="127"/>
      <c r="I1649" s="321"/>
      <c r="J1649" s="97"/>
      <c r="K1649" s="323"/>
      <c r="L1649" s="322"/>
      <c r="M1649" s="50"/>
      <c r="N1649" s="87"/>
      <c r="O1649" s="324"/>
      <c r="P1649" s="98"/>
      <c r="Q1649" s="98"/>
      <c r="R1649" s="114"/>
      <c r="S1649" s="753"/>
      <c r="T1649" s="98"/>
      <c r="U1649" s="98"/>
      <c r="V1649" s="98"/>
      <c r="W1649" s="99"/>
      <c r="X1649" s="97"/>
      <c r="Y1649" s="87"/>
      <c r="Z1649" s="100"/>
      <c r="AA1649" s="106">
        <f t="shared" si="704"/>
        <v>1637</v>
      </c>
      <c r="AB1649" s="549">
        <f t="shared" si="705"/>
        <v>0</v>
      </c>
      <c r="AC1649" s="544">
        <f t="shared" si="706"/>
        <v>0</v>
      </c>
      <c r="AD1649" s="174">
        <f t="shared" si="707"/>
        <v>0</v>
      </c>
      <c r="AE1649" s="8"/>
      <c r="AF1649" s="885" t="str">
        <f t="shared" si="708"/>
        <v xml:space="preserve"> </v>
      </c>
      <c r="AG1649" s="40">
        <f t="shared" si="709"/>
        <v>0</v>
      </c>
      <c r="AH1649" s="40">
        <f t="shared" si="710"/>
        <v>0</v>
      </c>
      <c r="AR1649" s="40">
        <f t="shared" si="711"/>
        <v>0</v>
      </c>
      <c r="AS1649" s="40">
        <f t="shared" si="712"/>
        <v>0</v>
      </c>
      <c r="AT1649" s="40">
        <f t="shared" si="713"/>
        <v>0</v>
      </c>
      <c r="AU1649" s="40">
        <f t="shared" si="714"/>
        <v>0</v>
      </c>
      <c r="AX1649" s="279">
        <f t="shared" si="715"/>
        <v>0</v>
      </c>
      <c r="AY1649" s="279">
        <f t="shared" si="716"/>
        <v>0</v>
      </c>
      <c r="AZ1649" s="40">
        <f t="shared" si="717"/>
        <v>0</v>
      </c>
      <c r="BB1649" s="40">
        <f t="shared" si="718"/>
        <v>0</v>
      </c>
      <c r="BC1649" s="397">
        <f t="shared" si="719"/>
        <v>0</v>
      </c>
      <c r="BD1649" s="105">
        <f t="shared" si="720"/>
        <v>0</v>
      </c>
      <c r="BE1649" s="105">
        <f t="shared" si="721"/>
        <v>0</v>
      </c>
      <c r="BF1649" s="742">
        <f t="shared" si="722"/>
        <v>0</v>
      </c>
      <c r="BG1649" s="89"/>
      <c r="BH1649" s="9"/>
      <c r="BJ1649" s="40">
        <f t="shared" si="723"/>
        <v>0</v>
      </c>
      <c r="BK1649" s="40">
        <f t="shared" si="724"/>
        <v>1</v>
      </c>
      <c r="BL1649" s="40">
        <f t="shared" si="725"/>
        <v>0</v>
      </c>
      <c r="BM1649" s="40">
        <f t="shared" si="726"/>
        <v>0</v>
      </c>
      <c r="BN1649" s="40">
        <f t="shared" si="727"/>
        <v>0</v>
      </c>
    </row>
    <row r="1650" spans="1:66" x14ac:dyDescent="0.25">
      <c r="A1650" s="379"/>
      <c r="B1650" s="936"/>
      <c r="C1650" s="272"/>
      <c r="D1650" s="868"/>
      <c r="E1650" s="873" t="str">
        <f t="shared" si="728"/>
        <v xml:space="preserve"> </v>
      </c>
      <c r="F1650" s="130">
        <f t="shared" si="729"/>
        <v>0</v>
      </c>
      <c r="G1650" s="128">
        <f t="shared" si="703"/>
        <v>1638</v>
      </c>
      <c r="H1650" s="127"/>
      <c r="I1650" s="321"/>
      <c r="J1650" s="97"/>
      <c r="K1650" s="323"/>
      <c r="L1650" s="322"/>
      <c r="M1650" s="50"/>
      <c r="N1650" s="87"/>
      <c r="O1650" s="324"/>
      <c r="P1650" s="98"/>
      <c r="Q1650" s="98"/>
      <c r="R1650" s="114"/>
      <c r="S1650" s="753"/>
      <c r="T1650" s="98"/>
      <c r="U1650" s="98"/>
      <c r="V1650" s="98"/>
      <c r="W1650" s="99"/>
      <c r="X1650" s="97"/>
      <c r="Y1650" s="87"/>
      <c r="Z1650" s="100"/>
      <c r="AA1650" s="106">
        <f t="shared" si="704"/>
        <v>1638</v>
      </c>
      <c r="AB1650" s="549">
        <f t="shared" si="705"/>
        <v>0</v>
      </c>
      <c r="AC1650" s="544">
        <f t="shared" si="706"/>
        <v>0</v>
      </c>
      <c r="AD1650" s="174">
        <f t="shared" si="707"/>
        <v>0</v>
      </c>
      <c r="AE1650" s="8"/>
      <c r="AF1650" s="885" t="str">
        <f t="shared" si="708"/>
        <v xml:space="preserve"> </v>
      </c>
      <c r="AG1650" s="40">
        <f t="shared" si="709"/>
        <v>0</v>
      </c>
      <c r="AH1650" s="40">
        <f t="shared" si="710"/>
        <v>0</v>
      </c>
      <c r="AR1650" s="40">
        <f t="shared" si="711"/>
        <v>0</v>
      </c>
      <c r="AS1650" s="40">
        <f t="shared" si="712"/>
        <v>0</v>
      </c>
      <c r="AT1650" s="40">
        <f t="shared" si="713"/>
        <v>0</v>
      </c>
      <c r="AU1650" s="40">
        <f t="shared" si="714"/>
        <v>0</v>
      </c>
      <c r="AX1650" s="279">
        <f t="shared" si="715"/>
        <v>0</v>
      </c>
      <c r="AY1650" s="279">
        <f t="shared" si="716"/>
        <v>0</v>
      </c>
      <c r="AZ1650" s="40">
        <f t="shared" si="717"/>
        <v>0</v>
      </c>
      <c r="BB1650" s="40">
        <f t="shared" si="718"/>
        <v>0</v>
      </c>
      <c r="BC1650" s="397">
        <f t="shared" si="719"/>
        <v>0</v>
      </c>
      <c r="BD1650" s="105">
        <f t="shared" si="720"/>
        <v>0</v>
      </c>
      <c r="BE1650" s="105">
        <f t="shared" si="721"/>
        <v>0</v>
      </c>
      <c r="BF1650" s="742">
        <f t="shared" si="722"/>
        <v>0</v>
      </c>
      <c r="BG1650" s="89"/>
      <c r="BH1650" s="9"/>
      <c r="BJ1650" s="40">
        <f t="shared" si="723"/>
        <v>0</v>
      </c>
      <c r="BK1650" s="40">
        <f t="shared" si="724"/>
        <v>1</v>
      </c>
      <c r="BL1650" s="40">
        <f t="shared" si="725"/>
        <v>0</v>
      </c>
      <c r="BM1650" s="40">
        <f t="shared" si="726"/>
        <v>0</v>
      </c>
      <c r="BN1650" s="40">
        <f t="shared" si="727"/>
        <v>0</v>
      </c>
    </row>
    <row r="1651" spans="1:66" x14ac:dyDescent="0.25">
      <c r="A1651" s="379"/>
      <c r="B1651" s="936"/>
      <c r="C1651" s="272"/>
      <c r="D1651" s="868"/>
      <c r="E1651" s="873" t="str">
        <f t="shared" si="728"/>
        <v xml:space="preserve"> </v>
      </c>
      <c r="F1651" s="130">
        <f t="shared" si="729"/>
        <v>0</v>
      </c>
      <c r="G1651" s="128">
        <f t="shared" ref="G1651:G1714" si="730">ROW()-DPline</f>
        <v>1639</v>
      </c>
      <c r="H1651" s="127"/>
      <c r="I1651" s="321"/>
      <c r="J1651" s="97"/>
      <c r="K1651" s="323"/>
      <c r="L1651" s="322"/>
      <c r="M1651" s="50"/>
      <c r="N1651" s="87"/>
      <c r="O1651" s="324"/>
      <c r="P1651" s="98"/>
      <c r="Q1651" s="98"/>
      <c r="R1651" s="114"/>
      <c r="S1651" s="753"/>
      <c r="T1651" s="98"/>
      <c r="U1651" s="98"/>
      <c r="V1651" s="98"/>
      <c r="W1651" s="99"/>
      <c r="X1651" s="97"/>
      <c r="Y1651" s="87"/>
      <c r="Z1651" s="100"/>
      <c r="AA1651" s="106">
        <f t="shared" si="704"/>
        <v>1639</v>
      </c>
      <c r="AB1651" s="549">
        <f t="shared" si="705"/>
        <v>0</v>
      </c>
      <c r="AC1651" s="544">
        <f t="shared" si="706"/>
        <v>0</v>
      </c>
      <c r="AD1651" s="174">
        <f t="shared" si="707"/>
        <v>0</v>
      </c>
      <c r="AE1651" s="8"/>
      <c r="AF1651" s="885" t="str">
        <f t="shared" si="708"/>
        <v xml:space="preserve"> </v>
      </c>
      <c r="AG1651" s="40">
        <f t="shared" si="709"/>
        <v>0</v>
      </c>
      <c r="AH1651" s="40">
        <f t="shared" si="710"/>
        <v>0</v>
      </c>
      <c r="AR1651" s="40">
        <f t="shared" si="711"/>
        <v>0</v>
      </c>
      <c r="AS1651" s="40">
        <f t="shared" si="712"/>
        <v>0</v>
      </c>
      <c r="AT1651" s="40">
        <f t="shared" si="713"/>
        <v>0</v>
      </c>
      <c r="AU1651" s="40">
        <f t="shared" si="714"/>
        <v>0</v>
      </c>
      <c r="AX1651" s="279">
        <f t="shared" si="715"/>
        <v>0</v>
      </c>
      <c r="AY1651" s="279">
        <f t="shared" si="716"/>
        <v>0</v>
      </c>
      <c r="AZ1651" s="40">
        <f t="shared" si="717"/>
        <v>0</v>
      </c>
      <c r="BB1651" s="40">
        <f t="shared" si="718"/>
        <v>0</v>
      </c>
      <c r="BC1651" s="397">
        <f t="shared" si="719"/>
        <v>0</v>
      </c>
      <c r="BD1651" s="105">
        <f t="shared" si="720"/>
        <v>0</v>
      </c>
      <c r="BE1651" s="105">
        <f t="shared" si="721"/>
        <v>0</v>
      </c>
      <c r="BF1651" s="742">
        <f t="shared" si="722"/>
        <v>0</v>
      </c>
      <c r="BG1651" s="89"/>
      <c r="BH1651" s="9"/>
      <c r="BJ1651" s="40">
        <f t="shared" si="723"/>
        <v>0</v>
      </c>
      <c r="BK1651" s="40">
        <f t="shared" si="724"/>
        <v>1</v>
      </c>
      <c r="BL1651" s="40">
        <f t="shared" si="725"/>
        <v>0</v>
      </c>
      <c r="BM1651" s="40">
        <f t="shared" si="726"/>
        <v>0</v>
      </c>
      <c r="BN1651" s="40">
        <f t="shared" si="727"/>
        <v>0</v>
      </c>
    </row>
    <row r="1652" spans="1:66" x14ac:dyDescent="0.25">
      <c r="A1652" s="379"/>
      <c r="B1652" s="936"/>
      <c r="C1652" s="272"/>
      <c r="D1652" s="868"/>
      <c r="E1652" s="873" t="str">
        <f t="shared" si="728"/>
        <v xml:space="preserve"> </v>
      </c>
      <c r="F1652" s="130">
        <f t="shared" si="729"/>
        <v>0</v>
      </c>
      <c r="G1652" s="128">
        <f t="shared" si="730"/>
        <v>1640</v>
      </c>
      <c r="H1652" s="127"/>
      <c r="I1652" s="321"/>
      <c r="J1652" s="97"/>
      <c r="K1652" s="323"/>
      <c r="L1652" s="322"/>
      <c r="M1652" s="50"/>
      <c r="N1652" s="87"/>
      <c r="O1652" s="324"/>
      <c r="P1652" s="98"/>
      <c r="Q1652" s="98"/>
      <c r="R1652" s="114"/>
      <c r="S1652" s="753"/>
      <c r="T1652" s="98"/>
      <c r="U1652" s="98"/>
      <c r="V1652" s="98"/>
      <c r="W1652" s="99"/>
      <c r="X1652" s="97"/>
      <c r="Y1652" s="87"/>
      <c r="Z1652" s="100"/>
      <c r="AA1652" s="106">
        <f t="shared" ref="AA1652:AA1715" si="731">+G1652</f>
        <v>1640</v>
      </c>
      <c r="AB1652" s="549">
        <f t="shared" ref="AB1652:AB1715" si="732">C1652*BJ1652</f>
        <v>0</v>
      </c>
      <c r="AC1652" s="544">
        <f t="shared" ref="AC1652:AC1715" si="733">+AX1652+AY1652</f>
        <v>0</v>
      </c>
      <c r="AD1652" s="174">
        <f t="shared" ref="AD1652:AD1715" si="734">+AC1652*PDArate</f>
        <v>0</v>
      </c>
      <c r="AE1652" s="8"/>
      <c r="AF1652" s="885" t="str">
        <f t="shared" ref="AF1652:AF1715" si="735">IF(AG1652+AH1652=1,"Enter both columns 5 and 16.", " ")</f>
        <v xml:space="preserve"> </v>
      </c>
      <c r="AG1652" s="40">
        <f t="shared" ref="AG1652:AG1715" si="736">IF(L1652+M1652+N1652+O1652+W1652 &gt; 0, 1, 0)</f>
        <v>0</v>
      </c>
      <c r="AH1652" s="40">
        <f t="shared" ref="AH1652:AH1715" si="737">IF(AX1652 &gt; 0, 1, 0)</f>
        <v>0</v>
      </c>
      <c r="AR1652" s="40">
        <f t="shared" ref="AR1652:AR1715" si="738">IF(ISNA(+F1652), 1, 0)</f>
        <v>0</v>
      </c>
      <c r="AS1652" s="40">
        <f t="shared" ref="AS1652:AS1715" si="739">IF(ISERR(+F1652), 1, 0)</f>
        <v>0</v>
      </c>
      <c r="AT1652" s="40">
        <f t="shared" ref="AT1652:AT1715" si="740">IF(ISERR(+AC1652), 1, 0)</f>
        <v>0</v>
      </c>
      <c r="AU1652" s="40">
        <f t="shared" ref="AU1652:AU1715" si="741">IF(ISERR(+AD1652), 1, 0)</f>
        <v>0</v>
      </c>
      <c r="AX1652" s="279">
        <f t="shared" ref="AX1652:AX1715" si="742">ROUND(L1652,1)*W1652</f>
        <v>0</v>
      </c>
      <c r="AY1652" s="279">
        <f t="shared" ref="AY1652:AY1715" si="743">ROUND(X1652,1)*Z1652</f>
        <v>0</v>
      </c>
      <c r="AZ1652" s="40">
        <f t="shared" ref="AZ1652:AZ1715" si="744">IF(J1652+K1652 &gt; 0, 1, 0)</f>
        <v>0</v>
      </c>
      <c r="BB1652" s="40">
        <f t="shared" ref="BB1652:BB1715" si="745">IF(+BC1652&gt;0,IF(+BE1652&lt;=0,1,0),0)</f>
        <v>0</v>
      </c>
      <c r="BC1652" s="397">
        <f t="shared" ref="BC1652:BC1715" si="746">IF(+D1652=1,IF(J1652&gt;0, +J1652, 0),0)</f>
        <v>0</v>
      </c>
      <c r="BD1652" s="105">
        <f t="shared" ref="BD1652:BD1715" si="747">IF(VALUE(I1652)&lt;1,0,IF(VALUE(I1652)&gt;17,0,VLOOKUP(VALUE(F1652),T10Value,VALUE(I1652)+1,FALSE)))</f>
        <v>0</v>
      </c>
      <c r="BE1652" s="105">
        <f t="shared" ref="BE1652:BE1715" si="748">ROUND(+BC1652,1)*BD1652</f>
        <v>0</v>
      </c>
      <c r="BF1652" s="742">
        <f t="shared" ref="BF1652:BF1715" si="749">+BE1652*PDArate</f>
        <v>0</v>
      </c>
      <c r="BG1652" s="89"/>
      <c r="BH1652" s="9"/>
      <c r="BJ1652" s="40">
        <f t="shared" ref="BJ1652:BJ1715" si="750">IF(J1652+L1652+M1652=J1652,0,IF(J1652-L1652-0.09&gt;0,IF(J1652-L1652&lt;=0.1*J1652,J1652-L1652,0),0))</f>
        <v>0</v>
      </c>
      <c r="BK1652" s="40">
        <f t="shared" ref="BK1652:BK1715" si="751">IF(L1652+M1652+J1652+X1652&lt;=0,1,IF(L1652+M1652+X1652&gt;0,1,0))</f>
        <v>1</v>
      </c>
      <c r="BL1652" s="40">
        <f t="shared" ref="BL1652:BL1715" si="752">IF(+BJ1652&gt;0,1,0)</f>
        <v>0</v>
      </c>
      <c r="BM1652" s="40">
        <f t="shared" ref="BM1652:BM1715" si="753">IF(ISNUMBER(C1652),IF(2*BL1652-C1652&lt;0,1,IF(2*BL1652-C1652&gt;2,1,0)),IF(ISBLANK(C1652),0,1))</f>
        <v>0</v>
      </c>
      <c r="BN1652" s="40">
        <f t="shared" ref="BN1652:BN1715" si="754">IF(ISNUMBER(D1652),IF(2*AG1652-D1652=1,1,IF(+D1652=0,0, IF(+D1652=1,0,1))),IF(ISBLANK(D1652),0,1))</f>
        <v>0</v>
      </c>
    </row>
    <row r="1653" spans="1:66" x14ac:dyDescent="0.25">
      <c r="A1653" s="379"/>
      <c r="B1653" s="936"/>
      <c r="C1653" s="272"/>
      <c r="D1653" s="868"/>
      <c r="E1653" s="873" t="str">
        <f t="shared" si="728"/>
        <v xml:space="preserve"> </v>
      </c>
      <c r="F1653" s="130">
        <f t="shared" si="729"/>
        <v>0</v>
      </c>
      <c r="G1653" s="128">
        <f t="shared" si="730"/>
        <v>1641</v>
      </c>
      <c r="H1653" s="127"/>
      <c r="I1653" s="321"/>
      <c r="J1653" s="97"/>
      <c r="K1653" s="323"/>
      <c r="L1653" s="322"/>
      <c r="M1653" s="50"/>
      <c r="N1653" s="87"/>
      <c r="O1653" s="324"/>
      <c r="P1653" s="98"/>
      <c r="Q1653" s="98"/>
      <c r="R1653" s="114"/>
      <c r="S1653" s="753"/>
      <c r="T1653" s="98"/>
      <c r="U1653" s="98"/>
      <c r="V1653" s="98"/>
      <c r="W1653" s="99"/>
      <c r="X1653" s="97"/>
      <c r="Y1653" s="87"/>
      <c r="Z1653" s="100"/>
      <c r="AA1653" s="106">
        <f t="shared" si="731"/>
        <v>1641</v>
      </c>
      <c r="AB1653" s="549">
        <f t="shared" si="732"/>
        <v>0</v>
      </c>
      <c r="AC1653" s="544">
        <f t="shared" si="733"/>
        <v>0</v>
      </c>
      <c r="AD1653" s="174">
        <f t="shared" si="734"/>
        <v>0</v>
      </c>
      <c r="AE1653" s="8"/>
      <c r="AF1653" s="885" t="str">
        <f t="shared" si="735"/>
        <v xml:space="preserve"> </v>
      </c>
      <c r="AG1653" s="40">
        <f t="shared" si="736"/>
        <v>0</v>
      </c>
      <c r="AH1653" s="40">
        <f t="shared" si="737"/>
        <v>0</v>
      </c>
      <c r="AR1653" s="40">
        <f t="shared" si="738"/>
        <v>0</v>
      </c>
      <c r="AS1653" s="40">
        <f t="shared" si="739"/>
        <v>0</v>
      </c>
      <c r="AT1653" s="40">
        <f t="shared" si="740"/>
        <v>0</v>
      </c>
      <c r="AU1653" s="40">
        <f t="shared" si="741"/>
        <v>0</v>
      </c>
      <c r="AX1653" s="279">
        <f t="shared" si="742"/>
        <v>0</v>
      </c>
      <c r="AY1653" s="279">
        <f t="shared" si="743"/>
        <v>0</v>
      </c>
      <c r="AZ1653" s="40">
        <f t="shared" si="744"/>
        <v>0</v>
      </c>
      <c r="BB1653" s="40">
        <f t="shared" si="745"/>
        <v>0</v>
      </c>
      <c r="BC1653" s="397">
        <f t="shared" si="746"/>
        <v>0</v>
      </c>
      <c r="BD1653" s="105">
        <f t="shared" si="747"/>
        <v>0</v>
      </c>
      <c r="BE1653" s="105">
        <f t="shared" si="748"/>
        <v>0</v>
      </c>
      <c r="BF1653" s="742">
        <f t="shared" si="749"/>
        <v>0</v>
      </c>
      <c r="BG1653" s="89"/>
      <c r="BH1653" s="9"/>
      <c r="BJ1653" s="40">
        <f t="shared" si="750"/>
        <v>0</v>
      </c>
      <c r="BK1653" s="40">
        <f t="shared" si="751"/>
        <v>1</v>
      </c>
      <c r="BL1653" s="40">
        <f t="shared" si="752"/>
        <v>0</v>
      </c>
      <c r="BM1653" s="40">
        <f t="shared" si="753"/>
        <v>0</v>
      </c>
      <c r="BN1653" s="40">
        <f t="shared" si="754"/>
        <v>0</v>
      </c>
    </row>
    <row r="1654" spans="1:66" x14ac:dyDescent="0.25">
      <c r="A1654" s="379"/>
      <c r="B1654" s="936"/>
      <c r="C1654" s="272"/>
      <c r="D1654" s="868"/>
      <c r="E1654" s="873" t="str">
        <f t="shared" si="728"/>
        <v xml:space="preserve"> </v>
      </c>
      <c r="F1654" s="130">
        <f t="shared" si="729"/>
        <v>0</v>
      </c>
      <c r="G1654" s="128">
        <f t="shared" si="730"/>
        <v>1642</v>
      </c>
      <c r="H1654" s="127"/>
      <c r="I1654" s="321"/>
      <c r="J1654" s="97"/>
      <c r="K1654" s="323"/>
      <c r="L1654" s="322"/>
      <c r="M1654" s="50"/>
      <c r="N1654" s="87"/>
      <c r="O1654" s="324"/>
      <c r="P1654" s="98"/>
      <c r="Q1654" s="98"/>
      <c r="R1654" s="114"/>
      <c r="S1654" s="753"/>
      <c r="T1654" s="98"/>
      <c r="U1654" s="98"/>
      <c r="V1654" s="98"/>
      <c r="W1654" s="99"/>
      <c r="X1654" s="97"/>
      <c r="Y1654" s="87"/>
      <c r="Z1654" s="100"/>
      <c r="AA1654" s="106">
        <f t="shared" si="731"/>
        <v>1642</v>
      </c>
      <c r="AB1654" s="549">
        <f t="shared" si="732"/>
        <v>0</v>
      </c>
      <c r="AC1654" s="544">
        <f t="shared" si="733"/>
        <v>0</v>
      </c>
      <c r="AD1654" s="174">
        <f t="shared" si="734"/>
        <v>0</v>
      </c>
      <c r="AE1654" s="8"/>
      <c r="AF1654" s="885" t="str">
        <f t="shared" si="735"/>
        <v xml:space="preserve"> </v>
      </c>
      <c r="AG1654" s="40">
        <f t="shared" si="736"/>
        <v>0</v>
      </c>
      <c r="AH1654" s="40">
        <f t="shared" si="737"/>
        <v>0</v>
      </c>
      <c r="AR1654" s="40">
        <f t="shared" si="738"/>
        <v>0</v>
      </c>
      <c r="AS1654" s="40">
        <f t="shared" si="739"/>
        <v>0</v>
      </c>
      <c r="AT1654" s="40">
        <f t="shared" si="740"/>
        <v>0</v>
      </c>
      <c r="AU1654" s="40">
        <f t="shared" si="741"/>
        <v>0</v>
      </c>
      <c r="AX1654" s="279">
        <f t="shared" si="742"/>
        <v>0</v>
      </c>
      <c r="AY1654" s="279">
        <f t="shared" si="743"/>
        <v>0</v>
      </c>
      <c r="AZ1654" s="40">
        <f t="shared" si="744"/>
        <v>0</v>
      </c>
      <c r="BB1654" s="40">
        <f t="shared" si="745"/>
        <v>0</v>
      </c>
      <c r="BC1654" s="397">
        <f t="shared" si="746"/>
        <v>0</v>
      </c>
      <c r="BD1654" s="105">
        <f t="shared" si="747"/>
        <v>0</v>
      </c>
      <c r="BE1654" s="105">
        <f t="shared" si="748"/>
        <v>0</v>
      </c>
      <c r="BF1654" s="742">
        <f t="shared" si="749"/>
        <v>0</v>
      </c>
      <c r="BG1654" s="89"/>
      <c r="BH1654" s="9"/>
      <c r="BJ1654" s="40">
        <f t="shared" si="750"/>
        <v>0</v>
      </c>
      <c r="BK1654" s="40">
        <f t="shared" si="751"/>
        <v>1</v>
      </c>
      <c r="BL1654" s="40">
        <f t="shared" si="752"/>
        <v>0</v>
      </c>
      <c r="BM1654" s="40">
        <f t="shared" si="753"/>
        <v>0</v>
      </c>
      <c r="BN1654" s="40">
        <f t="shared" si="754"/>
        <v>0</v>
      </c>
    </row>
    <row r="1655" spans="1:66" x14ac:dyDescent="0.25">
      <c r="A1655" s="379"/>
      <c r="B1655" s="936"/>
      <c r="C1655" s="272"/>
      <c r="D1655" s="868"/>
      <c r="E1655" s="873" t="str">
        <f t="shared" si="728"/>
        <v xml:space="preserve"> </v>
      </c>
      <c r="F1655" s="130">
        <f t="shared" si="729"/>
        <v>0</v>
      </c>
      <c r="G1655" s="128">
        <f t="shared" si="730"/>
        <v>1643</v>
      </c>
      <c r="H1655" s="127"/>
      <c r="I1655" s="321"/>
      <c r="J1655" s="97"/>
      <c r="K1655" s="323"/>
      <c r="L1655" s="322"/>
      <c r="M1655" s="50"/>
      <c r="N1655" s="87"/>
      <c r="O1655" s="324"/>
      <c r="P1655" s="98"/>
      <c r="Q1655" s="98"/>
      <c r="R1655" s="114"/>
      <c r="S1655" s="753"/>
      <c r="T1655" s="98"/>
      <c r="U1655" s="98"/>
      <c r="V1655" s="98"/>
      <c r="W1655" s="99"/>
      <c r="X1655" s="97"/>
      <c r="Y1655" s="87"/>
      <c r="Z1655" s="100"/>
      <c r="AA1655" s="106">
        <f t="shared" si="731"/>
        <v>1643</v>
      </c>
      <c r="AB1655" s="549">
        <f t="shared" si="732"/>
        <v>0</v>
      </c>
      <c r="AC1655" s="544">
        <f t="shared" si="733"/>
        <v>0</v>
      </c>
      <c r="AD1655" s="174">
        <f t="shared" si="734"/>
        <v>0</v>
      </c>
      <c r="AE1655" s="8"/>
      <c r="AF1655" s="885" t="str">
        <f t="shared" si="735"/>
        <v xml:space="preserve"> </v>
      </c>
      <c r="AG1655" s="40">
        <f t="shared" si="736"/>
        <v>0</v>
      </c>
      <c r="AH1655" s="40">
        <f t="shared" si="737"/>
        <v>0</v>
      </c>
      <c r="AR1655" s="40">
        <f t="shared" si="738"/>
        <v>0</v>
      </c>
      <c r="AS1655" s="40">
        <f t="shared" si="739"/>
        <v>0</v>
      </c>
      <c r="AT1655" s="40">
        <f t="shared" si="740"/>
        <v>0</v>
      </c>
      <c r="AU1655" s="40">
        <f t="shared" si="741"/>
        <v>0</v>
      </c>
      <c r="AX1655" s="279">
        <f t="shared" si="742"/>
        <v>0</v>
      </c>
      <c r="AY1655" s="279">
        <f t="shared" si="743"/>
        <v>0</v>
      </c>
      <c r="AZ1655" s="40">
        <f t="shared" si="744"/>
        <v>0</v>
      </c>
      <c r="BB1655" s="40">
        <f t="shared" si="745"/>
        <v>0</v>
      </c>
      <c r="BC1655" s="397">
        <f t="shared" si="746"/>
        <v>0</v>
      </c>
      <c r="BD1655" s="105">
        <f t="shared" si="747"/>
        <v>0</v>
      </c>
      <c r="BE1655" s="105">
        <f t="shared" si="748"/>
        <v>0</v>
      </c>
      <c r="BF1655" s="742">
        <f t="shared" si="749"/>
        <v>0</v>
      </c>
      <c r="BG1655" s="89"/>
      <c r="BH1655" s="9"/>
      <c r="BJ1655" s="40">
        <f t="shared" si="750"/>
        <v>0</v>
      </c>
      <c r="BK1655" s="40">
        <f t="shared" si="751"/>
        <v>1</v>
      </c>
      <c r="BL1655" s="40">
        <f t="shared" si="752"/>
        <v>0</v>
      </c>
      <c r="BM1655" s="40">
        <f t="shared" si="753"/>
        <v>0</v>
      </c>
      <c r="BN1655" s="40">
        <f t="shared" si="754"/>
        <v>0</v>
      </c>
    </row>
    <row r="1656" spans="1:66" x14ac:dyDescent="0.25">
      <c r="A1656" s="379"/>
      <c r="B1656" s="936"/>
      <c r="C1656" s="272"/>
      <c r="D1656" s="868"/>
      <c r="E1656" s="873" t="str">
        <f t="shared" si="728"/>
        <v xml:space="preserve"> </v>
      </c>
      <c r="F1656" s="130">
        <f t="shared" si="729"/>
        <v>0</v>
      </c>
      <c r="G1656" s="128">
        <f t="shared" si="730"/>
        <v>1644</v>
      </c>
      <c r="H1656" s="127"/>
      <c r="I1656" s="321"/>
      <c r="J1656" s="97"/>
      <c r="K1656" s="323"/>
      <c r="L1656" s="322"/>
      <c r="M1656" s="50"/>
      <c r="N1656" s="87"/>
      <c r="O1656" s="324"/>
      <c r="P1656" s="98"/>
      <c r="Q1656" s="98"/>
      <c r="R1656" s="114"/>
      <c r="S1656" s="753"/>
      <c r="T1656" s="98"/>
      <c r="U1656" s="98"/>
      <c r="V1656" s="98"/>
      <c r="W1656" s="99"/>
      <c r="X1656" s="97"/>
      <c r="Y1656" s="87"/>
      <c r="Z1656" s="100"/>
      <c r="AA1656" s="106">
        <f t="shared" si="731"/>
        <v>1644</v>
      </c>
      <c r="AB1656" s="549">
        <f t="shared" si="732"/>
        <v>0</v>
      </c>
      <c r="AC1656" s="544">
        <f t="shared" si="733"/>
        <v>0</v>
      </c>
      <c r="AD1656" s="174">
        <f t="shared" si="734"/>
        <v>0</v>
      </c>
      <c r="AE1656" s="8"/>
      <c r="AF1656" s="885" t="str">
        <f t="shared" si="735"/>
        <v xml:space="preserve"> </v>
      </c>
      <c r="AG1656" s="40">
        <f t="shared" si="736"/>
        <v>0</v>
      </c>
      <c r="AH1656" s="40">
        <f t="shared" si="737"/>
        <v>0</v>
      </c>
      <c r="AR1656" s="40">
        <f t="shared" si="738"/>
        <v>0</v>
      </c>
      <c r="AS1656" s="40">
        <f t="shared" si="739"/>
        <v>0</v>
      </c>
      <c r="AT1656" s="40">
        <f t="shared" si="740"/>
        <v>0</v>
      </c>
      <c r="AU1656" s="40">
        <f t="shared" si="741"/>
        <v>0</v>
      </c>
      <c r="AX1656" s="279">
        <f t="shared" si="742"/>
        <v>0</v>
      </c>
      <c r="AY1656" s="279">
        <f t="shared" si="743"/>
        <v>0</v>
      </c>
      <c r="AZ1656" s="40">
        <f t="shared" si="744"/>
        <v>0</v>
      </c>
      <c r="BB1656" s="40">
        <f t="shared" si="745"/>
        <v>0</v>
      </c>
      <c r="BC1656" s="397">
        <f t="shared" si="746"/>
        <v>0</v>
      </c>
      <c r="BD1656" s="105">
        <f t="shared" si="747"/>
        <v>0</v>
      </c>
      <c r="BE1656" s="105">
        <f t="shared" si="748"/>
        <v>0</v>
      </c>
      <c r="BF1656" s="742">
        <f t="shared" si="749"/>
        <v>0</v>
      </c>
      <c r="BG1656" s="89"/>
      <c r="BH1656" s="9"/>
      <c r="BJ1656" s="40">
        <f t="shared" si="750"/>
        <v>0</v>
      </c>
      <c r="BK1656" s="40">
        <f t="shared" si="751"/>
        <v>1</v>
      </c>
      <c r="BL1656" s="40">
        <f t="shared" si="752"/>
        <v>0</v>
      </c>
      <c r="BM1656" s="40">
        <f t="shared" si="753"/>
        <v>0</v>
      </c>
      <c r="BN1656" s="40">
        <f t="shared" si="754"/>
        <v>0</v>
      </c>
    </row>
    <row r="1657" spans="1:66" x14ac:dyDescent="0.25">
      <c r="A1657" s="379"/>
      <c r="B1657" s="936"/>
      <c r="C1657" s="272"/>
      <c r="D1657" s="868"/>
      <c r="E1657" s="873" t="str">
        <f t="shared" si="728"/>
        <v xml:space="preserve"> </v>
      </c>
      <c r="F1657" s="130">
        <f t="shared" si="729"/>
        <v>0</v>
      </c>
      <c r="G1657" s="128">
        <f t="shared" si="730"/>
        <v>1645</v>
      </c>
      <c r="H1657" s="127"/>
      <c r="I1657" s="321"/>
      <c r="J1657" s="97"/>
      <c r="K1657" s="323"/>
      <c r="L1657" s="322"/>
      <c r="M1657" s="50"/>
      <c r="N1657" s="87"/>
      <c r="O1657" s="324"/>
      <c r="P1657" s="98"/>
      <c r="Q1657" s="98"/>
      <c r="R1657" s="114"/>
      <c r="S1657" s="753"/>
      <c r="T1657" s="98"/>
      <c r="U1657" s="98"/>
      <c r="V1657" s="98"/>
      <c r="W1657" s="99"/>
      <c r="X1657" s="97"/>
      <c r="Y1657" s="87"/>
      <c r="Z1657" s="100"/>
      <c r="AA1657" s="106">
        <f t="shared" si="731"/>
        <v>1645</v>
      </c>
      <c r="AB1657" s="549">
        <f t="shared" si="732"/>
        <v>0</v>
      </c>
      <c r="AC1657" s="544">
        <f t="shared" si="733"/>
        <v>0</v>
      </c>
      <c r="AD1657" s="174">
        <f t="shared" si="734"/>
        <v>0</v>
      </c>
      <c r="AE1657" s="8"/>
      <c r="AF1657" s="885" t="str">
        <f t="shared" si="735"/>
        <v xml:space="preserve"> </v>
      </c>
      <c r="AG1657" s="40">
        <f t="shared" si="736"/>
        <v>0</v>
      </c>
      <c r="AH1657" s="40">
        <f t="shared" si="737"/>
        <v>0</v>
      </c>
      <c r="AR1657" s="40">
        <f t="shared" si="738"/>
        <v>0</v>
      </c>
      <c r="AS1657" s="40">
        <f t="shared" si="739"/>
        <v>0</v>
      </c>
      <c r="AT1657" s="40">
        <f t="shared" si="740"/>
        <v>0</v>
      </c>
      <c r="AU1657" s="40">
        <f t="shared" si="741"/>
        <v>0</v>
      </c>
      <c r="AX1657" s="279">
        <f t="shared" si="742"/>
        <v>0</v>
      </c>
      <c r="AY1657" s="279">
        <f t="shared" si="743"/>
        <v>0</v>
      </c>
      <c r="AZ1657" s="40">
        <f t="shared" si="744"/>
        <v>0</v>
      </c>
      <c r="BB1657" s="40">
        <f t="shared" si="745"/>
        <v>0</v>
      </c>
      <c r="BC1657" s="397">
        <f t="shared" si="746"/>
        <v>0</v>
      </c>
      <c r="BD1657" s="105">
        <f t="shared" si="747"/>
        <v>0</v>
      </c>
      <c r="BE1657" s="105">
        <f t="shared" si="748"/>
        <v>0</v>
      </c>
      <c r="BF1657" s="742">
        <f t="shared" si="749"/>
        <v>0</v>
      </c>
      <c r="BG1657" s="89"/>
      <c r="BH1657" s="9"/>
      <c r="BJ1657" s="40">
        <f t="shared" si="750"/>
        <v>0</v>
      </c>
      <c r="BK1657" s="40">
        <f t="shared" si="751"/>
        <v>1</v>
      </c>
      <c r="BL1657" s="40">
        <f t="shared" si="752"/>
        <v>0</v>
      </c>
      <c r="BM1657" s="40">
        <f t="shared" si="753"/>
        <v>0</v>
      </c>
      <c r="BN1657" s="40">
        <f t="shared" si="754"/>
        <v>0</v>
      </c>
    </row>
    <row r="1658" spans="1:66" x14ac:dyDescent="0.25">
      <c r="A1658" s="379"/>
      <c r="B1658" s="936"/>
      <c r="C1658" s="272"/>
      <c r="D1658" s="868"/>
      <c r="E1658" s="873" t="str">
        <f t="shared" si="728"/>
        <v xml:space="preserve"> </v>
      </c>
      <c r="F1658" s="130">
        <f t="shared" si="729"/>
        <v>0</v>
      </c>
      <c r="G1658" s="128">
        <f t="shared" si="730"/>
        <v>1646</v>
      </c>
      <c r="H1658" s="127"/>
      <c r="I1658" s="321"/>
      <c r="J1658" s="97"/>
      <c r="K1658" s="323"/>
      <c r="L1658" s="322"/>
      <c r="M1658" s="50"/>
      <c r="N1658" s="87"/>
      <c r="O1658" s="324"/>
      <c r="P1658" s="98"/>
      <c r="Q1658" s="98"/>
      <c r="R1658" s="114"/>
      <c r="S1658" s="753"/>
      <c r="T1658" s="98"/>
      <c r="U1658" s="98"/>
      <c r="V1658" s="98"/>
      <c r="W1658" s="99"/>
      <c r="X1658" s="97"/>
      <c r="Y1658" s="87"/>
      <c r="Z1658" s="100"/>
      <c r="AA1658" s="106">
        <f t="shared" si="731"/>
        <v>1646</v>
      </c>
      <c r="AB1658" s="549">
        <f t="shared" si="732"/>
        <v>0</v>
      </c>
      <c r="AC1658" s="544">
        <f t="shared" si="733"/>
        <v>0</v>
      </c>
      <c r="AD1658" s="174">
        <f t="shared" si="734"/>
        <v>0</v>
      </c>
      <c r="AE1658" s="8"/>
      <c r="AF1658" s="885" t="str">
        <f t="shared" si="735"/>
        <v xml:space="preserve"> </v>
      </c>
      <c r="AG1658" s="40">
        <f t="shared" si="736"/>
        <v>0</v>
      </c>
      <c r="AH1658" s="40">
        <f t="shared" si="737"/>
        <v>0</v>
      </c>
      <c r="AR1658" s="40">
        <f t="shared" si="738"/>
        <v>0</v>
      </c>
      <c r="AS1658" s="40">
        <f t="shared" si="739"/>
        <v>0</v>
      </c>
      <c r="AT1658" s="40">
        <f t="shared" si="740"/>
        <v>0</v>
      </c>
      <c r="AU1658" s="40">
        <f t="shared" si="741"/>
        <v>0</v>
      </c>
      <c r="AX1658" s="279">
        <f t="shared" si="742"/>
        <v>0</v>
      </c>
      <c r="AY1658" s="279">
        <f t="shared" si="743"/>
        <v>0</v>
      </c>
      <c r="AZ1658" s="40">
        <f t="shared" si="744"/>
        <v>0</v>
      </c>
      <c r="BB1658" s="40">
        <f t="shared" si="745"/>
        <v>0</v>
      </c>
      <c r="BC1658" s="397">
        <f t="shared" si="746"/>
        <v>0</v>
      </c>
      <c r="BD1658" s="105">
        <f t="shared" si="747"/>
        <v>0</v>
      </c>
      <c r="BE1658" s="105">
        <f t="shared" si="748"/>
        <v>0</v>
      </c>
      <c r="BF1658" s="742">
        <f t="shared" si="749"/>
        <v>0</v>
      </c>
      <c r="BG1658" s="89"/>
      <c r="BH1658" s="9"/>
      <c r="BJ1658" s="40">
        <f t="shared" si="750"/>
        <v>0</v>
      </c>
      <c r="BK1658" s="40">
        <f t="shared" si="751"/>
        <v>1</v>
      </c>
      <c r="BL1658" s="40">
        <f t="shared" si="752"/>
        <v>0</v>
      </c>
      <c r="BM1658" s="40">
        <f t="shared" si="753"/>
        <v>0</v>
      </c>
      <c r="BN1658" s="40">
        <f t="shared" si="754"/>
        <v>0</v>
      </c>
    </row>
    <row r="1659" spans="1:66" x14ac:dyDescent="0.25">
      <c r="A1659" s="379"/>
      <c r="B1659" s="936"/>
      <c r="C1659" s="272"/>
      <c r="D1659" s="868"/>
      <c r="E1659" s="873" t="str">
        <f t="shared" si="728"/>
        <v xml:space="preserve"> </v>
      </c>
      <c r="F1659" s="130">
        <f t="shared" si="729"/>
        <v>0</v>
      </c>
      <c r="G1659" s="128">
        <f t="shared" si="730"/>
        <v>1647</v>
      </c>
      <c r="H1659" s="127"/>
      <c r="I1659" s="321"/>
      <c r="J1659" s="97"/>
      <c r="K1659" s="323"/>
      <c r="L1659" s="322"/>
      <c r="M1659" s="50"/>
      <c r="N1659" s="87"/>
      <c r="O1659" s="324"/>
      <c r="P1659" s="98"/>
      <c r="Q1659" s="98"/>
      <c r="R1659" s="114"/>
      <c r="S1659" s="753"/>
      <c r="T1659" s="98"/>
      <c r="U1659" s="98"/>
      <c r="V1659" s="98"/>
      <c r="W1659" s="99"/>
      <c r="X1659" s="97"/>
      <c r="Y1659" s="87"/>
      <c r="Z1659" s="100"/>
      <c r="AA1659" s="106">
        <f t="shared" si="731"/>
        <v>1647</v>
      </c>
      <c r="AB1659" s="549">
        <f t="shared" si="732"/>
        <v>0</v>
      </c>
      <c r="AC1659" s="544">
        <f t="shared" si="733"/>
        <v>0</v>
      </c>
      <c r="AD1659" s="174">
        <f t="shared" si="734"/>
        <v>0</v>
      </c>
      <c r="AE1659" s="8"/>
      <c r="AF1659" s="885" t="str">
        <f t="shared" si="735"/>
        <v xml:space="preserve"> </v>
      </c>
      <c r="AG1659" s="40">
        <f t="shared" si="736"/>
        <v>0</v>
      </c>
      <c r="AH1659" s="40">
        <f t="shared" si="737"/>
        <v>0</v>
      </c>
      <c r="AR1659" s="40">
        <f t="shared" si="738"/>
        <v>0</v>
      </c>
      <c r="AS1659" s="40">
        <f t="shared" si="739"/>
        <v>0</v>
      </c>
      <c r="AT1659" s="40">
        <f t="shared" si="740"/>
        <v>0</v>
      </c>
      <c r="AU1659" s="40">
        <f t="shared" si="741"/>
        <v>0</v>
      </c>
      <c r="AX1659" s="279">
        <f t="shared" si="742"/>
        <v>0</v>
      </c>
      <c r="AY1659" s="279">
        <f t="shared" si="743"/>
        <v>0</v>
      </c>
      <c r="AZ1659" s="40">
        <f t="shared" si="744"/>
        <v>0</v>
      </c>
      <c r="BB1659" s="40">
        <f t="shared" si="745"/>
        <v>0</v>
      </c>
      <c r="BC1659" s="397">
        <f t="shared" si="746"/>
        <v>0</v>
      </c>
      <c r="BD1659" s="105">
        <f t="shared" si="747"/>
        <v>0</v>
      </c>
      <c r="BE1659" s="105">
        <f t="shared" si="748"/>
        <v>0</v>
      </c>
      <c r="BF1659" s="742">
        <f t="shared" si="749"/>
        <v>0</v>
      </c>
      <c r="BG1659" s="89"/>
      <c r="BH1659" s="9"/>
      <c r="BJ1659" s="40">
        <f t="shared" si="750"/>
        <v>0</v>
      </c>
      <c r="BK1659" s="40">
        <f t="shared" si="751"/>
        <v>1</v>
      </c>
      <c r="BL1659" s="40">
        <f t="shared" si="752"/>
        <v>0</v>
      </c>
      <c r="BM1659" s="40">
        <f t="shared" si="753"/>
        <v>0</v>
      </c>
      <c r="BN1659" s="40">
        <f t="shared" si="754"/>
        <v>0</v>
      </c>
    </row>
    <row r="1660" spans="1:66" x14ac:dyDescent="0.25">
      <c r="A1660" s="379"/>
      <c r="B1660" s="936"/>
      <c r="C1660" s="272"/>
      <c r="D1660" s="868"/>
      <c r="E1660" s="873" t="str">
        <f t="shared" si="728"/>
        <v xml:space="preserve"> </v>
      </c>
      <c r="F1660" s="130">
        <f t="shared" si="729"/>
        <v>0</v>
      </c>
      <c r="G1660" s="128">
        <f t="shared" si="730"/>
        <v>1648</v>
      </c>
      <c r="H1660" s="127"/>
      <c r="I1660" s="321"/>
      <c r="J1660" s="97"/>
      <c r="K1660" s="323"/>
      <c r="L1660" s="322"/>
      <c r="M1660" s="50"/>
      <c r="N1660" s="87"/>
      <c r="O1660" s="324"/>
      <c r="P1660" s="98"/>
      <c r="Q1660" s="98"/>
      <c r="R1660" s="114"/>
      <c r="S1660" s="753"/>
      <c r="T1660" s="98"/>
      <c r="U1660" s="98"/>
      <c r="V1660" s="98"/>
      <c r="W1660" s="99"/>
      <c r="X1660" s="97"/>
      <c r="Y1660" s="87"/>
      <c r="Z1660" s="100"/>
      <c r="AA1660" s="106">
        <f t="shared" si="731"/>
        <v>1648</v>
      </c>
      <c r="AB1660" s="549">
        <f t="shared" si="732"/>
        <v>0</v>
      </c>
      <c r="AC1660" s="544">
        <f t="shared" si="733"/>
        <v>0</v>
      </c>
      <c r="AD1660" s="174">
        <f t="shared" si="734"/>
        <v>0</v>
      </c>
      <c r="AE1660" s="8"/>
      <c r="AF1660" s="885" t="str">
        <f t="shared" si="735"/>
        <v xml:space="preserve"> </v>
      </c>
      <c r="AG1660" s="40">
        <f t="shared" si="736"/>
        <v>0</v>
      </c>
      <c r="AH1660" s="40">
        <f t="shared" si="737"/>
        <v>0</v>
      </c>
      <c r="AR1660" s="40">
        <f t="shared" si="738"/>
        <v>0</v>
      </c>
      <c r="AS1660" s="40">
        <f t="shared" si="739"/>
        <v>0</v>
      </c>
      <c r="AT1660" s="40">
        <f t="shared" si="740"/>
        <v>0</v>
      </c>
      <c r="AU1660" s="40">
        <f t="shared" si="741"/>
        <v>0</v>
      </c>
      <c r="AX1660" s="279">
        <f t="shared" si="742"/>
        <v>0</v>
      </c>
      <c r="AY1660" s="279">
        <f t="shared" si="743"/>
        <v>0</v>
      </c>
      <c r="AZ1660" s="40">
        <f t="shared" si="744"/>
        <v>0</v>
      </c>
      <c r="BB1660" s="40">
        <f t="shared" si="745"/>
        <v>0</v>
      </c>
      <c r="BC1660" s="397">
        <f t="shared" si="746"/>
        <v>0</v>
      </c>
      <c r="BD1660" s="105">
        <f t="shared" si="747"/>
        <v>0</v>
      </c>
      <c r="BE1660" s="105">
        <f t="shared" si="748"/>
        <v>0</v>
      </c>
      <c r="BF1660" s="742">
        <f t="shared" si="749"/>
        <v>0</v>
      </c>
      <c r="BG1660" s="89"/>
      <c r="BH1660" s="9"/>
      <c r="BJ1660" s="40">
        <f t="shared" si="750"/>
        <v>0</v>
      </c>
      <c r="BK1660" s="40">
        <f t="shared" si="751"/>
        <v>1</v>
      </c>
      <c r="BL1660" s="40">
        <f t="shared" si="752"/>
        <v>0</v>
      </c>
      <c r="BM1660" s="40">
        <f t="shared" si="753"/>
        <v>0</v>
      </c>
      <c r="BN1660" s="40">
        <f t="shared" si="754"/>
        <v>0</v>
      </c>
    </row>
    <row r="1661" spans="1:66" x14ac:dyDescent="0.25">
      <c r="A1661" s="379"/>
      <c r="B1661" s="936"/>
      <c r="C1661" s="272"/>
      <c r="D1661" s="868"/>
      <c r="E1661" s="873" t="str">
        <f t="shared" si="728"/>
        <v xml:space="preserve"> </v>
      </c>
      <c r="F1661" s="130">
        <f t="shared" si="729"/>
        <v>0</v>
      </c>
      <c r="G1661" s="128">
        <f t="shared" si="730"/>
        <v>1649</v>
      </c>
      <c r="H1661" s="127"/>
      <c r="I1661" s="321"/>
      <c r="J1661" s="97"/>
      <c r="K1661" s="323"/>
      <c r="L1661" s="322"/>
      <c r="M1661" s="50"/>
      <c r="N1661" s="87"/>
      <c r="O1661" s="324"/>
      <c r="P1661" s="98"/>
      <c r="Q1661" s="98"/>
      <c r="R1661" s="114"/>
      <c r="S1661" s="753"/>
      <c r="T1661" s="98"/>
      <c r="U1661" s="98"/>
      <c r="V1661" s="98"/>
      <c r="W1661" s="99"/>
      <c r="X1661" s="97"/>
      <c r="Y1661" s="87"/>
      <c r="Z1661" s="100"/>
      <c r="AA1661" s="106">
        <f t="shared" si="731"/>
        <v>1649</v>
      </c>
      <c r="AB1661" s="549">
        <f t="shared" si="732"/>
        <v>0</v>
      </c>
      <c r="AC1661" s="544">
        <f t="shared" si="733"/>
        <v>0</v>
      </c>
      <c r="AD1661" s="174">
        <f t="shared" si="734"/>
        <v>0</v>
      </c>
      <c r="AE1661" s="8"/>
      <c r="AF1661" s="885" t="str">
        <f t="shared" si="735"/>
        <v xml:space="preserve"> </v>
      </c>
      <c r="AG1661" s="40">
        <f t="shared" si="736"/>
        <v>0</v>
      </c>
      <c r="AH1661" s="40">
        <f t="shared" si="737"/>
        <v>0</v>
      </c>
      <c r="AR1661" s="40">
        <f t="shared" si="738"/>
        <v>0</v>
      </c>
      <c r="AS1661" s="40">
        <f t="shared" si="739"/>
        <v>0</v>
      </c>
      <c r="AT1661" s="40">
        <f t="shared" si="740"/>
        <v>0</v>
      </c>
      <c r="AU1661" s="40">
        <f t="shared" si="741"/>
        <v>0</v>
      </c>
      <c r="AX1661" s="279">
        <f t="shared" si="742"/>
        <v>0</v>
      </c>
      <c r="AY1661" s="279">
        <f t="shared" si="743"/>
        <v>0</v>
      </c>
      <c r="AZ1661" s="40">
        <f t="shared" si="744"/>
        <v>0</v>
      </c>
      <c r="BB1661" s="40">
        <f t="shared" si="745"/>
        <v>0</v>
      </c>
      <c r="BC1661" s="397">
        <f t="shared" si="746"/>
        <v>0</v>
      </c>
      <c r="BD1661" s="105">
        <f t="shared" si="747"/>
        <v>0</v>
      </c>
      <c r="BE1661" s="105">
        <f t="shared" si="748"/>
        <v>0</v>
      </c>
      <c r="BF1661" s="742">
        <f t="shared" si="749"/>
        <v>0</v>
      </c>
      <c r="BG1661" s="89"/>
      <c r="BH1661" s="9"/>
      <c r="BJ1661" s="40">
        <f t="shared" si="750"/>
        <v>0</v>
      </c>
      <c r="BK1661" s="40">
        <f t="shared" si="751"/>
        <v>1</v>
      </c>
      <c r="BL1661" s="40">
        <f t="shared" si="752"/>
        <v>0</v>
      </c>
      <c r="BM1661" s="40">
        <f t="shared" si="753"/>
        <v>0</v>
      </c>
      <c r="BN1661" s="40">
        <f t="shared" si="754"/>
        <v>0</v>
      </c>
    </row>
    <row r="1662" spans="1:66" x14ac:dyDescent="0.25">
      <c r="A1662" s="379"/>
      <c r="B1662" s="936"/>
      <c r="C1662" s="272"/>
      <c r="D1662" s="868"/>
      <c r="E1662" s="873" t="str">
        <f t="shared" si="728"/>
        <v xml:space="preserve"> </v>
      </c>
      <c r="F1662" s="130">
        <f t="shared" si="729"/>
        <v>0</v>
      </c>
      <c r="G1662" s="128">
        <f t="shared" si="730"/>
        <v>1650</v>
      </c>
      <c r="H1662" s="127"/>
      <c r="I1662" s="321"/>
      <c r="J1662" s="97"/>
      <c r="K1662" s="323"/>
      <c r="L1662" s="322"/>
      <c r="M1662" s="50"/>
      <c r="N1662" s="87"/>
      <c r="O1662" s="324"/>
      <c r="P1662" s="98"/>
      <c r="Q1662" s="98"/>
      <c r="R1662" s="114"/>
      <c r="S1662" s="753"/>
      <c r="T1662" s="98"/>
      <c r="U1662" s="98"/>
      <c r="V1662" s="98"/>
      <c r="W1662" s="99"/>
      <c r="X1662" s="97"/>
      <c r="Y1662" s="87"/>
      <c r="Z1662" s="100"/>
      <c r="AA1662" s="106">
        <f t="shared" si="731"/>
        <v>1650</v>
      </c>
      <c r="AB1662" s="549">
        <f t="shared" si="732"/>
        <v>0</v>
      </c>
      <c r="AC1662" s="544">
        <f t="shared" si="733"/>
        <v>0</v>
      </c>
      <c r="AD1662" s="174">
        <f t="shared" si="734"/>
        <v>0</v>
      </c>
      <c r="AE1662" s="8"/>
      <c r="AF1662" s="885" t="str">
        <f t="shared" si="735"/>
        <v xml:space="preserve"> </v>
      </c>
      <c r="AG1662" s="40">
        <f t="shared" si="736"/>
        <v>0</v>
      </c>
      <c r="AH1662" s="40">
        <f t="shared" si="737"/>
        <v>0</v>
      </c>
      <c r="AR1662" s="40">
        <f t="shared" si="738"/>
        <v>0</v>
      </c>
      <c r="AS1662" s="40">
        <f t="shared" si="739"/>
        <v>0</v>
      </c>
      <c r="AT1662" s="40">
        <f t="shared" si="740"/>
        <v>0</v>
      </c>
      <c r="AU1662" s="40">
        <f t="shared" si="741"/>
        <v>0</v>
      </c>
      <c r="AX1662" s="279">
        <f t="shared" si="742"/>
        <v>0</v>
      </c>
      <c r="AY1662" s="279">
        <f t="shared" si="743"/>
        <v>0</v>
      </c>
      <c r="AZ1662" s="40">
        <f t="shared" si="744"/>
        <v>0</v>
      </c>
      <c r="BB1662" s="40">
        <f t="shared" si="745"/>
        <v>0</v>
      </c>
      <c r="BC1662" s="397">
        <f t="shared" si="746"/>
        <v>0</v>
      </c>
      <c r="BD1662" s="105">
        <f t="shared" si="747"/>
        <v>0</v>
      </c>
      <c r="BE1662" s="105">
        <f t="shared" si="748"/>
        <v>0</v>
      </c>
      <c r="BF1662" s="742">
        <f t="shared" si="749"/>
        <v>0</v>
      </c>
      <c r="BG1662" s="89"/>
      <c r="BH1662" s="9"/>
      <c r="BJ1662" s="40">
        <f t="shared" si="750"/>
        <v>0</v>
      </c>
      <c r="BK1662" s="40">
        <f t="shared" si="751"/>
        <v>1</v>
      </c>
      <c r="BL1662" s="40">
        <f t="shared" si="752"/>
        <v>0</v>
      </c>
      <c r="BM1662" s="40">
        <f t="shared" si="753"/>
        <v>0</v>
      </c>
      <c r="BN1662" s="40">
        <f t="shared" si="754"/>
        <v>0</v>
      </c>
    </row>
    <row r="1663" spans="1:66" x14ac:dyDescent="0.25">
      <c r="A1663" s="379"/>
      <c r="B1663" s="936"/>
      <c r="C1663" s="272"/>
      <c r="D1663" s="868"/>
      <c r="E1663" s="873" t="str">
        <f t="shared" si="728"/>
        <v xml:space="preserve"> </v>
      </c>
      <c r="F1663" s="130">
        <f t="shared" si="729"/>
        <v>0</v>
      </c>
      <c r="G1663" s="128">
        <f t="shared" si="730"/>
        <v>1651</v>
      </c>
      <c r="H1663" s="127"/>
      <c r="I1663" s="321"/>
      <c r="J1663" s="97"/>
      <c r="K1663" s="323"/>
      <c r="L1663" s="322"/>
      <c r="M1663" s="50"/>
      <c r="N1663" s="87"/>
      <c r="O1663" s="324"/>
      <c r="P1663" s="98"/>
      <c r="Q1663" s="98"/>
      <c r="R1663" s="114"/>
      <c r="S1663" s="753"/>
      <c r="T1663" s="98"/>
      <c r="U1663" s="98"/>
      <c r="V1663" s="98"/>
      <c r="W1663" s="99"/>
      <c r="X1663" s="97"/>
      <c r="Y1663" s="87"/>
      <c r="Z1663" s="100"/>
      <c r="AA1663" s="106">
        <f t="shared" si="731"/>
        <v>1651</v>
      </c>
      <c r="AB1663" s="549">
        <f t="shared" si="732"/>
        <v>0</v>
      </c>
      <c r="AC1663" s="544">
        <f t="shared" si="733"/>
        <v>0</v>
      </c>
      <c r="AD1663" s="174">
        <f t="shared" si="734"/>
        <v>0</v>
      </c>
      <c r="AE1663" s="8"/>
      <c r="AF1663" s="885" t="str">
        <f t="shared" si="735"/>
        <v xml:space="preserve"> </v>
      </c>
      <c r="AG1663" s="40">
        <f t="shared" si="736"/>
        <v>0</v>
      </c>
      <c r="AH1663" s="40">
        <f t="shared" si="737"/>
        <v>0</v>
      </c>
      <c r="AR1663" s="40">
        <f t="shared" si="738"/>
        <v>0</v>
      </c>
      <c r="AS1663" s="40">
        <f t="shared" si="739"/>
        <v>0</v>
      </c>
      <c r="AT1663" s="40">
        <f t="shared" si="740"/>
        <v>0</v>
      </c>
      <c r="AU1663" s="40">
        <f t="shared" si="741"/>
        <v>0</v>
      </c>
      <c r="AX1663" s="279">
        <f t="shared" si="742"/>
        <v>0</v>
      </c>
      <c r="AY1663" s="279">
        <f t="shared" si="743"/>
        <v>0</v>
      </c>
      <c r="AZ1663" s="40">
        <f t="shared" si="744"/>
        <v>0</v>
      </c>
      <c r="BB1663" s="40">
        <f t="shared" si="745"/>
        <v>0</v>
      </c>
      <c r="BC1663" s="397">
        <f t="shared" si="746"/>
        <v>0</v>
      </c>
      <c r="BD1663" s="105">
        <f t="shared" si="747"/>
        <v>0</v>
      </c>
      <c r="BE1663" s="105">
        <f t="shared" si="748"/>
        <v>0</v>
      </c>
      <c r="BF1663" s="742">
        <f t="shared" si="749"/>
        <v>0</v>
      </c>
      <c r="BG1663" s="89"/>
      <c r="BH1663" s="9"/>
      <c r="BJ1663" s="40">
        <f t="shared" si="750"/>
        <v>0</v>
      </c>
      <c r="BK1663" s="40">
        <f t="shared" si="751"/>
        <v>1</v>
      </c>
      <c r="BL1663" s="40">
        <f t="shared" si="752"/>
        <v>0</v>
      </c>
      <c r="BM1663" s="40">
        <f t="shared" si="753"/>
        <v>0</v>
      </c>
      <c r="BN1663" s="40">
        <f t="shared" si="754"/>
        <v>0</v>
      </c>
    </row>
    <row r="1664" spans="1:66" x14ac:dyDescent="0.25">
      <c r="A1664" s="379"/>
      <c r="B1664" s="936"/>
      <c r="C1664" s="272"/>
      <c r="D1664" s="868"/>
      <c r="E1664" s="873" t="str">
        <f t="shared" si="728"/>
        <v xml:space="preserve"> </v>
      </c>
      <c r="F1664" s="130">
        <f t="shared" si="729"/>
        <v>0</v>
      </c>
      <c r="G1664" s="128">
        <f t="shared" si="730"/>
        <v>1652</v>
      </c>
      <c r="H1664" s="127"/>
      <c r="I1664" s="321"/>
      <c r="J1664" s="97"/>
      <c r="K1664" s="323"/>
      <c r="L1664" s="322"/>
      <c r="M1664" s="50"/>
      <c r="N1664" s="87"/>
      <c r="O1664" s="324"/>
      <c r="P1664" s="98"/>
      <c r="Q1664" s="98"/>
      <c r="R1664" s="114"/>
      <c r="S1664" s="753"/>
      <c r="T1664" s="98"/>
      <c r="U1664" s="98"/>
      <c r="V1664" s="98"/>
      <c r="W1664" s="99"/>
      <c r="X1664" s="97"/>
      <c r="Y1664" s="87"/>
      <c r="Z1664" s="100"/>
      <c r="AA1664" s="106">
        <f t="shared" si="731"/>
        <v>1652</v>
      </c>
      <c r="AB1664" s="549">
        <f t="shared" si="732"/>
        <v>0</v>
      </c>
      <c r="AC1664" s="544">
        <f t="shared" si="733"/>
        <v>0</v>
      </c>
      <c r="AD1664" s="174">
        <f t="shared" si="734"/>
        <v>0</v>
      </c>
      <c r="AE1664" s="8"/>
      <c r="AF1664" s="885" t="str">
        <f t="shared" si="735"/>
        <v xml:space="preserve"> </v>
      </c>
      <c r="AG1664" s="40">
        <f t="shared" si="736"/>
        <v>0</v>
      </c>
      <c r="AH1664" s="40">
        <f t="shared" si="737"/>
        <v>0</v>
      </c>
      <c r="AR1664" s="40">
        <f t="shared" si="738"/>
        <v>0</v>
      </c>
      <c r="AS1664" s="40">
        <f t="shared" si="739"/>
        <v>0</v>
      </c>
      <c r="AT1664" s="40">
        <f t="shared" si="740"/>
        <v>0</v>
      </c>
      <c r="AU1664" s="40">
        <f t="shared" si="741"/>
        <v>0</v>
      </c>
      <c r="AX1664" s="279">
        <f t="shared" si="742"/>
        <v>0</v>
      </c>
      <c r="AY1664" s="279">
        <f t="shared" si="743"/>
        <v>0</v>
      </c>
      <c r="AZ1664" s="40">
        <f t="shared" si="744"/>
        <v>0</v>
      </c>
      <c r="BB1664" s="40">
        <f t="shared" si="745"/>
        <v>0</v>
      </c>
      <c r="BC1664" s="397">
        <f t="shared" si="746"/>
        <v>0</v>
      </c>
      <c r="BD1664" s="105">
        <f t="shared" si="747"/>
        <v>0</v>
      </c>
      <c r="BE1664" s="105">
        <f t="shared" si="748"/>
        <v>0</v>
      </c>
      <c r="BF1664" s="742">
        <f t="shared" si="749"/>
        <v>0</v>
      </c>
      <c r="BG1664" s="89"/>
      <c r="BH1664" s="9"/>
      <c r="BJ1664" s="40">
        <f t="shared" si="750"/>
        <v>0</v>
      </c>
      <c r="BK1664" s="40">
        <f t="shared" si="751"/>
        <v>1</v>
      </c>
      <c r="BL1664" s="40">
        <f t="shared" si="752"/>
        <v>0</v>
      </c>
      <c r="BM1664" s="40">
        <f t="shared" si="753"/>
        <v>0</v>
      </c>
      <c r="BN1664" s="40">
        <f t="shared" si="754"/>
        <v>0</v>
      </c>
    </row>
    <row r="1665" spans="1:66" x14ac:dyDescent="0.25">
      <c r="A1665" s="379"/>
      <c r="B1665" s="936"/>
      <c r="C1665" s="272"/>
      <c r="D1665" s="868"/>
      <c r="E1665" s="873" t="str">
        <f t="shared" si="728"/>
        <v xml:space="preserve"> </v>
      </c>
      <c r="F1665" s="130">
        <f t="shared" si="729"/>
        <v>0</v>
      </c>
      <c r="G1665" s="128">
        <f t="shared" si="730"/>
        <v>1653</v>
      </c>
      <c r="H1665" s="127"/>
      <c r="I1665" s="321"/>
      <c r="J1665" s="97"/>
      <c r="K1665" s="323"/>
      <c r="L1665" s="322"/>
      <c r="M1665" s="50"/>
      <c r="N1665" s="87"/>
      <c r="O1665" s="324"/>
      <c r="P1665" s="98"/>
      <c r="Q1665" s="98"/>
      <c r="R1665" s="114"/>
      <c r="S1665" s="753"/>
      <c r="T1665" s="98"/>
      <c r="U1665" s="98"/>
      <c r="V1665" s="98"/>
      <c r="W1665" s="99"/>
      <c r="X1665" s="97"/>
      <c r="Y1665" s="87"/>
      <c r="Z1665" s="100"/>
      <c r="AA1665" s="106">
        <f t="shared" si="731"/>
        <v>1653</v>
      </c>
      <c r="AB1665" s="549">
        <f t="shared" si="732"/>
        <v>0</v>
      </c>
      <c r="AC1665" s="544">
        <f t="shared" si="733"/>
        <v>0</v>
      </c>
      <c r="AD1665" s="174">
        <f t="shared" si="734"/>
        <v>0</v>
      </c>
      <c r="AE1665" s="8"/>
      <c r="AF1665" s="885" t="str">
        <f t="shared" si="735"/>
        <v xml:space="preserve"> </v>
      </c>
      <c r="AG1665" s="40">
        <f t="shared" si="736"/>
        <v>0</v>
      </c>
      <c r="AH1665" s="40">
        <f t="shared" si="737"/>
        <v>0</v>
      </c>
      <c r="AR1665" s="40">
        <f t="shared" si="738"/>
        <v>0</v>
      </c>
      <c r="AS1665" s="40">
        <f t="shared" si="739"/>
        <v>0</v>
      </c>
      <c r="AT1665" s="40">
        <f t="shared" si="740"/>
        <v>0</v>
      </c>
      <c r="AU1665" s="40">
        <f t="shared" si="741"/>
        <v>0</v>
      </c>
      <c r="AX1665" s="279">
        <f t="shared" si="742"/>
        <v>0</v>
      </c>
      <c r="AY1665" s="279">
        <f t="shared" si="743"/>
        <v>0</v>
      </c>
      <c r="AZ1665" s="40">
        <f t="shared" si="744"/>
        <v>0</v>
      </c>
      <c r="BB1665" s="40">
        <f t="shared" si="745"/>
        <v>0</v>
      </c>
      <c r="BC1665" s="397">
        <f t="shared" si="746"/>
        <v>0</v>
      </c>
      <c r="BD1665" s="105">
        <f t="shared" si="747"/>
        <v>0</v>
      </c>
      <c r="BE1665" s="105">
        <f t="shared" si="748"/>
        <v>0</v>
      </c>
      <c r="BF1665" s="742">
        <f t="shared" si="749"/>
        <v>0</v>
      </c>
      <c r="BG1665" s="89"/>
      <c r="BH1665" s="9"/>
      <c r="BJ1665" s="40">
        <f t="shared" si="750"/>
        <v>0</v>
      </c>
      <c r="BK1665" s="40">
        <f t="shared" si="751"/>
        <v>1</v>
      </c>
      <c r="BL1665" s="40">
        <f t="shared" si="752"/>
        <v>0</v>
      </c>
      <c r="BM1665" s="40">
        <f t="shared" si="753"/>
        <v>0</v>
      </c>
      <c r="BN1665" s="40">
        <f t="shared" si="754"/>
        <v>0</v>
      </c>
    </row>
    <row r="1666" spans="1:66" x14ac:dyDescent="0.25">
      <c r="A1666" s="379"/>
      <c r="B1666" s="936"/>
      <c r="C1666" s="272"/>
      <c r="D1666" s="868"/>
      <c r="E1666" s="873" t="str">
        <f t="shared" si="728"/>
        <v xml:space="preserve"> </v>
      </c>
      <c r="F1666" s="130">
        <f t="shared" si="729"/>
        <v>0</v>
      </c>
      <c r="G1666" s="128">
        <f t="shared" si="730"/>
        <v>1654</v>
      </c>
      <c r="H1666" s="127"/>
      <c r="I1666" s="321"/>
      <c r="J1666" s="97"/>
      <c r="K1666" s="323"/>
      <c r="L1666" s="322"/>
      <c r="M1666" s="50"/>
      <c r="N1666" s="87"/>
      <c r="O1666" s="324"/>
      <c r="P1666" s="98"/>
      <c r="Q1666" s="98"/>
      <c r="R1666" s="114"/>
      <c r="S1666" s="753"/>
      <c r="T1666" s="98"/>
      <c r="U1666" s="98"/>
      <c r="V1666" s="98"/>
      <c r="W1666" s="99"/>
      <c r="X1666" s="97"/>
      <c r="Y1666" s="87"/>
      <c r="Z1666" s="100"/>
      <c r="AA1666" s="106">
        <f t="shared" si="731"/>
        <v>1654</v>
      </c>
      <c r="AB1666" s="549">
        <f t="shared" si="732"/>
        <v>0</v>
      </c>
      <c r="AC1666" s="544">
        <f t="shared" si="733"/>
        <v>0</v>
      </c>
      <c r="AD1666" s="174">
        <f t="shared" si="734"/>
        <v>0</v>
      </c>
      <c r="AE1666" s="8"/>
      <c r="AF1666" s="885" t="str">
        <f t="shared" si="735"/>
        <v xml:space="preserve"> </v>
      </c>
      <c r="AG1666" s="40">
        <f t="shared" si="736"/>
        <v>0</v>
      </c>
      <c r="AH1666" s="40">
        <f t="shared" si="737"/>
        <v>0</v>
      </c>
      <c r="AR1666" s="40">
        <f t="shared" si="738"/>
        <v>0</v>
      </c>
      <c r="AS1666" s="40">
        <f t="shared" si="739"/>
        <v>0</v>
      </c>
      <c r="AT1666" s="40">
        <f t="shared" si="740"/>
        <v>0</v>
      </c>
      <c r="AU1666" s="40">
        <f t="shared" si="741"/>
        <v>0</v>
      </c>
      <c r="AX1666" s="279">
        <f t="shared" si="742"/>
        <v>0</v>
      </c>
      <c r="AY1666" s="279">
        <f t="shared" si="743"/>
        <v>0</v>
      </c>
      <c r="AZ1666" s="40">
        <f t="shared" si="744"/>
        <v>0</v>
      </c>
      <c r="BB1666" s="40">
        <f t="shared" si="745"/>
        <v>0</v>
      </c>
      <c r="BC1666" s="397">
        <f t="shared" si="746"/>
        <v>0</v>
      </c>
      <c r="BD1666" s="105">
        <f t="shared" si="747"/>
        <v>0</v>
      </c>
      <c r="BE1666" s="105">
        <f t="shared" si="748"/>
        <v>0</v>
      </c>
      <c r="BF1666" s="742">
        <f t="shared" si="749"/>
        <v>0</v>
      </c>
      <c r="BG1666" s="89"/>
      <c r="BH1666" s="9"/>
      <c r="BJ1666" s="40">
        <f t="shared" si="750"/>
        <v>0</v>
      </c>
      <c r="BK1666" s="40">
        <f t="shared" si="751"/>
        <v>1</v>
      </c>
      <c r="BL1666" s="40">
        <f t="shared" si="752"/>
        <v>0</v>
      </c>
      <c r="BM1666" s="40">
        <f t="shared" si="753"/>
        <v>0</v>
      </c>
      <c r="BN1666" s="40">
        <f t="shared" si="754"/>
        <v>0</v>
      </c>
    </row>
    <row r="1667" spans="1:66" x14ac:dyDescent="0.25">
      <c r="A1667" s="379"/>
      <c r="B1667" s="936"/>
      <c r="C1667" s="272"/>
      <c r="D1667" s="868"/>
      <c r="E1667" s="873" t="str">
        <f t="shared" si="728"/>
        <v xml:space="preserve"> </v>
      </c>
      <c r="F1667" s="130">
        <f t="shared" si="729"/>
        <v>0</v>
      </c>
      <c r="G1667" s="128">
        <f t="shared" si="730"/>
        <v>1655</v>
      </c>
      <c r="H1667" s="127"/>
      <c r="I1667" s="321"/>
      <c r="J1667" s="97"/>
      <c r="K1667" s="323"/>
      <c r="L1667" s="322"/>
      <c r="M1667" s="50"/>
      <c r="N1667" s="87"/>
      <c r="O1667" s="324"/>
      <c r="P1667" s="98"/>
      <c r="Q1667" s="98"/>
      <c r="R1667" s="114"/>
      <c r="S1667" s="753"/>
      <c r="T1667" s="98"/>
      <c r="U1667" s="98"/>
      <c r="V1667" s="98"/>
      <c r="W1667" s="99"/>
      <c r="X1667" s="97"/>
      <c r="Y1667" s="87"/>
      <c r="Z1667" s="100"/>
      <c r="AA1667" s="106">
        <f t="shared" si="731"/>
        <v>1655</v>
      </c>
      <c r="AB1667" s="549">
        <f t="shared" si="732"/>
        <v>0</v>
      </c>
      <c r="AC1667" s="544">
        <f t="shared" si="733"/>
        <v>0</v>
      </c>
      <c r="AD1667" s="174">
        <f t="shared" si="734"/>
        <v>0</v>
      </c>
      <c r="AE1667" s="8"/>
      <c r="AF1667" s="885" t="str">
        <f t="shared" si="735"/>
        <v xml:space="preserve"> </v>
      </c>
      <c r="AG1667" s="40">
        <f t="shared" si="736"/>
        <v>0</v>
      </c>
      <c r="AH1667" s="40">
        <f t="shared" si="737"/>
        <v>0</v>
      </c>
      <c r="AR1667" s="40">
        <f t="shared" si="738"/>
        <v>0</v>
      </c>
      <c r="AS1667" s="40">
        <f t="shared" si="739"/>
        <v>0</v>
      </c>
      <c r="AT1667" s="40">
        <f t="shared" si="740"/>
        <v>0</v>
      </c>
      <c r="AU1667" s="40">
        <f t="shared" si="741"/>
        <v>0</v>
      </c>
      <c r="AX1667" s="279">
        <f t="shared" si="742"/>
        <v>0</v>
      </c>
      <c r="AY1667" s="279">
        <f t="shared" si="743"/>
        <v>0</v>
      </c>
      <c r="AZ1667" s="40">
        <f t="shared" si="744"/>
        <v>0</v>
      </c>
      <c r="BB1667" s="40">
        <f t="shared" si="745"/>
        <v>0</v>
      </c>
      <c r="BC1667" s="397">
        <f t="shared" si="746"/>
        <v>0</v>
      </c>
      <c r="BD1667" s="105">
        <f t="shared" si="747"/>
        <v>0</v>
      </c>
      <c r="BE1667" s="105">
        <f t="shared" si="748"/>
        <v>0</v>
      </c>
      <c r="BF1667" s="742">
        <f t="shared" si="749"/>
        <v>0</v>
      </c>
      <c r="BG1667" s="89"/>
      <c r="BH1667" s="9"/>
      <c r="BJ1667" s="40">
        <f t="shared" si="750"/>
        <v>0</v>
      </c>
      <c r="BK1667" s="40">
        <f t="shared" si="751"/>
        <v>1</v>
      </c>
      <c r="BL1667" s="40">
        <f t="shared" si="752"/>
        <v>0</v>
      </c>
      <c r="BM1667" s="40">
        <f t="shared" si="753"/>
        <v>0</v>
      </c>
      <c r="BN1667" s="40">
        <f t="shared" si="754"/>
        <v>0</v>
      </c>
    </row>
    <row r="1668" spans="1:66" x14ac:dyDescent="0.25">
      <c r="A1668" s="379"/>
      <c r="B1668" s="936"/>
      <c r="C1668" s="272"/>
      <c r="D1668" s="868"/>
      <c r="E1668" s="873" t="str">
        <f t="shared" si="728"/>
        <v xml:space="preserve"> </v>
      </c>
      <c r="F1668" s="130">
        <f t="shared" si="729"/>
        <v>0</v>
      </c>
      <c r="G1668" s="128">
        <f t="shared" si="730"/>
        <v>1656</v>
      </c>
      <c r="H1668" s="127"/>
      <c r="I1668" s="321"/>
      <c r="J1668" s="97"/>
      <c r="K1668" s="323"/>
      <c r="L1668" s="322"/>
      <c r="M1668" s="50"/>
      <c r="N1668" s="87"/>
      <c r="O1668" s="324"/>
      <c r="P1668" s="98"/>
      <c r="Q1668" s="98"/>
      <c r="R1668" s="114"/>
      <c r="S1668" s="753"/>
      <c r="T1668" s="98"/>
      <c r="U1668" s="98"/>
      <c r="V1668" s="98"/>
      <c r="W1668" s="99"/>
      <c r="X1668" s="97"/>
      <c r="Y1668" s="87"/>
      <c r="Z1668" s="100"/>
      <c r="AA1668" s="106">
        <f t="shared" si="731"/>
        <v>1656</v>
      </c>
      <c r="AB1668" s="549">
        <f t="shared" si="732"/>
        <v>0</v>
      </c>
      <c r="AC1668" s="544">
        <f t="shared" si="733"/>
        <v>0</v>
      </c>
      <c r="AD1668" s="174">
        <f t="shared" si="734"/>
        <v>0</v>
      </c>
      <c r="AE1668" s="8"/>
      <c r="AF1668" s="885" t="str">
        <f t="shared" si="735"/>
        <v xml:space="preserve"> </v>
      </c>
      <c r="AG1668" s="40">
        <f t="shared" si="736"/>
        <v>0</v>
      </c>
      <c r="AH1668" s="40">
        <f t="shared" si="737"/>
        <v>0</v>
      </c>
      <c r="AR1668" s="40">
        <f t="shared" si="738"/>
        <v>0</v>
      </c>
      <c r="AS1668" s="40">
        <f t="shared" si="739"/>
        <v>0</v>
      </c>
      <c r="AT1668" s="40">
        <f t="shared" si="740"/>
        <v>0</v>
      </c>
      <c r="AU1668" s="40">
        <f t="shared" si="741"/>
        <v>0</v>
      </c>
      <c r="AX1668" s="279">
        <f t="shared" si="742"/>
        <v>0</v>
      </c>
      <c r="AY1668" s="279">
        <f t="shared" si="743"/>
        <v>0</v>
      </c>
      <c r="AZ1668" s="40">
        <f t="shared" si="744"/>
        <v>0</v>
      </c>
      <c r="BB1668" s="40">
        <f t="shared" si="745"/>
        <v>0</v>
      </c>
      <c r="BC1668" s="397">
        <f t="shared" si="746"/>
        <v>0</v>
      </c>
      <c r="BD1668" s="105">
        <f t="shared" si="747"/>
        <v>0</v>
      </c>
      <c r="BE1668" s="105">
        <f t="shared" si="748"/>
        <v>0</v>
      </c>
      <c r="BF1668" s="742">
        <f t="shared" si="749"/>
        <v>0</v>
      </c>
      <c r="BG1668" s="89"/>
      <c r="BH1668" s="9"/>
      <c r="BJ1668" s="40">
        <f t="shared" si="750"/>
        <v>0</v>
      </c>
      <c r="BK1668" s="40">
        <f t="shared" si="751"/>
        <v>1</v>
      </c>
      <c r="BL1668" s="40">
        <f t="shared" si="752"/>
        <v>0</v>
      </c>
      <c r="BM1668" s="40">
        <f t="shared" si="753"/>
        <v>0</v>
      </c>
      <c r="BN1668" s="40">
        <f t="shared" si="754"/>
        <v>0</v>
      </c>
    </row>
    <row r="1669" spans="1:66" x14ac:dyDescent="0.25">
      <c r="A1669" s="379"/>
      <c r="B1669" s="936"/>
      <c r="C1669" s="272"/>
      <c r="D1669" s="868"/>
      <c r="E1669" s="873" t="str">
        <f t="shared" si="728"/>
        <v xml:space="preserve"> </v>
      </c>
      <c r="F1669" s="130">
        <f t="shared" si="729"/>
        <v>0</v>
      </c>
      <c r="G1669" s="128">
        <f t="shared" si="730"/>
        <v>1657</v>
      </c>
      <c r="H1669" s="127"/>
      <c r="I1669" s="321"/>
      <c r="J1669" s="97"/>
      <c r="K1669" s="323"/>
      <c r="L1669" s="322"/>
      <c r="M1669" s="50"/>
      <c r="N1669" s="87"/>
      <c r="O1669" s="324"/>
      <c r="P1669" s="98"/>
      <c r="Q1669" s="98"/>
      <c r="R1669" s="114"/>
      <c r="S1669" s="753"/>
      <c r="T1669" s="98"/>
      <c r="U1669" s="98"/>
      <c r="V1669" s="98"/>
      <c r="W1669" s="99"/>
      <c r="X1669" s="97"/>
      <c r="Y1669" s="87"/>
      <c r="Z1669" s="100"/>
      <c r="AA1669" s="106">
        <f t="shared" si="731"/>
        <v>1657</v>
      </c>
      <c r="AB1669" s="549">
        <f t="shared" si="732"/>
        <v>0</v>
      </c>
      <c r="AC1669" s="544">
        <f t="shared" si="733"/>
        <v>0</v>
      </c>
      <c r="AD1669" s="174">
        <f t="shared" si="734"/>
        <v>0</v>
      </c>
      <c r="AE1669" s="8"/>
      <c r="AF1669" s="885" t="str">
        <f t="shared" si="735"/>
        <v xml:space="preserve"> </v>
      </c>
      <c r="AG1669" s="40">
        <f t="shared" si="736"/>
        <v>0</v>
      </c>
      <c r="AH1669" s="40">
        <f t="shared" si="737"/>
        <v>0</v>
      </c>
      <c r="AR1669" s="40">
        <f t="shared" si="738"/>
        <v>0</v>
      </c>
      <c r="AS1669" s="40">
        <f t="shared" si="739"/>
        <v>0</v>
      </c>
      <c r="AT1669" s="40">
        <f t="shared" si="740"/>
        <v>0</v>
      </c>
      <c r="AU1669" s="40">
        <f t="shared" si="741"/>
        <v>0</v>
      </c>
      <c r="AX1669" s="279">
        <f t="shared" si="742"/>
        <v>0</v>
      </c>
      <c r="AY1669" s="279">
        <f t="shared" si="743"/>
        <v>0</v>
      </c>
      <c r="AZ1669" s="40">
        <f t="shared" si="744"/>
        <v>0</v>
      </c>
      <c r="BB1669" s="40">
        <f t="shared" si="745"/>
        <v>0</v>
      </c>
      <c r="BC1669" s="397">
        <f t="shared" si="746"/>
        <v>0</v>
      </c>
      <c r="BD1669" s="105">
        <f t="shared" si="747"/>
        <v>0</v>
      </c>
      <c r="BE1669" s="105">
        <f t="shared" si="748"/>
        <v>0</v>
      </c>
      <c r="BF1669" s="742">
        <f t="shared" si="749"/>
        <v>0</v>
      </c>
      <c r="BG1669" s="89"/>
      <c r="BH1669" s="9"/>
      <c r="BJ1669" s="40">
        <f t="shared" si="750"/>
        <v>0</v>
      </c>
      <c r="BK1669" s="40">
        <f t="shared" si="751"/>
        <v>1</v>
      </c>
      <c r="BL1669" s="40">
        <f t="shared" si="752"/>
        <v>0</v>
      </c>
      <c r="BM1669" s="40">
        <f t="shared" si="753"/>
        <v>0</v>
      </c>
      <c r="BN1669" s="40">
        <f t="shared" si="754"/>
        <v>0</v>
      </c>
    </row>
    <row r="1670" spans="1:66" x14ac:dyDescent="0.25">
      <c r="A1670" s="379"/>
      <c r="B1670" s="936"/>
      <c r="C1670" s="272"/>
      <c r="D1670" s="868"/>
      <c r="E1670" s="873" t="str">
        <f t="shared" si="728"/>
        <v xml:space="preserve"> </v>
      </c>
      <c r="F1670" s="130">
        <f t="shared" si="729"/>
        <v>0</v>
      </c>
      <c r="G1670" s="128">
        <f t="shared" si="730"/>
        <v>1658</v>
      </c>
      <c r="H1670" s="127"/>
      <c r="I1670" s="321"/>
      <c r="J1670" s="97"/>
      <c r="K1670" s="323"/>
      <c r="L1670" s="322"/>
      <c r="M1670" s="50"/>
      <c r="N1670" s="87"/>
      <c r="O1670" s="324"/>
      <c r="P1670" s="98"/>
      <c r="Q1670" s="98"/>
      <c r="R1670" s="114"/>
      <c r="S1670" s="753"/>
      <c r="T1670" s="98"/>
      <c r="U1670" s="98"/>
      <c r="V1670" s="98"/>
      <c r="W1670" s="99"/>
      <c r="X1670" s="97"/>
      <c r="Y1670" s="87"/>
      <c r="Z1670" s="100"/>
      <c r="AA1670" s="106">
        <f t="shared" si="731"/>
        <v>1658</v>
      </c>
      <c r="AB1670" s="549">
        <f t="shared" si="732"/>
        <v>0</v>
      </c>
      <c r="AC1670" s="544">
        <f t="shared" si="733"/>
        <v>0</v>
      </c>
      <c r="AD1670" s="174">
        <f t="shared" si="734"/>
        <v>0</v>
      </c>
      <c r="AE1670" s="8"/>
      <c r="AF1670" s="885" t="str">
        <f t="shared" si="735"/>
        <v xml:space="preserve"> </v>
      </c>
      <c r="AG1670" s="40">
        <f t="shared" si="736"/>
        <v>0</v>
      </c>
      <c r="AH1670" s="40">
        <f t="shared" si="737"/>
        <v>0</v>
      </c>
      <c r="AR1670" s="40">
        <f t="shared" si="738"/>
        <v>0</v>
      </c>
      <c r="AS1670" s="40">
        <f t="shared" si="739"/>
        <v>0</v>
      </c>
      <c r="AT1670" s="40">
        <f t="shared" si="740"/>
        <v>0</v>
      </c>
      <c r="AU1670" s="40">
        <f t="shared" si="741"/>
        <v>0</v>
      </c>
      <c r="AX1670" s="279">
        <f t="shared" si="742"/>
        <v>0</v>
      </c>
      <c r="AY1670" s="279">
        <f t="shared" si="743"/>
        <v>0</v>
      </c>
      <c r="AZ1670" s="40">
        <f t="shared" si="744"/>
        <v>0</v>
      </c>
      <c r="BB1670" s="40">
        <f t="shared" si="745"/>
        <v>0</v>
      </c>
      <c r="BC1670" s="397">
        <f t="shared" si="746"/>
        <v>0</v>
      </c>
      <c r="BD1670" s="105">
        <f t="shared" si="747"/>
        <v>0</v>
      </c>
      <c r="BE1670" s="105">
        <f t="shared" si="748"/>
        <v>0</v>
      </c>
      <c r="BF1670" s="742">
        <f t="shared" si="749"/>
        <v>0</v>
      </c>
      <c r="BG1670" s="89"/>
      <c r="BH1670" s="9"/>
      <c r="BJ1670" s="40">
        <f t="shared" si="750"/>
        <v>0</v>
      </c>
      <c r="BK1670" s="40">
        <f t="shared" si="751"/>
        <v>1</v>
      </c>
      <c r="BL1670" s="40">
        <f t="shared" si="752"/>
        <v>0</v>
      </c>
      <c r="BM1670" s="40">
        <f t="shared" si="753"/>
        <v>0</v>
      </c>
      <c r="BN1670" s="40">
        <f t="shared" si="754"/>
        <v>0</v>
      </c>
    </row>
    <row r="1671" spans="1:66" x14ac:dyDescent="0.25">
      <c r="A1671" s="379"/>
      <c r="B1671" s="936"/>
      <c r="C1671" s="272"/>
      <c r="D1671" s="868"/>
      <c r="E1671" s="873" t="str">
        <f t="shared" si="728"/>
        <v xml:space="preserve"> </v>
      </c>
      <c r="F1671" s="130">
        <f t="shared" si="729"/>
        <v>0</v>
      </c>
      <c r="G1671" s="128">
        <f t="shared" si="730"/>
        <v>1659</v>
      </c>
      <c r="H1671" s="127"/>
      <c r="I1671" s="321"/>
      <c r="J1671" s="97"/>
      <c r="K1671" s="323"/>
      <c r="L1671" s="322"/>
      <c r="M1671" s="50"/>
      <c r="N1671" s="87"/>
      <c r="O1671" s="324"/>
      <c r="P1671" s="98"/>
      <c r="Q1671" s="98"/>
      <c r="R1671" s="114"/>
      <c r="S1671" s="753"/>
      <c r="T1671" s="98"/>
      <c r="U1671" s="98"/>
      <c r="V1671" s="98"/>
      <c r="W1671" s="99"/>
      <c r="X1671" s="97"/>
      <c r="Y1671" s="87"/>
      <c r="Z1671" s="100"/>
      <c r="AA1671" s="106">
        <f t="shared" si="731"/>
        <v>1659</v>
      </c>
      <c r="AB1671" s="549">
        <f t="shared" si="732"/>
        <v>0</v>
      </c>
      <c r="AC1671" s="544">
        <f t="shared" si="733"/>
        <v>0</v>
      </c>
      <c r="AD1671" s="174">
        <f t="shared" si="734"/>
        <v>0</v>
      </c>
      <c r="AE1671" s="8"/>
      <c r="AF1671" s="885" t="str">
        <f t="shared" si="735"/>
        <v xml:space="preserve"> </v>
      </c>
      <c r="AG1671" s="40">
        <f t="shared" si="736"/>
        <v>0</v>
      </c>
      <c r="AH1671" s="40">
        <f t="shared" si="737"/>
        <v>0</v>
      </c>
      <c r="AR1671" s="40">
        <f t="shared" si="738"/>
        <v>0</v>
      </c>
      <c r="AS1671" s="40">
        <f t="shared" si="739"/>
        <v>0</v>
      </c>
      <c r="AT1671" s="40">
        <f t="shared" si="740"/>
        <v>0</v>
      </c>
      <c r="AU1671" s="40">
        <f t="shared" si="741"/>
        <v>0</v>
      </c>
      <c r="AX1671" s="279">
        <f t="shared" si="742"/>
        <v>0</v>
      </c>
      <c r="AY1671" s="279">
        <f t="shared" si="743"/>
        <v>0</v>
      </c>
      <c r="AZ1671" s="40">
        <f t="shared" si="744"/>
        <v>0</v>
      </c>
      <c r="BB1671" s="40">
        <f t="shared" si="745"/>
        <v>0</v>
      </c>
      <c r="BC1671" s="397">
        <f t="shared" si="746"/>
        <v>0</v>
      </c>
      <c r="BD1671" s="105">
        <f t="shared" si="747"/>
        <v>0</v>
      </c>
      <c r="BE1671" s="105">
        <f t="shared" si="748"/>
        <v>0</v>
      </c>
      <c r="BF1671" s="742">
        <f t="shared" si="749"/>
        <v>0</v>
      </c>
      <c r="BG1671" s="89"/>
      <c r="BH1671" s="9"/>
      <c r="BJ1671" s="40">
        <f t="shared" si="750"/>
        <v>0</v>
      </c>
      <c r="BK1671" s="40">
        <f t="shared" si="751"/>
        <v>1</v>
      </c>
      <c r="BL1671" s="40">
        <f t="shared" si="752"/>
        <v>0</v>
      </c>
      <c r="BM1671" s="40">
        <f t="shared" si="753"/>
        <v>0</v>
      </c>
      <c r="BN1671" s="40">
        <f t="shared" si="754"/>
        <v>0</v>
      </c>
    </row>
    <row r="1672" spans="1:66" x14ac:dyDescent="0.25">
      <c r="A1672" s="379"/>
      <c r="B1672" s="936"/>
      <c r="C1672" s="272"/>
      <c r="D1672" s="868"/>
      <c r="E1672" s="873" t="str">
        <f t="shared" si="728"/>
        <v xml:space="preserve"> </v>
      </c>
      <c r="F1672" s="130">
        <f t="shared" si="729"/>
        <v>0</v>
      </c>
      <c r="G1672" s="128">
        <f t="shared" si="730"/>
        <v>1660</v>
      </c>
      <c r="H1672" s="127"/>
      <c r="I1672" s="321"/>
      <c r="J1672" s="97"/>
      <c r="K1672" s="323"/>
      <c r="L1672" s="322"/>
      <c r="M1672" s="50"/>
      <c r="N1672" s="87"/>
      <c r="O1672" s="324"/>
      <c r="P1672" s="98"/>
      <c r="Q1672" s="98"/>
      <c r="R1672" s="114"/>
      <c r="S1672" s="753"/>
      <c r="T1672" s="98"/>
      <c r="U1672" s="98"/>
      <c r="V1672" s="98"/>
      <c r="W1672" s="99"/>
      <c r="X1672" s="97"/>
      <c r="Y1672" s="87"/>
      <c r="Z1672" s="100"/>
      <c r="AA1672" s="106">
        <f t="shared" si="731"/>
        <v>1660</v>
      </c>
      <c r="AB1672" s="549">
        <f t="shared" si="732"/>
        <v>0</v>
      </c>
      <c r="AC1672" s="544">
        <f t="shared" si="733"/>
        <v>0</v>
      </c>
      <c r="AD1672" s="174">
        <f t="shared" si="734"/>
        <v>0</v>
      </c>
      <c r="AE1672" s="8"/>
      <c r="AF1672" s="885" t="str">
        <f t="shared" si="735"/>
        <v xml:space="preserve"> </v>
      </c>
      <c r="AG1672" s="40">
        <f t="shared" si="736"/>
        <v>0</v>
      </c>
      <c r="AH1672" s="40">
        <f t="shared" si="737"/>
        <v>0</v>
      </c>
      <c r="AR1672" s="40">
        <f t="shared" si="738"/>
        <v>0</v>
      </c>
      <c r="AS1672" s="40">
        <f t="shared" si="739"/>
        <v>0</v>
      </c>
      <c r="AT1672" s="40">
        <f t="shared" si="740"/>
        <v>0</v>
      </c>
      <c r="AU1672" s="40">
        <f t="shared" si="741"/>
        <v>0</v>
      </c>
      <c r="AX1672" s="279">
        <f t="shared" si="742"/>
        <v>0</v>
      </c>
      <c r="AY1672" s="279">
        <f t="shared" si="743"/>
        <v>0</v>
      </c>
      <c r="AZ1672" s="40">
        <f t="shared" si="744"/>
        <v>0</v>
      </c>
      <c r="BB1672" s="40">
        <f t="shared" si="745"/>
        <v>0</v>
      </c>
      <c r="BC1672" s="397">
        <f t="shared" si="746"/>
        <v>0</v>
      </c>
      <c r="BD1672" s="105">
        <f t="shared" si="747"/>
        <v>0</v>
      </c>
      <c r="BE1672" s="105">
        <f t="shared" si="748"/>
        <v>0</v>
      </c>
      <c r="BF1672" s="742">
        <f t="shared" si="749"/>
        <v>0</v>
      </c>
      <c r="BG1672" s="89"/>
      <c r="BH1672" s="9"/>
      <c r="BJ1672" s="40">
        <f t="shared" si="750"/>
        <v>0</v>
      </c>
      <c r="BK1672" s="40">
        <f t="shared" si="751"/>
        <v>1</v>
      </c>
      <c r="BL1672" s="40">
        <f t="shared" si="752"/>
        <v>0</v>
      </c>
      <c r="BM1672" s="40">
        <f t="shared" si="753"/>
        <v>0</v>
      </c>
      <c r="BN1672" s="40">
        <f t="shared" si="754"/>
        <v>0</v>
      </c>
    </row>
    <row r="1673" spans="1:66" x14ac:dyDescent="0.25">
      <c r="A1673" s="379"/>
      <c r="B1673" s="936"/>
      <c r="C1673" s="272"/>
      <c r="D1673" s="868"/>
      <c r="E1673" s="873" t="str">
        <f t="shared" si="728"/>
        <v xml:space="preserve"> </v>
      </c>
      <c r="F1673" s="130">
        <f t="shared" si="729"/>
        <v>0</v>
      </c>
      <c r="G1673" s="128">
        <f t="shared" si="730"/>
        <v>1661</v>
      </c>
      <c r="H1673" s="127"/>
      <c r="I1673" s="321"/>
      <c r="J1673" s="97"/>
      <c r="K1673" s="323"/>
      <c r="L1673" s="322"/>
      <c r="M1673" s="50"/>
      <c r="N1673" s="87"/>
      <c r="O1673" s="324"/>
      <c r="P1673" s="98"/>
      <c r="Q1673" s="98"/>
      <c r="R1673" s="114"/>
      <c r="S1673" s="753"/>
      <c r="T1673" s="98"/>
      <c r="U1673" s="98"/>
      <c r="V1673" s="98"/>
      <c r="W1673" s="99"/>
      <c r="X1673" s="97"/>
      <c r="Y1673" s="87"/>
      <c r="Z1673" s="100"/>
      <c r="AA1673" s="106">
        <f t="shared" si="731"/>
        <v>1661</v>
      </c>
      <c r="AB1673" s="549">
        <f t="shared" si="732"/>
        <v>0</v>
      </c>
      <c r="AC1673" s="544">
        <f t="shared" si="733"/>
        <v>0</v>
      </c>
      <c r="AD1673" s="174">
        <f t="shared" si="734"/>
        <v>0</v>
      </c>
      <c r="AE1673" s="8"/>
      <c r="AF1673" s="885" t="str">
        <f t="shared" si="735"/>
        <v xml:space="preserve"> </v>
      </c>
      <c r="AG1673" s="40">
        <f t="shared" si="736"/>
        <v>0</v>
      </c>
      <c r="AH1673" s="40">
        <f t="shared" si="737"/>
        <v>0</v>
      </c>
      <c r="AR1673" s="40">
        <f t="shared" si="738"/>
        <v>0</v>
      </c>
      <c r="AS1673" s="40">
        <f t="shared" si="739"/>
        <v>0</v>
      </c>
      <c r="AT1673" s="40">
        <f t="shared" si="740"/>
        <v>0</v>
      </c>
      <c r="AU1673" s="40">
        <f t="shared" si="741"/>
        <v>0</v>
      </c>
      <c r="AX1673" s="279">
        <f t="shared" si="742"/>
        <v>0</v>
      </c>
      <c r="AY1673" s="279">
        <f t="shared" si="743"/>
        <v>0</v>
      </c>
      <c r="AZ1673" s="40">
        <f t="shared" si="744"/>
        <v>0</v>
      </c>
      <c r="BB1673" s="40">
        <f t="shared" si="745"/>
        <v>0</v>
      </c>
      <c r="BC1673" s="397">
        <f t="shared" si="746"/>
        <v>0</v>
      </c>
      <c r="BD1673" s="105">
        <f t="shared" si="747"/>
        <v>0</v>
      </c>
      <c r="BE1673" s="105">
        <f t="shared" si="748"/>
        <v>0</v>
      </c>
      <c r="BF1673" s="742">
        <f t="shared" si="749"/>
        <v>0</v>
      </c>
      <c r="BG1673" s="89"/>
      <c r="BH1673" s="9"/>
      <c r="BJ1673" s="40">
        <f t="shared" si="750"/>
        <v>0</v>
      </c>
      <c r="BK1673" s="40">
        <f t="shared" si="751"/>
        <v>1</v>
      </c>
      <c r="BL1673" s="40">
        <f t="shared" si="752"/>
        <v>0</v>
      </c>
      <c r="BM1673" s="40">
        <f t="shared" si="753"/>
        <v>0</v>
      </c>
      <c r="BN1673" s="40">
        <f t="shared" si="754"/>
        <v>0</v>
      </c>
    </row>
    <row r="1674" spans="1:66" x14ac:dyDescent="0.25">
      <c r="A1674" s="379"/>
      <c r="B1674" s="936"/>
      <c r="C1674" s="272"/>
      <c r="D1674" s="868"/>
      <c r="E1674" s="873" t="str">
        <f t="shared" si="728"/>
        <v xml:space="preserve"> </v>
      </c>
      <c r="F1674" s="130">
        <f t="shared" si="729"/>
        <v>0</v>
      </c>
      <c r="G1674" s="128">
        <f t="shared" si="730"/>
        <v>1662</v>
      </c>
      <c r="H1674" s="127"/>
      <c r="I1674" s="321"/>
      <c r="J1674" s="97"/>
      <c r="K1674" s="323"/>
      <c r="L1674" s="322"/>
      <c r="M1674" s="50"/>
      <c r="N1674" s="87"/>
      <c r="O1674" s="324"/>
      <c r="P1674" s="98"/>
      <c r="Q1674" s="98"/>
      <c r="R1674" s="114"/>
      <c r="S1674" s="753"/>
      <c r="T1674" s="98"/>
      <c r="U1674" s="98"/>
      <c r="V1674" s="98"/>
      <c r="W1674" s="99"/>
      <c r="X1674" s="97"/>
      <c r="Y1674" s="87"/>
      <c r="Z1674" s="100"/>
      <c r="AA1674" s="106">
        <f t="shared" si="731"/>
        <v>1662</v>
      </c>
      <c r="AB1674" s="549">
        <f t="shared" si="732"/>
        <v>0</v>
      </c>
      <c r="AC1674" s="544">
        <f t="shared" si="733"/>
        <v>0</v>
      </c>
      <c r="AD1674" s="174">
        <f t="shared" si="734"/>
        <v>0</v>
      </c>
      <c r="AE1674" s="8"/>
      <c r="AF1674" s="885" t="str">
        <f t="shared" si="735"/>
        <v xml:space="preserve"> </v>
      </c>
      <c r="AG1674" s="40">
        <f t="shared" si="736"/>
        <v>0</v>
      </c>
      <c r="AH1674" s="40">
        <f t="shared" si="737"/>
        <v>0</v>
      </c>
      <c r="AR1674" s="40">
        <f t="shared" si="738"/>
        <v>0</v>
      </c>
      <c r="AS1674" s="40">
        <f t="shared" si="739"/>
        <v>0</v>
      </c>
      <c r="AT1674" s="40">
        <f t="shared" si="740"/>
        <v>0</v>
      </c>
      <c r="AU1674" s="40">
        <f t="shared" si="741"/>
        <v>0</v>
      </c>
      <c r="AX1674" s="279">
        <f t="shared" si="742"/>
        <v>0</v>
      </c>
      <c r="AY1674" s="279">
        <f t="shared" si="743"/>
        <v>0</v>
      </c>
      <c r="AZ1674" s="40">
        <f t="shared" si="744"/>
        <v>0</v>
      </c>
      <c r="BB1674" s="40">
        <f t="shared" si="745"/>
        <v>0</v>
      </c>
      <c r="BC1674" s="397">
        <f t="shared" si="746"/>
        <v>0</v>
      </c>
      <c r="BD1674" s="105">
        <f t="shared" si="747"/>
        <v>0</v>
      </c>
      <c r="BE1674" s="105">
        <f t="shared" si="748"/>
        <v>0</v>
      </c>
      <c r="BF1674" s="742">
        <f t="shared" si="749"/>
        <v>0</v>
      </c>
      <c r="BG1674" s="89"/>
      <c r="BH1674" s="9"/>
      <c r="BJ1674" s="40">
        <f t="shared" si="750"/>
        <v>0</v>
      </c>
      <c r="BK1674" s="40">
        <f t="shared" si="751"/>
        <v>1</v>
      </c>
      <c r="BL1674" s="40">
        <f t="shared" si="752"/>
        <v>0</v>
      </c>
      <c r="BM1674" s="40">
        <f t="shared" si="753"/>
        <v>0</v>
      </c>
      <c r="BN1674" s="40">
        <f t="shared" si="754"/>
        <v>0</v>
      </c>
    </row>
    <row r="1675" spans="1:66" x14ac:dyDescent="0.25">
      <c r="A1675" s="379"/>
      <c r="B1675" s="936"/>
      <c r="C1675" s="272"/>
      <c r="D1675" s="868"/>
      <c r="E1675" s="873" t="str">
        <f t="shared" si="728"/>
        <v xml:space="preserve"> </v>
      </c>
      <c r="F1675" s="130">
        <f t="shared" si="729"/>
        <v>0</v>
      </c>
      <c r="G1675" s="128">
        <f t="shared" si="730"/>
        <v>1663</v>
      </c>
      <c r="H1675" s="127"/>
      <c r="I1675" s="321"/>
      <c r="J1675" s="97"/>
      <c r="K1675" s="323"/>
      <c r="L1675" s="322"/>
      <c r="M1675" s="50"/>
      <c r="N1675" s="87"/>
      <c r="O1675" s="324"/>
      <c r="P1675" s="98"/>
      <c r="Q1675" s="98"/>
      <c r="R1675" s="114"/>
      <c r="S1675" s="753"/>
      <c r="T1675" s="98"/>
      <c r="U1675" s="98"/>
      <c r="V1675" s="98"/>
      <c r="W1675" s="99"/>
      <c r="X1675" s="97"/>
      <c r="Y1675" s="87"/>
      <c r="Z1675" s="100"/>
      <c r="AA1675" s="106">
        <f t="shared" si="731"/>
        <v>1663</v>
      </c>
      <c r="AB1675" s="549">
        <f t="shared" si="732"/>
        <v>0</v>
      </c>
      <c r="AC1675" s="544">
        <f t="shared" si="733"/>
        <v>0</v>
      </c>
      <c r="AD1675" s="174">
        <f t="shared" si="734"/>
        <v>0</v>
      </c>
      <c r="AE1675" s="8"/>
      <c r="AF1675" s="885" t="str">
        <f t="shared" si="735"/>
        <v xml:space="preserve"> </v>
      </c>
      <c r="AG1675" s="40">
        <f t="shared" si="736"/>
        <v>0</v>
      </c>
      <c r="AH1675" s="40">
        <f t="shared" si="737"/>
        <v>0</v>
      </c>
      <c r="AR1675" s="40">
        <f t="shared" si="738"/>
        <v>0</v>
      </c>
      <c r="AS1675" s="40">
        <f t="shared" si="739"/>
        <v>0</v>
      </c>
      <c r="AT1675" s="40">
        <f t="shared" si="740"/>
        <v>0</v>
      </c>
      <c r="AU1675" s="40">
        <f t="shared" si="741"/>
        <v>0</v>
      </c>
      <c r="AX1675" s="279">
        <f t="shared" si="742"/>
        <v>0</v>
      </c>
      <c r="AY1675" s="279">
        <f t="shared" si="743"/>
        <v>0</v>
      </c>
      <c r="AZ1675" s="40">
        <f t="shared" si="744"/>
        <v>0</v>
      </c>
      <c r="BB1675" s="40">
        <f t="shared" si="745"/>
        <v>0</v>
      </c>
      <c r="BC1675" s="397">
        <f t="shared" si="746"/>
        <v>0</v>
      </c>
      <c r="BD1675" s="105">
        <f t="shared" si="747"/>
        <v>0</v>
      </c>
      <c r="BE1675" s="105">
        <f t="shared" si="748"/>
        <v>0</v>
      </c>
      <c r="BF1675" s="742">
        <f t="shared" si="749"/>
        <v>0</v>
      </c>
      <c r="BG1675" s="89"/>
      <c r="BH1675" s="9"/>
      <c r="BJ1675" s="40">
        <f t="shared" si="750"/>
        <v>0</v>
      </c>
      <c r="BK1675" s="40">
        <f t="shared" si="751"/>
        <v>1</v>
      </c>
      <c r="BL1675" s="40">
        <f t="shared" si="752"/>
        <v>0</v>
      </c>
      <c r="BM1675" s="40">
        <f t="shared" si="753"/>
        <v>0</v>
      </c>
      <c r="BN1675" s="40">
        <f t="shared" si="754"/>
        <v>0</v>
      </c>
    </row>
    <row r="1676" spans="1:66" x14ac:dyDescent="0.25">
      <c r="A1676" s="379"/>
      <c r="B1676" s="936"/>
      <c r="C1676" s="272"/>
      <c r="D1676" s="868"/>
      <c r="E1676" s="873" t="str">
        <f t="shared" si="728"/>
        <v xml:space="preserve"> </v>
      </c>
      <c r="F1676" s="130">
        <f t="shared" si="729"/>
        <v>0</v>
      </c>
      <c r="G1676" s="128">
        <f t="shared" si="730"/>
        <v>1664</v>
      </c>
      <c r="H1676" s="127"/>
      <c r="I1676" s="321"/>
      <c r="J1676" s="97"/>
      <c r="K1676" s="323"/>
      <c r="L1676" s="322"/>
      <c r="M1676" s="50"/>
      <c r="N1676" s="87"/>
      <c r="O1676" s="324"/>
      <c r="P1676" s="98"/>
      <c r="Q1676" s="98"/>
      <c r="R1676" s="114"/>
      <c r="S1676" s="753"/>
      <c r="T1676" s="98"/>
      <c r="U1676" s="98"/>
      <c r="V1676" s="98"/>
      <c r="W1676" s="99"/>
      <c r="X1676" s="97"/>
      <c r="Y1676" s="87"/>
      <c r="Z1676" s="100"/>
      <c r="AA1676" s="106">
        <f t="shared" si="731"/>
        <v>1664</v>
      </c>
      <c r="AB1676" s="549">
        <f t="shared" si="732"/>
        <v>0</v>
      </c>
      <c r="AC1676" s="544">
        <f t="shared" si="733"/>
        <v>0</v>
      </c>
      <c r="AD1676" s="174">
        <f t="shared" si="734"/>
        <v>0</v>
      </c>
      <c r="AE1676" s="8"/>
      <c r="AF1676" s="885" t="str">
        <f t="shared" si="735"/>
        <v xml:space="preserve"> </v>
      </c>
      <c r="AG1676" s="40">
        <f t="shared" si="736"/>
        <v>0</v>
      </c>
      <c r="AH1676" s="40">
        <f t="shared" si="737"/>
        <v>0</v>
      </c>
      <c r="AR1676" s="40">
        <f t="shared" si="738"/>
        <v>0</v>
      </c>
      <c r="AS1676" s="40">
        <f t="shared" si="739"/>
        <v>0</v>
      </c>
      <c r="AT1676" s="40">
        <f t="shared" si="740"/>
        <v>0</v>
      </c>
      <c r="AU1676" s="40">
        <f t="shared" si="741"/>
        <v>0</v>
      </c>
      <c r="AX1676" s="279">
        <f t="shared" si="742"/>
        <v>0</v>
      </c>
      <c r="AY1676" s="279">
        <f t="shared" si="743"/>
        <v>0</v>
      </c>
      <c r="AZ1676" s="40">
        <f t="shared" si="744"/>
        <v>0</v>
      </c>
      <c r="BB1676" s="40">
        <f t="shared" si="745"/>
        <v>0</v>
      </c>
      <c r="BC1676" s="397">
        <f t="shared" si="746"/>
        <v>0</v>
      </c>
      <c r="BD1676" s="105">
        <f t="shared" si="747"/>
        <v>0</v>
      </c>
      <c r="BE1676" s="105">
        <f t="shared" si="748"/>
        <v>0</v>
      </c>
      <c r="BF1676" s="742">
        <f t="shared" si="749"/>
        <v>0</v>
      </c>
      <c r="BG1676" s="89"/>
      <c r="BH1676" s="9"/>
      <c r="BJ1676" s="40">
        <f t="shared" si="750"/>
        <v>0</v>
      </c>
      <c r="BK1676" s="40">
        <f t="shared" si="751"/>
        <v>1</v>
      </c>
      <c r="BL1676" s="40">
        <f t="shared" si="752"/>
        <v>0</v>
      </c>
      <c r="BM1676" s="40">
        <f t="shared" si="753"/>
        <v>0</v>
      </c>
      <c r="BN1676" s="40">
        <f t="shared" si="754"/>
        <v>0</v>
      </c>
    </row>
    <row r="1677" spans="1:66" x14ac:dyDescent="0.25">
      <c r="A1677" s="379"/>
      <c r="B1677" s="936"/>
      <c r="C1677" s="272"/>
      <c r="D1677" s="868"/>
      <c r="E1677" s="873" t="str">
        <f t="shared" si="728"/>
        <v xml:space="preserve"> </v>
      </c>
      <c r="F1677" s="130">
        <f t="shared" si="729"/>
        <v>0</v>
      </c>
      <c r="G1677" s="128">
        <f t="shared" si="730"/>
        <v>1665</v>
      </c>
      <c r="H1677" s="127"/>
      <c r="I1677" s="321"/>
      <c r="J1677" s="97"/>
      <c r="K1677" s="323"/>
      <c r="L1677" s="322"/>
      <c r="M1677" s="50"/>
      <c r="N1677" s="87"/>
      <c r="O1677" s="324"/>
      <c r="P1677" s="98"/>
      <c r="Q1677" s="98"/>
      <c r="R1677" s="114"/>
      <c r="S1677" s="753"/>
      <c r="T1677" s="98"/>
      <c r="U1677" s="98"/>
      <c r="V1677" s="98"/>
      <c r="W1677" s="99"/>
      <c r="X1677" s="97"/>
      <c r="Y1677" s="87"/>
      <c r="Z1677" s="100"/>
      <c r="AA1677" s="106">
        <f t="shared" si="731"/>
        <v>1665</v>
      </c>
      <c r="AB1677" s="549">
        <f t="shared" si="732"/>
        <v>0</v>
      </c>
      <c r="AC1677" s="544">
        <f t="shared" si="733"/>
        <v>0</v>
      </c>
      <c r="AD1677" s="174">
        <f t="shared" si="734"/>
        <v>0</v>
      </c>
      <c r="AE1677" s="8"/>
      <c r="AF1677" s="885" t="str">
        <f t="shared" si="735"/>
        <v xml:space="preserve"> </v>
      </c>
      <c r="AG1677" s="40">
        <f t="shared" si="736"/>
        <v>0</v>
      </c>
      <c r="AH1677" s="40">
        <f t="shared" si="737"/>
        <v>0</v>
      </c>
      <c r="AR1677" s="40">
        <f t="shared" si="738"/>
        <v>0</v>
      </c>
      <c r="AS1677" s="40">
        <f t="shared" si="739"/>
        <v>0</v>
      </c>
      <c r="AT1677" s="40">
        <f t="shared" si="740"/>
        <v>0</v>
      </c>
      <c r="AU1677" s="40">
        <f t="shared" si="741"/>
        <v>0</v>
      </c>
      <c r="AX1677" s="279">
        <f t="shared" si="742"/>
        <v>0</v>
      </c>
      <c r="AY1677" s="279">
        <f t="shared" si="743"/>
        <v>0</v>
      </c>
      <c r="AZ1677" s="40">
        <f t="shared" si="744"/>
        <v>0</v>
      </c>
      <c r="BB1677" s="40">
        <f t="shared" si="745"/>
        <v>0</v>
      </c>
      <c r="BC1677" s="397">
        <f t="shared" si="746"/>
        <v>0</v>
      </c>
      <c r="BD1677" s="105">
        <f t="shared" si="747"/>
        <v>0</v>
      </c>
      <c r="BE1677" s="105">
        <f t="shared" si="748"/>
        <v>0</v>
      </c>
      <c r="BF1677" s="742">
        <f t="shared" si="749"/>
        <v>0</v>
      </c>
      <c r="BG1677" s="89"/>
      <c r="BH1677" s="9"/>
      <c r="BJ1677" s="40">
        <f t="shared" si="750"/>
        <v>0</v>
      </c>
      <c r="BK1677" s="40">
        <f t="shared" si="751"/>
        <v>1</v>
      </c>
      <c r="BL1677" s="40">
        <f t="shared" si="752"/>
        <v>0</v>
      </c>
      <c r="BM1677" s="40">
        <f t="shared" si="753"/>
        <v>0</v>
      </c>
      <c r="BN1677" s="40">
        <f t="shared" si="754"/>
        <v>0</v>
      </c>
    </row>
    <row r="1678" spans="1:66" x14ac:dyDescent="0.25">
      <c r="A1678" s="379"/>
      <c r="B1678" s="936"/>
      <c r="C1678" s="272"/>
      <c r="D1678" s="868"/>
      <c r="E1678" s="873" t="str">
        <f t="shared" si="728"/>
        <v xml:space="preserve"> </v>
      </c>
      <c r="F1678" s="130">
        <f t="shared" si="729"/>
        <v>0</v>
      </c>
      <c r="G1678" s="128">
        <f t="shared" si="730"/>
        <v>1666</v>
      </c>
      <c r="H1678" s="127"/>
      <c r="I1678" s="321"/>
      <c r="J1678" s="97"/>
      <c r="K1678" s="323"/>
      <c r="L1678" s="322"/>
      <c r="M1678" s="50"/>
      <c r="N1678" s="87"/>
      <c r="O1678" s="324"/>
      <c r="P1678" s="98"/>
      <c r="Q1678" s="98"/>
      <c r="R1678" s="114"/>
      <c r="S1678" s="753"/>
      <c r="T1678" s="98"/>
      <c r="U1678" s="98"/>
      <c r="V1678" s="98"/>
      <c r="W1678" s="99"/>
      <c r="X1678" s="97"/>
      <c r="Y1678" s="87"/>
      <c r="Z1678" s="100"/>
      <c r="AA1678" s="106">
        <f t="shared" si="731"/>
        <v>1666</v>
      </c>
      <c r="AB1678" s="549">
        <f t="shared" si="732"/>
        <v>0</v>
      </c>
      <c r="AC1678" s="544">
        <f t="shared" si="733"/>
        <v>0</v>
      </c>
      <c r="AD1678" s="174">
        <f t="shared" si="734"/>
        <v>0</v>
      </c>
      <c r="AE1678" s="8"/>
      <c r="AF1678" s="885" t="str">
        <f t="shared" si="735"/>
        <v xml:space="preserve"> </v>
      </c>
      <c r="AG1678" s="40">
        <f t="shared" si="736"/>
        <v>0</v>
      </c>
      <c r="AH1678" s="40">
        <f t="shared" si="737"/>
        <v>0</v>
      </c>
      <c r="AR1678" s="40">
        <f t="shared" si="738"/>
        <v>0</v>
      </c>
      <c r="AS1678" s="40">
        <f t="shared" si="739"/>
        <v>0</v>
      </c>
      <c r="AT1678" s="40">
        <f t="shared" si="740"/>
        <v>0</v>
      </c>
      <c r="AU1678" s="40">
        <f t="shared" si="741"/>
        <v>0</v>
      </c>
      <c r="AX1678" s="279">
        <f t="shared" si="742"/>
        <v>0</v>
      </c>
      <c r="AY1678" s="279">
        <f t="shared" si="743"/>
        <v>0</v>
      </c>
      <c r="AZ1678" s="40">
        <f t="shared" si="744"/>
        <v>0</v>
      </c>
      <c r="BB1678" s="40">
        <f t="shared" si="745"/>
        <v>0</v>
      </c>
      <c r="BC1678" s="397">
        <f t="shared" si="746"/>
        <v>0</v>
      </c>
      <c r="BD1678" s="105">
        <f t="shared" si="747"/>
        <v>0</v>
      </c>
      <c r="BE1678" s="105">
        <f t="shared" si="748"/>
        <v>0</v>
      </c>
      <c r="BF1678" s="742">
        <f t="shared" si="749"/>
        <v>0</v>
      </c>
      <c r="BG1678" s="89"/>
      <c r="BH1678" s="9"/>
      <c r="BJ1678" s="40">
        <f t="shared" si="750"/>
        <v>0</v>
      </c>
      <c r="BK1678" s="40">
        <f t="shared" si="751"/>
        <v>1</v>
      </c>
      <c r="BL1678" s="40">
        <f t="shared" si="752"/>
        <v>0</v>
      </c>
      <c r="BM1678" s="40">
        <f t="shared" si="753"/>
        <v>0</v>
      </c>
      <c r="BN1678" s="40">
        <f t="shared" si="754"/>
        <v>0</v>
      </c>
    </row>
    <row r="1679" spans="1:66" x14ac:dyDescent="0.25">
      <c r="A1679" s="379"/>
      <c r="B1679" s="936"/>
      <c r="C1679" s="272"/>
      <c r="D1679" s="868"/>
      <c r="E1679" s="873" t="str">
        <f t="shared" si="728"/>
        <v xml:space="preserve"> </v>
      </c>
      <c r="F1679" s="130">
        <f t="shared" si="729"/>
        <v>0</v>
      </c>
      <c r="G1679" s="128">
        <f t="shared" si="730"/>
        <v>1667</v>
      </c>
      <c r="H1679" s="127"/>
      <c r="I1679" s="321"/>
      <c r="J1679" s="97"/>
      <c r="K1679" s="323"/>
      <c r="L1679" s="322"/>
      <c r="M1679" s="50"/>
      <c r="N1679" s="87"/>
      <c r="O1679" s="324"/>
      <c r="P1679" s="98"/>
      <c r="Q1679" s="98"/>
      <c r="R1679" s="114"/>
      <c r="S1679" s="753"/>
      <c r="T1679" s="98"/>
      <c r="U1679" s="98"/>
      <c r="V1679" s="98"/>
      <c r="W1679" s="99"/>
      <c r="X1679" s="97"/>
      <c r="Y1679" s="87"/>
      <c r="Z1679" s="100"/>
      <c r="AA1679" s="106">
        <f t="shared" si="731"/>
        <v>1667</v>
      </c>
      <c r="AB1679" s="549">
        <f t="shared" si="732"/>
        <v>0</v>
      </c>
      <c r="AC1679" s="544">
        <f t="shared" si="733"/>
        <v>0</v>
      </c>
      <c r="AD1679" s="174">
        <f t="shared" si="734"/>
        <v>0</v>
      </c>
      <c r="AE1679" s="8"/>
      <c r="AF1679" s="885" t="str">
        <f t="shared" si="735"/>
        <v xml:space="preserve"> </v>
      </c>
      <c r="AG1679" s="40">
        <f t="shared" si="736"/>
        <v>0</v>
      </c>
      <c r="AH1679" s="40">
        <f t="shared" si="737"/>
        <v>0</v>
      </c>
      <c r="AR1679" s="40">
        <f t="shared" si="738"/>
        <v>0</v>
      </c>
      <c r="AS1679" s="40">
        <f t="shared" si="739"/>
        <v>0</v>
      </c>
      <c r="AT1679" s="40">
        <f t="shared" si="740"/>
        <v>0</v>
      </c>
      <c r="AU1679" s="40">
        <f t="shared" si="741"/>
        <v>0</v>
      </c>
      <c r="AX1679" s="279">
        <f t="shared" si="742"/>
        <v>0</v>
      </c>
      <c r="AY1679" s="279">
        <f t="shared" si="743"/>
        <v>0</v>
      </c>
      <c r="AZ1679" s="40">
        <f t="shared" si="744"/>
        <v>0</v>
      </c>
      <c r="BB1679" s="40">
        <f t="shared" si="745"/>
        <v>0</v>
      </c>
      <c r="BC1679" s="397">
        <f t="shared" si="746"/>
        <v>0</v>
      </c>
      <c r="BD1679" s="105">
        <f t="shared" si="747"/>
        <v>0</v>
      </c>
      <c r="BE1679" s="105">
        <f t="shared" si="748"/>
        <v>0</v>
      </c>
      <c r="BF1679" s="742">
        <f t="shared" si="749"/>
        <v>0</v>
      </c>
      <c r="BG1679" s="89"/>
      <c r="BH1679" s="9"/>
      <c r="BJ1679" s="40">
        <f t="shared" si="750"/>
        <v>0</v>
      </c>
      <c r="BK1679" s="40">
        <f t="shared" si="751"/>
        <v>1</v>
      </c>
      <c r="BL1679" s="40">
        <f t="shared" si="752"/>
        <v>0</v>
      </c>
      <c r="BM1679" s="40">
        <f t="shared" si="753"/>
        <v>0</v>
      </c>
      <c r="BN1679" s="40">
        <f t="shared" si="754"/>
        <v>0</v>
      </c>
    </row>
    <row r="1680" spans="1:66" x14ac:dyDescent="0.25">
      <c r="A1680" s="379"/>
      <c r="B1680" s="936"/>
      <c r="C1680" s="272"/>
      <c r="D1680" s="868"/>
      <c r="E1680" s="873" t="str">
        <f t="shared" si="728"/>
        <v xml:space="preserve"> </v>
      </c>
      <c r="F1680" s="130">
        <f t="shared" si="729"/>
        <v>0</v>
      </c>
      <c r="G1680" s="128">
        <f t="shared" si="730"/>
        <v>1668</v>
      </c>
      <c r="H1680" s="127"/>
      <c r="I1680" s="321"/>
      <c r="J1680" s="97"/>
      <c r="K1680" s="323"/>
      <c r="L1680" s="322"/>
      <c r="M1680" s="50"/>
      <c r="N1680" s="87"/>
      <c r="O1680" s="324"/>
      <c r="P1680" s="98"/>
      <c r="Q1680" s="98"/>
      <c r="R1680" s="114"/>
      <c r="S1680" s="753"/>
      <c r="T1680" s="98"/>
      <c r="U1680" s="98"/>
      <c r="V1680" s="98"/>
      <c r="W1680" s="99"/>
      <c r="X1680" s="97"/>
      <c r="Y1680" s="87"/>
      <c r="Z1680" s="100"/>
      <c r="AA1680" s="106">
        <f t="shared" si="731"/>
        <v>1668</v>
      </c>
      <c r="AB1680" s="549">
        <f t="shared" si="732"/>
        <v>0</v>
      </c>
      <c r="AC1680" s="544">
        <f t="shared" si="733"/>
        <v>0</v>
      </c>
      <c r="AD1680" s="174">
        <f t="shared" si="734"/>
        <v>0</v>
      </c>
      <c r="AE1680" s="8"/>
      <c r="AF1680" s="885" t="str">
        <f t="shared" si="735"/>
        <v xml:space="preserve"> </v>
      </c>
      <c r="AG1680" s="40">
        <f t="shared" si="736"/>
        <v>0</v>
      </c>
      <c r="AH1680" s="40">
        <f t="shared" si="737"/>
        <v>0</v>
      </c>
      <c r="AR1680" s="40">
        <f t="shared" si="738"/>
        <v>0</v>
      </c>
      <c r="AS1680" s="40">
        <f t="shared" si="739"/>
        <v>0</v>
      </c>
      <c r="AT1680" s="40">
        <f t="shared" si="740"/>
        <v>0</v>
      </c>
      <c r="AU1680" s="40">
        <f t="shared" si="741"/>
        <v>0</v>
      </c>
      <c r="AX1680" s="279">
        <f t="shared" si="742"/>
        <v>0</v>
      </c>
      <c r="AY1680" s="279">
        <f t="shared" si="743"/>
        <v>0</v>
      </c>
      <c r="AZ1680" s="40">
        <f t="shared" si="744"/>
        <v>0</v>
      </c>
      <c r="BB1680" s="40">
        <f t="shared" si="745"/>
        <v>0</v>
      </c>
      <c r="BC1680" s="397">
        <f t="shared" si="746"/>
        <v>0</v>
      </c>
      <c r="BD1680" s="105">
        <f t="shared" si="747"/>
        <v>0</v>
      </c>
      <c r="BE1680" s="105">
        <f t="shared" si="748"/>
        <v>0</v>
      </c>
      <c r="BF1680" s="742">
        <f t="shared" si="749"/>
        <v>0</v>
      </c>
      <c r="BG1680" s="89"/>
      <c r="BH1680" s="9"/>
      <c r="BJ1680" s="40">
        <f t="shared" si="750"/>
        <v>0</v>
      </c>
      <c r="BK1680" s="40">
        <f t="shared" si="751"/>
        <v>1</v>
      </c>
      <c r="BL1680" s="40">
        <f t="shared" si="752"/>
        <v>0</v>
      </c>
      <c r="BM1680" s="40">
        <f t="shared" si="753"/>
        <v>0</v>
      </c>
      <c r="BN1680" s="40">
        <f t="shared" si="754"/>
        <v>0</v>
      </c>
    </row>
    <row r="1681" spans="1:66" x14ac:dyDescent="0.25">
      <c r="A1681" s="379"/>
      <c r="B1681" s="936"/>
      <c r="C1681" s="272"/>
      <c r="D1681" s="868"/>
      <c r="E1681" s="873" t="str">
        <f t="shared" si="728"/>
        <v xml:space="preserve"> </v>
      </c>
      <c r="F1681" s="130">
        <f t="shared" si="729"/>
        <v>0</v>
      </c>
      <c r="G1681" s="128">
        <f t="shared" si="730"/>
        <v>1669</v>
      </c>
      <c r="H1681" s="127"/>
      <c r="I1681" s="321"/>
      <c r="J1681" s="97"/>
      <c r="K1681" s="323"/>
      <c r="L1681" s="322"/>
      <c r="M1681" s="50"/>
      <c r="N1681" s="87"/>
      <c r="O1681" s="324"/>
      <c r="P1681" s="98"/>
      <c r="Q1681" s="98"/>
      <c r="R1681" s="114"/>
      <c r="S1681" s="753"/>
      <c r="T1681" s="98"/>
      <c r="U1681" s="98"/>
      <c r="V1681" s="98"/>
      <c r="W1681" s="99"/>
      <c r="X1681" s="97"/>
      <c r="Y1681" s="87"/>
      <c r="Z1681" s="100"/>
      <c r="AA1681" s="106">
        <f t="shared" si="731"/>
        <v>1669</v>
      </c>
      <c r="AB1681" s="549">
        <f t="shared" si="732"/>
        <v>0</v>
      </c>
      <c r="AC1681" s="544">
        <f t="shared" si="733"/>
        <v>0</v>
      </c>
      <c r="AD1681" s="174">
        <f t="shared" si="734"/>
        <v>0</v>
      </c>
      <c r="AE1681" s="8"/>
      <c r="AF1681" s="885" t="str">
        <f t="shared" si="735"/>
        <v xml:space="preserve"> </v>
      </c>
      <c r="AG1681" s="40">
        <f t="shared" si="736"/>
        <v>0</v>
      </c>
      <c r="AH1681" s="40">
        <f t="shared" si="737"/>
        <v>0</v>
      </c>
      <c r="AR1681" s="40">
        <f t="shared" si="738"/>
        <v>0</v>
      </c>
      <c r="AS1681" s="40">
        <f t="shared" si="739"/>
        <v>0</v>
      </c>
      <c r="AT1681" s="40">
        <f t="shared" si="740"/>
        <v>0</v>
      </c>
      <c r="AU1681" s="40">
        <f t="shared" si="741"/>
        <v>0</v>
      </c>
      <c r="AX1681" s="279">
        <f t="shared" si="742"/>
        <v>0</v>
      </c>
      <c r="AY1681" s="279">
        <f t="shared" si="743"/>
        <v>0</v>
      </c>
      <c r="AZ1681" s="40">
        <f t="shared" si="744"/>
        <v>0</v>
      </c>
      <c r="BB1681" s="40">
        <f t="shared" si="745"/>
        <v>0</v>
      </c>
      <c r="BC1681" s="397">
        <f t="shared" si="746"/>
        <v>0</v>
      </c>
      <c r="BD1681" s="105">
        <f t="shared" si="747"/>
        <v>0</v>
      </c>
      <c r="BE1681" s="105">
        <f t="shared" si="748"/>
        <v>0</v>
      </c>
      <c r="BF1681" s="742">
        <f t="shared" si="749"/>
        <v>0</v>
      </c>
      <c r="BG1681" s="89"/>
      <c r="BH1681" s="9"/>
      <c r="BJ1681" s="40">
        <f t="shared" si="750"/>
        <v>0</v>
      </c>
      <c r="BK1681" s="40">
        <f t="shared" si="751"/>
        <v>1</v>
      </c>
      <c r="BL1681" s="40">
        <f t="shared" si="752"/>
        <v>0</v>
      </c>
      <c r="BM1681" s="40">
        <f t="shared" si="753"/>
        <v>0</v>
      </c>
      <c r="BN1681" s="40">
        <f t="shared" si="754"/>
        <v>0</v>
      </c>
    </row>
    <row r="1682" spans="1:66" x14ac:dyDescent="0.25">
      <c r="A1682" s="379"/>
      <c r="B1682" s="936"/>
      <c r="C1682" s="272"/>
      <c r="D1682" s="868"/>
      <c r="E1682" s="873" t="str">
        <f t="shared" si="728"/>
        <v xml:space="preserve"> </v>
      </c>
      <c r="F1682" s="130">
        <f t="shared" si="729"/>
        <v>0</v>
      </c>
      <c r="G1682" s="128">
        <f t="shared" si="730"/>
        <v>1670</v>
      </c>
      <c r="H1682" s="127"/>
      <c r="I1682" s="321"/>
      <c r="J1682" s="97"/>
      <c r="K1682" s="323"/>
      <c r="L1682" s="322"/>
      <c r="M1682" s="50"/>
      <c r="N1682" s="87"/>
      <c r="O1682" s="324"/>
      <c r="P1682" s="98"/>
      <c r="Q1682" s="98"/>
      <c r="R1682" s="114"/>
      <c r="S1682" s="753"/>
      <c r="T1682" s="98"/>
      <c r="U1682" s="98"/>
      <c r="V1682" s="98"/>
      <c r="W1682" s="99"/>
      <c r="X1682" s="97"/>
      <c r="Y1682" s="87"/>
      <c r="Z1682" s="100"/>
      <c r="AA1682" s="106">
        <f t="shared" si="731"/>
        <v>1670</v>
      </c>
      <c r="AB1682" s="549">
        <f t="shared" si="732"/>
        <v>0</v>
      </c>
      <c r="AC1682" s="544">
        <f t="shared" si="733"/>
        <v>0</v>
      </c>
      <c r="AD1682" s="174">
        <f t="shared" si="734"/>
        <v>0</v>
      </c>
      <c r="AE1682" s="8"/>
      <c r="AF1682" s="885" t="str">
        <f t="shared" si="735"/>
        <v xml:space="preserve"> </v>
      </c>
      <c r="AG1682" s="40">
        <f t="shared" si="736"/>
        <v>0</v>
      </c>
      <c r="AH1682" s="40">
        <f t="shared" si="737"/>
        <v>0</v>
      </c>
      <c r="AR1682" s="40">
        <f t="shared" si="738"/>
        <v>0</v>
      </c>
      <c r="AS1682" s="40">
        <f t="shared" si="739"/>
        <v>0</v>
      </c>
      <c r="AT1682" s="40">
        <f t="shared" si="740"/>
        <v>0</v>
      </c>
      <c r="AU1682" s="40">
        <f t="shared" si="741"/>
        <v>0</v>
      </c>
      <c r="AX1682" s="279">
        <f t="shared" si="742"/>
        <v>0</v>
      </c>
      <c r="AY1682" s="279">
        <f t="shared" si="743"/>
        <v>0</v>
      </c>
      <c r="AZ1682" s="40">
        <f t="shared" si="744"/>
        <v>0</v>
      </c>
      <c r="BB1682" s="40">
        <f t="shared" si="745"/>
        <v>0</v>
      </c>
      <c r="BC1682" s="397">
        <f t="shared" si="746"/>
        <v>0</v>
      </c>
      <c r="BD1682" s="105">
        <f t="shared" si="747"/>
        <v>0</v>
      </c>
      <c r="BE1682" s="105">
        <f t="shared" si="748"/>
        <v>0</v>
      </c>
      <c r="BF1682" s="742">
        <f t="shared" si="749"/>
        <v>0</v>
      </c>
      <c r="BG1682" s="89"/>
      <c r="BH1682" s="9"/>
      <c r="BJ1682" s="40">
        <f t="shared" si="750"/>
        <v>0</v>
      </c>
      <c r="BK1682" s="40">
        <f t="shared" si="751"/>
        <v>1</v>
      </c>
      <c r="BL1682" s="40">
        <f t="shared" si="752"/>
        <v>0</v>
      </c>
      <c r="BM1682" s="40">
        <f t="shared" si="753"/>
        <v>0</v>
      </c>
      <c r="BN1682" s="40">
        <f t="shared" si="754"/>
        <v>0</v>
      </c>
    </row>
    <row r="1683" spans="1:66" x14ac:dyDescent="0.25">
      <c r="A1683" s="379"/>
      <c r="B1683" s="936"/>
      <c r="C1683" s="272"/>
      <c r="D1683" s="868"/>
      <c r="E1683" s="873" t="str">
        <f t="shared" si="728"/>
        <v xml:space="preserve"> </v>
      </c>
      <c r="F1683" s="130">
        <f t="shared" si="729"/>
        <v>0</v>
      </c>
      <c r="G1683" s="128">
        <f t="shared" si="730"/>
        <v>1671</v>
      </c>
      <c r="H1683" s="127"/>
      <c r="I1683" s="321"/>
      <c r="J1683" s="97"/>
      <c r="K1683" s="323"/>
      <c r="L1683" s="322"/>
      <c r="M1683" s="50"/>
      <c r="N1683" s="87"/>
      <c r="O1683" s="324"/>
      <c r="P1683" s="98"/>
      <c r="Q1683" s="98"/>
      <c r="R1683" s="114"/>
      <c r="S1683" s="753"/>
      <c r="T1683" s="98"/>
      <c r="U1683" s="98"/>
      <c r="V1683" s="98"/>
      <c r="W1683" s="99"/>
      <c r="X1683" s="97"/>
      <c r="Y1683" s="87"/>
      <c r="Z1683" s="100"/>
      <c r="AA1683" s="106">
        <f t="shared" si="731"/>
        <v>1671</v>
      </c>
      <c r="AB1683" s="549">
        <f t="shared" si="732"/>
        <v>0</v>
      </c>
      <c r="AC1683" s="544">
        <f t="shared" si="733"/>
        <v>0</v>
      </c>
      <c r="AD1683" s="174">
        <f t="shared" si="734"/>
        <v>0</v>
      </c>
      <c r="AE1683" s="8"/>
      <c r="AF1683" s="885" t="str">
        <f t="shared" si="735"/>
        <v xml:space="preserve"> </v>
      </c>
      <c r="AG1683" s="40">
        <f t="shared" si="736"/>
        <v>0</v>
      </c>
      <c r="AH1683" s="40">
        <f t="shared" si="737"/>
        <v>0</v>
      </c>
      <c r="AR1683" s="40">
        <f t="shared" si="738"/>
        <v>0</v>
      </c>
      <c r="AS1683" s="40">
        <f t="shared" si="739"/>
        <v>0</v>
      </c>
      <c r="AT1683" s="40">
        <f t="shared" si="740"/>
        <v>0</v>
      </c>
      <c r="AU1683" s="40">
        <f t="shared" si="741"/>
        <v>0</v>
      </c>
      <c r="AX1683" s="279">
        <f t="shared" si="742"/>
        <v>0</v>
      </c>
      <c r="AY1683" s="279">
        <f t="shared" si="743"/>
        <v>0</v>
      </c>
      <c r="AZ1683" s="40">
        <f t="shared" si="744"/>
        <v>0</v>
      </c>
      <c r="BB1683" s="40">
        <f t="shared" si="745"/>
        <v>0</v>
      </c>
      <c r="BC1683" s="397">
        <f t="shared" si="746"/>
        <v>0</v>
      </c>
      <c r="BD1683" s="105">
        <f t="shared" si="747"/>
        <v>0</v>
      </c>
      <c r="BE1683" s="105">
        <f t="shared" si="748"/>
        <v>0</v>
      </c>
      <c r="BF1683" s="742">
        <f t="shared" si="749"/>
        <v>0</v>
      </c>
      <c r="BG1683" s="89"/>
      <c r="BH1683" s="9"/>
      <c r="BJ1683" s="40">
        <f t="shared" si="750"/>
        <v>0</v>
      </c>
      <c r="BK1683" s="40">
        <f t="shared" si="751"/>
        <v>1</v>
      </c>
      <c r="BL1683" s="40">
        <f t="shared" si="752"/>
        <v>0</v>
      </c>
      <c r="BM1683" s="40">
        <f t="shared" si="753"/>
        <v>0</v>
      </c>
      <c r="BN1683" s="40">
        <f t="shared" si="754"/>
        <v>0</v>
      </c>
    </row>
    <row r="1684" spans="1:66" x14ac:dyDescent="0.25">
      <c r="A1684" s="379"/>
      <c r="B1684" s="936"/>
      <c r="C1684" s="272"/>
      <c r="D1684" s="868"/>
      <c r="E1684" s="873" t="str">
        <f t="shared" si="728"/>
        <v xml:space="preserve"> </v>
      </c>
      <c r="F1684" s="130">
        <f t="shared" si="729"/>
        <v>0</v>
      </c>
      <c r="G1684" s="128">
        <f t="shared" si="730"/>
        <v>1672</v>
      </c>
      <c r="H1684" s="127"/>
      <c r="I1684" s="321"/>
      <c r="J1684" s="97"/>
      <c r="K1684" s="323"/>
      <c r="L1684" s="322"/>
      <c r="M1684" s="50"/>
      <c r="N1684" s="87"/>
      <c r="O1684" s="324"/>
      <c r="P1684" s="98"/>
      <c r="Q1684" s="98"/>
      <c r="R1684" s="114"/>
      <c r="S1684" s="753"/>
      <c r="T1684" s="98"/>
      <c r="U1684" s="98"/>
      <c r="V1684" s="98"/>
      <c r="W1684" s="99"/>
      <c r="X1684" s="97"/>
      <c r="Y1684" s="87"/>
      <c r="Z1684" s="100"/>
      <c r="AA1684" s="106">
        <f t="shared" si="731"/>
        <v>1672</v>
      </c>
      <c r="AB1684" s="549">
        <f t="shared" si="732"/>
        <v>0</v>
      </c>
      <c r="AC1684" s="544">
        <f t="shared" si="733"/>
        <v>0</v>
      </c>
      <c r="AD1684" s="174">
        <f t="shared" si="734"/>
        <v>0</v>
      </c>
      <c r="AE1684" s="8"/>
      <c r="AF1684" s="885" t="str">
        <f t="shared" si="735"/>
        <v xml:space="preserve"> </v>
      </c>
      <c r="AG1684" s="40">
        <f t="shared" si="736"/>
        <v>0</v>
      </c>
      <c r="AH1684" s="40">
        <f t="shared" si="737"/>
        <v>0</v>
      </c>
      <c r="AR1684" s="40">
        <f t="shared" si="738"/>
        <v>0</v>
      </c>
      <c r="AS1684" s="40">
        <f t="shared" si="739"/>
        <v>0</v>
      </c>
      <c r="AT1684" s="40">
        <f t="shared" si="740"/>
        <v>0</v>
      </c>
      <c r="AU1684" s="40">
        <f t="shared" si="741"/>
        <v>0</v>
      </c>
      <c r="AX1684" s="279">
        <f t="shared" si="742"/>
        <v>0</v>
      </c>
      <c r="AY1684" s="279">
        <f t="shared" si="743"/>
        <v>0</v>
      </c>
      <c r="AZ1684" s="40">
        <f t="shared" si="744"/>
        <v>0</v>
      </c>
      <c r="BB1684" s="40">
        <f t="shared" si="745"/>
        <v>0</v>
      </c>
      <c r="BC1684" s="397">
        <f t="shared" si="746"/>
        <v>0</v>
      </c>
      <c r="BD1684" s="105">
        <f t="shared" si="747"/>
        <v>0</v>
      </c>
      <c r="BE1684" s="105">
        <f t="shared" si="748"/>
        <v>0</v>
      </c>
      <c r="BF1684" s="742">
        <f t="shared" si="749"/>
        <v>0</v>
      </c>
      <c r="BG1684" s="89"/>
      <c r="BH1684" s="9"/>
      <c r="BJ1684" s="40">
        <f t="shared" si="750"/>
        <v>0</v>
      </c>
      <c r="BK1684" s="40">
        <f t="shared" si="751"/>
        <v>1</v>
      </c>
      <c r="BL1684" s="40">
        <f t="shared" si="752"/>
        <v>0</v>
      </c>
      <c r="BM1684" s="40">
        <f t="shared" si="753"/>
        <v>0</v>
      </c>
      <c r="BN1684" s="40">
        <f t="shared" si="754"/>
        <v>0</v>
      </c>
    </row>
    <row r="1685" spans="1:66" x14ac:dyDescent="0.25">
      <c r="A1685" s="379"/>
      <c r="B1685" s="936"/>
      <c r="C1685" s="272"/>
      <c r="D1685" s="868"/>
      <c r="E1685" s="873" t="str">
        <f t="shared" si="728"/>
        <v xml:space="preserve"> </v>
      </c>
      <c r="F1685" s="130">
        <f t="shared" si="729"/>
        <v>0</v>
      </c>
      <c r="G1685" s="128">
        <f t="shared" si="730"/>
        <v>1673</v>
      </c>
      <c r="H1685" s="127"/>
      <c r="I1685" s="321"/>
      <c r="J1685" s="97"/>
      <c r="K1685" s="323"/>
      <c r="L1685" s="322"/>
      <c r="M1685" s="50"/>
      <c r="N1685" s="87"/>
      <c r="O1685" s="324"/>
      <c r="P1685" s="98"/>
      <c r="Q1685" s="98"/>
      <c r="R1685" s="114"/>
      <c r="S1685" s="753"/>
      <c r="T1685" s="98"/>
      <c r="U1685" s="98"/>
      <c r="V1685" s="98"/>
      <c r="W1685" s="99"/>
      <c r="X1685" s="97"/>
      <c r="Y1685" s="87"/>
      <c r="Z1685" s="100"/>
      <c r="AA1685" s="106">
        <f t="shared" si="731"/>
        <v>1673</v>
      </c>
      <c r="AB1685" s="549">
        <f t="shared" si="732"/>
        <v>0</v>
      </c>
      <c r="AC1685" s="544">
        <f t="shared" si="733"/>
        <v>0</v>
      </c>
      <c r="AD1685" s="174">
        <f t="shared" si="734"/>
        <v>0</v>
      </c>
      <c r="AE1685" s="8"/>
      <c r="AF1685" s="885" t="str">
        <f t="shared" si="735"/>
        <v xml:space="preserve"> </v>
      </c>
      <c r="AG1685" s="40">
        <f t="shared" si="736"/>
        <v>0</v>
      </c>
      <c r="AH1685" s="40">
        <f t="shared" si="737"/>
        <v>0</v>
      </c>
      <c r="AR1685" s="40">
        <f t="shared" si="738"/>
        <v>0</v>
      </c>
      <c r="AS1685" s="40">
        <f t="shared" si="739"/>
        <v>0</v>
      </c>
      <c r="AT1685" s="40">
        <f t="shared" si="740"/>
        <v>0</v>
      </c>
      <c r="AU1685" s="40">
        <f t="shared" si="741"/>
        <v>0</v>
      </c>
      <c r="AX1685" s="279">
        <f t="shared" si="742"/>
        <v>0</v>
      </c>
      <c r="AY1685" s="279">
        <f t="shared" si="743"/>
        <v>0</v>
      </c>
      <c r="AZ1685" s="40">
        <f t="shared" si="744"/>
        <v>0</v>
      </c>
      <c r="BB1685" s="40">
        <f t="shared" si="745"/>
        <v>0</v>
      </c>
      <c r="BC1685" s="397">
        <f t="shared" si="746"/>
        <v>0</v>
      </c>
      <c r="BD1685" s="105">
        <f t="shared" si="747"/>
        <v>0</v>
      </c>
      <c r="BE1685" s="105">
        <f t="shared" si="748"/>
        <v>0</v>
      </c>
      <c r="BF1685" s="742">
        <f t="shared" si="749"/>
        <v>0</v>
      </c>
      <c r="BG1685" s="89"/>
      <c r="BH1685" s="9"/>
      <c r="BJ1685" s="40">
        <f t="shared" si="750"/>
        <v>0</v>
      </c>
      <c r="BK1685" s="40">
        <f t="shared" si="751"/>
        <v>1</v>
      </c>
      <c r="BL1685" s="40">
        <f t="shared" si="752"/>
        <v>0</v>
      </c>
      <c r="BM1685" s="40">
        <f t="shared" si="753"/>
        <v>0</v>
      </c>
      <c r="BN1685" s="40">
        <f t="shared" si="754"/>
        <v>0</v>
      </c>
    </row>
    <row r="1686" spans="1:66" x14ac:dyDescent="0.25">
      <c r="A1686" s="379"/>
      <c r="B1686" s="936"/>
      <c r="C1686" s="272"/>
      <c r="D1686" s="868"/>
      <c r="E1686" s="873" t="str">
        <f t="shared" si="728"/>
        <v xml:space="preserve"> </v>
      </c>
      <c r="F1686" s="130">
        <f t="shared" si="729"/>
        <v>0</v>
      </c>
      <c r="G1686" s="128">
        <f t="shared" si="730"/>
        <v>1674</v>
      </c>
      <c r="H1686" s="127"/>
      <c r="I1686" s="321"/>
      <c r="J1686" s="97"/>
      <c r="K1686" s="323"/>
      <c r="L1686" s="322"/>
      <c r="M1686" s="50"/>
      <c r="N1686" s="87"/>
      <c r="O1686" s="324"/>
      <c r="P1686" s="98"/>
      <c r="Q1686" s="98"/>
      <c r="R1686" s="114"/>
      <c r="S1686" s="753"/>
      <c r="T1686" s="98"/>
      <c r="U1686" s="98"/>
      <c r="V1686" s="98"/>
      <c r="W1686" s="99"/>
      <c r="X1686" s="97"/>
      <c r="Y1686" s="87"/>
      <c r="Z1686" s="100"/>
      <c r="AA1686" s="106">
        <f t="shared" si="731"/>
        <v>1674</v>
      </c>
      <c r="AB1686" s="549">
        <f t="shared" si="732"/>
        <v>0</v>
      </c>
      <c r="AC1686" s="544">
        <f t="shared" si="733"/>
        <v>0</v>
      </c>
      <c r="AD1686" s="174">
        <f t="shared" si="734"/>
        <v>0</v>
      </c>
      <c r="AE1686" s="8"/>
      <c r="AF1686" s="885" t="str">
        <f t="shared" si="735"/>
        <v xml:space="preserve"> </v>
      </c>
      <c r="AG1686" s="40">
        <f t="shared" si="736"/>
        <v>0</v>
      </c>
      <c r="AH1686" s="40">
        <f t="shared" si="737"/>
        <v>0</v>
      </c>
      <c r="AR1686" s="40">
        <f t="shared" si="738"/>
        <v>0</v>
      </c>
      <c r="AS1686" s="40">
        <f t="shared" si="739"/>
        <v>0</v>
      </c>
      <c r="AT1686" s="40">
        <f t="shared" si="740"/>
        <v>0</v>
      </c>
      <c r="AU1686" s="40">
        <f t="shared" si="741"/>
        <v>0</v>
      </c>
      <c r="AX1686" s="279">
        <f t="shared" si="742"/>
        <v>0</v>
      </c>
      <c r="AY1686" s="279">
        <f t="shared" si="743"/>
        <v>0</v>
      </c>
      <c r="AZ1686" s="40">
        <f t="shared" si="744"/>
        <v>0</v>
      </c>
      <c r="BB1686" s="40">
        <f t="shared" si="745"/>
        <v>0</v>
      </c>
      <c r="BC1686" s="397">
        <f t="shared" si="746"/>
        <v>0</v>
      </c>
      <c r="BD1686" s="105">
        <f t="shared" si="747"/>
        <v>0</v>
      </c>
      <c r="BE1686" s="105">
        <f t="shared" si="748"/>
        <v>0</v>
      </c>
      <c r="BF1686" s="742">
        <f t="shared" si="749"/>
        <v>0</v>
      </c>
      <c r="BG1686" s="89"/>
      <c r="BH1686" s="9"/>
      <c r="BJ1686" s="40">
        <f t="shared" si="750"/>
        <v>0</v>
      </c>
      <c r="BK1686" s="40">
        <f t="shared" si="751"/>
        <v>1</v>
      </c>
      <c r="BL1686" s="40">
        <f t="shared" si="752"/>
        <v>0</v>
      </c>
      <c r="BM1686" s="40">
        <f t="shared" si="753"/>
        <v>0</v>
      </c>
      <c r="BN1686" s="40">
        <f t="shared" si="754"/>
        <v>0</v>
      </c>
    </row>
    <row r="1687" spans="1:66" x14ac:dyDescent="0.25">
      <c r="A1687" s="379"/>
      <c r="B1687" s="936"/>
      <c r="C1687" s="272"/>
      <c r="D1687" s="868"/>
      <c r="E1687" s="873" t="str">
        <f t="shared" si="728"/>
        <v xml:space="preserve"> </v>
      </c>
      <c r="F1687" s="130">
        <f t="shared" si="729"/>
        <v>0</v>
      </c>
      <c r="G1687" s="128">
        <f t="shared" si="730"/>
        <v>1675</v>
      </c>
      <c r="H1687" s="127"/>
      <c r="I1687" s="321"/>
      <c r="J1687" s="97"/>
      <c r="K1687" s="323"/>
      <c r="L1687" s="322"/>
      <c r="M1687" s="50"/>
      <c r="N1687" s="87"/>
      <c r="O1687" s="324"/>
      <c r="P1687" s="98"/>
      <c r="Q1687" s="98"/>
      <c r="R1687" s="114"/>
      <c r="S1687" s="753"/>
      <c r="T1687" s="98"/>
      <c r="U1687" s="98"/>
      <c r="V1687" s="98"/>
      <c r="W1687" s="99"/>
      <c r="X1687" s="97"/>
      <c r="Y1687" s="87"/>
      <c r="Z1687" s="100"/>
      <c r="AA1687" s="106">
        <f t="shared" si="731"/>
        <v>1675</v>
      </c>
      <c r="AB1687" s="549">
        <f t="shared" si="732"/>
        <v>0</v>
      </c>
      <c r="AC1687" s="544">
        <f t="shared" si="733"/>
        <v>0</v>
      </c>
      <c r="AD1687" s="174">
        <f t="shared" si="734"/>
        <v>0</v>
      </c>
      <c r="AE1687" s="8"/>
      <c r="AF1687" s="885" t="str">
        <f t="shared" si="735"/>
        <v xml:space="preserve"> </v>
      </c>
      <c r="AG1687" s="40">
        <f t="shared" si="736"/>
        <v>0</v>
      </c>
      <c r="AH1687" s="40">
        <f t="shared" si="737"/>
        <v>0</v>
      </c>
      <c r="AR1687" s="40">
        <f t="shared" si="738"/>
        <v>0</v>
      </c>
      <c r="AS1687" s="40">
        <f t="shared" si="739"/>
        <v>0</v>
      </c>
      <c r="AT1687" s="40">
        <f t="shared" si="740"/>
        <v>0</v>
      </c>
      <c r="AU1687" s="40">
        <f t="shared" si="741"/>
        <v>0</v>
      </c>
      <c r="AX1687" s="279">
        <f t="shared" si="742"/>
        <v>0</v>
      </c>
      <c r="AY1687" s="279">
        <f t="shared" si="743"/>
        <v>0</v>
      </c>
      <c r="AZ1687" s="40">
        <f t="shared" si="744"/>
        <v>0</v>
      </c>
      <c r="BB1687" s="40">
        <f t="shared" si="745"/>
        <v>0</v>
      </c>
      <c r="BC1687" s="397">
        <f t="shared" si="746"/>
        <v>0</v>
      </c>
      <c r="BD1687" s="105">
        <f t="shared" si="747"/>
        <v>0</v>
      </c>
      <c r="BE1687" s="105">
        <f t="shared" si="748"/>
        <v>0</v>
      </c>
      <c r="BF1687" s="742">
        <f t="shared" si="749"/>
        <v>0</v>
      </c>
      <c r="BG1687" s="89"/>
      <c r="BH1687" s="9"/>
      <c r="BJ1687" s="40">
        <f t="shared" si="750"/>
        <v>0</v>
      </c>
      <c r="BK1687" s="40">
        <f t="shared" si="751"/>
        <v>1</v>
      </c>
      <c r="BL1687" s="40">
        <f t="shared" si="752"/>
        <v>0</v>
      </c>
      <c r="BM1687" s="40">
        <f t="shared" si="753"/>
        <v>0</v>
      </c>
      <c r="BN1687" s="40">
        <f t="shared" si="754"/>
        <v>0</v>
      </c>
    </row>
    <row r="1688" spans="1:66" x14ac:dyDescent="0.25">
      <c r="A1688" s="379"/>
      <c r="B1688" s="936"/>
      <c r="C1688" s="272"/>
      <c r="D1688" s="868"/>
      <c r="E1688" s="873" t="str">
        <f t="shared" si="728"/>
        <v xml:space="preserve"> </v>
      </c>
      <c r="F1688" s="130">
        <f t="shared" si="729"/>
        <v>0</v>
      </c>
      <c r="G1688" s="128">
        <f t="shared" si="730"/>
        <v>1676</v>
      </c>
      <c r="H1688" s="127"/>
      <c r="I1688" s="321"/>
      <c r="J1688" s="97"/>
      <c r="K1688" s="323"/>
      <c r="L1688" s="322"/>
      <c r="M1688" s="50"/>
      <c r="N1688" s="87"/>
      <c r="O1688" s="324"/>
      <c r="P1688" s="98"/>
      <c r="Q1688" s="98"/>
      <c r="R1688" s="114"/>
      <c r="S1688" s="753"/>
      <c r="T1688" s="98"/>
      <c r="U1688" s="98"/>
      <c r="V1688" s="98"/>
      <c r="W1688" s="99"/>
      <c r="X1688" s="97"/>
      <c r="Y1688" s="87"/>
      <c r="Z1688" s="100"/>
      <c r="AA1688" s="106">
        <f t="shared" si="731"/>
        <v>1676</v>
      </c>
      <c r="AB1688" s="549">
        <f t="shared" si="732"/>
        <v>0</v>
      </c>
      <c r="AC1688" s="544">
        <f t="shared" si="733"/>
        <v>0</v>
      </c>
      <c r="AD1688" s="174">
        <f t="shared" si="734"/>
        <v>0</v>
      </c>
      <c r="AE1688" s="8"/>
      <c r="AF1688" s="885" t="str">
        <f t="shared" si="735"/>
        <v xml:space="preserve"> </v>
      </c>
      <c r="AG1688" s="40">
        <f t="shared" si="736"/>
        <v>0</v>
      </c>
      <c r="AH1688" s="40">
        <f t="shared" si="737"/>
        <v>0</v>
      </c>
      <c r="AR1688" s="40">
        <f t="shared" si="738"/>
        <v>0</v>
      </c>
      <c r="AS1688" s="40">
        <f t="shared" si="739"/>
        <v>0</v>
      </c>
      <c r="AT1688" s="40">
        <f t="shared" si="740"/>
        <v>0</v>
      </c>
      <c r="AU1688" s="40">
        <f t="shared" si="741"/>
        <v>0</v>
      </c>
      <c r="AX1688" s="279">
        <f t="shared" si="742"/>
        <v>0</v>
      </c>
      <c r="AY1688" s="279">
        <f t="shared" si="743"/>
        <v>0</v>
      </c>
      <c r="AZ1688" s="40">
        <f t="shared" si="744"/>
        <v>0</v>
      </c>
      <c r="BB1688" s="40">
        <f t="shared" si="745"/>
        <v>0</v>
      </c>
      <c r="BC1688" s="397">
        <f t="shared" si="746"/>
        <v>0</v>
      </c>
      <c r="BD1688" s="105">
        <f t="shared" si="747"/>
        <v>0</v>
      </c>
      <c r="BE1688" s="105">
        <f t="shared" si="748"/>
        <v>0</v>
      </c>
      <c r="BF1688" s="742">
        <f t="shared" si="749"/>
        <v>0</v>
      </c>
      <c r="BG1688" s="89"/>
      <c r="BH1688" s="9"/>
      <c r="BJ1688" s="40">
        <f t="shared" si="750"/>
        <v>0</v>
      </c>
      <c r="BK1688" s="40">
        <f t="shared" si="751"/>
        <v>1</v>
      </c>
      <c r="BL1688" s="40">
        <f t="shared" si="752"/>
        <v>0</v>
      </c>
      <c r="BM1688" s="40">
        <f t="shared" si="753"/>
        <v>0</v>
      </c>
      <c r="BN1688" s="40">
        <f t="shared" si="754"/>
        <v>0</v>
      </c>
    </row>
    <row r="1689" spans="1:66" x14ac:dyDescent="0.25">
      <c r="A1689" s="379"/>
      <c r="B1689" s="936"/>
      <c r="C1689" s="272"/>
      <c r="D1689" s="868"/>
      <c r="E1689" s="873" t="str">
        <f t="shared" si="728"/>
        <v xml:space="preserve"> </v>
      </c>
      <c r="F1689" s="130">
        <f t="shared" si="729"/>
        <v>0</v>
      </c>
      <c r="G1689" s="128">
        <f t="shared" si="730"/>
        <v>1677</v>
      </c>
      <c r="H1689" s="127"/>
      <c r="I1689" s="321"/>
      <c r="J1689" s="97"/>
      <c r="K1689" s="323"/>
      <c r="L1689" s="322"/>
      <c r="M1689" s="50"/>
      <c r="N1689" s="87"/>
      <c r="O1689" s="324"/>
      <c r="P1689" s="98"/>
      <c r="Q1689" s="98"/>
      <c r="R1689" s="114"/>
      <c r="S1689" s="753"/>
      <c r="T1689" s="98"/>
      <c r="U1689" s="98"/>
      <c r="V1689" s="98"/>
      <c r="W1689" s="99"/>
      <c r="X1689" s="97"/>
      <c r="Y1689" s="87"/>
      <c r="Z1689" s="100"/>
      <c r="AA1689" s="106">
        <f t="shared" si="731"/>
        <v>1677</v>
      </c>
      <c r="AB1689" s="549">
        <f t="shared" si="732"/>
        <v>0</v>
      </c>
      <c r="AC1689" s="544">
        <f t="shared" si="733"/>
        <v>0</v>
      </c>
      <c r="AD1689" s="174">
        <f t="shared" si="734"/>
        <v>0</v>
      </c>
      <c r="AE1689" s="8"/>
      <c r="AF1689" s="885" t="str">
        <f t="shared" si="735"/>
        <v xml:space="preserve"> </v>
      </c>
      <c r="AG1689" s="40">
        <f t="shared" si="736"/>
        <v>0</v>
      </c>
      <c r="AH1689" s="40">
        <f t="shared" si="737"/>
        <v>0</v>
      </c>
      <c r="AR1689" s="40">
        <f t="shared" si="738"/>
        <v>0</v>
      </c>
      <c r="AS1689" s="40">
        <f t="shared" si="739"/>
        <v>0</v>
      </c>
      <c r="AT1689" s="40">
        <f t="shared" si="740"/>
        <v>0</v>
      </c>
      <c r="AU1689" s="40">
        <f t="shared" si="741"/>
        <v>0</v>
      </c>
      <c r="AX1689" s="279">
        <f t="shared" si="742"/>
        <v>0</v>
      </c>
      <c r="AY1689" s="279">
        <f t="shared" si="743"/>
        <v>0</v>
      </c>
      <c r="AZ1689" s="40">
        <f t="shared" si="744"/>
        <v>0</v>
      </c>
      <c r="BB1689" s="40">
        <f t="shared" si="745"/>
        <v>0</v>
      </c>
      <c r="BC1689" s="397">
        <f t="shared" si="746"/>
        <v>0</v>
      </c>
      <c r="BD1689" s="105">
        <f t="shared" si="747"/>
        <v>0</v>
      </c>
      <c r="BE1689" s="105">
        <f t="shared" si="748"/>
        <v>0</v>
      </c>
      <c r="BF1689" s="742">
        <f t="shared" si="749"/>
        <v>0</v>
      </c>
      <c r="BG1689" s="89"/>
      <c r="BH1689" s="9"/>
      <c r="BJ1689" s="40">
        <f t="shared" si="750"/>
        <v>0</v>
      </c>
      <c r="BK1689" s="40">
        <f t="shared" si="751"/>
        <v>1</v>
      </c>
      <c r="BL1689" s="40">
        <f t="shared" si="752"/>
        <v>0</v>
      </c>
      <c r="BM1689" s="40">
        <f t="shared" si="753"/>
        <v>0</v>
      </c>
      <c r="BN1689" s="40">
        <f t="shared" si="754"/>
        <v>0</v>
      </c>
    </row>
    <row r="1690" spans="1:66" x14ac:dyDescent="0.25">
      <c r="A1690" s="379"/>
      <c r="B1690" s="936"/>
      <c r="C1690" s="272"/>
      <c r="D1690" s="868"/>
      <c r="E1690" s="873" t="str">
        <f t="shared" si="728"/>
        <v xml:space="preserve"> </v>
      </c>
      <c r="F1690" s="130">
        <f t="shared" si="729"/>
        <v>0</v>
      </c>
      <c r="G1690" s="128">
        <f t="shared" si="730"/>
        <v>1678</v>
      </c>
      <c r="H1690" s="127"/>
      <c r="I1690" s="321"/>
      <c r="J1690" s="97"/>
      <c r="K1690" s="323"/>
      <c r="L1690" s="322"/>
      <c r="M1690" s="50"/>
      <c r="N1690" s="87"/>
      <c r="O1690" s="324"/>
      <c r="P1690" s="98"/>
      <c r="Q1690" s="98"/>
      <c r="R1690" s="114"/>
      <c r="S1690" s="753"/>
      <c r="T1690" s="98"/>
      <c r="U1690" s="98"/>
      <c r="V1690" s="98"/>
      <c r="W1690" s="99"/>
      <c r="X1690" s="97"/>
      <c r="Y1690" s="87"/>
      <c r="Z1690" s="100"/>
      <c r="AA1690" s="106">
        <f t="shared" si="731"/>
        <v>1678</v>
      </c>
      <c r="AB1690" s="549">
        <f t="shared" si="732"/>
        <v>0</v>
      </c>
      <c r="AC1690" s="544">
        <f t="shared" si="733"/>
        <v>0</v>
      </c>
      <c r="AD1690" s="174">
        <f t="shared" si="734"/>
        <v>0</v>
      </c>
      <c r="AE1690" s="8"/>
      <c r="AF1690" s="885" t="str">
        <f t="shared" si="735"/>
        <v xml:space="preserve"> </v>
      </c>
      <c r="AG1690" s="40">
        <f t="shared" si="736"/>
        <v>0</v>
      </c>
      <c r="AH1690" s="40">
        <f t="shared" si="737"/>
        <v>0</v>
      </c>
      <c r="AR1690" s="40">
        <f t="shared" si="738"/>
        <v>0</v>
      </c>
      <c r="AS1690" s="40">
        <f t="shared" si="739"/>
        <v>0</v>
      </c>
      <c r="AT1690" s="40">
        <f t="shared" si="740"/>
        <v>0</v>
      </c>
      <c r="AU1690" s="40">
        <f t="shared" si="741"/>
        <v>0</v>
      </c>
      <c r="AX1690" s="279">
        <f t="shared" si="742"/>
        <v>0</v>
      </c>
      <c r="AY1690" s="279">
        <f t="shared" si="743"/>
        <v>0</v>
      </c>
      <c r="AZ1690" s="40">
        <f t="shared" si="744"/>
        <v>0</v>
      </c>
      <c r="BB1690" s="40">
        <f t="shared" si="745"/>
        <v>0</v>
      </c>
      <c r="BC1690" s="397">
        <f t="shared" si="746"/>
        <v>0</v>
      </c>
      <c r="BD1690" s="105">
        <f t="shared" si="747"/>
        <v>0</v>
      </c>
      <c r="BE1690" s="105">
        <f t="shared" si="748"/>
        <v>0</v>
      </c>
      <c r="BF1690" s="742">
        <f t="shared" si="749"/>
        <v>0</v>
      </c>
      <c r="BG1690" s="89"/>
      <c r="BH1690" s="9"/>
      <c r="BJ1690" s="40">
        <f t="shared" si="750"/>
        <v>0</v>
      </c>
      <c r="BK1690" s="40">
        <f t="shared" si="751"/>
        <v>1</v>
      </c>
      <c r="BL1690" s="40">
        <f t="shared" si="752"/>
        <v>0</v>
      </c>
      <c r="BM1690" s="40">
        <f t="shared" si="753"/>
        <v>0</v>
      </c>
      <c r="BN1690" s="40">
        <f t="shared" si="754"/>
        <v>0</v>
      </c>
    </row>
    <row r="1691" spans="1:66" x14ac:dyDescent="0.25">
      <c r="A1691" s="379"/>
      <c r="B1691" s="936"/>
      <c r="C1691" s="272"/>
      <c r="D1691" s="868"/>
      <c r="E1691" s="873" t="str">
        <f t="shared" si="728"/>
        <v xml:space="preserve"> </v>
      </c>
      <c r="F1691" s="130">
        <f t="shared" si="729"/>
        <v>0</v>
      </c>
      <c r="G1691" s="128">
        <f t="shared" si="730"/>
        <v>1679</v>
      </c>
      <c r="H1691" s="127"/>
      <c r="I1691" s="321"/>
      <c r="J1691" s="97"/>
      <c r="K1691" s="323"/>
      <c r="L1691" s="322"/>
      <c r="M1691" s="50"/>
      <c r="N1691" s="87"/>
      <c r="O1691" s="324"/>
      <c r="P1691" s="98"/>
      <c r="Q1691" s="98"/>
      <c r="R1691" s="114"/>
      <c r="S1691" s="753"/>
      <c r="T1691" s="98"/>
      <c r="U1691" s="98"/>
      <c r="V1691" s="98"/>
      <c r="W1691" s="99"/>
      <c r="X1691" s="97"/>
      <c r="Y1691" s="87"/>
      <c r="Z1691" s="100"/>
      <c r="AA1691" s="106">
        <f t="shared" si="731"/>
        <v>1679</v>
      </c>
      <c r="AB1691" s="549">
        <f t="shared" si="732"/>
        <v>0</v>
      </c>
      <c r="AC1691" s="544">
        <f t="shared" si="733"/>
        <v>0</v>
      </c>
      <c r="AD1691" s="174">
        <f t="shared" si="734"/>
        <v>0</v>
      </c>
      <c r="AE1691" s="8"/>
      <c r="AF1691" s="885" t="str">
        <f t="shared" si="735"/>
        <v xml:space="preserve"> </v>
      </c>
      <c r="AG1691" s="40">
        <f t="shared" si="736"/>
        <v>0</v>
      </c>
      <c r="AH1691" s="40">
        <f t="shared" si="737"/>
        <v>0</v>
      </c>
      <c r="AR1691" s="40">
        <f t="shared" si="738"/>
        <v>0</v>
      </c>
      <c r="AS1691" s="40">
        <f t="shared" si="739"/>
        <v>0</v>
      </c>
      <c r="AT1691" s="40">
        <f t="shared" si="740"/>
        <v>0</v>
      </c>
      <c r="AU1691" s="40">
        <f t="shared" si="741"/>
        <v>0</v>
      </c>
      <c r="AX1691" s="279">
        <f t="shared" si="742"/>
        <v>0</v>
      </c>
      <c r="AY1691" s="279">
        <f t="shared" si="743"/>
        <v>0</v>
      </c>
      <c r="AZ1691" s="40">
        <f t="shared" si="744"/>
        <v>0</v>
      </c>
      <c r="BB1691" s="40">
        <f t="shared" si="745"/>
        <v>0</v>
      </c>
      <c r="BC1691" s="397">
        <f t="shared" si="746"/>
        <v>0</v>
      </c>
      <c r="BD1691" s="105">
        <f t="shared" si="747"/>
        <v>0</v>
      </c>
      <c r="BE1691" s="105">
        <f t="shared" si="748"/>
        <v>0</v>
      </c>
      <c r="BF1691" s="742">
        <f t="shared" si="749"/>
        <v>0</v>
      </c>
      <c r="BG1691" s="89"/>
      <c r="BH1691" s="9"/>
      <c r="BJ1691" s="40">
        <f t="shared" si="750"/>
        <v>0</v>
      </c>
      <c r="BK1691" s="40">
        <f t="shared" si="751"/>
        <v>1</v>
      </c>
      <c r="BL1691" s="40">
        <f t="shared" si="752"/>
        <v>0</v>
      </c>
      <c r="BM1691" s="40">
        <f t="shared" si="753"/>
        <v>0</v>
      </c>
      <c r="BN1691" s="40">
        <f t="shared" si="754"/>
        <v>0</v>
      </c>
    </row>
    <row r="1692" spans="1:66" x14ac:dyDescent="0.25">
      <c r="A1692" s="379"/>
      <c r="B1692" s="936"/>
      <c r="C1692" s="272"/>
      <c r="D1692" s="868"/>
      <c r="E1692" s="873" t="str">
        <f t="shared" si="728"/>
        <v xml:space="preserve"> </v>
      </c>
      <c r="F1692" s="130">
        <f t="shared" si="729"/>
        <v>0</v>
      </c>
      <c r="G1692" s="128">
        <f t="shared" si="730"/>
        <v>1680</v>
      </c>
      <c r="H1692" s="127"/>
      <c r="I1692" s="321"/>
      <c r="J1692" s="97"/>
      <c r="K1692" s="323"/>
      <c r="L1692" s="322"/>
      <c r="M1692" s="50"/>
      <c r="N1692" s="87"/>
      <c r="O1692" s="324"/>
      <c r="P1692" s="98"/>
      <c r="Q1692" s="98"/>
      <c r="R1692" s="114"/>
      <c r="S1692" s="753"/>
      <c r="T1692" s="98"/>
      <c r="U1692" s="98"/>
      <c r="V1692" s="98"/>
      <c r="W1692" s="99"/>
      <c r="X1692" s="97"/>
      <c r="Y1692" s="87"/>
      <c r="Z1692" s="100"/>
      <c r="AA1692" s="106">
        <f t="shared" si="731"/>
        <v>1680</v>
      </c>
      <c r="AB1692" s="549">
        <f t="shared" si="732"/>
        <v>0</v>
      </c>
      <c r="AC1692" s="544">
        <f t="shared" si="733"/>
        <v>0</v>
      </c>
      <c r="AD1692" s="174">
        <f t="shared" si="734"/>
        <v>0</v>
      </c>
      <c r="AE1692" s="8"/>
      <c r="AF1692" s="885" t="str">
        <f t="shared" si="735"/>
        <v xml:space="preserve"> </v>
      </c>
      <c r="AG1692" s="40">
        <f t="shared" si="736"/>
        <v>0</v>
      </c>
      <c r="AH1692" s="40">
        <f t="shared" si="737"/>
        <v>0</v>
      </c>
      <c r="AR1692" s="40">
        <f t="shared" si="738"/>
        <v>0</v>
      </c>
      <c r="AS1692" s="40">
        <f t="shared" si="739"/>
        <v>0</v>
      </c>
      <c r="AT1692" s="40">
        <f t="shared" si="740"/>
        <v>0</v>
      </c>
      <c r="AU1692" s="40">
        <f t="shared" si="741"/>
        <v>0</v>
      </c>
      <c r="AX1692" s="279">
        <f t="shared" si="742"/>
        <v>0</v>
      </c>
      <c r="AY1692" s="279">
        <f t="shared" si="743"/>
        <v>0</v>
      </c>
      <c r="AZ1692" s="40">
        <f t="shared" si="744"/>
        <v>0</v>
      </c>
      <c r="BB1692" s="40">
        <f t="shared" si="745"/>
        <v>0</v>
      </c>
      <c r="BC1692" s="397">
        <f t="shared" si="746"/>
        <v>0</v>
      </c>
      <c r="BD1692" s="105">
        <f t="shared" si="747"/>
        <v>0</v>
      </c>
      <c r="BE1692" s="105">
        <f t="shared" si="748"/>
        <v>0</v>
      </c>
      <c r="BF1692" s="742">
        <f t="shared" si="749"/>
        <v>0</v>
      </c>
      <c r="BG1692" s="89"/>
      <c r="BH1692" s="9"/>
      <c r="BJ1692" s="40">
        <f t="shared" si="750"/>
        <v>0</v>
      </c>
      <c r="BK1692" s="40">
        <f t="shared" si="751"/>
        <v>1</v>
      </c>
      <c r="BL1692" s="40">
        <f t="shared" si="752"/>
        <v>0</v>
      </c>
      <c r="BM1692" s="40">
        <f t="shared" si="753"/>
        <v>0</v>
      </c>
      <c r="BN1692" s="40">
        <f t="shared" si="754"/>
        <v>0</v>
      </c>
    </row>
    <row r="1693" spans="1:66" x14ac:dyDescent="0.25">
      <c r="A1693" s="379"/>
      <c r="B1693" s="936"/>
      <c r="C1693" s="272"/>
      <c r="D1693" s="868"/>
      <c r="E1693" s="873" t="str">
        <f t="shared" si="728"/>
        <v xml:space="preserve"> </v>
      </c>
      <c r="F1693" s="130">
        <f t="shared" si="729"/>
        <v>0</v>
      </c>
      <c r="G1693" s="128">
        <f t="shared" si="730"/>
        <v>1681</v>
      </c>
      <c r="H1693" s="127"/>
      <c r="I1693" s="321"/>
      <c r="J1693" s="97"/>
      <c r="K1693" s="323"/>
      <c r="L1693" s="322"/>
      <c r="M1693" s="50"/>
      <c r="N1693" s="87"/>
      <c r="O1693" s="324"/>
      <c r="P1693" s="98"/>
      <c r="Q1693" s="98"/>
      <c r="R1693" s="114"/>
      <c r="S1693" s="753"/>
      <c r="T1693" s="98"/>
      <c r="U1693" s="98"/>
      <c r="V1693" s="98"/>
      <c r="W1693" s="99"/>
      <c r="X1693" s="97"/>
      <c r="Y1693" s="87"/>
      <c r="Z1693" s="100"/>
      <c r="AA1693" s="106">
        <f t="shared" si="731"/>
        <v>1681</v>
      </c>
      <c r="AB1693" s="549">
        <f t="shared" si="732"/>
        <v>0</v>
      </c>
      <c r="AC1693" s="544">
        <f t="shared" si="733"/>
        <v>0</v>
      </c>
      <c r="AD1693" s="174">
        <f t="shared" si="734"/>
        <v>0</v>
      </c>
      <c r="AE1693" s="8"/>
      <c r="AF1693" s="885" t="str">
        <f t="shared" si="735"/>
        <v xml:space="preserve"> </v>
      </c>
      <c r="AG1693" s="40">
        <f t="shared" si="736"/>
        <v>0</v>
      </c>
      <c r="AH1693" s="40">
        <f t="shared" si="737"/>
        <v>0</v>
      </c>
      <c r="AR1693" s="40">
        <f t="shared" si="738"/>
        <v>0</v>
      </c>
      <c r="AS1693" s="40">
        <f t="shared" si="739"/>
        <v>0</v>
      </c>
      <c r="AT1693" s="40">
        <f t="shared" si="740"/>
        <v>0</v>
      </c>
      <c r="AU1693" s="40">
        <f t="shared" si="741"/>
        <v>0</v>
      </c>
      <c r="AX1693" s="279">
        <f t="shared" si="742"/>
        <v>0</v>
      </c>
      <c r="AY1693" s="279">
        <f t="shared" si="743"/>
        <v>0</v>
      </c>
      <c r="AZ1693" s="40">
        <f t="shared" si="744"/>
        <v>0</v>
      </c>
      <c r="BB1693" s="40">
        <f t="shared" si="745"/>
        <v>0</v>
      </c>
      <c r="BC1693" s="397">
        <f t="shared" si="746"/>
        <v>0</v>
      </c>
      <c r="BD1693" s="105">
        <f t="shared" si="747"/>
        <v>0</v>
      </c>
      <c r="BE1693" s="105">
        <f t="shared" si="748"/>
        <v>0</v>
      </c>
      <c r="BF1693" s="742">
        <f t="shared" si="749"/>
        <v>0</v>
      </c>
      <c r="BG1693" s="89"/>
      <c r="BH1693" s="9"/>
      <c r="BJ1693" s="40">
        <f t="shared" si="750"/>
        <v>0</v>
      </c>
      <c r="BK1693" s="40">
        <f t="shared" si="751"/>
        <v>1</v>
      </c>
      <c r="BL1693" s="40">
        <f t="shared" si="752"/>
        <v>0</v>
      </c>
      <c r="BM1693" s="40">
        <f t="shared" si="753"/>
        <v>0</v>
      </c>
      <c r="BN1693" s="40">
        <f t="shared" si="754"/>
        <v>0</v>
      </c>
    </row>
    <row r="1694" spans="1:66" x14ac:dyDescent="0.25">
      <c r="A1694" s="379"/>
      <c r="B1694" s="936"/>
      <c r="C1694" s="272"/>
      <c r="D1694" s="868"/>
      <c r="E1694" s="873" t="str">
        <f t="shared" si="728"/>
        <v xml:space="preserve"> </v>
      </c>
      <c r="F1694" s="130">
        <f t="shared" si="729"/>
        <v>0</v>
      </c>
      <c r="G1694" s="128">
        <f t="shared" si="730"/>
        <v>1682</v>
      </c>
      <c r="H1694" s="127"/>
      <c r="I1694" s="321"/>
      <c r="J1694" s="97"/>
      <c r="K1694" s="323"/>
      <c r="L1694" s="322"/>
      <c r="M1694" s="50"/>
      <c r="N1694" s="87"/>
      <c r="O1694" s="324"/>
      <c r="P1694" s="98"/>
      <c r="Q1694" s="98"/>
      <c r="R1694" s="114"/>
      <c r="S1694" s="753"/>
      <c r="T1694" s="98"/>
      <c r="U1694" s="98"/>
      <c r="V1694" s="98"/>
      <c r="W1694" s="99"/>
      <c r="X1694" s="97"/>
      <c r="Y1694" s="87"/>
      <c r="Z1694" s="100"/>
      <c r="AA1694" s="106">
        <f t="shared" si="731"/>
        <v>1682</v>
      </c>
      <c r="AB1694" s="549">
        <f t="shared" si="732"/>
        <v>0</v>
      </c>
      <c r="AC1694" s="544">
        <f t="shared" si="733"/>
        <v>0</v>
      </c>
      <c r="AD1694" s="174">
        <f t="shared" si="734"/>
        <v>0</v>
      </c>
      <c r="AE1694" s="8"/>
      <c r="AF1694" s="885" t="str">
        <f t="shared" si="735"/>
        <v xml:space="preserve"> </v>
      </c>
      <c r="AG1694" s="40">
        <f t="shared" si="736"/>
        <v>0</v>
      </c>
      <c r="AH1694" s="40">
        <f t="shared" si="737"/>
        <v>0</v>
      </c>
      <c r="AR1694" s="40">
        <f t="shared" si="738"/>
        <v>0</v>
      </c>
      <c r="AS1694" s="40">
        <f t="shared" si="739"/>
        <v>0</v>
      </c>
      <c r="AT1694" s="40">
        <f t="shared" si="740"/>
        <v>0</v>
      </c>
      <c r="AU1694" s="40">
        <f t="shared" si="741"/>
        <v>0</v>
      </c>
      <c r="AX1694" s="279">
        <f t="shared" si="742"/>
        <v>0</v>
      </c>
      <c r="AY1694" s="279">
        <f t="shared" si="743"/>
        <v>0</v>
      </c>
      <c r="AZ1694" s="40">
        <f t="shared" si="744"/>
        <v>0</v>
      </c>
      <c r="BB1694" s="40">
        <f t="shared" si="745"/>
        <v>0</v>
      </c>
      <c r="BC1694" s="397">
        <f t="shared" si="746"/>
        <v>0</v>
      </c>
      <c r="BD1694" s="105">
        <f t="shared" si="747"/>
        <v>0</v>
      </c>
      <c r="BE1694" s="105">
        <f t="shared" si="748"/>
        <v>0</v>
      </c>
      <c r="BF1694" s="742">
        <f t="shared" si="749"/>
        <v>0</v>
      </c>
      <c r="BG1694" s="89"/>
      <c r="BH1694" s="9"/>
      <c r="BJ1694" s="40">
        <f t="shared" si="750"/>
        <v>0</v>
      </c>
      <c r="BK1694" s="40">
        <f t="shared" si="751"/>
        <v>1</v>
      </c>
      <c r="BL1694" s="40">
        <f t="shared" si="752"/>
        <v>0</v>
      </c>
      <c r="BM1694" s="40">
        <f t="shared" si="753"/>
        <v>0</v>
      </c>
      <c r="BN1694" s="40">
        <f t="shared" si="754"/>
        <v>0</v>
      </c>
    </row>
    <row r="1695" spans="1:66" x14ac:dyDescent="0.25">
      <c r="A1695" s="379"/>
      <c r="B1695" s="936"/>
      <c r="C1695" s="272"/>
      <c r="D1695" s="868"/>
      <c r="E1695" s="873" t="str">
        <f t="shared" si="728"/>
        <v xml:space="preserve"> </v>
      </c>
      <c r="F1695" s="130">
        <f t="shared" si="729"/>
        <v>0</v>
      </c>
      <c r="G1695" s="128">
        <f t="shared" si="730"/>
        <v>1683</v>
      </c>
      <c r="H1695" s="127"/>
      <c r="I1695" s="321"/>
      <c r="J1695" s="97"/>
      <c r="K1695" s="323"/>
      <c r="L1695" s="322"/>
      <c r="M1695" s="50"/>
      <c r="N1695" s="87"/>
      <c r="O1695" s="324"/>
      <c r="P1695" s="98"/>
      <c r="Q1695" s="98"/>
      <c r="R1695" s="114"/>
      <c r="S1695" s="753"/>
      <c r="T1695" s="98"/>
      <c r="U1695" s="98"/>
      <c r="V1695" s="98"/>
      <c r="W1695" s="99"/>
      <c r="X1695" s="97"/>
      <c r="Y1695" s="87"/>
      <c r="Z1695" s="100"/>
      <c r="AA1695" s="106">
        <f t="shared" si="731"/>
        <v>1683</v>
      </c>
      <c r="AB1695" s="549">
        <f t="shared" si="732"/>
        <v>0</v>
      </c>
      <c r="AC1695" s="544">
        <f t="shared" si="733"/>
        <v>0</v>
      </c>
      <c r="AD1695" s="174">
        <f t="shared" si="734"/>
        <v>0</v>
      </c>
      <c r="AE1695" s="8"/>
      <c r="AF1695" s="885" t="str">
        <f t="shared" si="735"/>
        <v xml:space="preserve"> </v>
      </c>
      <c r="AG1695" s="40">
        <f t="shared" si="736"/>
        <v>0</v>
      </c>
      <c r="AH1695" s="40">
        <f t="shared" si="737"/>
        <v>0</v>
      </c>
      <c r="AR1695" s="40">
        <f t="shared" si="738"/>
        <v>0</v>
      </c>
      <c r="AS1695" s="40">
        <f t="shared" si="739"/>
        <v>0</v>
      </c>
      <c r="AT1695" s="40">
        <f t="shared" si="740"/>
        <v>0</v>
      </c>
      <c r="AU1695" s="40">
        <f t="shared" si="741"/>
        <v>0</v>
      </c>
      <c r="AX1695" s="279">
        <f t="shared" si="742"/>
        <v>0</v>
      </c>
      <c r="AY1695" s="279">
        <f t="shared" si="743"/>
        <v>0</v>
      </c>
      <c r="AZ1695" s="40">
        <f t="shared" si="744"/>
        <v>0</v>
      </c>
      <c r="BB1695" s="40">
        <f t="shared" si="745"/>
        <v>0</v>
      </c>
      <c r="BC1695" s="397">
        <f t="shared" si="746"/>
        <v>0</v>
      </c>
      <c r="BD1695" s="105">
        <f t="shared" si="747"/>
        <v>0</v>
      </c>
      <c r="BE1695" s="105">
        <f t="shared" si="748"/>
        <v>0</v>
      </c>
      <c r="BF1695" s="742">
        <f t="shared" si="749"/>
        <v>0</v>
      </c>
      <c r="BG1695" s="89"/>
      <c r="BH1695" s="9"/>
      <c r="BJ1695" s="40">
        <f t="shared" si="750"/>
        <v>0</v>
      </c>
      <c r="BK1695" s="40">
        <f t="shared" si="751"/>
        <v>1</v>
      </c>
      <c r="BL1695" s="40">
        <f t="shared" si="752"/>
        <v>0</v>
      </c>
      <c r="BM1695" s="40">
        <f t="shared" si="753"/>
        <v>0</v>
      </c>
      <c r="BN1695" s="40">
        <f t="shared" si="754"/>
        <v>0</v>
      </c>
    </row>
    <row r="1696" spans="1:66" x14ac:dyDescent="0.25">
      <c r="A1696" s="379"/>
      <c r="B1696" s="936"/>
      <c r="C1696" s="272"/>
      <c r="D1696" s="868"/>
      <c r="E1696" s="873" t="str">
        <f t="shared" si="728"/>
        <v xml:space="preserve"> </v>
      </c>
      <c r="F1696" s="130">
        <f t="shared" si="729"/>
        <v>0</v>
      </c>
      <c r="G1696" s="128">
        <f t="shared" si="730"/>
        <v>1684</v>
      </c>
      <c r="H1696" s="127"/>
      <c r="I1696" s="321"/>
      <c r="J1696" s="97"/>
      <c r="K1696" s="323"/>
      <c r="L1696" s="322"/>
      <c r="M1696" s="50"/>
      <c r="N1696" s="87"/>
      <c r="O1696" s="324"/>
      <c r="P1696" s="98"/>
      <c r="Q1696" s="98"/>
      <c r="R1696" s="114"/>
      <c r="S1696" s="753"/>
      <c r="T1696" s="98"/>
      <c r="U1696" s="98"/>
      <c r="V1696" s="98"/>
      <c r="W1696" s="99"/>
      <c r="X1696" s="97"/>
      <c r="Y1696" s="87"/>
      <c r="Z1696" s="100"/>
      <c r="AA1696" s="106">
        <f t="shared" si="731"/>
        <v>1684</v>
      </c>
      <c r="AB1696" s="549">
        <f t="shared" si="732"/>
        <v>0</v>
      </c>
      <c r="AC1696" s="544">
        <f t="shared" si="733"/>
        <v>0</v>
      </c>
      <c r="AD1696" s="174">
        <f t="shared" si="734"/>
        <v>0</v>
      </c>
      <c r="AE1696" s="8"/>
      <c r="AF1696" s="885" t="str">
        <f t="shared" si="735"/>
        <v xml:space="preserve"> </v>
      </c>
      <c r="AG1696" s="40">
        <f t="shared" si="736"/>
        <v>0</v>
      </c>
      <c r="AH1696" s="40">
        <f t="shared" si="737"/>
        <v>0</v>
      </c>
      <c r="AR1696" s="40">
        <f t="shared" si="738"/>
        <v>0</v>
      </c>
      <c r="AS1696" s="40">
        <f t="shared" si="739"/>
        <v>0</v>
      </c>
      <c r="AT1696" s="40">
        <f t="shared" si="740"/>
        <v>0</v>
      </c>
      <c r="AU1696" s="40">
        <f t="shared" si="741"/>
        <v>0</v>
      </c>
      <c r="AX1696" s="279">
        <f t="shared" si="742"/>
        <v>0</v>
      </c>
      <c r="AY1696" s="279">
        <f t="shared" si="743"/>
        <v>0</v>
      </c>
      <c r="AZ1696" s="40">
        <f t="shared" si="744"/>
        <v>0</v>
      </c>
      <c r="BB1696" s="40">
        <f t="shared" si="745"/>
        <v>0</v>
      </c>
      <c r="BC1696" s="397">
        <f t="shared" si="746"/>
        <v>0</v>
      </c>
      <c r="BD1696" s="105">
        <f t="shared" si="747"/>
        <v>0</v>
      </c>
      <c r="BE1696" s="105">
        <f t="shared" si="748"/>
        <v>0</v>
      </c>
      <c r="BF1696" s="742">
        <f t="shared" si="749"/>
        <v>0</v>
      </c>
      <c r="BG1696" s="89"/>
      <c r="BH1696" s="9"/>
      <c r="BJ1696" s="40">
        <f t="shared" si="750"/>
        <v>0</v>
      </c>
      <c r="BK1696" s="40">
        <f t="shared" si="751"/>
        <v>1</v>
      </c>
      <c r="BL1696" s="40">
        <f t="shared" si="752"/>
        <v>0</v>
      </c>
      <c r="BM1696" s="40">
        <f t="shared" si="753"/>
        <v>0</v>
      </c>
      <c r="BN1696" s="40">
        <f t="shared" si="754"/>
        <v>0</v>
      </c>
    </row>
    <row r="1697" spans="1:66" x14ac:dyDescent="0.25">
      <c r="A1697" s="379"/>
      <c r="B1697" s="936"/>
      <c r="C1697" s="272"/>
      <c r="D1697" s="868"/>
      <c r="E1697" s="873" t="str">
        <f t="shared" si="728"/>
        <v xml:space="preserve"> </v>
      </c>
      <c r="F1697" s="130">
        <f t="shared" si="729"/>
        <v>0</v>
      </c>
      <c r="G1697" s="128">
        <f t="shared" si="730"/>
        <v>1685</v>
      </c>
      <c r="H1697" s="127"/>
      <c r="I1697" s="321"/>
      <c r="J1697" s="97"/>
      <c r="K1697" s="323"/>
      <c r="L1697" s="322"/>
      <c r="M1697" s="50"/>
      <c r="N1697" s="87"/>
      <c r="O1697" s="324"/>
      <c r="P1697" s="98"/>
      <c r="Q1697" s="98"/>
      <c r="R1697" s="114"/>
      <c r="S1697" s="753"/>
      <c r="T1697" s="98"/>
      <c r="U1697" s="98"/>
      <c r="V1697" s="98"/>
      <c r="W1697" s="99"/>
      <c r="X1697" s="97"/>
      <c r="Y1697" s="87"/>
      <c r="Z1697" s="100"/>
      <c r="AA1697" s="106">
        <f t="shared" si="731"/>
        <v>1685</v>
      </c>
      <c r="AB1697" s="549">
        <f t="shared" si="732"/>
        <v>0</v>
      </c>
      <c r="AC1697" s="544">
        <f t="shared" si="733"/>
        <v>0</v>
      </c>
      <c r="AD1697" s="174">
        <f t="shared" si="734"/>
        <v>0</v>
      </c>
      <c r="AE1697" s="8"/>
      <c r="AF1697" s="885" t="str">
        <f t="shared" si="735"/>
        <v xml:space="preserve"> </v>
      </c>
      <c r="AG1697" s="40">
        <f t="shared" si="736"/>
        <v>0</v>
      </c>
      <c r="AH1697" s="40">
        <f t="shared" si="737"/>
        <v>0</v>
      </c>
      <c r="AR1697" s="40">
        <f t="shared" si="738"/>
        <v>0</v>
      </c>
      <c r="AS1697" s="40">
        <f t="shared" si="739"/>
        <v>0</v>
      </c>
      <c r="AT1697" s="40">
        <f t="shared" si="740"/>
        <v>0</v>
      </c>
      <c r="AU1697" s="40">
        <f t="shared" si="741"/>
        <v>0</v>
      </c>
      <c r="AX1697" s="279">
        <f t="shared" si="742"/>
        <v>0</v>
      </c>
      <c r="AY1697" s="279">
        <f t="shared" si="743"/>
        <v>0</v>
      </c>
      <c r="AZ1697" s="40">
        <f t="shared" si="744"/>
        <v>0</v>
      </c>
      <c r="BB1697" s="40">
        <f t="shared" si="745"/>
        <v>0</v>
      </c>
      <c r="BC1697" s="397">
        <f t="shared" si="746"/>
        <v>0</v>
      </c>
      <c r="BD1697" s="105">
        <f t="shared" si="747"/>
        <v>0</v>
      </c>
      <c r="BE1697" s="105">
        <f t="shared" si="748"/>
        <v>0</v>
      </c>
      <c r="BF1697" s="742">
        <f t="shared" si="749"/>
        <v>0</v>
      </c>
      <c r="BG1697" s="89"/>
      <c r="BH1697" s="9"/>
      <c r="BJ1697" s="40">
        <f t="shared" si="750"/>
        <v>0</v>
      </c>
      <c r="BK1697" s="40">
        <f t="shared" si="751"/>
        <v>1</v>
      </c>
      <c r="BL1697" s="40">
        <f t="shared" si="752"/>
        <v>0</v>
      </c>
      <c r="BM1697" s="40">
        <f t="shared" si="753"/>
        <v>0</v>
      </c>
      <c r="BN1697" s="40">
        <f t="shared" si="754"/>
        <v>0</v>
      </c>
    </row>
    <row r="1698" spans="1:66" x14ac:dyDescent="0.25">
      <c r="A1698" s="379"/>
      <c r="B1698" s="936"/>
      <c r="C1698" s="272"/>
      <c r="D1698" s="868"/>
      <c r="E1698" s="873" t="str">
        <f t="shared" si="728"/>
        <v xml:space="preserve"> </v>
      </c>
      <c r="F1698" s="130">
        <f t="shared" si="729"/>
        <v>0</v>
      </c>
      <c r="G1698" s="128">
        <f t="shared" si="730"/>
        <v>1686</v>
      </c>
      <c r="H1698" s="127"/>
      <c r="I1698" s="321"/>
      <c r="J1698" s="97"/>
      <c r="K1698" s="323"/>
      <c r="L1698" s="322"/>
      <c r="M1698" s="50"/>
      <c r="N1698" s="87"/>
      <c r="O1698" s="324"/>
      <c r="P1698" s="98"/>
      <c r="Q1698" s="98"/>
      <c r="R1698" s="114"/>
      <c r="S1698" s="753"/>
      <c r="T1698" s="98"/>
      <c r="U1698" s="98"/>
      <c r="V1698" s="98"/>
      <c r="W1698" s="99"/>
      <c r="X1698" s="97"/>
      <c r="Y1698" s="87"/>
      <c r="Z1698" s="100"/>
      <c r="AA1698" s="106">
        <f t="shared" si="731"/>
        <v>1686</v>
      </c>
      <c r="AB1698" s="549">
        <f t="shared" si="732"/>
        <v>0</v>
      </c>
      <c r="AC1698" s="544">
        <f t="shared" si="733"/>
        <v>0</v>
      </c>
      <c r="AD1698" s="174">
        <f t="shared" si="734"/>
        <v>0</v>
      </c>
      <c r="AE1698" s="8"/>
      <c r="AF1698" s="885" t="str">
        <f t="shared" si="735"/>
        <v xml:space="preserve"> </v>
      </c>
      <c r="AG1698" s="40">
        <f t="shared" si="736"/>
        <v>0</v>
      </c>
      <c r="AH1698" s="40">
        <f t="shared" si="737"/>
        <v>0</v>
      </c>
      <c r="AR1698" s="40">
        <f t="shared" si="738"/>
        <v>0</v>
      </c>
      <c r="AS1698" s="40">
        <f t="shared" si="739"/>
        <v>0</v>
      </c>
      <c r="AT1698" s="40">
        <f t="shared" si="740"/>
        <v>0</v>
      </c>
      <c r="AU1698" s="40">
        <f t="shared" si="741"/>
        <v>0</v>
      </c>
      <c r="AX1698" s="279">
        <f t="shared" si="742"/>
        <v>0</v>
      </c>
      <c r="AY1698" s="279">
        <f t="shared" si="743"/>
        <v>0</v>
      </c>
      <c r="AZ1698" s="40">
        <f t="shared" si="744"/>
        <v>0</v>
      </c>
      <c r="BB1698" s="40">
        <f t="shared" si="745"/>
        <v>0</v>
      </c>
      <c r="BC1698" s="397">
        <f t="shared" si="746"/>
        <v>0</v>
      </c>
      <c r="BD1698" s="105">
        <f t="shared" si="747"/>
        <v>0</v>
      </c>
      <c r="BE1698" s="105">
        <f t="shared" si="748"/>
        <v>0</v>
      </c>
      <c r="BF1698" s="742">
        <f t="shared" si="749"/>
        <v>0</v>
      </c>
      <c r="BG1698" s="89"/>
      <c r="BH1698" s="9"/>
      <c r="BJ1698" s="40">
        <f t="shared" si="750"/>
        <v>0</v>
      </c>
      <c r="BK1698" s="40">
        <f t="shared" si="751"/>
        <v>1</v>
      </c>
      <c r="BL1698" s="40">
        <f t="shared" si="752"/>
        <v>0</v>
      </c>
      <c r="BM1698" s="40">
        <f t="shared" si="753"/>
        <v>0</v>
      </c>
      <c r="BN1698" s="40">
        <f t="shared" si="754"/>
        <v>0</v>
      </c>
    </row>
    <row r="1699" spans="1:66" x14ac:dyDescent="0.25">
      <c r="A1699" s="379"/>
      <c r="B1699" s="936"/>
      <c r="C1699" s="272"/>
      <c r="D1699" s="868"/>
      <c r="E1699" s="873" t="str">
        <f t="shared" si="728"/>
        <v xml:space="preserve"> </v>
      </c>
      <c r="F1699" s="130">
        <f t="shared" si="729"/>
        <v>0</v>
      </c>
      <c r="G1699" s="128">
        <f t="shared" si="730"/>
        <v>1687</v>
      </c>
      <c r="H1699" s="127"/>
      <c r="I1699" s="321"/>
      <c r="J1699" s="97"/>
      <c r="K1699" s="323"/>
      <c r="L1699" s="322"/>
      <c r="M1699" s="50"/>
      <c r="N1699" s="87"/>
      <c r="O1699" s="324"/>
      <c r="P1699" s="98"/>
      <c r="Q1699" s="98"/>
      <c r="R1699" s="114"/>
      <c r="S1699" s="753"/>
      <c r="T1699" s="98"/>
      <c r="U1699" s="98"/>
      <c r="V1699" s="98"/>
      <c r="W1699" s="99"/>
      <c r="X1699" s="97"/>
      <c r="Y1699" s="87"/>
      <c r="Z1699" s="100"/>
      <c r="AA1699" s="106">
        <f t="shared" si="731"/>
        <v>1687</v>
      </c>
      <c r="AB1699" s="549">
        <f t="shared" si="732"/>
        <v>0</v>
      </c>
      <c r="AC1699" s="544">
        <f t="shared" si="733"/>
        <v>0</v>
      </c>
      <c r="AD1699" s="174">
        <f t="shared" si="734"/>
        <v>0</v>
      </c>
      <c r="AE1699" s="8"/>
      <c r="AF1699" s="885" t="str">
        <f t="shared" si="735"/>
        <v xml:space="preserve"> </v>
      </c>
      <c r="AG1699" s="40">
        <f t="shared" si="736"/>
        <v>0</v>
      </c>
      <c r="AH1699" s="40">
        <f t="shared" si="737"/>
        <v>0</v>
      </c>
      <c r="AR1699" s="40">
        <f t="shared" si="738"/>
        <v>0</v>
      </c>
      <c r="AS1699" s="40">
        <f t="shared" si="739"/>
        <v>0</v>
      </c>
      <c r="AT1699" s="40">
        <f t="shared" si="740"/>
        <v>0</v>
      </c>
      <c r="AU1699" s="40">
        <f t="shared" si="741"/>
        <v>0</v>
      </c>
      <c r="AX1699" s="279">
        <f t="shared" si="742"/>
        <v>0</v>
      </c>
      <c r="AY1699" s="279">
        <f t="shared" si="743"/>
        <v>0</v>
      </c>
      <c r="AZ1699" s="40">
        <f t="shared" si="744"/>
        <v>0</v>
      </c>
      <c r="BB1699" s="40">
        <f t="shared" si="745"/>
        <v>0</v>
      </c>
      <c r="BC1699" s="397">
        <f t="shared" si="746"/>
        <v>0</v>
      </c>
      <c r="BD1699" s="105">
        <f t="shared" si="747"/>
        <v>0</v>
      </c>
      <c r="BE1699" s="105">
        <f t="shared" si="748"/>
        <v>0</v>
      </c>
      <c r="BF1699" s="742">
        <f t="shared" si="749"/>
        <v>0</v>
      </c>
      <c r="BG1699" s="89"/>
      <c r="BH1699" s="9"/>
      <c r="BJ1699" s="40">
        <f t="shared" si="750"/>
        <v>0</v>
      </c>
      <c r="BK1699" s="40">
        <f t="shared" si="751"/>
        <v>1</v>
      </c>
      <c r="BL1699" s="40">
        <f t="shared" si="752"/>
        <v>0</v>
      </c>
      <c r="BM1699" s="40">
        <f t="shared" si="753"/>
        <v>0</v>
      </c>
      <c r="BN1699" s="40">
        <f t="shared" si="754"/>
        <v>0</v>
      </c>
    </row>
    <row r="1700" spans="1:66" x14ac:dyDescent="0.25">
      <c r="A1700" s="379"/>
      <c r="B1700" s="936"/>
      <c r="C1700" s="272"/>
      <c r="D1700" s="868"/>
      <c r="E1700" s="873" t="str">
        <f t="shared" si="728"/>
        <v xml:space="preserve"> </v>
      </c>
      <c r="F1700" s="130">
        <f t="shared" si="729"/>
        <v>0</v>
      </c>
      <c r="G1700" s="128">
        <f t="shared" si="730"/>
        <v>1688</v>
      </c>
      <c r="H1700" s="127"/>
      <c r="I1700" s="321"/>
      <c r="J1700" s="97"/>
      <c r="K1700" s="323"/>
      <c r="L1700" s="322"/>
      <c r="M1700" s="50"/>
      <c r="N1700" s="87"/>
      <c r="O1700" s="324"/>
      <c r="P1700" s="98"/>
      <c r="Q1700" s="98"/>
      <c r="R1700" s="114"/>
      <c r="S1700" s="753"/>
      <c r="T1700" s="98"/>
      <c r="U1700" s="98"/>
      <c r="V1700" s="98"/>
      <c r="W1700" s="99"/>
      <c r="X1700" s="97"/>
      <c r="Y1700" s="87"/>
      <c r="Z1700" s="100"/>
      <c r="AA1700" s="106">
        <f t="shared" si="731"/>
        <v>1688</v>
      </c>
      <c r="AB1700" s="549">
        <f t="shared" si="732"/>
        <v>0</v>
      </c>
      <c r="AC1700" s="544">
        <f t="shared" si="733"/>
        <v>0</v>
      </c>
      <c r="AD1700" s="174">
        <f t="shared" si="734"/>
        <v>0</v>
      </c>
      <c r="AE1700" s="8"/>
      <c r="AF1700" s="885" t="str">
        <f t="shared" si="735"/>
        <v xml:space="preserve"> </v>
      </c>
      <c r="AG1700" s="40">
        <f t="shared" si="736"/>
        <v>0</v>
      </c>
      <c r="AH1700" s="40">
        <f t="shared" si="737"/>
        <v>0</v>
      </c>
      <c r="AR1700" s="40">
        <f t="shared" si="738"/>
        <v>0</v>
      </c>
      <c r="AS1700" s="40">
        <f t="shared" si="739"/>
        <v>0</v>
      </c>
      <c r="AT1700" s="40">
        <f t="shared" si="740"/>
        <v>0</v>
      </c>
      <c r="AU1700" s="40">
        <f t="shared" si="741"/>
        <v>0</v>
      </c>
      <c r="AX1700" s="279">
        <f t="shared" si="742"/>
        <v>0</v>
      </c>
      <c r="AY1700" s="279">
        <f t="shared" si="743"/>
        <v>0</v>
      </c>
      <c r="AZ1700" s="40">
        <f t="shared" si="744"/>
        <v>0</v>
      </c>
      <c r="BB1700" s="40">
        <f t="shared" si="745"/>
        <v>0</v>
      </c>
      <c r="BC1700" s="397">
        <f t="shared" si="746"/>
        <v>0</v>
      </c>
      <c r="BD1700" s="105">
        <f t="shared" si="747"/>
        <v>0</v>
      </c>
      <c r="BE1700" s="105">
        <f t="shared" si="748"/>
        <v>0</v>
      </c>
      <c r="BF1700" s="742">
        <f t="shared" si="749"/>
        <v>0</v>
      </c>
      <c r="BG1700" s="89"/>
      <c r="BH1700" s="9"/>
      <c r="BJ1700" s="40">
        <f t="shared" si="750"/>
        <v>0</v>
      </c>
      <c r="BK1700" s="40">
        <f t="shared" si="751"/>
        <v>1</v>
      </c>
      <c r="BL1700" s="40">
        <f t="shared" si="752"/>
        <v>0</v>
      </c>
      <c r="BM1700" s="40">
        <f t="shared" si="753"/>
        <v>0</v>
      </c>
      <c r="BN1700" s="40">
        <f t="shared" si="754"/>
        <v>0</v>
      </c>
    </row>
    <row r="1701" spans="1:66" x14ac:dyDescent="0.25">
      <c r="A1701" s="379"/>
      <c r="B1701" s="936"/>
      <c r="C1701" s="272"/>
      <c r="D1701" s="868"/>
      <c r="E1701" s="873" t="str">
        <f t="shared" si="728"/>
        <v xml:space="preserve"> </v>
      </c>
      <c r="F1701" s="130">
        <f t="shared" si="729"/>
        <v>0</v>
      </c>
      <c r="G1701" s="128">
        <f t="shared" si="730"/>
        <v>1689</v>
      </c>
      <c r="H1701" s="127"/>
      <c r="I1701" s="321"/>
      <c r="J1701" s="97"/>
      <c r="K1701" s="323"/>
      <c r="L1701" s="322"/>
      <c r="M1701" s="50"/>
      <c r="N1701" s="87"/>
      <c r="O1701" s="324"/>
      <c r="P1701" s="98"/>
      <c r="Q1701" s="98"/>
      <c r="R1701" s="114"/>
      <c r="S1701" s="753"/>
      <c r="T1701" s="98"/>
      <c r="U1701" s="98"/>
      <c r="V1701" s="98"/>
      <c r="W1701" s="99"/>
      <c r="X1701" s="97"/>
      <c r="Y1701" s="87"/>
      <c r="Z1701" s="100"/>
      <c r="AA1701" s="106">
        <f t="shared" si="731"/>
        <v>1689</v>
      </c>
      <c r="AB1701" s="549">
        <f t="shared" si="732"/>
        <v>0</v>
      </c>
      <c r="AC1701" s="544">
        <f t="shared" si="733"/>
        <v>0</v>
      </c>
      <c r="AD1701" s="174">
        <f t="shared" si="734"/>
        <v>0</v>
      </c>
      <c r="AE1701" s="8"/>
      <c r="AF1701" s="885" t="str">
        <f t="shared" si="735"/>
        <v xml:space="preserve"> </v>
      </c>
      <c r="AG1701" s="40">
        <f t="shared" si="736"/>
        <v>0</v>
      </c>
      <c r="AH1701" s="40">
        <f t="shared" si="737"/>
        <v>0</v>
      </c>
      <c r="AR1701" s="40">
        <f t="shared" si="738"/>
        <v>0</v>
      </c>
      <c r="AS1701" s="40">
        <f t="shared" si="739"/>
        <v>0</v>
      </c>
      <c r="AT1701" s="40">
        <f t="shared" si="740"/>
        <v>0</v>
      </c>
      <c r="AU1701" s="40">
        <f t="shared" si="741"/>
        <v>0</v>
      </c>
      <c r="AX1701" s="279">
        <f t="shared" si="742"/>
        <v>0</v>
      </c>
      <c r="AY1701" s="279">
        <f t="shared" si="743"/>
        <v>0</v>
      </c>
      <c r="AZ1701" s="40">
        <f t="shared" si="744"/>
        <v>0</v>
      </c>
      <c r="BB1701" s="40">
        <f t="shared" si="745"/>
        <v>0</v>
      </c>
      <c r="BC1701" s="397">
        <f t="shared" si="746"/>
        <v>0</v>
      </c>
      <c r="BD1701" s="105">
        <f t="shared" si="747"/>
        <v>0</v>
      </c>
      <c r="BE1701" s="105">
        <f t="shared" si="748"/>
        <v>0</v>
      </c>
      <c r="BF1701" s="742">
        <f t="shared" si="749"/>
        <v>0</v>
      </c>
      <c r="BG1701" s="89"/>
      <c r="BH1701" s="9"/>
      <c r="BJ1701" s="40">
        <f t="shared" si="750"/>
        <v>0</v>
      </c>
      <c r="BK1701" s="40">
        <f t="shared" si="751"/>
        <v>1</v>
      </c>
      <c r="BL1701" s="40">
        <f t="shared" si="752"/>
        <v>0</v>
      </c>
      <c r="BM1701" s="40">
        <f t="shared" si="753"/>
        <v>0</v>
      </c>
      <c r="BN1701" s="40">
        <f t="shared" si="754"/>
        <v>0</v>
      </c>
    </row>
    <row r="1702" spans="1:66" x14ac:dyDescent="0.25">
      <c r="A1702" s="379"/>
      <c r="B1702" s="936"/>
      <c r="C1702" s="272"/>
      <c r="D1702" s="868"/>
      <c r="E1702" s="873" t="str">
        <f t="shared" si="728"/>
        <v xml:space="preserve"> </v>
      </c>
      <c r="F1702" s="130">
        <f t="shared" si="729"/>
        <v>0</v>
      </c>
      <c r="G1702" s="128">
        <f t="shared" si="730"/>
        <v>1690</v>
      </c>
      <c r="H1702" s="127"/>
      <c r="I1702" s="321"/>
      <c r="J1702" s="97"/>
      <c r="K1702" s="323"/>
      <c r="L1702" s="322"/>
      <c r="M1702" s="50"/>
      <c r="N1702" s="87"/>
      <c r="O1702" s="324"/>
      <c r="P1702" s="98"/>
      <c r="Q1702" s="98"/>
      <c r="R1702" s="114"/>
      <c r="S1702" s="753"/>
      <c r="T1702" s="98"/>
      <c r="U1702" s="98"/>
      <c r="V1702" s="98"/>
      <c r="W1702" s="99"/>
      <c r="X1702" s="97"/>
      <c r="Y1702" s="87"/>
      <c r="Z1702" s="100"/>
      <c r="AA1702" s="106">
        <f t="shared" si="731"/>
        <v>1690</v>
      </c>
      <c r="AB1702" s="549">
        <f t="shared" si="732"/>
        <v>0</v>
      </c>
      <c r="AC1702" s="544">
        <f t="shared" si="733"/>
        <v>0</v>
      </c>
      <c r="AD1702" s="174">
        <f t="shared" si="734"/>
        <v>0</v>
      </c>
      <c r="AE1702" s="8"/>
      <c r="AF1702" s="885" t="str">
        <f t="shared" si="735"/>
        <v xml:space="preserve"> </v>
      </c>
      <c r="AG1702" s="40">
        <f t="shared" si="736"/>
        <v>0</v>
      </c>
      <c r="AH1702" s="40">
        <f t="shared" si="737"/>
        <v>0</v>
      </c>
      <c r="AR1702" s="40">
        <f t="shared" si="738"/>
        <v>0</v>
      </c>
      <c r="AS1702" s="40">
        <f t="shared" si="739"/>
        <v>0</v>
      </c>
      <c r="AT1702" s="40">
        <f t="shared" si="740"/>
        <v>0</v>
      </c>
      <c r="AU1702" s="40">
        <f t="shared" si="741"/>
        <v>0</v>
      </c>
      <c r="AX1702" s="279">
        <f t="shared" si="742"/>
        <v>0</v>
      </c>
      <c r="AY1702" s="279">
        <f t="shared" si="743"/>
        <v>0</v>
      </c>
      <c r="AZ1702" s="40">
        <f t="shared" si="744"/>
        <v>0</v>
      </c>
      <c r="BB1702" s="40">
        <f t="shared" si="745"/>
        <v>0</v>
      </c>
      <c r="BC1702" s="397">
        <f t="shared" si="746"/>
        <v>0</v>
      </c>
      <c r="BD1702" s="105">
        <f t="shared" si="747"/>
        <v>0</v>
      </c>
      <c r="BE1702" s="105">
        <f t="shared" si="748"/>
        <v>0</v>
      </c>
      <c r="BF1702" s="742">
        <f t="shared" si="749"/>
        <v>0</v>
      </c>
      <c r="BG1702" s="89"/>
      <c r="BH1702" s="9"/>
      <c r="BJ1702" s="40">
        <f t="shared" si="750"/>
        <v>0</v>
      </c>
      <c r="BK1702" s="40">
        <f t="shared" si="751"/>
        <v>1</v>
      </c>
      <c r="BL1702" s="40">
        <f t="shared" si="752"/>
        <v>0</v>
      </c>
      <c r="BM1702" s="40">
        <f t="shared" si="753"/>
        <v>0</v>
      </c>
      <c r="BN1702" s="40">
        <f t="shared" si="754"/>
        <v>0</v>
      </c>
    </row>
    <row r="1703" spans="1:66" x14ac:dyDescent="0.25">
      <c r="A1703" s="379"/>
      <c r="B1703" s="936"/>
      <c r="C1703" s="272"/>
      <c r="D1703" s="868"/>
      <c r="E1703" s="873" t="str">
        <f t="shared" si="728"/>
        <v xml:space="preserve"> </v>
      </c>
      <c r="F1703" s="130">
        <f t="shared" si="729"/>
        <v>0</v>
      </c>
      <c r="G1703" s="128">
        <f t="shared" si="730"/>
        <v>1691</v>
      </c>
      <c r="H1703" s="127"/>
      <c r="I1703" s="321"/>
      <c r="J1703" s="97"/>
      <c r="K1703" s="323"/>
      <c r="L1703" s="322"/>
      <c r="M1703" s="50"/>
      <c r="N1703" s="87"/>
      <c r="O1703" s="324"/>
      <c r="P1703" s="98"/>
      <c r="Q1703" s="98"/>
      <c r="R1703" s="114"/>
      <c r="S1703" s="753"/>
      <c r="T1703" s="98"/>
      <c r="U1703" s="98"/>
      <c r="V1703" s="98"/>
      <c r="W1703" s="99"/>
      <c r="X1703" s="97"/>
      <c r="Y1703" s="87"/>
      <c r="Z1703" s="100"/>
      <c r="AA1703" s="106">
        <f t="shared" si="731"/>
        <v>1691</v>
      </c>
      <c r="AB1703" s="549">
        <f t="shared" si="732"/>
        <v>0</v>
      </c>
      <c r="AC1703" s="544">
        <f t="shared" si="733"/>
        <v>0</v>
      </c>
      <c r="AD1703" s="174">
        <f t="shared" si="734"/>
        <v>0</v>
      </c>
      <c r="AE1703" s="8"/>
      <c r="AF1703" s="885" t="str">
        <f t="shared" si="735"/>
        <v xml:space="preserve"> </v>
      </c>
      <c r="AG1703" s="40">
        <f t="shared" si="736"/>
        <v>0</v>
      </c>
      <c r="AH1703" s="40">
        <f t="shared" si="737"/>
        <v>0</v>
      </c>
      <c r="AR1703" s="40">
        <f t="shared" si="738"/>
        <v>0</v>
      </c>
      <c r="AS1703" s="40">
        <f t="shared" si="739"/>
        <v>0</v>
      </c>
      <c r="AT1703" s="40">
        <f t="shared" si="740"/>
        <v>0</v>
      </c>
      <c r="AU1703" s="40">
        <f t="shared" si="741"/>
        <v>0</v>
      </c>
      <c r="AX1703" s="279">
        <f t="shared" si="742"/>
        <v>0</v>
      </c>
      <c r="AY1703" s="279">
        <f t="shared" si="743"/>
        <v>0</v>
      </c>
      <c r="AZ1703" s="40">
        <f t="shared" si="744"/>
        <v>0</v>
      </c>
      <c r="BB1703" s="40">
        <f t="shared" si="745"/>
        <v>0</v>
      </c>
      <c r="BC1703" s="397">
        <f t="shared" si="746"/>
        <v>0</v>
      </c>
      <c r="BD1703" s="105">
        <f t="shared" si="747"/>
        <v>0</v>
      </c>
      <c r="BE1703" s="105">
        <f t="shared" si="748"/>
        <v>0</v>
      </c>
      <c r="BF1703" s="742">
        <f t="shared" si="749"/>
        <v>0</v>
      </c>
      <c r="BG1703" s="89"/>
      <c r="BH1703" s="9"/>
      <c r="BJ1703" s="40">
        <f t="shared" si="750"/>
        <v>0</v>
      </c>
      <c r="BK1703" s="40">
        <f t="shared" si="751"/>
        <v>1</v>
      </c>
      <c r="BL1703" s="40">
        <f t="shared" si="752"/>
        <v>0</v>
      </c>
      <c r="BM1703" s="40">
        <f t="shared" si="753"/>
        <v>0</v>
      </c>
      <c r="BN1703" s="40">
        <f t="shared" si="754"/>
        <v>0</v>
      </c>
    </row>
    <row r="1704" spans="1:66" x14ac:dyDescent="0.25">
      <c r="A1704" s="379"/>
      <c r="B1704" s="936"/>
      <c r="C1704" s="272"/>
      <c r="D1704" s="868"/>
      <c r="E1704" s="873" t="str">
        <f t="shared" si="728"/>
        <v xml:space="preserve"> </v>
      </c>
      <c r="F1704" s="130">
        <f t="shared" si="729"/>
        <v>0</v>
      </c>
      <c r="G1704" s="128">
        <f t="shared" si="730"/>
        <v>1692</v>
      </c>
      <c r="H1704" s="127"/>
      <c r="I1704" s="321"/>
      <c r="J1704" s="97"/>
      <c r="K1704" s="323"/>
      <c r="L1704" s="322"/>
      <c r="M1704" s="50"/>
      <c r="N1704" s="87"/>
      <c r="O1704" s="324"/>
      <c r="P1704" s="98"/>
      <c r="Q1704" s="98"/>
      <c r="R1704" s="114"/>
      <c r="S1704" s="753"/>
      <c r="T1704" s="98"/>
      <c r="U1704" s="98"/>
      <c r="V1704" s="98"/>
      <c r="W1704" s="99"/>
      <c r="X1704" s="97"/>
      <c r="Y1704" s="87"/>
      <c r="Z1704" s="100"/>
      <c r="AA1704" s="106">
        <f t="shared" si="731"/>
        <v>1692</v>
      </c>
      <c r="AB1704" s="549">
        <f t="shared" si="732"/>
        <v>0</v>
      </c>
      <c r="AC1704" s="544">
        <f t="shared" si="733"/>
        <v>0</v>
      </c>
      <c r="AD1704" s="174">
        <f t="shared" si="734"/>
        <v>0</v>
      </c>
      <c r="AE1704" s="8"/>
      <c r="AF1704" s="885" t="str">
        <f t="shared" si="735"/>
        <v xml:space="preserve"> </v>
      </c>
      <c r="AG1704" s="40">
        <f t="shared" si="736"/>
        <v>0</v>
      </c>
      <c r="AH1704" s="40">
        <f t="shared" si="737"/>
        <v>0</v>
      </c>
      <c r="AR1704" s="40">
        <f t="shared" si="738"/>
        <v>0</v>
      </c>
      <c r="AS1704" s="40">
        <f t="shared" si="739"/>
        <v>0</v>
      </c>
      <c r="AT1704" s="40">
        <f t="shared" si="740"/>
        <v>0</v>
      </c>
      <c r="AU1704" s="40">
        <f t="shared" si="741"/>
        <v>0</v>
      </c>
      <c r="AX1704" s="279">
        <f t="shared" si="742"/>
        <v>0</v>
      </c>
      <c r="AY1704" s="279">
        <f t="shared" si="743"/>
        <v>0</v>
      </c>
      <c r="AZ1704" s="40">
        <f t="shared" si="744"/>
        <v>0</v>
      </c>
      <c r="BB1704" s="40">
        <f t="shared" si="745"/>
        <v>0</v>
      </c>
      <c r="BC1704" s="397">
        <f t="shared" si="746"/>
        <v>0</v>
      </c>
      <c r="BD1704" s="105">
        <f t="shared" si="747"/>
        <v>0</v>
      </c>
      <c r="BE1704" s="105">
        <f t="shared" si="748"/>
        <v>0</v>
      </c>
      <c r="BF1704" s="742">
        <f t="shared" si="749"/>
        <v>0</v>
      </c>
      <c r="BG1704" s="89"/>
      <c r="BH1704" s="9"/>
      <c r="BJ1704" s="40">
        <f t="shared" si="750"/>
        <v>0</v>
      </c>
      <c r="BK1704" s="40">
        <f t="shared" si="751"/>
        <v>1</v>
      </c>
      <c r="BL1704" s="40">
        <f t="shared" si="752"/>
        <v>0</v>
      </c>
      <c r="BM1704" s="40">
        <f t="shared" si="753"/>
        <v>0</v>
      </c>
      <c r="BN1704" s="40">
        <f t="shared" si="754"/>
        <v>0</v>
      </c>
    </row>
    <row r="1705" spans="1:66" x14ac:dyDescent="0.25">
      <c r="A1705" s="379"/>
      <c r="B1705" s="936"/>
      <c r="C1705" s="272"/>
      <c r="D1705" s="868"/>
      <c r="E1705" s="873" t="str">
        <f t="shared" si="728"/>
        <v xml:space="preserve"> </v>
      </c>
      <c r="F1705" s="130">
        <f t="shared" si="729"/>
        <v>0</v>
      </c>
      <c r="G1705" s="128">
        <f t="shared" si="730"/>
        <v>1693</v>
      </c>
      <c r="H1705" s="127"/>
      <c r="I1705" s="321"/>
      <c r="J1705" s="97"/>
      <c r="K1705" s="323"/>
      <c r="L1705" s="322"/>
      <c r="M1705" s="50"/>
      <c r="N1705" s="87"/>
      <c r="O1705" s="324"/>
      <c r="P1705" s="98"/>
      <c r="Q1705" s="98"/>
      <c r="R1705" s="114"/>
      <c r="S1705" s="753"/>
      <c r="T1705" s="98"/>
      <c r="U1705" s="98"/>
      <c r="V1705" s="98"/>
      <c r="W1705" s="99"/>
      <c r="X1705" s="97"/>
      <c r="Y1705" s="87"/>
      <c r="Z1705" s="100"/>
      <c r="AA1705" s="106">
        <f t="shared" si="731"/>
        <v>1693</v>
      </c>
      <c r="AB1705" s="549">
        <f t="shared" si="732"/>
        <v>0</v>
      </c>
      <c r="AC1705" s="544">
        <f t="shared" si="733"/>
        <v>0</v>
      </c>
      <c r="AD1705" s="174">
        <f t="shared" si="734"/>
        <v>0</v>
      </c>
      <c r="AE1705" s="8"/>
      <c r="AF1705" s="885" t="str">
        <f t="shared" si="735"/>
        <v xml:space="preserve"> </v>
      </c>
      <c r="AG1705" s="40">
        <f t="shared" si="736"/>
        <v>0</v>
      </c>
      <c r="AH1705" s="40">
        <f t="shared" si="737"/>
        <v>0</v>
      </c>
      <c r="AR1705" s="40">
        <f t="shared" si="738"/>
        <v>0</v>
      </c>
      <c r="AS1705" s="40">
        <f t="shared" si="739"/>
        <v>0</v>
      </c>
      <c r="AT1705" s="40">
        <f t="shared" si="740"/>
        <v>0</v>
      </c>
      <c r="AU1705" s="40">
        <f t="shared" si="741"/>
        <v>0</v>
      </c>
      <c r="AX1705" s="279">
        <f t="shared" si="742"/>
        <v>0</v>
      </c>
      <c r="AY1705" s="279">
        <f t="shared" si="743"/>
        <v>0</v>
      </c>
      <c r="AZ1705" s="40">
        <f t="shared" si="744"/>
        <v>0</v>
      </c>
      <c r="BB1705" s="40">
        <f t="shared" si="745"/>
        <v>0</v>
      </c>
      <c r="BC1705" s="397">
        <f t="shared" si="746"/>
        <v>0</v>
      </c>
      <c r="BD1705" s="105">
        <f t="shared" si="747"/>
        <v>0</v>
      </c>
      <c r="BE1705" s="105">
        <f t="shared" si="748"/>
        <v>0</v>
      </c>
      <c r="BF1705" s="742">
        <f t="shared" si="749"/>
        <v>0</v>
      </c>
      <c r="BG1705" s="89"/>
      <c r="BH1705" s="9"/>
      <c r="BJ1705" s="40">
        <f t="shared" si="750"/>
        <v>0</v>
      </c>
      <c r="BK1705" s="40">
        <f t="shared" si="751"/>
        <v>1</v>
      </c>
      <c r="BL1705" s="40">
        <f t="shared" si="752"/>
        <v>0</v>
      </c>
      <c r="BM1705" s="40">
        <f t="shared" si="753"/>
        <v>0</v>
      </c>
      <c r="BN1705" s="40">
        <f t="shared" si="754"/>
        <v>0</v>
      </c>
    </row>
    <row r="1706" spans="1:66" x14ac:dyDescent="0.25">
      <c r="A1706" s="379"/>
      <c r="B1706" s="936"/>
      <c r="C1706" s="272"/>
      <c r="D1706" s="868"/>
      <c r="E1706" s="873" t="str">
        <f t="shared" si="728"/>
        <v xml:space="preserve"> </v>
      </c>
      <c r="F1706" s="130">
        <f t="shared" si="729"/>
        <v>0</v>
      </c>
      <c r="G1706" s="128">
        <f t="shared" si="730"/>
        <v>1694</v>
      </c>
      <c r="H1706" s="127"/>
      <c r="I1706" s="321"/>
      <c r="J1706" s="97"/>
      <c r="K1706" s="323"/>
      <c r="L1706" s="322"/>
      <c r="M1706" s="50"/>
      <c r="N1706" s="87"/>
      <c r="O1706" s="324"/>
      <c r="P1706" s="98"/>
      <c r="Q1706" s="98"/>
      <c r="R1706" s="114"/>
      <c r="S1706" s="753"/>
      <c r="T1706" s="98"/>
      <c r="U1706" s="98"/>
      <c r="V1706" s="98"/>
      <c r="W1706" s="99"/>
      <c r="X1706" s="97"/>
      <c r="Y1706" s="87"/>
      <c r="Z1706" s="100"/>
      <c r="AA1706" s="106">
        <f t="shared" si="731"/>
        <v>1694</v>
      </c>
      <c r="AB1706" s="549">
        <f t="shared" si="732"/>
        <v>0</v>
      </c>
      <c r="AC1706" s="544">
        <f t="shared" si="733"/>
        <v>0</v>
      </c>
      <c r="AD1706" s="174">
        <f t="shared" si="734"/>
        <v>0</v>
      </c>
      <c r="AE1706" s="8"/>
      <c r="AF1706" s="885" t="str">
        <f t="shared" si="735"/>
        <v xml:space="preserve"> </v>
      </c>
      <c r="AG1706" s="40">
        <f t="shared" si="736"/>
        <v>0</v>
      </c>
      <c r="AH1706" s="40">
        <f t="shared" si="737"/>
        <v>0</v>
      </c>
      <c r="AR1706" s="40">
        <f t="shared" si="738"/>
        <v>0</v>
      </c>
      <c r="AS1706" s="40">
        <f t="shared" si="739"/>
        <v>0</v>
      </c>
      <c r="AT1706" s="40">
        <f t="shared" si="740"/>
        <v>0</v>
      </c>
      <c r="AU1706" s="40">
        <f t="shared" si="741"/>
        <v>0</v>
      </c>
      <c r="AX1706" s="279">
        <f t="shared" si="742"/>
        <v>0</v>
      </c>
      <c r="AY1706" s="279">
        <f t="shared" si="743"/>
        <v>0</v>
      </c>
      <c r="AZ1706" s="40">
        <f t="shared" si="744"/>
        <v>0</v>
      </c>
      <c r="BB1706" s="40">
        <f t="shared" si="745"/>
        <v>0</v>
      </c>
      <c r="BC1706" s="397">
        <f t="shared" si="746"/>
        <v>0</v>
      </c>
      <c r="BD1706" s="105">
        <f t="shared" si="747"/>
        <v>0</v>
      </c>
      <c r="BE1706" s="105">
        <f t="shared" si="748"/>
        <v>0</v>
      </c>
      <c r="BF1706" s="742">
        <f t="shared" si="749"/>
        <v>0</v>
      </c>
      <c r="BG1706" s="89"/>
      <c r="BH1706" s="9"/>
      <c r="BJ1706" s="40">
        <f t="shared" si="750"/>
        <v>0</v>
      </c>
      <c r="BK1706" s="40">
        <f t="shared" si="751"/>
        <v>1</v>
      </c>
      <c r="BL1706" s="40">
        <f t="shared" si="752"/>
        <v>0</v>
      </c>
      <c r="BM1706" s="40">
        <f t="shared" si="753"/>
        <v>0</v>
      </c>
      <c r="BN1706" s="40">
        <f t="shared" si="754"/>
        <v>0</v>
      </c>
    </row>
    <row r="1707" spans="1:66" x14ac:dyDescent="0.25">
      <c r="A1707" s="379"/>
      <c r="B1707" s="936"/>
      <c r="C1707" s="272"/>
      <c r="D1707" s="868"/>
      <c r="E1707" s="873" t="str">
        <f t="shared" si="728"/>
        <v xml:space="preserve"> </v>
      </c>
      <c r="F1707" s="130">
        <f t="shared" si="729"/>
        <v>0</v>
      </c>
      <c r="G1707" s="128">
        <f t="shared" si="730"/>
        <v>1695</v>
      </c>
      <c r="H1707" s="127"/>
      <c r="I1707" s="321"/>
      <c r="J1707" s="97"/>
      <c r="K1707" s="323"/>
      <c r="L1707" s="322"/>
      <c r="M1707" s="50"/>
      <c r="N1707" s="87"/>
      <c r="O1707" s="324"/>
      <c r="P1707" s="98"/>
      <c r="Q1707" s="98"/>
      <c r="R1707" s="114"/>
      <c r="S1707" s="753"/>
      <c r="T1707" s="98"/>
      <c r="U1707" s="98"/>
      <c r="V1707" s="98"/>
      <c r="W1707" s="99"/>
      <c r="X1707" s="97"/>
      <c r="Y1707" s="87"/>
      <c r="Z1707" s="100"/>
      <c r="AA1707" s="106">
        <f t="shared" si="731"/>
        <v>1695</v>
      </c>
      <c r="AB1707" s="549">
        <f t="shared" si="732"/>
        <v>0</v>
      </c>
      <c r="AC1707" s="544">
        <f t="shared" si="733"/>
        <v>0</v>
      </c>
      <c r="AD1707" s="174">
        <f t="shared" si="734"/>
        <v>0</v>
      </c>
      <c r="AE1707" s="8"/>
      <c r="AF1707" s="885" t="str">
        <f t="shared" si="735"/>
        <v xml:space="preserve"> </v>
      </c>
      <c r="AG1707" s="40">
        <f t="shared" si="736"/>
        <v>0</v>
      </c>
      <c r="AH1707" s="40">
        <f t="shared" si="737"/>
        <v>0</v>
      </c>
      <c r="AR1707" s="40">
        <f t="shared" si="738"/>
        <v>0</v>
      </c>
      <c r="AS1707" s="40">
        <f t="shared" si="739"/>
        <v>0</v>
      </c>
      <c r="AT1707" s="40">
        <f t="shared" si="740"/>
        <v>0</v>
      </c>
      <c r="AU1707" s="40">
        <f t="shared" si="741"/>
        <v>0</v>
      </c>
      <c r="AX1707" s="279">
        <f t="shared" si="742"/>
        <v>0</v>
      </c>
      <c r="AY1707" s="279">
        <f t="shared" si="743"/>
        <v>0</v>
      </c>
      <c r="AZ1707" s="40">
        <f t="shared" si="744"/>
        <v>0</v>
      </c>
      <c r="BB1707" s="40">
        <f t="shared" si="745"/>
        <v>0</v>
      </c>
      <c r="BC1707" s="397">
        <f t="shared" si="746"/>
        <v>0</v>
      </c>
      <c r="BD1707" s="105">
        <f t="shared" si="747"/>
        <v>0</v>
      </c>
      <c r="BE1707" s="105">
        <f t="shared" si="748"/>
        <v>0</v>
      </c>
      <c r="BF1707" s="742">
        <f t="shared" si="749"/>
        <v>0</v>
      </c>
      <c r="BG1707" s="89"/>
      <c r="BH1707" s="9"/>
      <c r="BJ1707" s="40">
        <f t="shared" si="750"/>
        <v>0</v>
      </c>
      <c r="BK1707" s="40">
        <f t="shared" si="751"/>
        <v>1</v>
      </c>
      <c r="BL1707" s="40">
        <f t="shared" si="752"/>
        <v>0</v>
      </c>
      <c r="BM1707" s="40">
        <f t="shared" si="753"/>
        <v>0</v>
      </c>
      <c r="BN1707" s="40">
        <f t="shared" si="754"/>
        <v>0</v>
      </c>
    </row>
    <row r="1708" spans="1:66" x14ac:dyDescent="0.25">
      <c r="A1708" s="379"/>
      <c r="B1708" s="936"/>
      <c r="C1708" s="272"/>
      <c r="D1708" s="868"/>
      <c r="E1708" s="873" t="str">
        <f t="shared" si="728"/>
        <v xml:space="preserve"> </v>
      </c>
      <c r="F1708" s="130">
        <f t="shared" si="729"/>
        <v>0</v>
      </c>
      <c r="G1708" s="128">
        <f t="shared" si="730"/>
        <v>1696</v>
      </c>
      <c r="H1708" s="127"/>
      <c r="I1708" s="321"/>
      <c r="J1708" s="97"/>
      <c r="K1708" s="323"/>
      <c r="L1708" s="322"/>
      <c r="M1708" s="50"/>
      <c r="N1708" s="87"/>
      <c r="O1708" s="324"/>
      <c r="P1708" s="98"/>
      <c r="Q1708" s="98"/>
      <c r="R1708" s="114"/>
      <c r="S1708" s="753"/>
      <c r="T1708" s="98"/>
      <c r="U1708" s="98"/>
      <c r="V1708" s="98"/>
      <c r="W1708" s="99"/>
      <c r="X1708" s="97"/>
      <c r="Y1708" s="87"/>
      <c r="Z1708" s="100"/>
      <c r="AA1708" s="106">
        <f t="shared" si="731"/>
        <v>1696</v>
      </c>
      <c r="AB1708" s="549">
        <f t="shared" si="732"/>
        <v>0</v>
      </c>
      <c r="AC1708" s="544">
        <f t="shared" si="733"/>
        <v>0</v>
      </c>
      <c r="AD1708" s="174">
        <f t="shared" si="734"/>
        <v>0</v>
      </c>
      <c r="AE1708" s="8"/>
      <c r="AF1708" s="885" t="str">
        <f t="shared" si="735"/>
        <v xml:space="preserve"> </v>
      </c>
      <c r="AG1708" s="40">
        <f t="shared" si="736"/>
        <v>0</v>
      </c>
      <c r="AH1708" s="40">
        <f t="shared" si="737"/>
        <v>0</v>
      </c>
      <c r="AR1708" s="40">
        <f t="shared" si="738"/>
        <v>0</v>
      </c>
      <c r="AS1708" s="40">
        <f t="shared" si="739"/>
        <v>0</v>
      </c>
      <c r="AT1708" s="40">
        <f t="shared" si="740"/>
        <v>0</v>
      </c>
      <c r="AU1708" s="40">
        <f t="shared" si="741"/>
        <v>0</v>
      </c>
      <c r="AX1708" s="279">
        <f t="shared" si="742"/>
        <v>0</v>
      </c>
      <c r="AY1708" s="279">
        <f t="shared" si="743"/>
        <v>0</v>
      </c>
      <c r="AZ1708" s="40">
        <f t="shared" si="744"/>
        <v>0</v>
      </c>
      <c r="BB1708" s="40">
        <f t="shared" si="745"/>
        <v>0</v>
      </c>
      <c r="BC1708" s="397">
        <f t="shared" si="746"/>
        <v>0</v>
      </c>
      <c r="BD1708" s="105">
        <f t="shared" si="747"/>
        <v>0</v>
      </c>
      <c r="BE1708" s="105">
        <f t="shared" si="748"/>
        <v>0</v>
      </c>
      <c r="BF1708" s="742">
        <f t="shared" si="749"/>
        <v>0</v>
      </c>
      <c r="BG1708" s="89"/>
      <c r="BH1708" s="9"/>
      <c r="BJ1708" s="40">
        <f t="shared" si="750"/>
        <v>0</v>
      </c>
      <c r="BK1708" s="40">
        <f t="shared" si="751"/>
        <v>1</v>
      </c>
      <c r="BL1708" s="40">
        <f t="shared" si="752"/>
        <v>0</v>
      </c>
      <c r="BM1708" s="40">
        <f t="shared" si="753"/>
        <v>0</v>
      </c>
      <c r="BN1708" s="40">
        <f t="shared" si="754"/>
        <v>0</v>
      </c>
    </row>
    <row r="1709" spans="1:66" x14ac:dyDescent="0.25">
      <c r="A1709" s="379"/>
      <c r="B1709" s="936"/>
      <c r="C1709" s="272"/>
      <c r="D1709" s="868"/>
      <c r="E1709" s="873" t="str">
        <f t="shared" si="728"/>
        <v xml:space="preserve"> </v>
      </c>
      <c r="F1709" s="130">
        <f t="shared" si="729"/>
        <v>0</v>
      </c>
      <c r="G1709" s="128">
        <f t="shared" si="730"/>
        <v>1697</v>
      </c>
      <c r="H1709" s="127"/>
      <c r="I1709" s="321"/>
      <c r="J1709" s="97"/>
      <c r="K1709" s="323"/>
      <c r="L1709" s="322"/>
      <c r="M1709" s="50"/>
      <c r="N1709" s="87"/>
      <c r="O1709" s="324"/>
      <c r="P1709" s="98"/>
      <c r="Q1709" s="98"/>
      <c r="R1709" s="114"/>
      <c r="S1709" s="753"/>
      <c r="T1709" s="98"/>
      <c r="U1709" s="98"/>
      <c r="V1709" s="98"/>
      <c r="W1709" s="99"/>
      <c r="X1709" s="97"/>
      <c r="Y1709" s="87"/>
      <c r="Z1709" s="100"/>
      <c r="AA1709" s="106">
        <f t="shared" si="731"/>
        <v>1697</v>
      </c>
      <c r="AB1709" s="549">
        <f t="shared" si="732"/>
        <v>0</v>
      </c>
      <c r="AC1709" s="544">
        <f t="shared" si="733"/>
        <v>0</v>
      </c>
      <c r="AD1709" s="174">
        <f t="shared" si="734"/>
        <v>0</v>
      </c>
      <c r="AE1709" s="8"/>
      <c r="AF1709" s="885" t="str">
        <f t="shared" si="735"/>
        <v xml:space="preserve"> </v>
      </c>
      <c r="AG1709" s="40">
        <f t="shared" si="736"/>
        <v>0</v>
      </c>
      <c r="AH1709" s="40">
        <f t="shared" si="737"/>
        <v>0</v>
      </c>
      <c r="AR1709" s="40">
        <f t="shared" si="738"/>
        <v>0</v>
      </c>
      <c r="AS1709" s="40">
        <f t="shared" si="739"/>
        <v>0</v>
      </c>
      <c r="AT1709" s="40">
        <f t="shared" si="740"/>
        <v>0</v>
      </c>
      <c r="AU1709" s="40">
        <f t="shared" si="741"/>
        <v>0</v>
      </c>
      <c r="AX1709" s="279">
        <f t="shared" si="742"/>
        <v>0</v>
      </c>
      <c r="AY1709" s="279">
        <f t="shared" si="743"/>
        <v>0</v>
      </c>
      <c r="AZ1709" s="40">
        <f t="shared" si="744"/>
        <v>0</v>
      </c>
      <c r="BB1709" s="40">
        <f t="shared" si="745"/>
        <v>0</v>
      </c>
      <c r="BC1709" s="397">
        <f t="shared" si="746"/>
        <v>0</v>
      </c>
      <c r="BD1709" s="105">
        <f t="shared" si="747"/>
        <v>0</v>
      </c>
      <c r="BE1709" s="105">
        <f t="shared" si="748"/>
        <v>0</v>
      </c>
      <c r="BF1709" s="742">
        <f t="shared" si="749"/>
        <v>0</v>
      </c>
      <c r="BG1709" s="89"/>
      <c r="BH1709" s="9"/>
      <c r="BJ1709" s="40">
        <f t="shared" si="750"/>
        <v>0</v>
      </c>
      <c r="BK1709" s="40">
        <f t="shared" si="751"/>
        <v>1</v>
      </c>
      <c r="BL1709" s="40">
        <f t="shared" si="752"/>
        <v>0</v>
      </c>
      <c r="BM1709" s="40">
        <f t="shared" si="753"/>
        <v>0</v>
      </c>
      <c r="BN1709" s="40">
        <f t="shared" si="754"/>
        <v>0</v>
      </c>
    </row>
    <row r="1710" spans="1:66" x14ac:dyDescent="0.25">
      <c r="A1710" s="379"/>
      <c r="B1710" s="936"/>
      <c r="C1710" s="272"/>
      <c r="D1710" s="868"/>
      <c r="E1710" s="873" t="str">
        <f t="shared" ref="E1710:E1773" si="755">IF(+BN1710+BM1710&gt;0,"&lt; Error"," ")</f>
        <v xml:space="preserve"> </v>
      </c>
      <c r="F1710" s="130">
        <f t="shared" ref="F1710:F1773" si="756">IF(ISBLANK(H1710),0,VLOOKUP(TRIM(H1710),AllVarieties,4,FALSE))</f>
        <v>0</v>
      </c>
      <c r="G1710" s="128">
        <f t="shared" si="730"/>
        <v>1698</v>
      </c>
      <c r="H1710" s="127"/>
      <c r="I1710" s="321"/>
      <c r="J1710" s="97"/>
      <c r="K1710" s="323"/>
      <c r="L1710" s="322"/>
      <c r="M1710" s="50"/>
      <c r="N1710" s="87"/>
      <c r="O1710" s="324"/>
      <c r="P1710" s="98"/>
      <c r="Q1710" s="98"/>
      <c r="R1710" s="114"/>
      <c r="S1710" s="753"/>
      <c r="T1710" s="98"/>
      <c r="U1710" s="98"/>
      <c r="V1710" s="98"/>
      <c r="W1710" s="99"/>
      <c r="X1710" s="97"/>
      <c r="Y1710" s="87"/>
      <c r="Z1710" s="100"/>
      <c r="AA1710" s="106">
        <f t="shared" si="731"/>
        <v>1698</v>
      </c>
      <c r="AB1710" s="549">
        <f t="shared" si="732"/>
        <v>0</v>
      </c>
      <c r="AC1710" s="544">
        <f t="shared" si="733"/>
        <v>0</v>
      </c>
      <c r="AD1710" s="174">
        <f t="shared" si="734"/>
        <v>0</v>
      </c>
      <c r="AE1710" s="8"/>
      <c r="AF1710" s="885" t="str">
        <f t="shared" si="735"/>
        <v xml:space="preserve"> </v>
      </c>
      <c r="AG1710" s="40">
        <f t="shared" si="736"/>
        <v>0</v>
      </c>
      <c r="AH1710" s="40">
        <f t="shared" si="737"/>
        <v>0</v>
      </c>
      <c r="AR1710" s="40">
        <f t="shared" si="738"/>
        <v>0</v>
      </c>
      <c r="AS1710" s="40">
        <f t="shared" si="739"/>
        <v>0</v>
      </c>
      <c r="AT1710" s="40">
        <f t="shared" si="740"/>
        <v>0</v>
      </c>
      <c r="AU1710" s="40">
        <f t="shared" si="741"/>
        <v>0</v>
      </c>
      <c r="AX1710" s="279">
        <f t="shared" si="742"/>
        <v>0</v>
      </c>
      <c r="AY1710" s="279">
        <f t="shared" si="743"/>
        <v>0</v>
      </c>
      <c r="AZ1710" s="40">
        <f t="shared" si="744"/>
        <v>0</v>
      </c>
      <c r="BB1710" s="40">
        <f t="shared" si="745"/>
        <v>0</v>
      </c>
      <c r="BC1710" s="397">
        <f t="shared" si="746"/>
        <v>0</v>
      </c>
      <c r="BD1710" s="105">
        <f t="shared" si="747"/>
        <v>0</v>
      </c>
      <c r="BE1710" s="105">
        <f t="shared" si="748"/>
        <v>0</v>
      </c>
      <c r="BF1710" s="742">
        <f t="shared" si="749"/>
        <v>0</v>
      </c>
      <c r="BG1710" s="89"/>
      <c r="BH1710" s="9"/>
      <c r="BJ1710" s="40">
        <f t="shared" si="750"/>
        <v>0</v>
      </c>
      <c r="BK1710" s="40">
        <f t="shared" si="751"/>
        <v>1</v>
      </c>
      <c r="BL1710" s="40">
        <f t="shared" si="752"/>
        <v>0</v>
      </c>
      <c r="BM1710" s="40">
        <f t="shared" si="753"/>
        <v>0</v>
      </c>
      <c r="BN1710" s="40">
        <f t="shared" si="754"/>
        <v>0</v>
      </c>
    </row>
    <row r="1711" spans="1:66" x14ac:dyDescent="0.25">
      <c r="A1711" s="379"/>
      <c r="B1711" s="936"/>
      <c r="C1711" s="272"/>
      <c r="D1711" s="868"/>
      <c r="E1711" s="873" t="str">
        <f t="shared" si="755"/>
        <v xml:space="preserve"> </v>
      </c>
      <c r="F1711" s="130">
        <f t="shared" si="756"/>
        <v>0</v>
      </c>
      <c r="G1711" s="128">
        <f t="shared" si="730"/>
        <v>1699</v>
      </c>
      <c r="H1711" s="127"/>
      <c r="I1711" s="321"/>
      <c r="J1711" s="97"/>
      <c r="K1711" s="323"/>
      <c r="L1711" s="322"/>
      <c r="M1711" s="50"/>
      <c r="N1711" s="87"/>
      <c r="O1711" s="324"/>
      <c r="P1711" s="98"/>
      <c r="Q1711" s="98"/>
      <c r="R1711" s="114"/>
      <c r="S1711" s="753"/>
      <c r="T1711" s="98"/>
      <c r="U1711" s="98"/>
      <c r="V1711" s="98"/>
      <c r="W1711" s="99"/>
      <c r="X1711" s="97"/>
      <c r="Y1711" s="87"/>
      <c r="Z1711" s="100"/>
      <c r="AA1711" s="106">
        <f t="shared" si="731"/>
        <v>1699</v>
      </c>
      <c r="AB1711" s="549">
        <f t="shared" si="732"/>
        <v>0</v>
      </c>
      <c r="AC1711" s="544">
        <f t="shared" si="733"/>
        <v>0</v>
      </c>
      <c r="AD1711" s="174">
        <f t="shared" si="734"/>
        <v>0</v>
      </c>
      <c r="AE1711" s="8"/>
      <c r="AF1711" s="885" t="str">
        <f t="shared" si="735"/>
        <v xml:space="preserve"> </v>
      </c>
      <c r="AG1711" s="40">
        <f t="shared" si="736"/>
        <v>0</v>
      </c>
      <c r="AH1711" s="40">
        <f t="shared" si="737"/>
        <v>0</v>
      </c>
      <c r="AR1711" s="40">
        <f t="shared" si="738"/>
        <v>0</v>
      </c>
      <c r="AS1711" s="40">
        <f t="shared" si="739"/>
        <v>0</v>
      </c>
      <c r="AT1711" s="40">
        <f t="shared" si="740"/>
        <v>0</v>
      </c>
      <c r="AU1711" s="40">
        <f t="shared" si="741"/>
        <v>0</v>
      </c>
      <c r="AX1711" s="279">
        <f t="shared" si="742"/>
        <v>0</v>
      </c>
      <c r="AY1711" s="279">
        <f t="shared" si="743"/>
        <v>0</v>
      </c>
      <c r="AZ1711" s="40">
        <f t="shared" si="744"/>
        <v>0</v>
      </c>
      <c r="BB1711" s="40">
        <f t="shared" si="745"/>
        <v>0</v>
      </c>
      <c r="BC1711" s="397">
        <f t="shared" si="746"/>
        <v>0</v>
      </c>
      <c r="BD1711" s="105">
        <f t="shared" si="747"/>
        <v>0</v>
      </c>
      <c r="BE1711" s="105">
        <f t="shared" si="748"/>
        <v>0</v>
      </c>
      <c r="BF1711" s="742">
        <f t="shared" si="749"/>
        <v>0</v>
      </c>
      <c r="BG1711" s="89"/>
      <c r="BH1711" s="9"/>
      <c r="BJ1711" s="40">
        <f t="shared" si="750"/>
        <v>0</v>
      </c>
      <c r="BK1711" s="40">
        <f t="shared" si="751"/>
        <v>1</v>
      </c>
      <c r="BL1711" s="40">
        <f t="shared" si="752"/>
        <v>0</v>
      </c>
      <c r="BM1711" s="40">
        <f t="shared" si="753"/>
        <v>0</v>
      </c>
      <c r="BN1711" s="40">
        <f t="shared" si="754"/>
        <v>0</v>
      </c>
    </row>
    <row r="1712" spans="1:66" x14ac:dyDescent="0.25">
      <c r="A1712" s="379"/>
      <c r="B1712" s="936"/>
      <c r="C1712" s="272"/>
      <c r="D1712" s="868"/>
      <c r="E1712" s="873" t="str">
        <f t="shared" si="755"/>
        <v xml:space="preserve"> </v>
      </c>
      <c r="F1712" s="130">
        <f t="shared" si="756"/>
        <v>0</v>
      </c>
      <c r="G1712" s="128">
        <f t="shared" si="730"/>
        <v>1700</v>
      </c>
      <c r="H1712" s="127"/>
      <c r="I1712" s="321"/>
      <c r="J1712" s="97"/>
      <c r="K1712" s="323"/>
      <c r="L1712" s="322"/>
      <c r="M1712" s="50"/>
      <c r="N1712" s="87"/>
      <c r="O1712" s="324"/>
      <c r="P1712" s="98"/>
      <c r="Q1712" s="98"/>
      <c r="R1712" s="114"/>
      <c r="S1712" s="753"/>
      <c r="T1712" s="98"/>
      <c r="U1712" s="98"/>
      <c r="V1712" s="98"/>
      <c r="W1712" s="99"/>
      <c r="X1712" s="97"/>
      <c r="Y1712" s="87"/>
      <c r="Z1712" s="100"/>
      <c r="AA1712" s="106">
        <f t="shared" si="731"/>
        <v>1700</v>
      </c>
      <c r="AB1712" s="549">
        <f t="shared" si="732"/>
        <v>0</v>
      </c>
      <c r="AC1712" s="544">
        <f t="shared" si="733"/>
        <v>0</v>
      </c>
      <c r="AD1712" s="174">
        <f t="shared" si="734"/>
        <v>0</v>
      </c>
      <c r="AE1712" s="8"/>
      <c r="AF1712" s="885" t="str">
        <f t="shared" si="735"/>
        <v xml:space="preserve"> </v>
      </c>
      <c r="AG1712" s="40">
        <f t="shared" si="736"/>
        <v>0</v>
      </c>
      <c r="AH1712" s="40">
        <f t="shared" si="737"/>
        <v>0</v>
      </c>
      <c r="AR1712" s="40">
        <f t="shared" si="738"/>
        <v>0</v>
      </c>
      <c r="AS1712" s="40">
        <f t="shared" si="739"/>
        <v>0</v>
      </c>
      <c r="AT1712" s="40">
        <f t="shared" si="740"/>
        <v>0</v>
      </c>
      <c r="AU1712" s="40">
        <f t="shared" si="741"/>
        <v>0</v>
      </c>
      <c r="AX1712" s="279">
        <f t="shared" si="742"/>
        <v>0</v>
      </c>
      <c r="AY1712" s="279">
        <f t="shared" si="743"/>
        <v>0</v>
      </c>
      <c r="AZ1712" s="40">
        <f t="shared" si="744"/>
        <v>0</v>
      </c>
      <c r="BB1712" s="40">
        <f t="shared" si="745"/>
        <v>0</v>
      </c>
      <c r="BC1712" s="397">
        <f t="shared" si="746"/>
        <v>0</v>
      </c>
      <c r="BD1712" s="105">
        <f t="shared" si="747"/>
        <v>0</v>
      </c>
      <c r="BE1712" s="105">
        <f t="shared" si="748"/>
        <v>0</v>
      </c>
      <c r="BF1712" s="742">
        <f t="shared" si="749"/>
        <v>0</v>
      </c>
      <c r="BG1712" s="89"/>
      <c r="BH1712" s="9"/>
      <c r="BJ1712" s="40">
        <f t="shared" si="750"/>
        <v>0</v>
      </c>
      <c r="BK1712" s="40">
        <f t="shared" si="751"/>
        <v>1</v>
      </c>
      <c r="BL1712" s="40">
        <f t="shared" si="752"/>
        <v>0</v>
      </c>
      <c r="BM1712" s="40">
        <f t="shared" si="753"/>
        <v>0</v>
      </c>
      <c r="BN1712" s="40">
        <f t="shared" si="754"/>
        <v>0</v>
      </c>
    </row>
    <row r="1713" spans="1:66" x14ac:dyDescent="0.25">
      <c r="A1713" s="379"/>
      <c r="B1713" s="936"/>
      <c r="C1713" s="272"/>
      <c r="D1713" s="868"/>
      <c r="E1713" s="873" t="str">
        <f t="shared" si="755"/>
        <v xml:space="preserve"> </v>
      </c>
      <c r="F1713" s="130">
        <f t="shared" si="756"/>
        <v>0</v>
      </c>
      <c r="G1713" s="128">
        <f t="shared" si="730"/>
        <v>1701</v>
      </c>
      <c r="H1713" s="127"/>
      <c r="I1713" s="321"/>
      <c r="J1713" s="97"/>
      <c r="K1713" s="323"/>
      <c r="L1713" s="322"/>
      <c r="M1713" s="50"/>
      <c r="N1713" s="87"/>
      <c r="O1713" s="324"/>
      <c r="P1713" s="98"/>
      <c r="Q1713" s="98"/>
      <c r="R1713" s="114"/>
      <c r="S1713" s="753"/>
      <c r="T1713" s="98"/>
      <c r="U1713" s="98"/>
      <c r="V1713" s="98"/>
      <c r="W1713" s="99"/>
      <c r="X1713" s="97"/>
      <c r="Y1713" s="87"/>
      <c r="Z1713" s="100"/>
      <c r="AA1713" s="106">
        <f t="shared" si="731"/>
        <v>1701</v>
      </c>
      <c r="AB1713" s="549">
        <f t="shared" si="732"/>
        <v>0</v>
      </c>
      <c r="AC1713" s="544">
        <f t="shared" si="733"/>
        <v>0</v>
      </c>
      <c r="AD1713" s="174">
        <f t="shared" si="734"/>
        <v>0</v>
      </c>
      <c r="AE1713" s="8"/>
      <c r="AF1713" s="885" t="str">
        <f t="shared" si="735"/>
        <v xml:space="preserve"> </v>
      </c>
      <c r="AG1713" s="40">
        <f t="shared" si="736"/>
        <v>0</v>
      </c>
      <c r="AH1713" s="40">
        <f t="shared" si="737"/>
        <v>0</v>
      </c>
      <c r="AR1713" s="40">
        <f t="shared" si="738"/>
        <v>0</v>
      </c>
      <c r="AS1713" s="40">
        <f t="shared" si="739"/>
        <v>0</v>
      </c>
      <c r="AT1713" s="40">
        <f t="shared" si="740"/>
        <v>0</v>
      </c>
      <c r="AU1713" s="40">
        <f t="shared" si="741"/>
        <v>0</v>
      </c>
      <c r="AX1713" s="279">
        <f t="shared" si="742"/>
        <v>0</v>
      </c>
      <c r="AY1713" s="279">
        <f t="shared" si="743"/>
        <v>0</v>
      </c>
      <c r="AZ1713" s="40">
        <f t="shared" si="744"/>
        <v>0</v>
      </c>
      <c r="BB1713" s="40">
        <f t="shared" si="745"/>
        <v>0</v>
      </c>
      <c r="BC1713" s="397">
        <f t="shared" si="746"/>
        <v>0</v>
      </c>
      <c r="BD1713" s="105">
        <f t="shared" si="747"/>
        <v>0</v>
      </c>
      <c r="BE1713" s="105">
        <f t="shared" si="748"/>
        <v>0</v>
      </c>
      <c r="BF1713" s="742">
        <f t="shared" si="749"/>
        <v>0</v>
      </c>
      <c r="BG1713" s="89"/>
      <c r="BH1713" s="9"/>
      <c r="BJ1713" s="40">
        <f t="shared" si="750"/>
        <v>0</v>
      </c>
      <c r="BK1713" s="40">
        <f t="shared" si="751"/>
        <v>1</v>
      </c>
      <c r="BL1713" s="40">
        <f t="shared" si="752"/>
        <v>0</v>
      </c>
      <c r="BM1713" s="40">
        <f t="shared" si="753"/>
        <v>0</v>
      </c>
      <c r="BN1713" s="40">
        <f t="shared" si="754"/>
        <v>0</v>
      </c>
    </row>
    <row r="1714" spans="1:66" x14ac:dyDescent="0.25">
      <c r="A1714" s="379"/>
      <c r="B1714" s="936"/>
      <c r="C1714" s="272"/>
      <c r="D1714" s="868"/>
      <c r="E1714" s="873" t="str">
        <f t="shared" si="755"/>
        <v xml:space="preserve"> </v>
      </c>
      <c r="F1714" s="130">
        <f t="shared" si="756"/>
        <v>0</v>
      </c>
      <c r="G1714" s="128">
        <f t="shared" si="730"/>
        <v>1702</v>
      </c>
      <c r="H1714" s="127"/>
      <c r="I1714" s="321"/>
      <c r="J1714" s="97"/>
      <c r="K1714" s="323"/>
      <c r="L1714" s="322"/>
      <c r="M1714" s="50"/>
      <c r="N1714" s="87"/>
      <c r="O1714" s="324"/>
      <c r="P1714" s="98"/>
      <c r="Q1714" s="98"/>
      <c r="R1714" s="114"/>
      <c r="S1714" s="753"/>
      <c r="T1714" s="98"/>
      <c r="U1714" s="98"/>
      <c r="V1714" s="98"/>
      <c r="W1714" s="99"/>
      <c r="X1714" s="97"/>
      <c r="Y1714" s="87"/>
      <c r="Z1714" s="100"/>
      <c r="AA1714" s="106">
        <f t="shared" si="731"/>
        <v>1702</v>
      </c>
      <c r="AB1714" s="549">
        <f t="shared" si="732"/>
        <v>0</v>
      </c>
      <c r="AC1714" s="544">
        <f t="shared" si="733"/>
        <v>0</v>
      </c>
      <c r="AD1714" s="174">
        <f t="shared" si="734"/>
        <v>0</v>
      </c>
      <c r="AE1714" s="8"/>
      <c r="AF1714" s="885" t="str">
        <f t="shared" si="735"/>
        <v xml:space="preserve"> </v>
      </c>
      <c r="AG1714" s="40">
        <f t="shared" si="736"/>
        <v>0</v>
      </c>
      <c r="AH1714" s="40">
        <f t="shared" si="737"/>
        <v>0</v>
      </c>
      <c r="AR1714" s="40">
        <f t="shared" si="738"/>
        <v>0</v>
      </c>
      <c r="AS1714" s="40">
        <f t="shared" si="739"/>
        <v>0</v>
      </c>
      <c r="AT1714" s="40">
        <f t="shared" si="740"/>
        <v>0</v>
      </c>
      <c r="AU1714" s="40">
        <f t="shared" si="741"/>
        <v>0</v>
      </c>
      <c r="AX1714" s="279">
        <f t="shared" si="742"/>
        <v>0</v>
      </c>
      <c r="AY1714" s="279">
        <f t="shared" si="743"/>
        <v>0</v>
      </c>
      <c r="AZ1714" s="40">
        <f t="shared" si="744"/>
        <v>0</v>
      </c>
      <c r="BB1714" s="40">
        <f t="shared" si="745"/>
        <v>0</v>
      </c>
      <c r="BC1714" s="397">
        <f t="shared" si="746"/>
        <v>0</v>
      </c>
      <c r="BD1714" s="105">
        <f t="shared" si="747"/>
        <v>0</v>
      </c>
      <c r="BE1714" s="105">
        <f t="shared" si="748"/>
        <v>0</v>
      </c>
      <c r="BF1714" s="742">
        <f t="shared" si="749"/>
        <v>0</v>
      </c>
      <c r="BG1714" s="89"/>
      <c r="BH1714" s="9"/>
      <c r="BJ1714" s="40">
        <f t="shared" si="750"/>
        <v>0</v>
      </c>
      <c r="BK1714" s="40">
        <f t="shared" si="751"/>
        <v>1</v>
      </c>
      <c r="BL1714" s="40">
        <f t="shared" si="752"/>
        <v>0</v>
      </c>
      <c r="BM1714" s="40">
        <f t="shared" si="753"/>
        <v>0</v>
      </c>
      <c r="BN1714" s="40">
        <f t="shared" si="754"/>
        <v>0</v>
      </c>
    </row>
    <row r="1715" spans="1:66" x14ac:dyDescent="0.25">
      <c r="A1715" s="379"/>
      <c r="B1715" s="936"/>
      <c r="C1715" s="272"/>
      <c r="D1715" s="868"/>
      <c r="E1715" s="873" t="str">
        <f t="shared" si="755"/>
        <v xml:space="preserve"> </v>
      </c>
      <c r="F1715" s="130">
        <f t="shared" si="756"/>
        <v>0</v>
      </c>
      <c r="G1715" s="128">
        <f t="shared" ref="G1715:G1778" si="757">ROW()-DPline</f>
        <v>1703</v>
      </c>
      <c r="H1715" s="127"/>
      <c r="I1715" s="321"/>
      <c r="J1715" s="97"/>
      <c r="K1715" s="323"/>
      <c r="L1715" s="322"/>
      <c r="M1715" s="50"/>
      <c r="N1715" s="87"/>
      <c r="O1715" s="324"/>
      <c r="P1715" s="98"/>
      <c r="Q1715" s="98"/>
      <c r="R1715" s="114"/>
      <c r="S1715" s="753"/>
      <c r="T1715" s="98"/>
      <c r="U1715" s="98"/>
      <c r="V1715" s="98"/>
      <c r="W1715" s="99"/>
      <c r="X1715" s="97"/>
      <c r="Y1715" s="87"/>
      <c r="Z1715" s="100"/>
      <c r="AA1715" s="106">
        <f t="shared" si="731"/>
        <v>1703</v>
      </c>
      <c r="AB1715" s="549">
        <f t="shared" si="732"/>
        <v>0</v>
      </c>
      <c r="AC1715" s="544">
        <f t="shared" si="733"/>
        <v>0</v>
      </c>
      <c r="AD1715" s="174">
        <f t="shared" si="734"/>
        <v>0</v>
      </c>
      <c r="AE1715" s="8"/>
      <c r="AF1715" s="885" t="str">
        <f t="shared" si="735"/>
        <v xml:space="preserve"> </v>
      </c>
      <c r="AG1715" s="40">
        <f t="shared" si="736"/>
        <v>0</v>
      </c>
      <c r="AH1715" s="40">
        <f t="shared" si="737"/>
        <v>0</v>
      </c>
      <c r="AR1715" s="40">
        <f t="shared" si="738"/>
        <v>0</v>
      </c>
      <c r="AS1715" s="40">
        <f t="shared" si="739"/>
        <v>0</v>
      </c>
      <c r="AT1715" s="40">
        <f t="shared" si="740"/>
        <v>0</v>
      </c>
      <c r="AU1715" s="40">
        <f t="shared" si="741"/>
        <v>0</v>
      </c>
      <c r="AX1715" s="279">
        <f t="shared" si="742"/>
        <v>0</v>
      </c>
      <c r="AY1715" s="279">
        <f t="shared" si="743"/>
        <v>0</v>
      </c>
      <c r="AZ1715" s="40">
        <f t="shared" si="744"/>
        <v>0</v>
      </c>
      <c r="BB1715" s="40">
        <f t="shared" si="745"/>
        <v>0</v>
      </c>
      <c r="BC1715" s="397">
        <f t="shared" si="746"/>
        <v>0</v>
      </c>
      <c r="BD1715" s="105">
        <f t="shared" si="747"/>
        <v>0</v>
      </c>
      <c r="BE1715" s="105">
        <f t="shared" si="748"/>
        <v>0</v>
      </c>
      <c r="BF1715" s="742">
        <f t="shared" si="749"/>
        <v>0</v>
      </c>
      <c r="BG1715" s="89"/>
      <c r="BH1715" s="9"/>
      <c r="BJ1715" s="40">
        <f t="shared" si="750"/>
        <v>0</v>
      </c>
      <c r="BK1715" s="40">
        <f t="shared" si="751"/>
        <v>1</v>
      </c>
      <c r="BL1715" s="40">
        <f t="shared" si="752"/>
        <v>0</v>
      </c>
      <c r="BM1715" s="40">
        <f t="shared" si="753"/>
        <v>0</v>
      </c>
      <c r="BN1715" s="40">
        <f t="shared" si="754"/>
        <v>0</v>
      </c>
    </row>
    <row r="1716" spans="1:66" x14ac:dyDescent="0.25">
      <c r="A1716" s="379"/>
      <c r="B1716" s="936"/>
      <c r="C1716" s="272"/>
      <c r="D1716" s="868"/>
      <c r="E1716" s="873" t="str">
        <f t="shared" si="755"/>
        <v xml:space="preserve"> </v>
      </c>
      <c r="F1716" s="130">
        <f t="shared" si="756"/>
        <v>0</v>
      </c>
      <c r="G1716" s="128">
        <f t="shared" si="757"/>
        <v>1704</v>
      </c>
      <c r="H1716" s="127"/>
      <c r="I1716" s="321"/>
      <c r="J1716" s="97"/>
      <c r="K1716" s="323"/>
      <c r="L1716" s="322"/>
      <c r="M1716" s="50"/>
      <c r="N1716" s="87"/>
      <c r="O1716" s="324"/>
      <c r="P1716" s="98"/>
      <c r="Q1716" s="98"/>
      <c r="R1716" s="114"/>
      <c r="S1716" s="753"/>
      <c r="T1716" s="98"/>
      <c r="U1716" s="98"/>
      <c r="V1716" s="98"/>
      <c r="W1716" s="99"/>
      <c r="X1716" s="97"/>
      <c r="Y1716" s="87"/>
      <c r="Z1716" s="100"/>
      <c r="AA1716" s="106">
        <f t="shared" ref="AA1716:AA1779" si="758">+G1716</f>
        <v>1704</v>
      </c>
      <c r="AB1716" s="549">
        <f t="shared" ref="AB1716:AB1779" si="759">C1716*BJ1716</f>
        <v>0</v>
      </c>
      <c r="AC1716" s="544">
        <f t="shared" ref="AC1716:AC1779" si="760">+AX1716+AY1716</f>
        <v>0</v>
      </c>
      <c r="AD1716" s="174">
        <f t="shared" ref="AD1716:AD1779" si="761">+AC1716*PDArate</f>
        <v>0</v>
      </c>
      <c r="AE1716" s="8"/>
      <c r="AF1716" s="885" t="str">
        <f t="shared" ref="AF1716:AF1779" si="762">IF(AG1716+AH1716=1,"Enter both columns 5 and 16.", " ")</f>
        <v xml:space="preserve"> </v>
      </c>
      <c r="AG1716" s="40">
        <f t="shared" ref="AG1716:AG1779" si="763">IF(L1716+M1716+N1716+O1716+W1716 &gt; 0, 1, 0)</f>
        <v>0</v>
      </c>
      <c r="AH1716" s="40">
        <f t="shared" ref="AH1716:AH1779" si="764">IF(AX1716 &gt; 0, 1, 0)</f>
        <v>0</v>
      </c>
      <c r="AR1716" s="40">
        <f t="shared" ref="AR1716:AR1779" si="765">IF(ISNA(+F1716), 1, 0)</f>
        <v>0</v>
      </c>
      <c r="AS1716" s="40">
        <f t="shared" ref="AS1716:AS1779" si="766">IF(ISERR(+F1716), 1, 0)</f>
        <v>0</v>
      </c>
      <c r="AT1716" s="40">
        <f t="shared" ref="AT1716:AT1779" si="767">IF(ISERR(+AC1716), 1, 0)</f>
        <v>0</v>
      </c>
      <c r="AU1716" s="40">
        <f t="shared" ref="AU1716:AU1779" si="768">IF(ISERR(+AD1716), 1, 0)</f>
        <v>0</v>
      </c>
      <c r="AX1716" s="279">
        <f t="shared" ref="AX1716:AX1779" si="769">ROUND(L1716,1)*W1716</f>
        <v>0</v>
      </c>
      <c r="AY1716" s="279">
        <f t="shared" ref="AY1716:AY1779" si="770">ROUND(X1716,1)*Z1716</f>
        <v>0</v>
      </c>
      <c r="AZ1716" s="40">
        <f t="shared" ref="AZ1716:AZ1779" si="771">IF(J1716+K1716 &gt; 0, 1, 0)</f>
        <v>0</v>
      </c>
      <c r="BB1716" s="40">
        <f t="shared" ref="BB1716:BB1779" si="772">IF(+BC1716&gt;0,IF(+BE1716&lt;=0,1,0),0)</f>
        <v>0</v>
      </c>
      <c r="BC1716" s="397">
        <f t="shared" ref="BC1716:BC1779" si="773">IF(+D1716=1,IF(J1716&gt;0, +J1716, 0),0)</f>
        <v>0</v>
      </c>
      <c r="BD1716" s="105">
        <f t="shared" ref="BD1716:BD1779" si="774">IF(VALUE(I1716)&lt;1,0,IF(VALUE(I1716)&gt;17,0,VLOOKUP(VALUE(F1716),T10Value,VALUE(I1716)+1,FALSE)))</f>
        <v>0</v>
      </c>
      <c r="BE1716" s="105">
        <f t="shared" ref="BE1716:BE1779" si="775">ROUND(+BC1716,1)*BD1716</f>
        <v>0</v>
      </c>
      <c r="BF1716" s="742">
        <f t="shared" ref="BF1716:BF1779" si="776">+BE1716*PDArate</f>
        <v>0</v>
      </c>
      <c r="BG1716" s="89"/>
      <c r="BH1716" s="9"/>
      <c r="BJ1716" s="40">
        <f t="shared" ref="BJ1716:BJ1779" si="777">IF(J1716+L1716+M1716=J1716,0,IF(J1716-L1716-0.09&gt;0,IF(J1716-L1716&lt;=0.1*J1716,J1716-L1716,0),0))</f>
        <v>0</v>
      </c>
      <c r="BK1716" s="40">
        <f t="shared" ref="BK1716:BK1779" si="778">IF(L1716+M1716+J1716+X1716&lt;=0,1,IF(L1716+M1716+X1716&gt;0,1,0))</f>
        <v>1</v>
      </c>
      <c r="BL1716" s="40">
        <f t="shared" ref="BL1716:BL1779" si="779">IF(+BJ1716&gt;0,1,0)</f>
        <v>0</v>
      </c>
      <c r="BM1716" s="40">
        <f t="shared" ref="BM1716:BM1779" si="780">IF(ISNUMBER(C1716),IF(2*BL1716-C1716&lt;0,1,IF(2*BL1716-C1716&gt;2,1,0)),IF(ISBLANK(C1716),0,1))</f>
        <v>0</v>
      </c>
      <c r="BN1716" s="40">
        <f t="shared" ref="BN1716:BN1779" si="781">IF(ISNUMBER(D1716),IF(2*AG1716-D1716=1,1,IF(+D1716=0,0, IF(+D1716=1,0,1))),IF(ISBLANK(D1716),0,1))</f>
        <v>0</v>
      </c>
    </row>
    <row r="1717" spans="1:66" x14ac:dyDescent="0.25">
      <c r="A1717" s="379"/>
      <c r="B1717" s="936"/>
      <c r="C1717" s="272"/>
      <c r="D1717" s="868"/>
      <c r="E1717" s="873" t="str">
        <f t="shared" si="755"/>
        <v xml:space="preserve"> </v>
      </c>
      <c r="F1717" s="130">
        <f t="shared" si="756"/>
        <v>0</v>
      </c>
      <c r="G1717" s="128">
        <f t="shared" si="757"/>
        <v>1705</v>
      </c>
      <c r="H1717" s="127"/>
      <c r="I1717" s="321"/>
      <c r="J1717" s="97"/>
      <c r="K1717" s="323"/>
      <c r="L1717" s="322"/>
      <c r="M1717" s="50"/>
      <c r="N1717" s="87"/>
      <c r="O1717" s="324"/>
      <c r="P1717" s="98"/>
      <c r="Q1717" s="98"/>
      <c r="R1717" s="114"/>
      <c r="S1717" s="753"/>
      <c r="T1717" s="98"/>
      <c r="U1717" s="98"/>
      <c r="V1717" s="98"/>
      <c r="W1717" s="99"/>
      <c r="X1717" s="97"/>
      <c r="Y1717" s="87"/>
      <c r="Z1717" s="100"/>
      <c r="AA1717" s="106">
        <f t="shared" si="758"/>
        <v>1705</v>
      </c>
      <c r="AB1717" s="549">
        <f t="shared" si="759"/>
        <v>0</v>
      </c>
      <c r="AC1717" s="544">
        <f t="shared" si="760"/>
        <v>0</v>
      </c>
      <c r="AD1717" s="174">
        <f t="shared" si="761"/>
        <v>0</v>
      </c>
      <c r="AE1717" s="8"/>
      <c r="AF1717" s="885" t="str">
        <f t="shared" si="762"/>
        <v xml:space="preserve"> </v>
      </c>
      <c r="AG1717" s="40">
        <f t="shared" si="763"/>
        <v>0</v>
      </c>
      <c r="AH1717" s="40">
        <f t="shared" si="764"/>
        <v>0</v>
      </c>
      <c r="AR1717" s="40">
        <f t="shared" si="765"/>
        <v>0</v>
      </c>
      <c r="AS1717" s="40">
        <f t="shared" si="766"/>
        <v>0</v>
      </c>
      <c r="AT1717" s="40">
        <f t="shared" si="767"/>
        <v>0</v>
      </c>
      <c r="AU1717" s="40">
        <f t="shared" si="768"/>
        <v>0</v>
      </c>
      <c r="AX1717" s="279">
        <f t="shared" si="769"/>
        <v>0</v>
      </c>
      <c r="AY1717" s="279">
        <f t="shared" si="770"/>
        <v>0</v>
      </c>
      <c r="AZ1717" s="40">
        <f t="shared" si="771"/>
        <v>0</v>
      </c>
      <c r="BB1717" s="40">
        <f t="shared" si="772"/>
        <v>0</v>
      </c>
      <c r="BC1717" s="397">
        <f t="shared" si="773"/>
        <v>0</v>
      </c>
      <c r="BD1717" s="105">
        <f t="shared" si="774"/>
        <v>0</v>
      </c>
      <c r="BE1717" s="105">
        <f t="shared" si="775"/>
        <v>0</v>
      </c>
      <c r="BF1717" s="742">
        <f t="shared" si="776"/>
        <v>0</v>
      </c>
      <c r="BG1717" s="89"/>
      <c r="BH1717" s="9"/>
      <c r="BJ1717" s="40">
        <f t="shared" si="777"/>
        <v>0</v>
      </c>
      <c r="BK1717" s="40">
        <f t="shared" si="778"/>
        <v>1</v>
      </c>
      <c r="BL1717" s="40">
        <f t="shared" si="779"/>
        <v>0</v>
      </c>
      <c r="BM1717" s="40">
        <f t="shared" si="780"/>
        <v>0</v>
      </c>
      <c r="BN1717" s="40">
        <f t="shared" si="781"/>
        <v>0</v>
      </c>
    </row>
    <row r="1718" spans="1:66" x14ac:dyDescent="0.25">
      <c r="A1718" s="379"/>
      <c r="B1718" s="936"/>
      <c r="C1718" s="272"/>
      <c r="D1718" s="868"/>
      <c r="E1718" s="873" t="str">
        <f t="shared" si="755"/>
        <v xml:space="preserve"> </v>
      </c>
      <c r="F1718" s="130">
        <f t="shared" si="756"/>
        <v>0</v>
      </c>
      <c r="G1718" s="128">
        <f t="shared" si="757"/>
        <v>1706</v>
      </c>
      <c r="H1718" s="127"/>
      <c r="I1718" s="321"/>
      <c r="J1718" s="97"/>
      <c r="K1718" s="323"/>
      <c r="L1718" s="322"/>
      <c r="M1718" s="50"/>
      <c r="N1718" s="87"/>
      <c r="O1718" s="324"/>
      <c r="P1718" s="98"/>
      <c r="Q1718" s="98"/>
      <c r="R1718" s="114"/>
      <c r="S1718" s="753"/>
      <c r="T1718" s="98"/>
      <c r="U1718" s="98"/>
      <c r="V1718" s="98"/>
      <c r="W1718" s="99"/>
      <c r="X1718" s="97"/>
      <c r="Y1718" s="87"/>
      <c r="Z1718" s="100"/>
      <c r="AA1718" s="106">
        <f t="shared" si="758"/>
        <v>1706</v>
      </c>
      <c r="AB1718" s="549">
        <f t="shared" si="759"/>
        <v>0</v>
      </c>
      <c r="AC1718" s="544">
        <f t="shared" si="760"/>
        <v>0</v>
      </c>
      <c r="AD1718" s="174">
        <f t="shared" si="761"/>
        <v>0</v>
      </c>
      <c r="AE1718" s="8"/>
      <c r="AF1718" s="885" t="str">
        <f t="shared" si="762"/>
        <v xml:space="preserve"> </v>
      </c>
      <c r="AG1718" s="40">
        <f t="shared" si="763"/>
        <v>0</v>
      </c>
      <c r="AH1718" s="40">
        <f t="shared" si="764"/>
        <v>0</v>
      </c>
      <c r="AR1718" s="40">
        <f t="shared" si="765"/>
        <v>0</v>
      </c>
      <c r="AS1718" s="40">
        <f t="shared" si="766"/>
        <v>0</v>
      </c>
      <c r="AT1718" s="40">
        <f t="shared" si="767"/>
        <v>0</v>
      </c>
      <c r="AU1718" s="40">
        <f t="shared" si="768"/>
        <v>0</v>
      </c>
      <c r="AX1718" s="279">
        <f t="shared" si="769"/>
        <v>0</v>
      </c>
      <c r="AY1718" s="279">
        <f t="shared" si="770"/>
        <v>0</v>
      </c>
      <c r="AZ1718" s="40">
        <f t="shared" si="771"/>
        <v>0</v>
      </c>
      <c r="BB1718" s="40">
        <f t="shared" si="772"/>
        <v>0</v>
      </c>
      <c r="BC1718" s="397">
        <f t="shared" si="773"/>
        <v>0</v>
      </c>
      <c r="BD1718" s="105">
        <f t="shared" si="774"/>
        <v>0</v>
      </c>
      <c r="BE1718" s="105">
        <f t="shared" si="775"/>
        <v>0</v>
      </c>
      <c r="BF1718" s="742">
        <f t="shared" si="776"/>
        <v>0</v>
      </c>
      <c r="BG1718" s="89"/>
      <c r="BH1718" s="9"/>
      <c r="BJ1718" s="40">
        <f t="shared" si="777"/>
        <v>0</v>
      </c>
      <c r="BK1718" s="40">
        <f t="shared" si="778"/>
        <v>1</v>
      </c>
      <c r="BL1718" s="40">
        <f t="shared" si="779"/>
        <v>0</v>
      </c>
      <c r="BM1718" s="40">
        <f t="shared" si="780"/>
        <v>0</v>
      </c>
      <c r="BN1718" s="40">
        <f t="shared" si="781"/>
        <v>0</v>
      </c>
    </row>
    <row r="1719" spans="1:66" x14ac:dyDescent="0.25">
      <c r="A1719" s="379"/>
      <c r="B1719" s="936"/>
      <c r="C1719" s="272"/>
      <c r="D1719" s="868"/>
      <c r="E1719" s="873" t="str">
        <f t="shared" si="755"/>
        <v xml:space="preserve"> </v>
      </c>
      <c r="F1719" s="130">
        <f t="shared" si="756"/>
        <v>0</v>
      </c>
      <c r="G1719" s="128">
        <f t="shared" si="757"/>
        <v>1707</v>
      </c>
      <c r="H1719" s="127"/>
      <c r="I1719" s="321"/>
      <c r="J1719" s="97"/>
      <c r="K1719" s="323"/>
      <c r="L1719" s="322"/>
      <c r="M1719" s="50"/>
      <c r="N1719" s="87"/>
      <c r="O1719" s="324"/>
      <c r="P1719" s="98"/>
      <c r="Q1719" s="98"/>
      <c r="R1719" s="114"/>
      <c r="S1719" s="753"/>
      <c r="T1719" s="98"/>
      <c r="U1719" s="98"/>
      <c r="V1719" s="98"/>
      <c r="W1719" s="99"/>
      <c r="X1719" s="97"/>
      <c r="Y1719" s="87"/>
      <c r="Z1719" s="100"/>
      <c r="AA1719" s="106">
        <f t="shared" si="758"/>
        <v>1707</v>
      </c>
      <c r="AB1719" s="549">
        <f t="shared" si="759"/>
        <v>0</v>
      </c>
      <c r="AC1719" s="544">
        <f t="shared" si="760"/>
        <v>0</v>
      </c>
      <c r="AD1719" s="174">
        <f t="shared" si="761"/>
        <v>0</v>
      </c>
      <c r="AE1719" s="8"/>
      <c r="AF1719" s="885" t="str">
        <f t="shared" si="762"/>
        <v xml:space="preserve"> </v>
      </c>
      <c r="AG1719" s="40">
        <f t="shared" si="763"/>
        <v>0</v>
      </c>
      <c r="AH1719" s="40">
        <f t="shared" si="764"/>
        <v>0</v>
      </c>
      <c r="AR1719" s="40">
        <f t="shared" si="765"/>
        <v>0</v>
      </c>
      <c r="AS1719" s="40">
        <f t="shared" si="766"/>
        <v>0</v>
      </c>
      <c r="AT1719" s="40">
        <f t="shared" si="767"/>
        <v>0</v>
      </c>
      <c r="AU1719" s="40">
        <f t="shared" si="768"/>
        <v>0</v>
      </c>
      <c r="AX1719" s="279">
        <f t="shared" si="769"/>
        <v>0</v>
      </c>
      <c r="AY1719" s="279">
        <f t="shared" si="770"/>
        <v>0</v>
      </c>
      <c r="AZ1719" s="40">
        <f t="shared" si="771"/>
        <v>0</v>
      </c>
      <c r="BB1719" s="40">
        <f t="shared" si="772"/>
        <v>0</v>
      </c>
      <c r="BC1719" s="397">
        <f t="shared" si="773"/>
        <v>0</v>
      </c>
      <c r="BD1719" s="105">
        <f t="shared" si="774"/>
        <v>0</v>
      </c>
      <c r="BE1719" s="105">
        <f t="shared" si="775"/>
        <v>0</v>
      </c>
      <c r="BF1719" s="742">
        <f t="shared" si="776"/>
        <v>0</v>
      </c>
      <c r="BG1719" s="89"/>
      <c r="BH1719" s="9"/>
      <c r="BJ1719" s="40">
        <f t="shared" si="777"/>
        <v>0</v>
      </c>
      <c r="BK1719" s="40">
        <f t="shared" si="778"/>
        <v>1</v>
      </c>
      <c r="BL1719" s="40">
        <f t="shared" si="779"/>
        <v>0</v>
      </c>
      <c r="BM1719" s="40">
        <f t="shared" si="780"/>
        <v>0</v>
      </c>
      <c r="BN1719" s="40">
        <f t="shared" si="781"/>
        <v>0</v>
      </c>
    </row>
    <row r="1720" spans="1:66" x14ac:dyDescent="0.25">
      <c r="A1720" s="379"/>
      <c r="B1720" s="936"/>
      <c r="C1720" s="272"/>
      <c r="D1720" s="868"/>
      <c r="E1720" s="873" t="str">
        <f t="shared" si="755"/>
        <v xml:space="preserve"> </v>
      </c>
      <c r="F1720" s="130">
        <f t="shared" si="756"/>
        <v>0</v>
      </c>
      <c r="G1720" s="128">
        <f t="shared" si="757"/>
        <v>1708</v>
      </c>
      <c r="H1720" s="127"/>
      <c r="I1720" s="321"/>
      <c r="J1720" s="97"/>
      <c r="K1720" s="323"/>
      <c r="L1720" s="322"/>
      <c r="M1720" s="50"/>
      <c r="N1720" s="87"/>
      <c r="O1720" s="324"/>
      <c r="P1720" s="98"/>
      <c r="Q1720" s="98"/>
      <c r="R1720" s="114"/>
      <c r="S1720" s="753"/>
      <c r="T1720" s="98"/>
      <c r="U1720" s="98"/>
      <c r="V1720" s="98"/>
      <c r="W1720" s="99"/>
      <c r="X1720" s="97"/>
      <c r="Y1720" s="87"/>
      <c r="Z1720" s="100"/>
      <c r="AA1720" s="106">
        <f t="shared" si="758"/>
        <v>1708</v>
      </c>
      <c r="AB1720" s="549">
        <f t="shared" si="759"/>
        <v>0</v>
      </c>
      <c r="AC1720" s="544">
        <f t="shared" si="760"/>
        <v>0</v>
      </c>
      <c r="AD1720" s="174">
        <f t="shared" si="761"/>
        <v>0</v>
      </c>
      <c r="AE1720" s="8"/>
      <c r="AF1720" s="885" t="str">
        <f t="shared" si="762"/>
        <v xml:space="preserve"> </v>
      </c>
      <c r="AG1720" s="40">
        <f t="shared" si="763"/>
        <v>0</v>
      </c>
      <c r="AH1720" s="40">
        <f t="shared" si="764"/>
        <v>0</v>
      </c>
      <c r="AR1720" s="40">
        <f t="shared" si="765"/>
        <v>0</v>
      </c>
      <c r="AS1720" s="40">
        <f t="shared" si="766"/>
        <v>0</v>
      </c>
      <c r="AT1720" s="40">
        <f t="shared" si="767"/>
        <v>0</v>
      </c>
      <c r="AU1720" s="40">
        <f t="shared" si="768"/>
        <v>0</v>
      </c>
      <c r="AX1720" s="279">
        <f t="shared" si="769"/>
        <v>0</v>
      </c>
      <c r="AY1720" s="279">
        <f t="shared" si="770"/>
        <v>0</v>
      </c>
      <c r="AZ1720" s="40">
        <f t="shared" si="771"/>
        <v>0</v>
      </c>
      <c r="BB1720" s="40">
        <f t="shared" si="772"/>
        <v>0</v>
      </c>
      <c r="BC1720" s="397">
        <f t="shared" si="773"/>
        <v>0</v>
      </c>
      <c r="BD1720" s="105">
        <f t="shared" si="774"/>
        <v>0</v>
      </c>
      <c r="BE1720" s="105">
        <f t="shared" si="775"/>
        <v>0</v>
      </c>
      <c r="BF1720" s="742">
        <f t="shared" si="776"/>
        <v>0</v>
      </c>
      <c r="BG1720" s="89"/>
      <c r="BH1720" s="9"/>
      <c r="BJ1720" s="40">
        <f t="shared" si="777"/>
        <v>0</v>
      </c>
      <c r="BK1720" s="40">
        <f t="shared" si="778"/>
        <v>1</v>
      </c>
      <c r="BL1720" s="40">
        <f t="shared" si="779"/>
        <v>0</v>
      </c>
      <c r="BM1720" s="40">
        <f t="shared" si="780"/>
        <v>0</v>
      </c>
      <c r="BN1720" s="40">
        <f t="shared" si="781"/>
        <v>0</v>
      </c>
    </row>
    <row r="1721" spans="1:66" x14ac:dyDescent="0.25">
      <c r="A1721" s="379"/>
      <c r="B1721" s="936"/>
      <c r="C1721" s="272"/>
      <c r="D1721" s="868"/>
      <c r="E1721" s="873" t="str">
        <f t="shared" si="755"/>
        <v xml:space="preserve"> </v>
      </c>
      <c r="F1721" s="130">
        <f t="shared" si="756"/>
        <v>0</v>
      </c>
      <c r="G1721" s="128">
        <f t="shared" si="757"/>
        <v>1709</v>
      </c>
      <c r="H1721" s="127"/>
      <c r="I1721" s="321"/>
      <c r="J1721" s="97"/>
      <c r="K1721" s="323"/>
      <c r="L1721" s="322"/>
      <c r="M1721" s="50"/>
      <c r="N1721" s="87"/>
      <c r="O1721" s="324"/>
      <c r="P1721" s="98"/>
      <c r="Q1721" s="98"/>
      <c r="R1721" s="114"/>
      <c r="S1721" s="753"/>
      <c r="T1721" s="98"/>
      <c r="U1721" s="98"/>
      <c r="V1721" s="98"/>
      <c r="W1721" s="99"/>
      <c r="X1721" s="97"/>
      <c r="Y1721" s="87"/>
      <c r="Z1721" s="100"/>
      <c r="AA1721" s="106">
        <f t="shared" si="758"/>
        <v>1709</v>
      </c>
      <c r="AB1721" s="549">
        <f t="shared" si="759"/>
        <v>0</v>
      </c>
      <c r="AC1721" s="544">
        <f t="shared" si="760"/>
        <v>0</v>
      </c>
      <c r="AD1721" s="174">
        <f t="shared" si="761"/>
        <v>0</v>
      </c>
      <c r="AE1721" s="8"/>
      <c r="AF1721" s="885" t="str">
        <f t="shared" si="762"/>
        <v xml:space="preserve"> </v>
      </c>
      <c r="AG1721" s="40">
        <f t="shared" si="763"/>
        <v>0</v>
      </c>
      <c r="AH1721" s="40">
        <f t="shared" si="764"/>
        <v>0</v>
      </c>
      <c r="AR1721" s="40">
        <f t="shared" si="765"/>
        <v>0</v>
      </c>
      <c r="AS1721" s="40">
        <f t="shared" si="766"/>
        <v>0</v>
      </c>
      <c r="AT1721" s="40">
        <f t="shared" si="767"/>
        <v>0</v>
      </c>
      <c r="AU1721" s="40">
        <f t="shared" si="768"/>
        <v>0</v>
      </c>
      <c r="AX1721" s="279">
        <f t="shared" si="769"/>
        <v>0</v>
      </c>
      <c r="AY1721" s="279">
        <f t="shared" si="770"/>
        <v>0</v>
      </c>
      <c r="AZ1721" s="40">
        <f t="shared" si="771"/>
        <v>0</v>
      </c>
      <c r="BB1721" s="40">
        <f t="shared" si="772"/>
        <v>0</v>
      </c>
      <c r="BC1721" s="397">
        <f t="shared" si="773"/>
        <v>0</v>
      </c>
      <c r="BD1721" s="105">
        <f t="shared" si="774"/>
        <v>0</v>
      </c>
      <c r="BE1721" s="105">
        <f t="shared" si="775"/>
        <v>0</v>
      </c>
      <c r="BF1721" s="742">
        <f t="shared" si="776"/>
        <v>0</v>
      </c>
      <c r="BG1721" s="89"/>
      <c r="BH1721" s="9"/>
      <c r="BJ1721" s="40">
        <f t="shared" si="777"/>
        <v>0</v>
      </c>
      <c r="BK1721" s="40">
        <f t="shared" si="778"/>
        <v>1</v>
      </c>
      <c r="BL1721" s="40">
        <f t="shared" si="779"/>
        <v>0</v>
      </c>
      <c r="BM1721" s="40">
        <f t="shared" si="780"/>
        <v>0</v>
      </c>
      <c r="BN1721" s="40">
        <f t="shared" si="781"/>
        <v>0</v>
      </c>
    </row>
    <row r="1722" spans="1:66" x14ac:dyDescent="0.25">
      <c r="A1722" s="379"/>
      <c r="B1722" s="936"/>
      <c r="C1722" s="272"/>
      <c r="D1722" s="868"/>
      <c r="E1722" s="873" t="str">
        <f t="shared" si="755"/>
        <v xml:space="preserve"> </v>
      </c>
      <c r="F1722" s="130">
        <f t="shared" si="756"/>
        <v>0</v>
      </c>
      <c r="G1722" s="128">
        <f t="shared" si="757"/>
        <v>1710</v>
      </c>
      <c r="H1722" s="127"/>
      <c r="I1722" s="321"/>
      <c r="J1722" s="97"/>
      <c r="K1722" s="323"/>
      <c r="L1722" s="322"/>
      <c r="M1722" s="50"/>
      <c r="N1722" s="87"/>
      <c r="O1722" s="324"/>
      <c r="P1722" s="98"/>
      <c r="Q1722" s="98"/>
      <c r="R1722" s="114"/>
      <c r="S1722" s="753"/>
      <c r="T1722" s="98"/>
      <c r="U1722" s="98"/>
      <c r="V1722" s="98"/>
      <c r="W1722" s="99"/>
      <c r="X1722" s="97"/>
      <c r="Y1722" s="87"/>
      <c r="Z1722" s="100"/>
      <c r="AA1722" s="106">
        <f t="shared" si="758"/>
        <v>1710</v>
      </c>
      <c r="AB1722" s="549">
        <f t="shared" si="759"/>
        <v>0</v>
      </c>
      <c r="AC1722" s="544">
        <f t="shared" si="760"/>
        <v>0</v>
      </c>
      <c r="AD1722" s="174">
        <f t="shared" si="761"/>
        <v>0</v>
      </c>
      <c r="AE1722" s="8"/>
      <c r="AF1722" s="885" t="str">
        <f t="shared" si="762"/>
        <v xml:space="preserve"> </v>
      </c>
      <c r="AG1722" s="40">
        <f t="shared" si="763"/>
        <v>0</v>
      </c>
      <c r="AH1722" s="40">
        <f t="shared" si="764"/>
        <v>0</v>
      </c>
      <c r="AR1722" s="40">
        <f t="shared" si="765"/>
        <v>0</v>
      </c>
      <c r="AS1722" s="40">
        <f t="shared" si="766"/>
        <v>0</v>
      </c>
      <c r="AT1722" s="40">
        <f t="shared" si="767"/>
        <v>0</v>
      </c>
      <c r="AU1722" s="40">
        <f t="shared" si="768"/>
        <v>0</v>
      </c>
      <c r="AX1722" s="279">
        <f t="shared" si="769"/>
        <v>0</v>
      </c>
      <c r="AY1722" s="279">
        <f t="shared" si="770"/>
        <v>0</v>
      </c>
      <c r="AZ1722" s="40">
        <f t="shared" si="771"/>
        <v>0</v>
      </c>
      <c r="BB1722" s="40">
        <f t="shared" si="772"/>
        <v>0</v>
      </c>
      <c r="BC1722" s="397">
        <f t="shared" si="773"/>
        <v>0</v>
      </c>
      <c r="BD1722" s="105">
        <f t="shared" si="774"/>
        <v>0</v>
      </c>
      <c r="BE1722" s="105">
        <f t="shared" si="775"/>
        <v>0</v>
      </c>
      <c r="BF1722" s="742">
        <f t="shared" si="776"/>
        <v>0</v>
      </c>
      <c r="BG1722" s="89"/>
      <c r="BH1722" s="9"/>
      <c r="BJ1722" s="40">
        <f t="shared" si="777"/>
        <v>0</v>
      </c>
      <c r="BK1722" s="40">
        <f t="shared" si="778"/>
        <v>1</v>
      </c>
      <c r="BL1722" s="40">
        <f t="shared" si="779"/>
        <v>0</v>
      </c>
      <c r="BM1722" s="40">
        <f t="shared" si="780"/>
        <v>0</v>
      </c>
      <c r="BN1722" s="40">
        <f t="shared" si="781"/>
        <v>0</v>
      </c>
    </row>
    <row r="1723" spans="1:66" x14ac:dyDescent="0.25">
      <c r="A1723" s="379"/>
      <c r="B1723" s="936"/>
      <c r="C1723" s="272"/>
      <c r="D1723" s="868"/>
      <c r="E1723" s="873" t="str">
        <f t="shared" si="755"/>
        <v xml:space="preserve"> </v>
      </c>
      <c r="F1723" s="130">
        <f t="shared" si="756"/>
        <v>0</v>
      </c>
      <c r="G1723" s="128">
        <f t="shared" si="757"/>
        <v>1711</v>
      </c>
      <c r="H1723" s="127"/>
      <c r="I1723" s="321"/>
      <c r="J1723" s="97"/>
      <c r="K1723" s="323"/>
      <c r="L1723" s="322"/>
      <c r="M1723" s="50"/>
      <c r="N1723" s="87"/>
      <c r="O1723" s="324"/>
      <c r="P1723" s="98"/>
      <c r="Q1723" s="98"/>
      <c r="R1723" s="114"/>
      <c r="S1723" s="753"/>
      <c r="T1723" s="98"/>
      <c r="U1723" s="98"/>
      <c r="V1723" s="98"/>
      <c r="W1723" s="99"/>
      <c r="X1723" s="97"/>
      <c r="Y1723" s="87"/>
      <c r="Z1723" s="100"/>
      <c r="AA1723" s="106">
        <f t="shared" si="758"/>
        <v>1711</v>
      </c>
      <c r="AB1723" s="549">
        <f t="shared" si="759"/>
        <v>0</v>
      </c>
      <c r="AC1723" s="544">
        <f t="shared" si="760"/>
        <v>0</v>
      </c>
      <c r="AD1723" s="174">
        <f t="shared" si="761"/>
        <v>0</v>
      </c>
      <c r="AE1723" s="8"/>
      <c r="AF1723" s="885" t="str">
        <f t="shared" si="762"/>
        <v xml:space="preserve"> </v>
      </c>
      <c r="AG1723" s="40">
        <f t="shared" si="763"/>
        <v>0</v>
      </c>
      <c r="AH1723" s="40">
        <f t="shared" si="764"/>
        <v>0</v>
      </c>
      <c r="AR1723" s="40">
        <f t="shared" si="765"/>
        <v>0</v>
      </c>
      <c r="AS1723" s="40">
        <f t="shared" si="766"/>
        <v>0</v>
      </c>
      <c r="AT1723" s="40">
        <f t="shared" si="767"/>
        <v>0</v>
      </c>
      <c r="AU1723" s="40">
        <f t="shared" si="768"/>
        <v>0</v>
      </c>
      <c r="AX1723" s="279">
        <f t="shared" si="769"/>
        <v>0</v>
      </c>
      <c r="AY1723" s="279">
        <f t="shared" si="770"/>
        <v>0</v>
      </c>
      <c r="AZ1723" s="40">
        <f t="shared" si="771"/>
        <v>0</v>
      </c>
      <c r="BB1723" s="40">
        <f t="shared" si="772"/>
        <v>0</v>
      </c>
      <c r="BC1723" s="397">
        <f t="shared" si="773"/>
        <v>0</v>
      </c>
      <c r="BD1723" s="105">
        <f t="shared" si="774"/>
        <v>0</v>
      </c>
      <c r="BE1723" s="105">
        <f t="shared" si="775"/>
        <v>0</v>
      </c>
      <c r="BF1723" s="742">
        <f t="shared" si="776"/>
        <v>0</v>
      </c>
      <c r="BG1723" s="89"/>
      <c r="BH1723" s="9"/>
      <c r="BJ1723" s="40">
        <f t="shared" si="777"/>
        <v>0</v>
      </c>
      <c r="BK1723" s="40">
        <f t="shared" si="778"/>
        <v>1</v>
      </c>
      <c r="BL1723" s="40">
        <f t="shared" si="779"/>
        <v>0</v>
      </c>
      <c r="BM1723" s="40">
        <f t="shared" si="780"/>
        <v>0</v>
      </c>
      <c r="BN1723" s="40">
        <f t="shared" si="781"/>
        <v>0</v>
      </c>
    </row>
    <row r="1724" spans="1:66" x14ac:dyDescent="0.25">
      <c r="A1724" s="379"/>
      <c r="B1724" s="936"/>
      <c r="C1724" s="272"/>
      <c r="D1724" s="868"/>
      <c r="E1724" s="873" t="str">
        <f t="shared" si="755"/>
        <v xml:space="preserve"> </v>
      </c>
      <c r="F1724" s="130">
        <f t="shared" si="756"/>
        <v>0</v>
      </c>
      <c r="G1724" s="128">
        <f t="shared" si="757"/>
        <v>1712</v>
      </c>
      <c r="H1724" s="127"/>
      <c r="I1724" s="321"/>
      <c r="J1724" s="97"/>
      <c r="K1724" s="323"/>
      <c r="L1724" s="322"/>
      <c r="M1724" s="50"/>
      <c r="N1724" s="87"/>
      <c r="O1724" s="324"/>
      <c r="P1724" s="98"/>
      <c r="Q1724" s="98"/>
      <c r="R1724" s="114"/>
      <c r="S1724" s="753"/>
      <c r="T1724" s="98"/>
      <c r="U1724" s="98"/>
      <c r="V1724" s="98"/>
      <c r="W1724" s="99"/>
      <c r="X1724" s="97"/>
      <c r="Y1724" s="87"/>
      <c r="Z1724" s="100"/>
      <c r="AA1724" s="106">
        <f t="shared" si="758"/>
        <v>1712</v>
      </c>
      <c r="AB1724" s="549">
        <f t="shared" si="759"/>
        <v>0</v>
      </c>
      <c r="AC1724" s="544">
        <f t="shared" si="760"/>
        <v>0</v>
      </c>
      <c r="AD1724" s="174">
        <f t="shared" si="761"/>
        <v>0</v>
      </c>
      <c r="AE1724" s="8"/>
      <c r="AF1724" s="885" t="str">
        <f t="shared" si="762"/>
        <v xml:space="preserve"> </v>
      </c>
      <c r="AG1724" s="40">
        <f t="shared" si="763"/>
        <v>0</v>
      </c>
      <c r="AH1724" s="40">
        <f t="shared" si="764"/>
        <v>0</v>
      </c>
      <c r="AR1724" s="40">
        <f t="shared" si="765"/>
        <v>0</v>
      </c>
      <c r="AS1724" s="40">
        <f t="shared" si="766"/>
        <v>0</v>
      </c>
      <c r="AT1724" s="40">
        <f t="shared" si="767"/>
        <v>0</v>
      </c>
      <c r="AU1724" s="40">
        <f t="shared" si="768"/>
        <v>0</v>
      </c>
      <c r="AX1724" s="279">
        <f t="shared" si="769"/>
        <v>0</v>
      </c>
      <c r="AY1724" s="279">
        <f t="shared" si="770"/>
        <v>0</v>
      </c>
      <c r="AZ1724" s="40">
        <f t="shared" si="771"/>
        <v>0</v>
      </c>
      <c r="BB1724" s="40">
        <f t="shared" si="772"/>
        <v>0</v>
      </c>
      <c r="BC1724" s="397">
        <f t="shared" si="773"/>
        <v>0</v>
      </c>
      <c r="BD1724" s="105">
        <f t="shared" si="774"/>
        <v>0</v>
      </c>
      <c r="BE1724" s="105">
        <f t="shared" si="775"/>
        <v>0</v>
      </c>
      <c r="BF1724" s="742">
        <f t="shared" si="776"/>
        <v>0</v>
      </c>
      <c r="BG1724" s="89"/>
      <c r="BH1724" s="9"/>
      <c r="BJ1724" s="40">
        <f t="shared" si="777"/>
        <v>0</v>
      </c>
      <c r="BK1724" s="40">
        <f t="shared" si="778"/>
        <v>1</v>
      </c>
      <c r="BL1724" s="40">
        <f t="shared" si="779"/>
        <v>0</v>
      </c>
      <c r="BM1724" s="40">
        <f t="shared" si="780"/>
        <v>0</v>
      </c>
      <c r="BN1724" s="40">
        <f t="shared" si="781"/>
        <v>0</v>
      </c>
    </row>
    <row r="1725" spans="1:66" x14ac:dyDescent="0.25">
      <c r="A1725" s="379"/>
      <c r="B1725" s="936"/>
      <c r="C1725" s="272"/>
      <c r="D1725" s="868"/>
      <c r="E1725" s="873" t="str">
        <f t="shared" si="755"/>
        <v xml:space="preserve"> </v>
      </c>
      <c r="F1725" s="130">
        <f t="shared" si="756"/>
        <v>0</v>
      </c>
      <c r="G1725" s="128">
        <f t="shared" si="757"/>
        <v>1713</v>
      </c>
      <c r="H1725" s="127"/>
      <c r="I1725" s="321"/>
      <c r="J1725" s="97"/>
      <c r="K1725" s="323"/>
      <c r="L1725" s="322"/>
      <c r="M1725" s="50"/>
      <c r="N1725" s="87"/>
      <c r="O1725" s="324"/>
      <c r="P1725" s="98"/>
      <c r="Q1725" s="98"/>
      <c r="R1725" s="114"/>
      <c r="S1725" s="753"/>
      <c r="T1725" s="98"/>
      <c r="U1725" s="98"/>
      <c r="V1725" s="98"/>
      <c r="W1725" s="99"/>
      <c r="X1725" s="97"/>
      <c r="Y1725" s="87"/>
      <c r="Z1725" s="100"/>
      <c r="AA1725" s="106">
        <f t="shared" si="758"/>
        <v>1713</v>
      </c>
      <c r="AB1725" s="549">
        <f t="shared" si="759"/>
        <v>0</v>
      </c>
      <c r="AC1725" s="544">
        <f t="shared" si="760"/>
        <v>0</v>
      </c>
      <c r="AD1725" s="174">
        <f t="shared" si="761"/>
        <v>0</v>
      </c>
      <c r="AE1725" s="8"/>
      <c r="AF1725" s="885" t="str">
        <f t="shared" si="762"/>
        <v xml:space="preserve"> </v>
      </c>
      <c r="AG1725" s="40">
        <f t="shared" si="763"/>
        <v>0</v>
      </c>
      <c r="AH1725" s="40">
        <f t="shared" si="764"/>
        <v>0</v>
      </c>
      <c r="AR1725" s="40">
        <f t="shared" si="765"/>
        <v>0</v>
      </c>
      <c r="AS1725" s="40">
        <f t="shared" si="766"/>
        <v>0</v>
      </c>
      <c r="AT1725" s="40">
        <f t="shared" si="767"/>
        <v>0</v>
      </c>
      <c r="AU1725" s="40">
        <f t="shared" si="768"/>
        <v>0</v>
      </c>
      <c r="AX1725" s="279">
        <f t="shared" si="769"/>
        <v>0</v>
      </c>
      <c r="AY1725" s="279">
        <f t="shared" si="770"/>
        <v>0</v>
      </c>
      <c r="AZ1725" s="40">
        <f t="shared" si="771"/>
        <v>0</v>
      </c>
      <c r="BB1725" s="40">
        <f t="shared" si="772"/>
        <v>0</v>
      </c>
      <c r="BC1725" s="397">
        <f t="shared" si="773"/>
        <v>0</v>
      </c>
      <c r="BD1725" s="105">
        <f t="shared" si="774"/>
        <v>0</v>
      </c>
      <c r="BE1725" s="105">
        <f t="shared" si="775"/>
        <v>0</v>
      </c>
      <c r="BF1725" s="742">
        <f t="shared" si="776"/>
        <v>0</v>
      </c>
      <c r="BG1725" s="89"/>
      <c r="BH1725" s="9"/>
      <c r="BJ1725" s="40">
        <f t="shared" si="777"/>
        <v>0</v>
      </c>
      <c r="BK1725" s="40">
        <f t="shared" si="778"/>
        <v>1</v>
      </c>
      <c r="BL1725" s="40">
        <f t="shared" si="779"/>
        <v>0</v>
      </c>
      <c r="BM1725" s="40">
        <f t="shared" si="780"/>
        <v>0</v>
      </c>
      <c r="BN1725" s="40">
        <f t="shared" si="781"/>
        <v>0</v>
      </c>
    </row>
    <row r="1726" spans="1:66" x14ac:dyDescent="0.25">
      <c r="A1726" s="379"/>
      <c r="B1726" s="936"/>
      <c r="C1726" s="272"/>
      <c r="D1726" s="868"/>
      <c r="E1726" s="873" t="str">
        <f t="shared" si="755"/>
        <v xml:space="preserve"> </v>
      </c>
      <c r="F1726" s="130">
        <f t="shared" si="756"/>
        <v>0</v>
      </c>
      <c r="G1726" s="128">
        <f t="shared" si="757"/>
        <v>1714</v>
      </c>
      <c r="H1726" s="127"/>
      <c r="I1726" s="321"/>
      <c r="J1726" s="97"/>
      <c r="K1726" s="323"/>
      <c r="L1726" s="322"/>
      <c r="M1726" s="50"/>
      <c r="N1726" s="87"/>
      <c r="O1726" s="324"/>
      <c r="P1726" s="98"/>
      <c r="Q1726" s="98"/>
      <c r="R1726" s="114"/>
      <c r="S1726" s="753"/>
      <c r="T1726" s="98"/>
      <c r="U1726" s="98"/>
      <c r="V1726" s="98"/>
      <c r="W1726" s="99"/>
      <c r="X1726" s="97"/>
      <c r="Y1726" s="87"/>
      <c r="Z1726" s="100"/>
      <c r="AA1726" s="106">
        <f t="shared" si="758"/>
        <v>1714</v>
      </c>
      <c r="AB1726" s="549">
        <f t="shared" si="759"/>
        <v>0</v>
      </c>
      <c r="AC1726" s="544">
        <f t="shared" si="760"/>
        <v>0</v>
      </c>
      <c r="AD1726" s="174">
        <f t="shared" si="761"/>
        <v>0</v>
      </c>
      <c r="AE1726" s="8"/>
      <c r="AF1726" s="885" t="str">
        <f t="shared" si="762"/>
        <v xml:space="preserve"> </v>
      </c>
      <c r="AG1726" s="40">
        <f t="shared" si="763"/>
        <v>0</v>
      </c>
      <c r="AH1726" s="40">
        <f t="shared" si="764"/>
        <v>0</v>
      </c>
      <c r="AR1726" s="40">
        <f t="shared" si="765"/>
        <v>0</v>
      </c>
      <c r="AS1726" s="40">
        <f t="shared" si="766"/>
        <v>0</v>
      </c>
      <c r="AT1726" s="40">
        <f t="shared" si="767"/>
        <v>0</v>
      </c>
      <c r="AU1726" s="40">
        <f t="shared" si="768"/>
        <v>0</v>
      </c>
      <c r="AX1726" s="279">
        <f t="shared" si="769"/>
        <v>0</v>
      </c>
      <c r="AY1726" s="279">
        <f t="shared" si="770"/>
        <v>0</v>
      </c>
      <c r="AZ1726" s="40">
        <f t="shared" si="771"/>
        <v>0</v>
      </c>
      <c r="BB1726" s="40">
        <f t="shared" si="772"/>
        <v>0</v>
      </c>
      <c r="BC1726" s="397">
        <f t="shared" si="773"/>
        <v>0</v>
      </c>
      <c r="BD1726" s="105">
        <f t="shared" si="774"/>
        <v>0</v>
      </c>
      <c r="BE1726" s="105">
        <f t="shared" si="775"/>
        <v>0</v>
      </c>
      <c r="BF1726" s="742">
        <f t="shared" si="776"/>
        <v>0</v>
      </c>
      <c r="BG1726" s="89"/>
      <c r="BH1726" s="9"/>
      <c r="BJ1726" s="40">
        <f t="shared" si="777"/>
        <v>0</v>
      </c>
      <c r="BK1726" s="40">
        <f t="shared" si="778"/>
        <v>1</v>
      </c>
      <c r="BL1726" s="40">
        <f t="shared" si="779"/>
        <v>0</v>
      </c>
      <c r="BM1726" s="40">
        <f t="shared" si="780"/>
        <v>0</v>
      </c>
      <c r="BN1726" s="40">
        <f t="shared" si="781"/>
        <v>0</v>
      </c>
    </row>
    <row r="1727" spans="1:66" x14ac:dyDescent="0.25">
      <c r="A1727" s="379"/>
      <c r="B1727" s="936"/>
      <c r="C1727" s="272"/>
      <c r="D1727" s="868"/>
      <c r="E1727" s="873" t="str">
        <f t="shared" si="755"/>
        <v xml:space="preserve"> </v>
      </c>
      <c r="F1727" s="130">
        <f t="shared" si="756"/>
        <v>0</v>
      </c>
      <c r="G1727" s="128">
        <f t="shared" si="757"/>
        <v>1715</v>
      </c>
      <c r="H1727" s="127"/>
      <c r="I1727" s="321"/>
      <c r="J1727" s="97"/>
      <c r="K1727" s="323"/>
      <c r="L1727" s="322"/>
      <c r="M1727" s="50"/>
      <c r="N1727" s="87"/>
      <c r="O1727" s="324"/>
      <c r="P1727" s="98"/>
      <c r="Q1727" s="98"/>
      <c r="R1727" s="114"/>
      <c r="S1727" s="753"/>
      <c r="T1727" s="98"/>
      <c r="U1727" s="98"/>
      <c r="V1727" s="98"/>
      <c r="W1727" s="99"/>
      <c r="X1727" s="97"/>
      <c r="Y1727" s="87"/>
      <c r="Z1727" s="100"/>
      <c r="AA1727" s="106">
        <f t="shared" si="758"/>
        <v>1715</v>
      </c>
      <c r="AB1727" s="549">
        <f t="shared" si="759"/>
        <v>0</v>
      </c>
      <c r="AC1727" s="544">
        <f t="shared" si="760"/>
        <v>0</v>
      </c>
      <c r="AD1727" s="174">
        <f t="shared" si="761"/>
        <v>0</v>
      </c>
      <c r="AE1727" s="8"/>
      <c r="AF1727" s="885" t="str">
        <f t="shared" si="762"/>
        <v xml:space="preserve"> </v>
      </c>
      <c r="AG1727" s="40">
        <f t="shared" si="763"/>
        <v>0</v>
      </c>
      <c r="AH1727" s="40">
        <f t="shared" si="764"/>
        <v>0</v>
      </c>
      <c r="AR1727" s="40">
        <f t="shared" si="765"/>
        <v>0</v>
      </c>
      <c r="AS1727" s="40">
        <f t="shared" si="766"/>
        <v>0</v>
      </c>
      <c r="AT1727" s="40">
        <f t="shared" si="767"/>
        <v>0</v>
      </c>
      <c r="AU1727" s="40">
        <f t="shared" si="768"/>
        <v>0</v>
      </c>
      <c r="AX1727" s="279">
        <f t="shared" si="769"/>
        <v>0</v>
      </c>
      <c r="AY1727" s="279">
        <f t="shared" si="770"/>
        <v>0</v>
      </c>
      <c r="AZ1727" s="40">
        <f t="shared" si="771"/>
        <v>0</v>
      </c>
      <c r="BB1727" s="40">
        <f t="shared" si="772"/>
        <v>0</v>
      </c>
      <c r="BC1727" s="397">
        <f t="shared" si="773"/>
        <v>0</v>
      </c>
      <c r="BD1727" s="105">
        <f t="shared" si="774"/>
        <v>0</v>
      </c>
      <c r="BE1727" s="105">
        <f t="shared" si="775"/>
        <v>0</v>
      </c>
      <c r="BF1727" s="742">
        <f t="shared" si="776"/>
        <v>0</v>
      </c>
      <c r="BG1727" s="89"/>
      <c r="BH1727" s="9"/>
      <c r="BJ1727" s="40">
        <f t="shared" si="777"/>
        <v>0</v>
      </c>
      <c r="BK1727" s="40">
        <f t="shared" si="778"/>
        <v>1</v>
      </c>
      <c r="BL1727" s="40">
        <f t="shared" si="779"/>
        <v>0</v>
      </c>
      <c r="BM1727" s="40">
        <f t="shared" si="780"/>
        <v>0</v>
      </c>
      <c r="BN1727" s="40">
        <f t="shared" si="781"/>
        <v>0</v>
      </c>
    </row>
    <row r="1728" spans="1:66" x14ac:dyDescent="0.25">
      <c r="A1728" s="379"/>
      <c r="B1728" s="936"/>
      <c r="C1728" s="272"/>
      <c r="D1728" s="868"/>
      <c r="E1728" s="873" t="str">
        <f t="shared" si="755"/>
        <v xml:space="preserve"> </v>
      </c>
      <c r="F1728" s="130">
        <f t="shared" si="756"/>
        <v>0</v>
      </c>
      <c r="G1728" s="128">
        <f t="shared" si="757"/>
        <v>1716</v>
      </c>
      <c r="H1728" s="127"/>
      <c r="I1728" s="321"/>
      <c r="J1728" s="97"/>
      <c r="K1728" s="323"/>
      <c r="L1728" s="322"/>
      <c r="M1728" s="50"/>
      <c r="N1728" s="87"/>
      <c r="O1728" s="324"/>
      <c r="P1728" s="98"/>
      <c r="Q1728" s="98"/>
      <c r="R1728" s="114"/>
      <c r="S1728" s="753"/>
      <c r="T1728" s="98"/>
      <c r="U1728" s="98"/>
      <c r="V1728" s="98"/>
      <c r="W1728" s="99"/>
      <c r="X1728" s="97"/>
      <c r="Y1728" s="87"/>
      <c r="Z1728" s="100"/>
      <c r="AA1728" s="106">
        <f t="shared" si="758"/>
        <v>1716</v>
      </c>
      <c r="AB1728" s="549">
        <f t="shared" si="759"/>
        <v>0</v>
      </c>
      <c r="AC1728" s="544">
        <f t="shared" si="760"/>
        <v>0</v>
      </c>
      <c r="AD1728" s="174">
        <f t="shared" si="761"/>
        <v>0</v>
      </c>
      <c r="AE1728" s="8"/>
      <c r="AF1728" s="885" t="str">
        <f t="shared" si="762"/>
        <v xml:space="preserve"> </v>
      </c>
      <c r="AG1728" s="40">
        <f t="shared" si="763"/>
        <v>0</v>
      </c>
      <c r="AH1728" s="40">
        <f t="shared" si="764"/>
        <v>0</v>
      </c>
      <c r="AR1728" s="40">
        <f t="shared" si="765"/>
        <v>0</v>
      </c>
      <c r="AS1728" s="40">
        <f t="shared" si="766"/>
        <v>0</v>
      </c>
      <c r="AT1728" s="40">
        <f t="shared" si="767"/>
        <v>0</v>
      </c>
      <c r="AU1728" s="40">
        <f t="shared" si="768"/>
        <v>0</v>
      </c>
      <c r="AX1728" s="279">
        <f t="shared" si="769"/>
        <v>0</v>
      </c>
      <c r="AY1728" s="279">
        <f t="shared" si="770"/>
        <v>0</v>
      </c>
      <c r="AZ1728" s="40">
        <f t="shared" si="771"/>
        <v>0</v>
      </c>
      <c r="BB1728" s="40">
        <f t="shared" si="772"/>
        <v>0</v>
      </c>
      <c r="BC1728" s="397">
        <f t="shared" si="773"/>
        <v>0</v>
      </c>
      <c r="BD1728" s="105">
        <f t="shared" si="774"/>
        <v>0</v>
      </c>
      <c r="BE1728" s="105">
        <f t="shared" si="775"/>
        <v>0</v>
      </c>
      <c r="BF1728" s="742">
        <f t="shared" si="776"/>
        <v>0</v>
      </c>
      <c r="BG1728" s="89"/>
      <c r="BH1728" s="9"/>
      <c r="BJ1728" s="40">
        <f t="shared" si="777"/>
        <v>0</v>
      </c>
      <c r="BK1728" s="40">
        <f t="shared" si="778"/>
        <v>1</v>
      </c>
      <c r="BL1728" s="40">
        <f t="shared" si="779"/>
        <v>0</v>
      </c>
      <c r="BM1728" s="40">
        <f t="shared" si="780"/>
        <v>0</v>
      </c>
      <c r="BN1728" s="40">
        <f t="shared" si="781"/>
        <v>0</v>
      </c>
    </row>
    <row r="1729" spans="1:66" x14ac:dyDescent="0.25">
      <c r="A1729" s="379"/>
      <c r="B1729" s="936"/>
      <c r="C1729" s="272"/>
      <c r="D1729" s="868"/>
      <c r="E1729" s="873" t="str">
        <f t="shared" si="755"/>
        <v xml:space="preserve"> </v>
      </c>
      <c r="F1729" s="130">
        <f t="shared" si="756"/>
        <v>0</v>
      </c>
      <c r="G1729" s="128">
        <f t="shared" si="757"/>
        <v>1717</v>
      </c>
      <c r="H1729" s="127"/>
      <c r="I1729" s="321"/>
      <c r="J1729" s="97"/>
      <c r="K1729" s="323"/>
      <c r="L1729" s="322"/>
      <c r="M1729" s="50"/>
      <c r="N1729" s="87"/>
      <c r="O1729" s="324"/>
      <c r="P1729" s="98"/>
      <c r="Q1729" s="98"/>
      <c r="R1729" s="114"/>
      <c r="S1729" s="753"/>
      <c r="T1729" s="98"/>
      <c r="U1729" s="98"/>
      <c r="V1729" s="98"/>
      <c r="W1729" s="99"/>
      <c r="X1729" s="97"/>
      <c r="Y1729" s="87"/>
      <c r="Z1729" s="100"/>
      <c r="AA1729" s="106">
        <f t="shared" si="758"/>
        <v>1717</v>
      </c>
      <c r="AB1729" s="549">
        <f t="shared" si="759"/>
        <v>0</v>
      </c>
      <c r="AC1729" s="544">
        <f t="shared" si="760"/>
        <v>0</v>
      </c>
      <c r="AD1729" s="174">
        <f t="shared" si="761"/>
        <v>0</v>
      </c>
      <c r="AE1729" s="8"/>
      <c r="AF1729" s="885" t="str">
        <f t="shared" si="762"/>
        <v xml:space="preserve"> </v>
      </c>
      <c r="AG1729" s="40">
        <f t="shared" si="763"/>
        <v>0</v>
      </c>
      <c r="AH1729" s="40">
        <f t="shared" si="764"/>
        <v>0</v>
      </c>
      <c r="AR1729" s="40">
        <f t="shared" si="765"/>
        <v>0</v>
      </c>
      <c r="AS1729" s="40">
        <f t="shared" si="766"/>
        <v>0</v>
      </c>
      <c r="AT1729" s="40">
        <f t="shared" si="767"/>
        <v>0</v>
      </c>
      <c r="AU1729" s="40">
        <f t="shared" si="768"/>
        <v>0</v>
      </c>
      <c r="AX1729" s="279">
        <f t="shared" si="769"/>
        <v>0</v>
      </c>
      <c r="AY1729" s="279">
        <f t="shared" si="770"/>
        <v>0</v>
      </c>
      <c r="AZ1729" s="40">
        <f t="shared" si="771"/>
        <v>0</v>
      </c>
      <c r="BB1729" s="40">
        <f t="shared" si="772"/>
        <v>0</v>
      </c>
      <c r="BC1729" s="397">
        <f t="shared" si="773"/>
        <v>0</v>
      </c>
      <c r="BD1729" s="105">
        <f t="shared" si="774"/>
        <v>0</v>
      </c>
      <c r="BE1729" s="105">
        <f t="shared" si="775"/>
        <v>0</v>
      </c>
      <c r="BF1729" s="742">
        <f t="shared" si="776"/>
        <v>0</v>
      </c>
      <c r="BG1729" s="89"/>
      <c r="BH1729" s="9"/>
      <c r="BJ1729" s="40">
        <f t="shared" si="777"/>
        <v>0</v>
      </c>
      <c r="BK1729" s="40">
        <f t="shared" si="778"/>
        <v>1</v>
      </c>
      <c r="BL1729" s="40">
        <f t="shared" si="779"/>
        <v>0</v>
      </c>
      <c r="BM1729" s="40">
        <f t="shared" si="780"/>
        <v>0</v>
      </c>
      <c r="BN1729" s="40">
        <f t="shared" si="781"/>
        <v>0</v>
      </c>
    </row>
    <row r="1730" spans="1:66" x14ac:dyDescent="0.25">
      <c r="A1730" s="379"/>
      <c r="B1730" s="936"/>
      <c r="C1730" s="272"/>
      <c r="D1730" s="868"/>
      <c r="E1730" s="873" t="str">
        <f t="shared" si="755"/>
        <v xml:space="preserve"> </v>
      </c>
      <c r="F1730" s="130">
        <f t="shared" si="756"/>
        <v>0</v>
      </c>
      <c r="G1730" s="128">
        <f t="shared" si="757"/>
        <v>1718</v>
      </c>
      <c r="H1730" s="127"/>
      <c r="I1730" s="321"/>
      <c r="J1730" s="97"/>
      <c r="K1730" s="323"/>
      <c r="L1730" s="322"/>
      <c r="M1730" s="50"/>
      <c r="N1730" s="87"/>
      <c r="O1730" s="324"/>
      <c r="P1730" s="98"/>
      <c r="Q1730" s="98"/>
      <c r="R1730" s="114"/>
      <c r="S1730" s="753"/>
      <c r="T1730" s="98"/>
      <c r="U1730" s="98"/>
      <c r="V1730" s="98"/>
      <c r="W1730" s="99"/>
      <c r="X1730" s="97"/>
      <c r="Y1730" s="87"/>
      <c r="Z1730" s="100"/>
      <c r="AA1730" s="106">
        <f t="shared" si="758"/>
        <v>1718</v>
      </c>
      <c r="AB1730" s="549">
        <f t="shared" si="759"/>
        <v>0</v>
      </c>
      <c r="AC1730" s="544">
        <f t="shared" si="760"/>
        <v>0</v>
      </c>
      <c r="AD1730" s="174">
        <f t="shared" si="761"/>
        <v>0</v>
      </c>
      <c r="AE1730" s="8"/>
      <c r="AF1730" s="885" t="str">
        <f t="shared" si="762"/>
        <v xml:space="preserve"> </v>
      </c>
      <c r="AG1730" s="40">
        <f t="shared" si="763"/>
        <v>0</v>
      </c>
      <c r="AH1730" s="40">
        <f t="shared" si="764"/>
        <v>0</v>
      </c>
      <c r="AR1730" s="40">
        <f t="shared" si="765"/>
        <v>0</v>
      </c>
      <c r="AS1730" s="40">
        <f t="shared" si="766"/>
        <v>0</v>
      </c>
      <c r="AT1730" s="40">
        <f t="shared" si="767"/>
        <v>0</v>
      </c>
      <c r="AU1730" s="40">
        <f t="shared" si="768"/>
        <v>0</v>
      </c>
      <c r="AX1730" s="279">
        <f t="shared" si="769"/>
        <v>0</v>
      </c>
      <c r="AY1730" s="279">
        <f t="shared" si="770"/>
        <v>0</v>
      </c>
      <c r="AZ1730" s="40">
        <f t="shared" si="771"/>
        <v>0</v>
      </c>
      <c r="BB1730" s="40">
        <f t="shared" si="772"/>
        <v>0</v>
      </c>
      <c r="BC1730" s="397">
        <f t="shared" si="773"/>
        <v>0</v>
      </c>
      <c r="BD1730" s="105">
        <f t="shared" si="774"/>
        <v>0</v>
      </c>
      <c r="BE1730" s="105">
        <f t="shared" si="775"/>
        <v>0</v>
      </c>
      <c r="BF1730" s="742">
        <f t="shared" si="776"/>
        <v>0</v>
      </c>
      <c r="BG1730" s="89"/>
      <c r="BH1730" s="9"/>
      <c r="BJ1730" s="40">
        <f t="shared" si="777"/>
        <v>0</v>
      </c>
      <c r="BK1730" s="40">
        <f t="shared" si="778"/>
        <v>1</v>
      </c>
      <c r="BL1730" s="40">
        <f t="shared" si="779"/>
        <v>0</v>
      </c>
      <c r="BM1730" s="40">
        <f t="shared" si="780"/>
        <v>0</v>
      </c>
      <c r="BN1730" s="40">
        <f t="shared" si="781"/>
        <v>0</v>
      </c>
    </row>
    <row r="1731" spans="1:66" x14ac:dyDescent="0.25">
      <c r="A1731" s="379"/>
      <c r="B1731" s="936"/>
      <c r="C1731" s="272"/>
      <c r="D1731" s="868"/>
      <c r="E1731" s="873" t="str">
        <f t="shared" si="755"/>
        <v xml:space="preserve"> </v>
      </c>
      <c r="F1731" s="130">
        <f t="shared" si="756"/>
        <v>0</v>
      </c>
      <c r="G1731" s="128">
        <f t="shared" si="757"/>
        <v>1719</v>
      </c>
      <c r="H1731" s="127"/>
      <c r="I1731" s="321"/>
      <c r="J1731" s="97"/>
      <c r="K1731" s="323"/>
      <c r="L1731" s="322"/>
      <c r="M1731" s="50"/>
      <c r="N1731" s="87"/>
      <c r="O1731" s="324"/>
      <c r="P1731" s="98"/>
      <c r="Q1731" s="98"/>
      <c r="R1731" s="114"/>
      <c r="S1731" s="753"/>
      <c r="T1731" s="98"/>
      <c r="U1731" s="98"/>
      <c r="V1731" s="98"/>
      <c r="W1731" s="99"/>
      <c r="X1731" s="97"/>
      <c r="Y1731" s="87"/>
      <c r="Z1731" s="100"/>
      <c r="AA1731" s="106">
        <f t="shared" si="758"/>
        <v>1719</v>
      </c>
      <c r="AB1731" s="549">
        <f t="shared" si="759"/>
        <v>0</v>
      </c>
      <c r="AC1731" s="544">
        <f t="shared" si="760"/>
        <v>0</v>
      </c>
      <c r="AD1731" s="174">
        <f t="shared" si="761"/>
        <v>0</v>
      </c>
      <c r="AE1731" s="8"/>
      <c r="AF1731" s="885" t="str">
        <f t="shared" si="762"/>
        <v xml:space="preserve"> </v>
      </c>
      <c r="AG1731" s="40">
        <f t="shared" si="763"/>
        <v>0</v>
      </c>
      <c r="AH1731" s="40">
        <f t="shared" si="764"/>
        <v>0</v>
      </c>
      <c r="AR1731" s="40">
        <f t="shared" si="765"/>
        <v>0</v>
      </c>
      <c r="AS1731" s="40">
        <f t="shared" si="766"/>
        <v>0</v>
      </c>
      <c r="AT1731" s="40">
        <f t="shared" si="767"/>
        <v>0</v>
      </c>
      <c r="AU1731" s="40">
        <f t="shared" si="768"/>
        <v>0</v>
      </c>
      <c r="AX1731" s="279">
        <f t="shared" si="769"/>
        <v>0</v>
      </c>
      <c r="AY1731" s="279">
        <f t="shared" si="770"/>
        <v>0</v>
      </c>
      <c r="AZ1731" s="40">
        <f t="shared" si="771"/>
        <v>0</v>
      </c>
      <c r="BB1731" s="40">
        <f t="shared" si="772"/>
        <v>0</v>
      </c>
      <c r="BC1731" s="397">
        <f t="shared" si="773"/>
        <v>0</v>
      </c>
      <c r="BD1731" s="105">
        <f t="shared" si="774"/>
        <v>0</v>
      </c>
      <c r="BE1731" s="105">
        <f t="shared" si="775"/>
        <v>0</v>
      </c>
      <c r="BF1731" s="742">
        <f t="shared" si="776"/>
        <v>0</v>
      </c>
      <c r="BG1731" s="89"/>
      <c r="BH1731" s="9"/>
      <c r="BJ1731" s="40">
        <f t="shared" si="777"/>
        <v>0</v>
      </c>
      <c r="BK1731" s="40">
        <f t="shared" si="778"/>
        <v>1</v>
      </c>
      <c r="BL1731" s="40">
        <f t="shared" si="779"/>
        <v>0</v>
      </c>
      <c r="BM1731" s="40">
        <f t="shared" si="780"/>
        <v>0</v>
      </c>
      <c r="BN1731" s="40">
        <f t="shared" si="781"/>
        <v>0</v>
      </c>
    </row>
    <row r="1732" spans="1:66" x14ac:dyDescent="0.25">
      <c r="A1732" s="379"/>
      <c r="B1732" s="936"/>
      <c r="C1732" s="272"/>
      <c r="D1732" s="868"/>
      <c r="E1732" s="873" t="str">
        <f t="shared" si="755"/>
        <v xml:space="preserve"> </v>
      </c>
      <c r="F1732" s="130">
        <f t="shared" si="756"/>
        <v>0</v>
      </c>
      <c r="G1732" s="128">
        <f t="shared" si="757"/>
        <v>1720</v>
      </c>
      <c r="H1732" s="127"/>
      <c r="I1732" s="321"/>
      <c r="J1732" s="97"/>
      <c r="K1732" s="323"/>
      <c r="L1732" s="322"/>
      <c r="M1732" s="50"/>
      <c r="N1732" s="87"/>
      <c r="O1732" s="324"/>
      <c r="P1732" s="98"/>
      <c r="Q1732" s="98"/>
      <c r="R1732" s="114"/>
      <c r="S1732" s="753"/>
      <c r="T1732" s="98"/>
      <c r="U1732" s="98"/>
      <c r="V1732" s="98"/>
      <c r="W1732" s="99"/>
      <c r="X1732" s="97"/>
      <c r="Y1732" s="87"/>
      <c r="Z1732" s="100"/>
      <c r="AA1732" s="106">
        <f t="shared" si="758"/>
        <v>1720</v>
      </c>
      <c r="AB1732" s="549">
        <f t="shared" si="759"/>
        <v>0</v>
      </c>
      <c r="AC1732" s="544">
        <f t="shared" si="760"/>
        <v>0</v>
      </c>
      <c r="AD1732" s="174">
        <f t="shared" si="761"/>
        <v>0</v>
      </c>
      <c r="AE1732" s="8"/>
      <c r="AF1732" s="885" t="str">
        <f t="shared" si="762"/>
        <v xml:space="preserve"> </v>
      </c>
      <c r="AG1732" s="40">
        <f t="shared" si="763"/>
        <v>0</v>
      </c>
      <c r="AH1732" s="40">
        <f t="shared" si="764"/>
        <v>0</v>
      </c>
      <c r="AR1732" s="40">
        <f t="shared" si="765"/>
        <v>0</v>
      </c>
      <c r="AS1732" s="40">
        <f t="shared" si="766"/>
        <v>0</v>
      </c>
      <c r="AT1732" s="40">
        <f t="shared" si="767"/>
        <v>0</v>
      </c>
      <c r="AU1732" s="40">
        <f t="shared" si="768"/>
        <v>0</v>
      </c>
      <c r="AX1732" s="279">
        <f t="shared" si="769"/>
        <v>0</v>
      </c>
      <c r="AY1732" s="279">
        <f t="shared" si="770"/>
        <v>0</v>
      </c>
      <c r="AZ1732" s="40">
        <f t="shared" si="771"/>
        <v>0</v>
      </c>
      <c r="BB1732" s="40">
        <f t="shared" si="772"/>
        <v>0</v>
      </c>
      <c r="BC1732" s="397">
        <f t="shared" si="773"/>
        <v>0</v>
      </c>
      <c r="BD1732" s="105">
        <f t="shared" si="774"/>
        <v>0</v>
      </c>
      <c r="BE1732" s="105">
        <f t="shared" si="775"/>
        <v>0</v>
      </c>
      <c r="BF1732" s="742">
        <f t="shared" si="776"/>
        <v>0</v>
      </c>
      <c r="BG1732" s="89"/>
      <c r="BH1732" s="9"/>
      <c r="BJ1732" s="40">
        <f t="shared" si="777"/>
        <v>0</v>
      </c>
      <c r="BK1732" s="40">
        <f t="shared" si="778"/>
        <v>1</v>
      </c>
      <c r="BL1732" s="40">
        <f t="shared" si="779"/>
        <v>0</v>
      </c>
      <c r="BM1732" s="40">
        <f t="shared" si="780"/>
        <v>0</v>
      </c>
      <c r="BN1732" s="40">
        <f t="shared" si="781"/>
        <v>0</v>
      </c>
    </row>
    <row r="1733" spans="1:66" x14ac:dyDescent="0.25">
      <c r="A1733" s="379"/>
      <c r="B1733" s="936"/>
      <c r="C1733" s="272"/>
      <c r="D1733" s="868"/>
      <c r="E1733" s="873" t="str">
        <f t="shared" si="755"/>
        <v xml:space="preserve"> </v>
      </c>
      <c r="F1733" s="130">
        <f t="shared" si="756"/>
        <v>0</v>
      </c>
      <c r="G1733" s="128">
        <f t="shared" si="757"/>
        <v>1721</v>
      </c>
      <c r="H1733" s="127"/>
      <c r="I1733" s="321"/>
      <c r="J1733" s="97"/>
      <c r="K1733" s="323"/>
      <c r="L1733" s="322"/>
      <c r="M1733" s="50"/>
      <c r="N1733" s="87"/>
      <c r="O1733" s="324"/>
      <c r="P1733" s="98"/>
      <c r="Q1733" s="98"/>
      <c r="R1733" s="114"/>
      <c r="S1733" s="753"/>
      <c r="T1733" s="98"/>
      <c r="U1733" s="98"/>
      <c r="V1733" s="98"/>
      <c r="W1733" s="99"/>
      <c r="X1733" s="97"/>
      <c r="Y1733" s="87"/>
      <c r="Z1733" s="100"/>
      <c r="AA1733" s="106">
        <f t="shared" si="758"/>
        <v>1721</v>
      </c>
      <c r="AB1733" s="549">
        <f t="shared" si="759"/>
        <v>0</v>
      </c>
      <c r="AC1733" s="544">
        <f t="shared" si="760"/>
        <v>0</v>
      </c>
      <c r="AD1733" s="174">
        <f t="shared" si="761"/>
        <v>0</v>
      </c>
      <c r="AE1733" s="8"/>
      <c r="AF1733" s="885" t="str">
        <f t="shared" si="762"/>
        <v xml:space="preserve"> </v>
      </c>
      <c r="AG1733" s="40">
        <f t="shared" si="763"/>
        <v>0</v>
      </c>
      <c r="AH1733" s="40">
        <f t="shared" si="764"/>
        <v>0</v>
      </c>
      <c r="AR1733" s="40">
        <f t="shared" si="765"/>
        <v>0</v>
      </c>
      <c r="AS1733" s="40">
        <f t="shared" si="766"/>
        <v>0</v>
      </c>
      <c r="AT1733" s="40">
        <f t="shared" si="767"/>
        <v>0</v>
      </c>
      <c r="AU1733" s="40">
        <f t="shared" si="768"/>
        <v>0</v>
      </c>
      <c r="AX1733" s="279">
        <f t="shared" si="769"/>
        <v>0</v>
      </c>
      <c r="AY1733" s="279">
        <f t="shared" si="770"/>
        <v>0</v>
      </c>
      <c r="AZ1733" s="40">
        <f t="shared" si="771"/>
        <v>0</v>
      </c>
      <c r="BB1733" s="40">
        <f t="shared" si="772"/>
        <v>0</v>
      </c>
      <c r="BC1733" s="397">
        <f t="shared" si="773"/>
        <v>0</v>
      </c>
      <c r="BD1733" s="105">
        <f t="shared" si="774"/>
        <v>0</v>
      </c>
      <c r="BE1733" s="105">
        <f t="shared" si="775"/>
        <v>0</v>
      </c>
      <c r="BF1733" s="742">
        <f t="shared" si="776"/>
        <v>0</v>
      </c>
      <c r="BG1733" s="89"/>
      <c r="BH1733" s="9"/>
      <c r="BJ1733" s="40">
        <f t="shared" si="777"/>
        <v>0</v>
      </c>
      <c r="BK1733" s="40">
        <f t="shared" si="778"/>
        <v>1</v>
      </c>
      <c r="BL1733" s="40">
        <f t="shared" si="779"/>
        <v>0</v>
      </c>
      <c r="BM1733" s="40">
        <f t="shared" si="780"/>
        <v>0</v>
      </c>
      <c r="BN1733" s="40">
        <f t="shared" si="781"/>
        <v>0</v>
      </c>
    </row>
    <row r="1734" spans="1:66" x14ac:dyDescent="0.25">
      <c r="A1734" s="379"/>
      <c r="B1734" s="936"/>
      <c r="C1734" s="272"/>
      <c r="D1734" s="868"/>
      <c r="E1734" s="873" t="str">
        <f t="shared" si="755"/>
        <v xml:space="preserve"> </v>
      </c>
      <c r="F1734" s="130">
        <f t="shared" si="756"/>
        <v>0</v>
      </c>
      <c r="G1734" s="128">
        <f t="shared" si="757"/>
        <v>1722</v>
      </c>
      <c r="H1734" s="127"/>
      <c r="I1734" s="321"/>
      <c r="J1734" s="97"/>
      <c r="K1734" s="323"/>
      <c r="L1734" s="322"/>
      <c r="M1734" s="50"/>
      <c r="N1734" s="87"/>
      <c r="O1734" s="324"/>
      <c r="P1734" s="98"/>
      <c r="Q1734" s="98"/>
      <c r="R1734" s="114"/>
      <c r="S1734" s="753"/>
      <c r="T1734" s="98"/>
      <c r="U1734" s="98"/>
      <c r="V1734" s="98"/>
      <c r="W1734" s="99"/>
      <c r="X1734" s="97"/>
      <c r="Y1734" s="87"/>
      <c r="Z1734" s="100"/>
      <c r="AA1734" s="106">
        <f t="shared" si="758"/>
        <v>1722</v>
      </c>
      <c r="AB1734" s="549">
        <f t="shared" si="759"/>
        <v>0</v>
      </c>
      <c r="AC1734" s="544">
        <f t="shared" si="760"/>
        <v>0</v>
      </c>
      <c r="AD1734" s="174">
        <f t="shared" si="761"/>
        <v>0</v>
      </c>
      <c r="AE1734" s="8"/>
      <c r="AF1734" s="885" t="str">
        <f t="shared" si="762"/>
        <v xml:space="preserve"> </v>
      </c>
      <c r="AG1734" s="40">
        <f t="shared" si="763"/>
        <v>0</v>
      </c>
      <c r="AH1734" s="40">
        <f t="shared" si="764"/>
        <v>0</v>
      </c>
      <c r="AR1734" s="40">
        <f t="shared" si="765"/>
        <v>0</v>
      </c>
      <c r="AS1734" s="40">
        <f t="shared" si="766"/>
        <v>0</v>
      </c>
      <c r="AT1734" s="40">
        <f t="shared" si="767"/>
        <v>0</v>
      </c>
      <c r="AU1734" s="40">
        <f t="shared" si="768"/>
        <v>0</v>
      </c>
      <c r="AX1734" s="279">
        <f t="shared" si="769"/>
        <v>0</v>
      </c>
      <c r="AY1734" s="279">
        <f t="shared" si="770"/>
        <v>0</v>
      </c>
      <c r="AZ1734" s="40">
        <f t="shared" si="771"/>
        <v>0</v>
      </c>
      <c r="BB1734" s="40">
        <f t="shared" si="772"/>
        <v>0</v>
      </c>
      <c r="BC1734" s="397">
        <f t="shared" si="773"/>
        <v>0</v>
      </c>
      <c r="BD1734" s="105">
        <f t="shared" si="774"/>
        <v>0</v>
      </c>
      <c r="BE1734" s="105">
        <f t="shared" si="775"/>
        <v>0</v>
      </c>
      <c r="BF1734" s="742">
        <f t="shared" si="776"/>
        <v>0</v>
      </c>
      <c r="BG1734" s="89"/>
      <c r="BH1734" s="9"/>
      <c r="BJ1734" s="40">
        <f t="shared" si="777"/>
        <v>0</v>
      </c>
      <c r="BK1734" s="40">
        <f t="shared" si="778"/>
        <v>1</v>
      </c>
      <c r="BL1734" s="40">
        <f t="shared" si="779"/>
        <v>0</v>
      </c>
      <c r="BM1734" s="40">
        <f t="shared" si="780"/>
        <v>0</v>
      </c>
      <c r="BN1734" s="40">
        <f t="shared" si="781"/>
        <v>0</v>
      </c>
    </row>
    <row r="1735" spans="1:66" x14ac:dyDescent="0.25">
      <c r="A1735" s="379"/>
      <c r="B1735" s="936"/>
      <c r="C1735" s="272"/>
      <c r="D1735" s="868"/>
      <c r="E1735" s="873" t="str">
        <f t="shared" si="755"/>
        <v xml:space="preserve"> </v>
      </c>
      <c r="F1735" s="130">
        <f t="shared" si="756"/>
        <v>0</v>
      </c>
      <c r="G1735" s="128">
        <f t="shared" si="757"/>
        <v>1723</v>
      </c>
      <c r="H1735" s="127"/>
      <c r="I1735" s="321"/>
      <c r="J1735" s="97"/>
      <c r="K1735" s="323"/>
      <c r="L1735" s="322"/>
      <c r="M1735" s="50"/>
      <c r="N1735" s="87"/>
      <c r="O1735" s="324"/>
      <c r="P1735" s="98"/>
      <c r="Q1735" s="98"/>
      <c r="R1735" s="114"/>
      <c r="S1735" s="753"/>
      <c r="T1735" s="98"/>
      <c r="U1735" s="98"/>
      <c r="V1735" s="98"/>
      <c r="W1735" s="99"/>
      <c r="X1735" s="97"/>
      <c r="Y1735" s="87"/>
      <c r="Z1735" s="100"/>
      <c r="AA1735" s="106">
        <f t="shared" si="758"/>
        <v>1723</v>
      </c>
      <c r="AB1735" s="549">
        <f t="shared" si="759"/>
        <v>0</v>
      </c>
      <c r="AC1735" s="544">
        <f t="shared" si="760"/>
        <v>0</v>
      </c>
      <c r="AD1735" s="174">
        <f t="shared" si="761"/>
        <v>0</v>
      </c>
      <c r="AE1735" s="8"/>
      <c r="AF1735" s="885" t="str">
        <f t="shared" si="762"/>
        <v xml:space="preserve"> </v>
      </c>
      <c r="AG1735" s="40">
        <f t="shared" si="763"/>
        <v>0</v>
      </c>
      <c r="AH1735" s="40">
        <f t="shared" si="764"/>
        <v>0</v>
      </c>
      <c r="AR1735" s="40">
        <f t="shared" si="765"/>
        <v>0</v>
      </c>
      <c r="AS1735" s="40">
        <f t="shared" si="766"/>
        <v>0</v>
      </c>
      <c r="AT1735" s="40">
        <f t="shared" si="767"/>
        <v>0</v>
      </c>
      <c r="AU1735" s="40">
        <f t="shared" si="768"/>
        <v>0</v>
      </c>
      <c r="AX1735" s="279">
        <f t="shared" si="769"/>
        <v>0</v>
      </c>
      <c r="AY1735" s="279">
        <f t="shared" si="770"/>
        <v>0</v>
      </c>
      <c r="AZ1735" s="40">
        <f t="shared" si="771"/>
        <v>0</v>
      </c>
      <c r="BB1735" s="40">
        <f t="shared" si="772"/>
        <v>0</v>
      </c>
      <c r="BC1735" s="397">
        <f t="shared" si="773"/>
        <v>0</v>
      </c>
      <c r="BD1735" s="105">
        <f t="shared" si="774"/>
        <v>0</v>
      </c>
      <c r="BE1735" s="105">
        <f t="shared" si="775"/>
        <v>0</v>
      </c>
      <c r="BF1735" s="742">
        <f t="shared" si="776"/>
        <v>0</v>
      </c>
      <c r="BG1735" s="89"/>
      <c r="BH1735" s="9"/>
      <c r="BJ1735" s="40">
        <f t="shared" si="777"/>
        <v>0</v>
      </c>
      <c r="BK1735" s="40">
        <f t="shared" si="778"/>
        <v>1</v>
      </c>
      <c r="BL1735" s="40">
        <f t="shared" si="779"/>
        <v>0</v>
      </c>
      <c r="BM1735" s="40">
        <f t="shared" si="780"/>
        <v>0</v>
      </c>
      <c r="BN1735" s="40">
        <f t="shared" si="781"/>
        <v>0</v>
      </c>
    </row>
    <row r="1736" spans="1:66" x14ac:dyDescent="0.25">
      <c r="A1736" s="379"/>
      <c r="B1736" s="936"/>
      <c r="C1736" s="272"/>
      <c r="D1736" s="868"/>
      <c r="E1736" s="873" t="str">
        <f t="shared" si="755"/>
        <v xml:space="preserve"> </v>
      </c>
      <c r="F1736" s="130">
        <f t="shared" si="756"/>
        <v>0</v>
      </c>
      <c r="G1736" s="128">
        <f t="shared" si="757"/>
        <v>1724</v>
      </c>
      <c r="H1736" s="127"/>
      <c r="I1736" s="321"/>
      <c r="J1736" s="97"/>
      <c r="K1736" s="323"/>
      <c r="L1736" s="322"/>
      <c r="M1736" s="50"/>
      <c r="N1736" s="87"/>
      <c r="O1736" s="324"/>
      <c r="P1736" s="98"/>
      <c r="Q1736" s="98"/>
      <c r="R1736" s="114"/>
      <c r="S1736" s="753"/>
      <c r="T1736" s="98"/>
      <c r="U1736" s="98"/>
      <c r="V1736" s="98"/>
      <c r="W1736" s="99"/>
      <c r="X1736" s="97"/>
      <c r="Y1736" s="87"/>
      <c r="Z1736" s="100"/>
      <c r="AA1736" s="106">
        <f t="shared" si="758"/>
        <v>1724</v>
      </c>
      <c r="AB1736" s="549">
        <f t="shared" si="759"/>
        <v>0</v>
      </c>
      <c r="AC1736" s="544">
        <f t="shared" si="760"/>
        <v>0</v>
      </c>
      <c r="AD1736" s="174">
        <f t="shared" si="761"/>
        <v>0</v>
      </c>
      <c r="AE1736" s="8"/>
      <c r="AF1736" s="885" t="str">
        <f t="shared" si="762"/>
        <v xml:space="preserve"> </v>
      </c>
      <c r="AG1736" s="40">
        <f t="shared" si="763"/>
        <v>0</v>
      </c>
      <c r="AH1736" s="40">
        <f t="shared" si="764"/>
        <v>0</v>
      </c>
      <c r="AR1736" s="40">
        <f t="shared" si="765"/>
        <v>0</v>
      </c>
      <c r="AS1736" s="40">
        <f t="shared" si="766"/>
        <v>0</v>
      </c>
      <c r="AT1736" s="40">
        <f t="shared" si="767"/>
        <v>0</v>
      </c>
      <c r="AU1736" s="40">
        <f t="shared" si="768"/>
        <v>0</v>
      </c>
      <c r="AX1736" s="279">
        <f t="shared" si="769"/>
        <v>0</v>
      </c>
      <c r="AY1736" s="279">
        <f t="shared" si="770"/>
        <v>0</v>
      </c>
      <c r="AZ1736" s="40">
        <f t="shared" si="771"/>
        <v>0</v>
      </c>
      <c r="BB1736" s="40">
        <f t="shared" si="772"/>
        <v>0</v>
      </c>
      <c r="BC1736" s="397">
        <f t="shared" si="773"/>
        <v>0</v>
      </c>
      <c r="BD1736" s="105">
        <f t="shared" si="774"/>
        <v>0</v>
      </c>
      <c r="BE1736" s="105">
        <f t="shared" si="775"/>
        <v>0</v>
      </c>
      <c r="BF1736" s="742">
        <f t="shared" si="776"/>
        <v>0</v>
      </c>
      <c r="BG1736" s="89"/>
      <c r="BH1736" s="9"/>
      <c r="BJ1736" s="40">
        <f t="shared" si="777"/>
        <v>0</v>
      </c>
      <c r="BK1736" s="40">
        <f t="shared" si="778"/>
        <v>1</v>
      </c>
      <c r="BL1736" s="40">
        <f t="shared" si="779"/>
        <v>0</v>
      </c>
      <c r="BM1736" s="40">
        <f t="shared" si="780"/>
        <v>0</v>
      </c>
      <c r="BN1736" s="40">
        <f t="shared" si="781"/>
        <v>0</v>
      </c>
    </row>
    <row r="1737" spans="1:66" x14ac:dyDescent="0.25">
      <c r="A1737" s="379"/>
      <c r="B1737" s="936"/>
      <c r="C1737" s="272"/>
      <c r="D1737" s="868"/>
      <c r="E1737" s="873" t="str">
        <f t="shared" si="755"/>
        <v xml:space="preserve"> </v>
      </c>
      <c r="F1737" s="130">
        <f t="shared" si="756"/>
        <v>0</v>
      </c>
      <c r="G1737" s="128">
        <f t="shared" si="757"/>
        <v>1725</v>
      </c>
      <c r="H1737" s="127"/>
      <c r="I1737" s="321"/>
      <c r="J1737" s="97"/>
      <c r="K1737" s="323"/>
      <c r="L1737" s="322"/>
      <c r="M1737" s="50"/>
      <c r="N1737" s="87"/>
      <c r="O1737" s="324"/>
      <c r="P1737" s="98"/>
      <c r="Q1737" s="98"/>
      <c r="R1737" s="114"/>
      <c r="S1737" s="753"/>
      <c r="T1737" s="98"/>
      <c r="U1737" s="98"/>
      <c r="V1737" s="98"/>
      <c r="W1737" s="99"/>
      <c r="X1737" s="97"/>
      <c r="Y1737" s="87"/>
      <c r="Z1737" s="100"/>
      <c r="AA1737" s="106">
        <f t="shared" si="758"/>
        <v>1725</v>
      </c>
      <c r="AB1737" s="549">
        <f t="shared" si="759"/>
        <v>0</v>
      </c>
      <c r="AC1737" s="544">
        <f t="shared" si="760"/>
        <v>0</v>
      </c>
      <c r="AD1737" s="174">
        <f t="shared" si="761"/>
        <v>0</v>
      </c>
      <c r="AE1737" s="8"/>
      <c r="AF1737" s="885" t="str">
        <f t="shared" si="762"/>
        <v xml:space="preserve"> </v>
      </c>
      <c r="AG1737" s="40">
        <f t="shared" si="763"/>
        <v>0</v>
      </c>
      <c r="AH1737" s="40">
        <f t="shared" si="764"/>
        <v>0</v>
      </c>
      <c r="AR1737" s="40">
        <f t="shared" si="765"/>
        <v>0</v>
      </c>
      <c r="AS1737" s="40">
        <f t="shared" si="766"/>
        <v>0</v>
      </c>
      <c r="AT1737" s="40">
        <f t="shared" si="767"/>
        <v>0</v>
      </c>
      <c r="AU1737" s="40">
        <f t="shared" si="768"/>
        <v>0</v>
      </c>
      <c r="AX1737" s="279">
        <f t="shared" si="769"/>
        <v>0</v>
      </c>
      <c r="AY1737" s="279">
        <f t="shared" si="770"/>
        <v>0</v>
      </c>
      <c r="AZ1737" s="40">
        <f t="shared" si="771"/>
        <v>0</v>
      </c>
      <c r="BB1737" s="40">
        <f t="shared" si="772"/>
        <v>0</v>
      </c>
      <c r="BC1737" s="397">
        <f t="shared" si="773"/>
        <v>0</v>
      </c>
      <c r="BD1737" s="105">
        <f t="shared" si="774"/>
        <v>0</v>
      </c>
      <c r="BE1737" s="105">
        <f t="shared" si="775"/>
        <v>0</v>
      </c>
      <c r="BF1737" s="742">
        <f t="shared" si="776"/>
        <v>0</v>
      </c>
      <c r="BG1737" s="89"/>
      <c r="BH1737" s="9"/>
      <c r="BJ1737" s="40">
        <f t="shared" si="777"/>
        <v>0</v>
      </c>
      <c r="BK1737" s="40">
        <f t="shared" si="778"/>
        <v>1</v>
      </c>
      <c r="BL1737" s="40">
        <f t="shared" si="779"/>
        <v>0</v>
      </c>
      <c r="BM1737" s="40">
        <f t="shared" si="780"/>
        <v>0</v>
      </c>
      <c r="BN1737" s="40">
        <f t="shared" si="781"/>
        <v>0</v>
      </c>
    </row>
    <row r="1738" spans="1:66" x14ac:dyDescent="0.25">
      <c r="A1738" s="379"/>
      <c r="B1738" s="936"/>
      <c r="C1738" s="272"/>
      <c r="D1738" s="868"/>
      <c r="E1738" s="873" t="str">
        <f t="shared" si="755"/>
        <v xml:space="preserve"> </v>
      </c>
      <c r="F1738" s="130">
        <f t="shared" si="756"/>
        <v>0</v>
      </c>
      <c r="G1738" s="128">
        <f t="shared" si="757"/>
        <v>1726</v>
      </c>
      <c r="H1738" s="127"/>
      <c r="I1738" s="321"/>
      <c r="J1738" s="97"/>
      <c r="K1738" s="323"/>
      <c r="L1738" s="322"/>
      <c r="M1738" s="50"/>
      <c r="N1738" s="87"/>
      <c r="O1738" s="324"/>
      <c r="P1738" s="98"/>
      <c r="Q1738" s="98"/>
      <c r="R1738" s="114"/>
      <c r="S1738" s="753"/>
      <c r="T1738" s="98"/>
      <c r="U1738" s="98"/>
      <c r="V1738" s="98"/>
      <c r="W1738" s="99"/>
      <c r="X1738" s="97"/>
      <c r="Y1738" s="87"/>
      <c r="Z1738" s="100"/>
      <c r="AA1738" s="106">
        <f t="shared" si="758"/>
        <v>1726</v>
      </c>
      <c r="AB1738" s="549">
        <f t="shared" si="759"/>
        <v>0</v>
      </c>
      <c r="AC1738" s="544">
        <f t="shared" si="760"/>
        <v>0</v>
      </c>
      <c r="AD1738" s="174">
        <f t="shared" si="761"/>
        <v>0</v>
      </c>
      <c r="AE1738" s="8"/>
      <c r="AF1738" s="885" t="str">
        <f t="shared" si="762"/>
        <v xml:space="preserve"> </v>
      </c>
      <c r="AG1738" s="40">
        <f t="shared" si="763"/>
        <v>0</v>
      </c>
      <c r="AH1738" s="40">
        <f t="shared" si="764"/>
        <v>0</v>
      </c>
      <c r="AR1738" s="40">
        <f t="shared" si="765"/>
        <v>0</v>
      </c>
      <c r="AS1738" s="40">
        <f t="shared" si="766"/>
        <v>0</v>
      </c>
      <c r="AT1738" s="40">
        <f t="shared" si="767"/>
        <v>0</v>
      </c>
      <c r="AU1738" s="40">
        <f t="shared" si="768"/>
        <v>0</v>
      </c>
      <c r="AX1738" s="279">
        <f t="shared" si="769"/>
        <v>0</v>
      </c>
      <c r="AY1738" s="279">
        <f t="shared" si="770"/>
        <v>0</v>
      </c>
      <c r="AZ1738" s="40">
        <f t="shared" si="771"/>
        <v>0</v>
      </c>
      <c r="BB1738" s="40">
        <f t="shared" si="772"/>
        <v>0</v>
      </c>
      <c r="BC1738" s="397">
        <f t="shared" si="773"/>
        <v>0</v>
      </c>
      <c r="BD1738" s="105">
        <f t="shared" si="774"/>
        <v>0</v>
      </c>
      <c r="BE1738" s="105">
        <f t="shared" si="775"/>
        <v>0</v>
      </c>
      <c r="BF1738" s="742">
        <f t="shared" si="776"/>
        <v>0</v>
      </c>
      <c r="BG1738" s="89"/>
      <c r="BH1738" s="9"/>
      <c r="BJ1738" s="40">
        <f t="shared" si="777"/>
        <v>0</v>
      </c>
      <c r="BK1738" s="40">
        <f t="shared" si="778"/>
        <v>1</v>
      </c>
      <c r="BL1738" s="40">
        <f t="shared" si="779"/>
        <v>0</v>
      </c>
      <c r="BM1738" s="40">
        <f t="shared" si="780"/>
        <v>0</v>
      </c>
      <c r="BN1738" s="40">
        <f t="shared" si="781"/>
        <v>0</v>
      </c>
    </row>
    <row r="1739" spans="1:66" x14ac:dyDescent="0.25">
      <c r="A1739" s="379"/>
      <c r="B1739" s="936"/>
      <c r="C1739" s="272"/>
      <c r="D1739" s="868"/>
      <c r="E1739" s="873" t="str">
        <f t="shared" si="755"/>
        <v xml:space="preserve"> </v>
      </c>
      <c r="F1739" s="130">
        <f t="shared" si="756"/>
        <v>0</v>
      </c>
      <c r="G1739" s="128">
        <f t="shared" si="757"/>
        <v>1727</v>
      </c>
      <c r="H1739" s="127"/>
      <c r="I1739" s="321"/>
      <c r="J1739" s="97"/>
      <c r="K1739" s="323"/>
      <c r="L1739" s="322"/>
      <c r="M1739" s="50"/>
      <c r="N1739" s="87"/>
      <c r="O1739" s="324"/>
      <c r="P1739" s="98"/>
      <c r="Q1739" s="98"/>
      <c r="R1739" s="114"/>
      <c r="S1739" s="753"/>
      <c r="T1739" s="98"/>
      <c r="U1739" s="98"/>
      <c r="V1739" s="98"/>
      <c r="W1739" s="99"/>
      <c r="X1739" s="97"/>
      <c r="Y1739" s="87"/>
      <c r="Z1739" s="100"/>
      <c r="AA1739" s="106">
        <f t="shared" si="758"/>
        <v>1727</v>
      </c>
      <c r="AB1739" s="549">
        <f t="shared" si="759"/>
        <v>0</v>
      </c>
      <c r="AC1739" s="544">
        <f t="shared" si="760"/>
        <v>0</v>
      </c>
      <c r="AD1739" s="174">
        <f t="shared" si="761"/>
        <v>0</v>
      </c>
      <c r="AE1739" s="8"/>
      <c r="AF1739" s="885" t="str">
        <f t="shared" si="762"/>
        <v xml:space="preserve"> </v>
      </c>
      <c r="AG1739" s="40">
        <f t="shared" si="763"/>
        <v>0</v>
      </c>
      <c r="AH1739" s="40">
        <f t="shared" si="764"/>
        <v>0</v>
      </c>
      <c r="AR1739" s="40">
        <f t="shared" si="765"/>
        <v>0</v>
      </c>
      <c r="AS1739" s="40">
        <f t="shared" si="766"/>
        <v>0</v>
      </c>
      <c r="AT1739" s="40">
        <f t="shared" si="767"/>
        <v>0</v>
      </c>
      <c r="AU1739" s="40">
        <f t="shared" si="768"/>
        <v>0</v>
      </c>
      <c r="AX1739" s="279">
        <f t="shared" si="769"/>
        <v>0</v>
      </c>
      <c r="AY1739" s="279">
        <f t="shared" si="770"/>
        <v>0</v>
      </c>
      <c r="AZ1739" s="40">
        <f t="shared" si="771"/>
        <v>0</v>
      </c>
      <c r="BB1739" s="40">
        <f t="shared" si="772"/>
        <v>0</v>
      </c>
      <c r="BC1739" s="397">
        <f t="shared" si="773"/>
        <v>0</v>
      </c>
      <c r="BD1739" s="105">
        <f t="shared" si="774"/>
        <v>0</v>
      </c>
      <c r="BE1739" s="105">
        <f t="shared" si="775"/>
        <v>0</v>
      </c>
      <c r="BF1739" s="742">
        <f t="shared" si="776"/>
        <v>0</v>
      </c>
      <c r="BG1739" s="89"/>
      <c r="BH1739" s="9"/>
      <c r="BJ1739" s="40">
        <f t="shared" si="777"/>
        <v>0</v>
      </c>
      <c r="BK1739" s="40">
        <f t="shared" si="778"/>
        <v>1</v>
      </c>
      <c r="BL1739" s="40">
        <f t="shared" si="779"/>
        <v>0</v>
      </c>
      <c r="BM1739" s="40">
        <f t="shared" si="780"/>
        <v>0</v>
      </c>
      <c r="BN1739" s="40">
        <f t="shared" si="781"/>
        <v>0</v>
      </c>
    </row>
    <row r="1740" spans="1:66" x14ac:dyDescent="0.25">
      <c r="A1740" s="379"/>
      <c r="B1740" s="936"/>
      <c r="C1740" s="272"/>
      <c r="D1740" s="868"/>
      <c r="E1740" s="873" t="str">
        <f t="shared" si="755"/>
        <v xml:space="preserve"> </v>
      </c>
      <c r="F1740" s="130">
        <f t="shared" si="756"/>
        <v>0</v>
      </c>
      <c r="G1740" s="128">
        <f t="shared" si="757"/>
        <v>1728</v>
      </c>
      <c r="H1740" s="127"/>
      <c r="I1740" s="321"/>
      <c r="J1740" s="97"/>
      <c r="K1740" s="323"/>
      <c r="L1740" s="322"/>
      <c r="M1740" s="50"/>
      <c r="N1740" s="87"/>
      <c r="O1740" s="324"/>
      <c r="P1740" s="98"/>
      <c r="Q1740" s="98"/>
      <c r="R1740" s="114"/>
      <c r="S1740" s="753"/>
      <c r="T1740" s="98"/>
      <c r="U1740" s="98"/>
      <c r="V1740" s="98"/>
      <c r="W1740" s="99"/>
      <c r="X1740" s="97"/>
      <c r="Y1740" s="87"/>
      <c r="Z1740" s="100"/>
      <c r="AA1740" s="106">
        <f t="shared" si="758"/>
        <v>1728</v>
      </c>
      <c r="AB1740" s="549">
        <f t="shared" si="759"/>
        <v>0</v>
      </c>
      <c r="AC1740" s="544">
        <f t="shared" si="760"/>
        <v>0</v>
      </c>
      <c r="AD1740" s="174">
        <f t="shared" si="761"/>
        <v>0</v>
      </c>
      <c r="AE1740" s="8"/>
      <c r="AF1740" s="885" t="str">
        <f t="shared" si="762"/>
        <v xml:space="preserve"> </v>
      </c>
      <c r="AG1740" s="40">
        <f t="shared" si="763"/>
        <v>0</v>
      </c>
      <c r="AH1740" s="40">
        <f t="shared" si="764"/>
        <v>0</v>
      </c>
      <c r="AR1740" s="40">
        <f t="shared" si="765"/>
        <v>0</v>
      </c>
      <c r="AS1740" s="40">
        <f t="shared" si="766"/>
        <v>0</v>
      </c>
      <c r="AT1740" s="40">
        <f t="shared" si="767"/>
        <v>0</v>
      </c>
      <c r="AU1740" s="40">
        <f t="shared" si="768"/>
        <v>0</v>
      </c>
      <c r="AX1740" s="279">
        <f t="shared" si="769"/>
        <v>0</v>
      </c>
      <c r="AY1740" s="279">
        <f t="shared" si="770"/>
        <v>0</v>
      </c>
      <c r="AZ1740" s="40">
        <f t="shared" si="771"/>
        <v>0</v>
      </c>
      <c r="BB1740" s="40">
        <f t="shared" si="772"/>
        <v>0</v>
      </c>
      <c r="BC1740" s="397">
        <f t="shared" si="773"/>
        <v>0</v>
      </c>
      <c r="BD1740" s="105">
        <f t="shared" si="774"/>
        <v>0</v>
      </c>
      <c r="BE1740" s="105">
        <f t="shared" si="775"/>
        <v>0</v>
      </c>
      <c r="BF1740" s="742">
        <f t="shared" si="776"/>
        <v>0</v>
      </c>
      <c r="BG1740" s="89"/>
      <c r="BH1740" s="9"/>
      <c r="BJ1740" s="40">
        <f t="shared" si="777"/>
        <v>0</v>
      </c>
      <c r="BK1740" s="40">
        <f t="shared" si="778"/>
        <v>1</v>
      </c>
      <c r="BL1740" s="40">
        <f t="shared" si="779"/>
        <v>0</v>
      </c>
      <c r="BM1740" s="40">
        <f t="shared" si="780"/>
        <v>0</v>
      </c>
      <c r="BN1740" s="40">
        <f t="shared" si="781"/>
        <v>0</v>
      </c>
    </row>
    <row r="1741" spans="1:66" x14ac:dyDescent="0.25">
      <c r="A1741" s="379"/>
      <c r="B1741" s="936"/>
      <c r="C1741" s="272"/>
      <c r="D1741" s="868"/>
      <c r="E1741" s="873" t="str">
        <f t="shared" si="755"/>
        <v xml:space="preserve"> </v>
      </c>
      <c r="F1741" s="130">
        <f t="shared" si="756"/>
        <v>0</v>
      </c>
      <c r="G1741" s="128">
        <f t="shared" si="757"/>
        <v>1729</v>
      </c>
      <c r="H1741" s="127"/>
      <c r="I1741" s="321"/>
      <c r="J1741" s="97"/>
      <c r="K1741" s="323"/>
      <c r="L1741" s="322"/>
      <c r="M1741" s="50"/>
      <c r="N1741" s="87"/>
      <c r="O1741" s="324"/>
      <c r="P1741" s="98"/>
      <c r="Q1741" s="98"/>
      <c r="R1741" s="114"/>
      <c r="S1741" s="753"/>
      <c r="T1741" s="98"/>
      <c r="U1741" s="98"/>
      <c r="V1741" s="98"/>
      <c r="W1741" s="99"/>
      <c r="X1741" s="97"/>
      <c r="Y1741" s="87"/>
      <c r="Z1741" s="100"/>
      <c r="AA1741" s="106">
        <f t="shared" si="758"/>
        <v>1729</v>
      </c>
      <c r="AB1741" s="549">
        <f t="shared" si="759"/>
        <v>0</v>
      </c>
      <c r="AC1741" s="544">
        <f t="shared" si="760"/>
        <v>0</v>
      </c>
      <c r="AD1741" s="174">
        <f t="shared" si="761"/>
        <v>0</v>
      </c>
      <c r="AE1741" s="8"/>
      <c r="AF1741" s="885" t="str">
        <f t="shared" si="762"/>
        <v xml:space="preserve"> </v>
      </c>
      <c r="AG1741" s="40">
        <f t="shared" si="763"/>
        <v>0</v>
      </c>
      <c r="AH1741" s="40">
        <f t="shared" si="764"/>
        <v>0</v>
      </c>
      <c r="AR1741" s="40">
        <f t="shared" si="765"/>
        <v>0</v>
      </c>
      <c r="AS1741" s="40">
        <f t="shared" si="766"/>
        <v>0</v>
      </c>
      <c r="AT1741" s="40">
        <f t="shared" si="767"/>
        <v>0</v>
      </c>
      <c r="AU1741" s="40">
        <f t="shared" si="768"/>
        <v>0</v>
      </c>
      <c r="AX1741" s="279">
        <f t="shared" si="769"/>
        <v>0</v>
      </c>
      <c r="AY1741" s="279">
        <f t="shared" si="770"/>
        <v>0</v>
      </c>
      <c r="AZ1741" s="40">
        <f t="shared" si="771"/>
        <v>0</v>
      </c>
      <c r="BB1741" s="40">
        <f t="shared" si="772"/>
        <v>0</v>
      </c>
      <c r="BC1741" s="397">
        <f t="shared" si="773"/>
        <v>0</v>
      </c>
      <c r="BD1741" s="105">
        <f t="shared" si="774"/>
        <v>0</v>
      </c>
      <c r="BE1741" s="105">
        <f t="shared" si="775"/>
        <v>0</v>
      </c>
      <c r="BF1741" s="742">
        <f t="shared" si="776"/>
        <v>0</v>
      </c>
      <c r="BG1741" s="89"/>
      <c r="BH1741" s="9"/>
      <c r="BJ1741" s="40">
        <f t="shared" si="777"/>
        <v>0</v>
      </c>
      <c r="BK1741" s="40">
        <f t="shared" si="778"/>
        <v>1</v>
      </c>
      <c r="BL1741" s="40">
        <f t="shared" si="779"/>
        <v>0</v>
      </c>
      <c r="BM1741" s="40">
        <f t="shared" si="780"/>
        <v>0</v>
      </c>
      <c r="BN1741" s="40">
        <f t="shared" si="781"/>
        <v>0</v>
      </c>
    </row>
    <row r="1742" spans="1:66" x14ac:dyDescent="0.25">
      <c r="A1742" s="379"/>
      <c r="B1742" s="936"/>
      <c r="C1742" s="272"/>
      <c r="D1742" s="868"/>
      <c r="E1742" s="873" t="str">
        <f t="shared" si="755"/>
        <v xml:space="preserve"> </v>
      </c>
      <c r="F1742" s="130">
        <f t="shared" si="756"/>
        <v>0</v>
      </c>
      <c r="G1742" s="128">
        <f t="shared" si="757"/>
        <v>1730</v>
      </c>
      <c r="H1742" s="127"/>
      <c r="I1742" s="321"/>
      <c r="J1742" s="97"/>
      <c r="K1742" s="323"/>
      <c r="L1742" s="322"/>
      <c r="M1742" s="50"/>
      <c r="N1742" s="87"/>
      <c r="O1742" s="324"/>
      <c r="P1742" s="98"/>
      <c r="Q1742" s="98"/>
      <c r="R1742" s="114"/>
      <c r="S1742" s="753"/>
      <c r="T1742" s="98"/>
      <c r="U1742" s="98"/>
      <c r="V1742" s="98"/>
      <c r="W1742" s="99"/>
      <c r="X1742" s="97"/>
      <c r="Y1742" s="87"/>
      <c r="Z1742" s="100"/>
      <c r="AA1742" s="106">
        <f t="shared" si="758"/>
        <v>1730</v>
      </c>
      <c r="AB1742" s="549">
        <f t="shared" si="759"/>
        <v>0</v>
      </c>
      <c r="AC1742" s="544">
        <f t="shared" si="760"/>
        <v>0</v>
      </c>
      <c r="AD1742" s="174">
        <f t="shared" si="761"/>
        <v>0</v>
      </c>
      <c r="AE1742" s="8"/>
      <c r="AF1742" s="885" t="str">
        <f t="shared" si="762"/>
        <v xml:space="preserve"> </v>
      </c>
      <c r="AG1742" s="40">
        <f t="shared" si="763"/>
        <v>0</v>
      </c>
      <c r="AH1742" s="40">
        <f t="shared" si="764"/>
        <v>0</v>
      </c>
      <c r="AR1742" s="40">
        <f t="shared" si="765"/>
        <v>0</v>
      </c>
      <c r="AS1742" s="40">
        <f t="shared" si="766"/>
        <v>0</v>
      </c>
      <c r="AT1742" s="40">
        <f t="shared" si="767"/>
        <v>0</v>
      </c>
      <c r="AU1742" s="40">
        <f t="shared" si="768"/>
        <v>0</v>
      </c>
      <c r="AX1742" s="279">
        <f t="shared" si="769"/>
        <v>0</v>
      </c>
      <c r="AY1742" s="279">
        <f t="shared" si="770"/>
        <v>0</v>
      </c>
      <c r="AZ1742" s="40">
        <f t="shared" si="771"/>
        <v>0</v>
      </c>
      <c r="BB1742" s="40">
        <f t="shared" si="772"/>
        <v>0</v>
      </c>
      <c r="BC1742" s="397">
        <f t="shared" si="773"/>
        <v>0</v>
      </c>
      <c r="BD1742" s="105">
        <f t="shared" si="774"/>
        <v>0</v>
      </c>
      <c r="BE1742" s="105">
        <f t="shared" si="775"/>
        <v>0</v>
      </c>
      <c r="BF1742" s="742">
        <f t="shared" si="776"/>
        <v>0</v>
      </c>
      <c r="BG1742" s="89"/>
      <c r="BH1742" s="9"/>
      <c r="BJ1742" s="40">
        <f t="shared" si="777"/>
        <v>0</v>
      </c>
      <c r="BK1742" s="40">
        <f t="shared" si="778"/>
        <v>1</v>
      </c>
      <c r="BL1742" s="40">
        <f t="shared" si="779"/>
        <v>0</v>
      </c>
      <c r="BM1742" s="40">
        <f t="shared" si="780"/>
        <v>0</v>
      </c>
      <c r="BN1742" s="40">
        <f t="shared" si="781"/>
        <v>0</v>
      </c>
    </row>
    <row r="1743" spans="1:66" x14ac:dyDescent="0.25">
      <c r="A1743" s="379"/>
      <c r="B1743" s="936"/>
      <c r="C1743" s="272"/>
      <c r="D1743" s="868"/>
      <c r="E1743" s="873" t="str">
        <f t="shared" si="755"/>
        <v xml:space="preserve"> </v>
      </c>
      <c r="F1743" s="130">
        <f t="shared" si="756"/>
        <v>0</v>
      </c>
      <c r="G1743" s="128">
        <f t="shared" si="757"/>
        <v>1731</v>
      </c>
      <c r="H1743" s="127"/>
      <c r="I1743" s="321"/>
      <c r="J1743" s="97"/>
      <c r="K1743" s="323"/>
      <c r="L1743" s="322"/>
      <c r="M1743" s="50"/>
      <c r="N1743" s="87"/>
      <c r="O1743" s="324"/>
      <c r="P1743" s="98"/>
      <c r="Q1743" s="98"/>
      <c r="R1743" s="114"/>
      <c r="S1743" s="753"/>
      <c r="T1743" s="98"/>
      <c r="U1743" s="98"/>
      <c r="V1743" s="98"/>
      <c r="W1743" s="99"/>
      <c r="X1743" s="97"/>
      <c r="Y1743" s="87"/>
      <c r="Z1743" s="100"/>
      <c r="AA1743" s="106">
        <f t="shared" si="758"/>
        <v>1731</v>
      </c>
      <c r="AB1743" s="549">
        <f t="shared" si="759"/>
        <v>0</v>
      </c>
      <c r="AC1743" s="544">
        <f t="shared" si="760"/>
        <v>0</v>
      </c>
      <c r="AD1743" s="174">
        <f t="shared" si="761"/>
        <v>0</v>
      </c>
      <c r="AE1743" s="8"/>
      <c r="AF1743" s="885" t="str">
        <f t="shared" si="762"/>
        <v xml:space="preserve"> </v>
      </c>
      <c r="AG1743" s="40">
        <f t="shared" si="763"/>
        <v>0</v>
      </c>
      <c r="AH1743" s="40">
        <f t="shared" si="764"/>
        <v>0</v>
      </c>
      <c r="AR1743" s="40">
        <f t="shared" si="765"/>
        <v>0</v>
      </c>
      <c r="AS1743" s="40">
        <f t="shared" si="766"/>
        <v>0</v>
      </c>
      <c r="AT1743" s="40">
        <f t="shared" si="767"/>
        <v>0</v>
      </c>
      <c r="AU1743" s="40">
        <f t="shared" si="768"/>
        <v>0</v>
      </c>
      <c r="AX1743" s="279">
        <f t="shared" si="769"/>
        <v>0</v>
      </c>
      <c r="AY1743" s="279">
        <f t="shared" si="770"/>
        <v>0</v>
      </c>
      <c r="AZ1743" s="40">
        <f t="shared" si="771"/>
        <v>0</v>
      </c>
      <c r="BB1743" s="40">
        <f t="shared" si="772"/>
        <v>0</v>
      </c>
      <c r="BC1743" s="397">
        <f t="shared" si="773"/>
        <v>0</v>
      </c>
      <c r="BD1743" s="105">
        <f t="shared" si="774"/>
        <v>0</v>
      </c>
      <c r="BE1743" s="105">
        <f t="shared" si="775"/>
        <v>0</v>
      </c>
      <c r="BF1743" s="742">
        <f t="shared" si="776"/>
        <v>0</v>
      </c>
      <c r="BG1743" s="89"/>
      <c r="BH1743" s="9"/>
      <c r="BJ1743" s="40">
        <f t="shared" si="777"/>
        <v>0</v>
      </c>
      <c r="BK1743" s="40">
        <f t="shared" si="778"/>
        <v>1</v>
      </c>
      <c r="BL1743" s="40">
        <f t="shared" si="779"/>
        <v>0</v>
      </c>
      <c r="BM1743" s="40">
        <f t="shared" si="780"/>
        <v>0</v>
      </c>
      <c r="BN1743" s="40">
        <f t="shared" si="781"/>
        <v>0</v>
      </c>
    </row>
    <row r="1744" spans="1:66" x14ac:dyDescent="0.25">
      <c r="A1744" s="379"/>
      <c r="B1744" s="936"/>
      <c r="C1744" s="272"/>
      <c r="D1744" s="868"/>
      <c r="E1744" s="873" t="str">
        <f t="shared" si="755"/>
        <v xml:space="preserve"> </v>
      </c>
      <c r="F1744" s="130">
        <f t="shared" si="756"/>
        <v>0</v>
      </c>
      <c r="G1744" s="128">
        <f t="shared" si="757"/>
        <v>1732</v>
      </c>
      <c r="H1744" s="127"/>
      <c r="I1744" s="321"/>
      <c r="J1744" s="97"/>
      <c r="K1744" s="323"/>
      <c r="L1744" s="322"/>
      <c r="M1744" s="50"/>
      <c r="N1744" s="87"/>
      <c r="O1744" s="324"/>
      <c r="P1744" s="98"/>
      <c r="Q1744" s="98"/>
      <c r="R1744" s="114"/>
      <c r="S1744" s="753"/>
      <c r="T1744" s="98"/>
      <c r="U1744" s="98"/>
      <c r="V1744" s="98"/>
      <c r="W1744" s="99"/>
      <c r="X1744" s="97"/>
      <c r="Y1744" s="87"/>
      <c r="Z1744" s="100"/>
      <c r="AA1744" s="106">
        <f t="shared" si="758"/>
        <v>1732</v>
      </c>
      <c r="AB1744" s="549">
        <f t="shared" si="759"/>
        <v>0</v>
      </c>
      <c r="AC1744" s="544">
        <f t="shared" si="760"/>
        <v>0</v>
      </c>
      <c r="AD1744" s="174">
        <f t="shared" si="761"/>
        <v>0</v>
      </c>
      <c r="AE1744" s="8"/>
      <c r="AF1744" s="885" t="str">
        <f t="shared" si="762"/>
        <v xml:space="preserve"> </v>
      </c>
      <c r="AG1744" s="40">
        <f t="shared" si="763"/>
        <v>0</v>
      </c>
      <c r="AH1744" s="40">
        <f t="shared" si="764"/>
        <v>0</v>
      </c>
      <c r="AR1744" s="40">
        <f t="shared" si="765"/>
        <v>0</v>
      </c>
      <c r="AS1744" s="40">
        <f t="shared" si="766"/>
        <v>0</v>
      </c>
      <c r="AT1744" s="40">
        <f t="shared" si="767"/>
        <v>0</v>
      </c>
      <c r="AU1744" s="40">
        <f t="shared" si="768"/>
        <v>0</v>
      </c>
      <c r="AX1744" s="279">
        <f t="shared" si="769"/>
        <v>0</v>
      </c>
      <c r="AY1744" s="279">
        <f t="shared" si="770"/>
        <v>0</v>
      </c>
      <c r="AZ1744" s="40">
        <f t="shared" si="771"/>
        <v>0</v>
      </c>
      <c r="BB1744" s="40">
        <f t="shared" si="772"/>
        <v>0</v>
      </c>
      <c r="BC1744" s="397">
        <f t="shared" si="773"/>
        <v>0</v>
      </c>
      <c r="BD1744" s="105">
        <f t="shared" si="774"/>
        <v>0</v>
      </c>
      <c r="BE1744" s="105">
        <f t="shared" si="775"/>
        <v>0</v>
      </c>
      <c r="BF1744" s="742">
        <f t="shared" si="776"/>
        <v>0</v>
      </c>
      <c r="BG1744" s="89"/>
      <c r="BH1744" s="9"/>
      <c r="BJ1744" s="40">
        <f t="shared" si="777"/>
        <v>0</v>
      </c>
      <c r="BK1744" s="40">
        <f t="shared" si="778"/>
        <v>1</v>
      </c>
      <c r="BL1744" s="40">
        <f t="shared" si="779"/>
        <v>0</v>
      </c>
      <c r="BM1744" s="40">
        <f t="shared" si="780"/>
        <v>0</v>
      </c>
      <c r="BN1744" s="40">
        <f t="shared" si="781"/>
        <v>0</v>
      </c>
    </row>
    <row r="1745" spans="1:66" x14ac:dyDescent="0.25">
      <c r="A1745" s="379"/>
      <c r="B1745" s="936"/>
      <c r="C1745" s="272"/>
      <c r="D1745" s="868"/>
      <c r="E1745" s="873" t="str">
        <f t="shared" si="755"/>
        <v xml:space="preserve"> </v>
      </c>
      <c r="F1745" s="130">
        <f t="shared" si="756"/>
        <v>0</v>
      </c>
      <c r="G1745" s="128">
        <f t="shared" si="757"/>
        <v>1733</v>
      </c>
      <c r="H1745" s="127"/>
      <c r="I1745" s="321"/>
      <c r="J1745" s="97"/>
      <c r="K1745" s="323"/>
      <c r="L1745" s="322"/>
      <c r="M1745" s="50"/>
      <c r="N1745" s="87"/>
      <c r="O1745" s="324"/>
      <c r="P1745" s="98"/>
      <c r="Q1745" s="98"/>
      <c r="R1745" s="114"/>
      <c r="S1745" s="753"/>
      <c r="T1745" s="98"/>
      <c r="U1745" s="98"/>
      <c r="V1745" s="98"/>
      <c r="W1745" s="99"/>
      <c r="X1745" s="97"/>
      <c r="Y1745" s="87"/>
      <c r="Z1745" s="100"/>
      <c r="AA1745" s="106">
        <f t="shared" si="758"/>
        <v>1733</v>
      </c>
      <c r="AB1745" s="549">
        <f t="shared" si="759"/>
        <v>0</v>
      </c>
      <c r="AC1745" s="544">
        <f t="shared" si="760"/>
        <v>0</v>
      </c>
      <c r="AD1745" s="174">
        <f t="shared" si="761"/>
        <v>0</v>
      </c>
      <c r="AE1745" s="8"/>
      <c r="AF1745" s="885" t="str">
        <f t="shared" si="762"/>
        <v xml:space="preserve"> </v>
      </c>
      <c r="AG1745" s="40">
        <f t="shared" si="763"/>
        <v>0</v>
      </c>
      <c r="AH1745" s="40">
        <f t="shared" si="764"/>
        <v>0</v>
      </c>
      <c r="AR1745" s="40">
        <f t="shared" si="765"/>
        <v>0</v>
      </c>
      <c r="AS1745" s="40">
        <f t="shared" si="766"/>
        <v>0</v>
      </c>
      <c r="AT1745" s="40">
        <f t="shared" si="767"/>
        <v>0</v>
      </c>
      <c r="AU1745" s="40">
        <f t="shared" si="768"/>
        <v>0</v>
      </c>
      <c r="AX1745" s="279">
        <f t="shared" si="769"/>
        <v>0</v>
      </c>
      <c r="AY1745" s="279">
        <f t="shared" si="770"/>
        <v>0</v>
      </c>
      <c r="AZ1745" s="40">
        <f t="shared" si="771"/>
        <v>0</v>
      </c>
      <c r="BB1745" s="40">
        <f t="shared" si="772"/>
        <v>0</v>
      </c>
      <c r="BC1745" s="397">
        <f t="shared" si="773"/>
        <v>0</v>
      </c>
      <c r="BD1745" s="105">
        <f t="shared" si="774"/>
        <v>0</v>
      </c>
      <c r="BE1745" s="105">
        <f t="shared" si="775"/>
        <v>0</v>
      </c>
      <c r="BF1745" s="742">
        <f t="shared" si="776"/>
        <v>0</v>
      </c>
      <c r="BG1745" s="89"/>
      <c r="BH1745" s="9"/>
      <c r="BJ1745" s="40">
        <f t="shared" si="777"/>
        <v>0</v>
      </c>
      <c r="BK1745" s="40">
        <f t="shared" si="778"/>
        <v>1</v>
      </c>
      <c r="BL1745" s="40">
        <f t="shared" si="779"/>
        <v>0</v>
      </c>
      <c r="BM1745" s="40">
        <f t="shared" si="780"/>
        <v>0</v>
      </c>
      <c r="BN1745" s="40">
        <f t="shared" si="781"/>
        <v>0</v>
      </c>
    </row>
    <row r="1746" spans="1:66" x14ac:dyDescent="0.25">
      <c r="A1746" s="379"/>
      <c r="B1746" s="936"/>
      <c r="C1746" s="272"/>
      <c r="D1746" s="868"/>
      <c r="E1746" s="873" t="str">
        <f t="shared" si="755"/>
        <v xml:space="preserve"> </v>
      </c>
      <c r="F1746" s="130">
        <f t="shared" si="756"/>
        <v>0</v>
      </c>
      <c r="G1746" s="128">
        <f t="shared" si="757"/>
        <v>1734</v>
      </c>
      <c r="H1746" s="127"/>
      <c r="I1746" s="321"/>
      <c r="J1746" s="97"/>
      <c r="K1746" s="323"/>
      <c r="L1746" s="322"/>
      <c r="M1746" s="50"/>
      <c r="N1746" s="87"/>
      <c r="O1746" s="324"/>
      <c r="P1746" s="98"/>
      <c r="Q1746" s="98"/>
      <c r="R1746" s="114"/>
      <c r="S1746" s="753"/>
      <c r="T1746" s="98"/>
      <c r="U1746" s="98"/>
      <c r="V1746" s="98"/>
      <c r="W1746" s="99"/>
      <c r="X1746" s="97"/>
      <c r="Y1746" s="87"/>
      <c r="Z1746" s="100"/>
      <c r="AA1746" s="106">
        <f t="shared" si="758"/>
        <v>1734</v>
      </c>
      <c r="AB1746" s="549">
        <f t="shared" si="759"/>
        <v>0</v>
      </c>
      <c r="AC1746" s="544">
        <f t="shared" si="760"/>
        <v>0</v>
      </c>
      <c r="AD1746" s="174">
        <f t="shared" si="761"/>
        <v>0</v>
      </c>
      <c r="AE1746" s="8"/>
      <c r="AF1746" s="885" t="str">
        <f t="shared" si="762"/>
        <v xml:space="preserve"> </v>
      </c>
      <c r="AG1746" s="40">
        <f t="shared" si="763"/>
        <v>0</v>
      </c>
      <c r="AH1746" s="40">
        <f t="shared" si="764"/>
        <v>0</v>
      </c>
      <c r="AR1746" s="40">
        <f t="shared" si="765"/>
        <v>0</v>
      </c>
      <c r="AS1746" s="40">
        <f t="shared" si="766"/>
        <v>0</v>
      </c>
      <c r="AT1746" s="40">
        <f t="shared" si="767"/>
        <v>0</v>
      </c>
      <c r="AU1746" s="40">
        <f t="shared" si="768"/>
        <v>0</v>
      </c>
      <c r="AX1746" s="279">
        <f t="shared" si="769"/>
        <v>0</v>
      </c>
      <c r="AY1746" s="279">
        <f t="shared" si="770"/>
        <v>0</v>
      </c>
      <c r="AZ1746" s="40">
        <f t="shared" si="771"/>
        <v>0</v>
      </c>
      <c r="BB1746" s="40">
        <f t="shared" si="772"/>
        <v>0</v>
      </c>
      <c r="BC1746" s="397">
        <f t="shared" si="773"/>
        <v>0</v>
      </c>
      <c r="BD1746" s="105">
        <f t="shared" si="774"/>
        <v>0</v>
      </c>
      <c r="BE1746" s="105">
        <f t="shared" si="775"/>
        <v>0</v>
      </c>
      <c r="BF1746" s="742">
        <f t="shared" si="776"/>
        <v>0</v>
      </c>
      <c r="BG1746" s="89"/>
      <c r="BH1746" s="9"/>
      <c r="BJ1746" s="40">
        <f t="shared" si="777"/>
        <v>0</v>
      </c>
      <c r="BK1746" s="40">
        <f t="shared" si="778"/>
        <v>1</v>
      </c>
      <c r="BL1746" s="40">
        <f t="shared" si="779"/>
        <v>0</v>
      </c>
      <c r="BM1746" s="40">
        <f t="shared" si="780"/>
        <v>0</v>
      </c>
      <c r="BN1746" s="40">
        <f t="shared" si="781"/>
        <v>0</v>
      </c>
    </row>
    <row r="1747" spans="1:66" x14ac:dyDescent="0.25">
      <c r="A1747" s="379"/>
      <c r="B1747" s="936"/>
      <c r="C1747" s="272"/>
      <c r="D1747" s="868"/>
      <c r="E1747" s="873" t="str">
        <f t="shared" si="755"/>
        <v xml:space="preserve"> </v>
      </c>
      <c r="F1747" s="130">
        <f t="shared" si="756"/>
        <v>0</v>
      </c>
      <c r="G1747" s="128">
        <f t="shared" si="757"/>
        <v>1735</v>
      </c>
      <c r="H1747" s="127"/>
      <c r="I1747" s="321"/>
      <c r="J1747" s="97"/>
      <c r="K1747" s="323"/>
      <c r="L1747" s="322"/>
      <c r="M1747" s="50"/>
      <c r="N1747" s="87"/>
      <c r="O1747" s="324"/>
      <c r="P1747" s="98"/>
      <c r="Q1747" s="98"/>
      <c r="R1747" s="114"/>
      <c r="S1747" s="753"/>
      <c r="T1747" s="98"/>
      <c r="U1747" s="98"/>
      <c r="V1747" s="98"/>
      <c r="W1747" s="99"/>
      <c r="X1747" s="97"/>
      <c r="Y1747" s="87"/>
      <c r="Z1747" s="100"/>
      <c r="AA1747" s="106">
        <f t="shared" si="758"/>
        <v>1735</v>
      </c>
      <c r="AB1747" s="549">
        <f t="shared" si="759"/>
        <v>0</v>
      </c>
      <c r="AC1747" s="544">
        <f t="shared" si="760"/>
        <v>0</v>
      </c>
      <c r="AD1747" s="174">
        <f t="shared" si="761"/>
        <v>0</v>
      </c>
      <c r="AE1747" s="8"/>
      <c r="AF1747" s="885" t="str">
        <f t="shared" si="762"/>
        <v xml:space="preserve"> </v>
      </c>
      <c r="AG1747" s="40">
        <f t="shared" si="763"/>
        <v>0</v>
      </c>
      <c r="AH1747" s="40">
        <f t="shared" si="764"/>
        <v>0</v>
      </c>
      <c r="AR1747" s="40">
        <f t="shared" si="765"/>
        <v>0</v>
      </c>
      <c r="AS1747" s="40">
        <f t="shared" si="766"/>
        <v>0</v>
      </c>
      <c r="AT1747" s="40">
        <f t="shared" si="767"/>
        <v>0</v>
      </c>
      <c r="AU1747" s="40">
        <f t="shared" si="768"/>
        <v>0</v>
      </c>
      <c r="AX1747" s="279">
        <f t="shared" si="769"/>
        <v>0</v>
      </c>
      <c r="AY1747" s="279">
        <f t="shared" si="770"/>
        <v>0</v>
      </c>
      <c r="AZ1747" s="40">
        <f t="shared" si="771"/>
        <v>0</v>
      </c>
      <c r="BB1747" s="40">
        <f t="shared" si="772"/>
        <v>0</v>
      </c>
      <c r="BC1747" s="397">
        <f t="shared" si="773"/>
        <v>0</v>
      </c>
      <c r="BD1747" s="105">
        <f t="shared" si="774"/>
        <v>0</v>
      </c>
      <c r="BE1747" s="105">
        <f t="shared" si="775"/>
        <v>0</v>
      </c>
      <c r="BF1747" s="742">
        <f t="shared" si="776"/>
        <v>0</v>
      </c>
      <c r="BG1747" s="89"/>
      <c r="BH1747" s="9"/>
      <c r="BJ1747" s="40">
        <f t="shared" si="777"/>
        <v>0</v>
      </c>
      <c r="BK1747" s="40">
        <f t="shared" si="778"/>
        <v>1</v>
      </c>
      <c r="BL1747" s="40">
        <f t="shared" si="779"/>
        <v>0</v>
      </c>
      <c r="BM1747" s="40">
        <f t="shared" si="780"/>
        <v>0</v>
      </c>
      <c r="BN1747" s="40">
        <f t="shared" si="781"/>
        <v>0</v>
      </c>
    </row>
    <row r="1748" spans="1:66" x14ac:dyDescent="0.25">
      <c r="A1748" s="379"/>
      <c r="B1748" s="936"/>
      <c r="C1748" s="272"/>
      <c r="D1748" s="868"/>
      <c r="E1748" s="873" t="str">
        <f t="shared" si="755"/>
        <v xml:space="preserve"> </v>
      </c>
      <c r="F1748" s="130">
        <f t="shared" si="756"/>
        <v>0</v>
      </c>
      <c r="G1748" s="128">
        <f t="shared" si="757"/>
        <v>1736</v>
      </c>
      <c r="H1748" s="127"/>
      <c r="I1748" s="321"/>
      <c r="J1748" s="97"/>
      <c r="K1748" s="323"/>
      <c r="L1748" s="322"/>
      <c r="M1748" s="50"/>
      <c r="N1748" s="87"/>
      <c r="O1748" s="324"/>
      <c r="P1748" s="98"/>
      <c r="Q1748" s="98"/>
      <c r="R1748" s="114"/>
      <c r="S1748" s="753"/>
      <c r="T1748" s="98"/>
      <c r="U1748" s="98"/>
      <c r="V1748" s="98"/>
      <c r="W1748" s="99"/>
      <c r="X1748" s="97"/>
      <c r="Y1748" s="87"/>
      <c r="Z1748" s="100"/>
      <c r="AA1748" s="106">
        <f t="shared" si="758"/>
        <v>1736</v>
      </c>
      <c r="AB1748" s="549">
        <f t="shared" si="759"/>
        <v>0</v>
      </c>
      <c r="AC1748" s="544">
        <f t="shared" si="760"/>
        <v>0</v>
      </c>
      <c r="AD1748" s="174">
        <f t="shared" si="761"/>
        <v>0</v>
      </c>
      <c r="AE1748" s="8"/>
      <c r="AF1748" s="885" t="str">
        <f t="shared" si="762"/>
        <v xml:space="preserve"> </v>
      </c>
      <c r="AG1748" s="40">
        <f t="shared" si="763"/>
        <v>0</v>
      </c>
      <c r="AH1748" s="40">
        <f t="shared" si="764"/>
        <v>0</v>
      </c>
      <c r="AR1748" s="40">
        <f t="shared" si="765"/>
        <v>0</v>
      </c>
      <c r="AS1748" s="40">
        <f t="shared" si="766"/>
        <v>0</v>
      </c>
      <c r="AT1748" s="40">
        <f t="shared" si="767"/>
        <v>0</v>
      </c>
      <c r="AU1748" s="40">
        <f t="shared" si="768"/>
        <v>0</v>
      </c>
      <c r="AX1748" s="279">
        <f t="shared" si="769"/>
        <v>0</v>
      </c>
      <c r="AY1748" s="279">
        <f t="shared" si="770"/>
        <v>0</v>
      </c>
      <c r="AZ1748" s="40">
        <f t="shared" si="771"/>
        <v>0</v>
      </c>
      <c r="BB1748" s="40">
        <f t="shared" si="772"/>
        <v>0</v>
      </c>
      <c r="BC1748" s="397">
        <f t="shared" si="773"/>
        <v>0</v>
      </c>
      <c r="BD1748" s="105">
        <f t="shared" si="774"/>
        <v>0</v>
      </c>
      <c r="BE1748" s="105">
        <f t="shared" si="775"/>
        <v>0</v>
      </c>
      <c r="BF1748" s="742">
        <f t="shared" si="776"/>
        <v>0</v>
      </c>
      <c r="BG1748" s="89"/>
      <c r="BH1748" s="9"/>
      <c r="BJ1748" s="40">
        <f t="shared" si="777"/>
        <v>0</v>
      </c>
      <c r="BK1748" s="40">
        <f t="shared" si="778"/>
        <v>1</v>
      </c>
      <c r="BL1748" s="40">
        <f t="shared" si="779"/>
        <v>0</v>
      </c>
      <c r="BM1748" s="40">
        <f t="shared" si="780"/>
        <v>0</v>
      </c>
      <c r="BN1748" s="40">
        <f t="shared" si="781"/>
        <v>0</v>
      </c>
    </row>
    <row r="1749" spans="1:66" x14ac:dyDescent="0.25">
      <c r="A1749" s="379"/>
      <c r="B1749" s="936"/>
      <c r="C1749" s="272"/>
      <c r="D1749" s="868"/>
      <c r="E1749" s="873" t="str">
        <f t="shared" si="755"/>
        <v xml:space="preserve"> </v>
      </c>
      <c r="F1749" s="130">
        <f t="shared" si="756"/>
        <v>0</v>
      </c>
      <c r="G1749" s="128">
        <f t="shared" si="757"/>
        <v>1737</v>
      </c>
      <c r="H1749" s="127"/>
      <c r="I1749" s="321"/>
      <c r="J1749" s="97"/>
      <c r="K1749" s="323"/>
      <c r="L1749" s="322"/>
      <c r="M1749" s="50"/>
      <c r="N1749" s="87"/>
      <c r="O1749" s="324"/>
      <c r="P1749" s="98"/>
      <c r="Q1749" s="98"/>
      <c r="R1749" s="114"/>
      <c r="S1749" s="753"/>
      <c r="T1749" s="98"/>
      <c r="U1749" s="98"/>
      <c r="V1749" s="98"/>
      <c r="W1749" s="99"/>
      <c r="X1749" s="97"/>
      <c r="Y1749" s="87"/>
      <c r="Z1749" s="100"/>
      <c r="AA1749" s="106">
        <f t="shared" si="758"/>
        <v>1737</v>
      </c>
      <c r="AB1749" s="549">
        <f t="shared" si="759"/>
        <v>0</v>
      </c>
      <c r="AC1749" s="544">
        <f t="shared" si="760"/>
        <v>0</v>
      </c>
      <c r="AD1749" s="174">
        <f t="shared" si="761"/>
        <v>0</v>
      </c>
      <c r="AE1749" s="8"/>
      <c r="AF1749" s="885" t="str">
        <f t="shared" si="762"/>
        <v xml:space="preserve"> </v>
      </c>
      <c r="AG1749" s="40">
        <f t="shared" si="763"/>
        <v>0</v>
      </c>
      <c r="AH1749" s="40">
        <f t="shared" si="764"/>
        <v>0</v>
      </c>
      <c r="AR1749" s="40">
        <f t="shared" si="765"/>
        <v>0</v>
      </c>
      <c r="AS1749" s="40">
        <f t="shared" si="766"/>
        <v>0</v>
      </c>
      <c r="AT1749" s="40">
        <f t="shared" si="767"/>
        <v>0</v>
      </c>
      <c r="AU1749" s="40">
        <f t="shared" si="768"/>
        <v>0</v>
      </c>
      <c r="AX1749" s="279">
        <f t="shared" si="769"/>
        <v>0</v>
      </c>
      <c r="AY1749" s="279">
        <f t="shared" si="770"/>
        <v>0</v>
      </c>
      <c r="AZ1749" s="40">
        <f t="shared" si="771"/>
        <v>0</v>
      </c>
      <c r="BB1749" s="40">
        <f t="shared" si="772"/>
        <v>0</v>
      </c>
      <c r="BC1749" s="397">
        <f t="shared" si="773"/>
        <v>0</v>
      </c>
      <c r="BD1749" s="105">
        <f t="shared" si="774"/>
        <v>0</v>
      </c>
      <c r="BE1749" s="105">
        <f t="shared" si="775"/>
        <v>0</v>
      </c>
      <c r="BF1749" s="742">
        <f t="shared" si="776"/>
        <v>0</v>
      </c>
      <c r="BG1749" s="89"/>
      <c r="BH1749" s="9"/>
      <c r="BJ1749" s="40">
        <f t="shared" si="777"/>
        <v>0</v>
      </c>
      <c r="BK1749" s="40">
        <f t="shared" si="778"/>
        <v>1</v>
      </c>
      <c r="BL1749" s="40">
        <f t="shared" si="779"/>
        <v>0</v>
      </c>
      <c r="BM1749" s="40">
        <f t="shared" si="780"/>
        <v>0</v>
      </c>
      <c r="BN1749" s="40">
        <f t="shared" si="781"/>
        <v>0</v>
      </c>
    </row>
    <row r="1750" spans="1:66" x14ac:dyDescent="0.25">
      <c r="A1750" s="379"/>
      <c r="B1750" s="936"/>
      <c r="C1750" s="272"/>
      <c r="D1750" s="868"/>
      <c r="E1750" s="873" t="str">
        <f t="shared" si="755"/>
        <v xml:space="preserve"> </v>
      </c>
      <c r="F1750" s="130">
        <f t="shared" si="756"/>
        <v>0</v>
      </c>
      <c r="G1750" s="128">
        <f t="shared" si="757"/>
        <v>1738</v>
      </c>
      <c r="H1750" s="127"/>
      <c r="I1750" s="321"/>
      <c r="J1750" s="97"/>
      <c r="K1750" s="323"/>
      <c r="L1750" s="322"/>
      <c r="M1750" s="50"/>
      <c r="N1750" s="87"/>
      <c r="O1750" s="324"/>
      <c r="P1750" s="98"/>
      <c r="Q1750" s="98"/>
      <c r="R1750" s="114"/>
      <c r="S1750" s="753"/>
      <c r="T1750" s="98"/>
      <c r="U1750" s="98"/>
      <c r="V1750" s="98"/>
      <c r="W1750" s="99"/>
      <c r="X1750" s="97"/>
      <c r="Y1750" s="87"/>
      <c r="Z1750" s="100"/>
      <c r="AA1750" s="106">
        <f t="shared" si="758"/>
        <v>1738</v>
      </c>
      <c r="AB1750" s="549">
        <f t="shared" si="759"/>
        <v>0</v>
      </c>
      <c r="AC1750" s="544">
        <f t="shared" si="760"/>
        <v>0</v>
      </c>
      <c r="AD1750" s="174">
        <f t="shared" si="761"/>
        <v>0</v>
      </c>
      <c r="AE1750" s="8"/>
      <c r="AF1750" s="885" t="str">
        <f t="shared" si="762"/>
        <v xml:space="preserve"> </v>
      </c>
      <c r="AG1750" s="40">
        <f t="shared" si="763"/>
        <v>0</v>
      </c>
      <c r="AH1750" s="40">
        <f t="shared" si="764"/>
        <v>0</v>
      </c>
      <c r="AR1750" s="40">
        <f t="shared" si="765"/>
        <v>0</v>
      </c>
      <c r="AS1750" s="40">
        <f t="shared" si="766"/>
        <v>0</v>
      </c>
      <c r="AT1750" s="40">
        <f t="shared" si="767"/>
        <v>0</v>
      </c>
      <c r="AU1750" s="40">
        <f t="shared" si="768"/>
        <v>0</v>
      </c>
      <c r="AX1750" s="279">
        <f t="shared" si="769"/>
        <v>0</v>
      </c>
      <c r="AY1750" s="279">
        <f t="shared" si="770"/>
        <v>0</v>
      </c>
      <c r="AZ1750" s="40">
        <f t="shared" si="771"/>
        <v>0</v>
      </c>
      <c r="BB1750" s="40">
        <f t="shared" si="772"/>
        <v>0</v>
      </c>
      <c r="BC1750" s="397">
        <f t="shared" si="773"/>
        <v>0</v>
      </c>
      <c r="BD1750" s="105">
        <f t="shared" si="774"/>
        <v>0</v>
      </c>
      <c r="BE1750" s="105">
        <f t="shared" si="775"/>
        <v>0</v>
      </c>
      <c r="BF1750" s="742">
        <f t="shared" si="776"/>
        <v>0</v>
      </c>
      <c r="BG1750" s="89"/>
      <c r="BH1750" s="9"/>
      <c r="BJ1750" s="40">
        <f t="shared" si="777"/>
        <v>0</v>
      </c>
      <c r="BK1750" s="40">
        <f t="shared" si="778"/>
        <v>1</v>
      </c>
      <c r="BL1750" s="40">
        <f t="shared" si="779"/>
        <v>0</v>
      </c>
      <c r="BM1750" s="40">
        <f t="shared" si="780"/>
        <v>0</v>
      </c>
      <c r="BN1750" s="40">
        <f t="shared" si="781"/>
        <v>0</v>
      </c>
    </row>
    <row r="1751" spans="1:66" x14ac:dyDescent="0.25">
      <c r="A1751" s="379"/>
      <c r="B1751" s="936"/>
      <c r="C1751" s="272"/>
      <c r="D1751" s="868"/>
      <c r="E1751" s="873" t="str">
        <f t="shared" si="755"/>
        <v xml:space="preserve"> </v>
      </c>
      <c r="F1751" s="130">
        <f t="shared" si="756"/>
        <v>0</v>
      </c>
      <c r="G1751" s="128">
        <f t="shared" si="757"/>
        <v>1739</v>
      </c>
      <c r="H1751" s="127"/>
      <c r="I1751" s="321"/>
      <c r="J1751" s="97"/>
      <c r="K1751" s="323"/>
      <c r="L1751" s="322"/>
      <c r="M1751" s="50"/>
      <c r="N1751" s="87"/>
      <c r="O1751" s="324"/>
      <c r="P1751" s="98"/>
      <c r="Q1751" s="98"/>
      <c r="R1751" s="114"/>
      <c r="S1751" s="753"/>
      <c r="T1751" s="98"/>
      <c r="U1751" s="98"/>
      <c r="V1751" s="98"/>
      <c r="W1751" s="99"/>
      <c r="X1751" s="97"/>
      <c r="Y1751" s="87"/>
      <c r="Z1751" s="100"/>
      <c r="AA1751" s="106">
        <f t="shared" si="758"/>
        <v>1739</v>
      </c>
      <c r="AB1751" s="549">
        <f t="shared" si="759"/>
        <v>0</v>
      </c>
      <c r="AC1751" s="544">
        <f t="shared" si="760"/>
        <v>0</v>
      </c>
      <c r="AD1751" s="174">
        <f t="shared" si="761"/>
        <v>0</v>
      </c>
      <c r="AE1751" s="8"/>
      <c r="AF1751" s="885" t="str">
        <f t="shared" si="762"/>
        <v xml:space="preserve"> </v>
      </c>
      <c r="AG1751" s="40">
        <f t="shared" si="763"/>
        <v>0</v>
      </c>
      <c r="AH1751" s="40">
        <f t="shared" si="764"/>
        <v>0</v>
      </c>
      <c r="AR1751" s="40">
        <f t="shared" si="765"/>
        <v>0</v>
      </c>
      <c r="AS1751" s="40">
        <f t="shared" si="766"/>
        <v>0</v>
      </c>
      <c r="AT1751" s="40">
        <f t="shared" si="767"/>
        <v>0</v>
      </c>
      <c r="AU1751" s="40">
        <f t="shared" si="768"/>
        <v>0</v>
      </c>
      <c r="AX1751" s="279">
        <f t="shared" si="769"/>
        <v>0</v>
      </c>
      <c r="AY1751" s="279">
        <f t="shared" si="770"/>
        <v>0</v>
      </c>
      <c r="AZ1751" s="40">
        <f t="shared" si="771"/>
        <v>0</v>
      </c>
      <c r="BB1751" s="40">
        <f t="shared" si="772"/>
        <v>0</v>
      </c>
      <c r="BC1751" s="397">
        <f t="shared" si="773"/>
        <v>0</v>
      </c>
      <c r="BD1751" s="105">
        <f t="shared" si="774"/>
        <v>0</v>
      </c>
      <c r="BE1751" s="105">
        <f t="shared" si="775"/>
        <v>0</v>
      </c>
      <c r="BF1751" s="742">
        <f t="shared" si="776"/>
        <v>0</v>
      </c>
      <c r="BG1751" s="89"/>
      <c r="BH1751" s="9"/>
      <c r="BJ1751" s="40">
        <f t="shared" si="777"/>
        <v>0</v>
      </c>
      <c r="BK1751" s="40">
        <f t="shared" si="778"/>
        <v>1</v>
      </c>
      <c r="BL1751" s="40">
        <f t="shared" si="779"/>
        <v>0</v>
      </c>
      <c r="BM1751" s="40">
        <f t="shared" si="780"/>
        <v>0</v>
      </c>
      <c r="BN1751" s="40">
        <f t="shared" si="781"/>
        <v>0</v>
      </c>
    </row>
    <row r="1752" spans="1:66" x14ac:dyDescent="0.25">
      <c r="A1752" s="379"/>
      <c r="B1752" s="936"/>
      <c r="C1752" s="272"/>
      <c r="D1752" s="868"/>
      <c r="E1752" s="873" t="str">
        <f t="shared" si="755"/>
        <v xml:space="preserve"> </v>
      </c>
      <c r="F1752" s="130">
        <f t="shared" si="756"/>
        <v>0</v>
      </c>
      <c r="G1752" s="128">
        <f t="shared" si="757"/>
        <v>1740</v>
      </c>
      <c r="H1752" s="127"/>
      <c r="I1752" s="321"/>
      <c r="J1752" s="97"/>
      <c r="K1752" s="323"/>
      <c r="L1752" s="322"/>
      <c r="M1752" s="50"/>
      <c r="N1752" s="87"/>
      <c r="O1752" s="324"/>
      <c r="P1752" s="98"/>
      <c r="Q1752" s="98"/>
      <c r="R1752" s="114"/>
      <c r="S1752" s="753"/>
      <c r="T1752" s="98"/>
      <c r="U1752" s="98"/>
      <c r="V1752" s="98"/>
      <c r="W1752" s="99"/>
      <c r="X1752" s="97"/>
      <c r="Y1752" s="87"/>
      <c r="Z1752" s="100"/>
      <c r="AA1752" s="106">
        <f t="shared" si="758"/>
        <v>1740</v>
      </c>
      <c r="AB1752" s="549">
        <f t="shared" si="759"/>
        <v>0</v>
      </c>
      <c r="AC1752" s="544">
        <f t="shared" si="760"/>
        <v>0</v>
      </c>
      <c r="AD1752" s="174">
        <f t="shared" si="761"/>
        <v>0</v>
      </c>
      <c r="AE1752" s="8"/>
      <c r="AF1752" s="885" t="str">
        <f t="shared" si="762"/>
        <v xml:space="preserve"> </v>
      </c>
      <c r="AG1752" s="40">
        <f t="shared" si="763"/>
        <v>0</v>
      </c>
      <c r="AH1752" s="40">
        <f t="shared" si="764"/>
        <v>0</v>
      </c>
      <c r="AR1752" s="40">
        <f t="shared" si="765"/>
        <v>0</v>
      </c>
      <c r="AS1752" s="40">
        <f t="shared" si="766"/>
        <v>0</v>
      </c>
      <c r="AT1752" s="40">
        <f t="shared" si="767"/>
        <v>0</v>
      </c>
      <c r="AU1752" s="40">
        <f t="shared" si="768"/>
        <v>0</v>
      </c>
      <c r="AX1752" s="279">
        <f t="shared" si="769"/>
        <v>0</v>
      </c>
      <c r="AY1752" s="279">
        <f t="shared" si="770"/>
        <v>0</v>
      </c>
      <c r="AZ1752" s="40">
        <f t="shared" si="771"/>
        <v>0</v>
      </c>
      <c r="BB1752" s="40">
        <f t="shared" si="772"/>
        <v>0</v>
      </c>
      <c r="BC1752" s="397">
        <f t="shared" si="773"/>
        <v>0</v>
      </c>
      <c r="BD1752" s="105">
        <f t="shared" si="774"/>
        <v>0</v>
      </c>
      <c r="BE1752" s="105">
        <f t="shared" si="775"/>
        <v>0</v>
      </c>
      <c r="BF1752" s="742">
        <f t="shared" si="776"/>
        <v>0</v>
      </c>
      <c r="BG1752" s="89"/>
      <c r="BH1752" s="9"/>
      <c r="BJ1752" s="40">
        <f t="shared" si="777"/>
        <v>0</v>
      </c>
      <c r="BK1752" s="40">
        <f t="shared" si="778"/>
        <v>1</v>
      </c>
      <c r="BL1752" s="40">
        <f t="shared" si="779"/>
        <v>0</v>
      </c>
      <c r="BM1752" s="40">
        <f t="shared" si="780"/>
        <v>0</v>
      </c>
      <c r="BN1752" s="40">
        <f t="shared" si="781"/>
        <v>0</v>
      </c>
    </row>
    <row r="1753" spans="1:66" x14ac:dyDescent="0.25">
      <c r="A1753" s="379"/>
      <c r="B1753" s="936"/>
      <c r="C1753" s="272"/>
      <c r="D1753" s="868"/>
      <c r="E1753" s="873" t="str">
        <f t="shared" si="755"/>
        <v xml:space="preserve"> </v>
      </c>
      <c r="F1753" s="130">
        <f t="shared" si="756"/>
        <v>0</v>
      </c>
      <c r="G1753" s="128">
        <f t="shared" si="757"/>
        <v>1741</v>
      </c>
      <c r="H1753" s="127"/>
      <c r="I1753" s="321"/>
      <c r="J1753" s="97"/>
      <c r="K1753" s="323"/>
      <c r="L1753" s="322"/>
      <c r="M1753" s="50"/>
      <c r="N1753" s="87"/>
      <c r="O1753" s="324"/>
      <c r="P1753" s="98"/>
      <c r="Q1753" s="98"/>
      <c r="R1753" s="114"/>
      <c r="S1753" s="753"/>
      <c r="T1753" s="98"/>
      <c r="U1753" s="98"/>
      <c r="V1753" s="98"/>
      <c r="W1753" s="99"/>
      <c r="X1753" s="97"/>
      <c r="Y1753" s="87"/>
      <c r="Z1753" s="100"/>
      <c r="AA1753" s="106">
        <f t="shared" si="758"/>
        <v>1741</v>
      </c>
      <c r="AB1753" s="549">
        <f t="shared" si="759"/>
        <v>0</v>
      </c>
      <c r="AC1753" s="544">
        <f t="shared" si="760"/>
        <v>0</v>
      </c>
      <c r="AD1753" s="174">
        <f t="shared" si="761"/>
        <v>0</v>
      </c>
      <c r="AE1753" s="8"/>
      <c r="AF1753" s="885" t="str">
        <f t="shared" si="762"/>
        <v xml:space="preserve"> </v>
      </c>
      <c r="AG1753" s="40">
        <f t="shared" si="763"/>
        <v>0</v>
      </c>
      <c r="AH1753" s="40">
        <f t="shared" si="764"/>
        <v>0</v>
      </c>
      <c r="AR1753" s="40">
        <f t="shared" si="765"/>
        <v>0</v>
      </c>
      <c r="AS1753" s="40">
        <f t="shared" si="766"/>
        <v>0</v>
      </c>
      <c r="AT1753" s="40">
        <f t="shared" si="767"/>
        <v>0</v>
      </c>
      <c r="AU1753" s="40">
        <f t="shared" si="768"/>
        <v>0</v>
      </c>
      <c r="AX1753" s="279">
        <f t="shared" si="769"/>
        <v>0</v>
      </c>
      <c r="AY1753" s="279">
        <f t="shared" si="770"/>
        <v>0</v>
      </c>
      <c r="AZ1753" s="40">
        <f t="shared" si="771"/>
        <v>0</v>
      </c>
      <c r="BB1753" s="40">
        <f t="shared" si="772"/>
        <v>0</v>
      </c>
      <c r="BC1753" s="397">
        <f t="shared" si="773"/>
        <v>0</v>
      </c>
      <c r="BD1753" s="105">
        <f t="shared" si="774"/>
        <v>0</v>
      </c>
      <c r="BE1753" s="105">
        <f t="shared" si="775"/>
        <v>0</v>
      </c>
      <c r="BF1753" s="742">
        <f t="shared" si="776"/>
        <v>0</v>
      </c>
      <c r="BG1753" s="89"/>
      <c r="BH1753" s="9"/>
      <c r="BJ1753" s="40">
        <f t="shared" si="777"/>
        <v>0</v>
      </c>
      <c r="BK1753" s="40">
        <f t="shared" si="778"/>
        <v>1</v>
      </c>
      <c r="BL1753" s="40">
        <f t="shared" si="779"/>
        <v>0</v>
      </c>
      <c r="BM1753" s="40">
        <f t="shared" si="780"/>
        <v>0</v>
      </c>
      <c r="BN1753" s="40">
        <f t="shared" si="781"/>
        <v>0</v>
      </c>
    </row>
    <row r="1754" spans="1:66" x14ac:dyDescent="0.25">
      <c r="A1754" s="379"/>
      <c r="B1754" s="936"/>
      <c r="C1754" s="272"/>
      <c r="D1754" s="868"/>
      <c r="E1754" s="873" t="str">
        <f t="shared" si="755"/>
        <v xml:space="preserve"> </v>
      </c>
      <c r="F1754" s="130">
        <f t="shared" si="756"/>
        <v>0</v>
      </c>
      <c r="G1754" s="128">
        <f t="shared" si="757"/>
        <v>1742</v>
      </c>
      <c r="H1754" s="127"/>
      <c r="I1754" s="321"/>
      <c r="J1754" s="97"/>
      <c r="K1754" s="323"/>
      <c r="L1754" s="322"/>
      <c r="M1754" s="50"/>
      <c r="N1754" s="87"/>
      <c r="O1754" s="324"/>
      <c r="P1754" s="98"/>
      <c r="Q1754" s="98"/>
      <c r="R1754" s="114"/>
      <c r="S1754" s="753"/>
      <c r="T1754" s="98"/>
      <c r="U1754" s="98"/>
      <c r="V1754" s="98"/>
      <c r="W1754" s="99"/>
      <c r="X1754" s="97"/>
      <c r="Y1754" s="87"/>
      <c r="Z1754" s="100"/>
      <c r="AA1754" s="106">
        <f t="shared" si="758"/>
        <v>1742</v>
      </c>
      <c r="AB1754" s="549">
        <f t="shared" si="759"/>
        <v>0</v>
      </c>
      <c r="AC1754" s="544">
        <f t="shared" si="760"/>
        <v>0</v>
      </c>
      <c r="AD1754" s="174">
        <f t="shared" si="761"/>
        <v>0</v>
      </c>
      <c r="AE1754" s="8"/>
      <c r="AF1754" s="885" t="str">
        <f t="shared" si="762"/>
        <v xml:space="preserve"> </v>
      </c>
      <c r="AG1754" s="40">
        <f t="shared" si="763"/>
        <v>0</v>
      </c>
      <c r="AH1754" s="40">
        <f t="shared" si="764"/>
        <v>0</v>
      </c>
      <c r="AR1754" s="40">
        <f t="shared" si="765"/>
        <v>0</v>
      </c>
      <c r="AS1754" s="40">
        <f t="shared" si="766"/>
        <v>0</v>
      </c>
      <c r="AT1754" s="40">
        <f t="shared" si="767"/>
        <v>0</v>
      </c>
      <c r="AU1754" s="40">
        <f t="shared" si="768"/>
        <v>0</v>
      </c>
      <c r="AX1754" s="279">
        <f t="shared" si="769"/>
        <v>0</v>
      </c>
      <c r="AY1754" s="279">
        <f t="shared" si="770"/>
        <v>0</v>
      </c>
      <c r="AZ1754" s="40">
        <f t="shared" si="771"/>
        <v>0</v>
      </c>
      <c r="BB1754" s="40">
        <f t="shared" si="772"/>
        <v>0</v>
      </c>
      <c r="BC1754" s="397">
        <f t="shared" si="773"/>
        <v>0</v>
      </c>
      <c r="BD1754" s="105">
        <f t="shared" si="774"/>
        <v>0</v>
      </c>
      <c r="BE1754" s="105">
        <f t="shared" si="775"/>
        <v>0</v>
      </c>
      <c r="BF1754" s="742">
        <f t="shared" si="776"/>
        <v>0</v>
      </c>
      <c r="BG1754" s="89"/>
      <c r="BH1754" s="9"/>
      <c r="BJ1754" s="40">
        <f t="shared" si="777"/>
        <v>0</v>
      </c>
      <c r="BK1754" s="40">
        <f t="shared" si="778"/>
        <v>1</v>
      </c>
      <c r="BL1754" s="40">
        <f t="shared" si="779"/>
        <v>0</v>
      </c>
      <c r="BM1754" s="40">
        <f t="shared" si="780"/>
        <v>0</v>
      </c>
      <c r="BN1754" s="40">
        <f t="shared" si="781"/>
        <v>0</v>
      </c>
    </row>
    <row r="1755" spans="1:66" x14ac:dyDescent="0.25">
      <c r="A1755" s="379"/>
      <c r="B1755" s="936"/>
      <c r="C1755" s="272"/>
      <c r="D1755" s="868"/>
      <c r="E1755" s="873" t="str">
        <f t="shared" si="755"/>
        <v xml:space="preserve"> </v>
      </c>
      <c r="F1755" s="130">
        <f t="shared" si="756"/>
        <v>0</v>
      </c>
      <c r="G1755" s="128">
        <f t="shared" si="757"/>
        <v>1743</v>
      </c>
      <c r="H1755" s="127"/>
      <c r="I1755" s="321"/>
      <c r="J1755" s="97"/>
      <c r="K1755" s="323"/>
      <c r="L1755" s="322"/>
      <c r="M1755" s="50"/>
      <c r="N1755" s="87"/>
      <c r="O1755" s="324"/>
      <c r="P1755" s="98"/>
      <c r="Q1755" s="98"/>
      <c r="R1755" s="114"/>
      <c r="S1755" s="753"/>
      <c r="T1755" s="98"/>
      <c r="U1755" s="98"/>
      <c r="V1755" s="98"/>
      <c r="W1755" s="99"/>
      <c r="X1755" s="97"/>
      <c r="Y1755" s="87"/>
      <c r="Z1755" s="100"/>
      <c r="AA1755" s="106">
        <f t="shared" si="758"/>
        <v>1743</v>
      </c>
      <c r="AB1755" s="549">
        <f t="shared" si="759"/>
        <v>0</v>
      </c>
      <c r="AC1755" s="544">
        <f t="shared" si="760"/>
        <v>0</v>
      </c>
      <c r="AD1755" s="174">
        <f t="shared" si="761"/>
        <v>0</v>
      </c>
      <c r="AE1755" s="8"/>
      <c r="AF1755" s="885" t="str">
        <f t="shared" si="762"/>
        <v xml:space="preserve"> </v>
      </c>
      <c r="AG1755" s="40">
        <f t="shared" si="763"/>
        <v>0</v>
      </c>
      <c r="AH1755" s="40">
        <f t="shared" si="764"/>
        <v>0</v>
      </c>
      <c r="AR1755" s="40">
        <f t="shared" si="765"/>
        <v>0</v>
      </c>
      <c r="AS1755" s="40">
        <f t="shared" si="766"/>
        <v>0</v>
      </c>
      <c r="AT1755" s="40">
        <f t="shared" si="767"/>
        <v>0</v>
      </c>
      <c r="AU1755" s="40">
        <f t="shared" si="768"/>
        <v>0</v>
      </c>
      <c r="AX1755" s="279">
        <f t="shared" si="769"/>
        <v>0</v>
      </c>
      <c r="AY1755" s="279">
        <f t="shared" si="770"/>
        <v>0</v>
      </c>
      <c r="AZ1755" s="40">
        <f t="shared" si="771"/>
        <v>0</v>
      </c>
      <c r="BB1755" s="40">
        <f t="shared" si="772"/>
        <v>0</v>
      </c>
      <c r="BC1755" s="397">
        <f t="shared" si="773"/>
        <v>0</v>
      </c>
      <c r="BD1755" s="105">
        <f t="shared" si="774"/>
        <v>0</v>
      </c>
      <c r="BE1755" s="105">
        <f t="shared" si="775"/>
        <v>0</v>
      </c>
      <c r="BF1755" s="742">
        <f t="shared" si="776"/>
        <v>0</v>
      </c>
      <c r="BG1755" s="89"/>
      <c r="BH1755" s="9"/>
      <c r="BJ1755" s="40">
        <f t="shared" si="777"/>
        <v>0</v>
      </c>
      <c r="BK1755" s="40">
        <f t="shared" si="778"/>
        <v>1</v>
      </c>
      <c r="BL1755" s="40">
        <f t="shared" si="779"/>
        <v>0</v>
      </c>
      <c r="BM1755" s="40">
        <f t="shared" si="780"/>
        <v>0</v>
      </c>
      <c r="BN1755" s="40">
        <f t="shared" si="781"/>
        <v>0</v>
      </c>
    </row>
    <row r="1756" spans="1:66" x14ac:dyDescent="0.25">
      <c r="A1756" s="379"/>
      <c r="B1756" s="936"/>
      <c r="C1756" s="272"/>
      <c r="D1756" s="868"/>
      <c r="E1756" s="873" t="str">
        <f t="shared" si="755"/>
        <v xml:space="preserve"> </v>
      </c>
      <c r="F1756" s="130">
        <f t="shared" si="756"/>
        <v>0</v>
      </c>
      <c r="G1756" s="128">
        <f t="shared" si="757"/>
        <v>1744</v>
      </c>
      <c r="H1756" s="127"/>
      <c r="I1756" s="321"/>
      <c r="J1756" s="97"/>
      <c r="K1756" s="323"/>
      <c r="L1756" s="322"/>
      <c r="M1756" s="50"/>
      <c r="N1756" s="87"/>
      <c r="O1756" s="324"/>
      <c r="P1756" s="98"/>
      <c r="Q1756" s="98"/>
      <c r="R1756" s="114"/>
      <c r="S1756" s="753"/>
      <c r="T1756" s="98"/>
      <c r="U1756" s="98"/>
      <c r="V1756" s="98"/>
      <c r="W1756" s="99"/>
      <c r="X1756" s="97"/>
      <c r="Y1756" s="87"/>
      <c r="Z1756" s="100"/>
      <c r="AA1756" s="106">
        <f t="shared" si="758"/>
        <v>1744</v>
      </c>
      <c r="AB1756" s="549">
        <f t="shared" si="759"/>
        <v>0</v>
      </c>
      <c r="AC1756" s="544">
        <f t="shared" si="760"/>
        <v>0</v>
      </c>
      <c r="AD1756" s="174">
        <f t="shared" si="761"/>
        <v>0</v>
      </c>
      <c r="AE1756" s="8"/>
      <c r="AF1756" s="885" t="str">
        <f t="shared" si="762"/>
        <v xml:space="preserve"> </v>
      </c>
      <c r="AG1756" s="40">
        <f t="shared" si="763"/>
        <v>0</v>
      </c>
      <c r="AH1756" s="40">
        <f t="shared" si="764"/>
        <v>0</v>
      </c>
      <c r="AR1756" s="40">
        <f t="shared" si="765"/>
        <v>0</v>
      </c>
      <c r="AS1756" s="40">
        <f t="shared" si="766"/>
        <v>0</v>
      </c>
      <c r="AT1756" s="40">
        <f t="shared" si="767"/>
        <v>0</v>
      </c>
      <c r="AU1756" s="40">
        <f t="shared" si="768"/>
        <v>0</v>
      </c>
      <c r="AX1756" s="279">
        <f t="shared" si="769"/>
        <v>0</v>
      </c>
      <c r="AY1756" s="279">
        <f t="shared" si="770"/>
        <v>0</v>
      </c>
      <c r="AZ1756" s="40">
        <f t="shared" si="771"/>
        <v>0</v>
      </c>
      <c r="BB1756" s="40">
        <f t="shared" si="772"/>
        <v>0</v>
      </c>
      <c r="BC1756" s="397">
        <f t="shared" si="773"/>
        <v>0</v>
      </c>
      <c r="BD1756" s="105">
        <f t="shared" si="774"/>
        <v>0</v>
      </c>
      <c r="BE1756" s="105">
        <f t="shared" si="775"/>
        <v>0</v>
      </c>
      <c r="BF1756" s="742">
        <f t="shared" si="776"/>
        <v>0</v>
      </c>
      <c r="BG1756" s="89"/>
      <c r="BH1756" s="9"/>
      <c r="BJ1756" s="40">
        <f t="shared" si="777"/>
        <v>0</v>
      </c>
      <c r="BK1756" s="40">
        <f t="shared" si="778"/>
        <v>1</v>
      </c>
      <c r="BL1756" s="40">
        <f t="shared" si="779"/>
        <v>0</v>
      </c>
      <c r="BM1756" s="40">
        <f t="shared" si="780"/>
        <v>0</v>
      </c>
      <c r="BN1756" s="40">
        <f t="shared" si="781"/>
        <v>0</v>
      </c>
    </row>
    <row r="1757" spans="1:66" x14ac:dyDescent="0.25">
      <c r="A1757" s="379"/>
      <c r="B1757" s="936"/>
      <c r="C1757" s="272"/>
      <c r="D1757" s="868"/>
      <c r="E1757" s="873" t="str">
        <f t="shared" si="755"/>
        <v xml:space="preserve"> </v>
      </c>
      <c r="F1757" s="130">
        <f t="shared" si="756"/>
        <v>0</v>
      </c>
      <c r="G1757" s="128">
        <f t="shared" si="757"/>
        <v>1745</v>
      </c>
      <c r="H1757" s="127"/>
      <c r="I1757" s="321"/>
      <c r="J1757" s="97"/>
      <c r="K1757" s="323"/>
      <c r="L1757" s="322"/>
      <c r="M1757" s="50"/>
      <c r="N1757" s="87"/>
      <c r="O1757" s="324"/>
      <c r="P1757" s="98"/>
      <c r="Q1757" s="98"/>
      <c r="R1757" s="114"/>
      <c r="S1757" s="753"/>
      <c r="T1757" s="98"/>
      <c r="U1757" s="98"/>
      <c r="V1757" s="98"/>
      <c r="W1757" s="99"/>
      <c r="X1757" s="97"/>
      <c r="Y1757" s="87"/>
      <c r="Z1757" s="100"/>
      <c r="AA1757" s="106">
        <f t="shared" si="758"/>
        <v>1745</v>
      </c>
      <c r="AB1757" s="549">
        <f t="shared" si="759"/>
        <v>0</v>
      </c>
      <c r="AC1757" s="544">
        <f t="shared" si="760"/>
        <v>0</v>
      </c>
      <c r="AD1757" s="174">
        <f t="shared" si="761"/>
        <v>0</v>
      </c>
      <c r="AE1757" s="8"/>
      <c r="AF1757" s="885" t="str">
        <f t="shared" si="762"/>
        <v xml:space="preserve"> </v>
      </c>
      <c r="AG1757" s="40">
        <f t="shared" si="763"/>
        <v>0</v>
      </c>
      <c r="AH1757" s="40">
        <f t="shared" si="764"/>
        <v>0</v>
      </c>
      <c r="AR1757" s="40">
        <f t="shared" si="765"/>
        <v>0</v>
      </c>
      <c r="AS1757" s="40">
        <f t="shared" si="766"/>
        <v>0</v>
      </c>
      <c r="AT1757" s="40">
        <f t="shared" si="767"/>
        <v>0</v>
      </c>
      <c r="AU1757" s="40">
        <f t="shared" si="768"/>
        <v>0</v>
      </c>
      <c r="AX1757" s="279">
        <f t="shared" si="769"/>
        <v>0</v>
      </c>
      <c r="AY1757" s="279">
        <f t="shared" si="770"/>
        <v>0</v>
      </c>
      <c r="AZ1757" s="40">
        <f t="shared" si="771"/>
        <v>0</v>
      </c>
      <c r="BB1757" s="40">
        <f t="shared" si="772"/>
        <v>0</v>
      </c>
      <c r="BC1757" s="397">
        <f t="shared" si="773"/>
        <v>0</v>
      </c>
      <c r="BD1757" s="105">
        <f t="shared" si="774"/>
        <v>0</v>
      </c>
      <c r="BE1757" s="105">
        <f t="shared" si="775"/>
        <v>0</v>
      </c>
      <c r="BF1757" s="742">
        <f t="shared" si="776"/>
        <v>0</v>
      </c>
      <c r="BG1757" s="89"/>
      <c r="BH1757" s="9"/>
      <c r="BJ1757" s="40">
        <f t="shared" si="777"/>
        <v>0</v>
      </c>
      <c r="BK1757" s="40">
        <f t="shared" si="778"/>
        <v>1</v>
      </c>
      <c r="BL1757" s="40">
        <f t="shared" si="779"/>
        <v>0</v>
      </c>
      <c r="BM1757" s="40">
        <f t="shared" si="780"/>
        <v>0</v>
      </c>
      <c r="BN1757" s="40">
        <f t="shared" si="781"/>
        <v>0</v>
      </c>
    </row>
    <row r="1758" spans="1:66" x14ac:dyDescent="0.25">
      <c r="A1758" s="379"/>
      <c r="B1758" s="936"/>
      <c r="C1758" s="272"/>
      <c r="D1758" s="868"/>
      <c r="E1758" s="873" t="str">
        <f t="shared" si="755"/>
        <v xml:space="preserve"> </v>
      </c>
      <c r="F1758" s="130">
        <f t="shared" si="756"/>
        <v>0</v>
      </c>
      <c r="G1758" s="128">
        <f t="shared" si="757"/>
        <v>1746</v>
      </c>
      <c r="H1758" s="127"/>
      <c r="I1758" s="321"/>
      <c r="J1758" s="97"/>
      <c r="K1758" s="323"/>
      <c r="L1758" s="322"/>
      <c r="M1758" s="50"/>
      <c r="N1758" s="87"/>
      <c r="O1758" s="324"/>
      <c r="P1758" s="98"/>
      <c r="Q1758" s="98"/>
      <c r="R1758" s="114"/>
      <c r="S1758" s="753"/>
      <c r="T1758" s="98"/>
      <c r="U1758" s="98"/>
      <c r="V1758" s="98"/>
      <c r="W1758" s="99"/>
      <c r="X1758" s="97"/>
      <c r="Y1758" s="87"/>
      <c r="Z1758" s="100"/>
      <c r="AA1758" s="106">
        <f t="shared" si="758"/>
        <v>1746</v>
      </c>
      <c r="AB1758" s="549">
        <f t="shared" si="759"/>
        <v>0</v>
      </c>
      <c r="AC1758" s="544">
        <f t="shared" si="760"/>
        <v>0</v>
      </c>
      <c r="AD1758" s="174">
        <f t="shared" si="761"/>
        <v>0</v>
      </c>
      <c r="AE1758" s="8"/>
      <c r="AF1758" s="885" t="str">
        <f t="shared" si="762"/>
        <v xml:space="preserve"> </v>
      </c>
      <c r="AG1758" s="40">
        <f t="shared" si="763"/>
        <v>0</v>
      </c>
      <c r="AH1758" s="40">
        <f t="shared" si="764"/>
        <v>0</v>
      </c>
      <c r="AR1758" s="40">
        <f t="shared" si="765"/>
        <v>0</v>
      </c>
      <c r="AS1758" s="40">
        <f t="shared" si="766"/>
        <v>0</v>
      </c>
      <c r="AT1758" s="40">
        <f t="shared" si="767"/>
        <v>0</v>
      </c>
      <c r="AU1758" s="40">
        <f t="shared" si="768"/>
        <v>0</v>
      </c>
      <c r="AX1758" s="279">
        <f t="shared" si="769"/>
        <v>0</v>
      </c>
      <c r="AY1758" s="279">
        <f t="shared" si="770"/>
        <v>0</v>
      </c>
      <c r="AZ1758" s="40">
        <f t="shared" si="771"/>
        <v>0</v>
      </c>
      <c r="BB1758" s="40">
        <f t="shared" si="772"/>
        <v>0</v>
      </c>
      <c r="BC1758" s="397">
        <f t="shared" si="773"/>
        <v>0</v>
      </c>
      <c r="BD1758" s="105">
        <f t="shared" si="774"/>
        <v>0</v>
      </c>
      <c r="BE1758" s="105">
        <f t="shared" si="775"/>
        <v>0</v>
      </c>
      <c r="BF1758" s="742">
        <f t="shared" si="776"/>
        <v>0</v>
      </c>
      <c r="BG1758" s="89"/>
      <c r="BH1758" s="9"/>
      <c r="BJ1758" s="40">
        <f t="shared" si="777"/>
        <v>0</v>
      </c>
      <c r="BK1758" s="40">
        <f t="shared" si="778"/>
        <v>1</v>
      </c>
      <c r="BL1758" s="40">
        <f t="shared" si="779"/>
        <v>0</v>
      </c>
      <c r="BM1758" s="40">
        <f t="shared" si="780"/>
        <v>0</v>
      </c>
      <c r="BN1758" s="40">
        <f t="shared" si="781"/>
        <v>0</v>
      </c>
    </row>
    <row r="1759" spans="1:66" x14ac:dyDescent="0.25">
      <c r="A1759" s="379"/>
      <c r="B1759" s="936"/>
      <c r="C1759" s="272"/>
      <c r="D1759" s="868"/>
      <c r="E1759" s="873" t="str">
        <f t="shared" si="755"/>
        <v xml:space="preserve"> </v>
      </c>
      <c r="F1759" s="130">
        <f t="shared" si="756"/>
        <v>0</v>
      </c>
      <c r="G1759" s="128">
        <f t="shared" si="757"/>
        <v>1747</v>
      </c>
      <c r="H1759" s="127"/>
      <c r="I1759" s="321"/>
      <c r="J1759" s="97"/>
      <c r="K1759" s="323"/>
      <c r="L1759" s="322"/>
      <c r="M1759" s="50"/>
      <c r="N1759" s="87"/>
      <c r="O1759" s="324"/>
      <c r="P1759" s="98"/>
      <c r="Q1759" s="98"/>
      <c r="R1759" s="114"/>
      <c r="S1759" s="753"/>
      <c r="T1759" s="98"/>
      <c r="U1759" s="98"/>
      <c r="V1759" s="98"/>
      <c r="W1759" s="99"/>
      <c r="X1759" s="97"/>
      <c r="Y1759" s="87"/>
      <c r="Z1759" s="100"/>
      <c r="AA1759" s="106">
        <f t="shared" si="758"/>
        <v>1747</v>
      </c>
      <c r="AB1759" s="549">
        <f t="shared" si="759"/>
        <v>0</v>
      </c>
      <c r="AC1759" s="544">
        <f t="shared" si="760"/>
        <v>0</v>
      </c>
      <c r="AD1759" s="174">
        <f t="shared" si="761"/>
        <v>0</v>
      </c>
      <c r="AE1759" s="8"/>
      <c r="AF1759" s="885" t="str">
        <f t="shared" si="762"/>
        <v xml:space="preserve"> </v>
      </c>
      <c r="AG1759" s="40">
        <f t="shared" si="763"/>
        <v>0</v>
      </c>
      <c r="AH1759" s="40">
        <f t="shared" si="764"/>
        <v>0</v>
      </c>
      <c r="AR1759" s="40">
        <f t="shared" si="765"/>
        <v>0</v>
      </c>
      <c r="AS1759" s="40">
        <f t="shared" si="766"/>
        <v>0</v>
      </c>
      <c r="AT1759" s="40">
        <f t="shared" si="767"/>
        <v>0</v>
      </c>
      <c r="AU1759" s="40">
        <f t="shared" si="768"/>
        <v>0</v>
      </c>
      <c r="AX1759" s="279">
        <f t="shared" si="769"/>
        <v>0</v>
      </c>
      <c r="AY1759" s="279">
        <f t="shared" si="770"/>
        <v>0</v>
      </c>
      <c r="AZ1759" s="40">
        <f t="shared" si="771"/>
        <v>0</v>
      </c>
      <c r="BB1759" s="40">
        <f t="shared" si="772"/>
        <v>0</v>
      </c>
      <c r="BC1759" s="397">
        <f t="shared" si="773"/>
        <v>0</v>
      </c>
      <c r="BD1759" s="105">
        <f t="shared" si="774"/>
        <v>0</v>
      </c>
      <c r="BE1759" s="105">
        <f t="shared" si="775"/>
        <v>0</v>
      </c>
      <c r="BF1759" s="742">
        <f t="shared" si="776"/>
        <v>0</v>
      </c>
      <c r="BG1759" s="89"/>
      <c r="BH1759" s="9"/>
      <c r="BJ1759" s="40">
        <f t="shared" si="777"/>
        <v>0</v>
      </c>
      <c r="BK1759" s="40">
        <f t="shared" si="778"/>
        <v>1</v>
      </c>
      <c r="BL1759" s="40">
        <f t="shared" si="779"/>
        <v>0</v>
      </c>
      <c r="BM1759" s="40">
        <f t="shared" si="780"/>
        <v>0</v>
      </c>
      <c r="BN1759" s="40">
        <f t="shared" si="781"/>
        <v>0</v>
      </c>
    </row>
    <row r="1760" spans="1:66" x14ac:dyDescent="0.25">
      <c r="A1760" s="379"/>
      <c r="B1760" s="936"/>
      <c r="C1760" s="272"/>
      <c r="D1760" s="868"/>
      <c r="E1760" s="873" t="str">
        <f t="shared" si="755"/>
        <v xml:space="preserve"> </v>
      </c>
      <c r="F1760" s="130">
        <f t="shared" si="756"/>
        <v>0</v>
      </c>
      <c r="G1760" s="128">
        <f t="shared" si="757"/>
        <v>1748</v>
      </c>
      <c r="H1760" s="127"/>
      <c r="I1760" s="321"/>
      <c r="J1760" s="97"/>
      <c r="K1760" s="323"/>
      <c r="L1760" s="322"/>
      <c r="M1760" s="50"/>
      <c r="N1760" s="87"/>
      <c r="O1760" s="324"/>
      <c r="P1760" s="98"/>
      <c r="Q1760" s="98"/>
      <c r="R1760" s="114"/>
      <c r="S1760" s="753"/>
      <c r="T1760" s="98"/>
      <c r="U1760" s="98"/>
      <c r="V1760" s="98"/>
      <c r="W1760" s="99"/>
      <c r="X1760" s="97"/>
      <c r="Y1760" s="87"/>
      <c r="Z1760" s="100"/>
      <c r="AA1760" s="106">
        <f t="shared" si="758"/>
        <v>1748</v>
      </c>
      <c r="AB1760" s="549">
        <f t="shared" si="759"/>
        <v>0</v>
      </c>
      <c r="AC1760" s="544">
        <f t="shared" si="760"/>
        <v>0</v>
      </c>
      <c r="AD1760" s="174">
        <f t="shared" si="761"/>
        <v>0</v>
      </c>
      <c r="AE1760" s="8"/>
      <c r="AF1760" s="885" t="str">
        <f t="shared" si="762"/>
        <v xml:space="preserve"> </v>
      </c>
      <c r="AG1760" s="40">
        <f t="shared" si="763"/>
        <v>0</v>
      </c>
      <c r="AH1760" s="40">
        <f t="shared" si="764"/>
        <v>0</v>
      </c>
      <c r="AR1760" s="40">
        <f t="shared" si="765"/>
        <v>0</v>
      </c>
      <c r="AS1760" s="40">
        <f t="shared" si="766"/>
        <v>0</v>
      </c>
      <c r="AT1760" s="40">
        <f t="shared" si="767"/>
        <v>0</v>
      </c>
      <c r="AU1760" s="40">
        <f t="shared" si="768"/>
        <v>0</v>
      </c>
      <c r="AX1760" s="279">
        <f t="shared" si="769"/>
        <v>0</v>
      </c>
      <c r="AY1760" s="279">
        <f t="shared" si="770"/>
        <v>0</v>
      </c>
      <c r="AZ1760" s="40">
        <f t="shared" si="771"/>
        <v>0</v>
      </c>
      <c r="BB1760" s="40">
        <f t="shared" si="772"/>
        <v>0</v>
      </c>
      <c r="BC1760" s="397">
        <f t="shared" si="773"/>
        <v>0</v>
      </c>
      <c r="BD1760" s="105">
        <f t="shared" si="774"/>
        <v>0</v>
      </c>
      <c r="BE1760" s="105">
        <f t="shared" si="775"/>
        <v>0</v>
      </c>
      <c r="BF1760" s="742">
        <f t="shared" si="776"/>
        <v>0</v>
      </c>
      <c r="BG1760" s="89"/>
      <c r="BH1760" s="9"/>
      <c r="BJ1760" s="40">
        <f t="shared" si="777"/>
        <v>0</v>
      </c>
      <c r="BK1760" s="40">
        <f t="shared" si="778"/>
        <v>1</v>
      </c>
      <c r="BL1760" s="40">
        <f t="shared" si="779"/>
        <v>0</v>
      </c>
      <c r="BM1760" s="40">
        <f t="shared" si="780"/>
        <v>0</v>
      </c>
      <c r="BN1760" s="40">
        <f t="shared" si="781"/>
        <v>0</v>
      </c>
    </row>
    <row r="1761" spans="1:66" x14ac:dyDescent="0.25">
      <c r="A1761" s="379"/>
      <c r="B1761" s="936"/>
      <c r="C1761" s="272"/>
      <c r="D1761" s="868"/>
      <c r="E1761" s="873" t="str">
        <f t="shared" si="755"/>
        <v xml:space="preserve"> </v>
      </c>
      <c r="F1761" s="130">
        <f t="shared" si="756"/>
        <v>0</v>
      </c>
      <c r="G1761" s="128">
        <f t="shared" si="757"/>
        <v>1749</v>
      </c>
      <c r="H1761" s="127"/>
      <c r="I1761" s="321"/>
      <c r="J1761" s="97"/>
      <c r="K1761" s="323"/>
      <c r="L1761" s="322"/>
      <c r="M1761" s="50"/>
      <c r="N1761" s="87"/>
      <c r="O1761" s="324"/>
      <c r="P1761" s="98"/>
      <c r="Q1761" s="98"/>
      <c r="R1761" s="114"/>
      <c r="S1761" s="753"/>
      <c r="T1761" s="98"/>
      <c r="U1761" s="98"/>
      <c r="V1761" s="98"/>
      <c r="W1761" s="99"/>
      <c r="X1761" s="97"/>
      <c r="Y1761" s="87"/>
      <c r="Z1761" s="100"/>
      <c r="AA1761" s="106">
        <f t="shared" si="758"/>
        <v>1749</v>
      </c>
      <c r="AB1761" s="549">
        <f t="shared" si="759"/>
        <v>0</v>
      </c>
      <c r="AC1761" s="544">
        <f t="shared" si="760"/>
        <v>0</v>
      </c>
      <c r="AD1761" s="174">
        <f t="shared" si="761"/>
        <v>0</v>
      </c>
      <c r="AE1761" s="8"/>
      <c r="AF1761" s="885" t="str">
        <f t="shared" si="762"/>
        <v xml:space="preserve"> </v>
      </c>
      <c r="AG1761" s="40">
        <f t="shared" si="763"/>
        <v>0</v>
      </c>
      <c r="AH1761" s="40">
        <f t="shared" si="764"/>
        <v>0</v>
      </c>
      <c r="AR1761" s="40">
        <f t="shared" si="765"/>
        <v>0</v>
      </c>
      <c r="AS1761" s="40">
        <f t="shared" si="766"/>
        <v>0</v>
      </c>
      <c r="AT1761" s="40">
        <f t="shared" si="767"/>
        <v>0</v>
      </c>
      <c r="AU1761" s="40">
        <f t="shared" si="768"/>
        <v>0</v>
      </c>
      <c r="AX1761" s="279">
        <f t="shared" si="769"/>
        <v>0</v>
      </c>
      <c r="AY1761" s="279">
        <f t="shared" si="770"/>
        <v>0</v>
      </c>
      <c r="AZ1761" s="40">
        <f t="shared" si="771"/>
        <v>0</v>
      </c>
      <c r="BB1761" s="40">
        <f t="shared" si="772"/>
        <v>0</v>
      </c>
      <c r="BC1761" s="397">
        <f t="shared" si="773"/>
        <v>0</v>
      </c>
      <c r="BD1761" s="105">
        <f t="shared" si="774"/>
        <v>0</v>
      </c>
      <c r="BE1761" s="105">
        <f t="shared" si="775"/>
        <v>0</v>
      </c>
      <c r="BF1761" s="742">
        <f t="shared" si="776"/>
        <v>0</v>
      </c>
      <c r="BG1761" s="89"/>
      <c r="BH1761" s="9"/>
      <c r="BJ1761" s="40">
        <f t="shared" si="777"/>
        <v>0</v>
      </c>
      <c r="BK1761" s="40">
        <f t="shared" si="778"/>
        <v>1</v>
      </c>
      <c r="BL1761" s="40">
        <f t="shared" si="779"/>
        <v>0</v>
      </c>
      <c r="BM1761" s="40">
        <f t="shared" si="780"/>
        <v>0</v>
      </c>
      <c r="BN1761" s="40">
        <f t="shared" si="781"/>
        <v>0</v>
      </c>
    </row>
    <row r="1762" spans="1:66" x14ac:dyDescent="0.25">
      <c r="A1762" s="379"/>
      <c r="B1762" s="936"/>
      <c r="C1762" s="272"/>
      <c r="D1762" s="868"/>
      <c r="E1762" s="873" t="str">
        <f t="shared" si="755"/>
        <v xml:space="preserve"> </v>
      </c>
      <c r="F1762" s="130">
        <f t="shared" si="756"/>
        <v>0</v>
      </c>
      <c r="G1762" s="128">
        <f t="shared" si="757"/>
        <v>1750</v>
      </c>
      <c r="H1762" s="127"/>
      <c r="I1762" s="321"/>
      <c r="J1762" s="97"/>
      <c r="K1762" s="323"/>
      <c r="L1762" s="322"/>
      <c r="M1762" s="50"/>
      <c r="N1762" s="87"/>
      <c r="O1762" s="324"/>
      <c r="P1762" s="98"/>
      <c r="Q1762" s="98"/>
      <c r="R1762" s="114"/>
      <c r="S1762" s="753"/>
      <c r="T1762" s="98"/>
      <c r="U1762" s="98"/>
      <c r="V1762" s="98"/>
      <c r="W1762" s="99"/>
      <c r="X1762" s="97"/>
      <c r="Y1762" s="87"/>
      <c r="Z1762" s="100"/>
      <c r="AA1762" s="106">
        <f t="shared" si="758"/>
        <v>1750</v>
      </c>
      <c r="AB1762" s="549">
        <f t="shared" si="759"/>
        <v>0</v>
      </c>
      <c r="AC1762" s="544">
        <f t="shared" si="760"/>
        <v>0</v>
      </c>
      <c r="AD1762" s="174">
        <f t="shared" si="761"/>
        <v>0</v>
      </c>
      <c r="AE1762" s="8"/>
      <c r="AF1762" s="885" t="str">
        <f t="shared" si="762"/>
        <v xml:space="preserve"> </v>
      </c>
      <c r="AG1762" s="40">
        <f t="shared" si="763"/>
        <v>0</v>
      </c>
      <c r="AH1762" s="40">
        <f t="shared" si="764"/>
        <v>0</v>
      </c>
      <c r="AR1762" s="40">
        <f t="shared" si="765"/>
        <v>0</v>
      </c>
      <c r="AS1762" s="40">
        <f t="shared" si="766"/>
        <v>0</v>
      </c>
      <c r="AT1762" s="40">
        <f t="shared" si="767"/>
        <v>0</v>
      </c>
      <c r="AU1762" s="40">
        <f t="shared" si="768"/>
        <v>0</v>
      </c>
      <c r="AX1762" s="279">
        <f t="shared" si="769"/>
        <v>0</v>
      </c>
      <c r="AY1762" s="279">
        <f t="shared" si="770"/>
        <v>0</v>
      </c>
      <c r="AZ1762" s="40">
        <f t="shared" si="771"/>
        <v>0</v>
      </c>
      <c r="BB1762" s="40">
        <f t="shared" si="772"/>
        <v>0</v>
      </c>
      <c r="BC1762" s="397">
        <f t="shared" si="773"/>
        <v>0</v>
      </c>
      <c r="BD1762" s="105">
        <f t="shared" si="774"/>
        <v>0</v>
      </c>
      <c r="BE1762" s="105">
        <f t="shared" si="775"/>
        <v>0</v>
      </c>
      <c r="BF1762" s="742">
        <f t="shared" si="776"/>
        <v>0</v>
      </c>
      <c r="BG1762" s="89"/>
      <c r="BH1762" s="9"/>
      <c r="BJ1762" s="40">
        <f t="shared" si="777"/>
        <v>0</v>
      </c>
      <c r="BK1762" s="40">
        <f t="shared" si="778"/>
        <v>1</v>
      </c>
      <c r="BL1762" s="40">
        <f t="shared" si="779"/>
        <v>0</v>
      </c>
      <c r="BM1762" s="40">
        <f t="shared" si="780"/>
        <v>0</v>
      </c>
      <c r="BN1762" s="40">
        <f t="shared" si="781"/>
        <v>0</v>
      </c>
    </row>
    <row r="1763" spans="1:66" x14ac:dyDescent="0.25">
      <c r="A1763" s="379"/>
      <c r="B1763" s="936"/>
      <c r="C1763" s="272"/>
      <c r="D1763" s="868"/>
      <c r="E1763" s="873" t="str">
        <f t="shared" si="755"/>
        <v xml:space="preserve"> </v>
      </c>
      <c r="F1763" s="130">
        <f t="shared" si="756"/>
        <v>0</v>
      </c>
      <c r="G1763" s="128">
        <f t="shared" si="757"/>
        <v>1751</v>
      </c>
      <c r="H1763" s="127"/>
      <c r="I1763" s="321"/>
      <c r="J1763" s="97"/>
      <c r="K1763" s="323"/>
      <c r="L1763" s="322"/>
      <c r="M1763" s="50"/>
      <c r="N1763" s="87"/>
      <c r="O1763" s="324"/>
      <c r="P1763" s="98"/>
      <c r="Q1763" s="98"/>
      <c r="R1763" s="114"/>
      <c r="S1763" s="753"/>
      <c r="T1763" s="98"/>
      <c r="U1763" s="98"/>
      <c r="V1763" s="98"/>
      <c r="W1763" s="99"/>
      <c r="X1763" s="97"/>
      <c r="Y1763" s="87"/>
      <c r="Z1763" s="100"/>
      <c r="AA1763" s="106">
        <f t="shared" si="758"/>
        <v>1751</v>
      </c>
      <c r="AB1763" s="549">
        <f t="shared" si="759"/>
        <v>0</v>
      </c>
      <c r="AC1763" s="544">
        <f t="shared" si="760"/>
        <v>0</v>
      </c>
      <c r="AD1763" s="174">
        <f t="shared" si="761"/>
        <v>0</v>
      </c>
      <c r="AE1763" s="8"/>
      <c r="AF1763" s="885" t="str">
        <f t="shared" si="762"/>
        <v xml:space="preserve"> </v>
      </c>
      <c r="AG1763" s="40">
        <f t="shared" si="763"/>
        <v>0</v>
      </c>
      <c r="AH1763" s="40">
        <f t="shared" si="764"/>
        <v>0</v>
      </c>
      <c r="AR1763" s="40">
        <f t="shared" si="765"/>
        <v>0</v>
      </c>
      <c r="AS1763" s="40">
        <f t="shared" si="766"/>
        <v>0</v>
      </c>
      <c r="AT1763" s="40">
        <f t="shared" si="767"/>
        <v>0</v>
      </c>
      <c r="AU1763" s="40">
        <f t="shared" si="768"/>
        <v>0</v>
      </c>
      <c r="AX1763" s="279">
        <f t="shared" si="769"/>
        <v>0</v>
      </c>
      <c r="AY1763" s="279">
        <f t="shared" si="770"/>
        <v>0</v>
      </c>
      <c r="AZ1763" s="40">
        <f t="shared" si="771"/>
        <v>0</v>
      </c>
      <c r="BB1763" s="40">
        <f t="shared" si="772"/>
        <v>0</v>
      </c>
      <c r="BC1763" s="397">
        <f t="shared" si="773"/>
        <v>0</v>
      </c>
      <c r="BD1763" s="105">
        <f t="shared" si="774"/>
        <v>0</v>
      </c>
      <c r="BE1763" s="105">
        <f t="shared" si="775"/>
        <v>0</v>
      </c>
      <c r="BF1763" s="742">
        <f t="shared" si="776"/>
        <v>0</v>
      </c>
      <c r="BG1763" s="89"/>
      <c r="BH1763" s="9"/>
      <c r="BJ1763" s="40">
        <f t="shared" si="777"/>
        <v>0</v>
      </c>
      <c r="BK1763" s="40">
        <f t="shared" si="778"/>
        <v>1</v>
      </c>
      <c r="BL1763" s="40">
        <f t="shared" si="779"/>
        <v>0</v>
      </c>
      <c r="BM1763" s="40">
        <f t="shared" si="780"/>
        <v>0</v>
      </c>
      <c r="BN1763" s="40">
        <f t="shared" si="781"/>
        <v>0</v>
      </c>
    </row>
    <row r="1764" spans="1:66" x14ac:dyDescent="0.25">
      <c r="A1764" s="379"/>
      <c r="B1764" s="936"/>
      <c r="C1764" s="272"/>
      <c r="D1764" s="868"/>
      <c r="E1764" s="873" t="str">
        <f t="shared" si="755"/>
        <v xml:space="preserve"> </v>
      </c>
      <c r="F1764" s="130">
        <f t="shared" si="756"/>
        <v>0</v>
      </c>
      <c r="G1764" s="128">
        <f t="shared" si="757"/>
        <v>1752</v>
      </c>
      <c r="H1764" s="127"/>
      <c r="I1764" s="321"/>
      <c r="J1764" s="97"/>
      <c r="K1764" s="323"/>
      <c r="L1764" s="322"/>
      <c r="M1764" s="50"/>
      <c r="N1764" s="87"/>
      <c r="O1764" s="324"/>
      <c r="P1764" s="98"/>
      <c r="Q1764" s="98"/>
      <c r="R1764" s="114"/>
      <c r="S1764" s="753"/>
      <c r="T1764" s="98"/>
      <c r="U1764" s="98"/>
      <c r="V1764" s="98"/>
      <c r="W1764" s="99"/>
      <c r="X1764" s="97"/>
      <c r="Y1764" s="87"/>
      <c r="Z1764" s="100"/>
      <c r="AA1764" s="106">
        <f t="shared" si="758"/>
        <v>1752</v>
      </c>
      <c r="AB1764" s="549">
        <f t="shared" si="759"/>
        <v>0</v>
      </c>
      <c r="AC1764" s="544">
        <f t="shared" si="760"/>
        <v>0</v>
      </c>
      <c r="AD1764" s="174">
        <f t="shared" si="761"/>
        <v>0</v>
      </c>
      <c r="AE1764" s="8"/>
      <c r="AF1764" s="885" t="str">
        <f t="shared" si="762"/>
        <v xml:space="preserve"> </v>
      </c>
      <c r="AG1764" s="40">
        <f t="shared" si="763"/>
        <v>0</v>
      </c>
      <c r="AH1764" s="40">
        <f t="shared" si="764"/>
        <v>0</v>
      </c>
      <c r="AR1764" s="40">
        <f t="shared" si="765"/>
        <v>0</v>
      </c>
      <c r="AS1764" s="40">
        <f t="shared" si="766"/>
        <v>0</v>
      </c>
      <c r="AT1764" s="40">
        <f t="shared" si="767"/>
        <v>0</v>
      </c>
      <c r="AU1764" s="40">
        <f t="shared" si="768"/>
        <v>0</v>
      </c>
      <c r="AX1764" s="279">
        <f t="shared" si="769"/>
        <v>0</v>
      </c>
      <c r="AY1764" s="279">
        <f t="shared" si="770"/>
        <v>0</v>
      </c>
      <c r="AZ1764" s="40">
        <f t="shared" si="771"/>
        <v>0</v>
      </c>
      <c r="BB1764" s="40">
        <f t="shared" si="772"/>
        <v>0</v>
      </c>
      <c r="BC1764" s="397">
        <f t="shared" si="773"/>
        <v>0</v>
      </c>
      <c r="BD1764" s="105">
        <f t="shared" si="774"/>
        <v>0</v>
      </c>
      <c r="BE1764" s="105">
        <f t="shared" si="775"/>
        <v>0</v>
      </c>
      <c r="BF1764" s="742">
        <f t="shared" si="776"/>
        <v>0</v>
      </c>
      <c r="BG1764" s="89"/>
      <c r="BH1764" s="9"/>
      <c r="BJ1764" s="40">
        <f t="shared" si="777"/>
        <v>0</v>
      </c>
      <c r="BK1764" s="40">
        <f t="shared" si="778"/>
        <v>1</v>
      </c>
      <c r="BL1764" s="40">
        <f t="shared" si="779"/>
        <v>0</v>
      </c>
      <c r="BM1764" s="40">
        <f t="shared" si="780"/>
        <v>0</v>
      </c>
      <c r="BN1764" s="40">
        <f t="shared" si="781"/>
        <v>0</v>
      </c>
    </row>
    <row r="1765" spans="1:66" x14ac:dyDescent="0.25">
      <c r="A1765" s="379"/>
      <c r="B1765" s="936"/>
      <c r="C1765" s="272"/>
      <c r="D1765" s="868"/>
      <c r="E1765" s="873" t="str">
        <f t="shared" si="755"/>
        <v xml:space="preserve"> </v>
      </c>
      <c r="F1765" s="130">
        <f t="shared" si="756"/>
        <v>0</v>
      </c>
      <c r="G1765" s="128">
        <f t="shared" si="757"/>
        <v>1753</v>
      </c>
      <c r="H1765" s="127"/>
      <c r="I1765" s="321"/>
      <c r="J1765" s="97"/>
      <c r="K1765" s="323"/>
      <c r="L1765" s="322"/>
      <c r="M1765" s="50"/>
      <c r="N1765" s="87"/>
      <c r="O1765" s="324"/>
      <c r="P1765" s="98"/>
      <c r="Q1765" s="98"/>
      <c r="R1765" s="114"/>
      <c r="S1765" s="753"/>
      <c r="T1765" s="98"/>
      <c r="U1765" s="98"/>
      <c r="V1765" s="98"/>
      <c r="W1765" s="99"/>
      <c r="X1765" s="97"/>
      <c r="Y1765" s="87"/>
      <c r="Z1765" s="100"/>
      <c r="AA1765" s="106">
        <f t="shared" si="758"/>
        <v>1753</v>
      </c>
      <c r="AB1765" s="549">
        <f t="shared" si="759"/>
        <v>0</v>
      </c>
      <c r="AC1765" s="544">
        <f t="shared" si="760"/>
        <v>0</v>
      </c>
      <c r="AD1765" s="174">
        <f t="shared" si="761"/>
        <v>0</v>
      </c>
      <c r="AE1765" s="8"/>
      <c r="AF1765" s="885" t="str">
        <f t="shared" si="762"/>
        <v xml:space="preserve"> </v>
      </c>
      <c r="AG1765" s="40">
        <f t="shared" si="763"/>
        <v>0</v>
      </c>
      <c r="AH1765" s="40">
        <f t="shared" si="764"/>
        <v>0</v>
      </c>
      <c r="AR1765" s="40">
        <f t="shared" si="765"/>
        <v>0</v>
      </c>
      <c r="AS1765" s="40">
        <f t="shared" si="766"/>
        <v>0</v>
      </c>
      <c r="AT1765" s="40">
        <f t="shared" si="767"/>
        <v>0</v>
      </c>
      <c r="AU1765" s="40">
        <f t="shared" si="768"/>
        <v>0</v>
      </c>
      <c r="AX1765" s="279">
        <f t="shared" si="769"/>
        <v>0</v>
      </c>
      <c r="AY1765" s="279">
        <f t="shared" si="770"/>
        <v>0</v>
      </c>
      <c r="AZ1765" s="40">
        <f t="shared" si="771"/>
        <v>0</v>
      </c>
      <c r="BB1765" s="40">
        <f t="shared" si="772"/>
        <v>0</v>
      </c>
      <c r="BC1765" s="397">
        <f t="shared" si="773"/>
        <v>0</v>
      </c>
      <c r="BD1765" s="105">
        <f t="shared" si="774"/>
        <v>0</v>
      </c>
      <c r="BE1765" s="105">
        <f t="shared" si="775"/>
        <v>0</v>
      </c>
      <c r="BF1765" s="742">
        <f t="shared" si="776"/>
        <v>0</v>
      </c>
      <c r="BG1765" s="89"/>
      <c r="BH1765" s="9"/>
      <c r="BJ1765" s="40">
        <f t="shared" si="777"/>
        <v>0</v>
      </c>
      <c r="BK1765" s="40">
        <f t="shared" si="778"/>
        <v>1</v>
      </c>
      <c r="BL1765" s="40">
        <f t="shared" si="779"/>
        <v>0</v>
      </c>
      <c r="BM1765" s="40">
        <f t="shared" si="780"/>
        <v>0</v>
      </c>
      <c r="BN1765" s="40">
        <f t="shared" si="781"/>
        <v>0</v>
      </c>
    </row>
    <row r="1766" spans="1:66" x14ac:dyDescent="0.25">
      <c r="A1766" s="379"/>
      <c r="B1766" s="936"/>
      <c r="C1766" s="272"/>
      <c r="D1766" s="868"/>
      <c r="E1766" s="873" t="str">
        <f t="shared" si="755"/>
        <v xml:space="preserve"> </v>
      </c>
      <c r="F1766" s="130">
        <f t="shared" si="756"/>
        <v>0</v>
      </c>
      <c r="G1766" s="128">
        <f t="shared" si="757"/>
        <v>1754</v>
      </c>
      <c r="H1766" s="127"/>
      <c r="I1766" s="321"/>
      <c r="J1766" s="97"/>
      <c r="K1766" s="323"/>
      <c r="L1766" s="322"/>
      <c r="M1766" s="50"/>
      <c r="N1766" s="87"/>
      <c r="O1766" s="324"/>
      <c r="P1766" s="98"/>
      <c r="Q1766" s="98"/>
      <c r="R1766" s="114"/>
      <c r="S1766" s="753"/>
      <c r="T1766" s="98"/>
      <c r="U1766" s="98"/>
      <c r="V1766" s="98"/>
      <c r="W1766" s="99"/>
      <c r="X1766" s="97"/>
      <c r="Y1766" s="87"/>
      <c r="Z1766" s="100"/>
      <c r="AA1766" s="106">
        <f t="shared" si="758"/>
        <v>1754</v>
      </c>
      <c r="AB1766" s="549">
        <f t="shared" si="759"/>
        <v>0</v>
      </c>
      <c r="AC1766" s="544">
        <f t="shared" si="760"/>
        <v>0</v>
      </c>
      <c r="AD1766" s="174">
        <f t="shared" si="761"/>
        <v>0</v>
      </c>
      <c r="AE1766" s="8"/>
      <c r="AF1766" s="885" t="str">
        <f t="shared" si="762"/>
        <v xml:space="preserve"> </v>
      </c>
      <c r="AG1766" s="40">
        <f t="shared" si="763"/>
        <v>0</v>
      </c>
      <c r="AH1766" s="40">
        <f t="shared" si="764"/>
        <v>0</v>
      </c>
      <c r="AR1766" s="40">
        <f t="shared" si="765"/>
        <v>0</v>
      </c>
      <c r="AS1766" s="40">
        <f t="shared" si="766"/>
        <v>0</v>
      </c>
      <c r="AT1766" s="40">
        <f t="shared" si="767"/>
        <v>0</v>
      </c>
      <c r="AU1766" s="40">
        <f t="shared" si="768"/>
        <v>0</v>
      </c>
      <c r="AX1766" s="279">
        <f t="shared" si="769"/>
        <v>0</v>
      </c>
      <c r="AY1766" s="279">
        <f t="shared" si="770"/>
        <v>0</v>
      </c>
      <c r="AZ1766" s="40">
        <f t="shared" si="771"/>
        <v>0</v>
      </c>
      <c r="BB1766" s="40">
        <f t="shared" si="772"/>
        <v>0</v>
      </c>
      <c r="BC1766" s="397">
        <f t="shared" si="773"/>
        <v>0</v>
      </c>
      <c r="BD1766" s="105">
        <f t="shared" si="774"/>
        <v>0</v>
      </c>
      <c r="BE1766" s="105">
        <f t="shared" si="775"/>
        <v>0</v>
      </c>
      <c r="BF1766" s="742">
        <f t="shared" si="776"/>
        <v>0</v>
      </c>
      <c r="BG1766" s="89"/>
      <c r="BH1766" s="9"/>
      <c r="BJ1766" s="40">
        <f t="shared" si="777"/>
        <v>0</v>
      </c>
      <c r="BK1766" s="40">
        <f t="shared" si="778"/>
        <v>1</v>
      </c>
      <c r="BL1766" s="40">
        <f t="shared" si="779"/>
        <v>0</v>
      </c>
      <c r="BM1766" s="40">
        <f t="shared" si="780"/>
        <v>0</v>
      </c>
      <c r="BN1766" s="40">
        <f t="shared" si="781"/>
        <v>0</v>
      </c>
    </row>
    <row r="1767" spans="1:66" x14ac:dyDescent="0.25">
      <c r="A1767" s="379"/>
      <c r="B1767" s="936"/>
      <c r="C1767" s="272"/>
      <c r="D1767" s="868"/>
      <c r="E1767" s="873" t="str">
        <f t="shared" si="755"/>
        <v xml:space="preserve"> </v>
      </c>
      <c r="F1767" s="130">
        <f t="shared" si="756"/>
        <v>0</v>
      </c>
      <c r="G1767" s="128">
        <f t="shared" si="757"/>
        <v>1755</v>
      </c>
      <c r="H1767" s="127"/>
      <c r="I1767" s="321"/>
      <c r="J1767" s="97"/>
      <c r="K1767" s="323"/>
      <c r="L1767" s="322"/>
      <c r="M1767" s="50"/>
      <c r="N1767" s="87"/>
      <c r="O1767" s="324"/>
      <c r="P1767" s="98"/>
      <c r="Q1767" s="98"/>
      <c r="R1767" s="114"/>
      <c r="S1767" s="753"/>
      <c r="T1767" s="98"/>
      <c r="U1767" s="98"/>
      <c r="V1767" s="98"/>
      <c r="W1767" s="99"/>
      <c r="X1767" s="97"/>
      <c r="Y1767" s="87"/>
      <c r="Z1767" s="100"/>
      <c r="AA1767" s="106">
        <f t="shared" si="758"/>
        <v>1755</v>
      </c>
      <c r="AB1767" s="549">
        <f t="shared" si="759"/>
        <v>0</v>
      </c>
      <c r="AC1767" s="544">
        <f t="shared" si="760"/>
        <v>0</v>
      </c>
      <c r="AD1767" s="174">
        <f t="shared" si="761"/>
        <v>0</v>
      </c>
      <c r="AE1767" s="8"/>
      <c r="AF1767" s="885" t="str">
        <f t="shared" si="762"/>
        <v xml:space="preserve"> </v>
      </c>
      <c r="AG1767" s="40">
        <f t="shared" si="763"/>
        <v>0</v>
      </c>
      <c r="AH1767" s="40">
        <f t="shared" si="764"/>
        <v>0</v>
      </c>
      <c r="AR1767" s="40">
        <f t="shared" si="765"/>
        <v>0</v>
      </c>
      <c r="AS1767" s="40">
        <f t="shared" si="766"/>
        <v>0</v>
      </c>
      <c r="AT1767" s="40">
        <f t="shared" si="767"/>
        <v>0</v>
      </c>
      <c r="AU1767" s="40">
        <f t="shared" si="768"/>
        <v>0</v>
      </c>
      <c r="AX1767" s="279">
        <f t="shared" si="769"/>
        <v>0</v>
      </c>
      <c r="AY1767" s="279">
        <f t="shared" si="770"/>
        <v>0</v>
      </c>
      <c r="AZ1767" s="40">
        <f t="shared" si="771"/>
        <v>0</v>
      </c>
      <c r="BB1767" s="40">
        <f t="shared" si="772"/>
        <v>0</v>
      </c>
      <c r="BC1767" s="397">
        <f t="shared" si="773"/>
        <v>0</v>
      </c>
      <c r="BD1767" s="105">
        <f t="shared" si="774"/>
        <v>0</v>
      </c>
      <c r="BE1767" s="105">
        <f t="shared" si="775"/>
        <v>0</v>
      </c>
      <c r="BF1767" s="742">
        <f t="shared" si="776"/>
        <v>0</v>
      </c>
      <c r="BG1767" s="89"/>
      <c r="BH1767" s="9"/>
      <c r="BJ1767" s="40">
        <f t="shared" si="777"/>
        <v>0</v>
      </c>
      <c r="BK1767" s="40">
        <f t="shared" si="778"/>
        <v>1</v>
      </c>
      <c r="BL1767" s="40">
        <f t="shared" si="779"/>
        <v>0</v>
      </c>
      <c r="BM1767" s="40">
        <f t="shared" si="780"/>
        <v>0</v>
      </c>
      <c r="BN1767" s="40">
        <f t="shared" si="781"/>
        <v>0</v>
      </c>
    </row>
    <row r="1768" spans="1:66" x14ac:dyDescent="0.25">
      <c r="A1768" s="379"/>
      <c r="B1768" s="936"/>
      <c r="C1768" s="272"/>
      <c r="D1768" s="868"/>
      <c r="E1768" s="873" t="str">
        <f t="shared" si="755"/>
        <v xml:space="preserve"> </v>
      </c>
      <c r="F1768" s="130">
        <f t="shared" si="756"/>
        <v>0</v>
      </c>
      <c r="G1768" s="128">
        <f t="shared" si="757"/>
        <v>1756</v>
      </c>
      <c r="H1768" s="127"/>
      <c r="I1768" s="321"/>
      <c r="J1768" s="97"/>
      <c r="K1768" s="323"/>
      <c r="L1768" s="322"/>
      <c r="M1768" s="50"/>
      <c r="N1768" s="87"/>
      <c r="O1768" s="324"/>
      <c r="P1768" s="98"/>
      <c r="Q1768" s="98"/>
      <c r="R1768" s="114"/>
      <c r="S1768" s="753"/>
      <c r="T1768" s="98"/>
      <c r="U1768" s="98"/>
      <c r="V1768" s="98"/>
      <c r="W1768" s="99"/>
      <c r="X1768" s="97"/>
      <c r="Y1768" s="87"/>
      <c r="Z1768" s="100"/>
      <c r="AA1768" s="106">
        <f t="shared" si="758"/>
        <v>1756</v>
      </c>
      <c r="AB1768" s="549">
        <f t="shared" si="759"/>
        <v>0</v>
      </c>
      <c r="AC1768" s="544">
        <f t="shared" si="760"/>
        <v>0</v>
      </c>
      <c r="AD1768" s="174">
        <f t="shared" si="761"/>
        <v>0</v>
      </c>
      <c r="AE1768" s="8"/>
      <c r="AF1768" s="885" t="str">
        <f t="shared" si="762"/>
        <v xml:space="preserve"> </v>
      </c>
      <c r="AG1768" s="40">
        <f t="shared" si="763"/>
        <v>0</v>
      </c>
      <c r="AH1768" s="40">
        <f t="shared" si="764"/>
        <v>0</v>
      </c>
      <c r="AR1768" s="40">
        <f t="shared" si="765"/>
        <v>0</v>
      </c>
      <c r="AS1768" s="40">
        <f t="shared" si="766"/>
        <v>0</v>
      </c>
      <c r="AT1768" s="40">
        <f t="shared" si="767"/>
        <v>0</v>
      </c>
      <c r="AU1768" s="40">
        <f t="shared" si="768"/>
        <v>0</v>
      </c>
      <c r="AX1768" s="279">
        <f t="shared" si="769"/>
        <v>0</v>
      </c>
      <c r="AY1768" s="279">
        <f t="shared" si="770"/>
        <v>0</v>
      </c>
      <c r="AZ1768" s="40">
        <f t="shared" si="771"/>
        <v>0</v>
      </c>
      <c r="BB1768" s="40">
        <f t="shared" si="772"/>
        <v>0</v>
      </c>
      <c r="BC1768" s="397">
        <f t="shared" si="773"/>
        <v>0</v>
      </c>
      <c r="BD1768" s="105">
        <f t="shared" si="774"/>
        <v>0</v>
      </c>
      <c r="BE1768" s="105">
        <f t="shared" si="775"/>
        <v>0</v>
      </c>
      <c r="BF1768" s="742">
        <f t="shared" si="776"/>
        <v>0</v>
      </c>
      <c r="BG1768" s="89"/>
      <c r="BH1768" s="9"/>
      <c r="BJ1768" s="40">
        <f t="shared" si="777"/>
        <v>0</v>
      </c>
      <c r="BK1768" s="40">
        <f t="shared" si="778"/>
        <v>1</v>
      </c>
      <c r="BL1768" s="40">
        <f t="shared" si="779"/>
        <v>0</v>
      </c>
      <c r="BM1768" s="40">
        <f t="shared" si="780"/>
        <v>0</v>
      </c>
      <c r="BN1768" s="40">
        <f t="shared" si="781"/>
        <v>0</v>
      </c>
    </row>
    <row r="1769" spans="1:66" x14ac:dyDescent="0.25">
      <c r="A1769" s="379"/>
      <c r="B1769" s="936"/>
      <c r="C1769" s="272"/>
      <c r="D1769" s="868"/>
      <c r="E1769" s="873" t="str">
        <f t="shared" si="755"/>
        <v xml:space="preserve"> </v>
      </c>
      <c r="F1769" s="130">
        <f t="shared" si="756"/>
        <v>0</v>
      </c>
      <c r="G1769" s="128">
        <f t="shared" si="757"/>
        <v>1757</v>
      </c>
      <c r="H1769" s="127"/>
      <c r="I1769" s="321"/>
      <c r="J1769" s="97"/>
      <c r="K1769" s="323"/>
      <c r="L1769" s="322"/>
      <c r="M1769" s="50"/>
      <c r="N1769" s="87"/>
      <c r="O1769" s="324"/>
      <c r="P1769" s="98"/>
      <c r="Q1769" s="98"/>
      <c r="R1769" s="114"/>
      <c r="S1769" s="753"/>
      <c r="T1769" s="98"/>
      <c r="U1769" s="98"/>
      <c r="V1769" s="98"/>
      <c r="W1769" s="99"/>
      <c r="X1769" s="97"/>
      <c r="Y1769" s="87"/>
      <c r="Z1769" s="100"/>
      <c r="AA1769" s="106">
        <f t="shared" si="758"/>
        <v>1757</v>
      </c>
      <c r="AB1769" s="549">
        <f t="shared" si="759"/>
        <v>0</v>
      </c>
      <c r="AC1769" s="544">
        <f t="shared" si="760"/>
        <v>0</v>
      </c>
      <c r="AD1769" s="174">
        <f t="shared" si="761"/>
        <v>0</v>
      </c>
      <c r="AE1769" s="8"/>
      <c r="AF1769" s="885" t="str">
        <f t="shared" si="762"/>
        <v xml:space="preserve"> </v>
      </c>
      <c r="AG1769" s="40">
        <f t="shared" si="763"/>
        <v>0</v>
      </c>
      <c r="AH1769" s="40">
        <f t="shared" si="764"/>
        <v>0</v>
      </c>
      <c r="AR1769" s="40">
        <f t="shared" si="765"/>
        <v>0</v>
      </c>
      <c r="AS1769" s="40">
        <f t="shared" si="766"/>
        <v>0</v>
      </c>
      <c r="AT1769" s="40">
        <f t="shared" si="767"/>
        <v>0</v>
      </c>
      <c r="AU1769" s="40">
        <f t="shared" si="768"/>
        <v>0</v>
      </c>
      <c r="AX1769" s="279">
        <f t="shared" si="769"/>
        <v>0</v>
      </c>
      <c r="AY1769" s="279">
        <f t="shared" si="770"/>
        <v>0</v>
      </c>
      <c r="AZ1769" s="40">
        <f t="shared" si="771"/>
        <v>0</v>
      </c>
      <c r="BB1769" s="40">
        <f t="shared" si="772"/>
        <v>0</v>
      </c>
      <c r="BC1769" s="397">
        <f t="shared" si="773"/>
        <v>0</v>
      </c>
      <c r="BD1769" s="105">
        <f t="shared" si="774"/>
        <v>0</v>
      </c>
      <c r="BE1769" s="105">
        <f t="shared" si="775"/>
        <v>0</v>
      </c>
      <c r="BF1769" s="742">
        <f t="shared" si="776"/>
        <v>0</v>
      </c>
      <c r="BG1769" s="89"/>
      <c r="BH1769" s="9"/>
      <c r="BJ1769" s="40">
        <f t="shared" si="777"/>
        <v>0</v>
      </c>
      <c r="BK1769" s="40">
        <f t="shared" si="778"/>
        <v>1</v>
      </c>
      <c r="BL1769" s="40">
        <f t="shared" si="779"/>
        <v>0</v>
      </c>
      <c r="BM1769" s="40">
        <f t="shared" si="780"/>
        <v>0</v>
      </c>
      <c r="BN1769" s="40">
        <f t="shared" si="781"/>
        <v>0</v>
      </c>
    </row>
    <row r="1770" spans="1:66" x14ac:dyDescent="0.25">
      <c r="A1770" s="379"/>
      <c r="B1770" s="936"/>
      <c r="C1770" s="272"/>
      <c r="D1770" s="868"/>
      <c r="E1770" s="873" t="str">
        <f t="shared" si="755"/>
        <v xml:space="preserve"> </v>
      </c>
      <c r="F1770" s="130">
        <f t="shared" si="756"/>
        <v>0</v>
      </c>
      <c r="G1770" s="128">
        <f t="shared" si="757"/>
        <v>1758</v>
      </c>
      <c r="H1770" s="127"/>
      <c r="I1770" s="321"/>
      <c r="J1770" s="97"/>
      <c r="K1770" s="323"/>
      <c r="L1770" s="322"/>
      <c r="M1770" s="50"/>
      <c r="N1770" s="87"/>
      <c r="O1770" s="324"/>
      <c r="P1770" s="98"/>
      <c r="Q1770" s="98"/>
      <c r="R1770" s="114"/>
      <c r="S1770" s="753"/>
      <c r="T1770" s="98"/>
      <c r="U1770" s="98"/>
      <c r="V1770" s="98"/>
      <c r="W1770" s="99"/>
      <c r="X1770" s="97"/>
      <c r="Y1770" s="87"/>
      <c r="Z1770" s="100"/>
      <c r="AA1770" s="106">
        <f t="shared" si="758"/>
        <v>1758</v>
      </c>
      <c r="AB1770" s="549">
        <f t="shared" si="759"/>
        <v>0</v>
      </c>
      <c r="AC1770" s="544">
        <f t="shared" si="760"/>
        <v>0</v>
      </c>
      <c r="AD1770" s="174">
        <f t="shared" si="761"/>
        <v>0</v>
      </c>
      <c r="AE1770" s="8"/>
      <c r="AF1770" s="885" t="str">
        <f t="shared" si="762"/>
        <v xml:space="preserve"> </v>
      </c>
      <c r="AG1770" s="40">
        <f t="shared" si="763"/>
        <v>0</v>
      </c>
      <c r="AH1770" s="40">
        <f t="shared" si="764"/>
        <v>0</v>
      </c>
      <c r="AR1770" s="40">
        <f t="shared" si="765"/>
        <v>0</v>
      </c>
      <c r="AS1770" s="40">
        <f t="shared" si="766"/>
        <v>0</v>
      </c>
      <c r="AT1770" s="40">
        <f t="shared" si="767"/>
        <v>0</v>
      </c>
      <c r="AU1770" s="40">
        <f t="shared" si="768"/>
        <v>0</v>
      </c>
      <c r="AX1770" s="279">
        <f t="shared" si="769"/>
        <v>0</v>
      </c>
      <c r="AY1770" s="279">
        <f t="shared" si="770"/>
        <v>0</v>
      </c>
      <c r="AZ1770" s="40">
        <f t="shared" si="771"/>
        <v>0</v>
      </c>
      <c r="BB1770" s="40">
        <f t="shared" si="772"/>
        <v>0</v>
      </c>
      <c r="BC1770" s="397">
        <f t="shared" si="773"/>
        <v>0</v>
      </c>
      <c r="BD1770" s="105">
        <f t="shared" si="774"/>
        <v>0</v>
      </c>
      <c r="BE1770" s="105">
        <f t="shared" si="775"/>
        <v>0</v>
      </c>
      <c r="BF1770" s="742">
        <f t="shared" si="776"/>
        <v>0</v>
      </c>
      <c r="BG1770" s="89"/>
      <c r="BH1770" s="9"/>
      <c r="BJ1770" s="40">
        <f t="shared" si="777"/>
        <v>0</v>
      </c>
      <c r="BK1770" s="40">
        <f t="shared" si="778"/>
        <v>1</v>
      </c>
      <c r="BL1770" s="40">
        <f t="shared" si="779"/>
        <v>0</v>
      </c>
      <c r="BM1770" s="40">
        <f t="shared" si="780"/>
        <v>0</v>
      </c>
      <c r="BN1770" s="40">
        <f t="shared" si="781"/>
        <v>0</v>
      </c>
    </row>
    <row r="1771" spans="1:66" x14ac:dyDescent="0.25">
      <c r="A1771" s="379"/>
      <c r="B1771" s="936"/>
      <c r="C1771" s="272"/>
      <c r="D1771" s="868"/>
      <c r="E1771" s="873" t="str">
        <f t="shared" si="755"/>
        <v xml:space="preserve"> </v>
      </c>
      <c r="F1771" s="130">
        <f t="shared" si="756"/>
        <v>0</v>
      </c>
      <c r="G1771" s="128">
        <f t="shared" si="757"/>
        <v>1759</v>
      </c>
      <c r="H1771" s="127"/>
      <c r="I1771" s="321"/>
      <c r="J1771" s="97"/>
      <c r="K1771" s="323"/>
      <c r="L1771" s="322"/>
      <c r="M1771" s="50"/>
      <c r="N1771" s="87"/>
      <c r="O1771" s="324"/>
      <c r="P1771" s="98"/>
      <c r="Q1771" s="98"/>
      <c r="R1771" s="114"/>
      <c r="S1771" s="753"/>
      <c r="T1771" s="98"/>
      <c r="U1771" s="98"/>
      <c r="V1771" s="98"/>
      <c r="W1771" s="99"/>
      <c r="X1771" s="97"/>
      <c r="Y1771" s="87"/>
      <c r="Z1771" s="100"/>
      <c r="AA1771" s="106">
        <f t="shared" si="758"/>
        <v>1759</v>
      </c>
      <c r="AB1771" s="549">
        <f t="shared" si="759"/>
        <v>0</v>
      </c>
      <c r="AC1771" s="544">
        <f t="shared" si="760"/>
        <v>0</v>
      </c>
      <c r="AD1771" s="174">
        <f t="shared" si="761"/>
        <v>0</v>
      </c>
      <c r="AE1771" s="8"/>
      <c r="AF1771" s="885" t="str">
        <f t="shared" si="762"/>
        <v xml:space="preserve"> </v>
      </c>
      <c r="AG1771" s="40">
        <f t="shared" si="763"/>
        <v>0</v>
      </c>
      <c r="AH1771" s="40">
        <f t="shared" si="764"/>
        <v>0</v>
      </c>
      <c r="AR1771" s="40">
        <f t="shared" si="765"/>
        <v>0</v>
      </c>
      <c r="AS1771" s="40">
        <f t="shared" si="766"/>
        <v>0</v>
      </c>
      <c r="AT1771" s="40">
        <f t="shared" si="767"/>
        <v>0</v>
      </c>
      <c r="AU1771" s="40">
        <f t="shared" si="768"/>
        <v>0</v>
      </c>
      <c r="AX1771" s="279">
        <f t="shared" si="769"/>
        <v>0</v>
      </c>
      <c r="AY1771" s="279">
        <f t="shared" si="770"/>
        <v>0</v>
      </c>
      <c r="AZ1771" s="40">
        <f t="shared" si="771"/>
        <v>0</v>
      </c>
      <c r="BB1771" s="40">
        <f t="shared" si="772"/>
        <v>0</v>
      </c>
      <c r="BC1771" s="397">
        <f t="shared" si="773"/>
        <v>0</v>
      </c>
      <c r="BD1771" s="105">
        <f t="shared" si="774"/>
        <v>0</v>
      </c>
      <c r="BE1771" s="105">
        <f t="shared" si="775"/>
        <v>0</v>
      </c>
      <c r="BF1771" s="742">
        <f t="shared" si="776"/>
        <v>0</v>
      </c>
      <c r="BG1771" s="89"/>
      <c r="BH1771" s="9"/>
      <c r="BJ1771" s="40">
        <f t="shared" si="777"/>
        <v>0</v>
      </c>
      <c r="BK1771" s="40">
        <f t="shared" si="778"/>
        <v>1</v>
      </c>
      <c r="BL1771" s="40">
        <f t="shared" si="779"/>
        <v>0</v>
      </c>
      <c r="BM1771" s="40">
        <f t="shared" si="780"/>
        <v>0</v>
      </c>
      <c r="BN1771" s="40">
        <f t="shared" si="781"/>
        <v>0</v>
      </c>
    </row>
    <row r="1772" spans="1:66" x14ac:dyDescent="0.25">
      <c r="A1772" s="379"/>
      <c r="B1772" s="936"/>
      <c r="C1772" s="272"/>
      <c r="D1772" s="868"/>
      <c r="E1772" s="873" t="str">
        <f t="shared" si="755"/>
        <v xml:space="preserve"> </v>
      </c>
      <c r="F1772" s="130">
        <f t="shared" si="756"/>
        <v>0</v>
      </c>
      <c r="G1772" s="128">
        <f t="shared" si="757"/>
        <v>1760</v>
      </c>
      <c r="H1772" s="127"/>
      <c r="I1772" s="321"/>
      <c r="J1772" s="97"/>
      <c r="K1772" s="323"/>
      <c r="L1772" s="322"/>
      <c r="M1772" s="50"/>
      <c r="N1772" s="87"/>
      <c r="O1772" s="324"/>
      <c r="P1772" s="98"/>
      <c r="Q1772" s="98"/>
      <c r="R1772" s="114"/>
      <c r="S1772" s="753"/>
      <c r="T1772" s="98"/>
      <c r="U1772" s="98"/>
      <c r="V1772" s="98"/>
      <c r="W1772" s="99"/>
      <c r="X1772" s="97"/>
      <c r="Y1772" s="87"/>
      <c r="Z1772" s="100"/>
      <c r="AA1772" s="106">
        <f t="shared" si="758"/>
        <v>1760</v>
      </c>
      <c r="AB1772" s="549">
        <f t="shared" si="759"/>
        <v>0</v>
      </c>
      <c r="AC1772" s="544">
        <f t="shared" si="760"/>
        <v>0</v>
      </c>
      <c r="AD1772" s="174">
        <f t="shared" si="761"/>
        <v>0</v>
      </c>
      <c r="AE1772" s="8"/>
      <c r="AF1772" s="885" t="str">
        <f t="shared" si="762"/>
        <v xml:space="preserve"> </v>
      </c>
      <c r="AG1772" s="40">
        <f t="shared" si="763"/>
        <v>0</v>
      </c>
      <c r="AH1772" s="40">
        <f t="shared" si="764"/>
        <v>0</v>
      </c>
      <c r="AR1772" s="40">
        <f t="shared" si="765"/>
        <v>0</v>
      </c>
      <c r="AS1772" s="40">
        <f t="shared" si="766"/>
        <v>0</v>
      </c>
      <c r="AT1772" s="40">
        <f t="shared" si="767"/>
        <v>0</v>
      </c>
      <c r="AU1772" s="40">
        <f t="shared" si="768"/>
        <v>0</v>
      </c>
      <c r="AX1772" s="279">
        <f t="shared" si="769"/>
        <v>0</v>
      </c>
      <c r="AY1772" s="279">
        <f t="shared" si="770"/>
        <v>0</v>
      </c>
      <c r="AZ1772" s="40">
        <f t="shared" si="771"/>
        <v>0</v>
      </c>
      <c r="BB1772" s="40">
        <f t="shared" si="772"/>
        <v>0</v>
      </c>
      <c r="BC1772" s="397">
        <f t="shared" si="773"/>
        <v>0</v>
      </c>
      <c r="BD1772" s="105">
        <f t="shared" si="774"/>
        <v>0</v>
      </c>
      <c r="BE1772" s="105">
        <f t="shared" si="775"/>
        <v>0</v>
      </c>
      <c r="BF1772" s="742">
        <f t="shared" si="776"/>
        <v>0</v>
      </c>
      <c r="BG1772" s="89"/>
      <c r="BH1772" s="9"/>
      <c r="BJ1772" s="40">
        <f t="shared" si="777"/>
        <v>0</v>
      </c>
      <c r="BK1772" s="40">
        <f t="shared" si="778"/>
        <v>1</v>
      </c>
      <c r="BL1772" s="40">
        <f t="shared" si="779"/>
        <v>0</v>
      </c>
      <c r="BM1772" s="40">
        <f t="shared" si="780"/>
        <v>0</v>
      </c>
      <c r="BN1772" s="40">
        <f t="shared" si="781"/>
        <v>0</v>
      </c>
    </row>
    <row r="1773" spans="1:66" x14ac:dyDescent="0.25">
      <c r="A1773" s="379"/>
      <c r="B1773" s="936"/>
      <c r="C1773" s="272"/>
      <c r="D1773" s="868"/>
      <c r="E1773" s="873" t="str">
        <f t="shared" si="755"/>
        <v xml:space="preserve"> </v>
      </c>
      <c r="F1773" s="130">
        <f t="shared" si="756"/>
        <v>0</v>
      </c>
      <c r="G1773" s="128">
        <f t="shared" si="757"/>
        <v>1761</v>
      </c>
      <c r="H1773" s="127"/>
      <c r="I1773" s="321"/>
      <c r="J1773" s="97"/>
      <c r="K1773" s="323"/>
      <c r="L1773" s="322"/>
      <c r="M1773" s="50"/>
      <c r="N1773" s="87"/>
      <c r="O1773" s="324"/>
      <c r="P1773" s="98"/>
      <c r="Q1773" s="98"/>
      <c r="R1773" s="114"/>
      <c r="S1773" s="753"/>
      <c r="T1773" s="98"/>
      <c r="U1773" s="98"/>
      <c r="V1773" s="98"/>
      <c r="W1773" s="99"/>
      <c r="X1773" s="97"/>
      <c r="Y1773" s="87"/>
      <c r="Z1773" s="100"/>
      <c r="AA1773" s="106">
        <f t="shared" si="758"/>
        <v>1761</v>
      </c>
      <c r="AB1773" s="549">
        <f t="shared" si="759"/>
        <v>0</v>
      </c>
      <c r="AC1773" s="544">
        <f t="shared" si="760"/>
        <v>0</v>
      </c>
      <c r="AD1773" s="174">
        <f t="shared" si="761"/>
        <v>0</v>
      </c>
      <c r="AE1773" s="8"/>
      <c r="AF1773" s="885" t="str">
        <f t="shared" si="762"/>
        <v xml:space="preserve"> </v>
      </c>
      <c r="AG1773" s="40">
        <f t="shared" si="763"/>
        <v>0</v>
      </c>
      <c r="AH1773" s="40">
        <f t="shared" si="764"/>
        <v>0</v>
      </c>
      <c r="AR1773" s="40">
        <f t="shared" si="765"/>
        <v>0</v>
      </c>
      <c r="AS1773" s="40">
        <f t="shared" si="766"/>
        <v>0</v>
      </c>
      <c r="AT1773" s="40">
        <f t="shared" si="767"/>
        <v>0</v>
      </c>
      <c r="AU1773" s="40">
        <f t="shared" si="768"/>
        <v>0</v>
      </c>
      <c r="AX1773" s="279">
        <f t="shared" si="769"/>
        <v>0</v>
      </c>
      <c r="AY1773" s="279">
        <f t="shared" si="770"/>
        <v>0</v>
      </c>
      <c r="AZ1773" s="40">
        <f t="shared" si="771"/>
        <v>0</v>
      </c>
      <c r="BB1773" s="40">
        <f t="shared" si="772"/>
        <v>0</v>
      </c>
      <c r="BC1773" s="397">
        <f t="shared" si="773"/>
        <v>0</v>
      </c>
      <c r="BD1773" s="105">
        <f t="shared" si="774"/>
        <v>0</v>
      </c>
      <c r="BE1773" s="105">
        <f t="shared" si="775"/>
        <v>0</v>
      </c>
      <c r="BF1773" s="742">
        <f t="shared" si="776"/>
        <v>0</v>
      </c>
      <c r="BG1773" s="89"/>
      <c r="BH1773" s="9"/>
      <c r="BJ1773" s="40">
        <f t="shared" si="777"/>
        <v>0</v>
      </c>
      <c r="BK1773" s="40">
        <f t="shared" si="778"/>
        <v>1</v>
      </c>
      <c r="BL1773" s="40">
        <f t="shared" si="779"/>
        <v>0</v>
      </c>
      <c r="BM1773" s="40">
        <f t="shared" si="780"/>
        <v>0</v>
      </c>
      <c r="BN1773" s="40">
        <f t="shared" si="781"/>
        <v>0</v>
      </c>
    </row>
    <row r="1774" spans="1:66" x14ac:dyDescent="0.25">
      <c r="A1774" s="379"/>
      <c r="B1774" s="936"/>
      <c r="C1774" s="272"/>
      <c r="D1774" s="868"/>
      <c r="E1774" s="873" t="str">
        <f t="shared" ref="E1774:E1837" si="782">IF(+BN1774+BM1774&gt;0,"&lt; Error"," ")</f>
        <v xml:space="preserve"> </v>
      </c>
      <c r="F1774" s="130">
        <f t="shared" ref="F1774:F1837" si="783">IF(ISBLANK(H1774),0,VLOOKUP(TRIM(H1774),AllVarieties,4,FALSE))</f>
        <v>0</v>
      </c>
      <c r="G1774" s="128">
        <f t="shared" si="757"/>
        <v>1762</v>
      </c>
      <c r="H1774" s="127"/>
      <c r="I1774" s="321"/>
      <c r="J1774" s="97"/>
      <c r="K1774" s="323"/>
      <c r="L1774" s="322"/>
      <c r="M1774" s="50"/>
      <c r="N1774" s="87"/>
      <c r="O1774" s="324"/>
      <c r="P1774" s="98"/>
      <c r="Q1774" s="98"/>
      <c r="R1774" s="114"/>
      <c r="S1774" s="753"/>
      <c r="T1774" s="98"/>
      <c r="U1774" s="98"/>
      <c r="V1774" s="98"/>
      <c r="W1774" s="99"/>
      <c r="X1774" s="97"/>
      <c r="Y1774" s="87"/>
      <c r="Z1774" s="100"/>
      <c r="AA1774" s="106">
        <f t="shared" si="758"/>
        <v>1762</v>
      </c>
      <c r="AB1774" s="549">
        <f t="shared" si="759"/>
        <v>0</v>
      </c>
      <c r="AC1774" s="544">
        <f t="shared" si="760"/>
        <v>0</v>
      </c>
      <c r="AD1774" s="174">
        <f t="shared" si="761"/>
        <v>0</v>
      </c>
      <c r="AE1774" s="8"/>
      <c r="AF1774" s="885" t="str">
        <f t="shared" si="762"/>
        <v xml:space="preserve"> </v>
      </c>
      <c r="AG1774" s="40">
        <f t="shared" si="763"/>
        <v>0</v>
      </c>
      <c r="AH1774" s="40">
        <f t="shared" si="764"/>
        <v>0</v>
      </c>
      <c r="AR1774" s="40">
        <f t="shared" si="765"/>
        <v>0</v>
      </c>
      <c r="AS1774" s="40">
        <f t="shared" si="766"/>
        <v>0</v>
      </c>
      <c r="AT1774" s="40">
        <f t="shared" si="767"/>
        <v>0</v>
      </c>
      <c r="AU1774" s="40">
        <f t="shared" si="768"/>
        <v>0</v>
      </c>
      <c r="AX1774" s="279">
        <f t="shared" si="769"/>
        <v>0</v>
      </c>
      <c r="AY1774" s="279">
        <f t="shared" si="770"/>
        <v>0</v>
      </c>
      <c r="AZ1774" s="40">
        <f t="shared" si="771"/>
        <v>0</v>
      </c>
      <c r="BB1774" s="40">
        <f t="shared" si="772"/>
        <v>0</v>
      </c>
      <c r="BC1774" s="397">
        <f t="shared" si="773"/>
        <v>0</v>
      </c>
      <c r="BD1774" s="105">
        <f t="shared" si="774"/>
        <v>0</v>
      </c>
      <c r="BE1774" s="105">
        <f t="shared" si="775"/>
        <v>0</v>
      </c>
      <c r="BF1774" s="742">
        <f t="shared" si="776"/>
        <v>0</v>
      </c>
      <c r="BG1774" s="89"/>
      <c r="BH1774" s="9"/>
      <c r="BJ1774" s="40">
        <f t="shared" si="777"/>
        <v>0</v>
      </c>
      <c r="BK1774" s="40">
        <f t="shared" si="778"/>
        <v>1</v>
      </c>
      <c r="BL1774" s="40">
        <f t="shared" si="779"/>
        <v>0</v>
      </c>
      <c r="BM1774" s="40">
        <f t="shared" si="780"/>
        <v>0</v>
      </c>
      <c r="BN1774" s="40">
        <f t="shared" si="781"/>
        <v>0</v>
      </c>
    </row>
    <row r="1775" spans="1:66" x14ac:dyDescent="0.25">
      <c r="A1775" s="379"/>
      <c r="B1775" s="936"/>
      <c r="C1775" s="272"/>
      <c r="D1775" s="868"/>
      <c r="E1775" s="873" t="str">
        <f t="shared" si="782"/>
        <v xml:space="preserve"> </v>
      </c>
      <c r="F1775" s="130">
        <f t="shared" si="783"/>
        <v>0</v>
      </c>
      <c r="G1775" s="128">
        <f t="shared" si="757"/>
        <v>1763</v>
      </c>
      <c r="H1775" s="127"/>
      <c r="I1775" s="321"/>
      <c r="J1775" s="97"/>
      <c r="K1775" s="323"/>
      <c r="L1775" s="322"/>
      <c r="M1775" s="50"/>
      <c r="N1775" s="87"/>
      <c r="O1775" s="324"/>
      <c r="P1775" s="98"/>
      <c r="Q1775" s="98"/>
      <c r="R1775" s="114"/>
      <c r="S1775" s="753"/>
      <c r="T1775" s="98"/>
      <c r="U1775" s="98"/>
      <c r="V1775" s="98"/>
      <c r="W1775" s="99"/>
      <c r="X1775" s="97"/>
      <c r="Y1775" s="87"/>
      <c r="Z1775" s="100"/>
      <c r="AA1775" s="106">
        <f t="shared" si="758"/>
        <v>1763</v>
      </c>
      <c r="AB1775" s="549">
        <f t="shared" si="759"/>
        <v>0</v>
      </c>
      <c r="AC1775" s="544">
        <f t="shared" si="760"/>
        <v>0</v>
      </c>
      <c r="AD1775" s="174">
        <f t="shared" si="761"/>
        <v>0</v>
      </c>
      <c r="AE1775" s="8"/>
      <c r="AF1775" s="885" t="str">
        <f t="shared" si="762"/>
        <v xml:space="preserve"> </v>
      </c>
      <c r="AG1775" s="40">
        <f t="shared" si="763"/>
        <v>0</v>
      </c>
      <c r="AH1775" s="40">
        <f t="shared" si="764"/>
        <v>0</v>
      </c>
      <c r="AR1775" s="40">
        <f t="shared" si="765"/>
        <v>0</v>
      </c>
      <c r="AS1775" s="40">
        <f t="shared" si="766"/>
        <v>0</v>
      </c>
      <c r="AT1775" s="40">
        <f t="shared" si="767"/>
        <v>0</v>
      </c>
      <c r="AU1775" s="40">
        <f t="shared" si="768"/>
        <v>0</v>
      </c>
      <c r="AX1775" s="279">
        <f t="shared" si="769"/>
        <v>0</v>
      </c>
      <c r="AY1775" s="279">
        <f t="shared" si="770"/>
        <v>0</v>
      </c>
      <c r="AZ1775" s="40">
        <f t="shared" si="771"/>
        <v>0</v>
      </c>
      <c r="BB1775" s="40">
        <f t="shared" si="772"/>
        <v>0</v>
      </c>
      <c r="BC1775" s="397">
        <f t="shared" si="773"/>
        <v>0</v>
      </c>
      <c r="BD1775" s="105">
        <f t="shared" si="774"/>
        <v>0</v>
      </c>
      <c r="BE1775" s="105">
        <f t="shared" si="775"/>
        <v>0</v>
      </c>
      <c r="BF1775" s="742">
        <f t="shared" si="776"/>
        <v>0</v>
      </c>
      <c r="BG1775" s="89"/>
      <c r="BH1775" s="9"/>
      <c r="BJ1775" s="40">
        <f t="shared" si="777"/>
        <v>0</v>
      </c>
      <c r="BK1775" s="40">
        <f t="shared" si="778"/>
        <v>1</v>
      </c>
      <c r="BL1775" s="40">
        <f t="shared" si="779"/>
        <v>0</v>
      </c>
      <c r="BM1775" s="40">
        <f t="shared" si="780"/>
        <v>0</v>
      </c>
      <c r="BN1775" s="40">
        <f t="shared" si="781"/>
        <v>0</v>
      </c>
    </row>
    <row r="1776" spans="1:66" x14ac:dyDescent="0.25">
      <c r="A1776" s="379"/>
      <c r="B1776" s="936"/>
      <c r="C1776" s="272"/>
      <c r="D1776" s="868"/>
      <c r="E1776" s="873" t="str">
        <f t="shared" si="782"/>
        <v xml:space="preserve"> </v>
      </c>
      <c r="F1776" s="130">
        <f t="shared" si="783"/>
        <v>0</v>
      </c>
      <c r="G1776" s="128">
        <f t="shared" si="757"/>
        <v>1764</v>
      </c>
      <c r="H1776" s="127"/>
      <c r="I1776" s="321"/>
      <c r="J1776" s="97"/>
      <c r="K1776" s="323"/>
      <c r="L1776" s="322"/>
      <c r="M1776" s="50"/>
      <c r="N1776" s="87"/>
      <c r="O1776" s="324"/>
      <c r="P1776" s="98"/>
      <c r="Q1776" s="98"/>
      <c r="R1776" s="114"/>
      <c r="S1776" s="753"/>
      <c r="T1776" s="98"/>
      <c r="U1776" s="98"/>
      <c r="V1776" s="98"/>
      <c r="W1776" s="99"/>
      <c r="X1776" s="97"/>
      <c r="Y1776" s="87"/>
      <c r="Z1776" s="100"/>
      <c r="AA1776" s="106">
        <f t="shared" si="758"/>
        <v>1764</v>
      </c>
      <c r="AB1776" s="549">
        <f t="shared" si="759"/>
        <v>0</v>
      </c>
      <c r="AC1776" s="544">
        <f t="shared" si="760"/>
        <v>0</v>
      </c>
      <c r="AD1776" s="174">
        <f t="shared" si="761"/>
        <v>0</v>
      </c>
      <c r="AE1776" s="8"/>
      <c r="AF1776" s="885" t="str">
        <f t="shared" si="762"/>
        <v xml:space="preserve"> </v>
      </c>
      <c r="AG1776" s="40">
        <f t="shared" si="763"/>
        <v>0</v>
      </c>
      <c r="AH1776" s="40">
        <f t="shared" si="764"/>
        <v>0</v>
      </c>
      <c r="AR1776" s="40">
        <f t="shared" si="765"/>
        <v>0</v>
      </c>
      <c r="AS1776" s="40">
        <f t="shared" si="766"/>
        <v>0</v>
      </c>
      <c r="AT1776" s="40">
        <f t="shared" si="767"/>
        <v>0</v>
      </c>
      <c r="AU1776" s="40">
        <f t="shared" si="768"/>
        <v>0</v>
      </c>
      <c r="AX1776" s="279">
        <f t="shared" si="769"/>
        <v>0</v>
      </c>
      <c r="AY1776" s="279">
        <f t="shared" si="770"/>
        <v>0</v>
      </c>
      <c r="AZ1776" s="40">
        <f t="shared" si="771"/>
        <v>0</v>
      </c>
      <c r="BB1776" s="40">
        <f t="shared" si="772"/>
        <v>0</v>
      </c>
      <c r="BC1776" s="397">
        <f t="shared" si="773"/>
        <v>0</v>
      </c>
      <c r="BD1776" s="105">
        <f t="shared" si="774"/>
        <v>0</v>
      </c>
      <c r="BE1776" s="105">
        <f t="shared" si="775"/>
        <v>0</v>
      </c>
      <c r="BF1776" s="742">
        <f t="shared" si="776"/>
        <v>0</v>
      </c>
      <c r="BG1776" s="89"/>
      <c r="BH1776" s="9"/>
      <c r="BJ1776" s="40">
        <f t="shared" si="777"/>
        <v>0</v>
      </c>
      <c r="BK1776" s="40">
        <f t="shared" si="778"/>
        <v>1</v>
      </c>
      <c r="BL1776" s="40">
        <f t="shared" si="779"/>
        <v>0</v>
      </c>
      <c r="BM1776" s="40">
        <f t="shared" si="780"/>
        <v>0</v>
      </c>
      <c r="BN1776" s="40">
        <f t="shared" si="781"/>
        <v>0</v>
      </c>
    </row>
    <row r="1777" spans="1:66" x14ac:dyDescent="0.25">
      <c r="A1777" s="379"/>
      <c r="B1777" s="936"/>
      <c r="C1777" s="272"/>
      <c r="D1777" s="868"/>
      <c r="E1777" s="873" t="str">
        <f t="shared" si="782"/>
        <v xml:space="preserve"> </v>
      </c>
      <c r="F1777" s="130">
        <f t="shared" si="783"/>
        <v>0</v>
      </c>
      <c r="G1777" s="128">
        <f t="shared" si="757"/>
        <v>1765</v>
      </c>
      <c r="H1777" s="127"/>
      <c r="I1777" s="321"/>
      <c r="J1777" s="97"/>
      <c r="K1777" s="323"/>
      <c r="L1777" s="322"/>
      <c r="M1777" s="50"/>
      <c r="N1777" s="87"/>
      <c r="O1777" s="324"/>
      <c r="P1777" s="98"/>
      <c r="Q1777" s="98"/>
      <c r="R1777" s="114"/>
      <c r="S1777" s="753"/>
      <c r="T1777" s="98"/>
      <c r="U1777" s="98"/>
      <c r="V1777" s="98"/>
      <c r="W1777" s="99"/>
      <c r="X1777" s="97"/>
      <c r="Y1777" s="87"/>
      <c r="Z1777" s="100"/>
      <c r="AA1777" s="106">
        <f t="shared" si="758"/>
        <v>1765</v>
      </c>
      <c r="AB1777" s="549">
        <f t="shared" si="759"/>
        <v>0</v>
      </c>
      <c r="AC1777" s="544">
        <f t="shared" si="760"/>
        <v>0</v>
      </c>
      <c r="AD1777" s="174">
        <f t="shared" si="761"/>
        <v>0</v>
      </c>
      <c r="AE1777" s="8"/>
      <c r="AF1777" s="885" t="str">
        <f t="shared" si="762"/>
        <v xml:space="preserve"> </v>
      </c>
      <c r="AG1777" s="40">
        <f t="shared" si="763"/>
        <v>0</v>
      </c>
      <c r="AH1777" s="40">
        <f t="shared" si="764"/>
        <v>0</v>
      </c>
      <c r="AR1777" s="40">
        <f t="shared" si="765"/>
        <v>0</v>
      </c>
      <c r="AS1777" s="40">
        <f t="shared" si="766"/>
        <v>0</v>
      </c>
      <c r="AT1777" s="40">
        <f t="shared" si="767"/>
        <v>0</v>
      </c>
      <c r="AU1777" s="40">
        <f t="shared" si="768"/>
        <v>0</v>
      </c>
      <c r="AX1777" s="279">
        <f t="shared" si="769"/>
        <v>0</v>
      </c>
      <c r="AY1777" s="279">
        <f t="shared" si="770"/>
        <v>0</v>
      </c>
      <c r="AZ1777" s="40">
        <f t="shared" si="771"/>
        <v>0</v>
      </c>
      <c r="BB1777" s="40">
        <f t="shared" si="772"/>
        <v>0</v>
      </c>
      <c r="BC1777" s="397">
        <f t="shared" si="773"/>
        <v>0</v>
      </c>
      <c r="BD1777" s="105">
        <f t="shared" si="774"/>
        <v>0</v>
      </c>
      <c r="BE1777" s="105">
        <f t="shared" si="775"/>
        <v>0</v>
      </c>
      <c r="BF1777" s="742">
        <f t="shared" si="776"/>
        <v>0</v>
      </c>
      <c r="BG1777" s="89"/>
      <c r="BH1777" s="9"/>
      <c r="BJ1777" s="40">
        <f t="shared" si="777"/>
        <v>0</v>
      </c>
      <c r="BK1777" s="40">
        <f t="shared" si="778"/>
        <v>1</v>
      </c>
      <c r="BL1777" s="40">
        <f t="shared" si="779"/>
        <v>0</v>
      </c>
      <c r="BM1777" s="40">
        <f t="shared" si="780"/>
        <v>0</v>
      </c>
      <c r="BN1777" s="40">
        <f t="shared" si="781"/>
        <v>0</v>
      </c>
    </row>
    <row r="1778" spans="1:66" x14ac:dyDescent="0.25">
      <c r="A1778" s="379"/>
      <c r="B1778" s="936"/>
      <c r="C1778" s="272"/>
      <c r="D1778" s="868"/>
      <c r="E1778" s="873" t="str">
        <f t="shared" si="782"/>
        <v xml:space="preserve"> </v>
      </c>
      <c r="F1778" s="130">
        <f t="shared" si="783"/>
        <v>0</v>
      </c>
      <c r="G1778" s="128">
        <f t="shared" si="757"/>
        <v>1766</v>
      </c>
      <c r="H1778" s="127"/>
      <c r="I1778" s="321"/>
      <c r="J1778" s="97"/>
      <c r="K1778" s="323"/>
      <c r="L1778" s="322"/>
      <c r="M1778" s="50"/>
      <c r="N1778" s="87"/>
      <c r="O1778" s="324"/>
      <c r="P1778" s="98"/>
      <c r="Q1778" s="98"/>
      <c r="R1778" s="114"/>
      <c r="S1778" s="753"/>
      <c r="T1778" s="98"/>
      <c r="U1778" s="98"/>
      <c r="V1778" s="98"/>
      <c r="W1778" s="99"/>
      <c r="X1778" s="97"/>
      <c r="Y1778" s="87"/>
      <c r="Z1778" s="100"/>
      <c r="AA1778" s="106">
        <f t="shared" si="758"/>
        <v>1766</v>
      </c>
      <c r="AB1778" s="549">
        <f t="shared" si="759"/>
        <v>0</v>
      </c>
      <c r="AC1778" s="544">
        <f t="shared" si="760"/>
        <v>0</v>
      </c>
      <c r="AD1778" s="174">
        <f t="shared" si="761"/>
        <v>0</v>
      </c>
      <c r="AE1778" s="8"/>
      <c r="AF1778" s="885" t="str">
        <f t="shared" si="762"/>
        <v xml:space="preserve"> </v>
      </c>
      <c r="AG1778" s="40">
        <f t="shared" si="763"/>
        <v>0</v>
      </c>
      <c r="AH1778" s="40">
        <f t="shared" si="764"/>
        <v>0</v>
      </c>
      <c r="AR1778" s="40">
        <f t="shared" si="765"/>
        <v>0</v>
      </c>
      <c r="AS1778" s="40">
        <f t="shared" si="766"/>
        <v>0</v>
      </c>
      <c r="AT1778" s="40">
        <f t="shared" si="767"/>
        <v>0</v>
      </c>
      <c r="AU1778" s="40">
        <f t="shared" si="768"/>
        <v>0</v>
      </c>
      <c r="AX1778" s="279">
        <f t="shared" si="769"/>
        <v>0</v>
      </c>
      <c r="AY1778" s="279">
        <f t="shared" si="770"/>
        <v>0</v>
      </c>
      <c r="AZ1778" s="40">
        <f t="shared" si="771"/>
        <v>0</v>
      </c>
      <c r="BB1778" s="40">
        <f t="shared" si="772"/>
        <v>0</v>
      </c>
      <c r="BC1778" s="397">
        <f t="shared" si="773"/>
        <v>0</v>
      </c>
      <c r="BD1778" s="105">
        <f t="shared" si="774"/>
        <v>0</v>
      </c>
      <c r="BE1778" s="105">
        <f t="shared" si="775"/>
        <v>0</v>
      </c>
      <c r="BF1778" s="742">
        <f t="shared" si="776"/>
        <v>0</v>
      </c>
      <c r="BG1778" s="89"/>
      <c r="BH1778" s="9"/>
      <c r="BJ1778" s="40">
        <f t="shared" si="777"/>
        <v>0</v>
      </c>
      <c r="BK1778" s="40">
        <f t="shared" si="778"/>
        <v>1</v>
      </c>
      <c r="BL1778" s="40">
        <f t="shared" si="779"/>
        <v>0</v>
      </c>
      <c r="BM1778" s="40">
        <f t="shared" si="780"/>
        <v>0</v>
      </c>
      <c r="BN1778" s="40">
        <f t="shared" si="781"/>
        <v>0</v>
      </c>
    </row>
    <row r="1779" spans="1:66" x14ac:dyDescent="0.25">
      <c r="A1779" s="379"/>
      <c r="B1779" s="936"/>
      <c r="C1779" s="272"/>
      <c r="D1779" s="868"/>
      <c r="E1779" s="873" t="str">
        <f t="shared" si="782"/>
        <v xml:space="preserve"> </v>
      </c>
      <c r="F1779" s="130">
        <f t="shared" si="783"/>
        <v>0</v>
      </c>
      <c r="G1779" s="128">
        <f t="shared" ref="G1779:G1842" si="784">ROW()-DPline</f>
        <v>1767</v>
      </c>
      <c r="H1779" s="127"/>
      <c r="I1779" s="321"/>
      <c r="J1779" s="97"/>
      <c r="K1779" s="323"/>
      <c r="L1779" s="322"/>
      <c r="M1779" s="50"/>
      <c r="N1779" s="87"/>
      <c r="O1779" s="324"/>
      <c r="P1779" s="98"/>
      <c r="Q1779" s="98"/>
      <c r="R1779" s="114"/>
      <c r="S1779" s="753"/>
      <c r="T1779" s="98"/>
      <c r="U1779" s="98"/>
      <c r="V1779" s="98"/>
      <c r="W1779" s="99"/>
      <c r="X1779" s="97"/>
      <c r="Y1779" s="87"/>
      <c r="Z1779" s="100"/>
      <c r="AA1779" s="106">
        <f t="shared" si="758"/>
        <v>1767</v>
      </c>
      <c r="AB1779" s="549">
        <f t="shared" si="759"/>
        <v>0</v>
      </c>
      <c r="AC1779" s="544">
        <f t="shared" si="760"/>
        <v>0</v>
      </c>
      <c r="AD1779" s="174">
        <f t="shared" si="761"/>
        <v>0</v>
      </c>
      <c r="AE1779" s="8"/>
      <c r="AF1779" s="885" t="str">
        <f t="shared" si="762"/>
        <v xml:space="preserve"> </v>
      </c>
      <c r="AG1779" s="40">
        <f t="shared" si="763"/>
        <v>0</v>
      </c>
      <c r="AH1779" s="40">
        <f t="shared" si="764"/>
        <v>0</v>
      </c>
      <c r="AR1779" s="40">
        <f t="shared" si="765"/>
        <v>0</v>
      </c>
      <c r="AS1779" s="40">
        <f t="shared" si="766"/>
        <v>0</v>
      </c>
      <c r="AT1779" s="40">
        <f t="shared" si="767"/>
        <v>0</v>
      </c>
      <c r="AU1779" s="40">
        <f t="shared" si="768"/>
        <v>0</v>
      </c>
      <c r="AX1779" s="279">
        <f t="shared" si="769"/>
        <v>0</v>
      </c>
      <c r="AY1779" s="279">
        <f t="shared" si="770"/>
        <v>0</v>
      </c>
      <c r="AZ1779" s="40">
        <f t="shared" si="771"/>
        <v>0</v>
      </c>
      <c r="BB1779" s="40">
        <f t="shared" si="772"/>
        <v>0</v>
      </c>
      <c r="BC1779" s="397">
        <f t="shared" si="773"/>
        <v>0</v>
      </c>
      <c r="BD1779" s="105">
        <f t="shared" si="774"/>
        <v>0</v>
      </c>
      <c r="BE1779" s="105">
        <f t="shared" si="775"/>
        <v>0</v>
      </c>
      <c r="BF1779" s="742">
        <f t="shared" si="776"/>
        <v>0</v>
      </c>
      <c r="BG1779" s="89"/>
      <c r="BH1779" s="9"/>
      <c r="BJ1779" s="40">
        <f t="shared" si="777"/>
        <v>0</v>
      </c>
      <c r="BK1779" s="40">
        <f t="shared" si="778"/>
        <v>1</v>
      </c>
      <c r="BL1779" s="40">
        <f t="shared" si="779"/>
        <v>0</v>
      </c>
      <c r="BM1779" s="40">
        <f t="shared" si="780"/>
        <v>0</v>
      </c>
      <c r="BN1779" s="40">
        <f t="shared" si="781"/>
        <v>0</v>
      </c>
    </row>
    <row r="1780" spans="1:66" x14ac:dyDescent="0.25">
      <c r="A1780" s="379"/>
      <c r="B1780" s="936"/>
      <c r="C1780" s="272"/>
      <c r="D1780" s="868"/>
      <c r="E1780" s="873" t="str">
        <f t="shared" si="782"/>
        <v xml:space="preserve"> </v>
      </c>
      <c r="F1780" s="130">
        <f t="shared" si="783"/>
        <v>0</v>
      </c>
      <c r="G1780" s="128">
        <f t="shared" si="784"/>
        <v>1768</v>
      </c>
      <c r="H1780" s="127"/>
      <c r="I1780" s="321"/>
      <c r="J1780" s="97"/>
      <c r="K1780" s="323"/>
      <c r="L1780" s="322"/>
      <c r="M1780" s="50"/>
      <c r="N1780" s="87"/>
      <c r="O1780" s="324"/>
      <c r="P1780" s="98"/>
      <c r="Q1780" s="98"/>
      <c r="R1780" s="114"/>
      <c r="S1780" s="753"/>
      <c r="T1780" s="98"/>
      <c r="U1780" s="98"/>
      <c r="V1780" s="98"/>
      <c r="W1780" s="99"/>
      <c r="X1780" s="97"/>
      <c r="Y1780" s="87"/>
      <c r="Z1780" s="100"/>
      <c r="AA1780" s="106">
        <f t="shared" ref="AA1780:AA1843" si="785">+G1780</f>
        <v>1768</v>
      </c>
      <c r="AB1780" s="549">
        <f t="shared" ref="AB1780:AB1843" si="786">C1780*BJ1780</f>
        <v>0</v>
      </c>
      <c r="AC1780" s="544">
        <f t="shared" ref="AC1780:AC1843" si="787">+AX1780+AY1780</f>
        <v>0</v>
      </c>
      <c r="AD1780" s="174">
        <f t="shared" ref="AD1780:AD1843" si="788">+AC1780*PDArate</f>
        <v>0</v>
      </c>
      <c r="AE1780" s="8"/>
      <c r="AF1780" s="885" t="str">
        <f t="shared" ref="AF1780:AF1843" si="789">IF(AG1780+AH1780=1,"Enter both columns 5 and 16.", " ")</f>
        <v xml:space="preserve"> </v>
      </c>
      <c r="AG1780" s="40">
        <f t="shared" ref="AG1780:AG1843" si="790">IF(L1780+M1780+N1780+O1780+W1780 &gt; 0, 1, 0)</f>
        <v>0</v>
      </c>
      <c r="AH1780" s="40">
        <f t="shared" ref="AH1780:AH1843" si="791">IF(AX1780 &gt; 0, 1, 0)</f>
        <v>0</v>
      </c>
      <c r="AR1780" s="40">
        <f t="shared" ref="AR1780:AR1843" si="792">IF(ISNA(+F1780), 1, 0)</f>
        <v>0</v>
      </c>
      <c r="AS1780" s="40">
        <f t="shared" ref="AS1780:AS1843" si="793">IF(ISERR(+F1780), 1, 0)</f>
        <v>0</v>
      </c>
      <c r="AT1780" s="40">
        <f t="shared" ref="AT1780:AT1843" si="794">IF(ISERR(+AC1780), 1, 0)</f>
        <v>0</v>
      </c>
      <c r="AU1780" s="40">
        <f t="shared" ref="AU1780:AU1843" si="795">IF(ISERR(+AD1780), 1, 0)</f>
        <v>0</v>
      </c>
      <c r="AX1780" s="279">
        <f t="shared" ref="AX1780:AX1843" si="796">ROUND(L1780,1)*W1780</f>
        <v>0</v>
      </c>
      <c r="AY1780" s="279">
        <f t="shared" ref="AY1780:AY1843" si="797">ROUND(X1780,1)*Z1780</f>
        <v>0</v>
      </c>
      <c r="AZ1780" s="40">
        <f t="shared" ref="AZ1780:AZ1843" si="798">IF(J1780+K1780 &gt; 0, 1, 0)</f>
        <v>0</v>
      </c>
      <c r="BB1780" s="40">
        <f t="shared" ref="BB1780:BB1843" si="799">IF(+BC1780&gt;0,IF(+BE1780&lt;=0,1,0),0)</f>
        <v>0</v>
      </c>
      <c r="BC1780" s="397">
        <f t="shared" ref="BC1780:BC1843" si="800">IF(+D1780=1,IF(J1780&gt;0, +J1780, 0),0)</f>
        <v>0</v>
      </c>
      <c r="BD1780" s="105">
        <f t="shared" ref="BD1780:BD1843" si="801">IF(VALUE(I1780)&lt;1,0,IF(VALUE(I1780)&gt;17,0,VLOOKUP(VALUE(F1780),T10Value,VALUE(I1780)+1,FALSE)))</f>
        <v>0</v>
      </c>
      <c r="BE1780" s="105">
        <f t="shared" ref="BE1780:BE1843" si="802">ROUND(+BC1780,1)*BD1780</f>
        <v>0</v>
      </c>
      <c r="BF1780" s="742">
        <f t="shared" ref="BF1780:BF1843" si="803">+BE1780*PDArate</f>
        <v>0</v>
      </c>
      <c r="BG1780" s="89"/>
      <c r="BH1780" s="9"/>
      <c r="BJ1780" s="40">
        <f t="shared" ref="BJ1780:BJ1843" si="804">IF(J1780+L1780+M1780=J1780,0,IF(J1780-L1780-0.09&gt;0,IF(J1780-L1780&lt;=0.1*J1780,J1780-L1780,0),0))</f>
        <v>0</v>
      </c>
      <c r="BK1780" s="40">
        <f t="shared" ref="BK1780:BK1843" si="805">IF(L1780+M1780+J1780+X1780&lt;=0,1,IF(L1780+M1780+X1780&gt;0,1,0))</f>
        <v>1</v>
      </c>
      <c r="BL1780" s="40">
        <f t="shared" ref="BL1780:BL1843" si="806">IF(+BJ1780&gt;0,1,0)</f>
        <v>0</v>
      </c>
      <c r="BM1780" s="40">
        <f t="shared" ref="BM1780:BM1843" si="807">IF(ISNUMBER(C1780),IF(2*BL1780-C1780&lt;0,1,IF(2*BL1780-C1780&gt;2,1,0)),IF(ISBLANK(C1780),0,1))</f>
        <v>0</v>
      </c>
      <c r="BN1780" s="40">
        <f t="shared" ref="BN1780:BN1843" si="808">IF(ISNUMBER(D1780),IF(2*AG1780-D1780=1,1,IF(+D1780=0,0, IF(+D1780=1,0,1))),IF(ISBLANK(D1780),0,1))</f>
        <v>0</v>
      </c>
    </row>
    <row r="1781" spans="1:66" x14ac:dyDescent="0.25">
      <c r="A1781" s="379"/>
      <c r="B1781" s="936"/>
      <c r="C1781" s="272"/>
      <c r="D1781" s="868"/>
      <c r="E1781" s="873" t="str">
        <f t="shared" si="782"/>
        <v xml:space="preserve"> </v>
      </c>
      <c r="F1781" s="130">
        <f t="shared" si="783"/>
        <v>0</v>
      </c>
      <c r="G1781" s="128">
        <f t="shared" si="784"/>
        <v>1769</v>
      </c>
      <c r="H1781" s="127"/>
      <c r="I1781" s="321"/>
      <c r="J1781" s="97"/>
      <c r="K1781" s="323"/>
      <c r="L1781" s="322"/>
      <c r="M1781" s="50"/>
      <c r="N1781" s="87"/>
      <c r="O1781" s="324"/>
      <c r="P1781" s="98"/>
      <c r="Q1781" s="98"/>
      <c r="R1781" s="114"/>
      <c r="S1781" s="753"/>
      <c r="T1781" s="98"/>
      <c r="U1781" s="98"/>
      <c r="V1781" s="98"/>
      <c r="W1781" s="99"/>
      <c r="X1781" s="97"/>
      <c r="Y1781" s="87"/>
      <c r="Z1781" s="100"/>
      <c r="AA1781" s="106">
        <f t="shared" si="785"/>
        <v>1769</v>
      </c>
      <c r="AB1781" s="549">
        <f t="shared" si="786"/>
        <v>0</v>
      </c>
      <c r="AC1781" s="544">
        <f t="shared" si="787"/>
        <v>0</v>
      </c>
      <c r="AD1781" s="174">
        <f t="shared" si="788"/>
        <v>0</v>
      </c>
      <c r="AE1781" s="8"/>
      <c r="AF1781" s="885" t="str">
        <f t="shared" si="789"/>
        <v xml:space="preserve"> </v>
      </c>
      <c r="AG1781" s="40">
        <f t="shared" si="790"/>
        <v>0</v>
      </c>
      <c r="AH1781" s="40">
        <f t="shared" si="791"/>
        <v>0</v>
      </c>
      <c r="AR1781" s="40">
        <f t="shared" si="792"/>
        <v>0</v>
      </c>
      <c r="AS1781" s="40">
        <f t="shared" si="793"/>
        <v>0</v>
      </c>
      <c r="AT1781" s="40">
        <f t="shared" si="794"/>
        <v>0</v>
      </c>
      <c r="AU1781" s="40">
        <f t="shared" si="795"/>
        <v>0</v>
      </c>
      <c r="AX1781" s="279">
        <f t="shared" si="796"/>
        <v>0</v>
      </c>
      <c r="AY1781" s="279">
        <f t="shared" si="797"/>
        <v>0</v>
      </c>
      <c r="AZ1781" s="40">
        <f t="shared" si="798"/>
        <v>0</v>
      </c>
      <c r="BB1781" s="40">
        <f t="shared" si="799"/>
        <v>0</v>
      </c>
      <c r="BC1781" s="397">
        <f t="shared" si="800"/>
        <v>0</v>
      </c>
      <c r="BD1781" s="105">
        <f t="shared" si="801"/>
        <v>0</v>
      </c>
      <c r="BE1781" s="105">
        <f t="shared" si="802"/>
        <v>0</v>
      </c>
      <c r="BF1781" s="742">
        <f t="shared" si="803"/>
        <v>0</v>
      </c>
      <c r="BG1781" s="89"/>
      <c r="BH1781" s="9"/>
      <c r="BJ1781" s="40">
        <f t="shared" si="804"/>
        <v>0</v>
      </c>
      <c r="BK1781" s="40">
        <f t="shared" si="805"/>
        <v>1</v>
      </c>
      <c r="BL1781" s="40">
        <f t="shared" si="806"/>
        <v>0</v>
      </c>
      <c r="BM1781" s="40">
        <f t="shared" si="807"/>
        <v>0</v>
      </c>
      <c r="BN1781" s="40">
        <f t="shared" si="808"/>
        <v>0</v>
      </c>
    </row>
    <row r="1782" spans="1:66" x14ac:dyDescent="0.25">
      <c r="A1782" s="379"/>
      <c r="B1782" s="936"/>
      <c r="C1782" s="272"/>
      <c r="D1782" s="868"/>
      <c r="E1782" s="873" t="str">
        <f t="shared" si="782"/>
        <v xml:space="preserve"> </v>
      </c>
      <c r="F1782" s="130">
        <f t="shared" si="783"/>
        <v>0</v>
      </c>
      <c r="G1782" s="128">
        <f t="shared" si="784"/>
        <v>1770</v>
      </c>
      <c r="H1782" s="127"/>
      <c r="I1782" s="321"/>
      <c r="J1782" s="97"/>
      <c r="K1782" s="323"/>
      <c r="L1782" s="322"/>
      <c r="M1782" s="50"/>
      <c r="N1782" s="87"/>
      <c r="O1782" s="324"/>
      <c r="P1782" s="98"/>
      <c r="Q1782" s="98"/>
      <c r="R1782" s="114"/>
      <c r="S1782" s="753"/>
      <c r="T1782" s="98"/>
      <c r="U1782" s="98"/>
      <c r="V1782" s="98"/>
      <c r="W1782" s="99"/>
      <c r="X1782" s="97"/>
      <c r="Y1782" s="87"/>
      <c r="Z1782" s="100"/>
      <c r="AA1782" s="106">
        <f t="shared" si="785"/>
        <v>1770</v>
      </c>
      <c r="AB1782" s="549">
        <f t="shared" si="786"/>
        <v>0</v>
      </c>
      <c r="AC1782" s="544">
        <f t="shared" si="787"/>
        <v>0</v>
      </c>
      <c r="AD1782" s="174">
        <f t="shared" si="788"/>
        <v>0</v>
      </c>
      <c r="AE1782" s="8"/>
      <c r="AF1782" s="885" t="str">
        <f t="shared" si="789"/>
        <v xml:space="preserve"> </v>
      </c>
      <c r="AG1782" s="40">
        <f t="shared" si="790"/>
        <v>0</v>
      </c>
      <c r="AH1782" s="40">
        <f t="shared" si="791"/>
        <v>0</v>
      </c>
      <c r="AR1782" s="40">
        <f t="shared" si="792"/>
        <v>0</v>
      </c>
      <c r="AS1782" s="40">
        <f t="shared" si="793"/>
        <v>0</v>
      </c>
      <c r="AT1782" s="40">
        <f t="shared" si="794"/>
        <v>0</v>
      </c>
      <c r="AU1782" s="40">
        <f t="shared" si="795"/>
        <v>0</v>
      </c>
      <c r="AX1782" s="279">
        <f t="shared" si="796"/>
        <v>0</v>
      </c>
      <c r="AY1782" s="279">
        <f t="shared" si="797"/>
        <v>0</v>
      </c>
      <c r="AZ1782" s="40">
        <f t="shared" si="798"/>
        <v>0</v>
      </c>
      <c r="BB1782" s="40">
        <f t="shared" si="799"/>
        <v>0</v>
      </c>
      <c r="BC1782" s="397">
        <f t="shared" si="800"/>
        <v>0</v>
      </c>
      <c r="BD1782" s="105">
        <f t="shared" si="801"/>
        <v>0</v>
      </c>
      <c r="BE1782" s="105">
        <f t="shared" si="802"/>
        <v>0</v>
      </c>
      <c r="BF1782" s="742">
        <f t="shared" si="803"/>
        <v>0</v>
      </c>
      <c r="BG1782" s="89"/>
      <c r="BH1782" s="9"/>
      <c r="BJ1782" s="40">
        <f t="shared" si="804"/>
        <v>0</v>
      </c>
      <c r="BK1782" s="40">
        <f t="shared" si="805"/>
        <v>1</v>
      </c>
      <c r="BL1782" s="40">
        <f t="shared" si="806"/>
        <v>0</v>
      </c>
      <c r="BM1782" s="40">
        <f t="shared" si="807"/>
        <v>0</v>
      </c>
      <c r="BN1782" s="40">
        <f t="shared" si="808"/>
        <v>0</v>
      </c>
    </row>
    <row r="1783" spans="1:66" x14ac:dyDescent="0.25">
      <c r="A1783" s="379"/>
      <c r="B1783" s="936"/>
      <c r="C1783" s="272"/>
      <c r="D1783" s="868"/>
      <c r="E1783" s="873" t="str">
        <f t="shared" si="782"/>
        <v xml:space="preserve"> </v>
      </c>
      <c r="F1783" s="130">
        <f t="shared" si="783"/>
        <v>0</v>
      </c>
      <c r="G1783" s="128">
        <f t="shared" si="784"/>
        <v>1771</v>
      </c>
      <c r="H1783" s="127"/>
      <c r="I1783" s="321"/>
      <c r="J1783" s="97"/>
      <c r="K1783" s="323"/>
      <c r="L1783" s="322"/>
      <c r="M1783" s="50"/>
      <c r="N1783" s="87"/>
      <c r="O1783" s="324"/>
      <c r="P1783" s="98"/>
      <c r="Q1783" s="98"/>
      <c r="R1783" s="114"/>
      <c r="S1783" s="753"/>
      <c r="T1783" s="98"/>
      <c r="U1783" s="98"/>
      <c r="V1783" s="98"/>
      <c r="W1783" s="99"/>
      <c r="X1783" s="97"/>
      <c r="Y1783" s="87"/>
      <c r="Z1783" s="100"/>
      <c r="AA1783" s="106">
        <f t="shared" si="785"/>
        <v>1771</v>
      </c>
      <c r="AB1783" s="549">
        <f t="shared" si="786"/>
        <v>0</v>
      </c>
      <c r="AC1783" s="544">
        <f t="shared" si="787"/>
        <v>0</v>
      </c>
      <c r="AD1783" s="174">
        <f t="shared" si="788"/>
        <v>0</v>
      </c>
      <c r="AE1783" s="8"/>
      <c r="AF1783" s="885" t="str">
        <f t="shared" si="789"/>
        <v xml:space="preserve"> </v>
      </c>
      <c r="AG1783" s="40">
        <f t="shared" si="790"/>
        <v>0</v>
      </c>
      <c r="AH1783" s="40">
        <f t="shared" si="791"/>
        <v>0</v>
      </c>
      <c r="AR1783" s="40">
        <f t="shared" si="792"/>
        <v>0</v>
      </c>
      <c r="AS1783" s="40">
        <f t="shared" si="793"/>
        <v>0</v>
      </c>
      <c r="AT1783" s="40">
        <f t="shared" si="794"/>
        <v>0</v>
      </c>
      <c r="AU1783" s="40">
        <f t="shared" si="795"/>
        <v>0</v>
      </c>
      <c r="AX1783" s="279">
        <f t="shared" si="796"/>
        <v>0</v>
      </c>
      <c r="AY1783" s="279">
        <f t="shared" si="797"/>
        <v>0</v>
      </c>
      <c r="AZ1783" s="40">
        <f t="shared" si="798"/>
        <v>0</v>
      </c>
      <c r="BB1783" s="40">
        <f t="shared" si="799"/>
        <v>0</v>
      </c>
      <c r="BC1783" s="397">
        <f t="shared" si="800"/>
        <v>0</v>
      </c>
      <c r="BD1783" s="105">
        <f t="shared" si="801"/>
        <v>0</v>
      </c>
      <c r="BE1783" s="105">
        <f t="shared" si="802"/>
        <v>0</v>
      </c>
      <c r="BF1783" s="742">
        <f t="shared" si="803"/>
        <v>0</v>
      </c>
      <c r="BG1783" s="89"/>
      <c r="BH1783" s="9"/>
      <c r="BJ1783" s="40">
        <f t="shared" si="804"/>
        <v>0</v>
      </c>
      <c r="BK1783" s="40">
        <f t="shared" si="805"/>
        <v>1</v>
      </c>
      <c r="BL1783" s="40">
        <f t="shared" si="806"/>
        <v>0</v>
      </c>
      <c r="BM1783" s="40">
        <f t="shared" si="807"/>
        <v>0</v>
      </c>
      <c r="BN1783" s="40">
        <f t="shared" si="808"/>
        <v>0</v>
      </c>
    </row>
    <row r="1784" spans="1:66" x14ac:dyDescent="0.25">
      <c r="A1784" s="379"/>
      <c r="B1784" s="936"/>
      <c r="C1784" s="272"/>
      <c r="D1784" s="868"/>
      <c r="E1784" s="873" t="str">
        <f t="shared" si="782"/>
        <v xml:space="preserve"> </v>
      </c>
      <c r="F1784" s="130">
        <f t="shared" si="783"/>
        <v>0</v>
      </c>
      <c r="G1784" s="128">
        <f t="shared" si="784"/>
        <v>1772</v>
      </c>
      <c r="H1784" s="127"/>
      <c r="I1784" s="321"/>
      <c r="J1784" s="97"/>
      <c r="K1784" s="323"/>
      <c r="L1784" s="322"/>
      <c r="M1784" s="50"/>
      <c r="N1784" s="87"/>
      <c r="O1784" s="324"/>
      <c r="P1784" s="98"/>
      <c r="Q1784" s="98"/>
      <c r="R1784" s="114"/>
      <c r="S1784" s="753"/>
      <c r="T1784" s="98"/>
      <c r="U1784" s="98"/>
      <c r="V1784" s="98"/>
      <c r="W1784" s="99"/>
      <c r="X1784" s="97"/>
      <c r="Y1784" s="87"/>
      <c r="Z1784" s="100"/>
      <c r="AA1784" s="106">
        <f t="shared" si="785"/>
        <v>1772</v>
      </c>
      <c r="AB1784" s="549">
        <f t="shared" si="786"/>
        <v>0</v>
      </c>
      <c r="AC1784" s="544">
        <f t="shared" si="787"/>
        <v>0</v>
      </c>
      <c r="AD1784" s="174">
        <f t="shared" si="788"/>
        <v>0</v>
      </c>
      <c r="AE1784" s="8"/>
      <c r="AF1784" s="885" t="str">
        <f t="shared" si="789"/>
        <v xml:space="preserve"> </v>
      </c>
      <c r="AG1784" s="40">
        <f t="shared" si="790"/>
        <v>0</v>
      </c>
      <c r="AH1784" s="40">
        <f t="shared" si="791"/>
        <v>0</v>
      </c>
      <c r="AR1784" s="40">
        <f t="shared" si="792"/>
        <v>0</v>
      </c>
      <c r="AS1784" s="40">
        <f t="shared" si="793"/>
        <v>0</v>
      </c>
      <c r="AT1784" s="40">
        <f t="shared" si="794"/>
        <v>0</v>
      </c>
      <c r="AU1784" s="40">
        <f t="shared" si="795"/>
        <v>0</v>
      </c>
      <c r="AX1784" s="279">
        <f t="shared" si="796"/>
        <v>0</v>
      </c>
      <c r="AY1784" s="279">
        <f t="shared" si="797"/>
        <v>0</v>
      </c>
      <c r="AZ1784" s="40">
        <f t="shared" si="798"/>
        <v>0</v>
      </c>
      <c r="BB1784" s="40">
        <f t="shared" si="799"/>
        <v>0</v>
      </c>
      <c r="BC1784" s="397">
        <f t="shared" si="800"/>
        <v>0</v>
      </c>
      <c r="BD1784" s="105">
        <f t="shared" si="801"/>
        <v>0</v>
      </c>
      <c r="BE1784" s="105">
        <f t="shared" si="802"/>
        <v>0</v>
      </c>
      <c r="BF1784" s="742">
        <f t="shared" si="803"/>
        <v>0</v>
      </c>
      <c r="BG1784" s="89"/>
      <c r="BH1784" s="9"/>
      <c r="BJ1784" s="40">
        <f t="shared" si="804"/>
        <v>0</v>
      </c>
      <c r="BK1784" s="40">
        <f t="shared" si="805"/>
        <v>1</v>
      </c>
      <c r="BL1784" s="40">
        <f t="shared" si="806"/>
        <v>0</v>
      </c>
      <c r="BM1784" s="40">
        <f t="shared" si="807"/>
        <v>0</v>
      </c>
      <c r="BN1784" s="40">
        <f t="shared" si="808"/>
        <v>0</v>
      </c>
    </row>
    <row r="1785" spans="1:66" x14ac:dyDescent="0.25">
      <c r="A1785" s="379"/>
      <c r="B1785" s="936"/>
      <c r="C1785" s="272"/>
      <c r="D1785" s="868"/>
      <c r="E1785" s="873" t="str">
        <f t="shared" si="782"/>
        <v xml:space="preserve"> </v>
      </c>
      <c r="F1785" s="130">
        <f t="shared" si="783"/>
        <v>0</v>
      </c>
      <c r="G1785" s="128">
        <f t="shared" si="784"/>
        <v>1773</v>
      </c>
      <c r="H1785" s="127"/>
      <c r="I1785" s="321"/>
      <c r="J1785" s="97"/>
      <c r="K1785" s="323"/>
      <c r="L1785" s="322"/>
      <c r="M1785" s="50"/>
      <c r="N1785" s="87"/>
      <c r="O1785" s="324"/>
      <c r="P1785" s="98"/>
      <c r="Q1785" s="98"/>
      <c r="R1785" s="114"/>
      <c r="S1785" s="753"/>
      <c r="T1785" s="98"/>
      <c r="U1785" s="98"/>
      <c r="V1785" s="98"/>
      <c r="W1785" s="99"/>
      <c r="X1785" s="97"/>
      <c r="Y1785" s="87"/>
      <c r="Z1785" s="100"/>
      <c r="AA1785" s="106">
        <f t="shared" si="785"/>
        <v>1773</v>
      </c>
      <c r="AB1785" s="549">
        <f t="shared" si="786"/>
        <v>0</v>
      </c>
      <c r="AC1785" s="544">
        <f t="shared" si="787"/>
        <v>0</v>
      </c>
      <c r="AD1785" s="174">
        <f t="shared" si="788"/>
        <v>0</v>
      </c>
      <c r="AE1785" s="8"/>
      <c r="AF1785" s="885" t="str">
        <f t="shared" si="789"/>
        <v xml:space="preserve"> </v>
      </c>
      <c r="AG1785" s="40">
        <f t="shared" si="790"/>
        <v>0</v>
      </c>
      <c r="AH1785" s="40">
        <f t="shared" si="791"/>
        <v>0</v>
      </c>
      <c r="AR1785" s="40">
        <f t="shared" si="792"/>
        <v>0</v>
      </c>
      <c r="AS1785" s="40">
        <f t="shared" si="793"/>
        <v>0</v>
      </c>
      <c r="AT1785" s="40">
        <f t="shared" si="794"/>
        <v>0</v>
      </c>
      <c r="AU1785" s="40">
        <f t="shared" si="795"/>
        <v>0</v>
      </c>
      <c r="AX1785" s="279">
        <f t="shared" si="796"/>
        <v>0</v>
      </c>
      <c r="AY1785" s="279">
        <f t="shared" si="797"/>
        <v>0</v>
      </c>
      <c r="AZ1785" s="40">
        <f t="shared" si="798"/>
        <v>0</v>
      </c>
      <c r="BB1785" s="40">
        <f t="shared" si="799"/>
        <v>0</v>
      </c>
      <c r="BC1785" s="397">
        <f t="shared" si="800"/>
        <v>0</v>
      </c>
      <c r="BD1785" s="105">
        <f t="shared" si="801"/>
        <v>0</v>
      </c>
      <c r="BE1785" s="105">
        <f t="shared" si="802"/>
        <v>0</v>
      </c>
      <c r="BF1785" s="742">
        <f t="shared" si="803"/>
        <v>0</v>
      </c>
      <c r="BG1785" s="89"/>
      <c r="BH1785" s="9"/>
      <c r="BJ1785" s="40">
        <f t="shared" si="804"/>
        <v>0</v>
      </c>
      <c r="BK1785" s="40">
        <f t="shared" si="805"/>
        <v>1</v>
      </c>
      <c r="BL1785" s="40">
        <f t="shared" si="806"/>
        <v>0</v>
      </c>
      <c r="BM1785" s="40">
        <f t="shared" si="807"/>
        <v>0</v>
      </c>
      <c r="BN1785" s="40">
        <f t="shared" si="808"/>
        <v>0</v>
      </c>
    </row>
    <row r="1786" spans="1:66" x14ac:dyDescent="0.25">
      <c r="A1786" s="379"/>
      <c r="B1786" s="936"/>
      <c r="C1786" s="272"/>
      <c r="D1786" s="868"/>
      <c r="E1786" s="873" t="str">
        <f t="shared" si="782"/>
        <v xml:space="preserve"> </v>
      </c>
      <c r="F1786" s="130">
        <f t="shared" si="783"/>
        <v>0</v>
      </c>
      <c r="G1786" s="128">
        <f t="shared" si="784"/>
        <v>1774</v>
      </c>
      <c r="H1786" s="127"/>
      <c r="I1786" s="321"/>
      <c r="J1786" s="97"/>
      <c r="K1786" s="323"/>
      <c r="L1786" s="322"/>
      <c r="M1786" s="50"/>
      <c r="N1786" s="87"/>
      <c r="O1786" s="324"/>
      <c r="P1786" s="98"/>
      <c r="Q1786" s="98"/>
      <c r="R1786" s="114"/>
      <c r="S1786" s="753"/>
      <c r="T1786" s="98"/>
      <c r="U1786" s="98"/>
      <c r="V1786" s="98"/>
      <c r="W1786" s="99"/>
      <c r="X1786" s="97"/>
      <c r="Y1786" s="87"/>
      <c r="Z1786" s="100"/>
      <c r="AA1786" s="106">
        <f t="shared" si="785"/>
        <v>1774</v>
      </c>
      <c r="AB1786" s="549">
        <f t="shared" si="786"/>
        <v>0</v>
      </c>
      <c r="AC1786" s="544">
        <f t="shared" si="787"/>
        <v>0</v>
      </c>
      <c r="AD1786" s="174">
        <f t="shared" si="788"/>
        <v>0</v>
      </c>
      <c r="AE1786" s="8"/>
      <c r="AF1786" s="885" t="str">
        <f t="shared" si="789"/>
        <v xml:space="preserve"> </v>
      </c>
      <c r="AG1786" s="40">
        <f t="shared" si="790"/>
        <v>0</v>
      </c>
      <c r="AH1786" s="40">
        <f t="shared" si="791"/>
        <v>0</v>
      </c>
      <c r="AR1786" s="40">
        <f t="shared" si="792"/>
        <v>0</v>
      </c>
      <c r="AS1786" s="40">
        <f t="shared" si="793"/>
        <v>0</v>
      </c>
      <c r="AT1786" s="40">
        <f t="shared" si="794"/>
        <v>0</v>
      </c>
      <c r="AU1786" s="40">
        <f t="shared" si="795"/>
        <v>0</v>
      </c>
      <c r="AX1786" s="279">
        <f t="shared" si="796"/>
        <v>0</v>
      </c>
      <c r="AY1786" s="279">
        <f t="shared" si="797"/>
        <v>0</v>
      </c>
      <c r="AZ1786" s="40">
        <f t="shared" si="798"/>
        <v>0</v>
      </c>
      <c r="BB1786" s="40">
        <f t="shared" si="799"/>
        <v>0</v>
      </c>
      <c r="BC1786" s="397">
        <f t="shared" si="800"/>
        <v>0</v>
      </c>
      <c r="BD1786" s="105">
        <f t="shared" si="801"/>
        <v>0</v>
      </c>
      <c r="BE1786" s="105">
        <f t="shared" si="802"/>
        <v>0</v>
      </c>
      <c r="BF1786" s="742">
        <f t="shared" si="803"/>
        <v>0</v>
      </c>
      <c r="BG1786" s="89"/>
      <c r="BH1786" s="9"/>
      <c r="BJ1786" s="40">
        <f t="shared" si="804"/>
        <v>0</v>
      </c>
      <c r="BK1786" s="40">
        <f t="shared" si="805"/>
        <v>1</v>
      </c>
      <c r="BL1786" s="40">
        <f t="shared" si="806"/>
        <v>0</v>
      </c>
      <c r="BM1786" s="40">
        <f t="shared" si="807"/>
        <v>0</v>
      </c>
      <c r="BN1786" s="40">
        <f t="shared" si="808"/>
        <v>0</v>
      </c>
    </row>
    <row r="1787" spans="1:66" x14ac:dyDescent="0.25">
      <c r="A1787" s="379"/>
      <c r="B1787" s="936"/>
      <c r="C1787" s="272"/>
      <c r="D1787" s="868"/>
      <c r="E1787" s="873" t="str">
        <f t="shared" si="782"/>
        <v xml:space="preserve"> </v>
      </c>
      <c r="F1787" s="130">
        <f t="shared" si="783"/>
        <v>0</v>
      </c>
      <c r="G1787" s="128">
        <f t="shared" si="784"/>
        <v>1775</v>
      </c>
      <c r="H1787" s="127"/>
      <c r="I1787" s="321"/>
      <c r="J1787" s="97"/>
      <c r="K1787" s="323"/>
      <c r="L1787" s="322"/>
      <c r="M1787" s="50"/>
      <c r="N1787" s="87"/>
      <c r="O1787" s="324"/>
      <c r="P1787" s="98"/>
      <c r="Q1787" s="98"/>
      <c r="R1787" s="114"/>
      <c r="S1787" s="753"/>
      <c r="T1787" s="98"/>
      <c r="U1787" s="98"/>
      <c r="V1787" s="98"/>
      <c r="W1787" s="99"/>
      <c r="X1787" s="97"/>
      <c r="Y1787" s="87"/>
      <c r="Z1787" s="100"/>
      <c r="AA1787" s="106">
        <f t="shared" si="785"/>
        <v>1775</v>
      </c>
      <c r="AB1787" s="549">
        <f t="shared" si="786"/>
        <v>0</v>
      </c>
      <c r="AC1787" s="544">
        <f t="shared" si="787"/>
        <v>0</v>
      </c>
      <c r="AD1787" s="174">
        <f t="shared" si="788"/>
        <v>0</v>
      </c>
      <c r="AE1787" s="8"/>
      <c r="AF1787" s="885" t="str">
        <f t="shared" si="789"/>
        <v xml:space="preserve"> </v>
      </c>
      <c r="AG1787" s="40">
        <f t="shared" si="790"/>
        <v>0</v>
      </c>
      <c r="AH1787" s="40">
        <f t="shared" si="791"/>
        <v>0</v>
      </c>
      <c r="AR1787" s="40">
        <f t="shared" si="792"/>
        <v>0</v>
      </c>
      <c r="AS1787" s="40">
        <f t="shared" si="793"/>
        <v>0</v>
      </c>
      <c r="AT1787" s="40">
        <f t="shared" si="794"/>
        <v>0</v>
      </c>
      <c r="AU1787" s="40">
        <f t="shared" si="795"/>
        <v>0</v>
      </c>
      <c r="AX1787" s="279">
        <f t="shared" si="796"/>
        <v>0</v>
      </c>
      <c r="AY1787" s="279">
        <f t="shared" si="797"/>
        <v>0</v>
      </c>
      <c r="AZ1787" s="40">
        <f t="shared" si="798"/>
        <v>0</v>
      </c>
      <c r="BB1787" s="40">
        <f t="shared" si="799"/>
        <v>0</v>
      </c>
      <c r="BC1787" s="397">
        <f t="shared" si="800"/>
        <v>0</v>
      </c>
      <c r="BD1787" s="105">
        <f t="shared" si="801"/>
        <v>0</v>
      </c>
      <c r="BE1787" s="105">
        <f t="shared" si="802"/>
        <v>0</v>
      </c>
      <c r="BF1787" s="742">
        <f t="shared" si="803"/>
        <v>0</v>
      </c>
      <c r="BG1787" s="89"/>
      <c r="BH1787" s="9"/>
      <c r="BJ1787" s="40">
        <f t="shared" si="804"/>
        <v>0</v>
      </c>
      <c r="BK1787" s="40">
        <f t="shared" si="805"/>
        <v>1</v>
      </c>
      <c r="BL1787" s="40">
        <f t="shared" si="806"/>
        <v>0</v>
      </c>
      <c r="BM1787" s="40">
        <f t="shared" si="807"/>
        <v>0</v>
      </c>
      <c r="BN1787" s="40">
        <f t="shared" si="808"/>
        <v>0</v>
      </c>
    </row>
    <row r="1788" spans="1:66" x14ac:dyDescent="0.25">
      <c r="A1788" s="379"/>
      <c r="B1788" s="936"/>
      <c r="C1788" s="272"/>
      <c r="D1788" s="868"/>
      <c r="E1788" s="873" t="str">
        <f t="shared" si="782"/>
        <v xml:space="preserve"> </v>
      </c>
      <c r="F1788" s="130">
        <f t="shared" si="783"/>
        <v>0</v>
      </c>
      <c r="G1788" s="128">
        <f t="shared" si="784"/>
        <v>1776</v>
      </c>
      <c r="H1788" s="127"/>
      <c r="I1788" s="321"/>
      <c r="J1788" s="97"/>
      <c r="K1788" s="323"/>
      <c r="L1788" s="322"/>
      <c r="M1788" s="50"/>
      <c r="N1788" s="87"/>
      <c r="O1788" s="324"/>
      <c r="P1788" s="98"/>
      <c r="Q1788" s="98"/>
      <c r="R1788" s="114"/>
      <c r="S1788" s="753"/>
      <c r="T1788" s="98"/>
      <c r="U1788" s="98"/>
      <c r="V1788" s="98"/>
      <c r="W1788" s="99"/>
      <c r="X1788" s="97"/>
      <c r="Y1788" s="87"/>
      <c r="Z1788" s="100"/>
      <c r="AA1788" s="106">
        <f t="shared" si="785"/>
        <v>1776</v>
      </c>
      <c r="AB1788" s="549">
        <f t="shared" si="786"/>
        <v>0</v>
      </c>
      <c r="AC1788" s="544">
        <f t="shared" si="787"/>
        <v>0</v>
      </c>
      <c r="AD1788" s="174">
        <f t="shared" si="788"/>
        <v>0</v>
      </c>
      <c r="AE1788" s="8"/>
      <c r="AF1788" s="885" t="str">
        <f t="shared" si="789"/>
        <v xml:space="preserve"> </v>
      </c>
      <c r="AG1788" s="40">
        <f t="shared" si="790"/>
        <v>0</v>
      </c>
      <c r="AH1788" s="40">
        <f t="shared" si="791"/>
        <v>0</v>
      </c>
      <c r="AR1788" s="40">
        <f t="shared" si="792"/>
        <v>0</v>
      </c>
      <c r="AS1788" s="40">
        <f t="shared" si="793"/>
        <v>0</v>
      </c>
      <c r="AT1788" s="40">
        <f t="shared" si="794"/>
        <v>0</v>
      </c>
      <c r="AU1788" s="40">
        <f t="shared" si="795"/>
        <v>0</v>
      </c>
      <c r="AX1788" s="279">
        <f t="shared" si="796"/>
        <v>0</v>
      </c>
      <c r="AY1788" s="279">
        <f t="shared" si="797"/>
        <v>0</v>
      </c>
      <c r="AZ1788" s="40">
        <f t="shared" si="798"/>
        <v>0</v>
      </c>
      <c r="BB1788" s="40">
        <f t="shared" si="799"/>
        <v>0</v>
      </c>
      <c r="BC1788" s="397">
        <f t="shared" si="800"/>
        <v>0</v>
      </c>
      <c r="BD1788" s="105">
        <f t="shared" si="801"/>
        <v>0</v>
      </c>
      <c r="BE1788" s="105">
        <f t="shared" si="802"/>
        <v>0</v>
      </c>
      <c r="BF1788" s="742">
        <f t="shared" si="803"/>
        <v>0</v>
      </c>
      <c r="BG1788" s="89"/>
      <c r="BH1788" s="9"/>
      <c r="BJ1788" s="40">
        <f t="shared" si="804"/>
        <v>0</v>
      </c>
      <c r="BK1788" s="40">
        <f t="shared" si="805"/>
        <v>1</v>
      </c>
      <c r="BL1788" s="40">
        <f t="shared" si="806"/>
        <v>0</v>
      </c>
      <c r="BM1788" s="40">
        <f t="shared" si="807"/>
        <v>0</v>
      </c>
      <c r="BN1788" s="40">
        <f t="shared" si="808"/>
        <v>0</v>
      </c>
    </row>
    <row r="1789" spans="1:66" x14ac:dyDescent="0.25">
      <c r="A1789" s="379"/>
      <c r="B1789" s="936"/>
      <c r="C1789" s="272"/>
      <c r="D1789" s="868"/>
      <c r="E1789" s="873" t="str">
        <f t="shared" si="782"/>
        <v xml:space="preserve"> </v>
      </c>
      <c r="F1789" s="130">
        <f t="shared" si="783"/>
        <v>0</v>
      </c>
      <c r="G1789" s="128">
        <f t="shared" si="784"/>
        <v>1777</v>
      </c>
      <c r="H1789" s="127"/>
      <c r="I1789" s="321"/>
      <c r="J1789" s="97"/>
      <c r="K1789" s="323"/>
      <c r="L1789" s="322"/>
      <c r="M1789" s="50"/>
      <c r="N1789" s="87"/>
      <c r="O1789" s="324"/>
      <c r="P1789" s="98"/>
      <c r="Q1789" s="98"/>
      <c r="R1789" s="114"/>
      <c r="S1789" s="753"/>
      <c r="T1789" s="98"/>
      <c r="U1789" s="98"/>
      <c r="V1789" s="98"/>
      <c r="W1789" s="99"/>
      <c r="X1789" s="97"/>
      <c r="Y1789" s="87"/>
      <c r="Z1789" s="100"/>
      <c r="AA1789" s="106">
        <f t="shared" si="785"/>
        <v>1777</v>
      </c>
      <c r="AB1789" s="549">
        <f t="shared" si="786"/>
        <v>0</v>
      </c>
      <c r="AC1789" s="544">
        <f t="shared" si="787"/>
        <v>0</v>
      </c>
      <c r="AD1789" s="174">
        <f t="shared" si="788"/>
        <v>0</v>
      </c>
      <c r="AE1789" s="8"/>
      <c r="AF1789" s="885" t="str">
        <f t="shared" si="789"/>
        <v xml:space="preserve"> </v>
      </c>
      <c r="AG1789" s="40">
        <f t="shared" si="790"/>
        <v>0</v>
      </c>
      <c r="AH1789" s="40">
        <f t="shared" si="791"/>
        <v>0</v>
      </c>
      <c r="AR1789" s="40">
        <f t="shared" si="792"/>
        <v>0</v>
      </c>
      <c r="AS1789" s="40">
        <f t="shared" si="793"/>
        <v>0</v>
      </c>
      <c r="AT1789" s="40">
        <f t="shared" si="794"/>
        <v>0</v>
      </c>
      <c r="AU1789" s="40">
        <f t="shared" si="795"/>
        <v>0</v>
      </c>
      <c r="AX1789" s="279">
        <f t="shared" si="796"/>
        <v>0</v>
      </c>
      <c r="AY1789" s="279">
        <f t="shared" si="797"/>
        <v>0</v>
      </c>
      <c r="AZ1789" s="40">
        <f t="shared" si="798"/>
        <v>0</v>
      </c>
      <c r="BB1789" s="40">
        <f t="shared" si="799"/>
        <v>0</v>
      </c>
      <c r="BC1789" s="397">
        <f t="shared" si="800"/>
        <v>0</v>
      </c>
      <c r="BD1789" s="105">
        <f t="shared" si="801"/>
        <v>0</v>
      </c>
      <c r="BE1789" s="105">
        <f t="shared" si="802"/>
        <v>0</v>
      </c>
      <c r="BF1789" s="742">
        <f t="shared" si="803"/>
        <v>0</v>
      </c>
      <c r="BG1789" s="89"/>
      <c r="BH1789" s="9"/>
      <c r="BJ1789" s="40">
        <f t="shared" si="804"/>
        <v>0</v>
      </c>
      <c r="BK1789" s="40">
        <f t="shared" si="805"/>
        <v>1</v>
      </c>
      <c r="BL1789" s="40">
        <f t="shared" si="806"/>
        <v>0</v>
      </c>
      <c r="BM1789" s="40">
        <f t="shared" si="807"/>
        <v>0</v>
      </c>
      <c r="BN1789" s="40">
        <f t="shared" si="808"/>
        <v>0</v>
      </c>
    </row>
    <row r="1790" spans="1:66" x14ac:dyDescent="0.25">
      <c r="A1790" s="379"/>
      <c r="B1790" s="936"/>
      <c r="C1790" s="272"/>
      <c r="D1790" s="868"/>
      <c r="E1790" s="873" t="str">
        <f t="shared" si="782"/>
        <v xml:space="preserve"> </v>
      </c>
      <c r="F1790" s="130">
        <f t="shared" si="783"/>
        <v>0</v>
      </c>
      <c r="G1790" s="128">
        <f t="shared" si="784"/>
        <v>1778</v>
      </c>
      <c r="H1790" s="127"/>
      <c r="I1790" s="321"/>
      <c r="J1790" s="97"/>
      <c r="K1790" s="323"/>
      <c r="L1790" s="322"/>
      <c r="M1790" s="50"/>
      <c r="N1790" s="87"/>
      <c r="O1790" s="324"/>
      <c r="P1790" s="98"/>
      <c r="Q1790" s="98"/>
      <c r="R1790" s="114"/>
      <c r="S1790" s="753"/>
      <c r="T1790" s="98"/>
      <c r="U1790" s="98"/>
      <c r="V1790" s="98"/>
      <c r="W1790" s="99"/>
      <c r="X1790" s="97"/>
      <c r="Y1790" s="87"/>
      <c r="Z1790" s="100"/>
      <c r="AA1790" s="106">
        <f t="shared" si="785"/>
        <v>1778</v>
      </c>
      <c r="AB1790" s="549">
        <f t="shared" si="786"/>
        <v>0</v>
      </c>
      <c r="AC1790" s="544">
        <f t="shared" si="787"/>
        <v>0</v>
      </c>
      <c r="AD1790" s="174">
        <f t="shared" si="788"/>
        <v>0</v>
      </c>
      <c r="AE1790" s="8"/>
      <c r="AF1790" s="885" t="str">
        <f t="shared" si="789"/>
        <v xml:space="preserve"> </v>
      </c>
      <c r="AG1790" s="40">
        <f t="shared" si="790"/>
        <v>0</v>
      </c>
      <c r="AH1790" s="40">
        <f t="shared" si="791"/>
        <v>0</v>
      </c>
      <c r="AR1790" s="40">
        <f t="shared" si="792"/>
        <v>0</v>
      </c>
      <c r="AS1790" s="40">
        <f t="shared" si="793"/>
        <v>0</v>
      </c>
      <c r="AT1790" s="40">
        <f t="shared" si="794"/>
        <v>0</v>
      </c>
      <c r="AU1790" s="40">
        <f t="shared" si="795"/>
        <v>0</v>
      </c>
      <c r="AX1790" s="279">
        <f t="shared" si="796"/>
        <v>0</v>
      </c>
      <c r="AY1790" s="279">
        <f t="shared" si="797"/>
        <v>0</v>
      </c>
      <c r="AZ1790" s="40">
        <f t="shared" si="798"/>
        <v>0</v>
      </c>
      <c r="BB1790" s="40">
        <f t="shared" si="799"/>
        <v>0</v>
      </c>
      <c r="BC1790" s="397">
        <f t="shared" si="800"/>
        <v>0</v>
      </c>
      <c r="BD1790" s="105">
        <f t="shared" si="801"/>
        <v>0</v>
      </c>
      <c r="BE1790" s="105">
        <f t="shared" si="802"/>
        <v>0</v>
      </c>
      <c r="BF1790" s="742">
        <f t="shared" si="803"/>
        <v>0</v>
      </c>
      <c r="BG1790" s="89"/>
      <c r="BH1790" s="9"/>
      <c r="BJ1790" s="40">
        <f t="shared" si="804"/>
        <v>0</v>
      </c>
      <c r="BK1790" s="40">
        <f t="shared" si="805"/>
        <v>1</v>
      </c>
      <c r="BL1790" s="40">
        <f t="shared" si="806"/>
        <v>0</v>
      </c>
      <c r="BM1790" s="40">
        <f t="shared" si="807"/>
        <v>0</v>
      </c>
      <c r="BN1790" s="40">
        <f t="shared" si="808"/>
        <v>0</v>
      </c>
    </row>
    <row r="1791" spans="1:66" x14ac:dyDescent="0.25">
      <c r="A1791" s="379"/>
      <c r="B1791" s="936"/>
      <c r="C1791" s="272"/>
      <c r="D1791" s="868"/>
      <c r="E1791" s="873" t="str">
        <f t="shared" si="782"/>
        <v xml:space="preserve"> </v>
      </c>
      <c r="F1791" s="130">
        <f t="shared" si="783"/>
        <v>0</v>
      </c>
      <c r="G1791" s="128">
        <f t="shared" si="784"/>
        <v>1779</v>
      </c>
      <c r="H1791" s="127"/>
      <c r="I1791" s="321"/>
      <c r="J1791" s="97"/>
      <c r="K1791" s="323"/>
      <c r="L1791" s="322"/>
      <c r="M1791" s="50"/>
      <c r="N1791" s="87"/>
      <c r="O1791" s="324"/>
      <c r="P1791" s="98"/>
      <c r="Q1791" s="98"/>
      <c r="R1791" s="114"/>
      <c r="S1791" s="753"/>
      <c r="T1791" s="98"/>
      <c r="U1791" s="98"/>
      <c r="V1791" s="98"/>
      <c r="W1791" s="99"/>
      <c r="X1791" s="97"/>
      <c r="Y1791" s="87"/>
      <c r="Z1791" s="100"/>
      <c r="AA1791" s="106">
        <f t="shared" si="785"/>
        <v>1779</v>
      </c>
      <c r="AB1791" s="549">
        <f t="shared" si="786"/>
        <v>0</v>
      </c>
      <c r="AC1791" s="544">
        <f t="shared" si="787"/>
        <v>0</v>
      </c>
      <c r="AD1791" s="174">
        <f t="shared" si="788"/>
        <v>0</v>
      </c>
      <c r="AE1791" s="8"/>
      <c r="AF1791" s="885" t="str">
        <f t="shared" si="789"/>
        <v xml:space="preserve"> </v>
      </c>
      <c r="AG1791" s="40">
        <f t="shared" si="790"/>
        <v>0</v>
      </c>
      <c r="AH1791" s="40">
        <f t="shared" si="791"/>
        <v>0</v>
      </c>
      <c r="AR1791" s="40">
        <f t="shared" si="792"/>
        <v>0</v>
      </c>
      <c r="AS1791" s="40">
        <f t="shared" si="793"/>
        <v>0</v>
      </c>
      <c r="AT1791" s="40">
        <f t="shared" si="794"/>
        <v>0</v>
      </c>
      <c r="AU1791" s="40">
        <f t="shared" si="795"/>
        <v>0</v>
      </c>
      <c r="AX1791" s="279">
        <f t="shared" si="796"/>
        <v>0</v>
      </c>
      <c r="AY1791" s="279">
        <f t="shared" si="797"/>
        <v>0</v>
      </c>
      <c r="AZ1791" s="40">
        <f t="shared" si="798"/>
        <v>0</v>
      </c>
      <c r="BB1791" s="40">
        <f t="shared" si="799"/>
        <v>0</v>
      </c>
      <c r="BC1791" s="397">
        <f t="shared" si="800"/>
        <v>0</v>
      </c>
      <c r="BD1791" s="105">
        <f t="shared" si="801"/>
        <v>0</v>
      </c>
      <c r="BE1791" s="105">
        <f t="shared" si="802"/>
        <v>0</v>
      </c>
      <c r="BF1791" s="742">
        <f t="shared" si="803"/>
        <v>0</v>
      </c>
      <c r="BG1791" s="89"/>
      <c r="BH1791" s="9"/>
      <c r="BJ1791" s="40">
        <f t="shared" si="804"/>
        <v>0</v>
      </c>
      <c r="BK1791" s="40">
        <f t="shared" si="805"/>
        <v>1</v>
      </c>
      <c r="BL1791" s="40">
        <f t="shared" si="806"/>
        <v>0</v>
      </c>
      <c r="BM1791" s="40">
        <f t="shared" si="807"/>
        <v>0</v>
      </c>
      <c r="BN1791" s="40">
        <f t="shared" si="808"/>
        <v>0</v>
      </c>
    </row>
    <row r="1792" spans="1:66" x14ac:dyDescent="0.25">
      <c r="A1792" s="379"/>
      <c r="B1792" s="936"/>
      <c r="C1792" s="272"/>
      <c r="D1792" s="868"/>
      <c r="E1792" s="873" t="str">
        <f t="shared" si="782"/>
        <v xml:space="preserve"> </v>
      </c>
      <c r="F1792" s="130">
        <f t="shared" si="783"/>
        <v>0</v>
      </c>
      <c r="G1792" s="128">
        <f t="shared" si="784"/>
        <v>1780</v>
      </c>
      <c r="H1792" s="127"/>
      <c r="I1792" s="321"/>
      <c r="J1792" s="97"/>
      <c r="K1792" s="323"/>
      <c r="L1792" s="322"/>
      <c r="M1792" s="50"/>
      <c r="N1792" s="87"/>
      <c r="O1792" s="324"/>
      <c r="P1792" s="98"/>
      <c r="Q1792" s="98"/>
      <c r="R1792" s="114"/>
      <c r="S1792" s="753"/>
      <c r="T1792" s="98"/>
      <c r="U1792" s="98"/>
      <c r="V1792" s="98"/>
      <c r="W1792" s="99"/>
      <c r="X1792" s="97"/>
      <c r="Y1792" s="87"/>
      <c r="Z1792" s="100"/>
      <c r="AA1792" s="106">
        <f t="shared" si="785"/>
        <v>1780</v>
      </c>
      <c r="AB1792" s="549">
        <f t="shared" si="786"/>
        <v>0</v>
      </c>
      <c r="AC1792" s="544">
        <f t="shared" si="787"/>
        <v>0</v>
      </c>
      <c r="AD1792" s="174">
        <f t="shared" si="788"/>
        <v>0</v>
      </c>
      <c r="AE1792" s="8"/>
      <c r="AF1792" s="885" t="str">
        <f t="shared" si="789"/>
        <v xml:space="preserve"> </v>
      </c>
      <c r="AG1792" s="40">
        <f t="shared" si="790"/>
        <v>0</v>
      </c>
      <c r="AH1792" s="40">
        <f t="shared" si="791"/>
        <v>0</v>
      </c>
      <c r="AR1792" s="40">
        <f t="shared" si="792"/>
        <v>0</v>
      </c>
      <c r="AS1792" s="40">
        <f t="shared" si="793"/>
        <v>0</v>
      </c>
      <c r="AT1792" s="40">
        <f t="shared" si="794"/>
        <v>0</v>
      </c>
      <c r="AU1792" s="40">
        <f t="shared" si="795"/>
        <v>0</v>
      </c>
      <c r="AX1792" s="279">
        <f t="shared" si="796"/>
        <v>0</v>
      </c>
      <c r="AY1792" s="279">
        <f t="shared" si="797"/>
        <v>0</v>
      </c>
      <c r="AZ1792" s="40">
        <f t="shared" si="798"/>
        <v>0</v>
      </c>
      <c r="BB1792" s="40">
        <f t="shared" si="799"/>
        <v>0</v>
      </c>
      <c r="BC1792" s="397">
        <f t="shared" si="800"/>
        <v>0</v>
      </c>
      <c r="BD1792" s="105">
        <f t="shared" si="801"/>
        <v>0</v>
      </c>
      <c r="BE1792" s="105">
        <f t="shared" si="802"/>
        <v>0</v>
      </c>
      <c r="BF1792" s="742">
        <f t="shared" si="803"/>
        <v>0</v>
      </c>
      <c r="BG1792" s="89"/>
      <c r="BH1792" s="9"/>
      <c r="BJ1792" s="40">
        <f t="shared" si="804"/>
        <v>0</v>
      </c>
      <c r="BK1792" s="40">
        <f t="shared" si="805"/>
        <v>1</v>
      </c>
      <c r="BL1792" s="40">
        <f t="shared" si="806"/>
        <v>0</v>
      </c>
      <c r="BM1792" s="40">
        <f t="shared" si="807"/>
        <v>0</v>
      </c>
      <c r="BN1792" s="40">
        <f t="shared" si="808"/>
        <v>0</v>
      </c>
    </row>
    <row r="1793" spans="1:66" x14ac:dyDescent="0.25">
      <c r="A1793" s="379"/>
      <c r="B1793" s="936"/>
      <c r="C1793" s="272"/>
      <c r="D1793" s="868"/>
      <c r="E1793" s="873" t="str">
        <f t="shared" si="782"/>
        <v xml:space="preserve"> </v>
      </c>
      <c r="F1793" s="130">
        <f t="shared" si="783"/>
        <v>0</v>
      </c>
      <c r="G1793" s="128">
        <f t="shared" si="784"/>
        <v>1781</v>
      </c>
      <c r="H1793" s="127"/>
      <c r="I1793" s="321"/>
      <c r="J1793" s="97"/>
      <c r="K1793" s="323"/>
      <c r="L1793" s="322"/>
      <c r="M1793" s="50"/>
      <c r="N1793" s="87"/>
      <c r="O1793" s="324"/>
      <c r="P1793" s="98"/>
      <c r="Q1793" s="98"/>
      <c r="R1793" s="114"/>
      <c r="S1793" s="753"/>
      <c r="T1793" s="98"/>
      <c r="U1793" s="98"/>
      <c r="V1793" s="98"/>
      <c r="W1793" s="99"/>
      <c r="X1793" s="97"/>
      <c r="Y1793" s="87"/>
      <c r="Z1793" s="100"/>
      <c r="AA1793" s="106">
        <f t="shared" si="785"/>
        <v>1781</v>
      </c>
      <c r="AB1793" s="549">
        <f t="shared" si="786"/>
        <v>0</v>
      </c>
      <c r="AC1793" s="544">
        <f t="shared" si="787"/>
        <v>0</v>
      </c>
      <c r="AD1793" s="174">
        <f t="shared" si="788"/>
        <v>0</v>
      </c>
      <c r="AE1793" s="8"/>
      <c r="AF1793" s="885" t="str">
        <f t="shared" si="789"/>
        <v xml:space="preserve"> </v>
      </c>
      <c r="AG1793" s="40">
        <f t="shared" si="790"/>
        <v>0</v>
      </c>
      <c r="AH1793" s="40">
        <f t="shared" si="791"/>
        <v>0</v>
      </c>
      <c r="AR1793" s="40">
        <f t="shared" si="792"/>
        <v>0</v>
      </c>
      <c r="AS1793" s="40">
        <f t="shared" si="793"/>
        <v>0</v>
      </c>
      <c r="AT1793" s="40">
        <f t="shared" si="794"/>
        <v>0</v>
      </c>
      <c r="AU1793" s="40">
        <f t="shared" si="795"/>
        <v>0</v>
      </c>
      <c r="AX1793" s="279">
        <f t="shared" si="796"/>
        <v>0</v>
      </c>
      <c r="AY1793" s="279">
        <f t="shared" si="797"/>
        <v>0</v>
      </c>
      <c r="AZ1793" s="40">
        <f t="shared" si="798"/>
        <v>0</v>
      </c>
      <c r="BB1793" s="40">
        <f t="shared" si="799"/>
        <v>0</v>
      </c>
      <c r="BC1793" s="397">
        <f t="shared" si="800"/>
        <v>0</v>
      </c>
      <c r="BD1793" s="105">
        <f t="shared" si="801"/>
        <v>0</v>
      </c>
      <c r="BE1793" s="105">
        <f t="shared" si="802"/>
        <v>0</v>
      </c>
      <c r="BF1793" s="742">
        <f t="shared" si="803"/>
        <v>0</v>
      </c>
      <c r="BG1793" s="89"/>
      <c r="BH1793" s="9"/>
      <c r="BJ1793" s="40">
        <f t="shared" si="804"/>
        <v>0</v>
      </c>
      <c r="BK1793" s="40">
        <f t="shared" si="805"/>
        <v>1</v>
      </c>
      <c r="BL1793" s="40">
        <f t="shared" si="806"/>
        <v>0</v>
      </c>
      <c r="BM1793" s="40">
        <f t="shared" si="807"/>
        <v>0</v>
      </c>
      <c r="BN1793" s="40">
        <f t="shared" si="808"/>
        <v>0</v>
      </c>
    </row>
    <row r="1794" spans="1:66" x14ac:dyDescent="0.25">
      <c r="A1794" s="379"/>
      <c r="B1794" s="936"/>
      <c r="C1794" s="272"/>
      <c r="D1794" s="868"/>
      <c r="E1794" s="873" t="str">
        <f t="shared" si="782"/>
        <v xml:space="preserve"> </v>
      </c>
      <c r="F1794" s="130">
        <f t="shared" si="783"/>
        <v>0</v>
      </c>
      <c r="G1794" s="128">
        <f t="shared" si="784"/>
        <v>1782</v>
      </c>
      <c r="H1794" s="127"/>
      <c r="I1794" s="321"/>
      <c r="J1794" s="97"/>
      <c r="K1794" s="323"/>
      <c r="L1794" s="322"/>
      <c r="M1794" s="50"/>
      <c r="N1794" s="87"/>
      <c r="O1794" s="324"/>
      <c r="P1794" s="98"/>
      <c r="Q1794" s="98"/>
      <c r="R1794" s="114"/>
      <c r="S1794" s="753"/>
      <c r="T1794" s="98"/>
      <c r="U1794" s="98"/>
      <c r="V1794" s="98"/>
      <c r="W1794" s="99"/>
      <c r="X1794" s="97"/>
      <c r="Y1794" s="87"/>
      <c r="Z1794" s="100"/>
      <c r="AA1794" s="106">
        <f t="shared" si="785"/>
        <v>1782</v>
      </c>
      <c r="AB1794" s="549">
        <f t="shared" si="786"/>
        <v>0</v>
      </c>
      <c r="AC1794" s="544">
        <f t="shared" si="787"/>
        <v>0</v>
      </c>
      <c r="AD1794" s="174">
        <f t="shared" si="788"/>
        <v>0</v>
      </c>
      <c r="AE1794" s="8"/>
      <c r="AF1794" s="885" t="str">
        <f t="shared" si="789"/>
        <v xml:space="preserve"> </v>
      </c>
      <c r="AG1794" s="40">
        <f t="shared" si="790"/>
        <v>0</v>
      </c>
      <c r="AH1794" s="40">
        <f t="shared" si="791"/>
        <v>0</v>
      </c>
      <c r="AR1794" s="40">
        <f t="shared" si="792"/>
        <v>0</v>
      </c>
      <c r="AS1794" s="40">
        <f t="shared" si="793"/>
        <v>0</v>
      </c>
      <c r="AT1794" s="40">
        <f t="shared" si="794"/>
        <v>0</v>
      </c>
      <c r="AU1794" s="40">
        <f t="shared" si="795"/>
        <v>0</v>
      </c>
      <c r="AX1794" s="279">
        <f t="shared" si="796"/>
        <v>0</v>
      </c>
      <c r="AY1794" s="279">
        <f t="shared" si="797"/>
        <v>0</v>
      </c>
      <c r="AZ1794" s="40">
        <f t="shared" si="798"/>
        <v>0</v>
      </c>
      <c r="BB1794" s="40">
        <f t="shared" si="799"/>
        <v>0</v>
      </c>
      <c r="BC1794" s="397">
        <f t="shared" si="800"/>
        <v>0</v>
      </c>
      <c r="BD1794" s="105">
        <f t="shared" si="801"/>
        <v>0</v>
      </c>
      <c r="BE1794" s="105">
        <f t="shared" si="802"/>
        <v>0</v>
      </c>
      <c r="BF1794" s="742">
        <f t="shared" si="803"/>
        <v>0</v>
      </c>
      <c r="BG1794" s="89"/>
      <c r="BH1794" s="9"/>
      <c r="BJ1794" s="40">
        <f t="shared" si="804"/>
        <v>0</v>
      </c>
      <c r="BK1794" s="40">
        <f t="shared" si="805"/>
        <v>1</v>
      </c>
      <c r="BL1794" s="40">
        <f t="shared" si="806"/>
        <v>0</v>
      </c>
      <c r="BM1794" s="40">
        <f t="shared" si="807"/>
        <v>0</v>
      </c>
      <c r="BN1794" s="40">
        <f t="shared" si="808"/>
        <v>0</v>
      </c>
    </row>
    <row r="1795" spans="1:66" x14ac:dyDescent="0.25">
      <c r="A1795" s="379"/>
      <c r="B1795" s="936"/>
      <c r="C1795" s="272"/>
      <c r="D1795" s="868"/>
      <c r="E1795" s="873" t="str">
        <f t="shared" si="782"/>
        <v xml:space="preserve"> </v>
      </c>
      <c r="F1795" s="130">
        <f t="shared" si="783"/>
        <v>0</v>
      </c>
      <c r="G1795" s="128">
        <f t="shared" si="784"/>
        <v>1783</v>
      </c>
      <c r="H1795" s="127"/>
      <c r="I1795" s="321"/>
      <c r="J1795" s="97"/>
      <c r="K1795" s="323"/>
      <c r="L1795" s="322"/>
      <c r="M1795" s="50"/>
      <c r="N1795" s="87"/>
      <c r="O1795" s="324"/>
      <c r="P1795" s="98"/>
      <c r="Q1795" s="98"/>
      <c r="R1795" s="114"/>
      <c r="S1795" s="753"/>
      <c r="T1795" s="98"/>
      <c r="U1795" s="98"/>
      <c r="V1795" s="98"/>
      <c r="W1795" s="99"/>
      <c r="X1795" s="97"/>
      <c r="Y1795" s="87"/>
      <c r="Z1795" s="100"/>
      <c r="AA1795" s="106">
        <f t="shared" si="785"/>
        <v>1783</v>
      </c>
      <c r="AB1795" s="549">
        <f t="shared" si="786"/>
        <v>0</v>
      </c>
      <c r="AC1795" s="544">
        <f t="shared" si="787"/>
        <v>0</v>
      </c>
      <c r="AD1795" s="174">
        <f t="shared" si="788"/>
        <v>0</v>
      </c>
      <c r="AE1795" s="8"/>
      <c r="AF1795" s="885" t="str">
        <f t="shared" si="789"/>
        <v xml:space="preserve"> </v>
      </c>
      <c r="AG1795" s="40">
        <f t="shared" si="790"/>
        <v>0</v>
      </c>
      <c r="AH1795" s="40">
        <f t="shared" si="791"/>
        <v>0</v>
      </c>
      <c r="AR1795" s="40">
        <f t="shared" si="792"/>
        <v>0</v>
      </c>
      <c r="AS1795" s="40">
        <f t="shared" si="793"/>
        <v>0</v>
      </c>
      <c r="AT1795" s="40">
        <f t="shared" si="794"/>
        <v>0</v>
      </c>
      <c r="AU1795" s="40">
        <f t="shared" si="795"/>
        <v>0</v>
      </c>
      <c r="AX1795" s="279">
        <f t="shared" si="796"/>
        <v>0</v>
      </c>
      <c r="AY1795" s="279">
        <f t="shared" si="797"/>
        <v>0</v>
      </c>
      <c r="AZ1795" s="40">
        <f t="shared" si="798"/>
        <v>0</v>
      </c>
      <c r="BB1795" s="40">
        <f t="shared" si="799"/>
        <v>0</v>
      </c>
      <c r="BC1795" s="397">
        <f t="shared" si="800"/>
        <v>0</v>
      </c>
      <c r="BD1795" s="105">
        <f t="shared" si="801"/>
        <v>0</v>
      </c>
      <c r="BE1795" s="105">
        <f t="shared" si="802"/>
        <v>0</v>
      </c>
      <c r="BF1795" s="742">
        <f t="shared" si="803"/>
        <v>0</v>
      </c>
      <c r="BG1795" s="89"/>
      <c r="BH1795" s="9"/>
      <c r="BJ1795" s="40">
        <f t="shared" si="804"/>
        <v>0</v>
      </c>
      <c r="BK1795" s="40">
        <f t="shared" si="805"/>
        <v>1</v>
      </c>
      <c r="BL1795" s="40">
        <f t="shared" si="806"/>
        <v>0</v>
      </c>
      <c r="BM1795" s="40">
        <f t="shared" si="807"/>
        <v>0</v>
      </c>
      <c r="BN1795" s="40">
        <f t="shared" si="808"/>
        <v>0</v>
      </c>
    </row>
    <row r="1796" spans="1:66" x14ac:dyDescent="0.25">
      <c r="A1796" s="379"/>
      <c r="B1796" s="936"/>
      <c r="C1796" s="272"/>
      <c r="D1796" s="868"/>
      <c r="E1796" s="873" t="str">
        <f t="shared" si="782"/>
        <v xml:space="preserve"> </v>
      </c>
      <c r="F1796" s="130">
        <f t="shared" si="783"/>
        <v>0</v>
      </c>
      <c r="G1796" s="128">
        <f t="shared" si="784"/>
        <v>1784</v>
      </c>
      <c r="H1796" s="127"/>
      <c r="I1796" s="321"/>
      <c r="J1796" s="97"/>
      <c r="K1796" s="323"/>
      <c r="L1796" s="322"/>
      <c r="M1796" s="50"/>
      <c r="N1796" s="87"/>
      <c r="O1796" s="324"/>
      <c r="P1796" s="98"/>
      <c r="Q1796" s="98"/>
      <c r="R1796" s="114"/>
      <c r="S1796" s="753"/>
      <c r="T1796" s="98"/>
      <c r="U1796" s="98"/>
      <c r="V1796" s="98"/>
      <c r="W1796" s="99"/>
      <c r="X1796" s="97"/>
      <c r="Y1796" s="87"/>
      <c r="Z1796" s="100"/>
      <c r="AA1796" s="106">
        <f t="shared" si="785"/>
        <v>1784</v>
      </c>
      <c r="AB1796" s="549">
        <f t="shared" si="786"/>
        <v>0</v>
      </c>
      <c r="AC1796" s="544">
        <f t="shared" si="787"/>
        <v>0</v>
      </c>
      <c r="AD1796" s="174">
        <f t="shared" si="788"/>
        <v>0</v>
      </c>
      <c r="AE1796" s="8"/>
      <c r="AF1796" s="885" t="str">
        <f t="shared" si="789"/>
        <v xml:space="preserve"> </v>
      </c>
      <c r="AG1796" s="40">
        <f t="shared" si="790"/>
        <v>0</v>
      </c>
      <c r="AH1796" s="40">
        <f t="shared" si="791"/>
        <v>0</v>
      </c>
      <c r="AR1796" s="40">
        <f t="shared" si="792"/>
        <v>0</v>
      </c>
      <c r="AS1796" s="40">
        <f t="shared" si="793"/>
        <v>0</v>
      </c>
      <c r="AT1796" s="40">
        <f t="shared" si="794"/>
        <v>0</v>
      </c>
      <c r="AU1796" s="40">
        <f t="shared" si="795"/>
        <v>0</v>
      </c>
      <c r="AX1796" s="279">
        <f t="shared" si="796"/>
        <v>0</v>
      </c>
      <c r="AY1796" s="279">
        <f t="shared" si="797"/>
        <v>0</v>
      </c>
      <c r="AZ1796" s="40">
        <f t="shared" si="798"/>
        <v>0</v>
      </c>
      <c r="BB1796" s="40">
        <f t="shared" si="799"/>
        <v>0</v>
      </c>
      <c r="BC1796" s="397">
        <f t="shared" si="800"/>
        <v>0</v>
      </c>
      <c r="BD1796" s="105">
        <f t="shared" si="801"/>
        <v>0</v>
      </c>
      <c r="BE1796" s="105">
        <f t="shared" si="802"/>
        <v>0</v>
      </c>
      <c r="BF1796" s="742">
        <f t="shared" si="803"/>
        <v>0</v>
      </c>
      <c r="BG1796" s="89"/>
      <c r="BH1796" s="9"/>
      <c r="BJ1796" s="40">
        <f t="shared" si="804"/>
        <v>0</v>
      </c>
      <c r="BK1796" s="40">
        <f t="shared" si="805"/>
        <v>1</v>
      </c>
      <c r="BL1796" s="40">
        <f t="shared" si="806"/>
        <v>0</v>
      </c>
      <c r="BM1796" s="40">
        <f t="shared" si="807"/>
        <v>0</v>
      </c>
      <c r="BN1796" s="40">
        <f t="shared" si="808"/>
        <v>0</v>
      </c>
    </row>
    <row r="1797" spans="1:66" x14ac:dyDescent="0.25">
      <c r="A1797" s="379"/>
      <c r="B1797" s="936"/>
      <c r="C1797" s="272"/>
      <c r="D1797" s="868"/>
      <c r="E1797" s="873" t="str">
        <f t="shared" si="782"/>
        <v xml:space="preserve"> </v>
      </c>
      <c r="F1797" s="130">
        <f t="shared" si="783"/>
        <v>0</v>
      </c>
      <c r="G1797" s="128">
        <f t="shared" si="784"/>
        <v>1785</v>
      </c>
      <c r="H1797" s="127"/>
      <c r="I1797" s="321"/>
      <c r="J1797" s="97"/>
      <c r="K1797" s="323"/>
      <c r="L1797" s="322"/>
      <c r="M1797" s="50"/>
      <c r="N1797" s="87"/>
      <c r="O1797" s="324"/>
      <c r="P1797" s="98"/>
      <c r="Q1797" s="98"/>
      <c r="R1797" s="114"/>
      <c r="S1797" s="753"/>
      <c r="T1797" s="98"/>
      <c r="U1797" s="98"/>
      <c r="V1797" s="98"/>
      <c r="W1797" s="99"/>
      <c r="X1797" s="97"/>
      <c r="Y1797" s="87"/>
      <c r="Z1797" s="100"/>
      <c r="AA1797" s="106">
        <f t="shared" si="785"/>
        <v>1785</v>
      </c>
      <c r="AB1797" s="549">
        <f t="shared" si="786"/>
        <v>0</v>
      </c>
      <c r="AC1797" s="544">
        <f t="shared" si="787"/>
        <v>0</v>
      </c>
      <c r="AD1797" s="174">
        <f t="shared" si="788"/>
        <v>0</v>
      </c>
      <c r="AE1797" s="8"/>
      <c r="AF1797" s="885" t="str">
        <f t="shared" si="789"/>
        <v xml:space="preserve"> </v>
      </c>
      <c r="AG1797" s="40">
        <f t="shared" si="790"/>
        <v>0</v>
      </c>
      <c r="AH1797" s="40">
        <f t="shared" si="791"/>
        <v>0</v>
      </c>
      <c r="AR1797" s="40">
        <f t="shared" si="792"/>
        <v>0</v>
      </c>
      <c r="AS1797" s="40">
        <f t="shared" si="793"/>
        <v>0</v>
      </c>
      <c r="AT1797" s="40">
        <f t="shared" si="794"/>
        <v>0</v>
      </c>
      <c r="AU1797" s="40">
        <f t="shared" si="795"/>
        <v>0</v>
      </c>
      <c r="AX1797" s="279">
        <f t="shared" si="796"/>
        <v>0</v>
      </c>
      <c r="AY1797" s="279">
        <f t="shared" si="797"/>
        <v>0</v>
      </c>
      <c r="AZ1797" s="40">
        <f t="shared" si="798"/>
        <v>0</v>
      </c>
      <c r="BB1797" s="40">
        <f t="shared" si="799"/>
        <v>0</v>
      </c>
      <c r="BC1797" s="397">
        <f t="shared" si="800"/>
        <v>0</v>
      </c>
      <c r="BD1797" s="105">
        <f t="shared" si="801"/>
        <v>0</v>
      </c>
      <c r="BE1797" s="105">
        <f t="shared" si="802"/>
        <v>0</v>
      </c>
      <c r="BF1797" s="742">
        <f t="shared" si="803"/>
        <v>0</v>
      </c>
      <c r="BG1797" s="89"/>
      <c r="BH1797" s="9"/>
      <c r="BJ1797" s="40">
        <f t="shared" si="804"/>
        <v>0</v>
      </c>
      <c r="BK1797" s="40">
        <f t="shared" si="805"/>
        <v>1</v>
      </c>
      <c r="BL1797" s="40">
        <f t="shared" si="806"/>
        <v>0</v>
      </c>
      <c r="BM1797" s="40">
        <f t="shared" si="807"/>
        <v>0</v>
      </c>
      <c r="BN1797" s="40">
        <f t="shared" si="808"/>
        <v>0</v>
      </c>
    </row>
    <row r="1798" spans="1:66" x14ac:dyDescent="0.25">
      <c r="A1798" s="379"/>
      <c r="B1798" s="936"/>
      <c r="C1798" s="272"/>
      <c r="D1798" s="868"/>
      <c r="E1798" s="873" t="str">
        <f t="shared" si="782"/>
        <v xml:space="preserve"> </v>
      </c>
      <c r="F1798" s="130">
        <f t="shared" si="783"/>
        <v>0</v>
      </c>
      <c r="G1798" s="128">
        <f t="shared" si="784"/>
        <v>1786</v>
      </c>
      <c r="H1798" s="127"/>
      <c r="I1798" s="321"/>
      <c r="J1798" s="97"/>
      <c r="K1798" s="323"/>
      <c r="L1798" s="322"/>
      <c r="M1798" s="50"/>
      <c r="N1798" s="87"/>
      <c r="O1798" s="324"/>
      <c r="P1798" s="98"/>
      <c r="Q1798" s="98"/>
      <c r="R1798" s="114"/>
      <c r="S1798" s="753"/>
      <c r="T1798" s="98"/>
      <c r="U1798" s="98"/>
      <c r="V1798" s="98"/>
      <c r="W1798" s="99"/>
      <c r="X1798" s="97"/>
      <c r="Y1798" s="87"/>
      <c r="Z1798" s="100"/>
      <c r="AA1798" s="106">
        <f t="shared" si="785"/>
        <v>1786</v>
      </c>
      <c r="AB1798" s="549">
        <f t="shared" si="786"/>
        <v>0</v>
      </c>
      <c r="AC1798" s="544">
        <f t="shared" si="787"/>
        <v>0</v>
      </c>
      <c r="AD1798" s="174">
        <f t="shared" si="788"/>
        <v>0</v>
      </c>
      <c r="AE1798" s="8"/>
      <c r="AF1798" s="885" t="str">
        <f t="shared" si="789"/>
        <v xml:space="preserve"> </v>
      </c>
      <c r="AG1798" s="40">
        <f t="shared" si="790"/>
        <v>0</v>
      </c>
      <c r="AH1798" s="40">
        <f t="shared" si="791"/>
        <v>0</v>
      </c>
      <c r="AR1798" s="40">
        <f t="shared" si="792"/>
        <v>0</v>
      </c>
      <c r="AS1798" s="40">
        <f t="shared" si="793"/>
        <v>0</v>
      </c>
      <c r="AT1798" s="40">
        <f t="shared" si="794"/>
        <v>0</v>
      </c>
      <c r="AU1798" s="40">
        <f t="shared" si="795"/>
        <v>0</v>
      </c>
      <c r="AX1798" s="279">
        <f t="shared" si="796"/>
        <v>0</v>
      </c>
      <c r="AY1798" s="279">
        <f t="shared" si="797"/>
        <v>0</v>
      </c>
      <c r="AZ1798" s="40">
        <f t="shared" si="798"/>
        <v>0</v>
      </c>
      <c r="BB1798" s="40">
        <f t="shared" si="799"/>
        <v>0</v>
      </c>
      <c r="BC1798" s="397">
        <f t="shared" si="800"/>
        <v>0</v>
      </c>
      <c r="BD1798" s="105">
        <f t="shared" si="801"/>
        <v>0</v>
      </c>
      <c r="BE1798" s="105">
        <f t="shared" si="802"/>
        <v>0</v>
      </c>
      <c r="BF1798" s="742">
        <f t="shared" si="803"/>
        <v>0</v>
      </c>
      <c r="BG1798" s="89"/>
      <c r="BH1798" s="9"/>
      <c r="BJ1798" s="40">
        <f t="shared" si="804"/>
        <v>0</v>
      </c>
      <c r="BK1798" s="40">
        <f t="shared" si="805"/>
        <v>1</v>
      </c>
      <c r="BL1798" s="40">
        <f t="shared" si="806"/>
        <v>0</v>
      </c>
      <c r="BM1798" s="40">
        <f t="shared" si="807"/>
        <v>0</v>
      </c>
      <c r="BN1798" s="40">
        <f t="shared" si="808"/>
        <v>0</v>
      </c>
    </row>
    <row r="1799" spans="1:66" x14ac:dyDescent="0.25">
      <c r="A1799" s="379"/>
      <c r="B1799" s="936"/>
      <c r="C1799" s="272"/>
      <c r="D1799" s="868"/>
      <c r="E1799" s="873" t="str">
        <f t="shared" si="782"/>
        <v xml:space="preserve"> </v>
      </c>
      <c r="F1799" s="130">
        <f t="shared" si="783"/>
        <v>0</v>
      </c>
      <c r="G1799" s="128">
        <f t="shared" si="784"/>
        <v>1787</v>
      </c>
      <c r="H1799" s="127"/>
      <c r="I1799" s="321"/>
      <c r="J1799" s="97"/>
      <c r="K1799" s="323"/>
      <c r="L1799" s="322"/>
      <c r="M1799" s="50"/>
      <c r="N1799" s="87"/>
      <c r="O1799" s="324"/>
      <c r="P1799" s="98"/>
      <c r="Q1799" s="98"/>
      <c r="R1799" s="114"/>
      <c r="S1799" s="753"/>
      <c r="T1799" s="98"/>
      <c r="U1799" s="98"/>
      <c r="V1799" s="98"/>
      <c r="W1799" s="99"/>
      <c r="X1799" s="97"/>
      <c r="Y1799" s="87"/>
      <c r="Z1799" s="100"/>
      <c r="AA1799" s="106">
        <f t="shared" si="785"/>
        <v>1787</v>
      </c>
      <c r="AB1799" s="549">
        <f t="shared" si="786"/>
        <v>0</v>
      </c>
      <c r="AC1799" s="544">
        <f t="shared" si="787"/>
        <v>0</v>
      </c>
      <c r="AD1799" s="174">
        <f t="shared" si="788"/>
        <v>0</v>
      </c>
      <c r="AE1799" s="8"/>
      <c r="AF1799" s="885" t="str">
        <f t="shared" si="789"/>
        <v xml:space="preserve"> </v>
      </c>
      <c r="AG1799" s="40">
        <f t="shared" si="790"/>
        <v>0</v>
      </c>
      <c r="AH1799" s="40">
        <f t="shared" si="791"/>
        <v>0</v>
      </c>
      <c r="AR1799" s="40">
        <f t="shared" si="792"/>
        <v>0</v>
      </c>
      <c r="AS1799" s="40">
        <f t="shared" si="793"/>
        <v>0</v>
      </c>
      <c r="AT1799" s="40">
        <f t="shared" si="794"/>
        <v>0</v>
      </c>
      <c r="AU1799" s="40">
        <f t="shared" si="795"/>
        <v>0</v>
      </c>
      <c r="AX1799" s="279">
        <f t="shared" si="796"/>
        <v>0</v>
      </c>
      <c r="AY1799" s="279">
        <f t="shared" si="797"/>
        <v>0</v>
      </c>
      <c r="AZ1799" s="40">
        <f t="shared" si="798"/>
        <v>0</v>
      </c>
      <c r="BB1799" s="40">
        <f t="shared" si="799"/>
        <v>0</v>
      </c>
      <c r="BC1799" s="397">
        <f t="shared" si="800"/>
        <v>0</v>
      </c>
      <c r="BD1799" s="105">
        <f t="shared" si="801"/>
        <v>0</v>
      </c>
      <c r="BE1799" s="105">
        <f t="shared" si="802"/>
        <v>0</v>
      </c>
      <c r="BF1799" s="742">
        <f t="shared" si="803"/>
        <v>0</v>
      </c>
      <c r="BG1799" s="89"/>
      <c r="BH1799" s="9"/>
      <c r="BJ1799" s="40">
        <f t="shared" si="804"/>
        <v>0</v>
      </c>
      <c r="BK1799" s="40">
        <f t="shared" si="805"/>
        <v>1</v>
      </c>
      <c r="BL1799" s="40">
        <f t="shared" si="806"/>
        <v>0</v>
      </c>
      <c r="BM1799" s="40">
        <f t="shared" si="807"/>
        <v>0</v>
      </c>
      <c r="BN1799" s="40">
        <f t="shared" si="808"/>
        <v>0</v>
      </c>
    </row>
    <row r="1800" spans="1:66" x14ac:dyDescent="0.25">
      <c r="A1800" s="379"/>
      <c r="B1800" s="936"/>
      <c r="C1800" s="272"/>
      <c r="D1800" s="868"/>
      <c r="E1800" s="873" t="str">
        <f t="shared" si="782"/>
        <v xml:space="preserve"> </v>
      </c>
      <c r="F1800" s="130">
        <f t="shared" si="783"/>
        <v>0</v>
      </c>
      <c r="G1800" s="128">
        <f t="shared" si="784"/>
        <v>1788</v>
      </c>
      <c r="H1800" s="127"/>
      <c r="I1800" s="321"/>
      <c r="J1800" s="97"/>
      <c r="K1800" s="323"/>
      <c r="L1800" s="322"/>
      <c r="M1800" s="50"/>
      <c r="N1800" s="87"/>
      <c r="O1800" s="324"/>
      <c r="P1800" s="98"/>
      <c r="Q1800" s="98"/>
      <c r="R1800" s="114"/>
      <c r="S1800" s="753"/>
      <c r="T1800" s="98"/>
      <c r="U1800" s="98"/>
      <c r="V1800" s="98"/>
      <c r="W1800" s="99"/>
      <c r="X1800" s="97"/>
      <c r="Y1800" s="87"/>
      <c r="Z1800" s="100"/>
      <c r="AA1800" s="106">
        <f t="shared" si="785"/>
        <v>1788</v>
      </c>
      <c r="AB1800" s="549">
        <f t="shared" si="786"/>
        <v>0</v>
      </c>
      <c r="AC1800" s="544">
        <f t="shared" si="787"/>
        <v>0</v>
      </c>
      <c r="AD1800" s="174">
        <f t="shared" si="788"/>
        <v>0</v>
      </c>
      <c r="AE1800" s="8"/>
      <c r="AF1800" s="885" t="str">
        <f t="shared" si="789"/>
        <v xml:space="preserve"> </v>
      </c>
      <c r="AG1800" s="40">
        <f t="shared" si="790"/>
        <v>0</v>
      </c>
      <c r="AH1800" s="40">
        <f t="shared" si="791"/>
        <v>0</v>
      </c>
      <c r="AR1800" s="40">
        <f t="shared" si="792"/>
        <v>0</v>
      </c>
      <c r="AS1800" s="40">
        <f t="shared" si="793"/>
        <v>0</v>
      </c>
      <c r="AT1800" s="40">
        <f t="shared" si="794"/>
        <v>0</v>
      </c>
      <c r="AU1800" s="40">
        <f t="shared" si="795"/>
        <v>0</v>
      </c>
      <c r="AX1800" s="279">
        <f t="shared" si="796"/>
        <v>0</v>
      </c>
      <c r="AY1800" s="279">
        <f t="shared" si="797"/>
        <v>0</v>
      </c>
      <c r="AZ1800" s="40">
        <f t="shared" si="798"/>
        <v>0</v>
      </c>
      <c r="BB1800" s="40">
        <f t="shared" si="799"/>
        <v>0</v>
      </c>
      <c r="BC1800" s="397">
        <f t="shared" si="800"/>
        <v>0</v>
      </c>
      <c r="BD1800" s="105">
        <f t="shared" si="801"/>
        <v>0</v>
      </c>
      <c r="BE1800" s="105">
        <f t="shared" si="802"/>
        <v>0</v>
      </c>
      <c r="BF1800" s="742">
        <f t="shared" si="803"/>
        <v>0</v>
      </c>
      <c r="BG1800" s="89"/>
      <c r="BH1800" s="9"/>
      <c r="BJ1800" s="40">
        <f t="shared" si="804"/>
        <v>0</v>
      </c>
      <c r="BK1800" s="40">
        <f t="shared" si="805"/>
        <v>1</v>
      </c>
      <c r="BL1800" s="40">
        <f t="shared" si="806"/>
        <v>0</v>
      </c>
      <c r="BM1800" s="40">
        <f t="shared" si="807"/>
        <v>0</v>
      </c>
      <c r="BN1800" s="40">
        <f t="shared" si="808"/>
        <v>0</v>
      </c>
    </row>
    <row r="1801" spans="1:66" x14ac:dyDescent="0.25">
      <c r="A1801" s="379"/>
      <c r="B1801" s="936"/>
      <c r="C1801" s="272"/>
      <c r="D1801" s="868"/>
      <c r="E1801" s="873" t="str">
        <f t="shared" si="782"/>
        <v xml:space="preserve"> </v>
      </c>
      <c r="F1801" s="130">
        <f t="shared" si="783"/>
        <v>0</v>
      </c>
      <c r="G1801" s="128">
        <f t="shared" si="784"/>
        <v>1789</v>
      </c>
      <c r="H1801" s="127"/>
      <c r="I1801" s="321"/>
      <c r="J1801" s="97"/>
      <c r="K1801" s="323"/>
      <c r="L1801" s="322"/>
      <c r="M1801" s="50"/>
      <c r="N1801" s="87"/>
      <c r="O1801" s="324"/>
      <c r="P1801" s="98"/>
      <c r="Q1801" s="98"/>
      <c r="R1801" s="114"/>
      <c r="S1801" s="753"/>
      <c r="T1801" s="98"/>
      <c r="U1801" s="98"/>
      <c r="V1801" s="98"/>
      <c r="W1801" s="99"/>
      <c r="X1801" s="97"/>
      <c r="Y1801" s="87"/>
      <c r="Z1801" s="100"/>
      <c r="AA1801" s="106">
        <f t="shared" si="785"/>
        <v>1789</v>
      </c>
      <c r="AB1801" s="549">
        <f t="shared" si="786"/>
        <v>0</v>
      </c>
      <c r="AC1801" s="544">
        <f t="shared" si="787"/>
        <v>0</v>
      </c>
      <c r="AD1801" s="174">
        <f t="shared" si="788"/>
        <v>0</v>
      </c>
      <c r="AE1801" s="8"/>
      <c r="AF1801" s="885" t="str">
        <f t="shared" si="789"/>
        <v xml:space="preserve"> </v>
      </c>
      <c r="AG1801" s="40">
        <f t="shared" si="790"/>
        <v>0</v>
      </c>
      <c r="AH1801" s="40">
        <f t="shared" si="791"/>
        <v>0</v>
      </c>
      <c r="AR1801" s="40">
        <f t="shared" si="792"/>
        <v>0</v>
      </c>
      <c r="AS1801" s="40">
        <f t="shared" si="793"/>
        <v>0</v>
      </c>
      <c r="AT1801" s="40">
        <f t="shared" si="794"/>
        <v>0</v>
      </c>
      <c r="AU1801" s="40">
        <f t="shared" si="795"/>
        <v>0</v>
      </c>
      <c r="AX1801" s="279">
        <f t="shared" si="796"/>
        <v>0</v>
      </c>
      <c r="AY1801" s="279">
        <f t="shared" si="797"/>
        <v>0</v>
      </c>
      <c r="AZ1801" s="40">
        <f t="shared" si="798"/>
        <v>0</v>
      </c>
      <c r="BB1801" s="40">
        <f t="shared" si="799"/>
        <v>0</v>
      </c>
      <c r="BC1801" s="397">
        <f t="shared" si="800"/>
        <v>0</v>
      </c>
      <c r="BD1801" s="105">
        <f t="shared" si="801"/>
        <v>0</v>
      </c>
      <c r="BE1801" s="105">
        <f t="shared" si="802"/>
        <v>0</v>
      </c>
      <c r="BF1801" s="742">
        <f t="shared" si="803"/>
        <v>0</v>
      </c>
      <c r="BG1801" s="89"/>
      <c r="BH1801" s="9"/>
      <c r="BJ1801" s="40">
        <f t="shared" si="804"/>
        <v>0</v>
      </c>
      <c r="BK1801" s="40">
        <f t="shared" si="805"/>
        <v>1</v>
      </c>
      <c r="BL1801" s="40">
        <f t="shared" si="806"/>
        <v>0</v>
      </c>
      <c r="BM1801" s="40">
        <f t="shared" si="807"/>
        <v>0</v>
      </c>
      <c r="BN1801" s="40">
        <f t="shared" si="808"/>
        <v>0</v>
      </c>
    </row>
    <row r="1802" spans="1:66" x14ac:dyDescent="0.25">
      <c r="A1802" s="379"/>
      <c r="B1802" s="936"/>
      <c r="C1802" s="272"/>
      <c r="D1802" s="868"/>
      <c r="E1802" s="873" t="str">
        <f t="shared" si="782"/>
        <v xml:space="preserve"> </v>
      </c>
      <c r="F1802" s="130">
        <f t="shared" si="783"/>
        <v>0</v>
      </c>
      <c r="G1802" s="128">
        <f t="shared" si="784"/>
        <v>1790</v>
      </c>
      <c r="H1802" s="127"/>
      <c r="I1802" s="321"/>
      <c r="J1802" s="97"/>
      <c r="K1802" s="323"/>
      <c r="L1802" s="322"/>
      <c r="M1802" s="50"/>
      <c r="N1802" s="87"/>
      <c r="O1802" s="324"/>
      <c r="P1802" s="98"/>
      <c r="Q1802" s="98"/>
      <c r="R1802" s="114"/>
      <c r="S1802" s="753"/>
      <c r="T1802" s="98"/>
      <c r="U1802" s="98"/>
      <c r="V1802" s="98"/>
      <c r="W1802" s="99"/>
      <c r="X1802" s="97"/>
      <c r="Y1802" s="87"/>
      <c r="Z1802" s="100"/>
      <c r="AA1802" s="106">
        <f t="shared" si="785"/>
        <v>1790</v>
      </c>
      <c r="AB1802" s="549">
        <f t="shared" si="786"/>
        <v>0</v>
      </c>
      <c r="AC1802" s="544">
        <f t="shared" si="787"/>
        <v>0</v>
      </c>
      <c r="AD1802" s="174">
        <f t="shared" si="788"/>
        <v>0</v>
      </c>
      <c r="AE1802" s="8"/>
      <c r="AF1802" s="885" t="str">
        <f t="shared" si="789"/>
        <v xml:space="preserve"> </v>
      </c>
      <c r="AG1802" s="40">
        <f t="shared" si="790"/>
        <v>0</v>
      </c>
      <c r="AH1802" s="40">
        <f t="shared" si="791"/>
        <v>0</v>
      </c>
      <c r="AR1802" s="40">
        <f t="shared" si="792"/>
        <v>0</v>
      </c>
      <c r="AS1802" s="40">
        <f t="shared" si="793"/>
        <v>0</v>
      </c>
      <c r="AT1802" s="40">
        <f t="shared" si="794"/>
        <v>0</v>
      </c>
      <c r="AU1802" s="40">
        <f t="shared" si="795"/>
        <v>0</v>
      </c>
      <c r="AX1802" s="279">
        <f t="shared" si="796"/>
        <v>0</v>
      </c>
      <c r="AY1802" s="279">
        <f t="shared" si="797"/>
        <v>0</v>
      </c>
      <c r="AZ1802" s="40">
        <f t="shared" si="798"/>
        <v>0</v>
      </c>
      <c r="BB1802" s="40">
        <f t="shared" si="799"/>
        <v>0</v>
      </c>
      <c r="BC1802" s="397">
        <f t="shared" si="800"/>
        <v>0</v>
      </c>
      <c r="BD1802" s="105">
        <f t="shared" si="801"/>
        <v>0</v>
      </c>
      <c r="BE1802" s="105">
        <f t="shared" si="802"/>
        <v>0</v>
      </c>
      <c r="BF1802" s="742">
        <f t="shared" si="803"/>
        <v>0</v>
      </c>
      <c r="BG1802" s="89"/>
      <c r="BH1802" s="9"/>
      <c r="BJ1802" s="40">
        <f t="shared" si="804"/>
        <v>0</v>
      </c>
      <c r="BK1802" s="40">
        <f t="shared" si="805"/>
        <v>1</v>
      </c>
      <c r="BL1802" s="40">
        <f t="shared" si="806"/>
        <v>0</v>
      </c>
      <c r="BM1802" s="40">
        <f t="shared" si="807"/>
        <v>0</v>
      </c>
      <c r="BN1802" s="40">
        <f t="shared" si="808"/>
        <v>0</v>
      </c>
    </row>
    <row r="1803" spans="1:66" x14ac:dyDescent="0.25">
      <c r="A1803" s="379"/>
      <c r="B1803" s="936"/>
      <c r="C1803" s="272"/>
      <c r="D1803" s="868"/>
      <c r="E1803" s="873" t="str">
        <f t="shared" si="782"/>
        <v xml:space="preserve"> </v>
      </c>
      <c r="F1803" s="130">
        <f t="shared" si="783"/>
        <v>0</v>
      </c>
      <c r="G1803" s="128">
        <f t="shared" si="784"/>
        <v>1791</v>
      </c>
      <c r="H1803" s="127"/>
      <c r="I1803" s="321"/>
      <c r="J1803" s="97"/>
      <c r="K1803" s="323"/>
      <c r="L1803" s="322"/>
      <c r="M1803" s="50"/>
      <c r="N1803" s="87"/>
      <c r="O1803" s="324"/>
      <c r="P1803" s="98"/>
      <c r="Q1803" s="98"/>
      <c r="R1803" s="114"/>
      <c r="S1803" s="753"/>
      <c r="T1803" s="98"/>
      <c r="U1803" s="98"/>
      <c r="V1803" s="98"/>
      <c r="W1803" s="99"/>
      <c r="X1803" s="97"/>
      <c r="Y1803" s="87"/>
      <c r="Z1803" s="100"/>
      <c r="AA1803" s="106">
        <f t="shared" si="785"/>
        <v>1791</v>
      </c>
      <c r="AB1803" s="549">
        <f t="shared" si="786"/>
        <v>0</v>
      </c>
      <c r="AC1803" s="544">
        <f t="shared" si="787"/>
        <v>0</v>
      </c>
      <c r="AD1803" s="174">
        <f t="shared" si="788"/>
        <v>0</v>
      </c>
      <c r="AE1803" s="8"/>
      <c r="AF1803" s="885" t="str">
        <f t="shared" si="789"/>
        <v xml:space="preserve"> </v>
      </c>
      <c r="AG1803" s="40">
        <f t="shared" si="790"/>
        <v>0</v>
      </c>
      <c r="AH1803" s="40">
        <f t="shared" si="791"/>
        <v>0</v>
      </c>
      <c r="AR1803" s="40">
        <f t="shared" si="792"/>
        <v>0</v>
      </c>
      <c r="AS1803" s="40">
        <f t="shared" si="793"/>
        <v>0</v>
      </c>
      <c r="AT1803" s="40">
        <f t="shared" si="794"/>
        <v>0</v>
      </c>
      <c r="AU1803" s="40">
        <f t="shared" si="795"/>
        <v>0</v>
      </c>
      <c r="AX1803" s="279">
        <f t="shared" si="796"/>
        <v>0</v>
      </c>
      <c r="AY1803" s="279">
        <f t="shared" si="797"/>
        <v>0</v>
      </c>
      <c r="AZ1803" s="40">
        <f t="shared" si="798"/>
        <v>0</v>
      </c>
      <c r="BB1803" s="40">
        <f t="shared" si="799"/>
        <v>0</v>
      </c>
      <c r="BC1803" s="397">
        <f t="shared" si="800"/>
        <v>0</v>
      </c>
      <c r="BD1803" s="105">
        <f t="shared" si="801"/>
        <v>0</v>
      </c>
      <c r="BE1803" s="105">
        <f t="shared" si="802"/>
        <v>0</v>
      </c>
      <c r="BF1803" s="742">
        <f t="shared" si="803"/>
        <v>0</v>
      </c>
      <c r="BG1803" s="89"/>
      <c r="BH1803" s="9"/>
      <c r="BJ1803" s="40">
        <f t="shared" si="804"/>
        <v>0</v>
      </c>
      <c r="BK1803" s="40">
        <f t="shared" si="805"/>
        <v>1</v>
      </c>
      <c r="BL1803" s="40">
        <f t="shared" si="806"/>
        <v>0</v>
      </c>
      <c r="BM1803" s="40">
        <f t="shared" si="807"/>
        <v>0</v>
      </c>
      <c r="BN1803" s="40">
        <f t="shared" si="808"/>
        <v>0</v>
      </c>
    </row>
    <row r="1804" spans="1:66" x14ac:dyDescent="0.25">
      <c r="A1804" s="379"/>
      <c r="B1804" s="936"/>
      <c r="C1804" s="272"/>
      <c r="D1804" s="868"/>
      <c r="E1804" s="873" t="str">
        <f t="shared" si="782"/>
        <v xml:space="preserve"> </v>
      </c>
      <c r="F1804" s="130">
        <f t="shared" si="783"/>
        <v>0</v>
      </c>
      <c r="G1804" s="128">
        <f t="shared" si="784"/>
        <v>1792</v>
      </c>
      <c r="H1804" s="127"/>
      <c r="I1804" s="321"/>
      <c r="J1804" s="97"/>
      <c r="K1804" s="323"/>
      <c r="L1804" s="322"/>
      <c r="M1804" s="50"/>
      <c r="N1804" s="87"/>
      <c r="O1804" s="324"/>
      <c r="P1804" s="98"/>
      <c r="Q1804" s="98"/>
      <c r="R1804" s="114"/>
      <c r="S1804" s="753"/>
      <c r="T1804" s="98"/>
      <c r="U1804" s="98"/>
      <c r="V1804" s="98"/>
      <c r="W1804" s="99"/>
      <c r="X1804" s="97"/>
      <c r="Y1804" s="87"/>
      <c r="Z1804" s="100"/>
      <c r="AA1804" s="106">
        <f t="shared" si="785"/>
        <v>1792</v>
      </c>
      <c r="AB1804" s="549">
        <f t="shared" si="786"/>
        <v>0</v>
      </c>
      <c r="AC1804" s="544">
        <f t="shared" si="787"/>
        <v>0</v>
      </c>
      <c r="AD1804" s="174">
        <f t="shared" si="788"/>
        <v>0</v>
      </c>
      <c r="AE1804" s="8"/>
      <c r="AF1804" s="885" t="str">
        <f t="shared" si="789"/>
        <v xml:space="preserve"> </v>
      </c>
      <c r="AG1804" s="40">
        <f t="shared" si="790"/>
        <v>0</v>
      </c>
      <c r="AH1804" s="40">
        <f t="shared" si="791"/>
        <v>0</v>
      </c>
      <c r="AR1804" s="40">
        <f t="shared" si="792"/>
        <v>0</v>
      </c>
      <c r="AS1804" s="40">
        <f t="shared" si="793"/>
        <v>0</v>
      </c>
      <c r="AT1804" s="40">
        <f t="shared" si="794"/>
        <v>0</v>
      </c>
      <c r="AU1804" s="40">
        <f t="shared" si="795"/>
        <v>0</v>
      </c>
      <c r="AX1804" s="279">
        <f t="shared" si="796"/>
        <v>0</v>
      </c>
      <c r="AY1804" s="279">
        <f t="shared" si="797"/>
        <v>0</v>
      </c>
      <c r="AZ1804" s="40">
        <f t="shared" si="798"/>
        <v>0</v>
      </c>
      <c r="BB1804" s="40">
        <f t="shared" si="799"/>
        <v>0</v>
      </c>
      <c r="BC1804" s="397">
        <f t="shared" si="800"/>
        <v>0</v>
      </c>
      <c r="BD1804" s="105">
        <f t="shared" si="801"/>
        <v>0</v>
      </c>
      <c r="BE1804" s="105">
        <f t="shared" si="802"/>
        <v>0</v>
      </c>
      <c r="BF1804" s="742">
        <f t="shared" si="803"/>
        <v>0</v>
      </c>
      <c r="BG1804" s="89"/>
      <c r="BH1804" s="9"/>
      <c r="BJ1804" s="40">
        <f t="shared" si="804"/>
        <v>0</v>
      </c>
      <c r="BK1804" s="40">
        <f t="shared" si="805"/>
        <v>1</v>
      </c>
      <c r="BL1804" s="40">
        <f t="shared" si="806"/>
        <v>0</v>
      </c>
      <c r="BM1804" s="40">
        <f t="shared" si="807"/>
        <v>0</v>
      </c>
      <c r="BN1804" s="40">
        <f t="shared" si="808"/>
        <v>0</v>
      </c>
    </row>
    <row r="1805" spans="1:66" x14ac:dyDescent="0.25">
      <c r="A1805" s="379"/>
      <c r="B1805" s="936"/>
      <c r="C1805" s="272"/>
      <c r="D1805" s="868"/>
      <c r="E1805" s="873" t="str">
        <f t="shared" si="782"/>
        <v xml:space="preserve"> </v>
      </c>
      <c r="F1805" s="130">
        <f t="shared" si="783"/>
        <v>0</v>
      </c>
      <c r="G1805" s="128">
        <f t="shared" si="784"/>
        <v>1793</v>
      </c>
      <c r="H1805" s="127"/>
      <c r="I1805" s="321"/>
      <c r="J1805" s="97"/>
      <c r="K1805" s="323"/>
      <c r="L1805" s="322"/>
      <c r="M1805" s="50"/>
      <c r="N1805" s="87"/>
      <c r="O1805" s="324"/>
      <c r="P1805" s="98"/>
      <c r="Q1805" s="98"/>
      <c r="R1805" s="114"/>
      <c r="S1805" s="753"/>
      <c r="T1805" s="98"/>
      <c r="U1805" s="98"/>
      <c r="V1805" s="98"/>
      <c r="W1805" s="99"/>
      <c r="X1805" s="97"/>
      <c r="Y1805" s="87"/>
      <c r="Z1805" s="100"/>
      <c r="AA1805" s="106">
        <f t="shared" si="785"/>
        <v>1793</v>
      </c>
      <c r="AB1805" s="549">
        <f t="shared" si="786"/>
        <v>0</v>
      </c>
      <c r="AC1805" s="544">
        <f t="shared" si="787"/>
        <v>0</v>
      </c>
      <c r="AD1805" s="174">
        <f t="shared" si="788"/>
        <v>0</v>
      </c>
      <c r="AE1805" s="8"/>
      <c r="AF1805" s="885" t="str">
        <f t="shared" si="789"/>
        <v xml:space="preserve"> </v>
      </c>
      <c r="AG1805" s="40">
        <f t="shared" si="790"/>
        <v>0</v>
      </c>
      <c r="AH1805" s="40">
        <f t="shared" si="791"/>
        <v>0</v>
      </c>
      <c r="AR1805" s="40">
        <f t="shared" si="792"/>
        <v>0</v>
      </c>
      <c r="AS1805" s="40">
        <f t="shared" si="793"/>
        <v>0</v>
      </c>
      <c r="AT1805" s="40">
        <f t="shared" si="794"/>
        <v>0</v>
      </c>
      <c r="AU1805" s="40">
        <f t="shared" si="795"/>
        <v>0</v>
      </c>
      <c r="AX1805" s="279">
        <f t="shared" si="796"/>
        <v>0</v>
      </c>
      <c r="AY1805" s="279">
        <f t="shared" si="797"/>
        <v>0</v>
      </c>
      <c r="AZ1805" s="40">
        <f t="shared" si="798"/>
        <v>0</v>
      </c>
      <c r="BB1805" s="40">
        <f t="shared" si="799"/>
        <v>0</v>
      </c>
      <c r="BC1805" s="397">
        <f t="shared" si="800"/>
        <v>0</v>
      </c>
      <c r="BD1805" s="105">
        <f t="shared" si="801"/>
        <v>0</v>
      </c>
      <c r="BE1805" s="105">
        <f t="shared" si="802"/>
        <v>0</v>
      </c>
      <c r="BF1805" s="742">
        <f t="shared" si="803"/>
        <v>0</v>
      </c>
      <c r="BG1805" s="89"/>
      <c r="BH1805" s="9"/>
      <c r="BJ1805" s="40">
        <f t="shared" si="804"/>
        <v>0</v>
      </c>
      <c r="BK1805" s="40">
        <f t="shared" si="805"/>
        <v>1</v>
      </c>
      <c r="BL1805" s="40">
        <f t="shared" si="806"/>
        <v>0</v>
      </c>
      <c r="BM1805" s="40">
        <f t="shared" si="807"/>
        <v>0</v>
      </c>
      <c r="BN1805" s="40">
        <f t="shared" si="808"/>
        <v>0</v>
      </c>
    </row>
    <row r="1806" spans="1:66" x14ac:dyDescent="0.25">
      <c r="A1806" s="379"/>
      <c r="B1806" s="936"/>
      <c r="C1806" s="272"/>
      <c r="D1806" s="868"/>
      <c r="E1806" s="873" t="str">
        <f t="shared" si="782"/>
        <v xml:space="preserve"> </v>
      </c>
      <c r="F1806" s="130">
        <f t="shared" si="783"/>
        <v>0</v>
      </c>
      <c r="G1806" s="128">
        <f t="shared" si="784"/>
        <v>1794</v>
      </c>
      <c r="H1806" s="127"/>
      <c r="I1806" s="321"/>
      <c r="J1806" s="97"/>
      <c r="K1806" s="323"/>
      <c r="L1806" s="322"/>
      <c r="M1806" s="50"/>
      <c r="N1806" s="87"/>
      <c r="O1806" s="324"/>
      <c r="P1806" s="98"/>
      <c r="Q1806" s="98"/>
      <c r="R1806" s="114"/>
      <c r="S1806" s="753"/>
      <c r="T1806" s="98"/>
      <c r="U1806" s="98"/>
      <c r="V1806" s="98"/>
      <c r="W1806" s="99"/>
      <c r="X1806" s="97"/>
      <c r="Y1806" s="87"/>
      <c r="Z1806" s="100"/>
      <c r="AA1806" s="106">
        <f t="shared" si="785"/>
        <v>1794</v>
      </c>
      <c r="AB1806" s="549">
        <f t="shared" si="786"/>
        <v>0</v>
      </c>
      <c r="AC1806" s="544">
        <f t="shared" si="787"/>
        <v>0</v>
      </c>
      <c r="AD1806" s="174">
        <f t="shared" si="788"/>
        <v>0</v>
      </c>
      <c r="AE1806" s="8"/>
      <c r="AF1806" s="885" t="str">
        <f t="shared" si="789"/>
        <v xml:space="preserve"> </v>
      </c>
      <c r="AG1806" s="40">
        <f t="shared" si="790"/>
        <v>0</v>
      </c>
      <c r="AH1806" s="40">
        <f t="shared" si="791"/>
        <v>0</v>
      </c>
      <c r="AR1806" s="40">
        <f t="shared" si="792"/>
        <v>0</v>
      </c>
      <c r="AS1806" s="40">
        <f t="shared" si="793"/>
        <v>0</v>
      </c>
      <c r="AT1806" s="40">
        <f t="shared" si="794"/>
        <v>0</v>
      </c>
      <c r="AU1806" s="40">
        <f t="shared" si="795"/>
        <v>0</v>
      </c>
      <c r="AX1806" s="279">
        <f t="shared" si="796"/>
        <v>0</v>
      </c>
      <c r="AY1806" s="279">
        <f t="shared" si="797"/>
        <v>0</v>
      </c>
      <c r="AZ1806" s="40">
        <f t="shared" si="798"/>
        <v>0</v>
      </c>
      <c r="BB1806" s="40">
        <f t="shared" si="799"/>
        <v>0</v>
      </c>
      <c r="BC1806" s="397">
        <f t="shared" si="800"/>
        <v>0</v>
      </c>
      <c r="BD1806" s="105">
        <f t="shared" si="801"/>
        <v>0</v>
      </c>
      <c r="BE1806" s="105">
        <f t="shared" si="802"/>
        <v>0</v>
      </c>
      <c r="BF1806" s="742">
        <f t="shared" si="803"/>
        <v>0</v>
      </c>
      <c r="BG1806" s="89"/>
      <c r="BH1806" s="9"/>
      <c r="BJ1806" s="40">
        <f t="shared" si="804"/>
        <v>0</v>
      </c>
      <c r="BK1806" s="40">
        <f t="shared" si="805"/>
        <v>1</v>
      </c>
      <c r="BL1806" s="40">
        <f t="shared" si="806"/>
        <v>0</v>
      </c>
      <c r="BM1806" s="40">
        <f t="shared" si="807"/>
        <v>0</v>
      </c>
      <c r="BN1806" s="40">
        <f t="shared" si="808"/>
        <v>0</v>
      </c>
    </row>
    <row r="1807" spans="1:66" x14ac:dyDescent="0.25">
      <c r="A1807" s="379"/>
      <c r="B1807" s="936"/>
      <c r="C1807" s="272"/>
      <c r="D1807" s="868"/>
      <c r="E1807" s="873" t="str">
        <f t="shared" si="782"/>
        <v xml:space="preserve"> </v>
      </c>
      <c r="F1807" s="130">
        <f t="shared" si="783"/>
        <v>0</v>
      </c>
      <c r="G1807" s="128">
        <f t="shared" si="784"/>
        <v>1795</v>
      </c>
      <c r="H1807" s="127"/>
      <c r="I1807" s="321"/>
      <c r="J1807" s="97"/>
      <c r="K1807" s="323"/>
      <c r="L1807" s="322"/>
      <c r="M1807" s="50"/>
      <c r="N1807" s="87"/>
      <c r="O1807" s="324"/>
      <c r="P1807" s="98"/>
      <c r="Q1807" s="98"/>
      <c r="R1807" s="114"/>
      <c r="S1807" s="753"/>
      <c r="T1807" s="98"/>
      <c r="U1807" s="98"/>
      <c r="V1807" s="98"/>
      <c r="W1807" s="99"/>
      <c r="X1807" s="97"/>
      <c r="Y1807" s="87"/>
      <c r="Z1807" s="100"/>
      <c r="AA1807" s="106">
        <f t="shared" si="785"/>
        <v>1795</v>
      </c>
      <c r="AB1807" s="549">
        <f t="shared" si="786"/>
        <v>0</v>
      </c>
      <c r="AC1807" s="544">
        <f t="shared" si="787"/>
        <v>0</v>
      </c>
      <c r="AD1807" s="174">
        <f t="shared" si="788"/>
        <v>0</v>
      </c>
      <c r="AE1807" s="8"/>
      <c r="AF1807" s="885" t="str">
        <f t="shared" si="789"/>
        <v xml:space="preserve"> </v>
      </c>
      <c r="AG1807" s="40">
        <f t="shared" si="790"/>
        <v>0</v>
      </c>
      <c r="AH1807" s="40">
        <f t="shared" si="791"/>
        <v>0</v>
      </c>
      <c r="AR1807" s="40">
        <f t="shared" si="792"/>
        <v>0</v>
      </c>
      <c r="AS1807" s="40">
        <f t="shared" si="793"/>
        <v>0</v>
      </c>
      <c r="AT1807" s="40">
        <f t="shared" si="794"/>
        <v>0</v>
      </c>
      <c r="AU1807" s="40">
        <f t="shared" si="795"/>
        <v>0</v>
      </c>
      <c r="AX1807" s="279">
        <f t="shared" si="796"/>
        <v>0</v>
      </c>
      <c r="AY1807" s="279">
        <f t="shared" si="797"/>
        <v>0</v>
      </c>
      <c r="AZ1807" s="40">
        <f t="shared" si="798"/>
        <v>0</v>
      </c>
      <c r="BB1807" s="40">
        <f t="shared" si="799"/>
        <v>0</v>
      </c>
      <c r="BC1807" s="397">
        <f t="shared" si="800"/>
        <v>0</v>
      </c>
      <c r="BD1807" s="105">
        <f t="shared" si="801"/>
        <v>0</v>
      </c>
      <c r="BE1807" s="105">
        <f t="shared" si="802"/>
        <v>0</v>
      </c>
      <c r="BF1807" s="742">
        <f t="shared" si="803"/>
        <v>0</v>
      </c>
      <c r="BG1807" s="89"/>
      <c r="BH1807" s="9"/>
      <c r="BJ1807" s="40">
        <f t="shared" si="804"/>
        <v>0</v>
      </c>
      <c r="BK1807" s="40">
        <f t="shared" si="805"/>
        <v>1</v>
      </c>
      <c r="BL1807" s="40">
        <f t="shared" si="806"/>
        <v>0</v>
      </c>
      <c r="BM1807" s="40">
        <f t="shared" si="807"/>
        <v>0</v>
      </c>
      <c r="BN1807" s="40">
        <f t="shared" si="808"/>
        <v>0</v>
      </c>
    </row>
    <row r="1808" spans="1:66" x14ac:dyDescent="0.25">
      <c r="A1808" s="379"/>
      <c r="B1808" s="936"/>
      <c r="C1808" s="272"/>
      <c r="D1808" s="868"/>
      <c r="E1808" s="873" t="str">
        <f t="shared" si="782"/>
        <v xml:space="preserve"> </v>
      </c>
      <c r="F1808" s="130">
        <f t="shared" si="783"/>
        <v>0</v>
      </c>
      <c r="G1808" s="128">
        <f t="shared" si="784"/>
        <v>1796</v>
      </c>
      <c r="H1808" s="127"/>
      <c r="I1808" s="321"/>
      <c r="J1808" s="97"/>
      <c r="K1808" s="323"/>
      <c r="L1808" s="322"/>
      <c r="M1808" s="50"/>
      <c r="N1808" s="87"/>
      <c r="O1808" s="324"/>
      <c r="P1808" s="98"/>
      <c r="Q1808" s="98"/>
      <c r="R1808" s="114"/>
      <c r="S1808" s="753"/>
      <c r="T1808" s="98"/>
      <c r="U1808" s="98"/>
      <c r="V1808" s="98"/>
      <c r="W1808" s="99"/>
      <c r="X1808" s="97"/>
      <c r="Y1808" s="87"/>
      <c r="Z1808" s="100"/>
      <c r="AA1808" s="106">
        <f t="shared" si="785"/>
        <v>1796</v>
      </c>
      <c r="AB1808" s="549">
        <f t="shared" si="786"/>
        <v>0</v>
      </c>
      <c r="AC1808" s="544">
        <f t="shared" si="787"/>
        <v>0</v>
      </c>
      <c r="AD1808" s="174">
        <f t="shared" si="788"/>
        <v>0</v>
      </c>
      <c r="AE1808" s="8"/>
      <c r="AF1808" s="885" t="str">
        <f t="shared" si="789"/>
        <v xml:space="preserve"> </v>
      </c>
      <c r="AG1808" s="40">
        <f t="shared" si="790"/>
        <v>0</v>
      </c>
      <c r="AH1808" s="40">
        <f t="shared" si="791"/>
        <v>0</v>
      </c>
      <c r="AR1808" s="40">
        <f t="shared" si="792"/>
        <v>0</v>
      </c>
      <c r="AS1808" s="40">
        <f t="shared" si="793"/>
        <v>0</v>
      </c>
      <c r="AT1808" s="40">
        <f t="shared" si="794"/>
        <v>0</v>
      </c>
      <c r="AU1808" s="40">
        <f t="shared" si="795"/>
        <v>0</v>
      </c>
      <c r="AX1808" s="279">
        <f t="shared" si="796"/>
        <v>0</v>
      </c>
      <c r="AY1808" s="279">
        <f t="shared" si="797"/>
        <v>0</v>
      </c>
      <c r="AZ1808" s="40">
        <f t="shared" si="798"/>
        <v>0</v>
      </c>
      <c r="BB1808" s="40">
        <f t="shared" si="799"/>
        <v>0</v>
      </c>
      <c r="BC1808" s="397">
        <f t="shared" si="800"/>
        <v>0</v>
      </c>
      <c r="BD1808" s="105">
        <f t="shared" si="801"/>
        <v>0</v>
      </c>
      <c r="BE1808" s="105">
        <f t="shared" si="802"/>
        <v>0</v>
      </c>
      <c r="BF1808" s="742">
        <f t="shared" si="803"/>
        <v>0</v>
      </c>
      <c r="BG1808" s="89"/>
      <c r="BH1808" s="9"/>
      <c r="BJ1808" s="40">
        <f t="shared" si="804"/>
        <v>0</v>
      </c>
      <c r="BK1808" s="40">
        <f t="shared" si="805"/>
        <v>1</v>
      </c>
      <c r="BL1808" s="40">
        <f t="shared" si="806"/>
        <v>0</v>
      </c>
      <c r="BM1808" s="40">
        <f t="shared" si="807"/>
        <v>0</v>
      </c>
      <c r="BN1808" s="40">
        <f t="shared" si="808"/>
        <v>0</v>
      </c>
    </row>
    <row r="1809" spans="1:66" x14ac:dyDescent="0.25">
      <c r="A1809" s="379"/>
      <c r="B1809" s="936"/>
      <c r="C1809" s="272"/>
      <c r="D1809" s="868"/>
      <c r="E1809" s="873" t="str">
        <f t="shared" si="782"/>
        <v xml:space="preserve"> </v>
      </c>
      <c r="F1809" s="130">
        <f t="shared" si="783"/>
        <v>0</v>
      </c>
      <c r="G1809" s="128">
        <f t="shared" si="784"/>
        <v>1797</v>
      </c>
      <c r="H1809" s="127"/>
      <c r="I1809" s="321"/>
      <c r="J1809" s="97"/>
      <c r="K1809" s="323"/>
      <c r="L1809" s="322"/>
      <c r="M1809" s="50"/>
      <c r="N1809" s="87"/>
      <c r="O1809" s="324"/>
      <c r="P1809" s="98"/>
      <c r="Q1809" s="98"/>
      <c r="R1809" s="114"/>
      <c r="S1809" s="753"/>
      <c r="T1809" s="98"/>
      <c r="U1809" s="98"/>
      <c r="V1809" s="98"/>
      <c r="W1809" s="99"/>
      <c r="X1809" s="97"/>
      <c r="Y1809" s="87"/>
      <c r="Z1809" s="100"/>
      <c r="AA1809" s="106">
        <f t="shared" si="785"/>
        <v>1797</v>
      </c>
      <c r="AB1809" s="549">
        <f t="shared" si="786"/>
        <v>0</v>
      </c>
      <c r="AC1809" s="544">
        <f t="shared" si="787"/>
        <v>0</v>
      </c>
      <c r="AD1809" s="174">
        <f t="shared" si="788"/>
        <v>0</v>
      </c>
      <c r="AE1809" s="8"/>
      <c r="AF1809" s="885" t="str">
        <f t="shared" si="789"/>
        <v xml:space="preserve"> </v>
      </c>
      <c r="AG1809" s="40">
        <f t="shared" si="790"/>
        <v>0</v>
      </c>
      <c r="AH1809" s="40">
        <f t="shared" si="791"/>
        <v>0</v>
      </c>
      <c r="AR1809" s="40">
        <f t="shared" si="792"/>
        <v>0</v>
      </c>
      <c r="AS1809" s="40">
        <f t="shared" si="793"/>
        <v>0</v>
      </c>
      <c r="AT1809" s="40">
        <f t="shared" si="794"/>
        <v>0</v>
      </c>
      <c r="AU1809" s="40">
        <f t="shared" si="795"/>
        <v>0</v>
      </c>
      <c r="AX1809" s="279">
        <f t="shared" si="796"/>
        <v>0</v>
      </c>
      <c r="AY1809" s="279">
        <f t="shared" si="797"/>
        <v>0</v>
      </c>
      <c r="AZ1809" s="40">
        <f t="shared" si="798"/>
        <v>0</v>
      </c>
      <c r="BB1809" s="40">
        <f t="shared" si="799"/>
        <v>0</v>
      </c>
      <c r="BC1809" s="397">
        <f t="shared" si="800"/>
        <v>0</v>
      </c>
      <c r="BD1809" s="105">
        <f t="shared" si="801"/>
        <v>0</v>
      </c>
      <c r="BE1809" s="105">
        <f t="shared" si="802"/>
        <v>0</v>
      </c>
      <c r="BF1809" s="742">
        <f t="shared" si="803"/>
        <v>0</v>
      </c>
      <c r="BG1809" s="89"/>
      <c r="BH1809" s="9"/>
      <c r="BJ1809" s="40">
        <f t="shared" si="804"/>
        <v>0</v>
      </c>
      <c r="BK1809" s="40">
        <f t="shared" si="805"/>
        <v>1</v>
      </c>
      <c r="BL1809" s="40">
        <f t="shared" si="806"/>
        <v>0</v>
      </c>
      <c r="BM1809" s="40">
        <f t="shared" si="807"/>
        <v>0</v>
      </c>
      <c r="BN1809" s="40">
        <f t="shared" si="808"/>
        <v>0</v>
      </c>
    </row>
    <row r="1810" spans="1:66" x14ac:dyDescent="0.25">
      <c r="A1810" s="379"/>
      <c r="B1810" s="936"/>
      <c r="C1810" s="272"/>
      <c r="D1810" s="868"/>
      <c r="E1810" s="873" t="str">
        <f t="shared" si="782"/>
        <v xml:space="preserve"> </v>
      </c>
      <c r="F1810" s="130">
        <f t="shared" si="783"/>
        <v>0</v>
      </c>
      <c r="G1810" s="128">
        <f t="shared" si="784"/>
        <v>1798</v>
      </c>
      <c r="H1810" s="127"/>
      <c r="I1810" s="321"/>
      <c r="J1810" s="97"/>
      <c r="K1810" s="323"/>
      <c r="L1810" s="322"/>
      <c r="M1810" s="50"/>
      <c r="N1810" s="87"/>
      <c r="O1810" s="324"/>
      <c r="P1810" s="98"/>
      <c r="Q1810" s="98"/>
      <c r="R1810" s="114"/>
      <c r="S1810" s="753"/>
      <c r="T1810" s="98"/>
      <c r="U1810" s="98"/>
      <c r="V1810" s="98"/>
      <c r="W1810" s="99"/>
      <c r="X1810" s="97"/>
      <c r="Y1810" s="87"/>
      <c r="Z1810" s="100"/>
      <c r="AA1810" s="106">
        <f t="shared" si="785"/>
        <v>1798</v>
      </c>
      <c r="AB1810" s="549">
        <f t="shared" si="786"/>
        <v>0</v>
      </c>
      <c r="AC1810" s="544">
        <f t="shared" si="787"/>
        <v>0</v>
      </c>
      <c r="AD1810" s="174">
        <f t="shared" si="788"/>
        <v>0</v>
      </c>
      <c r="AE1810" s="8"/>
      <c r="AF1810" s="885" t="str">
        <f t="shared" si="789"/>
        <v xml:space="preserve"> </v>
      </c>
      <c r="AG1810" s="40">
        <f t="shared" si="790"/>
        <v>0</v>
      </c>
      <c r="AH1810" s="40">
        <f t="shared" si="791"/>
        <v>0</v>
      </c>
      <c r="AR1810" s="40">
        <f t="shared" si="792"/>
        <v>0</v>
      </c>
      <c r="AS1810" s="40">
        <f t="shared" si="793"/>
        <v>0</v>
      </c>
      <c r="AT1810" s="40">
        <f t="shared" si="794"/>
        <v>0</v>
      </c>
      <c r="AU1810" s="40">
        <f t="shared" si="795"/>
        <v>0</v>
      </c>
      <c r="AX1810" s="279">
        <f t="shared" si="796"/>
        <v>0</v>
      </c>
      <c r="AY1810" s="279">
        <f t="shared" si="797"/>
        <v>0</v>
      </c>
      <c r="AZ1810" s="40">
        <f t="shared" si="798"/>
        <v>0</v>
      </c>
      <c r="BB1810" s="40">
        <f t="shared" si="799"/>
        <v>0</v>
      </c>
      <c r="BC1810" s="397">
        <f t="shared" si="800"/>
        <v>0</v>
      </c>
      <c r="BD1810" s="105">
        <f t="shared" si="801"/>
        <v>0</v>
      </c>
      <c r="BE1810" s="105">
        <f t="shared" si="802"/>
        <v>0</v>
      </c>
      <c r="BF1810" s="742">
        <f t="shared" si="803"/>
        <v>0</v>
      </c>
      <c r="BG1810" s="89"/>
      <c r="BH1810" s="9"/>
      <c r="BJ1810" s="40">
        <f t="shared" si="804"/>
        <v>0</v>
      </c>
      <c r="BK1810" s="40">
        <f t="shared" si="805"/>
        <v>1</v>
      </c>
      <c r="BL1810" s="40">
        <f t="shared" si="806"/>
        <v>0</v>
      </c>
      <c r="BM1810" s="40">
        <f t="shared" si="807"/>
        <v>0</v>
      </c>
      <c r="BN1810" s="40">
        <f t="shared" si="808"/>
        <v>0</v>
      </c>
    </row>
    <row r="1811" spans="1:66" x14ac:dyDescent="0.25">
      <c r="A1811" s="379"/>
      <c r="B1811" s="936"/>
      <c r="C1811" s="272"/>
      <c r="D1811" s="868"/>
      <c r="E1811" s="873" t="str">
        <f t="shared" si="782"/>
        <v xml:space="preserve"> </v>
      </c>
      <c r="F1811" s="130">
        <f t="shared" si="783"/>
        <v>0</v>
      </c>
      <c r="G1811" s="128">
        <f t="shared" si="784"/>
        <v>1799</v>
      </c>
      <c r="H1811" s="127"/>
      <c r="I1811" s="321"/>
      <c r="J1811" s="97"/>
      <c r="K1811" s="323"/>
      <c r="L1811" s="322"/>
      <c r="M1811" s="50"/>
      <c r="N1811" s="87"/>
      <c r="O1811" s="324"/>
      <c r="P1811" s="98"/>
      <c r="Q1811" s="98"/>
      <c r="R1811" s="114"/>
      <c r="S1811" s="753"/>
      <c r="T1811" s="98"/>
      <c r="U1811" s="98"/>
      <c r="V1811" s="98"/>
      <c r="W1811" s="99"/>
      <c r="X1811" s="97"/>
      <c r="Y1811" s="87"/>
      <c r="Z1811" s="100"/>
      <c r="AA1811" s="106">
        <f t="shared" si="785"/>
        <v>1799</v>
      </c>
      <c r="AB1811" s="549">
        <f t="shared" si="786"/>
        <v>0</v>
      </c>
      <c r="AC1811" s="544">
        <f t="shared" si="787"/>
        <v>0</v>
      </c>
      <c r="AD1811" s="174">
        <f t="shared" si="788"/>
        <v>0</v>
      </c>
      <c r="AE1811" s="8"/>
      <c r="AF1811" s="885" t="str">
        <f t="shared" si="789"/>
        <v xml:space="preserve"> </v>
      </c>
      <c r="AG1811" s="40">
        <f t="shared" si="790"/>
        <v>0</v>
      </c>
      <c r="AH1811" s="40">
        <f t="shared" si="791"/>
        <v>0</v>
      </c>
      <c r="AR1811" s="40">
        <f t="shared" si="792"/>
        <v>0</v>
      </c>
      <c r="AS1811" s="40">
        <f t="shared" si="793"/>
        <v>0</v>
      </c>
      <c r="AT1811" s="40">
        <f t="shared" si="794"/>
        <v>0</v>
      </c>
      <c r="AU1811" s="40">
        <f t="shared" si="795"/>
        <v>0</v>
      </c>
      <c r="AX1811" s="279">
        <f t="shared" si="796"/>
        <v>0</v>
      </c>
      <c r="AY1811" s="279">
        <f t="shared" si="797"/>
        <v>0</v>
      </c>
      <c r="AZ1811" s="40">
        <f t="shared" si="798"/>
        <v>0</v>
      </c>
      <c r="BB1811" s="40">
        <f t="shared" si="799"/>
        <v>0</v>
      </c>
      <c r="BC1811" s="397">
        <f t="shared" si="800"/>
        <v>0</v>
      </c>
      <c r="BD1811" s="105">
        <f t="shared" si="801"/>
        <v>0</v>
      </c>
      <c r="BE1811" s="105">
        <f t="shared" si="802"/>
        <v>0</v>
      </c>
      <c r="BF1811" s="742">
        <f t="shared" si="803"/>
        <v>0</v>
      </c>
      <c r="BG1811" s="89"/>
      <c r="BH1811" s="9"/>
      <c r="BJ1811" s="40">
        <f t="shared" si="804"/>
        <v>0</v>
      </c>
      <c r="BK1811" s="40">
        <f t="shared" si="805"/>
        <v>1</v>
      </c>
      <c r="BL1811" s="40">
        <f t="shared" si="806"/>
        <v>0</v>
      </c>
      <c r="BM1811" s="40">
        <f t="shared" si="807"/>
        <v>0</v>
      </c>
      <c r="BN1811" s="40">
        <f t="shared" si="808"/>
        <v>0</v>
      </c>
    </row>
    <row r="1812" spans="1:66" x14ac:dyDescent="0.25">
      <c r="A1812" s="379"/>
      <c r="B1812" s="936"/>
      <c r="C1812" s="272"/>
      <c r="D1812" s="868"/>
      <c r="E1812" s="873" t="str">
        <f t="shared" si="782"/>
        <v xml:space="preserve"> </v>
      </c>
      <c r="F1812" s="130">
        <f t="shared" si="783"/>
        <v>0</v>
      </c>
      <c r="G1812" s="128">
        <f t="shared" si="784"/>
        <v>1800</v>
      </c>
      <c r="H1812" s="127"/>
      <c r="I1812" s="321"/>
      <c r="J1812" s="97"/>
      <c r="K1812" s="323"/>
      <c r="L1812" s="322"/>
      <c r="M1812" s="50"/>
      <c r="N1812" s="87"/>
      <c r="O1812" s="324"/>
      <c r="P1812" s="98"/>
      <c r="Q1812" s="98"/>
      <c r="R1812" s="114"/>
      <c r="S1812" s="753"/>
      <c r="T1812" s="98"/>
      <c r="U1812" s="98"/>
      <c r="V1812" s="98"/>
      <c r="W1812" s="99"/>
      <c r="X1812" s="97"/>
      <c r="Y1812" s="87"/>
      <c r="Z1812" s="100"/>
      <c r="AA1812" s="106">
        <f t="shared" si="785"/>
        <v>1800</v>
      </c>
      <c r="AB1812" s="549">
        <f t="shared" si="786"/>
        <v>0</v>
      </c>
      <c r="AC1812" s="544">
        <f t="shared" si="787"/>
        <v>0</v>
      </c>
      <c r="AD1812" s="174">
        <f t="shared" si="788"/>
        <v>0</v>
      </c>
      <c r="AE1812" s="8"/>
      <c r="AF1812" s="885" t="str">
        <f t="shared" si="789"/>
        <v xml:space="preserve"> </v>
      </c>
      <c r="AG1812" s="40">
        <f t="shared" si="790"/>
        <v>0</v>
      </c>
      <c r="AH1812" s="40">
        <f t="shared" si="791"/>
        <v>0</v>
      </c>
      <c r="AR1812" s="40">
        <f t="shared" si="792"/>
        <v>0</v>
      </c>
      <c r="AS1812" s="40">
        <f t="shared" si="793"/>
        <v>0</v>
      </c>
      <c r="AT1812" s="40">
        <f t="shared" si="794"/>
        <v>0</v>
      </c>
      <c r="AU1812" s="40">
        <f t="shared" si="795"/>
        <v>0</v>
      </c>
      <c r="AX1812" s="279">
        <f t="shared" si="796"/>
        <v>0</v>
      </c>
      <c r="AY1812" s="279">
        <f t="shared" si="797"/>
        <v>0</v>
      </c>
      <c r="AZ1812" s="40">
        <f t="shared" si="798"/>
        <v>0</v>
      </c>
      <c r="BB1812" s="40">
        <f t="shared" si="799"/>
        <v>0</v>
      </c>
      <c r="BC1812" s="397">
        <f t="shared" si="800"/>
        <v>0</v>
      </c>
      <c r="BD1812" s="105">
        <f t="shared" si="801"/>
        <v>0</v>
      </c>
      <c r="BE1812" s="105">
        <f t="shared" si="802"/>
        <v>0</v>
      </c>
      <c r="BF1812" s="742">
        <f t="shared" si="803"/>
        <v>0</v>
      </c>
      <c r="BG1812" s="89"/>
      <c r="BH1812" s="9"/>
      <c r="BJ1812" s="40">
        <f t="shared" si="804"/>
        <v>0</v>
      </c>
      <c r="BK1812" s="40">
        <f t="shared" si="805"/>
        <v>1</v>
      </c>
      <c r="BL1812" s="40">
        <f t="shared" si="806"/>
        <v>0</v>
      </c>
      <c r="BM1812" s="40">
        <f t="shared" si="807"/>
        <v>0</v>
      </c>
      <c r="BN1812" s="40">
        <f t="shared" si="808"/>
        <v>0</v>
      </c>
    </row>
    <row r="1813" spans="1:66" x14ac:dyDescent="0.25">
      <c r="A1813" s="379"/>
      <c r="B1813" s="936"/>
      <c r="C1813" s="272"/>
      <c r="D1813" s="868"/>
      <c r="E1813" s="873" t="str">
        <f t="shared" si="782"/>
        <v xml:space="preserve"> </v>
      </c>
      <c r="F1813" s="130">
        <f t="shared" si="783"/>
        <v>0</v>
      </c>
      <c r="G1813" s="128">
        <f t="shared" si="784"/>
        <v>1801</v>
      </c>
      <c r="H1813" s="127"/>
      <c r="I1813" s="321"/>
      <c r="J1813" s="97"/>
      <c r="K1813" s="323"/>
      <c r="L1813" s="322"/>
      <c r="M1813" s="50"/>
      <c r="N1813" s="87"/>
      <c r="O1813" s="324"/>
      <c r="P1813" s="98"/>
      <c r="Q1813" s="98"/>
      <c r="R1813" s="114"/>
      <c r="S1813" s="753"/>
      <c r="T1813" s="98"/>
      <c r="U1813" s="98"/>
      <c r="V1813" s="98"/>
      <c r="W1813" s="99"/>
      <c r="X1813" s="97"/>
      <c r="Y1813" s="87"/>
      <c r="Z1813" s="100"/>
      <c r="AA1813" s="106">
        <f t="shared" si="785"/>
        <v>1801</v>
      </c>
      <c r="AB1813" s="549">
        <f t="shared" si="786"/>
        <v>0</v>
      </c>
      <c r="AC1813" s="544">
        <f t="shared" si="787"/>
        <v>0</v>
      </c>
      <c r="AD1813" s="174">
        <f t="shared" si="788"/>
        <v>0</v>
      </c>
      <c r="AE1813" s="8"/>
      <c r="AF1813" s="885" t="str">
        <f t="shared" si="789"/>
        <v xml:space="preserve"> </v>
      </c>
      <c r="AG1813" s="40">
        <f t="shared" si="790"/>
        <v>0</v>
      </c>
      <c r="AH1813" s="40">
        <f t="shared" si="791"/>
        <v>0</v>
      </c>
      <c r="AR1813" s="40">
        <f t="shared" si="792"/>
        <v>0</v>
      </c>
      <c r="AS1813" s="40">
        <f t="shared" si="793"/>
        <v>0</v>
      </c>
      <c r="AT1813" s="40">
        <f t="shared" si="794"/>
        <v>0</v>
      </c>
      <c r="AU1813" s="40">
        <f t="shared" si="795"/>
        <v>0</v>
      </c>
      <c r="AX1813" s="279">
        <f t="shared" si="796"/>
        <v>0</v>
      </c>
      <c r="AY1813" s="279">
        <f t="shared" si="797"/>
        <v>0</v>
      </c>
      <c r="AZ1813" s="40">
        <f t="shared" si="798"/>
        <v>0</v>
      </c>
      <c r="BB1813" s="40">
        <f t="shared" si="799"/>
        <v>0</v>
      </c>
      <c r="BC1813" s="397">
        <f t="shared" si="800"/>
        <v>0</v>
      </c>
      <c r="BD1813" s="105">
        <f t="shared" si="801"/>
        <v>0</v>
      </c>
      <c r="BE1813" s="105">
        <f t="shared" si="802"/>
        <v>0</v>
      </c>
      <c r="BF1813" s="742">
        <f t="shared" si="803"/>
        <v>0</v>
      </c>
      <c r="BG1813" s="89"/>
      <c r="BH1813" s="9"/>
      <c r="BJ1813" s="40">
        <f t="shared" si="804"/>
        <v>0</v>
      </c>
      <c r="BK1813" s="40">
        <f t="shared" si="805"/>
        <v>1</v>
      </c>
      <c r="BL1813" s="40">
        <f t="shared" si="806"/>
        <v>0</v>
      </c>
      <c r="BM1813" s="40">
        <f t="shared" si="807"/>
        <v>0</v>
      </c>
      <c r="BN1813" s="40">
        <f t="shared" si="808"/>
        <v>0</v>
      </c>
    </row>
    <row r="1814" spans="1:66" x14ac:dyDescent="0.25">
      <c r="A1814" s="379"/>
      <c r="B1814" s="936"/>
      <c r="C1814" s="272"/>
      <c r="D1814" s="868"/>
      <c r="E1814" s="873" t="str">
        <f t="shared" si="782"/>
        <v xml:space="preserve"> </v>
      </c>
      <c r="F1814" s="130">
        <f t="shared" si="783"/>
        <v>0</v>
      </c>
      <c r="G1814" s="128">
        <f t="shared" si="784"/>
        <v>1802</v>
      </c>
      <c r="H1814" s="127"/>
      <c r="I1814" s="321"/>
      <c r="J1814" s="97"/>
      <c r="K1814" s="323"/>
      <c r="L1814" s="322"/>
      <c r="M1814" s="50"/>
      <c r="N1814" s="87"/>
      <c r="O1814" s="324"/>
      <c r="P1814" s="98"/>
      <c r="Q1814" s="98"/>
      <c r="R1814" s="114"/>
      <c r="S1814" s="753"/>
      <c r="T1814" s="98"/>
      <c r="U1814" s="98"/>
      <c r="V1814" s="98"/>
      <c r="W1814" s="99"/>
      <c r="X1814" s="97"/>
      <c r="Y1814" s="87"/>
      <c r="Z1814" s="100"/>
      <c r="AA1814" s="106">
        <f t="shared" si="785"/>
        <v>1802</v>
      </c>
      <c r="AB1814" s="549">
        <f t="shared" si="786"/>
        <v>0</v>
      </c>
      <c r="AC1814" s="544">
        <f t="shared" si="787"/>
        <v>0</v>
      </c>
      <c r="AD1814" s="174">
        <f t="shared" si="788"/>
        <v>0</v>
      </c>
      <c r="AE1814" s="8"/>
      <c r="AF1814" s="885" t="str">
        <f t="shared" si="789"/>
        <v xml:space="preserve"> </v>
      </c>
      <c r="AG1814" s="40">
        <f t="shared" si="790"/>
        <v>0</v>
      </c>
      <c r="AH1814" s="40">
        <f t="shared" si="791"/>
        <v>0</v>
      </c>
      <c r="AR1814" s="40">
        <f t="shared" si="792"/>
        <v>0</v>
      </c>
      <c r="AS1814" s="40">
        <f t="shared" si="793"/>
        <v>0</v>
      </c>
      <c r="AT1814" s="40">
        <f t="shared" si="794"/>
        <v>0</v>
      </c>
      <c r="AU1814" s="40">
        <f t="shared" si="795"/>
        <v>0</v>
      </c>
      <c r="AX1814" s="279">
        <f t="shared" si="796"/>
        <v>0</v>
      </c>
      <c r="AY1814" s="279">
        <f t="shared" si="797"/>
        <v>0</v>
      </c>
      <c r="AZ1814" s="40">
        <f t="shared" si="798"/>
        <v>0</v>
      </c>
      <c r="BB1814" s="40">
        <f t="shared" si="799"/>
        <v>0</v>
      </c>
      <c r="BC1814" s="397">
        <f t="shared" si="800"/>
        <v>0</v>
      </c>
      <c r="BD1814" s="105">
        <f t="shared" si="801"/>
        <v>0</v>
      </c>
      <c r="BE1814" s="105">
        <f t="shared" si="802"/>
        <v>0</v>
      </c>
      <c r="BF1814" s="742">
        <f t="shared" si="803"/>
        <v>0</v>
      </c>
      <c r="BG1814" s="89"/>
      <c r="BH1814" s="9"/>
      <c r="BJ1814" s="40">
        <f t="shared" si="804"/>
        <v>0</v>
      </c>
      <c r="BK1814" s="40">
        <f t="shared" si="805"/>
        <v>1</v>
      </c>
      <c r="BL1814" s="40">
        <f t="shared" si="806"/>
        <v>0</v>
      </c>
      <c r="BM1814" s="40">
        <f t="shared" si="807"/>
        <v>0</v>
      </c>
      <c r="BN1814" s="40">
        <f t="shared" si="808"/>
        <v>0</v>
      </c>
    </row>
    <row r="1815" spans="1:66" x14ac:dyDescent="0.25">
      <c r="A1815" s="379"/>
      <c r="B1815" s="936"/>
      <c r="C1815" s="272"/>
      <c r="D1815" s="868"/>
      <c r="E1815" s="873" t="str">
        <f t="shared" si="782"/>
        <v xml:space="preserve"> </v>
      </c>
      <c r="F1815" s="130">
        <f t="shared" si="783"/>
        <v>0</v>
      </c>
      <c r="G1815" s="128">
        <f t="shared" si="784"/>
        <v>1803</v>
      </c>
      <c r="H1815" s="127"/>
      <c r="I1815" s="321"/>
      <c r="J1815" s="97"/>
      <c r="K1815" s="323"/>
      <c r="L1815" s="322"/>
      <c r="M1815" s="50"/>
      <c r="N1815" s="87"/>
      <c r="O1815" s="324"/>
      <c r="P1815" s="98"/>
      <c r="Q1815" s="98"/>
      <c r="R1815" s="114"/>
      <c r="S1815" s="753"/>
      <c r="T1815" s="98"/>
      <c r="U1815" s="98"/>
      <c r="V1815" s="98"/>
      <c r="W1815" s="99"/>
      <c r="X1815" s="97"/>
      <c r="Y1815" s="87"/>
      <c r="Z1815" s="100"/>
      <c r="AA1815" s="106">
        <f t="shared" si="785"/>
        <v>1803</v>
      </c>
      <c r="AB1815" s="549">
        <f t="shared" si="786"/>
        <v>0</v>
      </c>
      <c r="AC1815" s="544">
        <f t="shared" si="787"/>
        <v>0</v>
      </c>
      <c r="AD1815" s="174">
        <f t="shared" si="788"/>
        <v>0</v>
      </c>
      <c r="AE1815" s="8"/>
      <c r="AF1815" s="885" t="str">
        <f t="shared" si="789"/>
        <v xml:space="preserve"> </v>
      </c>
      <c r="AG1815" s="40">
        <f t="shared" si="790"/>
        <v>0</v>
      </c>
      <c r="AH1815" s="40">
        <f t="shared" si="791"/>
        <v>0</v>
      </c>
      <c r="AR1815" s="40">
        <f t="shared" si="792"/>
        <v>0</v>
      </c>
      <c r="AS1815" s="40">
        <f t="shared" si="793"/>
        <v>0</v>
      </c>
      <c r="AT1815" s="40">
        <f t="shared" si="794"/>
        <v>0</v>
      </c>
      <c r="AU1815" s="40">
        <f t="shared" si="795"/>
        <v>0</v>
      </c>
      <c r="AX1815" s="279">
        <f t="shared" si="796"/>
        <v>0</v>
      </c>
      <c r="AY1815" s="279">
        <f t="shared" si="797"/>
        <v>0</v>
      </c>
      <c r="AZ1815" s="40">
        <f t="shared" si="798"/>
        <v>0</v>
      </c>
      <c r="BB1815" s="40">
        <f t="shared" si="799"/>
        <v>0</v>
      </c>
      <c r="BC1815" s="397">
        <f t="shared" si="800"/>
        <v>0</v>
      </c>
      <c r="BD1815" s="105">
        <f t="shared" si="801"/>
        <v>0</v>
      </c>
      <c r="BE1815" s="105">
        <f t="shared" si="802"/>
        <v>0</v>
      </c>
      <c r="BF1815" s="742">
        <f t="shared" si="803"/>
        <v>0</v>
      </c>
      <c r="BG1815" s="89"/>
      <c r="BH1815" s="9"/>
      <c r="BJ1815" s="40">
        <f t="shared" si="804"/>
        <v>0</v>
      </c>
      <c r="BK1815" s="40">
        <f t="shared" si="805"/>
        <v>1</v>
      </c>
      <c r="BL1815" s="40">
        <f t="shared" si="806"/>
        <v>0</v>
      </c>
      <c r="BM1815" s="40">
        <f t="shared" si="807"/>
        <v>0</v>
      </c>
      <c r="BN1815" s="40">
        <f t="shared" si="808"/>
        <v>0</v>
      </c>
    </row>
    <row r="1816" spans="1:66" x14ac:dyDescent="0.25">
      <c r="A1816" s="379"/>
      <c r="B1816" s="936"/>
      <c r="C1816" s="272"/>
      <c r="D1816" s="868"/>
      <c r="E1816" s="873" t="str">
        <f t="shared" si="782"/>
        <v xml:space="preserve"> </v>
      </c>
      <c r="F1816" s="130">
        <f t="shared" si="783"/>
        <v>0</v>
      </c>
      <c r="G1816" s="128">
        <f t="shared" si="784"/>
        <v>1804</v>
      </c>
      <c r="H1816" s="127"/>
      <c r="I1816" s="321"/>
      <c r="J1816" s="97"/>
      <c r="K1816" s="323"/>
      <c r="L1816" s="322"/>
      <c r="M1816" s="50"/>
      <c r="N1816" s="87"/>
      <c r="O1816" s="324"/>
      <c r="P1816" s="98"/>
      <c r="Q1816" s="98"/>
      <c r="R1816" s="114"/>
      <c r="S1816" s="753"/>
      <c r="T1816" s="98"/>
      <c r="U1816" s="98"/>
      <c r="V1816" s="98"/>
      <c r="W1816" s="99"/>
      <c r="X1816" s="97"/>
      <c r="Y1816" s="87"/>
      <c r="Z1816" s="100"/>
      <c r="AA1816" s="106">
        <f t="shared" si="785"/>
        <v>1804</v>
      </c>
      <c r="AB1816" s="549">
        <f t="shared" si="786"/>
        <v>0</v>
      </c>
      <c r="AC1816" s="544">
        <f t="shared" si="787"/>
        <v>0</v>
      </c>
      <c r="AD1816" s="174">
        <f t="shared" si="788"/>
        <v>0</v>
      </c>
      <c r="AE1816" s="8"/>
      <c r="AF1816" s="885" t="str">
        <f t="shared" si="789"/>
        <v xml:space="preserve"> </v>
      </c>
      <c r="AG1816" s="40">
        <f t="shared" si="790"/>
        <v>0</v>
      </c>
      <c r="AH1816" s="40">
        <f t="shared" si="791"/>
        <v>0</v>
      </c>
      <c r="AR1816" s="40">
        <f t="shared" si="792"/>
        <v>0</v>
      </c>
      <c r="AS1816" s="40">
        <f t="shared" si="793"/>
        <v>0</v>
      </c>
      <c r="AT1816" s="40">
        <f t="shared" si="794"/>
        <v>0</v>
      </c>
      <c r="AU1816" s="40">
        <f t="shared" si="795"/>
        <v>0</v>
      </c>
      <c r="AX1816" s="279">
        <f t="shared" si="796"/>
        <v>0</v>
      </c>
      <c r="AY1816" s="279">
        <f t="shared" si="797"/>
        <v>0</v>
      </c>
      <c r="AZ1816" s="40">
        <f t="shared" si="798"/>
        <v>0</v>
      </c>
      <c r="BB1816" s="40">
        <f t="shared" si="799"/>
        <v>0</v>
      </c>
      <c r="BC1816" s="397">
        <f t="shared" si="800"/>
        <v>0</v>
      </c>
      <c r="BD1816" s="105">
        <f t="shared" si="801"/>
        <v>0</v>
      </c>
      <c r="BE1816" s="105">
        <f t="shared" si="802"/>
        <v>0</v>
      </c>
      <c r="BF1816" s="742">
        <f t="shared" si="803"/>
        <v>0</v>
      </c>
      <c r="BG1816" s="89"/>
      <c r="BH1816" s="9"/>
      <c r="BJ1816" s="40">
        <f t="shared" si="804"/>
        <v>0</v>
      </c>
      <c r="BK1816" s="40">
        <f t="shared" si="805"/>
        <v>1</v>
      </c>
      <c r="BL1816" s="40">
        <f t="shared" si="806"/>
        <v>0</v>
      </c>
      <c r="BM1816" s="40">
        <f t="shared" si="807"/>
        <v>0</v>
      </c>
      <c r="BN1816" s="40">
        <f t="shared" si="808"/>
        <v>0</v>
      </c>
    </row>
    <row r="1817" spans="1:66" x14ac:dyDescent="0.25">
      <c r="A1817" s="379"/>
      <c r="B1817" s="936"/>
      <c r="C1817" s="272"/>
      <c r="D1817" s="868"/>
      <c r="E1817" s="873" t="str">
        <f t="shared" si="782"/>
        <v xml:space="preserve"> </v>
      </c>
      <c r="F1817" s="130">
        <f t="shared" si="783"/>
        <v>0</v>
      </c>
      <c r="G1817" s="128">
        <f t="shared" si="784"/>
        <v>1805</v>
      </c>
      <c r="H1817" s="127"/>
      <c r="I1817" s="321"/>
      <c r="J1817" s="97"/>
      <c r="K1817" s="323"/>
      <c r="L1817" s="322"/>
      <c r="M1817" s="50"/>
      <c r="N1817" s="87"/>
      <c r="O1817" s="324"/>
      <c r="P1817" s="98"/>
      <c r="Q1817" s="98"/>
      <c r="R1817" s="114"/>
      <c r="S1817" s="753"/>
      <c r="T1817" s="98"/>
      <c r="U1817" s="98"/>
      <c r="V1817" s="98"/>
      <c r="W1817" s="99"/>
      <c r="X1817" s="97"/>
      <c r="Y1817" s="87"/>
      <c r="Z1817" s="100"/>
      <c r="AA1817" s="106">
        <f t="shared" si="785"/>
        <v>1805</v>
      </c>
      <c r="AB1817" s="549">
        <f t="shared" si="786"/>
        <v>0</v>
      </c>
      <c r="AC1817" s="544">
        <f t="shared" si="787"/>
        <v>0</v>
      </c>
      <c r="AD1817" s="174">
        <f t="shared" si="788"/>
        <v>0</v>
      </c>
      <c r="AE1817" s="8"/>
      <c r="AF1817" s="885" t="str">
        <f t="shared" si="789"/>
        <v xml:space="preserve"> </v>
      </c>
      <c r="AG1817" s="40">
        <f t="shared" si="790"/>
        <v>0</v>
      </c>
      <c r="AH1817" s="40">
        <f t="shared" si="791"/>
        <v>0</v>
      </c>
      <c r="AR1817" s="40">
        <f t="shared" si="792"/>
        <v>0</v>
      </c>
      <c r="AS1817" s="40">
        <f t="shared" si="793"/>
        <v>0</v>
      </c>
      <c r="AT1817" s="40">
        <f t="shared" si="794"/>
        <v>0</v>
      </c>
      <c r="AU1817" s="40">
        <f t="shared" si="795"/>
        <v>0</v>
      </c>
      <c r="AX1817" s="279">
        <f t="shared" si="796"/>
        <v>0</v>
      </c>
      <c r="AY1817" s="279">
        <f t="shared" si="797"/>
        <v>0</v>
      </c>
      <c r="AZ1817" s="40">
        <f t="shared" si="798"/>
        <v>0</v>
      </c>
      <c r="BB1817" s="40">
        <f t="shared" si="799"/>
        <v>0</v>
      </c>
      <c r="BC1817" s="397">
        <f t="shared" si="800"/>
        <v>0</v>
      </c>
      <c r="BD1817" s="105">
        <f t="shared" si="801"/>
        <v>0</v>
      </c>
      <c r="BE1817" s="105">
        <f t="shared" si="802"/>
        <v>0</v>
      </c>
      <c r="BF1817" s="742">
        <f t="shared" si="803"/>
        <v>0</v>
      </c>
      <c r="BG1817" s="89"/>
      <c r="BH1817" s="9"/>
      <c r="BJ1817" s="40">
        <f t="shared" si="804"/>
        <v>0</v>
      </c>
      <c r="BK1817" s="40">
        <f t="shared" si="805"/>
        <v>1</v>
      </c>
      <c r="BL1817" s="40">
        <f t="shared" si="806"/>
        <v>0</v>
      </c>
      <c r="BM1817" s="40">
        <f t="shared" si="807"/>
        <v>0</v>
      </c>
      <c r="BN1817" s="40">
        <f t="shared" si="808"/>
        <v>0</v>
      </c>
    </row>
    <row r="1818" spans="1:66" x14ac:dyDescent="0.25">
      <c r="A1818" s="379"/>
      <c r="B1818" s="936"/>
      <c r="C1818" s="272"/>
      <c r="D1818" s="868"/>
      <c r="E1818" s="873" t="str">
        <f t="shared" si="782"/>
        <v xml:space="preserve"> </v>
      </c>
      <c r="F1818" s="130">
        <f t="shared" si="783"/>
        <v>0</v>
      </c>
      <c r="G1818" s="128">
        <f t="shared" si="784"/>
        <v>1806</v>
      </c>
      <c r="H1818" s="127"/>
      <c r="I1818" s="321"/>
      <c r="J1818" s="97"/>
      <c r="K1818" s="323"/>
      <c r="L1818" s="322"/>
      <c r="M1818" s="50"/>
      <c r="N1818" s="87"/>
      <c r="O1818" s="324"/>
      <c r="P1818" s="98"/>
      <c r="Q1818" s="98"/>
      <c r="R1818" s="114"/>
      <c r="S1818" s="753"/>
      <c r="T1818" s="98"/>
      <c r="U1818" s="98"/>
      <c r="V1818" s="98"/>
      <c r="W1818" s="99"/>
      <c r="X1818" s="97"/>
      <c r="Y1818" s="87"/>
      <c r="Z1818" s="100"/>
      <c r="AA1818" s="106">
        <f t="shared" si="785"/>
        <v>1806</v>
      </c>
      <c r="AB1818" s="549">
        <f t="shared" si="786"/>
        <v>0</v>
      </c>
      <c r="AC1818" s="544">
        <f t="shared" si="787"/>
        <v>0</v>
      </c>
      <c r="AD1818" s="174">
        <f t="shared" si="788"/>
        <v>0</v>
      </c>
      <c r="AE1818" s="8"/>
      <c r="AF1818" s="885" t="str">
        <f t="shared" si="789"/>
        <v xml:space="preserve"> </v>
      </c>
      <c r="AG1818" s="40">
        <f t="shared" si="790"/>
        <v>0</v>
      </c>
      <c r="AH1818" s="40">
        <f t="shared" si="791"/>
        <v>0</v>
      </c>
      <c r="AR1818" s="40">
        <f t="shared" si="792"/>
        <v>0</v>
      </c>
      <c r="AS1818" s="40">
        <f t="shared" si="793"/>
        <v>0</v>
      </c>
      <c r="AT1818" s="40">
        <f t="shared" si="794"/>
        <v>0</v>
      </c>
      <c r="AU1818" s="40">
        <f t="shared" si="795"/>
        <v>0</v>
      </c>
      <c r="AX1818" s="279">
        <f t="shared" si="796"/>
        <v>0</v>
      </c>
      <c r="AY1818" s="279">
        <f t="shared" si="797"/>
        <v>0</v>
      </c>
      <c r="AZ1818" s="40">
        <f t="shared" si="798"/>
        <v>0</v>
      </c>
      <c r="BB1818" s="40">
        <f t="shared" si="799"/>
        <v>0</v>
      </c>
      <c r="BC1818" s="397">
        <f t="shared" si="800"/>
        <v>0</v>
      </c>
      <c r="BD1818" s="105">
        <f t="shared" si="801"/>
        <v>0</v>
      </c>
      <c r="BE1818" s="105">
        <f t="shared" si="802"/>
        <v>0</v>
      </c>
      <c r="BF1818" s="742">
        <f t="shared" si="803"/>
        <v>0</v>
      </c>
      <c r="BG1818" s="89"/>
      <c r="BH1818" s="9"/>
      <c r="BJ1818" s="40">
        <f t="shared" si="804"/>
        <v>0</v>
      </c>
      <c r="BK1818" s="40">
        <f t="shared" si="805"/>
        <v>1</v>
      </c>
      <c r="BL1818" s="40">
        <f t="shared" si="806"/>
        <v>0</v>
      </c>
      <c r="BM1818" s="40">
        <f t="shared" si="807"/>
        <v>0</v>
      </c>
      <c r="BN1818" s="40">
        <f t="shared" si="808"/>
        <v>0</v>
      </c>
    </row>
    <row r="1819" spans="1:66" x14ac:dyDescent="0.25">
      <c r="A1819" s="379"/>
      <c r="B1819" s="936"/>
      <c r="C1819" s="272"/>
      <c r="D1819" s="868"/>
      <c r="E1819" s="873" t="str">
        <f t="shared" si="782"/>
        <v xml:space="preserve"> </v>
      </c>
      <c r="F1819" s="130">
        <f t="shared" si="783"/>
        <v>0</v>
      </c>
      <c r="G1819" s="128">
        <f t="shared" si="784"/>
        <v>1807</v>
      </c>
      <c r="H1819" s="127"/>
      <c r="I1819" s="321"/>
      <c r="J1819" s="97"/>
      <c r="K1819" s="323"/>
      <c r="L1819" s="322"/>
      <c r="M1819" s="50"/>
      <c r="N1819" s="87"/>
      <c r="O1819" s="324"/>
      <c r="P1819" s="98"/>
      <c r="Q1819" s="98"/>
      <c r="R1819" s="114"/>
      <c r="S1819" s="753"/>
      <c r="T1819" s="98"/>
      <c r="U1819" s="98"/>
      <c r="V1819" s="98"/>
      <c r="W1819" s="99"/>
      <c r="X1819" s="97"/>
      <c r="Y1819" s="87"/>
      <c r="Z1819" s="100"/>
      <c r="AA1819" s="106">
        <f t="shared" si="785"/>
        <v>1807</v>
      </c>
      <c r="AB1819" s="549">
        <f t="shared" si="786"/>
        <v>0</v>
      </c>
      <c r="AC1819" s="544">
        <f t="shared" si="787"/>
        <v>0</v>
      </c>
      <c r="AD1819" s="174">
        <f t="shared" si="788"/>
        <v>0</v>
      </c>
      <c r="AE1819" s="8"/>
      <c r="AF1819" s="885" t="str">
        <f t="shared" si="789"/>
        <v xml:space="preserve"> </v>
      </c>
      <c r="AG1819" s="40">
        <f t="shared" si="790"/>
        <v>0</v>
      </c>
      <c r="AH1819" s="40">
        <f t="shared" si="791"/>
        <v>0</v>
      </c>
      <c r="AR1819" s="40">
        <f t="shared" si="792"/>
        <v>0</v>
      </c>
      <c r="AS1819" s="40">
        <f t="shared" si="793"/>
        <v>0</v>
      </c>
      <c r="AT1819" s="40">
        <f t="shared" si="794"/>
        <v>0</v>
      </c>
      <c r="AU1819" s="40">
        <f t="shared" si="795"/>
        <v>0</v>
      </c>
      <c r="AX1819" s="279">
        <f t="shared" si="796"/>
        <v>0</v>
      </c>
      <c r="AY1819" s="279">
        <f t="shared" si="797"/>
        <v>0</v>
      </c>
      <c r="AZ1819" s="40">
        <f t="shared" si="798"/>
        <v>0</v>
      </c>
      <c r="BB1819" s="40">
        <f t="shared" si="799"/>
        <v>0</v>
      </c>
      <c r="BC1819" s="397">
        <f t="shared" si="800"/>
        <v>0</v>
      </c>
      <c r="BD1819" s="105">
        <f t="shared" si="801"/>
        <v>0</v>
      </c>
      <c r="BE1819" s="105">
        <f t="shared" si="802"/>
        <v>0</v>
      </c>
      <c r="BF1819" s="742">
        <f t="shared" si="803"/>
        <v>0</v>
      </c>
      <c r="BG1819" s="89"/>
      <c r="BH1819" s="9"/>
      <c r="BJ1819" s="40">
        <f t="shared" si="804"/>
        <v>0</v>
      </c>
      <c r="BK1819" s="40">
        <f t="shared" si="805"/>
        <v>1</v>
      </c>
      <c r="BL1819" s="40">
        <f t="shared" si="806"/>
        <v>0</v>
      </c>
      <c r="BM1819" s="40">
        <f t="shared" si="807"/>
        <v>0</v>
      </c>
      <c r="BN1819" s="40">
        <f t="shared" si="808"/>
        <v>0</v>
      </c>
    </row>
    <row r="1820" spans="1:66" x14ac:dyDescent="0.25">
      <c r="A1820" s="379"/>
      <c r="B1820" s="936"/>
      <c r="C1820" s="272"/>
      <c r="D1820" s="868"/>
      <c r="E1820" s="873" t="str">
        <f t="shared" si="782"/>
        <v xml:space="preserve"> </v>
      </c>
      <c r="F1820" s="130">
        <f t="shared" si="783"/>
        <v>0</v>
      </c>
      <c r="G1820" s="128">
        <f t="shared" si="784"/>
        <v>1808</v>
      </c>
      <c r="H1820" s="127"/>
      <c r="I1820" s="321"/>
      <c r="J1820" s="97"/>
      <c r="K1820" s="323"/>
      <c r="L1820" s="322"/>
      <c r="M1820" s="50"/>
      <c r="N1820" s="87"/>
      <c r="O1820" s="324"/>
      <c r="P1820" s="98"/>
      <c r="Q1820" s="98"/>
      <c r="R1820" s="114"/>
      <c r="S1820" s="753"/>
      <c r="T1820" s="98"/>
      <c r="U1820" s="98"/>
      <c r="V1820" s="98"/>
      <c r="W1820" s="99"/>
      <c r="X1820" s="97"/>
      <c r="Y1820" s="87"/>
      <c r="Z1820" s="100"/>
      <c r="AA1820" s="106">
        <f t="shared" si="785"/>
        <v>1808</v>
      </c>
      <c r="AB1820" s="549">
        <f t="shared" si="786"/>
        <v>0</v>
      </c>
      <c r="AC1820" s="544">
        <f t="shared" si="787"/>
        <v>0</v>
      </c>
      <c r="AD1820" s="174">
        <f t="shared" si="788"/>
        <v>0</v>
      </c>
      <c r="AE1820" s="8"/>
      <c r="AF1820" s="885" t="str">
        <f t="shared" si="789"/>
        <v xml:space="preserve"> </v>
      </c>
      <c r="AG1820" s="40">
        <f t="shared" si="790"/>
        <v>0</v>
      </c>
      <c r="AH1820" s="40">
        <f t="shared" si="791"/>
        <v>0</v>
      </c>
      <c r="AR1820" s="40">
        <f t="shared" si="792"/>
        <v>0</v>
      </c>
      <c r="AS1820" s="40">
        <f t="shared" si="793"/>
        <v>0</v>
      </c>
      <c r="AT1820" s="40">
        <f t="shared" si="794"/>
        <v>0</v>
      </c>
      <c r="AU1820" s="40">
        <f t="shared" si="795"/>
        <v>0</v>
      </c>
      <c r="AX1820" s="279">
        <f t="shared" si="796"/>
        <v>0</v>
      </c>
      <c r="AY1820" s="279">
        <f t="shared" si="797"/>
        <v>0</v>
      </c>
      <c r="AZ1820" s="40">
        <f t="shared" si="798"/>
        <v>0</v>
      </c>
      <c r="BB1820" s="40">
        <f t="shared" si="799"/>
        <v>0</v>
      </c>
      <c r="BC1820" s="397">
        <f t="shared" si="800"/>
        <v>0</v>
      </c>
      <c r="BD1820" s="105">
        <f t="shared" si="801"/>
        <v>0</v>
      </c>
      <c r="BE1820" s="105">
        <f t="shared" si="802"/>
        <v>0</v>
      </c>
      <c r="BF1820" s="742">
        <f t="shared" si="803"/>
        <v>0</v>
      </c>
      <c r="BG1820" s="89"/>
      <c r="BH1820" s="9"/>
      <c r="BJ1820" s="40">
        <f t="shared" si="804"/>
        <v>0</v>
      </c>
      <c r="BK1820" s="40">
        <f t="shared" si="805"/>
        <v>1</v>
      </c>
      <c r="BL1820" s="40">
        <f t="shared" si="806"/>
        <v>0</v>
      </c>
      <c r="BM1820" s="40">
        <f t="shared" si="807"/>
        <v>0</v>
      </c>
      <c r="BN1820" s="40">
        <f t="shared" si="808"/>
        <v>0</v>
      </c>
    </row>
    <row r="1821" spans="1:66" x14ac:dyDescent="0.25">
      <c r="A1821" s="379"/>
      <c r="B1821" s="936"/>
      <c r="C1821" s="272"/>
      <c r="D1821" s="868"/>
      <c r="E1821" s="873" t="str">
        <f t="shared" si="782"/>
        <v xml:space="preserve"> </v>
      </c>
      <c r="F1821" s="130">
        <f t="shared" si="783"/>
        <v>0</v>
      </c>
      <c r="G1821" s="128">
        <f t="shared" si="784"/>
        <v>1809</v>
      </c>
      <c r="H1821" s="127"/>
      <c r="I1821" s="321"/>
      <c r="J1821" s="97"/>
      <c r="K1821" s="323"/>
      <c r="L1821" s="322"/>
      <c r="M1821" s="50"/>
      <c r="N1821" s="87"/>
      <c r="O1821" s="324"/>
      <c r="P1821" s="98"/>
      <c r="Q1821" s="98"/>
      <c r="R1821" s="114"/>
      <c r="S1821" s="753"/>
      <c r="T1821" s="98"/>
      <c r="U1821" s="98"/>
      <c r="V1821" s="98"/>
      <c r="W1821" s="99"/>
      <c r="X1821" s="97"/>
      <c r="Y1821" s="87"/>
      <c r="Z1821" s="100"/>
      <c r="AA1821" s="106">
        <f t="shared" si="785"/>
        <v>1809</v>
      </c>
      <c r="AB1821" s="549">
        <f t="shared" si="786"/>
        <v>0</v>
      </c>
      <c r="AC1821" s="544">
        <f t="shared" si="787"/>
        <v>0</v>
      </c>
      <c r="AD1821" s="174">
        <f t="shared" si="788"/>
        <v>0</v>
      </c>
      <c r="AE1821" s="8"/>
      <c r="AF1821" s="885" t="str">
        <f t="shared" si="789"/>
        <v xml:space="preserve"> </v>
      </c>
      <c r="AG1821" s="40">
        <f t="shared" si="790"/>
        <v>0</v>
      </c>
      <c r="AH1821" s="40">
        <f t="shared" si="791"/>
        <v>0</v>
      </c>
      <c r="AR1821" s="40">
        <f t="shared" si="792"/>
        <v>0</v>
      </c>
      <c r="AS1821" s="40">
        <f t="shared" si="793"/>
        <v>0</v>
      </c>
      <c r="AT1821" s="40">
        <f t="shared" si="794"/>
        <v>0</v>
      </c>
      <c r="AU1821" s="40">
        <f t="shared" si="795"/>
        <v>0</v>
      </c>
      <c r="AX1821" s="279">
        <f t="shared" si="796"/>
        <v>0</v>
      </c>
      <c r="AY1821" s="279">
        <f t="shared" si="797"/>
        <v>0</v>
      </c>
      <c r="AZ1821" s="40">
        <f t="shared" si="798"/>
        <v>0</v>
      </c>
      <c r="BB1821" s="40">
        <f t="shared" si="799"/>
        <v>0</v>
      </c>
      <c r="BC1821" s="397">
        <f t="shared" si="800"/>
        <v>0</v>
      </c>
      <c r="BD1821" s="105">
        <f t="shared" si="801"/>
        <v>0</v>
      </c>
      <c r="BE1821" s="105">
        <f t="shared" si="802"/>
        <v>0</v>
      </c>
      <c r="BF1821" s="742">
        <f t="shared" si="803"/>
        <v>0</v>
      </c>
      <c r="BG1821" s="89"/>
      <c r="BH1821" s="9"/>
      <c r="BJ1821" s="40">
        <f t="shared" si="804"/>
        <v>0</v>
      </c>
      <c r="BK1821" s="40">
        <f t="shared" si="805"/>
        <v>1</v>
      </c>
      <c r="BL1821" s="40">
        <f t="shared" si="806"/>
        <v>0</v>
      </c>
      <c r="BM1821" s="40">
        <f t="shared" si="807"/>
        <v>0</v>
      </c>
      <c r="BN1821" s="40">
        <f t="shared" si="808"/>
        <v>0</v>
      </c>
    </row>
    <row r="1822" spans="1:66" x14ac:dyDescent="0.25">
      <c r="A1822" s="379"/>
      <c r="B1822" s="936"/>
      <c r="C1822" s="272"/>
      <c r="D1822" s="868"/>
      <c r="E1822" s="873" t="str">
        <f t="shared" si="782"/>
        <v xml:space="preserve"> </v>
      </c>
      <c r="F1822" s="130">
        <f t="shared" si="783"/>
        <v>0</v>
      </c>
      <c r="G1822" s="128">
        <f t="shared" si="784"/>
        <v>1810</v>
      </c>
      <c r="H1822" s="127"/>
      <c r="I1822" s="321"/>
      <c r="J1822" s="97"/>
      <c r="K1822" s="323"/>
      <c r="L1822" s="322"/>
      <c r="M1822" s="50"/>
      <c r="N1822" s="87"/>
      <c r="O1822" s="324"/>
      <c r="P1822" s="98"/>
      <c r="Q1822" s="98"/>
      <c r="R1822" s="114"/>
      <c r="S1822" s="753"/>
      <c r="T1822" s="98"/>
      <c r="U1822" s="98"/>
      <c r="V1822" s="98"/>
      <c r="W1822" s="99"/>
      <c r="X1822" s="97"/>
      <c r="Y1822" s="87"/>
      <c r="Z1822" s="100"/>
      <c r="AA1822" s="106">
        <f t="shared" si="785"/>
        <v>1810</v>
      </c>
      <c r="AB1822" s="549">
        <f t="shared" si="786"/>
        <v>0</v>
      </c>
      <c r="AC1822" s="544">
        <f t="shared" si="787"/>
        <v>0</v>
      </c>
      <c r="AD1822" s="174">
        <f t="shared" si="788"/>
        <v>0</v>
      </c>
      <c r="AE1822" s="8"/>
      <c r="AF1822" s="885" t="str">
        <f t="shared" si="789"/>
        <v xml:space="preserve"> </v>
      </c>
      <c r="AG1822" s="40">
        <f t="shared" si="790"/>
        <v>0</v>
      </c>
      <c r="AH1822" s="40">
        <f t="shared" si="791"/>
        <v>0</v>
      </c>
      <c r="AR1822" s="40">
        <f t="shared" si="792"/>
        <v>0</v>
      </c>
      <c r="AS1822" s="40">
        <f t="shared" si="793"/>
        <v>0</v>
      </c>
      <c r="AT1822" s="40">
        <f t="shared" si="794"/>
        <v>0</v>
      </c>
      <c r="AU1822" s="40">
        <f t="shared" si="795"/>
        <v>0</v>
      </c>
      <c r="AX1822" s="279">
        <f t="shared" si="796"/>
        <v>0</v>
      </c>
      <c r="AY1822" s="279">
        <f t="shared" si="797"/>
        <v>0</v>
      </c>
      <c r="AZ1822" s="40">
        <f t="shared" si="798"/>
        <v>0</v>
      </c>
      <c r="BB1822" s="40">
        <f t="shared" si="799"/>
        <v>0</v>
      </c>
      <c r="BC1822" s="397">
        <f t="shared" si="800"/>
        <v>0</v>
      </c>
      <c r="BD1822" s="105">
        <f t="shared" si="801"/>
        <v>0</v>
      </c>
      <c r="BE1822" s="105">
        <f t="shared" si="802"/>
        <v>0</v>
      </c>
      <c r="BF1822" s="742">
        <f t="shared" si="803"/>
        <v>0</v>
      </c>
      <c r="BG1822" s="89"/>
      <c r="BH1822" s="9"/>
      <c r="BJ1822" s="40">
        <f t="shared" si="804"/>
        <v>0</v>
      </c>
      <c r="BK1822" s="40">
        <f t="shared" si="805"/>
        <v>1</v>
      </c>
      <c r="BL1822" s="40">
        <f t="shared" si="806"/>
        <v>0</v>
      </c>
      <c r="BM1822" s="40">
        <f t="shared" si="807"/>
        <v>0</v>
      </c>
      <c r="BN1822" s="40">
        <f t="shared" si="808"/>
        <v>0</v>
      </c>
    </row>
    <row r="1823" spans="1:66" x14ac:dyDescent="0.25">
      <c r="A1823" s="379"/>
      <c r="B1823" s="936"/>
      <c r="C1823" s="272"/>
      <c r="D1823" s="868"/>
      <c r="E1823" s="873" t="str">
        <f t="shared" si="782"/>
        <v xml:space="preserve"> </v>
      </c>
      <c r="F1823" s="130">
        <f t="shared" si="783"/>
        <v>0</v>
      </c>
      <c r="G1823" s="128">
        <f t="shared" si="784"/>
        <v>1811</v>
      </c>
      <c r="H1823" s="127"/>
      <c r="I1823" s="321"/>
      <c r="J1823" s="97"/>
      <c r="K1823" s="323"/>
      <c r="L1823" s="322"/>
      <c r="M1823" s="50"/>
      <c r="N1823" s="87"/>
      <c r="O1823" s="324"/>
      <c r="P1823" s="98"/>
      <c r="Q1823" s="98"/>
      <c r="R1823" s="114"/>
      <c r="S1823" s="753"/>
      <c r="T1823" s="98"/>
      <c r="U1823" s="98"/>
      <c r="V1823" s="98"/>
      <c r="W1823" s="99"/>
      <c r="X1823" s="97"/>
      <c r="Y1823" s="87"/>
      <c r="Z1823" s="100"/>
      <c r="AA1823" s="106">
        <f t="shared" si="785"/>
        <v>1811</v>
      </c>
      <c r="AB1823" s="549">
        <f t="shared" si="786"/>
        <v>0</v>
      </c>
      <c r="AC1823" s="544">
        <f t="shared" si="787"/>
        <v>0</v>
      </c>
      <c r="AD1823" s="174">
        <f t="shared" si="788"/>
        <v>0</v>
      </c>
      <c r="AE1823" s="8"/>
      <c r="AF1823" s="885" t="str">
        <f t="shared" si="789"/>
        <v xml:space="preserve"> </v>
      </c>
      <c r="AG1823" s="40">
        <f t="shared" si="790"/>
        <v>0</v>
      </c>
      <c r="AH1823" s="40">
        <f t="shared" si="791"/>
        <v>0</v>
      </c>
      <c r="AR1823" s="40">
        <f t="shared" si="792"/>
        <v>0</v>
      </c>
      <c r="AS1823" s="40">
        <f t="shared" si="793"/>
        <v>0</v>
      </c>
      <c r="AT1823" s="40">
        <f t="shared" si="794"/>
        <v>0</v>
      </c>
      <c r="AU1823" s="40">
        <f t="shared" si="795"/>
        <v>0</v>
      </c>
      <c r="AX1823" s="279">
        <f t="shared" si="796"/>
        <v>0</v>
      </c>
      <c r="AY1823" s="279">
        <f t="shared" si="797"/>
        <v>0</v>
      </c>
      <c r="AZ1823" s="40">
        <f t="shared" si="798"/>
        <v>0</v>
      </c>
      <c r="BB1823" s="40">
        <f t="shared" si="799"/>
        <v>0</v>
      </c>
      <c r="BC1823" s="397">
        <f t="shared" si="800"/>
        <v>0</v>
      </c>
      <c r="BD1823" s="105">
        <f t="shared" si="801"/>
        <v>0</v>
      </c>
      <c r="BE1823" s="105">
        <f t="shared" si="802"/>
        <v>0</v>
      </c>
      <c r="BF1823" s="742">
        <f t="shared" si="803"/>
        <v>0</v>
      </c>
      <c r="BG1823" s="89"/>
      <c r="BH1823" s="9"/>
      <c r="BJ1823" s="40">
        <f t="shared" si="804"/>
        <v>0</v>
      </c>
      <c r="BK1823" s="40">
        <f t="shared" si="805"/>
        <v>1</v>
      </c>
      <c r="BL1823" s="40">
        <f t="shared" si="806"/>
        <v>0</v>
      </c>
      <c r="BM1823" s="40">
        <f t="shared" si="807"/>
        <v>0</v>
      </c>
      <c r="BN1823" s="40">
        <f t="shared" si="808"/>
        <v>0</v>
      </c>
    </row>
    <row r="1824" spans="1:66" x14ac:dyDescent="0.25">
      <c r="A1824" s="379"/>
      <c r="B1824" s="936"/>
      <c r="C1824" s="272"/>
      <c r="D1824" s="868"/>
      <c r="E1824" s="873" t="str">
        <f t="shared" si="782"/>
        <v xml:space="preserve"> </v>
      </c>
      <c r="F1824" s="130">
        <f t="shared" si="783"/>
        <v>0</v>
      </c>
      <c r="G1824" s="128">
        <f t="shared" si="784"/>
        <v>1812</v>
      </c>
      <c r="H1824" s="127"/>
      <c r="I1824" s="321"/>
      <c r="J1824" s="97"/>
      <c r="K1824" s="323"/>
      <c r="L1824" s="322"/>
      <c r="M1824" s="50"/>
      <c r="N1824" s="87"/>
      <c r="O1824" s="324"/>
      <c r="P1824" s="98"/>
      <c r="Q1824" s="98"/>
      <c r="R1824" s="114"/>
      <c r="S1824" s="753"/>
      <c r="T1824" s="98"/>
      <c r="U1824" s="98"/>
      <c r="V1824" s="98"/>
      <c r="W1824" s="99"/>
      <c r="X1824" s="97"/>
      <c r="Y1824" s="87"/>
      <c r="Z1824" s="100"/>
      <c r="AA1824" s="106">
        <f t="shared" si="785"/>
        <v>1812</v>
      </c>
      <c r="AB1824" s="549">
        <f t="shared" si="786"/>
        <v>0</v>
      </c>
      <c r="AC1824" s="544">
        <f t="shared" si="787"/>
        <v>0</v>
      </c>
      <c r="AD1824" s="174">
        <f t="shared" si="788"/>
        <v>0</v>
      </c>
      <c r="AE1824" s="8"/>
      <c r="AF1824" s="885" t="str">
        <f t="shared" si="789"/>
        <v xml:space="preserve"> </v>
      </c>
      <c r="AG1824" s="40">
        <f t="shared" si="790"/>
        <v>0</v>
      </c>
      <c r="AH1824" s="40">
        <f t="shared" si="791"/>
        <v>0</v>
      </c>
      <c r="AR1824" s="40">
        <f t="shared" si="792"/>
        <v>0</v>
      </c>
      <c r="AS1824" s="40">
        <f t="shared" si="793"/>
        <v>0</v>
      </c>
      <c r="AT1824" s="40">
        <f t="shared" si="794"/>
        <v>0</v>
      </c>
      <c r="AU1824" s="40">
        <f t="shared" si="795"/>
        <v>0</v>
      </c>
      <c r="AX1824" s="279">
        <f t="shared" si="796"/>
        <v>0</v>
      </c>
      <c r="AY1824" s="279">
        <f t="shared" si="797"/>
        <v>0</v>
      </c>
      <c r="AZ1824" s="40">
        <f t="shared" si="798"/>
        <v>0</v>
      </c>
      <c r="BB1824" s="40">
        <f t="shared" si="799"/>
        <v>0</v>
      </c>
      <c r="BC1824" s="397">
        <f t="shared" si="800"/>
        <v>0</v>
      </c>
      <c r="BD1824" s="105">
        <f t="shared" si="801"/>
        <v>0</v>
      </c>
      <c r="BE1824" s="105">
        <f t="shared" si="802"/>
        <v>0</v>
      </c>
      <c r="BF1824" s="742">
        <f t="shared" si="803"/>
        <v>0</v>
      </c>
      <c r="BG1824" s="89"/>
      <c r="BH1824" s="9"/>
      <c r="BJ1824" s="40">
        <f t="shared" si="804"/>
        <v>0</v>
      </c>
      <c r="BK1824" s="40">
        <f t="shared" si="805"/>
        <v>1</v>
      </c>
      <c r="BL1824" s="40">
        <f t="shared" si="806"/>
        <v>0</v>
      </c>
      <c r="BM1824" s="40">
        <f t="shared" si="807"/>
        <v>0</v>
      </c>
      <c r="BN1824" s="40">
        <f t="shared" si="808"/>
        <v>0</v>
      </c>
    </row>
    <row r="1825" spans="1:66" x14ac:dyDescent="0.25">
      <c r="A1825" s="379"/>
      <c r="B1825" s="936"/>
      <c r="C1825" s="272"/>
      <c r="D1825" s="868"/>
      <c r="E1825" s="873" t="str">
        <f t="shared" si="782"/>
        <v xml:space="preserve"> </v>
      </c>
      <c r="F1825" s="130">
        <f t="shared" si="783"/>
        <v>0</v>
      </c>
      <c r="G1825" s="128">
        <f t="shared" si="784"/>
        <v>1813</v>
      </c>
      <c r="H1825" s="127"/>
      <c r="I1825" s="321"/>
      <c r="J1825" s="97"/>
      <c r="K1825" s="323"/>
      <c r="L1825" s="322"/>
      <c r="M1825" s="50"/>
      <c r="N1825" s="87"/>
      <c r="O1825" s="324"/>
      <c r="P1825" s="98"/>
      <c r="Q1825" s="98"/>
      <c r="R1825" s="114"/>
      <c r="S1825" s="753"/>
      <c r="T1825" s="98"/>
      <c r="U1825" s="98"/>
      <c r="V1825" s="98"/>
      <c r="W1825" s="99"/>
      <c r="X1825" s="97"/>
      <c r="Y1825" s="87"/>
      <c r="Z1825" s="100"/>
      <c r="AA1825" s="106">
        <f t="shared" si="785"/>
        <v>1813</v>
      </c>
      <c r="AB1825" s="549">
        <f t="shared" si="786"/>
        <v>0</v>
      </c>
      <c r="AC1825" s="544">
        <f t="shared" si="787"/>
        <v>0</v>
      </c>
      <c r="AD1825" s="174">
        <f t="shared" si="788"/>
        <v>0</v>
      </c>
      <c r="AE1825" s="8"/>
      <c r="AF1825" s="885" t="str">
        <f t="shared" si="789"/>
        <v xml:space="preserve"> </v>
      </c>
      <c r="AG1825" s="40">
        <f t="shared" si="790"/>
        <v>0</v>
      </c>
      <c r="AH1825" s="40">
        <f t="shared" si="791"/>
        <v>0</v>
      </c>
      <c r="AR1825" s="40">
        <f t="shared" si="792"/>
        <v>0</v>
      </c>
      <c r="AS1825" s="40">
        <f t="shared" si="793"/>
        <v>0</v>
      </c>
      <c r="AT1825" s="40">
        <f t="shared" si="794"/>
        <v>0</v>
      </c>
      <c r="AU1825" s="40">
        <f t="shared" si="795"/>
        <v>0</v>
      </c>
      <c r="AX1825" s="279">
        <f t="shared" si="796"/>
        <v>0</v>
      </c>
      <c r="AY1825" s="279">
        <f t="shared" si="797"/>
        <v>0</v>
      </c>
      <c r="AZ1825" s="40">
        <f t="shared" si="798"/>
        <v>0</v>
      </c>
      <c r="BB1825" s="40">
        <f t="shared" si="799"/>
        <v>0</v>
      </c>
      <c r="BC1825" s="397">
        <f t="shared" si="800"/>
        <v>0</v>
      </c>
      <c r="BD1825" s="105">
        <f t="shared" si="801"/>
        <v>0</v>
      </c>
      <c r="BE1825" s="105">
        <f t="shared" si="802"/>
        <v>0</v>
      </c>
      <c r="BF1825" s="742">
        <f t="shared" si="803"/>
        <v>0</v>
      </c>
      <c r="BG1825" s="89"/>
      <c r="BH1825" s="9"/>
      <c r="BJ1825" s="40">
        <f t="shared" si="804"/>
        <v>0</v>
      </c>
      <c r="BK1825" s="40">
        <f t="shared" si="805"/>
        <v>1</v>
      </c>
      <c r="BL1825" s="40">
        <f t="shared" si="806"/>
        <v>0</v>
      </c>
      <c r="BM1825" s="40">
        <f t="shared" si="807"/>
        <v>0</v>
      </c>
      <c r="BN1825" s="40">
        <f t="shared" si="808"/>
        <v>0</v>
      </c>
    </row>
    <row r="1826" spans="1:66" x14ac:dyDescent="0.25">
      <c r="A1826" s="379"/>
      <c r="B1826" s="936"/>
      <c r="C1826" s="272"/>
      <c r="D1826" s="868"/>
      <c r="E1826" s="873" t="str">
        <f t="shared" si="782"/>
        <v xml:space="preserve"> </v>
      </c>
      <c r="F1826" s="130">
        <f t="shared" si="783"/>
        <v>0</v>
      </c>
      <c r="G1826" s="128">
        <f t="shared" si="784"/>
        <v>1814</v>
      </c>
      <c r="H1826" s="127"/>
      <c r="I1826" s="321"/>
      <c r="J1826" s="97"/>
      <c r="K1826" s="323"/>
      <c r="L1826" s="322"/>
      <c r="M1826" s="50"/>
      <c r="N1826" s="87"/>
      <c r="O1826" s="324"/>
      <c r="P1826" s="98"/>
      <c r="Q1826" s="98"/>
      <c r="R1826" s="114"/>
      <c r="S1826" s="753"/>
      <c r="T1826" s="98"/>
      <c r="U1826" s="98"/>
      <c r="V1826" s="98"/>
      <c r="W1826" s="99"/>
      <c r="X1826" s="97"/>
      <c r="Y1826" s="87"/>
      <c r="Z1826" s="100"/>
      <c r="AA1826" s="106">
        <f t="shared" si="785"/>
        <v>1814</v>
      </c>
      <c r="AB1826" s="549">
        <f t="shared" si="786"/>
        <v>0</v>
      </c>
      <c r="AC1826" s="544">
        <f t="shared" si="787"/>
        <v>0</v>
      </c>
      <c r="AD1826" s="174">
        <f t="shared" si="788"/>
        <v>0</v>
      </c>
      <c r="AE1826" s="8"/>
      <c r="AF1826" s="885" t="str">
        <f t="shared" si="789"/>
        <v xml:space="preserve"> </v>
      </c>
      <c r="AG1826" s="40">
        <f t="shared" si="790"/>
        <v>0</v>
      </c>
      <c r="AH1826" s="40">
        <f t="shared" si="791"/>
        <v>0</v>
      </c>
      <c r="AR1826" s="40">
        <f t="shared" si="792"/>
        <v>0</v>
      </c>
      <c r="AS1826" s="40">
        <f t="shared" si="793"/>
        <v>0</v>
      </c>
      <c r="AT1826" s="40">
        <f t="shared" si="794"/>
        <v>0</v>
      </c>
      <c r="AU1826" s="40">
        <f t="shared" si="795"/>
        <v>0</v>
      </c>
      <c r="AX1826" s="279">
        <f t="shared" si="796"/>
        <v>0</v>
      </c>
      <c r="AY1826" s="279">
        <f t="shared" si="797"/>
        <v>0</v>
      </c>
      <c r="AZ1826" s="40">
        <f t="shared" si="798"/>
        <v>0</v>
      </c>
      <c r="BB1826" s="40">
        <f t="shared" si="799"/>
        <v>0</v>
      </c>
      <c r="BC1826" s="397">
        <f t="shared" si="800"/>
        <v>0</v>
      </c>
      <c r="BD1826" s="105">
        <f t="shared" si="801"/>
        <v>0</v>
      </c>
      <c r="BE1826" s="105">
        <f t="shared" si="802"/>
        <v>0</v>
      </c>
      <c r="BF1826" s="742">
        <f t="shared" si="803"/>
        <v>0</v>
      </c>
      <c r="BG1826" s="89"/>
      <c r="BH1826" s="9"/>
      <c r="BJ1826" s="40">
        <f t="shared" si="804"/>
        <v>0</v>
      </c>
      <c r="BK1826" s="40">
        <f t="shared" si="805"/>
        <v>1</v>
      </c>
      <c r="BL1826" s="40">
        <f t="shared" si="806"/>
        <v>0</v>
      </c>
      <c r="BM1826" s="40">
        <f t="shared" si="807"/>
        <v>0</v>
      </c>
      <c r="BN1826" s="40">
        <f t="shared" si="808"/>
        <v>0</v>
      </c>
    </row>
    <row r="1827" spans="1:66" x14ac:dyDescent="0.25">
      <c r="A1827" s="379"/>
      <c r="B1827" s="936"/>
      <c r="C1827" s="272"/>
      <c r="D1827" s="868"/>
      <c r="E1827" s="873" t="str">
        <f t="shared" si="782"/>
        <v xml:space="preserve"> </v>
      </c>
      <c r="F1827" s="130">
        <f t="shared" si="783"/>
        <v>0</v>
      </c>
      <c r="G1827" s="128">
        <f t="shared" si="784"/>
        <v>1815</v>
      </c>
      <c r="H1827" s="127"/>
      <c r="I1827" s="321"/>
      <c r="J1827" s="97"/>
      <c r="K1827" s="323"/>
      <c r="L1827" s="322"/>
      <c r="M1827" s="50"/>
      <c r="N1827" s="87"/>
      <c r="O1827" s="324"/>
      <c r="P1827" s="98"/>
      <c r="Q1827" s="98"/>
      <c r="R1827" s="114"/>
      <c r="S1827" s="753"/>
      <c r="T1827" s="98"/>
      <c r="U1827" s="98"/>
      <c r="V1827" s="98"/>
      <c r="W1827" s="99"/>
      <c r="X1827" s="97"/>
      <c r="Y1827" s="87"/>
      <c r="Z1827" s="100"/>
      <c r="AA1827" s="106">
        <f t="shared" si="785"/>
        <v>1815</v>
      </c>
      <c r="AB1827" s="549">
        <f t="shared" si="786"/>
        <v>0</v>
      </c>
      <c r="AC1827" s="544">
        <f t="shared" si="787"/>
        <v>0</v>
      </c>
      <c r="AD1827" s="174">
        <f t="shared" si="788"/>
        <v>0</v>
      </c>
      <c r="AE1827" s="8"/>
      <c r="AF1827" s="885" t="str">
        <f t="shared" si="789"/>
        <v xml:space="preserve"> </v>
      </c>
      <c r="AG1827" s="40">
        <f t="shared" si="790"/>
        <v>0</v>
      </c>
      <c r="AH1827" s="40">
        <f t="shared" si="791"/>
        <v>0</v>
      </c>
      <c r="AR1827" s="40">
        <f t="shared" si="792"/>
        <v>0</v>
      </c>
      <c r="AS1827" s="40">
        <f t="shared" si="793"/>
        <v>0</v>
      </c>
      <c r="AT1827" s="40">
        <f t="shared" si="794"/>
        <v>0</v>
      </c>
      <c r="AU1827" s="40">
        <f t="shared" si="795"/>
        <v>0</v>
      </c>
      <c r="AX1827" s="279">
        <f t="shared" si="796"/>
        <v>0</v>
      </c>
      <c r="AY1827" s="279">
        <f t="shared" si="797"/>
        <v>0</v>
      </c>
      <c r="AZ1827" s="40">
        <f t="shared" si="798"/>
        <v>0</v>
      </c>
      <c r="BB1827" s="40">
        <f t="shared" si="799"/>
        <v>0</v>
      </c>
      <c r="BC1827" s="397">
        <f t="shared" si="800"/>
        <v>0</v>
      </c>
      <c r="BD1827" s="105">
        <f t="shared" si="801"/>
        <v>0</v>
      </c>
      <c r="BE1827" s="105">
        <f t="shared" si="802"/>
        <v>0</v>
      </c>
      <c r="BF1827" s="742">
        <f t="shared" si="803"/>
        <v>0</v>
      </c>
      <c r="BG1827" s="89"/>
      <c r="BH1827" s="9"/>
      <c r="BJ1827" s="40">
        <f t="shared" si="804"/>
        <v>0</v>
      </c>
      <c r="BK1827" s="40">
        <f t="shared" si="805"/>
        <v>1</v>
      </c>
      <c r="BL1827" s="40">
        <f t="shared" si="806"/>
        <v>0</v>
      </c>
      <c r="BM1827" s="40">
        <f t="shared" si="807"/>
        <v>0</v>
      </c>
      <c r="BN1827" s="40">
        <f t="shared" si="808"/>
        <v>0</v>
      </c>
    </row>
    <row r="1828" spans="1:66" x14ac:dyDescent="0.25">
      <c r="A1828" s="379"/>
      <c r="B1828" s="936"/>
      <c r="C1828" s="272"/>
      <c r="D1828" s="868"/>
      <c r="E1828" s="873" t="str">
        <f t="shared" si="782"/>
        <v xml:space="preserve"> </v>
      </c>
      <c r="F1828" s="130">
        <f t="shared" si="783"/>
        <v>0</v>
      </c>
      <c r="G1828" s="128">
        <f t="shared" si="784"/>
        <v>1816</v>
      </c>
      <c r="H1828" s="127"/>
      <c r="I1828" s="321"/>
      <c r="J1828" s="97"/>
      <c r="K1828" s="323"/>
      <c r="L1828" s="322"/>
      <c r="M1828" s="50"/>
      <c r="N1828" s="87"/>
      <c r="O1828" s="324"/>
      <c r="P1828" s="98"/>
      <c r="Q1828" s="98"/>
      <c r="R1828" s="114"/>
      <c r="S1828" s="753"/>
      <c r="T1828" s="98"/>
      <c r="U1828" s="98"/>
      <c r="V1828" s="98"/>
      <c r="W1828" s="99"/>
      <c r="X1828" s="97"/>
      <c r="Y1828" s="87"/>
      <c r="Z1828" s="100"/>
      <c r="AA1828" s="106">
        <f t="shared" si="785"/>
        <v>1816</v>
      </c>
      <c r="AB1828" s="549">
        <f t="shared" si="786"/>
        <v>0</v>
      </c>
      <c r="AC1828" s="544">
        <f t="shared" si="787"/>
        <v>0</v>
      </c>
      <c r="AD1828" s="174">
        <f t="shared" si="788"/>
        <v>0</v>
      </c>
      <c r="AE1828" s="8"/>
      <c r="AF1828" s="885" t="str">
        <f t="shared" si="789"/>
        <v xml:space="preserve"> </v>
      </c>
      <c r="AG1828" s="40">
        <f t="shared" si="790"/>
        <v>0</v>
      </c>
      <c r="AH1828" s="40">
        <f t="shared" si="791"/>
        <v>0</v>
      </c>
      <c r="AR1828" s="40">
        <f t="shared" si="792"/>
        <v>0</v>
      </c>
      <c r="AS1828" s="40">
        <f t="shared" si="793"/>
        <v>0</v>
      </c>
      <c r="AT1828" s="40">
        <f t="shared" si="794"/>
        <v>0</v>
      </c>
      <c r="AU1828" s="40">
        <f t="shared" si="795"/>
        <v>0</v>
      </c>
      <c r="AX1828" s="279">
        <f t="shared" si="796"/>
        <v>0</v>
      </c>
      <c r="AY1828" s="279">
        <f t="shared" si="797"/>
        <v>0</v>
      </c>
      <c r="AZ1828" s="40">
        <f t="shared" si="798"/>
        <v>0</v>
      </c>
      <c r="BB1828" s="40">
        <f t="shared" si="799"/>
        <v>0</v>
      </c>
      <c r="BC1828" s="397">
        <f t="shared" si="800"/>
        <v>0</v>
      </c>
      <c r="BD1828" s="105">
        <f t="shared" si="801"/>
        <v>0</v>
      </c>
      <c r="BE1828" s="105">
        <f t="shared" si="802"/>
        <v>0</v>
      </c>
      <c r="BF1828" s="742">
        <f t="shared" si="803"/>
        <v>0</v>
      </c>
      <c r="BG1828" s="89"/>
      <c r="BH1828" s="9"/>
      <c r="BJ1828" s="40">
        <f t="shared" si="804"/>
        <v>0</v>
      </c>
      <c r="BK1828" s="40">
        <f t="shared" si="805"/>
        <v>1</v>
      </c>
      <c r="BL1828" s="40">
        <f t="shared" si="806"/>
        <v>0</v>
      </c>
      <c r="BM1828" s="40">
        <f t="shared" si="807"/>
        <v>0</v>
      </c>
      <c r="BN1828" s="40">
        <f t="shared" si="808"/>
        <v>0</v>
      </c>
    </row>
    <row r="1829" spans="1:66" x14ac:dyDescent="0.25">
      <c r="A1829" s="379"/>
      <c r="B1829" s="936"/>
      <c r="C1829" s="272"/>
      <c r="D1829" s="868"/>
      <c r="E1829" s="873" t="str">
        <f t="shared" si="782"/>
        <v xml:space="preserve"> </v>
      </c>
      <c r="F1829" s="130">
        <f t="shared" si="783"/>
        <v>0</v>
      </c>
      <c r="G1829" s="128">
        <f t="shared" si="784"/>
        <v>1817</v>
      </c>
      <c r="H1829" s="127"/>
      <c r="I1829" s="321"/>
      <c r="J1829" s="97"/>
      <c r="K1829" s="323"/>
      <c r="L1829" s="322"/>
      <c r="M1829" s="50"/>
      <c r="N1829" s="87"/>
      <c r="O1829" s="324"/>
      <c r="P1829" s="98"/>
      <c r="Q1829" s="98"/>
      <c r="R1829" s="114"/>
      <c r="S1829" s="753"/>
      <c r="T1829" s="98"/>
      <c r="U1829" s="98"/>
      <c r="V1829" s="98"/>
      <c r="W1829" s="99"/>
      <c r="X1829" s="97"/>
      <c r="Y1829" s="87"/>
      <c r="Z1829" s="100"/>
      <c r="AA1829" s="106">
        <f t="shared" si="785"/>
        <v>1817</v>
      </c>
      <c r="AB1829" s="549">
        <f t="shared" si="786"/>
        <v>0</v>
      </c>
      <c r="AC1829" s="544">
        <f t="shared" si="787"/>
        <v>0</v>
      </c>
      <c r="AD1829" s="174">
        <f t="shared" si="788"/>
        <v>0</v>
      </c>
      <c r="AE1829" s="8"/>
      <c r="AF1829" s="885" t="str">
        <f t="shared" si="789"/>
        <v xml:space="preserve"> </v>
      </c>
      <c r="AG1829" s="40">
        <f t="shared" si="790"/>
        <v>0</v>
      </c>
      <c r="AH1829" s="40">
        <f t="shared" si="791"/>
        <v>0</v>
      </c>
      <c r="AR1829" s="40">
        <f t="shared" si="792"/>
        <v>0</v>
      </c>
      <c r="AS1829" s="40">
        <f t="shared" si="793"/>
        <v>0</v>
      </c>
      <c r="AT1829" s="40">
        <f t="shared" si="794"/>
        <v>0</v>
      </c>
      <c r="AU1829" s="40">
        <f t="shared" si="795"/>
        <v>0</v>
      </c>
      <c r="AX1829" s="279">
        <f t="shared" si="796"/>
        <v>0</v>
      </c>
      <c r="AY1829" s="279">
        <f t="shared" si="797"/>
        <v>0</v>
      </c>
      <c r="AZ1829" s="40">
        <f t="shared" si="798"/>
        <v>0</v>
      </c>
      <c r="BB1829" s="40">
        <f t="shared" si="799"/>
        <v>0</v>
      </c>
      <c r="BC1829" s="397">
        <f t="shared" si="800"/>
        <v>0</v>
      </c>
      <c r="BD1829" s="105">
        <f t="shared" si="801"/>
        <v>0</v>
      </c>
      <c r="BE1829" s="105">
        <f t="shared" si="802"/>
        <v>0</v>
      </c>
      <c r="BF1829" s="742">
        <f t="shared" si="803"/>
        <v>0</v>
      </c>
      <c r="BG1829" s="89"/>
      <c r="BH1829" s="9"/>
      <c r="BJ1829" s="40">
        <f t="shared" si="804"/>
        <v>0</v>
      </c>
      <c r="BK1829" s="40">
        <f t="shared" si="805"/>
        <v>1</v>
      </c>
      <c r="BL1829" s="40">
        <f t="shared" si="806"/>
        <v>0</v>
      </c>
      <c r="BM1829" s="40">
        <f t="shared" si="807"/>
        <v>0</v>
      </c>
      <c r="BN1829" s="40">
        <f t="shared" si="808"/>
        <v>0</v>
      </c>
    </row>
    <row r="1830" spans="1:66" x14ac:dyDescent="0.25">
      <c r="A1830" s="379"/>
      <c r="B1830" s="936"/>
      <c r="C1830" s="272"/>
      <c r="D1830" s="868"/>
      <c r="E1830" s="873" t="str">
        <f t="shared" si="782"/>
        <v xml:space="preserve"> </v>
      </c>
      <c r="F1830" s="130">
        <f t="shared" si="783"/>
        <v>0</v>
      </c>
      <c r="G1830" s="128">
        <f t="shared" si="784"/>
        <v>1818</v>
      </c>
      <c r="H1830" s="127"/>
      <c r="I1830" s="321"/>
      <c r="J1830" s="97"/>
      <c r="K1830" s="323"/>
      <c r="L1830" s="322"/>
      <c r="M1830" s="50"/>
      <c r="N1830" s="87"/>
      <c r="O1830" s="324"/>
      <c r="P1830" s="98"/>
      <c r="Q1830" s="98"/>
      <c r="R1830" s="114"/>
      <c r="S1830" s="753"/>
      <c r="T1830" s="98"/>
      <c r="U1830" s="98"/>
      <c r="V1830" s="98"/>
      <c r="W1830" s="99"/>
      <c r="X1830" s="97"/>
      <c r="Y1830" s="87"/>
      <c r="Z1830" s="100"/>
      <c r="AA1830" s="106">
        <f t="shared" si="785"/>
        <v>1818</v>
      </c>
      <c r="AB1830" s="549">
        <f t="shared" si="786"/>
        <v>0</v>
      </c>
      <c r="AC1830" s="544">
        <f t="shared" si="787"/>
        <v>0</v>
      </c>
      <c r="AD1830" s="174">
        <f t="shared" si="788"/>
        <v>0</v>
      </c>
      <c r="AE1830" s="8"/>
      <c r="AF1830" s="885" t="str">
        <f t="shared" si="789"/>
        <v xml:space="preserve"> </v>
      </c>
      <c r="AG1830" s="40">
        <f t="shared" si="790"/>
        <v>0</v>
      </c>
      <c r="AH1830" s="40">
        <f t="shared" si="791"/>
        <v>0</v>
      </c>
      <c r="AR1830" s="40">
        <f t="shared" si="792"/>
        <v>0</v>
      </c>
      <c r="AS1830" s="40">
        <f t="shared" si="793"/>
        <v>0</v>
      </c>
      <c r="AT1830" s="40">
        <f t="shared" si="794"/>
        <v>0</v>
      </c>
      <c r="AU1830" s="40">
        <f t="shared" si="795"/>
        <v>0</v>
      </c>
      <c r="AX1830" s="279">
        <f t="shared" si="796"/>
        <v>0</v>
      </c>
      <c r="AY1830" s="279">
        <f t="shared" si="797"/>
        <v>0</v>
      </c>
      <c r="AZ1830" s="40">
        <f t="shared" si="798"/>
        <v>0</v>
      </c>
      <c r="BB1830" s="40">
        <f t="shared" si="799"/>
        <v>0</v>
      </c>
      <c r="BC1830" s="397">
        <f t="shared" si="800"/>
        <v>0</v>
      </c>
      <c r="BD1830" s="105">
        <f t="shared" si="801"/>
        <v>0</v>
      </c>
      <c r="BE1830" s="105">
        <f t="shared" si="802"/>
        <v>0</v>
      </c>
      <c r="BF1830" s="742">
        <f t="shared" si="803"/>
        <v>0</v>
      </c>
      <c r="BG1830" s="89"/>
      <c r="BH1830" s="9"/>
      <c r="BJ1830" s="40">
        <f t="shared" si="804"/>
        <v>0</v>
      </c>
      <c r="BK1830" s="40">
        <f t="shared" si="805"/>
        <v>1</v>
      </c>
      <c r="BL1830" s="40">
        <f t="shared" si="806"/>
        <v>0</v>
      </c>
      <c r="BM1830" s="40">
        <f t="shared" si="807"/>
        <v>0</v>
      </c>
      <c r="BN1830" s="40">
        <f t="shared" si="808"/>
        <v>0</v>
      </c>
    </row>
    <row r="1831" spans="1:66" x14ac:dyDescent="0.25">
      <c r="A1831" s="379"/>
      <c r="B1831" s="936"/>
      <c r="C1831" s="272"/>
      <c r="D1831" s="868"/>
      <c r="E1831" s="873" t="str">
        <f t="shared" si="782"/>
        <v xml:space="preserve"> </v>
      </c>
      <c r="F1831" s="130">
        <f t="shared" si="783"/>
        <v>0</v>
      </c>
      <c r="G1831" s="128">
        <f t="shared" si="784"/>
        <v>1819</v>
      </c>
      <c r="H1831" s="127"/>
      <c r="I1831" s="321"/>
      <c r="J1831" s="97"/>
      <c r="K1831" s="323"/>
      <c r="L1831" s="322"/>
      <c r="M1831" s="50"/>
      <c r="N1831" s="87"/>
      <c r="O1831" s="324"/>
      <c r="P1831" s="98"/>
      <c r="Q1831" s="98"/>
      <c r="R1831" s="114"/>
      <c r="S1831" s="753"/>
      <c r="T1831" s="98"/>
      <c r="U1831" s="98"/>
      <c r="V1831" s="98"/>
      <c r="W1831" s="99"/>
      <c r="X1831" s="97"/>
      <c r="Y1831" s="87"/>
      <c r="Z1831" s="100"/>
      <c r="AA1831" s="106">
        <f t="shared" si="785"/>
        <v>1819</v>
      </c>
      <c r="AB1831" s="549">
        <f t="shared" si="786"/>
        <v>0</v>
      </c>
      <c r="AC1831" s="544">
        <f t="shared" si="787"/>
        <v>0</v>
      </c>
      <c r="AD1831" s="174">
        <f t="shared" si="788"/>
        <v>0</v>
      </c>
      <c r="AE1831" s="8"/>
      <c r="AF1831" s="885" t="str">
        <f t="shared" si="789"/>
        <v xml:space="preserve"> </v>
      </c>
      <c r="AG1831" s="40">
        <f t="shared" si="790"/>
        <v>0</v>
      </c>
      <c r="AH1831" s="40">
        <f t="shared" si="791"/>
        <v>0</v>
      </c>
      <c r="AR1831" s="40">
        <f t="shared" si="792"/>
        <v>0</v>
      </c>
      <c r="AS1831" s="40">
        <f t="shared" si="793"/>
        <v>0</v>
      </c>
      <c r="AT1831" s="40">
        <f t="shared" si="794"/>
        <v>0</v>
      </c>
      <c r="AU1831" s="40">
        <f t="shared" si="795"/>
        <v>0</v>
      </c>
      <c r="AX1831" s="279">
        <f t="shared" si="796"/>
        <v>0</v>
      </c>
      <c r="AY1831" s="279">
        <f t="shared" si="797"/>
        <v>0</v>
      </c>
      <c r="AZ1831" s="40">
        <f t="shared" si="798"/>
        <v>0</v>
      </c>
      <c r="BB1831" s="40">
        <f t="shared" si="799"/>
        <v>0</v>
      </c>
      <c r="BC1831" s="397">
        <f t="shared" si="800"/>
        <v>0</v>
      </c>
      <c r="BD1831" s="105">
        <f t="shared" si="801"/>
        <v>0</v>
      </c>
      <c r="BE1831" s="105">
        <f t="shared" si="802"/>
        <v>0</v>
      </c>
      <c r="BF1831" s="742">
        <f t="shared" si="803"/>
        <v>0</v>
      </c>
      <c r="BG1831" s="89"/>
      <c r="BH1831" s="9"/>
      <c r="BJ1831" s="40">
        <f t="shared" si="804"/>
        <v>0</v>
      </c>
      <c r="BK1831" s="40">
        <f t="shared" si="805"/>
        <v>1</v>
      </c>
      <c r="BL1831" s="40">
        <f t="shared" si="806"/>
        <v>0</v>
      </c>
      <c r="BM1831" s="40">
        <f t="shared" si="807"/>
        <v>0</v>
      </c>
      <c r="BN1831" s="40">
        <f t="shared" si="808"/>
        <v>0</v>
      </c>
    </row>
    <row r="1832" spans="1:66" x14ac:dyDescent="0.25">
      <c r="A1832" s="379"/>
      <c r="B1832" s="936"/>
      <c r="C1832" s="272"/>
      <c r="D1832" s="868"/>
      <c r="E1832" s="873" t="str">
        <f t="shared" si="782"/>
        <v xml:space="preserve"> </v>
      </c>
      <c r="F1832" s="130">
        <f t="shared" si="783"/>
        <v>0</v>
      </c>
      <c r="G1832" s="128">
        <f t="shared" si="784"/>
        <v>1820</v>
      </c>
      <c r="H1832" s="127"/>
      <c r="I1832" s="321"/>
      <c r="J1832" s="97"/>
      <c r="K1832" s="323"/>
      <c r="L1832" s="322"/>
      <c r="M1832" s="50"/>
      <c r="N1832" s="87"/>
      <c r="O1832" s="324"/>
      <c r="P1832" s="98"/>
      <c r="Q1832" s="98"/>
      <c r="R1832" s="114"/>
      <c r="S1832" s="753"/>
      <c r="T1832" s="98"/>
      <c r="U1832" s="98"/>
      <c r="V1832" s="98"/>
      <c r="W1832" s="99"/>
      <c r="X1832" s="97"/>
      <c r="Y1832" s="87"/>
      <c r="Z1832" s="100"/>
      <c r="AA1832" s="106">
        <f t="shared" si="785"/>
        <v>1820</v>
      </c>
      <c r="AB1832" s="549">
        <f t="shared" si="786"/>
        <v>0</v>
      </c>
      <c r="AC1832" s="544">
        <f t="shared" si="787"/>
        <v>0</v>
      </c>
      <c r="AD1832" s="174">
        <f t="shared" si="788"/>
        <v>0</v>
      </c>
      <c r="AE1832" s="8"/>
      <c r="AF1832" s="885" t="str">
        <f t="shared" si="789"/>
        <v xml:space="preserve"> </v>
      </c>
      <c r="AG1832" s="40">
        <f t="shared" si="790"/>
        <v>0</v>
      </c>
      <c r="AH1832" s="40">
        <f t="shared" si="791"/>
        <v>0</v>
      </c>
      <c r="AR1832" s="40">
        <f t="shared" si="792"/>
        <v>0</v>
      </c>
      <c r="AS1832" s="40">
        <f t="shared" si="793"/>
        <v>0</v>
      </c>
      <c r="AT1832" s="40">
        <f t="shared" si="794"/>
        <v>0</v>
      </c>
      <c r="AU1832" s="40">
        <f t="shared" si="795"/>
        <v>0</v>
      </c>
      <c r="AX1832" s="279">
        <f t="shared" si="796"/>
        <v>0</v>
      </c>
      <c r="AY1832" s="279">
        <f t="shared" si="797"/>
        <v>0</v>
      </c>
      <c r="AZ1832" s="40">
        <f t="shared" si="798"/>
        <v>0</v>
      </c>
      <c r="BB1832" s="40">
        <f t="shared" si="799"/>
        <v>0</v>
      </c>
      <c r="BC1832" s="397">
        <f t="shared" si="800"/>
        <v>0</v>
      </c>
      <c r="BD1832" s="105">
        <f t="shared" si="801"/>
        <v>0</v>
      </c>
      <c r="BE1832" s="105">
        <f t="shared" si="802"/>
        <v>0</v>
      </c>
      <c r="BF1832" s="742">
        <f t="shared" si="803"/>
        <v>0</v>
      </c>
      <c r="BG1832" s="89"/>
      <c r="BH1832" s="9"/>
      <c r="BJ1832" s="40">
        <f t="shared" si="804"/>
        <v>0</v>
      </c>
      <c r="BK1832" s="40">
        <f t="shared" si="805"/>
        <v>1</v>
      </c>
      <c r="BL1832" s="40">
        <f t="shared" si="806"/>
        <v>0</v>
      </c>
      <c r="BM1832" s="40">
        <f t="shared" si="807"/>
        <v>0</v>
      </c>
      <c r="BN1832" s="40">
        <f t="shared" si="808"/>
        <v>0</v>
      </c>
    </row>
    <row r="1833" spans="1:66" x14ac:dyDescent="0.25">
      <c r="A1833" s="379"/>
      <c r="B1833" s="936"/>
      <c r="C1833" s="272"/>
      <c r="D1833" s="868"/>
      <c r="E1833" s="873" t="str">
        <f t="shared" si="782"/>
        <v xml:space="preserve"> </v>
      </c>
      <c r="F1833" s="130">
        <f t="shared" si="783"/>
        <v>0</v>
      </c>
      <c r="G1833" s="128">
        <f t="shared" si="784"/>
        <v>1821</v>
      </c>
      <c r="H1833" s="127"/>
      <c r="I1833" s="321"/>
      <c r="J1833" s="97"/>
      <c r="K1833" s="323"/>
      <c r="L1833" s="322"/>
      <c r="M1833" s="50"/>
      <c r="N1833" s="87"/>
      <c r="O1833" s="324"/>
      <c r="P1833" s="98"/>
      <c r="Q1833" s="98"/>
      <c r="R1833" s="114"/>
      <c r="S1833" s="753"/>
      <c r="T1833" s="98"/>
      <c r="U1833" s="98"/>
      <c r="V1833" s="98"/>
      <c r="W1833" s="99"/>
      <c r="X1833" s="97"/>
      <c r="Y1833" s="87"/>
      <c r="Z1833" s="100"/>
      <c r="AA1833" s="106">
        <f t="shared" si="785"/>
        <v>1821</v>
      </c>
      <c r="AB1833" s="549">
        <f t="shared" si="786"/>
        <v>0</v>
      </c>
      <c r="AC1833" s="544">
        <f t="shared" si="787"/>
        <v>0</v>
      </c>
      <c r="AD1833" s="174">
        <f t="shared" si="788"/>
        <v>0</v>
      </c>
      <c r="AE1833" s="8"/>
      <c r="AF1833" s="885" t="str">
        <f t="shared" si="789"/>
        <v xml:space="preserve"> </v>
      </c>
      <c r="AG1833" s="40">
        <f t="shared" si="790"/>
        <v>0</v>
      </c>
      <c r="AH1833" s="40">
        <f t="shared" si="791"/>
        <v>0</v>
      </c>
      <c r="AR1833" s="40">
        <f t="shared" si="792"/>
        <v>0</v>
      </c>
      <c r="AS1833" s="40">
        <f t="shared" si="793"/>
        <v>0</v>
      </c>
      <c r="AT1833" s="40">
        <f t="shared" si="794"/>
        <v>0</v>
      </c>
      <c r="AU1833" s="40">
        <f t="shared" si="795"/>
        <v>0</v>
      </c>
      <c r="AX1833" s="279">
        <f t="shared" si="796"/>
        <v>0</v>
      </c>
      <c r="AY1833" s="279">
        <f t="shared" si="797"/>
        <v>0</v>
      </c>
      <c r="AZ1833" s="40">
        <f t="shared" si="798"/>
        <v>0</v>
      </c>
      <c r="BB1833" s="40">
        <f t="shared" si="799"/>
        <v>0</v>
      </c>
      <c r="BC1833" s="397">
        <f t="shared" si="800"/>
        <v>0</v>
      </c>
      <c r="BD1833" s="105">
        <f t="shared" si="801"/>
        <v>0</v>
      </c>
      <c r="BE1833" s="105">
        <f t="shared" si="802"/>
        <v>0</v>
      </c>
      <c r="BF1833" s="742">
        <f t="shared" si="803"/>
        <v>0</v>
      </c>
      <c r="BG1833" s="89"/>
      <c r="BH1833" s="9"/>
      <c r="BJ1833" s="40">
        <f t="shared" si="804"/>
        <v>0</v>
      </c>
      <c r="BK1833" s="40">
        <f t="shared" si="805"/>
        <v>1</v>
      </c>
      <c r="BL1833" s="40">
        <f t="shared" si="806"/>
        <v>0</v>
      </c>
      <c r="BM1833" s="40">
        <f t="shared" si="807"/>
        <v>0</v>
      </c>
      <c r="BN1833" s="40">
        <f t="shared" si="808"/>
        <v>0</v>
      </c>
    </row>
    <row r="1834" spans="1:66" x14ac:dyDescent="0.25">
      <c r="A1834" s="379"/>
      <c r="B1834" s="936"/>
      <c r="C1834" s="272"/>
      <c r="D1834" s="868"/>
      <c r="E1834" s="873" t="str">
        <f t="shared" si="782"/>
        <v xml:space="preserve"> </v>
      </c>
      <c r="F1834" s="130">
        <f t="shared" si="783"/>
        <v>0</v>
      </c>
      <c r="G1834" s="128">
        <f t="shared" si="784"/>
        <v>1822</v>
      </c>
      <c r="H1834" s="127"/>
      <c r="I1834" s="321"/>
      <c r="J1834" s="97"/>
      <c r="K1834" s="323"/>
      <c r="L1834" s="322"/>
      <c r="M1834" s="50"/>
      <c r="N1834" s="87"/>
      <c r="O1834" s="324"/>
      <c r="P1834" s="98"/>
      <c r="Q1834" s="98"/>
      <c r="R1834" s="114"/>
      <c r="S1834" s="753"/>
      <c r="T1834" s="98"/>
      <c r="U1834" s="98"/>
      <c r="V1834" s="98"/>
      <c r="W1834" s="99"/>
      <c r="X1834" s="97"/>
      <c r="Y1834" s="87"/>
      <c r="Z1834" s="100"/>
      <c r="AA1834" s="106">
        <f t="shared" si="785"/>
        <v>1822</v>
      </c>
      <c r="AB1834" s="549">
        <f t="shared" si="786"/>
        <v>0</v>
      </c>
      <c r="AC1834" s="544">
        <f t="shared" si="787"/>
        <v>0</v>
      </c>
      <c r="AD1834" s="174">
        <f t="shared" si="788"/>
        <v>0</v>
      </c>
      <c r="AE1834" s="8"/>
      <c r="AF1834" s="885" t="str">
        <f t="shared" si="789"/>
        <v xml:space="preserve"> </v>
      </c>
      <c r="AG1834" s="40">
        <f t="shared" si="790"/>
        <v>0</v>
      </c>
      <c r="AH1834" s="40">
        <f t="shared" si="791"/>
        <v>0</v>
      </c>
      <c r="AR1834" s="40">
        <f t="shared" si="792"/>
        <v>0</v>
      </c>
      <c r="AS1834" s="40">
        <f t="shared" si="793"/>
        <v>0</v>
      </c>
      <c r="AT1834" s="40">
        <f t="shared" si="794"/>
        <v>0</v>
      </c>
      <c r="AU1834" s="40">
        <f t="shared" si="795"/>
        <v>0</v>
      </c>
      <c r="AX1834" s="279">
        <f t="shared" si="796"/>
        <v>0</v>
      </c>
      <c r="AY1834" s="279">
        <f t="shared" si="797"/>
        <v>0</v>
      </c>
      <c r="AZ1834" s="40">
        <f t="shared" si="798"/>
        <v>0</v>
      </c>
      <c r="BB1834" s="40">
        <f t="shared" si="799"/>
        <v>0</v>
      </c>
      <c r="BC1834" s="397">
        <f t="shared" si="800"/>
        <v>0</v>
      </c>
      <c r="BD1834" s="105">
        <f t="shared" si="801"/>
        <v>0</v>
      </c>
      <c r="BE1834" s="105">
        <f t="shared" si="802"/>
        <v>0</v>
      </c>
      <c r="BF1834" s="742">
        <f t="shared" si="803"/>
        <v>0</v>
      </c>
      <c r="BG1834" s="89"/>
      <c r="BH1834" s="9"/>
      <c r="BJ1834" s="40">
        <f t="shared" si="804"/>
        <v>0</v>
      </c>
      <c r="BK1834" s="40">
        <f t="shared" si="805"/>
        <v>1</v>
      </c>
      <c r="BL1834" s="40">
        <f t="shared" si="806"/>
        <v>0</v>
      </c>
      <c r="BM1834" s="40">
        <f t="shared" si="807"/>
        <v>0</v>
      </c>
      <c r="BN1834" s="40">
        <f t="shared" si="808"/>
        <v>0</v>
      </c>
    </row>
    <row r="1835" spans="1:66" x14ac:dyDescent="0.25">
      <c r="A1835" s="379"/>
      <c r="B1835" s="936"/>
      <c r="C1835" s="272"/>
      <c r="D1835" s="868"/>
      <c r="E1835" s="873" t="str">
        <f t="shared" si="782"/>
        <v xml:space="preserve"> </v>
      </c>
      <c r="F1835" s="130">
        <f t="shared" si="783"/>
        <v>0</v>
      </c>
      <c r="G1835" s="128">
        <f t="shared" si="784"/>
        <v>1823</v>
      </c>
      <c r="H1835" s="127"/>
      <c r="I1835" s="321"/>
      <c r="J1835" s="97"/>
      <c r="K1835" s="323"/>
      <c r="L1835" s="322"/>
      <c r="M1835" s="50"/>
      <c r="N1835" s="87"/>
      <c r="O1835" s="324"/>
      <c r="P1835" s="98"/>
      <c r="Q1835" s="98"/>
      <c r="R1835" s="114"/>
      <c r="S1835" s="753"/>
      <c r="T1835" s="98"/>
      <c r="U1835" s="98"/>
      <c r="V1835" s="98"/>
      <c r="W1835" s="99"/>
      <c r="X1835" s="97"/>
      <c r="Y1835" s="87"/>
      <c r="Z1835" s="100"/>
      <c r="AA1835" s="106">
        <f t="shared" si="785"/>
        <v>1823</v>
      </c>
      <c r="AB1835" s="549">
        <f t="shared" si="786"/>
        <v>0</v>
      </c>
      <c r="AC1835" s="544">
        <f t="shared" si="787"/>
        <v>0</v>
      </c>
      <c r="AD1835" s="174">
        <f t="shared" si="788"/>
        <v>0</v>
      </c>
      <c r="AE1835" s="8"/>
      <c r="AF1835" s="885" t="str">
        <f t="shared" si="789"/>
        <v xml:space="preserve"> </v>
      </c>
      <c r="AG1835" s="40">
        <f t="shared" si="790"/>
        <v>0</v>
      </c>
      <c r="AH1835" s="40">
        <f t="shared" si="791"/>
        <v>0</v>
      </c>
      <c r="AR1835" s="40">
        <f t="shared" si="792"/>
        <v>0</v>
      </c>
      <c r="AS1835" s="40">
        <f t="shared" si="793"/>
        <v>0</v>
      </c>
      <c r="AT1835" s="40">
        <f t="shared" si="794"/>
        <v>0</v>
      </c>
      <c r="AU1835" s="40">
        <f t="shared" si="795"/>
        <v>0</v>
      </c>
      <c r="AX1835" s="279">
        <f t="shared" si="796"/>
        <v>0</v>
      </c>
      <c r="AY1835" s="279">
        <f t="shared" si="797"/>
        <v>0</v>
      </c>
      <c r="AZ1835" s="40">
        <f t="shared" si="798"/>
        <v>0</v>
      </c>
      <c r="BB1835" s="40">
        <f t="shared" si="799"/>
        <v>0</v>
      </c>
      <c r="BC1835" s="397">
        <f t="shared" si="800"/>
        <v>0</v>
      </c>
      <c r="BD1835" s="105">
        <f t="shared" si="801"/>
        <v>0</v>
      </c>
      <c r="BE1835" s="105">
        <f t="shared" si="802"/>
        <v>0</v>
      </c>
      <c r="BF1835" s="742">
        <f t="shared" si="803"/>
        <v>0</v>
      </c>
      <c r="BG1835" s="89"/>
      <c r="BH1835" s="9"/>
      <c r="BJ1835" s="40">
        <f t="shared" si="804"/>
        <v>0</v>
      </c>
      <c r="BK1835" s="40">
        <f t="shared" si="805"/>
        <v>1</v>
      </c>
      <c r="BL1835" s="40">
        <f t="shared" si="806"/>
        <v>0</v>
      </c>
      <c r="BM1835" s="40">
        <f t="shared" si="807"/>
        <v>0</v>
      </c>
      <c r="BN1835" s="40">
        <f t="shared" si="808"/>
        <v>0</v>
      </c>
    </row>
    <row r="1836" spans="1:66" x14ac:dyDescent="0.25">
      <c r="A1836" s="379"/>
      <c r="B1836" s="936"/>
      <c r="C1836" s="272"/>
      <c r="D1836" s="868"/>
      <c r="E1836" s="873" t="str">
        <f t="shared" si="782"/>
        <v xml:space="preserve"> </v>
      </c>
      <c r="F1836" s="130">
        <f t="shared" si="783"/>
        <v>0</v>
      </c>
      <c r="G1836" s="128">
        <f t="shared" si="784"/>
        <v>1824</v>
      </c>
      <c r="H1836" s="127"/>
      <c r="I1836" s="321"/>
      <c r="J1836" s="97"/>
      <c r="K1836" s="323"/>
      <c r="L1836" s="322"/>
      <c r="M1836" s="50"/>
      <c r="N1836" s="87"/>
      <c r="O1836" s="324"/>
      <c r="P1836" s="98"/>
      <c r="Q1836" s="98"/>
      <c r="R1836" s="114"/>
      <c r="S1836" s="753"/>
      <c r="T1836" s="98"/>
      <c r="U1836" s="98"/>
      <c r="V1836" s="98"/>
      <c r="W1836" s="99"/>
      <c r="X1836" s="97"/>
      <c r="Y1836" s="87"/>
      <c r="Z1836" s="100"/>
      <c r="AA1836" s="106">
        <f t="shared" si="785"/>
        <v>1824</v>
      </c>
      <c r="AB1836" s="549">
        <f t="shared" si="786"/>
        <v>0</v>
      </c>
      <c r="AC1836" s="544">
        <f t="shared" si="787"/>
        <v>0</v>
      </c>
      <c r="AD1836" s="174">
        <f t="shared" si="788"/>
        <v>0</v>
      </c>
      <c r="AE1836" s="8"/>
      <c r="AF1836" s="885" t="str">
        <f t="shared" si="789"/>
        <v xml:space="preserve"> </v>
      </c>
      <c r="AG1836" s="40">
        <f t="shared" si="790"/>
        <v>0</v>
      </c>
      <c r="AH1836" s="40">
        <f t="shared" si="791"/>
        <v>0</v>
      </c>
      <c r="AR1836" s="40">
        <f t="shared" si="792"/>
        <v>0</v>
      </c>
      <c r="AS1836" s="40">
        <f t="shared" si="793"/>
        <v>0</v>
      </c>
      <c r="AT1836" s="40">
        <f t="shared" si="794"/>
        <v>0</v>
      </c>
      <c r="AU1836" s="40">
        <f t="shared" si="795"/>
        <v>0</v>
      </c>
      <c r="AX1836" s="279">
        <f t="shared" si="796"/>
        <v>0</v>
      </c>
      <c r="AY1836" s="279">
        <f t="shared" si="797"/>
        <v>0</v>
      </c>
      <c r="AZ1836" s="40">
        <f t="shared" si="798"/>
        <v>0</v>
      </c>
      <c r="BB1836" s="40">
        <f t="shared" si="799"/>
        <v>0</v>
      </c>
      <c r="BC1836" s="397">
        <f t="shared" si="800"/>
        <v>0</v>
      </c>
      <c r="BD1836" s="105">
        <f t="shared" si="801"/>
        <v>0</v>
      </c>
      <c r="BE1836" s="105">
        <f t="shared" si="802"/>
        <v>0</v>
      </c>
      <c r="BF1836" s="742">
        <f t="shared" si="803"/>
        <v>0</v>
      </c>
      <c r="BG1836" s="89"/>
      <c r="BH1836" s="9"/>
      <c r="BJ1836" s="40">
        <f t="shared" si="804"/>
        <v>0</v>
      </c>
      <c r="BK1836" s="40">
        <f t="shared" si="805"/>
        <v>1</v>
      </c>
      <c r="BL1836" s="40">
        <f t="shared" si="806"/>
        <v>0</v>
      </c>
      <c r="BM1836" s="40">
        <f t="shared" si="807"/>
        <v>0</v>
      </c>
      <c r="BN1836" s="40">
        <f t="shared" si="808"/>
        <v>0</v>
      </c>
    </row>
    <row r="1837" spans="1:66" x14ac:dyDescent="0.25">
      <c r="A1837" s="379"/>
      <c r="B1837" s="936"/>
      <c r="C1837" s="272"/>
      <c r="D1837" s="868"/>
      <c r="E1837" s="873" t="str">
        <f t="shared" si="782"/>
        <v xml:space="preserve"> </v>
      </c>
      <c r="F1837" s="130">
        <f t="shared" si="783"/>
        <v>0</v>
      </c>
      <c r="G1837" s="128">
        <f t="shared" si="784"/>
        <v>1825</v>
      </c>
      <c r="H1837" s="127"/>
      <c r="I1837" s="321"/>
      <c r="J1837" s="97"/>
      <c r="K1837" s="323"/>
      <c r="L1837" s="322"/>
      <c r="M1837" s="50"/>
      <c r="N1837" s="87"/>
      <c r="O1837" s="324"/>
      <c r="P1837" s="98"/>
      <c r="Q1837" s="98"/>
      <c r="R1837" s="114"/>
      <c r="S1837" s="753"/>
      <c r="T1837" s="98"/>
      <c r="U1837" s="98"/>
      <c r="V1837" s="98"/>
      <c r="W1837" s="99"/>
      <c r="X1837" s="97"/>
      <c r="Y1837" s="87"/>
      <c r="Z1837" s="100"/>
      <c r="AA1837" s="106">
        <f t="shared" si="785"/>
        <v>1825</v>
      </c>
      <c r="AB1837" s="549">
        <f t="shared" si="786"/>
        <v>0</v>
      </c>
      <c r="AC1837" s="544">
        <f t="shared" si="787"/>
        <v>0</v>
      </c>
      <c r="AD1837" s="174">
        <f t="shared" si="788"/>
        <v>0</v>
      </c>
      <c r="AE1837" s="8"/>
      <c r="AF1837" s="885" t="str">
        <f t="shared" si="789"/>
        <v xml:space="preserve"> </v>
      </c>
      <c r="AG1837" s="40">
        <f t="shared" si="790"/>
        <v>0</v>
      </c>
      <c r="AH1837" s="40">
        <f t="shared" si="791"/>
        <v>0</v>
      </c>
      <c r="AR1837" s="40">
        <f t="shared" si="792"/>
        <v>0</v>
      </c>
      <c r="AS1837" s="40">
        <f t="shared" si="793"/>
        <v>0</v>
      </c>
      <c r="AT1837" s="40">
        <f t="shared" si="794"/>
        <v>0</v>
      </c>
      <c r="AU1837" s="40">
        <f t="shared" si="795"/>
        <v>0</v>
      </c>
      <c r="AX1837" s="279">
        <f t="shared" si="796"/>
        <v>0</v>
      </c>
      <c r="AY1837" s="279">
        <f t="shared" si="797"/>
        <v>0</v>
      </c>
      <c r="AZ1837" s="40">
        <f t="shared" si="798"/>
        <v>0</v>
      </c>
      <c r="BB1837" s="40">
        <f t="shared" si="799"/>
        <v>0</v>
      </c>
      <c r="BC1837" s="397">
        <f t="shared" si="800"/>
        <v>0</v>
      </c>
      <c r="BD1837" s="105">
        <f t="shared" si="801"/>
        <v>0</v>
      </c>
      <c r="BE1837" s="105">
        <f t="shared" si="802"/>
        <v>0</v>
      </c>
      <c r="BF1837" s="742">
        <f t="shared" si="803"/>
        <v>0</v>
      </c>
      <c r="BG1837" s="89"/>
      <c r="BH1837" s="9"/>
      <c r="BJ1837" s="40">
        <f t="shared" si="804"/>
        <v>0</v>
      </c>
      <c r="BK1837" s="40">
        <f t="shared" si="805"/>
        <v>1</v>
      </c>
      <c r="BL1837" s="40">
        <f t="shared" si="806"/>
        <v>0</v>
      </c>
      <c r="BM1837" s="40">
        <f t="shared" si="807"/>
        <v>0</v>
      </c>
      <c r="BN1837" s="40">
        <f t="shared" si="808"/>
        <v>0</v>
      </c>
    </row>
    <row r="1838" spans="1:66" x14ac:dyDescent="0.25">
      <c r="A1838" s="379"/>
      <c r="B1838" s="936"/>
      <c r="C1838" s="272"/>
      <c r="D1838" s="868"/>
      <c r="E1838" s="873" t="str">
        <f t="shared" ref="E1838:E1901" si="809">IF(+BN1838+BM1838&gt;0,"&lt; Error"," ")</f>
        <v xml:space="preserve"> </v>
      </c>
      <c r="F1838" s="130">
        <f t="shared" ref="F1838:F1901" si="810">IF(ISBLANK(H1838),0,VLOOKUP(TRIM(H1838),AllVarieties,4,FALSE))</f>
        <v>0</v>
      </c>
      <c r="G1838" s="128">
        <f t="shared" si="784"/>
        <v>1826</v>
      </c>
      <c r="H1838" s="127"/>
      <c r="I1838" s="321"/>
      <c r="J1838" s="97"/>
      <c r="K1838" s="323"/>
      <c r="L1838" s="322"/>
      <c r="M1838" s="50"/>
      <c r="N1838" s="87"/>
      <c r="O1838" s="324"/>
      <c r="P1838" s="98"/>
      <c r="Q1838" s="98"/>
      <c r="R1838" s="114"/>
      <c r="S1838" s="753"/>
      <c r="T1838" s="98"/>
      <c r="U1838" s="98"/>
      <c r="V1838" s="98"/>
      <c r="W1838" s="99"/>
      <c r="X1838" s="97"/>
      <c r="Y1838" s="87"/>
      <c r="Z1838" s="100"/>
      <c r="AA1838" s="106">
        <f t="shared" si="785"/>
        <v>1826</v>
      </c>
      <c r="AB1838" s="549">
        <f t="shared" si="786"/>
        <v>0</v>
      </c>
      <c r="AC1838" s="544">
        <f t="shared" si="787"/>
        <v>0</v>
      </c>
      <c r="AD1838" s="174">
        <f t="shared" si="788"/>
        <v>0</v>
      </c>
      <c r="AE1838" s="8"/>
      <c r="AF1838" s="885" t="str">
        <f t="shared" si="789"/>
        <v xml:space="preserve"> </v>
      </c>
      <c r="AG1838" s="40">
        <f t="shared" si="790"/>
        <v>0</v>
      </c>
      <c r="AH1838" s="40">
        <f t="shared" si="791"/>
        <v>0</v>
      </c>
      <c r="AR1838" s="40">
        <f t="shared" si="792"/>
        <v>0</v>
      </c>
      <c r="AS1838" s="40">
        <f t="shared" si="793"/>
        <v>0</v>
      </c>
      <c r="AT1838" s="40">
        <f t="shared" si="794"/>
        <v>0</v>
      </c>
      <c r="AU1838" s="40">
        <f t="shared" si="795"/>
        <v>0</v>
      </c>
      <c r="AX1838" s="279">
        <f t="shared" si="796"/>
        <v>0</v>
      </c>
      <c r="AY1838" s="279">
        <f t="shared" si="797"/>
        <v>0</v>
      </c>
      <c r="AZ1838" s="40">
        <f t="shared" si="798"/>
        <v>0</v>
      </c>
      <c r="BB1838" s="40">
        <f t="shared" si="799"/>
        <v>0</v>
      </c>
      <c r="BC1838" s="397">
        <f t="shared" si="800"/>
        <v>0</v>
      </c>
      <c r="BD1838" s="105">
        <f t="shared" si="801"/>
        <v>0</v>
      </c>
      <c r="BE1838" s="105">
        <f t="shared" si="802"/>
        <v>0</v>
      </c>
      <c r="BF1838" s="742">
        <f t="shared" si="803"/>
        <v>0</v>
      </c>
      <c r="BG1838" s="89"/>
      <c r="BH1838" s="9"/>
      <c r="BJ1838" s="40">
        <f t="shared" si="804"/>
        <v>0</v>
      </c>
      <c r="BK1838" s="40">
        <f t="shared" si="805"/>
        <v>1</v>
      </c>
      <c r="BL1838" s="40">
        <f t="shared" si="806"/>
        <v>0</v>
      </c>
      <c r="BM1838" s="40">
        <f t="shared" si="807"/>
        <v>0</v>
      </c>
      <c r="BN1838" s="40">
        <f t="shared" si="808"/>
        <v>0</v>
      </c>
    </row>
    <row r="1839" spans="1:66" x14ac:dyDescent="0.25">
      <c r="A1839" s="379"/>
      <c r="B1839" s="936"/>
      <c r="C1839" s="272"/>
      <c r="D1839" s="868"/>
      <c r="E1839" s="873" t="str">
        <f t="shared" si="809"/>
        <v xml:space="preserve"> </v>
      </c>
      <c r="F1839" s="130">
        <f t="shared" si="810"/>
        <v>0</v>
      </c>
      <c r="G1839" s="128">
        <f t="shared" si="784"/>
        <v>1827</v>
      </c>
      <c r="H1839" s="127"/>
      <c r="I1839" s="321"/>
      <c r="J1839" s="97"/>
      <c r="K1839" s="323"/>
      <c r="L1839" s="322"/>
      <c r="M1839" s="50"/>
      <c r="N1839" s="87"/>
      <c r="O1839" s="324"/>
      <c r="P1839" s="98"/>
      <c r="Q1839" s="98"/>
      <c r="R1839" s="114"/>
      <c r="S1839" s="753"/>
      <c r="T1839" s="98"/>
      <c r="U1839" s="98"/>
      <c r="V1839" s="98"/>
      <c r="W1839" s="99"/>
      <c r="X1839" s="97"/>
      <c r="Y1839" s="87"/>
      <c r="Z1839" s="100"/>
      <c r="AA1839" s="106">
        <f t="shared" si="785"/>
        <v>1827</v>
      </c>
      <c r="AB1839" s="549">
        <f t="shared" si="786"/>
        <v>0</v>
      </c>
      <c r="AC1839" s="544">
        <f t="shared" si="787"/>
        <v>0</v>
      </c>
      <c r="AD1839" s="174">
        <f t="shared" si="788"/>
        <v>0</v>
      </c>
      <c r="AE1839" s="8"/>
      <c r="AF1839" s="885" t="str">
        <f t="shared" si="789"/>
        <v xml:space="preserve"> </v>
      </c>
      <c r="AG1839" s="40">
        <f t="shared" si="790"/>
        <v>0</v>
      </c>
      <c r="AH1839" s="40">
        <f t="shared" si="791"/>
        <v>0</v>
      </c>
      <c r="AR1839" s="40">
        <f t="shared" si="792"/>
        <v>0</v>
      </c>
      <c r="AS1839" s="40">
        <f t="shared" si="793"/>
        <v>0</v>
      </c>
      <c r="AT1839" s="40">
        <f t="shared" si="794"/>
        <v>0</v>
      </c>
      <c r="AU1839" s="40">
        <f t="shared" si="795"/>
        <v>0</v>
      </c>
      <c r="AX1839" s="279">
        <f t="shared" si="796"/>
        <v>0</v>
      </c>
      <c r="AY1839" s="279">
        <f t="shared" si="797"/>
        <v>0</v>
      </c>
      <c r="AZ1839" s="40">
        <f t="shared" si="798"/>
        <v>0</v>
      </c>
      <c r="BB1839" s="40">
        <f t="shared" si="799"/>
        <v>0</v>
      </c>
      <c r="BC1839" s="397">
        <f t="shared" si="800"/>
        <v>0</v>
      </c>
      <c r="BD1839" s="105">
        <f t="shared" si="801"/>
        <v>0</v>
      </c>
      <c r="BE1839" s="105">
        <f t="shared" si="802"/>
        <v>0</v>
      </c>
      <c r="BF1839" s="742">
        <f t="shared" si="803"/>
        <v>0</v>
      </c>
      <c r="BG1839" s="89"/>
      <c r="BH1839" s="9"/>
      <c r="BJ1839" s="40">
        <f t="shared" si="804"/>
        <v>0</v>
      </c>
      <c r="BK1839" s="40">
        <f t="shared" si="805"/>
        <v>1</v>
      </c>
      <c r="BL1839" s="40">
        <f t="shared" si="806"/>
        <v>0</v>
      </c>
      <c r="BM1839" s="40">
        <f t="shared" si="807"/>
        <v>0</v>
      </c>
      <c r="BN1839" s="40">
        <f t="shared" si="808"/>
        <v>0</v>
      </c>
    </row>
    <row r="1840" spans="1:66" x14ac:dyDescent="0.25">
      <c r="A1840" s="379"/>
      <c r="B1840" s="936"/>
      <c r="C1840" s="272"/>
      <c r="D1840" s="868"/>
      <c r="E1840" s="873" t="str">
        <f t="shared" si="809"/>
        <v xml:space="preserve"> </v>
      </c>
      <c r="F1840" s="130">
        <f t="shared" si="810"/>
        <v>0</v>
      </c>
      <c r="G1840" s="128">
        <f t="shared" si="784"/>
        <v>1828</v>
      </c>
      <c r="H1840" s="127"/>
      <c r="I1840" s="321"/>
      <c r="J1840" s="97"/>
      <c r="K1840" s="323"/>
      <c r="L1840" s="322"/>
      <c r="M1840" s="50"/>
      <c r="N1840" s="87"/>
      <c r="O1840" s="324"/>
      <c r="P1840" s="98"/>
      <c r="Q1840" s="98"/>
      <c r="R1840" s="114"/>
      <c r="S1840" s="753"/>
      <c r="T1840" s="98"/>
      <c r="U1840" s="98"/>
      <c r="V1840" s="98"/>
      <c r="W1840" s="99"/>
      <c r="X1840" s="97"/>
      <c r="Y1840" s="87"/>
      <c r="Z1840" s="100"/>
      <c r="AA1840" s="106">
        <f t="shared" si="785"/>
        <v>1828</v>
      </c>
      <c r="AB1840" s="549">
        <f t="shared" si="786"/>
        <v>0</v>
      </c>
      <c r="AC1840" s="544">
        <f t="shared" si="787"/>
        <v>0</v>
      </c>
      <c r="AD1840" s="174">
        <f t="shared" si="788"/>
        <v>0</v>
      </c>
      <c r="AE1840" s="8"/>
      <c r="AF1840" s="885" t="str">
        <f t="shared" si="789"/>
        <v xml:space="preserve"> </v>
      </c>
      <c r="AG1840" s="40">
        <f t="shared" si="790"/>
        <v>0</v>
      </c>
      <c r="AH1840" s="40">
        <f t="shared" si="791"/>
        <v>0</v>
      </c>
      <c r="AR1840" s="40">
        <f t="shared" si="792"/>
        <v>0</v>
      </c>
      <c r="AS1840" s="40">
        <f t="shared" si="793"/>
        <v>0</v>
      </c>
      <c r="AT1840" s="40">
        <f t="shared" si="794"/>
        <v>0</v>
      </c>
      <c r="AU1840" s="40">
        <f t="shared" si="795"/>
        <v>0</v>
      </c>
      <c r="AX1840" s="279">
        <f t="shared" si="796"/>
        <v>0</v>
      </c>
      <c r="AY1840" s="279">
        <f t="shared" si="797"/>
        <v>0</v>
      </c>
      <c r="AZ1840" s="40">
        <f t="shared" si="798"/>
        <v>0</v>
      </c>
      <c r="BB1840" s="40">
        <f t="shared" si="799"/>
        <v>0</v>
      </c>
      <c r="BC1840" s="397">
        <f t="shared" si="800"/>
        <v>0</v>
      </c>
      <c r="BD1840" s="105">
        <f t="shared" si="801"/>
        <v>0</v>
      </c>
      <c r="BE1840" s="105">
        <f t="shared" si="802"/>
        <v>0</v>
      </c>
      <c r="BF1840" s="742">
        <f t="shared" si="803"/>
        <v>0</v>
      </c>
      <c r="BG1840" s="89"/>
      <c r="BH1840" s="9"/>
      <c r="BJ1840" s="40">
        <f t="shared" si="804"/>
        <v>0</v>
      </c>
      <c r="BK1840" s="40">
        <f t="shared" si="805"/>
        <v>1</v>
      </c>
      <c r="BL1840" s="40">
        <f t="shared" si="806"/>
        <v>0</v>
      </c>
      <c r="BM1840" s="40">
        <f t="shared" si="807"/>
        <v>0</v>
      </c>
      <c r="BN1840" s="40">
        <f t="shared" si="808"/>
        <v>0</v>
      </c>
    </row>
    <row r="1841" spans="1:66" x14ac:dyDescent="0.25">
      <c r="A1841" s="379"/>
      <c r="B1841" s="936"/>
      <c r="C1841" s="272"/>
      <c r="D1841" s="868"/>
      <c r="E1841" s="873" t="str">
        <f t="shared" si="809"/>
        <v xml:space="preserve"> </v>
      </c>
      <c r="F1841" s="130">
        <f t="shared" si="810"/>
        <v>0</v>
      </c>
      <c r="G1841" s="128">
        <f t="shared" si="784"/>
        <v>1829</v>
      </c>
      <c r="H1841" s="127"/>
      <c r="I1841" s="321"/>
      <c r="J1841" s="97"/>
      <c r="K1841" s="323"/>
      <c r="L1841" s="322"/>
      <c r="M1841" s="50"/>
      <c r="N1841" s="87"/>
      <c r="O1841" s="324"/>
      <c r="P1841" s="98"/>
      <c r="Q1841" s="98"/>
      <c r="R1841" s="114"/>
      <c r="S1841" s="753"/>
      <c r="T1841" s="98"/>
      <c r="U1841" s="98"/>
      <c r="V1841" s="98"/>
      <c r="W1841" s="99"/>
      <c r="X1841" s="97"/>
      <c r="Y1841" s="87"/>
      <c r="Z1841" s="100"/>
      <c r="AA1841" s="106">
        <f t="shared" si="785"/>
        <v>1829</v>
      </c>
      <c r="AB1841" s="549">
        <f t="shared" si="786"/>
        <v>0</v>
      </c>
      <c r="AC1841" s="544">
        <f t="shared" si="787"/>
        <v>0</v>
      </c>
      <c r="AD1841" s="174">
        <f t="shared" si="788"/>
        <v>0</v>
      </c>
      <c r="AE1841" s="8"/>
      <c r="AF1841" s="885" t="str">
        <f t="shared" si="789"/>
        <v xml:space="preserve"> </v>
      </c>
      <c r="AG1841" s="40">
        <f t="shared" si="790"/>
        <v>0</v>
      </c>
      <c r="AH1841" s="40">
        <f t="shared" si="791"/>
        <v>0</v>
      </c>
      <c r="AR1841" s="40">
        <f t="shared" si="792"/>
        <v>0</v>
      </c>
      <c r="AS1841" s="40">
        <f t="shared" si="793"/>
        <v>0</v>
      </c>
      <c r="AT1841" s="40">
        <f t="shared" si="794"/>
        <v>0</v>
      </c>
      <c r="AU1841" s="40">
        <f t="shared" si="795"/>
        <v>0</v>
      </c>
      <c r="AX1841" s="279">
        <f t="shared" si="796"/>
        <v>0</v>
      </c>
      <c r="AY1841" s="279">
        <f t="shared" si="797"/>
        <v>0</v>
      </c>
      <c r="AZ1841" s="40">
        <f t="shared" si="798"/>
        <v>0</v>
      </c>
      <c r="BB1841" s="40">
        <f t="shared" si="799"/>
        <v>0</v>
      </c>
      <c r="BC1841" s="397">
        <f t="shared" si="800"/>
        <v>0</v>
      </c>
      <c r="BD1841" s="105">
        <f t="shared" si="801"/>
        <v>0</v>
      </c>
      <c r="BE1841" s="105">
        <f t="shared" si="802"/>
        <v>0</v>
      </c>
      <c r="BF1841" s="742">
        <f t="shared" si="803"/>
        <v>0</v>
      </c>
      <c r="BG1841" s="89"/>
      <c r="BH1841" s="9"/>
      <c r="BJ1841" s="40">
        <f t="shared" si="804"/>
        <v>0</v>
      </c>
      <c r="BK1841" s="40">
        <f t="shared" si="805"/>
        <v>1</v>
      </c>
      <c r="BL1841" s="40">
        <f t="shared" si="806"/>
        <v>0</v>
      </c>
      <c r="BM1841" s="40">
        <f t="shared" si="807"/>
        <v>0</v>
      </c>
      <c r="BN1841" s="40">
        <f t="shared" si="808"/>
        <v>0</v>
      </c>
    </row>
    <row r="1842" spans="1:66" x14ac:dyDescent="0.25">
      <c r="A1842" s="379"/>
      <c r="B1842" s="936"/>
      <c r="C1842" s="272"/>
      <c r="D1842" s="868"/>
      <c r="E1842" s="873" t="str">
        <f t="shared" si="809"/>
        <v xml:space="preserve"> </v>
      </c>
      <c r="F1842" s="130">
        <f t="shared" si="810"/>
        <v>0</v>
      </c>
      <c r="G1842" s="128">
        <f t="shared" si="784"/>
        <v>1830</v>
      </c>
      <c r="H1842" s="127"/>
      <c r="I1842" s="321"/>
      <c r="J1842" s="97"/>
      <c r="K1842" s="323"/>
      <c r="L1842" s="322"/>
      <c r="M1842" s="50"/>
      <c r="N1842" s="87"/>
      <c r="O1842" s="324"/>
      <c r="P1842" s="98"/>
      <c r="Q1842" s="98"/>
      <c r="R1842" s="114"/>
      <c r="S1842" s="753"/>
      <c r="T1842" s="98"/>
      <c r="U1842" s="98"/>
      <c r="V1842" s="98"/>
      <c r="W1842" s="99"/>
      <c r="X1842" s="97"/>
      <c r="Y1842" s="87"/>
      <c r="Z1842" s="100"/>
      <c r="AA1842" s="106">
        <f t="shared" si="785"/>
        <v>1830</v>
      </c>
      <c r="AB1842" s="549">
        <f t="shared" si="786"/>
        <v>0</v>
      </c>
      <c r="AC1842" s="544">
        <f t="shared" si="787"/>
        <v>0</v>
      </c>
      <c r="AD1842" s="174">
        <f t="shared" si="788"/>
        <v>0</v>
      </c>
      <c r="AE1842" s="8"/>
      <c r="AF1842" s="885" t="str">
        <f t="shared" si="789"/>
        <v xml:space="preserve"> </v>
      </c>
      <c r="AG1842" s="40">
        <f t="shared" si="790"/>
        <v>0</v>
      </c>
      <c r="AH1842" s="40">
        <f t="shared" si="791"/>
        <v>0</v>
      </c>
      <c r="AR1842" s="40">
        <f t="shared" si="792"/>
        <v>0</v>
      </c>
      <c r="AS1842" s="40">
        <f t="shared" si="793"/>
        <v>0</v>
      </c>
      <c r="AT1842" s="40">
        <f t="shared" si="794"/>
        <v>0</v>
      </c>
      <c r="AU1842" s="40">
        <f t="shared" si="795"/>
        <v>0</v>
      </c>
      <c r="AX1842" s="279">
        <f t="shared" si="796"/>
        <v>0</v>
      </c>
      <c r="AY1842" s="279">
        <f t="shared" si="797"/>
        <v>0</v>
      </c>
      <c r="AZ1842" s="40">
        <f t="shared" si="798"/>
        <v>0</v>
      </c>
      <c r="BB1842" s="40">
        <f t="shared" si="799"/>
        <v>0</v>
      </c>
      <c r="BC1842" s="397">
        <f t="shared" si="800"/>
        <v>0</v>
      </c>
      <c r="BD1842" s="105">
        <f t="shared" si="801"/>
        <v>0</v>
      </c>
      <c r="BE1842" s="105">
        <f t="shared" si="802"/>
        <v>0</v>
      </c>
      <c r="BF1842" s="742">
        <f t="shared" si="803"/>
        <v>0</v>
      </c>
      <c r="BG1842" s="89"/>
      <c r="BH1842" s="9"/>
      <c r="BJ1842" s="40">
        <f t="shared" si="804"/>
        <v>0</v>
      </c>
      <c r="BK1842" s="40">
        <f t="shared" si="805"/>
        <v>1</v>
      </c>
      <c r="BL1842" s="40">
        <f t="shared" si="806"/>
        <v>0</v>
      </c>
      <c r="BM1842" s="40">
        <f t="shared" si="807"/>
        <v>0</v>
      </c>
      <c r="BN1842" s="40">
        <f t="shared" si="808"/>
        <v>0</v>
      </c>
    </row>
    <row r="1843" spans="1:66" x14ac:dyDescent="0.25">
      <c r="A1843" s="379"/>
      <c r="B1843" s="936"/>
      <c r="C1843" s="272"/>
      <c r="D1843" s="868"/>
      <c r="E1843" s="873" t="str">
        <f t="shared" si="809"/>
        <v xml:space="preserve"> </v>
      </c>
      <c r="F1843" s="130">
        <f t="shared" si="810"/>
        <v>0</v>
      </c>
      <c r="G1843" s="128">
        <f t="shared" ref="G1843:G1906" si="811">ROW()-DPline</f>
        <v>1831</v>
      </c>
      <c r="H1843" s="127"/>
      <c r="I1843" s="321"/>
      <c r="J1843" s="97"/>
      <c r="K1843" s="323"/>
      <c r="L1843" s="322"/>
      <c r="M1843" s="50"/>
      <c r="N1843" s="87"/>
      <c r="O1843" s="324"/>
      <c r="P1843" s="98"/>
      <c r="Q1843" s="98"/>
      <c r="R1843" s="114"/>
      <c r="S1843" s="753"/>
      <c r="T1843" s="98"/>
      <c r="U1843" s="98"/>
      <c r="V1843" s="98"/>
      <c r="W1843" s="99"/>
      <c r="X1843" s="97"/>
      <c r="Y1843" s="87"/>
      <c r="Z1843" s="100"/>
      <c r="AA1843" s="106">
        <f t="shared" si="785"/>
        <v>1831</v>
      </c>
      <c r="AB1843" s="549">
        <f t="shared" si="786"/>
        <v>0</v>
      </c>
      <c r="AC1843" s="544">
        <f t="shared" si="787"/>
        <v>0</v>
      </c>
      <c r="AD1843" s="174">
        <f t="shared" si="788"/>
        <v>0</v>
      </c>
      <c r="AE1843" s="8"/>
      <c r="AF1843" s="885" t="str">
        <f t="shared" si="789"/>
        <v xml:space="preserve"> </v>
      </c>
      <c r="AG1843" s="40">
        <f t="shared" si="790"/>
        <v>0</v>
      </c>
      <c r="AH1843" s="40">
        <f t="shared" si="791"/>
        <v>0</v>
      </c>
      <c r="AR1843" s="40">
        <f t="shared" si="792"/>
        <v>0</v>
      </c>
      <c r="AS1843" s="40">
        <f t="shared" si="793"/>
        <v>0</v>
      </c>
      <c r="AT1843" s="40">
        <f t="shared" si="794"/>
        <v>0</v>
      </c>
      <c r="AU1843" s="40">
        <f t="shared" si="795"/>
        <v>0</v>
      </c>
      <c r="AX1843" s="279">
        <f t="shared" si="796"/>
        <v>0</v>
      </c>
      <c r="AY1843" s="279">
        <f t="shared" si="797"/>
        <v>0</v>
      </c>
      <c r="AZ1843" s="40">
        <f t="shared" si="798"/>
        <v>0</v>
      </c>
      <c r="BB1843" s="40">
        <f t="shared" si="799"/>
        <v>0</v>
      </c>
      <c r="BC1843" s="397">
        <f t="shared" si="800"/>
        <v>0</v>
      </c>
      <c r="BD1843" s="105">
        <f t="shared" si="801"/>
        <v>0</v>
      </c>
      <c r="BE1843" s="105">
        <f t="shared" si="802"/>
        <v>0</v>
      </c>
      <c r="BF1843" s="742">
        <f t="shared" si="803"/>
        <v>0</v>
      </c>
      <c r="BG1843" s="89"/>
      <c r="BH1843" s="9"/>
      <c r="BJ1843" s="40">
        <f t="shared" si="804"/>
        <v>0</v>
      </c>
      <c r="BK1843" s="40">
        <f t="shared" si="805"/>
        <v>1</v>
      </c>
      <c r="BL1843" s="40">
        <f t="shared" si="806"/>
        <v>0</v>
      </c>
      <c r="BM1843" s="40">
        <f t="shared" si="807"/>
        <v>0</v>
      </c>
      <c r="BN1843" s="40">
        <f t="shared" si="808"/>
        <v>0</v>
      </c>
    </row>
    <row r="1844" spans="1:66" x14ac:dyDescent="0.25">
      <c r="A1844" s="379"/>
      <c r="B1844" s="936"/>
      <c r="C1844" s="272"/>
      <c r="D1844" s="868"/>
      <c r="E1844" s="873" t="str">
        <f t="shared" si="809"/>
        <v xml:space="preserve"> </v>
      </c>
      <c r="F1844" s="130">
        <f t="shared" si="810"/>
        <v>0</v>
      </c>
      <c r="G1844" s="128">
        <f t="shared" si="811"/>
        <v>1832</v>
      </c>
      <c r="H1844" s="127"/>
      <c r="I1844" s="321"/>
      <c r="J1844" s="97"/>
      <c r="K1844" s="323"/>
      <c r="L1844" s="322"/>
      <c r="M1844" s="50"/>
      <c r="N1844" s="87"/>
      <c r="O1844" s="324"/>
      <c r="P1844" s="98"/>
      <c r="Q1844" s="98"/>
      <c r="R1844" s="114"/>
      <c r="S1844" s="753"/>
      <c r="T1844" s="98"/>
      <c r="U1844" s="98"/>
      <c r="V1844" s="98"/>
      <c r="W1844" s="99"/>
      <c r="X1844" s="97"/>
      <c r="Y1844" s="87"/>
      <c r="Z1844" s="100"/>
      <c r="AA1844" s="106">
        <f t="shared" ref="AA1844:AA1907" si="812">+G1844</f>
        <v>1832</v>
      </c>
      <c r="AB1844" s="549">
        <f t="shared" ref="AB1844:AB1907" si="813">C1844*BJ1844</f>
        <v>0</v>
      </c>
      <c r="AC1844" s="544">
        <f t="shared" ref="AC1844:AC1907" si="814">+AX1844+AY1844</f>
        <v>0</v>
      </c>
      <c r="AD1844" s="174">
        <f t="shared" ref="AD1844:AD1907" si="815">+AC1844*PDArate</f>
        <v>0</v>
      </c>
      <c r="AE1844" s="8"/>
      <c r="AF1844" s="885" t="str">
        <f t="shared" ref="AF1844:AF1907" si="816">IF(AG1844+AH1844=1,"Enter both columns 5 and 16.", " ")</f>
        <v xml:space="preserve"> </v>
      </c>
      <c r="AG1844" s="40">
        <f t="shared" ref="AG1844:AG1907" si="817">IF(L1844+M1844+N1844+O1844+W1844 &gt; 0, 1, 0)</f>
        <v>0</v>
      </c>
      <c r="AH1844" s="40">
        <f t="shared" ref="AH1844:AH1907" si="818">IF(AX1844 &gt; 0, 1, 0)</f>
        <v>0</v>
      </c>
      <c r="AR1844" s="40">
        <f t="shared" ref="AR1844:AR1907" si="819">IF(ISNA(+F1844), 1, 0)</f>
        <v>0</v>
      </c>
      <c r="AS1844" s="40">
        <f t="shared" ref="AS1844:AS1907" si="820">IF(ISERR(+F1844), 1, 0)</f>
        <v>0</v>
      </c>
      <c r="AT1844" s="40">
        <f t="shared" ref="AT1844:AT1907" si="821">IF(ISERR(+AC1844), 1, 0)</f>
        <v>0</v>
      </c>
      <c r="AU1844" s="40">
        <f t="shared" ref="AU1844:AU1907" si="822">IF(ISERR(+AD1844), 1, 0)</f>
        <v>0</v>
      </c>
      <c r="AX1844" s="279">
        <f t="shared" ref="AX1844:AX1907" si="823">ROUND(L1844,1)*W1844</f>
        <v>0</v>
      </c>
      <c r="AY1844" s="279">
        <f t="shared" ref="AY1844:AY1907" si="824">ROUND(X1844,1)*Z1844</f>
        <v>0</v>
      </c>
      <c r="AZ1844" s="40">
        <f t="shared" ref="AZ1844:AZ1907" si="825">IF(J1844+K1844 &gt; 0, 1, 0)</f>
        <v>0</v>
      </c>
      <c r="BB1844" s="40">
        <f t="shared" ref="BB1844:BB1907" si="826">IF(+BC1844&gt;0,IF(+BE1844&lt;=0,1,0),0)</f>
        <v>0</v>
      </c>
      <c r="BC1844" s="397">
        <f t="shared" ref="BC1844:BC1907" si="827">IF(+D1844=1,IF(J1844&gt;0, +J1844, 0),0)</f>
        <v>0</v>
      </c>
      <c r="BD1844" s="105">
        <f t="shared" ref="BD1844:BD1907" si="828">IF(VALUE(I1844)&lt;1,0,IF(VALUE(I1844)&gt;17,0,VLOOKUP(VALUE(F1844),T10Value,VALUE(I1844)+1,FALSE)))</f>
        <v>0</v>
      </c>
      <c r="BE1844" s="105">
        <f t="shared" ref="BE1844:BE1907" si="829">ROUND(+BC1844,1)*BD1844</f>
        <v>0</v>
      </c>
      <c r="BF1844" s="742">
        <f t="shared" ref="BF1844:BF1907" si="830">+BE1844*PDArate</f>
        <v>0</v>
      </c>
      <c r="BG1844" s="89"/>
      <c r="BH1844" s="9"/>
      <c r="BJ1844" s="40">
        <f t="shared" ref="BJ1844:BJ1907" si="831">IF(J1844+L1844+M1844=J1844,0,IF(J1844-L1844-0.09&gt;0,IF(J1844-L1844&lt;=0.1*J1844,J1844-L1844,0),0))</f>
        <v>0</v>
      </c>
      <c r="BK1844" s="40">
        <f t="shared" ref="BK1844:BK1907" si="832">IF(L1844+M1844+J1844+X1844&lt;=0,1,IF(L1844+M1844+X1844&gt;0,1,0))</f>
        <v>1</v>
      </c>
      <c r="BL1844" s="40">
        <f t="shared" ref="BL1844:BL1907" si="833">IF(+BJ1844&gt;0,1,0)</f>
        <v>0</v>
      </c>
      <c r="BM1844" s="40">
        <f t="shared" ref="BM1844:BM1907" si="834">IF(ISNUMBER(C1844),IF(2*BL1844-C1844&lt;0,1,IF(2*BL1844-C1844&gt;2,1,0)),IF(ISBLANK(C1844),0,1))</f>
        <v>0</v>
      </c>
      <c r="BN1844" s="40">
        <f t="shared" ref="BN1844:BN1907" si="835">IF(ISNUMBER(D1844),IF(2*AG1844-D1844=1,1,IF(+D1844=0,0, IF(+D1844=1,0,1))),IF(ISBLANK(D1844),0,1))</f>
        <v>0</v>
      </c>
    </row>
    <row r="1845" spans="1:66" x14ac:dyDescent="0.25">
      <c r="A1845" s="379"/>
      <c r="B1845" s="936"/>
      <c r="C1845" s="272"/>
      <c r="D1845" s="868"/>
      <c r="E1845" s="873" t="str">
        <f t="shared" si="809"/>
        <v xml:space="preserve"> </v>
      </c>
      <c r="F1845" s="130">
        <f t="shared" si="810"/>
        <v>0</v>
      </c>
      <c r="G1845" s="128">
        <f t="shared" si="811"/>
        <v>1833</v>
      </c>
      <c r="H1845" s="127"/>
      <c r="I1845" s="321"/>
      <c r="J1845" s="97"/>
      <c r="K1845" s="323"/>
      <c r="L1845" s="322"/>
      <c r="M1845" s="50"/>
      <c r="N1845" s="87"/>
      <c r="O1845" s="324"/>
      <c r="P1845" s="98"/>
      <c r="Q1845" s="98"/>
      <c r="R1845" s="114"/>
      <c r="S1845" s="753"/>
      <c r="T1845" s="98"/>
      <c r="U1845" s="98"/>
      <c r="V1845" s="98"/>
      <c r="W1845" s="99"/>
      <c r="X1845" s="97"/>
      <c r="Y1845" s="87"/>
      <c r="Z1845" s="100"/>
      <c r="AA1845" s="106">
        <f t="shared" si="812"/>
        <v>1833</v>
      </c>
      <c r="AB1845" s="549">
        <f t="shared" si="813"/>
        <v>0</v>
      </c>
      <c r="AC1845" s="544">
        <f t="shared" si="814"/>
        <v>0</v>
      </c>
      <c r="AD1845" s="174">
        <f t="shared" si="815"/>
        <v>0</v>
      </c>
      <c r="AE1845" s="8"/>
      <c r="AF1845" s="885" t="str">
        <f t="shared" si="816"/>
        <v xml:space="preserve"> </v>
      </c>
      <c r="AG1845" s="40">
        <f t="shared" si="817"/>
        <v>0</v>
      </c>
      <c r="AH1845" s="40">
        <f t="shared" si="818"/>
        <v>0</v>
      </c>
      <c r="AR1845" s="40">
        <f t="shared" si="819"/>
        <v>0</v>
      </c>
      <c r="AS1845" s="40">
        <f t="shared" si="820"/>
        <v>0</v>
      </c>
      <c r="AT1845" s="40">
        <f t="shared" si="821"/>
        <v>0</v>
      </c>
      <c r="AU1845" s="40">
        <f t="shared" si="822"/>
        <v>0</v>
      </c>
      <c r="AX1845" s="279">
        <f t="shared" si="823"/>
        <v>0</v>
      </c>
      <c r="AY1845" s="279">
        <f t="shared" si="824"/>
        <v>0</v>
      </c>
      <c r="AZ1845" s="40">
        <f t="shared" si="825"/>
        <v>0</v>
      </c>
      <c r="BB1845" s="40">
        <f t="shared" si="826"/>
        <v>0</v>
      </c>
      <c r="BC1845" s="397">
        <f t="shared" si="827"/>
        <v>0</v>
      </c>
      <c r="BD1845" s="105">
        <f t="shared" si="828"/>
        <v>0</v>
      </c>
      <c r="BE1845" s="105">
        <f t="shared" si="829"/>
        <v>0</v>
      </c>
      <c r="BF1845" s="742">
        <f t="shared" si="830"/>
        <v>0</v>
      </c>
      <c r="BG1845" s="89"/>
      <c r="BH1845" s="9"/>
      <c r="BJ1845" s="40">
        <f t="shared" si="831"/>
        <v>0</v>
      </c>
      <c r="BK1845" s="40">
        <f t="shared" si="832"/>
        <v>1</v>
      </c>
      <c r="BL1845" s="40">
        <f t="shared" si="833"/>
        <v>0</v>
      </c>
      <c r="BM1845" s="40">
        <f t="shared" si="834"/>
        <v>0</v>
      </c>
      <c r="BN1845" s="40">
        <f t="shared" si="835"/>
        <v>0</v>
      </c>
    </row>
    <row r="1846" spans="1:66" x14ac:dyDescent="0.25">
      <c r="A1846" s="379"/>
      <c r="B1846" s="936"/>
      <c r="C1846" s="272"/>
      <c r="D1846" s="868"/>
      <c r="E1846" s="873" t="str">
        <f t="shared" si="809"/>
        <v xml:space="preserve"> </v>
      </c>
      <c r="F1846" s="130">
        <f t="shared" si="810"/>
        <v>0</v>
      </c>
      <c r="G1846" s="128">
        <f t="shared" si="811"/>
        <v>1834</v>
      </c>
      <c r="H1846" s="127"/>
      <c r="I1846" s="321"/>
      <c r="J1846" s="97"/>
      <c r="K1846" s="323"/>
      <c r="L1846" s="322"/>
      <c r="M1846" s="50"/>
      <c r="N1846" s="87"/>
      <c r="O1846" s="324"/>
      <c r="P1846" s="98"/>
      <c r="Q1846" s="98"/>
      <c r="R1846" s="114"/>
      <c r="S1846" s="753"/>
      <c r="T1846" s="98"/>
      <c r="U1846" s="98"/>
      <c r="V1846" s="98"/>
      <c r="W1846" s="99"/>
      <c r="X1846" s="97"/>
      <c r="Y1846" s="87"/>
      <c r="Z1846" s="100"/>
      <c r="AA1846" s="106">
        <f t="shared" si="812"/>
        <v>1834</v>
      </c>
      <c r="AB1846" s="549">
        <f t="shared" si="813"/>
        <v>0</v>
      </c>
      <c r="AC1846" s="544">
        <f t="shared" si="814"/>
        <v>0</v>
      </c>
      <c r="AD1846" s="174">
        <f t="shared" si="815"/>
        <v>0</v>
      </c>
      <c r="AE1846" s="8"/>
      <c r="AF1846" s="885" t="str">
        <f t="shared" si="816"/>
        <v xml:space="preserve"> </v>
      </c>
      <c r="AG1846" s="40">
        <f t="shared" si="817"/>
        <v>0</v>
      </c>
      <c r="AH1846" s="40">
        <f t="shared" si="818"/>
        <v>0</v>
      </c>
      <c r="AR1846" s="40">
        <f t="shared" si="819"/>
        <v>0</v>
      </c>
      <c r="AS1846" s="40">
        <f t="shared" si="820"/>
        <v>0</v>
      </c>
      <c r="AT1846" s="40">
        <f t="shared" si="821"/>
        <v>0</v>
      </c>
      <c r="AU1846" s="40">
        <f t="shared" si="822"/>
        <v>0</v>
      </c>
      <c r="AX1846" s="279">
        <f t="shared" si="823"/>
        <v>0</v>
      </c>
      <c r="AY1846" s="279">
        <f t="shared" si="824"/>
        <v>0</v>
      </c>
      <c r="AZ1846" s="40">
        <f t="shared" si="825"/>
        <v>0</v>
      </c>
      <c r="BB1846" s="40">
        <f t="shared" si="826"/>
        <v>0</v>
      </c>
      <c r="BC1846" s="397">
        <f t="shared" si="827"/>
        <v>0</v>
      </c>
      <c r="BD1846" s="105">
        <f t="shared" si="828"/>
        <v>0</v>
      </c>
      <c r="BE1846" s="105">
        <f t="shared" si="829"/>
        <v>0</v>
      </c>
      <c r="BF1846" s="742">
        <f t="shared" si="830"/>
        <v>0</v>
      </c>
      <c r="BG1846" s="89"/>
      <c r="BH1846" s="9"/>
      <c r="BJ1846" s="40">
        <f t="shared" si="831"/>
        <v>0</v>
      </c>
      <c r="BK1846" s="40">
        <f t="shared" si="832"/>
        <v>1</v>
      </c>
      <c r="BL1846" s="40">
        <f t="shared" si="833"/>
        <v>0</v>
      </c>
      <c r="BM1846" s="40">
        <f t="shared" si="834"/>
        <v>0</v>
      </c>
      <c r="BN1846" s="40">
        <f t="shared" si="835"/>
        <v>0</v>
      </c>
    </row>
    <row r="1847" spans="1:66" x14ac:dyDescent="0.25">
      <c r="A1847" s="379"/>
      <c r="B1847" s="936"/>
      <c r="C1847" s="272"/>
      <c r="D1847" s="868"/>
      <c r="E1847" s="873" t="str">
        <f t="shared" si="809"/>
        <v xml:space="preserve"> </v>
      </c>
      <c r="F1847" s="130">
        <f t="shared" si="810"/>
        <v>0</v>
      </c>
      <c r="G1847" s="128">
        <f t="shared" si="811"/>
        <v>1835</v>
      </c>
      <c r="H1847" s="127"/>
      <c r="I1847" s="321"/>
      <c r="J1847" s="97"/>
      <c r="K1847" s="323"/>
      <c r="L1847" s="322"/>
      <c r="M1847" s="50"/>
      <c r="N1847" s="87"/>
      <c r="O1847" s="324"/>
      <c r="P1847" s="98"/>
      <c r="Q1847" s="98"/>
      <c r="R1847" s="114"/>
      <c r="S1847" s="753"/>
      <c r="T1847" s="98"/>
      <c r="U1847" s="98"/>
      <c r="V1847" s="98"/>
      <c r="W1847" s="99"/>
      <c r="X1847" s="97"/>
      <c r="Y1847" s="87"/>
      <c r="Z1847" s="100"/>
      <c r="AA1847" s="106">
        <f t="shared" si="812"/>
        <v>1835</v>
      </c>
      <c r="AB1847" s="549">
        <f t="shared" si="813"/>
        <v>0</v>
      </c>
      <c r="AC1847" s="544">
        <f t="shared" si="814"/>
        <v>0</v>
      </c>
      <c r="AD1847" s="174">
        <f t="shared" si="815"/>
        <v>0</v>
      </c>
      <c r="AE1847" s="8"/>
      <c r="AF1847" s="885" t="str">
        <f t="shared" si="816"/>
        <v xml:space="preserve"> </v>
      </c>
      <c r="AG1847" s="40">
        <f t="shared" si="817"/>
        <v>0</v>
      </c>
      <c r="AH1847" s="40">
        <f t="shared" si="818"/>
        <v>0</v>
      </c>
      <c r="AR1847" s="40">
        <f t="shared" si="819"/>
        <v>0</v>
      </c>
      <c r="AS1847" s="40">
        <f t="shared" si="820"/>
        <v>0</v>
      </c>
      <c r="AT1847" s="40">
        <f t="shared" si="821"/>
        <v>0</v>
      </c>
      <c r="AU1847" s="40">
        <f t="shared" si="822"/>
        <v>0</v>
      </c>
      <c r="AX1847" s="279">
        <f t="shared" si="823"/>
        <v>0</v>
      </c>
      <c r="AY1847" s="279">
        <f t="shared" si="824"/>
        <v>0</v>
      </c>
      <c r="AZ1847" s="40">
        <f t="shared" si="825"/>
        <v>0</v>
      </c>
      <c r="BB1847" s="40">
        <f t="shared" si="826"/>
        <v>0</v>
      </c>
      <c r="BC1847" s="397">
        <f t="shared" si="827"/>
        <v>0</v>
      </c>
      <c r="BD1847" s="105">
        <f t="shared" si="828"/>
        <v>0</v>
      </c>
      <c r="BE1847" s="105">
        <f t="shared" si="829"/>
        <v>0</v>
      </c>
      <c r="BF1847" s="742">
        <f t="shared" si="830"/>
        <v>0</v>
      </c>
      <c r="BG1847" s="89"/>
      <c r="BH1847" s="9"/>
      <c r="BJ1847" s="40">
        <f t="shared" si="831"/>
        <v>0</v>
      </c>
      <c r="BK1847" s="40">
        <f t="shared" si="832"/>
        <v>1</v>
      </c>
      <c r="BL1847" s="40">
        <f t="shared" si="833"/>
        <v>0</v>
      </c>
      <c r="BM1847" s="40">
        <f t="shared" si="834"/>
        <v>0</v>
      </c>
      <c r="BN1847" s="40">
        <f t="shared" si="835"/>
        <v>0</v>
      </c>
    </row>
    <row r="1848" spans="1:66" x14ac:dyDescent="0.25">
      <c r="A1848" s="379"/>
      <c r="B1848" s="936"/>
      <c r="C1848" s="272"/>
      <c r="D1848" s="868"/>
      <c r="E1848" s="873" t="str">
        <f t="shared" si="809"/>
        <v xml:space="preserve"> </v>
      </c>
      <c r="F1848" s="130">
        <f t="shared" si="810"/>
        <v>0</v>
      </c>
      <c r="G1848" s="128">
        <f t="shared" si="811"/>
        <v>1836</v>
      </c>
      <c r="H1848" s="127"/>
      <c r="I1848" s="321"/>
      <c r="J1848" s="97"/>
      <c r="K1848" s="323"/>
      <c r="L1848" s="322"/>
      <c r="M1848" s="50"/>
      <c r="N1848" s="87"/>
      <c r="O1848" s="324"/>
      <c r="P1848" s="98"/>
      <c r="Q1848" s="98"/>
      <c r="R1848" s="114"/>
      <c r="S1848" s="753"/>
      <c r="T1848" s="98"/>
      <c r="U1848" s="98"/>
      <c r="V1848" s="98"/>
      <c r="W1848" s="99"/>
      <c r="X1848" s="97"/>
      <c r="Y1848" s="87"/>
      <c r="Z1848" s="100"/>
      <c r="AA1848" s="106">
        <f t="shared" si="812"/>
        <v>1836</v>
      </c>
      <c r="AB1848" s="549">
        <f t="shared" si="813"/>
        <v>0</v>
      </c>
      <c r="AC1848" s="544">
        <f t="shared" si="814"/>
        <v>0</v>
      </c>
      <c r="AD1848" s="174">
        <f t="shared" si="815"/>
        <v>0</v>
      </c>
      <c r="AE1848" s="8"/>
      <c r="AF1848" s="885" t="str">
        <f t="shared" si="816"/>
        <v xml:space="preserve"> </v>
      </c>
      <c r="AG1848" s="40">
        <f t="shared" si="817"/>
        <v>0</v>
      </c>
      <c r="AH1848" s="40">
        <f t="shared" si="818"/>
        <v>0</v>
      </c>
      <c r="AR1848" s="40">
        <f t="shared" si="819"/>
        <v>0</v>
      </c>
      <c r="AS1848" s="40">
        <f t="shared" si="820"/>
        <v>0</v>
      </c>
      <c r="AT1848" s="40">
        <f t="shared" si="821"/>
        <v>0</v>
      </c>
      <c r="AU1848" s="40">
        <f t="shared" si="822"/>
        <v>0</v>
      </c>
      <c r="AX1848" s="279">
        <f t="shared" si="823"/>
        <v>0</v>
      </c>
      <c r="AY1848" s="279">
        <f t="shared" si="824"/>
        <v>0</v>
      </c>
      <c r="AZ1848" s="40">
        <f t="shared" si="825"/>
        <v>0</v>
      </c>
      <c r="BB1848" s="40">
        <f t="shared" si="826"/>
        <v>0</v>
      </c>
      <c r="BC1848" s="397">
        <f t="shared" si="827"/>
        <v>0</v>
      </c>
      <c r="BD1848" s="105">
        <f t="shared" si="828"/>
        <v>0</v>
      </c>
      <c r="BE1848" s="105">
        <f t="shared" si="829"/>
        <v>0</v>
      </c>
      <c r="BF1848" s="742">
        <f t="shared" si="830"/>
        <v>0</v>
      </c>
      <c r="BG1848" s="89"/>
      <c r="BH1848" s="9"/>
      <c r="BJ1848" s="40">
        <f t="shared" si="831"/>
        <v>0</v>
      </c>
      <c r="BK1848" s="40">
        <f t="shared" si="832"/>
        <v>1</v>
      </c>
      <c r="BL1848" s="40">
        <f t="shared" si="833"/>
        <v>0</v>
      </c>
      <c r="BM1848" s="40">
        <f t="shared" si="834"/>
        <v>0</v>
      </c>
      <c r="BN1848" s="40">
        <f t="shared" si="835"/>
        <v>0</v>
      </c>
    </row>
    <row r="1849" spans="1:66" x14ac:dyDescent="0.25">
      <c r="A1849" s="379"/>
      <c r="B1849" s="936"/>
      <c r="C1849" s="272"/>
      <c r="D1849" s="868"/>
      <c r="E1849" s="873" t="str">
        <f t="shared" si="809"/>
        <v xml:space="preserve"> </v>
      </c>
      <c r="F1849" s="130">
        <f t="shared" si="810"/>
        <v>0</v>
      </c>
      <c r="G1849" s="128">
        <f t="shared" si="811"/>
        <v>1837</v>
      </c>
      <c r="H1849" s="127"/>
      <c r="I1849" s="321"/>
      <c r="J1849" s="97"/>
      <c r="K1849" s="323"/>
      <c r="L1849" s="322"/>
      <c r="M1849" s="50"/>
      <c r="N1849" s="87"/>
      <c r="O1849" s="324"/>
      <c r="P1849" s="98"/>
      <c r="Q1849" s="98"/>
      <c r="R1849" s="114"/>
      <c r="S1849" s="753"/>
      <c r="T1849" s="98"/>
      <c r="U1849" s="98"/>
      <c r="V1849" s="98"/>
      <c r="W1849" s="99"/>
      <c r="X1849" s="97"/>
      <c r="Y1849" s="87"/>
      <c r="Z1849" s="100"/>
      <c r="AA1849" s="106">
        <f t="shared" si="812"/>
        <v>1837</v>
      </c>
      <c r="AB1849" s="549">
        <f t="shared" si="813"/>
        <v>0</v>
      </c>
      <c r="AC1849" s="544">
        <f t="shared" si="814"/>
        <v>0</v>
      </c>
      <c r="AD1849" s="174">
        <f t="shared" si="815"/>
        <v>0</v>
      </c>
      <c r="AE1849" s="8"/>
      <c r="AF1849" s="885" t="str">
        <f t="shared" si="816"/>
        <v xml:space="preserve"> </v>
      </c>
      <c r="AG1849" s="40">
        <f t="shared" si="817"/>
        <v>0</v>
      </c>
      <c r="AH1849" s="40">
        <f t="shared" si="818"/>
        <v>0</v>
      </c>
      <c r="AR1849" s="40">
        <f t="shared" si="819"/>
        <v>0</v>
      </c>
      <c r="AS1849" s="40">
        <f t="shared" si="820"/>
        <v>0</v>
      </c>
      <c r="AT1849" s="40">
        <f t="shared" si="821"/>
        <v>0</v>
      </c>
      <c r="AU1849" s="40">
        <f t="shared" si="822"/>
        <v>0</v>
      </c>
      <c r="AX1849" s="279">
        <f t="shared" si="823"/>
        <v>0</v>
      </c>
      <c r="AY1849" s="279">
        <f t="shared" si="824"/>
        <v>0</v>
      </c>
      <c r="AZ1849" s="40">
        <f t="shared" si="825"/>
        <v>0</v>
      </c>
      <c r="BB1849" s="40">
        <f t="shared" si="826"/>
        <v>0</v>
      </c>
      <c r="BC1849" s="397">
        <f t="shared" si="827"/>
        <v>0</v>
      </c>
      <c r="BD1849" s="105">
        <f t="shared" si="828"/>
        <v>0</v>
      </c>
      <c r="BE1849" s="105">
        <f t="shared" si="829"/>
        <v>0</v>
      </c>
      <c r="BF1849" s="742">
        <f t="shared" si="830"/>
        <v>0</v>
      </c>
      <c r="BG1849" s="89"/>
      <c r="BH1849" s="9"/>
      <c r="BJ1849" s="40">
        <f t="shared" si="831"/>
        <v>0</v>
      </c>
      <c r="BK1849" s="40">
        <f t="shared" si="832"/>
        <v>1</v>
      </c>
      <c r="BL1849" s="40">
        <f t="shared" si="833"/>
        <v>0</v>
      </c>
      <c r="BM1849" s="40">
        <f t="shared" si="834"/>
        <v>0</v>
      </c>
      <c r="BN1849" s="40">
        <f t="shared" si="835"/>
        <v>0</v>
      </c>
    </row>
    <row r="1850" spans="1:66" x14ac:dyDescent="0.25">
      <c r="A1850" s="379"/>
      <c r="B1850" s="936"/>
      <c r="C1850" s="272"/>
      <c r="D1850" s="868"/>
      <c r="E1850" s="873" t="str">
        <f t="shared" si="809"/>
        <v xml:space="preserve"> </v>
      </c>
      <c r="F1850" s="130">
        <f t="shared" si="810"/>
        <v>0</v>
      </c>
      <c r="G1850" s="128">
        <f t="shared" si="811"/>
        <v>1838</v>
      </c>
      <c r="H1850" s="127"/>
      <c r="I1850" s="321"/>
      <c r="J1850" s="97"/>
      <c r="K1850" s="323"/>
      <c r="L1850" s="322"/>
      <c r="M1850" s="50"/>
      <c r="N1850" s="87"/>
      <c r="O1850" s="324"/>
      <c r="P1850" s="98"/>
      <c r="Q1850" s="98"/>
      <c r="R1850" s="114"/>
      <c r="S1850" s="753"/>
      <c r="T1850" s="98"/>
      <c r="U1850" s="98"/>
      <c r="V1850" s="98"/>
      <c r="W1850" s="99"/>
      <c r="X1850" s="97"/>
      <c r="Y1850" s="87"/>
      <c r="Z1850" s="100"/>
      <c r="AA1850" s="106">
        <f t="shared" si="812"/>
        <v>1838</v>
      </c>
      <c r="AB1850" s="549">
        <f t="shared" si="813"/>
        <v>0</v>
      </c>
      <c r="AC1850" s="544">
        <f t="shared" si="814"/>
        <v>0</v>
      </c>
      <c r="AD1850" s="174">
        <f t="shared" si="815"/>
        <v>0</v>
      </c>
      <c r="AE1850" s="8"/>
      <c r="AF1850" s="885" t="str">
        <f t="shared" si="816"/>
        <v xml:space="preserve"> </v>
      </c>
      <c r="AG1850" s="40">
        <f t="shared" si="817"/>
        <v>0</v>
      </c>
      <c r="AH1850" s="40">
        <f t="shared" si="818"/>
        <v>0</v>
      </c>
      <c r="AR1850" s="40">
        <f t="shared" si="819"/>
        <v>0</v>
      </c>
      <c r="AS1850" s="40">
        <f t="shared" si="820"/>
        <v>0</v>
      </c>
      <c r="AT1850" s="40">
        <f t="shared" si="821"/>
        <v>0</v>
      </c>
      <c r="AU1850" s="40">
        <f t="shared" si="822"/>
        <v>0</v>
      </c>
      <c r="AX1850" s="279">
        <f t="shared" si="823"/>
        <v>0</v>
      </c>
      <c r="AY1850" s="279">
        <f t="shared" si="824"/>
        <v>0</v>
      </c>
      <c r="AZ1850" s="40">
        <f t="shared" si="825"/>
        <v>0</v>
      </c>
      <c r="BB1850" s="40">
        <f t="shared" si="826"/>
        <v>0</v>
      </c>
      <c r="BC1850" s="397">
        <f t="shared" si="827"/>
        <v>0</v>
      </c>
      <c r="BD1850" s="105">
        <f t="shared" si="828"/>
        <v>0</v>
      </c>
      <c r="BE1850" s="105">
        <f t="shared" si="829"/>
        <v>0</v>
      </c>
      <c r="BF1850" s="742">
        <f t="shared" si="830"/>
        <v>0</v>
      </c>
      <c r="BG1850" s="89"/>
      <c r="BH1850" s="9"/>
      <c r="BJ1850" s="40">
        <f t="shared" si="831"/>
        <v>0</v>
      </c>
      <c r="BK1850" s="40">
        <f t="shared" si="832"/>
        <v>1</v>
      </c>
      <c r="BL1850" s="40">
        <f t="shared" si="833"/>
        <v>0</v>
      </c>
      <c r="BM1850" s="40">
        <f t="shared" si="834"/>
        <v>0</v>
      </c>
      <c r="BN1850" s="40">
        <f t="shared" si="835"/>
        <v>0</v>
      </c>
    </row>
    <row r="1851" spans="1:66" x14ac:dyDescent="0.25">
      <c r="A1851" s="379"/>
      <c r="B1851" s="936"/>
      <c r="C1851" s="272"/>
      <c r="D1851" s="868"/>
      <c r="E1851" s="873" t="str">
        <f t="shared" si="809"/>
        <v xml:space="preserve"> </v>
      </c>
      <c r="F1851" s="130">
        <f t="shared" si="810"/>
        <v>0</v>
      </c>
      <c r="G1851" s="128">
        <f t="shared" si="811"/>
        <v>1839</v>
      </c>
      <c r="H1851" s="127"/>
      <c r="I1851" s="321"/>
      <c r="J1851" s="97"/>
      <c r="K1851" s="323"/>
      <c r="L1851" s="322"/>
      <c r="M1851" s="50"/>
      <c r="N1851" s="87"/>
      <c r="O1851" s="324"/>
      <c r="P1851" s="98"/>
      <c r="Q1851" s="98"/>
      <c r="R1851" s="114"/>
      <c r="S1851" s="753"/>
      <c r="T1851" s="98"/>
      <c r="U1851" s="98"/>
      <c r="V1851" s="98"/>
      <c r="W1851" s="99"/>
      <c r="X1851" s="97"/>
      <c r="Y1851" s="87"/>
      <c r="Z1851" s="100"/>
      <c r="AA1851" s="106">
        <f t="shared" si="812"/>
        <v>1839</v>
      </c>
      <c r="AB1851" s="549">
        <f t="shared" si="813"/>
        <v>0</v>
      </c>
      <c r="AC1851" s="544">
        <f t="shared" si="814"/>
        <v>0</v>
      </c>
      <c r="AD1851" s="174">
        <f t="shared" si="815"/>
        <v>0</v>
      </c>
      <c r="AE1851" s="8"/>
      <c r="AF1851" s="885" t="str">
        <f t="shared" si="816"/>
        <v xml:space="preserve"> </v>
      </c>
      <c r="AG1851" s="40">
        <f t="shared" si="817"/>
        <v>0</v>
      </c>
      <c r="AH1851" s="40">
        <f t="shared" si="818"/>
        <v>0</v>
      </c>
      <c r="AR1851" s="40">
        <f t="shared" si="819"/>
        <v>0</v>
      </c>
      <c r="AS1851" s="40">
        <f t="shared" si="820"/>
        <v>0</v>
      </c>
      <c r="AT1851" s="40">
        <f t="shared" si="821"/>
        <v>0</v>
      </c>
      <c r="AU1851" s="40">
        <f t="shared" si="822"/>
        <v>0</v>
      </c>
      <c r="AX1851" s="279">
        <f t="shared" si="823"/>
        <v>0</v>
      </c>
      <c r="AY1851" s="279">
        <f t="shared" si="824"/>
        <v>0</v>
      </c>
      <c r="AZ1851" s="40">
        <f t="shared" si="825"/>
        <v>0</v>
      </c>
      <c r="BB1851" s="40">
        <f t="shared" si="826"/>
        <v>0</v>
      </c>
      <c r="BC1851" s="397">
        <f t="shared" si="827"/>
        <v>0</v>
      </c>
      <c r="BD1851" s="105">
        <f t="shared" si="828"/>
        <v>0</v>
      </c>
      <c r="BE1851" s="105">
        <f t="shared" si="829"/>
        <v>0</v>
      </c>
      <c r="BF1851" s="742">
        <f t="shared" si="830"/>
        <v>0</v>
      </c>
      <c r="BG1851" s="89"/>
      <c r="BH1851" s="9"/>
      <c r="BJ1851" s="40">
        <f t="shared" si="831"/>
        <v>0</v>
      </c>
      <c r="BK1851" s="40">
        <f t="shared" si="832"/>
        <v>1</v>
      </c>
      <c r="BL1851" s="40">
        <f t="shared" si="833"/>
        <v>0</v>
      </c>
      <c r="BM1851" s="40">
        <f t="shared" si="834"/>
        <v>0</v>
      </c>
      <c r="BN1851" s="40">
        <f t="shared" si="835"/>
        <v>0</v>
      </c>
    </row>
    <row r="1852" spans="1:66" x14ac:dyDescent="0.25">
      <c r="A1852" s="379"/>
      <c r="B1852" s="936"/>
      <c r="C1852" s="272"/>
      <c r="D1852" s="868"/>
      <c r="E1852" s="873" t="str">
        <f t="shared" si="809"/>
        <v xml:space="preserve"> </v>
      </c>
      <c r="F1852" s="130">
        <f t="shared" si="810"/>
        <v>0</v>
      </c>
      <c r="G1852" s="128">
        <f t="shared" si="811"/>
        <v>1840</v>
      </c>
      <c r="H1852" s="127"/>
      <c r="I1852" s="321"/>
      <c r="J1852" s="97"/>
      <c r="K1852" s="323"/>
      <c r="L1852" s="322"/>
      <c r="M1852" s="50"/>
      <c r="N1852" s="87"/>
      <c r="O1852" s="324"/>
      <c r="P1852" s="98"/>
      <c r="Q1852" s="98"/>
      <c r="R1852" s="114"/>
      <c r="S1852" s="753"/>
      <c r="T1852" s="98"/>
      <c r="U1852" s="98"/>
      <c r="V1852" s="98"/>
      <c r="W1852" s="99"/>
      <c r="X1852" s="97"/>
      <c r="Y1852" s="87"/>
      <c r="Z1852" s="100"/>
      <c r="AA1852" s="106">
        <f t="shared" si="812"/>
        <v>1840</v>
      </c>
      <c r="AB1852" s="549">
        <f t="shared" si="813"/>
        <v>0</v>
      </c>
      <c r="AC1852" s="544">
        <f t="shared" si="814"/>
        <v>0</v>
      </c>
      <c r="AD1852" s="174">
        <f t="shared" si="815"/>
        <v>0</v>
      </c>
      <c r="AE1852" s="8"/>
      <c r="AF1852" s="885" t="str">
        <f t="shared" si="816"/>
        <v xml:space="preserve"> </v>
      </c>
      <c r="AG1852" s="40">
        <f t="shared" si="817"/>
        <v>0</v>
      </c>
      <c r="AH1852" s="40">
        <f t="shared" si="818"/>
        <v>0</v>
      </c>
      <c r="AR1852" s="40">
        <f t="shared" si="819"/>
        <v>0</v>
      </c>
      <c r="AS1852" s="40">
        <f t="shared" si="820"/>
        <v>0</v>
      </c>
      <c r="AT1852" s="40">
        <f t="shared" si="821"/>
        <v>0</v>
      </c>
      <c r="AU1852" s="40">
        <f t="shared" si="822"/>
        <v>0</v>
      </c>
      <c r="AX1852" s="279">
        <f t="shared" si="823"/>
        <v>0</v>
      </c>
      <c r="AY1852" s="279">
        <f t="shared" si="824"/>
        <v>0</v>
      </c>
      <c r="AZ1852" s="40">
        <f t="shared" si="825"/>
        <v>0</v>
      </c>
      <c r="BB1852" s="40">
        <f t="shared" si="826"/>
        <v>0</v>
      </c>
      <c r="BC1852" s="397">
        <f t="shared" si="827"/>
        <v>0</v>
      </c>
      <c r="BD1852" s="105">
        <f t="shared" si="828"/>
        <v>0</v>
      </c>
      <c r="BE1852" s="105">
        <f t="shared" si="829"/>
        <v>0</v>
      </c>
      <c r="BF1852" s="742">
        <f t="shared" si="830"/>
        <v>0</v>
      </c>
      <c r="BG1852" s="89"/>
      <c r="BH1852" s="9"/>
      <c r="BJ1852" s="40">
        <f t="shared" si="831"/>
        <v>0</v>
      </c>
      <c r="BK1852" s="40">
        <f t="shared" si="832"/>
        <v>1</v>
      </c>
      <c r="BL1852" s="40">
        <f t="shared" si="833"/>
        <v>0</v>
      </c>
      <c r="BM1852" s="40">
        <f t="shared" si="834"/>
        <v>0</v>
      </c>
      <c r="BN1852" s="40">
        <f t="shared" si="835"/>
        <v>0</v>
      </c>
    </row>
    <row r="1853" spans="1:66" x14ac:dyDescent="0.25">
      <c r="A1853" s="379"/>
      <c r="B1853" s="936"/>
      <c r="C1853" s="272"/>
      <c r="D1853" s="868"/>
      <c r="E1853" s="873" t="str">
        <f t="shared" si="809"/>
        <v xml:space="preserve"> </v>
      </c>
      <c r="F1853" s="130">
        <f t="shared" si="810"/>
        <v>0</v>
      </c>
      <c r="G1853" s="128">
        <f t="shared" si="811"/>
        <v>1841</v>
      </c>
      <c r="H1853" s="127"/>
      <c r="I1853" s="321"/>
      <c r="J1853" s="97"/>
      <c r="K1853" s="323"/>
      <c r="L1853" s="322"/>
      <c r="M1853" s="50"/>
      <c r="N1853" s="87"/>
      <c r="O1853" s="324"/>
      <c r="P1853" s="98"/>
      <c r="Q1853" s="98"/>
      <c r="R1853" s="114"/>
      <c r="S1853" s="753"/>
      <c r="T1853" s="98"/>
      <c r="U1853" s="98"/>
      <c r="V1853" s="98"/>
      <c r="W1853" s="99"/>
      <c r="X1853" s="97"/>
      <c r="Y1853" s="87"/>
      <c r="Z1853" s="100"/>
      <c r="AA1853" s="106">
        <f t="shared" si="812"/>
        <v>1841</v>
      </c>
      <c r="AB1853" s="549">
        <f t="shared" si="813"/>
        <v>0</v>
      </c>
      <c r="AC1853" s="544">
        <f t="shared" si="814"/>
        <v>0</v>
      </c>
      <c r="AD1853" s="174">
        <f t="shared" si="815"/>
        <v>0</v>
      </c>
      <c r="AE1853" s="8"/>
      <c r="AF1853" s="885" t="str">
        <f t="shared" si="816"/>
        <v xml:space="preserve"> </v>
      </c>
      <c r="AG1853" s="40">
        <f t="shared" si="817"/>
        <v>0</v>
      </c>
      <c r="AH1853" s="40">
        <f t="shared" si="818"/>
        <v>0</v>
      </c>
      <c r="AR1853" s="40">
        <f t="shared" si="819"/>
        <v>0</v>
      </c>
      <c r="AS1853" s="40">
        <f t="shared" si="820"/>
        <v>0</v>
      </c>
      <c r="AT1853" s="40">
        <f t="shared" si="821"/>
        <v>0</v>
      </c>
      <c r="AU1853" s="40">
        <f t="shared" si="822"/>
        <v>0</v>
      </c>
      <c r="AX1853" s="279">
        <f t="shared" si="823"/>
        <v>0</v>
      </c>
      <c r="AY1853" s="279">
        <f t="shared" si="824"/>
        <v>0</v>
      </c>
      <c r="AZ1853" s="40">
        <f t="shared" si="825"/>
        <v>0</v>
      </c>
      <c r="BB1853" s="40">
        <f t="shared" si="826"/>
        <v>0</v>
      </c>
      <c r="BC1853" s="397">
        <f t="shared" si="827"/>
        <v>0</v>
      </c>
      <c r="BD1853" s="105">
        <f t="shared" si="828"/>
        <v>0</v>
      </c>
      <c r="BE1853" s="105">
        <f t="shared" si="829"/>
        <v>0</v>
      </c>
      <c r="BF1853" s="742">
        <f t="shared" si="830"/>
        <v>0</v>
      </c>
      <c r="BG1853" s="89"/>
      <c r="BH1853" s="9"/>
      <c r="BJ1853" s="40">
        <f t="shared" si="831"/>
        <v>0</v>
      </c>
      <c r="BK1853" s="40">
        <f t="shared" si="832"/>
        <v>1</v>
      </c>
      <c r="BL1853" s="40">
        <f t="shared" si="833"/>
        <v>0</v>
      </c>
      <c r="BM1853" s="40">
        <f t="shared" si="834"/>
        <v>0</v>
      </c>
      <c r="BN1853" s="40">
        <f t="shared" si="835"/>
        <v>0</v>
      </c>
    </row>
    <row r="1854" spans="1:66" x14ac:dyDescent="0.25">
      <c r="A1854" s="379"/>
      <c r="B1854" s="936"/>
      <c r="C1854" s="272"/>
      <c r="D1854" s="868"/>
      <c r="E1854" s="873" t="str">
        <f t="shared" si="809"/>
        <v xml:space="preserve"> </v>
      </c>
      <c r="F1854" s="130">
        <f t="shared" si="810"/>
        <v>0</v>
      </c>
      <c r="G1854" s="128">
        <f t="shared" si="811"/>
        <v>1842</v>
      </c>
      <c r="H1854" s="127"/>
      <c r="I1854" s="321"/>
      <c r="J1854" s="97"/>
      <c r="K1854" s="323"/>
      <c r="L1854" s="322"/>
      <c r="M1854" s="50"/>
      <c r="N1854" s="87"/>
      <c r="O1854" s="324"/>
      <c r="P1854" s="98"/>
      <c r="Q1854" s="98"/>
      <c r="R1854" s="114"/>
      <c r="S1854" s="753"/>
      <c r="T1854" s="98"/>
      <c r="U1854" s="98"/>
      <c r="V1854" s="98"/>
      <c r="W1854" s="99"/>
      <c r="X1854" s="97"/>
      <c r="Y1854" s="87"/>
      <c r="Z1854" s="100"/>
      <c r="AA1854" s="106">
        <f t="shared" si="812"/>
        <v>1842</v>
      </c>
      <c r="AB1854" s="549">
        <f t="shared" si="813"/>
        <v>0</v>
      </c>
      <c r="AC1854" s="544">
        <f t="shared" si="814"/>
        <v>0</v>
      </c>
      <c r="AD1854" s="174">
        <f t="shared" si="815"/>
        <v>0</v>
      </c>
      <c r="AE1854" s="8"/>
      <c r="AF1854" s="885" t="str">
        <f t="shared" si="816"/>
        <v xml:space="preserve"> </v>
      </c>
      <c r="AG1854" s="40">
        <f t="shared" si="817"/>
        <v>0</v>
      </c>
      <c r="AH1854" s="40">
        <f t="shared" si="818"/>
        <v>0</v>
      </c>
      <c r="AR1854" s="40">
        <f t="shared" si="819"/>
        <v>0</v>
      </c>
      <c r="AS1854" s="40">
        <f t="shared" si="820"/>
        <v>0</v>
      </c>
      <c r="AT1854" s="40">
        <f t="shared" si="821"/>
        <v>0</v>
      </c>
      <c r="AU1854" s="40">
        <f t="shared" si="822"/>
        <v>0</v>
      </c>
      <c r="AX1854" s="279">
        <f t="shared" si="823"/>
        <v>0</v>
      </c>
      <c r="AY1854" s="279">
        <f t="shared" si="824"/>
        <v>0</v>
      </c>
      <c r="AZ1854" s="40">
        <f t="shared" si="825"/>
        <v>0</v>
      </c>
      <c r="BB1854" s="40">
        <f t="shared" si="826"/>
        <v>0</v>
      </c>
      <c r="BC1854" s="397">
        <f t="shared" si="827"/>
        <v>0</v>
      </c>
      <c r="BD1854" s="105">
        <f t="shared" si="828"/>
        <v>0</v>
      </c>
      <c r="BE1854" s="105">
        <f t="shared" si="829"/>
        <v>0</v>
      </c>
      <c r="BF1854" s="742">
        <f t="shared" si="830"/>
        <v>0</v>
      </c>
      <c r="BG1854" s="89"/>
      <c r="BH1854" s="9"/>
      <c r="BJ1854" s="40">
        <f t="shared" si="831"/>
        <v>0</v>
      </c>
      <c r="BK1854" s="40">
        <f t="shared" si="832"/>
        <v>1</v>
      </c>
      <c r="BL1854" s="40">
        <f t="shared" si="833"/>
        <v>0</v>
      </c>
      <c r="BM1854" s="40">
        <f t="shared" si="834"/>
        <v>0</v>
      </c>
      <c r="BN1854" s="40">
        <f t="shared" si="835"/>
        <v>0</v>
      </c>
    </row>
    <row r="1855" spans="1:66" x14ac:dyDescent="0.25">
      <c r="A1855" s="379"/>
      <c r="B1855" s="936"/>
      <c r="C1855" s="272"/>
      <c r="D1855" s="868"/>
      <c r="E1855" s="873" t="str">
        <f t="shared" si="809"/>
        <v xml:space="preserve"> </v>
      </c>
      <c r="F1855" s="130">
        <f t="shared" si="810"/>
        <v>0</v>
      </c>
      <c r="G1855" s="128">
        <f t="shared" si="811"/>
        <v>1843</v>
      </c>
      <c r="H1855" s="127"/>
      <c r="I1855" s="321"/>
      <c r="J1855" s="97"/>
      <c r="K1855" s="323"/>
      <c r="L1855" s="322"/>
      <c r="M1855" s="50"/>
      <c r="N1855" s="87"/>
      <c r="O1855" s="324"/>
      <c r="P1855" s="98"/>
      <c r="Q1855" s="98"/>
      <c r="R1855" s="114"/>
      <c r="S1855" s="753"/>
      <c r="T1855" s="98"/>
      <c r="U1855" s="98"/>
      <c r="V1855" s="98"/>
      <c r="W1855" s="99"/>
      <c r="X1855" s="97"/>
      <c r="Y1855" s="87"/>
      <c r="Z1855" s="100"/>
      <c r="AA1855" s="106">
        <f t="shared" si="812"/>
        <v>1843</v>
      </c>
      <c r="AB1855" s="549">
        <f t="shared" si="813"/>
        <v>0</v>
      </c>
      <c r="AC1855" s="544">
        <f t="shared" si="814"/>
        <v>0</v>
      </c>
      <c r="AD1855" s="174">
        <f t="shared" si="815"/>
        <v>0</v>
      </c>
      <c r="AE1855" s="8"/>
      <c r="AF1855" s="885" t="str">
        <f t="shared" si="816"/>
        <v xml:space="preserve"> </v>
      </c>
      <c r="AG1855" s="40">
        <f t="shared" si="817"/>
        <v>0</v>
      </c>
      <c r="AH1855" s="40">
        <f t="shared" si="818"/>
        <v>0</v>
      </c>
      <c r="AR1855" s="40">
        <f t="shared" si="819"/>
        <v>0</v>
      </c>
      <c r="AS1855" s="40">
        <f t="shared" si="820"/>
        <v>0</v>
      </c>
      <c r="AT1855" s="40">
        <f t="shared" si="821"/>
        <v>0</v>
      </c>
      <c r="AU1855" s="40">
        <f t="shared" si="822"/>
        <v>0</v>
      </c>
      <c r="AX1855" s="279">
        <f t="shared" si="823"/>
        <v>0</v>
      </c>
      <c r="AY1855" s="279">
        <f t="shared" si="824"/>
        <v>0</v>
      </c>
      <c r="AZ1855" s="40">
        <f t="shared" si="825"/>
        <v>0</v>
      </c>
      <c r="BB1855" s="40">
        <f t="shared" si="826"/>
        <v>0</v>
      </c>
      <c r="BC1855" s="397">
        <f t="shared" si="827"/>
        <v>0</v>
      </c>
      <c r="BD1855" s="105">
        <f t="shared" si="828"/>
        <v>0</v>
      </c>
      <c r="BE1855" s="105">
        <f t="shared" si="829"/>
        <v>0</v>
      </c>
      <c r="BF1855" s="742">
        <f t="shared" si="830"/>
        <v>0</v>
      </c>
      <c r="BG1855" s="89"/>
      <c r="BH1855" s="9"/>
      <c r="BJ1855" s="40">
        <f t="shared" si="831"/>
        <v>0</v>
      </c>
      <c r="BK1855" s="40">
        <f t="shared" si="832"/>
        <v>1</v>
      </c>
      <c r="BL1855" s="40">
        <f t="shared" si="833"/>
        <v>0</v>
      </c>
      <c r="BM1855" s="40">
        <f t="shared" si="834"/>
        <v>0</v>
      </c>
      <c r="BN1855" s="40">
        <f t="shared" si="835"/>
        <v>0</v>
      </c>
    </row>
    <row r="1856" spans="1:66" x14ac:dyDescent="0.25">
      <c r="A1856" s="379"/>
      <c r="B1856" s="936"/>
      <c r="C1856" s="272"/>
      <c r="D1856" s="868"/>
      <c r="E1856" s="873" t="str">
        <f t="shared" si="809"/>
        <v xml:space="preserve"> </v>
      </c>
      <c r="F1856" s="130">
        <f t="shared" si="810"/>
        <v>0</v>
      </c>
      <c r="G1856" s="128">
        <f t="shared" si="811"/>
        <v>1844</v>
      </c>
      <c r="H1856" s="127"/>
      <c r="I1856" s="321"/>
      <c r="J1856" s="97"/>
      <c r="K1856" s="323"/>
      <c r="L1856" s="322"/>
      <c r="M1856" s="50"/>
      <c r="N1856" s="87"/>
      <c r="O1856" s="324"/>
      <c r="P1856" s="98"/>
      <c r="Q1856" s="98"/>
      <c r="R1856" s="114"/>
      <c r="S1856" s="753"/>
      <c r="T1856" s="98"/>
      <c r="U1856" s="98"/>
      <c r="V1856" s="98"/>
      <c r="W1856" s="99"/>
      <c r="X1856" s="97"/>
      <c r="Y1856" s="87"/>
      <c r="Z1856" s="100"/>
      <c r="AA1856" s="106">
        <f t="shared" si="812"/>
        <v>1844</v>
      </c>
      <c r="AB1856" s="549">
        <f t="shared" si="813"/>
        <v>0</v>
      </c>
      <c r="AC1856" s="544">
        <f t="shared" si="814"/>
        <v>0</v>
      </c>
      <c r="AD1856" s="174">
        <f t="shared" si="815"/>
        <v>0</v>
      </c>
      <c r="AE1856" s="8"/>
      <c r="AF1856" s="885" t="str">
        <f t="shared" si="816"/>
        <v xml:space="preserve"> </v>
      </c>
      <c r="AG1856" s="40">
        <f t="shared" si="817"/>
        <v>0</v>
      </c>
      <c r="AH1856" s="40">
        <f t="shared" si="818"/>
        <v>0</v>
      </c>
      <c r="AR1856" s="40">
        <f t="shared" si="819"/>
        <v>0</v>
      </c>
      <c r="AS1856" s="40">
        <f t="shared" si="820"/>
        <v>0</v>
      </c>
      <c r="AT1856" s="40">
        <f t="shared" si="821"/>
        <v>0</v>
      </c>
      <c r="AU1856" s="40">
        <f t="shared" si="822"/>
        <v>0</v>
      </c>
      <c r="AX1856" s="279">
        <f t="shared" si="823"/>
        <v>0</v>
      </c>
      <c r="AY1856" s="279">
        <f t="shared" si="824"/>
        <v>0</v>
      </c>
      <c r="AZ1856" s="40">
        <f t="shared" si="825"/>
        <v>0</v>
      </c>
      <c r="BB1856" s="40">
        <f t="shared" si="826"/>
        <v>0</v>
      </c>
      <c r="BC1856" s="397">
        <f t="shared" si="827"/>
        <v>0</v>
      </c>
      <c r="BD1856" s="105">
        <f t="shared" si="828"/>
        <v>0</v>
      </c>
      <c r="BE1856" s="105">
        <f t="shared" si="829"/>
        <v>0</v>
      </c>
      <c r="BF1856" s="742">
        <f t="shared" si="830"/>
        <v>0</v>
      </c>
      <c r="BG1856" s="89"/>
      <c r="BH1856" s="9"/>
      <c r="BJ1856" s="40">
        <f t="shared" si="831"/>
        <v>0</v>
      </c>
      <c r="BK1856" s="40">
        <f t="shared" si="832"/>
        <v>1</v>
      </c>
      <c r="BL1856" s="40">
        <f t="shared" si="833"/>
        <v>0</v>
      </c>
      <c r="BM1856" s="40">
        <f t="shared" si="834"/>
        <v>0</v>
      </c>
      <c r="BN1856" s="40">
        <f t="shared" si="835"/>
        <v>0</v>
      </c>
    </row>
    <row r="1857" spans="1:66" x14ac:dyDescent="0.25">
      <c r="A1857" s="379"/>
      <c r="B1857" s="936"/>
      <c r="C1857" s="272"/>
      <c r="D1857" s="868"/>
      <c r="E1857" s="873" t="str">
        <f t="shared" si="809"/>
        <v xml:space="preserve"> </v>
      </c>
      <c r="F1857" s="130">
        <f t="shared" si="810"/>
        <v>0</v>
      </c>
      <c r="G1857" s="128">
        <f t="shared" si="811"/>
        <v>1845</v>
      </c>
      <c r="H1857" s="127"/>
      <c r="I1857" s="321"/>
      <c r="J1857" s="97"/>
      <c r="K1857" s="323"/>
      <c r="L1857" s="322"/>
      <c r="M1857" s="50"/>
      <c r="N1857" s="87"/>
      <c r="O1857" s="324"/>
      <c r="P1857" s="98"/>
      <c r="Q1857" s="98"/>
      <c r="R1857" s="114"/>
      <c r="S1857" s="753"/>
      <c r="T1857" s="98"/>
      <c r="U1857" s="98"/>
      <c r="V1857" s="98"/>
      <c r="W1857" s="99"/>
      <c r="X1857" s="97"/>
      <c r="Y1857" s="87"/>
      <c r="Z1857" s="100"/>
      <c r="AA1857" s="106">
        <f t="shared" si="812"/>
        <v>1845</v>
      </c>
      <c r="AB1857" s="549">
        <f t="shared" si="813"/>
        <v>0</v>
      </c>
      <c r="AC1857" s="544">
        <f t="shared" si="814"/>
        <v>0</v>
      </c>
      <c r="AD1857" s="174">
        <f t="shared" si="815"/>
        <v>0</v>
      </c>
      <c r="AE1857" s="8"/>
      <c r="AF1857" s="885" t="str">
        <f t="shared" si="816"/>
        <v xml:space="preserve"> </v>
      </c>
      <c r="AG1857" s="40">
        <f t="shared" si="817"/>
        <v>0</v>
      </c>
      <c r="AH1857" s="40">
        <f t="shared" si="818"/>
        <v>0</v>
      </c>
      <c r="AR1857" s="40">
        <f t="shared" si="819"/>
        <v>0</v>
      </c>
      <c r="AS1857" s="40">
        <f t="shared" si="820"/>
        <v>0</v>
      </c>
      <c r="AT1857" s="40">
        <f t="shared" si="821"/>
        <v>0</v>
      </c>
      <c r="AU1857" s="40">
        <f t="shared" si="822"/>
        <v>0</v>
      </c>
      <c r="AX1857" s="279">
        <f t="shared" si="823"/>
        <v>0</v>
      </c>
      <c r="AY1857" s="279">
        <f t="shared" si="824"/>
        <v>0</v>
      </c>
      <c r="AZ1857" s="40">
        <f t="shared" si="825"/>
        <v>0</v>
      </c>
      <c r="BB1857" s="40">
        <f t="shared" si="826"/>
        <v>0</v>
      </c>
      <c r="BC1857" s="397">
        <f t="shared" si="827"/>
        <v>0</v>
      </c>
      <c r="BD1857" s="105">
        <f t="shared" si="828"/>
        <v>0</v>
      </c>
      <c r="BE1857" s="105">
        <f t="shared" si="829"/>
        <v>0</v>
      </c>
      <c r="BF1857" s="742">
        <f t="shared" si="830"/>
        <v>0</v>
      </c>
      <c r="BG1857" s="89"/>
      <c r="BH1857" s="9"/>
      <c r="BJ1857" s="40">
        <f t="shared" si="831"/>
        <v>0</v>
      </c>
      <c r="BK1857" s="40">
        <f t="shared" si="832"/>
        <v>1</v>
      </c>
      <c r="BL1857" s="40">
        <f t="shared" si="833"/>
        <v>0</v>
      </c>
      <c r="BM1857" s="40">
        <f t="shared" si="834"/>
        <v>0</v>
      </c>
      <c r="BN1857" s="40">
        <f t="shared" si="835"/>
        <v>0</v>
      </c>
    </row>
    <row r="1858" spans="1:66" x14ac:dyDescent="0.25">
      <c r="A1858" s="379"/>
      <c r="B1858" s="936"/>
      <c r="C1858" s="272"/>
      <c r="D1858" s="868"/>
      <c r="E1858" s="873" t="str">
        <f t="shared" si="809"/>
        <v xml:space="preserve"> </v>
      </c>
      <c r="F1858" s="130">
        <f t="shared" si="810"/>
        <v>0</v>
      </c>
      <c r="G1858" s="128">
        <f t="shared" si="811"/>
        <v>1846</v>
      </c>
      <c r="H1858" s="127"/>
      <c r="I1858" s="321"/>
      <c r="J1858" s="97"/>
      <c r="K1858" s="323"/>
      <c r="L1858" s="322"/>
      <c r="M1858" s="50"/>
      <c r="N1858" s="87"/>
      <c r="O1858" s="324"/>
      <c r="P1858" s="98"/>
      <c r="Q1858" s="98"/>
      <c r="R1858" s="114"/>
      <c r="S1858" s="753"/>
      <c r="T1858" s="98"/>
      <c r="U1858" s="98"/>
      <c r="V1858" s="98"/>
      <c r="W1858" s="99"/>
      <c r="X1858" s="97"/>
      <c r="Y1858" s="87"/>
      <c r="Z1858" s="100"/>
      <c r="AA1858" s="106">
        <f t="shared" si="812"/>
        <v>1846</v>
      </c>
      <c r="AB1858" s="549">
        <f t="shared" si="813"/>
        <v>0</v>
      </c>
      <c r="AC1858" s="544">
        <f t="shared" si="814"/>
        <v>0</v>
      </c>
      <c r="AD1858" s="174">
        <f t="shared" si="815"/>
        <v>0</v>
      </c>
      <c r="AE1858" s="8"/>
      <c r="AF1858" s="885" t="str">
        <f t="shared" si="816"/>
        <v xml:space="preserve"> </v>
      </c>
      <c r="AG1858" s="40">
        <f t="shared" si="817"/>
        <v>0</v>
      </c>
      <c r="AH1858" s="40">
        <f t="shared" si="818"/>
        <v>0</v>
      </c>
      <c r="AR1858" s="40">
        <f t="shared" si="819"/>
        <v>0</v>
      </c>
      <c r="AS1858" s="40">
        <f t="shared" si="820"/>
        <v>0</v>
      </c>
      <c r="AT1858" s="40">
        <f t="shared" si="821"/>
        <v>0</v>
      </c>
      <c r="AU1858" s="40">
        <f t="shared" si="822"/>
        <v>0</v>
      </c>
      <c r="AX1858" s="279">
        <f t="shared" si="823"/>
        <v>0</v>
      </c>
      <c r="AY1858" s="279">
        <f t="shared" si="824"/>
        <v>0</v>
      </c>
      <c r="AZ1858" s="40">
        <f t="shared" si="825"/>
        <v>0</v>
      </c>
      <c r="BB1858" s="40">
        <f t="shared" si="826"/>
        <v>0</v>
      </c>
      <c r="BC1858" s="397">
        <f t="shared" si="827"/>
        <v>0</v>
      </c>
      <c r="BD1858" s="105">
        <f t="shared" si="828"/>
        <v>0</v>
      </c>
      <c r="BE1858" s="105">
        <f t="shared" si="829"/>
        <v>0</v>
      </c>
      <c r="BF1858" s="742">
        <f t="shared" si="830"/>
        <v>0</v>
      </c>
      <c r="BG1858" s="89"/>
      <c r="BH1858" s="9"/>
      <c r="BJ1858" s="40">
        <f t="shared" si="831"/>
        <v>0</v>
      </c>
      <c r="BK1858" s="40">
        <f t="shared" si="832"/>
        <v>1</v>
      </c>
      <c r="BL1858" s="40">
        <f t="shared" si="833"/>
        <v>0</v>
      </c>
      <c r="BM1858" s="40">
        <f t="shared" si="834"/>
        <v>0</v>
      </c>
      <c r="BN1858" s="40">
        <f t="shared" si="835"/>
        <v>0</v>
      </c>
    </row>
    <row r="1859" spans="1:66" x14ac:dyDescent="0.25">
      <c r="A1859" s="379"/>
      <c r="B1859" s="936"/>
      <c r="C1859" s="272"/>
      <c r="D1859" s="868"/>
      <c r="E1859" s="873" t="str">
        <f t="shared" si="809"/>
        <v xml:space="preserve"> </v>
      </c>
      <c r="F1859" s="130">
        <f t="shared" si="810"/>
        <v>0</v>
      </c>
      <c r="G1859" s="128">
        <f t="shared" si="811"/>
        <v>1847</v>
      </c>
      <c r="H1859" s="127"/>
      <c r="I1859" s="321"/>
      <c r="J1859" s="97"/>
      <c r="K1859" s="323"/>
      <c r="L1859" s="322"/>
      <c r="M1859" s="50"/>
      <c r="N1859" s="87"/>
      <c r="O1859" s="324"/>
      <c r="P1859" s="98"/>
      <c r="Q1859" s="98"/>
      <c r="R1859" s="114"/>
      <c r="S1859" s="753"/>
      <c r="T1859" s="98"/>
      <c r="U1859" s="98"/>
      <c r="V1859" s="98"/>
      <c r="W1859" s="99"/>
      <c r="X1859" s="97"/>
      <c r="Y1859" s="87"/>
      <c r="Z1859" s="100"/>
      <c r="AA1859" s="106">
        <f t="shared" si="812"/>
        <v>1847</v>
      </c>
      <c r="AB1859" s="549">
        <f t="shared" si="813"/>
        <v>0</v>
      </c>
      <c r="AC1859" s="544">
        <f t="shared" si="814"/>
        <v>0</v>
      </c>
      <c r="AD1859" s="174">
        <f t="shared" si="815"/>
        <v>0</v>
      </c>
      <c r="AE1859" s="8"/>
      <c r="AF1859" s="885" t="str">
        <f t="shared" si="816"/>
        <v xml:space="preserve"> </v>
      </c>
      <c r="AG1859" s="40">
        <f t="shared" si="817"/>
        <v>0</v>
      </c>
      <c r="AH1859" s="40">
        <f t="shared" si="818"/>
        <v>0</v>
      </c>
      <c r="AR1859" s="40">
        <f t="shared" si="819"/>
        <v>0</v>
      </c>
      <c r="AS1859" s="40">
        <f t="shared" si="820"/>
        <v>0</v>
      </c>
      <c r="AT1859" s="40">
        <f t="shared" si="821"/>
        <v>0</v>
      </c>
      <c r="AU1859" s="40">
        <f t="shared" si="822"/>
        <v>0</v>
      </c>
      <c r="AX1859" s="279">
        <f t="shared" si="823"/>
        <v>0</v>
      </c>
      <c r="AY1859" s="279">
        <f t="shared" si="824"/>
        <v>0</v>
      </c>
      <c r="AZ1859" s="40">
        <f t="shared" si="825"/>
        <v>0</v>
      </c>
      <c r="BB1859" s="40">
        <f t="shared" si="826"/>
        <v>0</v>
      </c>
      <c r="BC1859" s="397">
        <f t="shared" si="827"/>
        <v>0</v>
      </c>
      <c r="BD1859" s="105">
        <f t="shared" si="828"/>
        <v>0</v>
      </c>
      <c r="BE1859" s="105">
        <f t="shared" si="829"/>
        <v>0</v>
      </c>
      <c r="BF1859" s="742">
        <f t="shared" si="830"/>
        <v>0</v>
      </c>
      <c r="BG1859" s="89"/>
      <c r="BH1859" s="9"/>
      <c r="BJ1859" s="40">
        <f t="shared" si="831"/>
        <v>0</v>
      </c>
      <c r="BK1859" s="40">
        <f t="shared" si="832"/>
        <v>1</v>
      </c>
      <c r="BL1859" s="40">
        <f t="shared" si="833"/>
        <v>0</v>
      </c>
      <c r="BM1859" s="40">
        <f t="shared" si="834"/>
        <v>0</v>
      </c>
      <c r="BN1859" s="40">
        <f t="shared" si="835"/>
        <v>0</v>
      </c>
    </row>
    <row r="1860" spans="1:66" x14ac:dyDescent="0.25">
      <c r="A1860" s="379"/>
      <c r="B1860" s="936"/>
      <c r="C1860" s="272"/>
      <c r="D1860" s="868"/>
      <c r="E1860" s="873" t="str">
        <f t="shared" si="809"/>
        <v xml:space="preserve"> </v>
      </c>
      <c r="F1860" s="130">
        <f t="shared" si="810"/>
        <v>0</v>
      </c>
      <c r="G1860" s="128">
        <f t="shared" si="811"/>
        <v>1848</v>
      </c>
      <c r="H1860" s="127"/>
      <c r="I1860" s="321"/>
      <c r="J1860" s="97"/>
      <c r="K1860" s="323"/>
      <c r="L1860" s="322"/>
      <c r="M1860" s="50"/>
      <c r="N1860" s="87"/>
      <c r="O1860" s="324"/>
      <c r="P1860" s="98"/>
      <c r="Q1860" s="98"/>
      <c r="R1860" s="114"/>
      <c r="S1860" s="753"/>
      <c r="T1860" s="98"/>
      <c r="U1860" s="98"/>
      <c r="V1860" s="98"/>
      <c r="W1860" s="99"/>
      <c r="X1860" s="97"/>
      <c r="Y1860" s="87"/>
      <c r="Z1860" s="100"/>
      <c r="AA1860" s="106">
        <f t="shared" si="812"/>
        <v>1848</v>
      </c>
      <c r="AB1860" s="549">
        <f t="shared" si="813"/>
        <v>0</v>
      </c>
      <c r="AC1860" s="544">
        <f t="shared" si="814"/>
        <v>0</v>
      </c>
      <c r="AD1860" s="174">
        <f t="shared" si="815"/>
        <v>0</v>
      </c>
      <c r="AE1860" s="8"/>
      <c r="AF1860" s="885" t="str">
        <f t="shared" si="816"/>
        <v xml:space="preserve"> </v>
      </c>
      <c r="AG1860" s="40">
        <f t="shared" si="817"/>
        <v>0</v>
      </c>
      <c r="AH1860" s="40">
        <f t="shared" si="818"/>
        <v>0</v>
      </c>
      <c r="AR1860" s="40">
        <f t="shared" si="819"/>
        <v>0</v>
      </c>
      <c r="AS1860" s="40">
        <f t="shared" si="820"/>
        <v>0</v>
      </c>
      <c r="AT1860" s="40">
        <f t="shared" si="821"/>
        <v>0</v>
      </c>
      <c r="AU1860" s="40">
        <f t="shared" si="822"/>
        <v>0</v>
      </c>
      <c r="AX1860" s="279">
        <f t="shared" si="823"/>
        <v>0</v>
      </c>
      <c r="AY1860" s="279">
        <f t="shared" si="824"/>
        <v>0</v>
      </c>
      <c r="AZ1860" s="40">
        <f t="shared" si="825"/>
        <v>0</v>
      </c>
      <c r="BB1860" s="40">
        <f t="shared" si="826"/>
        <v>0</v>
      </c>
      <c r="BC1860" s="397">
        <f t="shared" si="827"/>
        <v>0</v>
      </c>
      <c r="BD1860" s="105">
        <f t="shared" si="828"/>
        <v>0</v>
      </c>
      <c r="BE1860" s="105">
        <f t="shared" si="829"/>
        <v>0</v>
      </c>
      <c r="BF1860" s="742">
        <f t="shared" si="830"/>
        <v>0</v>
      </c>
      <c r="BG1860" s="89"/>
      <c r="BH1860" s="9"/>
      <c r="BJ1860" s="40">
        <f t="shared" si="831"/>
        <v>0</v>
      </c>
      <c r="BK1860" s="40">
        <f t="shared" si="832"/>
        <v>1</v>
      </c>
      <c r="BL1860" s="40">
        <f t="shared" si="833"/>
        <v>0</v>
      </c>
      <c r="BM1860" s="40">
        <f t="shared" si="834"/>
        <v>0</v>
      </c>
      <c r="BN1860" s="40">
        <f t="shared" si="835"/>
        <v>0</v>
      </c>
    </row>
    <row r="1861" spans="1:66" x14ac:dyDescent="0.25">
      <c r="A1861" s="379"/>
      <c r="B1861" s="936"/>
      <c r="C1861" s="272"/>
      <c r="D1861" s="868"/>
      <c r="E1861" s="873" t="str">
        <f t="shared" si="809"/>
        <v xml:space="preserve"> </v>
      </c>
      <c r="F1861" s="130">
        <f t="shared" si="810"/>
        <v>0</v>
      </c>
      <c r="G1861" s="128">
        <f t="shared" si="811"/>
        <v>1849</v>
      </c>
      <c r="H1861" s="127"/>
      <c r="I1861" s="321"/>
      <c r="J1861" s="97"/>
      <c r="K1861" s="323"/>
      <c r="L1861" s="322"/>
      <c r="M1861" s="50"/>
      <c r="N1861" s="87"/>
      <c r="O1861" s="324"/>
      <c r="P1861" s="98"/>
      <c r="Q1861" s="98"/>
      <c r="R1861" s="114"/>
      <c r="S1861" s="753"/>
      <c r="T1861" s="98"/>
      <c r="U1861" s="98"/>
      <c r="V1861" s="98"/>
      <c r="W1861" s="99"/>
      <c r="X1861" s="97"/>
      <c r="Y1861" s="87"/>
      <c r="Z1861" s="100"/>
      <c r="AA1861" s="106">
        <f t="shared" si="812"/>
        <v>1849</v>
      </c>
      <c r="AB1861" s="549">
        <f t="shared" si="813"/>
        <v>0</v>
      </c>
      <c r="AC1861" s="544">
        <f t="shared" si="814"/>
        <v>0</v>
      </c>
      <c r="AD1861" s="174">
        <f t="shared" si="815"/>
        <v>0</v>
      </c>
      <c r="AE1861" s="8"/>
      <c r="AF1861" s="885" t="str">
        <f t="shared" si="816"/>
        <v xml:space="preserve"> </v>
      </c>
      <c r="AG1861" s="40">
        <f t="shared" si="817"/>
        <v>0</v>
      </c>
      <c r="AH1861" s="40">
        <f t="shared" si="818"/>
        <v>0</v>
      </c>
      <c r="AR1861" s="40">
        <f t="shared" si="819"/>
        <v>0</v>
      </c>
      <c r="AS1861" s="40">
        <f t="shared" si="820"/>
        <v>0</v>
      </c>
      <c r="AT1861" s="40">
        <f t="shared" si="821"/>
        <v>0</v>
      </c>
      <c r="AU1861" s="40">
        <f t="shared" si="822"/>
        <v>0</v>
      </c>
      <c r="AX1861" s="279">
        <f t="shared" si="823"/>
        <v>0</v>
      </c>
      <c r="AY1861" s="279">
        <f t="shared" si="824"/>
        <v>0</v>
      </c>
      <c r="AZ1861" s="40">
        <f t="shared" si="825"/>
        <v>0</v>
      </c>
      <c r="BB1861" s="40">
        <f t="shared" si="826"/>
        <v>0</v>
      </c>
      <c r="BC1861" s="397">
        <f t="shared" si="827"/>
        <v>0</v>
      </c>
      <c r="BD1861" s="105">
        <f t="shared" si="828"/>
        <v>0</v>
      </c>
      <c r="BE1861" s="105">
        <f t="shared" si="829"/>
        <v>0</v>
      </c>
      <c r="BF1861" s="742">
        <f t="shared" si="830"/>
        <v>0</v>
      </c>
      <c r="BG1861" s="89"/>
      <c r="BH1861" s="9"/>
      <c r="BJ1861" s="40">
        <f t="shared" si="831"/>
        <v>0</v>
      </c>
      <c r="BK1861" s="40">
        <f t="shared" si="832"/>
        <v>1</v>
      </c>
      <c r="BL1861" s="40">
        <f t="shared" si="833"/>
        <v>0</v>
      </c>
      <c r="BM1861" s="40">
        <f t="shared" si="834"/>
        <v>0</v>
      </c>
      <c r="BN1861" s="40">
        <f t="shared" si="835"/>
        <v>0</v>
      </c>
    </row>
    <row r="1862" spans="1:66" x14ac:dyDescent="0.25">
      <c r="A1862" s="379"/>
      <c r="B1862" s="936"/>
      <c r="C1862" s="272"/>
      <c r="D1862" s="868"/>
      <c r="E1862" s="873" t="str">
        <f t="shared" si="809"/>
        <v xml:space="preserve"> </v>
      </c>
      <c r="F1862" s="130">
        <f t="shared" si="810"/>
        <v>0</v>
      </c>
      <c r="G1862" s="128">
        <f t="shared" si="811"/>
        <v>1850</v>
      </c>
      <c r="H1862" s="127"/>
      <c r="I1862" s="321"/>
      <c r="J1862" s="97"/>
      <c r="K1862" s="323"/>
      <c r="L1862" s="322"/>
      <c r="M1862" s="50"/>
      <c r="N1862" s="87"/>
      <c r="O1862" s="324"/>
      <c r="P1862" s="98"/>
      <c r="Q1862" s="98"/>
      <c r="R1862" s="114"/>
      <c r="S1862" s="753"/>
      <c r="T1862" s="98"/>
      <c r="U1862" s="98"/>
      <c r="V1862" s="98"/>
      <c r="W1862" s="99"/>
      <c r="X1862" s="97"/>
      <c r="Y1862" s="87"/>
      <c r="Z1862" s="100"/>
      <c r="AA1862" s="106">
        <f t="shared" si="812"/>
        <v>1850</v>
      </c>
      <c r="AB1862" s="549">
        <f t="shared" si="813"/>
        <v>0</v>
      </c>
      <c r="AC1862" s="544">
        <f t="shared" si="814"/>
        <v>0</v>
      </c>
      <c r="AD1862" s="174">
        <f t="shared" si="815"/>
        <v>0</v>
      </c>
      <c r="AE1862" s="8"/>
      <c r="AF1862" s="885" t="str">
        <f t="shared" si="816"/>
        <v xml:space="preserve"> </v>
      </c>
      <c r="AG1862" s="40">
        <f t="shared" si="817"/>
        <v>0</v>
      </c>
      <c r="AH1862" s="40">
        <f t="shared" si="818"/>
        <v>0</v>
      </c>
      <c r="AR1862" s="40">
        <f t="shared" si="819"/>
        <v>0</v>
      </c>
      <c r="AS1862" s="40">
        <f t="shared" si="820"/>
        <v>0</v>
      </c>
      <c r="AT1862" s="40">
        <f t="shared" si="821"/>
        <v>0</v>
      </c>
      <c r="AU1862" s="40">
        <f t="shared" si="822"/>
        <v>0</v>
      </c>
      <c r="AX1862" s="279">
        <f t="shared" si="823"/>
        <v>0</v>
      </c>
      <c r="AY1862" s="279">
        <f t="shared" si="824"/>
        <v>0</v>
      </c>
      <c r="AZ1862" s="40">
        <f t="shared" si="825"/>
        <v>0</v>
      </c>
      <c r="BB1862" s="40">
        <f t="shared" si="826"/>
        <v>0</v>
      </c>
      <c r="BC1862" s="397">
        <f t="shared" si="827"/>
        <v>0</v>
      </c>
      <c r="BD1862" s="105">
        <f t="shared" si="828"/>
        <v>0</v>
      </c>
      <c r="BE1862" s="105">
        <f t="shared" si="829"/>
        <v>0</v>
      </c>
      <c r="BF1862" s="742">
        <f t="shared" si="830"/>
        <v>0</v>
      </c>
      <c r="BG1862" s="89"/>
      <c r="BH1862" s="9"/>
      <c r="BJ1862" s="40">
        <f t="shared" si="831"/>
        <v>0</v>
      </c>
      <c r="BK1862" s="40">
        <f t="shared" si="832"/>
        <v>1</v>
      </c>
      <c r="BL1862" s="40">
        <f t="shared" si="833"/>
        <v>0</v>
      </c>
      <c r="BM1862" s="40">
        <f t="shared" si="834"/>
        <v>0</v>
      </c>
      <c r="BN1862" s="40">
        <f t="shared" si="835"/>
        <v>0</v>
      </c>
    </row>
    <row r="1863" spans="1:66" x14ac:dyDescent="0.25">
      <c r="A1863" s="379"/>
      <c r="B1863" s="936"/>
      <c r="C1863" s="272"/>
      <c r="D1863" s="868"/>
      <c r="E1863" s="873" t="str">
        <f t="shared" si="809"/>
        <v xml:space="preserve"> </v>
      </c>
      <c r="F1863" s="130">
        <f t="shared" si="810"/>
        <v>0</v>
      </c>
      <c r="G1863" s="128">
        <f t="shared" si="811"/>
        <v>1851</v>
      </c>
      <c r="H1863" s="127"/>
      <c r="I1863" s="321"/>
      <c r="J1863" s="97"/>
      <c r="K1863" s="323"/>
      <c r="L1863" s="322"/>
      <c r="M1863" s="50"/>
      <c r="N1863" s="87"/>
      <c r="O1863" s="324"/>
      <c r="P1863" s="98"/>
      <c r="Q1863" s="98"/>
      <c r="R1863" s="114"/>
      <c r="S1863" s="753"/>
      <c r="T1863" s="98"/>
      <c r="U1863" s="98"/>
      <c r="V1863" s="98"/>
      <c r="W1863" s="99"/>
      <c r="X1863" s="97"/>
      <c r="Y1863" s="87"/>
      <c r="Z1863" s="100"/>
      <c r="AA1863" s="106">
        <f t="shared" si="812"/>
        <v>1851</v>
      </c>
      <c r="AB1863" s="549">
        <f t="shared" si="813"/>
        <v>0</v>
      </c>
      <c r="AC1863" s="544">
        <f t="shared" si="814"/>
        <v>0</v>
      </c>
      <c r="AD1863" s="174">
        <f t="shared" si="815"/>
        <v>0</v>
      </c>
      <c r="AE1863" s="8"/>
      <c r="AF1863" s="885" t="str">
        <f t="shared" si="816"/>
        <v xml:space="preserve"> </v>
      </c>
      <c r="AG1863" s="40">
        <f t="shared" si="817"/>
        <v>0</v>
      </c>
      <c r="AH1863" s="40">
        <f t="shared" si="818"/>
        <v>0</v>
      </c>
      <c r="AR1863" s="40">
        <f t="shared" si="819"/>
        <v>0</v>
      </c>
      <c r="AS1863" s="40">
        <f t="shared" si="820"/>
        <v>0</v>
      </c>
      <c r="AT1863" s="40">
        <f t="shared" si="821"/>
        <v>0</v>
      </c>
      <c r="AU1863" s="40">
        <f t="shared" si="822"/>
        <v>0</v>
      </c>
      <c r="AX1863" s="279">
        <f t="shared" si="823"/>
        <v>0</v>
      </c>
      <c r="AY1863" s="279">
        <f t="shared" si="824"/>
        <v>0</v>
      </c>
      <c r="AZ1863" s="40">
        <f t="shared" si="825"/>
        <v>0</v>
      </c>
      <c r="BB1863" s="40">
        <f t="shared" si="826"/>
        <v>0</v>
      </c>
      <c r="BC1863" s="397">
        <f t="shared" si="827"/>
        <v>0</v>
      </c>
      <c r="BD1863" s="105">
        <f t="shared" si="828"/>
        <v>0</v>
      </c>
      <c r="BE1863" s="105">
        <f t="shared" si="829"/>
        <v>0</v>
      </c>
      <c r="BF1863" s="742">
        <f t="shared" si="830"/>
        <v>0</v>
      </c>
      <c r="BG1863" s="89"/>
      <c r="BH1863" s="9"/>
      <c r="BJ1863" s="40">
        <f t="shared" si="831"/>
        <v>0</v>
      </c>
      <c r="BK1863" s="40">
        <f t="shared" si="832"/>
        <v>1</v>
      </c>
      <c r="BL1863" s="40">
        <f t="shared" si="833"/>
        <v>0</v>
      </c>
      <c r="BM1863" s="40">
        <f t="shared" si="834"/>
        <v>0</v>
      </c>
      <c r="BN1863" s="40">
        <f t="shared" si="835"/>
        <v>0</v>
      </c>
    </row>
    <row r="1864" spans="1:66" x14ac:dyDescent="0.25">
      <c r="A1864" s="379"/>
      <c r="B1864" s="936"/>
      <c r="C1864" s="272"/>
      <c r="D1864" s="868"/>
      <c r="E1864" s="873" t="str">
        <f t="shared" si="809"/>
        <v xml:space="preserve"> </v>
      </c>
      <c r="F1864" s="130">
        <f t="shared" si="810"/>
        <v>0</v>
      </c>
      <c r="G1864" s="128">
        <f t="shared" si="811"/>
        <v>1852</v>
      </c>
      <c r="H1864" s="127"/>
      <c r="I1864" s="321"/>
      <c r="J1864" s="97"/>
      <c r="K1864" s="323"/>
      <c r="L1864" s="322"/>
      <c r="M1864" s="50"/>
      <c r="N1864" s="87"/>
      <c r="O1864" s="324"/>
      <c r="P1864" s="98"/>
      <c r="Q1864" s="98"/>
      <c r="R1864" s="114"/>
      <c r="S1864" s="753"/>
      <c r="T1864" s="98"/>
      <c r="U1864" s="98"/>
      <c r="V1864" s="98"/>
      <c r="W1864" s="99"/>
      <c r="X1864" s="97"/>
      <c r="Y1864" s="87"/>
      <c r="Z1864" s="100"/>
      <c r="AA1864" s="106">
        <f t="shared" si="812"/>
        <v>1852</v>
      </c>
      <c r="AB1864" s="549">
        <f t="shared" si="813"/>
        <v>0</v>
      </c>
      <c r="AC1864" s="544">
        <f t="shared" si="814"/>
        <v>0</v>
      </c>
      <c r="AD1864" s="174">
        <f t="shared" si="815"/>
        <v>0</v>
      </c>
      <c r="AE1864" s="8"/>
      <c r="AF1864" s="885" t="str">
        <f t="shared" si="816"/>
        <v xml:space="preserve"> </v>
      </c>
      <c r="AG1864" s="40">
        <f t="shared" si="817"/>
        <v>0</v>
      </c>
      <c r="AH1864" s="40">
        <f t="shared" si="818"/>
        <v>0</v>
      </c>
      <c r="AR1864" s="40">
        <f t="shared" si="819"/>
        <v>0</v>
      </c>
      <c r="AS1864" s="40">
        <f t="shared" si="820"/>
        <v>0</v>
      </c>
      <c r="AT1864" s="40">
        <f t="shared" si="821"/>
        <v>0</v>
      </c>
      <c r="AU1864" s="40">
        <f t="shared" si="822"/>
        <v>0</v>
      </c>
      <c r="AX1864" s="279">
        <f t="shared" si="823"/>
        <v>0</v>
      </c>
      <c r="AY1864" s="279">
        <f t="shared" si="824"/>
        <v>0</v>
      </c>
      <c r="AZ1864" s="40">
        <f t="shared" si="825"/>
        <v>0</v>
      </c>
      <c r="BB1864" s="40">
        <f t="shared" si="826"/>
        <v>0</v>
      </c>
      <c r="BC1864" s="397">
        <f t="shared" si="827"/>
        <v>0</v>
      </c>
      <c r="BD1864" s="105">
        <f t="shared" si="828"/>
        <v>0</v>
      </c>
      <c r="BE1864" s="105">
        <f t="shared" si="829"/>
        <v>0</v>
      </c>
      <c r="BF1864" s="742">
        <f t="shared" si="830"/>
        <v>0</v>
      </c>
      <c r="BG1864" s="89"/>
      <c r="BH1864" s="9"/>
      <c r="BJ1864" s="40">
        <f t="shared" si="831"/>
        <v>0</v>
      </c>
      <c r="BK1864" s="40">
        <f t="shared" si="832"/>
        <v>1</v>
      </c>
      <c r="BL1864" s="40">
        <f t="shared" si="833"/>
        <v>0</v>
      </c>
      <c r="BM1864" s="40">
        <f t="shared" si="834"/>
        <v>0</v>
      </c>
      <c r="BN1864" s="40">
        <f t="shared" si="835"/>
        <v>0</v>
      </c>
    </row>
    <row r="1865" spans="1:66" x14ac:dyDescent="0.25">
      <c r="A1865" s="379"/>
      <c r="B1865" s="936"/>
      <c r="C1865" s="272"/>
      <c r="D1865" s="868"/>
      <c r="E1865" s="873" t="str">
        <f t="shared" si="809"/>
        <v xml:space="preserve"> </v>
      </c>
      <c r="F1865" s="130">
        <f t="shared" si="810"/>
        <v>0</v>
      </c>
      <c r="G1865" s="128">
        <f t="shared" si="811"/>
        <v>1853</v>
      </c>
      <c r="H1865" s="127"/>
      <c r="I1865" s="321"/>
      <c r="J1865" s="97"/>
      <c r="K1865" s="323"/>
      <c r="L1865" s="322"/>
      <c r="M1865" s="50"/>
      <c r="N1865" s="87"/>
      <c r="O1865" s="324"/>
      <c r="P1865" s="98"/>
      <c r="Q1865" s="98"/>
      <c r="R1865" s="114"/>
      <c r="S1865" s="753"/>
      <c r="T1865" s="98"/>
      <c r="U1865" s="98"/>
      <c r="V1865" s="98"/>
      <c r="W1865" s="99"/>
      <c r="X1865" s="97"/>
      <c r="Y1865" s="87"/>
      <c r="Z1865" s="100"/>
      <c r="AA1865" s="106">
        <f t="shared" si="812"/>
        <v>1853</v>
      </c>
      <c r="AB1865" s="549">
        <f t="shared" si="813"/>
        <v>0</v>
      </c>
      <c r="AC1865" s="544">
        <f t="shared" si="814"/>
        <v>0</v>
      </c>
      <c r="AD1865" s="174">
        <f t="shared" si="815"/>
        <v>0</v>
      </c>
      <c r="AE1865" s="8"/>
      <c r="AF1865" s="885" t="str">
        <f t="shared" si="816"/>
        <v xml:space="preserve"> </v>
      </c>
      <c r="AG1865" s="40">
        <f t="shared" si="817"/>
        <v>0</v>
      </c>
      <c r="AH1865" s="40">
        <f t="shared" si="818"/>
        <v>0</v>
      </c>
      <c r="AR1865" s="40">
        <f t="shared" si="819"/>
        <v>0</v>
      </c>
      <c r="AS1865" s="40">
        <f t="shared" si="820"/>
        <v>0</v>
      </c>
      <c r="AT1865" s="40">
        <f t="shared" si="821"/>
        <v>0</v>
      </c>
      <c r="AU1865" s="40">
        <f t="shared" si="822"/>
        <v>0</v>
      </c>
      <c r="AX1865" s="279">
        <f t="shared" si="823"/>
        <v>0</v>
      </c>
      <c r="AY1865" s="279">
        <f t="shared" si="824"/>
        <v>0</v>
      </c>
      <c r="AZ1865" s="40">
        <f t="shared" si="825"/>
        <v>0</v>
      </c>
      <c r="BB1865" s="40">
        <f t="shared" si="826"/>
        <v>0</v>
      </c>
      <c r="BC1865" s="397">
        <f t="shared" si="827"/>
        <v>0</v>
      </c>
      <c r="BD1865" s="105">
        <f t="shared" si="828"/>
        <v>0</v>
      </c>
      <c r="BE1865" s="105">
        <f t="shared" si="829"/>
        <v>0</v>
      </c>
      <c r="BF1865" s="742">
        <f t="shared" si="830"/>
        <v>0</v>
      </c>
      <c r="BG1865" s="89"/>
      <c r="BH1865" s="9"/>
      <c r="BJ1865" s="40">
        <f t="shared" si="831"/>
        <v>0</v>
      </c>
      <c r="BK1865" s="40">
        <f t="shared" si="832"/>
        <v>1</v>
      </c>
      <c r="BL1865" s="40">
        <f t="shared" si="833"/>
        <v>0</v>
      </c>
      <c r="BM1865" s="40">
        <f t="shared" si="834"/>
        <v>0</v>
      </c>
      <c r="BN1865" s="40">
        <f t="shared" si="835"/>
        <v>0</v>
      </c>
    </row>
    <row r="1866" spans="1:66" x14ac:dyDescent="0.25">
      <c r="A1866" s="379"/>
      <c r="B1866" s="936"/>
      <c r="C1866" s="272"/>
      <c r="D1866" s="868"/>
      <c r="E1866" s="873" t="str">
        <f t="shared" si="809"/>
        <v xml:space="preserve"> </v>
      </c>
      <c r="F1866" s="130">
        <f t="shared" si="810"/>
        <v>0</v>
      </c>
      <c r="G1866" s="128">
        <f t="shared" si="811"/>
        <v>1854</v>
      </c>
      <c r="H1866" s="127"/>
      <c r="I1866" s="321"/>
      <c r="J1866" s="97"/>
      <c r="K1866" s="323"/>
      <c r="L1866" s="322"/>
      <c r="M1866" s="50"/>
      <c r="N1866" s="87"/>
      <c r="O1866" s="324"/>
      <c r="P1866" s="98"/>
      <c r="Q1866" s="98"/>
      <c r="R1866" s="114"/>
      <c r="S1866" s="753"/>
      <c r="T1866" s="98"/>
      <c r="U1866" s="98"/>
      <c r="V1866" s="98"/>
      <c r="W1866" s="99"/>
      <c r="X1866" s="97"/>
      <c r="Y1866" s="87"/>
      <c r="Z1866" s="100"/>
      <c r="AA1866" s="106">
        <f t="shared" si="812"/>
        <v>1854</v>
      </c>
      <c r="AB1866" s="549">
        <f t="shared" si="813"/>
        <v>0</v>
      </c>
      <c r="AC1866" s="544">
        <f t="shared" si="814"/>
        <v>0</v>
      </c>
      <c r="AD1866" s="174">
        <f t="shared" si="815"/>
        <v>0</v>
      </c>
      <c r="AE1866" s="8"/>
      <c r="AF1866" s="885" t="str">
        <f t="shared" si="816"/>
        <v xml:space="preserve"> </v>
      </c>
      <c r="AG1866" s="40">
        <f t="shared" si="817"/>
        <v>0</v>
      </c>
      <c r="AH1866" s="40">
        <f t="shared" si="818"/>
        <v>0</v>
      </c>
      <c r="AR1866" s="40">
        <f t="shared" si="819"/>
        <v>0</v>
      </c>
      <c r="AS1866" s="40">
        <f t="shared" si="820"/>
        <v>0</v>
      </c>
      <c r="AT1866" s="40">
        <f t="shared" si="821"/>
        <v>0</v>
      </c>
      <c r="AU1866" s="40">
        <f t="shared" si="822"/>
        <v>0</v>
      </c>
      <c r="AX1866" s="279">
        <f t="shared" si="823"/>
        <v>0</v>
      </c>
      <c r="AY1866" s="279">
        <f t="shared" si="824"/>
        <v>0</v>
      </c>
      <c r="AZ1866" s="40">
        <f t="shared" si="825"/>
        <v>0</v>
      </c>
      <c r="BB1866" s="40">
        <f t="shared" si="826"/>
        <v>0</v>
      </c>
      <c r="BC1866" s="397">
        <f t="shared" si="827"/>
        <v>0</v>
      </c>
      <c r="BD1866" s="105">
        <f t="shared" si="828"/>
        <v>0</v>
      </c>
      <c r="BE1866" s="105">
        <f t="shared" si="829"/>
        <v>0</v>
      </c>
      <c r="BF1866" s="742">
        <f t="shared" si="830"/>
        <v>0</v>
      </c>
      <c r="BG1866" s="89"/>
      <c r="BH1866" s="9"/>
      <c r="BJ1866" s="40">
        <f t="shared" si="831"/>
        <v>0</v>
      </c>
      <c r="BK1866" s="40">
        <f t="shared" si="832"/>
        <v>1</v>
      </c>
      <c r="BL1866" s="40">
        <f t="shared" si="833"/>
        <v>0</v>
      </c>
      <c r="BM1866" s="40">
        <f t="shared" si="834"/>
        <v>0</v>
      </c>
      <c r="BN1866" s="40">
        <f t="shared" si="835"/>
        <v>0</v>
      </c>
    </row>
    <row r="1867" spans="1:66" x14ac:dyDescent="0.25">
      <c r="A1867" s="379"/>
      <c r="B1867" s="936"/>
      <c r="C1867" s="272"/>
      <c r="D1867" s="868"/>
      <c r="E1867" s="873" t="str">
        <f t="shared" si="809"/>
        <v xml:space="preserve"> </v>
      </c>
      <c r="F1867" s="130">
        <f t="shared" si="810"/>
        <v>0</v>
      </c>
      <c r="G1867" s="128">
        <f t="shared" si="811"/>
        <v>1855</v>
      </c>
      <c r="H1867" s="127"/>
      <c r="I1867" s="321"/>
      <c r="J1867" s="97"/>
      <c r="K1867" s="323"/>
      <c r="L1867" s="322"/>
      <c r="M1867" s="50"/>
      <c r="N1867" s="87"/>
      <c r="O1867" s="324"/>
      <c r="P1867" s="98"/>
      <c r="Q1867" s="98"/>
      <c r="R1867" s="114"/>
      <c r="S1867" s="753"/>
      <c r="T1867" s="98"/>
      <c r="U1867" s="98"/>
      <c r="V1867" s="98"/>
      <c r="W1867" s="99"/>
      <c r="X1867" s="97"/>
      <c r="Y1867" s="87"/>
      <c r="Z1867" s="100"/>
      <c r="AA1867" s="106">
        <f t="shared" si="812"/>
        <v>1855</v>
      </c>
      <c r="AB1867" s="549">
        <f t="shared" si="813"/>
        <v>0</v>
      </c>
      <c r="AC1867" s="544">
        <f t="shared" si="814"/>
        <v>0</v>
      </c>
      <c r="AD1867" s="174">
        <f t="shared" si="815"/>
        <v>0</v>
      </c>
      <c r="AE1867" s="8"/>
      <c r="AF1867" s="885" t="str">
        <f t="shared" si="816"/>
        <v xml:space="preserve"> </v>
      </c>
      <c r="AG1867" s="40">
        <f t="shared" si="817"/>
        <v>0</v>
      </c>
      <c r="AH1867" s="40">
        <f t="shared" si="818"/>
        <v>0</v>
      </c>
      <c r="AR1867" s="40">
        <f t="shared" si="819"/>
        <v>0</v>
      </c>
      <c r="AS1867" s="40">
        <f t="shared" si="820"/>
        <v>0</v>
      </c>
      <c r="AT1867" s="40">
        <f t="shared" si="821"/>
        <v>0</v>
      </c>
      <c r="AU1867" s="40">
        <f t="shared" si="822"/>
        <v>0</v>
      </c>
      <c r="AX1867" s="279">
        <f t="shared" si="823"/>
        <v>0</v>
      </c>
      <c r="AY1867" s="279">
        <f t="shared" si="824"/>
        <v>0</v>
      </c>
      <c r="AZ1867" s="40">
        <f t="shared" si="825"/>
        <v>0</v>
      </c>
      <c r="BB1867" s="40">
        <f t="shared" si="826"/>
        <v>0</v>
      </c>
      <c r="BC1867" s="397">
        <f t="shared" si="827"/>
        <v>0</v>
      </c>
      <c r="BD1867" s="105">
        <f t="shared" si="828"/>
        <v>0</v>
      </c>
      <c r="BE1867" s="105">
        <f t="shared" si="829"/>
        <v>0</v>
      </c>
      <c r="BF1867" s="742">
        <f t="shared" si="830"/>
        <v>0</v>
      </c>
      <c r="BG1867" s="89"/>
      <c r="BH1867" s="9"/>
      <c r="BJ1867" s="40">
        <f t="shared" si="831"/>
        <v>0</v>
      </c>
      <c r="BK1867" s="40">
        <f t="shared" si="832"/>
        <v>1</v>
      </c>
      <c r="BL1867" s="40">
        <f t="shared" si="833"/>
        <v>0</v>
      </c>
      <c r="BM1867" s="40">
        <f t="shared" si="834"/>
        <v>0</v>
      </c>
      <c r="BN1867" s="40">
        <f t="shared" si="835"/>
        <v>0</v>
      </c>
    </row>
    <row r="1868" spans="1:66" x14ac:dyDescent="0.25">
      <c r="A1868" s="379"/>
      <c r="B1868" s="936"/>
      <c r="C1868" s="272"/>
      <c r="D1868" s="868"/>
      <c r="E1868" s="873" t="str">
        <f t="shared" si="809"/>
        <v xml:space="preserve"> </v>
      </c>
      <c r="F1868" s="130">
        <f t="shared" si="810"/>
        <v>0</v>
      </c>
      <c r="G1868" s="128">
        <f t="shared" si="811"/>
        <v>1856</v>
      </c>
      <c r="H1868" s="127"/>
      <c r="I1868" s="321"/>
      <c r="J1868" s="97"/>
      <c r="K1868" s="323"/>
      <c r="L1868" s="322"/>
      <c r="M1868" s="50"/>
      <c r="N1868" s="87"/>
      <c r="O1868" s="324"/>
      <c r="P1868" s="98"/>
      <c r="Q1868" s="98"/>
      <c r="R1868" s="114"/>
      <c r="S1868" s="753"/>
      <c r="T1868" s="98"/>
      <c r="U1868" s="98"/>
      <c r="V1868" s="98"/>
      <c r="W1868" s="99"/>
      <c r="X1868" s="97"/>
      <c r="Y1868" s="87"/>
      <c r="Z1868" s="100"/>
      <c r="AA1868" s="106">
        <f t="shared" si="812"/>
        <v>1856</v>
      </c>
      <c r="AB1868" s="549">
        <f t="shared" si="813"/>
        <v>0</v>
      </c>
      <c r="AC1868" s="544">
        <f t="shared" si="814"/>
        <v>0</v>
      </c>
      <c r="AD1868" s="174">
        <f t="shared" si="815"/>
        <v>0</v>
      </c>
      <c r="AE1868" s="8"/>
      <c r="AF1868" s="885" t="str">
        <f t="shared" si="816"/>
        <v xml:space="preserve"> </v>
      </c>
      <c r="AG1868" s="40">
        <f t="shared" si="817"/>
        <v>0</v>
      </c>
      <c r="AH1868" s="40">
        <f t="shared" si="818"/>
        <v>0</v>
      </c>
      <c r="AR1868" s="40">
        <f t="shared" si="819"/>
        <v>0</v>
      </c>
      <c r="AS1868" s="40">
        <f t="shared" si="820"/>
        <v>0</v>
      </c>
      <c r="AT1868" s="40">
        <f t="shared" si="821"/>
        <v>0</v>
      </c>
      <c r="AU1868" s="40">
        <f t="shared" si="822"/>
        <v>0</v>
      </c>
      <c r="AX1868" s="279">
        <f t="shared" si="823"/>
        <v>0</v>
      </c>
      <c r="AY1868" s="279">
        <f t="shared" si="824"/>
        <v>0</v>
      </c>
      <c r="AZ1868" s="40">
        <f t="shared" si="825"/>
        <v>0</v>
      </c>
      <c r="BB1868" s="40">
        <f t="shared" si="826"/>
        <v>0</v>
      </c>
      <c r="BC1868" s="397">
        <f t="shared" si="827"/>
        <v>0</v>
      </c>
      <c r="BD1868" s="105">
        <f t="shared" si="828"/>
        <v>0</v>
      </c>
      <c r="BE1868" s="105">
        <f t="shared" si="829"/>
        <v>0</v>
      </c>
      <c r="BF1868" s="742">
        <f t="shared" si="830"/>
        <v>0</v>
      </c>
      <c r="BG1868" s="89"/>
      <c r="BH1868" s="9"/>
      <c r="BJ1868" s="40">
        <f t="shared" si="831"/>
        <v>0</v>
      </c>
      <c r="BK1868" s="40">
        <f t="shared" si="832"/>
        <v>1</v>
      </c>
      <c r="BL1868" s="40">
        <f t="shared" si="833"/>
        <v>0</v>
      </c>
      <c r="BM1868" s="40">
        <f t="shared" si="834"/>
        <v>0</v>
      </c>
      <c r="BN1868" s="40">
        <f t="shared" si="835"/>
        <v>0</v>
      </c>
    </row>
    <row r="1869" spans="1:66" x14ac:dyDescent="0.25">
      <c r="A1869" s="379"/>
      <c r="B1869" s="936"/>
      <c r="C1869" s="272"/>
      <c r="D1869" s="868"/>
      <c r="E1869" s="873" t="str">
        <f t="shared" si="809"/>
        <v xml:space="preserve"> </v>
      </c>
      <c r="F1869" s="130">
        <f t="shared" si="810"/>
        <v>0</v>
      </c>
      <c r="G1869" s="128">
        <f t="shared" si="811"/>
        <v>1857</v>
      </c>
      <c r="H1869" s="127"/>
      <c r="I1869" s="321"/>
      <c r="J1869" s="97"/>
      <c r="K1869" s="323"/>
      <c r="L1869" s="322"/>
      <c r="M1869" s="50"/>
      <c r="N1869" s="87"/>
      <c r="O1869" s="324"/>
      <c r="P1869" s="98"/>
      <c r="Q1869" s="98"/>
      <c r="R1869" s="114"/>
      <c r="S1869" s="753"/>
      <c r="T1869" s="98"/>
      <c r="U1869" s="98"/>
      <c r="V1869" s="98"/>
      <c r="W1869" s="99"/>
      <c r="X1869" s="97"/>
      <c r="Y1869" s="87"/>
      <c r="Z1869" s="100"/>
      <c r="AA1869" s="106">
        <f t="shared" si="812"/>
        <v>1857</v>
      </c>
      <c r="AB1869" s="549">
        <f t="shared" si="813"/>
        <v>0</v>
      </c>
      <c r="AC1869" s="544">
        <f t="shared" si="814"/>
        <v>0</v>
      </c>
      <c r="AD1869" s="174">
        <f t="shared" si="815"/>
        <v>0</v>
      </c>
      <c r="AE1869" s="8"/>
      <c r="AF1869" s="885" t="str">
        <f t="shared" si="816"/>
        <v xml:space="preserve"> </v>
      </c>
      <c r="AG1869" s="40">
        <f t="shared" si="817"/>
        <v>0</v>
      </c>
      <c r="AH1869" s="40">
        <f t="shared" si="818"/>
        <v>0</v>
      </c>
      <c r="AR1869" s="40">
        <f t="shared" si="819"/>
        <v>0</v>
      </c>
      <c r="AS1869" s="40">
        <f t="shared" si="820"/>
        <v>0</v>
      </c>
      <c r="AT1869" s="40">
        <f t="shared" si="821"/>
        <v>0</v>
      </c>
      <c r="AU1869" s="40">
        <f t="shared" si="822"/>
        <v>0</v>
      </c>
      <c r="AX1869" s="279">
        <f t="shared" si="823"/>
        <v>0</v>
      </c>
      <c r="AY1869" s="279">
        <f t="shared" si="824"/>
        <v>0</v>
      </c>
      <c r="AZ1869" s="40">
        <f t="shared" si="825"/>
        <v>0</v>
      </c>
      <c r="BB1869" s="40">
        <f t="shared" si="826"/>
        <v>0</v>
      </c>
      <c r="BC1869" s="397">
        <f t="shared" si="827"/>
        <v>0</v>
      </c>
      <c r="BD1869" s="105">
        <f t="shared" si="828"/>
        <v>0</v>
      </c>
      <c r="BE1869" s="105">
        <f t="shared" si="829"/>
        <v>0</v>
      </c>
      <c r="BF1869" s="742">
        <f t="shared" si="830"/>
        <v>0</v>
      </c>
      <c r="BG1869" s="89"/>
      <c r="BH1869" s="9"/>
      <c r="BJ1869" s="40">
        <f t="shared" si="831"/>
        <v>0</v>
      </c>
      <c r="BK1869" s="40">
        <f t="shared" si="832"/>
        <v>1</v>
      </c>
      <c r="BL1869" s="40">
        <f t="shared" si="833"/>
        <v>0</v>
      </c>
      <c r="BM1869" s="40">
        <f t="shared" si="834"/>
        <v>0</v>
      </c>
      <c r="BN1869" s="40">
        <f t="shared" si="835"/>
        <v>0</v>
      </c>
    </row>
    <row r="1870" spans="1:66" x14ac:dyDescent="0.25">
      <c r="A1870" s="379"/>
      <c r="B1870" s="936"/>
      <c r="C1870" s="272"/>
      <c r="D1870" s="868"/>
      <c r="E1870" s="873" t="str">
        <f t="shared" si="809"/>
        <v xml:space="preserve"> </v>
      </c>
      <c r="F1870" s="130">
        <f t="shared" si="810"/>
        <v>0</v>
      </c>
      <c r="G1870" s="128">
        <f t="shared" si="811"/>
        <v>1858</v>
      </c>
      <c r="H1870" s="127"/>
      <c r="I1870" s="321"/>
      <c r="J1870" s="97"/>
      <c r="K1870" s="323"/>
      <c r="L1870" s="322"/>
      <c r="M1870" s="50"/>
      <c r="N1870" s="87"/>
      <c r="O1870" s="324"/>
      <c r="P1870" s="98"/>
      <c r="Q1870" s="98"/>
      <c r="R1870" s="114"/>
      <c r="S1870" s="753"/>
      <c r="T1870" s="98"/>
      <c r="U1870" s="98"/>
      <c r="V1870" s="98"/>
      <c r="W1870" s="99"/>
      <c r="X1870" s="97"/>
      <c r="Y1870" s="87"/>
      <c r="Z1870" s="100"/>
      <c r="AA1870" s="106">
        <f t="shared" si="812"/>
        <v>1858</v>
      </c>
      <c r="AB1870" s="549">
        <f t="shared" si="813"/>
        <v>0</v>
      </c>
      <c r="AC1870" s="544">
        <f t="shared" si="814"/>
        <v>0</v>
      </c>
      <c r="AD1870" s="174">
        <f t="shared" si="815"/>
        <v>0</v>
      </c>
      <c r="AE1870" s="8"/>
      <c r="AF1870" s="885" t="str">
        <f t="shared" si="816"/>
        <v xml:space="preserve"> </v>
      </c>
      <c r="AG1870" s="40">
        <f t="shared" si="817"/>
        <v>0</v>
      </c>
      <c r="AH1870" s="40">
        <f t="shared" si="818"/>
        <v>0</v>
      </c>
      <c r="AR1870" s="40">
        <f t="shared" si="819"/>
        <v>0</v>
      </c>
      <c r="AS1870" s="40">
        <f t="shared" si="820"/>
        <v>0</v>
      </c>
      <c r="AT1870" s="40">
        <f t="shared" si="821"/>
        <v>0</v>
      </c>
      <c r="AU1870" s="40">
        <f t="shared" si="822"/>
        <v>0</v>
      </c>
      <c r="AX1870" s="279">
        <f t="shared" si="823"/>
        <v>0</v>
      </c>
      <c r="AY1870" s="279">
        <f t="shared" si="824"/>
        <v>0</v>
      </c>
      <c r="AZ1870" s="40">
        <f t="shared" si="825"/>
        <v>0</v>
      </c>
      <c r="BB1870" s="40">
        <f t="shared" si="826"/>
        <v>0</v>
      </c>
      <c r="BC1870" s="397">
        <f t="shared" si="827"/>
        <v>0</v>
      </c>
      <c r="BD1870" s="105">
        <f t="shared" si="828"/>
        <v>0</v>
      </c>
      <c r="BE1870" s="105">
        <f t="shared" si="829"/>
        <v>0</v>
      </c>
      <c r="BF1870" s="742">
        <f t="shared" si="830"/>
        <v>0</v>
      </c>
      <c r="BG1870" s="89"/>
      <c r="BH1870" s="9"/>
      <c r="BJ1870" s="40">
        <f t="shared" si="831"/>
        <v>0</v>
      </c>
      <c r="BK1870" s="40">
        <f t="shared" si="832"/>
        <v>1</v>
      </c>
      <c r="BL1870" s="40">
        <f t="shared" si="833"/>
        <v>0</v>
      </c>
      <c r="BM1870" s="40">
        <f t="shared" si="834"/>
        <v>0</v>
      </c>
      <c r="BN1870" s="40">
        <f t="shared" si="835"/>
        <v>0</v>
      </c>
    </row>
    <row r="1871" spans="1:66" x14ac:dyDescent="0.25">
      <c r="A1871" s="379"/>
      <c r="B1871" s="936"/>
      <c r="C1871" s="272"/>
      <c r="D1871" s="868"/>
      <c r="E1871" s="873" t="str">
        <f t="shared" si="809"/>
        <v xml:space="preserve"> </v>
      </c>
      <c r="F1871" s="130">
        <f t="shared" si="810"/>
        <v>0</v>
      </c>
      <c r="G1871" s="128">
        <f t="shared" si="811"/>
        <v>1859</v>
      </c>
      <c r="H1871" s="127"/>
      <c r="I1871" s="321"/>
      <c r="J1871" s="97"/>
      <c r="K1871" s="323"/>
      <c r="L1871" s="322"/>
      <c r="M1871" s="50"/>
      <c r="N1871" s="87"/>
      <c r="O1871" s="324"/>
      <c r="P1871" s="98"/>
      <c r="Q1871" s="98"/>
      <c r="R1871" s="114"/>
      <c r="S1871" s="753"/>
      <c r="T1871" s="98"/>
      <c r="U1871" s="98"/>
      <c r="V1871" s="98"/>
      <c r="W1871" s="99"/>
      <c r="X1871" s="97"/>
      <c r="Y1871" s="87"/>
      <c r="Z1871" s="100"/>
      <c r="AA1871" s="106">
        <f t="shared" si="812"/>
        <v>1859</v>
      </c>
      <c r="AB1871" s="549">
        <f t="shared" si="813"/>
        <v>0</v>
      </c>
      <c r="AC1871" s="544">
        <f t="shared" si="814"/>
        <v>0</v>
      </c>
      <c r="AD1871" s="174">
        <f t="shared" si="815"/>
        <v>0</v>
      </c>
      <c r="AE1871" s="8"/>
      <c r="AF1871" s="885" t="str">
        <f t="shared" si="816"/>
        <v xml:space="preserve"> </v>
      </c>
      <c r="AG1871" s="40">
        <f t="shared" si="817"/>
        <v>0</v>
      </c>
      <c r="AH1871" s="40">
        <f t="shared" si="818"/>
        <v>0</v>
      </c>
      <c r="AR1871" s="40">
        <f t="shared" si="819"/>
        <v>0</v>
      </c>
      <c r="AS1871" s="40">
        <f t="shared" si="820"/>
        <v>0</v>
      </c>
      <c r="AT1871" s="40">
        <f t="shared" si="821"/>
        <v>0</v>
      </c>
      <c r="AU1871" s="40">
        <f t="shared" si="822"/>
        <v>0</v>
      </c>
      <c r="AX1871" s="279">
        <f t="shared" si="823"/>
        <v>0</v>
      </c>
      <c r="AY1871" s="279">
        <f t="shared" si="824"/>
        <v>0</v>
      </c>
      <c r="AZ1871" s="40">
        <f t="shared" si="825"/>
        <v>0</v>
      </c>
      <c r="BB1871" s="40">
        <f t="shared" si="826"/>
        <v>0</v>
      </c>
      <c r="BC1871" s="397">
        <f t="shared" si="827"/>
        <v>0</v>
      </c>
      <c r="BD1871" s="105">
        <f t="shared" si="828"/>
        <v>0</v>
      </c>
      <c r="BE1871" s="105">
        <f t="shared" si="829"/>
        <v>0</v>
      </c>
      <c r="BF1871" s="742">
        <f t="shared" si="830"/>
        <v>0</v>
      </c>
      <c r="BG1871" s="89"/>
      <c r="BH1871" s="9"/>
      <c r="BJ1871" s="40">
        <f t="shared" si="831"/>
        <v>0</v>
      </c>
      <c r="BK1871" s="40">
        <f t="shared" si="832"/>
        <v>1</v>
      </c>
      <c r="BL1871" s="40">
        <f t="shared" si="833"/>
        <v>0</v>
      </c>
      <c r="BM1871" s="40">
        <f t="shared" si="834"/>
        <v>0</v>
      </c>
      <c r="BN1871" s="40">
        <f t="shared" si="835"/>
        <v>0</v>
      </c>
    </row>
    <row r="1872" spans="1:66" x14ac:dyDescent="0.25">
      <c r="A1872" s="379"/>
      <c r="B1872" s="936"/>
      <c r="C1872" s="272"/>
      <c r="D1872" s="868"/>
      <c r="E1872" s="873" t="str">
        <f t="shared" si="809"/>
        <v xml:space="preserve"> </v>
      </c>
      <c r="F1872" s="130">
        <f t="shared" si="810"/>
        <v>0</v>
      </c>
      <c r="G1872" s="128">
        <f t="shared" si="811"/>
        <v>1860</v>
      </c>
      <c r="H1872" s="127"/>
      <c r="I1872" s="321"/>
      <c r="J1872" s="97"/>
      <c r="K1872" s="323"/>
      <c r="L1872" s="322"/>
      <c r="M1872" s="50"/>
      <c r="N1872" s="87"/>
      <c r="O1872" s="324"/>
      <c r="P1872" s="98"/>
      <c r="Q1872" s="98"/>
      <c r="R1872" s="114"/>
      <c r="S1872" s="753"/>
      <c r="T1872" s="98"/>
      <c r="U1872" s="98"/>
      <c r="V1872" s="98"/>
      <c r="W1872" s="99"/>
      <c r="X1872" s="97"/>
      <c r="Y1872" s="87"/>
      <c r="Z1872" s="100"/>
      <c r="AA1872" s="106">
        <f t="shared" si="812"/>
        <v>1860</v>
      </c>
      <c r="AB1872" s="549">
        <f t="shared" si="813"/>
        <v>0</v>
      </c>
      <c r="AC1872" s="544">
        <f t="shared" si="814"/>
        <v>0</v>
      </c>
      <c r="AD1872" s="174">
        <f t="shared" si="815"/>
        <v>0</v>
      </c>
      <c r="AE1872" s="8"/>
      <c r="AF1872" s="885" t="str">
        <f t="shared" si="816"/>
        <v xml:space="preserve"> </v>
      </c>
      <c r="AG1872" s="40">
        <f t="shared" si="817"/>
        <v>0</v>
      </c>
      <c r="AH1872" s="40">
        <f t="shared" si="818"/>
        <v>0</v>
      </c>
      <c r="AR1872" s="40">
        <f t="shared" si="819"/>
        <v>0</v>
      </c>
      <c r="AS1872" s="40">
        <f t="shared" si="820"/>
        <v>0</v>
      </c>
      <c r="AT1872" s="40">
        <f t="shared" si="821"/>
        <v>0</v>
      </c>
      <c r="AU1872" s="40">
        <f t="shared" si="822"/>
        <v>0</v>
      </c>
      <c r="AX1872" s="279">
        <f t="shared" si="823"/>
        <v>0</v>
      </c>
      <c r="AY1872" s="279">
        <f t="shared" si="824"/>
        <v>0</v>
      </c>
      <c r="AZ1872" s="40">
        <f t="shared" si="825"/>
        <v>0</v>
      </c>
      <c r="BB1872" s="40">
        <f t="shared" si="826"/>
        <v>0</v>
      </c>
      <c r="BC1872" s="397">
        <f t="shared" si="827"/>
        <v>0</v>
      </c>
      <c r="BD1872" s="105">
        <f t="shared" si="828"/>
        <v>0</v>
      </c>
      <c r="BE1872" s="105">
        <f t="shared" si="829"/>
        <v>0</v>
      </c>
      <c r="BF1872" s="742">
        <f t="shared" si="830"/>
        <v>0</v>
      </c>
      <c r="BG1872" s="89"/>
      <c r="BH1872" s="9"/>
      <c r="BJ1872" s="40">
        <f t="shared" si="831"/>
        <v>0</v>
      </c>
      <c r="BK1872" s="40">
        <f t="shared" si="832"/>
        <v>1</v>
      </c>
      <c r="BL1872" s="40">
        <f t="shared" si="833"/>
        <v>0</v>
      </c>
      <c r="BM1872" s="40">
        <f t="shared" si="834"/>
        <v>0</v>
      </c>
      <c r="BN1872" s="40">
        <f t="shared" si="835"/>
        <v>0</v>
      </c>
    </row>
    <row r="1873" spans="1:66" x14ac:dyDescent="0.25">
      <c r="A1873" s="379"/>
      <c r="B1873" s="936"/>
      <c r="C1873" s="272"/>
      <c r="D1873" s="868"/>
      <c r="E1873" s="873" t="str">
        <f t="shared" si="809"/>
        <v xml:space="preserve"> </v>
      </c>
      <c r="F1873" s="130">
        <f t="shared" si="810"/>
        <v>0</v>
      </c>
      <c r="G1873" s="128">
        <f t="shared" si="811"/>
        <v>1861</v>
      </c>
      <c r="H1873" s="127"/>
      <c r="I1873" s="321"/>
      <c r="J1873" s="97"/>
      <c r="K1873" s="323"/>
      <c r="L1873" s="322"/>
      <c r="M1873" s="50"/>
      <c r="N1873" s="87"/>
      <c r="O1873" s="324"/>
      <c r="P1873" s="98"/>
      <c r="Q1873" s="98"/>
      <c r="R1873" s="114"/>
      <c r="S1873" s="753"/>
      <c r="T1873" s="98"/>
      <c r="U1873" s="98"/>
      <c r="V1873" s="98"/>
      <c r="W1873" s="99"/>
      <c r="X1873" s="97"/>
      <c r="Y1873" s="87"/>
      <c r="Z1873" s="100"/>
      <c r="AA1873" s="106">
        <f t="shared" si="812"/>
        <v>1861</v>
      </c>
      <c r="AB1873" s="549">
        <f t="shared" si="813"/>
        <v>0</v>
      </c>
      <c r="AC1873" s="544">
        <f t="shared" si="814"/>
        <v>0</v>
      </c>
      <c r="AD1873" s="174">
        <f t="shared" si="815"/>
        <v>0</v>
      </c>
      <c r="AE1873" s="8"/>
      <c r="AF1873" s="885" t="str">
        <f t="shared" si="816"/>
        <v xml:space="preserve"> </v>
      </c>
      <c r="AG1873" s="40">
        <f t="shared" si="817"/>
        <v>0</v>
      </c>
      <c r="AH1873" s="40">
        <f t="shared" si="818"/>
        <v>0</v>
      </c>
      <c r="AR1873" s="40">
        <f t="shared" si="819"/>
        <v>0</v>
      </c>
      <c r="AS1873" s="40">
        <f t="shared" si="820"/>
        <v>0</v>
      </c>
      <c r="AT1873" s="40">
        <f t="shared" si="821"/>
        <v>0</v>
      </c>
      <c r="AU1873" s="40">
        <f t="shared" si="822"/>
        <v>0</v>
      </c>
      <c r="AX1873" s="279">
        <f t="shared" si="823"/>
        <v>0</v>
      </c>
      <c r="AY1873" s="279">
        <f t="shared" si="824"/>
        <v>0</v>
      </c>
      <c r="AZ1873" s="40">
        <f t="shared" si="825"/>
        <v>0</v>
      </c>
      <c r="BB1873" s="40">
        <f t="shared" si="826"/>
        <v>0</v>
      </c>
      <c r="BC1873" s="397">
        <f t="shared" si="827"/>
        <v>0</v>
      </c>
      <c r="BD1873" s="105">
        <f t="shared" si="828"/>
        <v>0</v>
      </c>
      <c r="BE1873" s="105">
        <f t="shared" si="829"/>
        <v>0</v>
      </c>
      <c r="BF1873" s="742">
        <f t="shared" si="830"/>
        <v>0</v>
      </c>
      <c r="BG1873" s="89"/>
      <c r="BH1873" s="9"/>
      <c r="BJ1873" s="40">
        <f t="shared" si="831"/>
        <v>0</v>
      </c>
      <c r="BK1873" s="40">
        <f t="shared" si="832"/>
        <v>1</v>
      </c>
      <c r="BL1873" s="40">
        <f t="shared" si="833"/>
        <v>0</v>
      </c>
      <c r="BM1873" s="40">
        <f t="shared" si="834"/>
        <v>0</v>
      </c>
      <c r="BN1873" s="40">
        <f t="shared" si="835"/>
        <v>0</v>
      </c>
    </row>
    <row r="1874" spans="1:66" x14ac:dyDescent="0.25">
      <c r="A1874" s="379"/>
      <c r="B1874" s="936"/>
      <c r="C1874" s="272"/>
      <c r="D1874" s="868"/>
      <c r="E1874" s="873" t="str">
        <f t="shared" si="809"/>
        <v xml:space="preserve"> </v>
      </c>
      <c r="F1874" s="130">
        <f t="shared" si="810"/>
        <v>0</v>
      </c>
      <c r="G1874" s="128">
        <f t="shared" si="811"/>
        <v>1862</v>
      </c>
      <c r="H1874" s="127"/>
      <c r="I1874" s="321"/>
      <c r="J1874" s="97"/>
      <c r="K1874" s="323"/>
      <c r="L1874" s="322"/>
      <c r="M1874" s="50"/>
      <c r="N1874" s="87"/>
      <c r="O1874" s="324"/>
      <c r="P1874" s="98"/>
      <c r="Q1874" s="98"/>
      <c r="R1874" s="114"/>
      <c r="S1874" s="753"/>
      <c r="T1874" s="98"/>
      <c r="U1874" s="98"/>
      <c r="V1874" s="98"/>
      <c r="W1874" s="99"/>
      <c r="X1874" s="97"/>
      <c r="Y1874" s="87"/>
      <c r="Z1874" s="100"/>
      <c r="AA1874" s="106">
        <f t="shared" si="812"/>
        <v>1862</v>
      </c>
      <c r="AB1874" s="549">
        <f t="shared" si="813"/>
        <v>0</v>
      </c>
      <c r="AC1874" s="544">
        <f t="shared" si="814"/>
        <v>0</v>
      </c>
      <c r="AD1874" s="174">
        <f t="shared" si="815"/>
        <v>0</v>
      </c>
      <c r="AE1874" s="8"/>
      <c r="AF1874" s="885" t="str">
        <f t="shared" si="816"/>
        <v xml:space="preserve"> </v>
      </c>
      <c r="AG1874" s="40">
        <f t="shared" si="817"/>
        <v>0</v>
      </c>
      <c r="AH1874" s="40">
        <f t="shared" si="818"/>
        <v>0</v>
      </c>
      <c r="AR1874" s="40">
        <f t="shared" si="819"/>
        <v>0</v>
      </c>
      <c r="AS1874" s="40">
        <f t="shared" si="820"/>
        <v>0</v>
      </c>
      <c r="AT1874" s="40">
        <f t="shared" si="821"/>
        <v>0</v>
      </c>
      <c r="AU1874" s="40">
        <f t="shared" si="822"/>
        <v>0</v>
      </c>
      <c r="AX1874" s="279">
        <f t="shared" si="823"/>
        <v>0</v>
      </c>
      <c r="AY1874" s="279">
        <f t="shared" si="824"/>
        <v>0</v>
      </c>
      <c r="AZ1874" s="40">
        <f t="shared" si="825"/>
        <v>0</v>
      </c>
      <c r="BB1874" s="40">
        <f t="shared" si="826"/>
        <v>0</v>
      </c>
      <c r="BC1874" s="397">
        <f t="shared" si="827"/>
        <v>0</v>
      </c>
      <c r="BD1874" s="105">
        <f t="shared" si="828"/>
        <v>0</v>
      </c>
      <c r="BE1874" s="105">
        <f t="shared" si="829"/>
        <v>0</v>
      </c>
      <c r="BF1874" s="742">
        <f t="shared" si="830"/>
        <v>0</v>
      </c>
      <c r="BG1874" s="89"/>
      <c r="BH1874" s="9"/>
      <c r="BJ1874" s="40">
        <f t="shared" si="831"/>
        <v>0</v>
      </c>
      <c r="BK1874" s="40">
        <f t="shared" si="832"/>
        <v>1</v>
      </c>
      <c r="BL1874" s="40">
        <f t="shared" si="833"/>
        <v>0</v>
      </c>
      <c r="BM1874" s="40">
        <f t="shared" si="834"/>
        <v>0</v>
      </c>
      <c r="BN1874" s="40">
        <f t="shared" si="835"/>
        <v>0</v>
      </c>
    </row>
    <row r="1875" spans="1:66" x14ac:dyDescent="0.25">
      <c r="A1875" s="379"/>
      <c r="B1875" s="936"/>
      <c r="C1875" s="272"/>
      <c r="D1875" s="868"/>
      <c r="E1875" s="873" t="str">
        <f t="shared" si="809"/>
        <v xml:space="preserve"> </v>
      </c>
      <c r="F1875" s="130">
        <f t="shared" si="810"/>
        <v>0</v>
      </c>
      <c r="G1875" s="128">
        <f t="shared" si="811"/>
        <v>1863</v>
      </c>
      <c r="H1875" s="127"/>
      <c r="I1875" s="321"/>
      <c r="J1875" s="97"/>
      <c r="K1875" s="323"/>
      <c r="L1875" s="322"/>
      <c r="M1875" s="50"/>
      <c r="N1875" s="87"/>
      <c r="O1875" s="324"/>
      <c r="P1875" s="98"/>
      <c r="Q1875" s="98"/>
      <c r="R1875" s="114"/>
      <c r="S1875" s="753"/>
      <c r="T1875" s="98"/>
      <c r="U1875" s="98"/>
      <c r="V1875" s="98"/>
      <c r="W1875" s="99"/>
      <c r="X1875" s="97"/>
      <c r="Y1875" s="87"/>
      <c r="Z1875" s="100"/>
      <c r="AA1875" s="106">
        <f t="shared" si="812"/>
        <v>1863</v>
      </c>
      <c r="AB1875" s="549">
        <f t="shared" si="813"/>
        <v>0</v>
      </c>
      <c r="AC1875" s="544">
        <f t="shared" si="814"/>
        <v>0</v>
      </c>
      <c r="AD1875" s="174">
        <f t="shared" si="815"/>
        <v>0</v>
      </c>
      <c r="AE1875" s="8"/>
      <c r="AF1875" s="885" t="str">
        <f t="shared" si="816"/>
        <v xml:space="preserve"> </v>
      </c>
      <c r="AG1875" s="40">
        <f t="shared" si="817"/>
        <v>0</v>
      </c>
      <c r="AH1875" s="40">
        <f t="shared" si="818"/>
        <v>0</v>
      </c>
      <c r="AR1875" s="40">
        <f t="shared" si="819"/>
        <v>0</v>
      </c>
      <c r="AS1875" s="40">
        <f t="shared" si="820"/>
        <v>0</v>
      </c>
      <c r="AT1875" s="40">
        <f t="shared" si="821"/>
        <v>0</v>
      </c>
      <c r="AU1875" s="40">
        <f t="shared" si="822"/>
        <v>0</v>
      </c>
      <c r="AX1875" s="279">
        <f t="shared" si="823"/>
        <v>0</v>
      </c>
      <c r="AY1875" s="279">
        <f t="shared" si="824"/>
        <v>0</v>
      </c>
      <c r="AZ1875" s="40">
        <f t="shared" si="825"/>
        <v>0</v>
      </c>
      <c r="BB1875" s="40">
        <f t="shared" si="826"/>
        <v>0</v>
      </c>
      <c r="BC1875" s="397">
        <f t="shared" si="827"/>
        <v>0</v>
      </c>
      <c r="BD1875" s="105">
        <f t="shared" si="828"/>
        <v>0</v>
      </c>
      <c r="BE1875" s="105">
        <f t="shared" si="829"/>
        <v>0</v>
      </c>
      <c r="BF1875" s="742">
        <f t="shared" si="830"/>
        <v>0</v>
      </c>
      <c r="BG1875" s="89"/>
      <c r="BH1875" s="9"/>
      <c r="BJ1875" s="40">
        <f t="shared" si="831"/>
        <v>0</v>
      </c>
      <c r="BK1875" s="40">
        <f t="shared" si="832"/>
        <v>1</v>
      </c>
      <c r="BL1875" s="40">
        <f t="shared" si="833"/>
        <v>0</v>
      </c>
      <c r="BM1875" s="40">
        <f t="shared" si="834"/>
        <v>0</v>
      </c>
      <c r="BN1875" s="40">
        <f t="shared" si="835"/>
        <v>0</v>
      </c>
    </row>
    <row r="1876" spans="1:66" x14ac:dyDescent="0.25">
      <c r="A1876" s="379"/>
      <c r="B1876" s="936"/>
      <c r="C1876" s="272"/>
      <c r="D1876" s="868"/>
      <c r="E1876" s="873" t="str">
        <f t="shared" si="809"/>
        <v xml:space="preserve"> </v>
      </c>
      <c r="F1876" s="130">
        <f t="shared" si="810"/>
        <v>0</v>
      </c>
      <c r="G1876" s="128">
        <f t="shared" si="811"/>
        <v>1864</v>
      </c>
      <c r="H1876" s="127"/>
      <c r="I1876" s="321"/>
      <c r="J1876" s="97"/>
      <c r="K1876" s="323"/>
      <c r="L1876" s="322"/>
      <c r="M1876" s="50"/>
      <c r="N1876" s="87"/>
      <c r="O1876" s="324"/>
      <c r="P1876" s="98"/>
      <c r="Q1876" s="98"/>
      <c r="R1876" s="114"/>
      <c r="S1876" s="753"/>
      <c r="T1876" s="98"/>
      <c r="U1876" s="98"/>
      <c r="V1876" s="98"/>
      <c r="W1876" s="99"/>
      <c r="X1876" s="97"/>
      <c r="Y1876" s="87"/>
      <c r="Z1876" s="100"/>
      <c r="AA1876" s="106">
        <f t="shared" si="812"/>
        <v>1864</v>
      </c>
      <c r="AB1876" s="549">
        <f t="shared" si="813"/>
        <v>0</v>
      </c>
      <c r="AC1876" s="544">
        <f t="shared" si="814"/>
        <v>0</v>
      </c>
      <c r="AD1876" s="174">
        <f t="shared" si="815"/>
        <v>0</v>
      </c>
      <c r="AE1876" s="8"/>
      <c r="AF1876" s="885" t="str">
        <f t="shared" si="816"/>
        <v xml:space="preserve"> </v>
      </c>
      <c r="AG1876" s="40">
        <f t="shared" si="817"/>
        <v>0</v>
      </c>
      <c r="AH1876" s="40">
        <f t="shared" si="818"/>
        <v>0</v>
      </c>
      <c r="AR1876" s="40">
        <f t="shared" si="819"/>
        <v>0</v>
      </c>
      <c r="AS1876" s="40">
        <f t="shared" si="820"/>
        <v>0</v>
      </c>
      <c r="AT1876" s="40">
        <f t="shared" si="821"/>
        <v>0</v>
      </c>
      <c r="AU1876" s="40">
        <f t="shared" si="822"/>
        <v>0</v>
      </c>
      <c r="AX1876" s="279">
        <f t="shared" si="823"/>
        <v>0</v>
      </c>
      <c r="AY1876" s="279">
        <f t="shared" si="824"/>
        <v>0</v>
      </c>
      <c r="AZ1876" s="40">
        <f t="shared" si="825"/>
        <v>0</v>
      </c>
      <c r="BB1876" s="40">
        <f t="shared" si="826"/>
        <v>0</v>
      </c>
      <c r="BC1876" s="397">
        <f t="shared" si="827"/>
        <v>0</v>
      </c>
      <c r="BD1876" s="105">
        <f t="shared" si="828"/>
        <v>0</v>
      </c>
      <c r="BE1876" s="105">
        <f t="shared" si="829"/>
        <v>0</v>
      </c>
      <c r="BF1876" s="742">
        <f t="shared" si="830"/>
        <v>0</v>
      </c>
      <c r="BG1876" s="89"/>
      <c r="BH1876" s="9"/>
      <c r="BJ1876" s="40">
        <f t="shared" si="831"/>
        <v>0</v>
      </c>
      <c r="BK1876" s="40">
        <f t="shared" si="832"/>
        <v>1</v>
      </c>
      <c r="BL1876" s="40">
        <f t="shared" si="833"/>
        <v>0</v>
      </c>
      <c r="BM1876" s="40">
        <f t="shared" si="834"/>
        <v>0</v>
      </c>
      <c r="BN1876" s="40">
        <f t="shared" si="835"/>
        <v>0</v>
      </c>
    </row>
    <row r="1877" spans="1:66" x14ac:dyDescent="0.25">
      <c r="A1877" s="379"/>
      <c r="B1877" s="936"/>
      <c r="C1877" s="272"/>
      <c r="D1877" s="868"/>
      <c r="E1877" s="873" t="str">
        <f t="shared" si="809"/>
        <v xml:space="preserve"> </v>
      </c>
      <c r="F1877" s="130">
        <f t="shared" si="810"/>
        <v>0</v>
      </c>
      <c r="G1877" s="128">
        <f t="shared" si="811"/>
        <v>1865</v>
      </c>
      <c r="H1877" s="127"/>
      <c r="I1877" s="321"/>
      <c r="J1877" s="97"/>
      <c r="K1877" s="323"/>
      <c r="L1877" s="322"/>
      <c r="M1877" s="50"/>
      <c r="N1877" s="87"/>
      <c r="O1877" s="324"/>
      <c r="P1877" s="98"/>
      <c r="Q1877" s="98"/>
      <c r="R1877" s="114"/>
      <c r="S1877" s="753"/>
      <c r="T1877" s="98"/>
      <c r="U1877" s="98"/>
      <c r="V1877" s="98"/>
      <c r="W1877" s="99"/>
      <c r="X1877" s="97"/>
      <c r="Y1877" s="87"/>
      <c r="Z1877" s="100"/>
      <c r="AA1877" s="106">
        <f t="shared" si="812"/>
        <v>1865</v>
      </c>
      <c r="AB1877" s="549">
        <f t="shared" si="813"/>
        <v>0</v>
      </c>
      <c r="AC1877" s="544">
        <f t="shared" si="814"/>
        <v>0</v>
      </c>
      <c r="AD1877" s="174">
        <f t="shared" si="815"/>
        <v>0</v>
      </c>
      <c r="AE1877" s="8"/>
      <c r="AF1877" s="885" t="str">
        <f t="shared" si="816"/>
        <v xml:space="preserve"> </v>
      </c>
      <c r="AG1877" s="40">
        <f t="shared" si="817"/>
        <v>0</v>
      </c>
      <c r="AH1877" s="40">
        <f t="shared" si="818"/>
        <v>0</v>
      </c>
      <c r="AR1877" s="40">
        <f t="shared" si="819"/>
        <v>0</v>
      </c>
      <c r="AS1877" s="40">
        <f t="shared" si="820"/>
        <v>0</v>
      </c>
      <c r="AT1877" s="40">
        <f t="shared" si="821"/>
        <v>0</v>
      </c>
      <c r="AU1877" s="40">
        <f t="shared" si="822"/>
        <v>0</v>
      </c>
      <c r="AX1877" s="279">
        <f t="shared" si="823"/>
        <v>0</v>
      </c>
      <c r="AY1877" s="279">
        <f t="shared" si="824"/>
        <v>0</v>
      </c>
      <c r="AZ1877" s="40">
        <f t="shared" si="825"/>
        <v>0</v>
      </c>
      <c r="BB1877" s="40">
        <f t="shared" si="826"/>
        <v>0</v>
      </c>
      <c r="BC1877" s="397">
        <f t="shared" si="827"/>
        <v>0</v>
      </c>
      <c r="BD1877" s="105">
        <f t="shared" si="828"/>
        <v>0</v>
      </c>
      <c r="BE1877" s="105">
        <f t="shared" si="829"/>
        <v>0</v>
      </c>
      <c r="BF1877" s="742">
        <f t="shared" si="830"/>
        <v>0</v>
      </c>
      <c r="BG1877" s="89"/>
      <c r="BH1877" s="9"/>
      <c r="BJ1877" s="40">
        <f t="shared" si="831"/>
        <v>0</v>
      </c>
      <c r="BK1877" s="40">
        <f t="shared" si="832"/>
        <v>1</v>
      </c>
      <c r="BL1877" s="40">
        <f t="shared" si="833"/>
        <v>0</v>
      </c>
      <c r="BM1877" s="40">
        <f t="shared" si="834"/>
        <v>0</v>
      </c>
      <c r="BN1877" s="40">
        <f t="shared" si="835"/>
        <v>0</v>
      </c>
    </row>
    <row r="1878" spans="1:66" x14ac:dyDescent="0.25">
      <c r="A1878" s="379"/>
      <c r="B1878" s="936"/>
      <c r="C1878" s="272"/>
      <c r="D1878" s="868"/>
      <c r="E1878" s="873" t="str">
        <f t="shared" si="809"/>
        <v xml:space="preserve"> </v>
      </c>
      <c r="F1878" s="130">
        <f t="shared" si="810"/>
        <v>0</v>
      </c>
      <c r="G1878" s="128">
        <f t="shared" si="811"/>
        <v>1866</v>
      </c>
      <c r="H1878" s="127"/>
      <c r="I1878" s="321"/>
      <c r="J1878" s="97"/>
      <c r="K1878" s="323"/>
      <c r="L1878" s="322"/>
      <c r="M1878" s="50"/>
      <c r="N1878" s="87"/>
      <c r="O1878" s="324"/>
      <c r="P1878" s="98"/>
      <c r="Q1878" s="98"/>
      <c r="R1878" s="114"/>
      <c r="S1878" s="753"/>
      <c r="T1878" s="98"/>
      <c r="U1878" s="98"/>
      <c r="V1878" s="98"/>
      <c r="W1878" s="99"/>
      <c r="X1878" s="97"/>
      <c r="Y1878" s="87"/>
      <c r="Z1878" s="100"/>
      <c r="AA1878" s="106">
        <f t="shared" si="812"/>
        <v>1866</v>
      </c>
      <c r="AB1878" s="549">
        <f t="shared" si="813"/>
        <v>0</v>
      </c>
      <c r="AC1878" s="544">
        <f t="shared" si="814"/>
        <v>0</v>
      </c>
      <c r="AD1878" s="174">
        <f t="shared" si="815"/>
        <v>0</v>
      </c>
      <c r="AE1878" s="8"/>
      <c r="AF1878" s="885" t="str">
        <f t="shared" si="816"/>
        <v xml:space="preserve"> </v>
      </c>
      <c r="AG1878" s="40">
        <f t="shared" si="817"/>
        <v>0</v>
      </c>
      <c r="AH1878" s="40">
        <f t="shared" si="818"/>
        <v>0</v>
      </c>
      <c r="AR1878" s="40">
        <f t="shared" si="819"/>
        <v>0</v>
      </c>
      <c r="AS1878" s="40">
        <f t="shared" si="820"/>
        <v>0</v>
      </c>
      <c r="AT1878" s="40">
        <f t="shared" si="821"/>
        <v>0</v>
      </c>
      <c r="AU1878" s="40">
        <f t="shared" si="822"/>
        <v>0</v>
      </c>
      <c r="AX1878" s="279">
        <f t="shared" si="823"/>
        <v>0</v>
      </c>
      <c r="AY1878" s="279">
        <f t="shared" si="824"/>
        <v>0</v>
      </c>
      <c r="AZ1878" s="40">
        <f t="shared" si="825"/>
        <v>0</v>
      </c>
      <c r="BB1878" s="40">
        <f t="shared" si="826"/>
        <v>0</v>
      </c>
      <c r="BC1878" s="397">
        <f t="shared" si="827"/>
        <v>0</v>
      </c>
      <c r="BD1878" s="105">
        <f t="shared" si="828"/>
        <v>0</v>
      </c>
      <c r="BE1878" s="105">
        <f t="shared" si="829"/>
        <v>0</v>
      </c>
      <c r="BF1878" s="742">
        <f t="shared" si="830"/>
        <v>0</v>
      </c>
      <c r="BG1878" s="89"/>
      <c r="BH1878" s="9"/>
      <c r="BJ1878" s="40">
        <f t="shared" si="831"/>
        <v>0</v>
      </c>
      <c r="BK1878" s="40">
        <f t="shared" si="832"/>
        <v>1</v>
      </c>
      <c r="BL1878" s="40">
        <f t="shared" si="833"/>
        <v>0</v>
      </c>
      <c r="BM1878" s="40">
        <f t="shared" si="834"/>
        <v>0</v>
      </c>
      <c r="BN1878" s="40">
        <f t="shared" si="835"/>
        <v>0</v>
      </c>
    </row>
    <row r="1879" spans="1:66" x14ac:dyDescent="0.25">
      <c r="A1879" s="379"/>
      <c r="B1879" s="936"/>
      <c r="C1879" s="272"/>
      <c r="D1879" s="868"/>
      <c r="E1879" s="873" t="str">
        <f t="shared" si="809"/>
        <v xml:space="preserve"> </v>
      </c>
      <c r="F1879" s="130">
        <f t="shared" si="810"/>
        <v>0</v>
      </c>
      <c r="G1879" s="128">
        <f t="shared" si="811"/>
        <v>1867</v>
      </c>
      <c r="H1879" s="127"/>
      <c r="I1879" s="321"/>
      <c r="J1879" s="97"/>
      <c r="K1879" s="323"/>
      <c r="L1879" s="322"/>
      <c r="M1879" s="50"/>
      <c r="N1879" s="87"/>
      <c r="O1879" s="324"/>
      <c r="P1879" s="98"/>
      <c r="Q1879" s="98"/>
      <c r="R1879" s="114"/>
      <c r="S1879" s="753"/>
      <c r="T1879" s="98"/>
      <c r="U1879" s="98"/>
      <c r="V1879" s="98"/>
      <c r="W1879" s="99"/>
      <c r="X1879" s="97"/>
      <c r="Y1879" s="87"/>
      <c r="Z1879" s="100"/>
      <c r="AA1879" s="106">
        <f t="shared" si="812"/>
        <v>1867</v>
      </c>
      <c r="AB1879" s="549">
        <f t="shared" si="813"/>
        <v>0</v>
      </c>
      <c r="AC1879" s="544">
        <f t="shared" si="814"/>
        <v>0</v>
      </c>
      <c r="AD1879" s="174">
        <f t="shared" si="815"/>
        <v>0</v>
      </c>
      <c r="AE1879" s="8"/>
      <c r="AF1879" s="885" t="str">
        <f t="shared" si="816"/>
        <v xml:space="preserve"> </v>
      </c>
      <c r="AG1879" s="40">
        <f t="shared" si="817"/>
        <v>0</v>
      </c>
      <c r="AH1879" s="40">
        <f t="shared" si="818"/>
        <v>0</v>
      </c>
      <c r="AR1879" s="40">
        <f t="shared" si="819"/>
        <v>0</v>
      </c>
      <c r="AS1879" s="40">
        <f t="shared" si="820"/>
        <v>0</v>
      </c>
      <c r="AT1879" s="40">
        <f t="shared" si="821"/>
        <v>0</v>
      </c>
      <c r="AU1879" s="40">
        <f t="shared" si="822"/>
        <v>0</v>
      </c>
      <c r="AX1879" s="279">
        <f t="shared" si="823"/>
        <v>0</v>
      </c>
      <c r="AY1879" s="279">
        <f t="shared" si="824"/>
        <v>0</v>
      </c>
      <c r="AZ1879" s="40">
        <f t="shared" si="825"/>
        <v>0</v>
      </c>
      <c r="BB1879" s="40">
        <f t="shared" si="826"/>
        <v>0</v>
      </c>
      <c r="BC1879" s="397">
        <f t="shared" si="827"/>
        <v>0</v>
      </c>
      <c r="BD1879" s="105">
        <f t="shared" si="828"/>
        <v>0</v>
      </c>
      <c r="BE1879" s="105">
        <f t="shared" si="829"/>
        <v>0</v>
      </c>
      <c r="BF1879" s="742">
        <f t="shared" si="830"/>
        <v>0</v>
      </c>
      <c r="BG1879" s="89"/>
      <c r="BH1879" s="9"/>
      <c r="BJ1879" s="40">
        <f t="shared" si="831"/>
        <v>0</v>
      </c>
      <c r="BK1879" s="40">
        <f t="shared" si="832"/>
        <v>1</v>
      </c>
      <c r="BL1879" s="40">
        <f t="shared" si="833"/>
        <v>0</v>
      </c>
      <c r="BM1879" s="40">
        <f t="shared" si="834"/>
        <v>0</v>
      </c>
      <c r="BN1879" s="40">
        <f t="shared" si="835"/>
        <v>0</v>
      </c>
    </row>
    <row r="1880" spans="1:66" x14ac:dyDescent="0.25">
      <c r="A1880" s="379"/>
      <c r="B1880" s="936"/>
      <c r="C1880" s="272"/>
      <c r="D1880" s="868"/>
      <c r="E1880" s="873" t="str">
        <f t="shared" si="809"/>
        <v xml:space="preserve"> </v>
      </c>
      <c r="F1880" s="130">
        <f t="shared" si="810"/>
        <v>0</v>
      </c>
      <c r="G1880" s="128">
        <f t="shared" si="811"/>
        <v>1868</v>
      </c>
      <c r="H1880" s="127"/>
      <c r="I1880" s="321"/>
      <c r="J1880" s="97"/>
      <c r="K1880" s="323"/>
      <c r="L1880" s="322"/>
      <c r="M1880" s="50"/>
      <c r="N1880" s="87"/>
      <c r="O1880" s="324"/>
      <c r="P1880" s="98"/>
      <c r="Q1880" s="98"/>
      <c r="R1880" s="114"/>
      <c r="S1880" s="753"/>
      <c r="T1880" s="98"/>
      <c r="U1880" s="98"/>
      <c r="V1880" s="98"/>
      <c r="W1880" s="99"/>
      <c r="X1880" s="97"/>
      <c r="Y1880" s="87"/>
      <c r="Z1880" s="100"/>
      <c r="AA1880" s="106">
        <f t="shared" si="812"/>
        <v>1868</v>
      </c>
      <c r="AB1880" s="549">
        <f t="shared" si="813"/>
        <v>0</v>
      </c>
      <c r="AC1880" s="544">
        <f t="shared" si="814"/>
        <v>0</v>
      </c>
      <c r="AD1880" s="174">
        <f t="shared" si="815"/>
        <v>0</v>
      </c>
      <c r="AE1880" s="8"/>
      <c r="AF1880" s="885" t="str">
        <f t="shared" si="816"/>
        <v xml:space="preserve"> </v>
      </c>
      <c r="AG1880" s="40">
        <f t="shared" si="817"/>
        <v>0</v>
      </c>
      <c r="AH1880" s="40">
        <f t="shared" si="818"/>
        <v>0</v>
      </c>
      <c r="AR1880" s="40">
        <f t="shared" si="819"/>
        <v>0</v>
      </c>
      <c r="AS1880" s="40">
        <f t="shared" si="820"/>
        <v>0</v>
      </c>
      <c r="AT1880" s="40">
        <f t="shared" si="821"/>
        <v>0</v>
      </c>
      <c r="AU1880" s="40">
        <f t="shared" si="822"/>
        <v>0</v>
      </c>
      <c r="AX1880" s="279">
        <f t="shared" si="823"/>
        <v>0</v>
      </c>
      <c r="AY1880" s="279">
        <f t="shared" si="824"/>
        <v>0</v>
      </c>
      <c r="AZ1880" s="40">
        <f t="shared" si="825"/>
        <v>0</v>
      </c>
      <c r="BB1880" s="40">
        <f t="shared" si="826"/>
        <v>0</v>
      </c>
      <c r="BC1880" s="397">
        <f t="shared" si="827"/>
        <v>0</v>
      </c>
      <c r="BD1880" s="105">
        <f t="shared" si="828"/>
        <v>0</v>
      </c>
      <c r="BE1880" s="105">
        <f t="shared" si="829"/>
        <v>0</v>
      </c>
      <c r="BF1880" s="742">
        <f t="shared" si="830"/>
        <v>0</v>
      </c>
      <c r="BG1880" s="89"/>
      <c r="BH1880" s="9"/>
      <c r="BJ1880" s="40">
        <f t="shared" si="831"/>
        <v>0</v>
      </c>
      <c r="BK1880" s="40">
        <f t="shared" si="832"/>
        <v>1</v>
      </c>
      <c r="BL1880" s="40">
        <f t="shared" si="833"/>
        <v>0</v>
      </c>
      <c r="BM1880" s="40">
        <f t="shared" si="834"/>
        <v>0</v>
      </c>
      <c r="BN1880" s="40">
        <f t="shared" si="835"/>
        <v>0</v>
      </c>
    </row>
    <row r="1881" spans="1:66" x14ac:dyDescent="0.25">
      <c r="A1881" s="379"/>
      <c r="B1881" s="936"/>
      <c r="C1881" s="272"/>
      <c r="D1881" s="868"/>
      <c r="E1881" s="873" t="str">
        <f t="shared" si="809"/>
        <v xml:space="preserve"> </v>
      </c>
      <c r="F1881" s="130">
        <f t="shared" si="810"/>
        <v>0</v>
      </c>
      <c r="G1881" s="128">
        <f t="shared" si="811"/>
        <v>1869</v>
      </c>
      <c r="H1881" s="127"/>
      <c r="I1881" s="321"/>
      <c r="J1881" s="97"/>
      <c r="K1881" s="323"/>
      <c r="L1881" s="322"/>
      <c r="M1881" s="50"/>
      <c r="N1881" s="87"/>
      <c r="O1881" s="324"/>
      <c r="P1881" s="98"/>
      <c r="Q1881" s="98"/>
      <c r="R1881" s="114"/>
      <c r="S1881" s="753"/>
      <c r="T1881" s="98"/>
      <c r="U1881" s="98"/>
      <c r="V1881" s="98"/>
      <c r="W1881" s="99"/>
      <c r="X1881" s="97"/>
      <c r="Y1881" s="87"/>
      <c r="Z1881" s="100"/>
      <c r="AA1881" s="106">
        <f t="shared" si="812"/>
        <v>1869</v>
      </c>
      <c r="AB1881" s="549">
        <f t="shared" si="813"/>
        <v>0</v>
      </c>
      <c r="AC1881" s="544">
        <f t="shared" si="814"/>
        <v>0</v>
      </c>
      <c r="AD1881" s="174">
        <f t="shared" si="815"/>
        <v>0</v>
      </c>
      <c r="AE1881" s="8"/>
      <c r="AF1881" s="885" t="str">
        <f t="shared" si="816"/>
        <v xml:space="preserve"> </v>
      </c>
      <c r="AG1881" s="40">
        <f t="shared" si="817"/>
        <v>0</v>
      </c>
      <c r="AH1881" s="40">
        <f t="shared" si="818"/>
        <v>0</v>
      </c>
      <c r="AR1881" s="40">
        <f t="shared" si="819"/>
        <v>0</v>
      </c>
      <c r="AS1881" s="40">
        <f t="shared" si="820"/>
        <v>0</v>
      </c>
      <c r="AT1881" s="40">
        <f t="shared" si="821"/>
        <v>0</v>
      </c>
      <c r="AU1881" s="40">
        <f t="shared" si="822"/>
        <v>0</v>
      </c>
      <c r="AX1881" s="279">
        <f t="shared" si="823"/>
        <v>0</v>
      </c>
      <c r="AY1881" s="279">
        <f t="shared" si="824"/>
        <v>0</v>
      </c>
      <c r="AZ1881" s="40">
        <f t="shared" si="825"/>
        <v>0</v>
      </c>
      <c r="BB1881" s="40">
        <f t="shared" si="826"/>
        <v>0</v>
      </c>
      <c r="BC1881" s="397">
        <f t="shared" si="827"/>
        <v>0</v>
      </c>
      <c r="BD1881" s="105">
        <f t="shared" si="828"/>
        <v>0</v>
      </c>
      <c r="BE1881" s="105">
        <f t="shared" si="829"/>
        <v>0</v>
      </c>
      <c r="BF1881" s="742">
        <f t="shared" si="830"/>
        <v>0</v>
      </c>
      <c r="BG1881" s="89"/>
      <c r="BH1881" s="9"/>
      <c r="BJ1881" s="40">
        <f t="shared" si="831"/>
        <v>0</v>
      </c>
      <c r="BK1881" s="40">
        <f t="shared" si="832"/>
        <v>1</v>
      </c>
      <c r="BL1881" s="40">
        <f t="shared" si="833"/>
        <v>0</v>
      </c>
      <c r="BM1881" s="40">
        <f t="shared" si="834"/>
        <v>0</v>
      </c>
      <c r="BN1881" s="40">
        <f t="shared" si="835"/>
        <v>0</v>
      </c>
    </row>
    <row r="1882" spans="1:66" x14ac:dyDescent="0.25">
      <c r="A1882" s="379"/>
      <c r="B1882" s="936"/>
      <c r="C1882" s="272"/>
      <c r="D1882" s="868"/>
      <c r="E1882" s="873" t="str">
        <f t="shared" si="809"/>
        <v xml:space="preserve"> </v>
      </c>
      <c r="F1882" s="130">
        <f t="shared" si="810"/>
        <v>0</v>
      </c>
      <c r="G1882" s="128">
        <f t="shared" si="811"/>
        <v>1870</v>
      </c>
      <c r="H1882" s="127"/>
      <c r="I1882" s="321"/>
      <c r="J1882" s="97"/>
      <c r="K1882" s="323"/>
      <c r="L1882" s="322"/>
      <c r="M1882" s="50"/>
      <c r="N1882" s="87"/>
      <c r="O1882" s="324"/>
      <c r="P1882" s="98"/>
      <c r="Q1882" s="98"/>
      <c r="R1882" s="114"/>
      <c r="S1882" s="753"/>
      <c r="T1882" s="98"/>
      <c r="U1882" s="98"/>
      <c r="V1882" s="98"/>
      <c r="W1882" s="99"/>
      <c r="X1882" s="97"/>
      <c r="Y1882" s="87"/>
      <c r="Z1882" s="100"/>
      <c r="AA1882" s="106">
        <f t="shared" si="812"/>
        <v>1870</v>
      </c>
      <c r="AB1882" s="549">
        <f t="shared" si="813"/>
        <v>0</v>
      </c>
      <c r="AC1882" s="544">
        <f t="shared" si="814"/>
        <v>0</v>
      </c>
      <c r="AD1882" s="174">
        <f t="shared" si="815"/>
        <v>0</v>
      </c>
      <c r="AE1882" s="8"/>
      <c r="AF1882" s="885" t="str">
        <f t="shared" si="816"/>
        <v xml:space="preserve"> </v>
      </c>
      <c r="AG1882" s="40">
        <f t="shared" si="817"/>
        <v>0</v>
      </c>
      <c r="AH1882" s="40">
        <f t="shared" si="818"/>
        <v>0</v>
      </c>
      <c r="AR1882" s="40">
        <f t="shared" si="819"/>
        <v>0</v>
      </c>
      <c r="AS1882" s="40">
        <f t="shared" si="820"/>
        <v>0</v>
      </c>
      <c r="AT1882" s="40">
        <f t="shared" si="821"/>
        <v>0</v>
      </c>
      <c r="AU1882" s="40">
        <f t="shared" si="822"/>
        <v>0</v>
      </c>
      <c r="AX1882" s="279">
        <f t="shared" si="823"/>
        <v>0</v>
      </c>
      <c r="AY1882" s="279">
        <f t="shared" si="824"/>
        <v>0</v>
      </c>
      <c r="AZ1882" s="40">
        <f t="shared" si="825"/>
        <v>0</v>
      </c>
      <c r="BB1882" s="40">
        <f t="shared" si="826"/>
        <v>0</v>
      </c>
      <c r="BC1882" s="397">
        <f t="shared" si="827"/>
        <v>0</v>
      </c>
      <c r="BD1882" s="105">
        <f t="shared" si="828"/>
        <v>0</v>
      </c>
      <c r="BE1882" s="105">
        <f t="shared" si="829"/>
        <v>0</v>
      </c>
      <c r="BF1882" s="742">
        <f t="shared" si="830"/>
        <v>0</v>
      </c>
      <c r="BG1882" s="89"/>
      <c r="BH1882" s="9"/>
      <c r="BJ1882" s="40">
        <f t="shared" si="831"/>
        <v>0</v>
      </c>
      <c r="BK1882" s="40">
        <f t="shared" si="832"/>
        <v>1</v>
      </c>
      <c r="BL1882" s="40">
        <f t="shared" si="833"/>
        <v>0</v>
      </c>
      <c r="BM1882" s="40">
        <f t="shared" si="834"/>
        <v>0</v>
      </c>
      <c r="BN1882" s="40">
        <f t="shared" si="835"/>
        <v>0</v>
      </c>
    </row>
    <row r="1883" spans="1:66" x14ac:dyDescent="0.25">
      <c r="A1883" s="379"/>
      <c r="B1883" s="936"/>
      <c r="C1883" s="272"/>
      <c r="D1883" s="868"/>
      <c r="E1883" s="873" t="str">
        <f t="shared" si="809"/>
        <v xml:space="preserve"> </v>
      </c>
      <c r="F1883" s="130">
        <f t="shared" si="810"/>
        <v>0</v>
      </c>
      <c r="G1883" s="128">
        <f t="shared" si="811"/>
        <v>1871</v>
      </c>
      <c r="H1883" s="127"/>
      <c r="I1883" s="321"/>
      <c r="J1883" s="97"/>
      <c r="K1883" s="323"/>
      <c r="L1883" s="322"/>
      <c r="M1883" s="50"/>
      <c r="N1883" s="87"/>
      <c r="O1883" s="324"/>
      <c r="P1883" s="98"/>
      <c r="Q1883" s="98"/>
      <c r="R1883" s="114"/>
      <c r="S1883" s="753"/>
      <c r="T1883" s="98"/>
      <c r="U1883" s="98"/>
      <c r="V1883" s="98"/>
      <c r="W1883" s="99"/>
      <c r="X1883" s="97"/>
      <c r="Y1883" s="87"/>
      <c r="Z1883" s="100"/>
      <c r="AA1883" s="106">
        <f t="shared" si="812"/>
        <v>1871</v>
      </c>
      <c r="AB1883" s="549">
        <f t="shared" si="813"/>
        <v>0</v>
      </c>
      <c r="AC1883" s="544">
        <f t="shared" si="814"/>
        <v>0</v>
      </c>
      <c r="AD1883" s="174">
        <f t="shared" si="815"/>
        <v>0</v>
      </c>
      <c r="AE1883" s="8"/>
      <c r="AF1883" s="885" t="str">
        <f t="shared" si="816"/>
        <v xml:space="preserve"> </v>
      </c>
      <c r="AG1883" s="40">
        <f t="shared" si="817"/>
        <v>0</v>
      </c>
      <c r="AH1883" s="40">
        <f t="shared" si="818"/>
        <v>0</v>
      </c>
      <c r="AR1883" s="40">
        <f t="shared" si="819"/>
        <v>0</v>
      </c>
      <c r="AS1883" s="40">
        <f t="shared" si="820"/>
        <v>0</v>
      </c>
      <c r="AT1883" s="40">
        <f t="shared" si="821"/>
        <v>0</v>
      </c>
      <c r="AU1883" s="40">
        <f t="shared" si="822"/>
        <v>0</v>
      </c>
      <c r="AX1883" s="279">
        <f t="shared" si="823"/>
        <v>0</v>
      </c>
      <c r="AY1883" s="279">
        <f t="shared" si="824"/>
        <v>0</v>
      </c>
      <c r="AZ1883" s="40">
        <f t="shared" si="825"/>
        <v>0</v>
      </c>
      <c r="BB1883" s="40">
        <f t="shared" si="826"/>
        <v>0</v>
      </c>
      <c r="BC1883" s="397">
        <f t="shared" si="827"/>
        <v>0</v>
      </c>
      <c r="BD1883" s="105">
        <f t="shared" si="828"/>
        <v>0</v>
      </c>
      <c r="BE1883" s="105">
        <f t="shared" si="829"/>
        <v>0</v>
      </c>
      <c r="BF1883" s="742">
        <f t="shared" si="830"/>
        <v>0</v>
      </c>
      <c r="BG1883" s="89"/>
      <c r="BH1883" s="9"/>
      <c r="BJ1883" s="40">
        <f t="shared" si="831"/>
        <v>0</v>
      </c>
      <c r="BK1883" s="40">
        <f t="shared" si="832"/>
        <v>1</v>
      </c>
      <c r="BL1883" s="40">
        <f t="shared" si="833"/>
        <v>0</v>
      </c>
      <c r="BM1883" s="40">
        <f t="shared" si="834"/>
        <v>0</v>
      </c>
      <c r="BN1883" s="40">
        <f t="shared" si="835"/>
        <v>0</v>
      </c>
    </row>
    <row r="1884" spans="1:66" x14ac:dyDescent="0.25">
      <c r="A1884" s="379"/>
      <c r="B1884" s="936"/>
      <c r="C1884" s="272"/>
      <c r="D1884" s="868"/>
      <c r="E1884" s="873" t="str">
        <f t="shared" si="809"/>
        <v xml:space="preserve"> </v>
      </c>
      <c r="F1884" s="130">
        <f t="shared" si="810"/>
        <v>0</v>
      </c>
      <c r="G1884" s="128">
        <f t="shared" si="811"/>
        <v>1872</v>
      </c>
      <c r="H1884" s="127"/>
      <c r="I1884" s="321"/>
      <c r="J1884" s="97"/>
      <c r="K1884" s="323"/>
      <c r="L1884" s="322"/>
      <c r="M1884" s="50"/>
      <c r="N1884" s="87"/>
      <c r="O1884" s="324"/>
      <c r="P1884" s="98"/>
      <c r="Q1884" s="98"/>
      <c r="R1884" s="114"/>
      <c r="S1884" s="753"/>
      <c r="T1884" s="98"/>
      <c r="U1884" s="98"/>
      <c r="V1884" s="98"/>
      <c r="W1884" s="99"/>
      <c r="X1884" s="97"/>
      <c r="Y1884" s="87"/>
      <c r="Z1884" s="100"/>
      <c r="AA1884" s="106">
        <f t="shared" si="812"/>
        <v>1872</v>
      </c>
      <c r="AB1884" s="549">
        <f t="shared" si="813"/>
        <v>0</v>
      </c>
      <c r="AC1884" s="544">
        <f t="shared" si="814"/>
        <v>0</v>
      </c>
      <c r="AD1884" s="174">
        <f t="shared" si="815"/>
        <v>0</v>
      </c>
      <c r="AE1884" s="8"/>
      <c r="AF1884" s="885" t="str">
        <f t="shared" si="816"/>
        <v xml:space="preserve"> </v>
      </c>
      <c r="AG1884" s="40">
        <f t="shared" si="817"/>
        <v>0</v>
      </c>
      <c r="AH1884" s="40">
        <f t="shared" si="818"/>
        <v>0</v>
      </c>
      <c r="AR1884" s="40">
        <f t="shared" si="819"/>
        <v>0</v>
      </c>
      <c r="AS1884" s="40">
        <f t="shared" si="820"/>
        <v>0</v>
      </c>
      <c r="AT1884" s="40">
        <f t="shared" si="821"/>
        <v>0</v>
      </c>
      <c r="AU1884" s="40">
        <f t="shared" si="822"/>
        <v>0</v>
      </c>
      <c r="AX1884" s="279">
        <f t="shared" si="823"/>
        <v>0</v>
      </c>
      <c r="AY1884" s="279">
        <f t="shared" si="824"/>
        <v>0</v>
      </c>
      <c r="AZ1884" s="40">
        <f t="shared" si="825"/>
        <v>0</v>
      </c>
      <c r="BB1884" s="40">
        <f t="shared" si="826"/>
        <v>0</v>
      </c>
      <c r="BC1884" s="397">
        <f t="shared" si="827"/>
        <v>0</v>
      </c>
      <c r="BD1884" s="105">
        <f t="shared" si="828"/>
        <v>0</v>
      </c>
      <c r="BE1884" s="105">
        <f t="shared" si="829"/>
        <v>0</v>
      </c>
      <c r="BF1884" s="742">
        <f t="shared" si="830"/>
        <v>0</v>
      </c>
      <c r="BG1884" s="89"/>
      <c r="BH1884" s="9"/>
      <c r="BJ1884" s="40">
        <f t="shared" si="831"/>
        <v>0</v>
      </c>
      <c r="BK1884" s="40">
        <f t="shared" si="832"/>
        <v>1</v>
      </c>
      <c r="BL1884" s="40">
        <f t="shared" si="833"/>
        <v>0</v>
      </c>
      <c r="BM1884" s="40">
        <f t="shared" si="834"/>
        <v>0</v>
      </c>
      <c r="BN1884" s="40">
        <f t="shared" si="835"/>
        <v>0</v>
      </c>
    </row>
    <row r="1885" spans="1:66" x14ac:dyDescent="0.25">
      <c r="A1885" s="379"/>
      <c r="B1885" s="936"/>
      <c r="C1885" s="272"/>
      <c r="D1885" s="868"/>
      <c r="E1885" s="873" t="str">
        <f t="shared" si="809"/>
        <v xml:space="preserve"> </v>
      </c>
      <c r="F1885" s="130">
        <f t="shared" si="810"/>
        <v>0</v>
      </c>
      <c r="G1885" s="128">
        <f t="shared" si="811"/>
        <v>1873</v>
      </c>
      <c r="H1885" s="127"/>
      <c r="I1885" s="321"/>
      <c r="J1885" s="97"/>
      <c r="K1885" s="323"/>
      <c r="L1885" s="322"/>
      <c r="M1885" s="50"/>
      <c r="N1885" s="87"/>
      <c r="O1885" s="324"/>
      <c r="P1885" s="98"/>
      <c r="Q1885" s="98"/>
      <c r="R1885" s="114"/>
      <c r="S1885" s="753"/>
      <c r="T1885" s="98"/>
      <c r="U1885" s="98"/>
      <c r="V1885" s="98"/>
      <c r="W1885" s="99"/>
      <c r="X1885" s="97"/>
      <c r="Y1885" s="87"/>
      <c r="Z1885" s="100"/>
      <c r="AA1885" s="106">
        <f t="shared" si="812"/>
        <v>1873</v>
      </c>
      <c r="AB1885" s="549">
        <f t="shared" si="813"/>
        <v>0</v>
      </c>
      <c r="AC1885" s="544">
        <f t="shared" si="814"/>
        <v>0</v>
      </c>
      <c r="AD1885" s="174">
        <f t="shared" si="815"/>
        <v>0</v>
      </c>
      <c r="AE1885" s="8"/>
      <c r="AF1885" s="885" t="str">
        <f t="shared" si="816"/>
        <v xml:space="preserve"> </v>
      </c>
      <c r="AG1885" s="40">
        <f t="shared" si="817"/>
        <v>0</v>
      </c>
      <c r="AH1885" s="40">
        <f t="shared" si="818"/>
        <v>0</v>
      </c>
      <c r="AR1885" s="40">
        <f t="shared" si="819"/>
        <v>0</v>
      </c>
      <c r="AS1885" s="40">
        <f t="shared" si="820"/>
        <v>0</v>
      </c>
      <c r="AT1885" s="40">
        <f t="shared" si="821"/>
        <v>0</v>
      </c>
      <c r="AU1885" s="40">
        <f t="shared" si="822"/>
        <v>0</v>
      </c>
      <c r="AX1885" s="279">
        <f t="shared" si="823"/>
        <v>0</v>
      </c>
      <c r="AY1885" s="279">
        <f t="shared" si="824"/>
        <v>0</v>
      </c>
      <c r="AZ1885" s="40">
        <f t="shared" si="825"/>
        <v>0</v>
      </c>
      <c r="BB1885" s="40">
        <f t="shared" si="826"/>
        <v>0</v>
      </c>
      <c r="BC1885" s="397">
        <f t="shared" si="827"/>
        <v>0</v>
      </c>
      <c r="BD1885" s="105">
        <f t="shared" si="828"/>
        <v>0</v>
      </c>
      <c r="BE1885" s="105">
        <f t="shared" si="829"/>
        <v>0</v>
      </c>
      <c r="BF1885" s="742">
        <f t="shared" si="830"/>
        <v>0</v>
      </c>
      <c r="BG1885" s="89"/>
      <c r="BH1885" s="9"/>
      <c r="BJ1885" s="40">
        <f t="shared" si="831"/>
        <v>0</v>
      </c>
      <c r="BK1885" s="40">
        <f t="shared" si="832"/>
        <v>1</v>
      </c>
      <c r="BL1885" s="40">
        <f t="shared" si="833"/>
        <v>0</v>
      </c>
      <c r="BM1885" s="40">
        <f t="shared" si="834"/>
        <v>0</v>
      </c>
      <c r="BN1885" s="40">
        <f t="shared" si="835"/>
        <v>0</v>
      </c>
    </row>
    <row r="1886" spans="1:66" x14ac:dyDescent="0.25">
      <c r="A1886" s="379"/>
      <c r="B1886" s="936"/>
      <c r="C1886" s="272"/>
      <c r="D1886" s="868"/>
      <c r="E1886" s="873" t="str">
        <f t="shared" si="809"/>
        <v xml:space="preserve"> </v>
      </c>
      <c r="F1886" s="130">
        <f t="shared" si="810"/>
        <v>0</v>
      </c>
      <c r="G1886" s="128">
        <f t="shared" si="811"/>
        <v>1874</v>
      </c>
      <c r="H1886" s="127"/>
      <c r="I1886" s="321"/>
      <c r="J1886" s="97"/>
      <c r="K1886" s="323"/>
      <c r="L1886" s="322"/>
      <c r="M1886" s="50"/>
      <c r="N1886" s="87"/>
      <c r="O1886" s="324"/>
      <c r="P1886" s="98"/>
      <c r="Q1886" s="98"/>
      <c r="R1886" s="114"/>
      <c r="S1886" s="753"/>
      <c r="T1886" s="98"/>
      <c r="U1886" s="98"/>
      <c r="V1886" s="98"/>
      <c r="W1886" s="99"/>
      <c r="X1886" s="97"/>
      <c r="Y1886" s="87"/>
      <c r="Z1886" s="100"/>
      <c r="AA1886" s="106">
        <f t="shared" si="812"/>
        <v>1874</v>
      </c>
      <c r="AB1886" s="549">
        <f t="shared" si="813"/>
        <v>0</v>
      </c>
      <c r="AC1886" s="544">
        <f t="shared" si="814"/>
        <v>0</v>
      </c>
      <c r="AD1886" s="174">
        <f t="shared" si="815"/>
        <v>0</v>
      </c>
      <c r="AE1886" s="8"/>
      <c r="AF1886" s="885" t="str">
        <f t="shared" si="816"/>
        <v xml:space="preserve"> </v>
      </c>
      <c r="AG1886" s="40">
        <f t="shared" si="817"/>
        <v>0</v>
      </c>
      <c r="AH1886" s="40">
        <f t="shared" si="818"/>
        <v>0</v>
      </c>
      <c r="AR1886" s="40">
        <f t="shared" si="819"/>
        <v>0</v>
      </c>
      <c r="AS1886" s="40">
        <f t="shared" si="820"/>
        <v>0</v>
      </c>
      <c r="AT1886" s="40">
        <f t="shared" si="821"/>
        <v>0</v>
      </c>
      <c r="AU1886" s="40">
        <f t="shared" si="822"/>
        <v>0</v>
      </c>
      <c r="AX1886" s="279">
        <f t="shared" si="823"/>
        <v>0</v>
      </c>
      <c r="AY1886" s="279">
        <f t="shared" si="824"/>
        <v>0</v>
      </c>
      <c r="AZ1886" s="40">
        <f t="shared" si="825"/>
        <v>0</v>
      </c>
      <c r="BB1886" s="40">
        <f t="shared" si="826"/>
        <v>0</v>
      </c>
      <c r="BC1886" s="397">
        <f t="shared" si="827"/>
        <v>0</v>
      </c>
      <c r="BD1886" s="105">
        <f t="shared" si="828"/>
        <v>0</v>
      </c>
      <c r="BE1886" s="105">
        <f t="shared" si="829"/>
        <v>0</v>
      </c>
      <c r="BF1886" s="742">
        <f t="shared" si="830"/>
        <v>0</v>
      </c>
      <c r="BG1886" s="89"/>
      <c r="BH1886" s="9"/>
      <c r="BJ1886" s="40">
        <f t="shared" si="831"/>
        <v>0</v>
      </c>
      <c r="BK1886" s="40">
        <f t="shared" si="832"/>
        <v>1</v>
      </c>
      <c r="BL1886" s="40">
        <f t="shared" si="833"/>
        <v>0</v>
      </c>
      <c r="BM1886" s="40">
        <f t="shared" si="834"/>
        <v>0</v>
      </c>
      <c r="BN1886" s="40">
        <f t="shared" si="835"/>
        <v>0</v>
      </c>
    </row>
    <row r="1887" spans="1:66" x14ac:dyDescent="0.25">
      <c r="A1887" s="379"/>
      <c r="B1887" s="936"/>
      <c r="C1887" s="272"/>
      <c r="D1887" s="868"/>
      <c r="E1887" s="873" t="str">
        <f t="shared" si="809"/>
        <v xml:space="preserve"> </v>
      </c>
      <c r="F1887" s="130">
        <f t="shared" si="810"/>
        <v>0</v>
      </c>
      <c r="G1887" s="128">
        <f t="shared" si="811"/>
        <v>1875</v>
      </c>
      <c r="H1887" s="127"/>
      <c r="I1887" s="321"/>
      <c r="J1887" s="97"/>
      <c r="K1887" s="323"/>
      <c r="L1887" s="322"/>
      <c r="M1887" s="50"/>
      <c r="N1887" s="87"/>
      <c r="O1887" s="324"/>
      <c r="P1887" s="98"/>
      <c r="Q1887" s="98"/>
      <c r="R1887" s="114"/>
      <c r="S1887" s="753"/>
      <c r="T1887" s="98"/>
      <c r="U1887" s="98"/>
      <c r="V1887" s="98"/>
      <c r="W1887" s="99"/>
      <c r="X1887" s="97"/>
      <c r="Y1887" s="87"/>
      <c r="Z1887" s="100"/>
      <c r="AA1887" s="106">
        <f t="shared" si="812"/>
        <v>1875</v>
      </c>
      <c r="AB1887" s="549">
        <f t="shared" si="813"/>
        <v>0</v>
      </c>
      <c r="AC1887" s="544">
        <f t="shared" si="814"/>
        <v>0</v>
      </c>
      <c r="AD1887" s="174">
        <f t="shared" si="815"/>
        <v>0</v>
      </c>
      <c r="AE1887" s="8"/>
      <c r="AF1887" s="885" t="str">
        <f t="shared" si="816"/>
        <v xml:space="preserve"> </v>
      </c>
      <c r="AG1887" s="40">
        <f t="shared" si="817"/>
        <v>0</v>
      </c>
      <c r="AH1887" s="40">
        <f t="shared" si="818"/>
        <v>0</v>
      </c>
      <c r="AR1887" s="40">
        <f t="shared" si="819"/>
        <v>0</v>
      </c>
      <c r="AS1887" s="40">
        <f t="shared" si="820"/>
        <v>0</v>
      </c>
      <c r="AT1887" s="40">
        <f t="shared" si="821"/>
        <v>0</v>
      </c>
      <c r="AU1887" s="40">
        <f t="shared" si="822"/>
        <v>0</v>
      </c>
      <c r="AX1887" s="279">
        <f t="shared" si="823"/>
        <v>0</v>
      </c>
      <c r="AY1887" s="279">
        <f t="shared" si="824"/>
        <v>0</v>
      </c>
      <c r="AZ1887" s="40">
        <f t="shared" si="825"/>
        <v>0</v>
      </c>
      <c r="BB1887" s="40">
        <f t="shared" si="826"/>
        <v>0</v>
      </c>
      <c r="BC1887" s="397">
        <f t="shared" si="827"/>
        <v>0</v>
      </c>
      <c r="BD1887" s="105">
        <f t="shared" si="828"/>
        <v>0</v>
      </c>
      <c r="BE1887" s="105">
        <f t="shared" si="829"/>
        <v>0</v>
      </c>
      <c r="BF1887" s="742">
        <f t="shared" si="830"/>
        <v>0</v>
      </c>
      <c r="BG1887" s="89"/>
      <c r="BH1887" s="9"/>
      <c r="BJ1887" s="40">
        <f t="shared" si="831"/>
        <v>0</v>
      </c>
      <c r="BK1887" s="40">
        <f t="shared" si="832"/>
        <v>1</v>
      </c>
      <c r="BL1887" s="40">
        <f t="shared" si="833"/>
        <v>0</v>
      </c>
      <c r="BM1887" s="40">
        <f t="shared" si="834"/>
        <v>0</v>
      </c>
      <c r="BN1887" s="40">
        <f t="shared" si="835"/>
        <v>0</v>
      </c>
    </row>
    <row r="1888" spans="1:66" x14ac:dyDescent="0.25">
      <c r="A1888" s="379"/>
      <c r="B1888" s="936"/>
      <c r="C1888" s="272"/>
      <c r="D1888" s="868"/>
      <c r="E1888" s="873" t="str">
        <f t="shared" si="809"/>
        <v xml:space="preserve"> </v>
      </c>
      <c r="F1888" s="130">
        <f t="shared" si="810"/>
        <v>0</v>
      </c>
      <c r="G1888" s="128">
        <f t="shared" si="811"/>
        <v>1876</v>
      </c>
      <c r="H1888" s="127"/>
      <c r="I1888" s="321"/>
      <c r="J1888" s="97"/>
      <c r="K1888" s="323"/>
      <c r="L1888" s="322"/>
      <c r="M1888" s="50"/>
      <c r="N1888" s="87"/>
      <c r="O1888" s="324"/>
      <c r="P1888" s="98"/>
      <c r="Q1888" s="98"/>
      <c r="R1888" s="114"/>
      <c r="S1888" s="753"/>
      <c r="T1888" s="98"/>
      <c r="U1888" s="98"/>
      <c r="V1888" s="98"/>
      <c r="W1888" s="99"/>
      <c r="X1888" s="97"/>
      <c r="Y1888" s="87"/>
      <c r="Z1888" s="100"/>
      <c r="AA1888" s="106">
        <f t="shared" si="812"/>
        <v>1876</v>
      </c>
      <c r="AB1888" s="549">
        <f t="shared" si="813"/>
        <v>0</v>
      </c>
      <c r="AC1888" s="544">
        <f t="shared" si="814"/>
        <v>0</v>
      </c>
      <c r="AD1888" s="174">
        <f t="shared" si="815"/>
        <v>0</v>
      </c>
      <c r="AE1888" s="8"/>
      <c r="AF1888" s="885" t="str">
        <f t="shared" si="816"/>
        <v xml:space="preserve"> </v>
      </c>
      <c r="AG1888" s="40">
        <f t="shared" si="817"/>
        <v>0</v>
      </c>
      <c r="AH1888" s="40">
        <f t="shared" si="818"/>
        <v>0</v>
      </c>
      <c r="AR1888" s="40">
        <f t="shared" si="819"/>
        <v>0</v>
      </c>
      <c r="AS1888" s="40">
        <f t="shared" si="820"/>
        <v>0</v>
      </c>
      <c r="AT1888" s="40">
        <f t="shared" si="821"/>
        <v>0</v>
      </c>
      <c r="AU1888" s="40">
        <f t="shared" si="822"/>
        <v>0</v>
      </c>
      <c r="AX1888" s="279">
        <f t="shared" si="823"/>
        <v>0</v>
      </c>
      <c r="AY1888" s="279">
        <f t="shared" si="824"/>
        <v>0</v>
      </c>
      <c r="AZ1888" s="40">
        <f t="shared" si="825"/>
        <v>0</v>
      </c>
      <c r="BB1888" s="40">
        <f t="shared" si="826"/>
        <v>0</v>
      </c>
      <c r="BC1888" s="397">
        <f t="shared" si="827"/>
        <v>0</v>
      </c>
      <c r="BD1888" s="105">
        <f t="shared" si="828"/>
        <v>0</v>
      </c>
      <c r="BE1888" s="105">
        <f t="shared" si="829"/>
        <v>0</v>
      </c>
      <c r="BF1888" s="742">
        <f t="shared" si="830"/>
        <v>0</v>
      </c>
      <c r="BG1888" s="89"/>
      <c r="BH1888" s="9"/>
      <c r="BJ1888" s="40">
        <f t="shared" si="831"/>
        <v>0</v>
      </c>
      <c r="BK1888" s="40">
        <f t="shared" si="832"/>
        <v>1</v>
      </c>
      <c r="BL1888" s="40">
        <f t="shared" si="833"/>
        <v>0</v>
      </c>
      <c r="BM1888" s="40">
        <f t="shared" si="834"/>
        <v>0</v>
      </c>
      <c r="BN1888" s="40">
        <f t="shared" si="835"/>
        <v>0</v>
      </c>
    </row>
    <row r="1889" spans="1:66" x14ac:dyDescent="0.25">
      <c r="A1889" s="379"/>
      <c r="B1889" s="936"/>
      <c r="C1889" s="272"/>
      <c r="D1889" s="868"/>
      <c r="E1889" s="873" t="str">
        <f t="shared" si="809"/>
        <v xml:space="preserve"> </v>
      </c>
      <c r="F1889" s="130">
        <f t="shared" si="810"/>
        <v>0</v>
      </c>
      <c r="G1889" s="128">
        <f t="shared" si="811"/>
        <v>1877</v>
      </c>
      <c r="H1889" s="127"/>
      <c r="I1889" s="321"/>
      <c r="J1889" s="97"/>
      <c r="K1889" s="323"/>
      <c r="L1889" s="322"/>
      <c r="M1889" s="50"/>
      <c r="N1889" s="87"/>
      <c r="O1889" s="324"/>
      <c r="P1889" s="98"/>
      <c r="Q1889" s="98"/>
      <c r="R1889" s="114"/>
      <c r="S1889" s="753"/>
      <c r="T1889" s="98"/>
      <c r="U1889" s="98"/>
      <c r="V1889" s="98"/>
      <c r="W1889" s="99"/>
      <c r="X1889" s="97"/>
      <c r="Y1889" s="87"/>
      <c r="Z1889" s="100"/>
      <c r="AA1889" s="106">
        <f t="shared" si="812"/>
        <v>1877</v>
      </c>
      <c r="AB1889" s="549">
        <f t="shared" si="813"/>
        <v>0</v>
      </c>
      <c r="AC1889" s="544">
        <f t="shared" si="814"/>
        <v>0</v>
      </c>
      <c r="AD1889" s="174">
        <f t="shared" si="815"/>
        <v>0</v>
      </c>
      <c r="AE1889" s="8"/>
      <c r="AF1889" s="885" t="str">
        <f t="shared" si="816"/>
        <v xml:space="preserve"> </v>
      </c>
      <c r="AG1889" s="40">
        <f t="shared" si="817"/>
        <v>0</v>
      </c>
      <c r="AH1889" s="40">
        <f t="shared" si="818"/>
        <v>0</v>
      </c>
      <c r="AR1889" s="40">
        <f t="shared" si="819"/>
        <v>0</v>
      </c>
      <c r="AS1889" s="40">
        <f t="shared" si="820"/>
        <v>0</v>
      </c>
      <c r="AT1889" s="40">
        <f t="shared" si="821"/>
        <v>0</v>
      </c>
      <c r="AU1889" s="40">
        <f t="shared" si="822"/>
        <v>0</v>
      </c>
      <c r="AX1889" s="279">
        <f t="shared" si="823"/>
        <v>0</v>
      </c>
      <c r="AY1889" s="279">
        <f t="shared" si="824"/>
        <v>0</v>
      </c>
      <c r="AZ1889" s="40">
        <f t="shared" si="825"/>
        <v>0</v>
      </c>
      <c r="BB1889" s="40">
        <f t="shared" si="826"/>
        <v>0</v>
      </c>
      <c r="BC1889" s="397">
        <f t="shared" si="827"/>
        <v>0</v>
      </c>
      <c r="BD1889" s="105">
        <f t="shared" si="828"/>
        <v>0</v>
      </c>
      <c r="BE1889" s="105">
        <f t="shared" si="829"/>
        <v>0</v>
      </c>
      <c r="BF1889" s="742">
        <f t="shared" si="830"/>
        <v>0</v>
      </c>
      <c r="BG1889" s="89"/>
      <c r="BH1889" s="9"/>
      <c r="BJ1889" s="40">
        <f t="shared" si="831"/>
        <v>0</v>
      </c>
      <c r="BK1889" s="40">
        <f t="shared" si="832"/>
        <v>1</v>
      </c>
      <c r="BL1889" s="40">
        <f t="shared" si="833"/>
        <v>0</v>
      </c>
      <c r="BM1889" s="40">
        <f t="shared" si="834"/>
        <v>0</v>
      </c>
      <c r="BN1889" s="40">
        <f t="shared" si="835"/>
        <v>0</v>
      </c>
    </row>
    <row r="1890" spans="1:66" x14ac:dyDescent="0.25">
      <c r="A1890" s="379"/>
      <c r="B1890" s="936"/>
      <c r="C1890" s="272"/>
      <c r="D1890" s="868"/>
      <c r="E1890" s="873" t="str">
        <f t="shared" si="809"/>
        <v xml:space="preserve"> </v>
      </c>
      <c r="F1890" s="130">
        <f t="shared" si="810"/>
        <v>0</v>
      </c>
      <c r="G1890" s="128">
        <f t="shared" si="811"/>
        <v>1878</v>
      </c>
      <c r="H1890" s="127"/>
      <c r="I1890" s="321"/>
      <c r="J1890" s="97"/>
      <c r="K1890" s="323"/>
      <c r="L1890" s="322"/>
      <c r="M1890" s="50"/>
      <c r="N1890" s="87"/>
      <c r="O1890" s="324"/>
      <c r="P1890" s="98"/>
      <c r="Q1890" s="98"/>
      <c r="R1890" s="114"/>
      <c r="S1890" s="753"/>
      <c r="T1890" s="98"/>
      <c r="U1890" s="98"/>
      <c r="V1890" s="98"/>
      <c r="W1890" s="99"/>
      <c r="X1890" s="97"/>
      <c r="Y1890" s="87"/>
      <c r="Z1890" s="100"/>
      <c r="AA1890" s="106">
        <f t="shared" si="812"/>
        <v>1878</v>
      </c>
      <c r="AB1890" s="549">
        <f t="shared" si="813"/>
        <v>0</v>
      </c>
      <c r="AC1890" s="544">
        <f t="shared" si="814"/>
        <v>0</v>
      </c>
      <c r="AD1890" s="174">
        <f t="shared" si="815"/>
        <v>0</v>
      </c>
      <c r="AE1890" s="8"/>
      <c r="AF1890" s="885" t="str">
        <f t="shared" si="816"/>
        <v xml:space="preserve"> </v>
      </c>
      <c r="AG1890" s="40">
        <f t="shared" si="817"/>
        <v>0</v>
      </c>
      <c r="AH1890" s="40">
        <f t="shared" si="818"/>
        <v>0</v>
      </c>
      <c r="AR1890" s="40">
        <f t="shared" si="819"/>
        <v>0</v>
      </c>
      <c r="AS1890" s="40">
        <f t="shared" si="820"/>
        <v>0</v>
      </c>
      <c r="AT1890" s="40">
        <f t="shared" si="821"/>
        <v>0</v>
      </c>
      <c r="AU1890" s="40">
        <f t="shared" si="822"/>
        <v>0</v>
      </c>
      <c r="AX1890" s="279">
        <f t="shared" si="823"/>
        <v>0</v>
      </c>
      <c r="AY1890" s="279">
        <f t="shared" si="824"/>
        <v>0</v>
      </c>
      <c r="AZ1890" s="40">
        <f t="shared" si="825"/>
        <v>0</v>
      </c>
      <c r="BB1890" s="40">
        <f t="shared" si="826"/>
        <v>0</v>
      </c>
      <c r="BC1890" s="397">
        <f t="shared" si="827"/>
        <v>0</v>
      </c>
      <c r="BD1890" s="105">
        <f t="shared" si="828"/>
        <v>0</v>
      </c>
      <c r="BE1890" s="105">
        <f t="shared" si="829"/>
        <v>0</v>
      </c>
      <c r="BF1890" s="742">
        <f t="shared" si="830"/>
        <v>0</v>
      </c>
      <c r="BG1890" s="89"/>
      <c r="BH1890" s="9"/>
      <c r="BJ1890" s="40">
        <f t="shared" si="831"/>
        <v>0</v>
      </c>
      <c r="BK1890" s="40">
        <f t="shared" si="832"/>
        <v>1</v>
      </c>
      <c r="BL1890" s="40">
        <f t="shared" si="833"/>
        <v>0</v>
      </c>
      <c r="BM1890" s="40">
        <f t="shared" si="834"/>
        <v>0</v>
      </c>
      <c r="BN1890" s="40">
        <f t="shared" si="835"/>
        <v>0</v>
      </c>
    </row>
    <row r="1891" spans="1:66" x14ac:dyDescent="0.25">
      <c r="A1891" s="379"/>
      <c r="B1891" s="936"/>
      <c r="C1891" s="272"/>
      <c r="D1891" s="868"/>
      <c r="E1891" s="873" t="str">
        <f t="shared" si="809"/>
        <v xml:space="preserve"> </v>
      </c>
      <c r="F1891" s="130">
        <f t="shared" si="810"/>
        <v>0</v>
      </c>
      <c r="G1891" s="128">
        <f t="shared" si="811"/>
        <v>1879</v>
      </c>
      <c r="H1891" s="127"/>
      <c r="I1891" s="321"/>
      <c r="J1891" s="97"/>
      <c r="K1891" s="323"/>
      <c r="L1891" s="322"/>
      <c r="M1891" s="50"/>
      <c r="N1891" s="87"/>
      <c r="O1891" s="324"/>
      <c r="P1891" s="98"/>
      <c r="Q1891" s="98"/>
      <c r="R1891" s="114"/>
      <c r="S1891" s="753"/>
      <c r="T1891" s="98"/>
      <c r="U1891" s="98"/>
      <c r="V1891" s="98"/>
      <c r="W1891" s="99"/>
      <c r="X1891" s="97"/>
      <c r="Y1891" s="87"/>
      <c r="Z1891" s="100"/>
      <c r="AA1891" s="106">
        <f t="shared" si="812"/>
        <v>1879</v>
      </c>
      <c r="AB1891" s="549">
        <f t="shared" si="813"/>
        <v>0</v>
      </c>
      <c r="AC1891" s="544">
        <f t="shared" si="814"/>
        <v>0</v>
      </c>
      <c r="AD1891" s="174">
        <f t="shared" si="815"/>
        <v>0</v>
      </c>
      <c r="AE1891" s="8"/>
      <c r="AF1891" s="885" t="str">
        <f t="shared" si="816"/>
        <v xml:space="preserve"> </v>
      </c>
      <c r="AG1891" s="40">
        <f t="shared" si="817"/>
        <v>0</v>
      </c>
      <c r="AH1891" s="40">
        <f t="shared" si="818"/>
        <v>0</v>
      </c>
      <c r="AR1891" s="40">
        <f t="shared" si="819"/>
        <v>0</v>
      </c>
      <c r="AS1891" s="40">
        <f t="shared" si="820"/>
        <v>0</v>
      </c>
      <c r="AT1891" s="40">
        <f t="shared" si="821"/>
        <v>0</v>
      </c>
      <c r="AU1891" s="40">
        <f t="shared" si="822"/>
        <v>0</v>
      </c>
      <c r="AX1891" s="279">
        <f t="shared" si="823"/>
        <v>0</v>
      </c>
      <c r="AY1891" s="279">
        <f t="shared" si="824"/>
        <v>0</v>
      </c>
      <c r="AZ1891" s="40">
        <f t="shared" si="825"/>
        <v>0</v>
      </c>
      <c r="BB1891" s="40">
        <f t="shared" si="826"/>
        <v>0</v>
      </c>
      <c r="BC1891" s="397">
        <f t="shared" si="827"/>
        <v>0</v>
      </c>
      <c r="BD1891" s="105">
        <f t="shared" si="828"/>
        <v>0</v>
      </c>
      <c r="BE1891" s="105">
        <f t="shared" si="829"/>
        <v>0</v>
      </c>
      <c r="BF1891" s="742">
        <f t="shared" si="830"/>
        <v>0</v>
      </c>
      <c r="BG1891" s="89"/>
      <c r="BH1891" s="9"/>
      <c r="BJ1891" s="40">
        <f t="shared" si="831"/>
        <v>0</v>
      </c>
      <c r="BK1891" s="40">
        <f t="shared" si="832"/>
        <v>1</v>
      </c>
      <c r="BL1891" s="40">
        <f t="shared" si="833"/>
        <v>0</v>
      </c>
      <c r="BM1891" s="40">
        <f t="shared" si="834"/>
        <v>0</v>
      </c>
      <c r="BN1891" s="40">
        <f t="shared" si="835"/>
        <v>0</v>
      </c>
    </row>
    <row r="1892" spans="1:66" x14ac:dyDescent="0.25">
      <c r="A1892" s="379"/>
      <c r="B1892" s="936"/>
      <c r="C1892" s="272"/>
      <c r="D1892" s="868"/>
      <c r="E1892" s="873" t="str">
        <f t="shared" si="809"/>
        <v xml:space="preserve"> </v>
      </c>
      <c r="F1892" s="130">
        <f t="shared" si="810"/>
        <v>0</v>
      </c>
      <c r="G1892" s="128">
        <f t="shared" si="811"/>
        <v>1880</v>
      </c>
      <c r="H1892" s="127"/>
      <c r="I1892" s="321"/>
      <c r="J1892" s="97"/>
      <c r="K1892" s="323"/>
      <c r="L1892" s="322"/>
      <c r="M1892" s="50"/>
      <c r="N1892" s="87"/>
      <c r="O1892" s="324"/>
      <c r="P1892" s="98"/>
      <c r="Q1892" s="98"/>
      <c r="R1892" s="114"/>
      <c r="S1892" s="753"/>
      <c r="T1892" s="98"/>
      <c r="U1892" s="98"/>
      <c r="V1892" s="98"/>
      <c r="W1892" s="99"/>
      <c r="X1892" s="97"/>
      <c r="Y1892" s="87"/>
      <c r="Z1892" s="100"/>
      <c r="AA1892" s="106">
        <f t="shared" si="812"/>
        <v>1880</v>
      </c>
      <c r="AB1892" s="549">
        <f t="shared" si="813"/>
        <v>0</v>
      </c>
      <c r="AC1892" s="544">
        <f t="shared" si="814"/>
        <v>0</v>
      </c>
      <c r="AD1892" s="174">
        <f t="shared" si="815"/>
        <v>0</v>
      </c>
      <c r="AE1892" s="8"/>
      <c r="AF1892" s="885" t="str">
        <f t="shared" si="816"/>
        <v xml:space="preserve"> </v>
      </c>
      <c r="AG1892" s="40">
        <f t="shared" si="817"/>
        <v>0</v>
      </c>
      <c r="AH1892" s="40">
        <f t="shared" si="818"/>
        <v>0</v>
      </c>
      <c r="AR1892" s="40">
        <f t="shared" si="819"/>
        <v>0</v>
      </c>
      <c r="AS1892" s="40">
        <f t="shared" si="820"/>
        <v>0</v>
      </c>
      <c r="AT1892" s="40">
        <f t="shared" si="821"/>
        <v>0</v>
      </c>
      <c r="AU1892" s="40">
        <f t="shared" si="822"/>
        <v>0</v>
      </c>
      <c r="AX1892" s="279">
        <f t="shared" si="823"/>
        <v>0</v>
      </c>
      <c r="AY1892" s="279">
        <f t="shared" si="824"/>
        <v>0</v>
      </c>
      <c r="AZ1892" s="40">
        <f t="shared" si="825"/>
        <v>0</v>
      </c>
      <c r="BB1892" s="40">
        <f t="shared" si="826"/>
        <v>0</v>
      </c>
      <c r="BC1892" s="397">
        <f t="shared" si="827"/>
        <v>0</v>
      </c>
      <c r="BD1892" s="105">
        <f t="shared" si="828"/>
        <v>0</v>
      </c>
      <c r="BE1892" s="105">
        <f t="shared" si="829"/>
        <v>0</v>
      </c>
      <c r="BF1892" s="742">
        <f t="shared" si="830"/>
        <v>0</v>
      </c>
      <c r="BG1892" s="89"/>
      <c r="BH1892" s="9"/>
      <c r="BJ1892" s="40">
        <f t="shared" si="831"/>
        <v>0</v>
      </c>
      <c r="BK1892" s="40">
        <f t="shared" si="832"/>
        <v>1</v>
      </c>
      <c r="BL1892" s="40">
        <f t="shared" si="833"/>
        <v>0</v>
      </c>
      <c r="BM1892" s="40">
        <f t="shared" si="834"/>
        <v>0</v>
      </c>
      <c r="BN1892" s="40">
        <f t="shared" si="835"/>
        <v>0</v>
      </c>
    </row>
    <row r="1893" spans="1:66" x14ac:dyDescent="0.25">
      <c r="A1893" s="379"/>
      <c r="B1893" s="936"/>
      <c r="C1893" s="272"/>
      <c r="D1893" s="868"/>
      <c r="E1893" s="873" t="str">
        <f t="shared" si="809"/>
        <v xml:space="preserve"> </v>
      </c>
      <c r="F1893" s="130">
        <f t="shared" si="810"/>
        <v>0</v>
      </c>
      <c r="G1893" s="128">
        <f t="shared" si="811"/>
        <v>1881</v>
      </c>
      <c r="H1893" s="127"/>
      <c r="I1893" s="321"/>
      <c r="J1893" s="97"/>
      <c r="K1893" s="323"/>
      <c r="L1893" s="322"/>
      <c r="M1893" s="50"/>
      <c r="N1893" s="87"/>
      <c r="O1893" s="324"/>
      <c r="P1893" s="98"/>
      <c r="Q1893" s="98"/>
      <c r="R1893" s="114"/>
      <c r="S1893" s="753"/>
      <c r="T1893" s="98"/>
      <c r="U1893" s="98"/>
      <c r="V1893" s="98"/>
      <c r="W1893" s="99"/>
      <c r="X1893" s="97"/>
      <c r="Y1893" s="87"/>
      <c r="Z1893" s="100"/>
      <c r="AA1893" s="106">
        <f t="shared" si="812"/>
        <v>1881</v>
      </c>
      <c r="AB1893" s="549">
        <f t="shared" si="813"/>
        <v>0</v>
      </c>
      <c r="AC1893" s="544">
        <f t="shared" si="814"/>
        <v>0</v>
      </c>
      <c r="AD1893" s="174">
        <f t="shared" si="815"/>
        <v>0</v>
      </c>
      <c r="AE1893" s="8"/>
      <c r="AF1893" s="885" t="str">
        <f t="shared" si="816"/>
        <v xml:space="preserve"> </v>
      </c>
      <c r="AG1893" s="40">
        <f t="shared" si="817"/>
        <v>0</v>
      </c>
      <c r="AH1893" s="40">
        <f t="shared" si="818"/>
        <v>0</v>
      </c>
      <c r="AR1893" s="40">
        <f t="shared" si="819"/>
        <v>0</v>
      </c>
      <c r="AS1893" s="40">
        <f t="shared" si="820"/>
        <v>0</v>
      </c>
      <c r="AT1893" s="40">
        <f t="shared" si="821"/>
        <v>0</v>
      </c>
      <c r="AU1893" s="40">
        <f t="shared" si="822"/>
        <v>0</v>
      </c>
      <c r="AX1893" s="279">
        <f t="shared" si="823"/>
        <v>0</v>
      </c>
      <c r="AY1893" s="279">
        <f t="shared" si="824"/>
        <v>0</v>
      </c>
      <c r="AZ1893" s="40">
        <f t="shared" si="825"/>
        <v>0</v>
      </c>
      <c r="BB1893" s="40">
        <f t="shared" si="826"/>
        <v>0</v>
      </c>
      <c r="BC1893" s="397">
        <f t="shared" si="827"/>
        <v>0</v>
      </c>
      <c r="BD1893" s="105">
        <f t="shared" si="828"/>
        <v>0</v>
      </c>
      <c r="BE1893" s="105">
        <f t="shared" si="829"/>
        <v>0</v>
      </c>
      <c r="BF1893" s="742">
        <f t="shared" si="830"/>
        <v>0</v>
      </c>
      <c r="BG1893" s="89"/>
      <c r="BH1893" s="9"/>
      <c r="BJ1893" s="40">
        <f t="shared" si="831"/>
        <v>0</v>
      </c>
      <c r="BK1893" s="40">
        <f t="shared" si="832"/>
        <v>1</v>
      </c>
      <c r="BL1893" s="40">
        <f t="shared" si="833"/>
        <v>0</v>
      </c>
      <c r="BM1893" s="40">
        <f t="shared" si="834"/>
        <v>0</v>
      </c>
      <c r="BN1893" s="40">
        <f t="shared" si="835"/>
        <v>0</v>
      </c>
    </row>
    <row r="1894" spans="1:66" x14ac:dyDescent="0.25">
      <c r="A1894" s="379"/>
      <c r="B1894" s="936"/>
      <c r="C1894" s="272"/>
      <c r="D1894" s="868"/>
      <c r="E1894" s="873" t="str">
        <f t="shared" si="809"/>
        <v xml:space="preserve"> </v>
      </c>
      <c r="F1894" s="130">
        <f t="shared" si="810"/>
        <v>0</v>
      </c>
      <c r="G1894" s="128">
        <f t="shared" si="811"/>
        <v>1882</v>
      </c>
      <c r="H1894" s="127"/>
      <c r="I1894" s="321"/>
      <c r="J1894" s="97"/>
      <c r="K1894" s="323"/>
      <c r="L1894" s="322"/>
      <c r="M1894" s="50"/>
      <c r="N1894" s="87"/>
      <c r="O1894" s="324"/>
      <c r="P1894" s="98"/>
      <c r="Q1894" s="98"/>
      <c r="R1894" s="114"/>
      <c r="S1894" s="753"/>
      <c r="T1894" s="98"/>
      <c r="U1894" s="98"/>
      <c r="V1894" s="98"/>
      <c r="W1894" s="99"/>
      <c r="X1894" s="97"/>
      <c r="Y1894" s="87"/>
      <c r="Z1894" s="100"/>
      <c r="AA1894" s="106">
        <f t="shared" si="812"/>
        <v>1882</v>
      </c>
      <c r="AB1894" s="549">
        <f t="shared" si="813"/>
        <v>0</v>
      </c>
      <c r="AC1894" s="544">
        <f t="shared" si="814"/>
        <v>0</v>
      </c>
      <c r="AD1894" s="174">
        <f t="shared" si="815"/>
        <v>0</v>
      </c>
      <c r="AE1894" s="8"/>
      <c r="AF1894" s="885" t="str">
        <f t="shared" si="816"/>
        <v xml:space="preserve"> </v>
      </c>
      <c r="AG1894" s="40">
        <f t="shared" si="817"/>
        <v>0</v>
      </c>
      <c r="AH1894" s="40">
        <f t="shared" si="818"/>
        <v>0</v>
      </c>
      <c r="AR1894" s="40">
        <f t="shared" si="819"/>
        <v>0</v>
      </c>
      <c r="AS1894" s="40">
        <f t="shared" si="820"/>
        <v>0</v>
      </c>
      <c r="AT1894" s="40">
        <f t="shared" si="821"/>
        <v>0</v>
      </c>
      <c r="AU1894" s="40">
        <f t="shared" si="822"/>
        <v>0</v>
      </c>
      <c r="AX1894" s="279">
        <f t="shared" si="823"/>
        <v>0</v>
      </c>
      <c r="AY1894" s="279">
        <f t="shared" si="824"/>
        <v>0</v>
      </c>
      <c r="AZ1894" s="40">
        <f t="shared" si="825"/>
        <v>0</v>
      </c>
      <c r="BB1894" s="40">
        <f t="shared" si="826"/>
        <v>0</v>
      </c>
      <c r="BC1894" s="397">
        <f t="shared" si="827"/>
        <v>0</v>
      </c>
      <c r="BD1894" s="105">
        <f t="shared" si="828"/>
        <v>0</v>
      </c>
      <c r="BE1894" s="105">
        <f t="shared" si="829"/>
        <v>0</v>
      </c>
      <c r="BF1894" s="742">
        <f t="shared" si="830"/>
        <v>0</v>
      </c>
      <c r="BG1894" s="89"/>
      <c r="BH1894" s="9"/>
      <c r="BJ1894" s="40">
        <f t="shared" si="831"/>
        <v>0</v>
      </c>
      <c r="BK1894" s="40">
        <f t="shared" si="832"/>
        <v>1</v>
      </c>
      <c r="BL1894" s="40">
        <f t="shared" si="833"/>
        <v>0</v>
      </c>
      <c r="BM1894" s="40">
        <f t="shared" si="834"/>
        <v>0</v>
      </c>
      <c r="BN1894" s="40">
        <f t="shared" si="835"/>
        <v>0</v>
      </c>
    </row>
    <row r="1895" spans="1:66" x14ac:dyDescent="0.25">
      <c r="A1895" s="379"/>
      <c r="B1895" s="936"/>
      <c r="C1895" s="272"/>
      <c r="D1895" s="868"/>
      <c r="E1895" s="873" t="str">
        <f t="shared" si="809"/>
        <v xml:space="preserve"> </v>
      </c>
      <c r="F1895" s="130">
        <f t="shared" si="810"/>
        <v>0</v>
      </c>
      <c r="G1895" s="128">
        <f t="shared" si="811"/>
        <v>1883</v>
      </c>
      <c r="H1895" s="127"/>
      <c r="I1895" s="321"/>
      <c r="J1895" s="97"/>
      <c r="K1895" s="323"/>
      <c r="L1895" s="322"/>
      <c r="M1895" s="50"/>
      <c r="N1895" s="87"/>
      <c r="O1895" s="324"/>
      <c r="P1895" s="98"/>
      <c r="Q1895" s="98"/>
      <c r="R1895" s="114"/>
      <c r="S1895" s="753"/>
      <c r="T1895" s="98"/>
      <c r="U1895" s="98"/>
      <c r="V1895" s="98"/>
      <c r="W1895" s="99"/>
      <c r="X1895" s="97"/>
      <c r="Y1895" s="87"/>
      <c r="Z1895" s="100"/>
      <c r="AA1895" s="106">
        <f t="shared" si="812"/>
        <v>1883</v>
      </c>
      <c r="AB1895" s="549">
        <f t="shared" si="813"/>
        <v>0</v>
      </c>
      <c r="AC1895" s="544">
        <f t="shared" si="814"/>
        <v>0</v>
      </c>
      <c r="AD1895" s="174">
        <f t="shared" si="815"/>
        <v>0</v>
      </c>
      <c r="AE1895" s="8"/>
      <c r="AF1895" s="885" t="str">
        <f t="shared" si="816"/>
        <v xml:space="preserve"> </v>
      </c>
      <c r="AG1895" s="40">
        <f t="shared" si="817"/>
        <v>0</v>
      </c>
      <c r="AH1895" s="40">
        <f t="shared" si="818"/>
        <v>0</v>
      </c>
      <c r="AR1895" s="40">
        <f t="shared" si="819"/>
        <v>0</v>
      </c>
      <c r="AS1895" s="40">
        <f t="shared" si="820"/>
        <v>0</v>
      </c>
      <c r="AT1895" s="40">
        <f t="shared" si="821"/>
        <v>0</v>
      </c>
      <c r="AU1895" s="40">
        <f t="shared" si="822"/>
        <v>0</v>
      </c>
      <c r="AX1895" s="279">
        <f t="shared" si="823"/>
        <v>0</v>
      </c>
      <c r="AY1895" s="279">
        <f t="shared" si="824"/>
        <v>0</v>
      </c>
      <c r="AZ1895" s="40">
        <f t="shared" si="825"/>
        <v>0</v>
      </c>
      <c r="BB1895" s="40">
        <f t="shared" si="826"/>
        <v>0</v>
      </c>
      <c r="BC1895" s="397">
        <f t="shared" si="827"/>
        <v>0</v>
      </c>
      <c r="BD1895" s="105">
        <f t="shared" si="828"/>
        <v>0</v>
      </c>
      <c r="BE1895" s="105">
        <f t="shared" si="829"/>
        <v>0</v>
      </c>
      <c r="BF1895" s="742">
        <f t="shared" si="830"/>
        <v>0</v>
      </c>
      <c r="BG1895" s="89"/>
      <c r="BH1895" s="9"/>
      <c r="BJ1895" s="40">
        <f t="shared" si="831"/>
        <v>0</v>
      </c>
      <c r="BK1895" s="40">
        <f t="shared" si="832"/>
        <v>1</v>
      </c>
      <c r="BL1895" s="40">
        <f t="shared" si="833"/>
        <v>0</v>
      </c>
      <c r="BM1895" s="40">
        <f t="shared" si="834"/>
        <v>0</v>
      </c>
      <c r="BN1895" s="40">
        <f t="shared" si="835"/>
        <v>0</v>
      </c>
    </row>
    <row r="1896" spans="1:66" x14ac:dyDescent="0.25">
      <c r="A1896" s="379"/>
      <c r="B1896" s="936"/>
      <c r="C1896" s="272"/>
      <c r="D1896" s="868"/>
      <c r="E1896" s="873" t="str">
        <f t="shared" si="809"/>
        <v xml:space="preserve"> </v>
      </c>
      <c r="F1896" s="130">
        <f t="shared" si="810"/>
        <v>0</v>
      </c>
      <c r="G1896" s="128">
        <f t="shared" si="811"/>
        <v>1884</v>
      </c>
      <c r="H1896" s="127"/>
      <c r="I1896" s="321"/>
      <c r="J1896" s="97"/>
      <c r="K1896" s="323"/>
      <c r="L1896" s="322"/>
      <c r="M1896" s="50"/>
      <c r="N1896" s="87"/>
      <c r="O1896" s="324"/>
      <c r="P1896" s="98"/>
      <c r="Q1896" s="98"/>
      <c r="R1896" s="114"/>
      <c r="S1896" s="753"/>
      <c r="T1896" s="98"/>
      <c r="U1896" s="98"/>
      <c r="V1896" s="98"/>
      <c r="W1896" s="99"/>
      <c r="X1896" s="97"/>
      <c r="Y1896" s="87"/>
      <c r="Z1896" s="100"/>
      <c r="AA1896" s="106">
        <f t="shared" si="812"/>
        <v>1884</v>
      </c>
      <c r="AB1896" s="549">
        <f t="shared" si="813"/>
        <v>0</v>
      </c>
      <c r="AC1896" s="544">
        <f t="shared" si="814"/>
        <v>0</v>
      </c>
      <c r="AD1896" s="174">
        <f t="shared" si="815"/>
        <v>0</v>
      </c>
      <c r="AE1896" s="8"/>
      <c r="AF1896" s="885" t="str">
        <f t="shared" si="816"/>
        <v xml:space="preserve"> </v>
      </c>
      <c r="AG1896" s="40">
        <f t="shared" si="817"/>
        <v>0</v>
      </c>
      <c r="AH1896" s="40">
        <f t="shared" si="818"/>
        <v>0</v>
      </c>
      <c r="AR1896" s="40">
        <f t="shared" si="819"/>
        <v>0</v>
      </c>
      <c r="AS1896" s="40">
        <f t="shared" si="820"/>
        <v>0</v>
      </c>
      <c r="AT1896" s="40">
        <f t="shared" si="821"/>
        <v>0</v>
      </c>
      <c r="AU1896" s="40">
        <f t="shared" si="822"/>
        <v>0</v>
      </c>
      <c r="AX1896" s="279">
        <f t="shared" si="823"/>
        <v>0</v>
      </c>
      <c r="AY1896" s="279">
        <f t="shared" si="824"/>
        <v>0</v>
      </c>
      <c r="AZ1896" s="40">
        <f t="shared" si="825"/>
        <v>0</v>
      </c>
      <c r="BB1896" s="40">
        <f t="shared" si="826"/>
        <v>0</v>
      </c>
      <c r="BC1896" s="397">
        <f t="shared" si="827"/>
        <v>0</v>
      </c>
      <c r="BD1896" s="105">
        <f t="shared" si="828"/>
        <v>0</v>
      </c>
      <c r="BE1896" s="105">
        <f t="shared" si="829"/>
        <v>0</v>
      </c>
      <c r="BF1896" s="742">
        <f t="shared" si="830"/>
        <v>0</v>
      </c>
      <c r="BG1896" s="89"/>
      <c r="BH1896" s="9"/>
      <c r="BJ1896" s="40">
        <f t="shared" si="831"/>
        <v>0</v>
      </c>
      <c r="BK1896" s="40">
        <f t="shared" si="832"/>
        <v>1</v>
      </c>
      <c r="BL1896" s="40">
        <f t="shared" si="833"/>
        <v>0</v>
      </c>
      <c r="BM1896" s="40">
        <f t="shared" si="834"/>
        <v>0</v>
      </c>
      <c r="BN1896" s="40">
        <f t="shared" si="835"/>
        <v>0</v>
      </c>
    </row>
    <row r="1897" spans="1:66" x14ac:dyDescent="0.25">
      <c r="A1897" s="379"/>
      <c r="B1897" s="936"/>
      <c r="C1897" s="272"/>
      <c r="D1897" s="868"/>
      <c r="E1897" s="873" t="str">
        <f t="shared" si="809"/>
        <v xml:space="preserve"> </v>
      </c>
      <c r="F1897" s="130">
        <f t="shared" si="810"/>
        <v>0</v>
      </c>
      <c r="G1897" s="128">
        <f t="shared" si="811"/>
        <v>1885</v>
      </c>
      <c r="H1897" s="127"/>
      <c r="I1897" s="321"/>
      <c r="J1897" s="97"/>
      <c r="K1897" s="323"/>
      <c r="L1897" s="322"/>
      <c r="M1897" s="50"/>
      <c r="N1897" s="87"/>
      <c r="O1897" s="324"/>
      <c r="P1897" s="98"/>
      <c r="Q1897" s="98"/>
      <c r="R1897" s="114"/>
      <c r="S1897" s="753"/>
      <c r="T1897" s="98"/>
      <c r="U1897" s="98"/>
      <c r="V1897" s="98"/>
      <c r="W1897" s="99"/>
      <c r="X1897" s="97"/>
      <c r="Y1897" s="87"/>
      <c r="Z1897" s="100"/>
      <c r="AA1897" s="106">
        <f t="shared" si="812"/>
        <v>1885</v>
      </c>
      <c r="AB1897" s="549">
        <f t="shared" si="813"/>
        <v>0</v>
      </c>
      <c r="AC1897" s="544">
        <f t="shared" si="814"/>
        <v>0</v>
      </c>
      <c r="AD1897" s="174">
        <f t="shared" si="815"/>
        <v>0</v>
      </c>
      <c r="AE1897" s="8"/>
      <c r="AF1897" s="885" t="str">
        <f t="shared" si="816"/>
        <v xml:space="preserve"> </v>
      </c>
      <c r="AG1897" s="40">
        <f t="shared" si="817"/>
        <v>0</v>
      </c>
      <c r="AH1897" s="40">
        <f t="shared" si="818"/>
        <v>0</v>
      </c>
      <c r="AR1897" s="40">
        <f t="shared" si="819"/>
        <v>0</v>
      </c>
      <c r="AS1897" s="40">
        <f t="shared" si="820"/>
        <v>0</v>
      </c>
      <c r="AT1897" s="40">
        <f t="shared" si="821"/>
        <v>0</v>
      </c>
      <c r="AU1897" s="40">
        <f t="shared" si="822"/>
        <v>0</v>
      </c>
      <c r="AX1897" s="279">
        <f t="shared" si="823"/>
        <v>0</v>
      </c>
      <c r="AY1897" s="279">
        <f t="shared" si="824"/>
        <v>0</v>
      </c>
      <c r="AZ1897" s="40">
        <f t="shared" si="825"/>
        <v>0</v>
      </c>
      <c r="BB1897" s="40">
        <f t="shared" si="826"/>
        <v>0</v>
      </c>
      <c r="BC1897" s="397">
        <f t="shared" si="827"/>
        <v>0</v>
      </c>
      <c r="BD1897" s="105">
        <f t="shared" si="828"/>
        <v>0</v>
      </c>
      <c r="BE1897" s="105">
        <f t="shared" si="829"/>
        <v>0</v>
      </c>
      <c r="BF1897" s="742">
        <f t="shared" si="830"/>
        <v>0</v>
      </c>
      <c r="BG1897" s="89"/>
      <c r="BH1897" s="9"/>
      <c r="BJ1897" s="40">
        <f t="shared" si="831"/>
        <v>0</v>
      </c>
      <c r="BK1897" s="40">
        <f t="shared" si="832"/>
        <v>1</v>
      </c>
      <c r="BL1897" s="40">
        <f t="shared" si="833"/>
        <v>0</v>
      </c>
      <c r="BM1897" s="40">
        <f t="shared" si="834"/>
        <v>0</v>
      </c>
      <c r="BN1897" s="40">
        <f t="shared" si="835"/>
        <v>0</v>
      </c>
    </row>
    <row r="1898" spans="1:66" x14ac:dyDescent="0.25">
      <c r="A1898" s="379"/>
      <c r="B1898" s="936"/>
      <c r="C1898" s="272"/>
      <c r="D1898" s="868"/>
      <c r="E1898" s="873" t="str">
        <f t="shared" si="809"/>
        <v xml:space="preserve"> </v>
      </c>
      <c r="F1898" s="130">
        <f t="shared" si="810"/>
        <v>0</v>
      </c>
      <c r="G1898" s="128">
        <f t="shared" si="811"/>
        <v>1886</v>
      </c>
      <c r="H1898" s="127"/>
      <c r="I1898" s="321"/>
      <c r="J1898" s="97"/>
      <c r="K1898" s="323"/>
      <c r="L1898" s="322"/>
      <c r="M1898" s="50"/>
      <c r="N1898" s="87"/>
      <c r="O1898" s="324"/>
      <c r="P1898" s="98"/>
      <c r="Q1898" s="98"/>
      <c r="R1898" s="114"/>
      <c r="S1898" s="753"/>
      <c r="T1898" s="98"/>
      <c r="U1898" s="98"/>
      <c r="V1898" s="98"/>
      <c r="W1898" s="99"/>
      <c r="X1898" s="97"/>
      <c r="Y1898" s="87"/>
      <c r="Z1898" s="100"/>
      <c r="AA1898" s="106">
        <f t="shared" si="812"/>
        <v>1886</v>
      </c>
      <c r="AB1898" s="549">
        <f t="shared" si="813"/>
        <v>0</v>
      </c>
      <c r="AC1898" s="544">
        <f t="shared" si="814"/>
        <v>0</v>
      </c>
      <c r="AD1898" s="174">
        <f t="shared" si="815"/>
        <v>0</v>
      </c>
      <c r="AE1898" s="8"/>
      <c r="AF1898" s="885" t="str">
        <f t="shared" si="816"/>
        <v xml:space="preserve"> </v>
      </c>
      <c r="AG1898" s="40">
        <f t="shared" si="817"/>
        <v>0</v>
      </c>
      <c r="AH1898" s="40">
        <f t="shared" si="818"/>
        <v>0</v>
      </c>
      <c r="AR1898" s="40">
        <f t="shared" si="819"/>
        <v>0</v>
      </c>
      <c r="AS1898" s="40">
        <f t="shared" si="820"/>
        <v>0</v>
      </c>
      <c r="AT1898" s="40">
        <f t="shared" si="821"/>
        <v>0</v>
      </c>
      <c r="AU1898" s="40">
        <f t="shared" si="822"/>
        <v>0</v>
      </c>
      <c r="AX1898" s="279">
        <f t="shared" si="823"/>
        <v>0</v>
      </c>
      <c r="AY1898" s="279">
        <f t="shared" si="824"/>
        <v>0</v>
      </c>
      <c r="AZ1898" s="40">
        <f t="shared" si="825"/>
        <v>0</v>
      </c>
      <c r="BB1898" s="40">
        <f t="shared" si="826"/>
        <v>0</v>
      </c>
      <c r="BC1898" s="397">
        <f t="shared" si="827"/>
        <v>0</v>
      </c>
      <c r="BD1898" s="105">
        <f t="shared" si="828"/>
        <v>0</v>
      </c>
      <c r="BE1898" s="105">
        <f t="shared" si="829"/>
        <v>0</v>
      </c>
      <c r="BF1898" s="742">
        <f t="shared" si="830"/>
        <v>0</v>
      </c>
      <c r="BG1898" s="89"/>
      <c r="BH1898" s="9"/>
      <c r="BJ1898" s="40">
        <f t="shared" si="831"/>
        <v>0</v>
      </c>
      <c r="BK1898" s="40">
        <f t="shared" si="832"/>
        <v>1</v>
      </c>
      <c r="BL1898" s="40">
        <f t="shared" si="833"/>
        <v>0</v>
      </c>
      <c r="BM1898" s="40">
        <f t="shared" si="834"/>
        <v>0</v>
      </c>
      <c r="BN1898" s="40">
        <f t="shared" si="835"/>
        <v>0</v>
      </c>
    </row>
    <row r="1899" spans="1:66" x14ac:dyDescent="0.25">
      <c r="A1899" s="379"/>
      <c r="B1899" s="936"/>
      <c r="C1899" s="272"/>
      <c r="D1899" s="868"/>
      <c r="E1899" s="873" t="str">
        <f t="shared" si="809"/>
        <v xml:space="preserve"> </v>
      </c>
      <c r="F1899" s="130">
        <f t="shared" si="810"/>
        <v>0</v>
      </c>
      <c r="G1899" s="128">
        <f t="shared" si="811"/>
        <v>1887</v>
      </c>
      <c r="H1899" s="127"/>
      <c r="I1899" s="321"/>
      <c r="J1899" s="97"/>
      <c r="K1899" s="323"/>
      <c r="L1899" s="322"/>
      <c r="M1899" s="50"/>
      <c r="N1899" s="87"/>
      <c r="O1899" s="324"/>
      <c r="P1899" s="98"/>
      <c r="Q1899" s="98"/>
      <c r="R1899" s="114"/>
      <c r="S1899" s="753"/>
      <c r="T1899" s="98"/>
      <c r="U1899" s="98"/>
      <c r="V1899" s="98"/>
      <c r="W1899" s="99"/>
      <c r="X1899" s="97"/>
      <c r="Y1899" s="87"/>
      <c r="Z1899" s="100"/>
      <c r="AA1899" s="106">
        <f t="shared" si="812"/>
        <v>1887</v>
      </c>
      <c r="AB1899" s="549">
        <f t="shared" si="813"/>
        <v>0</v>
      </c>
      <c r="AC1899" s="544">
        <f t="shared" si="814"/>
        <v>0</v>
      </c>
      <c r="AD1899" s="174">
        <f t="shared" si="815"/>
        <v>0</v>
      </c>
      <c r="AE1899" s="8"/>
      <c r="AF1899" s="885" t="str">
        <f t="shared" si="816"/>
        <v xml:space="preserve"> </v>
      </c>
      <c r="AG1899" s="40">
        <f t="shared" si="817"/>
        <v>0</v>
      </c>
      <c r="AH1899" s="40">
        <f t="shared" si="818"/>
        <v>0</v>
      </c>
      <c r="AR1899" s="40">
        <f t="shared" si="819"/>
        <v>0</v>
      </c>
      <c r="AS1899" s="40">
        <f t="shared" si="820"/>
        <v>0</v>
      </c>
      <c r="AT1899" s="40">
        <f t="shared" si="821"/>
        <v>0</v>
      </c>
      <c r="AU1899" s="40">
        <f t="shared" si="822"/>
        <v>0</v>
      </c>
      <c r="AX1899" s="279">
        <f t="shared" si="823"/>
        <v>0</v>
      </c>
      <c r="AY1899" s="279">
        <f t="shared" si="824"/>
        <v>0</v>
      </c>
      <c r="AZ1899" s="40">
        <f t="shared" si="825"/>
        <v>0</v>
      </c>
      <c r="BB1899" s="40">
        <f t="shared" si="826"/>
        <v>0</v>
      </c>
      <c r="BC1899" s="397">
        <f t="shared" si="827"/>
        <v>0</v>
      </c>
      <c r="BD1899" s="105">
        <f t="shared" si="828"/>
        <v>0</v>
      </c>
      <c r="BE1899" s="105">
        <f t="shared" si="829"/>
        <v>0</v>
      </c>
      <c r="BF1899" s="742">
        <f t="shared" si="830"/>
        <v>0</v>
      </c>
      <c r="BG1899" s="89"/>
      <c r="BH1899" s="9"/>
      <c r="BJ1899" s="40">
        <f t="shared" si="831"/>
        <v>0</v>
      </c>
      <c r="BK1899" s="40">
        <f t="shared" si="832"/>
        <v>1</v>
      </c>
      <c r="BL1899" s="40">
        <f t="shared" si="833"/>
        <v>0</v>
      </c>
      <c r="BM1899" s="40">
        <f t="shared" si="834"/>
        <v>0</v>
      </c>
      <c r="BN1899" s="40">
        <f t="shared" si="835"/>
        <v>0</v>
      </c>
    </row>
    <row r="1900" spans="1:66" x14ac:dyDescent="0.25">
      <c r="A1900" s="379"/>
      <c r="B1900" s="936"/>
      <c r="C1900" s="272"/>
      <c r="D1900" s="868"/>
      <c r="E1900" s="873" t="str">
        <f t="shared" si="809"/>
        <v xml:space="preserve"> </v>
      </c>
      <c r="F1900" s="130">
        <f t="shared" si="810"/>
        <v>0</v>
      </c>
      <c r="G1900" s="128">
        <f t="shared" si="811"/>
        <v>1888</v>
      </c>
      <c r="H1900" s="127"/>
      <c r="I1900" s="321"/>
      <c r="J1900" s="97"/>
      <c r="K1900" s="323"/>
      <c r="L1900" s="322"/>
      <c r="M1900" s="50"/>
      <c r="N1900" s="87"/>
      <c r="O1900" s="324"/>
      <c r="P1900" s="98"/>
      <c r="Q1900" s="98"/>
      <c r="R1900" s="114"/>
      <c r="S1900" s="753"/>
      <c r="T1900" s="98"/>
      <c r="U1900" s="98"/>
      <c r="V1900" s="98"/>
      <c r="W1900" s="99"/>
      <c r="X1900" s="97"/>
      <c r="Y1900" s="87"/>
      <c r="Z1900" s="100"/>
      <c r="AA1900" s="106">
        <f t="shared" si="812"/>
        <v>1888</v>
      </c>
      <c r="AB1900" s="549">
        <f t="shared" si="813"/>
        <v>0</v>
      </c>
      <c r="AC1900" s="544">
        <f t="shared" si="814"/>
        <v>0</v>
      </c>
      <c r="AD1900" s="174">
        <f t="shared" si="815"/>
        <v>0</v>
      </c>
      <c r="AE1900" s="8"/>
      <c r="AF1900" s="885" t="str">
        <f t="shared" si="816"/>
        <v xml:space="preserve"> </v>
      </c>
      <c r="AG1900" s="40">
        <f t="shared" si="817"/>
        <v>0</v>
      </c>
      <c r="AH1900" s="40">
        <f t="shared" si="818"/>
        <v>0</v>
      </c>
      <c r="AR1900" s="40">
        <f t="shared" si="819"/>
        <v>0</v>
      </c>
      <c r="AS1900" s="40">
        <f t="shared" si="820"/>
        <v>0</v>
      </c>
      <c r="AT1900" s="40">
        <f t="shared" si="821"/>
        <v>0</v>
      </c>
      <c r="AU1900" s="40">
        <f t="shared" si="822"/>
        <v>0</v>
      </c>
      <c r="AX1900" s="279">
        <f t="shared" si="823"/>
        <v>0</v>
      </c>
      <c r="AY1900" s="279">
        <f t="shared" si="824"/>
        <v>0</v>
      </c>
      <c r="AZ1900" s="40">
        <f t="shared" si="825"/>
        <v>0</v>
      </c>
      <c r="BB1900" s="40">
        <f t="shared" si="826"/>
        <v>0</v>
      </c>
      <c r="BC1900" s="397">
        <f t="shared" si="827"/>
        <v>0</v>
      </c>
      <c r="BD1900" s="105">
        <f t="shared" si="828"/>
        <v>0</v>
      </c>
      <c r="BE1900" s="105">
        <f t="shared" si="829"/>
        <v>0</v>
      </c>
      <c r="BF1900" s="742">
        <f t="shared" si="830"/>
        <v>0</v>
      </c>
      <c r="BG1900" s="89"/>
      <c r="BH1900" s="9"/>
      <c r="BJ1900" s="40">
        <f t="shared" si="831"/>
        <v>0</v>
      </c>
      <c r="BK1900" s="40">
        <f t="shared" si="832"/>
        <v>1</v>
      </c>
      <c r="BL1900" s="40">
        <f t="shared" si="833"/>
        <v>0</v>
      </c>
      <c r="BM1900" s="40">
        <f t="shared" si="834"/>
        <v>0</v>
      </c>
      <c r="BN1900" s="40">
        <f t="shared" si="835"/>
        <v>0</v>
      </c>
    </row>
    <row r="1901" spans="1:66" x14ac:dyDescent="0.25">
      <c r="A1901" s="379"/>
      <c r="B1901" s="936"/>
      <c r="C1901" s="272"/>
      <c r="D1901" s="868"/>
      <c r="E1901" s="873" t="str">
        <f t="shared" si="809"/>
        <v xml:space="preserve"> </v>
      </c>
      <c r="F1901" s="130">
        <f t="shared" si="810"/>
        <v>0</v>
      </c>
      <c r="G1901" s="128">
        <f t="shared" si="811"/>
        <v>1889</v>
      </c>
      <c r="H1901" s="127"/>
      <c r="I1901" s="321"/>
      <c r="J1901" s="97"/>
      <c r="K1901" s="323"/>
      <c r="L1901" s="322"/>
      <c r="M1901" s="50"/>
      <c r="N1901" s="87"/>
      <c r="O1901" s="324"/>
      <c r="P1901" s="98"/>
      <c r="Q1901" s="98"/>
      <c r="R1901" s="114"/>
      <c r="S1901" s="753"/>
      <c r="T1901" s="98"/>
      <c r="U1901" s="98"/>
      <c r="V1901" s="98"/>
      <c r="W1901" s="99"/>
      <c r="X1901" s="97"/>
      <c r="Y1901" s="87"/>
      <c r="Z1901" s="100"/>
      <c r="AA1901" s="106">
        <f t="shared" si="812"/>
        <v>1889</v>
      </c>
      <c r="AB1901" s="549">
        <f t="shared" si="813"/>
        <v>0</v>
      </c>
      <c r="AC1901" s="544">
        <f t="shared" si="814"/>
        <v>0</v>
      </c>
      <c r="AD1901" s="174">
        <f t="shared" si="815"/>
        <v>0</v>
      </c>
      <c r="AE1901" s="8"/>
      <c r="AF1901" s="885" t="str">
        <f t="shared" si="816"/>
        <v xml:space="preserve"> </v>
      </c>
      <c r="AG1901" s="40">
        <f t="shared" si="817"/>
        <v>0</v>
      </c>
      <c r="AH1901" s="40">
        <f t="shared" si="818"/>
        <v>0</v>
      </c>
      <c r="AR1901" s="40">
        <f t="shared" si="819"/>
        <v>0</v>
      </c>
      <c r="AS1901" s="40">
        <f t="shared" si="820"/>
        <v>0</v>
      </c>
      <c r="AT1901" s="40">
        <f t="shared" si="821"/>
        <v>0</v>
      </c>
      <c r="AU1901" s="40">
        <f t="shared" si="822"/>
        <v>0</v>
      </c>
      <c r="AX1901" s="279">
        <f t="shared" si="823"/>
        <v>0</v>
      </c>
      <c r="AY1901" s="279">
        <f t="shared" si="824"/>
        <v>0</v>
      </c>
      <c r="AZ1901" s="40">
        <f t="shared" si="825"/>
        <v>0</v>
      </c>
      <c r="BB1901" s="40">
        <f t="shared" si="826"/>
        <v>0</v>
      </c>
      <c r="BC1901" s="397">
        <f t="shared" si="827"/>
        <v>0</v>
      </c>
      <c r="BD1901" s="105">
        <f t="shared" si="828"/>
        <v>0</v>
      </c>
      <c r="BE1901" s="105">
        <f t="shared" si="829"/>
        <v>0</v>
      </c>
      <c r="BF1901" s="742">
        <f t="shared" si="830"/>
        <v>0</v>
      </c>
      <c r="BG1901" s="89"/>
      <c r="BH1901" s="9"/>
      <c r="BJ1901" s="40">
        <f t="shared" si="831"/>
        <v>0</v>
      </c>
      <c r="BK1901" s="40">
        <f t="shared" si="832"/>
        <v>1</v>
      </c>
      <c r="BL1901" s="40">
        <f t="shared" si="833"/>
        <v>0</v>
      </c>
      <c r="BM1901" s="40">
        <f t="shared" si="834"/>
        <v>0</v>
      </c>
      <c r="BN1901" s="40">
        <f t="shared" si="835"/>
        <v>0</v>
      </c>
    </row>
    <row r="1902" spans="1:66" x14ac:dyDescent="0.25">
      <c r="A1902" s="379"/>
      <c r="B1902" s="936"/>
      <c r="C1902" s="272"/>
      <c r="D1902" s="868"/>
      <c r="E1902" s="873" t="str">
        <f t="shared" ref="E1902:E1965" si="836">IF(+BN1902+BM1902&gt;0,"&lt; Error"," ")</f>
        <v xml:space="preserve"> </v>
      </c>
      <c r="F1902" s="130">
        <f t="shared" ref="F1902:F1965" si="837">IF(ISBLANK(H1902),0,VLOOKUP(TRIM(H1902),AllVarieties,4,FALSE))</f>
        <v>0</v>
      </c>
      <c r="G1902" s="128">
        <f t="shared" si="811"/>
        <v>1890</v>
      </c>
      <c r="H1902" s="127"/>
      <c r="I1902" s="321"/>
      <c r="J1902" s="97"/>
      <c r="K1902" s="323"/>
      <c r="L1902" s="322"/>
      <c r="M1902" s="50"/>
      <c r="N1902" s="87"/>
      <c r="O1902" s="324"/>
      <c r="P1902" s="98"/>
      <c r="Q1902" s="98"/>
      <c r="R1902" s="114"/>
      <c r="S1902" s="753"/>
      <c r="T1902" s="98"/>
      <c r="U1902" s="98"/>
      <c r="V1902" s="98"/>
      <c r="W1902" s="99"/>
      <c r="X1902" s="97"/>
      <c r="Y1902" s="87"/>
      <c r="Z1902" s="100"/>
      <c r="AA1902" s="106">
        <f t="shared" si="812"/>
        <v>1890</v>
      </c>
      <c r="AB1902" s="549">
        <f t="shared" si="813"/>
        <v>0</v>
      </c>
      <c r="AC1902" s="544">
        <f t="shared" si="814"/>
        <v>0</v>
      </c>
      <c r="AD1902" s="174">
        <f t="shared" si="815"/>
        <v>0</v>
      </c>
      <c r="AE1902" s="8"/>
      <c r="AF1902" s="885" t="str">
        <f t="shared" si="816"/>
        <v xml:space="preserve"> </v>
      </c>
      <c r="AG1902" s="40">
        <f t="shared" si="817"/>
        <v>0</v>
      </c>
      <c r="AH1902" s="40">
        <f t="shared" si="818"/>
        <v>0</v>
      </c>
      <c r="AR1902" s="40">
        <f t="shared" si="819"/>
        <v>0</v>
      </c>
      <c r="AS1902" s="40">
        <f t="shared" si="820"/>
        <v>0</v>
      </c>
      <c r="AT1902" s="40">
        <f t="shared" si="821"/>
        <v>0</v>
      </c>
      <c r="AU1902" s="40">
        <f t="shared" si="822"/>
        <v>0</v>
      </c>
      <c r="AX1902" s="279">
        <f t="shared" si="823"/>
        <v>0</v>
      </c>
      <c r="AY1902" s="279">
        <f t="shared" si="824"/>
        <v>0</v>
      </c>
      <c r="AZ1902" s="40">
        <f t="shared" si="825"/>
        <v>0</v>
      </c>
      <c r="BB1902" s="40">
        <f t="shared" si="826"/>
        <v>0</v>
      </c>
      <c r="BC1902" s="397">
        <f t="shared" si="827"/>
        <v>0</v>
      </c>
      <c r="BD1902" s="105">
        <f t="shared" si="828"/>
        <v>0</v>
      </c>
      <c r="BE1902" s="105">
        <f t="shared" si="829"/>
        <v>0</v>
      </c>
      <c r="BF1902" s="742">
        <f t="shared" si="830"/>
        <v>0</v>
      </c>
      <c r="BG1902" s="89"/>
      <c r="BH1902" s="9"/>
      <c r="BJ1902" s="40">
        <f t="shared" si="831"/>
        <v>0</v>
      </c>
      <c r="BK1902" s="40">
        <f t="shared" si="832"/>
        <v>1</v>
      </c>
      <c r="BL1902" s="40">
        <f t="shared" si="833"/>
        <v>0</v>
      </c>
      <c r="BM1902" s="40">
        <f t="shared" si="834"/>
        <v>0</v>
      </c>
      <c r="BN1902" s="40">
        <f t="shared" si="835"/>
        <v>0</v>
      </c>
    </row>
    <row r="1903" spans="1:66" x14ac:dyDescent="0.25">
      <c r="A1903" s="379"/>
      <c r="B1903" s="936"/>
      <c r="C1903" s="272"/>
      <c r="D1903" s="868"/>
      <c r="E1903" s="873" t="str">
        <f t="shared" si="836"/>
        <v xml:space="preserve"> </v>
      </c>
      <c r="F1903" s="130">
        <f t="shared" si="837"/>
        <v>0</v>
      </c>
      <c r="G1903" s="128">
        <f t="shared" si="811"/>
        <v>1891</v>
      </c>
      <c r="H1903" s="127"/>
      <c r="I1903" s="321"/>
      <c r="J1903" s="97"/>
      <c r="K1903" s="323"/>
      <c r="L1903" s="322"/>
      <c r="M1903" s="50"/>
      <c r="N1903" s="87"/>
      <c r="O1903" s="324"/>
      <c r="P1903" s="98"/>
      <c r="Q1903" s="98"/>
      <c r="R1903" s="114"/>
      <c r="S1903" s="753"/>
      <c r="T1903" s="98"/>
      <c r="U1903" s="98"/>
      <c r="V1903" s="98"/>
      <c r="W1903" s="99"/>
      <c r="X1903" s="97"/>
      <c r="Y1903" s="87"/>
      <c r="Z1903" s="100"/>
      <c r="AA1903" s="106">
        <f t="shared" si="812"/>
        <v>1891</v>
      </c>
      <c r="AB1903" s="549">
        <f t="shared" si="813"/>
        <v>0</v>
      </c>
      <c r="AC1903" s="544">
        <f t="shared" si="814"/>
        <v>0</v>
      </c>
      <c r="AD1903" s="174">
        <f t="shared" si="815"/>
        <v>0</v>
      </c>
      <c r="AE1903" s="8"/>
      <c r="AF1903" s="885" t="str">
        <f t="shared" si="816"/>
        <v xml:space="preserve"> </v>
      </c>
      <c r="AG1903" s="40">
        <f t="shared" si="817"/>
        <v>0</v>
      </c>
      <c r="AH1903" s="40">
        <f t="shared" si="818"/>
        <v>0</v>
      </c>
      <c r="AR1903" s="40">
        <f t="shared" si="819"/>
        <v>0</v>
      </c>
      <c r="AS1903" s="40">
        <f t="shared" si="820"/>
        <v>0</v>
      </c>
      <c r="AT1903" s="40">
        <f t="shared" si="821"/>
        <v>0</v>
      </c>
      <c r="AU1903" s="40">
        <f t="shared" si="822"/>
        <v>0</v>
      </c>
      <c r="AX1903" s="279">
        <f t="shared" si="823"/>
        <v>0</v>
      </c>
      <c r="AY1903" s="279">
        <f t="shared" si="824"/>
        <v>0</v>
      </c>
      <c r="AZ1903" s="40">
        <f t="shared" si="825"/>
        <v>0</v>
      </c>
      <c r="BB1903" s="40">
        <f t="shared" si="826"/>
        <v>0</v>
      </c>
      <c r="BC1903" s="397">
        <f t="shared" si="827"/>
        <v>0</v>
      </c>
      <c r="BD1903" s="105">
        <f t="shared" si="828"/>
        <v>0</v>
      </c>
      <c r="BE1903" s="105">
        <f t="shared" si="829"/>
        <v>0</v>
      </c>
      <c r="BF1903" s="742">
        <f t="shared" si="830"/>
        <v>0</v>
      </c>
      <c r="BG1903" s="89"/>
      <c r="BH1903" s="9"/>
      <c r="BJ1903" s="40">
        <f t="shared" si="831"/>
        <v>0</v>
      </c>
      <c r="BK1903" s="40">
        <f t="shared" si="832"/>
        <v>1</v>
      </c>
      <c r="BL1903" s="40">
        <f t="shared" si="833"/>
        <v>0</v>
      </c>
      <c r="BM1903" s="40">
        <f t="shared" si="834"/>
        <v>0</v>
      </c>
      <c r="BN1903" s="40">
        <f t="shared" si="835"/>
        <v>0</v>
      </c>
    </row>
    <row r="1904" spans="1:66" x14ac:dyDescent="0.25">
      <c r="A1904" s="379"/>
      <c r="B1904" s="936"/>
      <c r="C1904" s="272"/>
      <c r="D1904" s="868"/>
      <c r="E1904" s="873" t="str">
        <f t="shared" si="836"/>
        <v xml:space="preserve"> </v>
      </c>
      <c r="F1904" s="130">
        <f t="shared" si="837"/>
        <v>0</v>
      </c>
      <c r="G1904" s="128">
        <f t="shared" si="811"/>
        <v>1892</v>
      </c>
      <c r="H1904" s="127"/>
      <c r="I1904" s="321"/>
      <c r="J1904" s="97"/>
      <c r="K1904" s="323"/>
      <c r="L1904" s="322"/>
      <c r="M1904" s="50"/>
      <c r="N1904" s="87"/>
      <c r="O1904" s="324"/>
      <c r="P1904" s="98"/>
      <c r="Q1904" s="98"/>
      <c r="R1904" s="114"/>
      <c r="S1904" s="753"/>
      <c r="T1904" s="98"/>
      <c r="U1904" s="98"/>
      <c r="V1904" s="98"/>
      <c r="W1904" s="99"/>
      <c r="X1904" s="97"/>
      <c r="Y1904" s="87"/>
      <c r="Z1904" s="100"/>
      <c r="AA1904" s="106">
        <f t="shared" si="812"/>
        <v>1892</v>
      </c>
      <c r="AB1904" s="549">
        <f t="shared" si="813"/>
        <v>0</v>
      </c>
      <c r="AC1904" s="544">
        <f t="shared" si="814"/>
        <v>0</v>
      </c>
      <c r="AD1904" s="174">
        <f t="shared" si="815"/>
        <v>0</v>
      </c>
      <c r="AE1904" s="8"/>
      <c r="AF1904" s="885" t="str">
        <f t="shared" si="816"/>
        <v xml:space="preserve"> </v>
      </c>
      <c r="AG1904" s="40">
        <f t="shared" si="817"/>
        <v>0</v>
      </c>
      <c r="AH1904" s="40">
        <f t="shared" si="818"/>
        <v>0</v>
      </c>
      <c r="AR1904" s="40">
        <f t="shared" si="819"/>
        <v>0</v>
      </c>
      <c r="AS1904" s="40">
        <f t="shared" si="820"/>
        <v>0</v>
      </c>
      <c r="AT1904" s="40">
        <f t="shared" si="821"/>
        <v>0</v>
      </c>
      <c r="AU1904" s="40">
        <f t="shared" si="822"/>
        <v>0</v>
      </c>
      <c r="AX1904" s="279">
        <f t="shared" si="823"/>
        <v>0</v>
      </c>
      <c r="AY1904" s="279">
        <f t="shared" si="824"/>
        <v>0</v>
      </c>
      <c r="AZ1904" s="40">
        <f t="shared" si="825"/>
        <v>0</v>
      </c>
      <c r="BB1904" s="40">
        <f t="shared" si="826"/>
        <v>0</v>
      </c>
      <c r="BC1904" s="397">
        <f t="shared" si="827"/>
        <v>0</v>
      </c>
      <c r="BD1904" s="105">
        <f t="shared" si="828"/>
        <v>0</v>
      </c>
      <c r="BE1904" s="105">
        <f t="shared" si="829"/>
        <v>0</v>
      </c>
      <c r="BF1904" s="742">
        <f t="shared" si="830"/>
        <v>0</v>
      </c>
      <c r="BG1904" s="89"/>
      <c r="BH1904" s="9"/>
      <c r="BJ1904" s="40">
        <f t="shared" si="831"/>
        <v>0</v>
      </c>
      <c r="BK1904" s="40">
        <f t="shared" si="832"/>
        <v>1</v>
      </c>
      <c r="BL1904" s="40">
        <f t="shared" si="833"/>
        <v>0</v>
      </c>
      <c r="BM1904" s="40">
        <f t="shared" si="834"/>
        <v>0</v>
      </c>
      <c r="BN1904" s="40">
        <f t="shared" si="835"/>
        <v>0</v>
      </c>
    </row>
    <row r="1905" spans="1:66" x14ac:dyDescent="0.25">
      <c r="A1905" s="379"/>
      <c r="B1905" s="936"/>
      <c r="C1905" s="272"/>
      <c r="D1905" s="868"/>
      <c r="E1905" s="873" t="str">
        <f t="shared" si="836"/>
        <v xml:space="preserve"> </v>
      </c>
      <c r="F1905" s="130">
        <f t="shared" si="837"/>
        <v>0</v>
      </c>
      <c r="G1905" s="128">
        <f t="shared" si="811"/>
        <v>1893</v>
      </c>
      <c r="H1905" s="127"/>
      <c r="I1905" s="321"/>
      <c r="J1905" s="97"/>
      <c r="K1905" s="323"/>
      <c r="L1905" s="322"/>
      <c r="M1905" s="50"/>
      <c r="N1905" s="87"/>
      <c r="O1905" s="324"/>
      <c r="P1905" s="98"/>
      <c r="Q1905" s="98"/>
      <c r="R1905" s="114"/>
      <c r="S1905" s="753"/>
      <c r="T1905" s="98"/>
      <c r="U1905" s="98"/>
      <c r="V1905" s="98"/>
      <c r="W1905" s="99"/>
      <c r="X1905" s="97"/>
      <c r="Y1905" s="87"/>
      <c r="Z1905" s="100"/>
      <c r="AA1905" s="106">
        <f t="shared" si="812"/>
        <v>1893</v>
      </c>
      <c r="AB1905" s="549">
        <f t="shared" si="813"/>
        <v>0</v>
      </c>
      <c r="AC1905" s="544">
        <f t="shared" si="814"/>
        <v>0</v>
      </c>
      <c r="AD1905" s="174">
        <f t="shared" si="815"/>
        <v>0</v>
      </c>
      <c r="AE1905" s="8"/>
      <c r="AF1905" s="885" t="str">
        <f t="shared" si="816"/>
        <v xml:space="preserve"> </v>
      </c>
      <c r="AG1905" s="40">
        <f t="shared" si="817"/>
        <v>0</v>
      </c>
      <c r="AH1905" s="40">
        <f t="shared" si="818"/>
        <v>0</v>
      </c>
      <c r="AR1905" s="40">
        <f t="shared" si="819"/>
        <v>0</v>
      </c>
      <c r="AS1905" s="40">
        <f t="shared" si="820"/>
        <v>0</v>
      </c>
      <c r="AT1905" s="40">
        <f t="shared" si="821"/>
        <v>0</v>
      </c>
      <c r="AU1905" s="40">
        <f t="shared" si="822"/>
        <v>0</v>
      </c>
      <c r="AX1905" s="279">
        <f t="shared" si="823"/>
        <v>0</v>
      </c>
      <c r="AY1905" s="279">
        <f t="shared" si="824"/>
        <v>0</v>
      </c>
      <c r="AZ1905" s="40">
        <f t="shared" si="825"/>
        <v>0</v>
      </c>
      <c r="BB1905" s="40">
        <f t="shared" si="826"/>
        <v>0</v>
      </c>
      <c r="BC1905" s="397">
        <f t="shared" si="827"/>
        <v>0</v>
      </c>
      <c r="BD1905" s="105">
        <f t="shared" si="828"/>
        <v>0</v>
      </c>
      <c r="BE1905" s="105">
        <f t="shared" si="829"/>
        <v>0</v>
      </c>
      <c r="BF1905" s="742">
        <f t="shared" si="830"/>
        <v>0</v>
      </c>
      <c r="BG1905" s="89"/>
      <c r="BH1905" s="9"/>
      <c r="BJ1905" s="40">
        <f t="shared" si="831"/>
        <v>0</v>
      </c>
      <c r="BK1905" s="40">
        <f t="shared" si="832"/>
        <v>1</v>
      </c>
      <c r="BL1905" s="40">
        <f t="shared" si="833"/>
        <v>0</v>
      </c>
      <c r="BM1905" s="40">
        <f t="shared" si="834"/>
        <v>0</v>
      </c>
      <c r="BN1905" s="40">
        <f t="shared" si="835"/>
        <v>0</v>
      </c>
    </row>
    <row r="1906" spans="1:66" x14ac:dyDescent="0.25">
      <c r="A1906" s="379"/>
      <c r="B1906" s="936"/>
      <c r="C1906" s="272"/>
      <c r="D1906" s="868"/>
      <c r="E1906" s="873" t="str">
        <f t="shared" si="836"/>
        <v xml:space="preserve"> </v>
      </c>
      <c r="F1906" s="130">
        <f t="shared" si="837"/>
        <v>0</v>
      </c>
      <c r="G1906" s="128">
        <f t="shared" si="811"/>
        <v>1894</v>
      </c>
      <c r="H1906" s="127"/>
      <c r="I1906" s="321"/>
      <c r="J1906" s="97"/>
      <c r="K1906" s="323"/>
      <c r="L1906" s="322"/>
      <c r="M1906" s="50"/>
      <c r="N1906" s="87"/>
      <c r="O1906" s="324"/>
      <c r="P1906" s="98"/>
      <c r="Q1906" s="98"/>
      <c r="R1906" s="114"/>
      <c r="S1906" s="753"/>
      <c r="T1906" s="98"/>
      <c r="U1906" s="98"/>
      <c r="V1906" s="98"/>
      <c r="W1906" s="99"/>
      <c r="X1906" s="97"/>
      <c r="Y1906" s="87"/>
      <c r="Z1906" s="100"/>
      <c r="AA1906" s="106">
        <f t="shared" si="812"/>
        <v>1894</v>
      </c>
      <c r="AB1906" s="549">
        <f t="shared" si="813"/>
        <v>0</v>
      </c>
      <c r="AC1906" s="544">
        <f t="shared" si="814"/>
        <v>0</v>
      </c>
      <c r="AD1906" s="174">
        <f t="shared" si="815"/>
        <v>0</v>
      </c>
      <c r="AE1906" s="8"/>
      <c r="AF1906" s="885" t="str">
        <f t="shared" si="816"/>
        <v xml:space="preserve"> </v>
      </c>
      <c r="AG1906" s="40">
        <f t="shared" si="817"/>
        <v>0</v>
      </c>
      <c r="AH1906" s="40">
        <f t="shared" si="818"/>
        <v>0</v>
      </c>
      <c r="AR1906" s="40">
        <f t="shared" si="819"/>
        <v>0</v>
      </c>
      <c r="AS1906" s="40">
        <f t="shared" si="820"/>
        <v>0</v>
      </c>
      <c r="AT1906" s="40">
        <f t="shared" si="821"/>
        <v>0</v>
      </c>
      <c r="AU1906" s="40">
        <f t="shared" si="822"/>
        <v>0</v>
      </c>
      <c r="AX1906" s="279">
        <f t="shared" si="823"/>
        <v>0</v>
      </c>
      <c r="AY1906" s="279">
        <f t="shared" si="824"/>
        <v>0</v>
      </c>
      <c r="AZ1906" s="40">
        <f t="shared" si="825"/>
        <v>0</v>
      </c>
      <c r="BB1906" s="40">
        <f t="shared" si="826"/>
        <v>0</v>
      </c>
      <c r="BC1906" s="397">
        <f t="shared" si="827"/>
        <v>0</v>
      </c>
      <c r="BD1906" s="105">
        <f t="shared" si="828"/>
        <v>0</v>
      </c>
      <c r="BE1906" s="105">
        <f t="shared" si="829"/>
        <v>0</v>
      </c>
      <c r="BF1906" s="742">
        <f t="shared" si="830"/>
        <v>0</v>
      </c>
      <c r="BG1906" s="89"/>
      <c r="BH1906" s="9"/>
      <c r="BJ1906" s="40">
        <f t="shared" si="831"/>
        <v>0</v>
      </c>
      <c r="BK1906" s="40">
        <f t="shared" si="832"/>
        <v>1</v>
      </c>
      <c r="BL1906" s="40">
        <f t="shared" si="833"/>
        <v>0</v>
      </c>
      <c r="BM1906" s="40">
        <f t="shared" si="834"/>
        <v>0</v>
      </c>
      <c r="BN1906" s="40">
        <f t="shared" si="835"/>
        <v>0</v>
      </c>
    </row>
    <row r="1907" spans="1:66" x14ac:dyDescent="0.25">
      <c r="A1907" s="379"/>
      <c r="B1907" s="936"/>
      <c r="C1907" s="272"/>
      <c r="D1907" s="868"/>
      <c r="E1907" s="873" t="str">
        <f t="shared" si="836"/>
        <v xml:space="preserve"> </v>
      </c>
      <c r="F1907" s="130">
        <f t="shared" si="837"/>
        <v>0</v>
      </c>
      <c r="G1907" s="128">
        <f t="shared" ref="G1907:G1970" si="838">ROW()-DPline</f>
        <v>1895</v>
      </c>
      <c r="H1907" s="127"/>
      <c r="I1907" s="321"/>
      <c r="J1907" s="97"/>
      <c r="K1907" s="323"/>
      <c r="L1907" s="322"/>
      <c r="M1907" s="50"/>
      <c r="N1907" s="87"/>
      <c r="O1907" s="324"/>
      <c r="P1907" s="98"/>
      <c r="Q1907" s="98"/>
      <c r="R1907" s="114"/>
      <c r="S1907" s="753"/>
      <c r="T1907" s="98"/>
      <c r="U1907" s="98"/>
      <c r="V1907" s="98"/>
      <c r="W1907" s="99"/>
      <c r="X1907" s="97"/>
      <c r="Y1907" s="87"/>
      <c r="Z1907" s="100"/>
      <c r="AA1907" s="106">
        <f t="shared" si="812"/>
        <v>1895</v>
      </c>
      <c r="AB1907" s="549">
        <f t="shared" si="813"/>
        <v>0</v>
      </c>
      <c r="AC1907" s="544">
        <f t="shared" si="814"/>
        <v>0</v>
      </c>
      <c r="AD1907" s="174">
        <f t="shared" si="815"/>
        <v>0</v>
      </c>
      <c r="AE1907" s="8"/>
      <c r="AF1907" s="885" t="str">
        <f t="shared" si="816"/>
        <v xml:space="preserve"> </v>
      </c>
      <c r="AG1907" s="40">
        <f t="shared" si="817"/>
        <v>0</v>
      </c>
      <c r="AH1907" s="40">
        <f t="shared" si="818"/>
        <v>0</v>
      </c>
      <c r="AR1907" s="40">
        <f t="shared" si="819"/>
        <v>0</v>
      </c>
      <c r="AS1907" s="40">
        <f t="shared" si="820"/>
        <v>0</v>
      </c>
      <c r="AT1907" s="40">
        <f t="shared" si="821"/>
        <v>0</v>
      </c>
      <c r="AU1907" s="40">
        <f t="shared" si="822"/>
        <v>0</v>
      </c>
      <c r="AX1907" s="279">
        <f t="shared" si="823"/>
        <v>0</v>
      </c>
      <c r="AY1907" s="279">
        <f t="shared" si="824"/>
        <v>0</v>
      </c>
      <c r="AZ1907" s="40">
        <f t="shared" si="825"/>
        <v>0</v>
      </c>
      <c r="BB1907" s="40">
        <f t="shared" si="826"/>
        <v>0</v>
      </c>
      <c r="BC1907" s="397">
        <f t="shared" si="827"/>
        <v>0</v>
      </c>
      <c r="BD1907" s="105">
        <f t="shared" si="828"/>
        <v>0</v>
      </c>
      <c r="BE1907" s="105">
        <f t="shared" si="829"/>
        <v>0</v>
      </c>
      <c r="BF1907" s="742">
        <f t="shared" si="830"/>
        <v>0</v>
      </c>
      <c r="BG1907" s="89"/>
      <c r="BH1907" s="9"/>
      <c r="BJ1907" s="40">
        <f t="shared" si="831"/>
        <v>0</v>
      </c>
      <c r="BK1907" s="40">
        <f t="shared" si="832"/>
        <v>1</v>
      </c>
      <c r="BL1907" s="40">
        <f t="shared" si="833"/>
        <v>0</v>
      </c>
      <c r="BM1907" s="40">
        <f t="shared" si="834"/>
        <v>0</v>
      </c>
      <c r="BN1907" s="40">
        <f t="shared" si="835"/>
        <v>0</v>
      </c>
    </row>
    <row r="1908" spans="1:66" x14ac:dyDescent="0.25">
      <c r="A1908" s="379"/>
      <c r="B1908" s="936"/>
      <c r="C1908" s="272"/>
      <c r="D1908" s="868"/>
      <c r="E1908" s="873" t="str">
        <f t="shared" si="836"/>
        <v xml:space="preserve"> </v>
      </c>
      <c r="F1908" s="130">
        <f t="shared" si="837"/>
        <v>0</v>
      </c>
      <c r="G1908" s="128">
        <f t="shared" si="838"/>
        <v>1896</v>
      </c>
      <c r="H1908" s="127"/>
      <c r="I1908" s="321"/>
      <c r="J1908" s="97"/>
      <c r="K1908" s="323"/>
      <c r="L1908" s="322"/>
      <c r="M1908" s="50"/>
      <c r="N1908" s="87"/>
      <c r="O1908" s="324"/>
      <c r="P1908" s="98"/>
      <c r="Q1908" s="98"/>
      <c r="R1908" s="114"/>
      <c r="S1908" s="753"/>
      <c r="T1908" s="98"/>
      <c r="U1908" s="98"/>
      <c r="V1908" s="98"/>
      <c r="W1908" s="99"/>
      <c r="X1908" s="97"/>
      <c r="Y1908" s="87"/>
      <c r="Z1908" s="100"/>
      <c r="AA1908" s="106">
        <f t="shared" ref="AA1908:AA1971" si="839">+G1908</f>
        <v>1896</v>
      </c>
      <c r="AB1908" s="549">
        <f t="shared" ref="AB1908:AB1971" si="840">C1908*BJ1908</f>
        <v>0</v>
      </c>
      <c r="AC1908" s="544">
        <f t="shared" ref="AC1908:AC1971" si="841">+AX1908+AY1908</f>
        <v>0</v>
      </c>
      <c r="AD1908" s="174">
        <f t="shared" ref="AD1908:AD1971" si="842">+AC1908*PDArate</f>
        <v>0</v>
      </c>
      <c r="AE1908" s="8"/>
      <c r="AF1908" s="885" t="str">
        <f t="shared" ref="AF1908:AF1971" si="843">IF(AG1908+AH1908=1,"Enter both columns 5 and 16.", " ")</f>
        <v xml:space="preserve"> </v>
      </c>
      <c r="AG1908" s="40">
        <f t="shared" ref="AG1908:AG1971" si="844">IF(L1908+M1908+N1908+O1908+W1908 &gt; 0, 1, 0)</f>
        <v>0</v>
      </c>
      <c r="AH1908" s="40">
        <f t="shared" ref="AH1908:AH1971" si="845">IF(AX1908 &gt; 0, 1, 0)</f>
        <v>0</v>
      </c>
      <c r="AR1908" s="40">
        <f t="shared" ref="AR1908:AR1971" si="846">IF(ISNA(+F1908), 1, 0)</f>
        <v>0</v>
      </c>
      <c r="AS1908" s="40">
        <f t="shared" ref="AS1908:AS1971" si="847">IF(ISERR(+F1908), 1, 0)</f>
        <v>0</v>
      </c>
      <c r="AT1908" s="40">
        <f t="shared" ref="AT1908:AT1971" si="848">IF(ISERR(+AC1908), 1, 0)</f>
        <v>0</v>
      </c>
      <c r="AU1908" s="40">
        <f t="shared" ref="AU1908:AU1971" si="849">IF(ISERR(+AD1908), 1, 0)</f>
        <v>0</v>
      </c>
      <c r="AX1908" s="279">
        <f t="shared" ref="AX1908:AX1971" si="850">ROUND(L1908,1)*W1908</f>
        <v>0</v>
      </c>
      <c r="AY1908" s="279">
        <f t="shared" ref="AY1908:AY1971" si="851">ROUND(X1908,1)*Z1908</f>
        <v>0</v>
      </c>
      <c r="AZ1908" s="40">
        <f t="shared" ref="AZ1908:AZ1971" si="852">IF(J1908+K1908 &gt; 0, 1, 0)</f>
        <v>0</v>
      </c>
      <c r="BB1908" s="40">
        <f t="shared" ref="BB1908:BB1971" si="853">IF(+BC1908&gt;0,IF(+BE1908&lt;=0,1,0),0)</f>
        <v>0</v>
      </c>
      <c r="BC1908" s="397">
        <f t="shared" ref="BC1908:BC1971" si="854">IF(+D1908=1,IF(J1908&gt;0, +J1908, 0),0)</f>
        <v>0</v>
      </c>
      <c r="BD1908" s="105">
        <f t="shared" ref="BD1908:BD1971" si="855">IF(VALUE(I1908)&lt;1,0,IF(VALUE(I1908)&gt;17,0,VLOOKUP(VALUE(F1908),T10Value,VALUE(I1908)+1,FALSE)))</f>
        <v>0</v>
      </c>
      <c r="BE1908" s="105">
        <f t="shared" ref="BE1908:BE1971" si="856">ROUND(+BC1908,1)*BD1908</f>
        <v>0</v>
      </c>
      <c r="BF1908" s="742">
        <f t="shared" ref="BF1908:BF1971" si="857">+BE1908*PDArate</f>
        <v>0</v>
      </c>
      <c r="BG1908" s="89"/>
      <c r="BH1908" s="9"/>
      <c r="BJ1908" s="40">
        <f t="shared" ref="BJ1908:BJ1971" si="858">IF(J1908+L1908+M1908=J1908,0,IF(J1908-L1908-0.09&gt;0,IF(J1908-L1908&lt;=0.1*J1908,J1908-L1908,0),0))</f>
        <v>0</v>
      </c>
      <c r="BK1908" s="40">
        <f t="shared" ref="BK1908:BK1971" si="859">IF(L1908+M1908+J1908+X1908&lt;=0,1,IF(L1908+M1908+X1908&gt;0,1,0))</f>
        <v>1</v>
      </c>
      <c r="BL1908" s="40">
        <f t="shared" ref="BL1908:BL1971" si="860">IF(+BJ1908&gt;0,1,0)</f>
        <v>0</v>
      </c>
      <c r="BM1908" s="40">
        <f t="shared" ref="BM1908:BM1971" si="861">IF(ISNUMBER(C1908),IF(2*BL1908-C1908&lt;0,1,IF(2*BL1908-C1908&gt;2,1,0)),IF(ISBLANK(C1908),0,1))</f>
        <v>0</v>
      </c>
      <c r="BN1908" s="40">
        <f t="shared" ref="BN1908:BN1971" si="862">IF(ISNUMBER(D1908),IF(2*AG1908-D1908=1,1,IF(+D1908=0,0, IF(+D1908=1,0,1))),IF(ISBLANK(D1908),0,1))</f>
        <v>0</v>
      </c>
    </row>
    <row r="1909" spans="1:66" x14ac:dyDescent="0.25">
      <c r="A1909" s="379"/>
      <c r="B1909" s="936"/>
      <c r="C1909" s="272"/>
      <c r="D1909" s="868"/>
      <c r="E1909" s="873" t="str">
        <f t="shared" si="836"/>
        <v xml:space="preserve"> </v>
      </c>
      <c r="F1909" s="130">
        <f t="shared" si="837"/>
        <v>0</v>
      </c>
      <c r="G1909" s="128">
        <f t="shared" si="838"/>
        <v>1897</v>
      </c>
      <c r="H1909" s="127"/>
      <c r="I1909" s="321"/>
      <c r="J1909" s="97"/>
      <c r="K1909" s="323"/>
      <c r="L1909" s="322"/>
      <c r="M1909" s="50"/>
      <c r="N1909" s="87"/>
      <c r="O1909" s="324"/>
      <c r="P1909" s="98"/>
      <c r="Q1909" s="98"/>
      <c r="R1909" s="114"/>
      <c r="S1909" s="753"/>
      <c r="T1909" s="98"/>
      <c r="U1909" s="98"/>
      <c r="V1909" s="98"/>
      <c r="W1909" s="99"/>
      <c r="X1909" s="97"/>
      <c r="Y1909" s="87"/>
      <c r="Z1909" s="100"/>
      <c r="AA1909" s="106">
        <f t="shared" si="839"/>
        <v>1897</v>
      </c>
      <c r="AB1909" s="549">
        <f t="shared" si="840"/>
        <v>0</v>
      </c>
      <c r="AC1909" s="544">
        <f t="shared" si="841"/>
        <v>0</v>
      </c>
      <c r="AD1909" s="174">
        <f t="shared" si="842"/>
        <v>0</v>
      </c>
      <c r="AE1909" s="8"/>
      <c r="AF1909" s="885" t="str">
        <f t="shared" si="843"/>
        <v xml:space="preserve"> </v>
      </c>
      <c r="AG1909" s="40">
        <f t="shared" si="844"/>
        <v>0</v>
      </c>
      <c r="AH1909" s="40">
        <f t="shared" si="845"/>
        <v>0</v>
      </c>
      <c r="AR1909" s="40">
        <f t="shared" si="846"/>
        <v>0</v>
      </c>
      <c r="AS1909" s="40">
        <f t="shared" si="847"/>
        <v>0</v>
      </c>
      <c r="AT1909" s="40">
        <f t="shared" si="848"/>
        <v>0</v>
      </c>
      <c r="AU1909" s="40">
        <f t="shared" si="849"/>
        <v>0</v>
      </c>
      <c r="AX1909" s="279">
        <f t="shared" si="850"/>
        <v>0</v>
      </c>
      <c r="AY1909" s="279">
        <f t="shared" si="851"/>
        <v>0</v>
      </c>
      <c r="AZ1909" s="40">
        <f t="shared" si="852"/>
        <v>0</v>
      </c>
      <c r="BB1909" s="40">
        <f t="shared" si="853"/>
        <v>0</v>
      </c>
      <c r="BC1909" s="397">
        <f t="shared" si="854"/>
        <v>0</v>
      </c>
      <c r="BD1909" s="105">
        <f t="shared" si="855"/>
        <v>0</v>
      </c>
      <c r="BE1909" s="105">
        <f t="shared" si="856"/>
        <v>0</v>
      </c>
      <c r="BF1909" s="742">
        <f t="shared" si="857"/>
        <v>0</v>
      </c>
      <c r="BG1909" s="89"/>
      <c r="BH1909" s="9"/>
      <c r="BJ1909" s="40">
        <f t="shared" si="858"/>
        <v>0</v>
      </c>
      <c r="BK1909" s="40">
        <f t="shared" si="859"/>
        <v>1</v>
      </c>
      <c r="BL1909" s="40">
        <f t="shared" si="860"/>
        <v>0</v>
      </c>
      <c r="BM1909" s="40">
        <f t="shared" si="861"/>
        <v>0</v>
      </c>
      <c r="BN1909" s="40">
        <f t="shared" si="862"/>
        <v>0</v>
      </c>
    </row>
    <row r="1910" spans="1:66" x14ac:dyDescent="0.25">
      <c r="A1910" s="379"/>
      <c r="B1910" s="936"/>
      <c r="C1910" s="272"/>
      <c r="D1910" s="868"/>
      <c r="E1910" s="873" t="str">
        <f t="shared" si="836"/>
        <v xml:space="preserve"> </v>
      </c>
      <c r="F1910" s="130">
        <f t="shared" si="837"/>
        <v>0</v>
      </c>
      <c r="G1910" s="128">
        <f t="shared" si="838"/>
        <v>1898</v>
      </c>
      <c r="H1910" s="127"/>
      <c r="I1910" s="321"/>
      <c r="J1910" s="97"/>
      <c r="K1910" s="323"/>
      <c r="L1910" s="322"/>
      <c r="M1910" s="50"/>
      <c r="N1910" s="87"/>
      <c r="O1910" s="324"/>
      <c r="P1910" s="98"/>
      <c r="Q1910" s="98"/>
      <c r="R1910" s="114"/>
      <c r="S1910" s="753"/>
      <c r="T1910" s="98"/>
      <c r="U1910" s="98"/>
      <c r="V1910" s="98"/>
      <c r="W1910" s="99"/>
      <c r="X1910" s="97"/>
      <c r="Y1910" s="87"/>
      <c r="Z1910" s="100"/>
      <c r="AA1910" s="106">
        <f t="shared" si="839"/>
        <v>1898</v>
      </c>
      <c r="AB1910" s="549">
        <f t="shared" si="840"/>
        <v>0</v>
      </c>
      <c r="AC1910" s="544">
        <f t="shared" si="841"/>
        <v>0</v>
      </c>
      <c r="AD1910" s="174">
        <f t="shared" si="842"/>
        <v>0</v>
      </c>
      <c r="AE1910" s="8"/>
      <c r="AF1910" s="885" t="str">
        <f t="shared" si="843"/>
        <v xml:space="preserve"> </v>
      </c>
      <c r="AG1910" s="40">
        <f t="shared" si="844"/>
        <v>0</v>
      </c>
      <c r="AH1910" s="40">
        <f t="shared" si="845"/>
        <v>0</v>
      </c>
      <c r="AR1910" s="40">
        <f t="shared" si="846"/>
        <v>0</v>
      </c>
      <c r="AS1910" s="40">
        <f t="shared" si="847"/>
        <v>0</v>
      </c>
      <c r="AT1910" s="40">
        <f t="shared" si="848"/>
        <v>0</v>
      </c>
      <c r="AU1910" s="40">
        <f t="shared" si="849"/>
        <v>0</v>
      </c>
      <c r="AX1910" s="279">
        <f t="shared" si="850"/>
        <v>0</v>
      </c>
      <c r="AY1910" s="279">
        <f t="shared" si="851"/>
        <v>0</v>
      </c>
      <c r="AZ1910" s="40">
        <f t="shared" si="852"/>
        <v>0</v>
      </c>
      <c r="BB1910" s="40">
        <f t="shared" si="853"/>
        <v>0</v>
      </c>
      <c r="BC1910" s="397">
        <f t="shared" si="854"/>
        <v>0</v>
      </c>
      <c r="BD1910" s="105">
        <f t="shared" si="855"/>
        <v>0</v>
      </c>
      <c r="BE1910" s="105">
        <f t="shared" si="856"/>
        <v>0</v>
      </c>
      <c r="BF1910" s="742">
        <f t="shared" si="857"/>
        <v>0</v>
      </c>
      <c r="BG1910" s="89"/>
      <c r="BH1910" s="9"/>
      <c r="BJ1910" s="40">
        <f t="shared" si="858"/>
        <v>0</v>
      </c>
      <c r="BK1910" s="40">
        <f t="shared" si="859"/>
        <v>1</v>
      </c>
      <c r="BL1910" s="40">
        <f t="shared" si="860"/>
        <v>0</v>
      </c>
      <c r="BM1910" s="40">
        <f t="shared" si="861"/>
        <v>0</v>
      </c>
      <c r="BN1910" s="40">
        <f t="shared" si="862"/>
        <v>0</v>
      </c>
    </row>
    <row r="1911" spans="1:66" x14ac:dyDescent="0.25">
      <c r="A1911" s="379"/>
      <c r="B1911" s="936"/>
      <c r="C1911" s="272"/>
      <c r="D1911" s="868"/>
      <c r="E1911" s="873" t="str">
        <f t="shared" si="836"/>
        <v xml:space="preserve"> </v>
      </c>
      <c r="F1911" s="130">
        <f t="shared" si="837"/>
        <v>0</v>
      </c>
      <c r="G1911" s="128">
        <f t="shared" si="838"/>
        <v>1899</v>
      </c>
      <c r="H1911" s="127"/>
      <c r="I1911" s="321"/>
      <c r="J1911" s="97"/>
      <c r="K1911" s="323"/>
      <c r="L1911" s="322"/>
      <c r="M1911" s="50"/>
      <c r="N1911" s="87"/>
      <c r="O1911" s="324"/>
      <c r="P1911" s="98"/>
      <c r="Q1911" s="98"/>
      <c r="R1911" s="114"/>
      <c r="S1911" s="753"/>
      <c r="T1911" s="98"/>
      <c r="U1911" s="98"/>
      <c r="V1911" s="98"/>
      <c r="W1911" s="99"/>
      <c r="X1911" s="97"/>
      <c r="Y1911" s="87"/>
      <c r="Z1911" s="100"/>
      <c r="AA1911" s="106">
        <f t="shared" si="839"/>
        <v>1899</v>
      </c>
      <c r="AB1911" s="549">
        <f t="shared" si="840"/>
        <v>0</v>
      </c>
      <c r="AC1911" s="544">
        <f t="shared" si="841"/>
        <v>0</v>
      </c>
      <c r="AD1911" s="174">
        <f t="shared" si="842"/>
        <v>0</v>
      </c>
      <c r="AE1911" s="8"/>
      <c r="AF1911" s="885" t="str">
        <f t="shared" si="843"/>
        <v xml:space="preserve"> </v>
      </c>
      <c r="AG1911" s="40">
        <f t="shared" si="844"/>
        <v>0</v>
      </c>
      <c r="AH1911" s="40">
        <f t="shared" si="845"/>
        <v>0</v>
      </c>
      <c r="AR1911" s="40">
        <f t="shared" si="846"/>
        <v>0</v>
      </c>
      <c r="AS1911" s="40">
        <f t="shared" si="847"/>
        <v>0</v>
      </c>
      <c r="AT1911" s="40">
        <f t="shared" si="848"/>
        <v>0</v>
      </c>
      <c r="AU1911" s="40">
        <f t="shared" si="849"/>
        <v>0</v>
      </c>
      <c r="AX1911" s="279">
        <f t="shared" si="850"/>
        <v>0</v>
      </c>
      <c r="AY1911" s="279">
        <f t="shared" si="851"/>
        <v>0</v>
      </c>
      <c r="AZ1911" s="40">
        <f t="shared" si="852"/>
        <v>0</v>
      </c>
      <c r="BB1911" s="40">
        <f t="shared" si="853"/>
        <v>0</v>
      </c>
      <c r="BC1911" s="397">
        <f t="shared" si="854"/>
        <v>0</v>
      </c>
      <c r="BD1911" s="105">
        <f t="shared" si="855"/>
        <v>0</v>
      </c>
      <c r="BE1911" s="105">
        <f t="shared" si="856"/>
        <v>0</v>
      </c>
      <c r="BF1911" s="742">
        <f t="shared" si="857"/>
        <v>0</v>
      </c>
      <c r="BG1911" s="89"/>
      <c r="BH1911" s="9"/>
      <c r="BJ1911" s="40">
        <f t="shared" si="858"/>
        <v>0</v>
      </c>
      <c r="BK1911" s="40">
        <f t="shared" si="859"/>
        <v>1</v>
      </c>
      <c r="BL1911" s="40">
        <f t="shared" si="860"/>
        <v>0</v>
      </c>
      <c r="BM1911" s="40">
        <f t="shared" si="861"/>
        <v>0</v>
      </c>
      <c r="BN1911" s="40">
        <f t="shared" si="862"/>
        <v>0</v>
      </c>
    </row>
    <row r="1912" spans="1:66" x14ac:dyDescent="0.25">
      <c r="A1912" s="379"/>
      <c r="B1912" s="936"/>
      <c r="C1912" s="272"/>
      <c r="D1912" s="868"/>
      <c r="E1912" s="873" t="str">
        <f t="shared" si="836"/>
        <v xml:space="preserve"> </v>
      </c>
      <c r="F1912" s="130">
        <f t="shared" si="837"/>
        <v>0</v>
      </c>
      <c r="G1912" s="128">
        <f t="shared" si="838"/>
        <v>1900</v>
      </c>
      <c r="H1912" s="127"/>
      <c r="I1912" s="321"/>
      <c r="J1912" s="97"/>
      <c r="K1912" s="323"/>
      <c r="L1912" s="322"/>
      <c r="M1912" s="50"/>
      <c r="N1912" s="87"/>
      <c r="O1912" s="324"/>
      <c r="P1912" s="98"/>
      <c r="Q1912" s="98"/>
      <c r="R1912" s="114"/>
      <c r="S1912" s="753"/>
      <c r="T1912" s="98"/>
      <c r="U1912" s="98"/>
      <c r="V1912" s="98"/>
      <c r="W1912" s="99"/>
      <c r="X1912" s="97"/>
      <c r="Y1912" s="87"/>
      <c r="Z1912" s="100"/>
      <c r="AA1912" s="106">
        <f t="shared" si="839"/>
        <v>1900</v>
      </c>
      <c r="AB1912" s="549">
        <f t="shared" si="840"/>
        <v>0</v>
      </c>
      <c r="AC1912" s="544">
        <f t="shared" si="841"/>
        <v>0</v>
      </c>
      <c r="AD1912" s="174">
        <f t="shared" si="842"/>
        <v>0</v>
      </c>
      <c r="AE1912" s="8"/>
      <c r="AF1912" s="885" t="str">
        <f t="shared" si="843"/>
        <v xml:space="preserve"> </v>
      </c>
      <c r="AG1912" s="40">
        <f t="shared" si="844"/>
        <v>0</v>
      </c>
      <c r="AH1912" s="40">
        <f t="shared" si="845"/>
        <v>0</v>
      </c>
      <c r="AR1912" s="40">
        <f t="shared" si="846"/>
        <v>0</v>
      </c>
      <c r="AS1912" s="40">
        <f t="shared" si="847"/>
        <v>0</v>
      </c>
      <c r="AT1912" s="40">
        <f t="shared" si="848"/>
        <v>0</v>
      </c>
      <c r="AU1912" s="40">
        <f t="shared" si="849"/>
        <v>0</v>
      </c>
      <c r="AX1912" s="279">
        <f t="shared" si="850"/>
        <v>0</v>
      </c>
      <c r="AY1912" s="279">
        <f t="shared" si="851"/>
        <v>0</v>
      </c>
      <c r="AZ1912" s="40">
        <f t="shared" si="852"/>
        <v>0</v>
      </c>
      <c r="BB1912" s="40">
        <f t="shared" si="853"/>
        <v>0</v>
      </c>
      <c r="BC1912" s="397">
        <f t="shared" si="854"/>
        <v>0</v>
      </c>
      <c r="BD1912" s="105">
        <f t="shared" si="855"/>
        <v>0</v>
      </c>
      <c r="BE1912" s="105">
        <f t="shared" si="856"/>
        <v>0</v>
      </c>
      <c r="BF1912" s="742">
        <f t="shared" si="857"/>
        <v>0</v>
      </c>
      <c r="BG1912" s="89"/>
      <c r="BH1912" s="9"/>
      <c r="BJ1912" s="40">
        <f t="shared" si="858"/>
        <v>0</v>
      </c>
      <c r="BK1912" s="40">
        <f t="shared" si="859"/>
        <v>1</v>
      </c>
      <c r="BL1912" s="40">
        <f t="shared" si="860"/>
        <v>0</v>
      </c>
      <c r="BM1912" s="40">
        <f t="shared" si="861"/>
        <v>0</v>
      </c>
      <c r="BN1912" s="40">
        <f t="shared" si="862"/>
        <v>0</v>
      </c>
    </row>
    <row r="1913" spans="1:66" x14ac:dyDescent="0.25">
      <c r="A1913" s="379"/>
      <c r="B1913" s="936"/>
      <c r="C1913" s="272"/>
      <c r="D1913" s="868"/>
      <c r="E1913" s="873" t="str">
        <f t="shared" si="836"/>
        <v xml:space="preserve"> </v>
      </c>
      <c r="F1913" s="130">
        <f t="shared" si="837"/>
        <v>0</v>
      </c>
      <c r="G1913" s="128">
        <f t="shared" si="838"/>
        <v>1901</v>
      </c>
      <c r="H1913" s="127"/>
      <c r="I1913" s="321"/>
      <c r="J1913" s="97"/>
      <c r="K1913" s="323"/>
      <c r="L1913" s="322"/>
      <c r="M1913" s="50"/>
      <c r="N1913" s="87"/>
      <c r="O1913" s="324"/>
      <c r="P1913" s="98"/>
      <c r="Q1913" s="98"/>
      <c r="R1913" s="114"/>
      <c r="S1913" s="753"/>
      <c r="T1913" s="98"/>
      <c r="U1913" s="98"/>
      <c r="V1913" s="98"/>
      <c r="W1913" s="99"/>
      <c r="X1913" s="97"/>
      <c r="Y1913" s="87"/>
      <c r="Z1913" s="100"/>
      <c r="AA1913" s="106">
        <f t="shared" si="839"/>
        <v>1901</v>
      </c>
      <c r="AB1913" s="549">
        <f t="shared" si="840"/>
        <v>0</v>
      </c>
      <c r="AC1913" s="544">
        <f t="shared" si="841"/>
        <v>0</v>
      </c>
      <c r="AD1913" s="174">
        <f t="shared" si="842"/>
        <v>0</v>
      </c>
      <c r="AE1913" s="8"/>
      <c r="AF1913" s="885" t="str">
        <f t="shared" si="843"/>
        <v xml:space="preserve"> </v>
      </c>
      <c r="AG1913" s="40">
        <f t="shared" si="844"/>
        <v>0</v>
      </c>
      <c r="AH1913" s="40">
        <f t="shared" si="845"/>
        <v>0</v>
      </c>
      <c r="AR1913" s="40">
        <f t="shared" si="846"/>
        <v>0</v>
      </c>
      <c r="AS1913" s="40">
        <f t="shared" si="847"/>
        <v>0</v>
      </c>
      <c r="AT1913" s="40">
        <f t="shared" si="848"/>
        <v>0</v>
      </c>
      <c r="AU1913" s="40">
        <f t="shared" si="849"/>
        <v>0</v>
      </c>
      <c r="AX1913" s="279">
        <f t="shared" si="850"/>
        <v>0</v>
      </c>
      <c r="AY1913" s="279">
        <f t="shared" si="851"/>
        <v>0</v>
      </c>
      <c r="AZ1913" s="40">
        <f t="shared" si="852"/>
        <v>0</v>
      </c>
      <c r="BB1913" s="40">
        <f t="shared" si="853"/>
        <v>0</v>
      </c>
      <c r="BC1913" s="397">
        <f t="shared" si="854"/>
        <v>0</v>
      </c>
      <c r="BD1913" s="105">
        <f t="shared" si="855"/>
        <v>0</v>
      </c>
      <c r="BE1913" s="105">
        <f t="shared" si="856"/>
        <v>0</v>
      </c>
      <c r="BF1913" s="742">
        <f t="shared" si="857"/>
        <v>0</v>
      </c>
      <c r="BG1913" s="89"/>
      <c r="BH1913" s="9"/>
      <c r="BJ1913" s="40">
        <f t="shared" si="858"/>
        <v>0</v>
      </c>
      <c r="BK1913" s="40">
        <f t="shared" si="859"/>
        <v>1</v>
      </c>
      <c r="BL1913" s="40">
        <f t="shared" si="860"/>
        <v>0</v>
      </c>
      <c r="BM1913" s="40">
        <f t="shared" si="861"/>
        <v>0</v>
      </c>
      <c r="BN1913" s="40">
        <f t="shared" si="862"/>
        <v>0</v>
      </c>
    </row>
    <row r="1914" spans="1:66" x14ac:dyDescent="0.25">
      <c r="A1914" s="379"/>
      <c r="B1914" s="936"/>
      <c r="C1914" s="272"/>
      <c r="D1914" s="868"/>
      <c r="E1914" s="873" t="str">
        <f t="shared" si="836"/>
        <v xml:space="preserve"> </v>
      </c>
      <c r="F1914" s="130">
        <f t="shared" si="837"/>
        <v>0</v>
      </c>
      <c r="G1914" s="128">
        <f t="shared" si="838"/>
        <v>1902</v>
      </c>
      <c r="H1914" s="127"/>
      <c r="I1914" s="321"/>
      <c r="J1914" s="97"/>
      <c r="K1914" s="323"/>
      <c r="L1914" s="322"/>
      <c r="M1914" s="50"/>
      <c r="N1914" s="87"/>
      <c r="O1914" s="324"/>
      <c r="P1914" s="98"/>
      <c r="Q1914" s="98"/>
      <c r="R1914" s="114"/>
      <c r="S1914" s="753"/>
      <c r="T1914" s="98"/>
      <c r="U1914" s="98"/>
      <c r="V1914" s="98"/>
      <c r="W1914" s="99"/>
      <c r="X1914" s="97"/>
      <c r="Y1914" s="87"/>
      <c r="Z1914" s="100"/>
      <c r="AA1914" s="106">
        <f t="shared" si="839"/>
        <v>1902</v>
      </c>
      <c r="AB1914" s="549">
        <f t="shared" si="840"/>
        <v>0</v>
      </c>
      <c r="AC1914" s="544">
        <f t="shared" si="841"/>
        <v>0</v>
      </c>
      <c r="AD1914" s="174">
        <f t="shared" si="842"/>
        <v>0</v>
      </c>
      <c r="AE1914" s="8"/>
      <c r="AF1914" s="885" t="str">
        <f t="shared" si="843"/>
        <v xml:space="preserve"> </v>
      </c>
      <c r="AG1914" s="40">
        <f t="shared" si="844"/>
        <v>0</v>
      </c>
      <c r="AH1914" s="40">
        <f t="shared" si="845"/>
        <v>0</v>
      </c>
      <c r="AR1914" s="40">
        <f t="shared" si="846"/>
        <v>0</v>
      </c>
      <c r="AS1914" s="40">
        <f t="shared" si="847"/>
        <v>0</v>
      </c>
      <c r="AT1914" s="40">
        <f t="shared" si="848"/>
        <v>0</v>
      </c>
      <c r="AU1914" s="40">
        <f t="shared" si="849"/>
        <v>0</v>
      </c>
      <c r="AX1914" s="279">
        <f t="shared" si="850"/>
        <v>0</v>
      </c>
      <c r="AY1914" s="279">
        <f t="shared" si="851"/>
        <v>0</v>
      </c>
      <c r="AZ1914" s="40">
        <f t="shared" si="852"/>
        <v>0</v>
      </c>
      <c r="BB1914" s="40">
        <f t="shared" si="853"/>
        <v>0</v>
      </c>
      <c r="BC1914" s="397">
        <f t="shared" si="854"/>
        <v>0</v>
      </c>
      <c r="BD1914" s="105">
        <f t="shared" si="855"/>
        <v>0</v>
      </c>
      <c r="BE1914" s="105">
        <f t="shared" si="856"/>
        <v>0</v>
      </c>
      <c r="BF1914" s="742">
        <f t="shared" si="857"/>
        <v>0</v>
      </c>
      <c r="BG1914" s="89"/>
      <c r="BH1914" s="9"/>
      <c r="BJ1914" s="40">
        <f t="shared" si="858"/>
        <v>0</v>
      </c>
      <c r="BK1914" s="40">
        <f t="shared" si="859"/>
        <v>1</v>
      </c>
      <c r="BL1914" s="40">
        <f t="shared" si="860"/>
        <v>0</v>
      </c>
      <c r="BM1914" s="40">
        <f t="shared" si="861"/>
        <v>0</v>
      </c>
      <c r="BN1914" s="40">
        <f t="shared" si="862"/>
        <v>0</v>
      </c>
    </row>
    <row r="1915" spans="1:66" x14ac:dyDescent="0.25">
      <c r="A1915" s="379"/>
      <c r="B1915" s="936"/>
      <c r="C1915" s="272"/>
      <c r="D1915" s="868"/>
      <c r="E1915" s="873" t="str">
        <f t="shared" si="836"/>
        <v xml:space="preserve"> </v>
      </c>
      <c r="F1915" s="130">
        <f t="shared" si="837"/>
        <v>0</v>
      </c>
      <c r="G1915" s="128">
        <f t="shared" si="838"/>
        <v>1903</v>
      </c>
      <c r="H1915" s="127"/>
      <c r="I1915" s="321"/>
      <c r="J1915" s="97"/>
      <c r="K1915" s="323"/>
      <c r="L1915" s="322"/>
      <c r="M1915" s="50"/>
      <c r="N1915" s="87"/>
      <c r="O1915" s="324"/>
      <c r="P1915" s="98"/>
      <c r="Q1915" s="98"/>
      <c r="R1915" s="114"/>
      <c r="S1915" s="753"/>
      <c r="T1915" s="98"/>
      <c r="U1915" s="98"/>
      <c r="V1915" s="98"/>
      <c r="W1915" s="99"/>
      <c r="X1915" s="97"/>
      <c r="Y1915" s="87"/>
      <c r="Z1915" s="100"/>
      <c r="AA1915" s="106">
        <f t="shared" si="839"/>
        <v>1903</v>
      </c>
      <c r="AB1915" s="549">
        <f t="shared" si="840"/>
        <v>0</v>
      </c>
      <c r="AC1915" s="544">
        <f t="shared" si="841"/>
        <v>0</v>
      </c>
      <c r="AD1915" s="174">
        <f t="shared" si="842"/>
        <v>0</v>
      </c>
      <c r="AE1915" s="8"/>
      <c r="AF1915" s="885" t="str">
        <f t="shared" si="843"/>
        <v xml:space="preserve"> </v>
      </c>
      <c r="AG1915" s="40">
        <f t="shared" si="844"/>
        <v>0</v>
      </c>
      <c r="AH1915" s="40">
        <f t="shared" si="845"/>
        <v>0</v>
      </c>
      <c r="AR1915" s="40">
        <f t="shared" si="846"/>
        <v>0</v>
      </c>
      <c r="AS1915" s="40">
        <f t="shared" si="847"/>
        <v>0</v>
      </c>
      <c r="AT1915" s="40">
        <f t="shared" si="848"/>
        <v>0</v>
      </c>
      <c r="AU1915" s="40">
        <f t="shared" si="849"/>
        <v>0</v>
      </c>
      <c r="AX1915" s="279">
        <f t="shared" si="850"/>
        <v>0</v>
      </c>
      <c r="AY1915" s="279">
        <f t="shared" si="851"/>
        <v>0</v>
      </c>
      <c r="AZ1915" s="40">
        <f t="shared" si="852"/>
        <v>0</v>
      </c>
      <c r="BB1915" s="40">
        <f t="shared" si="853"/>
        <v>0</v>
      </c>
      <c r="BC1915" s="397">
        <f t="shared" si="854"/>
        <v>0</v>
      </c>
      <c r="BD1915" s="105">
        <f t="shared" si="855"/>
        <v>0</v>
      </c>
      <c r="BE1915" s="105">
        <f t="shared" si="856"/>
        <v>0</v>
      </c>
      <c r="BF1915" s="742">
        <f t="shared" si="857"/>
        <v>0</v>
      </c>
      <c r="BG1915" s="89"/>
      <c r="BH1915" s="9"/>
      <c r="BJ1915" s="40">
        <f t="shared" si="858"/>
        <v>0</v>
      </c>
      <c r="BK1915" s="40">
        <f t="shared" si="859"/>
        <v>1</v>
      </c>
      <c r="BL1915" s="40">
        <f t="shared" si="860"/>
        <v>0</v>
      </c>
      <c r="BM1915" s="40">
        <f t="shared" si="861"/>
        <v>0</v>
      </c>
      <c r="BN1915" s="40">
        <f t="shared" si="862"/>
        <v>0</v>
      </c>
    </row>
    <row r="1916" spans="1:66" x14ac:dyDescent="0.25">
      <c r="A1916" s="379"/>
      <c r="B1916" s="936"/>
      <c r="C1916" s="272"/>
      <c r="D1916" s="868"/>
      <c r="E1916" s="873" t="str">
        <f t="shared" si="836"/>
        <v xml:space="preserve"> </v>
      </c>
      <c r="F1916" s="130">
        <f t="shared" si="837"/>
        <v>0</v>
      </c>
      <c r="G1916" s="128">
        <f t="shared" si="838"/>
        <v>1904</v>
      </c>
      <c r="H1916" s="127"/>
      <c r="I1916" s="321"/>
      <c r="J1916" s="97"/>
      <c r="K1916" s="323"/>
      <c r="L1916" s="322"/>
      <c r="M1916" s="50"/>
      <c r="N1916" s="87"/>
      <c r="O1916" s="324"/>
      <c r="P1916" s="98"/>
      <c r="Q1916" s="98"/>
      <c r="R1916" s="114"/>
      <c r="S1916" s="753"/>
      <c r="T1916" s="98"/>
      <c r="U1916" s="98"/>
      <c r="V1916" s="98"/>
      <c r="W1916" s="99"/>
      <c r="X1916" s="97"/>
      <c r="Y1916" s="87"/>
      <c r="Z1916" s="100"/>
      <c r="AA1916" s="106">
        <f t="shared" si="839"/>
        <v>1904</v>
      </c>
      <c r="AB1916" s="549">
        <f t="shared" si="840"/>
        <v>0</v>
      </c>
      <c r="AC1916" s="544">
        <f t="shared" si="841"/>
        <v>0</v>
      </c>
      <c r="AD1916" s="174">
        <f t="shared" si="842"/>
        <v>0</v>
      </c>
      <c r="AE1916" s="8"/>
      <c r="AF1916" s="885" t="str">
        <f t="shared" si="843"/>
        <v xml:space="preserve"> </v>
      </c>
      <c r="AG1916" s="40">
        <f t="shared" si="844"/>
        <v>0</v>
      </c>
      <c r="AH1916" s="40">
        <f t="shared" si="845"/>
        <v>0</v>
      </c>
      <c r="AR1916" s="40">
        <f t="shared" si="846"/>
        <v>0</v>
      </c>
      <c r="AS1916" s="40">
        <f t="shared" si="847"/>
        <v>0</v>
      </c>
      <c r="AT1916" s="40">
        <f t="shared" si="848"/>
        <v>0</v>
      </c>
      <c r="AU1916" s="40">
        <f t="shared" si="849"/>
        <v>0</v>
      </c>
      <c r="AX1916" s="279">
        <f t="shared" si="850"/>
        <v>0</v>
      </c>
      <c r="AY1916" s="279">
        <f t="shared" si="851"/>
        <v>0</v>
      </c>
      <c r="AZ1916" s="40">
        <f t="shared" si="852"/>
        <v>0</v>
      </c>
      <c r="BB1916" s="40">
        <f t="shared" si="853"/>
        <v>0</v>
      </c>
      <c r="BC1916" s="397">
        <f t="shared" si="854"/>
        <v>0</v>
      </c>
      <c r="BD1916" s="105">
        <f t="shared" si="855"/>
        <v>0</v>
      </c>
      <c r="BE1916" s="105">
        <f t="shared" si="856"/>
        <v>0</v>
      </c>
      <c r="BF1916" s="742">
        <f t="shared" si="857"/>
        <v>0</v>
      </c>
      <c r="BG1916" s="89"/>
      <c r="BH1916" s="9"/>
      <c r="BJ1916" s="40">
        <f t="shared" si="858"/>
        <v>0</v>
      </c>
      <c r="BK1916" s="40">
        <f t="shared" si="859"/>
        <v>1</v>
      </c>
      <c r="BL1916" s="40">
        <f t="shared" si="860"/>
        <v>0</v>
      </c>
      <c r="BM1916" s="40">
        <f t="shared" si="861"/>
        <v>0</v>
      </c>
      <c r="BN1916" s="40">
        <f t="shared" si="862"/>
        <v>0</v>
      </c>
    </row>
    <row r="1917" spans="1:66" x14ac:dyDescent="0.25">
      <c r="A1917" s="379"/>
      <c r="B1917" s="936"/>
      <c r="C1917" s="272"/>
      <c r="D1917" s="868"/>
      <c r="E1917" s="873" t="str">
        <f t="shared" si="836"/>
        <v xml:space="preserve"> </v>
      </c>
      <c r="F1917" s="130">
        <f t="shared" si="837"/>
        <v>0</v>
      </c>
      <c r="G1917" s="128">
        <f t="shared" si="838"/>
        <v>1905</v>
      </c>
      <c r="H1917" s="127"/>
      <c r="I1917" s="321"/>
      <c r="J1917" s="97"/>
      <c r="K1917" s="323"/>
      <c r="L1917" s="322"/>
      <c r="M1917" s="50"/>
      <c r="N1917" s="87"/>
      <c r="O1917" s="324"/>
      <c r="P1917" s="98"/>
      <c r="Q1917" s="98"/>
      <c r="R1917" s="114"/>
      <c r="S1917" s="753"/>
      <c r="T1917" s="98"/>
      <c r="U1917" s="98"/>
      <c r="V1917" s="98"/>
      <c r="W1917" s="99"/>
      <c r="X1917" s="97"/>
      <c r="Y1917" s="87"/>
      <c r="Z1917" s="100"/>
      <c r="AA1917" s="106">
        <f t="shared" si="839"/>
        <v>1905</v>
      </c>
      <c r="AB1917" s="549">
        <f t="shared" si="840"/>
        <v>0</v>
      </c>
      <c r="AC1917" s="544">
        <f t="shared" si="841"/>
        <v>0</v>
      </c>
      <c r="AD1917" s="174">
        <f t="shared" si="842"/>
        <v>0</v>
      </c>
      <c r="AE1917" s="8"/>
      <c r="AF1917" s="885" t="str">
        <f t="shared" si="843"/>
        <v xml:space="preserve"> </v>
      </c>
      <c r="AG1917" s="40">
        <f t="shared" si="844"/>
        <v>0</v>
      </c>
      <c r="AH1917" s="40">
        <f t="shared" si="845"/>
        <v>0</v>
      </c>
      <c r="AR1917" s="40">
        <f t="shared" si="846"/>
        <v>0</v>
      </c>
      <c r="AS1917" s="40">
        <f t="shared" si="847"/>
        <v>0</v>
      </c>
      <c r="AT1917" s="40">
        <f t="shared" si="848"/>
        <v>0</v>
      </c>
      <c r="AU1917" s="40">
        <f t="shared" si="849"/>
        <v>0</v>
      </c>
      <c r="AX1917" s="279">
        <f t="shared" si="850"/>
        <v>0</v>
      </c>
      <c r="AY1917" s="279">
        <f t="shared" si="851"/>
        <v>0</v>
      </c>
      <c r="AZ1917" s="40">
        <f t="shared" si="852"/>
        <v>0</v>
      </c>
      <c r="BB1917" s="40">
        <f t="shared" si="853"/>
        <v>0</v>
      </c>
      <c r="BC1917" s="397">
        <f t="shared" si="854"/>
        <v>0</v>
      </c>
      <c r="BD1917" s="105">
        <f t="shared" si="855"/>
        <v>0</v>
      </c>
      <c r="BE1917" s="105">
        <f t="shared" si="856"/>
        <v>0</v>
      </c>
      <c r="BF1917" s="742">
        <f t="shared" si="857"/>
        <v>0</v>
      </c>
      <c r="BG1917" s="89"/>
      <c r="BH1917" s="9"/>
      <c r="BJ1917" s="40">
        <f t="shared" si="858"/>
        <v>0</v>
      </c>
      <c r="BK1917" s="40">
        <f t="shared" si="859"/>
        <v>1</v>
      </c>
      <c r="BL1917" s="40">
        <f t="shared" si="860"/>
        <v>0</v>
      </c>
      <c r="BM1917" s="40">
        <f t="shared" si="861"/>
        <v>0</v>
      </c>
      <c r="BN1917" s="40">
        <f t="shared" si="862"/>
        <v>0</v>
      </c>
    </row>
    <row r="1918" spans="1:66" x14ac:dyDescent="0.25">
      <c r="A1918" s="379"/>
      <c r="B1918" s="936"/>
      <c r="C1918" s="272"/>
      <c r="D1918" s="868"/>
      <c r="E1918" s="873" t="str">
        <f t="shared" si="836"/>
        <v xml:space="preserve"> </v>
      </c>
      <c r="F1918" s="130">
        <f t="shared" si="837"/>
        <v>0</v>
      </c>
      <c r="G1918" s="128">
        <f t="shared" si="838"/>
        <v>1906</v>
      </c>
      <c r="H1918" s="127"/>
      <c r="I1918" s="321"/>
      <c r="J1918" s="97"/>
      <c r="K1918" s="323"/>
      <c r="L1918" s="322"/>
      <c r="M1918" s="50"/>
      <c r="N1918" s="87"/>
      <c r="O1918" s="324"/>
      <c r="P1918" s="98"/>
      <c r="Q1918" s="98"/>
      <c r="R1918" s="114"/>
      <c r="S1918" s="753"/>
      <c r="T1918" s="98"/>
      <c r="U1918" s="98"/>
      <c r="V1918" s="98"/>
      <c r="W1918" s="99"/>
      <c r="X1918" s="97"/>
      <c r="Y1918" s="87"/>
      <c r="Z1918" s="100"/>
      <c r="AA1918" s="106">
        <f t="shared" si="839"/>
        <v>1906</v>
      </c>
      <c r="AB1918" s="549">
        <f t="shared" si="840"/>
        <v>0</v>
      </c>
      <c r="AC1918" s="544">
        <f t="shared" si="841"/>
        <v>0</v>
      </c>
      <c r="AD1918" s="174">
        <f t="shared" si="842"/>
        <v>0</v>
      </c>
      <c r="AE1918" s="8"/>
      <c r="AF1918" s="885" t="str">
        <f t="shared" si="843"/>
        <v xml:space="preserve"> </v>
      </c>
      <c r="AG1918" s="40">
        <f t="shared" si="844"/>
        <v>0</v>
      </c>
      <c r="AH1918" s="40">
        <f t="shared" si="845"/>
        <v>0</v>
      </c>
      <c r="AR1918" s="40">
        <f t="shared" si="846"/>
        <v>0</v>
      </c>
      <c r="AS1918" s="40">
        <f t="shared" si="847"/>
        <v>0</v>
      </c>
      <c r="AT1918" s="40">
        <f t="shared" si="848"/>
        <v>0</v>
      </c>
      <c r="AU1918" s="40">
        <f t="shared" si="849"/>
        <v>0</v>
      </c>
      <c r="AX1918" s="279">
        <f t="shared" si="850"/>
        <v>0</v>
      </c>
      <c r="AY1918" s="279">
        <f t="shared" si="851"/>
        <v>0</v>
      </c>
      <c r="AZ1918" s="40">
        <f t="shared" si="852"/>
        <v>0</v>
      </c>
      <c r="BB1918" s="40">
        <f t="shared" si="853"/>
        <v>0</v>
      </c>
      <c r="BC1918" s="397">
        <f t="shared" si="854"/>
        <v>0</v>
      </c>
      <c r="BD1918" s="105">
        <f t="shared" si="855"/>
        <v>0</v>
      </c>
      <c r="BE1918" s="105">
        <f t="shared" si="856"/>
        <v>0</v>
      </c>
      <c r="BF1918" s="742">
        <f t="shared" si="857"/>
        <v>0</v>
      </c>
      <c r="BG1918" s="89"/>
      <c r="BH1918" s="9"/>
      <c r="BJ1918" s="40">
        <f t="shared" si="858"/>
        <v>0</v>
      </c>
      <c r="BK1918" s="40">
        <f t="shared" si="859"/>
        <v>1</v>
      </c>
      <c r="BL1918" s="40">
        <f t="shared" si="860"/>
        <v>0</v>
      </c>
      <c r="BM1918" s="40">
        <f t="shared" si="861"/>
        <v>0</v>
      </c>
      <c r="BN1918" s="40">
        <f t="shared" si="862"/>
        <v>0</v>
      </c>
    </row>
    <row r="1919" spans="1:66" x14ac:dyDescent="0.25">
      <c r="A1919" s="379"/>
      <c r="B1919" s="936"/>
      <c r="C1919" s="272"/>
      <c r="D1919" s="868"/>
      <c r="E1919" s="873" t="str">
        <f t="shared" si="836"/>
        <v xml:space="preserve"> </v>
      </c>
      <c r="F1919" s="130">
        <f t="shared" si="837"/>
        <v>0</v>
      </c>
      <c r="G1919" s="128">
        <f t="shared" si="838"/>
        <v>1907</v>
      </c>
      <c r="H1919" s="127"/>
      <c r="I1919" s="321"/>
      <c r="J1919" s="97"/>
      <c r="K1919" s="323"/>
      <c r="L1919" s="322"/>
      <c r="M1919" s="50"/>
      <c r="N1919" s="87"/>
      <c r="O1919" s="324"/>
      <c r="P1919" s="98"/>
      <c r="Q1919" s="98"/>
      <c r="R1919" s="114"/>
      <c r="S1919" s="753"/>
      <c r="T1919" s="98"/>
      <c r="U1919" s="98"/>
      <c r="V1919" s="98"/>
      <c r="W1919" s="99"/>
      <c r="X1919" s="97"/>
      <c r="Y1919" s="87"/>
      <c r="Z1919" s="100"/>
      <c r="AA1919" s="106">
        <f t="shared" si="839"/>
        <v>1907</v>
      </c>
      <c r="AB1919" s="549">
        <f t="shared" si="840"/>
        <v>0</v>
      </c>
      <c r="AC1919" s="544">
        <f t="shared" si="841"/>
        <v>0</v>
      </c>
      <c r="AD1919" s="174">
        <f t="shared" si="842"/>
        <v>0</v>
      </c>
      <c r="AE1919" s="8"/>
      <c r="AF1919" s="885" t="str">
        <f t="shared" si="843"/>
        <v xml:space="preserve"> </v>
      </c>
      <c r="AG1919" s="40">
        <f t="shared" si="844"/>
        <v>0</v>
      </c>
      <c r="AH1919" s="40">
        <f t="shared" si="845"/>
        <v>0</v>
      </c>
      <c r="AR1919" s="40">
        <f t="shared" si="846"/>
        <v>0</v>
      </c>
      <c r="AS1919" s="40">
        <f t="shared" si="847"/>
        <v>0</v>
      </c>
      <c r="AT1919" s="40">
        <f t="shared" si="848"/>
        <v>0</v>
      </c>
      <c r="AU1919" s="40">
        <f t="shared" si="849"/>
        <v>0</v>
      </c>
      <c r="AX1919" s="279">
        <f t="shared" si="850"/>
        <v>0</v>
      </c>
      <c r="AY1919" s="279">
        <f t="shared" si="851"/>
        <v>0</v>
      </c>
      <c r="AZ1919" s="40">
        <f t="shared" si="852"/>
        <v>0</v>
      </c>
      <c r="BB1919" s="40">
        <f t="shared" si="853"/>
        <v>0</v>
      </c>
      <c r="BC1919" s="397">
        <f t="shared" si="854"/>
        <v>0</v>
      </c>
      <c r="BD1919" s="105">
        <f t="shared" si="855"/>
        <v>0</v>
      </c>
      <c r="BE1919" s="105">
        <f t="shared" si="856"/>
        <v>0</v>
      </c>
      <c r="BF1919" s="742">
        <f t="shared" si="857"/>
        <v>0</v>
      </c>
      <c r="BG1919" s="89"/>
      <c r="BH1919" s="9"/>
      <c r="BJ1919" s="40">
        <f t="shared" si="858"/>
        <v>0</v>
      </c>
      <c r="BK1919" s="40">
        <f t="shared" si="859"/>
        <v>1</v>
      </c>
      <c r="BL1919" s="40">
        <f t="shared" si="860"/>
        <v>0</v>
      </c>
      <c r="BM1919" s="40">
        <f t="shared" si="861"/>
        <v>0</v>
      </c>
      <c r="BN1919" s="40">
        <f t="shared" si="862"/>
        <v>0</v>
      </c>
    </row>
    <row r="1920" spans="1:66" x14ac:dyDescent="0.25">
      <c r="A1920" s="379"/>
      <c r="B1920" s="936"/>
      <c r="C1920" s="272"/>
      <c r="D1920" s="868"/>
      <c r="E1920" s="873" t="str">
        <f t="shared" si="836"/>
        <v xml:space="preserve"> </v>
      </c>
      <c r="F1920" s="130">
        <f t="shared" si="837"/>
        <v>0</v>
      </c>
      <c r="G1920" s="128">
        <f t="shared" si="838"/>
        <v>1908</v>
      </c>
      <c r="H1920" s="127"/>
      <c r="I1920" s="321"/>
      <c r="J1920" s="97"/>
      <c r="K1920" s="323"/>
      <c r="L1920" s="322"/>
      <c r="M1920" s="50"/>
      <c r="N1920" s="87"/>
      <c r="O1920" s="324"/>
      <c r="P1920" s="98"/>
      <c r="Q1920" s="98"/>
      <c r="R1920" s="114"/>
      <c r="S1920" s="753"/>
      <c r="T1920" s="98"/>
      <c r="U1920" s="98"/>
      <c r="V1920" s="98"/>
      <c r="W1920" s="99"/>
      <c r="X1920" s="97"/>
      <c r="Y1920" s="87"/>
      <c r="Z1920" s="100"/>
      <c r="AA1920" s="106">
        <f t="shared" si="839"/>
        <v>1908</v>
      </c>
      <c r="AB1920" s="549">
        <f t="shared" si="840"/>
        <v>0</v>
      </c>
      <c r="AC1920" s="544">
        <f t="shared" si="841"/>
        <v>0</v>
      </c>
      <c r="AD1920" s="174">
        <f t="shared" si="842"/>
        <v>0</v>
      </c>
      <c r="AE1920" s="8"/>
      <c r="AF1920" s="885" t="str">
        <f t="shared" si="843"/>
        <v xml:space="preserve"> </v>
      </c>
      <c r="AG1920" s="40">
        <f t="shared" si="844"/>
        <v>0</v>
      </c>
      <c r="AH1920" s="40">
        <f t="shared" si="845"/>
        <v>0</v>
      </c>
      <c r="AR1920" s="40">
        <f t="shared" si="846"/>
        <v>0</v>
      </c>
      <c r="AS1920" s="40">
        <f t="shared" si="847"/>
        <v>0</v>
      </c>
      <c r="AT1920" s="40">
        <f t="shared" si="848"/>
        <v>0</v>
      </c>
      <c r="AU1920" s="40">
        <f t="shared" si="849"/>
        <v>0</v>
      </c>
      <c r="AX1920" s="279">
        <f t="shared" si="850"/>
        <v>0</v>
      </c>
      <c r="AY1920" s="279">
        <f t="shared" si="851"/>
        <v>0</v>
      </c>
      <c r="AZ1920" s="40">
        <f t="shared" si="852"/>
        <v>0</v>
      </c>
      <c r="BB1920" s="40">
        <f t="shared" si="853"/>
        <v>0</v>
      </c>
      <c r="BC1920" s="397">
        <f t="shared" si="854"/>
        <v>0</v>
      </c>
      <c r="BD1920" s="105">
        <f t="shared" si="855"/>
        <v>0</v>
      </c>
      <c r="BE1920" s="105">
        <f t="shared" si="856"/>
        <v>0</v>
      </c>
      <c r="BF1920" s="742">
        <f t="shared" si="857"/>
        <v>0</v>
      </c>
      <c r="BG1920" s="89"/>
      <c r="BH1920" s="9"/>
      <c r="BJ1920" s="40">
        <f t="shared" si="858"/>
        <v>0</v>
      </c>
      <c r="BK1920" s="40">
        <f t="shared" si="859"/>
        <v>1</v>
      </c>
      <c r="BL1920" s="40">
        <f t="shared" si="860"/>
        <v>0</v>
      </c>
      <c r="BM1920" s="40">
        <f t="shared" si="861"/>
        <v>0</v>
      </c>
      <c r="BN1920" s="40">
        <f t="shared" si="862"/>
        <v>0</v>
      </c>
    </row>
    <row r="1921" spans="1:66" x14ac:dyDescent="0.25">
      <c r="A1921" s="379"/>
      <c r="B1921" s="936"/>
      <c r="C1921" s="272"/>
      <c r="D1921" s="868"/>
      <c r="E1921" s="873" t="str">
        <f t="shared" si="836"/>
        <v xml:space="preserve"> </v>
      </c>
      <c r="F1921" s="130">
        <f t="shared" si="837"/>
        <v>0</v>
      </c>
      <c r="G1921" s="128">
        <f t="shared" si="838"/>
        <v>1909</v>
      </c>
      <c r="H1921" s="127"/>
      <c r="I1921" s="321"/>
      <c r="J1921" s="97"/>
      <c r="K1921" s="323"/>
      <c r="L1921" s="322"/>
      <c r="M1921" s="50"/>
      <c r="N1921" s="87"/>
      <c r="O1921" s="324"/>
      <c r="P1921" s="98"/>
      <c r="Q1921" s="98"/>
      <c r="R1921" s="114"/>
      <c r="S1921" s="753"/>
      <c r="T1921" s="98"/>
      <c r="U1921" s="98"/>
      <c r="V1921" s="98"/>
      <c r="W1921" s="99"/>
      <c r="X1921" s="97"/>
      <c r="Y1921" s="87"/>
      <c r="Z1921" s="100"/>
      <c r="AA1921" s="106">
        <f t="shared" si="839"/>
        <v>1909</v>
      </c>
      <c r="AB1921" s="549">
        <f t="shared" si="840"/>
        <v>0</v>
      </c>
      <c r="AC1921" s="544">
        <f t="shared" si="841"/>
        <v>0</v>
      </c>
      <c r="AD1921" s="174">
        <f t="shared" si="842"/>
        <v>0</v>
      </c>
      <c r="AE1921" s="8"/>
      <c r="AF1921" s="885" t="str">
        <f t="shared" si="843"/>
        <v xml:space="preserve"> </v>
      </c>
      <c r="AG1921" s="40">
        <f t="shared" si="844"/>
        <v>0</v>
      </c>
      <c r="AH1921" s="40">
        <f t="shared" si="845"/>
        <v>0</v>
      </c>
      <c r="AR1921" s="40">
        <f t="shared" si="846"/>
        <v>0</v>
      </c>
      <c r="AS1921" s="40">
        <f t="shared" si="847"/>
        <v>0</v>
      </c>
      <c r="AT1921" s="40">
        <f t="shared" si="848"/>
        <v>0</v>
      </c>
      <c r="AU1921" s="40">
        <f t="shared" si="849"/>
        <v>0</v>
      </c>
      <c r="AX1921" s="279">
        <f t="shared" si="850"/>
        <v>0</v>
      </c>
      <c r="AY1921" s="279">
        <f t="shared" si="851"/>
        <v>0</v>
      </c>
      <c r="AZ1921" s="40">
        <f t="shared" si="852"/>
        <v>0</v>
      </c>
      <c r="BB1921" s="40">
        <f t="shared" si="853"/>
        <v>0</v>
      </c>
      <c r="BC1921" s="397">
        <f t="shared" si="854"/>
        <v>0</v>
      </c>
      <c r="BD1921" s="105">
        <f t="shared" si="855"/>
        <v>0</v>
      </c>
      <c r="BE1921" s="105">
        <f t="shared" si="856"/>
        <v>0</v>
      </c>
      <c r="BF1921" s="742">
        <f t="shared" si="857"/>
        <v>0</v>
      </c>
      <c r="BG1921" s="89"/>
      <c r="BH1921" s="9"/>
      <c r="BJ1921" s="40">
        <f t="shared" si="858"/>
        <v>0</v>
      </c>
      <c r="BK1921" s="40">
        <f t="shared" si="859"/>
        <v>1</v>
      </c>
      <c r="BL1921" s="40">
        <f t="shared" si="860"/>
        <v>0</v>
      </c>
      <c r="BM1921" s="40">
        <f t="shared" si="861"/>
        <v>0</v>
      </c>
      <c r="BN1921" s="40">
        <f t="shared" si="862"/>
        <v>0</v>
      </c>
    </row>
    <row r="1922" spans="1:66" x14ac:dyDescent="0.25">
      <c r="A1922" s="379"/>
      <c r="B1922" s="936"/>
      <c r="C1922" s="272"/>
      <c r="D1922" s="868"/>
      <c r="E1922" s="873" t="str">
        <f t="shared" si="836"/>
        <v xml:space="preserve"> </v>
      </c>
      <c r="F1922" s="130">
        <f t="shared" si="837"/>
        <v>0</v>
      </c>
      <c r="G1922" s="128">
        <f t="shared" si="838"/>
        <v>1910</v>
      </c>
      <c r="H1922" s="127"/>
      <c r="I1922" s="321"/>
      <c r="J1922" s="97"/>
      <c r="K1922" s="323"/>
      <c r="L1922" s="322"/>
      <c r="M1922" s="50"/>
      <c r="N1922" s="87"/>
      <c r="O1922" s="324"/>
      <c r="P1922" s="98"/>
      <c r="Q1922" s="98"/>
      <c r="R1922" s="114"/>
      <c r="S1922" s="753"/>
      <c r="T1922" s="98"/>
      <c r="U1922" s="98"/>
      <c r="V1922" s="98"/>
      <c r="W1922" s="99"/>
      <c r="X1922" s="97"/>
      <c r="Y1922" s="87"/>
      <c r="Z1922" s="100"/>
      <c r="AA1922" s="106">
        <f t="shared" si="839"/>
        <v>1910</v>
      </c>
      <c r="AB1922" s="549">
        <f t="shared" si="840"/>
        <v>0</v>
      </c>
      <c r="AC1922" s="544">
        <f t="shared" si="841"/>
        <v>0</v>
      </c>
      <c r="AD1922" s="174">
        <f t="shared" si="842"/>
        <v>0</v>
      </c>
      <c r="AE1922" s="8"/>
      <c r="AF1922" s="885" t="str">
        <f t="shared" si="843"/>
        <v xml:space="preserve"> </v>
      </c>
      <c r="AG1922" s="40">
        <f t="shared" si="844"/>
        <v>0</v>
      </c>
      <c r="AH1922" s="40">
        <f t="shared" si="845"/>
        <v>0</v>
      </c>
      <c r="AR1922" s="40">
        <f t="shared" si="846"/>
        <v>0</v>
      </c>
      <c r="AS1922" s="40">
        <f t="shared" si="847"/>
        <v>0</v>
      </c>
      <c r="AT1922" s="40">
        <f t="shared" si="848"/>
        <v>0</v>
      </c>
      <c r="AU1922" s="40">
        <f t="shared" si="849"/>
        <v>0</v>
      </c>
      <c r="AX1922" s="279">
        <f t="shared" si="850"/>
        <v>0</v>
      </c>
      <c r="AY1922" s="279">
        <f t="shared" si="851"/>
        <v>0</v>
      </c>
      <c r="AZ1922" s="40">
        <f t="shared" si="852"/>
        <v>0</v>
      </c>
      <c r="BB1922" s="40">
        <f t="shared" si="853"/>
        <v>0</v>
      </c>
      <c r="BC1922" s="397">
        <f t="shared" si="854"/>
        <v>0</v>
      </c>
      <c r="BD1922" s="105">
        <f t="shared" si="855"/>
        <v>0</v>
      </c>
      <c r="BE1922" s="105">
        <f t="shared" si="856"/>
        <v>0</v>
      </c>
      <c r="BF1922" s="742">
        <f t="shared" si="857"/>
        <v>0</v>
      </c>
      <c r="BG1922" s="89"/>
      <c r="BH1922" s="9"/>
      <c r="BJ1922" s="40">
        <f t="shared" si="858"/>
        <v>0</v>
      </c>
      <c r="BK1922" s="40">
        <f t="shared" si="859"/>
        <v>1</v>
      </c>
      <c r="BL1922" s="40">
        <f t="shared" si="860"/>
        <v>0</v>
      </c>
      <c r="BM1922" s="40">
        <f t="shared" si="861"/>
        <v>0</v>
      </c>
      <c r="BN1922" s="40">
        <f t="shared" si="862"/>
        <v>0</v>
      </c>
    </row>
    <row r="1923" spans="1:66" x14ac:dyDescent="0.25">
      <c r="A1923" s="379"/>
      <c r="B1923" s="936"/>
      <c r="C1923" s="272"/>
      <c r="D1923" s="868"/>
      <c r="E1923" s="873" t="str">
        <f t="shared" si="836"/>
        <v xml:space="preserve"> </v>
      </c>
      <c r="F1923" s="130">
        <f t="shared" si="837"/>
        <v>0</v>
      </c>
      <c r="G1923" s="128">
        <f t="shared" si="838"/>
        <v>1911</v>
      </c>
      <c r="H1923" s="127"/>
      <c r="I1923" s="321"/>
      <c r="J1923" s="97"/>
      <c r="K1923" s="323"/>
      <c r="L1923" s="322"/>
      <c r="M1923" s="50"/>
      <c r="N1923" s="87"/>
      <c r="O1923" s="324"/>
      <c r="P1923" s="98"/>
      <c r="Q1923" s="98"/>
      <c r="R1923" s="114"/>
      <c r="S1923" s="753"/>
      <c r="T1923" s="98"/>
      <c r="U1923" s="98"/>
      <c r="V1923" s="98"/>
      <c r="W1923" s="99"/>
      <c r="X1923" s="97"/>
      <c r="Y1923" s="87"/>
      <c r="Z1923" s="100"/>
      <c r="AA1923" s="106">
        <f t="shared" si="839"/>
        <v>1911</v>
      </c>
      <c r="AB1923" s="549">
        <f t="shared" si="840"/>
        <v>0</v>
      </c>
      <c r="AC1923" s="544">
        <f t="shared" si="841"/>
        <v>0</v>
      </c>
      <c r="AD1923" s="174">
        <f t="shared" si="842"/>
        <v>0</v>
      </c>
      <c r="AE1923" s="8"/>
      <c r="AF1923" s="885" t="str">
        <f t="shared" si="843"/>
        <v xml:space="preserve"> </v>
      </c>
      <c r="AG1923" s="40">
        <f t="shared" si="844"/>
        <v>0</v>
      </c>
      <c r="AH1923" s="40">
        <f t="shared" si="845"/>
        <v>0</v>
      </c>
      <c r="AR1923" s="40">
        <f t="shared" si="846"/>
        <v>0</v>
      </c>
      <c r="AS1923" s="40">
        <f t="shared" si="847"/>
        <v>0</v>
      </c>
      <c r="AT1923" s="40">
        <f t="shared" si="848"/>
        <v>0</v>
      </c>
      <c r="AU1923" s="40">
        <f t="shared" si="849"/>
        <v>0</v>
      </c>
      <c r="AX1923" s="279">
        <f t="shared" si="850"/>
        <v>0</v>
      </c>
      <c r="AY1923" s="279">
        <f t="shared" si="851"/>
        <v>0</v>
      </c>
      <c r="AZ1923" s="40">
        <f t="shared" si="852"/>
        <v>0</v>
      </c>
      <c r="BB1923" s="40">
        <f t="shared" si="853"/>
        <v>0</v>
      </c>
      <c r="BC1923" s="397">
        <f t="shared" si="854"/>
        <v>0</v>
      </c>
      <c r="BD1923" s="105">
        <f t="shared" si="855"/>
        <v>0</v>
      </c>
      <c r="BE1923" s="105">
        <f t="shared" si="856"/>
        <v>0</v>
      </c>
      <c r="BF1923" s="742">
        <f t="shared" si="857"/>
        <v>0</v>
      </c>
      <c r="BG1923" s="89"/>
      <c r="BH1923" s="9"/>
      <c r="BJ1923" s="40">
        <f t="shared" si="858"/>
        <v>0</v>
      </c>
      <c r="BK1923" s="40">
        <f t="shared" si="859"/>
        <v>1</v>
      </c>
      <c r="BL1923" s="40">
        <f t="shared" si="860"/>
        <v>0</v>
      </c>
      <c r="BM1923" s="40">
        <f t="shared" si="861"/>
        <v>0</v>
      </c>
      <c r="BN1923" s="40">
        <f t="shared" si="862"/>
        <v>0</v>
      </c>
    </row>
    <row r="1924" spans="1:66" x14ac:dyDescent="0.25">
      <c r="A1924" s="379"/>
      <c r="B1924" s="936"/>
      <c r="C1924" s="272"/>
      <c r="D1924" s="868"/>
      <c r="E1924" s="873" t="str">
        <f t="shared" si="836"/>
        <v xml:space="preserve"> </v>
      </c>
      <c r="F1924" s="130">
        <f t="shared" si="837"/>
        <v>0</v>
      </c>
      <c r="G1924" s="128">
        <f t="shared" si="838"/>
        <v>1912</v>
      </c>
      <c r="H1924" s="127"/>
      <c r="I1924" s="321"/>
      <c r="J1924" s="97"/>
      <c r="K1924" s="323"/>
      <c r="L1924" s="322"/>
      <c r="M1924" s="50"/>
      <c r="N1924" s="87"/>
      <c r="O1924" s="324"/>
      <c r="P1924" s="98"/>
      <c r="Q1924" s="98"/>
      <c r="R1924" s="114"/>
      <c r="S1924" s="753"/>
      <c r="T1924" s="98"/>
      <c r="U1924" s="98"/>
      <c r="V1924" s="98"/>
      <c r="W1924" s="99"/>
      <c r="X1924" s="97"/>
      <c r="Y1924" s="87"/>
      <c r="Z1924" s="100"/>
      <c r="AA1924" s="106">
        <f t="shared" si="839"/>
        <v>1912</v>
      </c>
      <c r="AB1924" s="549">
        <f t="shared" si="840"/>
        <v>0</v>
      </c>
      <c r="AC1924" s="544">
        <f t="shared" si="841"/>
        <v>0</v>
      </c>
      <c r="AD1924" s="174">
        <f t="shared" si="842"/>
        <v>0</v>
      </c>
      <c r="AE1924" s="8"/>
      <c r="AF1924" s="885" t="str">
        <f t="shared" si="843"/>
        <v xml:space="preserve"> </v>
      </c>
      <c r="AG1924" s="40">
        <f t="shared" si="844"/>
        <v>0</v>
      </c>
      <c r="AH1924" s="40">
        <f t="shared" si="845"/>
        <v>0</v>
      </c>
      <c r="AR1924" s="40">
        <f t="shared" si="846"/>
        <v>0</v>
      </c>
      <c r="AS1924" s="40">
        <f t="shared" si="847"/>
        <v>0</v>
      </c>
      <c r="AT1924" s="40">
        <f t="shared" si="848"/>
        <v>0</v>
      </c>
      <c r="AU1924" s="40">
        <f t="shared" si="849"/>
        <v>0</v>
      </c>
      <c r="AX1924" s="279">
        <f t="shared" si="850"/>
        <v>0</v>
      </c>
      <c r="AY1924" s="279">
        <f t="shared" si="851"/>
        <v>0</v>
      </c>
      <c r="AZ1924" s="40">
        <f t="shared" si="852"/>
        <v>0</v>
      </c>
      <c r="BB1924" s="40">
        <f t="shared" si="853"/>
        <v>0</v>
      </c>
      <c r="BC1924" s="397">
        <f t="shared" si="854"/>
        <v>0</v>
      </c>
      <c r="BD1924" s="105">
        <f t="shared" si="855"/>
        <v>0</v>
      </c>
      <c r="BE1924" s="105">
        <f t="shared" si="856"/>
        <v>0</v>
      </c>
      <c r="BF1924" s="742">
        <f t="shared" si="857"/>
        <v>0</v>
      </c>
      <c r="BG1924" s="89"/>
      <c r="BH1924" s="9"/>
      <c r="BJ1924" s="40">
        <f t="shared" si="858"/>
        <v>0</v>
      </c>
      <c r="BK1924" s="40">
        <f t="shared" si="859"/>
        <v>1</v>
      </c>
      <c r="BL1924" s="40">
        <f t="shared" si="860"/>
        <v>0</v>
      </c>
      <c r="BM1924" s="40">
        <f t="shared" si="861"/>
        <v>0</v>
      </c>
      <c r="BN1924" s="40">
        <f t="shared" si="862"/>
        <v>0</v>
      </c>
    </row>
    <row r="1925" spans="1:66" x14ac:dyDescent="0.25">
      <c r="A1925" s="379"/>
      <c r="B1925" s="936"/>
      <c r="C1925" s="272"/>
      <c r="D1925" s="868"/>
      <c r="E1925" s="873" t="str">
        <f t="shared" si="836"/>
        <v xml:space="preserve"> </v>
      </c>
      <c r="F1925" s="130">
        <f t="shared" si="837"/>
        <v>0</v>
      </c>
      <c r="G1925" s="128">
        <f t="shared" si="838"/>
        <v>1913</v>
      </c>
      <c r="H1925" s="127"/>
      <c r="I1925" s="321"/>
      <c r="J1925" s="97"/>
      <c r="K1925" s="323"/>
      <c r="L1925" s="322"/>
      <c r="M1925" s="50"/>
      <c r="N1925" s="87"/>
      <c r="O1925" s="324"/>
      <c r="P1925" s="98"/>
      <c r="Q1925" s="98"/>
      <c r="R1925" s="114"/>
      <c r="S1925" s="753"/>
      <c r="T1925" s="98"/>
      <c r="U1925" s="98"/>
      <c r="V1925" s="98"/>
      <c r="W1925" s="99"/>
      <c r="X1925" s="97"/>
      <c r="Y1925" s="87"/>
      <c r="Z1925" s="100"/>
      <c r="AA1925" s="106">
        <f t="shared" si="839"/>
        <v>1913</v>
      </c>
      <c r="AB1925" s="549">
        <f t="shared" si="840"/>
        <v>0</v>
      </c>
      <c r="AC1925" s="544">
        <f t="shared" si="841"/>
        <v>0</v>
      </c>
      <c r="AD1925" s="174">
        <f t="shared" si="842"/>
        <v>0</v>
      </c>
      <c r="AE1925" s="8"/>
      <c r="AF1925" s="885" t="str">
        <f t="shared" si="843"/>
        <v xml:space="preserve"> </v>
      </c>
      <c r="AG1925" s="40">
        <f t="shared" si="844"/>
        <v>0</v>
      </c>
      <c r="AH1925" s="40">
        <f t="shared" si="845"/>
        <v>0</v>
      </c>
      <c r="AR1925" s="40">
        <f t="shared" si="846"/>
        <v>0</v>
      </c>
      <c r="AS1925" s="40">
        <f t="shared" si="847"/>
        <v>0</v>
      </c>
      <c r="AT1925" s="40">
        <f t="shared" si="848"/>
        <v>0</v>
      </c>
      <c r="AU1925" s="40">
        <f t="shared" si="849"/>
        <v>0</v>
      </c>
      <c r="AX1925" s="279">
        <f t="shared" si="850"/>
        <v>0</v>
      </c>
      <c r="AY1925" s="279">
        <f t="shared" si="851"/>
        <v>0</v>
      </c>
      <c r="AZ1925" s="40">
        <f t="shared" si="852"/>
        <v>0</v>
      </c>
      <c r="BB1925" s="40">
        <f t="shared" si="853"/>
        <v>0</v>
      </c>
      <c r="BC1925" s="397">
        <f t="shared" si="854"/>
        <v>0</v>
      </c>
      <c r="BD1925" s="105">
        <f t="shared" si="855"/>
        <v>0</v>
      </c>
      <c r="BE1925" s="105">
        <f t="shared" si="856"/>
        <v>0</v>
      </c>
      <c r="BF1925" s="742">
        <f t="shared" si="857"/>
        <v>0</v>
      </c>
      <c r="BG1925" s="89"/>
      <c r="BH1925" s="9"/>
      <c r="BJ1925" s="40">
        <f t="shared" si="858"/>
        <v>0</v>
      </c>
      <c r="BK1925" s="40">
        <f t="shared" si="859"/>
        <v>1</v>
      </c>
      <c r="BL1925" s="40">
        <f t="shared" si="860"/>
        <v>0</v>
      </c>
      <c r="BM1925" s="40">
        <f t="shared" si="861"/>
        <v>0</v>
      </c>
      <c r="BN1925" s="40">
        <f t="shared" si="862"/>
        <v>0</v>
      </c>
    </row>
    <row r="1926" spans="1:66" x14ac:dyDescent="0.25">
      <c r="A1926" s="379"/>
      <c r="B1926" s="936"/>
      <c r="C1926" s="272"/>
      <c r="D1926" s="868"/>
      <c r="E1926" s="873" t="str">
        <f t="shared" si="836"/>
        <v xml:space="preserve"> </v>
      </c>
      <c r="F1926" s="130">
        <f t="shared" si="837"/>
        <v>0</v>
      </c>
      <c r="G1926" s="128">
        <f t="shared" si="838"/>
        <v>1914</v>
      </c>
      <c r="H1926" s="127"/>
      <c r="I1926" s="321"/>
      <c r="J1926" s="97"/>
      <c r="K1926" s="323"/>
      <c r="L1926" s="322"/>
      <c r="M1926" s="50"/>
      <c r="N1926" s="87"/>
      <c r="O1926" s="324"/>
      <c r="P1926" s="98"/>
      <c r="Q1926" s="98"/>
      <c r="R1926" s="114"/>
      <c r="S1926" s="753"/>
      <c r="T1926" s="98"/>
      <c r="U1926" s="98"/>
      <c r="V1926" s="98"/>
      <c r="W1926" s="99"/>
      <c r="X1926" s="97"/>
      <c r="Y1926" s="87"/>
      <c r="Z1926" s="100"/>
      <c r="AA1926" s="106">
        <f t="shared" si="839"/>
        <v>1914</v>
      </c>
      <c r="AB1926" s="549">
        <f t="shared" si="840"/>
        <v>0</v>
      </c>
      <c r="AC1926" s="544">
        <f t="shared" si="841"/>
        <v>0</v>
      </c>
      <c r="AD1926" s="174">
        <f t="shared" si="842"/>
        <v>0</v>
      </c>
      <c r="AE1926" s="8"/>
      <c r="AF1926" s="885" t="str">
        <f t="shared" si="843"/>
        <v xml:space="preserve"> </v>
      </c>
      <c r="AG1926" s="40">
        <f t="shared" si="844"/>
        <v>0</v>
      </c>
      <c r="AH1926" s="40">
        <f t="shared" si="845"/>
        <v>0</v>
      </c>
      <c r="AR1926" s="40">
        <f t="shared" si="846"/>
        <v>0</v>
      </c>
      <c r="AS1926" s="40">
        <f t="shared" si="847"/>
        <v>0</v>
      </c>
      <c r="AT1926" s="40">
        <f t="shared" si="848"/>
        <v>0</v>
      </c>
      <c r="AU1926" s="40">
        <f t="shared" si="849"/>
        <v>0</v>
      </c>
      <c r="AX1926" s="279">
        <f t="shared" si="850"/>
        <v>0</v>
      </c>
      <c r="AY1926" s="279">
        <f t="shared" si="851"/>
        <v>0</v>
      </c>
      <c r="AZ1926" s="40">
        <f t="shared" si="852"/>
        <v>0</v>
      </c>
      <c r="BB1926" s="40">
        <f t="shared" si="853"/>
        <v>0</v>
      </c>
      <c r="BC1926" s="397">
        <f t="shared" si="854"/>
        <v>0</v>
      </c>
      <c r="BD1926" s="105">
        <f t="shared" si="855"/>
        <v>0</v>
      </c>
      <c r="BE1926" s="105">
        <f t="shared" si="856"/>
        <v>0</v>
      </c>
      <c r="BF1926" s="742">
        <f t="shared" si="857"/>
        <v>0</v>
      </c>
      <c r="BG1926" s="89"/>
      <c r="BH1926" s="9"/>
      <c r="BJ1926" s="40">
        <f t="shared" si="858"/>
        <v>0</v>
      </c>
      <c r="BK1926" s="40">
        <f t="shared" si="859"/>
        <v>1</v>
      </c>
      <c r="BL1926" s="40">
        <f t="shared" si="860"/>
        <v>0</v>
      </c>
      <c r="BM1926" s="40">
        <f t="shared" si="861"/>
        <v>0</v>
      </c>
      <c r="BN1926" s="40">
        <f t="shared" si="862"/>
        <v>0</v>
      </c>
    </row>
    <row r="1927" spans="1:66" x14ac:dyDescent="0.25">
      <c r="A1927" s="379"/>
      <c r="B1927" s="936"/>
      <c r="C1927" s="272"/>
      <c r="D1927" s="868"/>
      <c r="E1927" s="873" t="str">
        <f t="shared" si="836"/>
        <v xml:space="preserve"> </v>
      </c>
      <c r="F1927" s="130">
        <f t="shared" si="837"/>
        <v>0</v>
      </c>
      <c r="G1927" s="128">
        <f t="shared" si="838"/>
        <v>1915</v>
      </c>
      <c r="H1927" s="127"/>
      <c r="I1927" s="321"/>
      <c r="J1927" s="97"/>
      <c r="K1927" s="323"/>
      <c r="L1927" s="322"/>
      <c r="M1927" s="50"/>
      <c r="N1927" s="87"/>
      <c r="O1927" s="324"/>
      <c r="P1927" s="98"/>
      <c r="Q1927" s="98"/>
      <c r="R1927" s="114"/>
      <c r="S1927" s="753"/>
      <c r="T1927" s="98"/>
      <c r="U1927" s="98"/>
      <c r="V1927" s="98"/>
      <c r="W1927" s="99"/>
      <c r="X1927" s="97"/>
      <c r="Y1927" s="87"/>
      <c r="Z1927" s="100"/>
      <c r="AA1927" s="106">
        <f t="shared" si="839"/>
        <v>1915</v>
      </c>
      <c r="AB1927" s="549">
        <f t="shared" si="840"/>
        <v>0</v>
      </c>
      <c r="AC1927" s="544">
        <f t="shared" si="841"/>
        <v>0</v>
      </c>
      <c r="AD1927" s="174">
        <f t="shared" si="842"/>
        <v>0</v>
      </c>
      <c r="AE1927" s="8"/>
      <c r="AF1927" s="885" t="str">
        <f t="shared" si="843"/>
        <v xml:space="preserve"> </v>
      </c>
      <c r="AG1927" s="40">
        <f t="shared" si="844"/>
        <v>0</v>
      </c>
      <c r="AH1927" s="40">
        <f t="shared" si="845"/>
        <v>0</v>
      </c>
      <c r="AR1927" s="40">
        <f t="shared" si="846"/>
        <v>0</v>
      </c>
      <c r="AS1927" s="40">
        <f t="shared" si="847"/>
        <v>0</v>
      </c>
      <c r="AT1927" s="40">
        <f t="shared" si="848"/>
        <v>0</v>
      </c>
      <c r="AU1927" s="40">
        <f t="shared" si="849"/>
        <v>0</v>
      </c>
      <c r="AX1927" s="279">
        <f t="shared" si="850"/>
        <v>0</v>
      </c>
      <c r="AY1927" s="279">
        <f t="shared" si="851"/>
        <v>0</v>
      </c>
      <c r="AZ1927" s="40">
        <f t="shared" si="852"/>
        <v>0</v>
      </c>
      <c r="BB1927" s="40">
        <f t="shared" si="853"/>
        <v>0</v>
      </c>
      <c r="BC1927" s="397">
        <f t="shared" si="854"/>
        <v>0</v>
      </c>
      <c r="BD1927" s="105">
        <f t="shared" si="855"/>
        <v>0</v>
      </c>
      <c r="BE1927" s="105">
        <f t="shared" si="856"/>
        <v>0</v>
      </c>
      <c r="BF1927" s="742">
        <f t="shared" si="857"/>
        <v>0</v>
      </c>
      <c r="BG1927" s="89"/>
      <c r="BH1927" s="9"/>
      <c r="BJ1927" s="40">
        <f t="shared" si="858"/>
        <v>0</v>
      </c>
      <c r="BK1927" s="40">
        <f t="shared" si="859"/>
        <v>1</v>
      </c>
      <c r="BL1927" s="40">
        <f t="shared" si="860"/>
        <v>0</v>
      </c>
      <c r="BM1927" s="40">
        <f t="shared" si="861"/>
        <v>0</v>
      </c>
      <c r="BN1927" s="40">
        <f t="shared" si="862"/>
        <v>0</v>
      </c>
    </row>
    <row r="1928" spans="1:66" x14ac:dyDescent="0.25">
      <c r="A1928" s="379"/>
      <c r="B1928" s="936"/>
      <c r="C1928" s="272"/>
      <c r="D1928" s="868"/>
      <c r="E1928" s="873" t="str">
        <f t="shared" si="836"/>
        <v xml:space="preserve"> </v>
      </c>
      <c r="F1928" s="130">
        <f t="shared" si="837"/>
        <v>0</v>
      </c>
      <c r="G1928" s="128">
        <f t="shared" si="838"/>
        <v>1916</v>
      </c>
      <c r="H1928" s="127"/>
      <c r="I1928" s="321"/>
      <c r="J1928" s="97"/>
      <c r="K1928" s="323"/>
      <c r="L1928" s="322"/>
      <c r="M1928" s="50"/>
      <c r="N1928" s="87"/>
      <c r="O1928" s="324"/>
      <c r="P1928" s="98"/>
      <c r="Q1928" s="98"/>
      <c r="R1928" s="114"/>
      <c r="S1928" s="753"/>
      <c r="T1928" s="98"/>
      <c r="U1928" s="98"/>
      <c r="V1928" s="98"/>
      <c r="W1928" s="99"/>
      <c r="X1928" s="97"/>
      <c r="Y1928" s="87"/>
      <c r="Z1928" s="100"/>
      <c r="AA1928" s="106">
        <f t="shared" si="839"/>
        <v>1916</v>
      </c>
      <c r="AB1928" s="549">
        <f t="shared" si="840"/>
        <v>0</v>
      </c>
      <c r="AC1928" s="544">
        <f t="shared" si="841"/>
        <v>0</v>
      </c>
      <c r="AD1928" s="174">
        <f t="shared" si="842"/>
        <v>0</v>
      </c>
      <c r="AE1928" s="8"/>
      <c r="AF1928" s="885" t="str">
        <f t="shared" si="843"/>
        <v xml:space="preserve"> </v>
      </c>
      <c r="AG1928" s="40">
        <f t="shared" si="844"/>
        <v>0</v>
      </c>
      <c r="AH1928" s="40">
        <f t="shared" si="845"/>
        <v>0</v>
      </c>
      <c r="AR1928" s="40">
        <f t="shared" si="846"/>
        <v>0</v>
      </c>
      <c r="AS1928" s="40">
        <f t="shared" si="847"/>
        <v>0</v>
      </c>
      <c r="AT1928" s="40">
        <f t="shared" si="848"/>
        <v>0</v>
      </c>
      <c r="AU1928" s="40">
        <f t="shared" si="849"/>
        <v>0</v>
      </c>
      <c r="AX1928" s="279">
        <f t="shared" si="850"/>
        <v>0</v>
      </c>
      <c r="AY1928" s="279">
        <f t="shared" si="851"/>
        <v>0</v>
      </c>
      <c r="AZ1928" s="40">
        <f t="shared" si="852"/>
        <v>0</v>
      </c>
      <c r="BB1928" s="40">
        <f t="shared" si="853"/>
        <v>0</v>
      </c>
      <c r="BC1928" s="397">
        <f t="shared" si="854"/>
        <v>0</v>
      </c>
      <c r="BD1928" s="105">
        <f t="shared" si="855"/>
        <v>0</v>
      </c>
      <c r="BE1928" s="105">
        <f t="shared" si="856"/>
        <v>0</v>
      </c>
      <c r="BF1928" s="742">
        <f t="shared" si="857"/>
        <v>0</v>
      </c>
      <c r="BG1928" s="89"/>
      <c r="BH1928" s="9"/>
      <c r="BJ1928" s="40">
        <f t="shared" si="858"/>
        <v>0</v>
      </c>
      <c r="BK1928" s="40">
        <f t="shared" si="859"/>
        <v>1</v>
      </c>
      <c r="BL1928" s="40">
        <f t="shared" si="860"/>
        <v>0</v>
      </c>
      <c r="BM1928" s="40">
        <f t="shared" si="861"/>
        <v>0</v>
      </c>
      <c r="BN1928" s="40">
        <f t="shared" si="862"/>
        <v>0</v>
      </c>
    </row>
    <row r="1929" spans="1:66" x14ac:dyDescent="0.25">
      <c r="A1929" s="379"/>
      <c r="B1929" s="936"/>
      <c r="C1929" s="272"/>
      <c r="D1929" s="868"/>
      <c r="E1929" s="873" t="str">
        <f t="shared" si="836"/>
        <v xml:space="preserve"> </v>
      </c>
      <c r="F1929" s="130">
        <f t="shared" si="837"/>
        <v>0</v>
      </c>
      <c r="G1929" s="128">
        <f t="shared" si="838"/>
        <v>1917</v>
      </c>
      <c r="H1929" s="127"/>
      <c r="I1929" s="321"/>
      <c r="J1929" s="97"/>
      <c r="K1929" s="323"/>
      <c r="L1929" s="322"/>
      <c r="M1929" s="50"/>
      <c r="N1929" s="87"/>
      <c r="O1929" s="324"/>
      <c r="P1929" s="98"/>
      <c r="Q1929" s="98"/>
      <c r="R1929" s="114"/>
      <c r="S1929" s="753"/>
      <c r="T1929" s="98"/>
      <c r="U1929" s="98"/>
      <c r="V1929" s="98"/>
      <c r="W1929" s="99"/>
      <c r="X1929" s="97"/>
      <c r="Y1929" s="87"/>
      <c r="Z1929" s="100"/>
      <c r="AA1929" s="106">
        <f t="shared" si="839"/>
        <v>1917</v>
      </c>
      <c r="AB1929" s="549">
        <f t="shared" si="840"/>
        <v>0</v>
      </c>
      <c r="AC1929" s="544">
        <f t="shared" si="841"/>
        <v>0</v>
      </c>
      <c r="AD1929" s="174">
        <f t="shared" si="842"/>
        <v>0</v>
      </c>
      <c r="AE1929" s="8"/>
      <c r="AF1929" s="885" t="str">
        <f t="shared" si="843"/>
        <v xml:space="preserve"> </v>
      </c>
      <c r="AG1929" s="40">
        <f t="shared" si="844"/>
        <v>0</v>
      </c>
      <c r="AH1929" s="40">
        <f t="shared" si="845"/>
        <v>0</v>
      </c>
      <c r="AR1929" s="40">
        <f t="shared" si="846"/>
        <v>0</v>
      </c>
      <c r="AS1929" s="40">
        <f t="shared" si="847"/>
        <v>0</v>
      </c>
      <c r="AT1929" s="40">
        <f t="shared" si="848"/>
        <v>0</v>
      </c>
      <c r="AU1929" s="40">
        <f t="shared" si="849"/>
        <v>0</v>
      </c>
      <c r="AX1929" s="279">
        <f t="shared" si="850"/>
        <v>0</v>
      </c>
      <c r="AY1929" s="279">
        <f t="shared" si="851"/>
        <v>0</v>
      </c>
      <c r="AZ1929" s="40">
        <f t="shared" si="852"/>
        <v>0</v>
      </c>
      <c r="BB1929" s="40">
        <f t="shared" si="853"/>
        <v>0</v>
      </c>
      <c r="BC1929" s="397">
        <f t="shared" si="854"/>
        <v>0</v>
      </c>
      <c r="BD1929" s="105">
        <f t="shared" si="855"/>
        <v>0</v>
      </c>
      <c r="BE1929" s="105">
        <f t="shared" si="856"/>
        <v>0</v>
      </c>
      <c r="BF1929" s="742">
        <f t="shared" si="857"/>
        <v>0</v>
      </c>
      <c r="BG1929" s="89"/>
      <c r="BH1929" s="9"/>
      <c r="BJ1929" s="40">
        <f t="shared" si="858"/>
        <v>0</v>
      </c>
      <c r="BK1929" s="40">
        <f t="shared" si="859"/>
        <v>1</v>
      </c>
      <c r="BL1929" s="40">
        <f t="shared" si="860"/>
        <v>0</v>
      </c>
      <c r="BM1929" s="40">
        <f t="shared" si="861"/>
        <v>0</v>
      </c>
      <c r="BN1929" s="40">
        <f t="shared" si="862"/>
        <v>0</v>
      </c>
    </row>
    <row r="1930" spans="1:66" x14ac:dyDescent="0.25">
      <c r="A1930" s="379"/>
      <c r="B1930" s="936"/>
      <c r="C1930" s="272"/>
      <c r="D1930" s="868"/>
      <c r="E1930" s="873" t="str">
        <f t="shared" si="836"/>
        <v xml:space="preserve"> </v>
      </c>
      <c r="F1930" s="130">
        <f t="shared" si="837"/>
        <v>0</v>
      </c>
      <c r="G1930" s="128">
        <f t="shared" si="838"/>
        <v>1918</v>
      </c>
      <c r="H1930" s="127"/>
      <c r="I1930" s="321"/>
      <c r="J1930" s="97"/>
      <c r="K1930" s="323"/>
      <c r="L1930" s="322"/>
      <c r="M1930" s="50"/>
      <c r="N1930" s="87"/>
      <c r="O1930" s="324"/>
      <c r="P1930" s="98"/>
      <c r="Q1930" s="98"/>
      <c r="R1930" s="114"/>
      <c r="S1930" s="753"/>
      <c r="T1930" s="98"/>
      <c r="U1930" s="98"/>
      <c r="V1930" s="98"/>
      <c r="W1930" s="99"/>
      <c r="X1930" s="97"/>
      <c r="Y1930" s="87"/>
      <c r="Z1930" s="100"/>
      <c r="AA1930" s="106">
        <f t="shared" si="839"/>
        <v>1918</v>
      </c>
      <c r="AB1930" s="549">
        <f t="shared" si="840"/>
        <v>0</v>
      </c>
      <c r="AC1930" s="544">
        <f t="shared" si="841"/>
        <v>0</v>
      </c>
      <c r="AD1930" s="174">
        <f t="shared" si="842"/>
        <v>0</v>
      </c>
      <c r="AE1930" s="8"/>
      <c r="AF1930" s="885" t="str">
        <f t="shared" si="843"/>
        <v xml:space="preserve"> </v>
      </c>
      <c r="AG1930" s="40">
        <f t="shared" si="844"/>
        <v>0</v>
      </c>
      <c r="AH1930" s="40">
        <f t="shared" si="845"/>
        <v>0</v>
      </c>
      <c r="AR1930" s="40">
        <f t="shared" si="846"/>
        <v>0</v>
      </c>
      <c r="AS1930" s="40">
        <f t="shared" si="847"/>
        <v>0</v>
      </c>
      <c r="AT1930" s="40">
        <f t="shared" si="848"/>
        <v>0</v>
      </c>
      <c r="AU1930" s="40">
        <f t="shared" si="849"/>
        <v>0</v>
      </c>
      <c r="AX1930" s="279">
        <f t="shared" si="850"/>
        <v>0</v>
      </c>
      <c r="AY1930" s="279">
        <f t="shared" si="851"/>
        <v>0</v>
      </c>
      <c r="AZ1930" s="40">
        <f t="shared" si="852"/>
        <v>0</v>
      </c>
      <c r="BB1930" s="40">
        <f t="shared" si="853"/>
        <v>0</v>
      </c>
      <c r="BC1930" s="397">
        <f t="shared" si="854"/>
        <v>0</v>
      </c>
      <c r="BD1930" s="105">
        <f t="shared" si="855"/>
        <v>0</v>
      </c>
      <c r="BE1930" s="105">
        <f t="shared" si="856"/>
        <v>0</v>
      </c>
      <c r="BF1930" s="742">
        <f t="shared" si="857"/>
        <v>0</v>
      </c>
      <c r="BG1930" s="89"/>
      <c r="BH1930" s="9"/>
      <c r="BJ1930" s="40">
        <f t="shared" si="858"/>
        <v>0</v>
      </c>
      <c r="BK1930" s="40">
        <f t="shared" si="859"/>
        <v>1</v>
      </c>
      <c r="BL1930" s="40">
        <f t="shared" si="860"/>
        <v>0</v>
      </c>
      <c r="BM1930" s="40">
        <f t="shared" si="861"/>
        <v>0</v>
      </c>
      <c r="BN1930" s="40">
        <f t="shared" si="862"/>
        <v>0</v>
      </c>
    </row>
    <row r="1931" spans="1:66" x14ac:dyDescent="0.25">
      <c r="A1931" s="379"/>
      <c r="B1931" s="936"/>
      <c r="C1931" s="272"/>
      <c r="D1931" s="868"/>
      <c r="E1931" s="873" t="str">
        <f t="shared" si="836"/>
        <v xml:space="preserve"> </v>
      </c>
      <c r="F1931" s="130">
        <f t="shared" si="837"/>
        <v>0</v>
      </c>
      <c r="G1931" s="128">
        <f t="shared" si="838"/>
        <v>1919</v>
      </c>
      <c r="H1931" s="127"/>
      <c r="I1931" s="321"/>
      <c r="J1931" s="97"/>
      <c r="K1931" s="323"/>
      <c r="L1931" s="322"/>
      <c r="M1931" s="50"/>
      <c r="N1931" s="87"/>
      <c r="O1931" s="324"/>
      <c r="P1931" s="98"/>
      <c r="Q1931" s="98"/>
      <c r="R1931" s="114"/>
      <c r="S1931" s="753"/>
      <c r="T1931" s="98"/>
      <c r="U1931" s="98"/>
      <c r="V1931" s="98"/>
      <c r="W1931" s="99"/>
      <c r="X1931" s="97"/>
      <c r="Y1931" s="87"/>
      <c r="Z1931" s="100"/>
      <c r="AA1931" s="106">
        <f t="shared" si="839"/>
        <v>1919</v>
      </c>
      <c r="AB1931" s="549">
        <f t="shared" si="840"/>
        <v>0</v>
      </c>
      <c r="AC1931" s="544">
        <f t="shared" si="841"/>
        <v>0</v>
      </c>
      <c r="AD1931" s="174">
        <f t="shared" si="842"/>
        <v>0</v>
      </c>
      <c r="AE1931" s="8"/>
      <c r="AF1931" s="885" t="str">
        <f t="shared" si="843"/>
        <v xml:space="preserve"> </v>
      </c>
      <c r="AG1931" s="40">
        <f t="shared" si="844"/>
        <v>0</v>
      </c>
      <c r="AH1931" s="40">
        <f t="shared" si="845"/>
        <v>0</v>
      </c>
      <c r="AR1931" s="40">
        <f t="shared" si="846"/>
        <v>0</v>
      </c>
      <c r="AS1931" s="40">
        <f t="shared" si="847"/>
        <v>0</v>
      </c>
      <c r="AT1931" s="40">
        <f t="shared" si="848"/>
        <v>0</v>
      </c>
      <c r="AU1931" s="40">
        <f t="shared" si="849"/>
        <v>0</v>
      </c>
      <c r="AX1931" s="279">
        <f t="shared" si="850"/>
        <v>0</v>
      </c>
      <c r="AY1931" s="279">
        <f t="shared" si="851"/>
        <v>0</v>
      </c>
      <c r="AZ1931" s="40">
        <f t="shared" si="852"/>
        <v>0</v>
      </c>
      <c r="BB1931" s="40">
        <f t="shared" si="853"/>
        <v>0</v>
      </c>
      <c r="BC1931" s="397">
        <f t="shared" si="854"/>
        <v>0</v>
      </c>
      <c r="BD1931" s="105">
        <f t="shared" si="855"/>
        <v>0</v>
      </c>
      <c r="BE1931" s="105">
        <f t="shared" si="856"/>
        <v>0</v>
      </c>
      <c r="BF1931" s="742">
        <f t="shared" si="857"/>
        <v>0</v>
      </c>
      <c r="BG1931" s="89"/>
      <c r="BH1931" s="9"/>
      <c r="BJ1931" s="40">
        <f t="shared" si="858"/>
        <v>0</v>
      </c>
      <c r="BK1931" s="40">
        <f t="shared" si="859"/>
        <v>1</v>
      </c>
      <c r="BL1931" s="40">
        <f t="shared" si="860"/>
        <v>0</v>
      </c>
      <c r="BM1931" s="40">
        <f t="shared" si="861"/>
        <v>0</v>
      </c>
      <c r="BN1931" s="40">
        <f t="shared" si="862"/>
        <v>0</v>
      </c>
    </row>
    <row r="1932" spans="1:66" x14ac:dyDescent="0.25">
      <c r="A1932" s="379"/>
      <c r="B1932" s="936"/>
      <c r="C1932" s="272"/>
      <c r="D1932" s="868"/>
      <c r="E1932" s="873" t="str">
        <f t="shared" si="836"/>
        <v xml:space="preserve"> </v>
      </c>
      <c r="F1932" s="130">
        <f t="shared" si="837"/>
        <v>0</v>
      </c>
      <c r="G1932" s="128">
        <f t="shared" si="838"/>
        <v>1920</v>
      </c>
      <c r="H1932" s="127"/>
      <c r="I1932" s="321"/>
      <c r="J1932" s="97"/>
      <c r="K1932" s="323"/>
      <c r="L1932" s="322"/>
      <c r="M1932" s="50"/>
      <c r="N1932" s="87"/>
      <c r="O1932" s="324"/>
      <c r="P1932" s="98"/>
      <c r="Q1932" s="98"/>
      <c r="R1932" s="114"/>
      <c r="S1932" s="753"/>
      <c r="T1932" s="98"/>
      <c r="U1932" s="98"/>
      <c r="V1932" s="98"/>
      <c r="W1932" s="99"/>
      <c r="X1932" s="97"/>
      <c r="Y1932" s="87"/>
      <c r="Z1932" s="100"/>
      <c r="AA1932" s="106">
        <f t="shared" si="839"/>
        <v>1920</v>
      </c>
      <c r="AB1932" s="549">
        <f t="shared" si="840"/>
        <v>0</v>
      </c>
      <c r="AC1932" s="544">
        <f t="shared" si="841"/>
        <v>0</v>
      </c>
      <c r="AD1932" s="174">
        <f t="shared" si="842"/>
        <v>0</v>
      </c>
      <c r="AE1932" s="8"/>
      <c r="AF1932" s="885" t="str">
        <f t="shared" si="843"/>
        <v xml:space="preserve"> </v>
      </c>
      <c r="AG1932" s="40">
        <f t="shared" si="844"/>
        <v>0</v>
      </c>
      <c r="AH1932" s="40">
        <f t="shared" si="845"/>
        <v>0</v>
      </c>
      <c r="AR1932" s="40">
        <f t="shared" si="846"/>
        <v>0</v>
      </c>
      <c r="AS1932" s="40">
        <f t="shared" si="847"/>
        <v>0</v>
      </c>
      <c r="AT1932" s="40">
        <f t="shared" si="848"/>
        <v>0</v>
      </c>
      <c r="AU1932" s="40">
        <f t="shared" si="849"/>
        <v>0</v>
      </c>
      <c r="AX1932" s="279">
        <f t="shared" si="850"/>
        <v>0</v>
      </c>
      <c r="AY1932" s="279">
        <f t="shared" si="851"/>
        <v>0</v>
      </c>
      <c r="AZ1932" s="40">
        <f t="shared" si="852"/>
        <v>0</v>
      </c>
      <c r="BB1932" s="40">
        <f t="shared" si="853"/>
        <v>0</v>
      </c>
      <c r="BC1932" s="397">
        <f t="shared" si="854"/>
        <v>0</v>
      </c>
      <c r="BD1932" s="105">
        <f t="shared" si="855"/>
        <v>0</v>
      </c>
      <c r="BE1932" s="105">
        <f t="shared" si="856"/>
        <v>0</v>
      </c>
      <c r="BF1932" s="742">
        <f t="shared" si="857"/>
        <v>0</v>
      </c>
      <c r="BG1932" s="89"/>
      <c r="BH1932" s="9"/>
      <c r="BJ1932" s="40">
        <f t="shared" si="858"/>
        <v>0</v>
      </c>
      <c r="BK1932" s="40">
        <f t="shared" si="859"/>
        <v>1</v>
      </c>
      <c r="BL1932" s="40">
        <f t="shared" si="860"/>
        <v>0</v>
      </c>
      <c r="BM1932" s="40">
        <f t="shared" si="861"/>
        <v>0</v>
      </c>
      <c r="BN1932" s="40">
        <f t="shared" si="862"/>
        <v>0</v>
      </c>
    </row>
    <row r="1933" spans="1:66" x14ac:dyDescent="0.25">
      <c r="A1933" s="379"/>
      <c r="B1933" s="936"/>
      <c r="C1933" s="272"/>
      <c r="D1933" s="868"/>
      <c r="E1933" s="873" t="str">
        <f t="shared" si="836"/>
        <v xml:space="preserve"> </v>
      </c>
      <c r="F1933" s="130">
        <f t="shared" si="837"/>
        <v>0</v>
      </c>
      <c r="G1933" s="128">
        <f t="shared" si="838"/>
        <v>1921</v>
      </c>
      <c r="H1933" s="127"/>
      <c r="I1933" s="321"/>
      <c r="J1933" s="97"/>
      <c r="K1933" s="323"/>
      <c r="L1933" s="322"/>
      <c r="M1933" s="50"/>
      <c r="N1933" s="87"/>
      <c r="O1933" s="324"/>
      <c r="P1933" s="98"/>
      <c r="Q1933" s="98"/>
      <c r="R1933" s="114"/>
      <c r="S1933" s="753"/>
      <c r="T1933" s="98"/>
      <c r="U1933" s="98"/>
      <c r="V1933" s="98"/>
      <c r="W1933" s="99"/>
      <c r="X1933" s="97"/>
      <c r="Y1933" s="87"/>
      <c r="Z1933" s="100"/>
      <c r="AA1933" s="106">
        <f t="shared" si="839"/>
        <v>1921</v>
      </c>
      <c r="AB1933" s="549">
        <f t="shared" si="840"/>
        <v>0</v>
      </c>
      <c r="AC1933" s="544">
        <f t="shared" si="841"/>
        <v>0</v>
      </c>
      <c r="AD1933" s="174">
        <f t="shared" si="842"/>
        <v>0</v>
      </c>
      <c r="AE1933" s="8"/>
      <c r="AF1933" s="885" t="str">
        <f t="shared" si="843"/>
        <v xml:space="preserve"> </v>
      </c>
      <c r="AG1933" s="40">
        <f t="shared" si="844"/>
        <v>0</v>
      </c>
      <c r="AH1933" s="40">
        <f t="shared" si="845"/>
        <v>0</v>
      </c>
      <c r="AR1933" s="40">
        <f t="shared" si="846"/>
        <v>0</v>
      </c>
      <c r="AS1933" s="40">
        <f t="shared" si="847"/>
        <v>0</v>
      </c>
      <c r="AT1933" s="40">
        <f t="shared" si="848"/>
        <v>0</v>
      </c>
      <c r="AU1933" s="40">
        <f t="shared" si="849"/>
        <v>0</v>
      </c>
      <c r="AX1933" s="279">
        <f t="shared" si="850"/>
        <v>0</v>
      </c>
      <c r="AY1933" s="279">
        <f t="shared" si="851"/>
        <v>0</v>
      </c>
      <c r="AZ1933" s="40">
        <f t="shared" si="852"/>
        <v>0</v>
      </c>
      <c r="BB1933" s="40">
        <f t="shared" si="853"/>
        <v>0</v>
      </c>
      <c r="BC1933" s="397">
        <f t="shared" si="854"/>
        <v>0</v>
      </c>
      <c r="BD1933" s="105">
        <f t="shared" si="855"/>
        <v>0</v>
      </c>
      <c r="BE1933" s="105">
        <f t="shared" si="856"/>
        <v>0</v>
      </c>
      <c r="BF1933" s="742">
        <f t="shared" si="857"/>
        <v>0</v>
      </c>
      <c r="BG1933" s="89"/>
      <c r="BH1933" s="9"/>
      <c r="BJ1933" s="40">
        <f t="shared" si="858"/>
        <v>0</v>
      </c>
      <c r="BK1933" s="40">
        <f t="shared" si="859"/>
        <v>1</v>
      </c>
      <c r="BL1933" s="40">
        <f t="shared" si="860"/>
        <v>0</v>
      </c>
      <c r="BM1933" s="40">
        <f t="shared" si="861"/>
        <v>0</v>
      </c>
      <c r="BN1933" s="40">
        <f t="shared" si="862"/>
        <v>0</v>
      </c>
    </row>
    <row r="1934" spans="1:66" x14ac:dyDescent="0.25">
      <c r="A1934" s="379"/>
      <c r="B1934" s="936"/>
      <c r="C1934" s="272"/>
      <c r="D1934" s="868"/>
      <c r="E1934" s="873" t="str">
        <f t="shared" si="836"/>
        <v xml:space="preserve"> </v>
      </c>
      <c r="F1934" s="130">
        <f t="shared" si="837"/>
        <v>0</v>
      </c>
      <c r="G1934" s="128">
        <f t="shared" si="838"/>
        <v>1922</v>
      </c>
      <c r="H1934" s="127"/>
      <c r="I1934" s="321"/>
      <c r="J1934" s="97"/>
      <c r="K1934" s="323"/>
      <c r="L1934" s="322"/>
      <c r="M1934" s="50"/>
      <c r="N1934" s="87"/>
      <c r="O1934" s="324"/>
      <c r="P1934" s="98"/>
      <c r="Q1934" s="98"/>
      <c r="R1934" s="114"/>
      <c r="S1934" s="753"/>
      <c r="T1934" s="98"/>
      <c r="U1934" s="98"/>
      <c r="V1934" s="98"/>
      <c r="W1934" s="99"/>
      <c r="X1934" s="97"/>
      <c r="Y1934" s="87"/>
      <c r="Z1934" s="100"/>
      <c r="AA1934" s="106">
        <f t="shared" si="839"/>
        <v>1922</v>
      </c>
      <c r="AB1934" s="549">
        <f t="shared" si="840"/>
        <v>0</v>
      </c>
      <c r="AC1934" s="544">
        <f t="shared" si="841"/>
        <v>0</v>
      </c>
      <c r="AD1934" s="174">
        <f t="shared" si="842"/>
        <v>0</v>
      </c>
      <c r="AE1934" s="8"/>
      <c r="AF1934" s="885" t="str">
        <f t="shared" si="843"/>
        <v xml:space="preserve"> </v>
      </c>
      <c r="AG1934" s="40">
        <f t="shared" si="844"/>
        <v>0</v>
      </c>
      <c r="AH1934" s="40">
        <f t="shared" si="845"/>
        <v>0</v>
      </c>
      <c r="AR1934" s="40">
        <f t="shared" si="846"/>
        <v>0</v>
      </c>
      <c r="AS1934" s="40">
        <f t="shared" si="847"/>
        <v>0</v>
      </c>
      <c r="AT1934" s="40">
        <f t="shared" si="848"/>
        <v>0</v>
      </c>
      <c r="AU1934" s="40">
        <f t="shared" si="849"/>
        <v>0</v>
      </c>
      <c r="AX1934" s="279">
        <f t="shared" si="850"/>
        <v>0</v>
      </c>
      <c r="AY1934" s="279">
        <f t="shared" si="851"/>
        <v>0</v>
      </c>
      <c r="AZ1934" s="40">
        <f t="shared" si="852"/>
        <v>0</v>
      </c>
      <c r="BB1934" s="40">
        <f t="shared" si="853"/>
        <v>0</v>
      </c>
      <c r="BC1934" s="397">
        <f t="shared" si="854"/>
        <v>0</v>
      </c>
      <c r="BD1934" s="105">
        <f t="shared" si="855"/>
        <v>0</v>
      </c>
      <c r="BE1934" s="105">
        <f t="shared" si="856"/>
        <v>0</v>
      </c>
      <c r="BF1934" s="742">
        <f t="shared" si="857"/>
        <v>0</v>
      </c>
      <c r="BG1934" s="89"/>
      <c r="BH1934" s="9"/>
      <c r="BJ1934" s="40">
        <f t="shared" si="858"/>
        <v>0</v>
      </c>
      <c r="BK1934" s="40">
        <f t="shared" si="859"/>
        <v>1</v>
      </c>
      <c r="BL1934" s="40">
        <f t="shared" si="860"/>
        <v>0</v>
      </c>
      <c r="BM1934" s="40">
        <f t="shared" si="861"/>
        <v>0</v>
      </c>
      <c r="BN1934" s="40">
        <f t="shared" si="862"/>
        <v>0</v>
      </c>
    </row>
    <row r="1935" spans="1:66" x14ac:dyDescent="0.25">
      <c r="A1935" s="379"/>
      <c r="B1935" s="936"/>
      <c r="C1935" s="272"/>
      <c r="D1935" s="868"/>
      <c r="E1935" s="873" t="str">
        <f t="shared" si="836"/>
        <v xml:space="preserve"> </v>
      </c>
      <c r="F1935" s="130">
        <f t="shared" si="837"/>
        <v>0</v>
      </c>
      <c r="G1935" s="128">
        <f t="shared" si="838"/>
        <v>1923</v>
      </c>
      <c r="H1935" s="127"/>
      <c r="I1935" s="321"/>
      <c r="J1935" s="97"/>
      <c r="K1935" s="323"/>
      <c r="L1935" s="322"/>
      <c r="M1935" s="50"/>
      <c r="N1935" s="87"/>
      <c r="O1935" s="324"/>
      <c r="P1935" s="98"/>
      <c r="Q1935" s="98"/>
      <c r="R1935" s="114"/>
      <c r="S1935" s="753"/>
      <c r="T1935" s="98"/>
      <c r="U1935" s="98"/>
      <c r="V1935" s="98"/>
      <c r="W1935" s="99"/>
      <c r="X1935" s="97"/>
      <c r="Y1935" s="87"/>
      <c r="Z1935" s="100"/>
      <c r="AA1935" s="106">
        <f t="shared" si="839"/>
        <v>1923</v>
      </c>
      <c r="AB1935" s="549">
        <f t="shared" si="840"/>
        <v>0</v>
      </c>
      <c r="AC1935" s="544">
        <f t="shared" si="841"/>
        <v>0</v>
      </c>
      <c r="AD1935" s="174">
        <f t="shared" si="842"/>
        <v>0</v>
      </c>
      <c r="AE1935" s="8"/>
      <c r="AF1935" s="885" t="str">
        <f t="shared" si="843"/>
        <v xml:space="preserve"> </v>
      </c>
      <c r="AG1935" s="40">
        <f t="shared" si="844"/>
        <v>0</v>
      </c>
      <c r="AH1935" s="40">
        <f t="shared" si="845"/>
        <v>0</v>
      </c>
      <c r="AR1935" s="40">
        <f t="shared" si="846"/>
        <v>0</v>
      </c>
      <c r="AS1935" s="40">
        <f t="shared" si="847"/>
        <v>0</v>
      </c>
      <c r="AT1935" s="40">
        <f t="shared" si="848"/>
        <v>0</v>
      </c>
      <c r="AU1935" s="40">
        <f t="shared" si="849"/>
        <v>0</v>
      </c>
      <c r="AX1935" s="279">
        <f t="shared" si="850"/>
        <v>0</v>
      </c>
      <c r="AY1935" s="279">
        <f t="shared" si="851"/>
        <v>0</v>
      </c>
      <c r="AZ1935" s="40">
        <f t="shared" si="852"/>
        <v>0</v>
      </c>
      <c r="BB1935" s="40">
        <f t="shared" si="853"/>
        <v>0</v>
      </c>
      <c r="BC1935" s="397">
        <f t="shared" si="854"/>
        <v>0</v>
      </c>
      <c r="BD1935" s="105">
        <f t="shared" si="855"/>
        <v>0</v>
      </c>
      <c r="BE1935" s="105">
        <f t="shared" si="856"/>
        <v>0</v>
      </c>
      <c r="BF1935" s="742">
        <f t="shared" si="857"/>
        <v>0</v>
      </c>
      <c r="BG1935" s="89"/>
      <c r="BH1935" s="9"/>
      <c r="BJ1935" s="40">
        <f t="shared" si="858"/>
        <v>0</v>
      </c>
      <c r="BK1935" s="40">
        <f t="shared" si="859"/>
        <v>1</v>
      </c>
      <c r="BL1935" s="40">
        <f t="shared" si="860"/>
        <v>0</v>
      </c>
      <c r="BM1935" s="40">
        <f t="shared" si="861"/>
        <v>0</v>
      </c>
      <c r="BN1935" s="40">
        <f t="shared" si="862"/>
        <v>0</v>
      </c>
    </row>
    <row r="1936" spans="1:66" x14ac:dyDescent="0.25">
      <c r="A1936" s="379"/>
      <c r="B1936" s="936"/>
      <c r="C1936" s="272"/>
      <c r="D1936" s="868"/>
      <c r="E1936" s="873" t="str">
        <f t="shared" si="836"/>
        <v xml:space="preserve"> </v>
      </c>
      <c r="F1936" s="130">
        <f t="shared" si="837"/>
        <v>0</v>
      </c>
      <c r="G1936" s="128">
        <f t="shared" si="838"/>
        <v>1924</v>
      </c>
      <c r="H1936" s="127"/>
      <c r="I1936" s="321"/>
      <c r="J1936" s="97"/>
      <c r="K1936" s="323"/>
      <c r="L1936" s="322"/>
      <c r="M1936" s="50"/>
      <c r="N1936" s="87"/>
      <c r="O1936" s="324"/>
      <c r="P1936" s="98"/>
      <c r="Q1936" s="98"/>
      <c r="R1936" s="114"/>
      <c r="S1936" s="753"/>
      <c r="T1936" s="98"/>
      <c r="U1936" s="98"/>
      <c r="V1936" s="98"/>
      <c r="W1936" s="99"/>
      <c r="X1936" s="97"/>
      <c r="Y1936" s="87"/>
      <c r="Z1936" s="100"/>
      <c r="AA1936" s="106">
        <f t="shared" si="839"/>
        <v>1924</v>
      </c>
      <c r="AB1936" s="549">
        <f t="shared" si="840"/>
        <v>0</v>
      </c>
      <c r="AC1936" s="544">
        <f t="shared" si="841"/>
        <v>0</v>
      </c>
      <c r="AD1936" s="174">
        <f t="shared" si="842"/>
        <v>0</v>
      </c>
      <c r="AE1936" s="8"/>
      <c r="AF1936" s="885" t="str">
        <f t="shared" si="843"/>
        <v xml:space="preserve"> </v>
      </c>
      <c r="AG1936" s="40">
        <f t="shared" si="844"/>
        <v>0</v>
      </c>
      <c r="AH1936" s="40">
        <f t="shared" si="845"/>
        <v>0</v>
      </c>
      <c r="AR1936" s="40">
        <f t="shared" si="846"/>
        <v>0</v>
      </c>
      <c r="AS1936" s="40">
        <f t="shared" si="847"/>
        <v>0</v>
      </c>
      <c r="AT1936" s="40">
        <f t="shared" si="848"/>
        <v>0</v>
      </c>
      <c r="AU1936" s="40">
        <f t="shared" si="849"/>
        <v>0</v>
      </c>
      <c r="AX1936" s="279">
        <f t="shared" si="850"/>
        <v>0</v>
      </c>
      <c r="AY1936" s="279">
        <f t="shared" si="851"/>
        <v>0</v>
      </c>
      <c r="AZ1936" s="40">
        <f t="shared" si="852"/>
        <v>0</v>
      </c>
      <c r="BB1936" s="40">
        <f t="shared" si="853"/>
        <v>0</v>
      </c>
      <c r="BC1936" s="397">
        <f t="shared" si="854"/>
        <v>0</v>
      </c>
      <c r="BD1936" s="105">
        <f t="shared" si="855"/>
        <v>0</v>
      </c>
      <c r="BE1936" s="105">
        <f t="shared" si="856"/>
        <v>0</v>
      </c>
      <c r="BF1936" s="742">
        <f t="shared" si="857"/>
        <v>0</v>
      </c>
      <c r="BG1936" s="89"/>
      <c r="BH1936" s="9"/>
      <c r="BJ1936" s="40">
        <f t="shared" si="858"/>
        <v>0</v>
      </c>
      <c r="BK1936" s="40">
        <f t="shared" si="859"/>
        <v>1</v>
      </c>
      <c r="BL1936" s="40">
        <f t="shared" si="860"/>
        <v>0</v>
      </c>
      <c r="BM1936" s="40">
        <f t="shared" si="861"/>
        <v>0</v>
      </c>
      <c r="BN1936" s="40">
        <f t="shared" si="862"/>
        <v>0</v>
      </c>
    </row>
    <row r="1937" spans="1:66" x14ac:dyDescent="0.25">
      <c r="A1937" s="379"/>
      <c r="B1937" s="936"/>
      <c r="C1937" s="272"/>
      <c r="D1937" s="868"/>
      <c r="E1937" s="873" t="str">
        <f t="shared" si="836"/>
        <v xml:space="preserve"> </v>
      </c>
      <c r="F1937" s="130">
        <f t="shared" si="837"/>
        <v>0</v>
      </c>
      <c r="G1937" s="128">
        <f t="shared" si="838"/>
        <v>1925</v>
      </c>
      <c r="H1937" s="127"/>
      <c r="I1937" s="321"/>
      <c r="J1937" s="97"/>
      <c r="K1937" s="323"/>
      <c r="L1937" s="322"/>
      <c r="M1937" s="50"/>
      <c r="N1937" s="87"/>
      <c r="O1937" s="324"/>
      <c r="P1937" s="98"/>
      <c r="Q1937" s="98"/>
      <c r="R1937" s="114"/>
      <c r="S1937" s="753"/>
      <c r="T1937" s="98"/>
      <c r="U1937" s="98"/>
      <c r="V1937" s="98"/>
      <c r="W1937" s="99"/>
      <c r="X1937" s="97"/>
      <c r="Y1937" s="87"/>
      <c r="Z1937" s="100"/>
      <c r="AA1937" s="106">
        <f t="shared" si="839"/>
        <v>1925</v>
      </c>
      <c r="AB1937" s="549">
        <f t="shared" si="840"/>
        <v>0</v>
      </c>
      <c r="AC1937" s="544">
        <f t="shared" si="841"/>
        <v>0</v>
      </c>
      <c r="AD1937" s="174">
        <f t="shared" si="842"/>
        <v>0</v>
      </c>
      <c r="AE1937" s="8"/>
      <c r="AF1937" s="885" t="str">
        <f t="shared" si="843"/>
        <v xml:space="preserve"> </v>
      </c>
      <c r="AG1937" s="40">
        <f t="shared" si="844"/>
        <v>0</v>
      </c>
      <c r="AH1937" s="40">
        <f t="shared" si="845"/>
        <v>0</v>
      </c>
      <c r="AR1937" s="40">
        <f t="shared" si="846"/>
        <v>0</v>
      </c>
      <c r="AS1937" s="40">
        <f t="shared" si="847"/>
        <v>0</v>
      </c>
      <c r="AT1937" s="40">
        <f t="shared" si="848"/>
        <v>0</v>
      </c>
      <c r="AU1937" s="40">
        <f t="shared" si="849"/>
        <v>0</v>
      </c>
      <c r="AX1937" s="279">
        <f t="shared" si="850"/>
        <v>0</v>
      </c>
      <c r="AY1937" s="279">
        <f t="shared" si="851"/>
        <v>0</v>
      </c>
      <c r="AZ1937" s="40">
        <f t="shared" si="852"/>
        <v>0</v>
      </c>
      <c r="BB1937" s="40">
        <f t="shared" si="853"/>
        <v>0</v>
      </c>
      <c r="BC1937" s="397">
        <f t="shared" si="854"/>
        <v>0</v>
      </c>
      <c r="BD1937" s="105">
        <f t="shared" si="855"/>
        <v>0</v>
      </c>
      <c r="BE1937" s="105">
        <f t="shared" si="856"/>
        <v>0</v>
      </c>
      <c r="BF1937" s="742">
        <f t="shared" si="857"/>
        <v>0</v>
      </c>
      <c r="BG1937" s="89"/>
      <c r="BH1937" s="9"/>
      <c r="BJ1937" s="40">
        <f t="shared" si="858"/>
        <v>0</v>
      </c>
      <c r="BK1937" s="40">
        <f t="shared" si="859"/>
        <v>1</v>
      </c>
      <c r="BL1937" s="40">
        <f t="shared" si="860"/>
        <v>0</v>
      </c>
      <c r="BM1937" s="40">
        <f t="shared" si="861"/>
        <v>0</v>
      </c>
      <c r="BN1937" s="40">
        <f t="shared" si="862"/>
        <v>0</v>
      </c>
    </row>
    <row r="1938" spans="1:66" x14ac:dyDescent="0.25">
      <c r="A1938" s="379"/>
      <c r="B1938" s="936"/>
      <c r="C1938" s="272"/>
      <c r="D1938" s="868"/>
      <c r="E1938" s="873" t="str">
        <f t="shared" si="836"/>
        <v xml:space="preserve"> </v>
      </c>
      <c r="F1938" s="130">
        <f t="shared" si="837"/>
        <v>0</v>
      </c>
      <c r="G1938" s="128">
        <f t="shared" si="838"/>
        <v>1926</v>
      </c>
      <c r="H1938" s="127"/>
      <c r="I1938" s="321"/>
      <c r="J1938" s="97"/>
      <c r="K1938" s="323"/>
      <c r="L1938" s="322"/>
      <c r="M1938" s="50"/>
      <c r="N1938" s="87"/>
      <c r="O1938" s="324"/>
      <c r="P1938" s="98"/>
      <c r="Q1938" s="98"/>
      <c r="R1938" s="114"/>
      <c r="S1938" s="753"/>
      <c r="T1938" s="98"/>
      <c r="U1938" s="98"/>
      <c r="V1938" s="98"/>
      <c r="W1938" s="99"/>
      <c r="X1938" s="97"/>
      <c r="Y1938" s="87"/>
      <c r="Z1938" s="100"/>
      <c r="AA1938" s="106">
        <f t="shared" si="839"/>
        <v>1926</v>
      </c>
      <c r="AB1938" s="549">
        <f t="shared" si="840"/>
        <v>0</v>
      </c>
      <c r="AC1938" s="544">
        <f t="shared" si="841"/>
        <v>0</v>
      </c>
      <c r="AD1938" s="174">
        <f t="shared" si="842"/>
        <v>0</v>
      </c>
      <c r="AE1938" s="8"/>
      <c r="AF1938" s="885" t="str">
        <f t="shared" si="843"/>
        <v xml:space="preserve"> </v>
      </c>
      <c r="AG1938" s="40">
        <f t="shared" si="844"/>
        <v>0</v>
      </c>
      <c r="AH1938" s="40">
        <f t="shared" si="845"/>
        <v>0</v>
      </c>
      <c r="AR1938" s="40">
        <f t="shared" si="846"/>
        <v>0</v>
      </c>
      <c r="AS1938" s="40">
        <f t="shared" si="847"/>
        <v>0</v>
      </c>
      <c r="AT1938" s="40">
        <f t="shared" si="848"/>
        <v>0</v>
      </c>
      <c r="AU1938" s="40">
        <f t="shared" si="849"/>
        <v>0</v>
      </c>
      <c r="AX1938" s="279">
        <f t="shared" si="850"/>
        <v>0</v>
      </c>
      <c r="AY1938" s="279">
        <f t="shared" si="851"/>
        <v>0</v>
      </c>
      <c r="AZ1938" s="40">
        <f t="shared" si="852"/>
        <v>0</v>
      </c>
      <c r="BB1938" s="40">
        <f t="shared" si="853"/>
        <v>0</v>
      </c>
      <c r="BC1938" s="397">
        <f t="shared" si="854"/>
        <v>0</v>
      </c>
      <c r="BD1938" s="105">
        <f t="shared" si="855"/>
        <v>0</v>
      </c>
      <c r="BE1938" s="105">
        <f t="shared" si="856"/>
        <v>0</v>
      </c>
      <c r="BF1938" s="742">
        <f t="shared" si="857"/>
        <v>0</v>
      </c>
      <c r="BG1938" s="89"/>
      <c r="BH1938" s="9"/>
      <c r="BJ1938" s="40">
        <f t="shared" si="858"/>
        <v>0</v>
      </c>
      <c r="BK1938" s="40">
        <f t="shared" si="859"/>
        <v>1</v>
      </c>
      <c r="BL1938" s="40">
        <f t="shared" si="860"/>
        <v>0</v>
      </c>
      <c r="BM1938" s="40">
        <f t="shared" si="861"/>
        <v>0</v>
      </c>
      <c r="BN1938" s="40">
        <f t="shared" si="862"/>
        <v>0</v>
      </c>
    </row>
    <row r="1939" spans="1:66" x14ac:dyDescent="0.25">
      <c r="A1939" s="379"/>
      <c r="B1939" s="936"/>
      <c r="C1939" s="272"/>
      <c r="D1939" s="868"/>
      <c r="E1939" s="873" t="str">
        <f t="shared" si="836"/>
        <v xml:space="preserve"> </v>
      </c>
      <c r="F1939" s="130">
        <f t="shared" si="837"/>
        <v>0</v>
      </c>
      <c r="G1939" s="128">
        <f t="shared" si="838"/>
        <v>1927</v>
      </c>
      <c r="H1939" s="127"/>
      <c r="I1939" s="321"/>
      <c r="J1939" s="97"/>
      <c r="K1939" s="323"/>
      <c r="L1939" s="322"/>
      <c r="M1939" s="50"/>
      <c r="N1939" s="87"/>
      <c r="O1939" s="324"/>
      <c r="P1939" s="98"/>
      <c r="Q1939" s="98"/>
      <c r="R1939" s="114"/>
      <c r="S1939" s="753"/>
      <c r="T1939" s="98"/>
      <c r="U1939" s="98"/>
      <c r="V1939" s="98"/>
      <c r="W1939" s="99"/>
      <c r="X1939" s="97"/>
      <c r="Y1939" s="87"/>
      <c r="Z1939" s="100"/>
      <c r="AA1939" s="106">
        <f t="shared" si="839"/>
        <v>1927</v>
      </c>
      <c r="AB1939" s="549">
        <f t="shared" si="840"/>
        <v>0</v>
      </c>
      <c r="AC1939" s="544">
        <f t="shared" si="841"/>
        <v>0</v>
      </c>
      <c r="AD1939" s="174">
        <f t="shared" si="842"/>
        <v>0</v>
      </c>
      <c r="AE1939" s="8"/>
      <c r="AF1939" s="885" t="str">
        <f t="shared" si="843"/>
        <v xml:space="preserve"> </v>
      </c>
      <c r="AG1939" s="40">
        <f t="shared" si="844"/>
        <v>0</v>
      </c>
      <c r="AH1939" s="40">
        <f t="shared" si="845"/>
        <v>0</v>
      </c>
      <c r="AR1939" s="40">
        <f t="shared" si="846"/>
        <v>0</v>
      </c>
      <c r="AS1939" s="40">
        <f t="shared" si="847"/>
        <v>0</v>
      </c>
      <c r="AT1939" s="40">
        <f t="shared" si="848"/>
        <v>0</v>
      </c>
      <c r="AU1939" s="40">
        <f t="shared" si="849"/>
        <v>0</v>
      </c>
      <c r="AX1939" s="279">
        <f t="shared" si="850"/>
        <v>0</v>
      </c>
      <c r="AY1939" s="279">
        <f t="shared" si="851"/>
        <v>0</v>
      </c>
      <c r="AZ1939" s="40">
        <f t="shared" si="852"/>
        <v>0</v>
      </c>
      <c r="BB1939" s="40">
        <f t="shared" si="853"/>
        <v>0</v>
      </c>
      <c r="BC1939" s="397">
        <f t="shared" si="854"/>
        <v>0</v>
      </c>
      <c r="BD1939" s="105">
        <f t="shared" si="855"/>
        <v>0</v>
      </c>
      <c r="BE1939" s="105">
        <f t="shared" si="856"/>
        <v>0</v>
      </c>
      <c r="BF1939" s="742">
        <f t="shared" si="857"/>
        <v>0</v>
      </c>
      <c r="BG1939" s="89"/>
      <c r="BH1939" s="9"/>
      <c r="BJ1939" s="40">
        <f t="shared" si="858"/>
        <v>0</v>
      </c>
      <c r="BK1939" s="40">
        <f t="shared" si="859"/>
        <v>1</v>
      </c>
      <c r="BL1939" s="40">
        <f t="shared" si="860"/>
        <v>0</v>
      </c>
      <c r="BM1939" s="40">
        <f t="shared" si="861"/>
        <v>0</v>
      </c>
      <c r="BN1939" s="40">
        <f t="shared" si="862"/>
        <v>0</v>
      </c>
    </row>
    <row r="1940" spans="1:66" x14ac:dyDescent="0.25">
      <c r="A1940" s="379"/>
      <c r="B1940" s="936"/>
      <c r="C1940" s="272"/>
      <c r="D1940" s="868"/>
      <c r="E1940" s="873" t="str">
        <f t="shared" si="836"/>
        <v xml:space="preserve"> </v>
      </c>
      <c r="F1940" s="130">
        <f t="shared" si="837"/>
        <v>0</v>
      </c>
      <c r="G1940" s="128">
        <f t="shared" si="838"/>
        <v>1928</v>
      </c>
      <c r="H1940" s="127"/>
      <c r="I1940" s="321"/>
      <c r="J1940" s="97"/>
      <c r="K1940" s="323"/>
      <c r="L1940" s="322"/>
      <c r="M1940" s="50"/>
      <c r="N1940" s="87"/>
      <c r="O1940" s="324"/>
      <c r="P1940" s="98"/>
      <c r="Q1940" s="98"/>
      <c r="R1940" s="114"/>
      <c r="S1940" s="753"/>
      <c r="T1940" s="98"/>
      <c r="U1940" s="98"/>
      <c r="V1940" s="98"/>
      <c r="W1940" s="99"/>
      <c r="X1940" s="97"/>
      <c r="Y1940" s="87"/>
      <c r="Z1940" s="100"/>
      <c r="AA1940" s="106">
        <f t="shared" si="839"/>
        <v>1928</v>
      </c>
      <c r="AB1940" s="549">
        <f t="shared" si="840"/>
        <v>0</v>
      </c>
      <c r="AC1940" s="544">
        <f t="shared" si="841"/>
        <v>0</v>
      </c>
      <c r="AD1940" s="174">
        <f t="shared" si="842"/>
        <v>0</v>
      </c>
      <c r="AE1940" s="8"/>
      <c r="AF1940" s="885" t="str">
        <f t="shared" si="843"/>
        <v xml:space="preserve"> </v>
      </c>
      <c r="AG1940" s="40">
        <f t="shared" si="844"/>
        <v>0</v>
      </c>
      <c r="AH1940" s="40">
        <f t="shared" si="845"/>
        <v>0</v>
      </c>
      <c r="AR1940" s="40">
        <f t="shared" si="846"/>
        <v>0</v>
      </c>
      <c r="AS1940" s="40">
        <f t="shared" si="847"/>
        <v>0</v>
      </c>
      <c r="AT1940" s="40">
        <f t="shared" si="848"/>
        <v>0</v>
      </c>
      <c r="AU1940" s="40">
        <f t="shared" si="849"/>
        <v>0</v>
      </c>
      <c r="AX1940" s="279">
        <f t="shared" si="850"/>
        <v>0</v>
      </c>
      <c r="AY1940" s="279">
        <f t="shared" si="851"/>
        <v>0</v>
      </c>
      <c r="AZ1940" s="40">
        <f t="shared" si="852"/>
        <v>0</v>
      </c>
      <c r="BB1940" s="40">
        <f t="shared" si="853"/>
        <v>0</v>
      </c>
      <c r="BC1940" s="397">
        <f t="shared" si="854"/>
        <v>0</v>
      </c>
      <c r="BD1940" s="105">
        <f t="shared" si="855"/>
        <v>0</v>
      </c>
      <c r="BE1940" s="105">
        <f t="shared" si="856"/>
        <v>0</v>
      </c>
      <c r="BF1940" s="742">
        <f t="shared" si="857"/>
        <v>0</v>
      </c>
      <c r="BG1940" s="89"/>
      <c r="BH1940" s="9"/>
      <c r="BJ1940" s="40">
        <f t="shared" si="858"/>
        <v>0</v>
      </c>
      <c r="BK1940" s="40">
        <f t="shared" si="859"/>
        <v>1</v>
      </c>
      <c r="BL1940" s="40">
        <f t="shared" si="860"/>
        <v>0</v>
      </c>
      <c r="BM1940" s="40">
        <f t="shared" si="861"/>
        <v>0</v>
      </c>
      <c r="BN1940" s="40">
        <f t="shared" si="862"/>
        <v>0</v>
      </c>
    </row>
    <row r="1941" spans="1:66" x14ac:dyDescent="0.25">
      <c r="A1941" s="379"/>
      <c r="B1941" s="936"/>
      <c r="C1941" s="272"/>
      <c r="D1941" s="868"/>
      <c r="E1941" s="873" t="str">
        <f t="shared" si="836"/>
        <v xml:space="preserve"> </v>
      </c>
      <c r="F1941" s="130">
        <f t="shared" si="837"/>
        <v>0</v>
      </c>
      <c r="G1941" s="128">
        <f t="shared" si="838"/>
        <v>1929</v>
      </c>
      <c r="H1941" s="127"/>
      <c r="I1941" s="321"/>
      <c r="J1941" s="97"/>
      <c r="K1941" s="323"/>
      <c r="L1941" s="322"/>
      <c r="M1941" s="50"/>
      <c r="N1941" s="87"/>
      <c r="O1941" s="324"/>
      <c r="P1941" s="98"/>
      <c r="Q1941" s="98"/>
      <c r="R1941" s="114"/>
      <c r="S1941" s="753"/>
      <c r="T1941" s="98"/>
      <c r="U1941" s="98"/>
      <c r="V1941" s="98"/>
      <c r="W1941" s="99"/>
      <c r="X1941" s="97"/>
      <c r="Y1941" s="87"/>
      <c r="Z1941" s="100"/>
      <c r="AA1941" s="106">
        <f t="shared" si="839"/>
        <v>1929</v>
      </c>
      <c r="AB1941" s="549">
        <f t="shared" si="840"/>
        <v>0</v>
      </c>
      <c r="AC1941" s="544">
        <f t="shared" si="841"/>
        <v>0</v>
      </c>
      <c r="AD1941" s="174">
        <f t="shared" si="842"/>
        <v>0</v>
      </c>
      <c r="AE1941" s="8"/>
      <c r="AF1941" s="885" t="str">
        <f t="shared" si="843"/>
        <v xml:space="preserve"> </v>
      </c>
      <c r="AG1941" s="40">
        <f t="shared" si="844"/>
        <v>0</v>
      </c>
      <c r="AH1941" s="40">
        <f t="shared" si="845"/>
        <v>0</v>
      </c>
      <c r="AR1941" s="40">
        <f t="shared" si="846"/>
        <v>0</v>
      </c>
      <c r="AS1941" s="40">
        <f t="shared" si="847"/>
        <v>0</v>
      </c>
      <c r="AT1941" s="40">
        <f t="shared" si="848"/>
        <v>0</v>
      </c>
      <c r="AU1941" s="40">
        <f t="shared" si="849"/>
        <v>0</v>
      </c>
      <c r="AX1941" s="279">
        <f t="shared" si="850"/>
        <v>0</v>
      </c>
      <c r="AY1941" s="279">
        <f t="shared" si="851"/>
        <v>0</v>
      </c>
      <c r="AZ1941" s="40">
        <f t="shared" si="852"/>
        <v>0</v>
      </c>
      <c r="BB1941" s="40">
        <f t="shared" si="853"/>
        <v>0</v>
      </c>
      <c r="BC1941" s="397">
        <f t="shared" si="854"/>
        <v>0</v>
      </c>
      <c r="BD1941" s="105">
        <f t="shared" si="855"/>
        <v>0</v>
      </c>
      <c r="BE1941" s="105">
        <f t="shared" si="856"/>
        <v>0</v>
      </c>
      <c r="BF1941" s="742">
        <f t="shared" si="857"/>
        <v>0</v>
      </c>
      <c r="BG1941" s="89"/>
      <c r="BH1941" s="9"/>
      <c r="BJ1941" s="40">
        <f t="shared" si="858"/>
        <v>0</v>
      </c>
      <c r="BK1941" s="40">
        <f t="shared" si="859"/>
        <v>1</v>
      </c>
      <c r="BL1941" s="40">
        <f t="shared" si="860"/>
        <v>0</v>
      </c>
      <c r="BM1941" s="40">
        <f t="shared" si="861"/>
        <v>0</v>
      </c>
      <c r="BN1941" s="40">
        <f t="shared" si="862"/>
        <v>0</v>
      </c>
    </row>
    <row r="1942" spans="1:66" x14ac:dyDescent="0.25">
      <c r="A1942" s="379"/>
      <c r="B1942" s="936"/>
      <c r="C1942" s="272"/>
      <c r="D1942" s="868"/>
      <c r="E1942" s="873" t="str">
        <f t="shared" si="836"/>
        <v xml:space="preserve"> </v>
      </c>
      <c r="F1942" s="130">
        <f t="shared" si="837"/>
        <v>0</v>
      </c>
      <c r="G1942" s="128">
        <f t="shared" si="838"/>
        <v>1930</v>
      </c>
      <c r="H1942" s="127"/>
      <c r="I1942" s="321"/>
      <c r="J1942" s="97"/>
      <c r="K1942" s="323"/>
      <c r="L1942" s="322"/>
      <c r="M1942" s="50"/>
      <c r="N1942" s="87"/>
      <c r="O1942" s="324"/>
      <c r="P1942" s="98"/>
      <c r="Q1942" s="98"/>
      <c r="R1942" s="114"/>
      <c r="S1942" s="753"/>
      <c r="T1942" s="98"/>
      <c r="U1942" s="98"/>
      <c r="V1942" s="98"/>
      <c r="W1942" s="99"/>
      <c r="X1942" s="97"/>
      <c r="Y1942" s="87"/>
      <c r="Z1942" s="100"/>
      <c r="AA1942" s="106">
        <f t="shared" si="839"/>
        <v>1930</v>
      </c>
      <c r="AB1942" s="549">
        <f t="shared" si="840"/>
        <v>0</v>
      </c>
      <c r="AC1942" s="544">
        <f t="shared" si="841"/>
        <v>0</v>
      </c>
      <c r="AD1942" s="174">
        <f t="shared" si="842"/>
        <v>0</v>
      </c>
      <c r="AE1942" s="8"/>
      <c r="AF1942" s="885" t="str">
        <f t="shared" si="843"/>
        <v xml:space="preserve"> </v>
      </c>
      <c r="AG1942" s="40">
        <f t="shared" si="844"/>
        <v>0</v>
      </c>
      <c r="AH1942" s="40">
        <f t="shared" si="845"/>
        <v>0</v>
      </c>
      <c r="AR1942" s="40">
        <f t="shared" si="846"/>
        <v>0</v>
      </c>
      <c r="AS1942" s="40">
        <f t="shared" si="847"/>
        <v>0</v>
      </c>
      <c r="AT1942" s="40">
        <f t="shared" si="848"/>
        <v>0</v>
      </c>
      <c r="AU1942" s="40">
        <f t="shared" si="849"/>
        <v>0</v>
      </c>
      <c r="AX1942" s="279">
        <f t="shared" si="850"/>
        <v>0</v>
      </c>
      <c r="AY1942" s="279">
        <f t="shared" si="851"/>
        <v>0</v>
      </c>
      <c r="AZ1942" s="40">
        <f t="shared" si="852"/>
        <v>0</v>
      </c>
      <c r="BB1942" s="40">
        <f t="shared" si="853"/>
        <v>0</v>
      </c>
      <c r="BC1942" s="397">
        <f t="shared" si="854"/>
        <v>0</v>
      </c>
      <c r="BD1942" s="105">
        <f t="shared" si="855"/>
        <v>0</v>
      </c>
      <c r="BE1942" s="105">
        <f t="shared" si="856"/>
        <v>0</v>
      </c>
      <c r="BF1942" s="742">
        <f t="shared" si="857"/>
        <v>0</v>
      </c>
      <c r="BG1942" s="89"/>
      <c r="BH1942" s="9"/>
      <c r="BJ1942" s="40">
        <f t="shared" si="858"/>
        <v>0</v>
      </c>
      <c r="BK1942" s="40">
        <f t="shared" si="859"/>
        <v>1</v>
      </c>
      <c r="BL1942" s="40">
        <f t="shared" si="860"/>
        <v>0</v>
      </c>
      <c r="BM1942" s="40">
        <f t="shared" si="861"/>
        <v>0</v>
      </c>
      <c r="BN1942" s="40">
        <f t="shared" si="862"/>
        <v>0</v>
      </c>
    </row>
    <row r="1943" spans="1:66" x14ac:dyDescent="0.25">
      <c r="A1943" s="379"/>
      <c r="B1943" s="936"/>
      <c r="C1943" s="272"/>
      <c r="D1943" s="868"/>
      <c r="E1943" s="873" t="str">
        <f t="shared" si="836"/>
        <v xml:space="preserve"> </v>
      </c>
      <c r="F1943" s="130">
        <f t="shared" si="837"/>
        <v>0</v>
      </c>
      <c r="G1943" s="128">
        <f t="shared" si="838"/>
        <v>1931</v>
      </c>
      <c r="H1943" s="127"/>
      <c r="I1943" s="321"/>
      <c r="J1943" s="97"/>
      <c r="K1943" s="323"/>
      <c r="L1943" s="322"/>
      <c r="M1943" s="50"/>
      <c r="N1943" s="87"/>
      <c r="O1943" s="324"/>
      <c r="P1943" s="98"/>
      <c r="Q1943" s="98"/>
      <c r="R1943" s="114"/>
      <c r="S1943" s="753"/>
      <c r="T1943" s="98"/>
      <c r="U1943" s="98"/>
      <c r="V1943" s="98"/>
      <c r="W1943" s="99"/>
      <c r="X1943" s="97"/>
      <c r="Y1943" s="87"/>
      <c r="Z1943" s="100"/>
      <c r="AA1943" s="106">
        <f t="shared" si="839"/>
        <v>1931</v>
      </c>
      <c r="AB1943" s="549">
        <f t="shared" si="840"/>
        <v>0</v>
      </c>
      <c r="AC1943" s="544">
        <f t="shared" si="841"/>
        <v>0</v>
      </c>
      <c r="AD1943" s="174">
        <f t="shared" si="842"/>
        <v>0</v>
      </c>
      <c r="AE1943" s="8"/>
      <c r="AF1943" s="885" t="str">
        <f t="shared" si="843"/>
        <v xml:space="preserve"> </v>
      </c>
      <c r="AG1943" s="40">
        <f t="shared" si="844"/>
        <v>0</v>
      </c>
      <c r="AH1943" s="40">
        <f t="shared" si="845"/>
        <v>0</v>
      </c>
      <c r="AR1943" s="40">
        <f t="shared" si="846"/>
        <v>0</v>
      </c>
      <c r="AS1943" s="40">
        <f t="shared" si="847"/>
        <v>0</v>
      </c>
      <c r="AT1943" s="40">
        <f t="shared" si="848"/>
        <v>0</v>
      </c>
      <c r="AU1943" s="40">
        <f t="shared" si="849"/>
        <v>0</v>
      </c>
      <c r="AX1943" s="279">
        <f t="shared" si="850"/>
        <v>0</v>
      </c>
      <c r="AY1943" s="279">
        <f t="shared" si="851"/>
        <v>0</v>
      </c>
      <c r="AZ1943" s="40">
        <f t="shared" si="852"/>
        <v>0</v>
      </c>
      <c r="BB1943" s="40">
        <f t="shared" si="853"/>
        <v>0</v>
      </c>
      <c r="BC1943" s="397">
        <f t="shared" si="854"/>
        <v>0</v>
      </c>
      <c r="BD1943" s="105">
        <f t="shared" si="855"/>
        <v>0</v>
      </c>
      <c r="BE1943" s="105">
        <f t="shared" si="856"/>
        <v>0</v>
      </c>
      <c r="BF1943" s="742">
        <f t="shared" si="857"/>
        <v>0</v>
      </c>
      <c r="BG1943" s="89"/>
      <c r="BH1943" s="9"/>
      <c r="BJ1943" s="40">
        <f t="shared" si="858"/>
        <v>0</v>
      </c>
      <c r="BK1943" s="40">
        <f t="shared" si="859"/>
        <v>1</v>
      </c>
      <c r="BL1943" s="40">
        <f t="shared" si="860"/>
        <v>0</v>
      </c>
      <c r="BM1943" s="40">
        <f t="shared" si="861"/>
        <v>0</v>
      </c>
      <c r="BN1943" s="40">
        <f t="shared" si="862"/>
        <v>0</v>
      </c>
    </row>
    <row r="1944" spans="1:66" x14ac:dyDescent="0.25">
      <c r="A1944" s="379"/>
      <c r="B1944" s="936"/>
      <c r="C1944" s="272"/>
      <c r="D1944" s="868"/>
      <c r="E1944" s="873" t="str">
        <f t="shared" si="836"/>
        <v xml:space="preserve"> </v>
      </c>
      <c r="F1944" s="130">
        <f t="shared" si="837"/>
        <v>0</v>
      </c>
      <c r="G1944" s="128">
        <f t="shared" si="838"/>
        <v>1932</v>
      </c>
      <c r="H1944" s="127"/>
      <c r="I1944" s="321"/>
      <c r="J1944" s="97"/>
      <c r="K1944" s="323"/>
      <c r="L1944" s="322"/>
      <c r="M1944" s="50"/>
      <c r="N1944" s="87"/>
      <c r="O1944" s="324"/>
      <c r="P1944" s="98"/>
      <c r="Q1944" s="98"/>
      <c r="R1944" s="114"/>
      <c r="S1944" s="753"/>
      <c r="T1944" s="98"/>
      <c r="U1944" s="98"/>
      <c r="V1944" s="98"/>
      <c r="W1944" s="99"/>
      <c r="X1944" s="97"/>
      <c r="Y1944" s="87"/>
      <c r="Z1944" s="100"/>
      <c r="AA1944" s="106">
        <f t="shared" si="839"/>
        <v>1932</v>
      </c>
      <c r="AB1944" s="549">
        <f t="shared" si="840"/>
        <v>0</v>
      </c>
      <c r="AC1944" s="544">
        <f t="shared" si="841"/>
        <v>0</v>
      </c>
      <c r="AD1944" s="174">
        <f t="shared" si="842"/>
        <v>0</v>
      </c>
      <c r="AE1944" s="8"/>
      <c r="AF1944" s="885" t="str">
        <f t="shared" si="843"/>
        <v xml:space="preserve"> </v>
      </c>
      <c r="AG1944" s="40">
        <f t="shared" si="844"/>
        <v>0</v>
      </c>
      <c r="AH1944" s="40">
        <f t="shared" si="845"/>
        <v>0</v>
      </c>
      <c r="AR1944" s="40">
        <f t="shared" si="846"/>
        <v>0</v>
      </c>
      <c r="AS1944" s="40">
        <f t="shared" si="847"/>
        <v>0</v>
      </c>
      <c r="AT1944" s="40">
        <f t="shared" si="848"/>
        <v>0</v>
      </c>
      <c r="AU1944" s="40">
        <f t="shared" si="849"/>
        <v>0</v>
      </c>
      <c r="AX1944" s="279">
        <f t="shared" si="850"/>
        <v>0</v>
      </c>
      <c r="AY1944" s="279">
        <f t="shared" si="851"/>
        <v>0</v>
      </c>
      <c r="AZ1944" s="40">
        <f t="shared" si="852"/>
        <v>0</v>
      </c>
      <c r="BB1944" s="40">
        <f t="shared" si="853"/>
        <v>0</v>
      </c>
      <c r="BC1944" s="397">
        <f t="shared" si="854"/>
        <v>0</v>
      </c>
      <c r="BD1944" s="105">
        <f t="shared" si="855"/>
        <v>0</v>
      </c>
      <c r="BE1944" s="105">
        <f t="shared" si="856"/>
        <v>0</v>
      </c>
      <c r="BF1944" s="742">
        <f t="shared" si="857"/>
        <v>0</v>
      </c>
      <c r="BG1944" s="89"/>
      <c r="BH1944" s="9"/>
      <c r="BJ1944" s="40">
        <f t="shared" si="858"/>
        <v>0</v>
      </c>
      <c r="BK1944" s="40">
        <f t="shared" si="859"/>
        <v>1</v>
      </c>
      <c r="BL1944" s="40">
        <f t="shared" si="860"/>
        <v>0</v>
      </c>
      <c r="BM1944" s="40">
        <f t="shared" si="861"/>
        <v>0</v>
      </c>
      <c r="BN1944" s="40">
        <f t="shared" si="862"/>
        <v>0</v>
      </c>
    </row>
    <row r="1945" spans="1:66" x14ac:dyDescent="0.25">
      <c r="A1945" s="379"/>
      <c r="B1945" s="936"/>
      <c r="C1945" s="272"/>
      <c r="D1945" s="868"/>
      <c r="E1945" s="873" t="str">
        <f t="shared" si="836"/>
        <v xml:space="preserve"> </v>
      </c>
      <c r="F1945" s="130">
        <f t="shared" si="837"/>
        <v>0</v>
      </c>
      <c r="G1945" s="128">
        <f t="shared" si="838"/>
        <v>1933</v>
      </c>
      <c r="H1945" s="127"/>
      <c r="I1945" s="321"/>
      <c r="J1945" s="97"/>
      <c r="K1945" s="323"/>
      <c r="L1945" s="322"/>
      <c r="M1945" s="50"/>
      <c r="N1945" s="87"/>
      <c r="O1945" s="324"/>
      <c r="P1945" s="98"/>
      <c r="Q1945" s="98"/>
      <c r="R1945" s="114"/>
      <c r="S1945" s="753"/>
      <c r="T1945" s="98"/>
      <c r="U1945" s="98"/>
      <c r="V1945" s="98"/>
      <c r="W1945" s="99"/>
      <c r="X1945" s="97"/>
      <c r="Y1945" s="87"/>
      <c r="Z1945" s="100"/>
      <c r="AA1945" s="106">
        <f t="shared" si="839"/>
        <v>1933</v>
      </c>
      <c r="AB1945" s="549">
        <f t="shared" si="840"/>
        <v>0</v>
      </c>
      <c r="AC1945" s="544">
        <f t="shared" si="841"/>
        <v>0</v>
      </c>
      <c r="AD1945" s="174">
        <f t="shared" si="842"/>
        <v>0</v>
      </c>
      <c r="AE1945" s="8"/>
      <c r="AF1945" s="885" t="str">
        <f t="shared" si="843"/>
        <v xml:space="preserve"> </v>
      </c>
      <c r="AG1945" s="40">
        <f t="shared" si="844"/>
        <v>0</v>
      </c>
      <c r="AH1945" s="40">
        <f t="shared" si="845"/>
        <v>0</v>
      </c>
      <c r="AR1945" s="40">
        <f t="shared" si="846"/>
        <v>0</v>
      </c>
      <c r="AS1945" s="40">
        <f t="shared" si="847"/>
        <v>0</v>
      </c>
      <c r="AT1945" s="40">
        <f t="shared" si="848"/>
        <v>0</v>
      </c>
      <c r="AU1945" s="40">
        <f t="shared" si="849"/>
        <v>0</v>
      </c>
      <c r="AX1945" s="279">
        <f t="shared" si="850"/>
        <v>0</v>
      </c>
      <c r="AY1945" s="279">
        <f t="shared" si="851"/>
        <v>0</v>
      </c>
      <c r="AZ1945" s="40">
        <f t="shared" si="852"/>
        <v>0</v>
      </c>
      <c r="BB1945" s="40">
        <f t="shared" si="853"/>
        <v>0</v>
      </c>
      <c r="BC1945" s="397">
        <f t="shared" si="854"/>
        <v>0</v>
      </c>
      <c r="BD1945" s="105">
        <f t="shared" si="855"/>
        <v>0</v>
      </c>
      <c r="BE1945" s="105">
        <f t="shared" si="856"/>
        <v>0</v>
      </c>
      <c r="BF1945" s="742">
        <f t="shared" si="857"/>
        <v>0</v>
      </c>
      <c r="BG1945" s="89"/>
      <c r="BH1945" s="9"/>
      <c r="BJ1945" s="40">
        <f t="shared" si="858"/>
        <v>0</v>
      </c>
      <c r="BK1945" s="40">
        <f t="shared" si="859"/>
        <v>1</v>
      </c>
      <c r="BL1945" s="40">
        <f t="shared" si="860"/>
        <v>0</v>
      </c>
      <c r="BM1945" s="40">
        <f t="shared" si="861"/>
        <v>0</v>
      </c>
      <c r="BN1945" s="40">
        <f t="shared" si="862"/>
        <v>0</v>
      </c>
    </row>
    <row r="1946" spans="1:66" x14ac:dyDescent="0.25">
      <c r="A1946" s="379"/>
      <c r="B1946" s="936"/>
      <c r="C1946" s="272"/>
      <c r="D1946" s="868"/>
      <c r="E1946" s="873" t="str">
        <f t="shared" si="836"/>
        <v xml:space="preserve"> </v>
      </c>
      <c r="F1946" s="130">
        <f t="shared" si="837"/>
        <v>0</v>
      </c>
      <c r="G1946" s="128">
        <f t="shared" si="838"/>
        <v>1934</v>
      </c>
      <c r="H1946" s="127"/>
      <c r="I1946" s="321"/>
      <c r="J1946" s="97"/>
      <c r="K1946" s="323"/>
      <c r="L1946" s="322"/>
      <c r="M1946" s="50"/>
      <c r="N1946" s="87"/>
      <c r="O1946" s="324"/>
      <c r="P1946" s="98"/>
      <c r="Q1946" s="98"/>
      <c r="R1946" s="114"/>
      <c r="S1946" s="753"/>
      <c r="T1946" s="98"/>
      <c r="U1946" s="98"/>
      <c r="V1946" s="98"/>
      <c r="W1946" s="99"/>
      <c r="X1946" s="97"/>
      <c r="Y1946" s="87"/>
      <c r="Z1946" s="100"/>
      <c r="AA1946" s="106">
        <f t="shared" si="839"/>
        <v>1934</v>
      </c>
      <c r="AB1946" s="549">
        <f t="shared" si="840"/>
        <v>0</v>
      </c>
      <c r="AC1946" s="544">
        <f t="shared" si="841"/>
        <v>0</v>
      </c>
      <c r="AD1946" s="174">
        <f t="shared" si="842"/>
        <v>0</v>
      </c>
      <c r="AE1946" s="8"/>
      <c r="AF1946" s="885" t="str">
        <f t="shared" si="843"/>
        <v xml:space="preserve"> </v>
      </c>
      <c r="AG1946" s="40">
        <f t="shared" si="844"/>
        <v>0</v>
      </c>
      <c r="AH1946" s="40">
        <f t="shared" si="845"/>
        <v>0</v>
      </c>
      <c r="AR1946" s="40">
        <f t="shared" si="846"/>
        <v>0</v>
      </c>
      <c r="AS1946" s="40">
        <f t="shared" si="847"/>
        <v>0</v>
      </c>
      <c r="AT1946" s="40">
        <f t="shared" si="848"/>
        <v>0</v>
      </c>
      <c r="AU1946" s="40">
        <f t="shared" si="849"/>
        <v>0</v>
      </c>
      <c r="AX1946" s="279">
        <f t="shared" si="850"/>
        <v>0</v>
      </c>
      <c r="AY1946" s="279">
        <f t="shared" si="851"/>
        <v>0</v>
      </c>
      <c r="AZ1946" s="40">
        <f t="shared" si="852"/>
        <v>0</v>
      </c>
      <c r="BB1946" s="40">
        <f t="shared" si="853"/>
        <v>0</v>
      </c>
      <c r="BC1946" s="397">
        <f t="shared" si="854"/>
        <v>0</v>
      </c>
      <c r="BD1946" s="105">
        <f t="shared" si="855"/>
        <v>0</v>
      </c>
      <c r="BE1946" s="105">
        <f t="shared" si="856"/>
        <v>0</v>
      </c>
      <c r="BF1946" s="742">
        <f t="shared" si="857"/>
        <v>0</v>
      </c>
      <c r="BG1946" s="89"/>
      <c r="BH1946" s="9"/>
      <c r="BJ1946" s="40">
        <f t="shared" si="858"/>
        <v>0</v>
      </c>
      <c r="BK1946" s="40">
        <f t="shared" si="859"/>
        <v>1</v>
      </c>
      <c r="BL1946" s="40">
        <f t="shared" si="860"/>
        <v>0</v>
      </c>
      <c r="BM1946" s="40">
        <f t="shared" si="861"/>
        <v>0</v>
      </c>
      <c r="BN1946" s="40">
        <f t="shared" si="862"/>
        <v>0</v>
      </c>
    </row>
    <row r="1947" spans="1:66" x14ac:dyDescent="0.25">
      <c r="A1947" s="379"/>
      <c r="B1947" s="936"/>
      <c r="C1947" s="272"/>
      <c r="D1947" s="868"/>
      <c r="E1947" s="873" t="str">
        <f t="shared" si="836"/>
        <v xml:space="preserve"> </v>
      </c>
      <c r="F1947" s="130">
        <f t="shared" si="837"/>
        <v>0</v>
      </c>
      <c r="G1947" s="128">
        <f t="shared" si="838"/>
        <v>1935</v>
      </c>
      <c r="H1947" s="127"/>
      <c r="I1947" s="321"/>
      <c r="J1947" s="97"/>
      <c r="K1947" s="323"/>
      <c r="L1947" s="322"/>
      <c r="M1947" s="50"/>
      <c r="N1947" s="87"/>
      <c r="O1947" s="324"/>
      <c r="P1947" s="98"/>
      <c r="Q1947" s="98"/>
      <c r="R1947" s="114"/>
      <c r="S1947" s="753"/>
      <c r="T1947" s="98"/>
      <c r="U1947" s="98"/>
      <c r="V1947" s="98"/>
      <c r="W1947" s="99"/>
      <c r="X1947" s="97"/>
      <c r="Y1947" s="87"/>
      <c r="Z1947" s="100"/>
      <c r="AA1947" s="106">
        <f t="shared" si="839"/>
        <v>1935</v>
      </c>
      <c r="AB1947" s="549">
        <f t="shared" si="840"/>
        <v>0</v>
      </c>
      <c r="AC1947" s="544">
        <f t="shared" si="841"/>
        <v>0</v>
      </c>
      <c r="AD1947" s="174">
        <f t="shared" si="842"/>
        <v>0</v>
      </c>
      <c r="AE1947" s="8"/>
      <c r="AF1947" s="885" t="str">
        <f t="shared" si="843"/>
        <v xml:space="preserve"> </v>
      </c>
      <c r="AG1947" s="40">
        <f t="shared" si="844"/>
        <v>0</v>
      </c>
      <c r="AH1947" s="40">
        <f t="shared" si="845"/>
        <v>0</v>
      </c>
      <c r="AR1947" s="40">
        <f t="shared" si="846"/>
        <v>0</v>
      </c>
      <c r="AS1947" s="40">
        <f t="shared" si="847"/>
        <v>0</v>
      </c>
      <c r="AT1947" s="40">
        <f t="shared" si="848"/>
        <v>0</v>
      </c>
      <c r="AU1947" s="40">
        <f t="shared" si="849"/>
        <v>0</v>
      </c>
      <c r="AX1947" s="279">
        <f t="shared" si="850"/>
        <v>0</v>
      </c>
      <c r="AY1947" s="279">
        <f t="shared" si="851"/>
        <v>0</v>
      </c>
      <c r="AZ1947" s="40">
        <f t="shared" si="852"/>
        <v>0</v>
      </c>
      <c r="BB1947" s="40">
        <f t="shared" si="853"/>
        <v>0</v>
      </c>
      <c r="BC1947" s="397">
        <f t="shared" si="854"/>
        <v>0</v>
      </c>
      <c r="BD1947" s="105">
        <f t="shared" si="855"/>
        <v>0</v>
      </c>
      <c r="BE1947" s="105">
        <f t="shared" si="856"/>
        <v>0</v>
      </c>
      <c r="BF1947" s="742">
        <f t="shared" si="857"/>
        <v>0</v>
      </c>
      <c r="BG1947" s="89"/>
      <c r="BH1947" s="9"/>
      <c r="BJ1947" s="40">
        <f t="shared" si="858"/>
        <v>0</v>
      </c>
      <c r="BK1947" s="40">
        <f t="shared" si="859"/>
        <v>1</v>
      </c>
      <c r="BL1947" s="40">
        <f t="shared" si="860"/>
        <v>0</v>
      </c>
      <c r="BM1947" s="40">
        <f t="shared" si="861"/>
        <v>0</v>
      </c>
      <c r="BN1947" s="40">
        <f t="shared" si="862"/>
        <v>0</v>
      </c>
    </row>
    <row r="1948" spans="1:66" x14ac:dyDescent="0.25">
      <c r="A1948" s="379"/>
      <c r="B1948" s="936"/>
      <c r="C1948" s="272"/>
      <c r="D1948" s="868"/>
      <c r="E1948" s="873" t="str">
        <f t="shared" si="836"/>
        <v xml:space="preserve"> </v>
      </c>
      <c r="F1948" s="130">
        <f t="shared" si="837"/>
        <v>0</v>
      </c>
      <c r="G1948" s="128">
        <f t="shared" si="838"/>
        <v>1936</v>
      </c>
      <c r="H1948" s="127"/>
      <c r="I1948" s="321"/>
      <c r="J1948" s="97"/>
      <c r="K1948" s="323"/>
      <c r="L1948" s="322"/>
      <c r="M1948" s="50"/>
      <c r="N1948" s="87"/>
      <c r="O1948" s="324"/>
      <c r="P1948" s="98"/>
      <c r="Q1948" s="98"/>
      <c r="R1948" s="114"/>
      <c r="S1948" s="753"/>
      <c r="T1948" s="98"/>
      <c r="U1948" s="98"/>
      <c r="V1948" s="98"/>
      <c r="W1948" s="99"/>
      <c r="X1948" s="97"/>
      <c r="Y1948" s="87"/>
      <c r="Z1948" s="100"/>
      <c r="AA1948" s="106">
        <f t="shared" si="839"/>
        <v>1936</v>
      </c>
      <c r="AB1948" s="549">
        <f t="shared" si="840"/>
        <v>0</v>
      </c>
      <c r="AC1948" s="544">
        <f t="shared" si="841"/>
        <v>0</v>
      </c>
      <c r="AD1948" s="174">
        <f t="shared" si="842"/>
        <v>0</v>
      </c>
      <c r="AE1948" s="8"/>
      <c r="AF1948" s="885" t="str">
        <f t="shared" si="843"/>
        <v xml:space="preserve"> </v>
      </c>
      <c r="AG1948" s="40">
        <f t="shared" si="844"/>
        <v>0</v>
      </c>
      <c r="AH1948" s="40">
        <f t="shared" si="845"/>
        <v>0</v>
      </c>
      <c r="AR1948" s="40">
        <f t="shared" si="846"/>
        <v>0</v>
      </c>
      <c r="AS1948" s="40">
        <f t="shared" si="847"/>
        <v>0</v>
      </c>
      <c r="AT1948" s="40">
        <f t="shared" si="848"/>
        <v>0</v>
      </c>
      <c r="AU1948" s="40">
        <f t="shared" si="849"/>
        <v>0</v>
      </c>
      <c r="AX1948" s="279">
        <f t="shared" si="850"/>
        <v>0</v>
      </c>
      <c r="AY1948" s="279">
        <f t="shared" si="851"/>
        <v>0</v>
      </c>
      <c r="AZ1948" s="40">
        <f t="shared" si="852"/>
        <v>0</v>
      </c>
      <c r="BB1948" s="40">
        <f t="shared" si="853"/>
        <v>0</v>
      </c>
      <c r="BC1948" s="397">
        <f t="shared" si="854"/>
        <v>0</v>
      </c>
      <c r="BD1948" s="105">
        <f t="shared" si="855"/>
        <v>0</v>
      </c>
      <c r="BE1948" s="105">
        <f t="shared" si="856"/>
        <v>0</v>
      </c>
      <c r="BF1948" s="742">
        <f t="shared" si="857"/>
        <v>0</v>
      </c>
      <c r="BG1948" s="89"/>
      <c r="BH1948" s="9"/>
      <c r="BJ1948" s="40">
        <f t="shared" si="858"/>
        <v>0</v>
      </c>
      <c r="BK1948" s="40">
        <f t="shared" si="859"/>
        <v>1</v>
      </c>
      <c r="BL1948" s="40">
        <f t="shared" si="860"/>
        <v>0</v>
      </c>
      <c r="BM1948" s="40">
        <f t="shared" si="861"/>
        <v>0</v>
      </c>
      <c r="BN1948" s="40">
        <f t="shared" si="862"/>
        <v>0</v>
      </c>
    </row>
    <row r="1949" spans="1:66" x14ac:dyDescent="0.25">
      <c r="A1949" s="379"/>
      <c r="B1949" s="936"/>
      <c r="C1949" s="272"/>
      <c r="D1949" s="868"/>
      <c r="E1949" s="873" t="str">
        <f t="shared" si="836"/>
        <v xml:space="preserve"> </v>
      </c>
      <c r="F1949" s="130">
        <f t="shared" si="837"/>
        <v>0</v>
      </c>
      <c r="G1949" s="128">
        <f t="shared" si="838"/>
        <v>1937</v>
      </c>
      <c r="H1949" s="127"/>
      <c r="I1949" s="321"/>
      <c r="J1949" s="97"/>
      <c r="K1949" s="323"/>
      <c r="L1949" s="322"/>
      <c r="M1949" s="50"/>
      <c r="N1949" s="87"/>
      <c r="O1949" s="324"/>
      <c r="P1949" s="98"/>
      <c r="Q1949" s="98"/>
      <c r="R1949" s="114"/>
      <c r="S1949" s="753"/>
      <c r="T1949" s="98"/>
      <c r="U1949" s="98"/>
      <c r="V1949" s="98"/>
      <c r="W1949" s="99"/>
      <c r="X1949" s="97"/>
      <c r="Y1949" s="87"/>
      <c r="Z1949" s="100"/>
      <c r="AA1949" s="106">
        <f t="shared" si="839"/>
        <v>1937</v>
      </c>
      <c r="AB1949" s="549">
        <f t="shared" si="840"/>
        <v>0</v>
      </c>
      <c r="AC1949" s="544">
        <f t="shared" si="841"/>
        <v>0</v>
      </c>
      <c r="AD1949" s="174">
        <f t="shared" si="842"/>
        <v>0</v>
      </c>
      <c r="AE1949" s="8"/>
      <c r="AF1949" s="885" t="str">
        <f t="shared" si="843"/>
        <v xml:space="preserve"> </v>
      </c>
      <c r="AG1949" s="40">
        <f t="shared" si="844"/>
        <v>0</v>
      </c>
      <c r="AH1949" s="40">
        <f t="shared" si="845"/>
        <v>0</v>
      </c>
      <c r="AR1949" s="40">
        <f t="shared" si="846"/>
        <v>0</v>
      </c>
      <c r="AS1949" s="40">
        <f t="shared" si="847"/>
        <v>0</v>
      </c>
      <c r="AT1949" s="40">
        <f t="shared" si="848"/>
        <v>0</v>
      </c>
      <c r="AU1949" s="40">
        <f t="shared" si="849"/>
        <v>0</v>
      </c>
      <c r="AX1949" s="279">
        <f t="shared" si="850"/>
        <v>0</v>
      </c>
      <c r="AY1949" s="279">
        <f t="shared" si="851"/>
        <v>0</v>
      </c>
      <c r="AZ1949" s="40">
        <f t="shared" si="852"/>
        <v>0</v>
      </c>
      <c r="BB1949" s="40">
        <f t="shared" si="853"/>
        <v>0</v>
      </c>
      <c r="BC1949" s="397">
        <f t="shared" si="854"/>
        <v>0</v>
      </c>
      <c r="BD1949" s="105">
        <f t="shared" si="855"/>
        <v>0</v>
      </c>
      <c r="BE1949" s="105">
        <f t="shared" si="856"/>
        <v>0</v>
      </c>
      <c r="BF1949" s="742">
        <f t="shared" si="857"/>
        <v>0</v>
      </c>
      <c r="BG1949" s="89"/>
      <c r="BH1949" s="9"/>
      <c r="BJ1949" s="40">
        <f t="shared" si="858"/>
        <v>0</v>
      </c>
      <c r="BK1949" s="40">
        <f t="shared" si="859"/>
        <v>1</v>
      </c>
      <c r="BL1949" s="40">
        <f t="shared" si="860"/>
        <v>0</v>
      </c>
      <c r="BM1949" s="40">
        <f t="shared" si="861"/>
        <v>0</v>
      </c>
      <c r="BN1949" s="40">
        <f t="shared" si="862"/>
        <v>0</v>
      </c>
    </row>
    <row r="1950" spans="1:66" x14ac:dyDescent="0.25">
      <c r="A1950" s="379"/>
      <c r="B1950" s="936"/>
      <c r="C1950" s="272"/>
      <c r="D1950" s="868"/>
      <c r="E1950" s="873" t="str">
        <f t="shared" si="836"/>
        <v xml:space="preserve"> </v>
      </c>
      <c r="F1950" s="130">
        <f t="shared" si="837"/>
        <v>0</v>
      </c>
      <c r="G1950" s="128">
        <f t="shared" si="838"/>
        <v>1938</v>
      </c>
      <c r="H1950" s="127"/>
      <c r="I1950" s="321"/>
      <c r="J1950" s="97"/>
      <c r="K1950" s="323"/>
      <c r="L1950" s="322"/>
      <c r="M1950" s="50"/>
      <c r="N1950" s="87"/>
      <c r="O1950" s="324"/>
      <c r="P1950" s="98"/>
      <c r="Q1950" s="98"/>
      <c r="R1950" s="114"/>
      <c r="S1950" s="753"/>
      <c r="T1950" s="98"/>
      <c r="U1950" s="98"/>
      <c r="V1950" s="98"/>
      <c r="W1950" s="99"/>
      <c r="X1950" s="97"/>
      <c r="Y1950" s="87"/>
      <c r="Z1950" s="100"/>
      <c r="AA1950" s="106">
        <f t="shared" si="839"/>
        <v>1938</v>
      </c>
      <c r="AB1950" s="549">
        <f t="shared" si="840"/>
        <v>0</v>
      </c>
      <c r="AC1950" s="544">
        <f t="shared" si="841"/>
        <v>0</v>
      </c>
      <c r="AD1950" s="174">
        <f t="shared" si="842"/>
        <v>0</v>
      </c>
      <c r="AE1950" s="8"/>
      <c r="AF1950" s="885" t="str">
        <f t="shared" si="843"/>
        <v xml:space="preserve"> </v>
      </c>
      <c r="AG1950" s="40">
        <f t="shared" si="844"/>
        <v>0</v>
      </c>
      <c r="AH1950" s="40">
        <f t="shared" si="845"/>
        <v>0</v>
      </c>
      <c r="AR1950" s="40">
        <f t="shared" si="846"/>
        <v>0</v>
      </c>
      <c r="AS1950" s="40">
        <f t="shared" si="847"/>
        <v>0</v>
      </c>
      <c r="AT1950" s="40">
        <f t="shared" si="848"/>
        <v>0</v>
      </c>
      <c r="AU1950" s="40">
        <f t="shared" si="849"/>
        <v>0</v>
      </c>
      <c r="AX1950" s="279">
        <f t="shared" si="850"/>
        <v>0</v>
      </c>
      <c r="AY1950" s="279">
        <f t="shared" si="851"/>
        <v>0</v>
      </c>
      <c r="AZ1950" s="40">
        <f t="shared" si="852"/>
        <v>0</v>
      </c>
      <c r="BB1950" s="40">
        <f t="shared" si="853"/>
        <v>0</v>
      </c>
      <c r="BC1950" s="397">
        <f t="shared" si="854"/>
        <v>0</v>
      </c>
      <c r="BD1950" s="105">
        <f t="shared" si="855"/>
        <v>0</v>
      </c>
      <c r="BE1950" s="105">
        <f t="shared" si="856"/>
        <v>0</v>
      </c>
      <c r="BF1950" s="742">
        <f t="shared" si="857"/>
        <v>0</v>
      </c>
      <c r="BG1950" s="89"/>
      <c r="BH1950" s="9"/>
      <c r="BJ1950" s="40">
        <f t="shared" si="858"/>
        <v>0</v>
      </c>
      <c r="BK1950" s="40">
        <f t="shared" si="859"/>
        <v>1</v>
      </c>
      <c r="BL1950" s="40">
        <f t="shared" si="860"/>
        <v>0</v>
      </c>
      <c r="BM1950" s="40">
        <f t="shared" si="861"/>
        <v>0</v>
      </c>
      <c r="BN1950" s="40">
        <f t="shared" si="862"/>
        <v>0</v>
      </c>
    </row>
    <row r="1951" spans="1:66" x14ac:dyDescent="0.25">
      <c r="A1951" s="379"/>
      <c r="B1951" s="936"/>
      <c r="C1951" s="272"/>
      <c r="D1951" s="868"/>
      <c r="E1951" s="873" t="str">
        <f t="shared" si="836"/>
        <v xml:space="preserve"> </v>
      </c>
      <c r="F1951" s="130">
        <f t="shared" si="837"/>
        <v>0</v>
      </c>
      <c r="G1951" s="128">
        <f t="shared" si="838"/>
        <v>1939</v>
      </c>
      <c r="H1951" s="127"/>
      <c r="I1951" s="321"/>
      <c r="J1951" s="97"/>
      <c r="K1951" s="323"/>
      <c r="L1951" s="322"/>
      <c r="M1951" s="50"/>
      <c r="N1951" s="87"/>
      <c r="O1951" s="324"/>
      <c r="P1951" s="98"/>
      <c r="Q1951" s="98"/>
      <c r="R1951" s="114"/>
      <c r="S1951" s="753"/>
      <c r="T1951" s="98"/>
      <c r="U1951" s="98"/>
      <c r="V1951" s="98"/>
      <c r="W1951" s="99"/>
      <c r="X1951" s="97"/>
      <c r="Y1951" s="87"/>
      <c r="Z1951" s="100"/>
      <c r="AA1951" s="106">
        <f t="shared" si="839"/>
        <v>1939</v>
      </c>
      <c r="AB1951" s="549">
        <f t="shared" si="840"/>
        <v>0</v>
      </c>
      <c r="AC1951" s="544">
        <f t="shared" si="841"/>
        <v>0</v>
      </c>
      <c r="AD1951" s="174">
        <f t="shared" si="842"/>
        <v>0</v>
      </c>
      <c r="AE1951" s="8"/>
      <c r="AF1951" s="885" t="str">
        <f t="shared" si="843"/>
        <v xml:space="preserve"> </v>
      </c>
      <c r="AG1951" s="40">
        <f t="shared" si="844"/>
        <v>0</v>
      </c>
      <c r="AH1951" s="40">
        <f t="shared" si="845"/>
        <v>0</v>
      </c>
      <c r="AR1951" s="40">
        <f t="shared" si="846"/>
        <v>0</v>
      </c>
      <c r="AS1951" s="40">
        <f t="shared" si="847"/>
        <v>0</v>
      </c>
      <c r="AT1951" s="40">
        <f t="shared" si="848"/>
        <v>0</v>
      </c>
      <c r="AU1951" s="40">
        <f t="shared" si="849"/>
        <v>0</v>
      </c>
      <c r="AX1951" s="279">
        <f t="shared" si="850"/>
        <v>0</v>
      </c>
      <c r="AY1951" s="279">
        <f t="shared" si="851"/>
        <v>0</v>
      </c>
      <c r="AZ1951" s="40">
        <f t="shared" si="852"/>
        <v>0</v>
      </c>
      <c r="BB1951" s="40">
        <f t="shared" si="853"/>
        <v>0</v>
      </c>
      <c r="BC1951" s="397">
        <f t="shared" si="854"/>
        <v>0</v>
      </c>
      <c r="BD1951" s="105">
        <f t="shared" si="855"/>
        <v>0</v>
      </c>
      <c r="BE1951" s="105">
        <f t="shared" si="856"/>
        <v>0</v>
      </c>
      <c r="BF1951" s="742">
        <f t="shared" si="857"/>
        <v>0</v>
      </c>
      <c r="BG1951" s="89"/>
      <c r="BH1951" s="9"/>
      <c r="BJ1951" s="40">
        <f t="shared" si="858"/>
        <v>0</v>
      </c>
      <c r="BK1951" s="40">
        <f t="shared" si="859"/>
        <v>1</v>
      </c>
      <c r="BL1951" s="40">
        <f t="shared" si="860"/>
        <v>0</v>
      </c>
      <c r="BM1951" s="40">
        <f t="shared" si="861"/>
        <v>0</v>
      </c>
      <c r="BN1951" s="40">
        <f t="shared" si="862"/>
        <v>0</v>
      </c>
    </row>
    <row r="1952" spans="1:66" x14ac:dyDescent="0.25">
      <c r="A1952" s="379"/>
      <c r="B1952" s="936"/>
      <c r="C1952" s="272"/>
      <c r="D1952" s="868"/>
      <c r="E1952" s="873" t="str">
        <f t="shared" si="836"/>
        <v xml:space="preserve"> </v>
      </c>
      <c r="F1952" s="130">
        <f t="shared" si="837"/>
        <v>0</v>
      </c>
      <c r="G1952" s="128">
        <f t="shared" si="838"/>
        <v>1940</v>
      </c>
      <c r="H1952" s="127"/>
      <c r="I1952" s="321"/>
      <c r="J1952" s="97"/>
      <c r="K1952" s="323"/>
      <c r="L1952" s="322"/>
      <c r="M1952" s="50"/>
      <c r="N1952" s="87"/>
      <c r="O1952" s="324"/>
      <c r="P1952" s="98"/>
      <c r="Q1952" s="98"/>
      <c r="R1952" s="114"/>
      <c r="S1952" s="753"/>
      <c r="T1952" s="98"/>
      <c r="U1952" s="98"/>
      <c r="V1952" s="98"/>
      <c r="W1952" s="99"/>
      <c r="X1952" s="97"/>
      <c r="Y1952" s="87"/>
      <c r="Z1952" s="100"/>
      <c r="AA1952" s="106">
        <f t="shared" si="839"/>
        <v>1940</v>
      </c>
      <c r="AB1952" s="549">
        <f t="shared" si="840"/>
        <v>0</v>
      </c>
      <c r="AC1952" s="544">
        <f t="shared" si="841"/>
        <v>0</v>
      </c>
      <c r="AD1952" s="174">
        <f t="shared" si="842"/>
        <v>0</v>
      </c>
      <c r="AE1952" s="8"/>
      <c r="AF1952" s="885" t="str">
        <f t="shared" si="843"/>
        <v xml:space="preserve"> </v>
      </c>
      <c r="AG1952" s="40">
        <f t="shared" si="844"/>
        <v>0</v>
      </c>
      <c r="AH1952" s="40">
        <f t="shared" si="845"/>
        <v>0</v>
      </c>
      <c r="AR1952" s="40">
        <f t="shared" si="846"/>
        <v>0</v>
      </c>
      <c r="AS1952" s="40">
        <f t="shared" si="847"/>
        <v>0</v>
      </c>
      <c r="AT1952" s="40">
        <f t="shared" si="848"/>
        <v>0</v>
      </c>
      <c r="AU1952" s="40">
        <f t="shared" si="849"/>
        <v>0</v>
      </c>
      <c r="AX1952" s="279">
        <f t="shared" si="850"/>
        <v>0</v>
      </c>
      <c r="AY1952" s="279">
        <f t="shared" si="851"/>
        <v>0</v>
      </c>
      <c r="AZ1952" s="40">
        <f t="shared" si="852"/>
        <v>0</v>
      </c>
      <c r="BB1952" s="40">
        <f t="shared" si="853"/>
        <v>0</v>
      </c>
      <c r="BC1952" s="397">
        <f t="shared" si="854"/>
        <v>0</v>
      </c>
      <c r="BD1952" s="105">
        <f t="shared" si="855"/>
        <v>0</v>
      </c>
      <c r="BE1952" s="105">
        <f t="shared" si="856"/>
        <v>0</v>
      </c>
      <c r="BF1952" s="742">
        <f t="shared" si="857"/>
        <v>0</v>
      </c>
      <c r="BG1952" s="89"/>
      <c r="BH1952" s="9"/>
      <c r="BJ1952" s="40">
        <f t="shared" si="858"/>
        <v>0</v>
      </c>
      <c r="BK1952" s="40">
        <f t="shared" si="859"/>
        <v>1</v>
      </c>
      <c r="BL1952" s="40">
        <f t="shared" si="860"/>
        <v>0</v>
      </c>
      <c r="BM1952" s="40">
        <f t="shared" si="861"/>
        <v>0</v>
      </c>
      <c r="BN1952" s="40">
        <f t="shared" si="862"/>
        <v>0</v>
      </c>
    </row>
    <row r="1953" spans="1:66" x14ac:dyDescent="0.25">
      <c r="A1953" s="379"/>
      <c r="B1953" s="936"/>
      <c r="C1953" s="272"/>
      <c r="D1953" s="868"/>
      <c r="E1953" s="873" t="str">
        <f t="shared" si="836"/>
        <v xml:space="preserve"> </v>
      </c>
      <c r="F1953" s="130">
        <f t="shared" si="837"/>
        <v>0</v>
      </c>
      <c r="G1953" s="128">
        <f t="shared" si="838"/>
        <v>1941</v>
      </c>
      <c r="H1953" s="127"/>
      <c r="I1953" s="321"/>
      <c r="J1953" s="97"/>
      <c r="K1953" s="323"/>
      <c r="L1953" s="322"/>
      <c r="M1953" s="50"/>
      <c r="N1953" s="87"/>
      <c r="O1953" s="324"/>
      <c r="P1953" s="98"/>
      <c r="Q1953" s="98"/>
      <c r="R1953" s="114"/>
      <c r="S1953" s="753"/>
      <c r="T1953" s="98"/>
      <c r="U1953" s="98"/>
      <c r="V1953" s="98"/>
      <c r="W1953" s="99"/>
      <c r="X1953" s="97"/>
      <c r="Y1953" s="87"/>
      <c r="Z1953" s="100"/>
      <c r="AA1953" s="106">
        <f t="shared" si="839"/>
        <v>1941</v>
      </c>
      <c r="AB1953" s="549">
        <f t="shared" si="840"/>
        <v>0</v>
      </c>
      <c r="AC1953" s="544">
        <f t="shared" si="841"/>
        <v>0</v>
      </c>
      <c r="AD1953" s="174">
        <f t="shared" si="842"/>
        <v>0</v>
      </c>
      <c r="AE1953" s="8"/>
      <c r="AF1953" s="885" t="str">
        <f t="shared" si="843"/>
        <v xml:space="preserve"> </v>
      </c>
      <c r="AG1953" s="40">
        <f t="shared" si="844"/>
        <v>0</v>
      </c>
      <c r="AH1953" s="40">
        <f t="shared" si="845"/>
        <v>0</v>
      </c>
      <c r="AR1953" s="40">
        <f t="shared" si="846"/>
        <v>0</v>
      </c>
      <c r="AS1953" s="40">
        <f t="shared" si="847"/>
        <v>0</v>
      </c>
      <c r="AT1953" s="40">
        <f t="shared" si="848"/>
        <v>0</v>
      </c>
      <c r="AU1953" s="40">
        <f t="shared" si="849"/>
        <v>0</v>
      </c>
      <c r="AX1953" s="279">
        <f t="shared" si="850"/>
        <v>0</v>
      </c>
      <c r="AY1953" s="279">
        <f t="shared" si="851"/>
        <v>0</v>
      </c>
      <c r="AZ1953" s="40">
        <f t="shared" si="852"/>
        <v>0</v>
      </c>
      <c r="BB1953" s="40">
        <f t="shared" si="853"/>
        <v>0</v>
      </c>
      <c r="BC1953" s="397">
        <f t="shared" si="854"/>
        <v>0</v>
      </c>
      <c r="BD1953" s="105">
        <f t="shared" si="855"/>
        <v>0</v>
      </c>
      <c r="BE1953" s="105">
        <f t="shared" si="856"/>
        <v>0</v>
      </c>
      <c r="BF1953" s="742">
        <f t="shared" si="857"/>
        <v>0</v>
      </c>
      <c r="BG1953" s="89"/>
      <c r="BH1953" s="9"/>
      <c r="BJ1953" s="40">
        <f t="shared" si="858"/>
        <v>0</v>
      </c>
      <c r="BK1953" s="40">
        <f t="shared" si="859"/>
        <v>1</v>
      </c>
      <c r="BL1953" s="40">
        <f t="shared" si="860"/>
        <v>0</v>
      </c>
      <c r="BM1953" s="40">
        <f t="shared" si="861"/>
        <v>0</v>
      </c>
      <c r="BN1953" s="40">
        <f t="shared" si="862"/>
        <v>0</v>
      </c>
    </row>
    <row r="1954" spans="1:66" x14ac:dyDescent="0.25">
      <c r="A1954" s="379"/>
      <c r="B1954" s="936"/>
      <c r="C1954" s="272"/>
      <c r="D1954" s="868"/>
      <c r="E1954" s="873" t="str">
        <f t="shared" si="836"/>
        <v xml:space="preserve"> </v>
      </c>
      <c r="F1954" s="130">
        <f t="shared" si="837"/>
        <v>0</v>
      </c>
      <c r="G1954" s="128">
        <f t="shared" si="838"/>
        <v>1942</v>
      </c>
      <c r="H1954" s="127"/>
      <c r="I1954" s="321"/>
      <c r="J1954" s="97"/>
      <c r="K1954" s="323"/>
      <c r="L1954" s="322"/>
      <c r="M1954" s="50"/>
      <c r="N1954" s="87"/>
      <c r="O1954" s="324"/>
      <c r="P1954" s="98"/>
      <c r="Q1954" s="98"/>
      <c r="R1954" s="114"/>
      <c r="S1954" s="753"/>
      <c r="T1954" s="98"/>
      <c r="U1954" s="98"/>
      <c r="V1954" s="98"/>
      <c r="W1954" s="99"/>
      <c r="X1954" s="97"/>
      <c r="Y1954" s="87"/>
      <c r="Z1954" s="100"/>
      <c r="AA1954" s="106">
        <f t="shared" si="839"/>
        <v>1942</v>
      </c>
      <c r="AB1954" s="549">
        <f t="shared" si="840"/>
        <v>0</v>
      </c>
      <c r="AC1954" s="544">
        <f t="shared" si="841"/>
        <v>0</v>
      </c>
      <c r="AD1954" s="174">
        <f t="shared" si="842"/>
        <v>0</v>
      </c>
      <c r="AE1954" s="8"/>
      <c r="AF1954" s="885" t="str">
        <f t="shared" si="843"/>
        <v xml:space="preserve"> </v>
      </c>
      <c r="AG1954" s="40">
        <f t="shared" si="844"/>
        <v>0</v>
      </c>
      <c r="AH1954" s="40">
        <f t="shared" si="845"/>
        <v>0</v>
      </c>
      <c r="AR1954" s="40">
        <f t="shared" si="846"/>
        <v>0</v>
      </c>
      <c r="AS1954" s="40">
        <f t="shared" si="847"/>
        <v>0</v>
      </c>
      <c r="AT1954" s="40">
        <f t="shared" si="848"/>
        <v>0</v>
      </c>
      <c r="AU1954" s="40">
        <f t="shared" si="849"/>
        <v>0</v>
      </c>
      <c r="AX1954" s="279">
        <f t="shared" si="850"/>
        <v>0</v>
      </c>
      <c r="AY1954" s="279">
        <f t="shared" si="851"/>
        <v>0</v>
      </c>
      <c r="AZ1954" s="40">
        <f t="shared" si="852"/>
        <v>0</v>
      </c>
      <c r="BB1954" s="40">
        <f t="shared" si="853"/>
        <v>0</v>
      </c>
      <c r="BC1954" s="397">
        <f t="shared" si="854"/>
        <v>0</v>
      </c>
      <c r="BD1954" s="105">
        <f t="shared" si="855"/>
        <v>0</v>
      </c>
      <c r="BE1954" s="105">
        <f t="shared" si="856"/>
        <v>0</v>
      </c>
      <c r="BF1954" s="742">
        <f t="shared" si="857"/>
        <v>0</v>
      </c>
      <c r="BG1954" s="89"/>
      <c r="BH1954" s="9"/>
      <c r="BJ1954" s="40">
        <f t="shared" si="858"/>
        <v>0</v>
      </c>
      <c r="BK1954" s="40">
        <f t="shared" si="859"/>
        <v>1</v>
      </c>
      <c r="BL1954" s="40">
        <f t="shared" si="860"/>
        <v>0</v>
      </c>
      <c r="BM1954" s="40">
        <f t="shared" si="861"/>
        <v>0</v>
      </c>
      <c r="BN1954" s="40">
        <f t="shared" si="862"/>
        <v>0</v>
      </c>
    </row>
    <row r="1955" spans="1:66" x14ac:dyDescent="0.25">
      <c r="A1955" s="379"/>
      <c r="B1955" s="936"/>
      <c r="C1955" s="272"/>
      <c r="D1955" s="868"/>
      <c r="E1955" s="873" t="str">
        <f t="shared" si="836"/>
        <v xml:space="preserve"> </v>
      </c>
      <c r="F1955" s="130">
        <f t="shared" si="837"/>
        <v>0</v>
      </c>
      <c r="G1955" s="128">
        <f t="shared" si="838"/>
        <v>1943</v>
      </c>
      <c r="H1955" s="127"/>
      <c r="I1955" s="321"/>
      <c r="J1955" s="97"/>
      <c r="K1955" s="323"/>
      <c r="L1955" s="322"/>
      <c r="M1955" s="50"/>
      <c r="N1955" s="87"/>
      <c r="O1955" s="324"/>
      <c r="P1955" s="98"/>
      <c r="Q1955" s="98"/>
      <c r="R1955" s="114"/>
      <c r="S1955" s="753"/>
      <c r="T1955" s="98"/>
      <c r="U1955" s="98"/>
      <c r="V1955" s="98"/>
      <c r="W1955" s="99"/>
      <c r="X1955" s="97"/>
      <c r="Y1955" s="87"/>
      <c r="Z1955" s="100"/>
      <c r="AA1955" s="106">
        <f t="shared" si="839"/>
        <v>1943</v>
      </c>
      <c r="AB1955" s="549">
        <f t="shared" si="840"/>
        <v>0</v>
      </c>
      <c r="AC1955" s="544">
        <f t="shared" si="841"/>
        <v>0</v>
      </c>
      <c r="AD1955" s="174">
        <f t="shared" si="842"/>
        <v>0</v>
      </c>
      <c r="AE1955" s="8"/>
      <c r="AF1955" s="885" t="str">
        <f t="shared" si="843"/>
        <v xml:space="preserve"> </v>
      </c>
      <c r="AG1955" s="40">
        <f t="shared" si="844"/>
        <v>0</v>
      </c>
      <c r="AH1955" s="40">
        <f t="shared" si="845"/>
        <v>0</v>
      </c>
      <c r="AR1955" s="40">
        <f t="shared" si="846"/>
        <v>0</v>
      </c>
      <c r="AS1955" s="40">
        <f t="shared" si="847"/>
        <v>0</v>
      </c>
      <c r="AT1955" s="40">
        <f t="shared" si="848"/>
        <v>0</v>
      </c>
      <c r="AU1955" s="40">
        <f t="shared" si="849"/>
        <v>0</v>
      </c>
      <c r="AX1955" s="279">
        <f t="shared" si="850"/>
        <v>0</v>
      </c>
      <c r="AY1955" s="279">
        <f t="shared" si="851"/>
        <v>0</v>
      </c>
      <c r="AZ1955" s="40">
        <f t="shared" si="852"/>
        <v>0</v>
      </c>
      <c r="BB1955" s="40">
        <f t="shared" si="853"/>
        <v>0</v>
      </c>
      <c r="BC1955" s="397">
        <f t="shared" si="854"/>
        <v>0</v>
      </c>
      <c r="BD1955" s="105">
        <f t="shared" si="855"/>
        <v>0</v>
      </c>
      <c r="BE1955" s="105">
        <f t="shared" si="856"/>
        <v>0</v>
      </c>
      <c r="BF1955" s="742">
        <f t="shared" si="857"/>
        <v>0</v>
      </c>
      <c r="BG1955" s="89"/>
      <c r="BH1955" s="9"/>
      <c r="BJ1955" s="40">
        <f t="shared" si="858"/>
        <v>0</v>
      </c>
      <c r="BK1955" s="40">
        <f t="shared" si="859"/>
        <v>1</v>
      </c>
      <c r="BL1955" s="40">
        <f t="shared" si="860"/>
        <v>0</v>
      </c>
      <c r="BM1955" s="40">
        <f t="shared" si="861"/>
        <v>0</v>
      </c>
      <c r="BN1955" s="40">
        <f t="shared" si="862"/>
        <v>0</v>
      </c>
    </row>
    <row r="1956" spans="1:66" x14ac:dyDescent="0.25">
      <c r="A1956" s="379"/>
      <c r="B1956" s="936"/>
      <c r="C1956" s="272"/>
      <c r="D1956" s="868"/>
      <c r="E1956" s="873" t="str">
        <f t="shared" si="836"/>
        <v xml:space="preserve"> </v>
      </c>
      <c r="F1956" s="130">
        <f t="shared" si="837"/>
        <v>0</v>
      </c>
      <c r="G1956" s="128">
        <f t="shared" si="838"/>
        <v>1944</v>
      </c>
      <c r="H1956" s="127"/>
      <c r="I1956" s="321"/>
      <c r="J1956" s="97"/>
      <c r="K1956" s="323"/>
      <c r="L1956" s="322"/>
      <c r="M1956" s="50"/>
      <c r="N1956" s="87"/>
      <c r="O1956" s="324"/>
      <c r="P1956" s="98"/>
      <c r="Q1956" s="98"/>
      <c r="R1956" s="114"/>
      <c r="S1956" s="753"/>
      <c r="T1956" s="98"/>
      <c r="U1956" s="98"/>
      <c r="V1956" s="98"/>
      <c r="W1956" s="99"/>
      <c r="X1956" s="97"/>
      <c r="Y1956" s="87"/>
      <c r="Z1956" s="100"/>
      <c r="AA1956" s="106">
        <f t="shared" si="839"/>
        <v>1944</v>
      </c>
      <c r="AB1956" s="549">
        <f t="shared" si="840"/>
        <v>0</v>
      </c>
      <c r="AC1956" s="544">
        <f t="shared" si="841"/>
        <v>0</v>
      </c>
      <c r="AD1956" s="174">
        <f t="shared" si="842"/>
        <v>0</v>
      </c>
      <c r="AE1956" s="8"/>
      <c r="AF1956" s="885" t="str">
        <f t="shared" si="843"/>
        <v xml:space="preserve"> </v>
      </c>
      <c r="AG1956" s="40">
        <f t="shared" si="844"/>
        <v>0</v>
      </c>
      <c r="AH1956" s="40">
        <f t="shared" si="845"/>
        <v>0</v>
      </c>
      <c r="AR1956" s="40">
        <f t="shared" si="846"/>
        <v>0</v>
      </c>
      <c r="AS1956" s="40">
        <f t="shared" si="847"/>
        <v>0</v>
      </c>
      <c r="AT1956" s="40">
        <f t="shared" si="848"/>
        <v>0</v>
      </c>
      <c r="AU1956" s="40">
        <f t="shared" si="849"/>
        <v>0</v>
      </c>
      <c r="AX1956" s="279">
        <f t="shared" si="850"/>
        <v>0</v>
      </c>
      <c r="AY1956" s="279">
        <f t="shared" si="851"/>
        <v>0</v>
      </c>
      <c r="AZ1956" s="40">
        <f t="shared" si="852"/>
        <v>0</v>
      </c>
      <c r="BB1956" s="40">
        <f t="shared" si="853"/>
        <v>0</v>
      </c>
      <c r="BC1956" s="397">
        <f t="shared" si="854"/>
        <v>0</v>
      </c>
      <c r="BD1956" s="105">
        <f t="shared" si="855"/>
        <v>0</v>
      </c>
      <c r="BE1956" s="105">
        <f t="shared" si="856"/>
        <v>0</v>
      </c>
      <c r="BF1956" s="742">
        <f t="shared" si="857"/>
        <v>0</v>
      </c>
      <c r="BG1956" s="89"/>
      <c r="BH1956" s="9"/>
      <c r="BJ1956" s="40">
        <f t="shared" si="858"/>
        <v>0</v>
      </c>
      <c r="BK1956" s="40">
        <f t="shared" si="859"/>
        <v>1</v>
      </c>
      <c r="BL1956" s="40">
        <f t="shared" si="860"/>
        <v>0</v>
      </c>
      <c r="BM1956" s="40">
        <f t="shared" si="861"/>
        <v>0</v>
      </c>
      <c r="BN1956" s="40">
        <f t="shared" si="862"/>
        <v>0</v>
      </c>
    </row>
    <row r="1957" spans="1:66" x14ac:dyDescent="0.25">
      <c r="A1957" s="379"/>
      <c r="B1957" s="936"/>
      <c r="C1957" s="272"/>
      <c r="D1957" s="868"/>
      <c r="E1957" s="873" t="str">
        <f t="shared" si="836"/>
        <v xml:space="preserve"> </v>
      </c>
      <c r="F1957" s="130">
        <f t="shared" si="837"/>
        <v>0</v>
      </c>
      <c r="G1957" s="128">
        <f t="shared" si="838"/>
        <v>1945</v>
      </c>
      <c r="H1957" s="127"/>
      <c r="I1957" s="321"/>
      <c r="J1957" s="97"/>
      <c r="K1957" s="323"/>
      <c r="L1957" s="322"/>
      <c r="M1957" s="50"/>
      <c r="N1957" s="87"/>
      <c r="O1957" s="324"/>
      <c r="P1957" s="98"/>
      <c r="Q1957" s="98"/>
      <c r="R1957" s="114"/>
      <c r="S1957" s="753"/>
      <c r="T1957" s="98"/>
      <c r="U1957" s="98"/>
      <c r="V1957" s="98"/>
      <c r="W1957" s="99"/>
      <c r="X1957" s="97"/>
      <c r="Y1957" s="87"/>
      <c r="Z1957" s="100"/>
      <c r="AA1957" s="106">
        <f t="shared" si="839"/>
        <v>1945</v>
      </c>
      <c r="AB1957" s="549">
        <f t="shared" si="840"/>
        <v>0</v>
      </c>
      <c r="AC1957" s="544">
        <f t="shared" si="841"/>
        <v>0</v>
      </c>
      <c r="AD1957" s="174">
        <f t="shared" si="842"/>
        <v>0</v>
      </c>
      <c r="AE1957" s="8"/>
      <c r="AF1957" s="885" t="str">
        <f t="shared" si="843"/>
        <v xml:space="preserve"> </v>
      </c>
      <c r="AG1957" s="40">
        <f t="shared" si="844"/>
        <v>0</v>
      </c>
      <c r="AH1957" s="40">
        <f t="shared" si="845"/>
        <v>0</v>
      </c>
      <c r="AR1957" s="40">
        <f t="shared" si="846"/>
        <v>0</v>
      </c>
      <c r="AS1957" s="40">
        <f t="shared" si="847"/>
        <v>0</v>
      </c>
      <c r="AT1957" s="40">
        <f t="shared" si="848"/>
        <v>0</v>
      </c>
      <c r="AU1957" s="40">
        <f t="shared" si="849"/>
        <v>0</v>
      </c>
      <c r="AX1957" s="279">
        <f t="shared" si="850"/>
        <v>0</v>
      </c>
      <c r="AY1957" s="279">
        <f t="shared" si="851"/>
        <v>0</v>
      </c>
      <c r="AZ1957" s="40">
        <f t="shared" si="852"/>
        <v>0</v>
      </c>
      <c r="BB1957" s="40">
        <f t="shared" si="853"/>
        <v>0</v>
      </c>
      <c r="BC1957" s="397">
        <f t="shared" si="854"/>
        <v>0</v>
      </c>
      <c r="BD1957" s="105">
        <f t="shared" si="855"/>
        <v>0</v>
      </c>
      <c r="BE1957" s="105">
        <f t="shared" si="856"/>
        <v>0</v>
      </c>
      <c r="BF1957" s="742">
        <f t="shared" si="857"/>
        <v>0</v>
      </c>
      <c r="BG1957" s="89"/>
      <c r="BH1957" s="9"/>
      <c r="BJ1957" s="40">
        <f t="shared" si="858"/>
        <v>0</v>
      </c>
      <c r="BK1957" s="40">
        <f t="shared" si="859"/>
        <v>1</v>
      </c>
      <c r="BL1957" s="40">
        <f t="shared" si="860"/>
        <v>0</v>
      </c>
      <c r="BM1957" s="40">
        <f t="shared" si="861"/>
        <v>0</v>
      </c>
      <c r="BN1957" s="40">
        <f t="shared" si="862"/>
        <v>0</v>
      </c>
    </row>
    <row r="1958" spans="1:66" x14ac:dyDescent="0.25">
      <c r="A1958" s="379"/>
      <c r="B1958" s="936"/>
      <c r="C1958" s="272"/>
      <c r="D1958" s="868"/>
      <c r="E1958" s="873" t="str">
        <f t="shared" si="836"/>
        <v xml:space="preserve"> </v>
      </c>
      <c r="F1958" s="130">
        <f t="shared" si="837"/>
        <v>0</v>
      </c>
      <c r="G1958" s="128">
        <f t="shared" si="838"/>
        <v>1946</v>
      </c>
      <c r="H1958" s="127"/>
      <c r="I1958" s="321"/>
      <c r="J1958" s="97"/>
      <c r="K1958" s="323"/>
      <c r="L1958" s="322"/>
      <c r="M1958" s="50"/>
      <c r="N1958" s="87"/>
      <c r="O1958" s="324"/>
      <c r="P1958" s="98"/>
      <c r="Q1958" s="98"/>
      <c r="R1958" s="114"/>
      <c r="S1958" s="753"/>
      <c r="T1958" s="98"/>
      <c r="U1958" s="98"/>
      <c r="V1958" s="98"/>
      <c r="W1958" s="99"/>
      <c r="X1958" s="97"/>
      <c r="Y1958" s="87"/>
      <c r="Z1958" s="100"/>
      <c r="AA1958" s="106">
        <f t="shared" si="839"/>
        <v>1946</v>
      </c>
      <c r="AB1958" s="549">
        <f t="shared" si="840"/>
        <v>0</v>
      </c>
      <c r="AC1958" s="544">
        <f t="shared" si="841"/>
        <v>0</v>
      </c>
      <c r="AD1958" s="174">
        <f t="shared" si="842"/>
        <v>0</v>
      </c>
      <c r="AE1958" s="8"/>
      <c r="AF1958" s="885" t="str">
        <f t="shared" si="843"/>
        <v xml:space="preserve"> </v>
      </c>
      <c r="AG1958" s="40">
        <f t="shared" si="844"/>
        <v>0</v>
      </c>
      <c r="AH1958" s="40">
        <f t="shared" si="845"/>
        <v>0</v>
      </c>
      <c r="AR1958" s="40">
        <f t="shared" si="846"/>
        <v>0</v>
      </c>
      <c r="AS1958" s="40">
        <f t="shared" si="847"/>
        <v>0</v>
      </c>
      <c r="AT1958" s="40">
        <f t="shared" si="848"/>
        <v>0</v>
      </c>
      <c r="AU1958" s="40">
        <f t="shared" si="849"/>
        <v>0</v>
      </c>
      <c r="AX1958" s="279">
        <f t="shared" si="850"/>
        <v>0</v>
      </c>
      <c r="AY1958" s="279">
        <f t="shared" si="851"/>
        <v>0</v>
      </c>
      <c r="AZ1958" s="40">
        <f t="shared" si="852"/>
        <v>0</v>
      </c>
      <c r="BB1958" s="40">
        <f t="shared" si="853"/>
        <v>0</v>
      </c>
      <c r="BC1958" s="397">
        <f t="shared" si="854"/>
        <v>0</v>
      </c>
      <c r="BD1958" s="105">
        <f t="shared" si="855"/>
        <v>0</v>
      </c>
      <c r="BE1958" s="105">
        <f t="shared" si="856"/>
        <v>0</v>
      </c>
      <c r="BF1958" s="742">
        <f t="shared" si="857"/>
        <v>0</v>
      </c>
      <c r="BG1958" s="89"/>
      <c r="BH1958" s="9"/>
      <c r="BJ1958" s="40">
        <f t="shared" si="858"/>
        <v>0</v>
      </c>
      <c r="BK1958" s="40">
        <f t="shared" si="859"/>
        <v>1</v>
      </c>
      <c r="BL1958" s="40">
        <f t="shared" si="860"/>
        <v>0</v>
      </c>
      <c r="BM1958" s="40">
        <f t="shared" si="861"/>
        <v>0</v>
      </c>
      <c r="BN1958" s="40">
        <f t="shared" si="862"/>
        <v>0</v>
      </c>
    </row>
    <row r="1959" spans="1:66" x14ac:dyDescent="0.25">
      <c r="A1959" s="379"/>
      <c r="B1959" s="936"/>
      <c r="C1959" s="272"/>
      <c r="D1959" s="868"/>
      <c r="E1959" s="873" t="str">
        <f t="shared" si="836"/>
        <v xml:space="preserve"> </v>
      </c>
      <c r="F1959" s="130">
        <f t="shared" si="837"/>
        <v>0</v>
      </c>
      <c r="G1959" s="128">
        <f t="shared" si="838"/>
        <v>1947</v>
      </c>
      <c r="H1959" s="127"/>
      <c r="I1959" s="321"/>
      <c r="J1959" s="97"/>
      <c r="K1959" s="323"/>
      <c r="L1959" s="322"/>
      <c r="M1959" s="50"/>
      <c r="N1959" s="87"/>
      <c r="O1959" s="324"/>
      <c r="P1959" s="98"/>
      <c r="Q1959" s="98"/>
      <c r="R1959" s="114"/>
      <c r="S1959" s="753"/>
      <c r="T1959" s="98"/>
      <c r="U1959" s="98"/>
      <c r="V1959" s="98"/>
      <c r="W1959" s="99"/>
      <c r="X1959" s="97"/>
      <c r="Y1959" s="87"/>
      <c r="Z1959" s="100"/>
      <c r="AA1959" s="106">
        <f t="shared" si="839"/>
        <v>1947</v>
      </c>
      <c r="AB1959" s="549">
        <f t="shared" si="840"/>
        <v>0</v>
      </c>
      <c r="AC1959" s="544">
        <f t="shared" si="841"/>
        <v>0</v>
      </c>
      <c r="AD1959" s="174">
        <f t="shared" si="842"/>
        <v>0</v>
      </c>
      <c r="AE1959" s="8"/>
      <c r="AF1959" s="885" t="str">
        <f t="shared" si="843"/>
        <v xml:space="preserve"> </v>
      </c>
      <c r="AG1959" s="40">
        <f t="shared" si="844"/>
        <v>0</v>
      </c>
      <c r="AH1959" s="40">
        <f t="shared" si="845"/>
        <v>0</v>
      </c>
      <c r="AR1959" s="40">
        <f t="shared" si="846"/>
        <v>0</v>
      </c>
      <c r="AS1959" s="40">
        <f t="shared" si="847"/>
        <v>0</v>
      </c>
      <c r="AT1959" s="40">
        <f t="shared" si="848"/>
        <v>0</v>
      </c>
      <c r="AU1959" s="40">
        <f t="shared" si="849"/>
        <v>0</v>
      </c>
      <c r="AX1959" s="279">
        <f t="shared" si="850"/>
        <v>0</v>
      </c>
      <c r="AY1959" s="279">
        <f t="shared" si="851"/>
        <v>0</v>
      </c>
      <c r="AZ1959" s="40">
        <f t="shared" si="852"/>
        <v>0</v>
      </c>
      <c r="BB1959" s="40">
        <f t="shared" si="853"/>
        <v>0</v>
      </c>
      <c r="BC1959" s="397">
        <f t="shared" si="854"/>
        <v>0</v>
      </c>
      <c r="BD1959" s="105">
        <f t="shared" si="855"/>
        <v>0</v>
      </c>
      <c r="BE1959" s="105">
        <f t="shared" si="856"/>
        <v>0</v>
      </c>
      <c r="BF1959" s="742">
        <f t="shared" si="857"/>
        <v>0</v>
      </c>
      <c r="BG1959" s="89"/>
      <c r="BH1959" s="9"/>
      <c r="BJ1959" s="40">
        <f t="shared" si="858"/>
        <v>0</v>
      </c>
      <c r="BK1959" s="40">
        <f t="shared" si="859"/>
        <v>1</v>
      </c>
      <c r="BL1959" s="40">
        <f t="shared" si="860"/>
        <v>0</v>
      </c>
      <c r="BM1959" s="40">
        <f t="shared" si="861"/>
        <v>0</v>
      </c>
      <c r="BN1959" s="40">
        <f t="shared" si="862"/>
        <v>0</v>
      </c>
    </row>
    <row r="1960" spans="1:66" x14ac:dyDescent="0.25">
      <c r="A1960" s="379"/>
      <c r="B1960" s="936"/>
      <c r="C1960" s="272"/>
      <c r="D1960" s="868"/>
      <c r="E1960" s="873" t="str">
        <f t="shared" si="836"/>
        <v xml:space="preserve"> </v>
      </c>
      <c r="F1960" s="130">
        <f t="shared" si="837"/>
        <v>0</v>
      </c>
      <c r="G1960" s="128">
        <f t="shared" si="838"/>
        <v>1948</v>
      </c>
      <c r="H1960" s="127"/>
      <c r="I1960" s="321"/>
      <c r="J1960" s="97"/>
      <c r="K1960" s="323"/>
      <c r="L1960" s="322"/>
      <c r="M1960" s="50"/>
      <c r="N1960" s="87"/>
      <c r="O1960" s="324"/>
      <c r="P1960" s="98"/>
      <c r="Q1960" s="98"/>
      <c r="R1960" s="114"/>
      <c r="S1960" s="753"/>
      <c r="T1960" s="98"/>
      <c r="U1960" s="98"/>
      <c r="V1960" s="98"/>
      <c r="W1960" s="99"/>
      <c r="X1960" s="97"/>
      <c r="Y1960" s="87"/>
      <c r="Z1960" s="100"/>
      <c r="AA1960" s="106">
        <f t="shared" si="839"/>
        <v>1948</v>
      </c>
      <c r="AB1960" s="549">
        <f t="shared" si="840"/>
        <v>0</v>
      </c>
      <c r="AC1960" s="544">
        <f t="shared" si="841"/>
        <v>0</v>
      </c>
      <c r="AD1960" s="174">
        <f t="shared" si="842"/>
        <v>0</v>
      </c>
      <c r="AE1960" s="8"/>
      <c r="AF1960" s="885" t="str">
        <f t="shared" si="843"/>
        <v xml:space="preserve"> </v>
      </c>
      <c r="AG1960" s="40">
        <f t="shared" si="844"/>
        <v>0</v>
      </c>
      <c r="AH1960" s="40">
        <f t="shared" si="845"/>
        <v>0</v>
      </c>
      <c r="AR1960" s="40">
        <f t="shared" si="846"/>
        <v>0</v>
      </c>
      <c r="AS1960" s="40">
        <f t="shared" si="847"/>
        <v>0</v>
      </c>
      <c r="AT1960" s="40">
        <f t="shared" si="848"/>
        <v>0</v>
      </c>
      <c r="AU1960" s="40">
        <f t="shared" si="849"/>
        <v>0</v>
      </c>
      <c r="AX1960" s="279">
        <f t="shared" si="850"/>
        <v>0</v>
      </c>
      <c r="AY1960" s="279">
        <f t="shared" si="851"/>
        <v>0</v>
      </c>
      <c r="AZ1960" s="40">
        <f t="shared" si="852"/>
        <v>0</v>
      </c>
      <c r="BB1960" s="40">
        <f t="shared" si="853"/>
        <v>0</v>
      </c>
      <c r="BC1960" s="397">
        <f t="shared" si="854"/>
        <v>0</v>
      </c>
      <c r="BD1960" s="105">
        <f t="shared" si="855"/>
        <v>0</v>
      </c>
      <c r="BE1960" s="105">
        <f t="shared" si="856"/>
        <v>0</v>
      </c>
      <c r="BF1960" s="742">
        <f t="shared" si="857"/>
        <v>0</v>
      </c>
      <c r="BG1960" s="89"/>
      <c r="BH1960" s="9"/>
      <c r="BJ1960" s="40">
        <f t="shared" si="858"/>
        <v>0</v>
      </c>
      <c r="BK1960" s="40">
        <f t="shared" si="859"/>
        <v>1</v>
      </c>
      <c r="BL1960" s="40">
        <f t="shared" si="860"/>
        <v>0</v>
      </c>
      <c r="BM1960" s="40">
        <f t="shared" si="861"/>
        <v>0</v>
      </c>
      <c r="BN1960" s="40">
        <f t="shared" si="862"/>
        <v>0</v>
      </c>
    </row>
    <row r="1961" spans="1:66" x14ac:dyDescent="0.25">
      <c r="A1961" s="379"/>
      <c r="B1961" s="936"/>
      <c r="C1961" s="272"/>
      <c r="D1961" s="868"/>
      <c r="E1961" s="873" t="str">
        <f t="shared" si="836"/>
        <v xml:space="preserve"> </v>
      </c>
      <c r="F1961" s="130">
        <f t="shared" si="837"/>
        <v>0</v>
      </c>
      <c r="G1961" s="128">
        <f t="shared" si="838"/>
        <v>1949</v>
      </c>
      <c r="H1961" s="127"/>
      <c r="I1961" s="321"/>
      <c r="J1961" s="97"/>
      <c r="K1961" s="323"/>
      <c r="L1961" s="322"/>
      <c r="M1961" s="50"/>
      <c r="N1961" s="87"/>
      <c r="O1961" s="324"/>
      <c r="P1961" s="98"/>
      <c r="Q1961" s="98"/>
      <c r="R1961" s="114"/>
      <c r="S1961" s="753"/>
      <c r="T1961" s="98"/>
      <c r="U1961" s="98"/>
      <c r="V1961" s="98"/>
      <c r="W1961" s="99"/>
      <c r="X1961" s="97"/>
      <c r="Y1961" s="87"/>
      <c r="Z1961" s="100"/>
      <c r="AA1961" s="106">
        <f t="shared" si="839"/>
        <v>1949</v>
      </c>
      <c r="AB1961" s="549">
        <f t="shared" si="840"/>
        <v>0</v>
      </c>
      <c r="AC1961" s="544">
        <f t="shared" si="841"/>
        <v>0</v>
      </c>
      <c r="AD1961" s="174">
        <f t="shared" si="842"/>
        <v>0</v>
      </c>
      <c r="AE1961" s="8"/>
      <c r="AF1961" s="885" t="str">
        <f t="shared" si="843"/>
        <v xml:space="preserve"> </v>
      </c>
      <c r="AG1961" s="40">
        <f t="shared" si="844"/>
        <v>0</v>
      </c>
      <c r="AH1961" s="40">
        <f t="shared" si="845"/>
        <v>0</v>
      </c>
      <c r="AR1961" s="40">
        <f t="shared" si="846"/>
        <v>0</v>
      </c>
      <c r="AS1961" s="40">
        <f t="shared" si="847"/>
        <v>0</v>
      </c>
      <c r="AT1961" s="40">
        <f t="shared" si="848"/>
        <v>0</v>
      </c>
      <c r="AU1961" s="40">
        <f t="shared" si="849"/>
        <v>0</v>
      </c>
      <c r="AX1961" s="279">
        <f t="shared" si="850"/>
        <v>0</v>
      </c>
      <c r="AY1961" s="279">
        <f t="shared" si="851"/>
        <v>0</v>
      </c>
      <c r="AZ1961" s="40">
        <f t="shared" si="852"/>
        <v>0</v>
      </c>
      <c r="BB1961" s="40">
        <f t="shared" si="853"/>
        <v>0</v>
      </c>
      <c r="BC1961" s="397">
        <f t="shared" si="854"/>
        <v>0</v>
      </c>
      <c r="BD1961" s="105">
        <f t="shared" si="855"/>
        <v>0</v>
      </c>
      <c r="BE1961" s="105">
        <f t="shared" si="856"/>
        <v>0</v>
      </c>
      <c r="BF1961" s="742">
        <f t="shared" si="857"/>
        <v>0</v>
      </c>
      <c r="BG1961" s="89"/>
      <c r="BH1961" s="9"/>
      <c r="BJ1961" s="40">
        <f t="shared" si="858"/>
        <v>0</v>
      </c>
      <c r="BK1961" s="40">
        <f t="shared" si="859"/>
        <v>1</v>
      </c>
      <c r="BL1961" s="40">
        <f t="shared" si="860"/>
        <v>0</v>
      </c>
      <c r="BM1961" s="40">
        <f t="shared" si="861"/>
        <v>0</v>
      </c>
      <c r="BN1961" s="40">
        <f t="shared" si="862"/>
        <v>0</v>
      </c>
    </row>
    <row r="1962" spans="1:66" x14ac:dyDescent="0.25">
      <c r="A1962" s="379"/>
      <c r="B1962" s="936"/>
      <c r="C1962" s="272"/>
      <c r="D1962" s="868"/>
      <c r="E1962" s="873" t="str">
        <f t="shared" si="836"/>
        <v xml:space="preserve"> </v>
      </c>
      <c r="F1962" s="130">
        <f t="shared" si="837"/>
        <v>0</v>
      </c>
      <c r="G1962" s="128">
        <f t="shared" si="838"/>
        <v>1950</v>
      </c>
      <c r="H1962" s="127"/>
      <c r="I1962" s="321"/>
      <c r="J1962" s="97"/>
      <c r="K1962" s="323"/>
      <c r="L1962" s="322"/>
      <c r="M1962" s="50"/>
      <c r="N1962" s="87"/>
      <c r="O1962" s="324"/>
      <c r="P1962" s="98"/>
      <c r="Q1962" s="98"/>
      <c r="R1962" s="114"/>
      <c r="S1962" s="753"/>
      <c r="T1962" s="98"/>
      <c r="U1962" s="98"/>
      <c r="V1962" s="98"/>
      <c r="W1962" s="99"/>
      <c r="X1962" s="97"/>
      <c r="Y1962" s="87"/>
      <c r="Z1962" s="100"/>
      <c r="AA1962" s="106">
        <f t="shared" si="839"/>
        <v>1950</v>
      </c>
      <c r="AB1962" s="549">
        <f t="shared" si="840"/>
        <v>0</v>
      </c>
      <c r="AC1962" s="544">
        <f t="shared" si="841"/>
        <v>0</v>
      </c>
      <c r="AD1962" s="174">
        <f t="shared" si="842"/>
        <v>0</v>
      </c>
      <c r="AE1962" s="8"/>
      <c r="AF1962" s="885" t="str">
        <f t="shared" si="843"/>
        <v xml:space="preserve"> </v>
      </c>
      <c r="AG1962" s="40">
        <f t="shared" si="844"/>
        <v>0</v>
      </c>
      <c r="AH1962" s="40">
        <f t="shared" si="845"/>
        <v>0</v>
      </c>
      <c r="AR1962" s="40">
        <f t="shared" si="846"/>
        <v>0</v>
      </c>
      <c r="AS1962" s="40">
        <f t="shared" si="847"/>
        <v>0</v>
      </c>
      <c r="AT1962" s="40">
        <f t="shared" si="848"/>
        <v>0</v>
      </c>
      <c r="AU1962" s="40">
        <f t="shared" si="849"/>
        <v>0</v>
      </c>
      <c r="AX1962" s="279">
        <f t="shared" si="850"/>
        <v>0</v>
      </c>
      <c r="AY1962" s="279">
        <f t="shared" si="851"/>
        <v>0</v>
      </c>
      <c r="AZ1962" s="40">
        <f t="shared" si="852"/>
        <v>0</v>
      </c>
      <c r="BB1962" s="40">
        <f t="shared" si="853"/>
        <v>0</v>
      </c>
      <c r="BC1962" s="397">
        <f t="shared" si="854"/>
        <v>0</v>
      </c>
      <c r="BD1962" s="105">
        <f t="shared" si="855"/>
        <v>0</v>
      </c>
      <c r="BE1962" s="105">
        <f t="shared" si="856"/>
        <v>0</v>
      </c>
      <c r="BF1962" s="742">
        <f t="shared" si="857"/>
        <v>0</v>
      </c>
      <c r="BG1962" s="89"/>
      <c r="BH1962" s="9"/>
      <c r="BJ1962" s="40">
        <f t="shared" si="858"/>
        <v>0</v>
      </c>
      <c r="BK1962" s="40">
        <f t="shared" si="859"/>
        <v>1</v>
      </c>
      <c r="BL1962" s="40">
        <f t="shared" si="860"/>
        <v>0</v>
      </c>
      <c r="BM1962" s="40">
        <f t="shared" si="861"/>
        <v>0</v>
      </c>
      <c r="BN1962" s="40">
        <f t="shared" si="862"/>
        <v>0</v>
      </c>
    </row>
    <row r="1963" spans="1:66" x14ac:dyDescent="0.25">
      <c r="A1963" s="379"/>
      <c r="B1963" s="936"/>
      <c r="C1963" s="272"/>
      <c r="D1963" s="868"/>
      <c r="E1963" s="873" t="str">
        <f t="shared" si="836"/>
        <v xml:space="preserve"> </v>
      </c>
      <c r="F1963" s="130">
        <f t="shared" si="837"/>
        <v>0</v>
      </c>
      <c r="G1963" s="128">
        <f t="shared" si="838"/>
        <v>1951</v>
      </c>
      <c r="H1963" s="127"/>
      <c r="I1963" s="321"/>
      <c r="J1963" s="97"/>
      <c r="K1963" s="323"/>
      <c r="L1963" s="322"/>
      <c r="M1963" s="50"/>
      <c r="N1963" s="87"/>
      <c r="O1963" s="324"/>
      <c r="P1963" s="98"/>
      <c r="Q1963" s="98"/>
      <c r="R1963" s="114"/>
      <c r="S1963" s="753"/>
      <c r="T1963" s="98"/>
      <c r="U1963" s="98"/>
      <c r="V1963" s="98"/>
      <c r="W1963" s="99"/>
      <c r="X1963" s="97"/>
      <c r="Y1963" s="87"/>
      <c r="Z1963" s="100"/>
      <c r="AA1963" s="106">
        <f t="shared" si="839"/>
        <v>1951</v>
      </c>
      <c r="AB1963" s="549">
        <f t="shared" si="840"/>
        <v>0</v>
      </c>
      <c r="AC1963" s="544">
        <f t="shared" si="841"/>
        <v>0</v>
      </c>
      <c r="AD1963" s="174">
        <f t="shared" si="842"/>
        <v>0</v>
      </c>
      <c r="AE1963" s="8"/>
      <c r="AF1963" s="885" t="str">
        <f t="shared" si="843"/>
        <v xml:space="preserve"> </v>
      </c>
      <c r="AG1963" s="40">
        <f t="shared" si="844"/>
        <v>0</v>
      </c>
      <c r="AH1963" s="40">
        <f t="shared" si="845"/>
        <v>0</v>
      </c>
      <c r="AR1963" s="40">
        <f t="shared" si="846"/>
        <v>0</v>
      </c>
      <c r="AS1963" s="40">
        <f t="shared" si="847"/>
        <v>0</v>
      </c>
      <c r="AT1963" s="40">
        <f t="shared" si="848"/>
        <v>0</v>
      </c>
      <c r="AU1963" s="40">
        <f t="shared" si="849"/>
        <v>0</v>
      </c>
      <c r="AX1963" s="279">
        <f t="shared" si="850"/>
        <v>0</v>
      </c>
      <c r="AY1963" s="279">
        <f t="shared" si="851"/>
        <v>0</v>
      </c>
      <c r="AZ1963" s="40">
        <f t="shared" si="852"/>
        <v>0</v>
      </c>
      <c r="BB1963" s="40">
        <f t="shared" si="853"/>
        <v>0</v>
      </c>
      <c r="BC1963" s="397">
        <f t="shared" si="854"/>
        <v>0</v>
      </c>
      <c r="BD1963" s="105">
        <f t="shared" si="855"/>
        <v>0</v>
      </c>
      <c r="BE1963" s="105">
        <f t="shared" si="856"/>
        <v>0</v>
      </c>
      <c r="BF1963" s="742">
        <f t="shared" si="857"/>
        <v>0</v>
      </c>
      <c r="BG1963" s="89"/>
      <c r="BH1963" s="9"/>
      <c r="BJ1963" s="40">
        <f t="shared" si="858"/>
        <v>0</v>
      </c>
      <c r="BK1963" s="40">
        <f t="shared" si="859"/>
        <v>1</v>
      </c>
      <c r="BL1963" s="40">
        <f t="shared" si="860"/>
        <v>0</v>
      </c>
      <c r="BM1963" s="40">
        <f t="shared" si="861"/>
        <v>0</v>
      </c>
      <c r="BN1963" s="40">
        <f t="shared" si="862"/>
        <v>0</v>
      </c>
    </row>
    <row r="1964" spans="1:66" x14ac:dyDescent="0.25">
      <c r="A1964" s="379"/>
      <c r="B1964" s="936"/>
      <c r="C1964" s="272"/>
      <c r="D1964" s="868"/>
      <c r="E1964" s="873" t="str">
        <f t="shared" si="836"/>
        <v xml:space="preserve"> </v>
      </c>
      <c r="F1964" s="130">
        <f t="shared" si="837"/>
        <v>0</v>
      </c>
      <c r="G1964" s="128">
        <f t="shared" si="838"/>
        <v>1952</v>
      </c>
      <c r="H1964" s="127"/>
      <c r="I1964" s="321"/>
      <c r="J1964" s="97"/>
      <c r="K1964" s="323"/>
      <c r="L1964" s="322"/>
      <c r="M1964" s="50"/>
      <c r="N1964" s="87"/>
      <c r="O1964" s="324"/>
      <c r="P1964" s="98"/>
      <c r="Q1964" s="98"/>
      <c r="R1964" s="114"/>
      <c r="S1964" s="753"/>
      <c r="T1964" s="98"/>
      <c r="U1964" s="98"/>
      <c r="V1964" s="98"/>
      <c r="W1964" s="99"/>
      <c r="X1964" s="97"/>
      <c r="Y1964" s="87"/>
      <c r="Z1964" s="100"/>
      <c r="AA1964" s="106">
        <f t="shared" si="839"/>
        <v>1952</v>
      </c>
      <c r="AB1964" s="549">
        <f t="shared" si="840"/>
        <v>0</v>
      </c>
      <c r="AC1964" s="544">
        <f t="shared" si="841"/>
        <v>0</v>
      </c>
      <c r="AD1964" s="174">
        <f t="shared" si="842"/>
        <v>0</v>
      </c>
      <c r="AE1964" s="8"/>
      <c r="AF1964" s="885" t="str">
        <f t="shared" si="843"/>
        <v xml:space="preserve"> </v>
      </c>
      <c r="AG1964" s="40">
        <f t="shared" si="844"/>
        <v>0</v>
      </c>
      <c r="AH1964" s="40">
        <f t="shared" si="845"/>
        <v>0</v>
      </c>
      <c r="AR1964" s="40">
        <f t="shared" si="846"/>
        <v>0</v>
      </c>
      <c r="AS1964" s="40">
        <f t="shared" si="847"/>
        <v>0</v>
      </c>
      <c r="AT1964" s="40">
        <f t="shared" si="848"/>
        <v>0</v>
      </c>
      <c r="AU1964" s="40">
        <f t="shared" si="849"/>
        <v>0</v>
      </c>
      <c r="AX1964" s="279">
        <f t="shared" si="850"/>
        <v>0</v>
      </c>
      <c r="AY1964" s="279">
        <f t="shared" si="851"/>
        <v>0</v>
      </c>
      <c r="AZ1964" s="40">
        <f t="shared" si="852"/>
        <v>0</v>
      </c>
      <c r="BB1964" s="40">
        <f t="shared" si="853"/>
        <v>0</v>
      </c>
      <c r="BC1964" s="397">
        <f t="shared" si="854"/>
        <v>0</v>
      </c>
      <c r="BD1964" s="105">
        <f t="shared" si="855"/>
        <v>0</v>
      </c>
      <c r="BE1964" s="105">
        <f t="shared" si="856"/>
        <v>0</v>
      </c>
      <c r="BF1964" s="742">
        <f t="shared" si="857"/>
        <v>0</v>
      </c>
      <c r="BG1964" s="89"/>
      <c r="BH1964" s="9"/>
      <c r="BJ1964" s="40">
        <f t="shared" si="858"/>
        <v>0</v>
      </c>
      <c r="BK1964" s="40">
        <f t="shared" si="859"/>
        <v>1</v>
      </c>
      <c r="BL1964" s="40">
        <f t="shared" si="860"/>
        <v>0</v>
      </c>
      <c r="BM1964" s="40">
        <f t="shared" si="861"/>
        <v>0</v>
      </c>
      <c r="BN1964" s="40">
        <f t="shared" si="862"/>
        <v>0</v>
      </c>
    </row>
    <row r="1965" spans="1:66" x14ac:dyDescent="0.25">
      <c r="A1965" s="379"/>
      <c r="B1965" s="936"/>
      <c r="C1965" s="272"/>
      <c r="D1965" s="868"/>
      <c r="E1965" s="873" t="str">
        <f t="shared" si="836"/>
        <v xml:space="preserve"> </v>
      </c>
      <c r="F1965" s="130">
        <f t="shared" si="837"/>
        <v>0</v>
      </c>
      <c r="G1965" s="128">
        <f t="shared" si="838"/>
        <v>1953</v>
      </c>
      <c r="H1965" s="127"/>
      <c r="I1965" s="321"/>
      <c r="J1965" s="97"/>
      <c r="K1965" s="323"/>
      <c r="L1965" s="322"/>
      <c r="M1965" s="50"/>
      <c r="N1965" s="87"/>
      <c r="O1965" s="324"/>
      <c r="P1965" s="98"/>
      <c r="Q1965" s="98"/>
      <c r="R1965" s="114"/>
      <c r="S1965" s="753"/>
      <c r="T1965" s="98"/>
      <c r="U1965" s="98"/>
      <c r="V1965" s="98"/>
      <c r="W1965" s="99"/>
      <c r="X1965" s="97"/>
      <c r="Y1965" s="87"/>
      <c r="Z1965" s="100"/>
      <c r="AA1965" s="106">
        <f t="shared" si="839"/>
        <v>1953</v>
      </c>
      <c r="AB1965" s="549">
        <f t="shared" si="840"/>
        <v>0</v>
      </c>
      <c r="AC1965" s="544">
        <f t="shared" si="841"/>
        <v>0</v>
      </c>
      <c r="AD1965" s="174">
        <f t="shared" si="842"/>
        <v>0</v>
      </c>
      <c r="AE1965" s="8"/>
      <c r="AF1965" s="885" t="str">
        <f t="shared" si="843"/>
        <v xml:space="preserve"> </v>
      </c>
      <c r="AG1965" s="40">
        <f t="shared" si="844"/>
        <v>0</v>
      </c>
      <c r="AH1965" s="40">
        <f t="shared" si="845"/>
        <v>0</v>
      </c>
      <c r="AR1965" s="40">
        <f t="shared" si="846"/>
        <v>0</v>
      </c>
      <c r="AS1965" s="40">
        <f t="shared" si="847"/>
        <v>0</v>
      </c>
      <c r="AT1965" s="40">
        <f t="shared" si="848"/>
        <v>0</v>
      </c>
      <c r="AU1965" s="40">
        <f t="shared" si="849"/>
        <v>0</v>
      </c>
      <c r="AX1965" s="279">
        <f t="shared" si="850"/>
        <v>0</v>
      </c>
      <c r="AY1965" s="279">
        <f t="shared" si="851"/>
        <v>0</v>
      </c>
      <c r="AZ1965" s="40">
        <f t="shared" si="852"/>
        <v>0</v>
      </c>
      <c r="BB1965" s="40">
        <f t="shared" si="853"/>
        <v>0</v>
      </c>
      <c r="BC1965" s="397">
        <f t="shared" si="854"/>
        <v>0</v>
      </c>
      <c r="BD1965" s="105">
        <f t="shared" si="855"/>
        <v>0</v>
      </c>
      <c r="BE1965" s="105">
        <f t="shared" si="856"/>
        <v>0</v>
      </c>
      <c r="BF1965" s="742">
        <f t="shared" si="857"/>
        <v>0</v>
      </c>
      <c r="BG1965" s="89"/>
      <c r="BH1965" s="9"/>
      <c r="BJ1965" s="40">
        <f t="shared" si="858"/>
        <v>0</v>
      </c>
      <c r="BK1965" s="40">
        <f t="shared" si="859"/>
        <v>1</v>
      </c>
      <c r="BL1965" s="40">
        <f t="shared" si="860"/>
        <v>0</v>
      </c>
      <c r="BM1965" s="40">
        <f t="shared" si="861"/>
        <v>0</v>
      </c>
      <c r="BN1965" s="40">
        <f t="shared" si="862"/>
        <v>0</v>
      </c>
    </row>
    <row r="1966" spans="1:66" x14ac:dyDescent="0.25">
      <c r="A1966" s="379"/>
      <c r="B1966" s="936"/>
      <c r="C1966" s="272"/>
      <c r="D1966" s="868"/>
      <c r="E1966" s="873" t="str">
        <f t="shared" ref="E1966:E2029" si="863">IF(+BN1966+BM1966&gt;0,"&lt; Error"," ")</f>
        <v xml:space="preserve"> </v>
      </c>
      <c r="F1966" s="130">
        <f t="shared" ref="F1966:F2029" si="864">IF(ISBLANK(H1966),0,VLOOKUP(TRIM(H1966),AllVarieties,4,FALSE))</f>
        <v>0</v>
      </c>
      <c r="G1966" s="128">
        <f t="shared" si="838"/>
        <v>1954</v>
      </c>
      <c r="H1966" s="127"/>
      <c r="I1966" s="321"/>
      <c r="J1966" s="97"/>
      <c r="K1966" s="323"/>
      <c r="L1966" s="322"/>
      <c r="M1966" s="50"/>
      <c r="N1966" s="87"/>
      <c r="O1966" s="324"/>
      <c r="P1966" s="98"/>
      <c r="Q1966" s="98"/>
      <c r="R1966" s="114"/>
      <c r="S1966" s="753"/>
      <c r="T1966" s="98"/>
      <c r="U1966" s="98"/>
      <c r="V1966" s="98"/>
      <c r="W1966" s="99"/>
      <c r="X1966" s="97"/>
      <c r="Y1966" s="87"/>
      <c r="Z1966" s="100"/>
      <c r="AA1966" s="106">
        <f t="shared" si="839"/>
        <v>1954</v>
      </c>
      <c r="AB1966" s="549">
        <f t="shared" si="840"/>
        <v>0</v>
      </c>
      <c r="AC1966" s="544">
        <f t="shared" si="841"/>
        <v>0</v>
      </c>
      <c r="AD1966" s="174">
        <f t="shared" si="842"/>
        <v>0</v>
      </c>
      <c r="AE1966" s="8"/>
      <c r="AF1966" s="885" t="str">
        <f t="shared" si="843"/>
        <v xml:space="preserve"> </v>
      </c>
      <c r="AG1966" s="40">
        <f t="shared" si="844"/>
        <v>0</v>
      </c>
      <c r="AH1966" s="40">
        <f t="shared" si="845"/>
        <v>0</v>
      </c>
      <c r="AR1966" s="40">
        <f t="shared" si="846"/>
        <v>0</v>
      </c>
      <c r="AS1966" s="40">
        <f t="shared" si="847"/>
        <v>0</v>
      </c>
      <c r="AT1966" s="40">
        <f t="shared" si="848"/>
        <v>0</v>
      </c>
      <c r="AU1966" s="40">
        <f t="shared" si="849"/>
        <v>0</v>
      </c>
      <c r="AX1966" s="279">
        <f t="shared" si="850"/>
        <v>0</v>
      </c>
      <c r="AY1966" s="279">
        <f t="shared" si="851"/>
        <v>0</v>
      </c>
      <c r="AZ1966" s="40">
        <f t="shared" si="852"/>
        <v>0</v>
      </c>
      <c r="BB1966" s="40">
        <f t="shared" si="853"/>
        <v>0</v>
      </c>
      <c r="BC1966" s="397">
        <f t="shared" si="854"/>
        <v>0</v>
      </c>
      <c r="BD1966" s="105">
        <f t="shared" si="855"/>
        <v>0</v>
      </c>
      <c r="BE1966" s="105">
        <f t="shared" si="856"/>
        <v>0</v>
      </c>
      <c r="BF1966" s="742">
        <f t="shared" si="857"/>
        <v>0</v>
      </c>
      <c r="BG1966" s="89"/>
      <c r="BH1966" s="9"/>
      <c r="BJ1966" s="40">
        <f t="shared" si="858"/>
        <v>0</v>
      </c>
      <c r="BK1966" s="40">
        <f t="shared" si="859"/>
        <v>1</v>
      </c>
      <c r="BL1966" s="40">
        <f t="shared" si="860"/>
        <v>0</v>
      </c>
      <c r="BM1966" s="40">
        <f t="shared" si="861"/>
        <v>0</v>
      </c>
      <c r="BN1966" s="40">
        <f t="shared" si="862"/>
        <v>0</v>
      </c>
    </row>
    <row r="1967" spans="1:66" x14ac:dyDescent="0.25">
      <c r="A1967" s="379"/>
      <c r="B1967" s="936"/>
      <c r="C1967" s="272"/>
      <c r="D1967" s="868"/>
      <c r="E1967" s="873" t="str">
        <f t="shared" si="863"/>
        <v xml:space="preserve"> </v>
      </c>
      <c r="F1967" s="130">
        <f t="shared" si="864"/>
        <v>0</v>
      </c>
      <c r="G1967" s="128">
        <f t="shared" si="838"/>
        <v>1955</v>
      </c>
      <c r="H1967" s="127"/>
      <c r="I1967" s="321"/>
      <c r="J1967" s="97"/>
      <c r="K1967" s="323"/>
      <c r="L1967" s="322"/>
      <c r="M1967" s="50"/>
      <c r="N1967" s="87"/>
      <c r="O1967" s="324"/>
      <c r="P1967" s="98"/>
      <c r="Q1967" s="98"/>
      <c r="R1967" s="114"/>
      <c r="S1967" s="753"/>
      <c r="T1967" s="98"/>
      <c r="U1967" s="98"/>
      <c r="V1967" s="98"/>
      <c r="W1967" s="99"/>
      <c r="X1967" s="97"/>
      <c r="Y1967" s="87"/>
      <c r="Z1967" s="100"/>
      <c r="AA1967" s="106">
        <f t="shared" si="839"/>
        <v>1955</v>
      </c>
      <c r="AB1967" s="549">
        <f t="shared" si="840"/>
        <v>0</v>
      </c>
      <c r="AC1967" s="544">
        <f t="shared" si="841"/>
        <v>0</v>
      </c>
      <c r="AD1967" s="174">
        <f t="shared" si="842"/>
        <v>0</v>
      </c>
      <c r="AE1967" s="8"/>
      <c r="AF1967" s="885" t="str">
        <f t="shared" si="843"/>
        <v xml:space="preserve"> </v>
      </c>
      <c r="AG1967" s="40">
        <f t="shared" si="844"/>
        <v>0</v>
      </c>
      <c r="AH1967" s="40">
        <f t="shared" si="845"/>
        <v>0</v>
      </c>
      <c r="AR1967" s="40">
        <f t="shared" si="846"/>
        <v>0</v>
      </c>
      <c r="AS1967" s="40">
        <f t="shared" si="847"/>
        <v>0</v>
      </c>
      <c r="AT1967" s="40">
        <f t="shared" si="848"/>
        <v>0</v>
      </c>
      <c r="AU1967" s="40">
        <f t="shared" si="849"/>
        <v>0</v>
      </c>
      <c r="AX1967" s="279">
        <f t="shared" si="850"/>
        <v>0</v>
      </c>
      <c r="AY1967" s="279">
        <f t="shared" si="851"/>
        <v>0</v>
      </c>
      <c r="AZ1967" s="40">
        <f t="shared" si="852"/>
        <v>0</v>
      </c>
      <c r="BB1967" s="40">
        <f t="shared" si="853"/>
        <v>0</v>
      </c>
      <c r="BC1967" s="397">
        <f t="shared" si="854"/>
        <v>0</v>
      </c>
      <c r="BD1967" s="105">
        <f t="shared" si="855"/>
        <v>0</v>
      </c>
      <c r="BE1967" s="105">
        <f t="shared" si="856"/>
        <v>0</v>
      </c>
      <c r="BF1967" s="742">
        <f t="shared" si="857"/>
        <v>0</v>
      </c>
      <c r="BG1967" s="89"/>
      <c r="BH1967" s="9"/>
      <c r="BJ1967" s="40">
        <f t="shared" si="858"/>
        <v>0</v>
      </c>
      <c r="BK1967" s="40">
        <f t="shared" si="859"/>
        <v>1</v>
      </c>
      <c r="BL1967" s="40">
        <f t="shared" si="860"/>
        <v>0</v>
      </c>
      <c r="BM1967" s="40">
        <f t="shared" si="861"/>
        <v>0</v>
      </c>
      <c r="BN1967" s="40">
        <f t="shared" si="862"/>
        <v>0</v>
      </c>
    </row>
    <row r="1968" spans="1:66" x14ac:dyDescent="0.25">
      <c r="A1968" s="379"/>
      <c r="B1968" s="936"/>
      <c r="C1968" s="272"/>
      <c r="D1968" s="868"/>
      <c r="E1968" s="873" t="str">
        <f t="shared" si="863"/>
        <v xml:space="preserve"> </v>
      </c>
      <c r="F1968" s="130">
        <f t="shared" si="864"/>
        <v>0</v>
      </c>
      <c r="G1968" s="128">
        <f t="shared" si="838"/>
        <v>1956</v>
      </c>
      <c r="H1968" s="127"/>
      <c r="I1968" s="321"/>
      <c r="J1968" s="97"/>
      <c r="K1968" s="323"/>
      <c r="L1968" s="322"/>
      <c r="M1968" s="50"/>
      <c r="N1968" s="87"/>
      <c r="O1968" s="324"/>
      <c r="P1968" s="98"/>
      <c r="Q1968" s="98"/>
      <c r="R1968" s="114"/>
      <c r="S1968" s="753"/>
      <c r="T1968" s="98"/>
      <c r="U1968" s="98"/>
      <c r="V1968" s="98"/>
      <c r="W1968" s="99"/>
      <c r="X1968" s="97"/>
      <c r="Y1968" s="87"/>
      <c r="Z1968" s="100"/>
      <c r="AA1968" s="106">
        <f t="shared" si="839"/>
        <v>1956</v>
      </c>
      <c r="AB1968" s="549">
        <f t="shared" si="840"/>
        <v>0</v>
      </c>
      <c r="AC1968" s="544">
        <f t="shared" si="841"/>
        <v>0</v>
      </c>
      <c r="AD1968" s="174">
        <f t="shared" si="842"/>
        <v>0</v>
      </c>
      <c r="AE1968" s="8"/>
      <c r="AF1968" s="885" t="str">
        <f t="shared" si="843"/>
        <v xml:space="preserve"> </v>
      </c>
      <c r="AG1968" s="40">
        <f t="shared" si="844"/>
        <v>0</v>
      </c>
      <c r="AH1968" s="40">
        <f t="shared" si="845"/>
        <v>0</v>
      </c>
      <c r="AR1968" s="40">
        <f t="shared" si="846"/>
        <v>0</v>
      </c>
      <c r="AS1968" s="40">
        <f t="shared" si="847"/>
        <v>0</v>
      </c>
      <c r="AT1968" s="40">
        <f t="shared" si="848"/>
        <v>0</v>
      </c>
      <c r="AU1968" s="40">
        <f t="shared" si="849"/>
        <v>0</v>
      </c>
      <c r="AX1968" s="279">
        <f t="shared" si="850"/>
        <v>0</v>
      </c>
      <c r="AY1968" s="279">
        <f t="shared" si="851"/>
        <v>0</v>
      </c>
      <c r="AZ1968" s="40">
        <f t="shared" si="852"/>
        <v>0</v>
      </c>
      <c r="BB1968" s="40">
        <f t="shared" si="853"/>
        <v>0</v>
      </c>
      <c r="BC1968" s="397">
        <f t="shared" si="854"/>
        <v>0</v>
      </c>
      <c r="BD1968" s="105">
        <f t="shared" si="855"/>
        <v>0</v>
      </c>
      <c r="BE1968" s="105">
        <f t="shared" si="856"/>
        <v>0</v>
      </c>
      <c r="BF1968" s="742">
        <f t="shared" si="857"/>
        <v>0</v>
      </c>
      <c r="BG1968" s="89"/>
      <c r="BH1968" s="9"/>
      <c r="BJ1968" s="40">
        <f t="shared" si="858"/>
        <v>0</v>
      </c>
      <c r="BK1968" s="40">
        <f t="shared" si="859"/>
        <v>1</v>
      </c>
      <c r="BL1968" s="40">
        <f t="shared" si="860"/>
        <v>0</v>
      </c>
      <c r="BM1968" s="40">
        <f t="shared" si="861"/>
        <v>0</v>
      </c>
      <c r="BN1968" s="40">
        <f t="shared" si="862"/>
        <v>0</v>
      </c>
    </row>
    <row r="1969" spans="1:66" x14ac:dyDescent="0.25">
      <c r="A1969" s="379"/>
      <c r="B1969" s="936"/>
      <c r="C1969" s="272"/>
      <c r="D1969" s="868"/>
      <c r="E1969" s="873" t="str">
        <f t="shared" si="863"/>
        <v xml:space="preserve"> </v>
      </c>
      <c r="F1969" s="130">
        <f t="shared" si="864"/>
        <v>0</v>
      </c>
      <c r="G1969" s="128">
        <f t="shared" si="838"/>
        <v>1957</v>
      </c>
      <c r="H1969" s="127"/>
      <c r="I1969" s="321"/>
      <c r="J1969" s="97"/>
      <c r="K1969" s="323"/>
      <c r="L1969" s="322"/>
      <c r="M1969" s="50"/>
      <c r="N1969" s="87"/>
      <c r="O1969" s="324"/>
      <c r="P1969" s="98"/>
      <c r="Q1969" s="98"/>
      <c r="R1969" s="114"/>
      <c r="S1969" s="753"/>
      <c r="T1969" s="98"/>
      <c r="U1969" s="98"/>
      <c r="V1969" s="98"/>
      <c r="W1969" s="99"/>
      <c r="X1969" s="97"/>
      <c r="Y1969" s="87"/>
      <c r="Z1969" s="100"/>
      <c r="AA1969" s="106">
        <f t="shared" si="839"/>
        <v>1957</v>
      </c>
      <c r="AB1969" s="549">
        <f t="shared" si="840"/>
        <v>0</v>
      </c>
      <c r="AC1969" s="544">
        <f t="shared" si="841"/>
        <v>0</v>
      </c>
      <c r="AD1969" s="174">
        <f t="shared" si="842"/>
        <v>0</v>
      </c>
      <c r="AE1969" s="8"/>
      <c r="AF1969" s="885" t="str">
        <f t="shared" si="843"/>
        <v xml:space="preserve"> </v>
      </c>
      <c r="AG1969" s="40">
        <f t="shared" si="844"/>
        <v>0</v>
      </c>
      <c r="AH1969" s="40">
        <f t="shared" si="845"/>
        <v>0</v>
      </c>
      <c r="AR1969" s="40">
        <f t="shared" si="846"/>
        <v>0</v>
      </c>
      <c r="AS1969" s="40">
        <f t="shared" si="847"/>
        <v>0</v>
      </c>
      <c r="AT1969" s="40">
        <f t="shared" si="848"/>
        <v>0</v>
      </c>
      <c r="AU1969" s="40">
        <f t="shared" si="849"/>
        <v>0</v>
      </c>
      <c r="AX1969" s="279">
        <f t="shared" si="850"/>
        <v>0</v>
      </c>
      <c r="AY1969" s="279">
        <f t="shared" si="851"/>
        <v>0</v>
      </c>
      <c r="AZ1969" s="40">
        <f t="shared" si="852"/>
        <v>0</v>
      </c>
      <c r="BB1969" s="40">
        <f t="shared" si="853"/>
        <v>0</v>
      </c>
      <c r="BC1969" s="397">
        <f t="shared" si="854"/>
        <v>0</v>
      </c>
      <c r="BD1969" s="105">
        <f t="shared" si="855"/>
        <v>0</v>
      </c>
      <c r="BE1969" s="105">
        <f t="shared" si="856"/>
        <v>0</v>
      </c>
      <c r="BF1969" s="742">
        <f t="shared" si="857"/>
        <v>0</v>
      </c>
      <c r="BG1969" s="89"/>
      <c r="BH1969" s="9"/>
      <c r="BJ1969" s="40">
        <f t="shared" si="858"/>
        <v>0</v>
      </c>
      <c r="BK1969" s="40">
        <f t="shared" si="859"/>
        <v>1</v>
      </c>
      <c r="BL1969" s="40">
        <f t="shared" si="860"/>
        <v>0</v>
      </c>
      <c r="BM1969" s="40">
        <f t="shared" si="861"/>
        <v>0</v>
      </c>
      <c r="BN1969" s="40">
        <f t="shared" si="862"/>
        <v>0</v>
      </c>
    </row>
    <row r="1970" spans="1:66" x14ac:dyDescent="0.25">
      <c r="A1970" s="379"/>
      <c r="B1970" s="936"/>
      <c r="C1970" s="272"/>
      <c r="D1970" s="868"/>
      <c r="E1970" s="873" t="str">
        <f t="shared" si="863"/>
        <v xml:space="preserve"> </v>
      </c>
      <c r="F1970" s="130">
        <f t="shared" si="864"/>
        <v>0</v>
      </c>
      <c r="G1970" s="128">
        <f t="shared" si="838"/>
        <v>1958</v>
      </c>
      <c r="H1970" s="127"/>
      <c r="I1970" s="321"/>
      <c r="J1970" s="97"/>
      <c r="K1970" s="323"/>
      <c r="L1970" s="322"/>
      <c r="M1970" s="50"/>
      <c r="N1970" s="87"/>
      <c r="O1970" s="324"/>
      <c r="P1970" s="98"/>
      <c r="Q1970" s="98"/>
      <c r="R1970" s="114"/>
      <c r="S1970" s="753"/>
      <c r="T1970" s="98"/>
      <c r="U1970" s="98"/>
      <c r="V1970" s="98"/>
      <c r="W1970" s="99"/>
      <c r="X1970" s="97"/>
      <c r="Y1970" s="87"/>
      <c r="Z1970" s="100"/>
      <c r="AA1970" s="106">
        <f t="shared" si="839"/>
        <v>1958</v>
      </c>
      <c r="AB1970" s="549">
        <f t="shared" si="840"/>
        <v>0</v>
      </c>
      <c r="AC1970" s="544">
        <f t="shared" si="841"/>
        <v>0</v>
      </c>
      <c r="AD1970" s="174">
        <f t="shared" si="842"/>
        <v>0</v>
      </c>
      <c r="AE1970" s="8"/>
      <c r="AF1970" s="885" t="str">
        <f t="shared" si="843"/>
        <v xml:space="preserve"> </v>
      </c>
      <c r="AG1970" s="40">
        <f t="shared" si="844"/>
        <v>0</v>
      </c>
      <c r="AH1970" s="40">
        <f t="shared" si="845"/>
        <v>0</v>
      </c>
      <c r="AR1970" s="40">
        <f t="shared" si="846"/>
        <v>0</v>
      </c>
      <c r="AS1970" s="40">
        <f t="shared" si="847"/>
        <v>0</v>
      </c>
      <c r="AT1970" s="40">
        <f t="shared" si="848"/>
        <v>0</v>
      </c>
      <c r="AU1970" s="40">
        <f t="shared" si="849"/>
        <v>0</v>
      </c>
      <c r="AX1970" s="279">
        <f t="shared" si="850"/>
        <v>0</v>
      </c>
      <c r="AY1970" s="279">
        <f t="shared" si="851"/>
        <v>0</v>
      </c>
      <c r="AZ1970" s="40">
        <f t="shared" si="852"/>
        <v>0</v>
      </c>
      <c r="BB1970" s="40">
        <f t="shared" si="853"/>
        <v>0</v>
      </c>
      <c r="BC1970" s="397">
        <f t="shared" si="854"/>
        <v>0</v>
      </c>
      <c r="BD1970" s="105">
        <f t="shared" si="855"/>
        <v>0</v>
      </c>
      <c r="BE1970" s="105">
        <f t="shared" si="856"/>
        <v>0</v>
      </c>
      <c r="BF1970" s="742">
        <f t="shared" si="857"/>
        <v>0</v>
      </c>
      <c r="BG1970" s="89"/>
      <c r="BH1970" s="9"/>
      <c r="BJ1970" s="40">
        <f t="shared" si="858"/>
        <v>0</v>
      </c>
      <c r="BK1970" s="40">
        <f t="shared" si="859"/>
        <v>1</v>
      </c>
      <c r="BL1970" s="40">
        <f t="shared" si="860"/>
        <v>0</v>
      </c>
      <c r="BM1970" s="40">
        <f t="shared" si="861"/>
        <v>0</v>
      </c>
      <c r="BN1970" s="40">
        <f t="shared" si="862"/>
        <v>0</v>
      </c>
    </row>
    <row r="1971" spans="1:66" x14ac:dyDescent="0.25">
      <c r="A1971" s="379"/>
      <c r="B1971" s="936"/>
      <c r="C1971" s="272"/>
      <c r="D1971" s="868"/>
      <c r="E1971" s="873" t="str">
        <f t="shared" si="863"/>
        <v xml:space="preserve"> </v>
      </c>
      <c r="F1971" s="130">
        <f t="shared" si="864"/>
        <v>0</v>
      </c>
      <c r="G1971" s="128">
        <f t="shared" ref="G1971:G2034" si="865">ROW()-DPline</f>
        <v>1959</v>
      </c>
      <c r="H1971" s="127"/>
      <c r="I1971" s="321"/>
      <c r="J1971" s="97"/>
      <c r="K1971" s="323"/>
      <c r="L1971" s="322"/>
      <c r="M1971" s="50"/>
      <c r="N1971" s="87"/>
      <c r="O1971" s="324"/>
      <c r="P1971" s="98"/>
      <c r="Q1971" s="98"/>
      <c r="R1971" s="114"/>
      <c r="S1971" s="753"/>
      <c r="T1971" s="98"/>
      <c r="U1971" s="98"/>
      <c r="V1971" s="98"/>
      <c r="W1971" s="99"/>
      <c r="X1971" s="97"/>
      <c r="Y1971" s="87"/>
      <c r="Z1971" s="100"/>
      <c r="AA1971" s="106">
        <f t="shared" si="839"/>
        <v>1959</v>
      </c>
      <c r="AB1971" s="549">
        <f t="shared" si="840"/>
        <v>0</v>
      </c>
      <c r="AC1971" s="544">
        <f t="shared" si="841"/>
        <v>0</v>
      </c>
      <c r="AD1971" s="174">
        <f t="shared" si="842"/>
        <v>0</v>
      </c>
      <c r="AE1971" s="8"/>
      <c r="AF1971" s="885" t="str">
        <f t="shared" si="843"/>
        <v xml:space="preserve"> </v>
      </c>
      <c r="AG1971" s="40">
        <f t="shared" si="844"/>
        <v>0</v>
      </c>
      <c r="AH1971" s="40">
        <f t="shared" si="845"/>
        <v>0</v>
      </c>
      <c r="AR1971" s="40">
        <f t="shared" si="846"/>
        <v>0</v>
      </c>
      <c r="AS1971" s="40">
        <f t="shared" si="847"/>
        <v>0</v>
      </c>
      <c r="AT1971" s="40">
        <f t="shared" si="848"/>
        <v>0</v>
      </c>
      <c r="AU1971" s="40">
        <f t="shared" si="849"/>
        <v>0</v>
      </c>
      <c r="AX1971" s="279">
        <f t="shared" si="850"/>
        <v>0</v>
      </c>
      <c r="AY1971" s="279">
        <f t="shared" si="851"/>
        <v>0</v>
      </c>
      <c r="AZ1971" s="40">
        <f t="shared" si="852"/>
        <v>0</v>
      </c>
      <c r="BB1971" s="40">
        <f t="shared" si="853"/>
        <v>0</v>
      </c>
      <c r="BC1971" s="397">
        <f t="shared" si="854"/>
        <v>0</v>
      </c>
      <c r="BD1971" s="105">
        <f t="shared" si="855"/>
        <v>0</v>
      </c>
      <c r="BE1971" s="105">
        <f t="shared" si="856"/>
        <v>0</v>
      </c>
      <c r="BF1971" s="742">
        <f t="shared" si="857"/>
        <v>0</v>
      </c>
      <c r="BG1971" s="89"/>
      <c r="BH1971" s="9"/>
      <c r="BJ1971" s="40">
        <f t="shared" si="858"/>
        <v>0</v>
      </c>
      <c r="BK1971" s="40">
        <f t="shared" si="859"/>
        <v>1</v>
      </c>
      <c r="BL1971" s="40">
        <f t="shared" si="860"/>
        <v>0</v>
      </c>
      <c r="BM1971" s="40">
        <f t="shared" si="861"/>
        <v>0</v>
      </c>
      <c r="BN1971" s="40">
        <f t="shared" si="862"/>
        <v>0</v>
      </c>
    </row>
    <row r="1972" spans="1:66" x14ac:dyDescent="0.25">
      <c r="A1972" s="379"/>
      <c r="B1972" s="936"/>
      <c r="C1972" s="272"/>
      <c r="D1972" s="868"/>
      <c r="E1972" s="873" t="str">
        <f t="shared" si="863"/>
        <v xml:space="preserve"> </v>
      </c>
      <c r="F1972" s="130">
        <f t="shared" si="864"/>
        <v>0</v>
      </c>
      <c r="G1972" s="128">
        <f t="shared" si="865"/>
        <v>1960</v>
      </c>
      <c r="H1972" s="127"/>
      <c r="I1972" s="321"/>
      <c r="J1972" s="97"/>
      <c r="K1972" s="323"/>
      <c r="L1972" s="322"/>
      <c r="M1972" s="50"/>
      <c r="N1972" s="87"/>
      <c r="O1972" s="324"/>
      <c r="P1972" s="98"/>
      <c r="Q1972" s="98"/>
      <c r="R1972" s="114"/>
      <c r="S1972" s="753"/>
      <c r="T1972" s="98"/>
      <c r="U1972" s="98"/>
      <c r="V1972" s="98"/>
      <c r="W1972" s="99"/>
      <c r="X1972" s="97"/>
      <c r="Y1972" s="87"/>
      <c r="Z1972" s="100"/>
      <c r="AA1972" s="106">
        <f t="shared" ref="AA1972:AA2035" si="866">+G1972</f>
        <v>1960</v>
      </c>
      <c r="AB1972" s="549">
        <f t="shared" ref="AB1972:AB2035" si="867">C1972*BJ1972</f>
        <v>0</v>
      </c>
      <c r="AC1972" s="544">
        <f t="shared" ref="AC1972:AC2035" si="868">+AX1972+AY1972</f>
        <v>0</v>
      </c>
      <c r="AD1972" s="174">
        <f t="shared" ref="AD1972:AD2035" si="869">+AC1972*PDArate</f>
        <v>0</v>
      </c>
      <c r="AE1972" s="8"/>
      <c r="AF1972" s="885" t="str">
        <f t="shared" ref="AF1972:AF2035" si="870">IF(AG1972+AH1972=1,"Enter both columns 5 and 16.", " ")</f>
        <v xml:space="preserve"> </v>
      </c>
      <c r="AG1972" s="40">
        <f t="shared" ref="AG1972:AG2035" si="871">IF(L1972+M1972+N1972+O1972+W1972 &gt; 0, 1, 0)</f>
        <v>0</v>
      </c>
      <c r="AH1972" s="40">
        <f t="shared" ref="AH1972:AH2035" si="872">IF(AX1972 &gt; 0, 1, 0)</f>
        <v>0</v>
      </c>
      <c r="AR1972" s="40">
        <f t="shared" ref="AR1972:AR2035" si="873">IF(ISNA(+F1972), 1, 0)</f>
        <v>0</v>
      </c>
      <c r="AS1972" s="40">
        <f t="shared" ref="AS1972:AS2035" si="874">IF(ISERR(+F1972), 1, 0)</f>
        <v>0</v>
      </c>
      <c r="AT1972" s="40">
        <f t="shared" ref="AT1972:AT2035" si="875">IF(ISERR(+AC1972), 1, 0)</f>
        <v>0</v>
      </c>
      <c r="AU1972" s="40">
        <f t="shared" ref="AU1972:AU2035" si="876">IF(ISERR(+AD1972), 1, 0)</f>
        <v>0</v>
      </c>
      <c r="AX1972" s="279">
        <f t="shared" ref="AX1972:AX2035" si="877">ROUND(L1972,1)*W1972</f>
        <v>0</v>
      </c>
      <c r="AY1972" s="279">
        <f t="shared" ref="AY1972:AY2035" si="878">ROUND(X1972,1)*Z1972</f>
        <v>0</v>
      </c>
      <c r="AZ1972" s="40">
        <f t="shared" ref="AZ1972:AZ2035" si="879">IF(J1972+K1972 &gt; 0, 1, 0)</f>
        <v>0</v>
      </c>
      <c r="BB1972" s="40">
        <f t="shared" ref="BB1972:BB2035" si="880">IF(+BC1972&gt;0,IF(+BE1972&lt;=0,1,0),0)</f>
        <v>0</v>
      </c>
      <c r="BC1972" s="397">
        <f t="shared" ref="BC1972:BC2035" si="881">IF(+D1972=1,IF(J1972&gt;0, +J1972, 0),0)</f>
        <v>0</v>
      </c>
      <c r="BD1972" s="105">
        <f t="shared" ref="BD1972:BD2035" si="882">IF(VALUE(I1972)&lt;1,0,IF(VALUE(I1972)&gt;17,0,VLOOKUP(VALUE(F1972),T10Value,VALUE(I1972)+1,FALSE)))</f>
        <v>0</v>
      </c>
      <c r="BE1972" s="105">
        <f t="shared" ref="BE1972:BE2035" si="883">ROUND(+BC1972,1)*BD1972</f>
        <v>0</v>
      </c>
      <c r="BF1972" s="742">
        <f t="shared" ref="BF1972:BF2035" si="884">+BE1972*PDArate</f>
        <v>0</v>
      </c>
      <c r="BG1972" s="89"/>
      <c r="BH1972" s="9"/>
      <c r="BJ1972" s="40">
        <f t="shared" ref="BJ1972:BJ2035" si="885">IF(J1972+L1972+M1972=J1972,0,IF(J1972-L1972-0.09&gt;0,IF(J1972-L1972&lt;=0.1*J1972,J1972-L1972,0),0))</f>
        <v>0</v>
      </c>
      <c r="BK1972" s="40">
        <f t="shared" ref="BK1972:BK2035" si="886">IF(L1972+M1972+J1972+X1972&lt;=0,1,IF(L1972+M1972+X1972&gt;0,1,0))</f>
        <v>1</v>
      </c>
      <c r="BL1972" s="40">
        <f t="shared" ref="BL1972:BL2035" si="887">IF(+BJ1972&gt;0,1,0)</f>
        <v>0</v>
      </c>
      <c r="BM1972" s="40">
        <f t="shared" ref="BM1972:BM2035" si="888">IF(ISNUMBER(C1972),IF(2*BL1972-C1972&lt;0,1,IF(2*BL1972-C1972&gt;2,1,0)),IF(ISBLANK(C1972),0,1))</f>
        <v>0</v>
      </c>
      <c r="BN1972" s="40">
        <f t="shared" ref="BN1972:BN2035" si="889">IF(ISNUMBER(D1972),IF(2*AG1972-D1972=1,1,IF(+D1972=0,0, IF(+D1972=1,0,1))),IF(ISBLANK(D1972),0,1))</f>
        <v>0</v>
      </c>
    </row>
    <row r="1973" spans="1:66" x14ac:dyDescent="0.25">
      <c r="A1973" s="379"/>
      <c r="B1973" s="936"/>
      <c r="C1973" s="272"/>
      <c r="D1973" s="868"/>
      <c r="E1973" s="873" t="str">
        <f t="shared" si="863"/>
        <v xml:space="preserve"> </v>
      </c>
      <c r="F1973" s="130">
        <f t="shared" si="864"/>
        <v>0</v>
      </c>
      <c r="G1973" s="128">
        <f t="shared" si="865"/>
        <v>1961</v>
      </c>
      <c r="H1973" s="127"/>
      <c r="I1973" s="321"/>
      <c r="J1973" s="97"/>
      <c r="K1973" s="323"/>
      <c r="L1973" s="322"/>
      <c r="M1973" s="50"/>
      <c r="N1973" s="87"/>
      <c r="O1973" s="324"/>
      <c r="P1973" s="98"/>
      <c r="Q1973" s="98"/>
      <c r="R1973" s="114"/>
      <c r="S1973" s="753"/>
      <c r="T1973" s="98"/>
      <c r="U1973" s="98"/>
      <c r="V1973" s="98"/>
      <c r="W1973" s="99"/>
      <c r="X1973" s="97"/>
      <c r="Y1973" s="87"/>
      <c r="Z1973" s="100"/>
      <c r="AA1973" s="106">
        <f t="shared" si="866"/>
        <v>1961</v>
      </c>
      <c r="AB1973" s="549">
        <f t="shared" si="867"/>
        <v>0</v>
      </c>
      <c r="AC1973" s="544">
        <f t="shared" si="868"/>
        <v>0</v>
      </c>
      <c r="AD1973" s="174">
        <f t="shared" si="869"/>
        <v>0</v>
      </c>
      <c r="AE1973" s="8"/>
      <c r="AF1973" s="885" t="str">
        <f t="shared" si="870"/>
        <v xml:space="preserve"> </v>
      </c>
      <c r="AG1973" s="40">
        <f t="shared" si="871"/>
        <v>0</v>
      </c>
      <c r="AH1973" s="40">
        <f t="shared" si="872"/>
        <v>0</v>
      </c>
      <c r="AR1973" s="40">
        <f t="shared" si="873"/>
        <v>0</v>
      </c>
      <c r="AS1973" s="40">
        <f t="shared" si="874"/>
        <v>0</v>
      </c>
      <c r="AT1973" s="40">
        <f t="shared" si="875"/>
        <v>0</v>
      </c>
      <c r="AU1973" s="40">
        <f t="shared" si="876"/>
        <v>0</v>
      </c>
      <c r="AX1973" s="279">
        <f t="shared" si="877"/>
        <v>0</v>
      </c>
      <c r="AY1973" s="279">
        <f t="shared" si="878"/>
        <v>0</v>
      </c>
      <c r="AZ1973" s="40">
        <f t="shared" si="879"/>
        <v>0</v>
      </c>
      <c r="BB1973" s="40">
        <f t="shared" si="880"/>
        <v>0</v>
      </c>
      <c r="BC1973" s="397">
        <f t="shared" si="881"/>
        <v>0</v>
      </c>
      <c r="BD1973" s="105">
        <f t="shared" si="882"/>
        <v>0</v>
      </c>
      <c r="BE1973" s="105">
        <f t="shared" si="883"/>
        <v>0</v>
      </c>
      <c r="BF1973" s="742">
        <f t="shared" si="884"/>
        <v>0</v>
      </c>
      <c r="BG1973" s="89"/>
      <c r="BH1973" s="9"/>
      <c r="BJ1973" s="40">
        <f t="shared" si="885"/>
        <v>0</v>
      </c>
      <c r="BK1973" s="40">
        <f t="shared" si="886"/>
        <v>1</v>
      </c>
      <c r="BL1973" s="40">
        <f t="shared" si="887"/>
        <v>0</v>
      </c>
      <c r="BM1973" s="40">
        <f t="shared" si="888"/>
        <v>0</v>
      </c>
      <c r="BN1973" s="40">
        <f t="shared" si="889"/>
        <v>0</v>
      </c>
    </row>
    <row r="1974" spans="1:66" x14ac:dyDescent="0.25">
      <c r="A1974" s="379"/>
      <c r="B1974" s="936"/>
      <c r="C1974" s="272"/>
      <c r="D1974" s="868"/>
      <c r="E1974" s="873" t="str">
        <f t="shared" si="863"/>
        <v xml:space="preserve"> </v>
      </c>
      <c r="F1974" s="130">
        <f t="shared" si="864"/>
        <v>0</v>
      </c>
      <c r="G1974" s="128">
        <f t="shared" si="865"/>
        <v>1962</v>
      </c>
      <c r="H1974" s="127"/>
      <c r="I1974" s="321"/>
      <c r="J1974" s="97"/>
      <c r="K1974" s="323"/>
      <c r="L1974" s="322"/>
      <c r="M1974" s="50"/>
      <c r="N1974" s="87"/>
      <c r="O1974" s="324"/>
      <c r="P1974" s="98"/>
      <c r="Q1974" s="98"/>
      <c r="R1974" s="114"/>
      <c r="S1974" s="753"/>
      <c r="T1974" s="98"/>
      <c r="U1974" s="98"/>
      <c r="V1974" s="98"/>
      <c r="W1974" s="99"/>
      <c r="X1974" s="97"/>
      <c r="Y1974" s="87"/>
      <c r="Z1974" s="100"/>
      <c r="AA1974" s="106">
        <f t="shared" si="866"/>
        <v>1962</v>
      </c>
      <c r="AB1974" s="549">
        <f t="shared" si="867"/>
        <v>0</v>
      </c>
      <c r="AC1974" s="544">
        <f t="shared" si="868"/>
        <v>0</v>
      </c>
      <c r="AD1974" s="174">
        <f t="shared" si="869"/>
        <v>0</v>
      </c>
      <c r="AE1974" s="8"/>
      <c r="AF1974" s="885" t="str">
        <f t="shared" si="870"/>
        <v xml:space="preserve"> </v>
      </c>
      <c r="AG1974" s="40">
        <f t="shared" si="871"/>
        <v>0</v>
      </c>
      <c r="AH1974" s="40">
        <f t="shared" si="872"/>
        <v>0</v>
      </c>
      <c r="AR1974" s="40">
        <f t="shared" si="873"/>
        <v>0</v>
      </c>
      <c r="AS1974" s="40">
        <f t="shared" si="874"/>
        <v>0</v>
      </c>
      <c r="AT1974" s="40">
        <f t="shared" si="875"/>
        <v>0</v>
      </c>
      <c r="AU1974" s="40">
        <f t="shared" si="876"/>
        <v>0</v>
      </c>
      <c r="AX1974" s="279">
        <f t="shared" si="877"/>
        <v>0</v>
      </c>
      <c r="AY1974" s="279">
        <f t="shared" si="878"/>
        <v>0</v>
      </c>
      <c r="AZ1974" s="40">
        <f t="shared" si="879"/>
        <v>0</v>
      </c>
      <c r="BB1974" s="40">
        <f t="shared" si="880"/>
        <v>0</v>
      </c>
      <c r="BC1974" s="397">
        <f t="shared" si="881"/>
        <v>0</v>
      </c>
      <c r="BD1974" s="105">
        <f t="shared" si="882"/>
        <v>0</v>
      </c>
      <c r="BE1974" s="105">
        <f t="shared" si="883"/>
        <v>0</v>
      </c>
      <c r="BF1974" s="742">
        <f t="shared" si="884"/>
        <v>0</v>
      </c>
      <c r="BG1974" s="89"/>
      <c r="BH1974" s="9"/>
      <c r="BJ1974" s="40">
        <f t="shared" si="885"/>
        <v>0</v>
      </c>
      <c r="BK1974" s="40">
        <f t="shared" si="886"/>
        <v>1</v>
      </c>
      <c r="BL1974" s="40">
        <f t="shared" si="887"/>
        <v>0</v>
      </c>
      <c r="BM1974" s="40">
        <f t="shared" si="888"/>
        <v>0</v>
      </c>
      <c r="BN1974" s="40">
        <f t="shared" si="889"/>
        <v>0</v>
      </c>
    </row>
    <row r="1975" spans="1:66" x14ac:dyDescent="0.25">
      <c r="A1975" s="379"/>
      <c r="B1975" s="936"/>
      <c r="C1975" s="272"/>
      <c r="D1975" s="868"/>
      <c r="E1975" s="873" t="str">
        <f t="shared" si="863"/>
        <v xml:space="preserve"> </v>
      </c>
      <c r="F1975" s="130">
        <f t="shared" si="864"/>
        <v>0</v>
      </c>
      <c r="G1975" s="128">
        <f t="shared" si="865"/>
        <v>1963</v>
      </c>
      <c r="H1975" s="127"/>
      <c r="I1975" s="321"/>
      <c r="J1975" s="97"/>
      <c r="K1975" s="323"/>
      <c r="L1975" s="322"/>
      <c r="M1975" s="50"/>
      <c r="N1975" s="87"/>
      <c r="O1975" s="324"/>
      <c r="P1975" s="98"/>
      <c r="Q1975" s="98"/>
      <c r="R1975" s="114"/>
      <c r="S1975" s="753"/>
      <c r="T1975" s="98"/>
      <c r="U1975" s="98"/>
      <c r="V1975" s="98"/>
      <c r="W1975" s="99"/>
      <c r="X1975" s="97"/>
      <c r="Y1975" s="87"/>
      <c r="Z1975" s="100"/>
      <c r="AA1975" s="106">
        <f t="shared" si="866"/>
        <v>1963</v>
      </c>
      <c r="AB1975" s="549">
        <f t="shared" si="867"/>
        <v>0</v>
      </c>
      <c r="AC1975" s="544">
        <f t="shared" si="868"/>
        <v>0</v>
      </c>
      <c r="AD1975" s="174">
        <f t="shared" si="869"/>
        <v>0</v>
      </c>
      <c r="AE1975" s="8"/>
      <c r="AF1975" s="885" t="str">
        <f t="shared" si="870"/>
        <v xml:space="preserve"> </v>
      </c>
      <c r="AG1975" s="40">
        <f t="shared" si="871"/>
        <v>0</v>
      </c>
      <c r="AH1975" s="40">
        <f t="shared" si="872"/>
        <v>0</v>
      </c>
      <c r="AR1975" s="40">
        <f t="shared" si="873"/>
        <v>0</v>
      </c>
      <c r="AS1975" s="40">
        <f t="shared" si="874"/>
        <v>0</v>
      </c>
      <c r="AT1975" s="40">
        <f t="shared" si="875"/>
        <v>0</v>
      </c>
      <c r="AU1975" s="40">
        <f t="shared" si="876"/>
        <v>0</v>
      </c>
      <c r="AX1975" s="279">
        <f t="shared" si="877"/>
        <v>0</v>
      </c>
      <c r="AY1975" s="279">
        <f t="shared" si="878"/>
        <v>0</v>
      </c>
      <c r="AZ1975" s="40">
        <f t="shared" si="879"/>
        <v>0</v>
      </c>
      <c r="BB1975" s="40">
        <f t="shared" si="880"/>
        <v>0</v>
      </c>
      <c r="BC1975" s="397">
        <f t="shared" si="881"/>
        <v>0</v>
      </c>
      <c r="BD1975" s="105">
        <f t="shared" si="882"/>
        <v>0</v>
      </c>
      <c r="BE1975" s="105">
        <f t="shared" si="883"/>
        <v>0</v>
      </c>
      <c r="BF1975" s="742">
        <f t="shared" si="884"/>
        <v>0</v>
      </c>
      <c r="BG1975" s="89"/>
      <c r="BH1975" s="9"/>
      <c r="BJ1975" s="40">
        <f t="shared" si="885"/>
        <v>0</v>
      </c>
      <c r="BK1975" s="40">
        <f t="shared" si="886"/>
        <v>1</v>
      </c>
      <c r="BL1975" s="40">
        <f t="shared" si="887"/>
        <v>0</v>
      </c>
      <c r="BM1975" s="40">
        <f t="shared" si="888"/>
        <v>0</v>
      </c>
      <c r="BN1975" s="40">
        <f t="shared" si="889"/>
        <v>0</v>
      </c>
    </row>
    <row r="1976" spans="1:66" x14ac:dyDescent="0.25">
      <c r="A1976" s="379"/>
      <c r="B1976" s="936"/>
      <c r="C1976" s="272"/>
      <c r="D1976" s="868"/>
      <c r="E1976" s="873" t="str">
        <f t="shared" si="863"/>
        <v xml:space="preserve"> </v>
      </c>
      <c r="F1976" s="130">
        <f t="shared" si="864"/>
        <v>0</v>
      </c>
      <c r="G1976" s="128">
        <f t="shared" si="865"/>
        <v>1964</v>
      </c>
      <c r="H1976" s="127"/>
      <c r="I1976" s="321"/>
      <c r="J1976" s="97"/>
      <c r="K1976" s="323"/>
      <c r="L1976" s="322"/>
      <c r="M1976" s="50"/>
      <c r="N1976" s="87"/>
      <c r="O1976" s="324"/>
      <c r="P1976" s="98"/>
      <c r="Q1976" s="98"/>
      <c r="R1976" s="114"/>
      <c r="S1976" s="753"/>
      <c r="T1976" s="98"/>
      <c r="U1976" s="98"/>
      <c r="V1976" s="98"/>
      <c r="W1976" s="99"/>
      <c r="X1976" s="97"/>
      <c r="Y1976" s="87"/>
      <c r="Z1976" s="100"/>
      <c r="AA1976" s="106">
        <f t="shared" si="866"/>
        <v>1964</v>
      </c>
      <c r="AB1976" s="549">
        <f t="shared" si="867"/>
        <v>0</v>
      </c>
      <c r="AC1976" s="544">
        <f t="shared" si="868"/>
        <v>0</v>
      </c>
      <c r="AD1976" s="174">
        <f t="shared" si="869"/>
        <v>0</v>
      </c>
      <c r="AE1976" s="8"/>
      <c r="AF1976" s="885" t="str">
        <f t="shared" si="870"/>
        <v xml:space="preserve"> </v>
      </c>
      <c r="AG1976" s="40">
        <f t="shared" si="871"/>
        <v>0</v>
      </c>
      <c r="AH1976" s="40">
        <f t="shared" si="872"/>
        <v>0</v>
      </c>
      <c r="AR1976" s="40">
        <f t="shared" si="873"/>
        <v>0</v>
      </c>
      <c r="AS1976" s="40">
        <f t="shared" si="874"/>
        <v>0</v>
      </c>
      <c r="AT1976" s="40">
        <f t="shared" si="875"/>
        <v>0</v>
      </c>
      <c r="AU1976" s="40">
        <f t="shared" si="876"/>
        <v>0</v>
      </c>
      <c r="AX1976" s="279">
        <f t="shared" si="877"/>
        <v>0</v>
      </c>
      <c r="AY1976" s="279">
        <f t="shared" si="878"/>
        <v>0</v>
      </c>
      <c r="AZ1976" s="40">
        <f t="shared" si="879"/>
        <v>0</v>
      </c>
      <c r="BB1976" s="40">
        <f t="shared" si="880"/>
        <v>0</v>
      </c>
      <c r="BC1976" s="397">
        <f t="shared" si="881"/>
        <v>0</v>
      </c>
      <c r="BD1976" s="105">
        <f t="shared" si="882"/>
        <v>0</v>
      </c>
      <c r="BE1976" s="105">
        <f t="shared" si="883"/>
        <v>0</v>
      </c>
      <c r="BF1976" s="742">
        <f t="shared" si="884"/>
        <v>0</v>
      </c>
      <c r="BG1976" s="89"/>
      <c r="BH1976" s="9"/>
      <c r="BJ1976" s="40">
        <f t="shared" si="885"/>
        <v>0</v>
      </c>
      <c r="BK1976" s="40">
        <f t="shared" si="886"/>
        <v>1</v>
      </c>
      <c r="BL1976" s="40">
        <f t="shared" si="887"/>
        <v>0</v>
      </c>
      <c r="BM1976" s="40">
        <f t="shared" si="888"/>
        <v>0</v>
      </c>
      <c r="BN1976" s="40">
        <f t="shared" si="889"/>
        <v>0</v>
      </c>
    </row>
    <row r="1977" spans="1:66" x14ac:dyDescent="0.25">
      <c r="A1977" s="379"/>
      <c r="B1977" s="936"/>
      <c r="C1977" s="272"/>
      <c r="D1977" s="868"/>
      <c r="E1977" s="873" t="str">
        <f t="shared" si="863"/>
        <v xml:space="preserve"> </v>
      </c>
      <c r="F1977" s="130">
        <f t="shared" si="864"/>
        <v>0</v>
      </c>
      <c r="G1977" s="128">
        <f t="shared" si="865"/>
        <v>1965</v>
      </c>
      <c r="H1977" s="127"/>
      <c r="I1977" s="321"/>
      <c r="J1977" s="97"/>
      <c r="K1977" s="323"/>
      <c r="L1977" s="322"/>
      <c r="M1977" s="50"/>
      <c r="N1977" s="87"/>
      <c r="O1977" s="324"/>
      <c r="P1977" s="98"/>
      <c r="Q1977" s="98"/>
      <c r="R1977" s="114"/>
      <c r="S1977" s="753"/>
      <c r="T1977" s="98"/>
      <c r="U1977" s="98"/>
      <c r="V1977" s="98"/>
      <c r="W1977" s="99"/>
      <c r="X1977" s="97"/>
      <c r="Y1977" s="87"/>
      <c r="Z1977" s="100"/>
      <c r="AA1977" s="106">
        <f t="shared" si="866"/>
        <v>1965</v>
      </c>
      <c r="AB1977" s="549">
        <f t="shared" si="867"/>
        <v>0</v>
      </c>
      <c r="AC1977" s="544">
        <f t="shared" si="868"/>
        <v>0</v>
      </c>
      <c r="AD1977" s="174">
        <f t="shared" si="869"/>
        <v>0</v>
      </c>
      <c r="AE1977" s="8"/>
      <c r="AF1977" s="885" t="str">
        <f t="shared" si="870"/>
        <v xml:space="preserve"> </v>
      </c>
      <c r="AG1977" s="40">
        <f t="shared" si="871"/>
        <v>0</v>
      </c>
      <c r="AH1977" s="40">
        <f t="shared" si="872"/>
        <v>0</v>
      </c>
      <c r="AR1977" s="40">
        <f t="shared" si="873"/>
        <v>0</v>
      </c>
      <c r="AS1977" s="40">
        <f t="shared" si="874"/>
        <v>0</v>
      </c>
      <c r="AT1977" s="40">
        <f t="shared" si="875"/>
        <v>0</v>
      </c>
      <c r="AU1977" s="40">
        <f t="shared" si="876"/>
        <v>0</v>
      </c>
      <c r="AX1977" s="279">
        <f t="shared" si="877"/>
        <v>0</v>
      </c>
      <c r="AY1977" s="279">
        <f t="shared" si="878"/>
        <v>0</v>
      </c>
      <c r="AZ1977" s="40">
        <f t="shared" si="879"/>
        <v>0</v>
      </c>
      <c r="BB1977" s="40">
        <f t="shared" si="880"/>
        <v>0</v>
      </c>
      <c r="BC1977" s="397">
        <f t="shared" si="881"/>
        <v>0</v>
      </c>
      <c r="BD1977" s="105">
        <f t="shared" si="882"/>
        <v>0</v>
      </c>
      <c r="BE1977" s="105">
        <f t="shared" si="883"/>
        <v>0</v>
      </c>
      <c r="BF1977" s="742">
        <f t="shared" si="884"/>
        <v>0</v>
      </c>
      <c r="BG1977" s="89"/>
      <c r="BH1977" s="9"/>
      <c r="BJ1977" s="40">
        <f t="shared" si="885"/>
        <v>0</v>
      </c>
      <c r="BK1977" s="40">
        <f t="shared" si="886"/>
        <v>1</v>
      </c>
      <c r="BL1977" s="40">
        <f t="shared" si="887"/>
        <v>0</v>
      </c>
      <c r="BM1977" s="40">
        <f t="shared" si="888"/>
        <v>0</v>
      </c>
      <c r="BN1977" s="40">
        <f t="shared" si="889"/>
        <v>0</v>
      </c>
    </row>
    <row r="1978" spans="1:66" x14ac:dyDescent="0.25">
      <c r="A1978" s="379"/>
      <c r="B1978" s="936"/>
      <c r="C1978" s="272"/>
      <c r="D1978" s="868"/>
      <c r="E1978" s="873" t="str">
        <f t="shared" si="863"/>
        <v xml:space="preserve"> </v>
      </c>
      <c r="F1978" s="130">
        <f t="shared" si="864"/>
        <v>0</v>
      </c>
      <c r="G1978" s="128">
        <f t="shared" si="865"/>
        <v>1966</v>
      </c>
      <c r="H1978" s="127"/>
      <c r="I1978" s="321"/>
      <c r="J1978" s="97"/>
      <c r="K1978" s="323"/>
      <c r="L1978" s="322"/>
      <c r="M1978" s="50"/>
      <c r="N1978" s="87"/>
      <c r="O1978" s="324"/>
      <c r="P1978" s="98"/>
      <c r="Q1978" s="98"/>
      <c r="R1978" s="114"/>
      <c r="S1978" s="753"/>
      <c r="T1978" s="98"/>
      <c r="U1978" s="98"/>
      <c r="V1978" s="98"/>
      <c r="W1978" s="99"/>
      <c r="X1978" s="97"/>
      <c r="Y1978" s="87"/>
      <c r="Z1978" s="100"/>
      <c r="AA1978" s="106">
        <f t="shared" si="866"/>
        <v>1966</v>
      </c>
      <c r="AB1978" s="549">
        <f t="shared" si="867"/>
        <v>0</v>
      </c>
      <c r="AC1978" s="544">
        <f t="shared" si="868"/>
        <v>0</v>
      </c>
      <c r="AD1978" s="174">
        <f t="shared" si="869"/>
        <v>0</v>
      </c>
      <c r="AE1978" s="8"/>
      <c r="AF1978" s="885" t="str">
        <f t="shared" si="870"/>
        <v xml:space="preserve"> </v>
      </c>
      <c r="AG1978" s="40">
        <f t="shared" si="871"/>
        <v>0</v>
      </c>
      <c r="AH1978" s="40">
        <f t="shared" si="872"/>
        <v>0</v>
      </c>
      <c r="AR1978" s="40">
        <f t="shared" si="873"/>
        <v>0</v>
      </c>
      <c r="AS1978" s="40">
        <f t="shared" si="874"/>
        <v>0</v>
      </c>
      <c r="AT1978" s="40">
        <f t="shared" si="875"/>
        <v>0</v>
      </c>
      <c r="AU1978" s="40">
        <f t="shared" si="876"/>
        <v>0</v>
      </c>
      <c r="AX1978" s="279">
        <f t="shared" si="877"/>
        <v>0</v>
      </c>
      <c r="AY1978" s="279">
        <f t="shared" si="878"/>
        <v>0</v>
      </c>
      <c r="AZ1978" s="40">
        <f t="shared" si="879"/>
        <v>0</v>
      </c>
      <c r="BB1978" s="40">
        <f t="shared" si="880"/>
        <v>0</v>
      </c>
      <c r="BC1978" s="397">
        <f t="shared" si="881"/>
        <v>0</v>
      </c>
      <c r="BD1978" s="105">
        <f t="shared" si="882"/>
        <v>0</v>
      </c>
      <c r="BE1978" s="105">
        <f t="shared" si="883"/>
        <v>0</v>
      </c>
      <c r="BF1978" s="742">
        <f t="shared" si="884"/>
        <v>0</v>
      </c>
      <c r="BG1978" s="89"/>
      <c r="BH1978" s="9"/>
      <c r="BJ1978" s="40">
        <f t="shared" si="885"/>
        <v>0</v>
      </c>
      <c r="BK1978" s="40">
        <f t="shared" si="886"/>
        <v>1</v>
      </c>
      <c r="BL1978" s="40">
        <f t="shared" si="887"/>
        <v>0</v>
      </c>
      <c r="BM1978" s="40">
        <f t="shared" si="888"/>
        <v>0</v>
      </c>
      <c r="BN1978" s="40">
        <f t="shared" si="889"/>
        <v>0</v>
      </c>
    </row>
    <row r="1979" spans="1:66" x14ac:dyDescent="0.25">
      <c r="A1979" s="379"/>
      <c r="B1979" s="936"/>
      <c r="C1979" s="272"/>
      <c r="D1979" s="868"/>
      <c r="E1979" s="873" t="str">
        <f t="shared" si="863"/>
        <v xml:space="preserve"> </v>
      </c>
      <c r="F1979" s="130">
        <f t="shared" si="864"/>
        <v>0</v>
      </c>
      <c r="G1979" s="128">
        <f t="shared" si="865"/>
        <v>1967</v>
      </c>
      <c r="H1979" s="127"/>
      <c r="I1979" s="321"/>
      <c r="J1979" s="97"/>
      <c r="K1979" s="323"/>
      <c r="L1979" s="322"/>
      <c r="M1979" s="50"/>
      <c r="N1979" s="87"/>
      <c r="O1979" s="324"/>
      <c r="P1979" s="98"/>
      <c r="Q1979" s="98"/>
      <c r="R1979" s="114"/>
      <c r="S1979" s="753"/>
      <c r="T1979" s="98"/>
      <c r="U1979" s="98"/>
      <c r="V1979" s="98"/>
      <c r="W1979" s="99"/>
      <c r="X1979" s="97"/>
      <c r="Y1979" s="87"/>
      <c r="Z1979" s="100"/>
      <c r="AA1979" s="106">
        <f t="shared" si="866"/>
        <v>1967</v>
      </c>
      <c r="AB1979" s="549">
        <f t="shared" si="867"/>
        <v>0</v>
      </c>
      <c r="AC1979" s="544">
        <f t="shared" si="868"/>
        <v>0</v>
      </c>
      <c r="AD1979" s="174">
        <f t="shared" si="869"/>
        <v>0</v>
      </c>
      <c r="AE1979" s="8"/>
      <c r="AF1979" s="885" t="str">
        <f t="shared" si="870"/>
        <v xml:space="preserve"> </v>
      </c>
      <c r="AG1979" s="40">
        <f t="shared" si="871"/>
        <v>0</v>
      </c>
      <c r="AH1979" s="40">
        <f t="shared" si="872"/>
        <v>0</v>
      </c>
      <c r="AR1979" s="40">
        <f t="shared" si="873"/>
        <v>0</v>
      </c>
      <c r="AS1979" s="40">
        <f t="shared" si="874"/>
        <v>0</v>
      </c>
      <c r="AT1979" s="40">
        <f t="shared" si="875"/>
        <v>0</v>
      </c>
      <c r="AU1979" s="40">
        <f t="shared" si="876"/>
        <v>0</v>
      </c>
      <c r="AX1979" s="279">
        <f t="shared" si="877"/>
        <v>0</v>
      </c>
      <c r="AY1979" s="279">
        <f t="shared" si="878"/>
        <v>0</v>
      </c>
      <c r="AZ1979" s="40">
        <f t="shared" si="879"/>
        <v>0</v>
      </c>
      <c r="BB1979" s="40">
        <f t="shared" si="880"/>
        <v>0</v>
      </c>
      <c r="BC1979" s="397">
        <f t="shared" si="881"/>
        <v>0</v>
      </c>
      <c r="BD1979" s="105">
        <f t="shared" si="882"/>
        <v>0</v>
      </c>
      <c r="BE1979" s="105">
        <f t="shared" si="883"/>
        <v>0</v>
      </c>
      <c r="BF1979" s="742">
        <f t="shared" si="884"/>
        <v>0</v>
      </c>
      <c r="BG1979" s="89"/>
      <c r="BH1979" s="9"/>
      <c r="BJ1979" s="40">
        <f t="shared" si="885"/>
        <v>0</v>
      </c>
      <c r="BK1979" s="40">
        <f t="shared" si="886"/>
        <v>1</v>
      </c>
      <c r="BL1979" s="40">
        <f t="shared" si="887"/>
        <v>0</v>
      </c>
      <c r="BM1979" s="40">
        <f t="shared" si="888"/>
        <v>0</v>
      </c>
      <c r="BN1979" s="40">
        <f t="shared" si="889"/>
        <v>0</v>
      </c>
    </row>
    <row r="1980" spans="1:66" x14ac:dyDescent="0.25">
      <c r="A1980" s="379"/>
      <c r="B1980" s="936"/>
      <c r="C1980" s="272"/>
      <c r="D1980" s="868"/>
      <c r="E1980" s="873" t="str">
        <f t="shared" si="863"/>
        <v xml:space="preserve"> </v>
      </c>
      <c r="F1980" s="130">
        <f t="shared" si="864"/>
        <v>0</v>
      </c>
      <c r="G1980" s="128">
        <f t="shared" si="865"/>
        <v>1968</v>
      </c>
      <c r="H1980" s="127"/>
      <c r="I1980" s="321"/>
      <c r="J1980" s="97"/>
      <c r="K1980" s="323"/>
      <c r="L1980" s="322"/>
      <c r="M1980" s="50"/>
      <c r="N1980" s="87"/>
      <c r="O1980" s="324"/>
      <c r="P1980" s="98"/>
      <c r="Q1980" s="98"/>
      <c r="R1980" s="114"/>
      <c r="S1980" s="753"/>
      <c r="T1980" s="98"/>
      <c r="U1980" s="98"/>
      <c r="V1980" s="98"/>
      <c r="W1980" s="99"/>
      <c r="X1980" s="97"/>
      <c r="Y1980" s="87"/>
      <c r="Z1980" s="100"/>
      <c r="AA1980" s="106">
        <f t="shared" si="866"/>
        <v>1968</v>
      </c>
      <c r="AB1980" s="549">
        <f t="shared" si="867"/>
        <v>0</v>
      </c>
      <c r="AC1980" s="544">
        <f t="shared" si="868"/>
        <v>0</v>
      </c>
      <c r="AD1980" s="174">
        <f t="shared" si="869"/>
        <v>0</v>
      </c>
      <c r="AE1980" s="8"/>
      <c r="AF1980" s="885" t="str">
        <f t="shared" si="870"/>
        <v xml:space="preserve"> </v>
      </c>
      <c r="AG1980" s="40">
        <f t="shared" si="871"/>
        <v>0</v>
      </c>
      <c r="AH1980" s="40">
        <f t="shared" si="872"/>
        <v>0</v>
      </c>
      <c r="AR1980" s="40">
        <f t="shared" si="873"/>
        <v>0</v>
      </c>
      <c r="AS1980" s="40">
        <f t="shared" si="874"/>
        <v>0</v>
      </c>
      <c r="AT1980" s="40">
        <f t="shared" si="875"/>
        <v>0</v>
      </c>
      <c r="AU1980" s="40">
        <f t="shared" si="876"/>
        <v>0</v>
      </c>
      <c r="AX1980" s="279">
        <f t="shared" si="877"/>
        <v>0</v>
      </c>
      <c r="AY1980" s="279">
        <f t="shared" si="878"/>
        <v>0</v>
      </c>
      <c r="AZ1980" s="40">
        <f t="shared" si="879"/>
        <v>0</v>
      </c>
      <c r="BB1980" s="40">
        <f t="shared" si="880"/>
        <v>0</v>
      </c>
      <c r="BC1980" s="397">
        <f t="shared" si="881"/>
        <v>0</v>
      </c>
      <c r="BD1980" s="105">
        <f t="shared" si="882"/>
        <v>0</v>
      </c>
      <c r="BE1980" s="105">
        <f t="shared" si="883"/>
        <v>0</v>
      </c>
      <c r="BF1980" s="742">
        <f t="shared" si="884"/>
        <v>0</v>
      </c>
      <c r="BG1980" s="89"/>
      <c r="BH1980" s="9"/>
      <c r="BJ1980" s="40">
        <f t="shared" si="885"/>
        <v>0</v>
      </c>
      <c r="BK1980" s="40">
        <f t="shared" si="886"/>
        <v>1</v>
      </c>
      <c r="BL1980" s="40">
        <f t="shared" si="887"/>
        <v>0</v>
      </c>
      <c r="BM1980" s="40">
        <f t="shared" si="888"/>
        <v>0</v>
      </c>
      <c r="BN1980" s="40">
        <f t="shared" si="889"/>
        <v>0</v>
      </c>
    </row>
    <row r="1981" spans="1:66" x14ac:dyDescent="0.25">
      <c r="A1981" s="379"/>
      <c r="B1981" s="936"/>
      <c r="C1981" s="272"/>
      <c r="D1981" s="868"/>
      <c r="E1981" s="873" t="str">
        <f t="shared" si="863"/>
        <v xml:space="preserve"> </v>
      </c>
      <c r="F1981" s="130">
        <f t="shared" si="864"/>
        <v>0</v>
      </c>
      <c r="G1981" s="128">
        <f t="shared" si="865"/>
        <v>1969</v>
      </c>
      <c r="H1981" s="127"/>
      <c r="I1981" s="321"/>
      <c r="J1981" s="97"/>
      <c r="K1981" s="323"/>
      <c r="L1981" s="322"/>
      <c r="M1981" s="50"/>
      <c r="N1981" s="87"/>
      <c r="O1981" s="324"/>
      <c r="P1981" s="98"/>
      <c r="Q1981" s="98"/>
      <c r="R1981" s="114"/>
      <c r="S1981" s="753"/>
      <c r="T1981" s="98"/>
      <c r="U1981" s="98"/>
      <c r="V1981" s="98"/>
      <c r="W1981" s="99"/>
      <c r="X1981" s="97"/>
      <c r="Y1981" s="87"/>
      <c r="Z1981" s="100"/>
      <c r="AA1981" s="106">
        <f t="shared" si="866"/>
        <v>1969</v>
      </c>
      <c r="AB1981" s="549">
        <f t="shared" si="867"/>
        <v>0</v>
      </c>
      <c r="AC1981" s="544">
        <f t="shared" si="868"/>
        <v>0</v>
      </c>
      <c r="AD1981" s="174">
        <f t="shared" si="869"/>
        <v>0</v>
      </c>
      <c r="AE1981" s="8"/>
      <c r="AF1981" s="885" t="str">
        <f t="shared" si="870"/>
        <v xml:space="preserve"> </v>
      </c>
      <c r="AG1981" s="40">
        <f t="shared" si="871"/>
        <v>0</v>
      </c>
      <c r="AH1981" s="40">
        <f t="shared" si="872"/>
        <v>0</v>
      </c>
      <c r="AR1981" s="40">
        <f t="shared" si="873"/>
        <v>0</v>
      </c>
      <c r="AS1981" s="40">
        <f t="shared" si="874"/>
        <v>0</v>
      </c>
      <c r="AT1981" s="40">
        <f t="shared" si="875"/>
        <v>0</v>
      </c>
      <c r="AU1981" s="40">
        <f t="shared" si="876"/>
        <v>0</v>
      </c>
      <c r="AX1981" s="279">
        <f t="shared" si="877"/>
        <v>0</v>
      </c>
      <c r="AY1981" s="279">
        <f t="shared" si="878"/>
        <v>0</v>
      </c>
      <c r="AZ1981" s="40">
        <f t="shared" si="879"/>
        <v>0</v>
      </c>
      <c r="BB1981" s="40">
        <f t="shared" si="880"/>
        <v>0</v>
      </c>
      <c r="BC1981" s="397">
        <f t="shared" si="881"/>
        <v>0</v>
      </c>
      <c r="BD1981" s="105">
        <f t="shared" si="882"/>
        <v>0</v>
      </c>
      <c r="BE1981" s="105">
        <f t="shared" si="883"/>
        <v>0</v>
      </c>
      <c r="BF1981" s="742">
        <f t="shared" si="884"/>
        <v>0</v>
      </c>
      <c r="BG1981" s="89"/>
      <c r="BH1981" s="9"/>
      <c r="BJ1981" s="40">
        <f t="shared" si="885"/>
        <v>0</v>
      </c>
      <c r="BK1981" s="40">
        <f t="shared" si="886"/>
        <v>1</v>
      </c>
      <c r="BL1981" s="40">
        <f t="shared" si="887"/>
        <v>0</v>
      </c>
      <c r="BM1981" s="40">
        <f t="shared" si="888"/>
        <v>0</v>
      </c>
      <c r="BN1981" s="40">
        <f t="shared" si="889"/>
        <v>0</v>
      </c>
    </row>
    <row r="1982" spans="1:66" x14ac:dyDescent="0.25">
      <c r="A1982" s="379"/>
      <c r="B1982" s="936"/>
      <c r="C1982" s="272"/>
      <c r="D1982" s="868"/>
      <c r="E1982" s="873" t="str">
        <f t="shared" si="863"/>
        <v xml:space="preserve"> </v>
      </c>
      <c r="F1982" s="130">
        <f t="shared" si="864"/>
        <v>0</v>
      </c>
      <c r="G1982" s="128">
        <f t="shared" si="865"/>
        <v>1970</v>
      </c>
      <c r="H1982" s="127"/>
      <c r="I1982" s="321"/>
      <c r="J1982" s="97"/>
      <c r="K1982" s="323"/>
      <c r="L1982" s="322"/>
      <c r="M1982" s="50"/>
      <c r="N1982" s="87"/>
      <c r="O1982" s="324"/>
      <c r="P1982" s="98"/>
      <c r="Q1982" s="98"/>
      <c r="R1982" s="114"/>
      <c r="S1982" s="753"/>
      <c r="T1982" s="98"/>
      <c r="U1982" s="98"/>
      <c r="V1982" s="98"/>
      <c r="W1982" s="99"/>
      <c r="X1982" s="97"/>
      <c r="Y1982" s="87"/>
      <c r="Z1982" s="100"/>
      <c r="AA1982" s="106">
        <f t="shared" si="866"/>
        <v>1970</v>
      </c>
      <c r="AB1982" s="549">
        <f t="shared" si="867"/>
        <v>0</v>
      </c>
      <c r="AC1982" s="544">
        <f t="shared" si="868"/>
        <v>0</v>
      </c>
      <c r="AD1982" s="174">
        <f t="shared" si="869"/>
        <v>0</v>
      </c>
      <c r="AE1982" s="8"/>
      <c r="AF1982" s="885" t="str">
        <f t="shared" si="870"/>
        <v xml:space="preserve"> </v>
      </c>
      <c r="AG1982" s="40">
        <f t="shared" si="871"/>
        <v>0</v>
      </c>
      <c r="AH1982" s="40">
        <f t="shared" si="872"/>
        <v>0</v>
      </c>
      <c r="AR1982" s="40">
        <f t="shared" si="873"/>
        <v>0</v>
      </c>
      <c r="AS1982" s="40">
        <f t="shared" si="874"/>
        <v>0</v>
      </c>
      <c r="AT1982" s="40">
        <f t="shared" si="875"/>
        <v>0</v>
      </c>
      <c r="AU1982" s="40">
        <f t="shared" si="876"/>
        <v>0</v>
      </c>
      <c r="AX1982" s="279">
        <f t="shared" si="877"/>
        <v>0</v>
      </c>
      <c r="AY1982" s="279">
        <f t="shared" si="878"/>
        <v>0</v>
      </c>
      <c r="AZ1982" s="40">
        <f t="shared" si="879"/>
        <v>0</v>
      </c>
      <c r="BB1982" s="40">
        <f t="shared" si="880"/>
        <v>0</v>
      </c>
      <c r="BC1982" s="397">
        <f t="shared" si="881"/>
        <v>0</v>
      </c>
      <c r="BD1982" s="105">
        <f t="shared" si="882"/>
        <v>0</v>
      </c>
      <c r="BE1982" s="105">
        <f t="shared" si="883"/>
        <v>0</v>
      </c>
      <c r="BF1982" s="742">
        <f t="shared" si="884"/>
        <v>0</v>
      </c>
      <c r="BG1982" s="89"/>
      <c r="BH1982" s="9"/>
      <c r="BJ1982" s="40">
        <f t="shared" si="885"/>
        <v>0</v>
      </c>
      <c r="BK1982" s="40">
        <f t="shared" si="886"/>
        <v>1</v>
      </c>
      <c r="BL1982" s="40">
        <f t="shared" si="887"/>
        <v>0</v>
      </c>
      <c r="BM1982" s="40">
        <f t="shared" si="888"/>
        <v>0</v>
      </c>
      <c r="BN1982" s="40">
        <f t="shared" si="889"/>
        <v>0</v>
      </c>
    </row>
    <row r="1983" spans="1:66" x14ac:dyDescent="0.25">
      <c r="A1983" s="379"/>
      <c r="B1983" s="936"/>
      <c r="C1983" s="272"/>
      <c r="D1983" s="868"/>
      <c r="E1983" s="873" t="str">
        <f t="shared" si="863"/>
        <v xml:space="preserve"> </v>
      </c>
      <c r="F1983" s="130">
        <f t="shared" si="864"/>
        <v>0</v>
      </c>
      <c r="G1983" s="128">
        <f t="shared" si="865"/>
        <v>1971</v>
      </c>
      <c r="H1983" s="127"/>
      <c r="I1983" s="321"/>
      <c r="J1983" s="97"/>
      <c r="K1983" s="323"/>
      <c r="L1983" s="322"/>
      <c r="M1983" s="50"/>
      <c r="N1983" s="87"/>
      <c r="O1983" s="324"/>
      <c r="P1983" s="98"/>
      <c r="Q1983" s="98"/>
      <c r="R1983" s="114"/>
      <c r="S1983" s="753"/>
      <c r="T1983" s="98"/>
      <c r="U1983" s="98"/>
      <c r="V1983" s="98"/>
      <c r="W1983" s="99"/>
      <c r="X1983" s="97"/>
      <c r="Y1983" s="87"/>
      <c r="Z1983" s="100"/>
      <c r="AA1983" s="106">
        <f t="shared" si="866"/>
        <v>1971</v>
      </c>
      <c r="AB1983" s="549">
        <f t="shared" si="867"/>
        <v>0</v>
      </c>
      <c r="AC1983" s="544">
        <f t="shared" si="868"/>
        <v>0</v>
      </c>
      <c r="AD1983" s="174">
        <f t="shared" si="869"/>
        <v>0</v>
      </c>
      <c r="AE1983" s="8"/>
      <c r="AF1983" s="885" t="str">
        <f t="shared" si="870"/>
        <v xml:space="preserve"> </v>
      </c>
      <c r="AG1983" s="40">
        <f t="shared" si="871"/>
        <v>0</v>
      </c>
      <c r="AH1983" s="40">
        <f t="shared" si="872"/>
        <v>0</v>
      </c>
      <c r="AR1983" s="40">
        <f t="shared" si="873"/>
        <v>0</v>
      </c>
      <c r="AS1983" s="40">
        <f t="shared" si="874"/>
        <v>0</v>
      </c>
      <c r="AT1983" s="40">
        <f t="shared" si="875"/>
        <v>0</v>
      </c>
      <c r="AU1983" s="40">
        <f t="shared" si="876"/>
        <v>0</v>
      </c>
      <c r="AX1983" s="279">
        <f t="shared" si="877"/>
        <v>0</v>
      </c>
      <c r="AY1983" s="279">
        <f t="shared" si="878"/>
        <v>0</v>
      </c>
      <c r="AZ1983" s="40">
        <f t="shared" si="879"/>
        <v>0</v>
      </c>
      <c r="BB1983" s="40">
        <f t="shared" si="880"/>
        <v>0</v>
      </c>
      <c r="BC1983" s="397">
        <f t="shared" si="881"/>
        <v>0</v>
      </c>
      <c r="BD1983" s="105">
        <f t="shared" si="882"/>
        <v>0</v>
      </c>
      <c r="BE1983" s="105">
        <f t="shared" si="883"/>
        <v>0</v>
      </c>
      <c r="BF1983" s="742">
        <f t="shared" si="884"/>
        <v>0</v>
      </c>
      <c r="BG1983" s="89"/>
      <c r="BH1983" s="9"/>
      <c r="BJ1983" s="40">
        <f t="shared" si="885"/>
        <v>0</v>
      </c>
      <c r="BK1983" s="40">
        <f t="shared" si="886"/>
        <v>1</v>
      </c>
      <c r="BL1983" s="40">
        <f t="shared" si="887"/>
        <v>0</v>
      </c>
      <c r="BM1983" s="40">
        <f t="shared" si="888"/>
        <v>0</v>
      </c>
      <c r="BN1983" s="40">
        <f t="shared" si="889"/>
        <v>0</v>
      </c>
    </row>
    <row r="1984" spans="1:66" x14ac:dyDescent="0.25">
      <c r="A1984" s="379"/>
      <c r="B1984" s="936"/>
      <c r="C1984" s="272"/>
      <c r="D1984" s="868"/>
      <c r="E1984" s="873" t="str">
        <f t="shared" si="863"/>
        <v xml:space="preserve"> </v>
      </c>
      <c r="F1984" s="130">
        <f t="shared" si="864"/>
        <v>0</v>
      </c>
      <c r="G1984" s="128">
        <f t="shared" si="865"/>
        <v>1972</v>
      </c>
      <c r="H1984" s="127"/>
      <c r="I1984" s="321"/>
      <c r="J1984" s="97"/>
      <c r="K1984" s="323"/>
      <c r="L1984" s="322"/>
      <c r="M1984" s="50"/>
      <c r="N1984" s="87"/>
      <c r="O1984" s="324"/>
      <c r="P1984" s="98"/>
      <c r="Q1984" s="98"/>
      <c r="R1984" s="114"/>
      <c r="S1984" s="753"/>
      <c r="T1984" s="98"/>
      <c r="U1984" s="98"/>
      <c r="V1984" s="98"/>
      <c r="W1984" s="99"/>
      <c r="X1984" s="97"/>
      <c r="Y1984" s="87"/>
      <c r="Z1984" s="100"/>
      <c r="AA1984" s="106">
        <f t="shared" si="866"/>
        <v>1972</v>
      </c>
      <c r="AB1984" s="549">
        <f t="shared" si="867"/>
        <v>0</v>
      </c>
      <c r="AC1984" s="544">
        <f t="shared" si="868"/>
        <v>0</v>
      </c>
      <c r="AD1984" s="174">
        <f t="shared" si="869"/>
        <v>0</v>
      </c>
      <c r="AE1984" s="8"/>
      <c r="AF1984" s="885" t="str">
        <f t="shared" si="870"/>
        <v xml:space="preserve"> </v>
      </c>
      <c r="AG1984" s="40">
        <f t="shared" si="871"/>
        <v>0</v>
      </c>
      <c r="AH1984" s="40">
        <f t="shared" si="872"/>
        <v>0</v>
      </c>
      <c r="AR1984" s="40">
        <f t="shared" si="873"/>
        <v>0</v>
      </c>
      <c r="AS1984" s="40">
        <f t="shared" si="874"/>
        <v>0</v>
      </c>
      <c r="AT1984" s="40">
        <f t="shared" si="875"/>
        <v>0</v>
      </c>
      <c r="AU1984" s="40">
        <f t="shared" si="876"/>
        <v>0</v>
      </c>
      <c r="AX1984" s="279">
        <f t="shared" si="877"/>
        <v>0</v>
      </c>
      <c r="AY1984" s="279">
        <f t="shared" si="878"/>
        <v>0</v>
      </c>
      <c r="AZ1984" s="40">
        <f t="shared" si="879"/>
        <v>0</v>
      </c>
      <c r="BB1984" s="40">
        <f t="shared" si="880"/>
        <v>0</v>
      </c>
      <c r="BC1984" s="397">
        <f t="shared" si="881"/>
        <v>0</v>
      </c>
      <c r="BD1984" s="105">
        <f t="shared" si="882"/>
        <v>0</v>
      </c>
      <c r="BE1984" s="105">
        <f t="shared" si="883"/>
        <v>0</v>
      </c>
      <c r="BF1984" s="742">
        <f t="shared" si="884"/>
        <v>0</v>
      </c>
      <c r="BG1984" s="89"/>
      <c r="BH1984" s="9"/>
      <c r="BJ1984" s="40">
        <f t="shared" si="885"/>
        <v>0</v>
      </c>
      <c r="BK1984" s="40">
        <f t="shared" si="886"/>
        <v>1</v>
      </c>
      <c r="BL1984" s="40">
        <f t="shared" si="887"/>
        <v>0</v>
      </c>
      <c r="BM1984" s="40">
        <f t="shared" si="888"/>
        <v>0</v>
      </c>
      <c r="BN1984" s="40">
        <f t="shared" si="889"/>
        <v>0</v>
      </c>
    </row>
    <row r="1985" spans="1:66" x14ac:dyDescent="0.25">
      <c r="A1985" s="379"/>
      <c r="B1985" s="936"/>
      <c r="C1985" s="272"/>
      <c r="D1985" s="868"/>
      <c r="E1985" s="873" t="str">
        <f t="shared" si="863"/>
        <v xml:space="preserve"> </v>
      </c>
      <c r="F1985" s="130">
        <f t="shared" si="864"/>
        <v>0</v>
      </c>
      <c r="G1985" s="128">
        <f t="shared" si="865"/>
        <v>1973</v>
      </c>
      <c r="H1985" s="127"/>
      <c r="I1985" s="321"/>
      <c r="J1985" s="97"/>
      <c r="K1985" s="323"/>
      <c r="L1985" s="322"/>
      <c r="M1985" s="50"/>
      <c r="N1985" s="87"/>
      <c r="O1985" s="324"/>
      <c r="P1985" s="98"/>
      <c r="Q1985" s="98"/>
      <c r="R1985" s="114"/>
      <c r="S1985" s="753"/>
      <c r="T1985" s="98"/>
      <c r="U1985" s="98"/>
      <c r="V1985" s="98"/>
      <c r="W1985" s="99"/>
      <c r="X1985" s="97"/>
      <c r="Y1985" s="87"/>
      <c r="Z1985" s="100"/>
      <c r="AA1985" s="106">
        <f t="shared" si="866"/>
        <v>1973</v>
      </c>
      <c r="AB1985" s="549">
        <f t="shared" si="867"/>
        <v>0</v>
      </c>
      <c r="AC1985" s="544">
        <f t="shared" si="868"/>
        <v>0</v>
      </c>
      <c r="AD1985" s="174">
        <f t="shared" si="869"/>
        <v>0</v>
      </c>
      <c r="AE1985" s="8"/>
      <c r="AF1985" s="885" t="str">
        <f t="shared" si="870"/>
        <v xml:space="preserve"> </v>
      </c>
      <c r="AG1985" s="40">
        <f t="shared" si="871"/>
        <v>0</v>
      </c>
      <c r="AH1985" s="40">
        <f t="shared" si="872"/>
        <v>0</v>
      </c>
      <c r="AR1985" s="40">
        <f t="shared" si="873"/>
        <v>0</v>
      </c>
      <c r="AS1985" s="40">
        <f t="shared" si="874"/>
        <v>0</v>
      </c>
      <c r="AT1985" s="40">
        <f t="shared" si="875"/>
        <v>0</v>
      </c>
      <c r="AU1985" s="40">
        <f t="shared" si="876"/>
        <v>0</v>
      </c>
      <c r="AX1985" s="279">
        <f t="shared" si="877"/>
        <v>0</v>
      </c>
      <c r="AY1985" s="279">
        <f t="shared" si="878"/>
        <v>0</v>
      </c>
      <c r="AZ1985" s="40">
        <f t="shared" si="879"/>
        <v>0</v>
      </c>
      <c r="BB1985" s="40">
        <f t="shared" si="880"/>
        <v>0</v>
      </c>
      <c r="BC1985" s="397">
        <f t="shared" si="881"/>
        <v>0</v>
      </c>
      <c r="BD1985" s="105">
        <f t="shared" si="882"/>
        <v>0</v>
      </c>
      <c r="BE1985" s="105">
        <f t="shared" si="883"/>
        <v>0</v>
      </c>
      <c r="BF1985" s="742">
        <f t="shared" si="884"/>
        <v>0</v>
      </c>
      <c r="BG1985" s="89"/>
      <c r="BH1985" s="9"/>
      <c r="BJ1985" s="40">
        <f t="shared" si="885"/>
        <v>0</v>
      </c>
      <c r="BK1985" s="40">
        <f t="shared" si="886"/>
        <v>1</v>
      </c>
      <c r="BL1985" s="40">
        <f t="shared" si="887"/>
        <v>0</v>
      </c>
      <c r="BM1985" s="40">
        <f t="shared" si="888"/>
        <v>0</v>
      </c>
      <c r="BN1985" s="40">
        <f t="shared" si="889"/>
        <v>0</v>
      </c>
    </row>
    <row r="1986" spans="1:66" x14ac:dyDescent="0.25">
      <c r="A1986" s="379"/>
      <c r="B1986" s="936"/>
      <c r="C1986" s="272"/>
      <c r="D1986" s="868"/>
      <c r="E1986" s="873" t="str">
        <f t="shared" si="863"/>
        <v xml:space="preserve"> </v>
      </c>
      <c r="F1986" s="130">
        <f t="shared" si="864"/>
        <v>0</v>
      </c>
      <c r="G1986" s="128">
        <f t="shared" si="865"/>
        <v>1974</v>
      </c>
      <c r="H1986" s="127"/>
      <c r="I1986" s="321"/>
      <c r="J1986" s="97"/>
      <c r="K1986" s="323"/>
      <c r="L1986" s="322"/>
      <c r="M1986" s="50"/>
      <c r="N1986" s="87"/>
      <c r="O1986" s="324"/>
      <c r="P1986" s="98"/>
      <c r="Q1986" s="98"/>
      <c r="R1986" s="114"/>
      <c r="S1986" s="753"/>
      <c r="T1986" s="98"/>
      <c r="U1986" s="98"/>
      <c r="V1986" s="98"/>
      <c r="W1986" s="99"/>
      <c r="X1986" s="97"/>
      <c r="Y1986" s="87"/>
      <c r="Z1986" s="100"/>
      <c r="AA1986" s="106">
        <f t="shared" si="866"/>
        <v>1974</v>
      </c>
      <c r="AB1986" s="549">
        <f t="shared" si="867"/>
        <v>0</v>
      </c>
      <c r="AC1986" s="544">
        <f t="shared" si="868"/>
        <v>0</v>
      </c>
      <c r="AD1986" s="174">
        <f t="shared" si="869"/>
        <v>0</v>
      </c>
      <c r="AE1986" s="8"/>
      <c r="AF1986" s="885" t="str">
        <f t="shared" si="870"/>
        <v xml:space="preserve"> </v>
      </c>
      <c r="AG1986" s="40">
        <f t="shared" si="871"/>
        <v>0</v>
      </c>
      <c r="AH1986" s="40">
        <f t="shared" si="872"/>
        <v>0</v>
      </c>
      <c r="AR1986" s="40">
        <f t="shared" si="873"/>
        <v>0</v>
      </c>
      <c r="AS1986" s="40">
        <f t="shared" si="874"/>
        <v>0</v>
      </c>
      <c r="AT1986" s="40">
        <f t="shared" si="875"/>
        <v>0</v>
      </c>
      <c r="AU1986" s="40">
        <f t="shared" si="876"/>
        <v>0</v>
      </c>
      <c r="AX1986" s="279">
        <f t="shared" si="877"/>
        <v>0</v>
      </c>
      <c r="AY1986" s="279">
        <f t="shared" si="878"/>
        <v>0</v>
      </c>
      <c r="AZ1986" s="40">
        <f t="shared" si="879"/>
        <v>0</v>
      </c>
      <c r="BB1986" s="40">
        <f t="shared" si="880"/>
        <v>0</v>
      </c>
      <c r="BC1986" s="397">
        <f t="shared" si="881"/>
        <v>0</v>
      </c>
      <c r="BD1986" s="105">
        <f t="shared" si="882"/>
        <v>0</v>
      </c>
      <c r="BE1986" s="105">
        <f t="shared" si="883"/>
        <v>0</v>
      </c>
      <c r="BF1986" s="742">
        <f t="shared" si="884"/>
        <v>0</v>
      </c>
      <c r="BG1986" s="89"/>
      <c r="BH1986" s="9"/>
      <c r="BJ1986" s="40">
        <f t="shared" si="885"/>
        <v>0</v>
      </c>
      <c r="BK1986" s="40">
        <f t="shared" si="886"/>
        <v>1</v>
      </c>
      <c r="BL1986" s="40">
        <f t="shared" si="887"/>
        <v>0</v>
      </c>
      <c r="BM1986" s="40">
        <f t="shared" si="888"/>
        <v>0</v>
      </c>
      <c r="BN1986" s="40">
        <f t="shared" si="889"/>
        <v>0</v>
      </c>
    </row>
    <row r="1987" spans="1:66" x14ac:dyDescent="0.25">
      <c r="A1987" s="379"/>
      <c r="B1987" s="936"/>
      <c r="C1987" s="272"/>
      <c r="D1987" s="868"/>
      <c r="E1987" s="873" t="str">
        <f t="shared" si="863"/>
        <v xml:space="preserve"> </v>
      </c>
      <c r="F1987" s="130">
        <f t="shared" si="864"/>
        <v>0</v>
      </c>
      <c r="G1987" s="128">
        <f t="shared" si="865"/>
        <v>1975</v>
      </c>
      <c r="H1987" s="127"/>
      <c r="I1987" s="321"/>
      <c r="J1987" s="97"/>
      <c r="K1987" s="323"/>
      <c r="L1987" s="322"/>
      <c r="M1987" s="50"/>
      <c r="N1987" s="87"/>
      <c r="O1987" s="324"/>
      <c r="P1987" s="98"/>
      <c r="Q1987" s="98"/>
      <c r="R1987" s="114"/>
      <c r="S1987" s="753"/>
      <c r="T1987" s="98"/>
      <c r="U1987" s="98"/>
      <c r="V1987" s="98"/>
      <c r="W1987" s="99"/>
      <c r="X1987" s="97"/>
      <c r="Y1987" s="87"/>
      <c r="Z1987" s="100"/>
      <c r="AA1987" s="106">
        <f t="shared" si="866"/>
        <v>1975</v>
      </c>
      <c r="AB1987" s="549">
        <f t="shared" si="867"/>
        <v>0</v>
      </c>
      <c r="AC1987" s="544">
        <f t="shared" si="868"/>
        <v>0</v>
      </c>
      <c r="AD1987" s="174">
        <f t="shared" si="869"/>
        <v>0</v>
      </c>
      <c r="AE1987" s="8"/>
      <c r="AF1987" s="885" t="str">
        <f t="shared" si="870"/>
        <v xml:space="preserve"> </v>
      </c>
      <c r="AG1987" s="40">
        <f t="shared" si="871"/>
        <v>0</v>
      </c>
      <c r="AH1987" s="40">
        <f t="shared" si="872"/>
        <v>0</v>
      </c>
      <c r="AR1987" s="40">
        <f t="shared" si="873"/>
        <v>0</v>
      </c>
      <c r="AS1987" s="40">
        <f t="shared" si="874"/>
        <v>0</v>
      </c>
      <c r="AT1987" s="40">
        <f t="shared" si="875"/>
        <v>0</v>
      </c>
      <c r="AU1987" s="40">
        <f t="shared" si="876"/>
        <v>0</v>
      </c>
      <c r="AX1987" s="279">
        <f t="shared" si="877"/>
        <v>0</v>
      </c>
      <c r="AY1987" s="279">
        <f t="shared" si="878"/>
        <v>0</v>
      </c>
      <c r="AZ1987" s="40">
        <f t="shared" si="879"/>
        <v>0</v>
      </c>
      <c r="BB1987" s="40">
        <f t="shared" si="880"/>
        <v>0</v>
      </c>
      <c r="BC1987" s="397">
        <f t="shared" si="881"/>
        <v>0</v>
      </c>
      <c r="BD1987" s="105">
        <f t="shared" si="882"/>
        <v>0</v>
      </c>
      <c r="BE1987" s="105">
        <f t="shared" si="883"/>
        <v>0</v>
      </c>
      <c r="BF1987" s="742">
        <f t="shared" si="884"/>
        <v>0</v>
      </c>
      <c r="BG1987" s="89"/>
      <c r="BH1987" s="9"/>
      <c r="BJ1987" s="40">
        <f t="shared" si="885"/>
        <v>0</v>
      </c>
      <c r="BK1987" s="40">
        <f t="shared" si="886"/>
        <v>1</v>
      </c>
      <c r="BL1987" s="40">
        <f t="shared" si="887"/>
        <v>0</v>
      </c>
      <c r="BM1987" s="40">
        <f t="shared" si="888"/>
        <v>0</v>
      </c>
      <c r="BN1987" s="40">
        <f t="shared" si="889"/>
        <v>0</v>
      </c>
    </row>
    <row r="1988" spans="1:66" x14ac:dyDescent="0.25">
      <c r="A1988" s="379"/>
      <c r="B1988" s="936"/>
      <c r="C1988" s="272"/>
      <c r="D1988" s="868"/>
      <c r="E1988" s="873" t="str">
        <f t="shared" si="863"/>
        <v xml:space="preserve"> </v>
      </c>
      <c r="F1988" s="130">
        <f t="shared" si="864"/>
        <v>0</v>
      </c>
      <c r="G1988" s="128">
        <f t="shared" si="865"/>
        <v>1976</v>
      </c>
      <c r="H1988" s="127"/>
      <c r="I1988" s="321"/>
      <c r="J1988" s="97"/>
      <c r="K1988" s="323"/>
      <c r="L1988" s="322"/>
      <c r="M1988" s="50"/>
      <c r="N1988" s="87"/>
      <c r="O1988" s="324"/>
      <c r="P1988" s="98"/>
      <c r="Q1988" s="98"/>
      <c r="R1988" s="114"/>
      <c r="S1988" s="753"/>
      <c r="T1988" s="98"/>
      <c r="U1988" s="98"/>
      <c r="V1988" s="98"/>
      <c r="W1988" s="99"/>
      <c r="X1988" s="97"/>
      <c r="Y1988" s="87"/>
      <c r="Z1988" s="100"/>
      <c r="AA1988" s="106">
        <f t="shared" si="866"/>
        <v>1976</v>
      </c>
      <c r="AB1988" s="549">
        <f t="shared" si="867"/>
        <v>0</v>
      </c>
      <c r="AC1988" s="544">
        <f t="shared" si="868"/>
        <v>0</v>
      </c>
      <c r="AD1988" s="174">
        <f t="shared" si="869"/>
        <v>0</v>
      </c>
      <c r="AE1988" s="8"/>
      <c r="AF1988" s="885" t="str">
        <f t="shared" si="870"/>
        <v xml:space="preserve"> </v>
      </c>
      <c r="AG1988" s="40">
        <f t="shared" si="871"/>
        <v>0</v>
      </c>
      <c r="AH1988" s="40">
        <f t="shared" si="872"/>
        <v>0</v>
      </c>
      <c r="AR1988" s="40">
        <f t="shared" si="873"/>
        <v>0</v>
      </c>
      <c r="AS1988" s="40">
        <f t="shared" si="874"/>
        <v>0</v>
      </c>
      <c r="AT1988" s="40">
        <f t="shared" si="875"/>
        <v>0</v>
      </c>
      <c r="AU1988" s="40">
        <f t="shared" si="876"/>
        <v>0</v>
      </c>
      <c r="AX1988" s="279">
        <f t="shared" si="877"/>
        <v>0</v>
      </c>
      <c r="AY1988" s="279">
        <f t="shared" si="878"/>
        <v>0</v>
      </c>
      <c r="AZ1988" s="40">
        <f t="shared" si="879"/>
        <v>0</v>
      </c>
      <c r="BB1988" s="40">
        <f t="shared" si="880"/>
        <v>0</v>
      </c>
      <c r="BC1988" s="397">
        <f t="shared" si="881"/>
        <v>0</v>
      </c>
      <c r="BD1988" s="105">
        <f t="shared" si="882"/>
        <v>0</v>
      </c>
      <c r="BE1988" s="105">
        <f t="shared" si="883"/>
        <v>0</v>
      </c>
      <c r="BF1988" s="742">
        <f t="shared" si="884"/>
        <v>0</v>
      </c>
      <c r="BG1988" s="89"/>
      <c r="BH1988" s="9"/>
      <c r="BJ1988" s="40">
        <f t="shared" si="885"/>
        <v>0</v>
      </c>
      <c r="BK1988" s="40">
        <f t="shared" si="886"/>
        <v>1</v>
      </c>
      <c r="BL1988" s="40">
        <f t="shared" si="887"/>
        <v>0</v>
      </c>
      <c r="BM1988" s="40">
        <f t="shared" si="888"/>
        <v>0</v>
      </c>
      <c r="BN1988" s="40">
        <f t="shared" si="889"/>
        <v>0</v>
      </c>
    </row>
    <row r="1989" spans="1:66" x14ac:dyDescent="0.25">
      <c r="A1989" s="379"/>
      <c r="B1989" s="936"/>
      <c r="C1989" s="272"/>
      <c r="D1989" s="868"/>
      <c r="E1989" s="873" t="str">
        <f t="shared" si="863"/>
        <v xml:space="preserve"> </v>
      </c>
      <c r="F1989" s="130">
        <f t="shared" si="864"/>
        <v>0</v>
      </c>
      <c r="G1989" s="128">
        <f t="shared" si="865"/>
        <v>1977</v>
      </c>
      <c r="H1989" s="127"/>
      <c r="I1989" s="321"/>
      <c r="J1989" s="97"/>
      <c r="K1989" s="323"/>
      <c r="L1989" s="322"/>
      <c r="M1989" s="50"/>
      <c r="N1989" s="87"/>
      <c r="O1989" s="324"/>
      <c r="P1989" s="98"/>
      <c r="Q1989" s="98"/>
      <c r="R1989" s="114"/>
      <c r="S1989" s="753"/>
      <c r="T1989" s="98"/>
      <c r="U1989" s="98"/>
      <c r="V1989" s="98"/>
      <c r="W1989" s="99"/>
      <c r="X1989" s="97"/>
      <c r="Y1989" s="87"/>
      <c r="Z1989" s="100"/>
      <c r="AA1989" s="106">
        <f t="shared" si="866"/>
        <v>1977</v>
      </c>
      <c r="AB1989" s="549">
        <f t="shared" si="867"/>
        <v>0</v>
      </c>
      <c r="AC1989" s="544">
        <f t="shared" si="868"/>
        <v>0</v>
      </c>
      <c r="AD1989" s="174">
        <f t="shared" si="869"/>
        <v>0</v>
      </c>
      <c r="AE1989" s="8"/>
      <c r="AF1989" s="885" t="str">
        <f t="shared" si="870"/>
        <v xml:space="preserve"> </v>
      </c>
      <c r="AG1989" s="40">
        <f t="shared" si="871"/>
        <v>0</v>
      </c>
      <c r="AH1989" s="40">
        <f t="shared" si="872"/>
        <v>0</v>
      </c>
      <c r="AR1989" s="40">
        <f t="shared" si="873"/>
        <v>0</v>
      </c>
      <c r="AS1989" s="40">
        <f t="shared" si="874"/>
        <v>0</v>
      </c>
      <c r="AT1989" s="40">
        <f t="shared" si="875"/>
        <v>0</v>
      </c>
      <c r="AU1989" s="40">
        <f t="shared" si="876"/>
        <v>0</v>
      </c>
      <c r="AX1989" s="279">
        <f t="shared" si="877"/>
        <v>0</v>
      </c>
      <c r="AY1989" s="279">
        <f t="shared" si="878"/>
        <v>0</v>
      </c>
      <c r="AZ1989" s="40">
        <f t="shared" si="879"/>
        <v>0</v>
      </c>
      <c r="BB1989" s="40">
        <f t="shared" si="880"/>
        <v>0</v>
      </c>
      <c r="BC1989" s="397">
        <f t="shared" si="881"/>
        <v>0</v>
      </c>
      <c r="BD1989" s="105">
        <f t="shared" si="882"/>
        <v>0</v>
      </c>
      <c r="BE1989" s="105">
        <f t="shared" si="883"/>
        <v>0</v>
      </c>
      <c r="BF1989" s="742">
        <f t="shared" si="884"/>
        <v>0</v>
      </c>
      <c r="BG1989" s="89"/>
      <c r="BH1989" s="9"/>
      <c r="BJ1989" s="40">
        <f t="shared" si="885"/>
        <v>0</v>
      </c>
      <c r="BK1989" s="40">
        <f t="shared" si="886"/>
        <v>1</v>
      </c>
      <c r="BL1989" s="40">
        <f t="shared" si="887"/>
        <v>0</v>
      </c>
      <c r="BM1989" s="40">
        <f t="shared" si="888"/>
        <v>0</v>
      </c>
      <c r="BN1989" s="40">
        <f t="shared" si="889"/>
        <v>0</v>
      </c>
    </row>
    <row r="1990" spans="1:66" x14ac:dyDescent="0.25">
      <c r="A1990" s="379"/>
      <c r="B1990" s="936"/>
      <c r="C1990" s="272"/>
      <c r="D1990" s="868"/>
      <c r="E1990" s="873" t="str">
        <f t="shared" si="863"/>
        <v xml:space="preserve"> </v>
      </c>
      <c r="F1990" s="130">
        <f t="shared" si="864"/>
        <v>0</v>
      </c>
      <c r="G1990" s="128">
        <f t="shared" si="865"/>
        <v>1978</v>
      </c>
      <c r="H1990" s="127"/>
      <c r="I1990" s="321"/>
      <c r="J1990" s="97"/>
      <c r="K1990" s="323"/>
      <c r="L1990" s="322"/>
      <c r="M1990" s="50"/>
      <c r="N1990" s="87"/>
      <c r="O1990" s="324"/>
      <c r="P1990" s="98"/>
      <c r="Q1990" s="98"/>
      <c r="R1990" s="114"/>
      <c r="S1990" s="753"/>
      <c r="T1990" s="98"/>
      <c r="U1990" s="98"/>
      <c r="V1990" s="98"/>
      <c r="W1990" s="99"/>
      <c r="X1990" s="97"/>
      <c r="Y1990" s="87"/>
      <c r="Z1990" s="100"/>
      <c r="AA1990" s="106">
        <f t="shared" si="866"/>
        <v>1978</v>
      </c>
      <c r="AB1990" s="549">
        <f t="shared" si="867"/>
        <v>0</v>
      </c>
      <c r="AC1990" s="544">
        <f t="shared" si="868"/>
        <v>0</v>
      </c>
      <c r="AD1990" s="174">
        <f t="shared" si="869"/>
        <v>0</v>
      </c>
      <c r="AE1990" s="8"/>
      <c r="AF1990" s="885" t="str">
        <f t="shared" si="870"/>
        <v xml:space="preserve"> </v>
      </c>
      <c r="AG1990" s="40">
        <f t="shared" si="871"/>
        <v>0</v>
      </c>
      <c r="AH1990" s="40">
        <f t="shared" si="872"/>
        <v>0</v>
      </c>
      <c r="AR1990" s="40">
        <f t="shared" si="873"/>
        <v>0</v>
      </c>
      <c r="AS1990" s="40">
        <f t="shared" si="874"/>
        <v>0</v>
      </c>
      <c r="AT1990" s="40">
        <f t="shared" si="875"/>
        <v>0</v>
      </c>
      <c r="AU1990" s="40">
        <f t="shared" si="876"/>
        <v>0</v>
      </c>
      <c r="AX1990" s="279">
        <f t="shared" si="877"/>
        <v>0</v>
      </c>
      <c r="AY1990" s="279">
        <f t="shared" si="878"/>
        <v>0</v>
      </c>
      <c r="AZ1990" s="40">
        <f t="shared" si="879"/>
        <v>0</v>
      </c>
      <c r="BB1990" s="40">
        <f t="shared" si="880"/>
        <v>0</v>
      </c>
      <c r="BC1990" s="397">
        <f t="shared" si="881"/>
        <v>0</v>
      </c>
      <c r="BD1990" s="105">
        <f t="shared" si="882"/>
        <v>0</v>
      </c>
      <c r="BE1990" s="105">
        <f t="shared" si="883"/>
        <v>0</v>
      </c>
      <c r="BF1990" s="742">
        <f t="shared" si="884"/>
        <v>0</v>
      </c>
      <c r="BG1990" s="89"/>
      <c r="BH1990" s="9"/>
      <c r="BJ1990" s="40">
        <f t="shared" si="885"/>
        <v>0</v>
      </c>
      <c r="BK1990" s="40">
        <f t="shared" si="886"/>
        <v>1</v>
      </c>
      <c r="BL1990" s="40">
        <f t="shared" si="887"/>
        <v>0</v>
      </c>
      <c r="BM1990" s="40">
        <f t="shared" si="888"/>
        <v>0</v>
      </c>
      <c r="BN1990" s="40">
        <f t="shared" si="889"/>
        <v>0</v>
      </c>
    </row>
    <row r="1991" spans="1:66" x14ac:dyDescent="0.25">
      <c r="A1991" s="379"/>
      <c r="B1991" s="936"/>
      <c r="C1991" s="272"/>
      <c r="D1991" s="868"/>
      <c r="E1991" s="873" t="str">
        <f t="shared" si="863"/>
        <v xml:space="preserve"> </v>
      </c>
      <c r="F1991" s="130">
        <f t="shared" si="864"/>
        <v>0</v>
      </c>
      <c r="G1991" s="128">
        <f t="shared" si="865"/>
        <v>1979</v>
      </c>
      <c r="H1991" s="127"/>
      <c r="I1991" s="321"/>
      <c r="J1991" s="97"/>
      <c r="K1991" s="323"/>
      <c r="L1991" s="322"/>
      <c r="M1991" s="50"/>
      <c r="N1991" s="87"/>
      <c r="O1991" s="324"/>
      <c r="P1991" s="98"/>
      <c r="Q1991" s="98"/>
      <c r="R1991" s="114"/>
      <c r="S1991" s="753"/>
      <c r="T1991" s="98"/>
      <c r="U1991" s="98"/>
      <c r="V1991" s="98"/>
      <c r="W1991" s="99"/>
      <c r="X1991" s="97"/>
      <c r="Y1991" s="87"/>
      <c r="Z1991" s="100"/>
      <c r="AA1991" s="106">
        <f t="shared" si="866"/>
        <v>1979</v>
      </c>
      <c r="AB1991" s="549">
        <f t="shared" si="867"/>
        <v>0</v>
      </c>
      <c r="AC1991" s="544">
        <f t="shared" si="868"/>
        <v>0</v>
      </c>
      <c r="AD1991" s="174">
        <f t="shared" si="869"/>
        <v>0</v>
      </c>
      <c r="AE1991" s="8"/>
      <c r="AF1991" s="885" t="str">
        <f t="shared" si="870"/>
        <v xml:space="preserve"> </v>
      </c>
      <c r="AG1991" s="40">
        <f t="shared" si="871"/>
        <v>0</v>
      </c>
      <c r="AH1991" s="40">
        <f t="shared" si="872"/>
        <v>0</v>
      </c>
      <c r="AR1991" s="40">
        <f t="shared" si="873"/>
        <v>0</v>
      </c>
      <c r="AS1991" s="40">
        <f t="shared" si="874"/>
        <v>0</v>
      </c>
      <c r="AT1991" s="40">
        <f t="shared" si="875"/>
        <v>0</v>
      </c>
      <c r="AU1991" s="40">
        <f t="shared" si="876"/>
        <v>0</v>
      </c>
      <c r="AX1991" s="279">
        <f t="shared" si="877"/>
        <v>0</v>
      </c>
      <c r="AY1991" s="279">
        <f t="shared" si="878"/>
        <v>0</v>
      </c>
      <c r="AZ1991" s="40">
        <f t="shared" si="879"/>
        <v>0</v>
      </c>
      <c r="BB1991" s="40">
        <f t="shared" si="880"/>
        <v>0</v>
      </c>
      <c r="BC1991" s="397">
        <f t="shared" si="881"/>
        <v>0</v>
      </c>
      <c r="BD1991" s="105">
        <f t="shared" si="882"/>
        <v>0</v>
      </c>
      <c r="BE1991" s="105">
        <f t="shared" si="883"/>
        <v>0</v>
      </c>
      <c r="BF1991" s="742">
        <f t="shared" si="884"/>
        <v>0</v>
      </c>
      <c r="BG1991" s="89"/>
      <c r="BH1991" s="9"/>
      <c r="BJ1991" s="40">
        <f t="shared" si="885"/>
        <v>0</v>
      </c>
      <c r="BK1991" s="40">
        <f t="shared" si="886"/>
        <v>1</v>
      </c>
      <c r="BL1991" s="40">
        <f t="shared" si="887"/>
        <v>0</v>
      </c>
      <c r="BM1991" s="40">
        <f t="shared" si="888"/>
        <v>0</v>
      </c>
      <c r="BN1991" s="40">
        <f t="shared" si="889"/>
        <v>0</v>
      </c>
    </row>
    <row r="1992" spans="1:66" x14ac:dyDescent="0.25">
      <c r="A1992" s="379"/>
      <c r="B1992" s="936"/>
      <c r="C1992" s="272"/>
      <c r="D1992" s="868"/>
      <c r="E1992" s="873" t="str">
        <f t="shared" si="863"/>
        <v xml:space="preserve"> </v>
      </c>
      <c r="F1992" s="130">
        <f t="shared" si="864"/>
        <v>0</v>
      </c>
      <c r="G1992" s="128">
        <f t="shared" si="865"/>
        <v>1980</v>
      </c>
      <c r="H1992" s="127"/>
      <c r="I1992" s="321"/>
      <c r="J1992" s="97"/>
      <c r="K1992" s="323"/>
      <c r="L1992" s="322"/>
      <c r="M1992" s="50"/>
      <c r="N1992" s="87"/>
      <c r="O1992" s="324"/>
      <c r="P1992" s="98"/>
      <c r="Q1992" s="98"/>
      <c r="R1992" s="114"/>
      <c r="S1992" s="753"/>
      <c r="T1992" s="98"/>
      <c r="U1992" s="98"/>
      <c r="V1992" s="98"/>
      <c r="W1992" s="99"/>
      <c r="X1992" s="97"/>
      <c r="Y1992" s="87"/>
      <c r="Z1992" s="100"/>
      <c r="AA1992" s="106">
        <f t="shared" si="866"/>
        <v>1980</v>
      </c>
      <c r="AB1992" s="549">
        <f t="shared" si="867"/>
        <v>0</v>
      </c>
      <c r="AC1992" s="544">
        <f t="shared" si="868"/>
        <v>0</v>
      </c>
      <c r="AD1992" s="174">
        <f t="shared" si="869"/>
        <v>0</v>
      </c>
      <c r="AE1992" s="8"/>
      <c r="AF1992" s="885" t="str">
        <f t="shared" si="870"/>
        <v xml:space="preserve"> </v>
      </c>
      <c r="AG1992" s="40">
        <f t="shared" si="871"/>
        <v>0</v>
      </c>
      <c r="AH1992" s="40">
        <f t="shared" si="872"/>
        <v>0</v>
      </c>
      <c r="AR1992" s="40">
        <f t="shared" si="873"/>
        <v>0</v>
      </c>
      <c r="AS1992" s="40">
        <f t="shared" si="874"/>
        <v>0</v>
      </c>
      <c r="AT1992" s="40">
        <f t="shared" si="875"/>
        <v>0</v>
      </c>
      <c r="AU1992" s="40">
        <f t="shared" si="876"/>
        <v>0</v>
      </c>
      <c r="AX1992" s="279">
        <f t="shared" si="877"/>
        <v>0</v>
      </c>
      <c r="AY1992" s="279">
        <f t="shared" si="878"/>
        <v>0</v>
      </c>
      <c r="AZ1992" s="40">
        <f t="shared" si="879"/>
        <v>0</v>
      </c>
      <c r="BB1992" s="40">
        <f t="shared" si="880"/>
        <v>0</v>
      </c>
      <c r="BC1992" s="397">
        <f t="shared" si="881"/>
        <v>0</v>
      </c>
      <c r="BD1992" s="105">
        <f t="shared" si="882"/>
        <v>0</v>
      </c>
      <c r="BE1992" s="105">
        <f t="shared" si="883"/>
        <v>0</v>
      </c>
      <c r="BF1992" s="742">
        <f t="shared" si="884"/>
        <v>0</v>
      </c>
      <c r="BG1992" s="89"/>
      <c r="BH1992" s="9"/>
      <c r="BJ1992" s="40">
        <f t="shared" si="885"/>
        <v>0</v>
      </c>
      <c r="BK1992" s="40">
        <f t="shared" si="886"/>
        <v>1</v>
      </c>
      <c r="BL1992" s="40">
        <f t="shared" si="887"/>
        <v>0</v>
      </c>
      <c r="BM1992" s="40">
        <f t="shared" si="888"/>
        <v>0</v>
      </c>
      <c r="BN1992" s="40">
        <f t="shared" si="889"/>
        <v>0</v>
      </c>
    </row>
    <row r="1993" spans="1:66" x14ac:dyDescent="0.25">
      <c r="A1993" s="379"/>
      <c r="B1993" s="936"/>
      <c r="C1993" s="272"/>
      <c r="D1993" s="868"/>
      <c r="E1993" s="873" t="str">
        <f t="shared" si="863"/>
        <v xml:space="preserve"> </v>
      </c>
      <c r="F1993" s="130">
        <f t="shared" si="864"/>
        <v>0</v>
      </c>
      <c r="G1993" s="128">
        <f t="shared" si="865"/>
        <v>1981</v>
      </c>
      <c r="H1993" s="127"/>
      <c r="I1993" s="321"/>
      <c r="J1993" s="97"/>
      <c r="K1993" s="323"/>
      <c r="L1993" s="322"/>
      <c r="M1993" s="50"/>
      <c r="N1993" s="87"/>
      <c r="O1993" s="324"/>
      <c r="P1993" s="98"/>
      <c r="Q1993" s="98"/>
      <c r="R1993" s="114"/>
      <c r="S1993" s="753"/>
      <c r="T1993" s="98"/>
      <c r="U1993" s="98"/>
      <c r="V1993" s="98"/>
      <c r="W1993" s="99"/>
      <c r="X1993" s="97"/>
      <c r="Y1993" s="87"/>
      <c r="Z1993" s="100"/>
      <c r="AA1993" s="106">
        <f t="shared" si="866"/>
        <v>1981</v>
      </c>
      <c r="AB1993" s="549">
        <f t="shared" si="867"/>
        <v>0</v>
      </c>
      <c r="AC1993" s="544">
        <f t="shared" si="868"/>
        <v>0</v>
      </c>
      <c r="AD1993" s="174">
        <f t="shared" si="869"/>
        <v>0</v>
      </c>
      <c r="AE1993" s="8"/>
      <c r="AF1993" s="885" t="str">
        <f t="shared" si="870"/>
        <v xml:space="preserve"> </v>
      </c>
      <c r="AG1993" s="40">
        <f t="shared" si="871"/>
        <v>0</v>
      </c>
      <c r="AH1993" s="40">
        <f t="shared" si="872"/>
        <v>0</v>
      </c>
      <c r="AR1993" s="40">
        <f t="shared" si="873"/>
        <v>0</v>
      </c>
      <c r="AS1993" s="40">
        <f t="shared" si="874"/>
        <v>0</v>
      </c>
      <c r="AT1993" s="40">
        <f t="shared" si="875"/>
        <v>0</v>
      </c>
      <c r="AU1993" s="40">
        <f t="shared" si="876"/>
        <v>0</v>
      </c>
      <c r="AX1993" s="279">
        <f t="shared" si="877"/>
        <v>0</v>
      </c>
      <c r="AY1993" s="279">
        <f t="shared" si="878"/>
        <v>0</v>
      </c>
      <c r="AZ1993" s="40">
        <f t="shared" si="879"/>
        <v>0</v>
      </c>
      <c r="BB1993" s="40">
        <f t="shared" si="880"/>
        <v>0</v>
      </c>
      <c r="BC1993" s="397">
        <f t="shared" si="881"/>
        <v>0</v>
      </c>
      <c r="BD1993" s="105">
        <f t="shared" si="882"/>
        <v>0</v>
      </c>
      <c r="BE1993" s="105">
        <f t="shared" si="883"/>
        <v>0</v>
      </c>
      <c r="BF1993" s="742">
        <f t="shared" si="884"/>
        <v>0</v>
      </c>
      <c r="BG1993" s="89"/>
      <c r="BH1993" s="9"/>
      <c r="BJ1993" s="40">
        <f t="shared" si="885"/>
        <v>0</v>
      </c>
      <c r="BK1993" s="40">
        <f t="shared" si="886"/>
        <v>1</v>
      </c>
      <c r="BL1993" s="40">
        <f t="shared" si="887"/>
        <v>0</v>
      </c>
      <c r="BM1993" s="40">
        <f t="shared" si="888"/>
        <v>0</v>
      </c>
      <c r="BN1993" s="40">
        <f t="shared" si="889"/>
        <v>0</v>
      </c>
    </row>
    <row r="1994" spans="1:66" x14ac:dyDescent="0.25">
      <c r="A1994" s="379"/>
      <c r="B1994" s="936"/>
      <c r="C1994" s="272"/>
      <c r="D1994" s="868"/>
      <c r="E1994" s="873" t="str">
        <f t="shared" si="863"/>
        <v xml:space="preserve"> </v>
      </c>
      <c r="F1994" s="130">
        <f t="shared" si="864"/>
        <v>0</v>
      </c>
      <c r="G1994" s="128">
        <f t="shared" si="865"/>
        <v>1982</v>
      </c>
      <c r="H1994" s="127"/>
      <c r="I1994" s="321"/>
      <c r="J1994" s="97"/>
      <c r="K1994" s="323"/>
      <c r="L1994" s="322"/>
      <c r="M1994" s="50"/>
      <c r="N1994" s="87"/>
      <c r="O1994" s="324"/>
      <c r="P1994" s="98"/>
      <c r="Q1994" s="98"/>
      <c r="R1994" s="114"/>
      <c r="S1994" s="753"/>
      <c r="T1994" s="98"/>
      <c r="U1994" s="98"/>
      <c r="V1994" s="98"/>
      <c r="W1994" s="99"/>
      <c r="X1994" s="97"/>
      <c r="Y1994" s="87"/>
      <c r="Z1994" s="100"/>
      <c r="AA1994" s="106">
        <f t="shared" si="866"/>
        <v>1982</v>
      </c>
      <c r="AB1994" s="549">
        <f t="shared" si="867"/>
        <v>0</v>
      </c>
      <c r="AC1994" s="544">
        <f t="shared" si="868"/>
        <v>0</v>
      </c>
      <c r="AD1994" s="174">
        <f t="shared" si="869"/>
        <v>0</v>
      </c>
      <c r="AE1994" s="8"/>
      <c r="AF1994" s="885" t="str">
        <f t="shared" si="870"/>
        <v xml:space="preserve"> </v>
      </c>
      <c r="AG1994" s="40">
        <f t="shared" si="871"/>
        <v>0</v>
      </c>
      <c r="AH1994" s="40">
        <f t="shared" si="872"/>
        <v>0</v>
      </c>
      <c r="AR1994" s="40">
        <f t="shared" si="873"/>
        <v>0</v>
      </c>
      <c r="AS1994" s="40">
        <f t="shared" si="874"/>
        <v>0</v>
      </c>
      <c r="AT1994" s="40">
        <f t="shared" si="875"/>
        <v>0</v>
      </c>
      <c r="AU1994" s="40">
        <f t="shared" si="876"/>
        <v>0</v>
      </c>
      <c r="AX1994" s="279">
        <f t="shared" si="877"/>
        <v>0</v>
      </c>
      <c r="AY1994" s="279">
        <f t="shared" si="878"/>
        <v>0</v>
      </c>
      <c r="AZ1994" s="40">
        <f t="shared" si="879"/>
        <v>0</v>
      </c>
      <c r="BB1994" s="40">
        <f t="shared" si="880"/>
        <v>0</v>
      </c>
      <c r="BC1994" s="397">
        <f t="shared" si="881"/>
        <v>0</v>
      </c>
      <c r="BD1994" s="105">
        <f t="shared" si="882"/>
        <v>0</v>
      </c>
      <c r="BE1994" s="105">
        <f t="shared" si="883"/>
        <v>0</v>
      </c>
      <c r="BF1994" s="742">
        <f t="shared" si="884"/>
        <v>0</v>
      </c>
      <c r="BG1994" s="89"/>
      <c r="BH1994" s="9"/>
      <c r="BJ1994" s="40">
        <f t="shared" si="885"/>
        <v>0</v>
      </c>
      <c r="BK1994" s="40">
        <f t="shared" si="886"/>
        <v>1</v>
      </c>
      <c r="BL1994" s="40">
        <f t="shared" si="887"/>
        <v>0</v>
      </c>
      <c r="BM1994" s="40">
        <f t="shared" si="888"/>
        <v>0</v>
      </c>
      <c r="BN1994" s="40">
        <f t="shared" si="889"/>
        <v>0</v>
      </c>
    </row>
    <row r="1995" spans="1:66" x14ac:dyDescent="0.25">
      <c r="A1995" s="379"/>
      <c r="B1995" s="936"/>
      <c r="C1995" s="272"/>
      <c r="D1995" s="868"/>
      <c r="E1995" s="873" t="str">
        <f t="shared" si="863"/>
        <v xml:space="preserve"> </v>
      </c>
      <c r="F1995" s="130">
        <f t="shared" si="864"/>
        <v>0</v>
      </c>
      <c r="G1995" s="128">
        <f t="shared" si="865"/>
        <v>1983</v>
      </c>
      <c r="H1995" s="127"/>
      <c r="I1995" s="321"/>
      <c r="J1995" s="97"/>
      <c r="K1995" s="323"/>
      <c r="L1995" s="322"/>
      <c r="M1995" s="50"/>
      <c r="N1995" s="87"/>
      <c r="O1995" s="324"/>
      <c r="P1995" s="98"/>
      <c r="Q1995" s="98"/>
      <c r="R1995" s="114"/>
      <c r="S1995" s="753"/>
      <c r="T1995" s="98"/>
      <c r="U1995" s="98"/>
      <c r="V1995" s="98"/>
      <c r="W1995" s="99"/>
      <c r="X1995" s="97"/>
      <c r="Y1995" s="87"/>
      <c r="Z1995" s="100"/>
      <c r="AA1995" s="106">
        <f t="shared" si="866"/>
        <v>1983</v>
      </c>
      <c r="AB1995" s="549">
        <f t="shared" si="867"/>
        <v>0</v>
      </c>
      <c r="AC1995" s="544">
        <f t="shared" si="868"/>
        <v>0</v>
      </c>
      <c r="AD1995" s="174">
        <f t="shared" si="869"/>
        <v>0</v>
      </c>
      <c r="AE1995" s="8"/>
      <c r="AF1995" s="885" t="str">
        <f t="shared" si="870"/>
        <v xml:space="preserve"> </v>
      </c>
      <c r="AG1995" s="40">
        <f t="shared" si="871"/>
        <v>0</v>
      </c>
      <c r="AH1995" s="40">
        <f t="shared" si="872"/>
        <v>0</v>
      </c>
      <c r="AR1995" s="40">
        <f t="shared" si="873"/>
        <v>0</v>
      </c>
      <c r="AS1995" s="40">
        <f t="shared" si="874"/>
        <v>0</v>
      </c>
      <c r="AT1995" s="40">
        <f t="shared" si="875"/>
        <v>0</v>
      </c>
      <c r="AU1995" s="40">
        <f t="shared" si="876"/>
        <v>0</v>
      </c>
      <c r="AX1995" s="279">
        <f t="shared" si="877"/>
        <v>0</v>
      </c>
      <c r="AY1995" s="279">
        <f t="shared" si="878"/>
        <v>0</v>
      </c>
      <c r="AZ1995" s="40">
        <f t="shared" si="879"/>
        <v>0</v>
      </c>
      <c r="BB1995" s="40">
        <f t="shared" si="880"/>
        <v>0</v>
      </c>
      <c r="BC1995" s="397">
        <f t="shared" si="881"/>
        <v>0</v>
      </c>
      <c r="BD1995" s="105">
        <f t="shared" si="882"/>
        <v>0</v>
      </c>
      <c r="BE1995" s="105">
        <f t="shared" si="883"/>
        <v>0</v>
      </c>
      <c r="BF1995" s="742">
        <f t="shared" si="884"/>
        <v>0</v>
      </c>
      <c r="BG1995" s="89"/>
      <c r="BH1995" s="9"/>
      <c r="BJ1995" s="40">
        <f t="shared" si="885"/>
        <v>0</v>
      </c>
      <c r="BK1995" s="40">
        <f t="shared" si="886"/>
        <v>1</v>
      </c>
      <c r="BL1995" s="40">
        <f t="shared" si="887"/>
        <v>0</v>
      </c>
      <c r="BM1995" s="40">
        <f t="shared" si="888"/>
        <v>0</v>
      </c>
      <c r="BN1995" s="40">
        <f t="shared" si="889"/>
        <v>0</v>
      </c>
    </row>
    <row r="1996" spans="1:66" x14ac:dyDescent="0.25">
      <c r="A1996" s="379"/>
      <c r="B1996" s="936"/>
      <c r="C1996" s="272"/>
      <c r="D1996" s="868"/>
      <c r="E1996" s="873" t="str">
        <f t="shared" si="863"/>
        <v xml:space="preserve"> </v>
      </c>
      <c r="F1996" s="130">
        <f t="shared" si="864"/>
        <v>0</v>
      </c>
      <c r="G1996" s="128">
        <f t="shared" si="865"/>
        <v>1984</v>
      </c>
      <c r="H1996" s="127"/>
      <c r="I1996" s="321"/>
      <c r="J1996" s="97"/>
      <c r="K1996" s="323"/>
      <c r="L1996" s="322"/>
      <c r="M1996" s="50"/>
      <c r="N1996" s="87"/>
      <c r="O1996" s="324"/>
      <c r="P1996" s="98"/>
      <c r="Q1996" s="98"/>
      <c r="R1996" s="114"/>
      <c r="S1996" s="753"/>
      <c r="T1996" s="98"/>
      <c r="U1996" s="98"/>
      <c r="V1996" s="98"/>
      <c r="W1996" s="99"/>
      <c r="X1996" s="97"/>
      <c r="Y1996" s="87"/>
      <c r="Z1996" s="100"/>
      <c r="AA1996" s="106">
        <f t="shared" si="866"/>
        <v>1984</v>
      </c>
      <c r="AB1996" s="549">
        <f t="shared" si="867"/>
        <v>0</v>
      </c>
      <c r="AC1996" s="544">
        <f t="shared" si="868"/>
        <v>0</v>
      </c>
      <c r="AD1996" s="174">
        <f t="shared" si="869"/>
        <v>0</v>
      </c>
      <c r="AE1996" s="8"/>
      <c r="AF1996" s="885" t="str">
        <f t="shared" si="870"/>
        <v xml:space="preserve"> </v>
      </c>
      <c r="AG1996" s="40">
        <f t="shared" si="871"/>
        <v>0</v>
      </c>
      <c r="AH1996" s="40">
        <f t="shared" si="872"/>
        <v>0</v>
      </c>
      <c r="AR1996" s="40">
        <f t="shared" si="873"/>
        <v>0</v>
      </c>
      <c r="AS1996" s="40">
        <f t="shared" si="874"/>
        <v>0</v>
      </c>
      <c r="AT1996" s="40">
        <f t="shared" si="875"/>
        <v>0</v>
      </c>
      <c r="AU1996" s="40">
        <f t="shared" si="876"/>
        <v>0</v>
      </c>
      <c r="AX1996" s="279">
        <f t="shared" si="877"/>
        <v>0</v>
      </c>
      <c r="AY1996" s="279">
        <f t="shared" si="878"/>
        <v>0</v>
      </c>
      <c r="AZ1996" s="40">
        <f t="shared" si="879"/>
        <v>0</v>
      </c>
      <c r="BB1996" s="40">
        <f t="shared" si="880"/>
        <v>0</v>
      </c>
      <c r="BC1996" s="397">
        <f t="shared" si="881"/>
        <v>0</v>
      </c>
      <c r="BD1996" s="105">
        <f t="shared" si="882"/>
        <v>0</v>
      </c>
      <c r="BE1996" s="105">
        <f t="shared" si="883"/>
        <v>0</v>
      </c>
      <c r="BF1996" s="742">
        <f t="shared" si="884"/>
        <v>0</v>
      </c>
      <c r="BG1996" s="89"/>
      <c r="BH1996" s="9"/>
      <c r="BJ1996" s="40">
        <f t="shared" si="885"/>
        <v>0</v>
      </c>
      <c r="BK1996" s="40">
        <f t="shared" si="886"/>
        <v>1</v>
      </c>
      <c r="BL1996" s="40">
        <f t="shared" si="887"/>
        <v>0</v>
      </c>
      <c r="BM1996" s="40">
        <f t="shared" si="888"/>
        <v>0</v>
      </c>
      <c r="BN1996" s="40">
        <f t="shared" si="889"/>
        <v>0</v>
      </c>
    </row>
    <row r="1997" spans="1:66" x14ac:dyDescent="0.25">
      <c r="A1997" s="379"/>
      <c r="B1997" s="936"/>
      <c r="C1997" s="272"/>
      <c r="D1997" s="868"/>
      <c r="E1997" s="873" t="str">
        <f t="shared" si="863"/>
        <v xml:space="preserve"> </v>
      </c>
      <c r="F1997" s="130">
        <f t="shared" si="864"/>
        <v>0</v>
      </c>
      <c r="G1997" s="128">
        <f t="shared" si="865"/>
        <v>1985</v>
      </c>
      <c r="H1997" s="127"/>
      <c r="I1997" s="321"/>
      <c r="J1997" s="97"/>
      <c r="K1997" s="323"/>
      <c r="L1997" s="322"/>
      <c r="M1997" s="50"/>
      <c r="N1997" s="87"/>
      <c r="O1997" s="324"/>
      <c r="P1997" s="98"/>
      <c r="Q1997" s="98"/>
      <c r="R1997" s="114"/>
      <c r="S1997" s="753"/>
      <c r="T1997" s="98"/>
      <c r="U1997" s="98"/>
      <c r="V1997" s="98"/>
      <c r="W1997" s="99"/>
      <c r="X1997" s="97"/>
      <c r="Y1997" s="87"/>
      <c r="Z1997" s="100"/>
      <c r="AA1997" s="106">
        <f t="shared" si="866"/>
        <v>1985</v>
      </c>
      <c r="AB1997" s="549">
        <f t="shared" si="867"/>
        <v>0</v>
      </c>
      <c r="AC1997" s="544">
        <f t="shared" si="868"/>
        <v>0</v>
      </c>
      <c r="AD1997" s="174">
        <f t="shared" si="869"/>
        <v>0</v>
      </c>
      <c r="AE1997" s="8"/>
      <c r="AF1997" s="885" t="str">
        <f t="shared" si="870"/>
        <v xml:space="preserve"> </v>
      </c>
      <c r="AG1997" s="40">
        <f t="shared" si="871"/>
        <v>0</v>
      </c>
      <c r="AH1997" s="40">
        <f t="shared" si="872"/>
        <v>0</v>
      </c>
      <c r="AR1997" s="40">
        <f t="shared" si="873"/>
        <v>0</v>
      </c>
      <c r="AS1997" s="40">
        <f t="shared" si="874"/>
        <v>0</v>
      </c>
      <c r="AT1997" s="40">
        <f t="shared" si="875"/>
        <v>0</v>
      </c>
      <c r="AU1997" s="40">
        <f t="shared" si="876"/>
        <v>0</v>
      </c>
      <c r="AX1997" s="279">
        <f t="shared" si="877"/>
        <v>0</v>
      </c>
      <c r="AY1997" s="279">
        <f t="shared" si="878"/>
        <v>0</v>
      </c>
      <c r="AZ1997" s="40">
        <f t="shared" si="879"/>
        <v>0</v>
      </c>
      <c r="BB1997" s="40">
        <f t="shared" si="880"/>
        <v>0</v>
      </c>
      <c r="BC1997" s="397">
        <f t="shared" si="881"/>
        <v>0</v>
      </c>
      <c r="BD1997" s="105">
        <f t="shared" si="882"/>
        <v>0</v>
      </c>
      <c r="BE1997" s="105">
        <f t="shared" si="883"/>
        <v>0</v>
      </c>
      <c r="BF1997" s="742">
        <f t="shared" si="884"/>
        <v>0</v>
      </c>
      <c r="BG1997" s="89"/>
      <c r="BH1997" s="9"/>
      <c r="BJ1997" s="40">
        <f t="shared" si="885"/>
        <v>0</v>
      </c>
      <c r="BK1997" s="40">
        <f t="shared" si="886"/>
        <v>1</v>
      </c>
      <c r="BL1997" s="40">
        <f t="shared" si="887"/>
        <v>0</v>
      </c>
      <c r="BM1997" s="40">
        <f t="shared" si="888"/>
        <v>0</v>
      </c>
      <c r="BN1997" s="40">
        <f t="shared" si="889"/>
        <v>0</v>
      </c>
    </row>
    <row r="1998" spans="1:66" x14ac:dyDescent="0.25">
      <c r="A1998" s="379"/>
      <c r="B1998" s="936"/>
      <c r="C1998" s="272"/>
      <c r="D1998" s="868"/>
      <c r="E1998" s="873" t="str">
        <f t="shared" si="863"/>
        <v xml:space="preserve"> </v>
      </c>
      <c r="F1998" s="130">
        <f t="shared" si="864"/>
        <v>0</v>
      </c>
      <c r="G1998" s="128">
        <f t="shared" si="865"/>
        <v>1986</v>
      </c>
      <c r="H1998" s="127"/>
      <c r="I1998" s="321"/>
      <c r="J1998" s="97"/>
      <c r="K1998" s="323"/>
      <c r="L1998" s="322"/>
      <c r="M1998" s="50"/>
      <c r="N1998" s="87"/>
      <c r="O1998" s="324"/>
      <c r="P1998" s="98"/>
      <c r="Q1998" s="98"/>
      <c r="R1998" s="114"/>
      <c r="S1998" s="753"/>
      <c r="T1998" s="98"/>
      <c r="U1998" s="98"/>
      <c r="V1998" s="98"/>
      <c r="W1998" s="99"/>
      <c r="X1998" s="97"/>
      <c r="Y1998" s="87"/>
      <c r="Z1998" s="100"/>
      <c r="AA1998" s="106">
        <f t="shared" si="866"/>
        <v>1986</v>
      </c>
      <c r="AB1998" s="549">
        <f t="shared" si="867"/>
        <v>0</v>
      </c>
      <c r="AC1998" s="544">
        <f t="shared" si="868"/>
        <v>0</v>
      </c>
      <c r="AD1998" s="174">
        <f t="shared" si="869"/>
        <v>0</v>
      </c>
      <c r="AE1998" s="8"/>
      <c r="AF1998" s="885" t="str">
        <f t="shared" si="870"/>
        <v xml:space="preserve"> </v>
      </c>
      <c r="AG1998" s="40">
        <f t="shared" si="871"/>
        <v>0</v>
      </c>
      <c r="AH1998" s="40">
        <f t="shared" si="872"/>
        <v>0</v>
      </c>
      <c r="AR1998" s="40">
        <f t="shared" si="873"/>
        <v>0</v>
      </c>
      <c r="AS1998" s="40">
        <f t="shared" si="874"/>
        <v>0</v>
      </c>
      <c r="AT1998" s="40">
        <f t="shared" si="875"/>
        <v>0</v>
      </c>
      <c r="AU1998" s="40">
        <f t="shared" si="876"/>
        <v>0</v>
      </c>
      <c r="AX1998" s="279">
        <f t="shared" si="877"/>
        <v>0</v>
      </c>
      <c r="AY1998" s="279">
        <f t="shared" si="878"/>
        <v>0</v>
      </c>
      <c r="AZ1998" s="40">
        <f t="shared" si="879"/>
        <v>0</v>
      </c>
      <c r="BB1998" s="40">
        <f t="shared" si="880"/>
        <v>0</v>
      </c>
      <c r="BC1998" s="397">
        <f t="shared" si="881"/>
        <v>0</v>
      </c>
      <c r="BD1998" s="105">
        <f t="shared" si="882"/>
        <v>0</v>
      </c>
      <c r="BE1998" s="105">
        <f t="shared" si="883"/>
        <v>0</v>
      </c>
      <c r="BF1998" s="742">
        <f t="shared" si="884"/>
        <v>0</v>
      </c>
      <c r="BG1998" s="89"/>
      <c r="BH1998" s="9"/>
      <c r="BJ1998" s="40">
        <f t="shared" si="885"/>
        <v>0</v>
      </c>
      <c r="BK1998" s="40">
        <f t="shared" si="886"/>
        <v>1</v>
      </c>
      <c r="BL1998" s="40">
        <f t="shared" si="887"/>
        <v>0</v>
      </c>
      <c r="BM1998" s="40">
        <f t="shared" si="888"/>
        <v>0</v>
      </c>
      <c r="BN1998" s="40">
        <f t="shared" si="889"/>
        <v>0</v>
      </c>
    </row>
    <row r="1999" spans="1:66" x14ac:dyDescent="0.25">
      <c r="A1999" s="379"/>
      <c r="B1999" s="936"/>
      <c r="C1999" s="272"/>
      <c r="D1999" s="868"/>
      <c r="E1999" s="873" t="str">
        <f t="shared" si="863"/>
        <v xml:space="preserve"> </v>
      </c>
      <c r="F1999" s="130">
        <f t="shared" si="864"/>
        <v>0</v>
      </c>
      <c r="G1999" s="128">
        <f t="shared" si="865"/>
        <v>1987</v>
      </c>
      <c r="H1999" s="127"/>
      <c r="I1999" s="321"/>
      <c r="J1999" s="97"/>
      <c r="K1999" s="323"/>
      <c r="L1999" s="322"/>
      <c r="M1999" s="50"/>
      <c r="N1999" s="87"/>
      <c r="O1999" s="324"/>
      <c r="P1999" s="98"/>
      <c r="Q1999" s="98"/>
      <c r="R1999" s="114"/>
      <c r="S1999" s="753"/>
      <c r="T1999" s="98"/>
      <c r="U1999" s="98"/>
      <c r="V1999" s="98"/>
      <c r="W1999" s="99"/>
      <c r="X1999" s="97"/>
      <c r="Y1999" s="87"/>
      <c r="Z1999" s="100"/>
      <c r="AA1999" s="106">
        <f t="shared" si="866"/>
        <v>1987</v>
      </c>
      <c r="AB1999" s="549">
        <f t="shared" si="867"/>
        <v>0</v>
      </c>
      <c r="AC1999" s="544">
        <f t="shared" si="868"/>
        <v>0</v>
      </c>
      <c r="AD1999" s="174">
        <f t="shared" si="869"/>
        <v>0</v>
      </c>
      <c r="AE1999" s="8"/>
      <c r="AF1999" s="885" t="str">
        <f t="shared" si="870"/>
        <v xml:space="preserve"> </v>
      </c>
      <c r="AG1999" s="40">
        <f t="shared" si="871"/>
        <v>0</v>
      </c>
      <c r="AH1999" s="40">
        <f t="shared" si="872"/>
        <v>0</v>
      </c>
      <c r="AR1999" s="40">
        <f t="shared" si="873"/>
        <v>0</v>
      </c>
      <c r="AS1999" s="40">
        <f t="shared" si="874"/>
        <v>0</v>
      </c>
      <c r="AT1999" s="40">
        <f t="shared" si="875"/>
        <v>0</v>
      </c>
      <c r="AU1999" s="40">
        <f t="shared" si="876"/>
        <v>0</v>
      </c>
      <c r="AX1999" s="279">
        <f t="shared" si="877"/>
        <v>0</v>
      </c>
      <c r="AY1999" s="279">
        <f t="shared" si="878"/>
        <v>0</v>
      </c>
      <c r="AZ1999" s="40">
        <f t="shared" si="879"/>
        <v>0</v>
      </c>
      <c r="BB1999" s="40">
        <f t="shared" si="880"/>
        <v>0</v>
      </c>
      <c r="BC1999" s="397">
        <f t="shared" si="881"/>
        <v>0</v>
      </c>
      <c r="BD1999" s="105">
        <f t="shared" si="882"/>
        <v>0</v>
      </c>
      <c r="BE1999" s="105">
        <f t="shared" si="883"/>
        <v>0</v>
      </c>
      <c r="BF1999" s="742">
        <f t="shared" si="884"/>
        <v>0</v>
      </c>
      <c r="BG1999" s="89"/>
      <c r="BH1999" s="9"/>
      <c r="BJ1999" s="40">
        <f t="shared" si="885"/>
        <v>0</v>
      </c>
      <c r="BK1999" s="40">
        <f t="shared" si="886"/>
        <v>1</v>
      </c>
      <c r="BL1999" s="40">
        <f t="shared" si="887"/>
        <v>0</v>
      </c>
      <c r="BM1999" s="40">
        <f t="shared" si="888"/>
        <v>0</v>
      </c>
      <c r="BN1999" s="40">
        <f t="shared" si="889"/>
        <v>0</v>
      </c>
    </row>
    <row r="2000" spans="1:66" x14ac:dyDescent="0.25">
      <c r="A2000" s="379"/>
      <c r="B2000" s="936"/>
      <c r="C2000" s="272"/>
      <c r="D2000" s="868"/>
      <c r="E2000" s="873" t="str">
        <f t="shared" si="863"/>
        <v xml:space="preserve"> </v>
      </c>
      <c r="F2000" s="130">
        <f t="shared" si="864"/>
        <v>0</v>
      </c>
      <c r="G2000" s="128">
        <f t="shared" si="865"/>
        <v>1988</v>
      </c>
      <c r="H2000" s="127"/>
      <c r="I2000" s="321"/>
      <c r="J2000" s="97"/>
      <c r="K2000" s="323"/>
      <c r="L2000" s="322"/>
      <c r="M2000" s="50"/>
      <c r="N2000" s="87"/>
      <c r="O2000" s="324"/>
      <c r="P2000" s="98"/>
      <c r="Q2000" s="98"/>
      <c r="R2000" s="114"/>
      <c r="S2000" s="753"/>
      <c r="T2000" s="98"/>
      <c r="U2000" s="98"/>
      <c r="V2000" s="98"/>
      <c r="W2000" s="99"/>
      <c r="X2000" s="97"/>
      <c r="Y2000" s="87"/>
      <c r="Z2000" s="100"/>
      <c r="AA2000" s="106">
        <f t="shared" si="866"/>
        <v>1988</v>
      </c>
      <c r="AB2000" s="549">
        <f t="shared" si="867"/>
        <v>0</v>
      </c>
      <c r="AC2000" s="544">
        <f t="shared" si="868"/>
        <v>0</v>
      </c>
      <c r="AD2000" s="174">
        <f t="shared" si="869"/>
        <v>0</v>
      </c>
      <c r="AE2000" s="8"/>
      <c r="AF2000" s="885" t="str">
        <f t="shared" si="870"/>
        <v xml:space="preserve"> </v>
      </c>
      <c r="AG2000" s="40">
        <f t="shared" si="871"/>
        <v>0</v>
      </c>
      <c r="AH2000" s="40">
        <f t="shared" si="872"/>
        <v>0</v>
      </c>
      <c r="AR2000" s="40">
        <f t="shared" si="873"/>
        <v>0</v>
      </c>
      <c r="AS2000" s="40">
        <f t="shared" si="874"/>
        <v>0</v>
      </c>
      <c r="AT2000" s="40">
        <f t="shared" si="875"/>
        <v>0</v>
      </c>
      <c r="AU2000" s="40">
        <f t="shared" si="876"/>
        <v>0</v>
      </c>
      <c r="AX2000" s="279">
        <f t="shared" si="877"/>
        <v>0</v>
      </c>
      <c r="AY2000" s="279">
        <f t="shared" si="878"/>
        <v>0</v>
      </c>
      <c r="AZ2000" s="40">
        <f t="shared" si="879"/>
        <v>0</v>
      </c>
      <c r="BB2000" s="40">
        <f t="shared" si="880"/>
        <v>0</v>
      </c>
      <c r="BC2000" s="397">
        <f t="shared" si="881"/>
        <v>0</v>
      </c>
      <c r="BD2000" s="105">
        <f t="shared" si="882"/>
        <v>0</v>
      </c>
      <c r="BE2000" s="105">
        <f t="shared" si="883"/>
        <v>0</v>
      </c>
      <c r="BF2000" s="742">
        <f t="shared" si="884"/>
        <v>0</v>
      </c>
      <c r="BG2000" s="89"/>
      <c r="BH2000" s="9"/>
      <c r="BJ2000" s="40">
        <f t="shared" si="885"/>
        <v>0</v>
      </c>
      <c r="BK2000" s="40">
        <f t="shared" si="886"/>
        <v>1</v>
      </c>
      <c r="BL2000" s="40">
        <f t="shared" si="887"/>
        <v>0</v>
      </c>
      <c r="BM2000" s="40">
        <f t="shared" si="888"/>
        <v>0</v>
      </c>
      <c r="BN2000" s="40">
        <f t="shared" si="889"/>
        <v>0</v>
      </c>
    </row>
    <row r="2001" spans="1:66" x14ac:dyDescent="0.25">
      <c r="A2001" s="379"/>
      <c r="B2001" s="936"/>
      <c r="C2001" s="272"/>
      <c r="D2001" s="868"/>
      <c r="E2001" s="873" t="str">
        <f t="shared" si="863"/>
        <v xml:space="preserve"> </v>
      </c>
      <c r="F2001" s="130">
        <f t="shared" si="864"/>
        <v>0</v>
      </c>
      <c r="G2001" s="128">
        <f t="shared" si="865"/>
        <v>1989</v>
      </c>
      <c r="H2001" s="127"/>
      <c r="I2001" s="321"/>
      <c r="J2001" s="97"/>
      <c r="K2001" s="323"/>
      <c r="L2001" s="322"/>
      <c r="M2001" s="50"/>
      <c r="N2001" s="87"/>
      <c r="O2001" s="324"/>
      <c r="P2001" s="98"/>
      <c r="Q2001" s="98"/>
      <c r="R2001" s="114"/>
      <c r="S2001" s="753"/>
      <c r="T2001" s="98"/>
      <c r="U2001" s="98"/>
      <c r="V2001" s="98"/>
      <c r="W2001" s="99"/>
      <c r="X2001" s="97"/>
      <c r="Y2001" s="87"/>
      <c r="Z2001" s="100"/>
      <c r="AA2001" s="106">
        <f t="shared" si="866"/>
        <v>1989</v>
      </c>
      <c r="AB2001" s="549">
        <f t="shared" si="867"/>
        <v>0</v>
      </c>
      <c r="AC2001" s="544">
        <f t="shared" si="868"/>
        <v>0</v>
      </c>
      <c r="AD2001" s="174">
        <f t="shared" si="869"/>
        <v>0</v>
      </c>
      <c r="AE2001" s="8"/>
      <c r="AF2001" s="885" t="str">
        <f t="shared" si="870"/>
        <v xml:space="preserve"> </v>
      </c>
      <c r="AG2001" s="40">
        <f t="shared" si="871"/>
        <v>0</v>
      </c>
      <c r="AH2001" s="40">
        <f t="shared" si="872"/>
        <v>0</v>
      </c>
      <c r="AR2001" s="40">
        <f t="shared" si="873"/>
        <v>0</v>
      </c>
      <c r="AS2001" s="40">
        <f t="shared" si="874"/>
        <v>0</v>
      </c>
      <c r="AT2001" s="40">
        <f t="shared" si="875"/>
        <v>0</v>
      </c>
      <c r="AU2001" s="40">
        <f t="shared" si="876"/>
        <v>0</v>
      </c>
      <c r="AX2001" s="279">
        <f t="shared" si="877"/>
        <v>0</v>
      </c>
      <c r="AY2001" s="279">
        <f t="shared" si="878"/>
        <v>0</v>
      </c>
      <c r="AZ2001" s="40">
        <f t="shared" si="879"/>
        <v>0</v>
      </c>
      <c r="BB2001" s="40">
        <f t="shared" si="880"/>
        <v>0</v>
      </c>
      <c r="BC2001" s="397">
        <f t="shared" si="881"/>
        <v>0</v>
      </c>
      <c r="BD2001" s="105">
        <f t="shared" si="882"/>
        <v>0</v>
      </c>
      <c r="BE2001" s="105">
        <f t="shared" si="883"/>
        <v>0</v>
      </c>
      <c r="BF2001" s="742">
        <f t="shared" si="884"/>
        <v>0</v>
      </c>
      <c r="BG2001" s="89"/>
      <c r="BH2001" s="9"/>
      <c r="BJ2001" s="40">
        <f t="shared" si="885"/>
        <v>0</v>
      </c>
      <c r="BK2001" s="40">
        <f t="shared" si="886"/>
        <v>1</v>
      </c>
      <c r="BL2001" s="40">
        <f t="shared" si="887"/>
        <v>0</v>
      </c>
      <c r="BM2001" s="40">
        <f t="shared" si="888"/>
        <v>0</v>
      </c>
      <c r="BN2001" s="40">
        <f t="shared" si="889"/>
        <v>0</v>
      </c>
    </row>
    <row r="2002" spans="1:66" x14ac:dyDescent="0.25">
      <c r="A2002" s="379"/>
      <c r="B2002" s="936"/>
      <c r="C2002" s="272"/>
      <c r="D2002" s="868"/>
      <c r="E2002" s="873" t="str">
        <f t="shared" si="863"/>
        <v xml:space="preserve"> </v>
      </c>
      <c r="F2002" s="130">
        <f t="shared" si="864"/>
        <v>0</v>
      </c>
      <c r="G2002" s="128">
        <f t="shared" si="865"/>
        <v>1990</v>
      </c>
      <c r="H2002" s="127"/>
      <c r="I2002" s="321"/>
      <c r="J2002" s="97"/>
      <c r="K2002" s="323"/>
      <c r="L2002" s="322"/>
      <c r="M2002" s="50"/>
      <c r="N2002" s="87"/>
      <c r="O2002" s="324"/>
      <c r="P2002" s="98"/>
      <c r="Q2002" s="98"/>
      <c r="R2002" s="114"/>
      <c r="S2002" s="753"/>
      <c r="T2002" s="98"/>
      <c r="U2002" s="98"/>
      <c r="V2002" s="98"/>
      <c r="W2002" s="99"/>
      <c r="X2002" s="97"/>
      <c r="Y2002" s="87"/>
      <c r="Z2002" s="100"/>
      <c r="AA2002" s="106">
        <f t="shared" si="866"/>
        <v>1990</v>
      </c>
      <c r="AB2002" s="549">
        <f t="shared" si="867"/>
        <v>0</v>
      </c>
      <c r="AC2002" s="544">
        <f t="shared" si="868"/>
        <v>0</v>
      </c>
      <c r="AD2002" s="174">
        <f t="shared" si="869"/>
        <v>0</v>
      </c>
      <c r="AE2002" s="8"/>
      <c r="AF2002" s="885" t="str">
        <f t="shared" si="870"/>
        <v xml:space="preserve"> </v>
      </c>
      <c r="AG2002" s="40">
        <f t="shared" si="871"/>
        <v>0</v>
      </c>
      <c r="AH2002" s="40">
        <f t="shared" si="872"/>
        <v>0</v>
      </c>
      <c r="AR2002" s="40">
        <f t="shared" si="873"/>
        <v>0</v>
      </c>
      <c r="AS2002" s="40">
        <f t="shared" si="874"/>
        <v>0</v>
      </c>
      <c r="AT2002" s="40">
        <f t="shared" si="875"/>
        <v>0</v>
      </c>
      <c r="AU2002" s="40">
        <f t="shared" si="876"/>
        <v>0</v>
      </c>
      <c r="AX2002" s="279">
        <f t="shared" si="877"/>
        <v>0</v>
      </c>
      <c r="AY2002" s="279">
        <f t="shared" si="878"/>
        <v>0</v>
      </c>
      <c r="AZ2002" s="40">
        <f t="shared" si="879"/>
        <v>0</v>
      </c>
      <c r="BB2002" s="40">
        <f t="shared" si="880"/>
        <v>0</v>
      </c>
      <c r="BC2002" s="397">
        <f t="shared" si="881"/>
        <v>0</v>
      </c>
      <c r="BD2002" s="105">
        <f t="shared" si="882"/>
        <v>0</v>
      </c>
      <c r="BE2002" s="105">
        <f t="shared" si="883"/>
        <v>0</v>
      </c>
      <c r="BF2002" s="742">
        <f t="shared" si="884"/>
        <v>0</v>
      </c>
      <c r="BG2002" s="89"/>
      <c r="BH2002" s="9"/>
      <c r="BJ2002" s="40">
        <f t="shared" si="885"/>
        <v>0</v>
      </c>
      <c r="BK2002" s="40">
        <f t="shared" si="886"/>
        <v>1</v>
      </c>
      <c r="BL2002" s="40">
        <f t="shared" si="887"/>
        <v>0</v>
      </c>
      <c r="BM2002" s="40">
        <f t="shared" si="888"/>
        <v>0</v>
      </c>
      <c r="BN2002" s="40">
        <f t="shared" si="889"/>
        <v>0</v>
      </c>
    </row>
    <row r="2003" spans="1:66" x14ac:dyDescent="0.25">
      <c r="A2003" s="379"/>
      <c r="B2003" s="936"/>
      <c r="C2003" s="272"/>
      <c r="D2003" s="868"/>
      <c r="E2003" s="873" t="str">
        <f t="shared" si="863"/>
        <v xml:space="preserve"> </v>
      </c>
      <c r="F2003" s="130">
        <f t="shared" si="864"/>
        <v>0</v>
      </c>
      <c r="G2003" s="128">
        <f t="shared" si="865"/>
        <v>1991</v>
      </c>
      <c r="H2003" s="127"/>
      <c r="I2003" s="321"/>
      <c r="J2003" s="97"/>
      <c r="K2003" s="323"/>
      <c r="L2003" s="322"/>
      <c r="M2003" s="50"/>
      <c r="N2003" s="87"/>
      <c r="O2003" s="324"/>
      <c r="P2003" s="98"/>
      <c r="Q2003" s="98"/>
      <c r="R2003" s="114"/>
      <c r="S2003" s="753"/>
      <c r="T2003" s="98"/>
      <c r="U2003" s="98"/>
      <c r="V2003" s="98"/>
      <c r="W2003" s="99"/>
      <c r="X2003" s="97"/>
      <c r="Y2003" s="87"/>
      <c r="Z2003" s="100"/>
      <c r="AA2003" s="106">
        <f t="shared" si="866"/>
        <v>1991</v>
      </c>
      <c r="AB2003" s="549">
        <f t="shared" si="867"/>
        <v>0</v>
      </c>
      <c r="AC2003" s="544">
        <f t="shared" si="868"/>
        <v>0</v>
      </c>
      <c r="AD2003" s="174">
        <f t="shared" si="869"/>
        <v>0</v>
      </c>
      <c r="AE2003" s="8"/>
      <c r="AF2003" s="885" t="str">
        <f t="shared" si="870"/>
        <v xml:space="preserve"> </v>
      </c>
      <c r="AG2003" s="40">
        <f t="shared" si="871"/>
        <v>0</v>
      </c>
      <c r="AH2003" s="40">
        <f t="shared" si="872"/>
        <v>0</v>
      </c>
      <c r="AR2003" s="40">
        <f t="shared" si="873"/>
        <v>0</v>
      </c>
      <c r="AS2003" s="40">
        <f t="shared" si="874"/>
        <v>0</v>
      </c>
      <c r="AT2003" s="40">
        <f t="shared" si="875"/>
        <v>0</v>
      </c>
      <c r="AU2003" s="40">
        <f t="shared" si="876"/>
        <v>0</v>
      </c>
      <c r="AX2003" s="279">
        <f t="shared" si="877"/>
        <v>0</v>
      </c>
      <c r="AY2003" s="279">
        <f t="shared" si="878"/>
        <v>0</v>
      </c>
      <c r="AZ2003" s="40">
        <f t="shared" si="879"/>
        <v>0</v>
      </c>
      <c r="BB2003" s="40">
        <f t="shared" si="880"/>
        <v>0</v>
      </c>
      <c r="BC2003" s="397">
        <f t="shared" si="881"/>
        <v>0</v>
      </c>
      <c r="BD2003" s="105">
        <f t="shared" si="882"/>
        <v>0</v>
      </c>
      <c r="BE2003" s="105">
        <f t="shared" si="883"/>
        <v>0</v>
      </c>
      <c r="BF2003" s="742">
        <f t="shared" si="884"/>
        <v>0</v>
      </c>
      <c r="BG2003" s="89"/>
      <c r="BH2003" s="9"/>
      <c r="BJ2003" s="40">
        <f t="shared" si="885"/>
        <v>0</v>
      </c>
      <c r="BK2003" s="40">
        <f t="shared" si="886"/>
        <v>1</v>
      </c>
      <c r="BL2003" s="40">
        <f t="shared" si="887"/>
        <v>0</v>
      </c>
      <c r="BM2003" s="40">
        <f t="shared" si="888"/>
        <v>0</v>
      </c>
      <c r="BN2003" s="40">
        <f t="shared" si="889"/>
        <v>0</v>
      </c>
    </row>
    <row r="2004" spans="1:66" x14ac:dyDescent="0.25">
      <c r="A2004" s="379"/>
      <c r="B2004" s="936"/>
      <c r="C2004" s="272"/>
      <c r="D2004" s="868"/>
      <c r="E2004" s="873" t="str">
        <f t="shared" si="863"/>
        <v xml:space="preserve"> </v>
      </c>
      <c r="F2004" s="130">
        <f t="shared" si="864"/>
        <v>0</v>
      </c>
      <c r="G2004" s="128">
        <f t="shared" si="865"/>
        <v>1992</v>
      </c>
      <c r="H2004" s="127"/>
      <c r="I2004" s="321"/>
      <c r="J2004" s="97"/>
      <c r="K2004" s="323"/>
      <c r="L2004" s="322"/>
      <c r="M2004" s="50"/>
      <c r="N2004" s="87"/>
      <c r="O2004" s="324"/>
      <c r="P2004" s="98"/>
      <c r="Q2004" s="98"/>
      <c r="R2004" s="114"/>
      <c r="S2004" s="753"/>
      <c r="T2004" s="98"/>
      <c r="U2004" s="98"/>
      <c r="V2004" s="98"/>
      <c r="W2004" s="99"/>
      <c r="X2004" s="97"/>
      <c r="Y2004" s="87"/>
      <c r="Z2004" s="100"/>
      <c r="AA2004" s="106">
        <f t="shared" si="866"/>
        <v>1992</v>
      </c>
      <c r="AB2004" s="549">
        <f t="shared" si="867"/>
        <v>0</v>
      </c>
      <c r="AC2004" s="544">
        <f t="shared" si="868"/>
        <v>0</v>
      </c>
      <c r="AD2004" s="174">
        <f t="shared" si="869"/>
        <v>0</v>
      </c>
      <c r="AE2004" s="8"/>
      <c r="AF2004" s="885" t="str">
        <f t="shared" si="870"/>
        <v xml:space="preserve"> </v>
      </c>
      <c r="AG2004" s="40">
        <f t="shared" si="871"/>
        <v>0</v>
      </c>
      <c r="AH2004" s="40">
        <f t="shared" si="872"/>
        <v>0</v>
      </c>
      <c r="AR2004" s="40">
        <f t="shared" si="873"/>
        <v>0</v>
      </c>
      <c r="AS2004" s="40">
        <f t="shared" si="874"/>
        <v>0</v>
      </c>
      <c r="AT2004" s="40">
        <f t="shared" si="875"/>
        <v>0</v>
      </c>
      <c r="AU2004" s="40">
        <f t="shared" si="876"/>
        <v>0</v>
      </c>
      <c r="AX2004" s="279">
        <f t="shared" si="877"/>
        <v>0</v>
      </c>
      <c r="AY2004" s="279">
        <f t="shared" si="878"/>
        <v>0</v>
      </c>
      <c r="AZ2004" s="40">
        <f t="shared" si="879"/>
        <v>0</v>
      </c>
      <c r="BB2004" s="40">
        <f t="shared" si="880"/>
        <v>0</v>
      </c>
      <c r="BC2004" s="397">
        <f t="shared" si="881"/>
        <v>0</v>
      </c>
      <c r="BD2004" s="105">
        <f t="shared" si="882"/>
        <v>0</v>
      </c>
      <c r="BE2004" s="105">
        <f t="shared" si="883"/>
        <v>0</v>
      </c>
      <c r="BF2004" s="742">
        <f t="shared" si="884"/>
        <v>0</v>
      </c>
      <c r="BG2004" s="89"/>
      <c r="BH2004" s="9"/>
      <c r="BJ2004" s="40">
        <f t="shared" si="885"/>
        <v>0</v>
      </c>
      <c r="BK2004" s="40">
        <f t="shared" si="886"/>
        <v>1</v>
      </c>
      <c r="BL2004" s="40">
        <f t="shared" si="887"/>
        <v>0</v>
      </c>
      <c r="BM2004" s="40">
        <f t="shared" si="888"/>
        <v>0</v>
      </c>
      <c r="BN2004" s="40">
        <f t="shared" si="889"/>
        <v>0</v>
      </c>
    </row>
    <row r="2005" spans="1:66" x14ac:dyDescent="0.25">
      <c r="A2005" s="379"/>
      <c r="B2005" s="936"/>
      <c r="C2005" s="272"/>
      <c r="D2005" s="868"/>
      <c r="E2005" s="873" t="str">
        <f t="shared" si="863"/>
        <v xml:space="preserve"> </v>
      </c>
      <c r="F2005" s="130">
        <f t="shared" si="864"/>
        <v>0</v>
      </c>
      <c r="G2005" s="128">
        <f t="shared" si="865"/>
        <v>1993</v>
      </c>
      <c r="H2005" s="127"/>
      <c r="I2005" s="321"/>
      <c r="J2005" s="97"/>
      <c r="K2005" s="323"/>
      <c r="L2005" s="322"/>
      <c r="M2005" s="50"/>
      <c r="N2005" s="87"/>
      <c r="O2005" s="324"/>
      <c r="P2005" s="98"/>
      <c r="Q2005" s="98"/>
      <c r="R2005" s="114"/>
      <c r="S2005" s="753"/>
      <c r="T2005" s="98"/>
      <c r="U2005" s="98"/>
      <c r="V2005" s="98"/>
      <c r="W2005" s="99"/>
      <c r="X2005" s="97"/>
      <c r="Y2005" s="87"/>
      <c r="Z2005" s="100"/>
      <c r="AA2005" s="106">
        <f t="shared" si="866"/>
        <v>1993</v>
      </c>
      <c r="AB2005" s="549">
        <f t="shared" si="867"/>
        <v>0</v>
      </c>
      <c r="AC2005" s="544">
        <f t="shared" si="868"/>
        <v>0</v>
      </c>
      <c r="AD2005" s="174">
        <f t="shared" si="869"/>
        <v>0</v>
      </c>
      <c r="AE2005" s="8"/>
      <c r="AF2005" s="885" t="str">
        <f t="shared" si="870"/>
        <v xml:space="preserve"> </v>
      </c>
      <c r="AG2005" s="40">
        <f t="shared" si="871"/>
        <v>0</v>
      </c>
      <c r="AH2005" s="40">
        <f t="shared" si="872"/>
        <v>0</v>
      </c>
      <c r="AR2005" s="40">
        <f t="shared" si="873"/>
        <v>0</v>
      </c>
      <c r="AS2005" s="40">
        <f t="shared" si="874"/>
        <v>0</v>
      </c>
      <c r="AT2005" s="40">
        <f t="shared" si="875"/>
        <v>0</v>
      </c>
      <c r="AU2005" s="40">
        <f t="shared" si="876"/>
        <v>0</v>
      </c>
      <c r="AX2005" s="279">
        <f t="shared" si="877"/>
        <v>0</v>
      </c>
      <c r="AY2005" s="279">
        <f t="shared" si="878"/>
        <v>0</v>
      </c>
      <c r="AZ2005" s="40">
        <f t="shared" si="879"/>
        <v>0</v>
      </c>
      <c r="BB2005" s="40">
        <f t="shared" si="880"/>
        <v>0</v>
      </c>
      <c r="BC2005" s="397">
        <f t="shared" si="881"/>
        <v>0</v>
      </c>
      <c r="BD2005" s="105">
        <f t="shared" si="882"/>
        <v>0</v>
      </c>
      <c r="BE2005" s="105">
        <f t="shared" si="883"/>
        <v>0</v>
      </c>
      <c r="BF2005" s="742">
        <f t="shared" si="884"/>
        <v>0</v>
      </c>
      <c r="BG2005" s="89"/>
      <c r="BH2005" s="9"/>
      <c r="BJ2005" s="40">
        <f t="shared" si="885"/>
        <v>0</v>
      </c>
      <c r="BK2005" s="40">
        <f t="shared" si="886"/>
        <v>1</v>
      </c>
      <c r="BL2005" s="40">
        <f t="shared" si="887"/>
        <v>0</v>
      </c>
      <c r="BM2005" s="40">
        <f t="shared" si="888"/>
        <v>0</v>
      </c>
      <c r="BN2005" s="40">
        <f t="shared" si="889"/>
        <v>0</v>
      </c>
    </row>
    <row r="2006" spans="1:66" x14ac:dyDescent="0.25">
      <c r="A2006" s="379"/>
      <c r="B2006" s="936"/>
      <c r="C2006" s="272"/>
      <c r="D2006" s="868"/>
      <c r="E2006" s="873" t="str">
        <f t="shared" si="863"/>
        <v xml:space="preserve"> </v>
      </c>
      <c r="F2006" s="130">
        <f t="shared" si="864"/>
        <v>0</v>
      </c>
      <c r="G2006" s="128">
        <f t="shared" si="865"/>
        <v>1994</v>
      </c>
      <c r="H2006" s="127"/>
      <c r="I2006" s="321"/>
      <c r="J2006" s="97"/>
      <c r="K2006" s="323"/>
      <c r="L2006" s="322"/>
      <c r="M2006" s="50"/>
      <c r="N2006" s="87"/>
      <c r="O2006" s="324"/>
      <c r="P2006" s="98"/>
      <c r="Q2006" s="98"/>
      <c r="R2006" s="114"/>
      <c r="S2006" s="753"/>
      <c r="T2006" s="98"/>
      <c r="U2006" s="98"/>
      <c r="V2006" s="98"/>
      <c r="W2006" s="99"/>
      <c r="X2006" s="97"/>
      <c r="Y2006" s="87"/>
      <c r="Z2006" s="100"/>
      <c r="AA2006" s="106">
        <f t="shared" si="866"/>
        <v>1994</v>
      </c>
      <c r="AB2006" s="549">
        <f t="shared" si="867"/>
        <v>0</v>
      </c>
      <c r="AC2006" s="544">
        <f t="shared" si="868"/>
        <v>0</v>
      </c>
      <c r="AD2006" s="174">
        <f t="shared" si="869"/>
        <v>0</v>
      </c>
      <c r="AE2006" s="8"/>
      <c r="AF2006" s="885" t="str">
        <f t="shared" si="870"/>
        <v xml:space="preserve"> </v>
      </c>
      <c r="AG2006" s="40">
        <f t="shared" si="871"/>
        <v>0</v>
      </c>
      <c r="AH2006" s="40">
        <f t="shared" si="872"/>
        <v>0</v>
      </c>
      <c r="AR2006" s="40">
        <f t="shared" si="873"/>
        <v>0</v>
      </c>
      <c r="AS2006" s="40">
        <f t="shared" si="874"/>
        <v>0</v>
      </c>
      <c r="AT2006" s="40">
        <f t="shared" si="875"/>
        <v>0</v>
      </c>
      <c r="AU2006" s="40">
        <f t="shared" si="876"/>
        <v>0</v>
      </c>
      <c r="AX2006" s="279">
        <f t="shared" si="877"/>
        <v>0</v>
      </c>
      <c r="AY2006" s="279">
        <f t="shared" si="878"/>
        <v>0</v>
      </c>
      <c r="AZ2006" s="40">
        <f t="shared" si="879"/>
        <v>0</v>
      </c>
      <c r="BB2006" s="40">
        <f t="shared" si="880"/>
        <v>0</v>
      </c>
      <c r="BC2006" s="397">
        <f t="shared" si="881"/>
        <v>0</v>
      </c>
      <c r="BD2006" s="105">
        <f t="shared" si="882"/>
        <v>0</v>
      </c>
      <c r="BE2006" s="105">
        <f t="shared" si="883"/>
        <v>0</v>
      </c>
      <c r="BF2006" s="742">
        <f t="shared" si="884"/>
        <v>0</v>
      </c>
      <c r="BG2006" s="89"/>
      <c r="BH2006" s="9"/>
      <c r="BJ2006" s="40">
        <f t="shared" si="885"/>
        <v>0</v>
      </c>
      <c r="BK2006" s="40">
        <f t="shared" si="886"/>
        <v>1</v>
      </c>
      <c r="BL2006" s="40">
        <f t="shared" si="887"/>
        <v>0</v>
      </c>
      <c r="BM2006" s="40">
        <f t="shared" si="888"/>
        <v>0</v>
      </c>
      <c r="BN2006" s="40">
        <f t="shared" si="889"/>
        <v>0</v>
      </c>
    </row>
    <row r="2007" spans="1:66" x14ac:dyDescent="0.25">
      <c r="A2007" s="379"/>
      <c r="B2007" s="936"/>
      <c r="C2007" s="272"/>
      <c r="D2007" s="868"/>
      <c r="E2007" s="873" t="str">
        <f t="shared" si="863"/>
        <v xml:space="preserve"> </v>
      </c>
      <c r="F2007" s="130">
        <f t="shared" si="864"/>
        <v>0</v>
      </c>
      <c r="G2007" s="128">
        <f t="shared" si="865"/>
        <v>1995</v>
      </c>
      <c r="H2007" s="127"/>
      <c r="I2007" s="321"/>
      <c r="J2007" s="97"/>
      <c r="K2007" s="323"/>
      <c r="L2007" s="322"/>
      <c r="M2007" s="50"/>
      <c r="N2007" s="87"/>
      <c r="O2007" s="324"/>
      <c r="P2007" s="98"/>
      <c r="Q2007" s="98"/>
      <c r="R2007" s="114"/>
      <c r="S2007" s="753"/>
      <c r="T2007" s="98"/>
      <c r="U2007" s="98"/>
      <c r="V2007" s="98"/>
      <c r="W2007" s="99"/>
      <c r="X2007" s="97"/>
      <c r="Y2007" s="87"/>
      <c r="Z2007" s="100"/>
      <c r="AA2007" s="106">
        <f t="shared" si="866"/>
        <v>1995</v>
      </c>
      <c r="AB2007" s="549">
        <f t="shared" si="867"/>
        <v>0</v>
      </c>
      <c r="AC2007" s="544">
        <f t="shared" si="868"/>
        <v>0</v>
      </c>
      <c r="AD2007" s="174">
        <f t="shared" si="869"/>
        <v>0</v>
      </c>
      <c r="AE2007" s="8"/>
      <c r="AF2007" s="885" t="str">
        <f t="shared" si="870"/>
        <v xml:space="preserve"> </v>
      </c>
      <c r="AG2007" s="40">
        <f t="shared" si="871"/>
        <v>0</v>
      </c>
      <c r="AH2007" s="40">
        <f t="shared" si="872"/>
        <v>0</v>
      </c>
      <c r="AR2007" s="40">
        <f t="shared" si="873"/>
        <v>0</v>
      </c>
      <c r="AS2007" s="40">
        <f t="shared" si="874"/>
        <v>0</v>
      </c>
      <c r="AT2007" s="40">
        <f t="shared" si="875"/>
        <v>0</v>
      </c>
      <c r="AU2007" s="40">
        <f t="shared" si="876"/>
        <v>0</v>
      </c>
      <c r="AX2007" s="279">
        <f t="shared" si="877"/>
        <v>0</v>
      </c>
      <c r="AY2007" s="279">
        <f t="shared" si="878"/>
        <v>0</v>
      </c>
      <c r="AZ2007" s="40">
        <f t="shared" si="879"/>
        <v>0</v>
      </c>
      <c r="BB2007" s="40">
        <f t="shared" si="880"/>
        <v>0</v>
      </c>
      <c r="BC2007" s="397">
        <f t="shared" si="881"/>
        <v>0</v>
      </c>
      <c r="BD2007" s="105">
        <f t="shared" si="882"/>
        <v>0</v>
      </c>
      <c r="BE2007" s="105">
        <f t="shared" si="883"/>
        <v>0</v>
      </c>
      <c r="BF2007" s="742">
        <f t="shared" si="884"/>
        <v>0</v>
      </c>
      <c r="BG2007" s="89"/>
      <c r="BH2007" s="9"/>
      <c r="BJ2007" s="40">
        <f t="shared" si="885"/>
        <v>0</v>
      </c>
      <c r="BK2007" s="40">
        <f t="shared" si="886"/>
        <v>1</v>
      </c>
      <c r="BL2007" s="40">
        <f t="shared" si="887"/>
        <v>0</v>
      </c>
      <c r="BM2007" s="40">
        <f t="shared" si="888"/>
        <v>0</v>
      </c>
      <c r="BN2007" s="40">
        <f t="shared" si="889"/>
        <v>0</v>
      </c>
    </row>
    <row r="2008" spans="1:66" x14ac:dyDescent="0.25">
      <c r="A2008" s="379"/>
      <c r="B2008" s="936"/>
      <c r="C2008" s="272"/>
      <c r="D2008" s="868"/>
      <c r="E2008" s="873" t="str">
        <f t="shared" si="863"/>
        <v xml:space="preserve"> </v>
      </c>
      <c r="F2008" s="130">
        <f t="shared" si="864"/>
        <v>0</v>
      </c>
      <c r="G2008" s="128">
        <f t="shared" si="865"/>
        <v>1996</v>
      </c>
      <c r="H2008" s="127"/>
      <c r="I2008" s="321"/>
      <c r="J2008" s="97"/>
      <c r="K2008" s="323"/>
      <c r="L2008" s="322"/>
      <c r="M2008" s="50"/>
      <c r="N2008" s="87"/>
      <c r="O2008" s="324"/>
      <c r="P2008" s="98"/>
      <c r="Q2008" s="98"/>
      <c r="R2008" s="114"/>
      <c r="S2008" s="753"/>
      <c r="T2008" s="98"/>
      <c r="U2008" s="98"/>
      <c r="V2008" s="98"/>
      <c r="W2008" s="99"/>
      <c r="X2008" s="97"/>
      <c r="Y2008" s="87"/>
      <c r="Z2008" s="100"/>
      <c r="AA2008" s="106">
        <f t="shared" si="866"/>
        <v>1996</v>
      </c>
      <c r="AB2008" s="549">
        <f t="shared" si="867"/>
        <v>0</v>
      </c>
      <c r="AC2008" s="544">
        <f t="shared" si="868"/>
        <v>0</v>
      </c>
      <c r="AD2008" s="174">
        <f t="shared" si="869"/>
        <v>0</v>
      </c>
      <c r="AE2008" s="8"/>
      <c r="AF2008" s="885" t="str">
        <f t="shared" si="870"/>
        <v xml:space="preserve"> </v>
      </c>
      <c r="AG2008" s="40">
        <f t="shared" si="871"/>
        <v>0</v>
      </c>
      <c r="AH2008" s="40">
        <f t="shared" si="872"/>
        <v>0</v>
      </c>
      <c r="AR2008" s="40">
        <f t="shared" si="873"/>
        <v>0</v>
      </c>
      <c r="AS2008" s="40">
        <f t="shared" si="874"/>
        <v>0</v>
      </c>
      <c r="AT2008" s="40">
        <f t="shared" si="875"/>
        <v>0</v>
      </c>
      <c r="AU2008" s="40">
        <f t="shared" si="876"/>
        <v>0</v>
      </c>
      <c r="AX2008" s="279">
        <f t="shared" si="877"/>
        <v>0</v>
      </c>
      <c r="AY2008" s="279">
        <f t="shared" si="878"/>
        <v>0</v>
      </c>
      <c r="AZ2008" s="40">
        <f t="shared" si="879"/>
        <v>0</v>
      </c>
      <c r="BB2008" s="40">
        <f t="shared" si="880"/>
        <v>0</v>
      </c>
      <c r="BC2008" s="397">
        <f t="shared" si="881"/>
        <v>0</v>
      </c>
      <c r="BD2008" s="105">
        <f t="shared" si="882"/>
        <v>0</v>
      </c>
      <c r="BE2008" s="105">
        <f t="shared" si="883"/>
        <v>0</v>
      </c>
      <c r="BF2008" s="742">
        <f t="shared" si="884"/>
        <v>0</v>
      </c>
      <c r="BG2008" s="89"/>
      <c r="BH2008" s="9"/>
      <c r="BJ2008" s="40">
        <f t="shared" si="885"/>
        <v>0</v>
      </c>
      <c r="BK2008" s="40">
        <f t="shared" si="886"/>
        <v>1</v>
      </c>
      <c r="BL2008" s="40">
        <f t="shared" si="887"/>
        <v>0</v>
      </c>
      <c r="BM2008" s="40">
        <f t="shared" si="888"/>
        <v>0</v>
      </c>
      <c r="BN2008" s="40">
        <f t="shared" si="889"/>
        <v>0</v>
      </c>
    </row>
    <row r="2009" spans="1:66" x14ac:dyDescent="0.25">
      <c r="A2009" s="379"/>
      <c r="B2009" s="936"/>
      <c r="C2009" s="272"/>
      <c r="D2009" s="868"/>
      <c r="E2009" s="873" t="str">
        <f t="shared" si="863"/>
        <v xml:space="preserve"> </v>
      </c>
      <c r="F2009" s="130">
        <f t="shared" si="864"/>
        <v>0</v>
      </c>
      <c r="G2009" s="128">
        <f t="shared" si="865"/>
        <v>1997</v>
      </c>
      <c r="H2009" s="127"/>
      <c r="I2009" s="321"/>
      <c r="J2009" s="97"/>
      <c r="K2009" s="323"/>
      <c r="L2009" s="322"/>
      <c r="M2009" s="50"/>
      <c r="N2009" s="87"/>
      <c r="O2009" s="324"/>
      <c r="P2009" s="98"/>
      <c r="Q2009" s="98"/>
      <c r="R2009" s="114"/>
      <c r="S2009" s="753"/>
      <c r="T2009" s="98"/>
      <c r="U2009" s="98"/>
      <c r="V2009" s="98"/>
      <c r="W2009" s="99"/>
      <c r="X2009" s="97"/>
      <c r="Y2009" s="87"/>
      <c r="Z2009" s="100"/>
      <c r="AA2009" s="106">
        <f t="shared" si="866"/>
        <v>1997</v>
      </c>
      <c r="AB2009" s="549">
        <f t="shared" si="867"/>
        <v>0</v>
      </c>
      <c r="AC2009" s="544">
        <f t="shared" si="868"/>
        <v>0</v>
      </c>
      <c r="AD2009" s="174">
        <f t="shared" si="869"/>
        <v>0</v>
      </c>
      <c r="AE2009" s="8"/>
      <c r="AF2009" s="885" t="str">
        <f t="shared" si="870"/>
        <v xml:space="preserve"> </v>
      </c>
      <c r="AG2009" s="40">
        <f t="shared" si="871"/>
        <v>0</v>
      </c>
      <c r="AH2009" s="40">
        <f t="shared" si="872"/>
        <v>0</v>
      </c>
      <c r="AR2009" s="40">
        <f t="shared" si="873"/>
        <v>0</v>
      </c>
      <c r="AS2009" s="40">
        <f t="shared" si="874"/>
        <v>0</v>
      </c>
      <c r="AT2009" s="40">
        <f t="shared" si="875"/>
        <v>0</v>
      </c>
      <c r="AU2009" s="40">
        <f t="shared" si="876"/>
        <v>0</v>
      </c>
      <c r="AX2009" s="279">
        <f t="shared" si="877"/>
        <v>0</v>
      </c>
      <c r="AY2009" s="279">
        <f t="shared" si="878"/>
        <v>0</v>
      </c>
      <c r="AZ2009" s="40">
        <f t="shared" si="879"/>
        <v>0</v>
      </c>
      <c r="BB2009" s="40">
        <f t="shared" si="880"/>
        <v>0</v>
      </c>
      <c r="BC2009" s="397">
        <f t="shared" si="881"/>
        <v>0</v>
      </c>
      <c r="BD2009" s="105">
        <f t="shared" si="882"/>
        <v>0</v>
      </c>
      <c r="BE2009" s="105">
        <f t="shared" si="883"/>
        <v>0</v>
      </c>
      <c r="BF2009" s="742">
        <f t="shared" si="884"/>
        <v>0</v>
      </c>
      <c r="BG2009" s="89"/>
      <c r="BH2009" s="9"/>
      <c r="BJ2009" s="40">
        <f t="shared" si="885"/>
        <v>0</v>
      </c>
      <c r="BK2009" s="40">
        <f t="shared" si="886"/>
        <v>1</v>
      </c>
      <c r="BL2009" s="40">
        <f t="shared" si="887"/>
        <v>0</v>
      </c>
      <c r="BM2009" s="40">
        <f t="shared" si="888"/>
        <v>0</v>
      </c>
      <c r="BN2009" s="40">
        <f t="shared" si="889"/>
        <v>0</v>
      </c>
    </row>
    <row r="2010" spans="1:66" x14ac:dyDescent="0.25">
      <c r="A2010" s="379"/>
      <c r="B2010" s="936"/>
      <c r="C2010" s="272"/>
      <c r="D2010" s="868"/>
      <c r="E2010" s="873" t="str">
        <f t="shared" si="863"/>
        <v xml:space="preserve"> </v>
      </c>
      <c r="F2010" s="130">
        <f t="shared" si="864"/>
        <v>0</v>
      </c>
      <c r="G2010" s="128">
        <f t="shared" si="865"/>
        <v>1998</v>
      </c>
      <c r="H2010" s="127"/>
      <c r="I2010" s="321"/>
      <c r="J2010" s="97"/>
      <c r="K2010" s="323"/>
      <c r="L2010" s="322"/>
      <c r="M2010" s="50"/>
      <c r="N2010" s="87"/>
      <c r="O2010" s="324"/>
      <c r="P2010" s="98"/>
      <c r="Q2010" s="98"/>
      <c r="R2010" s="114"/>
      <c r="S2010" s="753"/>
      <c r="T2010" s="98"/>
      <c r="U2010" s="98"/>
      <c r="V2010" s="98"/>
      <c r="W2010" s="99"/>
      <c r="X2010" s="97"/>
      <c r="Y2010" s="87"/>
      <c r="Z2010" s="100"/>
      <c r="AA2010" s="106">
        <f t="shared" si="866"/>
        <v>1998</v>
      </c>
      <c r="AB2010" s="549">
        <f t="shared" si="867"/>
        <v>0</v>
      </c>
      <c r="AC2010" s="544">
        <f t="shared" si="868"/>
        <v>0</v>
      </c>
      <c r="AD2010" s="174">
        <f t="shared" si="869"/>
        <v>0</v>
      </c>
      <c r="AE2010" s="8"/>
      <c r="AF2010" s="885" t="str">
        <f t="shared" si="870"/>
        <v xml:space="preserve"> </v>
      </c>
      <c r="AG2010" s="40">
        <f t="shared" si="871"/>
        <v>0</v>
      </c>
      <c r="AH2010" s="40">
        <f t="shared" si="872"/>
        <v>0</v>
      </c>
      <c r="AR2010" s="40">
        <f t="shared" si="873"/>
        <v>0</v>
      </c>
      <c r="AS2010" s="40">
        <f t="shared" si="874"/>
        <v>0</v>
      </c>
      <c r="AT2010" s="40">
        <f t="shared" si="875"/>
        <v>0</v>
      </c>
      <c r="AU2010" s="40">
        <f t="shared" si="876"/>
        <v>0</v>
      </c>
      <c r="AX2010" s="279">
        <f t="shared" si="877"/>
        <v>0</v>
      </c>
      <c r="AY2010" s="279">
        <f t="shared" si="878"/>
        <v>0</v>
      </c>
      <c r="AZ2010" s="40">
        <f t="shared" si="879"/>
        <v>0</v>
      </c>
      <c r="BB2010" s="40">
        <f t="shared" si="880"/>
        <v>0</v>
      </c>
      <c r="BC2010" s="397">
        <f t="shared" si="881"/>
        <v>0</v>
      </c>
      <c r="BD2010" s="105">
        <f t="shared" si="882"/>
        <v>0</v>
      </c>
      <c r="BE2010" s="105">
        <f t="shared" si="883"/>
        <v>0</v>
      </c>
      <c r="BF2010" s="742">
        <f t="shared" si="884"/>
        <v>0</v>
      </c>
      <c r="BG2010" s="89"/>
      <c r="BH2010" s="9"/>
      <c r="BJ2010" s="40">
        <f t="shared" si="885"/>
        <v>0</v>
      </c>
      <c r="BK2010" s="40">
        <f t="shared" si="886"/>
        <v>1</v>
      </c>
      <c r="BL2010" s="40">
        <f t="shared" si="887"/>
        <v>0</v>
      </c>
      <c r="BM2010" s="40">
        <f t="shared" si="888"/>
        <v>0</v>
      </c>
      <c r="BN2010" s="40">
        <f t="shared" si="889"/>
        <v>0</v>
      </c>
    </row>
    <row r="2011" spans="1:66" x14ac:dyDescent="0.25">
      <c r="A2011" s="379"/>
      <c r="B2011" s="936"/>
      <c r="C2011" s="272"/>
      <c r="D2011" s="868"/>
      <c r="E2011" s="873" t="str">
        <f t="shared" si="863"/>
        <v xml:space="preserve"> </v>
      </c>
      <c r="F2011" s="130">
        <f t="shared" si="864"/>
        <v>0</v>
      </c>
      <c r="G2011" s="128">
        <f t="shared" si="865"/>
        <v>1999</v>
      </c>
      <c r="H2011" s="127"/>
      <c r="I2011" s="321"/>
      <c r="J2011" s="97"/>
      <c r="K2011" s="323"/>
      <c r="L2011" s="322"/>
      <c r="M2011" s="50"/>
      <c r="N2011" s="87"/>
      <c r="O2011" s="324"/>
      <c r="P2011" s="98"/>
      <c r="Q2011" s="98"/>
      <c r="R2011" s="114"/>
      <c r="S2011" s="753"/>
      <c r="T2011" s="98"/>
      <c r="U2011" s="98"/>
      <c r="V2011" s="98"/>
      <c r="W2011" s="99"/>
      <c r="X2011" s="97"/>
      <c r="Y2011" s="87"/>
      <c r="Z2011" s="100"/>
      <c r="AA2011" s="106">
        <f t="shared" si="866"/>
        <v>1999</v>
      </c>
      <c r="AB2011" s="549">
        <f t="shared" si="867"/>
        <v>0</v>
      </c>
      <c r="AC2011" s="544">
        <f t="shared" si="868"/>
        <v>0</v>
      </c>
      <c r="AD2011" s="174">
        <f t="shared" si="869"/>
        <v>0</v>
      </c>
      <c r="AE2011" s="8"/>
      <c r="AF2011" s="885" t="str">
        <f t="shared" si="870"/>
        <v xml:space="preserve"> </v>
      </c>
      <c r="AG2011" s="40">
        <f t="shared" si="871"/>
        <v>0</v>
      </c>
      <c r="AH2011" s="40">
        <f t="shared" si="872"/>
        <v>0</v>
      </c>
      <c r="AR2011" s="40">
        <f t="shared" si="873"/>
        <v>0</v>
      </c>
      <c r="AS2011" s="40">
        <f t="shared" si="874"/>
        <v>0</v>
      </c>
      <c r="AT2011" s="40">
        <f t="shared" si="875"/>
        <v>0</v>
      </c>
      <c r="AU2011" s="40">
        <f t="shared" si="876"/>
        <v>0</v>
      </c>
      <c r="AX2011" s="279">
        <f t="shared" si="877"/>
        <v>0</v>
      </c>
      <c r="AY2011" s="279">
        <f t="shared" si="878"/>
        <v>0</v>
      </c>
      <c r="AZ2011" s="40">
        <f t="shared" si="879"/>
        <v>0</v>
      </c>
      <c r="BB2011" s="40">
        <f t="shared" si="880"/>
        <v>0</v>
      </c>
      <c r="BC2011" s="397">
        <f t="shared" si="881"/>
        <v>0</v>
      </c>
      <c r="BD2011" s="105">
        <f t="shared" si="882"/>
        <v>0</v>
      </c>
      <c r="BE2011" s="105">
        <f t="shared" si="883"/>
        <v>0</v>
      </c>
      <c r="BF2011" s="742">
        <f t="shared" si="884"/>
        <v>0</v>
      </c>
      <c r="BG2011" s="89"/>
      <c r="BH2011" s="9"/>
      <c r="BJ2011" s="40">
        <f t="shared" si="885"/>
        <v>0</v>
      </c>
      <c r="BK2011" s="40">
        <f t="shared" si="886"/>
        <v>1</v>
      </c>
      <c r="BL2011" s="40">
        <f t="shared" si="887"/>
        <v>0</v>
      </c>
      <c r="BM2011" s="40">
        <f t="shared" si="888"/>
        <v>0</v>
      </c>
      <c r="BN2011" s="40">
        <f t="shared" si="889"/>
        <v>0</v>
      </c>
    </row>
    <row r="2012" spans="1:66" x14ac:dyDescent="0.25">
      <c r="A2012" s="379"/>
      <c r="B2012" s="936"/>
      <c r="C2012" s="272"/>
      <c r="D2012" s="868"/>
      <c r="E2012" s="873" t="str">
        <f t="shared" si="863"/>
        <v xml:space="preserve"> </v>
      </c>
      <c r="F2012" s="130">
        <f t="shared" si="864"/>
        <v>0</v>
      </c>
      <c r="G2012" s="128">
        <f t="shared" si="865"/>
        <v>2000</v>
      </c>
      <c r="H2012" s="127"/>
      <c r="I2012" s="321"/>
      <c r="J2012" s="97"/>
      <c r="K2012" s="323"/>
      <c r="L2012" s="322"/>
      <c r="M2012" s="50"/>
      <c r="N2012" s="87"/>
      <c r="O2012" s="324"/>
      <c r="P2012" s="98"/>
      <c r="Q2012" s="98"/>
      <c r="R2012" s="114"/>
      <c r="S2012" s="753"/>
      <c r="T2012" s="98"/>
      <c r="U2012" s="98"/>
      <c r="V2012" s="98"/>
      <c r="W2012" s="99"/>
      <c r="X2012" s="97"/>
      <c r="Y2012" s="87"/>
      <c r="Z2012" s="100"/>
      <c r="AA2012" s="106">
        <f t="shared" si="866"/>
        <v>2000</v>
      </c>
      <c r="AB2012" s="549">
        <f t="shared" si="867"/>
        <v>0</v>
      </c>
      <c r="AC2012" s="544">
        <f t="shared" si="868"/>
        <v>0</v>
      </c>
      <c r="AD2012" s="174">
        <f t="shared" si="869"/>
        <v>0</v>
      </c>
      <c r="AE2012" s="8"/>
      <c r="AF2012" s="885" t="str">
        <f t="shared" si="870"/>
        <v xml:space="preserve"> </v>
      </c>
      <c r="AG2012" s="40">
        <f t="shared" si="871"/>
        <v>0</v>
      </c>
      <c r="AH2012" s="40">
        <f t="shared" si="872"/>
        <v>0</v>
      </c>
      <c r="AR2012" s="40">
        <f t="shared" si="873"/>
        <v>0</v>
      </c>
      <c r="AS2012" s="40">
        <f t="shared" si="874"/>
        <v>0</v>
      </c>
      <c r="AT2012" s="40">
        <f t="shared" si="875"/>
        <v>0</v>
      </c>
      <c r="AU2012" s="40">
        <f t="shared" si="876"/>
        <v>0</v>
      </c>
      <c r="AX2012" s="279">
        <f t="shared" si="877"/>
        <v>0</v>
      </c>
      <c r="AY2012" s="279">
        <f t="shared" si="878"/>
        <v>0</v>
      </c>
      <c r="AZ2012" s="40">
        <f t="shared" si="879"/>
        <v>0</v>
      </c>
      <c r="BB2012" s="40">
        <f t="shared" si="880"/>
        <v>0</v>
      </c>
      <c r="BC2012" s="397">
        <f t="shared" si="881"/>
        <v>0</v>
      </c>
      <c r="BD2012" s="105">
        <f t="shared" si="882"/>
        <v>0</v>
      </c>
      <c r="BE2012" s="105">
        <f t="shared" si="883"/>
        <v>0</v>
      </c>
      <c r="BF2012" s="742">
        <f t="shared" si="884"/>
        <v>0</v>
      </c>
      <c r="BG2012" s="89"/>
      <c r="BH2012" s="9"/>
      <c r="BJ2012" s="40">
        <f t="shared" si="885"/>
        <v>0</v>
      </c>
      <c r="BK2012" s="40">
        <f t="shared" si="886"/>
        <v>1</v>
      </c>
      <c r="BL2012" s="40">
        <f t="shared" si="887"/>
        <v>0</v>
      </c>
      <c r="BM2012" s="40">
        <f t="shared" si="888"/>
        <v>0</v>
      </c>
      <c r="BN2012" s="40">
        <f t="shared" si="889"/>
        <v>0</v>
      </c>
    </row>
    <row r="2013" spans="1:66" x14ac:dyDescent="0.25">
      <c r="A2013" s="379"/>
      <c r="B2013" s="936"/>
      <c r="C2013" s="272"/>
      <c r="D2013" s="868"/>
      <c r="E2013" s="873" t="str">
        <f t="shared" si="863"/>
        <v xml:space="preserve"> </v>
      </c>
      <c r="F2013" s="130">
        <f t="shared" si="864"/>
        <v>0</v>
      </c>
      <c r="G2013" s="128">
        <f t="shared" si="865"/>
        <v>2001</v>
      </c>
      <c r="H2013" s="127"/>
      <c r="I2013" s="321"/>
      <c r="J2013" s="97"/>
      <c r="K2013" s="323"/>
      <c r="L2013" s="322"/>
      <c r="M2013" s="50"/>
      <c r="N2013" s="87"/>
      <c r="O2013" s="324"/>
      <c r="P2013" s="98"/>
      <c r="Q2013" s="98"/>
      <c r="R2013" s="114"/>
      <c r="S2013" s="753"/>
      <c r="T2013" s="98"/>
      <c r="U2013" s="98"/>
      <c r="V2013" s="98"/>
      <c r="W2013" s="99"/>
      <c r="X2013" s="97"/>
      <c r="Y2013" s="87"/>
      <c r="Z2013" s="100"/>
      <c r="AA2013" s="106">
        <f t="shared" si="866"/>
        <v>2001</v>
      </c>
      <c r="AB2013" s="549">
        <f t="shared" si="867"/>
        <v>0</v>
      </c>
      <c r="AC2013" s="544">
        <f t="shared" si="868"/>
        <v>0</v>
      </c>
      <c r="AD2013" s="174">
        <f t="shared" si="869"/>
        <v>0</v>
      </c>
      <c r="AE2013" s="8"/>
      <c r="AF2013" s="885" t="str">
        <f t="shared" si="870"/>
        <v xml:space="preserve"> </v>
      </c>
      <c r="AG2013" s="40">
        <f t="shared" si="871"/>
        <v>0</v>
      </c>
      <c r="AH2013" s="40">
        <f t="shared" si="872"/>
        <v>0</v>
      </c>
      <c r="AR2013" s="40">
        <f t="shared" si="873"/>
        <v>0</v>
      </c>
      <c r="AS2013" s="40">
        <f t="shared" si="874"/>
        <v>0</v>
      </c>
      <c r="AT2013" s="40">
        <f t="shared" si="875"/>
        <v>0</v>
      </c>
      <c r="AU2013" s="40">
        <f t="shared" si="876"/>
        <v>0</v>
      </c>
      <c r="AX2013" s="279">
        <f t="shared" si="877"/>
        <v>0</v>
      </c>
      <c r="AY2013" s="279">
        <f t="shared" si="878"/>
        <v>0</v>
      </c>
      <c r="AZ2013" s="40">
        <f t="shared" si="879"/>
        <v>0</v>
      </c>
      <c r="BB2013" s="40">
        <f t="shared" si="880"/>
        <v>0</v>
      </c>
      <c r="BC2013" s="397">
        <f t="shared" si="881"/>
        <v>0</v>
      </c>
      <c r="BD2013" s="105">
        <f t="shared" si="882"/>
        <v>0</v>
      </c>
      <c r="BE2013" s="105">
        <f t="shared" si="883"/>
        <v>0</v>
      </c>
      <c r="BF2013" s="742">
        <f t="shared" si="884"/>
        <v>0</v>
      </c>
      <c r="BG2013" s="89"/>
      <c r="BH2013" s="9"/>
      <c r="BJ2013" s="40">
        <f t="shared" si="885"/>
        <v>0</v>
      </c>
      <c r="BK2013" s="40">
        <f t="shared" si="886"/>
        <v>1</v>
      </c>
      <c r="BL2013" s="40">
        <f t="shared" si="887"/>
        <v>0</v>
      </c>
      <c r="BM2013" s="40">
        <f t="shared" si="888"/>
        <v>0</v>
      </c>
      <c r="BN2013" s="40">
        <f t="shared" si="889"/>
        <v>0</v>
      </c>
    </row>
    <row r="2014" spans="1:66" x14ac:dyDescent="0.25">
      <c r="A2014" s="379"/>
      <c r="B2014" s="936"/>
      <c r="C2014" s="272"/>
      <c r="D2014" s="868"/>
      <c r="E2014" s="873" t="str">
        <f t="shared" si="863"/>
        <v xml:space="preserve"> </v>
      </c>
      <c r="F2014" s="130">
        <f t="shared" si="864"/>
        <v>0</v>
      </c>
      <c r="G2014" s="128">
        <f t="shared" si="865"/>
        <v>2002</v>
      </c>
      <c r="H2014" s="127"/>
      <c r="I2014" s="321"/>
      <c r="J2014" s="97"/>
      <c r="K2014" s="323"/>
      <c r="L2014" s="322"/>
      <c r="M2014" s="50"/>
      <c r="N2014" s="87"/>
      <c r="O2014" s="324"/>
      <c r="P2014" s="98"/>
      <c r="Q2014" s="98"/>
      <c r="R2014" s="114"/>
      <c r="S2014" s="753"/>
      <c r="T2014" s="98"/>
      <c r="U2014" s="98"/>
      <c r="V2014" s="98"/>
      <c r="W2014" s="99"/>
      <c r="X2014" s="97"/>
      <c r="Y2014" s="87"/>
      <c r="Z2014" s="100"/>
      <c r="AA2014" s="106">
        <f t="shared" si="866"/>
        <v>2002</v>
      </c>
      <c r="AB2014" s="549">
        <f t="shared" si="867"/>
        <v>0</v>
      </c>
      <c r="AC2014" s="544">
        <f t="shared" si="868"/>
        <v>0</v>
      </c>
      <c r="AD2014" s="174">
        <f t="shared" si="869"/>
        <v>0</v>
      </c>
      <c r="AE2014" s="8"/>
      <c r="AF2014" s="885" t="str">
        <f t="shared" si="870"/>
        <v xml:space="preserve"> </v>
      </c>
      <c r="AG2014" s="40">
        <f t="shared" si="871"/>
        <v>0</v>
      </c>
      <c r="AH2014" s="40">
        <f t="shared" si="872"/>
        <v>0</v>
      </c>
      <c r="AR2014" s="40">
        <f t="shared" si="873"/>
        <v>0</v>
      </c>
      <c r="AS2014" s="40">
        <f t="shared" si="874"/>
        <v>0</v>
      </c>
      <c r="AT2014" s="40">
        <f t="shared" si="875"/>
        <v>0</v>
      </c>
      <c r="AU2014" s="40">
        <f t="shared" si="876"/>
        <v>0</v>
      </c>
      <c r="AX2014" s="279">
        <f t="shared" si="877"/>
        <v>0</v>
      </c>
      <c r="AY2014" s="279">
        <f t="shared" si="878"/>
        <v>0</v>
      </c>
      <c r="AZ2014" s="40">
        <f t="shared" si="879"/>
        <v>0</v>
      </c>
      <c r="BB2014" s="40">
        <f t="shared" si="880"/>
        <v>0</v>
      </c>
      <c r="BC2014" s="397">
        <f t="shared" si="881"/>
        <v>0</v>
      </c>
      <c r="BD2014" s="105">
        <f t="shared" si="882"/>
        <v>0</v>
      </c>
      <c r="BE2014" s="105">
        <f t="shared" si="883"/>
        <v>0</v>
      </c>
      <c r="BF2014" s="742">
        <f t="shared" si="884"/>
        <v>0</v>
      </c>
      <c r="BG2014" s="89"/>
      <c r="BH2014" s="9"/>
      <c r="BJ2014" s="40">
        <f t="shared" si="885"/>
        <v>0</v>
      </c>
      <c r="BK2014" s="40">
        <f t="shared" si="886"/>
        <v>1</v>
      </c>
      <c r="BL2014" s="40">
        <f t="shared" si="887"/>
        <v>0</v>
      </c>
      <c r="BM2014" s="40">
        <f t="shared" si="888"/>
        <v>0</v>
      </c>
      <c r="BN2014" s="40">
        <f t="shared" si="889"/>
        <v>0</v>
      </c>
    </row>
    <row r="2015" spans="1:66" x14ac:dyDescent="0.25">
      <c r="A2015" s="379"/>
      <c r="B2015" s="936"/>
      <c r="C2015" s="272"/>
      <c r="D2015" s="868"/>
      <c r="E2015" s="873" t="str">
        <f t="shared" si="863"/>
        <v xml:space="preserve"> </v>
      </c>
      <c r="F2015" s="130">
        <f t="shared" si="864"/>
        <v>0</v>
      </c>
      <c r="G2015" s="128">
        <f t="shared" si="865"/>
        <v>2003</v>
      </c>
      <c r="H2015" s="127"/>
      <c r="I2015" s="321"/>
      <c r="J2015" s="97"/>
      <c r="K2015" s="323"/>
      <c r="L2015" s="322"/>
      <c r="M2015" s="50"/>
      <c r="N2015" s="87"/>
      <c r="O2015" s="324"/>
      <c r="P2015" s="98"/>
      <c r="Q2015" s="98"/>
      <c r="R2015" s="114"/>
      <c r="S2015" s="753"/>
      <c r="T2015" s="98"/>
      <c r="U2015" s="98"/>
      <c r="V2015" s="98"/>
      <c r="W2015" s="99"/>
      <c r="X2015" s="97"/>
      <c r="Y2015" s="87"/>
      <c r="Z2015" s="100"/>
      <c r="AA2015" s="106">
        <f t="shared" si="866"/>
        <v>2003</v>
      </c>
      <c r="AB2015" s="549">
        <f t="shared" si="867"/>
        <v>0</v>
      </c>
      <c r="AC2015" s="544">
        <f t="shared" si="868"/>
        <v>0</v>
      </c>
      <c r="AD2015" s="174">
        <f t="shared" si="869"/>
        <v>0</v>
      </c>
      <c r="AE2015" s="8"/>
      <c r="AF2015" s="885" t="str">
        <f t="shared" si="870"/>
        <v xml:space="preserve"> </v>
      </c>
      <c r="AG2015" s="40">
        <f t="shared" si="871"/>
        <v>0</v>
      </c>
      <c r="AH2015" s="40">
        <f t="shared" si="872"/>
        <v>0</v>
      </c>
      <c r="AR2015" s="40">
        <f t="shared" si="873"/>
        <v>0</v>
      </c>
      <c r="AS2015" s="40">
        <f t="shared" si="874"/>
        <v>0</v>
      </c>
      <c r="AT2015" s="40">
        <f t="shared" si="875"/>
        <v>0</v>
      </c>
      <c r="AU2015" s="40">
        <f t="shared" si="876"/>
        <v>0</v>
      </c>
      <c r="AX2015" s="279">
        <f t="shared" si="877"/>
        <v>0</v>
      </c>
      <c r="AY2015" s="279">
        <f t="shared" si="878"/>
        <v>0</v>
      </c>
      <c r="AZ2015" s="40">
        <f t="shared" si="879"/>
        <v>0</v>
      </c>
      <c r="BB2015" s="40">
        <f t="shared" si="880"/>
        <v>0</v>
      </c>
      <c r="BC2015" s="397">
        <f t="shared" si="881"/>
        <v>0</v>
      </c>
      <c r="BD2015" s="105">
        <f t="shared" si="882"/>
        <v>0</v>
      </c>
      <c r="BE2015" s="105">
        <f t="shared" si="883"/>
        <v>0</v>
      </c>
      <c r="BF2015" s="742">
        <f t="shared" si="884"/>
        <v>0</v>
      </c>
      <c r="BG2015" s="89"/>
      <c r="BH2015" s="9"/>
      <c r="BJ2015" s="40">
        <f t="shared" si="885"/>
        <v>0</v>
      </c>
      <c r="BK2015" s="40">
        <f t="shared" si="886"/>
        <v>1</v>
      </c>
      <c r="BL2015" s="40">
        <f t="shared" si="887"/>
        <v>0</v>
      </c>
      <c r="BM2015" s="40">
        <f t="shared" si="888"/>
        <v>0</v>
      </c>
      <c r="BN2015" s="40">
        <f t="shared" si="889"/>
        <v>0</v>
      </c>
    </row>
    <row r="2016" spans="1:66" x14ac:dyDescent="0.25">
      <c r="A2016" s="379"/>
      <c r="B2016" s="936"/>
      <c r="C2016" s="272"/>
      <c r="D2016" s="868"/>
      <c r="E2016" s="873" t="str">
        <f t="shared" si="863"/>
        <v xml:space="preserve"> </v>
      </c>
      <c r="F2016" s="130">
        <f t="shared" si="864"/>
        <v>0</v>
      </c>
      <c r="G2016" s="128">
        <f t="shared" si="865"/>
        <v>2004</v>
      </c>
      <c r="H2016" s="127"/>
      <c r="I2016" s="321"/>
      <c r="J2016" s="97"/>
      <c r="K2016" s="323"/>
      <c r="L2016" s="322"/>
      <c r="M2016" s="50"/>
      <c r="N2016" s="87"/>
      <c r="O2016" s="324"/>
      <c r="P2016" s="98"/>
      <c r="Q2016" s="98"/>
      <c r="R2016" s="114"/>
      <c r="S2016" s="753"/>
      <c r="T2016" s="98"/>
      <c r="U2016" s="98"/>
      <c r="V2016" s="98"/>
      <c r="W2016" s="99"/>
      <c r="X2016" s="97"/>
      <c r="Y2016" s="87"/>
      <c r="Z2016" s="100"/>
      <c r="AA2016" s="106">
        <f t="shared" si="866"/>
        <v>2004</v>
      </c>
      <c r="AB2016" s="549">
        <f t="shared" si="867"/>
        <v>0</v>
      </c>
      <c r="AC2016" s="544">
        <f t="shared" si="868"/>
        <v>0</v>
      </c>
      <c r="AD2016" s="174">
        <f t="shared" si="869"/>
        <v>0</v>
      </c>
      <c r="AE2016" s="8"/>
      <c r="AF2016" s="885" t="str">
        <f t="shared" si="870"/>
        <v xml:space="preserve"> </v>
      </c>
      <c r="AG2016" s="40">
        <f t="shared" si="871"/>
        <v>0</v>
      </c>
      <c r="AH2016" s="40">
        <f t="shared" si="872"/>
        <v>0</v>
      </c>
      <c r="AR2016" s="40">
        <f t="shared" si="873"/>
        <v>0</v>
      </c>
      <c r="AS2016" s="40">
        <f t="shared" si="874"/>
        <v>0</v>
      </c>
      <c r="AT2016" s="40">
        <f t="shared" si="875"/>
        <v>0</v>
      </c>
      <c r="AU2016" s="40">
        <f t="shared" si="876"/>
        <v>0</v>
      </c>
      <c r="AX2016" s="279">
        <f t="shared" si="877"/>
        <v>0</v>
      </c>
      <c r="AY2016" s="279">
        <f t="shared" si="878"/>
        <v>0</v>
      </c>
      <c r="AZ2016" s="40">
        <f t="shared" si="879"/>
        <v>0</v>
      </c>
      <c r="BB2016" s="40">
        <f t="shared" si="880"/>
        <v>0</v>
      </c>
      <c r="BC2016" s="397">
        <f t="shared" si="881"/>
        <v>0</v>
      </c>
      <c r="BD2016" s="105">
        <f t="shared" si="882"/>
        <v>0</v>
      </c>
      <c r="BE2016" s="105">
        <f t="shared" si="883"/>
        <v>0</v>
      </c>
      <c r="BF2016" s="742">
        <f t="shared" si="884"/>
        <v>0</v>
      </c>
      <c r="BG2016" s="89"/>
      <c r="BH2016" s="9"/>
      <c r="BJ2016" s="40">
        <f t="shared" si="885"/>
        <v>0</v>
      </c>
      <c r="BK2016" s="40">
        <f t="shared" si="886"/>
        <v>1</v>
      </c>
      <c r="BL2016" s="40">
        <f t="shared" si="887"/>
        <v>0</v>
      </c>
      <c r="BM2016" s="40">
        <f t="shared" si="888"/>
        <v>0</v>
      </c>
      <c r="BN2016" s="40">
        <f t="shared" si="889"/>
        <v>0</v>
      </c>
    </row>
    <row r="2017" spans="1:66" x14ac:dyDescent="0.25">
      <c r="A2017" s="379"/>
      <c r="B2017" s="936"/>
      <c r="C2017" s="272"/>
      <c r="D2017" s="868"/>
      <c r="E2017" s="873" t="str">
        <f t="shared" si="863"/>
        <v xml:space="preserve"> </v>
      </c>
      <c r="F2017" s="130">
        <f t="shared" si="864"/>
        <v>0</v>
      </c>
      <c r="G2017" s="128">
        <f t="shared" si="865"/>
        <v>2005</v>
      </c>
      <c r="H2017" s="127"/>
      <c r="I2017" s="321"/>
      <c r="J2017" s="97"/>
      <c r="K2017" s="323"/>
      <c r="L2017" s="322"/>
      <c r="M2017" s="50"/>
      <c r="N2017" s="87"/>
      <c r="O2017" s="324"/>
      <c r="P2017" s="98"/>
      <c r="Q2017" s="98"/>
      <c r="R2017" s="114"/>
      <c r="S2017" s="753"/>
      <c r="T2017" s="98"/>
      <c r="U2017" s="98"/>
      <c r="V2017" s="98"/>
      <c r="W2017" s="99"/>
      <c r="X2017" s="97"/>
      <c r="Y2017" s="87"/>
      <c r="Z2017" s="100"/>
      <c r="AA2017" s="106">
        <f t="shared" si="866"/>
        <v>2005</v>
      </c>
      <c r="AB2017" s="549">
        <f t="shared" si="867"/>
        <v>0</v>
      </c>
      <c r="AC2017" s="544">
        <f t="shared" si="868"/>
        <v>0</v>
      </c>
      <c r="AD2017" s="174">
        <f t="shared" si="869"/>
        <v>0</v>
      </c>
      <c r="AE2017" s="8"/>
      <c r="AF2017" s="885" t="str">
        <f t="shared" si="870"/>
        <v xml:space="preserve"> </v>
      </c>
      <c r="AG2017" s="40">
        <f t="shared" si="871"/>
        <v>0</v>
      </c>
      <c r="AH2017" s="40">
        <f t="shared" si="872"/>
        <v>0</v>
      </c>
      <c r="AR2017" s="40">
        <f t="shared" si="873"/>
        <v>0</v>
      </c>
      <c r="AS2017" s="40">
        <f t="shared" si="874"/>
        <v>0</v>
      </c>
      <c r="AT2017" s="40">
        <f t="shared" si="875"/>
        <v>0</v>
      </c>
      <c r="AU2017" s="40">
        <f t="shared" si="876"/>
        <v>0</v>
      </c>
      <c r="AX2017" s="279">
        <f t="shared" si="877"/>
        <v>0</v>
      </c>
      <c r="AY2017" s="279">
        <f t="shared" si="878"/>
        <v>0</v>
      </c>
      <c r="AZ2017" s="40">
        <f t="shared" si="879"/>
        <v>0</v>
      </c>
      <c r="BB2017" s="40">
        <f t="shared" si="880"/>
        <v>0</v>
      </c>
      <c r="BC2017" s="397">
        <f t="shared" si="881"/>
        <v>0</v>
      </c>
      <c r="BD2017" s="105">
        <f t="shared" si="882"/>
        <v>0</v>
      </c>
      <c r="BE2017" s="105">
        <f t="shared" si="883"/>
        <v>0</v>
      </c>
      <c r="BF2017" s="742">
        <f t="shared" si="884"/>
        <v>0</v>
      </c>
      <c r="BG2017" s="89"/>
      <c r="BH2017" s="9"/>
      <c r="BJ2017" s="40">
        <f t="shared" si="885"/>
        <v>0</v>
      </c>
      <c r="BK2017" s="40">
        <f t="shared" si="886"/>
        <v>1</v>
      </c>
      <c r="BL2017" s="40">
        <f t="shared" si="887"/>
        <v>0</v>
      </c>
      <c r="BM2017" s="40">
        <f t="shared" si="888"/>
        <v>0</v>
      </c>
      <c r="BN2017" s="40">
        <f t="shared" si="889"/>
        <v>0</v>
      </c>
    </row>
    <row r="2018" spans="1:66" x14ac:dyDescent="0.25">
      <c r="A2018" s="379"/>
      <c r="B2018" s="936"/>
      <c r="C2018" s="272"/>
      <c r="D2018" s="868"/>
      <c r="E2018" s="873" t="str">
        <f t="shared" si="863"/>
        <v xml:space="preserve"> </v>
      </c>
      <c r="F2018" s="130">
        <f t="shared" si="864"/>
        <v>0</v>
      </c>
      <c r="G2018" s="128">
        <f t="shared" si="865"/>
        <v>2006</v>
      </c>
      <c r="H2018" s="127"/>
      <c r="I2018" s="321"/>
      <c r="J2018" s="97"/>
      <c r="K2018" s="323"/>
      <c r="L2018" s="322"/>
      <c r="M2018" s="50"/>
      <c r="N2018" s="87"/>
      <c r="O2018" s="324"/>
      <c r="P2018" s="98"/>
      <c r="Q2018" s="98"/>
      <c r="R2018" s="114"/>
      <c r="S2018" s="753"/>
      <c r="T2018" s="98"/>
      <c r="U2018" s="98"/>
      <c r="V2018" s="98"/>
      <c r="W2018" s="99"/>
      <c r="X2018" s="97"/>
      <c r="Y2018" s="87"/>
      <c r="Z2018" s="100"/>
      <c r="AA2018" s="106">
        <f t="shared" si="866"/>
        <v>2006</v>
      </c>
      <c r="AB2018" s="549">
        <f t="shared" si="867"/>
        <v>0</v>
      </c>
      <c r="AC2018" s="544">
        <f t="shared" si="868"/>
        <v>0</v>
      </c>
      <c r="AD2018" s="174">
        <f t="shared" si="869"/>
        <v>0</v>
      </c>
      <c r="AE2018" s="8"/>
      <c r="AF2018" s="885" t="str">
        <f t="shared" si="870"/>
        <v xml:space="preserve"> </v>
      </c>
      <c r="AG2018" s="40">
        <f t="shared" si="871"/>
        <v>0</v>
      </c>
      <c r="AH2018" s="40">
        <f t="shared" si="872"/>
        <v>0</v>
      </c>
      <c r="AR2018" s="40">
        <f t="shared" si="873"/>
        <v>0</v>
      </c>
      <c r="AS2018" s="40">
        <f t="shared" si="874"/>
        <v>0</v>
      </c>
      <c r="AT2018" s="40">
        <f t="shared" si="875"/>
        <v>0</v>
      </c>
      <c r="AU2018" s="40">
        <f t="shared" si="876"/>
        <v>0</v>
      </c>
      <c r="AX2018" s="279">
        <f t="shared" si="877"/>
        <v>0</v>
      </c>
      <c r="AY2018" s="279">
        <f t="shared" si="878"/>
        <v>0</v>
      </c>
      <c r="AZ2018" s="40">
        <f t="shared" si="879"/>
        <v>0</v>
      </c>
      <c r="BB2018" s="40">
        <f t="shared" si="880"/>
        <v>0</v>
      </c>
      <c r="BC2018" s="397">
        <f t="shared" si="881"/>
        <v>0</v>
      </c>
      <c r="BD2018" s="105">
        <f t="shared" si="882"/>
        <v>0</v>
      </c>
      <c r="BE2018" s="105">
        <f t="shared" si="883"/>
        <v>0</v>
      </c>
      <c r="BF2018" s="742">
        <f t="shared" si="884"/>
        <v>0</v>
      </c>
      <c r="BG2018" s="89"/>
      <c r="BH2018" s="9"/>
      <c r="BJ2018" s="40">
        <f t="shared" si="885"/>
        <v>0</v>
      </c>
      <c r="BK2018" s="40">
        <f t="shared" si="886"/>
        <v>1</v>
      </c>
      <c r="BL2018" s="40">
        <f t="shared" si="887"/>
        <v>0</v>
      </c>
      <c r="BM2018" s="40">
        <f t="shared" si="888"/>
        <v>0</v>
      </c>
      <c r="BN2018" s="40">
        <f t="shared" si="889"/>
        <v>0</v>
      </c>
    </row>
    <row r="2019" spans="1:66" x14ac:dyDescent="0.25">
      <c r="A2019" s="379"/>
      <c r="B2019" s="936"/>
      <c r="C2019" s="272"/>
      <c r="D2019" s="868"/>
      <c r="E2019" s="873" t="str">
        <f t="shared" si="863"/>
        <v xml:space="preserve"> </v>
      </c>
      <c r="F2019" s="130">
        <f t="shared" si="864"/>
        <v>0</v>
      </c>
      <c r="G2019" s="128">
        <f t="shared" si="865"/>
        <v>2007</v>
      </c>
      <c r="H2019" s="127"/>
      <c r="I2019" s="321"/>
      <c r="J2019" s="97"/>
      <c r="K2019" s="323"/>
      <c r="L2019" s="322"/>
      <c r="M2019" s="50"/>
      <c r="N2019" s="87"/>
      <c r="O2019" s="324"/>
      <c r="P2019" s="98"/>
      <c r="Q2019" s="98"/>
      <c r="R2019" s="114"/>
      <c r="S2019" s="753"/>
      <c r="T2019" s="98"/>
      <c r="U2019" s="98"/>
      <c r="V2019" s="98"/>
      <c r="W2019" s="99"/>
      <c r="X2019" s="97"/>
      <c r="Y2019" s="87"/>
      <c r="Z2019" s="100"/>
      <c r="AA2019" s="106">
        <f t="shared" si="866"/>
        <v>2007</v>
      </c>
      <c r="AB2019" s="549">
        <f t="shared" si="867"/>
        <v>0</v>
      </c>
      <c r="AC2019" s="544">
        <f t="shared" si="868"/>
        <v>0</v>
      </c>
      <c r="AD2019" s="174">
        <f t="shared" si="869"/>
        <v>0</v>
      </c>
      <c r="AE2019" s="8"/>
      <c r="AF2019" s="885" t="str">
        <f t="shared" si="870"/>
        <v xml:space="preserve"> </v>
      </c>
      <c r="AG2019" s="40">
        <f t="shared" si="871"/>
        <v>0</v>
      </c>
      <c r="AH2019" s="40">
        <f t="shared" si="872"/>
        <v>0</v>
      </c>
      <c r="AR2019" s="40">
        <f t="shared" si="873"/>
        <v>0</v>
      </c>
      <c r="AS2019" s="40">
        <f t="shared" si="874"/>
        <v>0</v>
      </c>
      <c r="AT2019" s="40">
        <f t="shared" si="875"/>
        <v>0</v>
      </c>
      <c r="AU2019" s="40">
        <f t="shared" si="876"/>
        <v>0</v>
      </c>
      <c r="AX2019" s="279">
        <f t="shared" si="877"/>
        <v>0</v>
      </c>
      <c r="AY2019" s="279">
        <f t="shared" si="878"/>
        <v>0</v>
      </c>
      <c r="AZ2019" s="40">
        <f t="shared" si="879"/>
        <v>0</v>
      </c>
      <c r="BB2019" s="40">
        <f t="shared" si="880"/>
        <v>0</v>
      </c>
      <c r="BC2019" s="397">
        <f t="shared" si="881"/>
        <v>0</v>
      </c>
      <c r="BD2019" s="105">
        <f t="shared" si="882"/>
        <v>0</v>
      </c>
      <c r="BE2019" s="105">
        <f t="shared" si="883"/>
        <v>0</v>
      </c>
      <c r="BF2019" s="742">
        <f t="shared" si="884"/>
        <v>0</v>
      </c>
      <c r="BG2019" s="89"/>
      <c r="BH2019" s="9"/>
      <c r="BJ2019" s="40">
        <f t="shared" si="885"/>
        <v>0</v>
      </c>
      <c r="BK2019" s="40">
        <f t="shared" si="886"/>
        <v>1</v>
      </c>
      <c r="BL2019" s="40">
        <f t="shared" si="887"/>
        <v>0</v>
      </c>
      <c r="BM2019" s="40">
        <f t="shared" si="888"/>
        <v>0</v>
      </c>
      <c r="BN2019" s="40">
        <f t="shared" si="889"/>
        <v>0</v>
      </c>
    </row>
    <row r="2020" spans="1:66" x14ac:dyDescent="0.25">
      <c r="A2020" s="379"/>
      <c r="B2020" s="936"/>
      <c r="C2020" s="272"/>
      <c r="D2020" s="868"/>
      <c r="E2020" s="873" t="str">
        <f t="shared" si="863"/>
        <v xml:space="preserve"> </v>
      </c>
      <c r="F2020" s="130">
        <f t="shared" si="864"/>
        <v>0</v>
      </c>
      <c r="G2020" s="128">
        <f t="shared" si="865"/>
        <v>2008</v>
      </c>
      <c r="H2020" s="127"/>
      <c r="I2020" s="321"/>
      <c r="J2020" s="97"/>
      <c r="K2020" s="323"/>
      <c r="L2020" s="322"/>
      <c r="M2020" s="50"/>
      <c r="N2020" s="87"/>
      <c r="O2020" s="324"/>
      <c r="P2020" s="98"/>
      <c r="Q2020" s="98"/>
      <c r="R2020" s="114"/>
      <c r="S2020" s="753"/>
      <c r="T2020" s="98"/>
      <c r="U2020" s="98"/>
      <c r="V2020" s="98"/>
      <c r="W2020" s="99"/>
      <c r="X2020" s="97"/>
      <c r="Y2020" s="87"/>
      <c r="Z2020" s="100"/>
      <c r="AA2020" s="106">
        <f t="shared" si="866"/>
        <v>2008</v>
      </c>
      <c r="AB2020" s="549">
        <f t="shared" si="867"/>
        <v>0</v>
      </c>
      <c r="AC2020" s="544">
        <f t="shared" si="868"/>
        <v>0</v>
      </c>
      <c r="AD2020" s="174">
        <f t="shared" si="869"/>
        <v>0</v>
      </c>
      <c r="AE2020" s="8"/>
      <c r="AF2020" s="885" t="str">
        <f t="shared" si="870"/>
        <v xml:space="preserve"> </v>
      </c>
      <c r="AG2020" s="40">
        <f t="shared" si="871"/>
        <v>0</v>
      </c>
      <c r="AH2020" s="40">
        <f t="shared" si="872"/>
        <v>0</v>
      </c>
      <c r="AR2020" s="40">
        <f t="shared" si="873"/>
        <v>0</v>
      </c>
      <c r="AS2020" s="40">
        <f t="shared" si="874"/>
        <v>0</v>
      </c>
      <c r="AT2020" s="40">
        <f t="shared" si="875"/>
        <v>0</v>
      </c>
      <c r="AU2020" s="40">
        <f t="shared" si="876"/>
        <v>0</v>
      </c>
      <c r="AX2020" s="279">
        <f t="shared" si="877"/>
        <v>0</v>
      </c>
      <c r="AY2020" s="279">
        <f t="shared" si="878"/>
        <v>0</v>
      </c>
      <c r="AZ2020" s="40">
        <f t="shared" si="879"/>
        <v>0</v>
      </c>
      <c r="BB2020" s="40">
        <f t="shared" si="880"/>
        <v>0</v>
      </c>
      <c r="BC2020" s="397">
        <f t="shared" si="881"/>
        <v>0</v>
      </c>
      <c r="BD2020" s="105">
        <f t="shared" si="882"/>
        <v>0</v>
      </c>
      <c r="BE2020" s="105">
        <f t="shared" si="883"/>
        <v>0</v>
      </c>
      <c r="BF2020" s="742">
        <f t="shared" si="884"/>
        <v>0</v>
      </c>
      <c r="BG2020" s="89"/>
      <c r="BH2020" s="9"/>
      <c r="BJ2020" s="40">
        <f t="shared" si="885"/>
        <v>0</v>
      </c>
      <c r="BK2020" s="40">
        <f t="shared" si="886"/>
        <v>1</v>
      </c>
      <c r="BL2020" s="40">
        <f t="shared" si="887"/>
        <v>0</v>
      </c>
      <c r="BM2020" s="40">
        <f t="shared" si="888"/>
        <v>0</v>
      </c>
      <c r="BN2020" s="40">
        <f t="shared" si="889"/>
        <v>0</v>
      </c>
    </row>
    <row r="2021" spans="1:66" x14ac:dyDescent="0.25">
      <c r="A2021" s="379"/>
      <c r="B2021" s="936"/>
      <c r="C2021" s="272"/>
      <c r="D2021" s="868"/>
      <c r="E2021" s="873" t="str">
        <f t="shared" si="863"/>
        <v xml:space="preserve"> </v>
      </c>
      <c r="F2021" s="130">
        <f t="shared" si="864"/>
        <v>0</v>
      </c>
      <c r="G2021" s="128">
        <f t="shared" si="865"/>
        <v>2009</v>
      </c>
      <c r="H2021" s="127"/>
      <c r="I2021" s="321"/>
      <c r="J2021" s="97"/>
      <c r="K2021" s="323"/>
      <c r="L2021" s="322"/>
      <c r="M2021" s="50"/>
      <c r="N2021" s="87"/>
      <c r="O2021" s="324"/>
      <c r="P2021" s="98"/>
      <c r="Q2021" s="98"/>
      <c r="R2021" s="114"/>
      <c r="S2021" s="753"/>
      <c r="T2021" s="98"/>
      <c r="U2021" s="98"/>
      <c r="V2021" s="98"/>
      <c r="W2021" s="99"/>
      <c r="X2021" s="97"/>
      <c r="Y2021" s="87"/>
      <c r="Z2021" s="100"/>
      <c r="AA2021" s="106">
        <f t="shared" si="866"/>
        <v>2009</v>
      </c>
      <c r="AB2021" s="549">
        <f t="shared" si="867"/>
        <v>0</v>
      </c>
      <c r="AC2021" s="544">
        <f t="shared" si="868"/>
        <v>0</v>
      </c>
      <c r="AD2021" s="174">
        <f t="shared" si="869"/>
        <v>0</v>
      </c>
      <c r="AE2021" s="8"/>
      <c r="AF2021" s="885" t="str">
        <f t="shared" si="870"/>
        <v xml:space="preserve"> </v>
      </c>
      <c r="AG2021" s="40">
        <f t="shared" si="871"/>
        <v>0</v>
      </c>
      <c r="AH2021" s="40">
        <f t="shared" si="872"/>
        <v>0</v>
      </c>
      <c r="AR2021" s="40">
        <f t="shared" si="873"/>
        <v>0</v>
      </c>
      <c r="AS2021" s="40">
        <f t="shared" si="874"/>
        <v>0</v>
      </c>
      <c r="AT2021" s="40">
        <f t="shared" si="875"/>
        <v>0</v>
      </c>
      <c r="AU2021" s="40">
        <f t="shared" si="876"/>
        <v>0</v>
      </c>
      <c r="AX2021" s="279">
        <f t="shared" si="877"/>
        <v>0</v>
      </c>
      <c r="AY2021" s="279">
        <f t="shared" si="878"/>
        <v>0</v>
      </c>
      <c r="AZ2021" s="40">
        <f t="shared" si="879"/>
        <v>0</v>
      </c>
      <c r="BB2021" s="40">
        <f t="shared" si="880"/>
        <v>0</v>
      </c>
      <c r="BC2021" s="397">
        <f t="shared" si="881"/>
        <v>0</v>
      </c>
      <c r="BD2021" s="105">
        <f t="shared" si="882"/>
        <v>0</v>
      </c>
      <c r="BE2021" s="105">
        <f t="shared" si="883"/>
        <v>0</v>
      </c>
      <c r="BF2021" s="742">
        <f t="shared" si="884"/>
        <v>0</v>
      </c>
      <c r="BG2021" s="89"/>
      <c r="BH2021" s="9"/>
      <c r="BJ2021" s="40">
        <f t="shared" si="885"/>
        <v>0</v>
      </c>
      <c r="BK2021" s="40">
        <f t="shared" si="886"/>
        <v>1</v>
      </c>
      <c r="BL2021" s="40">
        <f t="shared" si="887"/>
        <v>0</v>
      </c>
      <c r="BM2021" s="40">
        <f t="shared" si="888"/>
        <v>0</v>
      </c>
      <c r="BN2021" s="40">
        <f t="shared" si="889"/>
        <v>0</v>
      </c>
    </row>
    <row r="2022" spans="1:66" x14ac:dyDescent="0.25">
      <c r="A2022" s="379"/>
      <c r="B2022" s="936"/>
      <c r="C2022" s="272"/>
      <c r="D2022" s="868"/>
      <c r="E2022" s="873" t="str">
        <f t="shared" si="863"/>
        <v xml:space="preserve"> </v>
      </c>
      <c r="F2022" s="130">
        <f t="shared" si="864"/>
        <v>0</v>
      </c>
      <c r="G2022" s="128">
        <f t="shared" si="865"/>
        <v>2010</v>
      </c>
      <c r="H2022" s="127"/>
      <c r="I2022" s="321"/>
      <c r="J2022" s="97"/>
      <c r="K2022" s="323"/>
      <c r="L2022" s="322"/>
      <c r="M2022" s="50"/>
      <c r="N2022" s="87"/>
      <c r="O2022" s="324"/>
      <c r="P2022" s="98"/>
      <c r="Q2022" s="98"/>
      <c r="R2022" s="114"/>
      <c r="S2022" s="753"/>
      <c r="T2022" s="98"/>
      <c r="U2022" s="98"/>
      <c r="V2022" s="98"/>
      <c r="W2022" s="99"/>
      <c r="X2022" s="97"/>
      <c r="Y2022" s="87"/>
      <c r="Z2022" s="100"/>
      <c r="AA2022" s="106">
        <f t="shared" si="866"/>
        <v>2010</v>
      </c>
      <c r="AB2022" s="549">
        <f t="shared" si="867"/>
        <v>0</v>
      </c>
      <c r="AC2022" s="544">
        <f t="shared" si="868"/>
        <v>0</v>
      </c>
      <c r="AD2022" s="174">
        <f t="shared" si="869"/>
        <v>0</v>
      </c>
      <c r="AE2022" s="8"/>
      <c r="AF2022" s="885" t="str">
        <f t="shared" si="870"/>
        <v xml:space="preserve"> </v>
      </c>
      <c r="AG2022" s="40">
        <f t="shared" si="871"/>
        <v>0</v>
      </c>
      <c r="AH2022" s="40">
        <f t="shared" si="872"/>
        <v>0</v>
      </c>
      <c r="AR2022" s="40">
        <f t="shared" si="873"/>
        <v>0</v>
      </c>
      <c r="AS2022" s="40">
        <f t="shared" si="874"/>
        <v>0</v>
      </c>
      <c r="AT2022" s="40">
        <f t="shared" si="875"/>
        <v>0</v>
      </c>
      <c r="AU2022" s="40">
        <f t="shared" si="876"/>
        <v>0</v>
      </c>
      <c r="AX2022" s="279">
        <f t="shared" si="877"/>
        <v>0</v>
      </c>
      <c r="AY2022" s="279">
        <f t="shared" si="878"/>
        <v>0</v>
      </c>
      <c r="AZ2022" s="40">
        <f t="shared" si="879"/>
        <v>0</v>
      </c>
      <c r="BB2022" s="40">
        <f t="shared" si="880"/>
        <v>0</v>
      </c>
      <c r="BC2022" s="397">
        <f t="shared" si="881"/>
        <v>0</v>
      </c>
      <c r="BD2022" s="105">
        <f t="shared" si="882"/>
        <v>0</v>
      </c>
      <c r="BE2022" s="105">
        <f t="shared" si="883"/>
        <v>0</v>
      </c>
      <c r="BF2022" s="742">
        <f t="shared" si="884"/>
        <v>0</v>
      </c>
      <c r="BG2022" s="89"/>
      <c r="BH2022" s="9"/>
      <c r="BJ2022" s="40">
        <f t="shared" si="885"/>
        <v>0</v>
      </c>
      <c r="BK2022" s="40">
        <f t="shared" si="886"/>
        <v>1</v>
      </c>
      <c r="BL2022" s="40">
        <f t="shared" si="887"/>
        <v>0</v>
      </c>
      <c r="BM2022" s="40">
        <f t="shared" si="888"/>
        <v>0</v>
      </c>
      <c r="BN2022" s="40">
        <f t="shared" si="889"/>
        <v>0</v>
      </c>
    </row>
    <row r="2023" spans="1:66" x14ac:dyDescent="0.25">
      <c r="A2023" s="379"/>
      <c r="B2023" s="936"/>
      <c r="C2023" s="272"/>
      <c r="D2023" s="868"/>
      <c r="E2023" s="873" t="str">
        <f t="shared" si="863"/>
        <v xml:space="preserve"> </v>
      </c>
      <c r="F2023" s="130">
        <f t="shared" si="864"/>
        <v>0</v>
      </c>
      <c r="G2023" s="128">
        <f t="shared" si="865"/>
        <v>2011</v>
      </c>
      <c r="H2023" s="127"/>
      <c r="I2023" s="321"/>
      <c r="J2023" s="97"/>
      <c r="K2023" s="323"/>
      <c r="L2023" s="322"/>
      <c r="M2023" s="50"/>
      <c r="N2023" s="87"/>
      <c r="O2023" s="324"/>
      <c r="P2023" s="98"/>
      <c r="Q2023" s="98"/>
      <c r="R2023" s="114"/>
      <c r="S2023" s="753"/>
      <c r="T2023" s="98"/>
      <c r="U2023" s="98"/>
      <c r="V2023" s="98"/>
      <c r="W2023" s="99"/>
      <c r="X2023" s="97"/>
      <c r="Y2023" s="87"/>
      <c r="Z2023" s="100"/>
      <c r="AA2023" s="106">
        <f t="shared" si="866"/>
        <v>2011</v>
      </c>
      <c r="AB2023" s="549">
        <f t="shared" si="867"/>
        <v>0</v>
      </c>
      <c r="AC2023" s="544">
        <f t="shared" si="868"/>
        <v>0</v>
      </c>
      <c r="AD2023" s="174">
        <f t="shared" si="869"/>
        <v>0</v>
      </c>
      <c r="AE2023" s="8"/>
      <c r="AF2023" s="885" t="str">
        <f t="shared" si="870"/>
        <v xml:space="preserve"> </v>
      </c>
      <c r="AG2023" s="40">
        <f t="shared" si="871"/>
        <v>0</v>
      </c>
      <c r="AH2023" s="40">
        <f t="shared" si="872"/>
        <v>0</v>
      </c>
      <c r="AR2023" s="40">
        <f t="shared" si="873"/>
        <v>0</v>
      </c>
      <c r="AS2023" s="40">
        <f t="shared" si="874"/>
        <v>0</v>
      </c>
      <c r="AT2023" s="40">
        <f t="shared" si="875"/>
        <v>0</v>
      </c>
      <c r="AU2023" s="40">
        <f t="shared" si="876"/>
        <v>0</v>
      </c>
      <c r="AX2023" s="279">
        <f t="shared" si="877"/>
        <v>0</v>
      </c>
      <c r="AY2023" s="279">
        <f t="shared" si="878"/>
        <v>0</v>
      </c>
      <c r="AZ2023" s="40">
        <f t="shared" si="879"/>
        <v>0</v>
      </c>
      <c r="BB2023" s="40">
        <f t="shared" si="880"/>
        <v>0</v>
      </c>
      <c r="BC2023" s="397">
        <f t="shared" si="881"/>
        <v>0</v>
      </c>
      <c r="BD2023" s="105">
        <f t="shared" si="882"/>
        <v>0</v>
      </c>
      <c r="BE2023" s="105">
        <f t="shared" si="883"/>
        <v>0</v>
      </c>
      <c r="BF2023" s="742">
        <f t="shared" si="884"/>
        <v>0</v>
      </c>
      <c r="BG2023" s="89"/>
      <c r="BH2023" s="9"/>
      <c r="BJ2023" s="40">
        <f t="shared" si="885"/>
        <v>0</v>
      </c>
      <c r="BK2023" s="40">
        <f t="shared" si="886"/>
        <v>1</v>
      </c>
      <c r="BL2023" s="40">
        <f t="shared" si="887"/>
        <v>0</v>
      </c>
      <c r="BM2023" s="40">
        <f t="shared" si="888"/>
        <v>0</v>
      </c>
      <c r="BN2023" s="40">
        <f t="shared" si="889"/>
        <v>0</v>
      </c>
    </row>
    <row r="2024" spans="1:66" x14ac:dyDescent="0.25">
      <c r="A2024" s="379"/>
      <c r="B2024" s="936"/>
      <c r="C2024" s="272"/>
      <c r="D2024" s="868"/>
      <c r="E2024" s="873" t="str">
        <f t="shared" si="863"/>
        <v xml:space="preserve"> </v>
      </c>
      <c r="F2024" s="130">
        <f t="shared" si="864"/>
        <v>0</v>
      </c>
      <c r="G2024" s="128">
        <f t="shared" si="865"/>
        <v>2012</v>
      </c>
      <c r="H2024" s="127"/>
      <c r="I2024" s="321"/>
      <c r="J2024" s="97"/>
      <c r="K2024" s="323"/>
      <c r="L2024" s="322"/>
      <c r="M2024" s="50"/>
      <c r="N2024" s="87"/>
      <c r="O2024" s="324"/>
      <c r="P2024" s="98"/>
      <c r="Q2024" s="98"/>
      <c r="R2024" s="114"/>
      <c r="S2024" s="753"/>
      <c r="T2024" s="98"/>
      <c r="U2024" s="98"/>
      <c r="V2024" s="98"/>
      <c r="W2024" s="99"/>
      <c r="X2024" s="97"/>
      <c r="Y2024" s="87"/>
      <c r="Z2024" s="100"/>
      <c r="AA2024" s="106">
        <f t="shared" si="866"/>
        <v>2012</v>
      </c>
      <c r="AB2024" s="549">
        <f t="shared" si="867"/>
        <v>0</v>
      </c>
      <c r="AC2024" s="544">
        <f t="shared" si="868"/>
        <v>0</v>
      </c>
      <c r="AD2024" s="174">
        <f t="shared" si="869"/>
        <v>0</v>
      </c>
      <c r="AE2024" s="8"/>
      <c r="AF2024" s="885" t="str">
        <f t="shared" si="870"/>
        <v xml:space="preserve"> </v>
      </c>
      <c r="AG2024" s="40">
        <f t="shared" si="871"/>
        <v>0</v>
      </c>
      <c r="AH2024" s="40">
        <f t="shared" si="872"/>
        <v>0</v>
      </c>
      <c r="AR2024" s="40">
        <f t="shared" si="873"/>
        <v>0</v>
      </c>
      <c r="AS2024" s="40">
        <f t="shared" si="874"/>
        <v>0</v>
      </c>
      <c r="AT2024" s="40">
        <f t="shared" si="875"/>
        <v>0</v>
      </c>
      <c r="AU2024" s="40">
        <f t="shared" si="876"/>
        <v>0</v>
      </c>
      <c r="AX2024" s="279">
        <f t="shared" si="877"/>
        <v>0</v>
      </c>
      <c r="AY2024" s="279">
        <f t="shared" si="878"/>
        <v>0</v>
      </c>
      <c r="AZ2024" s="40">
        <f t="shared" si="879"/>
        <v>0</v>
      </c>
      <c r="BB2024" s="40">
        <f t="shared" si="880"/>
        <v>0</v>
      </c>
      <c r="BC2024" s="397">
        <f t="shared" si="881"/>
        <v>0</v>
      </c>
      <c r="BD2024" s="105">
        <f t="shared" si="882"/>
        <v>0</v>
      </c>
      <c r="BE2024" s="105">
        <f t="shared" si="883"/>
        <v>0</v>
      </c>
      <c r="BF2024" s="742">
        <f t="shared" si="884"/>
        <v>0</v>
      </c>
      <c r="BG2024" s="89"/>
      <c r="BH2024" s="9"/>
      <c r="BJ2024" s="40">
        <f t="shared" si="885"/>
        <v>0</v>
      </c>
      <c r="BK2024" s="40">
        <f t="shared" si="886"/>
        <v>1</v>
      </c>
      <c r="BL2024" s="40">
        <f t="shared" si="887"/>
        <v>0</v>
      </c>
      <c r="BM2024" s="40">
        <f t="shared" si="888"/>
        <v>0</v>
      </c>
      <c r="BN2024" s="40">
        <f t="shared" si="889"/>
        <v>0</v>
      </c>
    </row>
    <row r="2025" spans="1:66" x14ac:dyDescent="0.25">
      <c r="A2025" s="379"/>
      <c r="B2025" s="936"/>
      <c r="C2025" s="272"/>
      <c r="D2025" s="868"/>
      <c r="E2025" s="873" t="str">
        <f t="shared" si="863"/>
        <v xml:space="preserve"> </v>
      </c>
      <c r="F2025" s="130">
        <f t="shared" si="864"/>
        <v>0</v>
      </c>
      <c r="G2025" s="128">
        <f t="shared" si="865"/>
        <v>2013</v>
      </c>
      <c r="H2025" s="127"/>
      <c r="I2025" s="321"/>
      <c r="J2025" s="97"/>
      <c r="K2025" s="323"/>
      <c r="L2025" s="322"/>
      <c r="M2025" s="50"/>
      <c r="N2025" s="87"/>
      <c r="O2025" s="324"/>
      <c r="P2025" s="98"/>
      <c r="Q2025" s="98"/>
      <c r="R2025" s="114"/>
      <c r="S2025" s="753"/>
      <c r="T2025" s="98"/>
      <c r="U2025" s="98"/>
      <c r="V2025" s="98"/>
      <c r="W2025" s="99"/>
      <c r="X2025" s="97"/>
      <c r="Y2025" s="87"/>
      <c r="Z2025" s="100"/>
      <c r="AA2025" s="106">
        <f t="shared" si="866"/>
        <v>2013</v>
      </c>
      <c r="AB2025" s="549">
        <f t="shared" si="867"/>
        <v>0</v>
      </c>
      <c r="AC2025" s="544">
        <f t="shared" si="868"/>
        <v>0</v>
      </c>
      <c r="AD2025" s="174">
        <f t="shared" si="869"/>
        <v>0</v>
      </c>
      <c r="AE2025" s="8"/>
      <c r="AF2025" s="885" t="str">
        <f t="shared" si="870"/>
        <v xml:space="preserve"> </v>
      </c>
      <c r="AG2025" s="40">
        <f t="shared" si="871"/>
        <v>0</v>
      </c>
      <c r="AH2025" s="40">
        <f t="shared" si="872"/>
        <v>0</v>
      </c>
      <c r="AR2025" s="40">
        <f t="shared" si="873"/>
        <v>0</v>
      </c>
      <c r="AS2025" s="40">
        <f t="shared" si="874"/>
        <v>0</v>
      </c>
      <c r="AT2025" s="40">
        <f t="shared" si="875"/>
        <v>0</v>
      </c>
      <c r="AU2025" s="40">
        <f t="shared" si="876"/>
        <v>0</v>
      </c>
      <c r="AX2025" s="279">
        <f t="shared" si="877"/>
        <v>0</v>
      </c>
      <c r="AY2025" s="279">
        <f t="shared" si="878"/>
        <v>0</v>
      </c>
      <c r="AZ2025" s="40">
        <f t="shared" si="879"/>
        <v>0</v>
      </c>
      <c r="BB2025" s="40">
        <f t="shared" si="880"/>
        <v>0</v>
      </c>
      <c r="BC2025" s="397">
        <f t="shared" si="881"/>
        <v>0</v>
      </c>
      <c r="BD2025" s="105">
        <f t="shared" si="882"/>
        <v>0</v>
      </c>
      <c r="BE2025" s="105">
        <f t="shared" si="883"/>
        <v>0</v>
      </c>
      <c r="BF2025" s="742">
        <f t="shared" si="884"/>
        <v>0</v>
      </c>
      <c r="BG2025" s="89"/>
      <c r="BH2025" s="9"/>
      <c r="BJ2025" s="40">
        <f t="shared" si="885"/>
        <v>0</v>
      </c>
      <c r="BK2025" s="40">
        <f t="shared" si="886"/>
        <v>1</v>
      </c>
      <c r="BL2025" s="40">
        <f t="shared" si="887"/>
        <v>0</v>
      </c>
      <c r="BM2025" s="40">
        <f t="shared" si="888"/>
        <v>0</v>
      </c>
      <c r="BN2025" s="40">
        <f t="shared" si="889"/>
        <v>0</v>
      </c>
    </row>
    <row r="2026" spans="1:66" x14ac:dyDescent="0.25">
      <c r="A2026" s="379"/>
      <c r="B2026" s="936"/>
      <c r="C2026" s="272"/>
      <c r="D2026" s="868"/>
      <c r="E2026" s="873" t="str">
        <f t="shared" si="863"/>
        <v xml:space="preserve"> </v>
      </c>
      <c r="F2026" s="130">
        <f t="shared" si="864"/>
        <v>0</v>
      </c>
      <c r="G2026" s="128">
        <f t="shared" si="865"/>
        <v>2014</v>
      </c>
      <c r="H2026" s="127"/>
      <c r="I2026" s="321"/>
      <c r="J2026" s="97"/>
      <c r="K2026" s="323"/>
      <c r="L2026" s="322"/>
      <c r="M2026" s="50"/>
      <c r="N2026" s="87"/>
      <c r="O2026" s="324"/>
      <c r="P2026" s="98"/>
      <c r="Q2026" s="98"/>
      <c r="R2026" s="114"/>
      <c r="S2026" s="753"/>
      <c r="T2026" s="98"/>
      <c r="U2026" s="98"/>
      <c r="V2026" s="98"/>
      <c r="W2026" s="99"/>
      <c r="X2026" s="97"/>
      <c r="Y2026" s="87"/>
      <c r="Z2026" s="100"/>
      <c r="AA2026" s="106">
        <f t="shared" si="866"/>
        <v>2014</v>
      </c>
      <c r="AB2026" s="549">
        <f t="shared" si="867"/>
        <v>0</v>
      </c>
      <c r="AC2026" s="544">
        <f t="shared" si="868"/>
        <v>0</v>
      </c>
      <c r="AD2026" s="174">
        <f t="shared" si="869"/>
        <v>0</v>
      </c>
      <c r="AE2026" s="8"/>
      <c r="AF2026" s="885" t="str">
        <f t="shared" si="870"/>
        <v xml:space="preserve"> </v>
      </c>
      <c r="AG2026" s="40">
        <f t="shared" si="871"/>
        <v>0</v>
      </c>
      <c r="AH2026" s="40">
        <f t="shared" si="872"/>
        <v>0</v>
      </c>
      <c r="AR2026" s="40">
        <f t="shared" si="873"/>
        <v>0</v>
      </c>
      <c r="AS2026" s="40">
        <f t="shared" si="874"/>
        <v>0</v>
      </c>
      <c r="AT2026" s="40">
        <f t="shared" si="875"/>
        <v>0</v>
      </c>
      <c r="AU2026" s="40">
        <f t="shared" si="876"/>
        <v>0</v>
      </c>
      <c r="AX2026" s="279">
        <f t="shared" si="877"/>
        <v>0</v>
      </c>
      <c r="AY2026" s="279">
        <f t="shared" si="878"/>
        <v>0</v>
      </c>
      <c r="AZ2026" s="40">
        <f t="shared" si="879"/>
        <v>0</v>
      </c>
      <c r="BB2026" s="40">
        <f t="shared" si="880"/>
        <v>0</v>
      </c>
      <c r="BC2026" s="397">
        <f t="shared" si="881"/>
        <v>0</v>
      </c>
      <c r="BD2026" s="105">
        <f t="shared" si="882"/>
        <v>0</v>
      </c>
      <c r="BE2026" s="105">
        <f t="shared" si="883"/>
        <v>0</v>
      </c>
      <c r="BF2026" s="742">
        <f t="shared" si="884"/>
        <v>0</v>
      </c>
      <c r="BG2026" s="89"/>
      <c r="BH2026" s="9"/>
      <c r="BJ2026" s="40">
        <f t="shared" si="885"/>
        <v>0</v>
      </c>
      <c r="BK2026" s="40">
        <f t="shared" si="886"/>
        <v>1</v>
      </c>
      <c r="BL2026" s="40">
        <f t="shared" si="887"/>
        <v>0</v>
      </c>
      <c r="BM2026" s="40">
        <f t="shared" si="888"/>
        <v>0</v>
      </c>
      <c r="BN2026" s="40">
        <f t="shared" si="889"/>
        <v>0</v>
      </c>
    </row>
    <row r="2027" spans="1:66" x14ac:dyDescent="0.25">
      <c r="A2027" s="379"/>
      <c r="B2027" s="936"/>
      <c r="C2027" s="272"/>
      <c r="D2027" s="868"/>
      <c r="E2027" s="873" t="str">
        <f t="shared" si="863"/>
        <v xml:space="preserve"> </v>
      </c>
      <c r="F2027" s="130">
        <f t="shared" si="864"/>
        <v>0</v>
      </c>
      <c r="G2027" s="128">
        <f t="shared" si="865"/>
        <v>2015</v>
      </c>
      <c r="H2027" s="127"/>
      <c r="I2027" s="321"/>
      <c r="J2027" s="97"/>
      <c r="K2027" s="323"/>
      <c r="L2027" s="322"/>
      <c r="M2027" s="50"/>
      <c r="N2027" s="87"/>
      <c r="O2027" s="324"/>
      <c r="P2027" s="98"/>
      <c r="Q2027" s="98"/>
      <c r="R2027" s="114"/>
      <c r="S2027" s="753"/>
      <c r="T2027" s="98"/>
      <c r="U2027" s="98"/>
      <c r="V2027" s="98"/>
      <c r="W2027" s="99"/>
      <c r="X2027" s="97"/>
      <c r="Y2027" s="87"/>
      <c r="Z2027" s="100"/>
      <c r="AA2027" s="106">
        <f t="shared" si="866"/>
        <v>2015</v>
      </c>
      <c r="AB2027" s="549">
        <f t="shared" si="867"/>
        <v>0</v>
      </c>
      <c r="AC2027" s="544">
        <f t="shared" si="868"/>
        <v>0</v>
      </c>
      <c r="AD2027" s="174">
        <f t="shared" si="869"/>
        <v>0</v>
      </c>
      <c r="AE2027" s="8"/>
      <c r="AF2027" s="885" t="str">
        <f t="shared" si="870"/>
        <v xml:space="preserve"> </v>
      </c>
      <c r="AG2027" s="40">
        <f t="shared" si="871"/>
        <v>0</v>
      </c>
      <c r="AH2027" s="40">
        <f t="shared" si="872"/>
        <v>0</v>
      </c>
      <c r="AR2027" s="40">
        <f t="shared" si="873"/>
        <v>0</v>
      </c>
      <c r="AS2027" s="40">
        <f t="shared" si="874"/>
        <v>0</v>
      </c>
      <c r="AT2027" s="40">
        <f t="shared" si="875"/>
        <v>0</v>
      </c>
      <c r="AU2027" s="40">
        <f t="shared" si="876"/>
        <v>0</v>
      </c>
      <c r="AX2027" s="279">
        <f t="shared" si="877"/>
        <v>0</v>
      </c>
      <c r="AY2027" s="279">
        <f t="shared" si="878"/>
        <v>0</v>
      </c>
      <c r="AZ2027" s="40">
        <f t="shared" si="879"/>
        <v>0</v>
      </c>
      <c r="BB2027" s="40">
        <f t="shared" si="880"/>
        <v>0</v>
      </c>
      <c r="BC2027" s="397">
        <f t="shared" si="881"/>
        <v>0</v>
      </c>
      <c r="BD2027" s="105">
        <f t="shared" si="882"/>
        <v>0</v>
      </c>
      <c r="BE2027" s="105">
        <f t="shared" si="883"/>
        <v>0</v>
      </c>
      <c r="BF2027" s="742">
        <f t="shared" si="884"/>
        <v>0</v>
      </c>
      <c r="BG2027" s="89"/>
      <c r="BH2027" s="9"/>
      <c r="BJ2027" s="40">
        <f t="shared" si="885"/>
        <v>0</v>
      </c>
      <c r="BK2027" s="40">
        <f t="shared" si="886"/>
        <v>1</v>
      </c>
      <c r="BL2027" s="40">
        <f t="shared" si="887"/>
        <v>0</v>
      </c>
      <c r="BM2027" s="40">
        <f t="shared" si="888"/>
        <v>0</v>
      </c>
      <c r="BN2027" s="40">
        <f t="shared" si="889"/>
        <v>0</v>
      </c>
    </row>
    <row r="2028" spans="1:66" x14ac:dyDescent="0.25">
      <c r="A2028" s="379"/>
      <c r="B2028" s="936"/>
      <c r="C2028" s="272"/>
      <c r="D2028" s="868"/>
      <c r="E2028" s="873" t="str">
        <f t="shared" si="863"/>
        <v xml:space="preserve"> </v>
      </c>
      <c r="F2028" s="130">
        <f t="shared" si="864"/>
        <v>0</v>
      </c>
      <c r="G2028" s="128">
        <f t="shared" si="865"/>
        <v>2016</v>
      </c>
      <c r="H2028" s="127"/>
      <c r="I2028" s="321"/>
      <c r="J2028" s="97"/>
      <c r="K2028" s="323"/>
      <c r="L2028" s="322"/>
      <c r="M2028" s="50"/>
      <c r="N2028" s="87"/>
      <c r="O2028" s="324"/>
      <c r="P2028" s="98"/>
      <c r="Q2028" s="98"/>
      <c r="R2028" s="114"/>
      <c r="S2028" s="753"/>
      <c r="T2028" s="98"/>
      <c r="U2028" s="98"/>
      <c r="V2028" s="98"/>
      <c r="W2028" s="99"/>
      <c r="X2028" s="97"/>
      <c r="Y2028" s="87"/>
      <c r="Z2028" s="100"/>
      <c r="AA2028" s="106">
        <f t="shared" si="866"/>
        <v>2016</v>
      </c>
      <c r="AB2028" s="549">
        <f t="shared" si="867"/>
        <v>0</v>
      </c>
      <c r="AC2028" s="544">
        <f t="shared" si="868"/>
        <v>0</v>
      </c>
      <c r="AD2028" s="174">
        <f t="shared" si="869"/>
        <v>0</v>
      </c>
      <c r="AE2028" s="8"/>
      <c r="AF2028" s="885" t="str">
        <f t="shared" si="870"/>
        <v xml:space="preserve"> </v>
      </c>
      <c r="AG2028" s="40">
        <f t="shared" si="871"/>
        <v>0</v>
      </c>
      <c r="AH2028" s="40">
        <f t="shared" si="872"/>
        <v>0</v>
      </c>
      <c r="AR2028" s="40">
        <f t="shared" si="873"/>
        <v>0</v>
      </c>
      <c r="AS2028" s="40">
        <f t="shared" si="874"/>
        <v>0</v>
      </c>
      <c r="AT2028" s="40">
        <f t="shared" si="875"/>
        <v>0</v>
      </c>
      <c r="AU2028" s="40">
        <f t="shared" si="876"/>
        <v>0</v>
      </c>
      <c r="AX2028" s="279">
        <f t="shared" si="877"/>
        <v>0</v>
      </c>
      <c r="AY2028" s="279">
        <f t="shared" si="878"/>
        <v>0</v>
      </c>
      <c r="AZ2028" s="40">
        <f t="shared" si="879"/>
        <v>0</v>
      </c>
      <c r="BB2028" s="40">
        <f t="shared" si="880"/>
        <v>0</v>
      </c>
      <c r="BC2028" s="397">
        <f t="shared" si="881"/>
        <v>0</v>
      </c>
      <c r="BD2028" s="105">
        <f t="shared" si="882"/>
        <v>0</v>
      </c>
      <c r="BE2028" s="105">
        <f t="shared" si="883"/>
        <v>0</v>
      </c>
      <c r="BF2028" s="742">
        <f t="shared" si="884"/>
        <v>0</v>
      </c>
      <c r="BG2028" s="89"/>
      <c r="BH2028" s="9"/>
      <c r="BJ2028" s="40">
        <f t="shared" si="885"/>
        <v>0</v>
      </c>
      <c r="BK2028" s="40">
        <f t="shared" si="886"/>
        <v>1</v>
      </c>
      <c r="BL2028" s="40">
        <f t="shared" si="887"/>
        <v>0</v>
      </c>
      <c r="BM2028" s="40">
        <f t="shared" si="888"/>
        <v>0</v>
      </c>
      <c r="BN2028" s="40">
        <f t="shared" si="889"/>
        <v>0</v>
      </c>
    </row>
    <row r="2029" spans="1:66" x14ac:dyDescent="0.25">
      <c r="A2029" s="379"/>
      <c r="B2029" s="936"/>
      <c r="C2029" s="272"/>
      <c r="D2029" s="868"/>
      <c r="E2029" s="873" t="str">
        <f t="shared" si="863"/>
        <v xml:space="preserve"> </v>
      </c>
      <c r="F2029" s="130">
        <f t="shared" si="864"/>
        <v>0</v>
      </c>
      <c r="G2029" s="128">
        <f t="shared" si="865"/>
        <v>2017</v>
      </c>
      <c r="H2029" s="127"/>
      <c r="I2029" s="321"/>
      <c r="J2029" s="97"/>
      <c r="K2029" s="323"/>
      <c r="L2029" s="322"/>
      <c r="M2029" s="50"/>
      <c r="N2029" s="87"/>
      <c r="O2029" s="324"/>
      <c r="P2029" s="98"/>
      <c r="Q2029" s="98"/>
      <c r="R2029" s="114"/>
      <c r="S2029" s="753"/>
      <c r="T2029" s="98"/>
      <c r="U2029" s="98"/>
      <c r="V2029" s="98"/>
      <c r="W2029" s="99"/>
      <c r="X2029" s="97"/>
      <c r="Y2029" s="87"/>
      <c r="Z2029" s="100"/>
      <c r="AA2029" s="106">
        <f t="shared" si="866"/>
        <v>2017</v>
      </c>
      <c r="AB2029" s="549">
        <f t="shared" si="867"/>
        <v>0</v>
      </c>
      <c r="AC2029" s="544">
        <f t="shared" si="868"/>
        <v>0</v>
      </c>
      <c r="AD2029" s="174">
        <f t="shared" si="869"/>
        <v>0</v>
      </c>
      <c r="AE2029" s="8"/>
      <c r="AF2029" s="885" t="str">
        <f t="shared" si="870"/>
        <v xml:space="preserve"> </v>
      </c>
      <c r="AG2029" s="40">
        <f t="shared" si="871"/>
        <v>0</v>
      </c>
      <c r="AH2029" s="40">
        <f t="shared" si="872"/>
        <v>0</v>
      </c>
      <c r="AR2029" s="40">
        <f t="shared" si="873"/>
        <v>0</v>
      </c>
      <c r="AS2029" s="40">
        <f t="shared" si="874"/>
        <v>0</v>
      </c>
      <c r="AT2029" s="40">
        <f t="shared" si="875"/>
        <v>0</v>
      </c>
      <c r="AU2029" s="40">
        <f t="shared" si="876"/>
        <v>0</v>
      </c>
      <c r="AX2029" s="279">
        <f t="shared" si="877"/>
        <v>0</v>
      </c>
      <c r="AY2029" s="279">
        <f t="shared" si="878"/>
        <v>0</v>
      </c>
      <c r="AZ2029" s="40">
        <f t="shared" si="879"/>
        <v>0</v>
      </c>
      <c r="BB2029" s="40">
        <f t="shared" si="880"/>
        <v>0</v>
      </c>
      <c r="BC2029" s="397">
        <f t="shared" si="881"/>
        <v>0</v>
      </c>
      <c r="BD2029" s="105">
        <f t="shared" si="882"/>
        <v>0</v>
      </c>
      <c r="BE2029" s="105">
        <f t="shared" si="883"/>
        <v>0</v>
      </c>
      <c r="BF2029" s="742">
        <f t="shared" si="884"/>
        <v>0</v>
      </c>
      <c r="BG2029" s="89"/>
      <c r="BH2029" s="9"/>
      <c r="BJ2029" s="40">
        <f t="shared" si="885"/>
        <v>0</v>
      </c>
      <c r="BK2029" s="40">
        <f t="shared" si="886"/>
        <v>1</v>
      </c>
      <c r="BL2029" s="40">
        <f t="shared" si="887"/>
        <v>0</v>
      </c>
      <c r="BM2029" s="40">
        <f t="shared" si="888"/>
        <v>0</v>
      </c>
      <c r="BN2029" s="40">
        <f t="shared" si="889"/>
        <v>0</v>
      </c>
    </row>
    <row r="2030" spans="1:66" x14ac:dyDescent="0.25">
      <c r="A2030" s="379"/>
      <c r="B2030" s="936"/>
      <c r="C2030" s="272"/>
      <c r="D2030" s="868"/>
      <c r="E2030" s="873" t="str">
        <f t="shared" ref="E2030:E2093" si="890">IF(+BN2030+BM2030&gt;0,"&lt; Error"," ")</f>
        <v xml:space="preserve"> </v>
      </c>
      <c r="F2030" s="130">
        <f t="shared" ref="F2030:F2093" si="891">IF(ISBLANK(H2030),0,VLOOKUP(TRIM(H2030),AllVarieties,4,FALSE))</f>
        <v>0</v>
      </c>
      <c r="G2030" s="128">
        <f t="shared" si="865"/>
        <v>2018</v>
      </c>
      <c r="H2030" s="127"/>
      <c r="I2030" s="321"/>
      <c r="J2030" s="97"/>
      <c r="K2030" s="323"/>
      <c r="L2030" s="322"/>
      <c r="M2030" s="50"/>
      <c r="N2030" s="87"/>
      <c r="O2030" s="324"/>
      <c r="P2030" s="98"/>
      <c r="Q2030" s="98"/>
      <c r="R2030" s="114"/>
      <c r="S2030" s="753"/>
      <c r="T2030" s="98"/>
      <c r="U2030" s="98"/>
      <c r="V2030" s="98"/>
      <c r="W2030" s="99"/>
      <c r="X2030" s="97"/>
      <c r="Y2030" s="87"/>
      <c r="Z2030" s="100"/>
      <c r="AA2030" s="106">
        <f t="shared" si="866"/>
        <v>2018</v>
      </c>
      <c r="AB2030" s="549">
        <f t="shared" si="867"/>
        <v>0</v>
      </c>
      <c r="AC2030" s="544">
        <f t="shared" si="868"/>
        <v>0</v>
      </c>
      <c r="AD2030" s="174">
        <f t="shared" si="869"/>
        <v>0</v>
      </c>
      <c r="AE2030" s="8"/>
      <c r="AF2030" s="885" t="str">
        <f t="shared" si="870"/>
        <v xml:space="preserve"> </v>
      </c>
      <c r="AG2030" s="40">
        <f t="shared" si="871"/>
        <v>0</v>
      </c>
      <c r="AH2030" s="40">
        <f t="shared" si="872"/>
        <v>0</v>
      </c>
      <c r="AR2030" s="40">
        <f t="shared" si="873"/>
        <v>0</v>
      </c>
      <c r="AS2030" s="40">
        <f t="shared" si="874"/>
        <v>0</v>
      </c>
      <c r="AT2030" s="40">
        <f t="shared" si="875"/>
        <v>0</v>
      </c>
      <c r="AU2030" s="40">
        <f t="shared" si="876"/>
        <v>0</v>
      </c>
      <c r="AX2030" s="279">
        <f t="shared" si="877"/>
        <v>0</v>
      </c>
      <c r="AY2030" s="279">
        <f t="shared" si="878"/>
        <v>0</v>
      </c>
      <c r="AZ2030" s="40">
        <f t="shared" si="879"/>
        <v>0</v>
      </c>
      <c r="BB2030" s="40">
        <f t="shared" si="880"/>
        <v>0</v>
      </c>
      <c r="BC2030" s="397">
        <f t="shared" si="881"/>
        <v>0</v>
      </c>
      <c r="BD2030" s="105">
        <f t="shared" si="882"/>
        <v>0</v>
      </c>
      <c r="BE2030" s="105">
        <f t="shared" si="883"/>
        <v>0</v>
      </c>
      <c r="BF2030" s="742">
        <f t="shared" si="884"/>
        <v>0</v>
      </c>
      <c r="BG2030" s="89"/>
      <c r="BH2030" s="9"/>
      <c r="BJ2030" s="40">
        <f t="shared" si="885"/>
        <v>0</v>
      </c>
      <c r="BK2030" s="40">
        <f t="shared" si="886"/>
        <v>1</v>
      </c>
      <c r="BL2030" s="40">
        <f t="shared" si="887"/>
        <v>0</v>
      </c>
      <c r="BM2030" s="40">
        <f t="shared" si="888"/>
        <v>0</v>
      </c>
      <c r="BN2030" s="40">
        <f t="shared" si="889"/>
        <v>0</v>
      </c>
    </row>
    <row r="2031" spans="1:66" x14ac:dyDescent="0.25">
      <c r="A2031" s="379"/>
      <c r="B2031" s="936"/>
      <c r="C2031" s="272"/>
      <c r="D2031" s="868"/>
      <c r="E2031" s="873" t="str">
        <f t="shared" si="890"/>
        <v xml:space="preserve"> </v>
      </c>
      <c r="F2031" s="130">
        <f t="shared" si="891"/>
        <v>0</v>
      </c>
      <c r="G2031" s="128">
        <f t="shared" si="865"/>
        <v>2019</v>
      </c>
      <c r="H2031" s="127"/>
      <c r="I2031" s="321"/>
      <c r="J2031" s="97"/>
      <c r="K2031" s="323"/>
      <c r="L2031" s="322"/>
      <c r="M2031" s="50"/>
      <c r="N2031" s="87"/>
      <c r="O2031" s="324"/>
      <c r="P2031" s="98"/>
      <c r="Q2031" s="98"/>
      <c r="R2031" s="114"/>
      <c r="S2031" s="753"/>
      <c r="T2031" s="98"/>
      <c r="U2031" s="98"/>
      <c r="V2031" s="98"/>
      <c r="W2031" s="99"/>
      <c r="X2031" s="97"/>
      <c r="Y2031" s="87"/>
      <c r="Z2031" s="100"/>
      <c r="AA2031" s="106">
        <f t="shared" si="866"/>
        <v>2019</v>
      </c>
      <c r="AB2031" s="549">
        <f t="shared" si="867"/>
        <v>0</v>
      </c>
      <c r="AC2031" s="544">
        <f t="shared" si="868"/>
        <v>0</v>
      </c>
      <c r="AD2031" s="174">
        <f t="shared" si="869"/>
        <v>0</v>
      </c>
      <c r="AE2031" s="8"/>
      <c r="AF2031" s="885" t="str">
        <f t="shared" si="870"/>
        <v xml:space="preserve"> </v>
      </c>
      <c r="AG2031" s="40">
        <f t="shared" si="871"/>
        <v>0</v>
      </c>
      <c r="AH2031" s="40">
        <f t="shared" si="872"/>
        <v>0</v>
      </c>
      <c r="AR2031" s="40">
        <f t="shared" si="873"/>
        <v>0</v>
      </c>
      <c r="AS2031" s="40">
        <f t="shared" si="874"/>
        <v>0</v>
      </c>
      <c r="AT2031" s="40">
        <f t="shared" si="875"/>
        <v>0</v>
      </c>
      <c r="AU2031" s="40">
        <f t="shared" si="876"/>
        <v>0</v>
      </c>
      <c r="AX2031" s="279">
        <f t="shared" si="877"/>
        <v>0</v>
      </c>
      <c r="AY2031" s="279">
        <f t="shared" si="878"/>
        <v>0</v>
      </c>
      <c r="AZ2031" s="40">
        <f t="shared" si="879"/>
        <v>0</v>
      </c>
      <c r="BB2031" s="40">
        <f t="shared" si="880"/>
        <v>0</v>
      </c>
      <c r="BC2031" s="397">
        <f t="shared" si="881"/>
        <v>0</v>
      </c>
      <c r="BD2031" s="105">
        <f t="shared" si="882"/>
        <v>0</v>
      </c>
      <c r="BE2031" s="105">
        <f t="shared" si="883"/>
        <v>0</v>
      </c>
      <c r="BF2031" s="742">
        <f t="shared" si="884"/>
        <v>0</v>
      </c>
      <c r="BG2031" s="89"/>
      <c r="BH2031" s="9"/>
      <c r="BJ2031" s="40">
        <f t="shared" si="885"/>
        <v>0</v>
      </c>
      <c r="BK2031" s="40">
        <f t="shared" si="886"/>
        <v>1</v>
      </c>
      <c r="BL2031" s="40">
        <f t="shared" si="887"/>
        <v>0</v>
      </c>
      <c r="BM2031" s="40">
        <f t="shared" si="888"/>
        <v>0</v>
      </c>
      <c r="BN2031" s="40">
        <f t="shared" si="889"/>
        <v>0</v>
      </c>
    </row>
    <row r="2032" spans="1:66" x14ac:dyDescent="0.25">
      <c r="A2032" s="379"/>
      <c r="B2032" s="936"/>
      <c r="C2032" s="272"/>
      <c r="D2032" s="868"/>
      <c r="E2032" s="873" t="str">
        <f t="shared" si="890"/>
        <v xml:space="preserve"> </v>
      </c>
      <c r="F2032" s="130">
        <f t="shared" si="891"/>
        <v>0</v>
      </c>
      <c r="G2032" s="128">
        <f t="shared" si="865"/>
        <v>2020</v>
      </c>
      <c r="H2032" s="127"/>
      <c r="I2032" s="321"/>
      <c r="J2032" s="97"/>
      <c r="K2032" s="323"/>
      <c r="L2032" s="322"/>
      <c r="M2032" s="50"/>
      <c r="N2032" s="87"/>
      <c r="O2032" s="324"/>
      <c r="P2032" s="98"/>
      <c r="Q2032" s="98"/>
      <c r="R2032" s="114"/>
      <c r="S2032" s="753"/>
      <c r="T2032" s="98"/>
      <c r="U2032" s="98"/>
      <c r="V2032" s="98"/>
      <c r="W2032" s="99"/>
      <c r="X2032" s="97"/>
      <c r="Y2032" s="87"/>
      <c r="Z2032" s="100"/>
      <c r="AA2032" s="106">
        <f t="shared" si="866"/>
        <v>2020</v>
      </c>
      <c r="AB2032" s="549">
        <f t="shared" si="867"/>
        <v>0</v>
      </c>
      <c r="AC2032" s="544">
        <f t="shared" si="868"/>
        <v>0</v>
      </c>
      <c r="AD2032" s="174">
        <f t="shared" si="869"/>
        <v>0</v>
      </c>
      <c r="AE2032" s="8"/>
      <c r="AF2032" s="885" t="str">
        <f t="shared" si="870"/>
        <v xml:space="preserve"> </v>
      </c>
      <c r="AG2032" s="40">
        <f t="shared" si="871"/>
        <v>0</v>
      </c>
      <c r="AH2032" s="40">
        <f t="shared" si="872"/>
        <v>0</v>
      </c>
      <c r="AR2032" s="40">
        <f t="shared" si="873"/>
        <v>0</v>
      </c>
      <c r="AS2032" s="40">
        <f t="shared" si="874"/>
        <v>0</v>
      </c>
      <c r="AT2032" s="40">
        <f t="shared" si="875"/>
        <v>0</v>
      </c>
      <c r="AU2032" s="40">
        <f t="shared" si="876"/>
        <v>0</v>
      </c>
      <c r="AX2032" s="279">
        <f t="shared" si="877"/>
        <v>0</v>
      </c>
      <c r="AY2032" s="279">
        <f t="shared" si="878"/>
        <v>0</v>
      </c>
      <c r="AZ2032" s="40">
        <f t="shared" si="879"/>
        <v>0</v>
      </c>
      <c r="BB2032" s="40">
        <f t="shared" si="880"/>
        <v>0</v>
      </c>
      <c r="BC2032" s="397">
        <f t="shared" si="881"/>
        <v>0</v>
      </c>
      <c r="BD2032" s="105">
        <f t="shared" si="882"/>
        <v>0</v>
      </c>
      <c r="BE2032" s="105">
        <f t="shared" si="883"/>
        <v>0</v>
      </c>
      <c r="BF2032" s="742">
        <f t="shared" si="884"/>
        <v>0</v>
      </c>
      <c r="BG2032" s="89"/>
      <c r="BH2032" s="9"/>
      <c r="BJ2032" s="40">
        <f t="shared" si="885"/>
        <v>0</v>
      </c>
      <c r="BK2032" s="40">
        <f t="shared" si="886"/>
        <v>1</v>
      </c>
      <c r="BL2032" s="40">
        <f t="shared" si="887"/>
        <v>0</v>
      </c>
      <c r="BM2032" s="40">
        <f t="shared" si="888"/>
        <v>0</v>
      </c>
      <c r="BN2032" s="40">
        <f t="shared" si="889"/>
        <v>0</v>
      </c>
    </row>
    <row r="2033" spans="1:66" x14ac:dyDescent="0.25">
      <c r="A2033" s="379"/>
      <c r="B2033" s="936"/>
      <c r="C2033" s="272"/>
      <c r="D2033" s="868"/>
      <c r="E2033" s="873" t="str">
        <f t="shared" si="890"/>
        <v xml:space="preserve"> </v>
      </c>
      <c r="F2033" s="130">
        <f t="shared" si="891"/>
        <v>0</v>
      </c>
      <c r="G2033" s="128">
        <f t="shared" si="865"/>
        <v>2021</v>
      </c>
      <c r="H2033" s="127"/>
      <c r="I2033" s="321"/>
      <c r="J2033" s="97"/>
      <c r="K2033" s="323"/>
      <c r="L2033" s="322"/>
      <c r="M2033" s="50"/>
      <c r="N2033" s="87"/>
      <c r="O2033" s="324"/>
      <c r="P2033" s="98"/>
      <c r="Q2033" s="98"/>
      <c r="R2033" s="114"/>
      <c r="S2033" s="753"/>
      <c r="T2033" s="98"/>
      <c r="U2033" s="98"/>
      <c r="V2033" s="98"/>
      <c r="W2033" s="99"/>
      <c r="X2033" s="97"/>
      <c r="Y2033" s="87"/>
      <c r="Z2033" s="100"/>
      <c r="AA2033" s="106">
        <f t="shared" si="866"/>
        <v>2021</v>
      </c>
      <c r="AB2033" s="549">
        <f t="shared" si="867"/>
        <v>0</v>
      </c>
      <c r="AC2033" s="544">
        <f t="shared" si="868"/>
        <v>0</v>
      </c>
      <c r="AD2033" s="174">
        <f t="shared" si="869"/>
        <v>0</v>
      </c>
      <c r="AE2033" s="8"/>
      <c r="AF2033" s="885" t="str">
        <f t="shared" si="870"/>
        <v xml:space="preserve"> </v>
      </c>
      <c r="AG2033" s="40">
        <f t="shared" si="871"/>
        <v>0</v>
      </c>
      <c r="AH2033" s="40">
        <f t="shared" si="872"/>
        <v>0</v>
      </c>
      <c r="AR2033" s="40">
        <f t="shared" si="873"/>
        <v>0</v>
      </c>
      <c r="AS2033" s="40">
        <f t="shared" si="874"/>
        <v>0</v>
      </c>
      <c r="AT2033" s="40">
        <f t="shared" si="875"/>
        <v>0</v>
      </c>
      <c r="AU2033" s="40">
        <f t="shared" si="876"/>
        <v>0</v>
      </c>
      <c r="AX2033" s="279">
        <f t="shared" si="877"/>
        <v>0</v>
      </c>
      <c r="AY2033" s="279">
        <f t="shared" si="878"/>
        <v>0</v>
      </c>
      <c r="AZ2033" s="40">
        <f t="shared" si="879"/>
        <v>0</v>
      </c>
      <c r="BB2033" s="40">
        <f t="shared" si="880"/>
        <v>0</v>
      </c>
      <c r="BC2033" s="397">
        <f t="shared" si="881"/>
        <v>0</v>
      </c>
      <c r="BD2033" s="105">
        <f t="shared" si="882"/>
        <v>0</v>
      </c>
      <c r="BE2033" s="105">
        <f t="shared" si="883"/>
        <v>0</v>
      </c>
      <c r="BF2033" s="742">
        <f t="shared" si="884"/>
        <v>0</v>
      </c>
      <c r="BG2033" s="89"/>
      <c r="BH2033" s="9"/>
      <c r="BJ2033" s="40">
        <f t="shared" si="885"/>
        <v>0</v>
      </c>
      <c r="BK2033" s="40">
        <f t="shared" si="886"/>
        <v>1</v>
      </c>
      <c r="BL2033" s="40">
        <f t="shared" si="887"/>
        <v>0</v>
      </c>
      <c r="BM2033" s="40">
        <f t="shared" si="888"/>
        <v>0</v>
      </c>
      <c r="BN2033" s="40">
        <f t="shared" si="889"/>
        <v>0</v>
      </c>
    </row>
    <row r="2034" spans="1:66" x14ac:dyDescent="0.25">
      <c r="A2034" s="379"/>
      <c r="B2034" s="936"/>
      <c r="C2034" s="272"/>
      <c r="D2034" s="868"/>
      <c r="E2034" s="873" t="str">
        <f t="shared" si="890"/>
        <v xml:space="preserve"> </v>
      </c>
      <c r="F2034" s="130">
        <f t="shared" si="891"/>
        <v>0</v>
      </c>
      <c r="G2034" s="128">
        <f t="shared" si="865"/>
        <v>2022</v>
      </c>
      <c r="H2034" s="127"/>
      <c r="I2034" s="321"/>
      <c r="J2034" s="97"/>
      <c r="K2034" s="323"/>
      <c r="L2034" s="322"/>
      <c r="M2034" s="50"/>
      <c r="N2034" s="87"/>
      <c r="O2034" s="324"/>
      <c r="P2034" s="98"/>
      <c r="Q2034" s="98"/>
      <c r="R2034" s="114"/>
      <c r="S2034" s="753"/>
      <c r="T2034" s="98"/>
      <c r="U2034" s="98"/>
      <c r="V2034" s="98"/>
      <c r="W2034" s="99"/>
      <c r="X2034" s="97"/>
      <c r="Y2034" s="87"/>
      <c r="Z2034" s="100"/>
      <c r="AA2034" s="106">
        <f t="shared" si="866"/>
        <v>2022</v>
      </c>
      <c r="AB2034" s="549">
        <f t="shared" si="867"/>
        <v>0</v>
      </c>
      <c r="AC2034" s="544">
        <f t="shared" si="868"/>
        <v>0</v>
      </c>
      <c r="AD2034" s="174">
        <f t="shared" si="869"/>
        <v>0</v>
      </c>
      <c r="AE2034" s="8"/>
      <c r="AF2034" s="885" t="str">
        <f t="shared" si="870"/>
        <v xml:space="preserve"> </v>
      </c>
      <c r="AG2034" s="40">
        <f t="shared" si="871"/>
        <v>0</v>
      </c>
      <c r="AH2034" s="40">
        <f t="shared" si="872"/>
        <v>0</v>
      </c>
      <c r="AR2034" s="40">
        <f t="shared" si="873"/>
        <v>0</v>
      </c>
      <c r="AS2034" s="40">
        <f t="shared" si="874"/>
        <v>0</v>
      </c>
      <c r="AT2034" s="40">
        <f t="shared" si="875"/>
        <v>0</v>
      </c>
      <c r="AU2034" s="40">
        <f t="shared" si="876"/>
        <v>0</v>
      </c>
      <c r="AX2034" s="279">
        <f t="shared" si="877"/>
        <v>0</v>
      </c>
      <c r="AY2034" s="279">
        <f t="shared" si="878"/>
        <v>0</v>
      </c>
      <c r="AZ2034" s="40">
        <f t="shared" si="879"/>
        <v>0</v>
      </c>
      <c r="BB2034" s="40">
        <f t="shared" si="880"/>
        <v>0</v>
      </c>
      <c r="BC2034" s="397">
        <f t="shared" si="881"/>
        <v>0</v>
      </c>
      <c r="BD2034" s="105">
        <f t="shared" si="882"/>
        <v>0</v>
      </c>
      <c r="BE2034" s="105">
        <f t="shared" si="883"/>
        <v>0</v>
      </c>
      <c r="BF2034" s="742">
        <f t="shared" si="884"/>
        <v>0</v>
      </c>
      <c r="BG2034" s="89"/>
      <c r="BH2034" s="9"/>
      <c r="BJ2034" s="40">
        <f t="shared" si="885"/>
        <v>0</v>
      </c>
      <c r="BK2034" s="40">
        <f t="shared" si="886"/>
        <v>1</v>
      </c>
      <c r="BL2034" s="40">
        <f t="shared" si="887"/>
        <v>0</v>
      </c>
      <c r="BM2034" s="40">
        <f t="shared" si="888"/>
        <v>0</v>
      </c>
      <c r="BN2034" s="40">
        <f t="shared" si="889"/>
        <v>0</v>
      </c>
    </row>
    <row r="2035" spans="1:66" x14ac:dyDescent="0.25">
      <c r="A2035" s="379"/>
      <c r="B2035" s="936"/>
      <c r="C2035" s="272"/>
      <c r="D2035" s="868"/>
      <c r="E2035" s="873" t="str">
        <f t="shared" si="890"/>
        <v xml:space="preserve"> </v>
      </c>
      <c r="F2035" s="130">
        <f t="shared" si="891"/>
        <v>0</v>
      </c>
      <c r="G2035" s="128">
        <f t="shared" ref="G2035:G2098" si="892">ROW()-DPline</f>
        <v>2023</v>
      </c>
      <c r="H2035" s="127"/>
      <c r="I2035" s="321"/>
      <c r="J2035" s="97"/>
      <c r="K2035" s="323"/>
      <c r="L2035" s="322"/>
      <c r="M2035" s="50"/>
      <c r="N2035" s="87"/>
      <c r="O2035" s="324"/>
      <c r="P2035" s="98"/>
      <c r="Q2035" s="98"/>
      <c r="R2035" s="114"/>
      <c r="S2035" s="753"/>
      <c r="T2035" s="98"/>
      <c r="U2035" s="98"/>
      <c r="V2035" s="98"/>
      <c r="W2035" s="99"/>
      <c r="X2035" s="97"/>
      <c r="Y2035" s="87"/>
      <c r="Z2035" s="100"/>
      <c r="AA2035" s="106">
        <f t="shared" si="866"/>
        <v>2023</v>
      </c>
      <c r="AB2035" s="549">
        <f t="shared" si="867"/>
        <v>0</v>
      </c>
      <c r="AC2035" s="544">
        <f t="shared" si="868"/>
        <v>0</v>
      </c>
      <c r="AD2035" s="174">
        <f t="shared" si="869"/>
        <v>0</v>
      </c>
      <c r="AE2035" s="8"/>
      <c r="AF2035" s="885" t="str">
        <f t="shared" si="870"/>
        <v xml:space="preserve"> </v>
      </c>
      <c r="AG2035" s="40">
        <f t="shared" si="871"/>
        <v>0</v>
      </c>
      <c r="AH2035" s="40">
        <f t="shared" si="872"/>
        <v>0</v>
      </c>
      <c r="AR2035" s="40">
        <f t="shared" si="873"/>
        <v>0</v>
      </c>
      <c r="AS2035" s="40">
        <f t="shared" si="874"/>
        <v>0</v>
      </c>
      <c r="AT2035" s="40">
        <f t="shared" si="875"/>
        <v>0</v>
      </c>
      <c r="AU2035" s="40">
        <f t="shared" si="876"/>
        <v>0</v>
      </c>
      <c r="AX2035" s="279">
        <f t="shared" si="877"/>
        <v>0</v>
      </c>
      <c r="AY2035" s="279">
        <f t="shared" si="878"/>
        <v>0</v>
      </c>
      <c r="AZ2035" s="40">
        <f t="shared" si="879"/>
        <v>0</v>
      </c>
      <c r="BB2035" s="40">
        <f t="shared" si="880"/>
        <v>0</v>
      </c>
      <c r="BC2035" s="397">
        <f t="shared" si="881"/>
        <v>0</v>
      </c>
      <c r="BD2035" s="105">
        <f t="shared" si="882"/>
        <v>0</v>
      </c>
      <c r="BE2035" s="105">
        <f t="shared" si="883"/>
        <v>0</v>
      </c>
      <c r="BF2035" s="742">
        <f t="shared" si="884"/>
        <v>0</v>
      </c>
      <c r="BG2035" s="89"/>
      <c r="BH2035" s="9"/>
      <c r="BJ2035" s="40">
        <f t="shared" si="885"/>
        <v>0</v>
      </c>
      <c r="BK2035" s="40">
        <f t="shared" si="886"/>
        <v>1</v>
      </c>
      <c r="BL2035" s="40">
        <f t="shared" si="887"/>
        <v>0</v>
      </c>
      <c r="BM2035" s="40">
        <f t="shared" si="888"/>
        <v>0</v>
      </c>
      <c r="BN2035" s="40">
        <f t="shared" si="889"/>
        <v>0</v>
      </c>
    </row>
    <row r="2036" spans="1:66" x14ac:dyDescent="0.25">
      <c r="A2036" s="379"/>
      <c r="B2036" s="936"/>
      <c r="C2036" s="272"/>
      <c r="D2036" s="868"/>
      <c r="E2036" s="873" t="str">
        <f t="shared" si="890"/>
        <v xml:space="preserve"> </v>
      </c>
      <c r="F2036" s="130">
        <f t="shared" si="891"/>
        <v>0</v>
      </c>
      <c r="G2036" s="128">
        <f t="shared" si="892"/>
        <v>2024</v>
      </c>
      <c r="H2036" s="127"/>
      <c r="I2036" s="321"/>
      <c r="J2036" s="97"/>
      <c r="K2036" s="323"/>
      <c r="L2036" s="322"/>
      <c r="M2036" s="50"/>
      <c r="N2036" s="87"/>
      <c r="O2036" s="324"/>
      <c r="P2036" s="98"/>
      <c r="Q2036" s="98"/>
      <c r="R2036" s="114"/>
      <c r="S2036" s="753"/>
      <c r="T2036" s="98"/>
      <c r="U2036" s="98"/>
      <c r="V2036" s="98"/>
      <c r="W2036" s="99"/>
      <c r="X2036" s="97"/>
      <c r="Y2036" s="87"/>
      <c r="Z2036" s="100"/>
      <c r="AA2036" s="106">
        <f t="shared" ref="AA2036:AA2099" si="893">+G2036</f>
        <v>2024</v>
      </c>
      <c r="AB2036" s="549">
        <f t="shared" ref="AB2036:AB2099" si="894">C2036*BJ2036</f>
        <v>0</v>
      </c>
      <c r="AC2036" s="544">
        <f t="shared" ref="AC2036:AC2099" si="895">+AX2036+AY2036</f>
        <v>0</v>
      </c>
      <c r="AD2036" s="174">
        <f t="shared" ref="AD2036:AD2099" si="896">+AC2036*PDArate</f>
        <v>0</v>
      </c>
      <c r="AE2036" s="8"/>
      <c r="AF2036" s="885" t="str">
        <f t="shared" ref="AF2036:AF2099" si="897">IF(AG2036+AH2036=1,"Enter both columns 5 and 16.", " ")</f>
        <v xml:space="preserve"> </v>
      </c>
      <c r="AG2036" s="40">
        <f t="shared" ref="AG2036:AG2099" si="898">IF(L2036+M2036+N2036+O2036+W2036 &gt; 0, 1, 0)</f>
        <v>0</v>
      </c>
      <c r="AH2036" s="40">
        <f t="shared" ref="AH2036:AH2099" si="899">IF(AX2036 &gt; 0, 1, 0)</f>
        <v>0</v>
      </c>
      <c r="AR2036" s="40">
        <f t="shared" ref="AR2036:AR2099" si="900">IF(ISNA(+F2036), 1, 0)</f>
        <v>0</v>
      </c>
      <c r="AS2036" s="40">
        <f t="shared" ref="AS2036:AS2099" si="901">IF(ISERR(+F2036), 1, 0)</f>
        <v>0</v>
      </c>
      <c r="AT2036" s="40">
        <f t="shared" ref="AT2036:AT2099" si="902">IF(ISERR(+AC2036), 1, 0)</f>
        <v>0</v>
      </c>
      <c r="AU2036" s="40">
        <f t="shared" ref="AU2036:AU2099" si="903">IF(ISERR(+AD2036), 1, 0)</f>
        <v>0</v>
      </c>
      <c r="AX2036" s="279">
        <f t="shared" ref="AX2036:AX2099" si="904">ROUND(L2036,1)*W2036</f>
        <v>0</v>
      </c>
      <c r="AY2036" s="279">
        <f t="shared" ref="AY2036:AY2099" si="905">ROUND(X2036,1)*Z2036</f>
        <v>0</v>
      </c>
      <c r="AZ2036" s="40">
        <f t="shared" ref="AZ2036:AZ2099" si="906">IF(J2036+K2036 &gt; 0, 1, 0)</f>
        <v>0</v>
      </c>
      <c r="BB2036" s="40">
        <f t="shared" ref="BB2036:BB2099" si="907">IF(+BC2036&gt;0,IF(+BE2036&lt;=0,1,0),0)</f>
        <v>0</v>
      </c>
      <c r="BC2036" s="397">
        <f t="shared" ref="BC2036:BC2099" si="908">IF(+D2036=1,IF(J2036&gt;0, +J2036, 0),0)</f>
        <v>0</v>
      </c>
      <c r="BD2036" s="105">
        <f t="shared" ref="BD2036:BD2099" si="909">IF(VALUE(I2036)&lt;1,0,IF(VALUE(I2036)&gt;17,0,VLOOKUP(VALUE(F2036),T10Value,VALUE(I2036)+1,FALSE)))</f>
        <v>0</v>
      </c>
      <c r="BE2036" s="105">
        <f t="shared" ref="BE2036:BE2099" si="910">ROUND(+BC2036,1)*BD2036</f>
        <v>0</v>
      </c>
      <c r="BF2036" s="742">
        <f t="shared" ref="BF2036:BF2099" si="911">+BE2036*PDArate</f>
        <v>0</v>
      </c>
      <c r="BG2036" s="89"/>
      <c r="BH2036" s="9"/>
      <c r="BJ2036" s="40">
        <f t="shared" ref="BJ2036:BJ2099" si="912">IF(J2036+L2036+M2036=J2036,0,IF(J2036-L2036-0.09&gt;0,IF(J2036-L2036&lt;=0.1*J2036,J2036-L2036,0),0))</f>
        <v>0</v>
      </c>
      <c r="BK2036" s="40">
        <f t="shared" ref="BK2036:BK2099" si="913">IF(L2036+M2036+J2036+X2036&lt;=0,1,IF(L2036+M2036+X2036&gt;0,1,0))</f>
        <v>1</v>
      </c>
      <c r="BL2036" s="40">
        <f t="shared" ref="BL2036:BL2099" si="914">IF(+BJ2036&gt;0,1,0)</f>
        <v>0</v>
      </c>
      <c r="BM2036" s="40">
        <f t="shared" ref="BM2036:BM2099" si="915">IF(ISNUMBER(C2036),IF(2*BL2036-C2036&lt;0,1,IF(2*BL2036-C2036&gt;2,1,0)),IF(ISBLANK(C2036),0,1))</f>
        <v>0</v>
      </c>
      <c r="BN2036" s="40">
        <f t="shared" ref="BN2036:BN2099" si="916">IF(ISNUMBER(D2036),IF(2*AG2036-D2036=1,1,IF(+D2036=0,0, IF(+D2036=1,0,1))),IF(ISBLANK(D2036),0,1))</f>
        <v>0</v>
      </c>
    </row>
    <row r="2037" spans="1:66" x14ac:dyDescent="0.25">
      <c r="A2037" s="379"/>
      <c r="B2037" s="936"/>
      <c r="C2037" s="272"/>
      <c r="D2037" s="868"/>
      <c r="E2037" s="873" t="str">
        <f t="shared" si="890"/>
        <v xml:space="preserve"> </v>
      </c>
      <c r="F2037" s="130">
        <f t="shared" si="891"/>
        <v>0</v>
      </c>
      <c r="G2037" s="128">
        <f t="shared" si="892"/>
        <v>2025</v>
      </c>
      <c r="H2037" s="127"/>
      <c r="I2037" s="321"/>
      <c r="J2037" s="97"/>
      <c r="K2037" s="323"/>
      <c r="L2037" s="322"/>
      <c r="M2037" s="50"/>
      <c r="N2037" s="87"/>
      <c r="O2037" s="324"/>
      <c r="P2037" s="98"/>
      <c r="Q2037" s="98"/>
      <c r="R2037" s="114"/>
      <c r="S2037" s="753"/>
      <c r="T2037" s="98"/>
      <c r="U2037" s="98"/>
      <c r="V2037" s="98"/>
      <c r="W2037" s="99"/>
      <c r="X2037" s="97"/>
      <c r="Y2037" s="87"/>
      <c r="Z2037" s="100"/>
      <c r="AA2037" s="106">
        <f t="shared" si="893"/>
        <v>2025</v>
      </c>
      <c r="AB2037" s="549">
        <f t="shared" si="894"/>
        <v>0</v>
      </c>
      <c r="AC2037" s="544">
        <f t="shared" si="895"/>
        <v>0</v>
      </c>
      <c r="AD2037" s="174">
        <f t="shared" si="896"/>
        <v>0</v>
      </c>
      <c r="AE2037" s="8"/>
      <c r="AF2037" s="885" t="str">
        <f t="shared" si="897"/>
        <v xml:space="preserve"> </v>
      </c>
      <c r="AG2037" s="40">
        <f t="shared" si="898"/>
        <v>0</v>
      </c>
      <c r="AH2037" s="40">
        <f t="shared" si="899"/>
        <v>0</v>
      </c>
      <c r="AR2037" s="40">
        <f t="shared" si="900"/>
        <v>0</v>
      </c>
      <c r="AS2037" s="40">
        <f t="shared" si="901"/>
        <v>0</v>
      </c>
      <c r="AT2037" s="40">
        <f t="shared" si="902"/>
        <v>0</v>
      </c>
      <c r="AU2037" s="40">
        <f t="shared" si="903"/>
        <v>0</v>
      </c>
      <c r="AX2037" s="279">
        <f t="shared" si="904"/>
        <v>0</v>
      </c>
      <c r="AY2037" s="279">
        <f t="shared" si="905"/>
        <v>0</v>
      </c>
      <c r="AZ2037" s="40">
        <f t="shared" si="906"/>
        <v>0</v>
      </c>
      <c r="BB2037" s="40">
        <f t="shared" si="907"/>
        <v>0</v>
      </c>
      <c r="BC2037" s="397">
        <f t="shared" si="908"/>
        <v>0</v>
      </c>
      <c r="BD2037" s="105">
        <f t="shared" si="909"/>
        <v>0</v>
      </c>
      <c r="BE2037" s="105">
        <f t="shared" si="910"/>
        <v>0</v>
      </c>
      <c r="BF2037" s="742">
        <f t="shared" si="911"/>
        <v>0</v>
      </c>
      <c r="BG2037" s="89"/>
      <c r="BH2037" s="9"/>
      <c r="BJ2037" s="40">
        <f t="shared" si="912"/>
        <v>0</v>
      </c>
      <c r="BK2037" s="40">
        <f t="shared" si="913"/>
        <v>1</v>
      </c>
      <c r="BL2037" s="40">
        <f t="shared" si="914"/>
        <v>0</v>
      </c>
      <c r="BM2037" s="40">
        <f t="shared" si="915"/>
        <v>0</v>
      </c>
      <c r="BN2037" s="40">
        <f t="shared" si="916"/>
        <v>0</v>
      </c>
    </row>
    <row r="2038" spans="1:66" x14ac:dyDescent="0.25">
      <c r="A2038" s="379"/>
      <c r="B2038" s="936"/>
      <c r="C2038" s="272"/>
      <c r="D2038" s="868"/>
      <c r="E2038" s="873" t="str">
        <f t="shared" si="890"/>
        <v xml:space="preserve"> </v>
      </c>
      <c r="F2038" s="130">
        <f t="shared" si="891"/>
        <v>0</v>
      </c>
      <c r="G2038" s="128">
        <f t="shared" si="892"/>
        <v>2026</v>
      </c>
      <c r="H2038" s="127"/>
      <c r="I2038" s="321"/>
      <c r="J2038" s="97"/>
      <c r="K2038" s="323"/>
      <c r="L2038" s="322"/>
      <c r="M2038" s="50"/>
      <c r="N2038" s="87"/>
      <c r="O2038" s="324"/>
      <c r="P2038" s="98"/>
      <c r="Q2038" s="98"/>
      <c r="R2038" s="114"/>
      <c r="S2038" s="753"/>
      <c r="T2038" s="98"/>
      <c r="U2038" s="98"/>
      <c r="V2038" s="98"/>
      <c r="W2038" s="99"/>
      <c r="X2038" s="97"/>
      <c r="Y2038" s="87"/>
      <c r="Z2038" s="100"/>
      <c r="AA2038" s="106">
        <f t="shared" si="893"/>
        <v>2026</v>
      </c>
      <c r="AB2038" s="549">
        <f t="shared" si="894"/>
        <v>0</v>
      </c>
      <c r="AC2038" s="544">
        <f t="shared" si="895"/>
        <v>0</v>
      </c>
      <c r="AD2038" s="174">
        <f t="shared" si="896"/>
        <v>0</v>
      </c>
      <c r="AE2038" s="8"/>
      <c r="AF2038" s="885" t="str">
        <f t="shared" si="897"/>
        <v xml:space="preserve"> </v>
      </c>
      <c r="AG2038" s="40">
        <f t="shared" si="898"/>
        <v>0</v>
      </c>
      <c r="AH2038" s="40">
        <f t="shared" si="899"/>
        <v>0</v>
      </c>
      <c r="AR2038" s="40">
        <f t="shared" si="900"/>
        <v>0</v>
      </c>
      <c r="AS2038" s="40">
        <f t="shared" si="901"/>
        <v>0</v>
      </c>
      <c r="AT2038" s="40">
        <f t="shared" si="902"/>
        <v>0</v>
      </c>
      <c r="AU2038" s="40">
        <f t="shared" si="903"/>
        <v>0</v>
      </c>
      <c r="AX2038" s="279">
        <f t="shared" si="904"/>
        <v>0</v>
      </c>
      <c r="AY2038" s="279">
        <f t="shared" si="905"/>
        <v>0</v>
      </c>
      <c r="AZ2038" s="40">
        <f t="shared" si="906"/>
        <v>0</v>
      </c>
      <c r="BB2038" s="40">
        <f t="shared" si="907"/>
        <v>0</v>
      </c>
      <c r="BC2038" s="397">
        <f t="shared" si="908"/>
        <v>0</v>
      </c>
      <c r="BD2038" s="105">
        <f t="shared" si="909"/>
        <v>0</v>
      </c>
      <c r="BE2038" s="105">
        <f t="shared" si="910"/>
        <v>0</v>
      </c>
      <c r="BF2038" s="742">
        <f t="shared" si="911"/>
        <v>0</v>
      </c>
      <c r="BG2038" s="89"/>
      <c r="BH2038" s="9"/>
      <c r="BJ2038" s="40">
        <f t="shared" si="912"/>
        <v>0</v>
      </c>
      <c r="BK2038" s="40">
        <f t="shared" si="913"/>
        <v>1</v>
      </c>
      <c r="BL2038" s="40">
        <f t="shared" si="914"/>
        <v>0</v>
      </c>
      <c r="BM2038" s="40">
        <f t="shared" si="915"/>
        <v>0</v>
      </c>
      <c r="BN2038" s="40">
        <f t="shared" si="916"/>
        <v>0</v>
      </c>
    </row>
    <row r="2039" spans="1:66" x14ac:dyDescent="0.25">
      <c r="A2039" s="379"/>
      <c r="B2039" s="936"/>
      <c r="C2039" s="272"/>
      <c r="D2039" s="868"/>
      <c r="E2039" s="873" t="str">
        <f t="shared" si="890"/>
        <v xml:space="preserve"> </v>
      </c>
      <c r="F2039" s="130">
        <f t="shared" si="891"/>
        <v>0</v>
      </c>
      <c r="G2039" s="128">
        <f t="shared" si="892"/>
        <v>2027</v>
      </c>
      <c r="H2039" s="127"/>
      <c r="I2039" s="321"/>
      <c r="J2039" s="97"/>
      <c r="K2039" s="323"/>
      <c r="L2039" s="322"/>
      <c r="M2039" s="50"/>
      <c r="N2039" s="87"/>
      <c r="O2039" s="324"/>
      <c r="P2039" s="98"/>
      <c r="Q2039" s="98"/>
      <c r="R2039" s="114"/>
      <c r="S2039" s="753"/>
      <c r="T2039" s="98"/>
      <c r="U2039" s="98"/>
      <c r="V2039" s="98"/>
      <c r="W2039" s="99"/>
      <c r="X2039" s="97"/>
      <c r="Y2039" s="87"/>
      <c r="Z2039" s="100"/>
      <c r="AA2039" s="106">
        <f t="shared" si="893"/>
        <v>2027</v>
      </c>
      <c r="AB2039" s="549">
        <f t="shared" si="894"/>
        <v>0</v>
      </c>
      <c r="AC2039" s="544">
        <f t="shared" si="895"/>
        <v>0</v>
      </c>
      <c r="AD2039" s="174">
        <f t="shared" si="896"/>
        <v>0</v>
      </c>
      <c r="AE2039" s="8"/>
      <c r="AF2039" s="885" t="str">
        <f t="shared" si="897"/>
        <v xml:space="preserve"> </v>
      </c>
      <c r="AG2039" s="40">
        <f t="shared" si="898"/>
        <v>0</v>
      </c>
      <c r="AH2039" s="40">
        <f t="shared" si="899"/>
        <v>0</v>
      </c>
      <c r="AR2039" s="40">
        <f t="shared" si="900"/>
        <v>0</v>
      </c>
      <c r="AS2039" s="40">
        <f t="shared" si="901"/>
        <v>0</v>
      </c>
      <c r="AT2039" s="40">
        <f t="shared" si="902"/>
        <v>0</v>
      </c>
      <c r="AU2039" s="40">
        <f t="shared" si="903"/>
        <v>0</v>
      </c>
      <c r="AX2039" s="279">
        <f t="shared" si="904"/>
        <v>0</v>
      </c>
      <c r="AY2039" s="279">
        <f t="shared" si="905"/>
        <v>0</v>
      </c>
      <c r="AZ2039" s="40">
        <f t="shared" si="906"/>
        <v>0</v>
      </c>
      <c r="BB2039" s="40">
        <f t="shared" si="907"/>
        <v>0</v>
      </c>
      <c r="BC2039" s="397">
        <f t="shared" si="908"/>
        <v>0</v>
      </c>
      <c r="BD2039" s="105">
        <f t="shared" si="909"/>
        <v>0</v>
      </c>
      <c r="BE2039" s="105">
        <f t="shared" si="910"/>
        <v>0</v>
      </c>
      <c r="BF2039" s="742">
        <f t="shared" si="911"/>
        <v>0</v>
      </c>
      <c r="BG2039" s="89"/>
      <c r="BH2039" s="9"/>
      <c r="BJ2039" s="40">
        <f t="shared" si="912"/>
        <v>0</v>
      </c>
      <c r="BK2039" s="40">
        <f t="shared" si="913"/>
        <v>1</v>
      </c>
      <c r="BL2039" s="40">
        <f t="shared" si="914"/>
        <v>0</v>
      </c>
      <c r="BM2039" s="40">
        <f t="shared" si="915"/>
        <v>0</v>
      </c>
      <c r="BN2039" s="40">
        <f t="shared" si="916"/>
        <v>0</v>
      </c>
    </row>
    <row r="2040" spans="1:66" x14ac:dyDescent="0.25">
      <c r="A2040" s="379"/>
      <c r="B2040" s="936"/>
      <c r="C2040" s="272"/>
      <c r="D2040" s="868"/>
      <c r="E2040" s="873" t="str">
        <f t="shared" si="890"/>
        <v xml:space="preserve"> </v>
      </c>
      <c r="F2040" s="130">
        <f t="shared" si="891"/>
        <v>0</v>
      </c>
      <c r="G2040" s="128">
        <f t="shared" si="892"/>
        <v>2028</v>
      </c>
      <c r="H2040" s="127"/>
      <c r="I2040" s="321"/>
      <c r="J2040" s="97"/>
      <c r="K2040" s="323"/>
      <c r="L2040" s="322"/>
      <c r="M2040" s="50"/>
      <c r="N2040" s="87"/>
      <c r="O2040" s="324"/>
      <c r="P2040" s="98"/>
      <c r="Q2040" s="98"/>
      <c r="R2040" s="114"/>
      <c r="S2040" s="753"/>
      <c r="T2040" s="98"/>
      <c r="U2040" s="98"/>
      <c r="V2040" s="98"/>
      <c r="W2040" s="99"/>
      <c r="X2040" s="97"/>
      <c r="Y2040" s="87"/>
      <c r="Z2040" s="100"/>
      <c r="AA2040" s="106">
        <f t="shared" si="893"/>
        <v>2028</v>
      </c>
      <c r="AB2040" s="549">
        <f t="shared" si="894"/>
        <v>0</v>
      </c>
      <c r="AC2040" s="544">
        <f t="shared" si="895"/>
        <v>0</v>
      </c>
      <c r="AD2040" s="174">
        <f t="shared" si="896"/>
        <v>0</v>
      </c>
      <c r="AE2040" s="8"/>
      <c r="AF2040" s="885" t="str">
        <f t="shared" si="897"/>
        <v xml:space="preserve"> </v>
      </c>
      <c r="AG2040" s="40">
        <f t="shared" si="898"/>
        <v>0</v>
      </c>
      <c r="AH2040" s="40">
        <f t="shared" si="899"/>
        <v>0</v>
      </c>
      <c r="AR2040" s="40">
        <f t="shared" si="900"/>
        <v>0</v>
      </c>
      <c r="AS2040" s="40">
        <f t="shared" si="901"/>
        <v>0</v>
      </c>
      <c r="AT2040" s="40">
        <f t="shared" si="902"/>
        <v>0</v>
      </c>
      <c r="AU2040" s="40">
        <f t="shared" si="903"/>
        <v>0</v>
      </c>
      <c r="AX2040" s="279">
        <f t="shared" si="904"/>
        <v>0</v>
      </c>
      <c r="AY2040" s="279">
        <f t="shared" si="905"/>
        <v>0</v>
      </c>
      <c r="AZ2040" s="40">
        <f t="shared" si="906"/>
        <v>0</v>
      </c>
      <c r="BB2040" s="40">
        <f t="shared" si="907"/>
        <v>0</v>
      </c>
      <c r="BC2040" s="397">
        <f t="shared" si="908"/>
        <v>0</v>
      </c>
      <c r="BD2040" s="105">
        <f t="shared" si="909"/>
        <v>0</v>
      </c>
      <c r="BE2040" s="105">
        <f t="shared" si="910"/>
        <v>0</v>
      </c>
      <c r="BF2040" s="742">
        <f t="shared" si="911"/>
        <v>0</v>
      </c>
      <c r="BG2040" s="89"/>
      <c r="BH2040" s="9"/>
      <c r="BJ2040" s="40">
        <f t="shared" si="912"/>
        <v>0</v>
      </c>
      <c r="BK2040" s="40">
        <f t="shared" si="913"/>
        <v>1</v>
      </c>
      <c r="BL2040" s="40">
        <f t="shared" si="914"/>
        <v>0</v>
      </c>
      <c r="BM2040" s="40">
        <f t="shared" si="915"/>
        <v>0</v>
      </c>
      <c r="BN2040" s="40">
        <f t="shared" si="916"/>
        <v>0</v>
      </c>
    </row>
    <row r="2041" spans="1:66" x14ac:dyDescent="0.25">
      <c r="A2041" s="379"/>
      <c r="B2041" s="936"/>
      <c r="C2041" s="272"/>
      <c r="D2041" s="868"/>
      <c r="E2041" s="873" t="str">
        <f t="shared" si="890"/>
        <v xml:space="preserve"> </v>
      </c>
      <c r="F2041" s="130">
        <f t="shared" si="891"/>
        <v>0</v>
      </c>
      <c r="G2041" s="128">
        <f t="shared" si="892"/>
        <v>2029</v>
      </c>
      <c r="H2041" s="127"/>
      <c r="I2041" s="321"/>
      <c r="J2041" s="97"/>
      <c r="K2041" s="323"/>
      <c r="L2041" s="322"/>
      <c r="M2041" s="50"/>
      <c r="N2041" s="87"/>
      <c r="O2041" s="324"/>
      <c r="P2041" s="98"/>
      <c r="Q2041" s="98"/>
      <c r="R2041" s="114"/>
      <c r="S2041" s="753"/>
      <c r="T2041" s="98"/>
      <c r="U2041" s="98"/>
      <c r="V2041" s="98"/>
      <c r="W2041" s="99"/>
      <c r="X2041" s="97"/>
      <c r="Y2041" s="87"/>
      <c r="Z2041" s="100"/>
      <c r="AA2041" s="106">
        <f t="shared" si="893"/>
        <v>2029</v>
      </c>
      <c r="AB2041" s="549">
        <f t="shared" si="894"/>
        <v>0</v>
      </c>
      <c r="AC2041" s="544">
        <f t="shared" si="895"/>
        <v>0</v>
      </c>
      <c r="AD2041" s="174">
        <f t="shared" si="896"/>
        <v>0</v>
      </c>
      <c r="AE2041" s="8"/>
      <c r="AF2041" s="885" t="str">
        <f t="shared" si="897"/>
        <v xml:space="preserve"> </v>
      </c>
      <c r="AG2041" s="40">
        <f t="shared" si="898"/>
        <v>0</v>
      </c>
      <c r="AH2041" s="40">
        <f t="shared" si="899"/>
        <v>0</v>
      </c>
      <c r="AR2041" s="40">
        <f t="shared" si="900"/>
        <v>0</v>
      </c>
      <c r="AS2041" s="40">
        <f t="shared" si="901"/>
        <v>0</v>
      </c>
      <c r="AT2041" s="40">
        <f t="shared" si="902"/>
        <v>0</v>
      </c>
      <c r="AU2041" s="40">
        <f t="shared" si="903"/>
        <v>0</v>
      </c>
      <c r="AX2041" s="279">
        <f t="shared" si="904"/>
        <v>0</v>
      </c>
      <c r="AY2041" s="279">
        <f t="shared" si="905"/>
        <v>0</v>
      </c>
      <c r="AZ2041" s="40">
        <f t="shared" si="906"/>
        <v>0</v>
      </c>
      <c r="BB2041" s="40">
        <f t="shared" si="907"/>
        <v>0</v>
      </c>
      <c r="BC2041" s="397">
        <f t="shared" si="908"/>
        <v>0</v>
      </c>
      <c r="BD2041" s="105">
        <f t="shared" si="909"/>
        <v>0</v>
      </c>
      <c r="BE2041" s="105">
        <f t="shared" si="910"/>
        <v>0</v>
      </c>
      <c r="BF2041" s="742">
        <f t="shared" si="911"/>
        <v>0</v>
      </c>
      <c r="BG2041" s="89"/>
      <c r="BH2041" s="9"/>
      <c r="BJ2041" s="40">
        <f t="shared" si="912"/>
        <v>0</v>
      </c>
      <c r="BK2041" s="40">
        <f t="shared" si="913"/>
        <v>1</v>
      </c>
      <c r="BL2041" s="40">
        <f t="shared" si="914"/>
        <v>0</v>
      </c>
      <c r="BM2041" s="40">
        <f t="shared" si="915"/>
        <v>0</v>
      </c>
      <c r="BN2041" s="40">
        <f t="shared" si="916"/>
        <v>0</v>
      </c>
    </row>
    <row r="2042" spans="1:66" x14ac:dyDescent="0.25">
      <c r="A2042" s="379"/>
      <c r="B2042" s="936"/>
      <c r="C2042" s="272"/>
      <c r="D2042" s="868"/>
      <c r="E2042" s="873" t="str">
        <f t="shared" si="890"/>
        <v xml:space="preserve"> </v>
      </c>
      <c r="F2042" s="130">
        <f t="shared" si="891"/>
        <v>0</v>
      </c>
      <c r="G2042" s="128">
        <f t="shared" si="892"/>
        <v>2030</v>
      </c>
      <c r="H2042" s="127"/>
      <c r="I2042" s="321"/>
      <c r="J2042" s="97"/>
      <c r="K2042" s="323"/>
      <c r="L2042" s="322"/>
      <c r="M2042" s="50"/>
      <c r="N2042" s="87"/>
      <c r="O2042" s="324"/>
      <c r="P2042" s="98"/>
      <c r="Q2042" s="98"/>
      <c r="R2042" s="114"/>
      <c r="S2042" s="753"/>
      <c r="T2042" s="98"/>
      <c r="U2042" s="98"/>
      <c r="V2042" s="98"/>
      <c r="W2042" s="99"/>
      <c r="X2042" s="97"/>
      <c r="Y2042" s="87"/>
      <c r="Z2042" s="100"/>
      <c r="AA2042" s="106">
        <f t="shared" si="893"/>
        <v>2030</v>
      </c>
      <c r="AB2042" s="549">
        <f t="shared" si="894"/>
        <v>0</v>
      </c>
      <c r="AC2042" s="544">
        <f t="shared" si="895"/>
        <v>0</v>
      </c>
      <c r="AD2042" s="174">
        <f t="shared" si="896"/>
        <v>0</v>
      </c>
      <c r="AE2042" s="8"/>
      <c r="AF2042" s="885" t="str">
        <f t="shared" si="897"/>
        <v xml:space="preserve"> </v>
      </c>
      <c r="AG2042" s="40">
        <f t="shared" si="898"/>
        <v>0</v>
      </c>
      <c r="AH2042" s="40">
        <f t="shared" si="899"/>
        <v>0</v>
      </c>
      <c r="AR2042" s="40">
        <f t="shared" si="900"/>
        <v>0</v>
      </c>
      <c r="AS2042" s="40">
        <f t="shared" si="901"/>
        <v>0</v>
      </c>
      <c r="AT2042" s="40">
        <f t="shared" si="902"/>
        <v>0</v>
      </c>
      <c r="AU2042" s="40">
        <f t="shared" si="903"/>
        <v>0</v>
      </c>
      <c r="AX2042" s="279">
        <f t="shared" si="904"/>
        <v>0</v>
      </c>
      <c r="AY2042" s="279">
        <f t="shared" si="905"/>
        <v>0</v>
      </c>
      <c r="AZ2042" s="40">
        <f t="shared" si="906"/>
        <v>0</v>
      </c>
      <c r="BB2042" s="40">
        <f t="shared" si="907"/>
        <v>0</v>
      </c>
      <c r="BC2042" s="397">
        <f t="shared" si="908"/>
        <v>0</v>
      </c>
      <c r="BD2042" s="105">
        <f t="shared" si="909"/>
        <v>0</v>
      </c>
      <c r="BE2042" s="105">
        <f t="shared" si="910"/>
        <v>0</v>
      </c>
      <c r="BF2042" s="742">
        <f t="shared" si="911"/>
        <v>0</v>
      </c>
      <c r="BG2042" s="89"/>
      <c r="BH2042" s="9"/>
      <c r="BJ2042" s="40">
        <f t="shared" si="912"/>
        <v>0</v>
      </c>
      <c r="BK2042" s="40">
        <f t="shared" si="913"/>
        <v>1</v>
      </c>
      <c r="BL2042" s="40">
        <f t="shared" si="914"/>
        <v>0</v>
      </c>
      <c r="BM2042" s="40">
        <f t="shared" si="915"/>
        <v>0</v>
      </c>
      <c r="BN2042" s="40">
        <f t="shared" si="916"/>
        <v>0</v>
      </c>
    </row>
    <row r="2043" spans="1:66" x14ac:dyDescent="0.25">
      <c r="A2043" s="379"/>
      <c r="B2043" s="936"/>
      <c r="C2043" s="272"/>
      <c r="D2043" s="868"/>
      <c r="E2043" s="873" t="str">
        <f t="shared" si="890"/>
        <v xml:space="preserve"> </v>
      </c>
      <c r="F2043" s="130">
        <f t="shared" si="891"/>
        <v>0</v>
      </c>
      <c r="G2043" s="128">
        <f t="shared" si="892"/>
        <v>2031</v>
      </c>
      <c r="H2043" s="127"/>
      <c r="I2043" s="321"/>
      <c r="J2043" s="97"/>
      <c r="K2043" s="323"/>
      <c r="L2043" s="322"/>
      <c r="M2043" s="50"/>
      <c r="N2043" s="87"/>
      <c r="O2043" s="324"/>
      <c r="P2043" s="98"/>
      <c r="Q2043" s="98"/>
      <c r="R2043" s="114"/>
      <c r="S2043" s="753"/>
      <c r="T2043" s="98"/>
      <c r="U2043" s="98"/>
      <c r="V2043" s="98"/>
      <c r="W2043" s="99"/>
      <c r="X2043" s="97"/>
      <c r="Y2043" s="87"/>
      <c r="Z2043" s="100"/>
      <c r="AA2043" s="106">
        <f t="shared" si="893"/>
        <v>2031</v>
      </c>
      <c r="AB2043" s="549">
        <f t="shared" si="894"/>
        <v>0</v>
      </c>
      <c r="AC2043" s="544">
        <f t="shared" si="895"/>
        <v>0</v>
      </c>
      <c r="AD2043" s="174">
        <f t="shared" si="896"/>
        <v>0</v>
      </c>
      <c r="AE2043" s="8"/>
      <c r="AF2043" s="885" t="str">
        <f t="shared" si="897"/>
        <v xml:space="preserve"> </v>
      </c>
      <c r="AG2043" s="40">
        <f t="shared" si="898"/>
        <v>0</v>
      </c>
      <c r="AH2043" s="40">
        <f t="shared" si="899"/>
        <v>0</v>
      </c>
      <c r="AR2043" s="40">
        <f t="shared" si="900"/>
        <v>0</v>
      </c>
      <c r="AS2043" s="40">
        <f t="shared" si="901"/>
        <v>0</v>
      </c>
      <c r="AT2043" s="40">
        <f t="shared" si="902"/>
        <v>0</v>
      </c>
      <c r="AU2043" s="40">
        <f t="shared" si="903"/>
        <v>0</v>
      </c>
      <c r="AX2043" s="279">
        <f t="shared" si="904"/>
        <v>0</v>
      </c>
      <c r="AY2043" s="279">
        <f t="shared" si="905"/>
        <v>0</v>
      </c>
      <c r="AZ2043" s="40">
        <f t="shared" si="906"/>
        <v>0</v>
      </c>
      <c r="BB2043" s="40">
        <f t="shared" si="907"/>
        <v>0</v>
      </c>
      <c r="BC2043" s="397">
        <f t="shared" si="908"/>
        <v>0</v>
      </c>
      <c r="BD2043" s="105">
        <f t="shared" si="909"/>
        <v>0</v>
      </c>
      <c r="BE2043" s="105">
        <f t="shared" si="910"/>
        <v>0</v>
      </c>
      <c r="BF2043" s="742">
        <f t="shared" si="911"/>
        <v>0</v>
      </c>
      <c r="BG2043" s="89"/>
      <c r="BH2043" s="9"/>
      <c r="BJ2043" s="40">
        <f t="shared" si="912"/>
        <v>0</v>
      </c>
      <c r="BK2043" s="40">
        <f t="shared" si="913"/>
        <v>1</v>
      </c>
      <c r="BL2043" s="40">
        <f t="shared" si="914"/>
        <v>0</v>
      </c>
      <c r="BM2043" s="40">
        <f t="shared" si="915"/>
        <v>0</v>
      </c>
      <c r="BN2043" s="40">
        <f t="shared" si="916"/>
        <v>0</v>
      </c>
    </row>
    <row r="2044" spans="1:66" x14ac:dyDescent="0.25">
      <c r="A2044" s="379"/>
      <c r="B2044" s="936"/>
      <c r="C2044" s="272"/>
      <c r="D2044" s="868"/>
      <c r="E2044" s="873" t="str">
        <f t="shared" si="890"/>
        <v xml:space="preserve"> </v>
      </c>
      <c r="F2044" s="130">
        <f t="shared" si="891"/>
        <v>0</v>
      </c>
      <c r="G2044" s="128">
        <f t="shared" si="892"/>
        <v>2032</v>
      </c>
      <c r="H2044" s="127"/>
      <c r="I2044" s="321"/>
      <c r="J2044" s="97"/>
      <c r="K2044" s="323"/>
      <c r="L2044" s="322"/>
      <c r="M2044" s="50"/>
      <c r="N2044" s="87"/>
      <c r="O2044" s="324"/>
      <c r="P2044" s="98"/>
      <c r="Q2044" s="98"/>
      <c r="R2044" s="114"/>
      <c r="S2044" s="753"/>
      <c r="T2044" s="98"/>
      <c r="U2044" s="98"/>
      <c r="V2044" s="98"/>
      <c r="W2044" s="99"/>
      <c r="X2044" s="97"/>
      <c r="Y2044" s="87"/>
      <c r="Z2044" s="100"/>
      <c r="AA2044" s="106">
        <f t="shared" si="893"/>
        <v>2032</v>
      </c>
      <c r="AB2044" s="549">
        <f t="shared" si="894"/>
        <v>0</v>
      </c>
      <c r="AC2044" s="544">
        <f t="shared" si="895"/>
        <v>0</v>
      </c>
      <c r="AD2044" s="174">
        <f t="shared" si="896"/>
        <v>0</v>
      </c>
      <c r="AE2044" s="8"/>
      <c r="AF2044" s="885" t="str">
        <f t="shared" si="897"/>
        <v xml:space="preserve"> </v>
      </c>
      <c r="AG2044" s="40">
        <f t="shared" si="898"/>
        <v>0</v>
      </c>
      <c r="AH2044" s="40">
        <f t="shared" si="899"/>
        <v>0</v>
      </c>
      <c r="AR2044" s="40">
        <f t="shared" si="900"/>
        <v>0</v>
      </c>
      <c r="AS2044" s="40">
        <f t="shared" si="901"/>
        <v>0</v>
      </c>
      <c r="AT2044" s="40">
        <f t="shared" si="902"/>
        <v>0</v>
      </c>
      <c r="AU2044" s="40">
        <f t="shared" si="903"/>
        <v>0</v>
      </c>
      <c r="AX2044" s="279">
        <f t="shared" si="904"/>
        <v>0</v>
      </c>
      <c r="AY2044" s="279">
        <f t="shared" si="905"/>
        <v>0</v>
      </c>
      <c r="AZ2044" s="40">
        <f t="shared" si="906"/>
        <v>0</v>
      </c>
      <c r="BB2044" s="40">
        <f t="shared" si="907"/>
        <v>0</v>
      </c>
      <c r="BC2044" s="397">
        <f t="shared" si="908"/>
        <v>0</v>
      </c>
      <c r="BD2044" s="105">
        <f t="shared" si="909"/>
        <v>0</v>
      </c>
      <c r="BE2044" s="105">
        <f t="shared" si="910"/>
        <v>0</v>
      </c>
      <c r="BF2044" s="742">
        <f t="shared" si="911"/>
        <v>0</v>
      </c>
      <c r="BG2044" s="89"/>
      <c r="BH2044" s="9"/>
      <c r="BJ2044" s="40">
        <f t="shared" si="912"/>
        <v>0</v>
      </c>
      <c r="BK2044" s="40">
        <f t="shared" si="913"/>
        <v>1</v>
      </c>
      <c r="BL2044" s="40">
        <f t="shared" si="914"/>
        <v>0</v>
      </c>
      <c r="BM2044" s="40">
        <f t="shared" si="915"/>
        <v>0</v>
      </c>
      <c r="BN2044" s="40">
        <f t="shared" si="916"/>
        <v>0</v>
      </c>
    </row>
    <row r="2045" spans="1:66" x14ac:dyDescent="0.25">
      <c r="A2045" s="379"/>
      <c r="B2045" s="936"/>
      <c r="C2045" s="272"/>
      <c r="D2045" s="868"/>
      <c r="E2045" s="873" t="str">
        <f t="shared" si="890"/>
        <v xml:space="preserve"> </v>
      </c>
      <c r="F2045" s="130">
        <f t="shared" si="891"/>
        <v>0</v>
      </c>
      <c r="G2045" s="128">
        <f t="shared" si="892"/>
        <v>2033</v>
      </c>
      <c r="H2045" s="127"/>
      <c r="I2045" s="321"/>
      <c r="J2045" s="97"/>
      <c r="K2045" s="323"/>
      <c r="L2045" s="322"/>
      <c r="M2045" s="50"/>
      <c r="N2045" s="87"/>
      <c r="O2045" s="324"/>
      <c r="P2045" s="98"/>
      <c r="Q2045" s="98"/>
      <c r="R2045" s="114"/>
      <c r="S2045" s="753"/>
      <c r="T2045" s="98"/>
      <c r="U2045" s="98"/>
      <c r="V2045" s="98"/>
      <c r="W2045" s="99"/>
      <c r="X2045" s="97"/>
      <c r="Y2045" s="87"/>
      <c r="Z2045" s="100"/>
      <c r="AA2045" s="106">
        <f t="shared" si="893"/>
        <v>2033</v>
      </c>
      <c r="AB2045" s="549">
        <f t="shared" si="894"/>
        <v>0</v>
      </c>
      <c r="AC2045" s="544">
        <f t="shared" si="895"/>
        <v>0</v>
      </c>
      <c r="AD2045" s="174">
        <f t="shared" si="896"/>
        <v>0</v>
      </c>
      <c r="AE2045" s="8"/>
      <c r="AF2045" s="885" t="str">
        <f t="shared" si="897"/>
        <v xml:space="preserve"> </v>
      </c>
      <c r="AG2045" s="40">
        <f t="shared" si="898"/>
        <v>0</v>
      </c>
      <c r="AH2045" s="40">
        <f t="shared" si="899"/>
        <v>0</v>
      </c>
      <c r="AR2045" s="40">
        <f t="shared" si="900"/>
        <v>0</v>
      </c>
      <c r="AS2045" s="40">
        <f t="shared" si="901"/>
        <v>0</v>
      </c>
      <c r="AT2045" s="40">
        <f t="shared" si="902"/>
        <v>0</v>
      </c>
      <c r="AU2045" s="40">
        <f t="shared" si="903"/>
        <v>0</v>
      </c>
      <c r="AX2045" s="279">
        <f t="shared" si="904"/>
        <v>0</v>
      </c>
      <c r="AY2045" s="279">
        <f t="shared" si="905"/>
        <v>0</v>
      </c>
      <c r="AZ2045" s="40">
        <f t="shared" si="906"/>
        <v>0</v>
      </c>
      <c r="BB2045" s="40">
        <f t="shared" si="907"/>
        <v>0</v>
      </c>
      <c r="BC2045" s="397">
        <f t="shared" si="908"/>
        <v>0</v>
      </c>
      <c r="BD2045" s="105">
        <f t="shared" si="909"/>
        <v>0</v>
      </c>
      <c r="BE2045" s="105">
        <f t="shared" si="910"/>
        <v>0</v>
      </c>
      <c r="BF2045" s="742">
        <f t="shared" si="911"/>
        <v>0</v>
      </c>
      <c r="BG2045" s="89"/>
      <c r="BH2045" s="9"/>
      <c r="BJ2045" s="40">
        <f t="shared" si="912"/>
        <v>0</v>
      </c>
      <c r="BK2045" s="40">
        <f t="shared" si="913"/>
        <v>1</v>
      </c>
      <c r="BL2045" s="40">
        <f t="shared" si="914"/>
        <v>0</v>
      </c>
      <c r="BM2045" s="40">
        <f t="shared" si="915"/>
        <v>0</v>
      </c>
      <c r="BN2045" s="40">
        <f t="shared" si="916"/>
        <v>0</v>
      </c>
    </row>
    <row r="2046" spans="1:66" x14ac:dyDescent="0.25">
      <c r="A2046" s="379"/>
      <c r="B2046" s="936"/>
      <c r="C2046" s="272"/>
      <c r="D2046" s="868"/>
      <c r="E2046" s="873" t="str">
        <f t="shared" si="890"/>
        <v xml:space="preserve"> </v>
      </c>
      <c r="F2046" s="130">
        <f t="shared" si="891"/>
        <v>0</v>
      </c>
      <c r="G2046" s="128">
        <f t="shared" si="892"/>
        <v>2034</v>
      </c>
      <c r="H2046" s="127"/>
      <c r="I2046" s="321"/>
      <c r="J2046" s="97"/>
      <c r="K2046" s="323"/>
      <c r="L2046" s="322"/>
      <c r="M2046" s="50"/>
      <c r="N2046" s="87"/>
      <c r="O2046" s="324"/>
      <c r="P2046" s="98"/>
      <c r="Q2046" s="98"/>
      <c r="R2046" s="114"/>
      <c r="S2046" s="753"/>
      <c r="T2046" s="98"/>
      <c r="U2046" s="98"/>
      <c r="V2046" s="98"/>
      <c r="W2046" s="99"/>
      <c r="X2046" s="97"/>
      <c r="Y2046" s="87"/>
      <c r="Z2046" s="100"/>
      <c r="AA2046" s="106">
        <f t="shared" si="893"/>
        <v>2034</v>
      </c>
      <c r="AB2046" s="549">
        <f t="shared" si="894"/>
        <v>0</v>
      </c>
      <c r="AC2046" s="544">
        <f t="shared" si="895"/>
        <v>0</v>
      </c>
      <c r="AD2046" s="174">
        <f t="shared" si="896"/>
        <v>0</v>
      </c>
      <c r="AE2046" s="8"/>
      <c r="AF2046" s="885" t="str">
        <f t="shared" si="897"/>
        <v xml:space="preserve"> </v>
      </c>
      <c r="AG2046" s="40">
        <f t="shared" si="898"/>
        <v>0</v>
      </c>
      <c r="AH2046" s="40">
        <f t="shared" si="899"/>
        <v>0</v>
      </c>
      <c r="AR2046" s="40">
        <f t="shared" si="900"/>
        <v>0</v>
      </c>
      <c r="AS2046" s="40">
        <f t="shared" si="901"/>
        <v>0</v>
      </c>
      <c r="AT2046" s="40">
        <f t="shared" si="902"/>
        <v>0</v>
      </c>
      <c r="AU2046" s="40">
        <f t="shared" si="903"/>
        <v>0</v>
      </c>
      <c r="AX2046" s="279">
        <f t="shared" si="904"/>
        <v>0</v>
      </c>
      <c r="AY2046" s="279">
        <f t="shared" si="905"/>
        <v>0</v>
      </c>
      <c r="AZ2046" s="40">
        <f t="shared" si="906"/>
        <v>0</v>
      </c>
      <c r="BB2046" s="40">
        <f t="shared" si="907"/>
        <v>0</v>
      </c>
      <c r="BC2046" s="397">
        <f t="shared" si="908"/>
        <v>0</v>
      </c>
      <c r="BD2046" s="105">
        <f t="shared" si="909"/>
        <v>0</v>
      </c>
      <c r="BE2046" s="105">
        <f t="shared" si="910"/>
        <v>0</v>
      </c>
      <c r="BF2046" s="742">
        <f t="shared" si="911"/>
        <v>0</v>
      </c>
      <c r="BG2046" s="89"/>
      <c r="BH2046" s="9"/>
      <c r="BJ2046" s="40">
        <f t="shared" si="912"/>
        <v>0</v>
      </c>
      <c r="BK2046" s="40">
        <f t="shared" si="913"/>
        <v>1</v>
      </c>
      <c r="BL2046" s="40">
        <f t="shared" si="914"/>
        <v>0</v>
      </c>
      <c r="BM2046" s="40">
        <f t="shared" si="915"/>
        <v>0</v>
      </c>
      <c r="BN2046" s="40">
        <f t="shared" si="916"/>
        <v>0</v>
      </c>
    </row>
    <row r="2047" spans="1:66" x14ac:dyDescent="0.25">
      <c r="A2047" s="379"/>
      <c r="B2047" s="936"/>
      <c r="C2047" s="272"/>
      <c r="D2047" s="868"/>
      <c r="E2047" s="873" t="str">
        <f t="shared" si="890"/>
        <v xml:space="preserve"> </v>
      </c>
      <c r="F2047" s="130">
        <f t="shared" si="891"/>
        <v>0</v>
      </c>
      <c r="G2047" s="128">
        <f t="shared" si="892"/>
        <v>2035</v>
      </c>
      <c r="H2047" s="127"/>
      <c r="I2047" s="321"/>
      <c r="J2047" s="97"/>
      <c r="K2047" s="323"/>
      <c r="L2047" s="322"/>
      <c r="M2047" s="50"/>
      <c r="N2047" s="87"/>
      <c r="O2047" s="324"/>
      <c r="P2047" s="98"/>
      <c r="Q2047" s="98"/>
      <c r="R2047" s="114"/>
      <c r="S2047" s="753"/>
      <c r="T2047" s="98"/>
      <c r="U2047" s="98"/>
      <c r="V2047" s="98"/>
      <c r="W2047" s="99"/>
      <c r="X2047" s="97"/>
      <c r="Y2047" s="87"/>
      <c r="Z2047" s="100"/>
      <c r="AA2047" s="106">
        <f t="shared" si="893"/>
        <v>2035</v>
      </c>
      <c r="AB2047" s="549">
        <f t="shared" si="894"/>
        <v>0</v>
      </c>
      <c r="AC2047" s="544">
        <f t="shared" si="895"/>
        <v>0</v>
      </c>
      <c r="AD2047" s="174">
        <f t="shared" si="896"/>
        <v>0</v>
      </c>
      <c r="AE2047" s="8"/>
      <c r="AF2047" s="885" t="str">
        <f t="shared" si="897"/>
        <v xml:space="preserve"> </v>
      </c>
      <c r="AG2047" s="40">
        <f t="shared" si="898"/>
        <v>0</v>
      </c>
      <c r="AH2047" s="40">
        <f t="shared" si="899"/>
        <v>0</v>
      </c>
      <c r="AR2047" s="40">
        <f t="shared" si="900"/>
        <v>0</v>
      </c>
      <c r="AS2047" s="40">
        <f t="shared" si="901"/>
        <v>0</v>
      </c>
      <c r="AT2047" s="40">
        <f t="shared" si="902"/>
        <v>0</v>
      </c>
      <c r="AU2047" s="40">
        <f t="shared" si="903"/>
        <v>0</v>
      </c>
      <c r="AX2047" s="279">
        <f t="shared" si="904"/>
        <v>0</v>
      </c>
      <c r="AY2047" s="279">
        <f t="shared" si="905"/>
        <v>0</v>
      </c>
      <c r="AZ2047" s="40">
        <f t="shared" si="906"/>
        <v>0</v>
      </c>
      <c r="BB2047" s="40">
        <f t="shared" si="907"/>
        <v>0</v>
      </c>
      <c r="BC2047" s="397">
        <f t="shared" si="908"/>
        <v>0</v>
      </c>
      <c r="BD2047" s="105">
        <f t="shared" si="909"/>
        <v>0</v>
      </c>
      <c r="BE2047" s="105">
        <f t="shared" si="910"/>
        <v>0</v>
      </c>
      <c r="BF2047" s="742">
        <f t="shared" si="911"/>
        <v>0</v>
      </c>
      <c r="BG2047" s="89"/>
      <c r="BH2047" s="9"/>
      <c r="BJ2047" s="40">
        <f t="shared" si="912"/>
        <v>0</v>
      </c>
      <c r="BK2047" s="40">
        <f t="shared" si="913"/>
        <v>1</v>
      </c>
      <c r="BL2047" s="40">
        <f t="shared" si="914"/>
        <v>0</v>
      </c>
      <c r="BM2047" s="40">
        <f t="shared" si="915"/>
        <v>0</v>
      </c>
      <c r="BN2047" s="40">
        <f t="shared" si="916"/>
        <v>0</v>
      </c>
    </row>
    <row r="2048" spans="1:66" x14ac:dyDescent="0.25">
      <c r="A2048" s="379"/>
      <c r="B2048" s="936"/>
      <c r="C2048" s="272"/>
      <c r="D2048" s="868"/>
      <c r="E2048" s="873" t="str">
        <f t="shared" si="890"/>
        <v xml:space="preserve"> </v>
      </c>
      <c r="F2048" s="130">
        <f t="shared" si="891"/>
        <v>0</v>
      </c>
      <c r="G2048" s="128">
        <f t="shared" si="892"/>
        <v>2036</v>
      </c>
      <c r="H2048" s="127"/>
      <c r="I2048" s="321"/>
      <c r="J2048" s="97"/>
      <c r="K2048" s="323"/>
      <c r="L2048" s="322"/>
      <c r="M2048" s="50"/>
      <c r="N2048" s="87"/>
      <c r="O2048" s="324"/>
      <c r="P2048" s="98"/>
      <c r="Q2048" s="98"/>
      <c r="R2048" s="114"/>
      <c r="S2048" s="753"/>
      <c r="T2048" s="98"/>
      <c r="U2048" s="98"/>
      <c r="V2048" s="98"/>
      <c r="W2048" s="99"/>
      <c r="X2048" s="97"/>
      <c r="Y2048" s="87"/>
      <c r="Z2048" s="100"/>
      <c r="AA2048" s="106">
        <f t="shared" si="893"/>
        <v>2036</v>
      </c>
      <c r="AB2048" s="549">
        <f t="shared" si="894"/>
        <v>0</v>
      </c>
      <c r="AC2048" s="544">
        <f t="shared" si="895"/>
        <v>0</v>
      </c>
      <c r="AD2048" s="174">
        <f t="shared" si="896"/>
        <v>0</v>
      </c>
      <c r="AE2048" s="8"/>
      <c r="AF2048" s="885" t="str">
        <f t="shared" si="897"/>
        <v xml:space="preserve"> </v>
      </c>
      <c r="AG2048" s="40">
        <f t="shared" si="898"/>
        <v>0</v>
      </c>
      <c r="AH2048" s="40">
        <f t="shared" si="899"/>
        <v>0</v>
      </c>
      <c r="AR2048" s="40">
        <f t="shared" si="900"/>
        <v>0</v>
      </c>
      <c r="AS2048" s="40">
        <f t="shared" si="901"/>
        <v>0</v>
      </c>
      <c r="AT2048" s="40">
        <f t="shared" si="902"/>
        <v>0</v>
      </c>
      <c r="AU2048" s="40">
        <f t="shared" si="903"/>
        <v>0</v>
      </c>
      <c r="AX2048" s="279">
        <f t="shared" si="904"/>
        <v>0</v>
      </c>
      <c r="AY2048" s="279">
        <f t="shared" si="905"/>
        <v>0</v>
      </c>
      <c r="AZ2048" s="40">
        <f t="shared" si="906"/>
        <v>0</v>
      </c>
      <c r="BB2048" s="40">
        <f t="shared" si="907"/>
        <v>0</v>
      </c>
      <c r="BC2048" s="397">
        <f t="shared" si="908"/>
        <v>0</v>
      </c>
      <c r="BD2048" s="105">
        <f t="shared" si="909"/>
        <v>0</v>
      </c>
      <c r="BE2048" s="105">
        <f t="shared" si="910"/>
        <v>0</v>
      </c>
      <c r="BF2048" s="742">
        <f t="shared" si="911"/>
        <v>0</v>
      </c>
      <c r="BG2048" s="89"/>
      <c r="BH2048" s="9"/>
      <c r="BJ2048" s="40">
        <f t="shared" si="912"/>
        <v>0</v>
      </c>
      <c r="BK2048" s="40">
        <f t="shared" si="913"/>
        <v>1</v>
      </c>
      <c r="BL2048" s="40">
        <f t="shared" si="914"/>
        <v>0</v>
      </c>
      <c r="BM2048" s="40">
        <f t="shared" si="915"/>
        <v>0</v>
      </c>
      <c r="BN2048" s="40">
        <f t="shared" si="916"/>
        <v>0</v>
      </c>
    </row>
    <row r="2049" spans="1:66" x14ac:dyDescent="0.25">
      <c r="A2049" s="379"/>
      <c r="B2049" s="936"/>
      <c r="C2049" s="272"/>
      <c r="D2049" s="868"/>
      <c r="E2049" s="873" t="str">
        <f t="shared" si="890"/>
        <v xml:space="preserve"> </v>
      </c>
      <c r="F2049" s="130">
        <f t="shared" si="891"/>
        <v>0</v>
      </c>
      <c r="G2049" s="128">
        <f t="shared" si="892"/>
        <v>2037</v>
      </c>
      <c r="H2049" s="127"/>
      <c r="I2049" s="321"/>
      <c r="J2049" s="97"/>
      <c r="K2049" s="323"/>
      <c r="L2049" s="322"/>
      <c r="M2049" s="50"/>
      <c r="N2049" s="87"/>
      <c r="O2049" s="324"/>
      <c r="P2049" s="98"/>
      <c r="Q2049" s="98"/>
      <c r="R2049" s="114"/>
      <c r="S2049" s="753"/>
      <c r="T2049" s="98"/>
      <c r="U2049" s="98"/>
      <c r="V2049" s="98"/>
      <c r="W2049" s="99"/>
      <c r="X2049" s="97"/>
      <c r="Y2049" s="87"/>
      <c r="Z2049" s="100"/>
      <c r="AA2049" s="106">
        <f t="shared" si="893"/>
        <v>2037</v>
      </c>
      <c r="AB2049" s="549">
        <f t="shared" si="894"/>
        <v>0</v>
      </c>
      <c r="AC2049" s="544">
        <f t="shared" si="895"/>
        <v>0</v>
      </c>
      <c r="AD2049" s="174">
        <f t="shared" si="896"/>
        <v>0</v>
      </c>
      <c r="AE2049" s="8"/>
      <c r="AF2049" s="885" t="str">
        <f t="shared" si="897"/>
        <v xml:space="preserve"> </v>
      </c>
      <c r="AG2049" s="40">
        <f t="shared" si="898"/>
        <v>0</v>
      </c>
      <c r="AH2049" s="40">
        <f t="shared" si="899"/>
        <v>0</v>
      </c>
      <c r="AR2049" s="40">
        <f t="shared" si="900"/>
        <v>0</v>
      </c>
      <c r="AS2049" s="40">
        <f t="shared" si="901"/>
        <v>0</v>
      </c>
      <c r="AT2049" s="40">
        <f t="shared" si="902"/>
        <v>0</v>
      </c>
      <c r="AU2049" s="40">
        <f t="shared" si="903"/>
        <v>0</v>
      </c>
      <c r="AX2049" s="279">
        <f t="shared" si="904"/>
        <v>0</v>
      </c>
      <c r="AY2049" s="279">
        <f t="shared" si="905"/>
        <v>0</v>
      </c>
      <c r="AZ2049" s="40">
        <f t="shared" si="906"/>
        <v>0</v>
      </c>
      <c r="BB2049" s="40">
        <f t="shared" si="907"/>
        <v>0</v>
      </c>
      <c r="BC2049" s="397">
        <f t="shared" si="908"/>
        <v>0</v>
      </c>
      <c r="BD2049" s="105">
        <f t="shared" si="909"/>
        <v>0</v>
      </c>
      <c r="BE2049" s="105">
        <f t="shared" si="910"/>
        <v>0</v>
      </c>
      <c r="BF2049" s="742">
        <f t="shared" si="911"/>
        <v>0</v>
      </c>
      <c r="BG2049" s="89"/>
      <c r="BH2049" s="9"/>
      <c r="BJ2049" s="40">
        <f t="shared" si="912"/>
        <v>0</v>
      </c>
      <c r="BK2049" s="40">
        <f t="shared" si="913"/>
        <v>1</v>
      </c>
      <c r="BL2049" s="40">
        <f t="shared" si="914"/>
        <v>0</v>
      </c>
      <c r="BM2049" s="40">
        <f t="shared" si="915"/>
        <v>0</v>
      </c>
      <c r="BN2049" s="40">
        <f t="shared" si="916"/>
        <v>0</v>
      </c>
    </row>
    <row r="2050" spans="1:66" x14ac:dyDescent="0.25">
      <c r="A2050" s="379"/>
      <c r="B2050" s="936"/>
      <c r="C2050" s="272"/>
      <c r="D2050" s="868"/>
      <c r="E2050" s="873" t="str">
        <f t="shared" si="890"/>
        <v xml:space="preserve"> </v>
      </c>
      <c r="F2050" s="130">
        <f t="shared" si="891"/>
        <v>0</v>
      </c>
      <c r="G2050" s="128">
        <f t="shared" si="892"/>
        <v>2038</v>
      </c>
      <c r="H2050" s="127"/>
      <c r="I2050" s="321"/>
      <c r="J2050" s="97"/>
      <c r="K2050" s="323"/>
      <c r="L2050" s="322"/>
      <c r="M2050" s="50"/>
      <c r="N2050" s="87"/>
      <c r="O2050" s="324"/>
      <c r="P2050" s="98"/>
      <c r="Q2050" s="98"/>
      <c r="R2050" s="114"/>
      <c r="S2050" s="753"/>
      <c r="T2050" s="98"/>
      <c r="U2050" s="98"/>
      <c r="V2050" s="98"/>
      <c r="W2050" s="99"/>
      <c r="X2050" s="97"/>
      <c r="Y2050" s="87"/>
      <c r="Z2050" s="100"/>
      <c r="AA2050" s="106">
        <f t="shared" si="893"/>
        <v>2038</v>
      </c>
      <c r="AB2050" s="549">
        <f t="shared" si="894"/>
        <v>0</v>
      </c>
      <c r="AC2050" s="544">
        <f t="shared" si="895"/>
        <v>0</v>
      </c>
      <c r="AD2050" s="174">
        <f t="shared" si="896"/>
        <v>0</v>
      </c>
      <c r="AE2050" s="8"/>
      <c r="AF2050" s="885" t="str">
        <f t="shared" si="897"/>
        <v xml:space="preserve"> </v>
      </c>
      <c r="AG2050" s="40">
        <f t="shared" si="898"/>
        <v>0</v>
      </c>
      <c r="AH2050" s="40">
        <f t="shared" si="899"/>
        <v>0</v>
      </c>
      <c r="AR2050" s="40">
        <f t="shared" si="900"/>
        <v>0</v>
      </c>
      <c r="AS2050" s="40">
        <f t="shared" si="901"/>
        <v>0</v>
      </c>
      <c r="AT2050" s="40">
        <f t="shared" si="902"/>
        <v>0</v>
      </c>
      <c r="AU2050" s="40">
        <f t="shared" si="903"/>
        <v>0</v>
      </c>
      <c r="AX2050" s="279">
        <f t="shared" si="904"/>
        <v>0</v>
      </c>
      <c r="AY2050" s="279">
        <f t="shared" si="905"/>
        <v>0</v>
      </c>
      <c r="AZ2050" s="40">
        <f t="shared" si="906"/>
        <v>0</v>
      </c>
      <c r="BB2050" s="40">
        <f t="shared" si="907"/>
        <v>0</v>
      </c>
      <c r="BC2050" s="397">
        <f t="shared" si="908"/>
        <v>0</v>
      </c>
      <c r="BD2050" s="105">
        <f t="shared" si="909"/>
        <v>0</v>
      </c>
      <c r="BE2050" s="105">
        <f t="shared" si="910"/>
        <v>0</v>
      </c>
      <c r="BF2050" s="742">
        <f t="shared" si="911"/>
        <v>0</v>
      </c>
      <c r="BG2050" s="89"/>
      <c r="BH2050" s="9"/>
      <c r="BJ2050" s="40">
        <f t="shared" si="912"/>
        <v>0</v>
      </c>
      <c r="BK2050" s="40">
        <f t="shared" si="913"/>
        <v>1</v>
      </c>
      <c r="BL2050" s="40">
        <f t="shared" si="914"/>
        <v>0</v>
      </c>
      <c r="BM2050" s="40">
        <f t="shared" si="915"/>
        <v>0</v>
      </c>
      <c r="BN2050" s="40">
        <f t="shared" si="916"/>
        <v>0</v>
      </c>
    </row>
    <row r="2051" spans="1:66" x14ac:dyDescent="0.25">
      <c r="A2051" s="379"/>
      <c r="B2051" s="936"/>
      <c r="C2051" s="272"/>
      <c r="D2051" s="868"/>
      <c r="E2051" s="873" t="str">
        <f t="shared" si="890"/>
        <v xml:space="preserve"> </v>
      </c>
      <c r="F2051" s="130">
        <f t="shared" si="891"/>
        <v>0</v>
      </c>
      <c r="G2051" s="128">
        <f t="shared" si="892"/>
        <v>2039</v>
      </c>
      <c r="H2051" s="127"/>
      <c r="I2051" s="321"/>
      <c r="J2051" s="97"/>
      <c r="K2051" s="323"/>
      <c r="L2051" s="322"/>
      <c r="M2051" s="50"/>
      <c r="N2051" s="87"/>
      <c r="O2051" s="324"/>
      <c r="P2051" s="98"/>
      <c r="Q2051" s="98"/>
      <c r="R2051" s="114"/>
      <c r="S2051" s="753"/>
      <c r="T2051" s="98"/>
      <c r="U2051" s="98"/>
      <c r="V2051" s="98"/>
      <c r="W2051" s="99"/>
      <c r="X2051" s="97"/>
      <c r="Y2051" s="87"/>
      <c r="Z2051" s="100"/>
      <c r="AA2051" s="106">
        <f t="shared" si="893"/>
        <v>2039</v>
      </c>
      <c r="AB2051" s="549">
        <f t="shared" si="894"/>
        <v>0</v>
      </c>
      <c r="AC2051" s="544">
        <f t="shared" si="895"/>
        <v>0</v>
      </c>
      <c r="AD2051" s="174">
        <f t="shared" si="896"/>
        <v>0</v>
      </c>
      <c r="AE2051" s="8"/>
      <c r="AF2051" s="885" t="str">
        <f t="shared" si="897"/>
        <v xml:space="preserve"> </v>
      </c>
      <c r="AG2051" s="40">
        <f t="shared" si="898"/>
        <v>0</v>
      </c>
      <c r="AH2051" s="40">
        <f t="shared" si="899"/>
        <v>0</v>
      </c>
      <c r="AR2051" s="40">
        <f t="shared" si="900"/>
        <v>0</v>
      </c>
      <c r="AS2051" s="40">
        <f t="shared" si="901"/>
        <v>0</v>
      </c>
      <c r="AT2051" s="40">
        <f t="shared" si="902"/>
        <v>0</v>
      </c>
      <c r="AU2051" s="40">
        <f t="shared" si="903"/>
        <v>0</v>
      </c>
      <c r="AX2051" s="279">
        <f t="shared" si="904"/>
        <v>0</v>
      </c>
      <c r="AY2051" s="279">
        <f t="shared" si="905"/>
        <v>0</v>
      </c>
      <c r="AZ2051" s="40">
        <f t="shared" si="906"/>
        <v>0</v>
      </c>
      <c r="BB2051" s="40">
        <f t="shared" si="907"/>
        <v>0</v>
      </c>
      <c r="BC2051" s="397">
        <f t="shared" si="908"/>
        <v>0</v>
      </c>
      <c r="BD2051" s="105">
        <f t="shared" si="909"/>
        <v>0</v>
      </c>
      <c r="BE2051" s="105">
        <f t="shared" si="910"/>
        <v>0</v>
      </c>
      <c r="BF2051" s="742">
        <f t="shared" si="911"/>
        <v>0</v>
      </c>
      <c r="BG2051" s="89"/>
      <c r="BH2051" s="9"/>
      <c r="BJ2051" s="40">
        <f t="shared" si="912"/>
        <v>0</v>
      </c>
      <c r="BK2051" s="40">
        <f t="shared" si="913"/>
        <v>1</v>
      </c>
      <c r="BL2051" s="40">
        <f t="shared" si="914"/>
        <v>0</v>
      </c>
      <c r="BM2051" s="40">
        <f t="shared" si="915"/>
        <v>0</v>
      </c>
      <c r="BN2051" s="40">
        <f t="shared" si="916"/>
        <v>0</v>
      </c>
    </row>
    <row r="2052" spans="1:66" x14ac:dyDescent="0.25">
      <c r="A2052" s="379"/>
      <c r="B2052" s="936"/>
      <c r="C2052" s="272"/>
      <c r="D2052" s="868"/>
      <c r="E2052" s="873" t="str">
        <f t="shared" si="890"/>
        <v xml:space="preserve"> </v>
      </c>
      <c r="F2052" s="130">
        <f t="shared" si="891"/>
        <v>0</v>
      </c>
      <c r="G2052" s="128">
        <f t="shared" si="892"/>
        <v>2040</v>
      </c>
      <c r="H2052" s="127"/>
      <c r="I2052" s="321"/>
      <c r="J2052" s="97"/>
      <c r="K2052" s="323"/>
      <c r="L2052" s="322"/>
      <c r="M2052" s="50"/>
      <c r="N2052" s="87"/>
      <c r="O2052" s="324"/>
      <c r="P2052" s="98"/>
      <c r="Q2052" s="98"/>
      <c r="R2052" s="114"/>
      <c r="S2052" s="753"/>
      <c r="T2052" s="98"/>
      <c r="U2052" s="98"/>
      <c r="V2052" s="98"/>
      <c r="W2052" s="99"/>
      <c r="X2052" s="97"/>
      <c r="Y2052" s="87"/>
      <c r="Z2052" s="100"/>
      <c r="AA2052" s="106">
        <f t="shared" si="893"/>
        <v>2040</v>
      </c>
      <c r="AB2052" s="549">
        <f t="shared" si="894"/>
        <v>0</v>
      </c>
      <c r="AC2052" s="544">
        <f t="shared" si="895"/>
        <v>0</v>
      </c>
      <c r="AD2052" s="174">
        <f t="shared" si="896"/>
        <v>0</v>
      </c>
      <c r="AE2052" s="8"/>
      <c r="AF2052" s="885" t="str">
        <f t="shared" si="897"/>
        <v xml:space="preserve"> </v>
      </c>
      <c r="AG2052" s="40">
        <f t="shared" si="898"/>
        <v>0</v>
      </c>
      <c r="AH2052" s="40">
        <f t="shared" si="899"/>
        <v>0</v>
      </c>
      <c r="AR2052" s="40">
        <f t="shared" si="900"/>
        <v>0</v>
      </c>
      <c r="AS2052" s="40">
        <f t="shared" si="901"/>
        <v>0</v>
      </c>
      <c r="AT2052" s="40">
        <f t="shared" si="902"/>
        <v>0</v>
      </c>
      <c r="AU2052" s="40">
        <f t="shared" si="903"/>
        <v>0</v>
      </c>
      <c r="AX2052" s="279">
        <f t="shared" si="904"/>
        <v>0</v>
      </c>
      <c r="AY2052" s="279">
        <f t="shared" si="905"/>
        <v>0</v>
      </c>
      <c r="AZ2052" s="40">
        <f t="shared" si="906"/>
        <v>0</v>
      </c>
      <c r="BB2052" s="40">
        <f t="shared" si="907"/>
        <v>0</v>
      </c>
      <c r="BC2052" s="397">
        <f t="shared" si="908"/>
        <v>0</v>
      </c>
      <c r="BD2052" s="105">
        <f t="shared" si="909"/>
        <v>0</v>
      </c>
      <c r="BE2052" s="105">
        <f t="shared" si="910"/>
        <v>0</v>
      </c>
      <c r="BF2052" s="742">
        <f t="shared" si="911"/>
        <v>0</v>
      </c>
      <c r="BG2052" s="89"/>
      <c r="BH2052" s="9"/>
      <c r="BJ2052" s="40">
        <f t="shared" si="912"/>
        <v>0</v>
      </c>
      <c r="BK2052" s="40">
        <f t="shared" si="913"/>
        <v>1</v>
      </c>
      <c r="BL2052" s="40">
        <f t="shared" si="914"/>
        <v>0</v>
      </c>
      <c r="BM2052" s="40">
        <f t="shared" si="915"/>
        <v>0</v>
      </c>
      <c r="BN2052" s="40">
        <f t="shared" si="916"/>
        <v>0</v>
      </c>
    </row>
    <row r="2053" spans="1:66" x14ac:dyDescent="0.25">
      <c r="A2053" s="379"/>
      <c r="B2053" s="936"/>
      <c r="C2053" s="272"/>
      <c r="D2053" s="868"/>
      <c r="E2053" s="873" t="str">
        <f t="shared" si="890"/>
        <v xml:space="preserve"> </v>
      </c>
      <c r="F2053" s="130">
        <f t="shared" si="891"/>
        <v>0</v>
      </c>
      <c r="G2053" s="128">
        <f t="shared" si="892"/>
        <v>2041</v>
      </c>
      <c r="H2053" s="127"/>
      <c r="I2053" s="321"/>
      <c r="J2053" s="97"/>
      <c r="K2053" s="323"/>
      <c r="L2053" s="322"/>
      <c r="M2053" s="50"/>
      <c r="N2053" s="87"/>
      <c r="O2053" s="324"/>
      <c r="P2053" s="98"/>
      <c r="Q2053" s="98"/>
      <c r="R2053" s="114"/>
      <c r="S2053" s="753"/>
      <c r="T2053" s="98"/>
      <c r="U2053" s="98"/>
      <c r="V2053" s="98"/>
      <c r="W2053" s="99"/>
      <c r="X2053" s="97"/>
      <c r="Y2053" s="87"/>
      <c r="Z2053" s="100"/>
      <c r="AA2053" s="106">
        <f t="shared" si="893"/>
        <v>2041</v>
      </c>
      <c r="AB2053" s="549">
        <f t="shared" si="894"/>
        <v>0</v>
      </c>
      <c r="AC2053" s="544">
        <f t="shared" si="895"/>
        <v>0</v>
      </c>
      <c r="AD2053" s="174">
        <f t="shared" si="896"/>
        <v>0</v>
      </c>
      <c r="AE2053" s="8"/>
      <c r="AF2053" s="885" t="str">
        <f t="shared" si="897"/>
        <v xml:space="preserve"> </v>
      </c>
      <c r="AG2053" s="40">
        <f t="shared" si="898"/>
        <v>0</v>
      </c>
      <c r="AH2053" s="40">
        <f t="shared" si="899"/>
        <v>0</v>
      </c>
      <c r="AR2053" s="40">
        <f t="shared" si="900"/>
        <v>0</v>
      </c>
      <c r="AS2053" s="40">
        <f t="shared" si="901"/>
        <v>0</v>
      </c>
      <c r="AT2053" s="40">
        <f t="shared" si="902"/>
        <v>0</v>
      </c>
      <c r="AU2053" s="40">
        <f t="shared" si="903"/>
        <v>0</v>
      </c>
      <c r="AX2053" s="279">
        <f t="shared" si="904"/>
        <v>0</v>
      </c>
      <c r="AY2053" s="279">
        <f t="shared" si="905"/>
        <v>0</v>
      </c>
      <c r="AZ2053" s="40">
        <f t="shared" si="906"/>
        <v>0</v>
      </c>
      <c r="BB2053" s="40">
        <f t="shared" si="907"/>
        <v>0</v>
      </c>
      <c r="BC2053" s="397">
        <f t="shared" si="908"/>
        <v>0</v>
      </c>
      <c r="BD2053" s="105">
        <f t="shared" si="909"/>
        <v>0</v>
      </c>
      <c r="BE2053" s="105">
        <f t="shared" si="910"/>
        <v>0</v>
      </c>
      <c r="BF2053" s="742">
        <f t="shared" si="911"/>
        <v>0</v>
      </c>
      <c r="BG2053" s="89"/>
      <c r="BH2053" s="9"/>
      <c r="BJ2053" s="40">
        <f t="shared" si="912"/>
        <v>0</v>
      </c>
      <c r="BK2053" s="40">
        <f t="shared" si="913"/>
        <v>1</v>
      </c>
      <c r="BL2053" s="40">
        <f t="shared" si="914"/>
        <v>0</v>
      </c>
      <c r="BM2053" s="40">
        <f t="shared" si="915"/>
        <v>0</v>
      </c>
      <c r="BN2053" s="40">
        <f t="shared" si="916"/>
        <v>0</v>
      </c>
    </row>
    <row r="2054" spans="1:66" x14ac:dyDescent="0.25">
      <c r="A2054" s="379"/>
      <c r="B2054" s="936"/>
      <c r="C2054" s="272"/>
      <c r="D2054" s="868"/>
      <c r="E2054" s="873" t="str">
        <f t="shared" si="890"/>
        <v xml:space="preserve"> </v>
      </c>
      <c r="F2054" s="130">
        <f t="shared" si="891"/>
        <v>0</v>
      </c>
      <c r="G2054" s="128">
        <f t="shared" si="892"/>
        <v>2042</v>
      </c>
      <c r="H2054" s="127"/>
      <c r="I2054" s="321"/>
      <c r="J2054" s="97"/>
      <c r="K2054" s="323"/>
      <c r="L2054" s="322"/>
      <c r="M2054" s="50"/>
      <c r="N2054" s="87"/>
      <c r="O2054" s="324"/>
      <c r="P2054" s="98"/>
      <c r="Q2054" s="98"/>
      <c r="R2054" s="114"/>
      <c r="S2054" s="753"/>
      <c r="T2054" s="98"/>
      <c r="U2054" s="98"/>
      <c r="V2054" s="98"/>
      <c r="W2054" s="99"/>
      <c r="X2054" s="97"/>
      <c r="Y2054" s="87"/>
      <c r="Z2054" s="100"/>
      <c r="AA2054" s="106">
        <f t="shared" si="893"/>
        <v>2042</v>
      </c>
      <c r="AB2054" s="549">
        <f t="shared" si="894"/>
        <v>0</v>
      </c>
      <c r="AC2054" s="544">
        <f t="shared" si="895"/>
        <v>0</v>
      </c>
      <c r="AD2054" s="174">
        <f t="shared" si="896"/>
        <v>0</v>
      </c>
      <c r="AE2054" s="8"/>
      <c r="AF2054" s="885" t="str">
        <f t="shared" si="897"/>
        <v xml:space="preserve"> </v>
      </c>
      <c r="AG2054" s="40">
        <f t="shared" si="898"/>
        <v>0</v>
      </c>
      <c r="AH2054" s="40">
        <f t="shared" si="899"/>
        <v>0</v>
      </c>
      <c r="AR2054" s="40">
        <f t="shared" si="900"/>
        <v>0</v>
      </c>
      <c r="AS2054" s="40">
        <f t="shared" si="901"/>
        <v>0</v>
      </c>
      <c r="AT2054" s="40">
        <f t="shared" si="902"/>
        <v>0</v>
      </c>
      <c r="AU2054" s="40">
        <f t="shared" si="903"/>
        <v>0</v>
      </c>
      <c r="AX2054" s="279">
        <f t="shared" si="904"/>
        <v>0</v>
      </c>
      <c r="AY2054" s="279">
        <f t="shared" si="905"/>
        <v>0</v>
      </c>
      <c r="AZ2054" s="40">
        <f t="shared" si="906"/>
        <v>0</v>
      </c>
      <c r="BB2054" s="40">
        <f t="shared" si="907"/>
        <v>0</v>
      </c>
      <c r="BC2054" s="397">
        <f t="shared" si="908"/>
        <v>0</v>
      </c>
      <c r="BD2054" s="105">
        <f t="shared" si="909"/>
        <v>0</v>
      </c>
      <c r="BE2054" s="105">
        <f t="shared" si="910"/>
        <v>0</v>
      </c>
      <c r="BF2054" s="742">
        <f t="shared" si="911"/>
        <v>0</v>
      </c>
      <c r="BG2054" s="89"/>
      <c r="BH2054" s="9"/>
      <c r="BJ2054" s="40">
        <f t="shared" si="912"/>
        <v>0</v>
      </c>
      <c r="BK2054" s="40">
        <f t="shared" si="913"/>
        <v>1</v>
      </c>
      <c r="BL2054" s="40">
        <f t="shared" si="914"/>
        <v>0</v>
      </c>
      <c r="BM2054" s="40">
        <f t="shared" si="915"/>
        <v>0</v>
      </c>
      <c r="BN2054" s="40">
        <f t="shared" si="916"/>
        <v>0</v>
      </c>
    </row>
    <row r="2055" spans="1:66" x14ac:dyDescent="0.25">
      <c r="A2055" s="379"/>
      <c r="B2055" s="936"/>
      <c r="C2055" s="272"/>
      <c r="D2055" s="868"/>
      <c r="E2055" s="873" t="str">
        <f t="shared" si="890"/>
        <v xml:space="preserve"> </v>
      </c>
      <c r="F2055" s="130">
        <f t="shared" si="891"/>
        <v>0</v>
      </c>
      <c r="G2055" s="128">
        <f t="shared" si="892"/>
        <v>2043</v>
      </c>
      <c r="H2055" s="127"/>
      <c r="I2055" s="321"/>
      <c r="J2055" s="97"/>
      <c r="K2055" s="323"/>
      <c r="L2055" s="322"/>
      <c r="M2055" s="50"/>
      <c r="N2055" s="87"/>
      <c r="O2055" s="324"/>
      <c r="P2055" s="98"/>
      <c r="Q2055" s="98"/>
      <c r="R2055" s="114"/>
      <c r="S2055" s="753"/>
      <c r="T2055" s="98"/>
      <c r="U2055" s="98"/>
      <c r="V2055" s="98"/>
      <c r="W2055" s="99"/>
      <c r="X2055" s="97"/>
      <c r="Y2055" s="87"/>
      <c r="Z2055" s="100"/>
      <c r="AA2055" s="106">
        <f t="shared" si="893"/>
        <v>2043</v>
      </c>
      <c r="AB2055" s="549">
        <f t="shared" si="894"/>
        <v>0</v>
      </c>
      <c r="AC2055" s="544">
        <f t="shared" si="895"/>
        <v>0</v>
      </c>
      <c r="AD2055" s="174">
        <f t="shared" si="896"/>
        <v>0</v>
      </c>
      <c r="AE2055" s="8"/>
      <c r="AF2055" s="885" t="str">
        <f t="shared" si="897"/>
        <v xml:space="preserve"> </v>
      </c>
      <c r="AG2055" s="40">
        <f t="shared" si="898"/>
        <v>0</v>
      </c>
      <c r="AH2055" s="40">
        <f t="shared" si="899"/>
        <v>0</v>
      </c>
      <c r="AR2055" s="40">
        <f t="shared" si="900"/>
        <v>0</v>
      </c>
      <c r="AS2055" s="40">
        <f t="shared" si="901"/>
        <v>0</v>
      </c>
      <c r="AT2055" s="40">
        <f t="shared" si="902"/>
        <v>0</v>
      </c>
      <c r="AU2055" s="40">
        <f t="shared" si="903"/>
        <v>0</v>
      </c>
      <c r="AX2055" s="279">
        <f t="shared" si="904"/>
        <v>0</v>
      </c>
      <c r="AY2055" s="279">
        <f t="shared" si="905"/>
        <v>0</v>
      </c>
      <c r="AZ2055" s="40">
        <f t="shared" si="906"/>
        <v>0</v>
      </c>
      <c r="BB2055" s="40">
        <f t="shared" si="907"/>
        <v>0</v>
      </c>
      <c r="BC2055" s="397">
        <f t="shared" si="908"/>
        <v>0</v>
      </c>
      <c r="BD2055" s="105">
        <f t="shared" si="909"/>
        <v>0</v>
      </c>
      <c r="BE2055" s="105">
        <f t="shared" si="910"/>
        <v>0</v>
      </c>
      <c r="BF2055" s="742">
        <f t="shared" si="911"/>
        <v>0</v>
      </c>
      <c r="BG2055" s="89"/>
      <c r="BH2055" s="9"/>
      <c r="BJ2055" s="40">
        <f t="shared" si="912"/>
        <v>0</v>
      </c>
      <c r="BK2055" s="40">
        <f t="shared" si="913"/>
        <v>1</v>
      </c>
      <c r="BL2055" s="40">
        <f t="shared" si="914"/>
        <v>0</v>
      </c>
      <c r="BM2055" s="40">
        <f t="shared" si="915"/>
        <v>0</v>
      </c>
      <c r="BN2055" s="40">
        <f t="shared" si="916"/>
        <v>0</v>
      </c>
    </row>
    <row r="2056" spans="1:66" x14ac:dyDescent="0.25">
      <c r="A2056" s="379"/>
      <c r="B2056" s="936"/>
      <c r="C2056" s="272"/>
      <c r="D2056" s="868"/>
      <c r="E2056" s="873" t="str">
        <f t="shared" si="890"/>
        <v xml:space="preserve"> </v>
      </c>
      <c r="F2056" s="130">
        <f t="shared" si="891"/>
        <v>0</v>
      </c>
      <c r="G2056" s="128">
        <f t="shared" si="892"/>
        <v>2044</v>
      </c>
      <c r="H2056" s="127"/>
      <c r="I2056" s="321"/>
      <c r="J2056" s="97"/>
      <c r="K2056" s="323"/>
      <c r="L2056" s="322"/>
      <c r="M2056" s="50"/>
      <c r="N2056" s="87"/>
      <c r="O2056" s="324"/>
      <c r="P2056" s="98"/>
      <c r="Q2056" s="98"/>
      <c r="R2056" s="114"/>
      <c r="S2056" s="753"/>
      <c r="T2056" s="98"/>
      <c r="U2056" s="98"/>
      <c r="V2056" s="98"/>
      <c r="W2056" s="99"/>
      <c r="X2056" s="97"/>
      <c r="Y2056" s="87"/>
      <c r="Z2056" s="100"/>
      <c r="AA2056" s="106">
        <f t="shared" si="893"/>
        <v>2044</v>
      </c>
      <c r="AB2056" s="549">
        <f t="shared" si="894"/>
        <v>0</v>
      </c>
      <c r="AC2056" s="544">
        <f t="shared" si="895"/>
        <v>0</v>
      </c>
      <c r="AD2056" s="174">
        <f t="shared" si="896"/>
        <v>0</v>
      </c>
      <c r="AE2056" s="8"/>
      <c r="AF2056" s="885" t="str">
        <f t="shared" si="897"/>
        <v xml:space="preserve"> </v>
      </c>
      <c r="AG2056" s="40">
        <f t="shared" si="898"/>
        <v>0</v>
      </c>
      <c r="AH2056" s="40">
        <f t="shared" si="899"/>
        <v>0</v>
      </c>
      <c r="AR2056" s="40">
        <f t="shared" si="900"/>
        <v>0</v>
      </c>
      <c r="AS2056" s="40">
        <f t="shared" si="901"/>
        <v>0</v>
      </c>
      <c r="AT2056" s="40">
        <f t="shared" si="902"/>
        <v>0</v>
      </c>
      <c r="AU2056" s="40">
        <f t="shared" si="903"/>
        <v>0</v>
      </c>
      <c r="AX2056" s="279">
        <f t="shared" si="904"/>
        <v>0</v>
      </c>
      <c r="AY2056" s="279">
        <f t="shared" si="905"/>
        <v>0</v>
      </c>
      <c r="AZ2056" s="40">
        <f t="shared" si="906"/>
        <v>0</v>
      </c>
      <c r="BB2056" s="40">
        <f t="shared" si="907"/>
        <v>0</v>
      </c>
      <c r="BC2056" s="397">
        <f t="shared" si="908"/>
        <v>0</v>
      </c>
      <c r="BD2056" s="105">
        <f t="shared" si="909"/>
        <v>0</v>
      </c>
      <c r="BE2056" s="105">
        <f t="shared" si="910"/>
        <v>0</v>
      </c>
      <c r="BF2056" s="742">
        <f t="shared" si="911"/>
        <v>0</v>
      </c>
      <c r="BG2056" s="89"/>
      <c r="BH2056" s="9"/>
      <c r="BJ2056" s="40">
        <f t="shared" si="912"/>
        <v>0</v>
      </c>
      <c r="BK2056" s="40">
        <f t="shared" si="913"/>
        <v>1</v>
      </c>
      <c r="BL2056" s="40">
        <f t="shared" si="914"/>
        <v>0</v>
      </c>
      <c r="BM2056" s="40">
        <f t="shared" si="915"/>
        <v>0</v>
      </c>
      <c r="BN2056" s="40">
        <f t="shared" si="916"/>
        <v>0</v>
      </c>
    </row>
    <row r="2057" spans="1:66" x14ac:dyDescent="0.25">
      <c r="A2057" s="379"/>
      <c r="B2057" s="936"/>
      <c r="C2057" s="272"/>
      <c r="D2057" s="868"/>
      <c r="E2057" s="873" t="str">
        <f t="shared" si="890"/>
        <v xml:space="preserve"> </v>
      </c>
      <c r="F2057" s="130">
        <f t="shared" si="891"/>
        <v>0</v>
      </c>
      <c r="G2057" s="128">
        <f t="shared" si="892"/>
        <v>2045</v>
      </c>
      <c r="H2057" s="127"/>
      <c r="I2057" s="321"/>
      <c r="J2057" s="97"/>
      <c r="K2057" s="323"/>
      <c r="L2057" s="322"/>
      <c r="M2057" s="50"/>
      <c r="N2057" s="87"/>
      <c r="O2057" s="324"/>
      <c r="P2057" s="98"/>
      <c r="Q2057" s="98"/>
      <c r="R2057" s="114"/>
      <c r="S2057" s="753"/>
      <c r="T2057" s="98"/>
      <c r="U2057" s="98"/>
      <c r="V2057" s="98"/>
      <c r="W2057" s="99"/>
      <c r="X2057" s="97"/>
      <c r="Y2057" s="87"/>
      <c r="Z2057" s="100"/>
      <c r="AA2057" s="106">
        <f t="shared" si="893"/>
        <v>2045</v>
      </c>
      <c r="AB2057" s="549">
        <f t="shared" si="894"/>
        <v>0</v>
      </c>
      <c r="AC2057" s="544">
        <f t="shared" si="895"/>
        <v>0</v>
      </c>
      <c r="AD2057" s="174">
        <f t="shared" si="896"/>
        <v>0</v>
      </c>
      <c r="AE2057" s="8"/>
      <c r="AF2057" s="885" t="str">
        <f t="shared" si="897"/>
        <v xml:space="preserve"> </v>
      </c>
      <c r="AG2057" s="40">
        <f t="shared" si="898"/>
        <v>0</v>
      </c>
      <c r="AH2057" s="40">
        <f t="shared" si="899"/>
        <v>0</v>
      </c>
      <c r="AR2057" s="40">
        <f t="shared" si="900"/>
        <v>0</v>
      </c>
      <c r="AS2057" s="40">
        <f t="shared" si="901"/>
        <v>0</v>
      </c>
      <c r="AT2057" s="40">
        <f t="shared" si="902"/>
        <v>0</v>
      </c>
      <c r="AU2057" s="40">
        <f t="shared" si="903"/>
        <v>0</v>
      </c>
      <c r="AX2057" s="279">
        <f t="shared" si="904"/>
        <v>0</v>
      </c>
      <c r="AY2057" s="279">
        <f t="shared" si="905"/>
        <v>0</v>
      </c>
      <c r="AZ2057" s="40">
        <f t="shared" si="906"/>
        <v>0</v>
      </c>
      <c r="BB2057" s="40">
        <f t="shared" si="907"/>
        <v>0</v>
      </c>
      <c r="BC2057" s="397">
        <f t="shared" si="908"/>
        <v>0</v>
      </c>
      <c r="BD2057" s="105">
        <f t="shared" si="909"/>
        <v>0</v>
      </c>
      <c r="BE2057" s="105">
        <f t="shared" si="910"/>
        <v>0</v>
      </c>
      <c r="BF2057" s="742">
        <f t="shared" si="911"/>
        <v>0</v>
      </c>
      <c r="BG2057" s="89"/>
      <c r="BH2057" s="9"/>
      <c r="BJ2057" s="40">
        <f t="shared" si="912"/>
        <v>0</v>
      </c>
      <c r="BK2057" s="40">
        <f t="shared" si="913"/>
        <v>1</v>
      </c>
      <c r="BL2057" s="40">
        <f t="shared" si="914"/>
        <v>0</v>
      </c>
      <c r="BM2057" s="40">
        <f t="shared" si="915"/>
        <v>0</v>
      </c>
      <c r="BN2057" s="40">
        <f t="shared" si="916"/>
        <v>0</v>
      </c>
    </row>
    <row r="2058" spans="1:66" x14ac:dyDescent="0.25">
      <c r="A2058" s="379"/>
      <c r="B2058" s="936"/>
      <c r="C2058" s="272"/>
      <c r="D2058" s="868"/>
      <c r="E2058" s="873" t="str">
        <f t="shared" si="890"/>
        <v xml:space="preserve"> </v>
      </c>
      <c r="F2058" s="130">
        <f t="shared" si="891"/>
        <v>0</v>
      </c>
      <c r="G2058" s="128">
        <f t="shared" si="892"/>
        <v>2046</v>
      </c>
      <c r="H2058" s="127"/>
      <c r="I2058" s="321"/>
      <c r="J2058" s="97"/>
      <c r="K2058" s="323"/>
      <c r="L2058" s="322"/>
      <c r="M2058" s="50"/>
      <c r="N2058" s="87"/>
      <c r="O2058" s="324"/>
      <c r="P2058" s="98"/>
      <c r="Q2058" s="98"/>
      <c r="R2058" s="114"/>
      <c r="S2058" s="753"/>
      <c r="T2058" s="98"/>
      <c r="U2058" s="98"/>
      <c r="V2058" s="98"/>
      <c r="W2058" s="99"/>
      <c r="X2058" s="97"/>
      <c r="Y2058" s="87"/>
      <c r="Z2058" s="100"/>
      <c r="AA2058" s="106">
        <f t="shared" si="893"/>
        <v>2046</v>
      </c>
      <c r="AB2058" s="549">
        <f t="shared" si="894"/>
        <v>0</v>
      </c>
      <c r="AC2058" s="544">
        <f t="shared" si="895"/>
        <v>0</v>
      </c>
      <c r="AD2058" s="174">
        <f t="shared" si="896"/>
        <v>0</v>
      </c>
      <c r="AE2058" s="8"/>
      <c r="AF2058" s="885" t="str">
        <f t="shared" si="897"/>
        <v xml:space="preserve"> </v>
      </c>
      <c r="AG2058" s="40">
        <f t="shared" si="898"/>
        <v>0</v>
      </c>
      <c r="AH2058" s="40">
        <f t="shared" si="899"/>
        <v>0</v>
      </c>
      <c r="AR2058" s="40">
        <f t="shared" si="900"/>
        <v>0</v>
      </c>
      <c r="AS2058" s="40">
        <f t="shared" si="901"/>
        <v>0</v>
      </c>
      <c r="AT2058" s="40">
        <f t="shared" si="902"/>
        <v>0</v>
      </c>
      <c r="AU2058" s="40">
        <f t="shared" si="903"/>
        <v>0</v>
      </c>
      <c r="AX2058" s="279">
        <f t="shared" si="904"/>
        <v>0</v>
      </c>
      <c r="AY2058" s="279">
        <f t="shared" si="905"/>
        <v>0</v>
      </c>
      <c r="AZ2058" s="40">
        <f t="shared" si="906"/>
        <v>0</v>
      </c>
      <c r="BB2058" s="40">
        <f t="shared" si="907"/>
        <v>0</v>
      </c>
      <c r="BC2058" s="397">
        <f t="shared" si="908"/>
        <v>0</v>
      </c>
      <c r="BD2058" s="105">
        <f t="shared" si="909"/>
        <v>0</v>
      </c>
      <c r="BE2058" s="105">
        <f t="shared" si="910"/>
        <v>0</v>
      </c>
      <c r="BF2058" s="742">
        <f t="shared" si="911"/>
        <v>0</v>
      </c>
      <c r="BG2058" s="89"/>
      <c r="BH2058" s="9"/>
      <c r="BJ2058" s="40">
        <f t="shared" si="912"/>
        <v>0</v>
      </c>
      <c r="BK2058" s="40">
        <f t="shared" si="913"/>
        <v>1</v>
      </c>
      <c r="BL2058" s="40">
        <f t="shared" si="914"/>
        <v>0</v>
      </c>
      <c r="BM2058" s="40">
        <f t="shared" si="915"/>
        <v>0</v>
      </c>
      <c r="BN2058" s="40">
        <f t="shared" si="916"/>
        <v>0</v>
      </c>
    </row>
    <row r="2059" spans="1:66" x14ac:dyDescent="0.25">
      <c r="A2059" s="379"/>
      <c r="B2059" s="936"/>
      <c r="C2059" s="272"/>
      <c r="D2059" s="868"/>
      <c r="E2059" s="873" t="str">
        <f t="shared" si="890"/>
        <v xml:space="preserve"> </v>
      </c>
      <c r="F2059" s="130">
        <f t="shared" si="891"/>
        <v>0</v>
      </c>
      <c r="G2059" s="128">
        <f t="shared" si="892"/>
        <v>2047</v>
      </c>
      <c r="H2059" s="127"/>
      <c r="I2059" s="321"/>
      <c r="J2059" s="97"/>
      <c r="K2059" s="323"/>
      <c r="L2059" s="322"/>
      <c r="M2059" s="50"/>
      <c r="N2059" s="87"/>
      <c r="O2059" s="324"/>
      <c r="P2059" s="98"/>
      <c r="Q2059" s="98"/>
      <c r="R2059" s="114"/>
      <c r="S2059" s="753"/>
      <c r="T2059" s="98"/>
      <c r="U2059" s="98"/>
      <c r="V2059" s="98"/>
      <c r="W2059" s="99"/>
      <c r="X2059" s="97"/>
      <c r="Y2059" s="87"/>
      <c r="Z2059" s="100"/>
      <c r="AA2059" s="106">
        <f t="shared" si="893"/>
        <v>2047</v>
      </c>
      <c r="AB2059" s="549">
        <f t="shared" si="894"/>
        <v>0</v>
      </c>
      <c r="AC2059" s="544">
        <f t="shared" si="895"/>
        <v>0</v>
      </c>
      <c r="AD2059" s="174">
        <f t="shared" si="896"/>
        <v>0</v>
      </c>
      <c r="AE2059" s="8"/>
      <c r="AF2059" s="885" t="str">
        <f t="shared" si="897"/>
        <v xml:space="preserve"> </v>
      </c>
      <c r="AG2059" s="40">
        <f t="shared" si="898"/>
        <v>0</v>
      </c>
      <c r="AH2059" s="40">
        <f t="shared" si="899"/>
        <v>0</v>
      </c>
      <c r="AR2059" s="40">
        <f t="shared" si="900"/>
        <v>0</v>
      </c>
      <c r="AS2059" s="40">
        <f t="shared" si="901"/>
        <v>0</v>
      </c>
      <c r="AT2059" s="40">
        <f t="shared" si="902"/>
        <v>0</v>
      </c>
      <c r="AU2059" s="40">
        <f t="shared" si="903"/>
        <v>0</v>
      </c>
      <c r="AX2059" s="279">
        <f t="shared" si="904"/>
        <v>0</v>
      </c>
      <c r="AY2059" s="279">
        <f t="shared" si="905"/>
        <v>0</v>
      </c>
      <c r="AZ2059" s="40">
        <f t="shared" si="906"/>
        <v>0</v>
      </c>
      <c r="BB2059" s="40">
        <f t="shared" si="907"/>
        <v>0</v>
      </c>
      <c r="BC2059" s="397">
        <f t="shared" si="908"/>
        <v>0</v>
      </c>
      <c r="BD2059" s="105">
        <f t="shared" si="909"/>
        <v>0</v>
      </c>
      <c r="BE2059" s="105">
        <f t="shared" si="910"/>
        <v>0</v>
      </c>
      <c r="BF2059" s="742">
        <f t="shared" si="911"/>
        <v>0</v>
      </c>
      <c r="BG2059" s="89"/>
      <c r="BH2059" s="9"/>
      <c r="BJ2059" s="40">
        <f t="shared" si="912"/>
        <v>0</v>
      </c>
      <c r="BK2059" s="40">
        <f t="shared" si="913"/>
        <v>1</v>
      </c>
      <c r="BL2059" s="40">
        <f t="shared" si="914"/>
        <v>0</v>
      </c>
      <c r="BM2059" s="40">
        <f t="shared" si="915"/>
        <v>0</v>
      </c>
      <c r="BN2059" s="40">
        <f t="shared" si="916"/>
        <v>0</v>
      </c>
    </row>
    <row r="2060" spans="1:66" x14ac:dyDescent="0.25">
      <c r="A2060" s="379"/>
      <c r="B2060" s="936"/>
      <c r="C2060" s="272"/>
      <c r="D2060" s="868"/>
      <c r="E2060" s="873" t="str">
        <f t="shared" si="890"/>
        <v xml:space="preserve"> </v>
      </c>
      <c r="F2060" s="130">
        <f t="shared" si="891"/>
        <v>0</v>
      </c>
      <c r="G2060" s="128">
        <f t="shared" si="892"/>
        <v>2048</v>
      </c>
      <c r="H2060" s="127"/>
      <c r="I2060" s="321"/>
      <c r="J2060" s="97"/>
      <c r="K2060" s="323"/>
      <c r="L2060" s="322"/>
      <c r="M2060" s="50"/>
      <c r="N2060" s="87"/>
      <c r="O2060" s="324"/>
      <c r="P2060" s="98"/>
      <c r="Q2060" s="98"/>
      <c r="R2060" s="114"/>
      <c r="S2060" s="753"/>
      <c r="T2060" s="98"/>
      <c r="U2060" s="98"/>
      <c r="V2060" s="98"/>
      <c r="W2060" s="99"/>
      <c r="X2060" s="97"/>
      <c r="Y2060" s="87"/>
      <c r="Z2060" s="100"/>
      <c r="AA2060" s="106">
        <f t="shared" si="893"/>
        <v>2048</v>
      </c>
      <c r="AB2060" s="549">
        <f t="shared" si="894"/>
        <v>0</v>
      </c>
      <c r="AC2060" s="544">
        <f t="shared" si="895"/>
        <v>0</v>
      </c>
      <c r="AD2060" s="174">
        <f t="shared" si="896"/>
        <v>0</v>
      </c>
      <c r="AE2060" s="8"/>
      <c r="AF2060" s="885" t="str">
        <f t="shared" si="897"/>
        <v xml:space="preserve"> </v>
      </c>
      <c r="AG2060" s="40">
        <f t="shared" si="898"/>
        <v>0</v>
      </c>
      <c r="AH2060" s="40">
        <f t="shared" si="899"/>
        <v>0</v>
      </c>
      <c r="AR2060" s="40">
        <f t="shared" si="900"/>
        <v>0</v>
      </c>
      <c r="AS2060" s="40">
        <f t="shared" si="901"/>
        <v>0</v>
      </c>
      <c r="AT2060" s="40">
        <f t="shared" si="902"/>
        <v>0</v>
      </c>
      <c r="AU2060" s="40">
        <f t="shared" si="903"/>
        <v>0</v>
      </c>
      <c r="AX2060" s="279">
        <f t="shared" si="904"/>
        <v>0</v>
      </c>
      <c r="AY2060" s="279">
        <f t="shared" si="905"/>
        <v>0</v>
      </c>
      <c r="AZ2060" s="40">
        <f t="shared" si="906"/>
        <v>0</v>
      </c>
      <c r="BB2060" s="40">
        <f t="shared" si="907"/>
        <v>0</v>
      </c>
      <c r="BC2060" s="397">
        <f t="shared" si="908"/>
        <v>0</v>
      </c>
      <c r="BD2060" s="105">
        <f t="shared" si="909"/>
        <v>0</v>
      </c>
      <c r="BE2060" s="105">
        <f t="shared" si="910"/>
        <v>0</v>
      </c>
      <c r="BF2060" s="742">
        <f t="shared" si="911"/>
        <v>0</v>
      </c>
      <c r="BG2060" s="89"/>
      <c r="BH2060" s="9"/>
      <c r="BJ2060" s="40">
        <f t="shared" si="912"/>
        <v>0</v>
      </c>
      <c r="BK2060" s="40">
        <f t="shared" si="913"/>
        <v>1</v>
      </c>
      <c r="BL2060" s="40">
        <f t="shared" si="914"/>
        <v>0</v>
      </c>
      <c r="BM2060" s="40">
        <f t="shared" si="915"/>
        <v>0</v>
      </c>
      <c r="BN2060" s="40">
        <f t="shared" si="916"/>
        <v>0</v>
      </c>
    </row>
    <row r="2061" spans="1:66" x14ac:dyDescent="0.25">
      <c r="A2061" s="379"/>
      <c r="B2061" s="936"/>
      <c r="C2061" s="272"/>
      <c r="D2061" s="868"/>
      <c r="E2061" s="873" t="str">
        <f t="shared" si="890"/>
        <v xml:space="preserve"> </v>
      </c>
      <c r="F2061" s="130">
        <f t="shared" si="891"/>
        <v>0</v>
      </c>
      <c r="G2061" s="128">
        <f t="shared" si="892"/>
        <v>2049</v>
      </c>
      <c r="H2061" s="127"/>
      <c r="I2061" s="321"/>
      <c r="J2061" s="97"/>
      <c r="K2061" s="323"/>
      <c r="L2061" s="322"/>
      <c r="M2061" s="50"/>
      <c r="N2061" s="87"/>
      <c r="O2061" s="324"/>
      <c r="P2061" s="98"/>
      <c r="Q2061" s="98"/>
      <c r="R2061" s="114"/>
      <c r="S2061" s="753"/>
      <c r="T2061" s="98"/>
      <c r="U2061" s="98"/>
      <c r="V2061" s="98"/>
      <c r="W2061" s="99"/>
      <c r="X2061" s="97"/>
      <c r="Y2061" s="87"/>
      <c r="Z2061" s="100"/>
      <c r="AA2061" s="106">
        <f t="shared" si="893"/>
        <v>2049</v>
      </c>
      <c r="AB2061" s="549">
        <f t="shared" si="894"/>
        <v>0</v>
      </c>
      <c r="AC2061" s="544">
        <f t="shared" si="895"/>
        <v>0</v>
      </c>
      <c r="AD2061" s="174">
        <f t="shared" si="896"/>
        <v>0</v>
      </c>
      <c r="AE2061" s="8"/>
      <c r="AF2061" s="885" t="str">
        <f t="shared" si="897"/>
        <v xml:space="preserve"> </v>
      </c>
      <c r="AG2061" s="40">
        <f t="shared" si="898"/>
        <v>0</v>
      </c>
      <c r="AH2061" s="40">
        <f t="shared" si="899"/>
        <v>0</v>
      </c>
      <c r="AR2061" s="40">
        <f t="shared" si="900"/>
        <v>0</v>
      </c>
      <c r="AS2061" s="40">
        <f t="shared" si="901"/>
        <v>0</v>
      </c>
      <c r="AT2061" s="40">
        <f t="shared" si="902"/>
        <v>0</v>
      </c>
      <c r="AU2061" s="40">
        <f t="shared" si="903"/>
        <v>0</v>
      </c>
      <c r="AX2061" s="279">
        <f t="shared" si="904"/>
        <v>0</v>
      </c>
      <c r="AY2061" s="279">
        <f t="shared" si="905"/>
        <v>0</v>
      </c>
      <c r="AZ2061" s="40">
        <f t="shared" si="906"/>
        <v>0</v>
      </c>
      <c r="BB2061" s="40">
        <f t="shared" si="907"/>
        <v>0</v>
      </c>
      <c r="BC2061" s="397">
        <f t="shared" si="908"/>
        <v>0</v>
      </c>
      <c r="BD2061" s="105">
        <f t="shared" si="909"/>
        <v>0</v>
      </c>
      <c r="BE2061" s="105">
        <f t="shared" si="910"/>
        <v>0</v>
      </c>
      <c r="BF2061" s="742">
        <f t="shared" si="911"/>
        <v>0</v>
      </c>
      <c r="BG2061" s="89"/>
      <c r="BH2061" s="9"/>
      <c r="BJ2061" s="40">
        <f t="shared" si="912"/>
        <v>0</v>
      </c>
      <c r="BK2061" s="40">
        <f t="shared" si="913"/>
        <v>1</v>
      </c>
      <c r="BL2061" s="40">
        <f t="shared" si="914"/>
        <v>0</v>
      </c>
      <c r="BM2061" s="40">
        <f t="shared" si="915"/>
        <v>0</v>
      </c>
      <c r="BN2061" s="40">
        <f t="shared" si="916"/>
        <v>0</v>
      </c>
    </row>
    <row r="2062" spans="1:66" x14ac:dyDescent="0.25">
      <c r="A2062" s="379"/>
      <c r="B2062" s="936"/>
      <c r="C2062" s="272"/>
      <c r="D2062" s="868"/>
      <c r="E2062" s="873" t="str">
        <f t="shared" si="890"/>
        <v xml:space="preserve"> </v>
      </c>
      <c r="F2062" s="130">
        <f t="shared" si="891"/>
        <v>0</v>
      </c>
      <c r="G2062" s="128">
        <f t="shared" si="892"/>
        <v>2050</v>
      </c>
      <c r="H2062" s="127"/>
      <c r="I2062" s="321"/>
      <c r="J2062" s="97"/>
      <c r="K2062" s="323"/>
      <c r="L2062" s="322"/>
      <c r="M2062" s="50"/>
      <c r="N2062" s="87"/>
      <c r="O2062" s="324"/>
      <c r="P2062" s="98"/>
      <c r="Q2062" s="98"/>
      <c r="R2062" s="114"/>
      <c r="S2062" s="753"/>
      <c r="T2062" s="98"/>
      <c r="U2062" s="98"/>
      <c r="V2062" s="98"/>
      <c r="W2062" s="99"/>
      <c r="X2062" s="97"/>
      <c r="Y2062" s="87"/>
      <c r="Z2062" s="100"/>
      <c r="AA2062" s="106">
        <f t="shared" si="893"/>
        <v>2050</v>
      </c>
      <c r="AB2062" s="549">
        <f t="shared" si="894"/>
        <v>0</v>
      </c>
      <c r="AC2062" s="544">
        <f t="shared" si="895"/>
        <v>0</v>
      </c>
      <c r="AD2062" s="174">
        <f t="shared" si="896"/>
        <v>0</v>
      </c>
      <c r="AE2062" s="8"/>
      <c r="AF2062" s="885" t="str">
        <f t="shared" si="897"/>
        <v xml:space="preserve"> </v>
      </c>
      <c r="AG2062" s="40">
        <f t="shared" si="898"/>
        <v>0</v>
      </c>
      <c r="AH2062" s="40">
        <f t="shared" si="899"/>
        <v>0</v>
      </c>
      <c r="AR2062" s="40">
        <f t="shared" si="900"/>
        <v>0</v>
      </c>
      <c r="AS2062" s="40">
        <f t="shared" si="901"/>
        <v>0</v>
      </c>
      <c r="AT2062" s="40">
        <f t="shared" si="902"/>
        <v>0</v>
      </c>
      <c r="AU2062" s="40">
        <f t="shared" si="903"/>
        <v>0</v>
      </c>
      <c r="AX2062" s="279">
        <f t="shared" si="904"/>
        <v>0</v>
      </c>
      <c r="AY2062" s="279">
        <f t="shared" si="905"/>
        <v>0</v>
      </c>
      <c r="AZ2062" s="40">
        <f t="shared" si="906"/>
        <v>0</v>
      </c>
      <c r="BB2062" s="40">
        <f t="shared" si="907"/>
        <v>0</v>
      </c>
      <c r="BC2062" s="397">
        <f t="shared" si="908"/>
        <v>0</v>
      </c>
      <c r="BD2062" s="105">
        <f t="shared" si="909"/>
        <v>0</v>
      </c>
      <c r="BE2062" s="105">
        <f t="shared" si="910"/>
        <v>0</v>
      </c>
      <c r="BF2062" s="742">
        <f t="shared" si="911"/>
        <v>0</v>
      </c>
      <c r="BG2062" s="89"/>
      <c r="BH2062" s="9"/>
      <c r="BJ2062" s="40">
        <f t="shared" si="912"/>
        <v>0</v>
      </c>
      <c r="BK2062" s="40">
        <f t="shared" si="913"/>
        <v>1</v>
      </c>
      <c r="BL2062" s="40">
        <f t="shared" si="914"/>
        <v>0</v>
      </c>
      <c r="BM2062" s="40">
        <f t="shared" si="915"/>
        <v>0</v>
      </c>
      <c r="BN2062" s="40">
        <f t="shared" si="916"/>
        <v>0</v>
      </c>
    </row>
    <row r="2063" spans="1:66" x14ac:dyDescent="0.25">
      <c r="A2063" s="379"/>
      <c r="B2063" s="936"/>
      <c r="C2063" s="272"/>
      <c r="D2063" s="868"/>
      <c r="E2063" s="873" t="str">
        <f t="shared" si="890"/>
        <v xml:space="preserve"> </v>
      </c>
      <c r="F2063" s="130">
        <f t="shared" si="891"/>
        <v>0</v>
      </c>
      <c r="G2063" s="128">
        <f t="shared" si="892"/>
        <v>2051</v>
      </c>
      <c r="H2063" s="127"/>
      <c r="I2063" s="321"/>
      <c r="J2063" s="97"/>
      <c r="K2063" s="323"/>
      <c r="L2063" s="322"/>
      <c r="M2063" s="50"/>
      <c r="N2063" s="87"/>
      <c r="O2063" s="324"/>
      <c r="P2063" s="98"/>
      <c r="Q2063" s="98"/>
      <c r="R2063" s="114"/>
      <c r="S2063" s="753"/>
      <c r="T2063" s="98"/>
      <c r="U2063" s="98"/>
      <c r="V2063" s="98"/>
      <c r="W2063" s="99"/>
      <c r="X2063" s="97"/>
      <c r="Y2063" s="87"/>
      <c r="Z2063" s="100"/>
      <c r="AA2063" s="106">
        <f t="shared" si="893"/>
        <v>2051</v>
      </c>
      <c r="AB2063" s="549">
        <f t="shared" si="894"/>
        <v>0</v>
      </c>
      <c r="AC2063" s="544">
        <f t="shared" si="895"/>
        <v>0</v>
      </c>
      <c r="AD2063" s="174">
        <f t="shared" si="896"/>
        <v>0</v>
      </c>
      <c r="AE2063" s="8"/>
      <c r="AF2063" s="885" t="str">
        <f t="shared" si="897"/>
        <v xml:space="preserve"> </v>
      </c>
      <c r="AG2063" s="40">
        <f t="shared" si="898"/>
        <v>0</v>
      </c>
      <c r="AH2063" s="40">
        <f t="shared" si="899"/>
        <v>0</v>
      </c>
      <c r="AR2063" s="40">
        <f t="shared" si="900"/>
        <v>0</v>
      </c>
      <c r="AS2063" s="40">
        <f t="shared" si="901"/>
        <v>0</v>
      </c>
      <c r="AT2063" s="40">
        <f t="shared" si="902"/>
        <v>0</v>
      </c>
      <c r="AU2063" s="40">
        <f t="shared" si="903"/>
        <v>0</v>
      </c>
      <c r="AX2063" s="279">
        <f t="shared" si="904"/>
        <v>0</v>
      </c>
      <c r="AY2063" s="279">
        <f t="shared" si="905"/>
        <v>0</v>
      </c>
      <c r="AZ2063" s="40">
        <f t="shared" si="906"/>
        <v>0</v>
      </c>
      <c r="BB2063" s="40">
        <f t="shared" si="907"/>
        <v>0</v>
      </c>
      <c r="BC2063" s="397">
        <f t="shared" si="908"/>
        <v>0</v>
      </c>
      <c r="BD2063" s="105">
        <f t="shared" si="909"/>
        <v>0</v>
      </c>
      <c r="BE2063" s="105">
        <f t="shared" si="910"/>
        <v>0</v>
      </c>
      <c r="BF2063" s="742">
        <f t="shared" si="911"/>
        <v>0</v>
      </c>
      <c r="BG2063" s="89"/>
      <c r="BH2063" s="9"/>
      <c r="BJ2063" s="40">
        <f t="shared" si="912"/>
        <v>0</v>
      </c>
      <c r="BK2063" s="40">
        <f t="shared" si="913"/>
        <v>1</v>
      </c>
      <c r="BL2063" s="40">
        <f t="shared" si="914"/>
        <v>0</v>
      </c>
      <c r="BM2063" s="40">
        <f t="shared" si="915"/>
        <v>0</v>
      </c>
      <c r="BN2063" s="40">
        <f t="shared" si="916"/>
        <v>0</v>
      </c>
    </row>
    <row r="2064" spans="1:66" x14ac:dyDescent="0.25">
      <c r="A2064" s="379"/>
      <c r="B2064" s="936"/>
      <c r="C2064" s="272"/>
      <c r="D2064" s="868"/>
      <c r="E2064" s="873" t="str">
        <f t="shared" si="890"/>
        <v xml:space="preserve"> </v>
      </c>
      <c r="F2064" s="130">
        <f t="shared" si="891"/>
        <v>0</v>
      </c>
      <c r="G2064" s="128">
        <f t="shared" si="892"/>
        <v>2052</v>
      </c>
      <c r="H2064" s="127"/>
      <c r="I2064" s="321"/>
      <c r="J2064" s="97"/>
      <c r="K2064" s="323"/>
      <c r="L2064" s="322"/>
      <c r="M2064" s="50"/>
      <c r="N2064" s="87"/>
      <c r="O2064" s="324"/>
      <c r="P2064" s="98"/>
      <c r="Q2064" s="98"/>
      <c r="R2064" s="114"/>
      <c r="S2064" s="753"/>
      <c r="T2064" s="98"/>
      <c r="U2064" s="98"/>
      <c r="V2064" s="98"/>
      <c r="W2064" s="99"/>
      <c r="X2064" s="97"/>
      <c r="Y2064" s="87"/>
      <c r="Z2064" s="100"/>
      <c r="AA2064" s="106">
        <f t="shared" si="893"/>
        <v>2052</v>
      </c>
      <c r="AB2064" s="549">
        <f t="shared" si="894"/>
        <v>0</v>
      </c>
      <c r="AC2064" s="544">
        <f t="shared" si="895"/>
        <v>0</v>
      </c>
      <c r="AD2064" s="174">
        <f t="shared" si="896"/>
        <v>0</v>
      </c>
      <c r="AE2064" s="8"/>
      <c r="AF2064" s="885" t="str">
        <f t="shared" si="897"/>
        <v xml:space="preserve"> </v>
      </c>
      <c r="AG2064" s="40">
        <f t="shared" si="898"/>
        <v>0</v>
      </c>
      <c r="AH2064" s="40">
        <f t="shared" si="899"/>
        <v>0</v>
      </c>
      <c r="AR2064" s="40">
        <f t="shared" si="900"/>
        <v>0</v>
      </c>
      <c r="AS2064" s="40">
        <f t="shared" si="901"/>
        <v>0</v>
      </c>
      <c r="AT2064" s="40">
        <f t="shared" si="902"/>
        <v>0</v>
      </c>
      <c r="AU2064" s="40">
        <f t="shared" si="903"/>
        <v>0</v>
      </c>
      <c r="AX2064" s="279">
        <f t="shared" si="904"/>
        <v>0</v>
      </c>
      <c r="AY2064" s="279">
        <f t="shared" si="905"/>
        <v>0</v>
      </c>
      <c r="AZ2064" s="40">
        <f t="shared" si="906"/>
        <v>0</v>
      </c>
      <c r="BB2064" s="40">
        <f t="shared" si="907"/>
        <v>0</v>
      </c>
      <c r="BC2064" s="397">
        <f t="shared" si="908"/>
        <v>0</v>
      </c>
      <c r="BD2064" s="105">
        <f t="shared" si="909"/>
        <v>0</v>
      </c>
      <c r="BE2064" s="105">
        <f t="shared" si="910"/>
        <v>0</v>
      </c>
      <c r="BF2064" s="742">
        <f t="shared" si="911"/>
        <v>0</v>
      </c>
      <c r="BG2064" s="89"/>
      <c r="BH2064" s="9"/>
      <c r="BJ2064" s="40">
        <f t="shared" si="912"/>
        <v>0</v>
      </c>
      <c r="BK2064" s="40">
        <f t="shared" si="913"/>
        <v>1</v>
      </c>
      <c r="BL2064" s="40">
        <f t="shared" si="914"/>
        <v>0</v>
      </c>
      <c r="BM2064" s="40">
        <f t="shared" si="915"/>
        <v>0</v>
      </c>
      <c r="BN2064" s="40">
        <f t="shared" si="916"/>
        <v>0</v>
      </c>
    </row>
    <row r="2065" spans="1:66" x14ac:dyDescent="0.25">
      <c r="A2065" s="379"/>
      <c r="B2065" s="936"/>
      <c r="C2065" s="272"/>
      <c r="D2065" s="868"/>
      <c r="E2065" s="873" t="str">
        <f t="shared" si="890"/>
        <v xml:space="preserve"> </v>
      </c>
      <c r="F2065" s="130">
        <f t="shared" si="891"/>
        <v>0</v>
      </c>
      <c r="G2065" s="128">
        <f t="shared" si="892"/>
        <v>2053</v>
      </c>
      <c r="H2065" s="127"/>
      <c r="I2065" s="321"/>
      <c r="J2065" s="97"/>
      <c r="K2065" s="323"/>
      <c r="L2065" s="322"/>
      <c r="M2065" s="50"/>
      <c r="N2065" s="87"/>
      <c r="O2065" s="324"/>
      <c r="P2065" s="98"/>
      <c r="Q2065" s="98"/>
      <c r="R2065" s="114"/>
      <c r="S2065" s="753"/>
      <c r="T2065" s="98"/>
      <c r="U2065" s="98"/>
      <c r="V2065" s="98"/>
      <c r="W2065" s="99"/>
      <c r="X2065" s="97"/>
      <c r="Y2065" s="87"/>
      <c r="Z2065" s="100"/>
      <c r="AA2065" s="106">
        <f t="shared" si="893"/>
        <v>2053</v>
      </c>
      <c r="AB2065" s="549">
        <f t="shared" si="894"/>
        <v>0</v>
      </c>
      <c r="AC2065" s="544">
        <f t="shared" si="895"/>
        <v>0</v>
      </c>
      <c r="AD2065" s="174">
        <f t="shared" si="896"/>
        <v>0</v>
      </c>
      <c r="AE2065" s="8"/>
      <c r="AF2065" s="885" t="str">
        <f t="shared" si="897"/>
        <v xml:space="preserve"> </v>
      </c>
      <c r="AG2065" s="40">
        <f t="shared" si="898"/>
        <v>0</v>
      </c>
      <c r="AH2065" s="40">
        <f t="shared" si="899"/>
        <v>0</v>
      </c>
      <c r="AR2065" s="40">
        <f t="shared" si="900"/>
        <v>0</v>
      </c>
      <c r="AS2065" s="40">
        <f t="shared" si="901"/>
        <v>0</v>
      </c>
      <c r="AT2065" s="40">
        <f t="shared" si="902"/>
        <v>0</v>
      </c>
      <c r="AU2065" s="40">
        <f t="shared" si="903"/>
        <v>0</v>
      </c>
      <c r="AX2065" s="279">
        <f t="shared" si="904"/>
        <v>0</v>
      </c>
      <c r="AY2065" s="279">
        <f t="shared" si="905"/>
        <v>0</v>
      </c>
      <c r="AZ2065" s="40">
        <f t="shared" si="906"/>
        <v>0</v>
      </c>
      <c r="BB2065" s="40">
        <f t="shared" si="907"/>
        <v>0</v>
      </c>
      <c r="BC2065" s="397">
        <f t="shared" si="908"/>
        <v>0</v>
      </c>
      <c r="BD2065" s="105">
        <f t="shared" si="909"/>
        <v>0</v>
      </c>
      <c r="BE2065" s="105">
        <f t="shared" si="910"/>
        <v>0</v>
      </c>
      <c r="BF2065" s="742">
        <f t="shared" si="911"/>
        <v>0</v>
      </c>
      <c r="BG2065" s="89"/>
      <c r="BH2065" s="9"/>
      <c r="BJ2065" s="40">
        <f t="shared" si="912"/>
        <v>0</v>
      </c>
      <c r="BK2065" s="40">
        <f t="shared" si="913"/>
        <v>1</v>
      </c>
      <c r="BL2065" s="40">
        <f t="shared" si="914"/>
        <v>0</v>
      </c>
      <c r="BM2065" s="40">
        <f t="shared" si="915"/>
        <v>0</v>
      </c>
      <c r="BN2065" s="40">
        <f t="shared" si="916"/>
        <v>0</v>
      </c>
    </row>
    <row r="2066" spans="1:66" x14ac:dyDescent="0.25">
      <c r="A2066" s="379"/>
      <c r="B2066" s="936"/>
      <c r="C2066" s="272"/>
      <c r="D2066" s="868"/>
      <c r="E2066" s="873" t="str">
        <f t="shared" si="890"/>
        <v xml:space="preserve"> </v>
      </c>
      <c r="F2066" s="130">
        <f t="shared" si="891"/>
        <v>0</v>
      </c>
      <c r="G2066" s="128">
        <f t="shared" si="892"/>
        <v>2054</v>
      </c>
      <c r="H2066" s="127"/>
      <c r="I2066" s="321"/>
      <c r="J2066" s="97"/>
      <c r="K2066" s="323"/>
      <c r="L2066" s="322"/>
      <c r="M2066" s="50"/>
      <c r="N2066" s="87"/>
      <c r="O2066" s="324"/>
      <c r="P2066" s="98"/>
      <c r="Q2066" s="98"/>
      <c r="R2066" s="114"/>
      <c r="S2066" s="753"/>
      <c r="T2066" s="98"/>
      <c r="U2066" s="98"/>
      <c r="V2066" s="98"/>
      <c r="W2066" s="99"/>
      <c r="X2066" s="97"/>
      <c r="Y2066" s="87"/>
      <c r="Z2066" s="100"/>
      <c r="AA2066" s="106">
        <f t="shared" si="893"/>
        <v>2054</v>
      </c>
      <c r="AB2066" s="549">
        <f t="shared" si="894"/>
        <v>0</v>
      </c>
      <c r="AC2066" s="544">
        <f t="shared" si="895"/>
        <v>0</v>
      </c>
      <c r="AD2066" s="174">
        <f t="shared" si="896"/>
        <v>0</v>
      </c>
      <c r="AE2066" s="8"/>
      <c r="AF2066" s="885" t="str">
        <f t="shared" si="897"/>
        <v xml:space="preserve"> </v>
      </c>
      <c r="AG2066" s="40">
        <f t="shared" si="898"/>
        <v>0</v>
      </c>
      <c r="AH2066" s="40">
        <f t="shared" si="899"/>
        <v>0</v>
      </c>
      <c r="AR2066" s="40">
        <f t="shared" si="900"/>
        <v>0</v>
      </c>
      <c r="AS2066" s="40">
        <f t="shared" si="901"/>
        <v>0</v>
      </c>
      <c r="AT2066" s="40">
        <f t="shared" si="902"/>
        <v>0</v>
      </c>
      <c r="AU2066" s="40">
        <f t="shared" si="903"/>
        <v>0</v>
      </c>
      <c r="AX2066" s="279">
        <f t="shared" si="904"/>
        <v>0</v>
      </c>
      <c r="AY2066" s="279">
        <f t="shared" si="905"/>
        <v>0</v>
      </c>
      <c r="AZ2066" s="40">
        <f t="shared" si="906"/>
        <v>0</v>
      </c>
      <c r="BB2066" s="40">
        <f t="shared" si="907"/>
        <v>0</v>
      </c>
      <c r="BC2066" s="397">
        <f t="shared" si="908"/>
        <v>0</v>
      </c>
      <c r="BD2066" s="105">
        <f t="shared" si="909"/>
        <v>0</v>
      </c>
      <c r="BE2066" s="105">
        <f t="shared" si="910"/>
        <v>0</v>
      </c>
      <c r="BF2066" s="742">
        <f t="shared" si="911"/>
        <v>0</v>
      </c>
      <c r="BG2066" s="89"/>
      <c r="BH2066" s="9"/>
      <c r="BJ2066" s="40">
        <f t="shared" si="912"/>
        <v>0</v>
      </c>
      <c r="BK2066" s="40">
        <f t="shared" si="913"/>
        <v>1</v>
      </c>
      <c r="BL2066" s="40">
        <f t="shared" si="914"/>
        <v>0</v>
      </c>
      <c r="BM2066" s="40">
        <f t="shared" si="915"/>
        <v>0</v>
      </c>
      <c r="BN2066" s="40">
        <f t="shared" si="916"/>
        <v>0</v>
      </c>
    </row>
    <row r="2067" spans="1:66" x14ac:dyDescent="0.25">
      <c r="A2067" s="379"/>
      <c r="B2067" s="936"/>
      <c r="C2067" s="272"/>
      <c r="D2067" s="868"/>
      <c r="E2067" s="873" t="str">
        <f t="shared" si="890"/>
        <v xml:space="preserve"> </v>
      </c>
      <c r="F2067" s="130">
        <f t="shared" si="891"/>
        <v>0</v>
      </c>
      <c r="G2067" s="128">
        <f t="shared" si="892"/>
        <v>2055</v>
      </c>
      <c r="H2067" s="127"/>
      <c r="I2067" s="321"/>
      <c r="J2067" s="97"/>
      <c r="K2067" s="323"/>
      <c r="L2067" s="322"/>
      <c r="M2067" s="50"/>
      <c r="N2067" s="87"/>
      <c r="O2067" s="324"/>
      <c r="P2067" s="98"/>
      <c r="Q2067" s="98"/>
      <c r="R2067" s="114"/>
      <c r="S2067" s="753"/>
      <c r="T2067" s="98"/>
      <c r="U2067" s="98"/>
      <c r="V2067" s="98"/>
      <c r="W2067" s="99"/>
      <c r="X2067" s="97"/>
      <c r="Y2067" s="87"/>
      <c r="Z2067" s="100"/>
      <c r="AA2067" s="106">
        <f t="shared" si="893"/>
        <v>2055</v>
      </c>
      <c r="AB2067" s="549">
        <f t="shared" si="894"/>
        <v>0</v>
      </c>
      <c r="AC2067" s="544">
        <f t="shared" si="895"/>
        <v>0</v>
      </c>
      <c r="AD2067" s="174">
        <f t="shared" si="896"/>
        <v>0</v>
      </c>
      <c r="AE2067" s="8"/>
      <c r="AF2067" s="885" t="str">
        <f t="shared" si="897"/>
        <v xml:space="preserve"> </v>
      </c>
      <c r="AG2067" s="40">
        <f t="shared" si="898"/>
        <v>0</v>
      </c>
      <c r="AH2067" s="40">
        <f t="shared" si="899"/>
        <v>0</v>
      </c>
      <c r="AR2067" s="40">
        <f t="shared" si="900"/>
        <v>0</v>
      </c>
      <c r="AS2067" s="40">
        <f t="shared" si="901"/>
        <v>0</v>
      </c>
      <c r="AT2067" s="40">
        <f t="shared" si="902"/>
        <v>0</v>
      </c>
      <c r="AU2067" s="40">
        <f t="shared" si="903"/>
        <v>0</v>
      </c>
      <c r="AX2067" s="279">
        <f t="shared" si="904"/>
        <v>0</v>
      </c>
      <c r="AY2067" s="279">
        <f t="shared" si="905"/>
        <v>0</v>
      </c>
      <c r="AZ2067" s="40">
        <f t="shared" si="906"/>
        <v>0</v>
      </c>
      <c r="BB2067" s="40">
        <f t="shared" si="907"/>
        <v>0</v>
      </c>
      <c r="BC2067" s="397">
        <f t="shared" si="908"/>
        <v>0</v>
      </c>
      <c r="BD2067" s="105">
        <f t="shared" si="909"/>
        <v>0</v>
      </c>
      <c r="BE2067" s="105">
        <f t="shared" si="910"/>
        <v>0</v>
      </c>
      <c r="BF2067" s="742">
        <f t="shared" si="911"/>
        <v>0</v>
      </c>
      <c r="BG2067" s="89"/>
      <c r="BH2067" s="9"/>
      <c r="BJ2067" s="40">
        <f t="shared" si="912"/>
        <v>0</v>
      </c>
      <c r="BK2067" s="40">
        <f t="shared" si="913"/>
        <v>1</v>
      </c>
      <c r="BL2067" s="40">
        <f t="shared" si="914"/>
        <v>0</v>
      </c>
      <c r="BM2067" s="40">
        <f t="shared" si="915"/>
        <v>0</v>
      </c>
      <c r="BN2067" s="40">
        <f t="shared" si="916"/>
        <v>0</v>
      </c>
    </row>
    <row r="2068" spans="1:66" x14ac:dyDescent="0.25">
      <c r="A2068" s="379"/>
      <c r="B2068" s="936"/>
      <c r="C2068" s="272"/>
      <c r="D2068" s="868"/>
      <c r="E2068" s="873" t="str">
        <f t="shared" si="890"/>
        <v xml:space="preserve"> </v>
      </c>
      <c r="F2068" s="130">
        <f t="shared" si="891"/>
        <v>0</v>
      </c>
      <c r="G2068" s="128">
        <f t="shared" si="892"/>
        <v>2056</v>
      </c>
      <c r="H2068" s="127"/>
      <c r="I2068" s="321"/>
      <c r="J2068" s="97"/>
      <c r="K2068" s="323"/>
      <c r="L2068" s="322"/>
      <c r="M2068" s="50"/>
      <c r="N2068" s="87"/>
      <c r="O2068" s="324"/>
      <c r="P2068" s="98"/>
      <c r="Q2068" s="98"/>
      <c r="R2068" s="114"/>
      <c r="S2068" s="753"/>
      <c r="T2068" s="98"/>
      <c r="U2068" s="98"/>
      <c r="V2068" s="98"/>
      <c r="W2068" s="99"/>
      <c r="X2068" s="97"/>
      <c r="Y2068" s="87"/>
      <c r="Z2068" s="100"/>
      <c r="AA2068" s="106">
        <f t="shared" si="893"/>
        <v>2056</v>
      </c>
      <c r="AB2068" s="549">
        <f t="shared" si="894"/>
        <v>0</v>
      </c>
      <c r="AC2068" s="544">
        <f t="shared" si="895"/>
        <v>0</v>
      </c>
      <c r="AD2068" s="174">
        <f t="shared" si="896"/>
        <v>0</v>
      </c>
      <c r="AE2068" s="8"/>
      <c r="AF2068" s="885" t="str">
        <f t="shared" si="897"/>
        <v xml:space="preserve"> </v>
      </c>
      <c r="AG2068" s="40">
        <f t="shared" si="898"/>
        <v>0</v>
      </c>
      <c r="AH2068" s="40">
        <f t="shared" si="899"/>
        <v>0</v>
      </c>
      <c r="AR2068" s="40">
        <f t="shared" si="900"/>
        <v>0</v>
      </c>
      <c r="AS2068" s="40">
        <f t="shared" si="901"/>
        <v>0</v>
      </c>
      <c r="AT2068" s="40">
        <f t="shared" si="902"/>
        <v>0</v>
      </c>
      <c r="AU2068" s="40">
        <f t="shared" si="903"/>
        <v>0</v>
      </c>
      <c r="AX2068" s="279">
        <f t="shared" si="904"/>
        <v>0</v>
      </c>
      <c r="AY2068" s="279">
        <f t="shared" si="905"/>
        <v>0</v>
      </c>
      <c r="AZ2068" s="40">
        <f t="shared" si="906"/>
        <v>0</v>
      </c>
      <c r="BB2068" s="40">
        <f t="shared" si="907"/>
        <v>0</v>
      </c>
      <c r="BC2068" s="397">
        <f t="shared" si="908"/>
        <v>0</v>
      </c>
      <c r="BD2068" s="105">
        <f t="shared" si="909"/>
        <v>0</v>
      </c>
      <c r="BE2068" s="105">
        <f t="shared" si="910"/>
        <v>0</v>
      </c>
      <c r="BF2068" s="742">
        <f t="shared" si="911"/>
        <v>0</v>
      </c>
      <c r="BG2068" s="89"/>
      <c r="BH2068" s="9"/>
      <c r="BJ2068" s="40">
        <f t="shared" si="912"/>
        <v>0</v>
      </c>
      <c r="BK2068" s="40">
        <f t="shared" si="913"/>
        <v>1</v>
      </c>
      <c r="BL2068" s="40">
        <f t="shared" si="914"/>
        <v>0</v>
      </c>
      <c r="BM2068" s="40">
        <f t="shared" si="915"/>
        <v>0</v>
      </c>
      <c r="BN2068" s="40">
        <f t="shared" si="916"/>
        <v>0</v>
      </c>
    </row>
    <row r="2069" spans="1:66" x14ac:dyDescent="0.25">
      <c r="A2069" s="379"/>
      <c r="B2069" s="936"/>
      <c r="C2069" s="272"/>
      <c r="D2069" s="868"/>
      <c r="E2069" s="873" t="str">
        <f t="shared" si="890"/>
        <v xml:space="preserve"> </v>
      </c>
      <c r="F2069" s="130">
        <f t="shared" si="891"/>
        <v>0</v>
      </c>
      <c r="G2069" s="128">
        <f t="shared" si="892"/>
        <v>2057</v>
      </c>
      <c r="H2069" s="127"/>
      <c r="I2069" s="321"/>
      <c r="J2069" s="97"/>
      <c r="K2069" s="323"/>
      <c r="L2069" s="322"/>
      <c r="M2069" s="50"/>
      <c r="N2069" s="87"/>
      <c r="O2069" s="324"/>
      <c r="P2069" s="98"/>
      <c r="Q2069" s="98"/>
      <c r="R2069" s="114"/>
      <c r="S2069" s="753"/>
      <c r="T2069" s="98"/>
      <c r="U2069" s="98"/>
      <c r="V2069" s="98"/>
      <c r="W2069" s="99"/>
      <c r="X2069" s="97"/>
      <c r="Y2069" s="87"/>
      <c r="Z2069" s="100"/>
      <c r="AA2069" s="106">
        <f t="shared" si="893"/>
        <v>2057</v>
      </c>
      <c r="AB2069" s="549">
        <f t="shared" si="894"/>
        <v>0</v>
      </c>
      <c r="AC2069" s="544">
        <f t="shared" si="895"/>
        <v>0</v>
      </c>
      <c r="AD2069" s="174">
        <f t="shared" si="896"/>
        <v>0</v>
      </c>
      <c r="AE2069" s="8"/>
      <c r="AF2069" s="885" t="str">
        <f t="shared" si="897"/>
        <v xml:space="preserve"> </v>
      </c>
      <c r="AG2069" s="40">
        <f t="shared" si="898"/>
        <v>0</v>
      </c>
      <c r="AH2069" s="40">
        <f t="shared" si="899"/>
        <v>0</v>
      </c>
      <c r="AR2069" s="40">
        <f t="shared" si="900"/>
        <v>0</v>
      </c>
      <c r="AS2069" s="40">
        <f t="shared" si="901"/>
        <v>0</v>
      </c>
      <c r="AT2069" s="40">
        <f t="shared" si="902"/>
        <v>0</v>
      </c>
      <c r="AU2069" s="40">
        <f t="shared" si="903"/>
        <v>0</v>
      </c>
      <c r="AX2069" s="279">
        <f t="shared" si="904"/>
        <v>0</v>
      </c>
      <c r="AY2069" s="279">
        <f t="shared" si="905"/>
        <v>0</v>
      </c>
      <c r="AZ2069" s="40">
        <f t="shared" si="906"/>
        <v>0</v>
      </c>
      <c r="BB2069" s="40">
        <f t="shared" si="907"/>
        <v>0</v>
      </c>
      <c r="BC2069" s="397">
        <f t="shared" si="908"/>
        <v>0</v>
      </c>
      <c r="BD2069" s="105">
        <f t="shared" si="909"/>
        <v>0</v>
      </c>
      <c r="BE2069" s="105">
        <f t="shared" si="910"/>
        <v>0</v>
      </c>
      <c r="BF2069" s="742">
        <f t="shared" si="911"/>
        <v>0</v>
      </c>
      <c r="BG2069" s="89"/>
      <c r="BH2069" s="9"/>
      <c r="BJ2069" s="40">
        <f t="shared" si="912"/>
        <v>0</v>
      </c>
      <c r="BK2069" s="40">
        <f t="shared" si="913"/>
        <v>1</v>
      </c>
      <c r="BL2069" s="40">
        <f t="shared" si="914"/>
        <v>0</v>
      </c>
      <c r="BM2069" s="40">
        <f t="shared" si="915"/>
        <v>0</v>
      </c>
      <c r="BN2069" s="40">
        <f t="shared" si="916"/>
        <v>0</v>
      </c>
    </row>
    <row r="2070" spans="1:66" x14ac:dyDescent="0.25">
      <c r="A2070" s="379"/>
      <c r="B2070" s="936"/>
      <c r="C2070" s="272"/>
      <c r="D2070" s="868"/>
      <c r="E2070" s="873" t="str">
        <f t="shared" si="890"/>
        <v xml:space="preserve"> </v>
      </c>
      <c r="F2070" s="130">
        <f t="shared" si="891"/>
        <v>0</v>
      </c>
      <c r="G2070" s="128">
        <f t="shared" si="892"/>
        <v>2058</v>
      </c>
      <c r="H2070" s="127"/>
      <c r="I2070" s="321"/>
      <c r="J2070" s="97"/>
      <c r="K2070" s="323"/>
      <c r="L2070" s="322"/>
      <c r="M2070" s="50"/>
      <c r="N2070" s="87"/>
      <c r="O2070" s="324"/>
      <c r="P2070" s="98"/>
      <c r="Q2070" s="98"/>
      <c r="R2070" s="114"/>
      <c r="S2070" s="753"/>
      <c r="T2070" s="98"/>
      <c r="U2070" s="98"/>
      <c r="V2070" s="98"/>
      <c r="W2070" s="99"/>
      <c r="X2070" s="97"/>
      <c r="Y2070" s="87"/>
      <c r="Z2070" s="100"/>
      <c r="AA2070" s="106">
        <f t="shared" si="893"/>
        <v>2058</v>
      </c>
      <c r="AB2070" s="549">
        <f t="shared" si="894"/>
        <v>0</v>
      </c>
      <c r="AC2070" s="544">
        <f t="shared" si="895"/>
        <v>0</v>
      </c>
      <c r="AD2070" s="174">
        <f t="shared" si="896"/>
        <v>0</v>
      </c>
      <c r="AE2070" s="8"/>
      <c r="AF2070" s="885" t="str">
        <f t="shared" si="897"/>
        <v xml:space="preserve"> </v>
      </c>
      <c r="AG2070" s="40">
        <f t="shared" si="898"/>
        <v>0</v>
      </c>
      <c r="AH2070" s="40">
        <f t="shared" si="899"/>
        <v>0</v>
      </c>
      <c r="AR2070" s="40">
        <f t="shared" si="900"/>
        <v>0</v>
      </c>
      <c r="AS2070" s="40">
        <f t="shared" si="901"/>
        <v>0</v>
      </c>
      <c r="AT2070" s="40">
        <f t="shared" si="902"/>
        <v>0</v>
      </c>
      <c r="AU2070" s="40">
        <f t="shared" si="903"/>
        <v>0</v>
      </c>
      <c r="AX2070" s="279">
        <f t="shared" si="904"/>
        <v>0</v>
      </c>
      <c r="AY2070" s="279">
        <f t="shared" si="905"/>
        <v>0</v>
      </c>
      <c r="AZ2070" s="40">
        <f t="shared" si="906"/>
        <v>0</v>
      </c>
      <c r="BB2070" s="40">
        <f t="shared" si="907"/>
        <v>0</v>
      </c>
      <c r="BC2070" s="397">
        <f t="shared" si="908"/>
        <v>0</v>
      </c>
      <c r="BD2070" s="105">
        <f t="shared" si="909"/>
        <v>0</v>
      </c>
      <c r="BE2070" s="105">
        <f t="shared" si="910"/>
        <v>0</v>
      </c>
      <c r="BF2070" s="742">
        <f t="shared" si="911"/>
        <v>0</v>
      </c>
      <c r="BG2070" s="89"/>
      <c r="BH2070" s="9"/>
      <c r="BJ2070" s="40">
        <f t="shared" si="912"/>
        <v>0</v>
      </c>
      <c r="BK2070" s="40">
        <f t="shared" si="913"/>
        <v>1</v>
      </c>
      <c r="BL2070" s="40">
        <f t="shared" si="914"/>
        <v>0</v>
      </c>
      <c r="BM2070" s="40">
        <f t="shared" si="915"/>
        <v>0</v>
      </c>
      <c r="BN2070" s="40">
        <f t="shared" si="916"/>
        <v>0</v>
      </c>
    </row>
    <row r="2071" spans="1:66" x14ac:dyDescent="0.25">
      <c r="A2071" s="379"/>
      <c r="B2071" s="936"/>
      <c r="C2071" s="272"/>
      <c r="D2071" s="868"/>
      <c r="E2071" s="873" t="str">
        <f t="shared" si="890"/>
        <v xml:space="preserve"> </v>
      </c>
      <c r="F2071" s="130">
        <f t="shared" si="891"/>
        <v>0</v>
      </c>
      <c r="G2071" s="128">
        <f t="shared" si="892"/>
        <v>2059</v>
      </c>
      <c r="H2071" s="127"/>
      <c r="I2071" s="321"/>
      <c r="J2071" s="97"/>
      <c r="K2071" s="323"/>
      <c r="L2071" s="322"/>
      <c r="M2071" s="50"/>
      <c r="N2071" s="87"/>
      <c r="O2071" s="324"/>
      <c r="P2071" s="98"/>
      <c r="Q2071" s="98"/>
      <c r="R2071" s="114"/>
      <c r="S2071" s="753"/>
      <c r="T2071" s="98"/>
      <c r="U2071" s="98"/>
      <c r="V2071" s="98"/>
      <c r="W2071" s="99"/>
      <c r="X2071" s="97"/>
      <c r="Y2071" s="87"/>
      <c r="Z2071" s="100"/>
      <c r="AA2071" s="106">
        <f t="shared" si="893"/>
        <v>2059</v>
      </c>
      <c r="AB2071" s="549">
        <f t="shared" si="894"/>
        <v>0</v>
      </c>
      <c r="AC2071" s="544">
        <f t="shared" si="895"/>
        <v>0</v>
      </c>
      <c r="AD2071" s="174">
        <f t="shared" si="896"/>
        <v>0</v>
      </c>
      <c r="AE2071" s="8"/>
      <c r="AF2071" s="885" t="str">
        <f t="shared" si="897"/>
        <v xml:space="preserve"> </v>
      </c>
      <c r="AG2071" s="40">
        <f t="shared" si="898"/>
        <v>0</v>
      </c>
      <c r="AH2071" s="40">
        <f t="shared" si="899"/>
        <v>0</v>
      </c>
      <c r="AR2071" s="40">
        <f t="shared" si="900"/>
        <v>0</v>
      </c>
      <c r="AS2071" s="40">
        <f t="shared" si="901"/>
        <v>0</v>
      </c>
      <c r="AT2071" s="40">
        <f t="shared" si="902"/>
        <v>0</v>
      </c>
      <c r="AU2071" s="40">
        <f t="shared" si="903"/>
        <v>0</v>
      </c>
      <c r="AX2071" s="279">
        <f t="shared" si="904"/>
        <v>0</v>
      </c>
      <c r="AY2071" s="279">
        <f t="shared" si="905"/>
        <v>0</v>
      </c>
      <c r="AZ2071" s="40">
        <f t="shared" si="906"/>
        <v>0</v>
      </c>
      <c r="BB2071" s="40">
        <f t="shared" si="907"/>
        <v>0</v>
      </c>
      <c r="BC2071" s="397">
        <f t="shared" si="908"/>
        <v>0</v>
      </c>
      <c r="BD2071" s="105">
        <f t="shared" si="909"/>
        <v>0</v>
      </c>
      <c r="BE2071" s="105">
        <f t="shared" si="910"/>
        <v>0</v>
      </c>
      <c r="BF2071" s="742">
        <f t="shared" si="911"/>
        <v>0</v>
      </c>
      <c r="BG2071" s="89"/>
      <c r="BH2071" s="9"/>
      <c r="BJ2071" s="40">
        <f t="shared" si="912"/>
        <v>0</v>
      </c>
      <c r="BK2071" s="40">
        <f t="shared" si="913"/>
        <v>1</v>
      </c>
      <c r="BL2071" s="40">
        <f t="shared" si="914"/>
        <v>0</v>
      </c>
      <c r="BM2071" s="40">
        <f t="shared" si="915"/>
        <v>0</v>
      </c>
      <c r="BN2071" s="40">
        <f t="shared" si="916"/>
        <v>0</v>
      </c>
    </row>
    <row r="2072" spans="1:66" x14ac:dyDescent="0.25">
      <c r="A2072" s="379"/>
      <c r="B2072" s="936"/>
      <c r="C2072" s="272"/>
      <c r="D2072" s="868"/>
      <c r="E2072" s="873" t="str">
        <f t="shared" si="890"/>
        <v xml:space="preserve"> </v>
      </c>
      <c r="F2072" s="130">
        <f t="shared" si="891"/>
        <v>0</v>
      </c>
      <c r="G2072" s="128">
        <f t="shared" si="892"/>
        <v>2060</v>
      </c>
      <c r="H2072" s="127"/>
      <c r="I2072" s="321"/>
      <c r="J2072" s="97"/>
      <c r="K2072" s="323"/>
      <c r="L2072" s="322"/>
      <c r="M2072" s="50"/>
      <c r="N2072" s="87"/>
      <c r="O2072" s="324"/>
      <c r="P2072" s="98"/>
      <c r="Q2072" s="98"/>
      <c r="R2072" s="114"/>
      <c r="S2072" s="753"/>
      <c r="T2072" s="98"/>
      <c r="U2072" s="98"/>
      <c r="V2072" s="98"/>
      <c r="W2072" s="99"/>
      <c r="X2072" s="97"/>
      <c r="Y2072" s="87"/>
      <c r="Z2072" s="100"/>
      <c r="AA2072" s="106">
        <f t="shared" si="893"/>
        <v>2060</v>
      </c>
      <c r="AB2072" s="549">
        <f t="shared" si="894"/>
        <v>0</v>
      </c>
      <c r="AC2072" s="544">
        <f t="shared" si="895"/>
        <v>0</v>
      </c>
      <c r="AD2072" s="174">
        <f t="shared" si="896"/>
        <v>0</v>
      </c>
      <c r="AE2072" s="8"/>
      <c r="AF2072" s="885" t="str">
        <f t="shared" si="897"/>
        <v xml:space="preserve"> </v>
      </c>
      <c r="AG2072" s="40">
        <f t="shared" si="898"/>
        <v>0</v>
      </c>
      <c r="AH2072" s="40">
        <f t="shared" si="899"/>
        <v>0</v>
      </c>
      <c r="AR2072" s="40">
        <f t="shared" si="900"/>
        <v>0</v>
      </c>
      <c r="AS2072" s="40">
        <f t="shared" si="901"/>
        <v>0</v>
      </c>
      <c r="AT2072" s="40">
        <f t="shared" si="902"/>
        <v>0</v>
      </c>
      <c r="AU2072" s="40">
        <f t="shared" si="903"/>
        <v>0</v>
      </c>
      <c r="AX2072" s="279">
        <f t="shared" si="904"/>
        <v>0</v>
      </c>
      <c r="AY2072" s="279">
        <f t="shared" si="905"/>
        <v>0</v>
      </c>
      <c r="AZ2072" s="40">
        <f t="shared" si="906"/>
        <v>0</v>
      </c>
      <c r="BB2072" s="40">
        <f t="shared" si="907"/>
        <v>0</v>
      </c>
      <c r="BC2072" s="397">
        <f t="shared" si="908"/>
        <v>0</v>
      </c>
      <c r="BD2072" s="105">
        <f t="shared" si="909"/>
        <v>0</v>
      </c>
      <c r="BE2072" s="105">
        <f t="shared" si="910"/>
        <v>0</v>
      </c>
      <c r="BF2072" s="742">
        <f t="shared" si="911"/>
        <v>0</v>
      </c>
      <c r="BG2072" s="89"/>
      <c r="BH2072" s="9"/>
      <c r="BJ2072" s="40">
        <f t="shared" si="912"/>
        <v>0</v>
      </c>
      <c r="BK2072" s="40">
        <f t="shared" si="913"/>
        <v>1</v>
      </c>
      <c r="BL2072" s="40">
        <f t="shared" si="914"/>
        <v>0</v>
      </c>
      <c r="BM2072" s="40">
        <f t="shared" si="915"/>
        <v>0</v>
      </c>
      <c r="BN2072" s="40">
        <f t="shared" si="916"/>
        <v>0</v>
      </c>
    </row>
    <row r="2073" spans="1:66" x14ac:dyDescent="0.25">
      <c r="A2073" s="379"/>
      <c r="B2073" s="936"/>
      <c r="C2073" s="272"/>
      <c r="D2073" s="868"/>
      <c r="E2073" s="873" t="str">
        <f t="shared" si="890"/>
        <v xml:space="preserve"> </v>
      </c>
      <c r="F2073" s="130">
        <f t="shared" si="891"/>
        <v>0</v>
      </c>
      <c r="G2073" s="128">
        <f t="shared" si="892"/>
        <v>2061</v>
      </c>
      <c r="H2073" s="127"/>
      <c r="I2073" s="321"/>
      <c r="J2073" s="97"/>
      <c r="K2073" s="323"/>
      <c r="L2073" s="322"/>
      <c r="M2073" s="50"/>
      <c r="N2073" s="87"/>
      <c r="O2073" s="324"/>
      <c r="P2073" s="98"/>
      <c r="Q2073" s="98"/>
      <c r="R2073" s="114"/>
      <c r="S2073" s="753"/>
      <c r="T2073" s="98"/>
      <c r="U2073" s="98"/>
      <c r="V2073" s="98"/>
      <c r="W2073" s="99"/>
      <c r="X2073" s="97"/>
      <c r="Y2073" s="87"/>
      <c r="Z2073" s="100"/>
      <c r="AA2073" s="106">
        <f t="shared" si="893"/>
        <v>2061</v>
      </c>
      <c r="AB2073" s="549">
        <f t="shared" si="894"/>
        <v>0</v>
      </c>
      <c r="AC2073" s="544">
        <f t="shared" si="895"/>
        <v>0</v>
      </c>
      <c r="AD2073" s="174">
        <f t="shared" si="896"/>
        <v>0</v>
      </c>
      <c r="AE2073" s="8"/>
      <c r="AF2073" s="885" t="str">
        <f t="shared" si="897"/>
        <v xml:space="preserve"> </v>
      </c>
      <c r="AG2073" s="40">
        <f t="shared" si="898"/>
        <v>0</v>
      </c>
      <c r="AH2073" s="40">
        <f t="shared" si="899"/>
        <v>0</v>
      </c>
      <c r="AR2073" s="40">
        <f t="shared" si="900"/>
        <v>0</v>
      </c>
      <c r="AS2073" s="40">
        <f t="shared" si="901"/>
        <v>0</v>
      </c>
      <c r="AT2073" s="40">
        <f t="shared" si="902"/>
        <v>0</v>
      </c>
      <c r="AU2073" s="40">
        <f t="shared" si="903"/>
        <v>0</v>
      </c>
      <c r="AX2073" s="279">
        <f t="shared" si="904"/>
        <v>0</v>
      </c>
      <c r="AY2073" s="279">
        <f t="shared" si="905"/>
        <v>0</v>
      </c>
      <c r="AZ2073" s="40">
        <f t="shared" si="906"/>
        <v>0</v>
      </c>
      <c r="BB2073" s="40">
        <f t="shared" si="907"/>
        <v>0</v>
      </c>
      <c r="BC2073" s="397">
        <f t="shared" si="908"/>
        <v>0</v>
      </c>
      <c r="BD2073" s="105">
        <f t="shared" si="909"/>
        <v>0</v>
      </c>
      <c r="BE2073" s="105">
        <f t="shared" si="910"/>
        <v>0</v>
      </c>
      <c r="BF2073" s="742">
        <f t="shared" si="911"/>
        <v>0</v>
      </c>
      <c r="BG2073" s="89"/>
      <c r="BH2073" s="9"/>
      <c r="BJ2073" s="40">
        <f t="shared" si="912"/>
        <v>0</v>
      </c>
      <c r="BK2073" s="40">
        <f t="shared" si="913"/>
        <v>1</v>
      </c>
      <c r="BL2073" s="40">
        <f t="shared" si="914"/>
        <v>0</v>
      </c>
      <c r="BM2073" s="40">
        <f t="shared" si="915"/>
        <v>0</v>
      </c>
      <c r="BN2073" s="40">
        <f t="shared" si="916"/>
        <v>0</v>
      </c>
    </row>
    <row r="2074" spans="1:66" x14ac:dyDescent="0.25">
      <c r="A2074" s="379"/>
      <c r="B2074" s="936"/>
      <c r="C2074" s="272"/>
      <c r="D2074" s="868"/>
      <c r="E2074" s="873" t="str">
        <f t="shared" si="890"/>
        <v xml:space="preserve"> </v>
      </c>
      <c r="F2074" s="130">
        <f t="shared" si="891"/>
        <v>0</v>
      </c>
      <c r="G2074" s="128">
        <f t="shared" si="892"/>
        <v>2062</v>
      </c>
      <c r="H2074" s="127"/>
      <c r="I2074" s="321"/>
      <c r="J2074" s="97"/>
      <c r="K2074" s="323"/>
      <c r="L2074" s="322"/>
      <c r="M2074" s="50"/>
      <c r="N2074" s="87"/>
      <c r="O2074" s="324"/>
      <c r="P2074" s="98"/>
      <c r="Q2074" s="98"/>
      <c r="R2074" s="114"/>
      <c r="S2074" s="753"/>
      <c r="T2074" s="98"/>
      <c r="U2074" s="98"/>
      <c r="V2074" s="98"/>
      <c r="W2074" s="99"/>
      <c r="X2074" s="97"/>
      <c r="Y2074" s="87"/>
      <c r="Z2074" s="100"/>
      <c r="AA2074" s="106">
        <f t="shared" si="893"/>
        <v>2062</v>
      </c>
      <c r="AB2074" s="549">
        <f t="shared" si="894"/>
        <v>0</v>
      </c>
      <c r="AC2074" s="544">
        <f t="shared" si="895"/>
        <v>0</v>
      </c>
      <c r="AD2074" s="174">
        <f t="shared" si="896"/>
        <v>0</v>
      </c>
      <c r="AE2074" s="8"/>
      <c r="AF2074" s="885" t="str">
        <f t="shared" si="897"/>
        <v xml:space="preserve"> </v>
      </c>
      <c r="AG2074" s="40">
        <f t="shared" si="898"/>
        <v>0</v>
      </c>
      <c r="AH2074" s="40">
        <f t="shared" si="899"/>
        <v>0</v>
      </c>
      <c r="AR2074" s="40">
        <f t="shared" si="900"/>
        <v>0</v>
      </c>
      <c r="AS2074" s="40">
        <f t="shared" si="901"/>
        <v>0</v>
      </c>
      <c r="AT2074" s="40">
        <f t="shared" si="902"/>
        <v>0</v>
      </c>
      <c r="AU2074" s="40">
        <f t="shared" si="903"/>
        <v>0</v>
      </c>
      <c r="AX2074" s="279">
        <f t="shared" si="904"/>
        <v>0</v>
      </c>
      <c r="AY2074" s="279">
        <f t="shared" si="905"/>
        <v>0</v>
      </c>
      <c r="AZ2074" s="40">
        <f t="shared" si="906"/>
        <v>0</v>
      </c>
      <c r="BB2074" s="40">
        <f t="shared" si="907"/>
        <v>0</v>
      </c>
      <c r="BC2074" s="397">
        <f t="shared" si="908"/>
        <v>0</v>
      </c>
      <c r="BD2074" s="105">
        <f t="shared" si="909"/>
        <v>0</v>
      </c>
      <c r="BE2074" s="105">
        <f t="shared" si="910"/>
        <v>0</v>
      </c>
      <c r="BF2074" s="742">
        <f t="shared" si="911"/>
        <v>0</v>
      </c>
      <c r="BG2074" s="89"/>
      <c r="BH2074" s="9"/>
      <c r="BJ2074" s="40">
        <f t="shared" si="912"/>
        <v>0</v>
      </c>
      <c r="BK2074" s="40">
        <f t="shared" si="913"/>
        <v>1</v>
      </c>
      <c r="BL2074" s="40">
        <f t="shared" si="914"/>
        <v>0</v>
      </c>
      <c r="BM2074" s="40">
        <f t="shared" si="915"/>
        <v>0</v>
      </c>
      <c r="BN2074" s="40">
        <f t="shared" si="916"/>
        <v>0</v>
      </c>
    </row>
    <row r="2075" spans="1:66" x14ac:dyDescent="0.25">
      <c r="A2075" s="379"/>
      <c r="B2075" s="936"/>
      <c r="C2075" s="272"/>
      <c r="D2075" s="868"/>
      <c r="E2075" s="873" t="str">
        <f t="shared" si="890"/>
        <v xml:space="preserve"> </v>
      </c>
      <c r="F2075" s="130">
        <f t="shared" si="891"/>
        <v>0</v>
      </c>
      <c r="G2075" s="128">
        <f t="shared" si="892"/>
        <v>2063</v>
      </c>
      <c r="H2075" s="127"/>
      <c r="I2075" s="321"/>
      <c r="J2075" s="97"/>
      <c r="K2075" s="323"/>
      <c r="L2075" s="322"/>
      <c r="M2075" s="50"/>
      <c r="N2075" s="87"/>
      <c r="O2075" s="324"/>
      <c r="P2075" s="98"/>
      <c r="Q2075" s="98"/>
      <c r="R2075" s="114"/>
      <c r="S2075" s="753"/>
      <c r="T2075" s="98"/>
      <c r="U2075" s="98"/>
      <c r="V2075" s="98"/>
      <c r="W2075" s="99"/>
      <c r="X2075" s="97"/>
      <c r="Y2075" s="87"/>
      <c r="Z2075" s="100"/>
      <c r="AA2075" s="106">
        <f t="shared" si="893"/>
        <v>2063</v>
      </c>
      <c r="AB2075" s="549">
        <f t="shared" si="894"/>
        <v>0</v>
      </c>
      <c r="AC2075" s="544">
        <f t="shared" si="895"/>
        <v>0</v>
      </c>
      <c r="AD2075" s="174">
        <f t="shared" si="896"/>
        <v>0</v>
      </c>
      <c r="AE2075" s="8"/>
      <c r="AF2075" s="885" t="str">
        <f t="shared" si="897"/>
        <v xml:space="preserve"> </v>
      </c>
      <c r="AG2075" s="40">
        <f t="shared" si="898"/>
        <v>0</v>
      </c>
      <c r="AH2075" s="40">
        <f t="shared" si="899"/>
        <v>0</v>
      </c>
      <c r="AR2075" s="40">
        <f t="shared" si="900"/>
        <v>0</v>
      </c>
      <c r="AS2075" s="40">
        <f t="shared" si="901"/>
        <v>0</v>
      </c>
      <c r="AT2075" s="40">
        <f t="shared" si="902"/>
        <v>0</v>
      </c>
      <c r="AU2075" s="40">
        <f t="shared" si="903"/>
        <v>0</v>
      </c>
      <c r="AX2075" s="279">
        <f t="shared" si="904"/>
        <v>0</v>
      </c>
      <c r="AY2075" s="279">
        <f t="shared" si="905"/>
        <v>0</v>
      </c>
      <c r="AZ2075" s="40">
        <f t="shared" si="906"/>
        <v>0</v>
      </c>
      <c r="BB2075" s="40">
        <f t="shared" si="907"/>
        <v>0</v>
      </c>
      <c r="BC2075" s="397">
        <f t="shared" si="908"/>
        <v>0</v>
      </c>
      <c r="BD2075" s="105">
        <f t="shared" si="909"/>
        <v>0</v>
      </c>
      <c r="BE2075" s="105">
        <f t="shared" si="910"/>
        <v>0</v>
      </c>
      <c r="BF2075" s="742">
        <f t="shared" si="911"/>
        <v>0</v>
      </c>
      <c r="BG2075" s="89"/>
      <c r="BH2075" s="9"/>
      <c r="BJ2075" s="40">
        <f t="shared" si="912"/>
        <v>0</v>
      </c>
      <c r="BK2075" s="40">
        <f t="shared" si="913"/>
        <v>1</v>
      </c>
      <c r="BL2075" s="40">
        <f t="shared" si="914"/>
        <v>0</v>
      </c>
      <c r="BM2075" s="40">
        <f t="shared" si="915"/>
        <v>0</v>
      </c>
      <c r="BN2075" s="40">
        <f t="shared" si="916"/>
        <v>0</v>
      </c>
    </row>
    <row r="2076" spans="1:66" x14ac:dyDescent="0.25">
      <c r="A2076" s="379"/>
      <c r="B2076" s="936"/>
      <c r="C2076" s="272"/>
      <c r="D2076" s="868"/>
      <c r="E2076" s="873" t="str">
        <f t="shared" si="890"/>
        <v xml:space="preserve"> </v>
      </c>
      <c r="F2076" s="130">
        <f t="shared" si="891"/>
        <v>0</v>
      </c>
      <c r="G2076" s="128">
        <f t="shared" si="892"/>
        <v>2064</v>
      </c>
      <c r="H2076" s="127"/>
      <c r="I2076" s="321"/>
      <c r="J2076" s="97"/>
      <c r="K2076" s="323"/>
      <c r="L2076" s="322"/>
      <c r="M2076" s="50"/>
      <c r="N2076" s="87"/>
      <c r="O2076" s="324"/>
      <c r="P2076" s="98"/>
      <c r="Q2076" s="98"/>
      <c r="R2076" s="114"/>
      <c r="S2076" s="753"/>
      <c r="T2076" s="98"/>
      <c r="U2076" s="98"/>
      <c r="V2076" s="98"/>
      <c r="W2076" s="99"/>
      <c r="X2076" s="97"/>
      <c r="Y2076" s="87"/>
      <c r="Z2076" s="100"/>
      <c r="AA2076" s="106">
        <f t="shared" si="893"/>
        <v>2064</v>
      </c>
      <c r="AB2076" s="549">
        <f t="shared" si="894"/>
        <v>0</v>
      </c>
      <c r="AC2076" s="544">
        <f t="shared" si="895"/>
        <v>0</v>
      </c>
      <c r="AD2076" s="174">
        <f t="shared" si="896"/>
        <v>0</v>
      </c>
      <c r="AE2076" s="8"/>
      <c r="AF2076" s="885" t="str">
        <f t="shared" si="897"/>
        <v xml:space="preserve"> </v>
      </c>
      <c r="AG2076" s="40">
        <f t="shared" si="898"/>
        <v>0</v>
      </c>
      <c r="AH2076" s="40">
        <f t="shared" si="899"/>
        <v>0</v>
      </c>
      <c r="AR2076" s="40">
        <f t="shared" si="900"/>
        <v>0</v>
      </c>
      <c r="AS2076" s="40">
        <f t="shared" si="901"/>
        <v>0</v>
      </c>
      <c r="AT2076" s="40">
        <f t="shared" si="902"/>
        <v>0</v>
      </c>
      <c r="AU2076" s="40">
        <f t="shared" si="903"/>
        <v>0</v>
      </c>
      <c r="AX2076" s="279">
        <f t="shared" si="904"/>
        <v>0</v>
      </c>
      <c r="AY2076" s="279">
        <f t="shared" si="905"/>
        <v>0</v>
      </c>
      <c r="AZ2076" s="40">
        <f t="shared" si="906"/>
        <v>0</v>
      </c>
      <c r="BB2076" s="40">
        <f t="shared" si="907"/>
        <v>0</v>
      </c>
      <c r="BC2076" s="397">
        <f t="shared" si="908"/>
        <v>0</v>
      </c>
      <c r="BD2076" s="105">
        <f t="shared" si="909"/>
        <v>0</v>
      </c>
      <c r="BE2076" s="105">
        <f t="shared" si="910"/>
        <v>0</v>
      </c>
      <c r="BF2076" s="742">
        <f t="shared" si="911"/>
        <v>0</v>
      </c>
      <c r="BG2076" s="89"/>
      <c r="BH2076" s="9"/>
      <c r="BJ2076" s="40">
        <f t="shared" si="912"/>
        <v>0</v>
      </c>
      <c r="BK2076" s="40">
        <f t="shared" si="913"/>
        <v>1</v>
      </c>
      <c r="BL2076" s="40">
        <f t="shared" si="914"/>
        <v>0</v>
      </c>
      <c r="BM2076" s="40">
        <f t="shared" si="915"/>
        <v>0</v>
      </c>
      <c r="BN2076" s="40">
        <f t="shared" si="916"/>
        <v>0</v>
      </c>
    </row>
    <row r="2077" spans="1:66" x14ac:dyDescent="0.25">
      <c r="A2077" s="379"/>
      <c r="B2077" s="936"/>
      <c r="C2077" s="272"/>
      <c r="D2077" s="868"/>
      <c r="E2077" s="873" t="str">
        <f t="shared" si="890"/>
        <v xml:space="preserve"> </v>
      </c>
      <c r="F2077" s="130">
        <f t="shared" si="891"/>
        <v>0</v>
      </c>
      <c r="G2077" s="128">
        <f t="shared" si="892"/>
        <v>2065</v>
      </c>
      <c r="H2077" s="127"/>
      <c r="I2077" s="321"/>
      <c r="J2077" s="97"/>
      <c r="K2077" s="323"/>
      <c r="L2077" s="322"/>
      <c r="M2077" s="50"/>
      <c r="N2077" s="87"/>
      <c r="O2077" s="324"/>
      <c r="P2077" s="98"/>
      <c r="Q2077" s="98"/>
      <c r="R2077" s="114"/>
      <c r="S2077" s="753"/>
      <c r="T2077" s="98"/>
      <c r="U2077" s="98"/>
      <c r="V2077" s="98"/>
      <c r="W2077" s="99"/>
      <c r="X2077" s="97"/>
      <c r="Y2077" s="87"/>
      <c r="Z2077" s="100"/>
      <c r="AA2077" s="106">
        <f t="shared" si="893"/>
        <v>2065</v>
      </c>
      <c r="AB2077" s="549">
        <f t="shared" si="894"/>
        <v>0</v>
      </c>
      <c r="AC2077" s="544">
        <f t="shared" si="895"/>
        <v>0</v>
      </c>
      <c r="AD2077" s="174">
        <f t="shared" si="896"/>
        <v>0</v>
      </c>
      <c r="AE2077" s="8"/>
      <c r="AF2077" s="885" t="str">
        <f t="shared" si="897"/>
        <v xml:space="preserve"> </v>
      </c>
      <c r="AG2077" s="40">
        <f t="shared" si="898"/>
        <v>0</v>
      </c>
      <c r="AH2077" s="40">
        <f t="shared" si="899"/>
        <v>0</v>
      </c>
      <c r="AR2077" s="40">
        <f t="shared" si="900"/>
        <v>0</v>
      </c>
      <c r="AS2077" s="40">
        <f t="shared" si="901"/>
        <v>0</v>
      </c>
      <c r="AT2077" s="40">
        <f t="shared" si="902"/>
        <v>0</v>
      </c>
      <c r="AU2077" s="40">
        <f t="shared" si="903"/>
        <v>0</v>
      </c>
      <c r="AX2077" s="279">
        <f t="shared" si="904"/>
        <v>0</v>
      </c>
      <c r="AY2077" s="279">
        <f t="shared" si="905"/>
        <v>0</v>
      </c>
      <c r="AZ2077" s="40">
        <f t="shared" si="906"/>
        <v>0</v>
      </c>
      <c r="BB2077" s="40">
        <f t="shared" si="907"/>
        <v>0</v>
      </c>
      <c r="BC2077" s="397">
        <f t="shared" si="908"/>
        <v>0</v>
      </c>
      <c r="BD2077" s="105">
        <f t="shared" si="909"/>
        <v>0</v>
      </c>
      <c r="BE2077" s="105">
        <f t="shared" si="910"/>
        <v>0</v>
      </c>
      <c r="BF2077" s="742">
        <f t="shared" si="911"/>
        <v>0</v>
      </c>
      <c r="BG2077" s="89"/>
      <c r="BH2077" s="9"/>
      <c r="BJ2077" s="40">
        <f t="shared" si="912"/>
        <v>0</v>
      </c>
      <c r="BK2077" s="40">
        <f t="shared" si="913"/>
        <v>1</v>
      </c>
      <c r="BL2077" s="40">
        <f t="shared" si="914"/>
        <v>0</v>
      </c>
      <c r="BM2077" s="40">
        <f t="shared" si="915"/>
        <v>0</v>
      </c>
      <c r="BN2077" s="40">
        <f t="shared" si="916"/>
        <v>0</v>
      </c>
    </row>
    <row r="2078" spans="1:66" x14ac:dyDescent="0.25">
      <c r="A2078" s="379"/>
      <c r="B2078" s="936"/>
      <c r="C2078" s="272"/>
      <c r="D2078" s="868"/>
      <c r="E2078" s="873" t="str">
        <f t="shared" si="890"/>
        <v xml:space="preserve"> </v>
      </c>
      <c r="F2078" s="130">
        <f t="shared" si="891"/>
        <v>0</v>
      </c>
      <c r="G2078" s="128">
        <f t="shared" si="892"/>
        <v>2066</v>
      </c>
      <c r="H2078" s="127"/>
      <c r="I2078" s="321"/>
      <c r="J2078" s="97"/>
      <c r="K2078" s="323"/>
      <c r="L2078" s="322"/>
      <c r="M2078" s="50"/>
      <c r="N2078" s="87"/>
      <c r="O2078" s="324"/>
      <c r="P2078" s="98"/>
      <c r="Q2078" s="98"/>
      <c r="R2078" s="114"/>
      <c r="S2078" s="753"/>
      <c r="T2078" s="98"/>
      <c r="U2078" s="98"/>
      <c r="V2078" s="98"/>
      <c r="W2078" s="99"/>
      <c r="X2078" s="97"/>
      <c r="Y2078" s="87"/>
      <c r="Z2078" s="100"/>
      <c r="AA2078" s="106">
        <f t="shared" si="893"/>
        <v>2066</v>
      </c>
      <c r="AB2078" s="549">
        <f t="shared" si="894"/>
        <v>0</v>
      </c>
      <c r="AC2078" s="544">
        <f t="shared" si="895"/>
        <v>0</v>
      </c>
      <c r="AD2078" s="174">
        <f t="shared" si="896"/>
        <v>0</v>
      </c>
      <c r="AE2078" s="8"/>
      <c r="AF2078" s="885" t="str">
        <f t="shared" si="897"/>
        <v xml:space="preserve"> </v>
      </c>
      <c r="AG2078" s="40">
        <f t="shared" si="898"/>
        <v>0</v>
      </c>
      <c r="AH2078" s="40">
        <f t="shared" si="899"/>
        <v>0</v>
      </c>
      <c r="AR2078" s="40">
        <f t="shared" si="900"/>
        <v>0</v>
      </c>
      <c r="AS2078" s="40">
        <f t="shared" si="901"/>
        <v>0</v>
      </c>
      <c r="AT2078" s="40">
        <f t="shared" si="902"/>
        <v>0</v>
      </c>
      <c r="AU2078" s="40">
        <f t="shared" si="903"/>
        <v>0</v>
      </c>
      <c r="AX2078" s="279">
        <f t="shared" si="904"/>
        <v>0</v>
      </c>
      <c r="AY2078" s="279">
        <f t="shared" si="905"/>
        <v>0</v>
      </c>
      <c r="AZ2078" s="40">
        <f t="shared" si="906"/>
        <v>0</v>
      </c>
      <c r="BB2078" s="40">
        <f t="shared" si="907"/>
        <v>0</v>
      </c>
      <c r="BC2078" s="397">
        <f t="shared" si="908"/>
        <v>0</v>
      </c>
      <c r="BD2078" s="105">
        <f t="shared" si="909"/>
        <v>0</v>
      </c>
      <c r="BE2078" s="105">
        <f t="shared" si="910"/>
        <v>0</v>
      </c>
      <c r="BF2078" s="742">
        <f t="shared" si="911"/>
        <v>0</v>
      </c>
      <c r="BG2078" s="89"/>
      <c r="BH2078" s="9"/>
      <c r="BJ2078" s="40">
        <f t="shared" si="912"/>
        <v>0</v>
      </c>
      <c r="BK2078" s="40">
        <f t="shared" si="913"/>
        <v>1</v>
      </c>
      <c r="BL2078" s="40">
        <f t="shared" si="914"/>
        <v>0</v>
      </c>
      <c r="BM2078" s="40">
        <f t="shared" si="915"/>
        <v>0</v>
      </c>
      <c r="BN2078" s="40">
        <f t="shared" si="916"/>
        <v>0</v>
      </c>
    </row>
    <row r="2079" spans="1:66" x14ac:dyDescent="0.25">
      <c r="A2079" s="379"/>
      <c r="B2079" s="936"/>
      <c r="C2079" s="272"/>
      <c r="D2079" s="868"/>
      <c r="E2079" s="873" t="str">
        <f t="shared" si="890"/>
        <v xml:space="preserve"> </v>
      </c>
      <c r="F2079" s="130">
        <f t="shared" si="891"/>
        <v>0</v>
      </c>
      <c r="G2079" s="128">
        <f t="shared" si="892"/>
        <v>2067</v>
      </c>
      <c r="H2079" s="127"/>
      <c r="I2079" s="321"/>
      <c r="J2079" s="97"/>
      <c r="K2079" s="323"/>
      <c r="L2079" s="322"/>
      <c r="M2079" s="50"/>
      <c r="N2079" s="87"/>
      <c r="O2079" s="324"/>
      <c r="P2079" s="98"/>
      <c r="Q2079" s="98"/>
      <c r="R2079" s="114"/>
      <c r="S2079" s="753"/>
      <c r="T2079" s="98"/>
      <c r="U2079" s="98"/>
      <c r="V2079" s="98"/>
      <c r="W2079" s="99"/>
      <c r="X2079" s="97"/>
      <c r="Y2079" s="87"/>
      <c r="Z2079" s="100"/>
      <c r="AA2079" s="106">
        <f t="shared" si="893"/>
        <v>2067</v>
      </c>
      <c r="AB2079" s="549">
        <f t="shared" si="894"/>
        <v>0</v>
      </c>
      <c r="AC2079" s="544">
        <f t="shared" si="895"/>
        <v>0</v>
      </c>
      <c r="AD2079" s="174">
        <f t="shared" si="896"/>
        <v>0</v>
      </c>
      <c r="AE2079" s="8"/>
      <c r="AF2079" s="885" t="str">
        <f t="shared" si="897"/>
        <v xml:space="preserve"> </v>
      </c>
      <c r="AG2079" s="40">
        <f t="shared" si="898"/>
        <v>0</v>
      </c>
      <c r="AH2079" s="40">
        <f t="shared" si="899"/>
        <v>0</v>
      </c>
      <c r="AR2079" s="40">
        <f t="shared" si="900"/>
        <v>0</v>
      </c>
      <c r="AS2079" s="40">
        <f t="shared" si="901"/>
        <v>0</v>
      </c>
      <c r="AT2079" s="40">
        <f t="shared" si="902"/>
        <v>0</v>
      </c>
      <c r="AU2079" s="40">
        <f t="shared" si="903"/>
        <v>0</v>
      </c>
      <c r="AX2079" s="279">
        <f t="shared" si="904"/>
        <v>0</v>
      </c>
      <c r="AY2079" s="279">
        <f t="shared" si="905"/>
        <v>0</v>
      </c>
      <c r="AZ2079" s="40">
        <f t="shared" si="906"/>
        <v>0</v>
      </c>
      <c r="BB2079" s="40">
        <f t="shared" si="907"/>
        <v>0</v>
      </c>
      <c r="BC2079" s="397">
        <f t="shared" si="908"/>
        <v>0</v>
      </c>
      <c r="BD2079" s="105">
        <f t="shared" si="909"/>
        <v>0</v>
      </c>
      <c r="BE2079" s="105">
        <f t="shared" si="910"/>
        <v>0</v>
      </c>
      <c r="BF2079" s="742">
        <f t="shared" si="911"/>
        <v>0</v>
      </c>
      <c r="BG2079" s="89"/>
      <c r="BH2079" s="9"/>
      <c r="BJ2079" s="40">
        <f t="shared" si="912"/>
        <v>0</v>
      </c>
      <c r="BK2079" s="40">
        <f t="shared" si="913"/>
        <v>1</v>
      </c>
      <c r="BL2079" s="40">
        <f t="shared" si="914"/>
        <v>0</v>
      </c>
      <c r="BM2079" s="40">
        <f t="shared" si="915"/>
        <v>0</v>
      </c>
      <c r="BN2079" s="40">
        <f t="shared" si="916"/>
        <v>0</v>
      </c>
    </row>
    <row r="2080" spans="1:66" x14ac:dyDescent="0.25">
      <c r="A2080" s="379"/>
      <c r="B2080" s="936"/>
      <c r="C2080" s="272"/>
      <c r="D2080" s="868"/>
      <c r="E2080" s="873" t="str">
        <f t="shared" si="890"/>
        <v xml:space="preserve"> </v>
      </c>
      <c r="F2080" s="130">
        <f t="shared" si="891"/>
        <v>0</v>
      </c>
      <c r="G2080" s="128">
        <f t="shared" si="892"/>
        <v>2068</v>
      </c>
      <c r="H2080" s="127"/>
      <c r="I2080" s="321"/>
      <c r="J2080" s="97"/>
      <c r="K2080" s="323"/>
      <c r="L2080" s="322"/>
      <c r="M2080" s="50"/>
      <c r="N2080" s="87"/>
      <c r="O2080" s="324"/>
      <c r="P2080" s="98"/>
      <c r="Q2080" s="98"/>
      <c r="R2080" s="114"/>
      <c r="S2080" s="753"/>
      <c r="T2080" s="98"/>
      <c r="U2080" s="98"/>
      <c r="V2080" s="98"/>
      <c r="W2080" s="99"/>
      <c r="X2080" s="97"/>
      <c r="Y2080" s="87"/>
      <c r="Z2080" s="100"/>
      <c r="AA2080" s="106">
        <f t="shared" si="893"/>
        <v>2068</v>
      </c>
      <c r="AB2080" s="549">
        <f t="shared" si="894"/>
        <v>0</v>
      </c>
      <c r="AC2080" s="544">
        <f t="shared" si="895"/>
        <v>0</v>
      </c>
      <c r="AD2080" s="174">
        <f t="shared" si="896"/>
        <v>0</v>
      </c>
      <c r="AE2080" s="8"/>
      <c r="AF2080" s="885" t="str">
        <f t="shared" si="897"/>
        <v xml:space="preserve"> </v>
      </c>
      <c r="AG2080" s="40">
        <f t="shared" si="898"/>
        <v>0</v>
      </c>
      <c r="AH2080" s="40">
        <f t="shared" si="899"/>
        <v>0</v>
      </c>
      <c r="AR2080" s="40">
        <f t="shared" si="900"/>
        <v>0</v>
      </c>
      <c r="AS2080" s="40">
        <f t="shared" si="901"/>
        <v>0</v>
      </c>
      <c r="AT2080" s="40">
        <f t="shared" si="902"/>
        <v>0</v>
      </c>
      <c r="AU2080" s="40">
        <f t="shared" si="903"/>
        <v>0</v>
      </c>
      <c r="AX2080" s="279">
        <f t="shared" si="904"/>
        <v>0</v>
      </c>
      <c r="AY2080" s="279">
        <f t="shared" si="905"/>
        <v>0</v>
      </c>
      <c r="AZ2080" s="40">
        <f t="shared" si="906"/>
        <v>0</v>
      </c>
      <c r="BB2080" s="40">
        <f t="shared" si="907"/>
        <v>0</v>
      </c>
      <c r="BC2080" s="397">
        <f t="shared" si="908"/>
        <v>0</v>
      </c>
      <c r="BD2080" s="105">
        <f t="shared" si="909"/>
        <v>0</v>
      </c>
      <c r="BE2080" s="105">
        <f t="shared" si="910"/>
        <v>0</v>
      </c>
      <c r="BF2080" s="742">
        <f t="shared" si="911"/>
        <v>0</v>
      </c>
      <c r="BG2080" s="89"/>
      <c r="BH2080" s="9"/>
      <c r="BJ2080" s="40">
        <f t="shared" si="912"/>
        <v>0</v>
      </c>
      <c r="BK2080" s="40">
        <f t="shared" si="913"/>
        <v>1</v>
      </c>
      <c r="BL2080" s="40">
        <f t="shared" si="914"/>
        <v>0</v>
      </c>
      <c r="BM2080" s="40">
        <f t="shared" si="915"/>
        <v>0</v>
      </c>
      <c r="BN2080" s="40">
        <f t="shared" si="916"/>
        <v>0</v>
      </c>
    </row>
    <row r="2081" spans="1:66" x14ac:dyDescent="0.25">
      <c r="A2081" s="379"/>
      <c r="B2081" s="936"/>
      <c r="C2081" s="272"/>
      <c r="D2081" s="868"/>
      <c r="E2081" s="873" t="str">
        <f t="shared" si="890"/>
        <v xml:space="preserve"> </v>
      </c>
      <c r="F2081" s="130">
        <f t="shared" si="891"/>
        <v>0</v>
      </c>
      <c r="G2081" s="128">
        <f t="shared" si="892"/>
        <v>2069</v>
      </c>
      <c r="H2081" s="127"/>
      <c r="I2081" s="321"/>
      <c r="J2081" s="97"/>
      <c r="K2081" s="323"/>
      <c r="L2081" s="322"/>
      <c r="M2081" s="50"/>
      <c r="N2081" s="87"/>
      <c r="O2081" s="324"/>
      <c r="P2081" s="98"/>
      <c r="Q2081" s="98"/>
      <c r="R2081" s="114"/>
      <c r="S2081" s="753"/>
      <c r="T2081" s="98"/>
      <c r="U2081" s="98"/>
      <c r="V2081" s="98"/>
      <c r="W2081" s="99"/>
      <c r="X2081" s="97"/>
      <c r="Y2081" s="87"/>
      <c r="Z2081" s="100"/>
      <c r="AA2081" s="106">
        <f t="shared" si="893"/>
        <v>2069</v>
      </c>
      <c r="AB2081" s="549">
        <f t="shared" si="894"/>
        <v>0</v>
      </c>
      <c r="AC2081" s="544">
        <f t="shared" si="895"/>
        <v>0</v>
      </c>
      <c r="AD2081" s="174">
        <f t="shared" si="896"/>
        <v>0</v>
      </c>
      <c r="AE2081" s="8"/>
      <c r="AF2081" s="885" t="str">
        <f t="shared" si="897"/>
        <v xml:space="preserve"> </v>
      </c>
      <c r="AG2081" s="40">
        <f t="shared" si="898"/>
        <v>0</v>
      </c>
      <c r="AH2081" s="40">
        <f t="shared" si="899"/>
        <v>0</v>
      </c>
      <c r="AR2081" s="40">
        <f t="shared" si="900"/>
        <v>0</v>
      </c>
      <c r="AS2081" s="40">
        <f t="shared" si="901"/>
        <v>0</v>
      </c>
      <c r="AT2081" s="40">
        <f t="shared" si="902"/>
        <v>0</v>
      </c>
      <c r="AU2081" s="40">
        <f t="shared" si="903"/>
        <v>0</v>
      </c>
      <c r="AX2081" s="279">
        <f t="shared" si="904"/>
        <v>0</v>
      </c>
      <c r="AY2081" s="279">
        <f t="shared" si="905"/>
        <v>0</v>
      </c>
      <c r="AZ2081" s="40">
        <f t="shared" si="906"/>
        <v>0</v>
      </c>
      <c r="BB2081" s="40">
        <f t="shared" si="907"/>
        <v>0</v>
      </c>
      <c r="BC2081" s="397">
        <f t="shared" si="908"/>
        <v>0</v>
      </c>
      <c r="BD2081" s="105">
        <f t="shared" si="909"/>
        <v>0</v>
      </c>
      <c r="BE2081" s="105">
        <f t="shared" si="910"/>
        <v>0</v>
      </c>
      <c r="BF2081" s="742">
        <f t="shared" si="911"/>
        <v>0</v>
      </c>
      <c r="BG2081" s="89"/>
      <c r="BH2081" s="9"/>
      <c r="BJ2081" s="40">
        <f t="shared" si="912"/>
        <v>0</v>
      </c>
      <c r="BK2081" s="40">
        <f t="shared" si="913"/>
        <v>1</v>
      </c>
      <c r="BL2081" s="40">
        <f t="shared" si="914"/>
        <v>0</v>
      </c>
      <c r="BM2081" s="40">
        <f t="shared" si="915"/>
        <v>0</v>
      </c>
      <c r="BN2081" s="40">
        <f t="shared" si="916"/>
        <v>0</v>
      </c>
    </row>
    <row r="2082" spans="1:66" x14ac:dyDescent="0.25">
      <c r="A2082" s="379"/>
      <c r="B2082" s="936"/>
      <c r="C2082" s="272"/>
      <c r="D2082" s="868"/>
      <c r="E2082" s="873" t="str">
        <f t="shared" si="890"/>
        <v xml:space="preserve"> </v>
      </c>
      <c r="F2082" s="130">
        <f t="shared" si="891"/>
        <v>0</v>
      </c>
      <c r="G2082" s="128">
        <f t="shared" si="892"/>
        <v>2070</v>
      </c>
      <c r="H2082" s="127"/>
      <c r="I2082" s="321"/>
      <c r="J2082" s="97"/>
      <c r="K2082" s="323"/>
      <c r="L2082" s="322"/>
      <c r="M2082" s="50"/>
      <c r="N2082" s="87"/>
      <c r="O2082" s="324"/>
      <c r="P2082" s="98"/>
      <c r="Q2082" s="98"/>
      <c r="R2082" s="114"/>
      <c r="S2082" s="753"/>
      <c r="T2082" s="98"/>
      <c r="U2082" s="98"/>
      <c r="V2082" s="98"/>
      <c r="W2082" s="99"/>
      <c r="X2082" s="97"/>
      <c r="Y2082" s="87"/>
      <c r="Z2082" s="100"/>
      <c r="AA2082" s="106">
        <f t="shared" si="893"/>
        <v>2070</v>
      </c>
      <c r="AB2082" s="549">
        <f t="shared" si="894"/>
        <v>0</v>
      </c>
      <c r="AC2082" s="544">
        <f t="shared" si="895"/>
        <v>0</v>
      </c>
      <c r="AD2082" s="174">
        <f t="shared" si="896"/>
        <v>0</v>
      </c>
      <c r="AE2082" s="8"/>
      <c r="AF2082" s="885" t="str">
        <f t="shared" si="897"/>
        <v xml:space="preserve"> </v>
      </c>
      <c r="AG2082" s="40">
        <f t="shared" si="898"/>
        <v>0</v>
      </c>
      <c r="AH2082" s="40">
        <f t="shared" si="899"/>
        <v>0</v>
      </c>
      <c r="AR2082" s="40">
        <f t="shared" si="900"/>
        <v>0</v>
      </c>
      <c r="AS2082" s="40">
        <f t="shared" si="901"/>
        <v>0</v>
      </c>
      <c r="AT2082" s="40">
        <f t="shared" si="902"/>
        <v>0</v>
      </c>
      <c r="AU2082" s="40">
        <f t="shared" si="903"/>
        <v>0</v>
      </c>
      <c r="AX2082" s="279">
        <f t="shared" si="904"/>
        <v>0</v>
      </c>
      <c r="AY2082" s="279">
        <f t="shared" si="905"/>
        <v>0</v>
      </c>
      <c r="AZ2082" s="40">
        <f t="shared" si="906"/>
        <v>0</v>
      </c>
      <c r="BB2082" s="40">
        <f t="shared" si="907"/>
        <v>0</v>
      </c>
      <c r="BC2082" s="397">
        <f t="shared" si="908"/>
        <v>0</v>
      </c>
      <c r="BD2082" s="105">
        <f t="shared" si="909"/>
        <v>0</v>
      </c>
      <c r="BE2082" s="105">
        <f t="shared" si="910"/>
        <v>0</v>
      </c>
      <c r="BF2082" s="742">
        <f t="shared" si="911"/>
        <v>0</v>
      </c>
      <c r="BG2082" s="89"/>
      <c r="BH2082" s="9"/>
      <c r="BJ2082" s="40">
        <f t="shared" si="912"/>
        <v>0</v>
      </c>
      <c r="BK2082" s="40">
        <f t="shared" si="913"/>
        <v>1</v>
      </c>
      <c r="BL2082" s="40">
        <f t="shared" si="914"/>
        <v>0</v>
      </c>
      <c r="BM2082" s="40">
        <f t="shared" si="915"/>
        <v>0</v>
      </c>
      <c r="BN2082" s="40">
        <f t="shared" si="916"/>
        <v>0</v>
      </c>
    </row>
    <row r="2083" spans="1:66" x14ac:dyDescent="0.25">
      <c r="A2083" s="379"/>
      <c r="B2083" s="936"/>
      <c r="C2083" s="272"/>
      <c r="D2083" s="868"/>
      <c r="E2083" s="873" t="str">
        <f t="shared" si="890"/>
        <v xml:space="preserve"> </v>
      </c>
      <c r="F2083" s="130">
        <f t="shared" si="891"/>
        <v>0</v>
      </c>
      <c r="G2083" s="128">
        <f t="shared" si="892"/>
        <v>2071</v>
      </c>
      <c r="H2083" s="127"/>
      <c r="I2083" s="321"/>
      <c r="J2083" s="97"/>
      <c r="K2083" s="323"/>
      <c r="L2083" s="322"/>
      <c r="M2083" s="50"/>
      <c r="N2083" s="87"/>
      <c r="O2083" s="324"/>
      <c r="P2083" s="98"/>
      <c r="Q2083" s="98"/>
      <c r="R2083" s="114"/>
      <c r="S2083" s="753"/>
      <c r="T2083" s="98"/>
      <c r="U2083" s="98"/>
      <c r="V2083" s="98"/>
      <c r="W2083" s="99"/>
      <c r="X2083" s="97"/>
      <c r="Y2083" s="87"/>
      <c r="Z2083" s="100"/>
      <c r="AA2083" s="106">
        <f t="shared" si="893"/>
        <v>2071</v>
      </c>
      <c r="AB2083" s="549">
        <f t="shared" si="894"/>
        <v>0</v>
      </c>
      <c r="AC2083" s="544">
        <f t="shared" si="895"/>
        <v>0</v>
      </c>
      <c r="AD2083" s="174">
        <f t="shared" si="896"/>
        <v>0</v>
      </c>
      <c r="AE2083" s="8"/>
      <c r="AF2083" s="885" t="str">
        <f t="shared" si="897"/>
        <v xml:space="preserve"> </v>
      </c>
      <c r="AG2083" s="40">
        <f t="shared" si="898"/>
        <v>0</v>
      </c>
      <c r="AH2083" s="40">
        <f t="shared" si="899"/>
        <v>0</v>
      </c>
      <c r="AR2083" s="40">
        <f t="shared" si="900"/>
        <v>0</v>
      </c>
      <c r="AS2083" s="40">
        <f t="shared" si="901"/>
        <v>0</v>
      </c>
      <c r="AT2083" s="40">
        <f t="shared" si="902"/>
        <v>0</v>
      </c>
      <c r="AU2083" s="40">
        <f t="shared" si="903"/>
        <v>0</v>
      </c>
      <c r="AX2083" s="279">
        <f t="shared" si="904"/>
        <v>0</v>
      </c>
      <c r="AY2083" s="279">
        <f t="shared" si="905"/>
        <v>0</v>
      </c>
      <c r="AZ2083" s="40">
        <f t="shared" si="906"/>
        <v>0</v>
      </c>
      <c r="BB2083" s="40">
        <f t="shared" si="907"/>
        <v>0</v>
      </c>
      <c r="BC2083" s="397">
        <f t="shared" si="908"/>
        <v>0</v>
      </c>
      <c r="BD2083" s="105">
        <f t="shared" si="909"/>
        <v>0</v>
      </c>
      <c r="BE2083" s="105">
        <f t="shared" si="910"/>
        <v>0</v>
      </c>
      <c r="BF2083" s="742">
        <f t="shared" si="911"/>
        <v>0</v>
      </c>
      <c r="BG2083" s="89"/>
      <c r="BH2083" s="9"/>
      <c r="BJ2083" s="40">
        <f t="shared" si="912"/>
        <v>0</v>
      </c>
      <c r="BK2083" s="40">
        <f t="shared" si="913"/>
        <v>1</v>
      </c>
      <c r="BL2083" s="40">
        <f t="shared" si="914"/>
        <v>0</v>
      </c>
      <c r="BM2083" s="40">
        <f t="shared" si="915"/>
        <v>0</v>
      </c>
      <c r="BN2083" s="40">
        <f t="shared" si="916"/>
        <v>0</v>
      </c>
    </row>
    <row r="2084" spans="1:66" x14ac:dyDescent="0.25">
      <c r="A2084" s="379"/>
      <c r="B2084" s="936"/>
      <c r="C2084" s="272"/>
      <c r="D2084" s="868"/>
      <c r="E2084" s="873" t="str">
        <f t="shared" si="890"/>
        <v xml:space="preserve"> </v>
      </c>
      <c r="F2084" s="130">
        <f t="shared" si="891"/>
        <v>0</v>
      </c>
      <c r="G2084" s="128">
        <f t="shared" si="892"/>
        <v>2072</v>
      </c>
      <c r="H2084" s="127"/>
      <c r="I2084" s="321"/>
      <c r="J2084" s="97"/>
      <c r="K2084" s="323"/>
      <c r="L2084" s="322"/>
      <c r="M2084" s="50"/>
      <c r="N2084" s="87"/>
      <c r="O2084" s="324"/>
      <c r="P2084" s="98"/>
      <c r="Q2084" s="98"/>
      <c r="R2084" s="114"/>
      <c r="S2084" s="753"/>
      <c r="T2084" s="98"/>
      <c r="U2084" s="98"/>
      <c r="V2084" s="98"/>
      <c r="W2084" s="99"/>
      <c r="X2084" s="97"/>
      <c r="Y2084" s="87"/>
      <c r="Z2084" s="100"/>
      <c r="AA2084" s="106">
        <f t="shared" si="893"/>
        <v>2072</v>
      </c>
      <c r="AB2084" s="549">
        <f t="shared" si="894"/>
        <v>0</v>
      </c>
      <c r="AC2084" s="544">
        <f t="shared" si="895"/>
        <v>0</v>
      </c>
      <c r="AD2084" s="174">
        <f t="shared" si="896"/>
        <v>0</v>
      </c>
      <c r="AE2084" s="8"/>
      <c r="AF2084" s="885" t="str">
        <f t="shared" si="897"/>
        <v xml:space="preserve"> </v>
      </c>
      <c r="AG2084" s="40">
        <f t="shared" si="898"/>
        <v>0</v>
      </c>
      <c r="AH2084" s="40">
        <f t="shared" si="899"/>
        <v>0</v>
      </c>
      <c r="AR2084" s="40">
        <f t="shared" si="900"/>
        <v>0</v>
      </c>
      <c r="AS2084" s="40">
        <f t="shared" si="901"/>
        <v>0</v>
      </c>
      <c r="AT2084" s="40">
        <f t="shared" si="902"/>
        <v>0</v>
      </c>
      <c r="AU2084" s="40">
        <f t="shared" si="903"/>
        <v>0</v>
      </c>
      <c r="AX2084" s="279">
        <f t="shared" si="904"/>
        <v>0</v>
      </c>
      <c r="AY2084" s="279">
        <f t="shared" si="905"/>
        <v>0</v>
      </c>
      <c r="AZ2084" s="40">
        <f t="shared" si="906"/>
        <v>0</v>
      </c>
      <c r="BB2084" s="40">
        <f t="shared" si="907"/>
        <v>0</v>
      </c>
      <c r="BC2084" s="397">
        <f t="shared" si="908"/>
        <v>0</v>
      </c>
      <c r="BD2084" s="105">
        <f t="shared" si="909"/>
        <v>0</v>
      </c>
      <c r="BE2084" s="105">
        <f t="shared" si="910"/>
        <v>0</v>
      </c>
      <c r="BF2084" s="742">
        <f t="shared" si="911"/>
        <v>0</v>
      </c>
      <c r="BG2084" s="89"/>
      <c r="BH2084" s="9"/>
      <c r="BJ2084" s="40">
        <f t="shared" si="912"/>
        <v>0</v>
      </c>
      <c r="BK2084" s="40">
        <f t="shared" si="913"/>
        <v>1</v>
      </c>
      <c r="BL2084" s="40">
        <f t="shared" si="914"/>
        <v>0</v>
      </c>
      <c r="BM2084" s="40">
        <f t="shared" si="915"/>
        <v>0</v>
      </c>
      <c r="BN2084" s="40">
        <f t="shared" si="916"/>
        <v>0</v>
      </c>
    </row>
    <row r="2085" spans="1:66" x14ac:dyDescent="0.25">
      <c r="A2085" s="379"/>
      <c r="B2085" s="936"/>
      <c r="C2085" s="272"/>
      <c r="D2085" s="868"/>
      <c r="E2085" s="873" t="str">
        <f t="shared" si="890"/>
        <v xml:space="preserve"> </v>
      </c>
      <c r="F2085" s="130">
        <f t="shared" si="891"/>
        <v>0</v>
      </c>
      <c r="G2085" s="128">
        <f t="shared" si="892"/>
        <v>2073</v>
      </c>
      <c r="H2085" s="127"/>
      <c r="I2085" s="321"/>
      <c r="J2085" s="97"/>
      <c r="K2085" s="323"/>
      <c r="L2085" s="322"/>
      <c r="M2085" s="50"/>
      <c r="N2085" s="87"/>
      <c r="O2085" s="324"/>
      <c r="P2085" s="98"/>
      <c r="Q2085" s="98"/>
      <c r="R2085" s="114"/>
      <c r="S2085" s="753"/>
      <c r="T2085" s="98"/>
      <c r="U2085" s="98"/>
      <c r="V2085" s="98"/>
      <c r="W2085" s="99"/>
      <c r="X2085" s="97"/>
      <c r="Y2085" s="87"/>
      <c r="Z2085" s="100"/>
      <c r="AA2085" s="106">
        <f t="shared" si="893"/>
        <v>2073</v>
      </c>
      <c r="AB2085" s="549">
        <f t="shared" si="894"/>
        <v>0</v>
      </c>
      <c r="AC2085" s="544">
        <f t="shared" si="895"/>
        <v>0</v>
      </c>
      <c r="AD2085" s="174">
        <f t="shared" si="896"/>
        <v>0</v>
      </c>
      <c r="AE2085" s="8"/>
      <c r="AF2085" s="885" t="str">
        <f t="shared" si="897"/>
        <v xml:space="preserve"> </v>
      </c>
      <c r="AG2085" s="40">
        <f t="shared" si="898"/>
        <v>0</v>
      </c>
      <c r="AH2085" s="40">
        <f t="shared" si="899"/>
        <v>0</v>
      </c>
      <c r="AR2085" s="40">
        <f t="shared" si="900"/>
        <v>0</v>
      </c>
      <c r="AS2085" s="40">
        <f t="shared" si="901"/>
        <v>0</v>
      </c>
      <c r="AT2085" s="40">
        <f t="shared" si="902"/>
        <v>0</v>
      </c>
      <c r="AU2085" s="40">
        <f t="shared" si="903"/>
        <v>0</v>
      </c>
      <c r="AX2085" s="279">
        <f t="shared" si="904"/>
        <v>0</v>
      </c>
      <c r="AY2085" s="279">
        <f t="shared" si="905"/>
        <v>0</v>
      </c>
      <c r="AZ2085" s="40">
        <f t="shared" si="906"/>
        <v>0</v>
      </c>
      <c r="BB2085" s="40">
        <f t="shared" si="907"/>
        <v>0</v>
      </c>
      <c r="BC2085" s="397">
        <f t="shared" si="908"/>
        <v>0</v>
      </c>
      <c r="BD2085" s="105">
        <f t="shared" si="909"/>
        <v>0</v>
      </c>
      <c r="BE2085" s="105">
        <f t="shared" si="910"/>
        <v>0</v>
      </c>
      <c r="BF2085" s="742">
        <f t="shared" si="911"/>
        <v>0</v>
      </c>
      <c r="BG2085" s="89"/>
      <c r="BH2085" s="9"/>
      <c r="BJ2085" s="40">
        <f t="shared" si="912"/>
        <v>0</v>
      </c>
      <c r="BK2085" s="40">
        <f t="shared" si="913"/>
        <v>1</v>
      </c>
      <c r="BL2085" s="40">
        <f t="shared" si="914"/>
        <v>0</v>
      </c>
      <c r="BM2085" s="40">
        <f t="shared" si="915"/>
        <v>0</v>
      </c>
      <c r="BN2085" s="40">
        <f t="shared" si="916"/>
        <v>0</v>
      </c>
    </row>
    <row r="2086" spans="1:66" x14ac:dyDescent="0.25">
      <c r="A2086" s="379"/>
      <c r="B2086" s="936"/>
      <c r="C2086" s="272"/>
      <c r="D2086" s="868"/>
      <c r="E2086" s="873" t="str">
        <f t="shared" si="890"/>
        <v xml:space="preserve"> </v>
      </c>
      <c r="F2086" s="130">
        <f t="shared" si="891"/>
        <v>0</v>
      </c>
      <c r="G2086" s="128">
        <f t="shared" si="892"/>
        <v>2074</v>
      </c>
      <c r="H2086" s="127"/>
      <c r="I2086" s="321"/>
      <c r="J2086" s="97"/>
      <c r="K2086" s="323"/>
      <c r="L2086" s="322"/>
      <c r="M2086" s="50"/>
      <c r="N2086" s="87"/>
      <c r="O2086" s="324"/>
      <c r="P2086" s="98"/>
      <c r="Q2086" s="98"/>
      <c r="R2086" s="114"/>
      <c r="S2086" s="753"/>
      <c r="T2086" s="98"/>
      <c r="U2086" s="98"/>
      <c r="V2086" s="98"/>
      <c r="W2086" s="99"/>
      <c r="X2086" s="97"/>
      <c r="Y2086" s="87"/>
      <c r="Z2086" s="100"/>
      <c r="AA2086" s="106">
        <f t="shared" si="893"/>
        <v>2074</v>
      </c>
      <c r="AB2086" s="549">
        <f t="shared" si="894"/>
        <v>0</v>
      </c>
      <c r="AC2086" s="544">
        <f t="shared" si="895"/>
        <v>0</v>
      </c>
      <c r="AD2086" s="174">
        <f t="shared" si="896"/>
        <v>0</v>
      </c>
      <c r="AE2086" s="8"/>
      <c r="AF2086" s="885" t="str">
        <f t="shared" si="897"/>
        <v xml:space="preserve"> </v>
      </c>
      <c r="AG2086" s="40">
        <f t="shared" si="898"/>
        <v>0</v>
      </c>
      <c r="AH2086" s="40">
        <f t="shared" si="899"/>
        <v>0</v>
      </c>
      <c r="AR2086" s="40">
        <f t="shared" si="900"/>
        <v>0</v>
      </c>
      <c r="AS2086" s="40">
        <f t="shared" si="901"/>
        <v>0</v>
      </c>
      <c r="AT2086" s="40">
        <f t="shared" si="902"/>
        <v>0</v>
      </c>
      <c r="AU2086" s="40">
        <f t="shared" si="903"/>
        <v>0</v>
      </c>
      <c r="AX2086" s="279">
        <f t="shared" si="904"/>
        <v>0</v>
      </c>
      <c r="AY2086" s="279">
        <f t="shared" si="905"/>
        <v>0</v>
      </c>
      <c r="AZ2086" s="40">
        <f t="shared" si="906"/>
        <v>0</v>
      </c>
      <c r="BB2086" s="40">
        <f t="shared" si="907"/>
        <v>0</v>
      </c>
      <c r="BC2086" s="397">
        <f t="shared" si="908"/>
        <v>0</v>
      </c>
      <c r="BD2086" s="105">
        <f t="shared" si="909"/>
        <v>0</v>
      </c>
      <c r="BE2086" s="105">
        <f t="shared" si="910"/>
        <v>0</v>
      </c>
      <c r="BF2086" s="742">
        <f t="shared" si="911"/>
        <v>0</v>
      </c>
      <c r="BG2086" s="89"/>
      <c r="BH2086" s="9"/>
      <c r="BJ2086" s="40">
        <f t="shared" si="912"/>
        <v>0</v>
      </c>
      <c r="BK2086" s="40">
        <f t="shared" si="913"/>
        <v>1</v>
      </c>
      <c r="BL2086" s="40">
        <f t="shared" si="914"/>
        <v>0</v>
      </c>
      <c r="BM2086" s="40">
        <f t="shared" si="915"/>
        <v>0</v>
      </c>
      <c r="BN2086" s="40">
        <f t="shared" si="916"/>
        <v>0</v>
      </c>
    </row>
    <row r="2087" spans="1:66" x14ac:dyDescent="0.25">
      <c r="A2087" s="379"/>
      <c r="B2087" s="936"/>
      <c r="C2087" s="272"/>
      <c r="D2087" s="868"/>
      <c r="E2087" s="873" t="str">
        <f t="shared" si="890"/>
        <v xml:space="preserve"> </v>
      </c>
      <c r="F2087" s="130">
        <f t="shared" si="891"/>
        <v>0</v>
      </c>
      <c r="G2087" s="128">
        <f t="shared" si="892"/>
        <v>2075</v>
      </c>
      <c r="H2087" s="127"/>
      <c r="I2087" s="321"/>
      <c r="J2087" s="97"/>
      <c r="K2087" s="323"/>
      <c r="L2087" s="322"/>
      <c r="M2087" s="50"/>
      <c r="N2087" s="87"/>
      <c r="O2087" s="324"/>
      <c r="P2087" s="98"/>
      <c r="Q2087" s="98"/>
      <c r="R2087" s="114"/>
      <c r="S2087" s="753"/>
      <c r="T2087" s="98"/>
      <c r="U2087" s="98"/>
      <c r="V2087" s="98"/>
      <c r="W2087" s="99"/>
      <c r="X2087" s="97"/>
      <c r="Y2087" s="87"/>
      <c r="Z2087" s="100"/>
      <c r="AA2087" s="106">
        <f t="shared" si="893"/>
        <v>2075</v>
      </c>
      <c r="AB2087" s="549">
        <f t="shared" si="894"/>
        <v>0</v>
      </c>
      <c r="AC2087" s="544">
        <f t="shared" si="895"/>
        <v>0</v>
      </c>
      <c r="AD2087" s="174">
        <f t="shared" si="896"/>
        <v>0</v>
      </c>
      <c r="AE2087" s="8"/>
      <c r="AF2087" s="885" t="str">
        <f t="shared" si="897"/>
        <v xml:space="preserve"> </v>
      </c>
      <c r="AG2087" s="40">
        <f t="shared" si="898"/>
        <v>0</v>
      </c>
      <c r="AH2087" s="40">
        <f t="shared" si="899"/>
        <v>0</v>
      </c>
      <c r="AR2087" s="40">
        <f t="shared" si="900"/>
        <v>0</v>
      </c>
      <c r="AS2087" s="40">
        <f t="shared" si="901"/>
        <v>0</v>
      </c>
      <c r="AT2087" s="40">
        <f t="shared" si="902"/>
        <v>0</v>
      </c>
      <c r="AU2087" s="40">
        <f t="shared" si="903"/>
        <v>0</v>
      </c>
      <c r="AX2087" s="279">
        <f t="shared" si="904"/>
        <v>0</v>
      </c>
      <c r="AY2087" s="279">
        <f t="shared" si="905"/>
        <v>0</v>
      </c>
      <c r="AZ2087" s="40">
        <f t="shared" si="906"/>
        <v>0</v>
      </c>
      <c r="BB2087" s="40">
        <f t="shared" si="907"/>
        <v>0</v>
      </c>
      <c r="BC2087" s="397">
        <f t="shared" si="908"/>
        <v>0</v>
      </c>
      <c r="BD2087" s="105">
        <f t="shared" si="909"/>
        <v>0</v>
      </c>
      <c r="BE2087" s="105">
        <f t="shared" si="910"/>
        <v>0</v>
      </c>
      <c r="BF2087" s="742">
        <f t="shared" si="911"/>
        <v>0</v>
      </c>
      <c r="BG2087" s="89"/>
      <c r="BH2087" s="9"/>
      <c r="BJ2087" s="40">
        <f t="shared" si="912"/>
        <v>0</v>
      </c>
      <c r="BK2087" s="40">
        <f t="shared" si="913"/>
        <v>1</v>
      </c>
      <c r="BL2087" s="40">
        <f t="shared" si="914"/>
        <v>0</v>
      </c>
      <c r="BM2087" s="40">
        <f t="shared" si="915"/>
        <v>0</v>
      </c>
      <c r="BN2087" s="40">
        <f t="shared" si="916"/>
        <v>0</v>
      </c>
    </row>
    <row r="2088" spans="1:66" x14ac:dyDescent="0.25">
      <c r="A2088" s="379"/>
      <c r="B2088" s="936"/>
      <c r="C2088" s="272"/>
      <c r="D2088" s="868"/>
      <c r="E2088" s="873" t="str">
        <f t="shared" si="890"/>
        <v xml:space="preserve"> </v>
      </c>
      <c r="F2088" s="130">
        <f t="shared" si="891"/>
        <v>0</v>
      </c>
      <c r="G2088" s="128">
        <f t="shared" si="892"/>
        <v>2076</v>
      </c>
      <c r="H2088" s="127"/>
      <c r="I2088" s="321"/>
      <c r="J2088" s="97"/>
      <c r="K2088" s="323"/>
      <c r="L2088" s="322"/>
      <c r="M2088" s="50"/>
      <c r="N2088" s="87"/>
      <c r="O2088" s="324"/>
      <c r="P2088" s="98"/>
      <c r="Q2088" s="98"/>
      <c r="R2088" s="114"/>
      <c r="S2088" s="753"/>
      <c r="T2088" s="98"/>
      <c r="U2088" s="98"/>
      <c r="V2088" s="98"/>
      <c r="W2088" s="99"/>
      <c r="X2088" s="97"/>
      <c r="Y2088" s="87"/>
      <c r="Z2088" s="100"/>
      <c r="AA2088" s="106">
        <f t="shared" si="893"/>
        <v>2076</v>
      </c>
      <c r="AB2088" s="549">
        <f t="shared" si="894"/>
        <v>0</v>
      </c>
      <c r="AC2088" s="544">
        <f t="shared" si="895"/>
        <v>0</v>
      </c>
      <c r="AD2088" s="174">
        <f t="shared" si="896"/>
        <v>0</v>
      </c>
      <c r="AE2088" s="8"/>
      <c r="AF2088" s="885" t="str">
        <f t="shared" si="897"/>
        <v xml:space="preserve"> </v>
      </c>
      <c r="AG2088" s="40">
        <f t="shared" si="898"/>
        <v>0</v>
      </c>
      <c r="AH2088" s="40">
        <f t="shared" si="899"/>
        <v>0</v>
      </c>
      <c r="AR2088" s="40">
        <f t="shared" si="900"/>
        <v>0</v>
      </c>
      <c r="AS2088" s="40">
        <f t="shared" si="901"/>
        <v>0</v>
      </c>
      <c r="AT2088" s="40">
        <f t="shared" si="902"/>
        <v>0</v>
      </c>
      <c r="AU2088" s="40">
        <f t="shared" si="903"/>
        <v>0</v>
      </c>
      <c r="AX2088" s="279">
        <f t="shared" si="904"/>
        <v>0</v>
      </c>
      <c r="AY2088" s="279">
        <f t="shared" si="905"/>
        <v>0</v>
      </c>
      <c r="AZ2088" s="40">
        <f t="shared" si="906"/>
        <v>0</v>
      </c>
      <c r="BB2088" s="40">
        <f t="shared" si="907"/>
        <v>0</v>
      </c>
      <c r="BC2088" s="397">
        <f t="shared" si="908"/>
        <v>0</v>
      </c>
      <c r="BD2088" s="105">
        <f t="shared" si="909"/>
        <v>0</v>
      </c>
      <c r="BE2088" s="105">
        <f t="shared" si="910"/>
        <v>0</v>
      </c>
      <c r="BF2088" s="742">
        <f t="shared" si="911"/>
        <v>0</v>
      </c>
      <c r="BG2088" s="89"/>
      <c r="BH2088" s="9"/>
      <c r="BJ2088" s="40">
        <f t="shared" si="912"/>
        <v>0</v>
      </c>
      <c r="BK2088" s="40">
        <f t="shared" si="913"/>
        <v>1</v>
      </c>
      <c r="BL2088" s="40">
        <f t="shared" si="914"/>
        <v>0</v>
      </c>
      <c r="BM2088" s="40">
        <f t="shared" si="915"/>
        <v>0</v>
      </c>
      <c r="BN2088" s="40">
        <f t="shared" si="916"/>
        <v>0</v>
      </c>
    </row>
    <row r="2089" spans="1:66" x14ac:dyDescent="0.25">
      <c r="A2089" s="379"/>
      <c r="B2089" s="936"/>
      <c r="C2089" s="272"/>
      <c r="D2089" s="868"/>
      <c r="E2089" s="873" t="str">
        <f t="shared" si="890"/>
        <v xml:space="preserve"> </v>
      </c>
      <c r="F2089" s="130">
        <f t="shared" si="891"/>
        <v>0</v>
      </c>
      <c r="G2089" s="128">
        <f t="shared" si="892"/>
        <v>2077</v>
      </c>
      <c r="H2089" s="127"/>
      <c r="I2089" s="321"/>
      <c r="J2089" s="97"/>
      <c r="K2089" s="323"/>
      <c r="L2089" s="322"/>
      <c r="M2089" s="50"/>
      <c r="N2089" s="87"/>
      <c r="O2089" s="324"/>
      <c r="P2089" s="98"/>
      <c r="Q2089" s="98"/>
      <c r="R2089" s="114"/>
      <c r="S2089" s="753"/>
      <c r="T2089" s="98"/>
      <c r="U2089" s="98"/>
      <c r="V2089" s="98"/>
      <c r="W2089" s="99"/>
      <c r="X2089" s="97"/>
      <c r="Y2089" s="87"/>
      <c r="Z2089" s="100"/>
      <c r="AA2089" s="106">
        <f t="shared" si="893"/>
        <v>2077</v>
      </c>
      <c r="AB2089" s="549">
        <f t="shared" si="894"/>
        <v>0</v>
      </c>
      <c r="AC2089" s="544">
        <f t="shared" si="895"/>
        <v>0</v>
      </c>
      <c r="AD2089" s="174">
        <f t="shared" si="896"/>
        <v>0</v>
      </c>
      <c r="AE2089" s="8"/>
      <c r="AF2089" s="885" t="str">
        <f t="shared" si="897"/>
        <v xml:space="preserve"> </v>
      </c>
      <c r="AG2089" s="40">
        <f t="shared" si="898"/>
        <v>0</v>
      </c>
      <c r="AH2089" s="40">
        <f t="shared" si="899"/>
        <v>0</v>
      </c>
      <c r="AR2089" s="40">
        <f t="shared" si="900"/>
        <v>0</v>
      </c>
      <c r="AS2089" s="40">
        <f t="shared" si="901"/>
        <v>0</v>
      </c>
      <c r="AT2089" s="40">
        <f t="shared" si="902"/>
        <v>0</v>
      </c>
      <c r="AU2089" s="40">
        <f t="shared" si="903"/>
        <v>0</v>
      </c>
      <c r="AX2089" s="279">
        <f t="shared" si="904"/>
        <v>0</v>
      </c>
      <c r="AY2089" s="279">
        <f t="shared" si="905"/>
        <v>0</v>
      </c>
      <c r="AZ2089" s="40">
        <f t="shared" si="906"/>
        <v>0</v>
      </c>
      <c r="BB2089" s="40">
        <f t="shared" si="907"/>
        <v>0</v>
      </c>
      <c r="BC2089" s="397">
        <f t="shared" si="908"/>
        <v>0</v>
      </c>
      <c r="BD2089" s="105">
        <f t="shared" si="909"/>
        <v>0</v>
      </c>
      <c r="BE2089" s="105">
        <f t="shared" si="910"/>
        <v>0</v>
      </c>
      <c r="BF2089" s="742">
        <f t="shared" si="911"/>
        <v>0</v>
      </c>
      <c r="BG2089" s="89"/>
      <c r="BH2089" s="9"/>
      <c r="BJ2089" s="40">
        <f t="shared" si="912"/>
        <v>0</v>
      </c>
      <c r="BK2089" s="40">
        <f t="shared" si="913"/>
        <v>1</v>
      </c>
      <c r="BL2089" s="40">
        <f t="shared" si="914"/>
        <v>0</v>
      </c>
      <c r="BM2089" s="40">
        <f t="shared" si="915"/>
        <v>0</v>
      </c>
      <c r="BN2089" s="40">
        <f t="shared" si="916"/>
        <v>0</v>
      </c>
    </row>
    <row r="2090" spans="1:66" x14ac:dyDescent="0.25">
      <c r="A2090" s="379"/>
      <c r="B2090" s="936"/>
      <c r="C2090" s="272"/>
      <c r="D2090" s="868"/>
      <c r="E2090" s="873" t="str">
        <f t="shared" si="890"/>
        <v xml:space="preserve"> </v>
      </c>
      <c r="F2090" s="130">
        <f t="shared" si="891"/>
        <v>0</v>
      </c>
      <c r="G2090" s="128">
        <f t="shared" si="892"/>
        <v>2078</v>
      </c>
      <c r="H2090" s="127"/>
      <c r="I2090" s="321"/>
      <c r="J2090" s="97"/>
      <c r="K2090" s="323"/>
      <c r="L2090" s="322"/>
      <c r="M2090" s="50"/>
      <c r="N2090" s="87"/>
      <c r="O2090" s="324"/>
      <c r="P2090" s="98"/>
      <c r="Q2090" s="98"/>
      <c r="R2090" s="114"/>
      <c r="S2090" s="753"/>
      <c r="T2090" s="98"/>
      <c r="U2090" s="98"/>
      <c r="V2090" s="98"/>
      <c r="W2090" s="99"/>
      <c r="X2090" s="97"/>
      <c r="Y2090" s="87"/>
      <c r="Z2090" s="100"/>
      <c r="AA2090" s="106">
        <f t="shared" si="893"/>
        <v>2078</v>
      </c>
      <c r="AB2090" s="549">
        <f t="shared" si="894"/>
        <v>0</v>
      </c>
      <c r="AC2090" s="544">
        <f t="shared" si="895"/>
        <v>0</v>
      </c>
      <c r="AD2090" s="174">
        <f t="shared" si="896"/>
        <v>0</v>
      </c>
      <c r="AE2090" s="8"/>
      <c r="AF2090" s="885" t="str">
        <f t="shared" si="897"/>
        <v xml:space="preserve"> </v>
      </c>
      <c r="AG2090" s="40">
        <f t="shared" si="898"/>
        <v>0</v>
      </c>
      <c r="AH2090" s="40">
        <f t="shared" si="899"/>
        <v>0</v>
      </c>
      <c r="AR2090" s="40">
        <f t="shared" si="900"/>
        <v>0</v>
      </c>
      <c r="AS2090" s="40">
        <f t="shared" si="901"/>
        <v>0</v>
      </c>
      <c r="AT2090" s="40">
        <f t="shared" si="902"/>
        <v>0</v>
      </c>
      <c r="AU2090" s="40">
        <f t="shared" si="903"/>
        <v>0</v>
      </c>
      <c r="AX2090" s="279">
        <f t="shared" si="904"/>
        <v>0</v>
      </c>
      <c r="AY2090" s="279">
        <f t="shared" si="905"/>
        <v>0</v>
      </c>
      <c r="AZ2090" s="40">
        <f t="shared" si="906"/>
        <v>0</v>
      </c>
      <c r="BB2090" s="40">
        <f t="shared" si="907"/>
        <v>0</v>
      </c>
      <c r="BC2090" s="397">
        <f t="shared" si="908"/>
        <v>0</v>
      </c>
      <c r="BD2090" s="105">
        <f t="shared" si="909"/>
        <v>0</v>
      </c>
      <c r="BE2090" s="105">
        <f t="shared" si="910"/>
        <v>0</v>
      </c>
      <c r="BF2090" s="742">
        <f t="shared" si="911"/>
        <v>0</v>
      </c>
      <c r="BG2090" s="89"/>
      <c r="BH2090" s="9"/>
      <c r="BJ2090" s="40">
        <f t="shared" si="912"/>
        <v>0</v>
      </c>
      <c r="BK2090" s="40">
        <f t="shared" si="913"/>
        <v>1</v>
      </c>
      <c r="BL2090" s="40">
        <f t="shared" si="914"/>
        <v>0</v>
      </c>
      <c r="BM2090" s="40">
        <f t="shared" si="915"/>
        <v>0</v>
      </c>
      <c r="BN2090" s="40">
        <f t="shared" si="916"/>
        <v>0</v>
      </c>
    </row>
    <row r="2091" spans="1:66" x14ac:dyDescent="0.25">
      <c r="A2091" s="379"/>
      <c r="B2091" s="936"/>
      <c r="C2091" s="272"/>
      <c r="D2091" s="868"/>
      <c r="E2091" s="873" t="str">
        <f t="shared" si="890"/>
        <v xml:space="preserve"> </v>
      </c>
      <c r="F2091" s="130">
        <f t="shared" si="891"/>
        <v>0</v>
      </c>
      <c r="G2091" s="128">
        <f t="shared" si="892"/>
        <v>2079</v>
      </c>
      <c r="H2091" s="127"/>
      <c r="I2091" s="321"/>
      <c r="J2091" s="97"/>
      <c r="K2091" s="323"/>
      <c r="L2091" s="322"/>
      <c r="M2091" s="50"/>
      <c r="N2091" s="87"/>
      <c r="O2091" s="324"/>
      <c r="P2091" s="98"/>
      <c r="Q2091" s="98"/>
      <c r="R2091" s="114"/>
      <c r="S2091" s="753"/>
      <c r="T2091" s="98"/>
      <c r="U2091" s="98"/>
      <c r="V2091" s="98"/>
      <c r="W2091" s="99"/>
      <c r="X2091" s="97"/>
      <c r="Y2091" s="87"/>
      <c r="Z2091" s="100"/>
      <c r="AA2091" s="106">
        <f t="shared" si="893"/>
        <v>2079</v>
      </c>
      <c r="AB2091" s="549">
        <f t="shared" si="894"/>
        <v>0</v>
      </c>
      <c r="AC2091" s="544">
        <f t="shared" si="895"/>
        <v>0</v>
      </c>
      <c r="AD2091" s="174">
        <f t="shared" si="896"/>
        <v>0</v>
      </c>
      <c r="AE2091" s="8"/>
      <c r="AF2091" s="885" t="str">
        <f t="shared" si="897"/>
        <v xml:space="preserve"> </v>
      </c>
      <c r="AG2091" s="40">
        <f t="shared" si="898"/>
        <v>0</v>
      </c>
      <c r="AH2091" s="40">
        <f t="shared" si="899"/>
        <v>0</v>
      </c>
      <c r="AR2091" s="40">
        <f t="shared" si="900"/>
        <v>0</v>
      </c>
      <c r="AS2091" s="40">
        <f t="shared" si="901"/>
        <v>0</v>
      </c>
      <c r="AT2091" s="40">
        <f t="shared" si="902"/>
        <v>0</v>
      </c>
      <c r="AU2091" s="40">
        <f t="shared" si="903"/>
        <v>0</v>
      </c>
      <c r="AX2091" s="279">
        <f t="shared" si="904"/>
        <v>0</v>
      </c>
      <c r="AY2091" s="279">
        <f t="shared" si="905"/>
        <v>0</v>
      </c>
      <c r="AZ2091" s="40">
        <f t="shared" si="906"/>
        <v>0</v>
      </c>
      <c r="BB2091" s="40">
        <f t="shared" si="907"/>
        <v>0</v>
      </c>
      <c r="BC2091" s="397">
        <f t="shared" si="908"/>
        <v>0</v>
      </c>
      <c r="BD2091" s="105">
        <f t="shared" si="909"/>
        <v>0</v>
      </c>
      <c r="BE2091" s="105">
        <f t="shared" si="910"/>
        <v>0</v>
      </c>
      <c r="BF2091" s="742">
        <f t="shared" si="911"/>
        <v>0</v>
      </c>
      <c r="BG2091" s="89"/>
      <c r="BH2091" s="9"/>
      <c r="BJ2091" s="40">
        <f t="shared" si="912"/>
        <v>0</v>
      </c>
      <c r="BK2091" s="40">
        <f t="shared" si="913"/>
        <v>1</v>
      </c>
      <c r="BL2091" s="40">
        <f t="shared" si="914"/>
        <v>0</v>
      </c>
      <c r="BM2091" s="40">
        <f t="shared" si="915"/>
        <v>0</v>
      </c>
      <c r="BN2091" s="40">
        <f t="shared" si="916"/>
        <v>0</v>
      </c>
    </row>
    <row r="2092" spans="1:66" x14ac:dyDescent="0.25">
      <c r="A2092" s="379"/>
      <c r="B2092" s="936"/>
      <c r="C2092" s="272"/>
      <c r="D2092" s="868"/>
      <c r="E2092" s="873" t="str">
        <f t="shared" si="890"/>
        <v xml:space="preserve"> </v>
      </c>
      <c r="F2092" s="130">
        <f t="shared" si="891"/>
        <v>0</v>
      </c>
      <c r="G2092" s="128">
        <f t="shared" si="892"/>
        <v>2080</v>
      </c>
      <c r="H2092" s="127"/>
      <c r="I2092" s="321"/>
      <c r="J2092" s="97"/>
      <c r="K2092" s="323"/>
      <c r="L2092" s="322"/>
      <c r="M2092" s="50"/>
      <c r="N2092" s="87"/>
      <c r="O2092" s="324"/>
      <c r="P2092" s="98"/>
      <c r="Q2092" s="98"/>
      <c r="R2092" s="114"/>
      <c r="S2092" s="753"/>
      <c r="T2092" s="98"/>
      <c r="U2092" s="98"/>
      <c r="V2092" s="98"/>
      <c r="W2092" s="99"/>
      <c r="X2092" s="97"/>
      <c r="Y2092" s="87"/>
      <c r="Z2092" s="100"/>
      <c r="AA2092" s="106">
        <f t="shared" si="893"/>
        <v>2080</v>
      </c>
      <c r="AB2092" s="549">
        <f t="shared" si="894"/>
        <v>0</v>
      </c>
      <c r="AC2092" s="544">
        <f t="shared" si="895"/>
        <v>0</v>
      </c>
      <c r="AD2092" s="174">
        <f t="shared" si="896"/>
        <v>0</v>
      </c>
      <c r="AE2092" s="8"/>
      <c r="AF2092" s="885" t="str">
        <f t="shared" si="897"/>
        <v xml:space="preserve"> </v>
      </c>
      <c r="AG2092" s="40">
        <f t="shared" si="898"/>
        <v>0</v>
      </c>
      <c r="AH2092" s="40">
        <f t="shared" si="899"/>
        <v>0</v>
      </c>
      <c r="AR2092" s="40">
        <f t="shared" si="900"/>
        <v>0</v>
      </c>
      <c r="AS2092" s="40">
        <f t="shared" si="901"/>
        <v>0</v>
      </c>
      <c r="AT2092" s="40">
        <f t="shared" si="902"/>
        <v>0</v>
      </c>
      <c r="AU2092" s="40">
        <f t="shared" si="903"/>
        <v>0</v>
      </c>
      <c r="AX2092" s="279">
        <f t="shared" si="904"/>
        <v>0</v>
      </c>
      <c r="AY2092" s="279">
        <f t="shared" si="905"/>
        <v>0</v>
      </c>
      <c r="AZ2092" s="40">
        <f t="shared" si="906"/>
        <v>0</v>
      </c>
      <c r="BB2092" s="40">
        <f t="shared" si="907"/>
        <v>0</v>
      </c>
      <c r="BC2092" s="397">
        <f t="shared" si="908"/>
        <v>0</v>
      </c>
      <c r="BD2092" s="105">
        <f t="shared" si="909"/>
        <v>0</v>
      </c>
      <c r="BE2092" s="105">
        <f t="shared" si="910"/>
        <v>0</v>
      </c>
      <c r="BF2092" s="742">
        <f t="shared" si="911"/>
        <v>0</v>
      </c>
      <c r="BG2092" s="89"/>
      <c r="BH2092" s="9"/>
      <c r="BJ2092" s="40">
        <f t="shared" si="912"/>
        <v>0</v>
      </c>
      <c r="BK2092" s="40">
        <f t="shared" si="913"/>
        <v>1</v>
      </c>
      <c r="BL2092" s="40">
        <f t="shared" si="914"/>
        <v>0</v>
      </c>
      <c r="BM2092" s="40">
        <f t="shared" si="915"/>
        <v>0</v>
      </c>
      <c r="BN2092" s="40">
        <f t="shared" si="916"/>
        <v>0</v>
      </c>
    </row>
    <row r="2093" spans="1:66" x14ac:dyDescent="0.25">
      <c r="A2093" s="379"/>
      <c r="B2093" s="936"/>
      <c r="C2093" s="272"/>
      <c r="D2093" s="868"/>
      <c r="E2093" s="873" t="str">
        <f t="shared" si="890"/>
        <v xml:space="preserve"> </v>
      </c>
      <c r="F2093" s="130">
        <f t="shared" si="891"/>
        <v>0</v>
      </c>
      <c r="G2093" s="128">
        <f t="shared" si="892"/>
        <v>2081</v>
      </c>
      <c r="H2093" s="127"/>
      <c r="I2093" s="321"/>
      <c r="J2093" s="97"/>
      <c r="K2093" s="323"/>
      <c r="L2093" s="322"/>
      <c r="M2093" s="50"/>
      <c r="N2093" s="87"/>
      <c r="O2093" s="324"/>
      <c r="P2093" s="98"/>
      <c r="Q2093" s="98"/>
      <c r="R2093" s="114"/>
      <c r="S2093" s="753"/>
      <c r="T2093" s="98"/>
      <c r="U2093" s="98"/>
      <c r="V2093" s="98"/>
      <c r="W2093" s="99"/>
      <c r="X2093" s="97"/>
      <c r="Y2093" s="87"/>
      <c r="Z2093" s="100"/>
      <c r="AA2093" s="106">
        <f t="shared" si="893"/>
        <v>2081</v>
      </c>
      <c r="AB2093" s="549">
        <f t="shared" si="894"/>
        <v>0</v>
      </c>
      <c r="AC2093" s="544">
        <f t="shared" si="895"/>
        <v>0</v>
      </c>
      <c r="AD2093" s="174">
        <f t="shared" si="896"/>
        <v>0</v>
      </c>
      <c r="AE2093" s="8"/>
      <c r="AF2093" s="885" t="str">
        <f t="shared" si="897"/>
        <v xml:space="preserve"> </v>
      </c>
      <c r="AG2093" s="40">
        <f t="shared" si="898"/>
        <v>0</v>
      </c>
      <c r="AH2093" s="40">
        <f t="shared" si="899"/>
        <v>0</v>
      </c>
      <c r="AR2093" s="40">
        <f t="shared" si="900"/>
        <v>0</v>
      </c>
      <c r="AS2093" s="40">
        <f t="shared" si="901"/>
        <v>0</v>
      </c>
      <c r="AT2093" s="40">
        <f t="shared" si="902"/>
        <v>0</v>
      </c>
      <c r="AU2093" s="40">
        <f t="shared" si="903"/>
        <v>0</v>
      </c>
      <c r="AX2093" s="279">
        <f t="shared" si="904"/>
        <v>0</v>
      </c>
      <c r="AY2093" s="279">
        <f t="shared" si="905"/>
        <v>0</v>
      </c>
      <c r="AZ2093" s="40">
        <f t="shared" si="906"/>
        <v>0</v>
      </c>
      <c r="BB2093" s="40">
        <f t="shared" si="907"/>
        <v>0</v>
      </c>
      <c r="BC2093" s="397">
        <f t="shared" si="908"/>
        <v>0</v>
      </c>
      <c r="BD2093" s="105">
        <f t="shared" si="909"/>
        <v>0</v>
      </c>
      <c r="BE2093" s="105">
        <f t="shared" si="910"/>
        <v>0</v>
      </c>
      <c r="BF2093" s="742">
        <f t="shared" si="911"/>
        <v>0</v>
      </c>
      <c r="BG2093" s="89"/>
      <c r="BH2093" s="9"/>
      <c r="BJ2093" s="40">
        <f t="shared" si="912"/>
        <v>0</v>
      </c>
      <c r="BK2093" s="40">
        <f t="shared" si="913"/>
        <v>1</v>
      </c>
      <c r="BL2093" s="40">
        <f t="shared" si="914"/>
        <v>0</v>
      </c>
      <c r="BM2093" s="40">
        <f t="shared" si="915"/>
        <v>0</v>
      </c>
      <c r="BN2093" s="40">
        <f t="shared" si="916"/>
        <v>0</v>
      </c>
    </row>
    <row r="2094" spans="1:66" x14ac:dyDescent="0.25">
      <c r="A2094" s="379"/>
      <c r="B2094" s="936"/>
      <c r="C2094" s="272"/>
      <c r="D2094" s="868"/>
      <c r="E2094" s="873" t="str">
        <f t="shared" ref="E2094:E2157" si="917">IF(+BN2094+BM2094&gt;0,"&lt; Error"," ")</f>
        <v xml:space="preserve"> </v>
      </c>
      <c r="F2094" s="130">
        <f t="shared" ref="F2094:F2157" si="918">IF(ISBLANK(H2094),0,VLOOKUP(TRIM(H2094),AllVarieties,4,FALSE))</f>
        <v>0</v>
      </c>
      <c r="G2094" s="128">
        <f t="shared" si="892"/>
        <v>2082</v>
      </c>
      <c r="H2094" s="127"/>
      <c r="I2094" s="321"/>
      <c r="J2094" s="97"/>
      <c r="K2094" s="323"/>
      <c r="L2094" s="322"/>
      <c r="M2094" s="50"/>
      <c r="N2094" s="87"/>
      <c r="O2094" s="324"/>
      <c r="P2094" s="98"/>
      <c r="Q2094" s="98"/>
      <c r="R2094" s="114"/>
      <c r="S2094" s="753"/>
      <c r="T2094" s="98"/>
      <c r="U2094" s="98"/>
      <c r="V2094" s="98"/>
      <c r="W2094" s="99"/>
      <c r="X2094" s="97"/>
      <c r="Y2094" s="87"/>
      <c r="Z2094" s="100"/>
      <c r="AA2094" s="106">
        <f t="shared" si="893"/>
        <v>2082</v>
      </c>
      <c r="AB2094" s="549">
        <f t="shared" si="894"/>
        <v>0</v>
      </c>
      <c r="AC2094" s="544">
        <f t="shared" si="895"/>
        <v>0</v>
      </c>
      <c r="AD2094" s="174">
        <f t="shared" si="896"/>
        <v>0</v>
      </c>
      <c r="AE2094" s="8"/>
      <c r="AF2094" s="885" t="str">
        <f t="shared" si="897"/>
        <v xml:space="preserve"> </v>
      </c>
      <c r="AG2094" s="40">
        <f t="shared" si="898"/>
        <v>0</v>
      </c>
      <c r="AH2094" s="40">
        <f t="shared" si="899"/>
        <v>0</v>
      </c>
      <c r="AR2094" s="40">
        <f t="shared" si="900"/>
        <v>0</v>
      </c>
      <c r="AS2094" s="40">
        <f t="shared" si="901"/>
        <v>0</v>
      </c>
      <c r="AT2094" s="40">
        <f t="shared" si="902"/>
        <v>0</v>
      </c>
      <c r="AU2094" s="40">
        <f t="shared" si="903"/>
        <v>0</v>
      </c>
      <c r="AX2094" s="279">
        <f t="shared" si="904"/>
        <v>0</v>
      </c>
      <c r="AY2094" s="279">
        <f t="shared" si="905"/>
        <v>0</v>
      </c>
      <c r="AZ2094" s="40">
        <f t="shared" si="906"/>
        <v>0</v>
      </c>
      <c r="BB2094" s="40">
        <f t="shared" si="907"/>
        <v>0</v>
      </c>
      <c r="BC2094" s="397">
        <f t="shared" si="908"/>
        <v>0</v>
      </c>
      <c r="BD2094" s="105">
        <f t="shared" si="909"/>
        <v>0</v>
      </c>
      <c r="BE2094" s="105">
        <f t="shared" si="910"/>
        <v>0</v>
      </c>
      <c r="BF2094" s="742">
        <f t="shared" si="911"/>
        <v>0</v>
      </c>
      <c r="BG2094" s="89"/>
      <c r="BH2094" s="9"/>
      <c r="BJ2094" s="40">
        <f t="shared" si="912"/>
        <v>0</v>
      </c>
      <c r="BK2094" s="40">
        <f t="shared" si="913"/>
        <v>1</v>
      </c>
      <c r="BL2094" s="40">
        <f t="shared" si="914"/>
        <v>0</v>
      </c>
      <c r="BM2094" s="40">
        <f t="shared" si="915"/>
        <v>0</v>
      </c>
      <c r="BN2094" s="40">
        <f t="shared" si="916"/>
        <v>0</v>
      </c>
    </row>
    <row r="2095" spans="1:66" x14ac:dyDescent="0.25">
      <c r="A2095" s="379"/>
      <c r="B2095" s="936"/>
      <c r="C2095" s="272"/>
      <c r="D2095" s="868"/>
      <c r="E2095" s="873" t="str">
        <f t="shared" si="917"/>
        <v xml:space="preserve"> </v>
      </c>
      <c r="F2095" s="130">
        <f t="shared" si="918"/>
        <v>0</v>
      </c>
      <c r="G2095" s="128">
        <f t="shared" si="892"/>
        <v>2083</v>
      </c>
      <c r="H2095" s="127"/>
      <c r="I2095" s="321"/>
      <c r="J2095" s="97"/>
      <c r="K2095" s="323"/>
      <c r="L2095" s="322"/>
      <c r="M2095" s="50"/>
      <c r="N2095" s="87"/>
      <c r="O2095" s="324"/>
      <c r="P2095" s="98"/>
      <c r="Q2095" s="98"/>
      <c r="R2095" s="114"/>
      <c r="S2095" s="753"/>
      <c r="T2095" s="98"/>
      <c r="U2095" s="98"/>
      <c r="V2095" s="98"/>
      <c r="W2095" s="99"/>
      <c r="X2095" s="97"/>
      <c r="Y2095" s="87"/>
      <c r="Z2095" s="100"/>
      <c r="AA2095" s="106">
        <f t="shared" si="893"/>
        <v>2083</v>
      </c>
      <c r="AB2095" s="549">
        <f t="shared" si="894"/>
        <v>0</v>
      </c>
      <c r="AC2095" s="544">
        <f t="shared" si="895"/>
        <v>0</v>
      </c>
      <c r="AD2095" s="174">
        <f t="shared" si="896"/>
        <v>0</v>
      </c>
      <c r="AE2095" s="8"/>
      <c r="AF2095" s="885" t="str">
        <f t="shared" si="897"/>
        <v xml:space="preserve"> </v>
      </c>
      <c r="AG2095" s="40">
        <f t="shared" si="898"/>
        <v>0</v>
      </c>
      <c r="AH2095" s="40">
        <f t="shared" si="899"/>
        <v>0</v>
      </c>
      <c r="AR2095" s="40">
        <f t="shared" si="900"/>
        <v>0</v>
      </c>
      <c r="AS2095" s="40">
        <f t="shared" si="901"/>
        <v>0</v>
      </c>
      <c r="AT2095" s="40">
        <f t="shared" si="902"/>
        <v>0</v>
      </c>
      <c r="AU2095" s="40">
        <f t="shared" si="903"/>
        <v>0</v>
      </c>
      <c r="AX2095" s="279">
        <f t="shared" si="904"/>
        <v>0</v>
      </c>
      <c r="AY2095" s="279">
        <f t="shared" si="905"/>
        <v>0</v>
      </c>
      <c r="AZ2095" s="40">
        <f t="shared" si="906"/>
        <v>0</v>
      </c>
      <c r="BB2095" s="40">
        <f t="shared" si="907"/>
        <v>0</v>
      </c>
      <c r="BC2095" s="397">
        <f t="shared" si="908"/>
        <v>0</v>
      </c>
      <c r="BD2095" s="105">
        <f t="shared" si="909"/>
        <v>0</v>
      </c>
      <c r="BE2095" s="105">
        <f t="shared" si="910"/>
        <v>0</v>
      </c>
      <c r="BF2095" s="742">
        <f t="shared" si="911"/>
        <v>0</v>
      </c>
      <c r="BG2095" s="89"/>
      <c r="BH2095" s="9"/>
      <c r="BJ2095" s="40">
        <f t="shared" si="912"/>
        <v>0</v>
      </c>
      <c r="BK2095" s="40">
        <f t="shared" si="913"/>
        <v>1</v>
      </c>
      <c r="BL2095" s="40">
        <f t="shared" si="914"/>
        <v>0</v>
      </c>
      <c r="BM2095" s="40">
        <f t="shared" si="915"/>
        <v>0</v>
      </c>
      <c r="BN2095" s="40">
        <f t="shared" si="916"/>
        <v>0</v>
      </c>
    </row>
    <row r="2096" spans="1:66" x14ac:dyDescent="0.25">
      <c r="A2096" s="379"/>
      <c r="B2096" s="936"/>
      <c r="C2096" s="272"/>
      <c r="D2096" s="868"/>
      <c r="E2096" s="873" t="str">
        <f t="shared" si="917"/>
        <v xml:space="preserve"> </v>
      </c>
      <c r="F2096" s="130">
        <f t="shared" si="918"/>
        <v>0</v>
      </c>
      <c r="G2096" s="128">
        <f t="shared" si="892"/>
        <v>2084</v>
      </c>
      <c r="H2096" s="127"/>
      <c r="I2096" s="321"/>
      <c r="J2096" s="97"/>
      <c r="K2096" s="323"/>
      <c r="L2096" s="322"/>
      <c r="M2096" s="50"/>
      <c r="N2096" s="87"/>
      <c r="O2096" s="324"/>
      <c r="P2096" s="98"/>
      <c r="Q2096" s="98"/>
      <c r="R2096" s="114"/>
      <c r="S2096" s="753"/>
      <c r="T2096" s="98"/>
      <c r="U2096" s="98"/>
      <c r="V2096" s="98"/>
      <c r="W2096" s="99"/>
      <c r="X2096" s="97"/>
      <c r="Y2096" s="87"/>
      <c r="Z2096" s="100"/>
      <c r="AA2096" s="106">
        <f t="shared" si="893"/>
        <v>2084</v>
      </c>
      <c r="AB2096" s="549">
        <f t="shared" si="894"/>
        <v>0</v>
      </c>
      <c r="AC2096" s="544">
        <f t="shared" si="895"/>
        <v>0</v>
      </c>
      <c r="AD2096" s="174">
        <f t="shared" si="896"/>
        <v>0</v>
      </c>
      <c r="AE2096" s="8"/>
      <c r="AF2096" s="885" t="str">
        <f t="shared" si="897"/>
        <v xml:space="preserve"> </v>
      </c>
      <c r="AG2096" s="40">
        <f t="shared" si="898"/>
        <v>0</v>
      </c>
      <c r="AH2096" s="40">
        <f t="shared" si="899"/>
        <v>0</v>
      </c>
      <c r="AR2096" s="40">
        <f t="shared" si="900"/>
        <v>0</v>
      </c>
      <c r="AS2096" s="40">
        <f t="shared" si="901"/>
        <v>0</v>
      </c>
      <c r="AT2096" s="40">
        <f t="shared" si="902"/>
        <v>0</v>
      </c>
      <c r="AU2096" s="40">
        <f t="shared" si="903"/>
        <v>0</v>
      </c>
      <c r="AX2096" s="279">
        <f t="shared" si="904"/>
        <v>0</v>
      </c>
      <c r="AY2096" s="279">
        <f t="shared" si="905"/>
        <v>0</v>
      </c>
      <c r="AZ2096" s="40">
        <f t="shared" si="906"/>
        <v>0</v>
      </c>
      <c r="BB2096" s="40">
        <f t="shared" si="907"/>
        <v>0</v>
      </c>
      <c r="BC2096" s="397">
        <f t="shared" si="908"/>
        <v>0</v>
      </c>
      <c r="BD2096" s="105">
        <f t="shared" si="909"/>
        <v>0</v>
      </c>
      <c r="BE2096" s="105">
        <f t="shared" si="910"/>
        <v>0</v>
      </c>
      <c r="BF2096" s="742">
        <f t="shared" si="911"/>
        <v>0</v>
      </c>
      <c r="BG2096" s="89"/>
      <c r="BH2096" s="9"/>
      <c r="BJ2096" s="40">
        <f t="shared" si="912"/>
        <v>0</v>
      </c>
      <c r="BK2096" s="40">
        <f t="shared" si="913"/>
        <v>1</v>
      </c>
      <c r="BL2096" s="40">
        <f t="shared" si="914"/>
        <v>0</v>
      </c>
      <c r="BM2096" s="40">
        <f t="shared" si="915"/>
        <v>0</v>
      </c>
      <c r="BN2096" s="40">
        <f t="shared" si="916"/>
        <v>0</v>
      </c>
    </row>
    <row r="2097" spans="1:66" x14ac:dyDescent="0.25">
      <c r="A2097" s="379"/>
      <c r="B2097" s="936"/>
      <c r="C2097" s="272"/>
      <c r="D2097" s="868"/>
      <c r="E2097" s="873" t="str">
        <f t="shared" si="917"/>
        <v xml:space="preserve"> </v>
      </c>
      <c r="F2097" s="130">
        <f t="shared" si="918"/>
        <v>0</v>
      </c>
      <c r="G2097" s="128">
        <f t="shared" si="892"/>
        <v>2085</v>
      </c>
      <c r="H2097" s="127"/>
      <c r="I2097" s="321"/>
      <c r="J2097" s="97"/>
      <c r="K2097" s="323"/>
      <c r="L2097" s="322"/>
      <c r="M2097" s="50"/>
      <c r="N2097" s="87"/>
      <c r="O2097" s="324"/>
      <c r="P2097" s="98"/>
      <c r="Q2097" s="98"/>
      <c r="R2097" s="114"/>
      <c r="S2097" s="753"/>
      <c r="T2097" s="98"/>
      <c r="U2097" s="98"/>
      <c r="V2097" s="98"/>
      <c r="W2097" s="99"/>
      <c r="X2097" s="97"/>
      <c r="Y2097" s="87"/>
      <c r="Z2097" s="100"/>
      <c r="AA2097" s="106">
        <f t="shared" si="893"/>
        <v>2085</v>
      </c>
      <c r="AB2097" s="549">
        <f t="shared" si="894"/>
        <v>0</v>
      </c>
      <c r="AC2097" s="544">
        <f t="shared" si="895"/>
        <v>0</v>
      </c>
      <c r="AD2097" s="174">
        <f t="shared" si="896"/>
        <v>0</v>
      </c>
      <c r="AE2097" s="8"/>
      <c r="AF2097" s="885" t="str">
        <f t="shared" si="897"/>
        <v xml:space="preserve"> </v>
      </c>
      <c r="AG2097" s="40">
        <f t="shared" si="898"/>
        <v>0</v>
      </c>
      <c r="AH2097" s="40">
        <f t="shared" si="899"/>
        <v>0</v>
      </c>
      <c r="AR2097" s="40">
        <f t="shared" si="900"/>
        <v>0</v>
      </c>
      <c r="AS2097" s="40">
        <f t="shared" si="901"/>
        <v>0</v>
      </c>
      <c r="AT2097" s="40">
        <f t="shared" si="902"/>
        <v>0</v>
      </c>
      <c r="AU2097" s="40">
        <f t="shared" si="903"/>
        <v>0</v>
      </c>
      <c r="AX2097" s="279">
        <f t="shared" si="904"/>
        <v>0</v>
      </c>
      <c r="AY2097" s="279">
        <f t="shared" si="905"/>
        <v>0</v>
      </c>
      <c r="AZ2097" s="40">
        <f t="shared" si="906"/>
        <v>0</v>
      </c>
      <c r="BB2097" s="40">
        <f t="shared" si="907"/>
        <v>0</v>
      </c>
      <c r="BC2097" s="397">
        <f t="shared" si="908"/>
        <v>0</v>
      </c>
      <c r="BD2097" s="105">
        <f t="shared" si="909"/>
        <v>0</v>
      </c>
      <c r="BE2097" s="105">
        <f t="shared" si="910"/>
        <v>0</v>
      </c>
      <c r="BF2097" s="742">
        <f t="shared" si="911"/>
        <v>0</v>
      </c>
      <c r="BG2097" s="89"/>
      <c r="BH2097" s="9"/>
      <c r="BJ2097" s="40">
        <f t="shared" si="912"/>
        <v>0</v>
      </c>
      <c r="BK2097" s="40">
        <f t="shared" si="913"/>
        <v>1</v>
      </c>
      <c r="BL2097" s="40">
        <f t="shared" si="914"/>
        <v>0</v>
      </c>
      <c r="BM2097" s="40">
        <f t="shared" si="915"/>
        <v>0</v>
      </c>
      <c r="BN2097" s="40">
        <f t="shared" si="916"/>
        <v>0</v>
      </c>
    </row>
    <row r="2098" spans="1:66" x14ac:dyDescent="0.25">
      <c r="A2098" s="379"/>
      <c r="B2098" s="936"/>
      <c r="C2098" s="272"/>
      <c r="D2098" s="868"/>
      <c r="E2098" s="873" t="str">
        <f t="shared" si="917"/>
        <v xml:space="preserve"> </v>
      </c>
      <c r="F2098" s="130">
        <f t="shared" si="918"/>
        <v>0</v>
      </c>
      <c r="G2098" s="128">
        <f t="shared" si="892"/>
        <v>2086</v>
      </c>
      <c r="H2098" s="127"/>
      <c r="I2098" s="321"/>
      <c r="J2098" s="97"/>
      <c r="K2098" s="323"/>
      <c r="L2098" s="322"/>
      <c r="M2098" s="50"/>
      <c r="N2098" s="87"/>
      <c r="O2098" s="324"/>
      <c r="P2098" s="98"/>
      <c r="Q2098" s="98"/>
      <c r="R2098" s="114"/>
      <c r="S2098" s="753"/>
      <c r="T2098" s="98"/>
      <c r="U2098" s="98"/>
      <c r="V2098" s="98"/>
      <c r="W2098" s="99"/>
      <c r="X2098" s="97"/>
      <c r="Y2098" s="87"/>
      <c r="Z2098" s="100"/>
      <c r="AA2098" s="106">
        <f t="shared" si="893"/>
        <v>2086</v>
      </c>
      <c r="AB2098" s="549">
        <f t="shared" si="894"/>
        <v>0</v>
      </c>
      <c r="AC2098" s="544">
        <f t="shared" si="895"/>
        <v>0</v>
      </c>
      <c r="AD2098" s="174">
        <f t="shared" si="896"/>
        <v>0</v>
      </c>
      <c r="AE2098" s="8"/>
      <c r="AF2098" s="885" t="str">
        <f t="shared" si="897"/>
        <v xml:space="preserve"> </v>
      </c>
      <c r="AG2098" s="40">
        <f t="shared" si="898"/>
        <v>0</v>
      </c>
      <c r="AH2098" s="40">
        <f t="shared" si="899"/>
        <v>0</v>
      </c>
      <c r="AR2098" s="40">
        <f t="shared" si="900"/>
        <v>0</v>
      </c>
      <c r="AS2098" s="40">
        <f t="shared" si="901"/>
        <v>0</v>
      </c>
      <c r="AT2098" s="40">
        <f t="shared" si="902"/>
        <v>0</v>
      </c>
      <c r="AU2098" s="40">
        <f t="shared" si="903"/>
        <v>0</v>
      </c>
      <c r="AX2098" s="279">
        <f t="shared" si="904"/>
        <v>0</v>
      </c>
      <c r="AY2098" s="279">
        <f t="shared" si="905"/>
        <v>0</v>
      </c>
      <c r="AZ2098" s="40">
        <f t="shared" si="906"/>
        <v>0</v>
      </c>
      <c r="BB2098" s="40">
        <f t="shared" si="907"/>
        <v>0</v>
      </c>
      <c r="BC2098" s="397">
        <f t="shared" si="908"/>
        <v>0</v>
      </c>
      <c r="BD2098" s="105">
        <f t="shared" si="909"/>
        <v>0</v>
      </c>
      <c r="BE2098" s="105">
        <f t="shared" si="910"/>
        <v>0</v>
      </c>
      <c r="BF2098" s="742">
        <f t="shared" si="911"/>
        <v>0</v>
      </c>
      <c r="BG2098" s="89"/>
      <c r="BH2098" s="9"/>
      <c r="BJ2098" s="40">
        <f t="shared" si="912"/>
        <v>0</v>
      </c>
      <c r="BK2098" s="40">
        <f t="shared" si="913"/>
        <v>1</v>
      </c>
      <c r="BL2098" s="40">
        <f t="shared" si="914"/>
        <v>0</v>
      </c>
      <c r="BM2098" s="40">
        <f t="shared" si="915"/>
        <v>0</v>
      </c>
      <c r="BN2098" s="40">
        <f t="shared" si="916"/>
        <v>0</v>
      </c>
    </row>
    <row r="2099" spans="1:66" x14ac:dyDescent="0.25">
      <c r="A2099" s="379"/>
      <c r="B2099" s="936"/>
      <c r="C2099" s="272"/>
      <c r="D2099" s="868"/>
      <c r="E2099" s="873" t="str">
        <f t="shared" si="917"/>
        <v xml:space="preserve"> </v>
      </c>
      <c r="F2099" s="130">
        <f t="shared" si="918"/>
        <v>0</v>
      </c>
      <c r="G2099" s="128">
        <f t="shared" ref="G2099:G2162" si="919">ROW()-DPline</f>
        <v>2087</v>
      </c>
      <c r="H2099" s="127"/>
      <c r="I2099" s="321"/>
      <c r="J2099" s="97"/>
      <c r="K2099" s="323"/>
      <c r="L2099" s="322"/>
      <c r="M2099" s="50"/>
      <c r="N2099" s="87"/>
      <c r="O2099" s="324"/>
      <c r="P2099" s="98"/>
      <c r="Q2099" s="98"/>
      <c r="R2099" s="114"/>
      <c r="S2099" s="753"/>
      <c r="T2099" s="98"/>
      <c r="U2099" s="98"/>
      <c r="V2099" s="98"/>
      <c r="W2099" s="99"/>
      <c r="X2099" s="97"/>
      <c r="Y2099" s="87"/>
      <c r="Z2099" s="100"/>
      <c r="AA2099" s="106">
        <f t="shared" si="893"/>
        <v>2087</v>
      </c>
      <c r="AB2099" s="549">
        <f t="shared" si="894"/>
        <v>0</v>
      </c>
      <c r="AC2099" s="544">
        <f t="shared" si="895"/>
        <v>0</v>
      </c>
      <c r="AD2099" s="174">
        <f t="shared" si="896"/>
        <v>0</v>
      </c>
      <c r="AE2099" s="8"/>
      <c r="AF2099" s="885" t="str">
        <f t="shared" si="897"/>
        <v xml:space="preserve"> </v>
      </c>
      <c r="AG2099" s="40">
        <f t="shared" si="898"/>
        <v>0</v>
      </c>
      <c r="AH2099" s="40">
        <f t="shared" si="899"/>
        <v>0</v>
      </c>
      <c r="AR2099" s="40">
        <f t="shared" si="900"/>
        <v>0</v>
      </c>
      <c r="AS2099" s="40">
        <f t="shared" si="901"/>
        <v>0</v>
      </c>
      <c r="AT2099" s="40">
        <f t="shared" si="902"/>
        <v>0</v>
      </c>
      <c r="AU2099" s="40">
        <f t="shared" si="903"/>
        <v>0</v>
      </c>
      <c r="AX2099" s="279">
        <f t="shared" si="904"/>
        <v>0</v>
      </c>
      <c r="AY2099" s="279">
        <f t="shared" si="905"/>
        <v>0</v>
      </c>
      <c r="AZ2099" s="40">
        <f t="shared" si="906"/>
        <v>0</v>
      </c>
      <c r="BB2099" s="40">
        <f t="shared" si="907"/>
        <v>0</v>
      </c>
      <c r="BC2099" s="397">
        <f t="shared" si="908"/>
        <v>0</v>
      </c>
      <c r="BD2099" s="105">
        <f t="shared" si="909"/>
        <v>0</v>
      </c>
      <c r="BE2099" s="105">
        <f t="shared" si="910"/>
        <v>0</v>
      </c>
      <c r="BF2099" s="742">
        <f t="shared" si="911"/>
        <v>0</v>
      </c>
      <c r="BG2099" s="89"/>
      <c r="BH2099" s="9"/>
      <c r="BJ2099" s="40">
        <f t="shared" si="912"/>
        <v>0</v>
      </c>
      <c r="BK2099" s="40">
        <f t="shared" si="913"/>
        <v>1</v>
      </c>
      <c r="BL2099" s="40">
        <f t="shared" si="914"/>
        <v>0</v>
      </c>
      <c r="BM2099" s="40">
        <f t="shared" si="915"/>
        <v>0</v>
      </c>
      <c r="BN2099" s="40">
        <f t="shared" si="916"/>
        <v>0</v>
      </c>
    </row>
    <row r="2100" spans="1:66" x14ac:dyDescent="0.25">
      <c r="A2100" s="379"/>
      <c r="B2100" s="936"/>
      <c r="C2100" s="272"/>
      <c r="D2100" s="868"/>
      <c r="E2100" s="873" t="str">
        <f t="shared" si="917"/>
        <v xml:space="preserve"> </v>
      </c>
      <c r="F2100" s="130">
        <f t="shared" si="918"/>
        <v>0</v>
      </c>
      <c r="G2100" s="128">
        <f t="shared" si="919"/>
        <v>2088</v>
      </c>
      <c r="H2100" s="127"/>
      <c r="I2100" s="321"/>
      <c r="J2100" s="97"/>
      <c r="K2100" s="323"/>
      <c r="L2100" s="322"/>
      <c r="M2100" s="50"/>
      <c r="N2100" s="87"/>
      <c r="O2100" s="324"/>
      <c r="P2100" s="98"/>
      <c r="Q2100" s="98"/>
      <c r="R2100" s="114"/>
      <c r="S2100" s="753"/>
      <c r="T2100" s="98"/>
      <c r="U2100" s="98"/>
      <c r="V2100" s="98"/>
      <c r="W2100" s="99"/>
      <c r="X2100" s="97"/>
      <c r="Y2100" s="87"/>
      <c r="Z2100" s="100"/>
      <c r="AA2100" s="106">
        <f t="shared" ref="AA2100:AA2163" si="920">+G2100</f>
        <v>2088</v>
      </c>
      <c r="AB2100" s="549">
        <f t="shared" ref="AB2100:AB2163" si="921">C2100*BJ2100</f>
        <v>0</v>
      </c>
      <c r="AC2100" s="544">
        <f t="shared" ref="AC2100:AC2163" si="922">+AX2100+AY2100</f>
        <v>0</v>
      </c>
      <c r="AD2100" s="174">
        <f t="shared" ref="AD2100:AD2163" si="923">+AC2100*PDArate</f>
        <v>0</v>
      </c>
      <c r="AE2100" s="8"/>
      <c r="AF2100" s="885" t="str">
        <f t="shared" ref="AF2100:AF2163" si="924">IF(AG2100+AH2100=1,"Enter both columns 5 and 16.", " ")</f>
        <v xml:space="preserve"> </v>
      </c>
      <c r="AG2100" s="40">
        <f t="shared" ref="AG2100:AG2163" si="925">IF(L2100+M2100+N2100+O2100+W2100 &gt; 0, 1, 0)</f>
        <v>0</v>
      </c>
      <c r="AH2100" s="40">
        <f t="shared" ref="AH2100:AH2163" si="926">IF(AX2100 &gt; 0, 1, 0)</f>
        <v>0</v>
      </c>
      <c r="AR2100" s="40">
        <f t="shared" ref="AR2100:AR2163" si="927">IF(ISNA(+F2100), 1, 0)</f>
        <v>0</v>
      </c>
      <c r="AS2100" s="40">
        <f t="shared" ref="AS2100:AS2163" si="928">IF(ISERR(+F2100), 1, 0)</f>
        <v>0</v>
      </c>
      <c r="AT2100" s="40">
        <f t="shared" ref="AT2100:AT2163" si="929">IF(ISERR(+AC2100), 1, 0)</f>
        <v>0</v>
      </c>
      <c r="AU2100" s="40">
        <f t="shared" ref="AU2100:AU2163" si="930">IF(ISERR(+AD2100), 1, 0)</f>
        <v>0</v>
      </c>
      <c r="AX2100" s="279">
        <f t="shared" ref="AX2100:AX2163" si="931">ROUND(L2100,1)*W2100</f>
        <v>0</v>
      </c>
      <c r="AY2100" s="279">
        <f t="shared" ref="AY2100:AY2163" si="932">ROUND(X2100,1)*Z2100</f>
        <v>0</v>
      </c>
      <c r="AZ2100" s="40">
        <f t="shared" ref="AZ2100:AZ2163" si="933">IF(J2100+K2100 &gt; 0, 1, 0)</f>
        <v>0</v>
      </c>
      <c r="BB2100" s="40">
        <f t="shared" ref="BB2100:BB2163" si="934">IF(+BC2100&gt;0,IF(+BE2100&lt;=0,1,0),0)</f>
        <v>0</v>
      </c>
      <c r="BC2100" s="397">
        <f t="shared" ref="BC2100:BC2163" si="935">IF(+D2100=1,IF(J2100&gt;0, +J2100, 0),0)</f>
        <v>0</v>
      </c>
      <c r="BD2100" s="105">
        <f t="shared" ref="BD2100:BD2163" si="936">IF(VALUE(I2100)&lt;1,0,IF(VALUE(I2100)&gt;17,0,VLOOKUP(VALUE(F2100),T10Value,VALUE(I2100)+1,FALSE)))</f>
        <v>0</v>
      </c>
      <c r="BE2100" s="105">
        <f t="shared" ref="BE2100:BE2163" si="937">ROUND(+BC2100,1)*BD2100</f>
        <v>0</v>
      </c>
      <c r="BF2100" s="742">
        <f t="shared" ref="BF2100:BF2163" si="938">+BE2100*PDArate</f>
        <v>0</v>
      </c>
      <c r="BG2100" s="89"/>
      <c r="BH2100" s="9"/>
      <c r="BJ2100" s="40">
        <f t="shared" ref="BJ2100:BJ2163" si="939">IF(J2100+L2100+M2100=J2100,0,IF(J2100-L2100-0.09&gt;0,IF(J2100-L2100&lt;=0.1*J2100,J2100-L2100,0),0))</f>
        <v>0</v>
      </c>
      <c r="BK2100" s="40">
        <f t="shared" ref="BK2100:BK2163" si="940">IF(L2100+M2100+J2100+X2100&lt;=0,1,IF(L2100+M2100+X2100&gt;0,1,0))</f>
        <v>1</v>
      </c>
      <c r="BL2100" s="40">
        <f t="shared" ref="BL2100:BL2163" si="941">IF(+BJ2100&gt;0,1,0)</f>
        <v>0</v>
      </c>
      <c r="BM2100" s="40">
        <f t="shared" ref="BM2100:BM2163" si="942">IF(ISNUMBER(C2100),IF(2*BL2100-C2100&lt;0,1,IF(2*BL2100-C2100&gt;2,1,0)),IF(ISBLANK(C2100),0,1))</f>
        <v>0</v>
      </c>
      <c r="BN2100" s="40">
        <f t="shared" ref="BN2100:BN2163" si="943">IF(ISNUMBER(D2100),IF(2*AG2100-D2100=1,1,IF(+D2100=0,0, IF(+D2100=1,0,1))),IF(ISBLANK(D2100),0,1))</f>
        <v>0</v>
      </c>
    </row>
    <row r="2101" spans="1:66" x14ac:dyDescent="0.25">
      <c r="A2101" s="379"/>
      <c r="B2101" s="936"/>
      <c r="C2101" s="272"/>
      <c r="D2101" s="868"/>
      <c r="E2101" s="873" t="str">
        <f t="shared" si="917"/>
        <v xml:space="preserve"> </v>
      </c>
      <c r="F2101" s="130">
        <f t="shared" si="918"/>
        <v>0</v>
      </c>
      <c r="G2101" s="128">
        <f t="shared" si="919"/>
        <v>2089</v>
      </c>
      <c r="H2101" s="127"/>
      <c r="I2101" s="321"/>
      <c r="J2101" s="97"/>
      <c r="K2101" s="323"/>
      <c r="L2101" s="322"/>
      <c r="M2101" s="50"/>
      <c r="N2101" s="87"/>
      <c r="O2101" s="324"/>
      <c r="P2101" s="98"/>
      <c r="Q2101" s="98"/>
      <c r="R2101" s="114"/>
      <c r="S2101" s="753"/>
      <c r="T2101" s="98"/>
      <c r="U2101" s="98"/>
      <c r="V2101" s="98"/>
      <c r="W2101" s="99"/>
      <c r="X2101" s="97"/>
      <c r="Y2101" s="87"/>
      <c r="Z2101" s="100"/>
      <c r="AA2101" s="106">
        <f t="shared" si="920"/>
        <v>2089</v>
      </c>
      <c r="AB2101" s="549">
        <f t="shared" si="921"/>
        <v>0</v>
      </c>
      <c r="AC2101" s="544">
        <f t="shared" si="922"/>
        <v>0</v>
      </c>
      <c r="AD2101" s="174">
        <f t="shared" si="923"/>
        <v>0</v>
      </c>
      <c r="AE2101" s="8"/>
      <c r="AF2101" s="885" t="str">
        <f t="shared" si="924"/>
        <v xml:space="preserve"> </v>
      </c>
      <c r="AG2101" s="40">
        <f t="shared" si="925"/>
        <v>0</v>
      </c>
      <c r="AH2101" s="40">
        <f t="shared" si="926"/>
        <v>0</v>
      </c>
      <c r="AR2101" s="40">
        <f t="shared" si="927"/>
        <v>0</v>
      </c>
      <c r="AS2101" s="40">
        <f t="shared" si="928"/>
        <v>0</v>
      </c>
      <c r="AT2101" s="40">
        <f t="shared" si="929"/>
        <v>0</v>
      </c>
      <c r="AU2101" s="40">
        <f t="shared" si="930"/>
        <v>0</v>
      </c>
      <c r="AX2101" s="279">
        <f t="shared" si="931"/>
        <v>0</v>
      </c>
      <c r="AY2101" s="279">
        <f t="shared" si="932"/>
        <v>0</v>
      </c>
      <c r="AZ2101" s="40">
        <f t="shared" si="933"/>
        <v>0</v>
      </c>
      <c r="BB2101" s="40">
        <f t="shared" si="934"/>
        <v>0</v>
      </c>
      <c r="BC2101" s="397">
        <f t="shared" si="935"/>
        <v>0</v>
      </c>
      <c r="BD2101" s="105">
        <f t="shared" si="936"/>
        <v>0</v>
      </c>
      <c r="BE2101" s="105">
        <f t="shared" si="937"/>
        <v>0</v>
      </c>
      <c r="BF2101" s="742">
        <f t="shared" si="938"/>
        <v>0</v>
      </c>
      <c r="BG2101" s="89"/>
      <c r="BH2101" s="9"/>
      <c r="BJ2101" s="40">
        <f t="shared" si="939"/>
        <v>0</v>
      </c>
      <c r="BK2101" s="40">
        <f t="shared" si="940"/>
        <v>1</v>
      </c>
      <c r="BL2101" s="40">
        <f t="shared" si="941"/>
        <v>0</v>
      </c>
      <c r="BM2101" s="40">
        <f t="shared" si="942"/>
        <v>0</v>
      </c>
      <c r="BN2101" s="40">
        <f t="shared" si="943"/>
        <v>0</v>
      </c>
    </row>
    <row r="2102" spans="1:66" x14ac:dyDescent="0.25">
      <c r="A2102" s="379"/>
      <c r="B2102" s="936"/>
      <c r="C2102" s="272"/>
      <c r="D2102" s="868"/>
      <c r="E2102" s="873" t="str">
        <f t="shared" si="917"/>
        <v xml:space="preserve"> </v>
      </c>
      <c r="F2102" s="130">
        <f t="shared" si="918"/>
        <v>0</v>
      </c>
      <c r="G2102" s="128">
        <f t="shared" si="919"/>
        <v>2090</v>
      </c>
      <c r="H2102" s="127"/>
      <c r="I2102" s="321"/>
      <c r="J2102" s="97"/>
      <c r="K2102" s="323"/>
      <c r="L2102" s="322"/>
      <c r="M2102" s="50"/>
      <c r="N2102" s="87"/>
      <c r="O2102" s="324"/>
      <c r="P2102" s="98"/>
      <c r="Q2102" s="98"/>
      <c r="R2102" s="114"/>
      <c r="S2102" s="753"/>
      <c r="T2102" s="98"/>
      <c r="U2102" s="98"/>
      <c r="V2102" s="98"/>
      <c r="W2102" s="99"/>
      <c r="X2102" s="97"/>
      <c r="Y2102" s="87"/>
      <c r="Z2102" s="100"/>
      <c r="AA2102" s="106">
        <f t="shared" si="920"/>
        <v>2090</v>
      </c>
      <c r="AB2102" s="549">
        <f t="shared" si="921"/>
        <v>0</v>
      </c>
      <c r="AC2102" s="544">
        <f t="shared" si="922"/>
        <v>0</v>
      </c>
      <c r="AD2102" s="174">
        <f t="shared" si="923"/>
        <v>0</v>
      </c>
      <c r="AE2102" s="8"/>
      <c r="AF2102" s="885" t="str">
        <f t="shared" si="924"/>
        <v xml:space="preserve"> </v>
      </c>
      <c r="AG2102" s="40">
        <f t="shared" si="925"/>
        <v>0</v>
      </c>
      <c r="AH2102" s="40">
        <f t="shared" si="926"/>
        <v>0</v>
      </c>
      <c r="AR2102" s="40">
        <f t="shared" si="927"/>
        <v>0</v>
      </c>
      <c r="AS2102" s="40">
        <f t="shared" si="928"/>
        <v>0</v>
      </c>
      <c r="AT2102" s="40">
        <f t="shared" si="929"/>
        <v>0</v>
      </c>
      <c r="AU2102" s="40">
        <f t="shared" si="930"/>
        <v>0</v>
      </c>
      <c r="AX2102" s="279">
        <f t="shared" si="931"/>
        <v>0</v>
      </c>
      <c r="AY2102" s="279">
        <f t="shared" si="932"/>
        <v>0</v>
      </c>
      <c r="AZ2102" s="40">
        <f t="shared" si="933"/>
        <v>0</v>
      </c>
      <c r="BB2102" s="40">
        <f t="shared" si="934"/>
        <v>0</v>
      </c>
      <c r="BC2102" s="397">
        <f t="shared" si="935"/>
        <v>0</v>
      </c>
      <c r="BD2102" s="105">
        <f t="shared" si="936"/>
        <v>0</v>
      </c>
      <c r="BE2102" s="105">
        <f t="shared" si="937"/>
        <v>0</v>
      </c>
      <c r="BF2102" s="742">
        <f t="shared" si="938"/>
        <v>0</v>
      </c>
      <c r="BG2102" s="89"/>
      <c r="BH2102" s="9"/>
      <c r="BJ2102" s="40">
        <f t="shared" si="939"/>
        <v>0</v>
      </c>
      <c r="BK2102" s="40">
        <f t="shared" si="940"/>
        <v>1</v>
      </c>
      <c r="BL2102" s="40">
        <f t="shared" si="941"/>
        <v>0</v>
      </c>
      <c r="BM2102" s="40">
        <f t="shared" si="942"/>
        <v>0</v>
      </c>
      <c r="BN2102" s="40">
        <f t="shared" si="943"/>
        <v>0</v>
      </c>
    </row>
    <row r="2103" spans="1:66" x14ac:dyDescent="0.25">
      <c r="A2103" s="379"/>
      <c r="B2103" s="936"/>
      <c r="C2103" s="272"/>
      <c r="D2103" s="868"/>
      <c r="E2103" s="873" t="str">
        <f t="shared" si="917"/>
        <v xml:space="preserve"> </v>
      </c>
      <c r="F2103" s="130">
        <f t="shared" si="918"/>
        <v>0</v>
      </c>
      <c r="G2103" s="128">
        <f t="shared" si="919"/>
        <v>2091</v>
      </c>
      <c r="H2103" s="127"/>
      <c r="I2103" s="321"/>
      <c r="J2103" s="97"/>
      <c r="K2103" s="323"/>
      <c r="L2103" s="322"/>
      <c r="M2103" s="50"/>
      <c r="N2103" s="87"/>
      <c r="O2103" s="324"/>
      <c r="P2103" s="98"/>
      <c r="Q2103" s="98"/>
      <c r="R2103" s="114"/>
      <c r="S2103" s="753"/>
      <c r="T2103" s="98"/>
      <c r="U2103" s="98"/>
      <c r="V2103" s="98"/>
      <c r="W2103" s="99"/>
      <c r="X2103" s="97"/>
      <c r="Y2103" s="87"/>
      <c r="Z2103" s="100"/>
      <c r="AA2103" s="106">
        <f t="shared" si="920"/>
        <v>2091</v>
      </c>
      <c r="AB2103" s="549">
        <f t="shared" si="921"/>
        <v>0</v>
      </c>
      <c r="AC2103" s="544">
        <f t="shared" si="922"/>
        <v>0</v>
      </c>
      <c r="AD2103" s="174">
        <f t="shared" si="923"/>
        <v>0</v>
      </c>
      <c r="AE2103" s="8"/>
      <c r="AF2103" s="885" t="str">
        <f t="shared" si="924"/>
        <v xml:space="preserve"> </v>
      </c>
      <c r="AG2103" s="40">
        <f t="shared" si="925"/>
        <v>0</v>
      </c>
      <c r="AH2103" s="40">
        <f t="shared" si="926"/>
        <v>0</v>
      </c>
      <c r="AR2103" s="40">
        <f t="shared" si="927"/>
        <v>0</v>
      </c>
      <c r="AS2103" s="40">
        <f t="shared" si="928"/>
        <v>0</v>
      </c>
      <c r="AT2103" s="40">
        <f t="shared" si="929"/>
        <v>0</v>
      </c>
      <c r="AU2103" s="40">
        <f t="shared" si="930"/>
        <v>0</v>
      </c>
      <c r="AX2103" s="279">
        <f t="shared" si="931"/>
        <v>0</v>
      </c>
      <c r="AY2103" s="279">
        <f t="shared" si="932"/>
        <v>0</v>
      </c>
      <c r="AZ2103" s="40">
        <f t="shared" si="933"/>
        <v>0</v>
      </c>
      <c r="BB2103" s="40">
        <f t="shared" si="934"/>
        <v>0</v>
      </c>
      <c r="BC2103" s="397">
        <f t="shared" si="935"/>
        <v>0</v>
      </c>
      <c r="BD2103" s="105">
        <f t="shared" si="936"/>
        <v>0</v>
      </c>
      <c r="BE2103" s="105">
        <f t="shared" si="937"/>
        <v>0</v>
      </c>
      <c r="BF2103" s="742">
        <f t="shared" si="938"/>
        <v>0</v>
      </c>
      <c r="BG2103" s="89"/>
      <c r="BH2103" s="9"/>
      <c r="BJ2103" s="40">
        <f t="shared" si="939"/>
        <v>0</v>
      </c>
      <c r="BK2103" s="40">
        <f t="shared" si="940"/>
        <v>1</v>
      </c>
      <c r="BL2103" s="40">
        <f t="shared" si="941"/>
        <v>0</v>
      </c>
      <c r="BM2103" s="40">
        <f t="shared" si="942"/>
        <v>0</v>
      </c>
      <c r="BN2103" s="40">
        <f t="shared" si="943"/>
        <v>0</v>
      </c>
    </row>
    <row r="2104" spans="1:66" x14ac:dyDescent="0.25">
      <c r="A2104" s="379"/>
      <c r="B2104" s="936"/>
      <c r="C2104" s="272"/>
      <c r="D2104" s="868"/>
      <c r="E2104" s="873" t="str">
        <f t="shared" si="917"/>
        <v xml:space="preserve"> </v>
      </c>
      <c r="F2104" s="130">
        <f t="shared" si="918"/>
        <v>0</v>
      </c>
      <c r="G2104" s="128">
        <f t="shared" si="919"/>
        <v>2092</v>
      </c>
      <c r="H2104" s="127"/>
      <c r="I2104" s="321"/>
      <c r="J2104" s="97"/>
      <c r="K2104" s="323"/>
      <c r="L2104" s="322"/>
      <c r="M2104" s="50"/>
      <c r="N2104" s="87"/>
      <c r="O2104" s="324"/>
      <c r="P2104" s="98"/>
      <c r="Q2104" s="98"/>
      <c r="R2104" s="114"/>
      <c r="S2104" s="753"/>
      <c r="T2104" s="98"/>
      <c r="U2104" s="98"/>
      <c r="V2104" s="98"/>
      <c r="W2104" s="99"/>
      <c r="X2104" s="97"/>
      <c r="Y2104" s="87"/>
      <c r="Z2104" s="100"/>
      <c r="AA2104" s="106">
        <f t="shared" si="920"/>
        <v>2092</v>
      </c>
      <c r="AB2104" s="549">
        <f t="shared" si="921"/>
        <v>0</v>
      </c>
      <c r="AC2104" s="544">
        <f t="shared" si="922"/>
        <v>0</v>
      </c>
      <c r="AD2104" s="174">
        <f t="shared" si="923"/>
        <v>0</v>
      </c>
      <c r="AE2104" s="8"/>
      <c r="AF2104" s="885" t="str">
        <f t="shared" si="924"/>
        <v xml:space="preserve"> </v>
      </c>
      <c r="AG2104" s="40">
        <f t="shared" si="925"/>
        <v>0</v>
      </c>
      <c r="AH2104" s="40">
        <f t="shared" si="926"/>
        <v>0</v>
      </c>
      <c r="AR2104" s="40">
        <f t="shared" si="927"/>
        <v>0</v>
      </c>
      <c r="AS2104" s="40">
        <f t="shared" si="928"/>
        <v>0</v>
      </c>
      <c r="AT2104" s="40">
        <f t="shared" si="929"/>
        <v>0</v>
      </c>
      <c r="AU2104" s="40">
        <f t="shared" si="930"/>
        <v>0</v>
      </c>
      <c r="AX2104" s="279">
        <f t="shared" si="931"/>
        <v>0</v>
      </c>
      <c r="AY2104" s="279">
        <f t="shared" si="932"/>
        <v>0</v>
      </c>
      <c r="AZ2104" s="40">
        <f t="shared" si="933"/>
        <v>0</v>
      </c>
      <c r="BB2104" s="40">
        <f t="shared" si="934"/>
        <v>0</v>
      </c>
      <c r="BC2104" s="397">
        <f t="shared" si="935"/>
        <v>0</v>
      </c>
      <c r="BD2104" s="105">
        <f t="shared" si="936"/>
        <v>0</v>
      </c>
      <c r="BE2104" s="105">
        <f t="shared" si="937"/>
        <v>0</v>
      </c>
      <c r="BF2104" s="742">
        <f t="shared" si="938"/>
        <v>0</v>
      </c>
      <c r="BG2104" s="89"/>
      <c r="BH2104" s="9"/>
      <c r="BJ2104" s="40">
        <f t="shared" si="939"/>
        <v>0</v>
      </c>
      <c r="BK2104" s="40">
        <f t="shared" si="940"/>
        <v>1</v>
      </c>
      <c r="BL2104" s="40">
        <f t="shared" si="941"/>
        <v>0</v>
      </c>
      <c r="BM2104" s="40">
        <f t="shared" si="942"/>
        <v>0</v>
      </c>
      <c r="BN2104" s="40">
        <f t="shared" si="943"/>
        <v>0</v>
      </c>
    </row>
    <row r="2105" spans="1:66" x14ac:dyDescent="0.25">
      <c r="A2105" s="379"/>
      <c r="B2105" s="936"/>
      <c r="C2105" s="272"/>
      <c r="D2105" s="868"/>
      <c r="E2105" s="873" t="str">
        <f t="shared" si="917"/>
        <v xml:space="preserve"> </v>
      </c>
      <c r="F2105" s="130">
        <f t="shared" si="918"/>
        <v>0</v>
      </c>
      <c r="G2105" s="128">
        <f t="shared" si="919"/>
        <v>2093</v>
      </c>
      <c r="H2105" s="127"/>
      <c r="I2105" s="321"/>
      <c r="J2105" s="97"/>
      <c r="K2105" s="323"/>
      <c r="L2105" s="322"/>
      <c r="M2105" s="50"/>
      <c r="N2105" s="87"/>
      <c r="O2105" s="324"/>
      <c r="P2105" s="98"/>
      <c r="Q2105" s="98"/>
      <c r="R2105" s="114"/>
      <c r="S2105" s="753"/>
      <c r="T2105" s="98"/>
      <c r="U2105" s="98"/>
      <c r="V2105" s="98"/>
      <c r="W2105" s="99"/>
      <c r="X2105" s="97"/>
      <c r="Y2105" s="87"/>
      <c r="Z2105" s="100"/>
      <c r="AA2105" s="106">
        <f t="shared" si="920"/>
        <v>2093</v>
      </c>
      <c r="AB2105" s="549">
        <f t="shared" si="921"/>
        <v>0</v>
      </c>
      <c r="AC2105" s="544">
        <f t="shared" si="922"/>
        <v>0</v>
      </c>
      <c r="AD2105" s="174">
        <f t="shared" si="923"/>
        <v>0</v>
      </c>
      <c r="AE2105" s="8"/>
      <c r="AF2105" s="885" t="str">
        <f t="shared" si="924"/>
        <v xml:space="preserve"> </v>
      </c>
      <c r="AG2105" s="40">
        <f t="shared" si="925"/>
        <v>0</v>
      </c>
      <c r="AH2105" s="40">
        <f t="shared" si="926"/>
        <v>0</v>
      </c>
      <c r="AR2105" s="40">
        <f t="shared" si="927"/>
        <v>0</v>
      </c>
      <c r="AS2105" s="40">
        <f t="shared" si="928"/>
        <v>0</v>
      </c>
      <c r="AT2105" s="40">
        <f t="shared" si="929"/>
        <v>0</v>
      </c>
      <c r="AU2105" s="40">
        <f t="shared" si="930"/>
        <v>0</v>
      </c>
      <c r="AX2105" s="279">
        <f t="shared" si="931"/>
        <v>0</v>
      </c>
      <c r="AY2105" s="279">
        <f t="shared" si="932"/>
        <v>0</v>
      </c>
      <c r="AZ2105" s="40">
        <f t="shared" si="933"/>
        <v>0</v>
      </c>
      <c r="BB2105" s="40">
        <f t="shared" si="934"/>
        <v>0</v>
      </c>
      <c r="BC2105" s="397">
        <f t="shared" si="935"/>
        <v>0</v>
      </c>
      <c r="BD2105" s="105">
        <f t="shared" si="936"/>
        <v>0</v>
      </c>
      <c r="BE2105" s="105">
        <f t="shared" si="937"/>
        <v>0</v>
      </c>
      <c r="BF2105" s="742">
        <f t="shared" si="938"/>
        <v>0</v>
      </c>
      <c r="BG2105" s="89"/>
      <c r="BH2105" s="9"/>
      <c r="BJ2105" s="40">
        <f t="shared" si="939"/>
        <v>0</v>
      </c>
      <c r="BK2105" s="40">
        <f t="shared" si="940"/>
        <v>1</v>
      </c>
      <c r="BL2105" s="40">
        <f t="shared" si="941"/>
        <v>0</v>
      </c>
      <c r="BM2105" s="40">
        <f t="shared" si="942"/>
        <v>0</v>
      </c>
      <c r="BN2105" s="40">
        <f t="shared" si="943"/>
        <v>0</v>
      </c>
    </row>
    <row r="2106" spans="1:66" x14ac:dyDescent="0.25">
      <c r="A2106" s="379"/>
      <c r="B2106" s="936"/>
      <c r="C2106" s="272"/>
      <c r="D2106" s="868"/>
      <c r="E2106" s="873" t="str">
        <f t="shared" si="917"/>
        <v xml:space="preserve"> </v>
      </c>
      <c r="F2106" s="130">
        <f t="shared" si="918"/>
        <v>0</v>
      </c>
      <c r="G2106" s="128">
        <f t="shared" si="919"/>
        <v>2094</v>
      </c>
      <c r="H2106" s="127"/>
      <c r="I2106" s="321"/>
      <c r="J2106" s="97"/>
      <c r="K2106" s="323"/>
      <c r="L2106" s="322"/>
      <c r="M2106" s="50"/>
      <c r="N2106" s="87"/>
      <c r="O2106" s="324"/>
      <c r="P2106" s="98"/>
      <c r="Q2106" s="98"/>
      <c r="R2106" s="114"/>
      <c r="S2106" s="753"/>
      <c r="T2106" s="98"/>
      <c r="U2106" s="98"/>
      <c r="V2106" s="98"/>
      <c r="W2106" s="99"/>
      <c r="X2106" s="97"/>
      <c r="Y2106" s="87"/>
      <c r="Z2106" s="100"/>
      <c r="AA2106" s="106">
        <f t="shared" si="920"/>
        <v>2094</v>
      </c>
      <c r="AB2106" s="549">
        <f t="shared" si="921"/>
        <v>0</v>
      </c>
      <c r="AC2106" s="544">
        <f t="shared" si="922"/>
        <v>0</v>
      </c>
      <c r="AD2106" s="174">
        <f t="shared" si="923"/>
        <v>0</v>
      </c>
      <c r="AE2106" s="8"/>
      <c r="AF2106" s="885" t="str">
        <f t="shared" si="924"/>
        <v xml:space="preserve"> </v>
      </c>
      <c r="AG2106" s="40">
        <f t="shared" si="925"/>
        <v>0</v>
      </c>
      <c r="AH2106" s="40">
        <f t="shared" si="926"/>
        <v>0</v>
      </c>
      <c r="AR2106" s="40">
        <f t="shared" si="927"/>
        <v>0</v>
      </c>
      <c r="AS2106" s="40">
        <f t="shared" si="928"/>
        <v>0</v>
      </c>
      <c r="AT2106" s="40">
        <f t="shared" si="929"/>
        <v>0</v>
      </c>
      <c r="AU2106" s="40">
        <f t="shared" si="930"/>
        <v>0</v>
      </c>
      <c r="AX2106" s="279">
        <f t="shared" si="931"/>
        <v>0</v>
      </c>
      <c r="AY2106" s="279">
        <f t="shared" si="932"/>
        <v>0</v>
      </c>
      <c r="AZ2106" s="40">
        <f t="shared" si="933"/>
        <v>0</v>
      </c>
      <c r="BB2106" s="40">
        <f t="shared" si="934"/>
        <v>0</v>
      </c>
      <c r="BC2106" s="397">
        <f t="shared" si="935"/>
        <v>0</v>
      </c>
      <c r="BD2106" s="105">
        <f t="shared" si="936"/>
        <v>0</v>
      </c>
      <c r="BE2106" s="105">
        <f t="shared" si="937"/>
        <v>0</v>
      </c>
      <c r="BF2106" s="742">
        <f t="shared" si="938"/>
        <v>0</v>
      </c>
      <c r="BG2106" s="89"/>
      <c r="BH2106" s="9"/>
      <c r="BJ2106" s="40">
        <f t="shared" si="939"/>
        <v>0</v>
      </c>
      <c r="BK2106" s="40">
        <f t="shared" si="940"/>
        <v>1</v>
      </c>
      <c r="BL2106" s="40">
        <f t="shared" si="941"/>
        <v>0</v>
      </c>
      <c r="BM2106" s="40">
        <f t="shared" si="942"/>
        <v>0</v>
      </c>
      <c r="BN2106" s="40">
        <f t="shared" si="943"/>
        <v>0</v>
      </c>
    </row>
    <row r="2107" spans="1:66" x14ac:dyDescent="0.25">
      <c r="A2107" s="379"/>
      <c r="B2107" s="936"/>
      <c r="C2107" s="272"/>
      <c r="D2107" s="868"/>
      <c r="E2107" s="873" t="str">
        <f t="shared" si="917"/>
        <v xml:space="preserve"> </v>
      </c>
      <c r="F2107" s="130">
        <f t="shared" si="918"/>
        <v>0</v>
      </c>
      <c r="G2107" s="128">
        <f t="shared" si="919"/>
        <v>2095</v>
      </c>
      <c r="H2107" s="127"/>
      <c r="I2107" s="321"/>
      <c r="J2107" s="97"/>
      <c r="K2107" s="323"/>
      <c r="L2107" s="322"/>
      <c r="M2107" s="50"/>
      <c r="N2107" s="87"/>
      <c r="O2107" s="324"/>
      <c r="P2107" s="98"/>
      <c r="Q2107" s="98"/>
      <c r="R2107" s="114"/>
      <c r="S2107" s="753"/>
      <c r="T2107" s="98"/>
      <c r="U2107" s="98"/>
      <c r="V2107" s="98"/>
      <c r="W2107" s="99"/>
      <c r="X2107" s="97"/>
      <c r="Y2107" s="87"/>
      <c r="Z2107" s="100"/>
      <c r="AA2107" s="106">
        <f t="shared" si="920"/>
        <v>2095</v>
      </c>
      <c r="AB2107" s="549">
        <f t="shared" si="921"/>
        <v>0</v>
      </c>
      <c r="AC2107" s="544">
        <f t="shared" si="922"/>
        <v>0</v>
      </c>
      <c r="AD2107" s="174">
        <f t="shared" si="923"/>
        <v>0</v>
      </c>
      <c r="AE2107" s="8"/>
      <c r="AF2107" s="885" t="str">
        <f t="shared" si="924"/>
        <v xml:space="preserve"> </v>
      </c>
      <c r="AG2107" s="40">
        <f t="shared" si="925"/>
        <v>0</v>
      </c>
      <c r="AH2107" s="40">
        <f t="shared" si="926"/>
        <v>0</v>
      </c>
      <c r="AR2107" s="40">
        <f t="shared" si="927"/>
        <v>0</v>
      </c>
      <c r="AS2107" s="40">
        <f t="shared" si="928"/>
        <v>0</v>
      </c>
      <c r="AT2107" s="40">
        <f t="shared" si="929"/>
        <v>0</v>
      </c>
      <c r="AU2107" s="40">
        <f t="shared" si="930"/>
        <v>0</v>
      </c>
      <c r="AX2107" s="279">
        <f t="shared" si="931"/>
        <v>0</v>
      </c>
      <c r="AY2107" s="279">
        <f t="shared" si="932"/>
        <v>0</v>
      </c>
      <c r="AZ2107" s="40">
        <f t="shared" si="933"/>
        <v>0</v>
      </c>
      <c r="BB2107" s="40">
        <f t="shared" si="934"/>
        <v>0</v>
      </c>
      <c r="BC2107" s="397">
        <f t="shared" si="935"/>
        <v>0</v>
      </c>
      <c r="BD2107" s="105">
        <f t="shared" si="936"/>
        <v>0</v>
      </c>
      <c r="BE2107" s="105">
        <f t="shared" si="937"/>
        <v>0</v>
      </c>
      <c r="BF2107" s="742">
        <f t="shared" si="938"/>
        <v>0</v>
      </c>
      <c r="BG2107" s="89"/>
      <c r="BH2107" s="9"/>
      <c r="BJ2107" s="40">
        <f t="shared" si="939"/>
        <v>0</v>
      </c>
      <c r="BK2107" s="40">
        <f t="shared" si="940"/>
        <v>1</v>
      </c>
      <c r="BL2107" s="40">
        <f t="shared" si="941"/>
        <v>0</v>
      </c>
      <c r="BM2107" s="40">
        <f t="shared" si="942"/>
        <v>0</v>
      </c>
      <c r="BN2107" s="40">
        <f t="shared" si="943"/>
        <v>0</v>
      </c>
    </row>
    <row r="2108" spans="1:66" x14ac:dyDescent="0.25">
      <c r="A2108" s="379"/>
      <c r="B2108" s="936"/>
      <c r="C2108" s="272"/>
      <c r="D2108" s="868"/>
      <c r="E2108" s="873" t="str">
        <f t="shared" si="917"/>
        <v xml:space="preserve"> </v>
      </c>
      <c r="F2108" s="130">
        <f t="shared" si="918"/>
        <v>0</v>
      </c>
      <c r="G2108" s="128">
        <f t="shared" si="919"/>
        <v>2096</v>
      </c>
      <c r="H2108" s="127"/>
      <c r="I2108" s="321"/>
      <c r="J2108" s="97"/>
      <c r="K2108" s="323"/>
      <c r="L2108" s="322"/>
      <c r="M2108" s="50"/>
      <c r="N2108" s="87"/>
      <c r="O2108" s="324"/>
      <c r="P2108" s="98"/>
      <c r="Q2108" s="98"/>
      <c r="R2108" s="114"/>
      <c r="S2108" s="753"/>
      <c r="T2108" s="98"/>
      <c r="U2108" s="98"/>
      <c r="V2108" s="98"/>
      <c r="W2108" s="99"/>
      <c r="X2108" s="97"/>
      <c r="Y2108" s="87"/>
      <c r="Z2108" s="100"/>
      <c r="AA2108" s="106">
        <f t="shared" si="920"/>
        <v>2096</v>
      </c>
      <c r="AB2108" s="549">
        <f t="shared" si="921"/>
        <v>0</v>
      </c>
      <c r="AC2108" s="544">
        <f t="shared" si="922"/>
        <v>0</v>
      </c>
      <c r="AD2108" s="174">
        <f t="shared" si="923"/>
        <v>0</v>
      </c>
      <c r="AE2108" s="8"/>
      <c r="AF2108" s="885" t="str">
        <f t="shared" si="924"/>
        <v xml:space="preserve"> </v>
      </c>
      <c r="AG2108" s="40">
        <f t="shared" si="925"/>
        <v>0</v>
      </c>
      <c r="AH2108" s="40">
        <f t="shared" si="926"/>
        <v>0</v>
      </c>
      <c r="AR2108" s="40">
        <f t="shared" si="927"/>
        <v>0</v>
      </c>
      <c r="AS2108" s="40">
        <f t="shared" si="928"/>
        <v>0</v>
      </c>
      <c r="AT2108" s="40">
        <f t="shared" si="929"/>
        <v>0</v>
      </c>
      <c r="AU2108" s="40">
        <f t="shared" si="930"/>
        <v>0</v>
      </c>
      <c r="AX2108" s="279">
        <f t="shared" si="931"/>
        <v>0</v>
      </c>
      <c r="AY2108" s="279">
        <f t="shared" si="932"/>
        <v>0</v>
      </c>
      <c r="AZ2108" s="40">
        <f t="shared" si="933"/>
        <v>0</v>
      </c>
      <c r="BB2108" s="40">
        <f t="shared" si="934"/>
        <v>0</v>
      </c>
      <c r="BC2108" s="397">
        <f t="shared" si="935"/>
        <v>0</v>
      </c>
      <c r="BD2108" s="105">
        <f t="shared" si="936"/>
        <v>0</v>
      </c>
      <c r="BE2108" s="105">
        <f t="shared" si="937"/>
        <v>0</v>
      </c>
      <c r="BF2108" s="742">
        <f t="shared" si="938"/>
        <v>0</v>
      </c>
      <c r="BG2108" s="89"/>
      <c r="BH2108" s="9"/>
      <c r="BJ2108" s="40">
        <f t="shared" si="939"/>
        <v>0</v>
      </c>
      <c r="BK2108" s="40">
        <f t="shared" si="940"/>
        <v>1</v>
      </c>
      <c r="BL2108" s="40">
        <f t="shared" si="941"/>
        <v>0</v>
      </c>
      <c r="BM2108" s="40">
        <f t="shared" si="942"/>
        <v>0</v>
      </c>
      <c r="BN2108" s="40">
        <f t="shared" si="943"/>
        <v>0</v>
      </c>
    </row>
    <row r="2109" spans="1:66" x14ac:dyDescent="0.25">
      <c r="A2109" s="379"/>
      <c r="B2109" s="936"/>
      <c r="C2109" s="272"/>
      <c r="D2109" s="868"/>
      <c r="E2109" s="873" t="str">
        <f t="shared" si="917"/>
        <v xml:space="preserve"> </v>
      </c>
      <c r="F2109" s="130">
        <f t="shared" si="918"/>
        <v>0</v>
      </c>
      <c r="G2109" s="128">
        <f t="shared" si="919"/>
        <v>2097</v>
      </c>
      <c r="H2109" s="127"/>
      <c r="I2109" s="321"/>
      <c r="J2109" s="97"/>
      <c r="K2109" s="323"/>
      <c r="L2109" s="322"/>
      <c r="M2109" s="50"/>
      <c r="N2109" s="87"/>
      <c r="O2109" s="324"/>
      <c r="P2109" s="98"/>
      <c r="Q2109" s="98"/>
      <c r="R2109" s="114"/>
      <c r="S2109" s="753"/>
      <c r="T2109" s="98"/>
      <c r="U2109" s="98"/>
      <c r="V2109" s="98"/>
      <c r="W2109" s="99"/>
      <c r="X2109" s="97"/>
      <c r="Y2109" s="87"/>
      <c r="Z2109" s="100"/>
      <c r="AA2109" s="106">
        <f t="shared" si="920"/>
        <v>2097</v>
      </c>
      <c r="AB2109" s="549">
        <f t="shared" si="921"/>
        <v>0</v>
      </c>
      <c r="AC2109" s="544">
        <f t="shared" si="922"/>
        <v>0</v>
      </c>
      <c r="AD2109" s="174">
        <f t="shared" si="923"/>
        <v>0</v>
      </c>
      <c r="AE2109" s="8"/>
      <c r="AF2109" s="885" t="str">
        <f t="shared" si="924"/>
        <v xml:space="preserve"> </v>
      </c>
      <c r="AG2109" s="40">
        <f t="shared" si="925"/>
        <v>0</v>
      </c>
      <c r="AH2109" s="40">
        <f t="shared" si="926"/>
        <v>0</v>
      </c>
      <c r="AR2109" s="40">
        <f t="shared" si="927"/>
        <v>0</v>
      </c>
      <c r="AS2109" s="40">
        <f t="shared" si="928"/>
        <v>0</v>
      </c>
      <c r="AT2109" s="40">
        <f t="shared" si="929"/>
        <v>0</v>
      </c>
      <c r="AU2109" s="40">
        <f t="shared" si="930"/>
        <v>0</v>
      </c>
      <c r="AX2109" s="279">
        <f t="shared" si="931"/>
        <v>0</v>
      </c>
      <c r="AY2109" s="279">
        <f t="shared" si="932"/>
        <v>0</v>
      </c>
      <c r="AZ2109" s="40">
        <f t="shared" si="933"/>
        <v>0</v>
      </c>
      <c r="BB2109" s="40">
        <f t="shared" si="934"/>
        <v>0</v>
      </c>
      <c r="BC2109" s="397">
        <f t="shared" si="935"/>
        <v>0</v>
      </c>
      <c r="BD2109" s="105">
        <f t="shared" si="936"/>
        <v>0</v>
      </c>
      <c r="BE2109" s="105">
        <f t="shared" si="937"/>
        <v>0</v>
      </c>
      <c r="BF2109" s="742">
        <f t="shared" si="938"/>
        <v>0</v>
      </c>
      <c r="BG2109" s="89"/>
      <c r="BH2109" s="9"/>
      <c r="BJ2109" s="40">
        <f t="shared" si="939"/>
        <v>0</v>
      </c>
      <c r="BK2109" s="40">
        <f t="shared" si="940"/>
        <v>1</v>
      </c>
      <c r="BL2109" s="40">
        <f t="shared" si="941"/>
        <v>0</v>
      </c>
      <c r="BM2109" s="40">
        <f t="shared" si="942"/>
        <v>0</v>
      </c>
      <c r="BN2109" s="40">
        <f t="shared" si="943"/>
        <v>0</v>
      </c>
    </row>
    <row r="2110" spans="1:66" x14ac:dyDescent="0.25">
      <c r="A2110" s="379"/>
      <c r="B2110" s="936"/>
      <c r="C2110" s="272"/>
      <c r="D2110" s="868"/>
      <c r="E2110" s="873" t="str">
        <f t="shared" si="917"/>
        <v xml:space="preserve"> </v>
      </c>
      <c r="F2110" s="130">
        <f t="shared" si="918"/>
        <v>0</v>
      </c>
      <c r="G2110" s="128">
        <f t="shared" si="919"/>
        <v>2098</v>
      </c>
      <c r="H2110" s="127"/>
      <c r="I2110" s="321"/>
      <c r="J2110" s="97"/>
      <c r="K2110" s="323"/>
      <c r="L2110" s="322"/>
      <c r="M2110" s="50"/>
      <c r="N2110" s="87"/>
      <c r="O2110" s="324"/>
      <c r="P2110" s="98"/>
      <c r="Q2110" s="98"/>
      <c r="R2110" s="114"/>
      <c r="S2110" s="753"/>
      <c r="T2110" s="98"/>
      <c r="U2110" s="98"/>
      <c r="V2110" s="98"/>
      <c r="W2110" s="99"/>
      <c r="X2110" s="97"/>
      <c r="Y2110" s="87"/>
      <c r="Z2110" s="100"/>
      <c r="AA2110" s="106">
        <f t="shared" si="920"/>
        <v>2098</v>
      </c>
      <c r="AB2110" s="549">
        <f t="shared" si="921"/>
        <v>0</v>
      </c>
      <c r="AC2110" s="544">
        <f t="shared" si="922"/>
        <v>0</v>
      </c>
      <c r="AD2110" s="174">
        <f t="shared" si="923"/>
        <v>0</v>
      </c>
      <c r="AE2110" s="8"/>
      <c r="AF2110" s="885" t="str">
        <f t="shared" si="924"/>
        <v xml:space="preserve"> </v>
      </c>
      <c r="AG2110" s="40">
        <f t="shared" si="925"/>
        <v>0</v>
      </c>
      <c r="AH2110" s="40">
        <f t="shared" si="926"/>
        <v>0</v>
      </c>
      <c r="AR2110" s="40">
        <f t="shared" si="927"/>
        <v>0</v>
      </c>
      <c r="AS2110" s="40">
        <f t="shared" si="928"/>
        <v>0</v>
      </c>
      <c r="AT2110" s="40">
        <f t="shared" si="929"/>
        <v>0</v>
      </c>
      <c r="AU2110" s="40">
        <f t="shared" si="930"/>
        <v>0</v>
      </c>
      <c r="AX2110" s="279">
        <f t="shared" si="931"/>
        <v>0</v>
      </c>
      <c r="AY2110" s="279">
        <f t="shared" si="932"/>
        <v>0</v>
      </c>
      <c r="AZ2110" s="40">
        <f t="shared" si="933"/>
        <v>0</v>
      </c>
      <c r="BB2110" s="40">
        <f t="shared" si="934"/>
        <v>0</v>
      </c>
      <c r="BC2110" s="397">
        <f t="shared" si="935"/>
        <v>0</v>
      </c>
      <c r="BD2110" s="105">
        <f t="shared" si="936"/>
        <v>0</v>
      </c>
      <c r="BE2110" s="105">
        <f t="shared" si="937"/>
        <v>0</v>
      </c>
      <c r="BF2110" s="742">
        <f t="shared" si="938"/>
        <v>0</v>
      </c>
      <c r="BG2110" s="89"/>
      <c r="BH2110" s="9"/>
      <c r="BJ2110" s="40">
        <f t="shared" si="939"/>
        <v>0</v>
      </c>
      <c r="BK2110" s="40">
        <f t="shared" si="940"/>
        <v>1</v>
      </c>
      <c r="BL2110" s="40">
        <f t="shared" si="941"/>
        <v>0</v>
      </c>
      <c r="BM2110" s="40">
        <f t="shared" si="942"/>
        <v>0</v>
      </c>
      <c r="BN2110" s="40">
        <f t="shared" si="943"/>
        <v>0</v>
      </c>
    </row>
    <row r="2111" spans="1:66" x14ac:dyDescent="0.25">
      <c r="A2111" s="379"/>
      <c r="B2111" s="936"/>
      <c r="C2111" s="272"/>
      <c r="D2111" s="868"/>
      <c r="E2111" s="873" t="str">
        <f t="shared" si="917"/>
        <v xml:space="preserve"> </v>
      </c>
      <c r="F2111" s="130">
        <f t="shared" si="918"/>
        <v>0</v>
      </c>
      <c r="G2111" s="128">
        <f t="shared" si="919"/>
        <v>2099</v>
      </c>
      <c r="H2111" s="127"/>
      <c r="I2111" s="321"/>
      <c r="J2111" s="97"/>
      <c r="K2111" s="323"/>
      <c r="L2111" s="322"/>
      <c r="M2111" s="50"/>
      <c r="N2111" s="87"/>
      <c r="O2111" s="324"/>
      <c r="P2111" s="98"/>
      <c r="Q2111" s="98"/>
      <c r="R2111" s="114"/>
      <c r="S2111" s="753"/>
      <c r="T2111" s="98"/>
      <c r="U2111" s="98"/>
      <c r="V2111" s="98"/>
      <c r="W2111" s="99"/>
      <c r="X2111" s="97"/>
      <c r="Y2111" s="87"/>
      <c r="Z2111" s="100"/>
      <c r="AA2111" s="106">
        <f t="shared" si="920"/>
        <v>2099</v>
      </c>
      <c r="AB2111" s="549">
        <f t="shared" si="921"/>
        <v>0</v>
      </c>
      <c r="AC2111" s="544">
        <f t="shared" si="922"/>
        <v>0</v>
      </c>
      <c r="AD2111" s="174">
        <f t="shared" si="923"/>
        <v>0</v>
      </c>
      <c r="AE2111" s="8"/>
      <c r="AF2111" s="885" t="str">
        <f t="shared" si="924"/>
        <v xml:space="preserve"> </v>
      </c>
      <c r="AG2111" s="40">
        <f t="shared" si="925"/>
        <v>0</v>
      </c>
      <c r="AH2111" s="40">
        <f t="shared" si="926"/>
        <v>0</v>
      </c>
      <c r="AR2111" s="40">
        <f t="shared" si="927"/>
        <v>0</v>
      </c>
      <c r="AS2111" s="40">
        <f t="shared" si="928"/>
        <v>0</v>
      </c>
      <c r="AT2111" s="40">
        <f t="shared" si="929"/>
        <v>0</v>
      </c>
      <c r="AU2111" s="40">
        <f t="shared" si="930"/>
        <v>0</v>
      </c>
      <c r="AX2111" s="279">
        <f t="shared" si="931"/>
        <v>0</v>
      </c>
      <c r="AY2111" s="279">
        <f t="shared" si="932"/>
        <v>0</v>
      </c>
      <c r="AZ2111" s="40">
        <f t="shared" si="933"/>
        <v>0</v>
      </c>
      <c r="BB2111" s="40">
        <f t="shared" si="934"/>
        <v>0</v>
      </c>
      <c r="BC2111" s="397">
        <f t="shared" si="935"/>
        <v>0</v>
      </c>
      <c r="BD2111" s="105">
        <f t="shared" si="936"/>
        <v>0</v>
      </c>
      <c r="BE2111" s="105">
        <f t="shared" si="937"/>
        <v>0</v>
      </c>
      <c r="BF2111" s="742">
        <f t="shared" si="938"/>
        <v>0</v>
      </c>
      <c r="BG2111" s="89"/>
      <c r="BH2111" s="9"/>
      <c r="BJ2111" s="40">
        <f t="shared" si="939"/>
        <v>0</v>
      </c>
      <c r="BK2111" s="40">
        <f t="shared" si="940"/>
        <v>1</v>
      </c>
      <c r="BL2111" s="40">
        <f t="shared" si="941"/>
        <v>0</v>
      </c>
      <c r="BM2111" s="40">
        <f t="shared" si="942"/>
        <v>0</v>
      </c>
      <c r="BN2111" s="40">
        <f t="shared" si="943"/>
        <v>0</v>
      </c>
    </row>
    <row r="2112" spans="1:66" x14ac:dyDescent="0.25">
      <c r="A2112" s="379"/>
      <c r="B2112" s="936"/>
      <c r="C2112" s="272"/>
      <c r="D2112" s="868"/>
      <c r="E2112" s="873" t="str">
        <f t="shared" si="917"/>
        <v xml:space="preserve"> </v>
      </c>
      <c r="F2112" s="130">
        <f t="shared" si="918"/>
        <v>0</v>
      </c>
      <c r="G2112" s="128">
        <f t="shared" si="919"/>
        <v>2100</v>
      </c>
      <c r="H2112" s="127"/>
      <c r="I2112" s="321"/>
      <c r="J2112" s="97"/>
      <c r="K2112" s="323"/>
      <c r="L2112" s="322"/>
      <c r="M2112" s="50"/>
      <c r="N2112" s="87"/>
      <c r="O2112" s="324"/>
      <c r="P2112" s="98"/>
      <c r="Q2112" s="98"/>
      <c r="R2112" s="114"/>
      <c r="S2112" s="753"/>
      <c r="T2112" s="98"/>
      <c r="U2112" s="98"/>
      <c r="V2112" s="98"/>
      <c r="W2112" s="99"/>
      <c r="X2112" s="97"/>
      <c r="Y2112" s="87"/>
      <c r="Z2112" s="100"/>
      <c r="AA2112" s="106">
        <f t="shared" si="920"/>
        <v>2100</v>
      </c>
      <c r="AB2112" s="549">
        <f t="shared" si="921"/>
        <v>0</v>
      </c>
      <c r="AC2112" s="544">
        <f t="shared" si="922"/>
        <v>0</v>
      </c>
      <c r="AD2112" s="174">
        <f t="shared" si="923"/>
        <v>0</v>
      </c>
      <c r="AE2112" s="8"/>
      <c r="AF2112" s="885" t="str">
        <f t="shared" si="924"/>
        <v xml:space="preserve"> </v>
      </c>
      <c r="AG2112" s="40">
        <f t="shared" si="925"/>
        <v>0</v>
      </c>
      <c r="AH2112" s="40">
        <f t="shared" si="926"/>
        <v>0</v>
      </c>
      <c r="AR2112" s="40">
        <f t="shared" si="927"/>
        <v>0</v>
      </c>
      <c r="AS2112" s="40">
        <f t="shared" si="928"/>
        <v>0</v>
      </c>
      <c r="AT2112" s="40">
        <f t="shared" si="929"/>
        <v>0</v>
      </c>
      <c r="AU2112" s="40">
        <f t="shared" si="930"/>
        <v>0</v>
      </c>
      <c r="AX2112" s="279">
        <f t="shared" si="931"/>
        <v>0</v>
      </c>
      <c r="AY2112" s="279">
        <f t="shared" si="932"/>
        <v>0</v>
      </c>
      <c r="AZ2112" s="40">
        <f t="shared" si="933"/>
        <v>0</v>
      </c>
      <c r="BB2112" s="40">
        <f t="shared" si="934"/>
        <v>0</v>
      </c>
      <c r="BC2112" s="397">
        <f t="shared" si="935"/>
        <v>0</v>
      </c>
      <c r="BD2112" s="105">
        <f t="shared" si="936"/>
        <v>0</v>
      </c>
      <c r="BE2112" s="105">
        <f t="shared" si="937"/>
        <v>0</v>
      </c>
      <c r="BF2112" s="742">
        <f t="shared" si="938"/>
        <v>0</v>
      </c>
      <c r="BG2112" s="89"/>
      <c r="BH2112" s="9"/>
      <c r="BJ2112" s="40">
        <f t="shared" si="939"/>
        <v>0</v>
      </c>
      <c r="BK2112" s="40">
        <f t="shared" si="940"/>
        <v>1</v>
      </c>
      <c r="BL2112" s="40">
        <f t="shared" si="941"/>
        <v>0</v>
      </c>
      <c r="BM2112" s="40">
        <f t="shared" si="942"/>
        <v>0</v>
      </c>
      <c r="BN2112" s="40">
        <f t="shared" si="943"/>
        <v>0</v>
      </c>
    </row>
    <row r="2113" spans="1:66" x14ac:dyDescent="0.25">
      <c r="A2113" s="379"/>
      <c r="B2113" s="936"/>
      <c r="C2113" s="272"/>
      <c r="D2113" s="868"/>
      <c r="E2113" s="873" t="str">
        <f t="shared" si="917"/>
        <v xml:space="preserve"> </v>
      </c>
      <c r="F2113" s="130">
        <f t="shared" si="918"/>
        <v>0</v>
      </c>
      <c r="G2113" s="128">
        <f t="shared" si="919"/>
        <v>2101</v>
      </c>
      <c r="H2113" s="127"/>
      <c r="I2113" s="321"/>
      <c r="J2113" s="97"/>
      <c r="K2113" s="323"/>
      <c r="L2113" s="322"/>
      <c r="M2113" s="50"/>
      <c r="N2113" s="87"/>
      <c r="O2113" s="324"/>
      <c r="P2113" s="98"/>
      <c r="Q2113" s="98"/>
      <c r="R2113" s="114"/>
      <c r="S2113" s="753"/>
      <c r="T2113" s="98"/>
      <c r="U2113" s="98"/>
      <c r="V2113" s="98"/>
      <c r="W2113" s="99"/>
      <c r="X2113" s="97"/>
      <c r="Y2113" s="87"/>
      <c r="Z2113" s="100"/>
      <c r="AA2113" s="106">
        <f t="shared" si="920"/>
        <v>2101</v>
      </c>
      <c r="AB2113" s="549">
        <f t="shared" si="921"/>
        <v>0</v>
      </c>
      <c r="AC2113" s="544">
        <f t="shared" si="922"/>
        <v>0</v>
      </c>
      <c r="AD2113" s="174">
        <f t="shared" si="923"/>
        <v>0</v>
      </c>
      <c r="AE2113" s="8"/>
      <c r="AF2113" s="885" t="str">
        <f t="shared" si="924"/>
        <v xml:space="preserve"> </v>
      </c>
      <c r="AG2113" s="40">
        <f t="shared" si="925"/>
        <v>0</v>
      </c>
      <c r="AH2113" s="40">
        <f t="shared" si="926"/>
        <v>0</v>
      </c>
      <c r="AR2113" s="40">
        <f t="shared" si="927"/>
        <v>0</v>
      </c>
      <c r="AS2113" s="40">
        <f t="shared" si="928"/>
        <v>0</v>
      </c>
      <c r="AT2113" s="40">
        <f t="shared" si="929"/>
        <v>0</v>
      </c>
      <c r="AU2113" s="40">
        <f t="shared" si="930"/>
        <v>0</v>
      </c>
      <c r="AX2113" s="279">
        <f t="shared" si="931"/>
        <v>0</v>
      </c>
      <c r="AY2113" s="279">
        <f t="shared" si="932"/>
        <v>0</v>
      </c>
      <c r="AZ2113" s="40">
        <f t="shared" si="933"/>
        <v>0</v>
      </c>
      <c r="BB2113" s="40">
        <f t="shared" si="934"/>
        <v>0</v>
      </c>
      <c r="BC2113" s="397">
        <f t="shared" si="935"/>
        <v>0</v>
      </c>
      <c r="BD2113" s="105">
        <f t="shared" si="936"/>
        <v>0</v>
      </c>
      <c r="BE2113" s="105">
        <f t="shared" si="937"/>
        <v>0</v>
      </c>
      <c r="BF2113" s="742">
        <f t="shared" si="938"/>
        <v>0</v>
      </c>
      <c r="BG2113" s="89"/>
      <c r="BH2113" s="9"/>
      <c r="BJ2113" s="40">
        <f t="shared" si="939"/>
        <v>0</v>
      </c>
      <c r="BK2113" s="40">
        <f t="shared" si="940"/>
        <v>1</v>
      </c>
      <c r="BL2113" s="40">
        <f t="shared" si="941"/>
        <v>0</v>
      </c>
      <c r="BM2113" s="40">
        <f t="shared" si="942"/>
        <v>0</v>
      </c>
      <c r="BN2113" s="40">
        <f t="shared" si="943"/>
        <v>0</v>
      </c>
    </row>
    <row r="2114" spans="1:66" x14ac:dyDescent="0.25">
      <c r="A2114" s="379"/>
      <c r="B2114" s="936"/>
      <c r="C2114" s="272"/>
      <c r="D2114" s="868"/>
      <c r="E2114" s="873" t="str">
        <f t="shared" si="917"/>
        <v xml:space="preserve"> </v>
      </c>
      <c r="F2114" s="130">
        <f t="shared" si="918"/>
        <v>0</v>
      </c>
      <c r="G2114" s="128">
        <f t="shared" si="919"/>
        <v>2102</v>
      </c>
      <c r="H2114" s="127"/>
      <c r="I2114" s="321"/>
      <c r="J2114" s="97"/>
      <c r="K2114" s="323"/>
      <c r="L2114" s="322"/>
      <c r="M2114" s="50"/>
      <c r="N2114" s="87"/>
      <c r="O2114" s="324"/>
      <c r="P2114" s="98"/>
      <c r="Q2114" s="98"/>
      <c r="R2114" s="114"/>
      <c r="S2114" s="753"/>
      <c r="T2114" s="98"/>
      <c r="U2114" s="98"/>
      <c r="V2114" s="98"/>
      <c r="W2114" s="99"/>
      <c r="X2114" s="97"/>
      <c r="Y2114" s="87"/>
      <c r="Z2114" s="100"/>
      <c r="AA2114" s="106">
        <f t="shared" si="920"/>
        <v>2102</v>
      </c>
      <c r="AB2114" s="549">
        <f t="shared" si="921"/>
        <v>0</v>
      </c>
      <c r="AC2114" s="544">
        <f t="shared" si="922"/>
        <v>0</v>
      </c>
      <c r="AD2114" s="174">
        <f t="shared" si="923"/>
        <v>0</v>
      </c>
      <c r="AE2114" s="8"/>
      <c r="AF2114" s="885" t="str">
        <f t="shared" si="924"/>
        <v xml:space="preserve"> </v>
      </c>
      <c r="AG2114" s="40">
        <f t="shared" si="925"/>
        <v>0</v>
      </c>
      <c r="AH2114" s="40">
        <f t="shared" si="926"/>
        <v>0</v>
      </c>
      <c r="AR2114" s="40">
        <f t="shared" si="927"/>
        <v>0</v>
      </c>
      <c r="AS2114" s="40">
        <f t="shared" si="928"/>
        <v>0</v>
      </c>
      <c r="AT2114" s="40">
        <f t="shared" si="929"/>
        <v>0</v>
      </c>
      <c r="AU2114" s="40">
        <f t="shared" si="930"/>
        <v>0</v>
      </c>
      <c r="AX2114" s="279">
        <f t="shared" si="931"/>
        <v>0</v>
      </c>
      <c r="AY2114" s="279">
        <f t="shared" si="932"/>
        <v>0</v>
      </c>
      <c r="AZ2114" s="40">
        <f t="shared" si="933"/>
        <v>0</v>
      </c>
      <c r="BB2114" s="40">
        <f t="shared" si="934"/>
        <v>0</v>
      </c>
      <c r="BC2114" s="397">
        <f t="shared" si="935"/>
        <v>0</v>
      </c>
      <c r="BD2114" s="105">
        <f t="shared" si="936"/>
        <v>0</v>
      </c>
      <c r="BE2114" s="105">
        <f t="shared" si="937"/>
        <v>0</v>
      </c>
      <c r="BF2114" s="742">
        <f t="shared" si="938"/>
        <v>0</v>
      </c>
      <c r="BG2114" s="89"/>
      <c r="BH2114" s="9"/>
      <c r="BJ2114" s="40">
        <f t="shared" si="939"/>
        <v>0</v>
      </c>
      <c r="BK2114" s="40">
        <f t="shared" si="940"/>
        <v>1</v>
      </c>
      <c r="BL2114" s="40">
        <f t="shared" si="941"/>
        <v>0</v>
      </c>
      <c r="BM2114" s="40">
        <f t="shared" si="942"/>
        <v>0</v>
      </c>
      <c r="BN2114" s="40">
        <f t="shared" si="943"/>
        <v>0</v>
      </c>
    </row>
    <row r="2115" spans="1:66" x14ac:dyDescent="0.25">
      <c r="A2115" s="379"/>
      <c r="B2115" s="936"/>
      <c r="C2115" s="272"/>
      <c r="D2115" s="868"/>
      <c r="E2115" s="873" t="str">
        <f t="shared" si="917"/>
        <v xml:space="preserve"> </v>
      </c>
      <c r="F2115" s="130">
        <f t="shared" si="918"/>
        <v>0</v>
      </c>
      <c r="G2115" s="128">
        <f t="shared" si="919"/>
        <v>2103</v>
      </c>
      <c r="H2115" s="127"/>
      <c r="I2115" s="321"/>
      <c r="J2115" s="97"/>
      <c r="K2115" s="323"/>
      <c r="L2115" s="322"/>
      <c r="M2115" s="50"/>
      <c r="N2115" s="87"/>
      <c r="O2115" s="324"/>
      <c r="P2115" s="98"/>
      <c r="Q2115" s="98"/>
      <c r="R2115" s="114"/>
      <c r="S2115" s="753"/>
      <c r="T2115" s="98"/>
      <c r="U2115" s="98"/>
      <c r="V2115" s="98"/>
      <c r="W2115" s="99"/>
      <c r="X2115" s="97"/>
      <c r="Y2115" s="87"/>
      <c r="Z2115" s="100"/>
      <c r="AA2115" s="106">
        <f t="shared" si="920"/>
        <v>2103</v>
      </c>
      <c r="AB2115" s="549">
        <f t="shared" si="921"/>
        <v>0</v>
      </c>
      <c r="AC2115" s="544">
        <f t="shared" si="922"/>
        <v>0</v>
      </c>
      <c r="AD2115" s="174">
        <f t="shared" si="923"/>
        <v>0</v>
      </c>
      <c r="AE2115" s="8"/>
      <c r="AF2115" s="885" t="str">
        <f t="shared" si="924"/>
        <v xml:space="preserve"> </v>
      </c>
      <c r="AG2115" s="40">
        <f t="shared" si="925"/>
        <v>0</v>
      </c>
      <c r="AH2115" s="40">
        <f t="shared" si="926"/>
        <v>0</v>
      </c>
      <c r="AR2115" s="40">
        <f t="shared" si="927"/>
        <v>0</v>
      </c>
      <c r="AS2115" s="40">
        <f t="shared" si="928"/>
        <v>0</v>
      </c>
      <c r="AT2115" s="40">
        <f t="shared" si="929"/>
        <v>0</v>
      </c>
      <c r="AU2115" s="40">
        <f t="shared" si="930"/>
        <v>0</v>
      </c>
      <c r="AX2115" s="279">
        <f t="shared" si="931"/>
        <v>0</v>
      </c>
      <c r="AY2115" s="279">
        <f t="shared" si="932"/>
        <v>0</v>
      </c>
      <c r="AZ2115" s="40">
        <f t="shared" si="933"/>
        <v>0</v>
      </c>
      <c r="BB2115" s="40">
        <f t="shared" si="934"/>
        <v>0</v>
      </c>
      <c r="BC2115" s="397">
        <f t="shared" si="935"/>
        <v>0</v>
      </c>
      <c r="BD2115" s="105">
        <f t="shared" si="936"/>
        <v>0</v>
      </c>
      <c r="BE2115" s="105">
        <f t="shared" si="937"/>
        <v>0</v>
      </c>
      <c r="BF2115" s="742">
        <f t="shared" si="938"/>
        <v>0</v>
      </c>
      <c r="BG2115" s="89"/>
      <c r="BH2115" s="9"/>
      <c r="BJ2115" s="40">
        <f t="shared" si="939"/>
        <v>0</v>
      </c>
      <c r="BK2115" s="40">
        <f t="shared" si="940"/>
        <v>1</v>
      </c>
      <c r="BL2115" s="40">
        <f t="shared" si="941"/>
        <v>0</v>
      </c>
      <c r="BM2115" s="40">
        <f t="shared" si="942"/>
        <v>0</v>
      </c>
      <c r="BN2115" s="40">
        <f t="shared" si="943"/>
        <v>0</v>
      </c>
    </row>
    <row r="2116" spans="1:66" x14ac:dyDescent="0.25">
      <c r="A2116" s="379"/>
      <c r="B2116" s="936"/>
      <c r="C2116" s="272"/>
      <c r="D2116" s="868"/>
      <c r="E2116" s="873" t="str">
        <f t="shared" si="917"/>
        <v xml:space="preserve"> </v>
      </c>
      <c r="F2116" s="130">
        <f t="shared" si="918"/>
        <v>0</v>
      </c>
      <c r="G2116" s="128">
        <f t="shared" si="919"/>
        <v>2104</v>
      </c>
      <c r="H2116" s="127"/>
      <c r="I2116" s="321"/>
      <c r="J2116" s="97"/>
      <c r="K2116" s="323"/>
      <c r="L2116" s="322"/>
      <c r="M2116" s="50"/>
      <c r="N2116" s="87"/>
      <c r="O2116" s="324"/>
      <c r="P2116" s="98"/>
      <c r="Q2116" s="98"/>
      <c r="R2116" s="114"/>
      <c r="S2116" s="753"/>
      <c r="T2116" s="98"/>
      <c r="U2116" s="98"/>
      <c r="V2116" s="98"/>
      <c r="W2116" s="99"/>
      <c r="X2116" s="97"/>
      <c r="Y2116" s="87"/>
      <c r="Z2116" s="100"/>
      <c r="AA2116" s="106">
        <f t="shared" si="920"/>
        <v>2104</v>
      </c>
      <c r="AB2116" s="549">
        <f t="shared" si="921"/>
        <v>0</v>
      </c>
      <c r="AC2116" s="544">
        <f t="shared" si="922"/>
        <v>0</v>
      </c>
      <c r="AD2116" s="174">
        <f t="shared" si="923"/>
        <v>0</v>
      </c>
      <c r="AE2116" s="8"/>
      <c r="AF2116" s="885" t="str">
        <f t="shared" si="924"/>
        <v xml:space="preserve"> </v>
      </c>
      <c r="AG2116" s="40">
        <f t="shared" si="925"/>
        <v>0</v>
      </c>
      <c r="AH2116" s="40">
        <f t="shared" si="926"/>
        <v>0</v>
      </c>
      <c r="AR2116" s="40">
        <f t="shared" si="927"/>
        <v>0</v>
      </c>
      <c r="AS2116" s="40">
        <f t="shared" si="928"/>
        <v>0</v>
      </c>
      <c r="AT2116" s="40">
        <f t="shared" si="929"/>
        <v>0</v>
      </c>
      <c r="AU2116" s="40">
        <f t="shared" si="930"/>
        <v>0</v>
      </c>
      <c r="AX2116" s="279">
        <f t="shared" si="931"/>
        <v>0</v>
      </c>
      <c r="AY2116" s="279">
        <f t="shared" si="932"/>
        <v>0</v>
      </c>
      <c r="AZ2116" s="40">
        <f t="shared" si="933"/>
        <v>0</v>
      </c>
      <c r="BB2116" s="40">
        <f t="shared" si="934"/>
        <v>0</v>
      </c>
      <c r="BC2116" s="397">
        <f t="shared" si="935"/>
        <v>0</v>
      </c>
      <c r="BD2116" s="105">
        <f t="shared" si="936"/>
        <v>0</v>
      </c>
      <c r="BE2116" s="105">
        <f t="shared" si="937"/>
        <v>0</v>
      </c>
      <c r="BF2116" s="742">
        <f t="shared" si="938"/>
        <v>0</v>
      </c>
      <c r="BG2116" s="89"/>
      <c r="BH2116" s="9"/>
      <c r="BJ2116" s="40">
        <f t="shared" si="939"/>
        <v>0</v>
      </c>
      <c r="BK2116" s="40">
        <f t="shared" si="940"/>
        <v>1</v>
      </c>
      <c r="BL2116" s="40">
        <f t="shared" si="941"/>
        <v>0</v>
      </c>
      <c r="BM2116" s="40">
        <f t="shared" si="942"/>
        <v>0</v>
      </c>
      <c r="BN2116" s="40">
        <f t="shared" si="943"/>
        <v>0</v>
      </c>
    </row>
    <row r="2117" spans="1:66" x14ac:dyDescent="0.25">
      <c r="A2117" s="379"/>
      <c r="B2117" s="936"/>
      <c r="C2117" s="272"/>
      <c r="D2117" s="868"/>
      <c r="E2117" s="873" t="str">
        <f t="shared" si="917"/>
        <v xml:space="preserve"> </v>
      </c>
      <c r="F2117" s="130">
        <f t="shared" si="918"/>
        <v>0</v>
      </c>
      <c r="G2117" s="128">
        <f t="shared" si="919"/>
        <v>2105</v>
      </c>
      <c r="H2117" s="127"/>
      <c r="I2117" s="321"/>
      <c r="J2117" s="97"/>
      <c r="K2117" s="323"/>
      <c r="L2117" s="322"/>
      <c r="M2117" s="50"/>
      <c r="N2117" s="87"/>
      <c r="O2117" s="324"/>
      <c r="P2117" s="98"/>
      <c r="Q2117" s="98"/>
      <c r="R2117" s="114"/>
      <c r="S2117" s="753"/>
      <c r="T2117" s="98"/>
      <c r="U2117" s="98"/>
      <c r="V2117" s="98"/>
      <c r="W2117" s="99"/>
      <c r="X2117" s="97"/>
      <c r="Y2117" s="87"/>
      <c r="Z2117" s="100"/>
      <c r="AA2117" s="106">
        <f t="shared" si="920"/>
        <v>2105</v>
      </c>
      <c r="AB2117" s="549">
        <f t="shared" si="921"/>
        <v>0</v>
      </c>
      <c r="AC2117" s="544">
        <f t="shared" si="922"/>
        <v>0</v>
      </c>
      <c r="AD2117" s="174">
        <f t="shared" si="923"/>
        <v>0</v>
      </c>
      <c r="AE2117" s="8"/>
      <c r="AF2117" s="885" t="str">
        <f t="shared" si="924"/>
        <v xml:space="preserve"> </v>
      </c>
      <c r="AG2117" s="40">
        <f t="shared" si="925"/>
        <v>0</v>
      </c>
      <c r="AH2117" s="40">
        <f t="shared" si="926"/>
        <v>0</v>
      </c>
      <c r="AR2117" s="40">
        <f t="shared" si="927"/>
        <v>0</v>
      </c>
      <c r="AS2117" s="40">
        <f t="shared" si="928"/>
        <v>0</v>
      </c>
      <c r="AT2117" s="40">
        <f t="shared" si="929"/>
        <v>0</v>
      </c>
      <c r="AU2117" s="40">
        <f t="shared" si="930"/>
        <v>0</v>
      </c>
      <c r="AX2117" s="279">
        <f t="shared" si="931"/>
        <v>0</v>
      </c>
      <c r="AY2117" s="279">
        <f t="shared" si="932"/>
        <v>0</v>
      </c>
      <c r="AZ2117" s="40">
        <f t="shared" si="933"/>
        <v>0</v>
      </c>
      <c r="BB2117" s="40">
        <f t="shared" si="934"/>
        <v>0</v>
      </c>
      <c r="BC2117" s="397">
        <f t="shared" si="935"/>
        <v>0</v>
      </c>
      <c r="BD2117" s="105">
        <f t="shared" si="936"/>
        <v>0</v>
      </c>
      <c r="BE2117" s="105">
        <f t="shared" si="937"/>
        <v>0</v>
      </c>
      <c r="BF2117" s="742">
        <f t="shared" si="938"/>
        <v>0</v>
      </c>
      <c r="BG2117" s="89"/>
      <c r="BH2117" s="9"/>
      <c r="BJ2117" s="40">
        <f t="shared" si="939"/>
        <v>0</v>
      </c>
      <c r="BK2117" s="40">
        <f t="shared" si="940"/>
        <v>1</v>
      </c>
      <c r="BL2117" s="40">
        <f t="shared" si="941"/>
        <v>0</v>
      </c>
      <c r="BM2117" s="40">
        <f t="shared" si="942"/>
        <v>0</v>
      </c>
      <c r="BN2117" s="40">
        <f t="shared" si="943"/>
        <v>0</v>
      </c>
    </row>
    <row r="2118" spans="1:66" x14ac:dyDescent="0.25">
      <c r="A2118" s="379"/>
      <c r="B2118" s="936"/>
      <c r="C2118" s="272"/>
      <c r="D2118" s="868"/>
      <c r="E2118" s="873" t="str">
        <f t="shared" si="917"/>
        <v xml:space="preserve"> </v>
      </c>
      <c r="F2118" s="130">
        <f t="shared" si="918"/>
        <v>0</v>
      </c>
      <c r="G2118" s="128">
        <f t="shared" si="919"/>
        <v>2106</v>
      </c>
      <c r="H2118" s="127"/>
      <c r="I2118" s="321"/>
      <c r="J2118" s="97"/>
      <c r="K2118" s="323"/>
      <c r="L2118" s="322"/>
      <c r="M2118" s="50"/>
      <c r="N2118" s="87"/>
      <c r="O2118" s="324"/>
      <c r="P2118" s="98"/>
      <c r="Q2118" s="98"/>
      <c r="R2118" s="114"/>
      <c r="S2118" s="753"/>
      <c r="T2118" s="98"/>
      <c r="U2118" s="98"/>
      <c r="V2118" s="98"/>
      <c r="W2118" s="99"/>
      <c r="X2118" s="97"/>
      <c r="Y2118" s="87"/>
      <c r="Z2118" s="100"/>
      <c r="AA2118" s="106">
        <f t="shared" si="920"/>
        <v>2106</v>
      </c>
      <c r="AB2118" s="549">
        <f t="shared" si="921"/>
        <v>0</v>
      </c>
      <c r="AC2118" s="544">
        <f t="shared" si="922"/>
        <v>0</v>
      </c>
      <c r="AD2118" s="174">
        <f t="shared" si="923"/>
        <v>0</v>
      </c>
      <c r="AE2118" s="8"/>
      <c r="AF2118" s="885" t="str">
        <f t="shared" si="924"/>
        <v xml:space="preserve"> </v>
      </c>
      <c r="AG2118" s="40">
        <f t="shared" si="925"/>
        <v>0</v>
      </c>
      <c r="AH2118" s="40">
        <f t="shared" si="926"/>
        <v>0</v>
      </c>
      <c r="AR2118" s="40">
        <f t="shared" si="927"/>
        <v>0</v>
      </c>
      <c r="AS2118" s="40">
        <f t="shared" si="928"/>
        <v>0</v>
      </c>
      <c r="AT2118" s="40">
        <f t="shared" si="929"/>
        <v>0</v>
      </c>
      <c r="AU2118" s="40">
        <f t="shared" si="930"/>
        <v>0</v>
      </c>
      <c r="AX2118" s="279">
        <f t="shared" si="931"/>
        <v>0</v>
      </c>
      <c r="AY2118" s="279">
        <f t="shared" si="932"/>
        <v>0</v>
      </c>
      <c r="AZ2118" s="40">
        <f t="shared" si="933"/>
        <v>0</v>
      </c>
      <c r="BB2118" s="40">
        <f t="shared" si="934"/>
        <v>0</v>
      </c>
      <c r="BC2118" s="397">
        <f t="shared" si="935"/>
        <v>0</v>
      </c>
      <c r="BD2118" s="105">
        <f t="shared" si="936"/>
        <v>0</v>
      </c>
      <c r="BE2118" s="105">
        <f t="shared" si="937"/>
        <v>0</v>
      </c>
      <c r="BF2118" s="742">
        <f t="shared" si="938"/>
        <v>0</v>
      </c>
      <c r="BG2118" s="89"/>
      <c r="BH2118" s="9"/>
      <c r="BJ2118" s="40">
        <f t="shared" si="939"/>
        <v>0</v>
      </c>
      <c r="BK2118" s="40">
        <f t="shared" si="940"/>
        <v>1</v>
      </c>
      <c r="BL2118" s="40">
        <f t="shared" si="941"/>
        <v>0</v>
      </c>
      <c r="BM2118" s="40">
        <f t="shared" si="942"/>
        <v>0</v>
      </c>
      <c r="BN2118" s="40">
        <f t="shared" si="943"/>
        <v>0</v>
      </c>
    </row>
    <row r="2119" spans="1:66" x14ac:dyDescent="0.25">
      <c r="A2119" s="379"/>
      <c r="B2119" s="936"/>
      <c r="C2119" s="272"/>
      <c r="D2119" s="868"/>
      <c r="E2119" s="873" t="str">
        <f t="shared" si="917"/>
        <v xml:space="preserve"> </v>
      </c>
      <c r="F2119" s="130">
        <f t="shared" si="918"/>
        <v>0</v>
      </c>
      <c r="G2119" s="128">
        <f t="shared" si="919"/>
        <v>2107</v>
      </c>
      <c r="H2119" s="127"/>
      <c r="I2119" s="321"/>
      <c r="J2119" s="97"/>
      <c r="K2119" s="323"/>
      <c r="L2119" s="322"/>
      <c r="M2119" s="50"/>
      <c r="N2119" s="87"/>
      <c r="O2119" s="324"/>
      <c r="P2119" s="98"/>
      <c r="Q2119" s="98"/>
      <c r="R2119" s="114"/>
      <c r="S2119" s="753"/>
      <c r="T2119" s="98"/>
      <c r="U2119" s="98"/>
      <c r="V2119" s="98"/>
      <c r="W2119" s="99"/>
      <c r="X2119" s="97"/>
      <c r="Y2119" s="87"/>
      <c r="Z2119" s="100"/>
      <c r="AA2119" s="106">
        <f t="shared" si="920"/>
        <v>2107</v>
      </c>
      <c r="AB2119" s="549">
        <f t="shared" si="921"/>
        <v>0</v>
      </c>
      <c r="AC2119" s="544">
        <f t="shared" si="922"/>
        <v>0</v>
      </c>
      <c r="AD2119" s="174">
        <f t="shared" si="923"/>
        <v>0</v>
      </c>
      <c r="AE2119" s="8"/>
      <c r="AF2119" s="885" t="str">
        <f t="shared" si="924"/>
        <v xml:space="preserve"> </v>
      </c>
      <c r="AG2119" s="40">
        <f t="shared" si="925"/>
        <v>0</v>
      </c>
      <c r="AH2119" s="40">
        <f t="shared" si="926"/>
        <v>0</v>
      </c>
      <c r="AR2119" s="40">
        <f t="shared" si="927"/>
        <v>0</v>
      </c>
      <c r="AS2119" s="40">
        <f t="shared" si="928"/>
        <v>0</v>
      </c>
      <c r="AT2119" s="40">
        <f t="shared" si="929"/>
        <v>0</v>
      </c>
      <c r="AU2119" s="40">
        <f t="shared" si="930"/>
        <v>0</v>
      </c>
      <c r="AX2119" s="279">
        <f t="shared" si="931"/>
        <v>0</v>
      </c>
      <c r="AY2119" s="279">
        <f t="shared" si="932"/>
        <v>0</v>
      </c>
      <c r="AZ2119" s="40">
        <f t="shared" si="933"/>
        <v>0</v>
      </c>
      <c r="BB2119" s="40">
        <f t="shared" si="934"/>
        <v>0</v>
      </c>
      <c r="BC2119" s="397">
        <f t="shared" si="935"/>
        <v>0</v>
      </c>
      <c r="BD2119" s="105">
        <f t="shared" si="936"/>
        <v>0</v>
      </c>
      <c r="BE2119" s="105">
        <f t="shared" si="937"/>
        <v>0</v>
      </c>
      <c r="BF2119" s="742">
        <f t="shared" si="938"/>
        <v>0</v>
      </c>
      <c r="BG2119" s="89"/>
      <c r="BH2119" s="9"/>
      <c r="BJ2119" s="40">
        <f t="shared" si="939"/>
        <v>0</v>
      </c>
      <c r="BK2119" s="40">
        <f t="shared" si="940"/>
        <v>1</v>
      </c>
      <c r="BL2119" s="40">
        <f t="shared" si="941"/>
        <v>0</v>
      </c>
      <c r="BM2119" s="40">
        <f t="shared" si="942"/>
        <v>0</v>
      </c>
      <c r="BN2119" s="40">
        <f t="shared" si="943"/>
        <v>0</v>
      </c>
    </row>
    <row r="2120" spans="1:66" x14ac:dyDescent="0.25">
      <c r="A2120" s="379"/>
      <c r="B2120" s="936"/>
      <c r="C2120" s="272"/>
      <c r="D2120" s="868"/>
      <c r="E2120" s="873" t="str">
        <f t="shared" si="917"/>
        <v xml:space="preserve"> </v>
      </c>
      <c r="F2120" s="130">
        <f t="shared" si="918"/>
        <v>0</v>
      </c>
      <c r="G2120" s="128">
        <f t="shared" si="919"/>
        <v>2108</v>
      </c>
      <c r="H2120" s="127"/>
      <c r="I2120" s="321"/>
      <c r="J2120" s="97"/>
      <c r="K2120" s="323"/>
      <c r="L2120" s="322"/>
      <c r="M2120" s="50"/>
      <c r="N2120" s="87"/>
      <c r="O2120" s="324"/>
      <c r="P2120" s="98"/>
      <c r="Q2120" s="98"/>
      <c r="R2120" s="114"/>
      <c r="S2120" s="753"/>
      <c r="T2120" s="98"/>
      <c r="U2120" s="98"/>
      <c r="V2120" s="98"/>
      <c r="W2120" s="99"/>
      <c r="X2120" s="97"/>
      <c r="Y2120" s="87"/>
      <c r="Z2120" s="100"/>
      <c r="AA2120" s="106">
        <f t="shared" si="920"/>
        <v>2108</v>
      </c>
      <c r="AB2120" s="549">
        <f t="shared" si="921"/>
        <v>0</v>
      </c>
      <c r="AC2120" s="544">
        <f t="shared" si="922"/>
        <v>0</v>
      </c>
      <c r="AD2120" s="174">
        <f t="shared" si="923"/>
        <v>0</v>
      </c>
      <c r="AE2120" s="8"/>
      <c r="AF2120" s="885" t="str">
        <f t="shared" si="924"/>
        <v xml:space="preserve"> </v>
      </c>
      <c r="AG2120" s="40">
        <f t="shared" si="925"/>
        <v>0</v>
      </c>
      <c r="AH2120" s="40">
        <f t="shared" si="926"/>
        <v>0</v>
      </c>
      <c r="AR2120" s="40">
        <f t="shared" si="927"/>
        <v>0</v>
      </c>
      <c r="AS2120" s="40">
        <f t="shared" si="928"/>
        <v>0</v>
      </c>
      <c r="AT2120" s="40">
        <f t="shared" si="929"/>
        <v>0</v>
      </c>
      <c r="AU2120" s="40">
        <f t="shared" si="930"/>
        <v>0</v>
      </c>
      <c r="AX2120" s="279">
        <f t="shared" si="931"/>
        <v>0</v>
      </c>
      <c r="AY2120" s="279">
        <f t="shared" si="932"/>
        <v>0</v>
      </c>
      <c r="AZ2120" s="40">
        <f t="shared" si="933"/>
        <v>0</v>
      </c>
      <c r="BB2120" s="40">
        <f t="shared" si="934"/>
        <v>0</v>
      </c>
      <c r="BC2120" s="397">
        <f t="shared" si="935"/>
        <v>0</v>
      </c>
      <c r="BD2120" s="105">
        <f t="shared" si="936"/>
        <v>0</v>
      </c>
      <c r="BE2120" s="105">
        <f t="shared" si="937"/>
        <v>0</v>
      </c>
      <c r="BF2120" s="742">
        <f t="shared" si="938"/>
        <v>0</v>
      </c>
      <c r="BG2120" s="89"/>
      <c r="BH2120" s="9"/>
      <c r="BJ2120" s="40">
        <f t="shared" si="939"/>
        <v>0</v>
      </c>
      <c r="BK2120" s="40">
        <f t="shared" si="940"/>
        <v>1</v>
      </c>
      <c r="BL2120" s="40">
        <f t="shared" si="941"/>
        <v>0</v>
      </c>
      <c r="BM2120" s="40">
        <f t="shared" si="942"/>
        <v>0</v>
      </c>
      <c r="BN2120" s="40">
        <f t="shared" si="943"/>
        <v>0</v>
      </c>
    </row>
    <row r="2121" spans="1:66" x14ac:dyDescent="0.25">
      <c r="A2121" s="379"/>
      <c r="B2121" s="936"/>
      <c r="C2121" s="272"/>
      <c r="D2121" s="868"/>
      <c r="E2121" s="873" t="str">
        <f t="shared" si="917"/>
        <v xml:space="preserve"> </v>
      </c>
      <c r="F2121" s="130">
        <f t="shared" si="918"/>
        <v>0</v>
      </c>
      <c r="G2121" s="128">
        <f t="shared" si="919"/>
        <v>2109</v>
      </c>
      <c r="H2121" s="127"/>
      <c r="I2121" s="321"/>
      <c r="J2121" s="97"/>
      <c r="K2121" s="323"/>
      <c r="L2121" s="322"/>
      <c r="M2121" s="50"/>
      <c r="N2121" s="87"/>
      <c r="O2121" s="324"/>
      <c r="P2121" s="98"/>
      <c r="Q2121" s="98"/>
      <c r="R2121" s="114"/>
      <c r="S2121" s="753"/>
      <c r="T2121" s="98"/>
      <c r="U2121" s="98"/>
      <c r="V2121" s="98"/>
      <c r="W2121" s="99"/>
      <c r="X2121" s="97"/>
      <c r="Y2121" s="87"/>
      <c r="Z2121" s="100"/>
      <c r="AA2121" s="106">
        <f t="shared" si="920"/>
        <v>2109</v>
      </c>
      <c r="AB2121" s="549">
        <f t="shared" si="921"/>
        <v>0</v>
      </c>
      <c r="AC2121" s="544">
        <f t="shared" si="922"/>
        <v>0</v>
      </c>
      <c r="AD2121" s="174">
        <f t="shared" si="923"/>
        <v>0</v>
      </c>
      <c r="AE2121" s="8"/>
      <c r="AF2121" s="885" t="str">
        <f t="shared" si="924"/>
        <v xml:space="preserve"> </v>
      </c>
      <c r="AG2121" s="40">
        <f t="shared" si="925"/>
        <v>0</v>
      </c>
      <c r="AH2121" s="40">
        <f t="shared" si="926"/>
        <v>0</v>
      </c>
      <c r="AR2121" s="40">
        <f t="shared" si="927"/>
        <v>0</v>
      </c>
      <c r="AS2121" s="40">
        <f t="shared" si="928"/>
        <v>0</v>
      </c>
      <c r="AT2121" s="40">
        <f t="shared" si="929"/>
        <v>0</v>
      </c>
      <c r="AU2121" s="40">
        <f t="shared" si="930"/>
        <v>0</v>
      </c>
      <c r="AX2121" s="279">
        <f t="shared" si="931"/>
        <v>0</v>
      </c>
      <c r="AY2121" s="279">
        <f t="shared" si="932"/>
        <v>0</v>
      </c>
      <c r="AZ2121" s="40">
        <f t="shared" si="933"/>
        <v>0</v>
      </c>
      <c r="BB2121" s="40">
        <f t="shared" si="934"/>
        <v>0</v>
      </c>
      <c r="BC2121" s="397">
        <f t="shared" si="935"/>
        <v>0</v>
      </c>
      <c r="BD2121" s="105">
        <f t="shared" si="936"/>
        <v>0</v>
      </c>
      <c r="BE2121" s="105">
        <f t="shared" si="937"/>
        <v>0</v>
      </c>
      <c r="BF2121" s="742">
        <f t="shared" si="938"/>
        <v>0</v>
      </c>
      <c r="BG2121" s="89"/>
      <c r="BH2121" s="9"/>
      <c r="BJ2121" s="40">
        <f t="shared" si="939"/>
        <v>0</v>
      </c>
      <c r="BK2121" s="40">
        <f t="shared" si="940"/>
        <v>1</v>
      </c>
      <c r="BL2121" s="40">
        <f t="shared" si="941"/>
        <v>0</v>
      </c>
      <c r="BM2121" s="40">
        <f t="shared" si="942"/>
        <v>0</v>
      </c>
      <c r="BN2121" s="40">
        <f t="shared" si="943"/>
        <v>0</v>
      </c>
    </row>
    <row r="2122" spans="1:66" x14ac:dyDescent="0.25">
      <c r="A2122" s="379"/>
      <c r="B2122" s="936"/>
      <c r="C2122" s="272"/>
      <c r="D2122" s="868"/>
      <c r="E2122" s="873" t="str">
        <f t="shared" si="917"/>
        <v xml:space="preserve"> </v>
      </c>
      <c r="F2122" s="130">
        <f t="shared" si="918"/>
        <v>0</v>
      </c>
      <c r="G2122" s="128">
        <f t="shared" si="919"/>
        <v>2110</v>
      </c>
      <c r="H2122" s="127"/>
      <c r="I2122" s="321"/>
      <c r="J2122" s="97"/>
      <c r="K2122" s="323"/>
      <c r="L2122" s="322"/>
      <c r="M2122" s="50"/>
      <c r="N2122" s="87"/>
      <c r="O2122" s="324"/>
      <c r="P2122" s="98"/>
      <c r="Q2122" s="98"/>
      <c r="R2122" s="114"/>
      <c r="S2122" s="753"/>
      <c r="T2122" s="98"/>
      <c r="U2122" s="98"/>
      <c r="V2122" s="98"/>
      <c r="W2122" s="99"/>
      <c r="X2122" s="97"/>
      <c r="Y2122" s="87"/>
      <c r="Z2122" s="100"/>
      <c r="AA2122" s="106">
        <f t="shared" si="920"/>
        <v>2110</v>
      </c>
      <c r="AB2122" s="549">
        <f t="shared" si="921"/>
        <v>0</v>
      </c>
      <c r="AC2122" s="544">
        <f t="shared" si="922"/>
        <v>0</v>
      </c>
      <c r="AD2122" s="174">
        <f t="shared" si="923"/>
        <v>0</v>
      </c>
      <c r="AE2122" s="8"/>
      <c r="AF2122" s="885" t="str">
        <f t="shared" si="924"/>
        <v xml:space="preserve"> </v>
      </c>
      <c r="AG2122" s="40">
        <f t="shared" si="925"/>
        <v>0</v>
      </c>
      <c r="AH2122" s="40">
        <f t="shared" si="926"/>
        <v>0</v>
      </c>
      <c r="AR2122" s="40">
        <f t="shared" si="927"/>
        <v>0</v>
      </c>
      <c r="AS2122" s="40">
        <f t="shared" si="928"/>
        <v>0</v>
      </c>
      <c r="AT2122" s="40">
        <f t="shared" si="929"/>
        <v>0</v>
      </c>
      <c r="AU2122" s="40">
        <f t="shared" si="930"/>
        <v>0</v>
      </c>
      <c r="AX2122" s="279">
        <f t="shared" si="931"/>
        <v>0</v>
      </c>
      <c r="AY2122" s="279">
        <f t="shared" si="932"/>
        <v>0</v>
      </c>
      <c r="AZ2122" s="40">
        <f t="shared" si="933"/>
        <v>0</v>
      </c>
      <c r="BB2122" s="40">
        <f t="shared" si="934"/>
        <v>0</v>
      </c>
      <c r="BC2122" s="397">
        <f t="shared" si="935"/>
        <v>0</v>
      </c>
      <c r="BD2122" s="105">
        <f t="shared" si="936"/>
        <v>0</v>
      </c>
      <c r="BE2122" s="105">
        <f t="shared" si="937"/>
        <v>0</v>
      </c>
      <c r="BF2122" s="742">
        <f t="shared" si="938"/>
        <v>0</v>
      </c>
      <c r="BG2122" s="89"/>
      <c r="BH2122" s="9"/>
      <c r="BJ2122" s="40">
        <f t="shared" si="939"/>
        <v>0</v>
      </c>
      <c r="BK2122" s="40">
        <f t="shared" si="940"/>
        <v>1</v>
      </c>
      <c r="BL2122" s="40">
        <f t="shared" si="941"/>
        <v>0</v>
      </c>
      <c r="BM2122" s="40">
        <f t="shared" si="942"/>
        <v>0</v>
      </c>
      <c r="BN2122" s="40">
        <f t="shared" si="943"/>
        <v>0</v>
      </c>
    </row>
    <row r="2123" spans="1:66" x14ac:dyDescent="0.25">
      <c r="A2123" s="379"/>
      <c r="B2123" s="936"/>
      <c r="C2123" s="272"/>
      <c r="D2123" s="868"/>
      <c r="E2123" s="873" t="str">
        <f t="shared" si="917"/>
        <v xml:space="preserve"> </v>
      </c>
      <c r="F2123" s="130">
        <f t="shared" si="918"/>
        <v>0</v>
      </c>
      <c r="G2123" s="128">
        <f t="shared" si="919"/>
        <v>2111</v>
      </c>
      <c r="H2123" s="127"/>
      <c r="I2123" s="321"/>
      <c r="J2123" s="97"/>
      <c r="K2123" s="323"/>
      <c r="L2123" s="322"/>
      <c r="M2123" s="50"/>
      <c r="N2123" s="87"/>
      <c r="O2123" s="324"/>
      <c r="P2123" s="98"/>
      <c r="Q2123" s="98"/>
      <c r="R2123" s="114"/>
      <c r="S2123" s="753"/>
      <c r="T2123" s="98"/>
      <c r="U2123" s="98"/>
      <c r="V2123" s="98"/>
      <c r="W2123" s="99"/>
      <c r="X2123" s="97"/>
      <c r="Y2123" s="87"/>
      <c r="Z2123" s="100"/>
      <c r="AA2123" s="106">
        <f t="shared" si="920"/>
        <v>2111</v>
      </c>
      <c r="AB2123" s="549">
        <f t="shared" si="921"/>
        <v>0</v>
      </c>
      <c r="AC2123" s="544">
        <f t="shared" si="922"/>
        <v>0</v>
      </c>
      <c r="AD2123" s="174">
        <f t="shared" si="923"/>
        <v>0</v>
      </c>
      <c r="AE2123" s="8"/>
      <c r="AF2123" s="885" t="str">
        <f t="shared" si="924"/>
        <v xml:space="preserve"> </v>
      </c>
      <c r="AG2123" s="40">
        <f t="shared" si="925"/>
        <v>0</v>
      </c>
      <c r="AH2123" s="40">
        <f t="shared" si="926"/>
        <v>0</v>
      </c>
      <c r="AR2123" s="40">
        <f t="shared" si="927"/>
        <v>0</v>
      </c>
      <c r="AS2123" s="40">
        <f t="shared" si="928"/>
        <v>0</v>
      </c>
      <c r="AT2123" s="40">
        <f t="shared" si="929"/>
        <v>0</v>
      </c>
      <c r="AU2123" s="40">
        <f t="shared" si="930"/>
        <v>0</v>
      </c>
      <c r="AX2123" s="279">
        <f t="shared" si="931"/>
        <v>0</v>
      </c>
      <c r="AY2123" s="279">
        <f t="shared" si="932"/>
        <v>0</v>
      </c>
      <c r="AZ2123" s="40">
        <f t="shared" si="933"/>
        <v>0</v>
      </c>
      <c r="BB2123" s="40">
        <f t="shared" si="934"/>
        <v>0</v>
      </c>
      <c r="BC2123" s="397">
        <f t="shared" si="935"/>
        <v>0</v>
      </c>
      <c r="BD2123" s="105">
        <f t="shared" si="936"/>
        <v>0</v>
      </c>
      <c r="BE2123" s="105">
        <f t="shared" si="937"/>
        <v>0</v>
      </c>
      <c r="BF2123" s="742">
        <f t="shared" si="938"/>
        <v>0</v>
      </c>
      <c r="BG2123" s="89"/>
      <c r="BH2123" s="9"/>
      <c r="BJ2123" s="40">
        <f t="shared" si="939"/>
        <v>0</v>
      </c>
      <c r="BK2123" s="40">
        <f t="shared" si="940"/>
        <v>1</v>
      </c>
      <c r="BL2123" s="40">
        <f t="shared" si="941"/>
        <v>0</v>
      </c>
      <c r="BM2123" s="40">
        <f t="shared" si="942"/>
        <v>0</v>
      </c>
      <c r="BN2123" s="40">
        <f t="shared" si="943"/>
        <v>0</v>
      </c>
    </row>
    <row r="2124" spans="1:66" x14ac:dyDescent="0.25">
      <c r="A2124" s="379"/>
      <c r="B2124" s="936"/>
      <c r="C2124" s="272"/>
      <c r="D2124" s="868"/>
      <c r="E2124" s="873" t="str">
        <f t="shared" si="917"/>
        <v xml:space="preserve"> </v>
      </c>
      <c r="F2124" s="130">
        <f t="shared" si="918"/>
        <v>0</v>
      </c>
      <c r="G2124" s="128">
        <f t="shared" si="919"/>
        <v>2112</v>
      </c>
      <c r="H2124" s="127"/>
      <c r="I2124" s="321"/>
      <c r="J2124" s="97"/>
      <c r="K2124" s="323"/>
      <c r="L2124" s="322"/>
      <c r="M2124" s="50"/>
      <c r="N2124" s="87"/>
      <c r="O2124" s="324"/>
      <c r="P2124" s="98"/>
      <c r="Q2124" s="98"/>
      <c r="R2124" s="114"/>
      <c r="S2124" s="753"/>
      <c r="T2124" s="98"/>
      <c r="U2124" s="98"/>
      <c r="V2124" s="98"/>
      <c r="W2124" s="99"/>
      <c r="X2124" s="97"/>
      <c r="Y2124" s="87"/>
      <c r="Z2124" s="100"/>
      <c r="AA2124" s="106">
        <f t="shared" si="920"/>
        <v>2112</v>
      </c>
      <c r="AB2124" s="549">
        <f t="shared" si="921"/>
        <v>0</v>
      </c>
      <c r="AC2124" s="544">
        <f t="shared" si="922"/>
        <v>0</v>
      </c>
      <c r="AD2124" s="174">
        <f t="shared" si="923"/>
        <v>0</v>
      </c>
      <c r="AE2124" s="8"/>
      <c r="AF2124" s="885" t="str">
        <f t="shared" si="924"/>
        <v xml:space="preserve"> </v>
      </c>
      <c r="AG2124" s="40">
        <f t="shared" si="925"/>
        <v>0</v>
      </c>
      <c r="AH2124" s="40">
        <f t="shared" si="926"/>
        <v>0</v>
      </c>
      <c r="AR2124" s="40">
        <f t="shared" si="927"/>
        <v>0</v>
      </c>
      <c r="AS2124" s="40">
        <f t="shared" si="928"/>
        <v>0</v>
      </c>
      <c r="AT2124" s="40">
        <f t="shared" si="929"/>
        <v>0</v>
      </c>
      <c r="AU2124" s="40">
        <f t="shared" si="930"/>
        <v>0</v>
      </c>
      <c r="AX2124" s="279">
        <f t="shared" si="931"/>
        <v>0</v>
      </c>
      <c r="AY2124" s="279">
        <f t="shared" si="932"/>
        <v>0</v>
      </c>
      <c r="AZ2124" s="40">
        <f t="shared" si="933"/>
        <v>0</v>
      </c>
      <c r="BB2124" s="40">
        <f t="shared" si="934"/>
        <v>0</v>
      </c>
      <c r="BC2124" s="397">
        <f t="shared" si="935"/>
        <v>0</v>
      </c>
      <c r="BD2124" s="105">
        <f t="shared" si="936"/>
        <v>0</v>
      </c>
      <c r="BE2124" s="105">
        <f t="shared" si="937"/>
        <v>0</v>
      </c>
      <c r="BF2124" s="742">
        <f t="shared" si="938"/>
        <v>0</v>
      </c>
      <c r="BG2124" s="89"/>
      <c r="BH2124" s="9"/>
      <c r="BJ2124" s="40">
        <f t="shared" si="939"/>
        <v>0</v>
      </c>
      <c r="BK2124" s="40">
        <f t="shared" si="940"/>
        <v>1</v>
      </c>
      <c r="BL2124" s="40">
        <f t="shared" si="941"/>
        <v>0</v>
      </c>
      <c r="BM2124" s="40">
        <f t="shared" si="942"/>
        <v>0</v>
      </c>
      <c r="BN2124" s="40">
        <f t="shared" si="943"/>
        <v>0</v>
      </c>
    </row>
    <row r="2125" spans="1:66" x14ac:dyDescent="0.25">
      <c r="A2125" s="379"/>
      <c r="B2125" s="936"/>
      <c r="C2125" s="272"/>
      <c r="D2125" s="868"/>
      <c r="E2125" s="873" t="str">
        <f t="shared" si="917"/>
        <v xml:space="preserve"> </v>
      </c>
      <c r="F2125" s="130">
        <f t="shared" si="918"/>
        <v>0</v>
      </c>
      <c r="G2125" s="128">
        <f t="shared" si="919"/>
        <v>2113</v>
      </c>
      <c r="H2125" s="127"/>
      <c r="I2125" s="321"/>
      <c r="J2125" s="97"/>
      <c r="K2125" s="323"/>
      <c r="L2125" s="322"/>
      <c r="M2125" s="50"/>
      <c r="N2125" s="87"/>
      <c r="O2125" s="324"/>
      <c r="P2125" s="98"/>
      <c r="Q2125" s="98"/>
      <c r="R2125" s="114"/>
      <c r="S2125" s="753"/>
      <c r="T2125" s="98"/>
      <c r="U2125" s="98"/>
      <c r="V2125" s="98"/>
      <c r="W2125" s="99"/>
      <c r="X2125" s="97"/>
      <c r="Y2125" s="87"/>
      <c r="Z2125" s="100"/>
      <c r="AA2125" s="106">
        <f t="shared" si="920"/>
        <v>2113</v>
      </c>
      <c r="AB2125" s="549">
        <f t="shared" si="921"/>
        <v>0</v>
      </c>
      <c r="AC2125" s="544">
        <f t="shared" si="922"/>
        <v>0</v>
      </c>
      <c r="AD2125" s="174">
        <f t="shared" si="923"/>
        <v>0</v>
      </c>
      <c r="AE2125" s="8"/>
      <c r="AF2125" s="885" t="str">
        <f t="shared" si="924"/>
        <v xml:space="preserve"> </v>
      </c>
      <c r="AG2125" s="40">
        <f t="shared" si="925"/>
        <v>0</v>
      </c>
      <c r="AH2125" s="40">
        <f t="shared" si="926"/>
        <v>0</v>
      </c>
      <c r="AR2125" s="40">
        <f t="shared" si="927"/>
        <v>0</v>
      </c>
      <c r="AS2125" s="40">
        <f t="shared" si="928"/>
        <v>0</v>
      </c>
      <c r="AT2125" s="40">
        <f t="shared" si="929"/>
        <v>0</v>
      </c>
      <c r="AU2125" s="40">
        <f t="shared" si="930"/>
        <v>0</v>
      </c>
      <c r="AX2125" s="279">
        <f t="shared" si="931"/>
        <v>0</v>
      </c>
      <c r="AY2125" s="279">
        <f t="shared" si="932"/>
        <v>0</v>
      </c>
      <c r="AZ2125" s="40">
        <f t="shared" si="933"/>
        <v>0</v>
      </c>
      <c r="BB2125" s="40">
        <f t="shared" si="934"/>
        <v>0</v>
      </c>
      <c r="BC2125" s="397">
        <f t="shared" si="935"/>
        <v>0</v>
      </c>
      <c r="BD2125" s="105">
        <f t="shared" si="936"/>
        <v>0</v>
      </c>
      <c r="BE2125" s="105">
        <f t="shared" si="937"/>
        <v>0</v>
      </c>
      <c r="BF2125" s="742">
        <f t="shared" si="938"/>
        <v>0</v>
      </c>
      <c r="BG2125" s="89"/>
      <c r="BH2125" s="9"/>
      <c r="BJ2125" s="40">
        <f t="shared" si="939"/>
        <v>0</v>
      </c>
      <c r="BK2125" s="40">
        <f t="shared" si="940"/>
        <v>1</v>
      </c>
      <c r="BL2125" s="40">
        <f t="shared" si="941"/>
        <v>0</v>
      </c>
      <c r="BM2125" s="40">
        <f t="shared" si="942"/>
        <v>0</v>
      </c>
      <c r="BN2125" s="40">
        <f t="shared" si="943"/>
        <v>0</v>
      </c>
    </row>
    <row r="2126" spans="1:66" x14ac:dyDescent="0.25">
      <c r="A2126" s="379"/>
      <c r="B2126" s="936"/>
      <c r="C2126" s="272"/>
      <c r="D2126" s="868"/>
      <c r="E2126" s="873" t="str">
        <f t="shared" si="917"/>
        <v xml:space="preserve"> </v>
      </c>
      <c r="F2126" s="130">
        <f t="shared" si="918"/>
        <v>0</v>
      </c>
      <c r="G2126" s="128">
        <f t="shared" si="919"/>
        <v>2114</v>
      </c>
      <c r="H2126" s="127"/>
      <c r="I2126" s="321"/>
      <c r="J2126" s="97"/>
      <c r="K2126" s="323"/>
      <c r="L2126" s="322"/>
      <c r="M2126" s="50"/>
      <c r="N2126" s="87"/>
      <c r="O2126" s="324"/>
      <c r="P2126" s="98"/>
      <c r="Q2126" s="98"/>
      <c r="R2126" s="114"/>
      <c r="S2126" s="753"/>
      <c r="T2126" s="98"/>
      <c r="U2126" s="98"/>
      <c r="V2126" s="98"/>
      <c r="W2126" s="99"/>
      <c r="X2126" s="97"/>
      <c r="Y2126" s="87"/>
      <c r="Z2126" s="100"/>
      <c r="AA2126" s="106">
        <f t="shared" si="920"/>
        <v>2114</v>
      </c>
      <c r="AB2126" s="549">
        <f t="shared" si="921"/>
        <v>0</v>
      </c>
      <c r="AC2126" s="544">
        <f t="shared" si="922"/>
        <v>0</v>
      </c>
      <c r="AD2126" s="174">
        <f t="shared" si="923"/>
        <v>0</v>
      </c>
      <c r="AE2126" s="8"/>
      <c r="AF2126" s="885" t="str">
        <f t="shared" si="924"/>
        <v xml:space="preserve"> </v>
      </c>
      <c r="AG2126" s="40">
        <f t="shared" si="925"/>
        <v>0</v>
      </c>
      <c r="AH2126" s="40">
        <f t="shared" si="926"/>
        <v>0</v>
      </c>
      <c r="AR2126" s="40">
        <f t="shared" si="927"/>
        <v>0</v>
      </c>
      <c r="AS2126" s="40">
        <f t="shared" si="928"/>
        <v>0</v>
      </c>
      <c r="AT2126" s="40">
        <f t="shared" si="929"/>
        <v>0</v>
      </c>
      <c r="AU2126" s="40">
        <f t="shared" si="930"/>
        <v>0</v>
      </c>
      <c r="AX2126" s="279">
        <f t="shared" si="931"/>
        <v>0</v>
      </c>
      <c r="AY2126" s="279">
        <f t="shared" si="932"/>
        <v>0</v>
      </c>
      <c r="AZ2126" s="40">
        <f t="shared" si="933"/>
        <v>0</v>
      </c>
      <c r="BB2126" s="40">
        <f t="shared" si="934"/>
        <v>0</v>
      </c>
      <c r="BC2126" s="397">
        <f t="shared" si="935"/>
        <v>0</v>
      </c>
      <c r="BD2126" s="105">
        <f t="shared" si="936"/>
        <v>0</v>
      </c>
      <c r="BE2126" s="105">
        <f t="shared" si="937"/>
        <v>0</v>
      </c>
      <c r="BF2126" s="742">
        <f t="shared" si="938"/>
        <v>0</v>
      </c>
      <c r="BG2126" s="89"/>
      <c r="BH2126" s="9"/>
      <c r="BJ2126" s="40">
        <f t="shared" si="939"/>
        <v>0</v>
      </c>
      <c r="BK2126" s="40">
        <f t="shared" si="940"/>
        <v>1</v>
      </c>
      <c r="BL2126" s="40">
        <f t="shared" si="941"/>
        <v>0</v>
      </c>
      <c r="BM2126" s="40">
        <f t="shared" si="942"/>
        <v>0</v>
      </c>
      <c r="BN2126" s="40">
        <f t="shared" si="943"/>
        <v>0</v>
      </c>
    </row>
    <row r="2127" spans="1:66" x14ac:dyDescent="0.25">
      <c r="A2127" s="379"/>
      <c r="B2127" s="936"/>
      <c r="C2127" s="272"/>
      <c r="D2127" s="868"/>
      <c r="E2127" s="873" t="str">
        <f t="shared" si="917"/>
        <v xml:space="preserve"> </v>
      </c>
      <c r="F2127" s="130">
        <f t="shared" si="918"/>
        <v>0</v>
      </c>
      <c r="G2127" s="128">
        <f t="shared" si="919"/>
        <v>2115</v>
      </c>
      <c r="H2127" s="127"/>
      <c r="I2127" s="321"/>
      <c r="J2127" s="97"/>
      <c r="K2127" s="323"/>
      <c r="L2127" s="322"/>
      <c r="M2127" s="50"/>
      <c r="N2127" s="87"/>
      <c r="O2127" s="324"/>
      <c r="P2127" s="98"/>
      <c r="Q2127" s="98"/>
      <c r="R2127" s="114"/>
      <c r="S2127" s="753"/>
      <c r="T2127" s="98"/>
      <c r="U2127" s="98"/>
      <c r="V2127" s="98"/>
      <c r="W2127" s="99"/>
      <c r="X2127" s="97"/>
      <c r="Y2127" s="87"/>
      <c r="Z2127" s="100"/>
      <c r="AA2127" s="106">
        <f t="shared" si="920"/>
        <v>2115</v>
      </c>
      <c r="AB2127" s="549">
        <f t="shared" si="921"/>
        <v>0</v>
      </c>
      <c r="AC2127" s="544">
        <f t="shared" si="922"/>
        <v>0</v>
      </c>
      <c r="AD2127" s="174">
        <f t="shared" si="923"/>
        <v>0</v>
      </c>
      <c r="AE2127" s="8"/>
      <c r="AF2127" s="885" t="str">
        <f t="shared" si="924"/>
        <v xml:space="preserve"> </v>
      </c>
      <c r="AG2127" s="40">
        <f t="shared" si="925"/>
        <v>0</v>
      </c>
      <c r="AH2127" s="40">
        <f t="shared" si="926"/>
        <v>0</v>
      </c>
      <c r="AR2127" s="40">
        <f t="shared" si="927"/>
        <v>0</v>
      </c>
      <c r="AS2127" s="40">
        <f t="shared" si="928"/>
        <v>0</v>
      </c>
      <c r="AT2127" s="40">
        <f t="shared" si="929"/>
        <v>0</v>
      </c>
      <c r="AU2127" s="40">
        <f t="shared" si="930"/>
        <v>0</v>
      </c>
      <c r="AX2127" s="279">
        <f t="shared" si="931"/>
        <v>0</v>
      </c>
      <c r="AY2127" s="279">
        <f t="shared" si="932"/>
        <v>0</v>
      </c>
      <c r="AZ2127" s="40">
        <f t="shared" si="933"/>
        <v>0</v>
      </c>
      <c r="BB2127" s="40">
        <f t="shared" si="934"/>
        <v>0</v>
      </c>
      <c r="BC2127" s="397">
        <f t="shared" si="935"/>
        <v>0</v>
      </c>
      <c r="BD2127" s="105">
        <f t="shared" si="936"/>
        <v>0</v>
      </c>
      <c r="BE2127" s="105">
        <f t="shared" si="937"/>
        <v>0</v>
      </c>
      <c r="BF2127" s="742">
        <f t="shared" si="938"/>
        <v>0</v>
      </c>
      <c r="BG2127" s="89"/>
      <c r="BH2127" s="9"/>
      <c r="BJ2127" s="40">
        <f t="shared" si="939"/>
        <v>0</v>
      </c>
      <c r="BK2127" s="40">
        <f t="shared" si="940"/>
        <v>1</v>
      </c>
      <c r="BL2127" s="40">
        <f t="shared" si="941"/>
        <v>0</v>
      </c>
      <c r="BM2127" s="40">
        <f t="shared" si="942"/>
        <v>0</v>
      </c>
      <c r="BN2127" s="40">
        <f t="shared" si="943"/>
        <v>0</v>
      </c>
    </row>
    <row r="2128" spans="1:66" x14ac:dyDescent="0.25">
      <c r="A2128" s="379"/>
      <c r="B2128" s="936"/>
      <c r="C2128" s="272"/>
      <c r="D2128" s="868"/>
      <c r="E2128" s="873" t="str">
        <f t="shared" si="917"/>
        <v xml:space="preserve"> </v>
      </c>
      <c r="F2128" s="130">
        <f t="shared" si="918"/>
        <v>0</v>
      </c>
      <c r="G2128" s="128">
        <f t="shared" si="919"/>
        <v>2116</v>
      </c>
      <c r="H2128" s="127"/>
      <c r="I2128" s="321"/>
      <c r="J2128" s="97"/>
      <c r="K2128" s="323"/>
      <c r="L2128" s="322"/>
      <c r="M2128" s="50"/>
      <c r="N2128" s="87"/>
      <c r="O2128" s="324"/>
      <c r="P2128" s="98"/>
      <c r="Q2128" s="98"/>
      <c r="R2128" s="114"/>
      <c r="S2128" s="753"/>
      <c r="T2128" s="98"/>
      <c r="U2128" s="98"/>
      <c r="V2128" s="98"/>
      <c r="W2128" s="99"/>
      <c r="X2128" s="97"/>
      <c r="Y2128" s="87"/>
      <c r="Z2128" s="100"/>
      <c r="AA2128" s="106">
        <f t="shared" si="920"/>
        <v>2116</v>
      </c>
      <c r="AB2128" s="549">
        <f t="shared" si="921"/>
        <v>0</v>
      </c>
      <c r="AC2128" s="544">
        <f t="shared" si="922"/>
        <v>0</v>
      </c>
      <c r="AD2128" s="174">
        <f t="shared" si="923"/>
        <v>0</v>
      </c>
      <c r="AE2128" s="8"/>
      <c r="AF2128" s="885" t="str">
        <f t="shared" si="924"/>
        <v xml:space="preserve"> </v>
      </c>
      <c r="AG2128" s="40">
        <f t="shared" si="925"/>
        <v>0</v>
      </c>
      <c r="AH2128" s="40">
        <f t="shared" si="926"/>
        <v>0</v>
      </c>
      <c r="AR2128" s="40">
        <f t="shared" si="927"/>
        <v>0</v>
      </c>
      <c r="AS2128" s="40">
        <f t="shared" si="928"/>
        <v>0</v>
      </c>
      <c r="AT2128" s="40">
        <f t="shared" si="929"/>
        <v>0</v>
      </c>
      <c r="AU2128" s="40">
        <f t="shared" si="930"/>
        <v>0</v>
      </c>
      <c r="AX2128" s="279">
        <f t="shared" si="931"/>
        <v>0</v>
      </c>
      <c r="AY2128" s="279">
        <f t="shared" si="932"/>
        <v>0</v>
      </c>
      <c r="AZ2128" s="40">
        <f t="shared" si="933"/>
        <v>0</v>
      </c>
      <c r="BB2128" s="40">
        <f t="shared" si="934"/>
        <v>0</v>
      </c>
      <c r="BC2128" s="397">
        <f t="shared" si="935"/>
        <v>0</v>
      </c>
      <c r="BD2128" s="105">
        <f t="shared" si="936"/>
        <v>0</v>
      </c>
      <c r="BE2128" s="105">
        <f t="shared" si="937"/>
        <v>0</v>
      </c>
      <c r="BF2128" s="742">
        <f t="shared" si="938"/>
        <v>0</v>
      </c>
      <c r="BG2128" s="89"/>
      <c r="BH2128" s="9"/>
      <c r="BJ2128" s="40">
        <f t="shared" si="939"/>
        <v>0</v>
      </c>
      <c r="BK2128" s="40">
        <f t="shared" si="940"/>
        <v>1</v>
      </c>
      <c r="BL2128" s="40">
        <f t="shared" si="941"/>
        <v>0</v>
      </c>
      <c r="BM2128" s="40">
        <f t="shared" si="942"/>
        <v>0</v>
      </c>
      <c r="BN2128" s="40">
        <f t="shared" si="943"/>
        <v>0</v>
      </c>
    </row>
    <row r="2129" spans="1:66" x14ac:dyDescent="0.25">
      <c r="A2129" s="379"/>
      <c r="B2129" s="936"/>
      <c r="C2129" s="272"/>
      <c r="D2129" s="868"/>
      <c r="E2129" s="873" t="str">
        <f t="shared" si="917"/>
        <v xml:space="preserve"> </v>
      </c>
      <c r="F2129" s="130">
        <f t="shared" si="918"/>
        <v>0</v>
      </c>
      <c r="G2129" s="128">
        <f t="shared" si="919"/>
        <v>2117</v>
      </c>
      <c r="H2129" s="127"/>
      <c r="I2129" s="321"/>
      <c r="J2129" s="97"/>
      <c r="K2129" s="323"/>
      <c r="L2129" s="322"/>
      <c r="M2129" s="50"/>
      <c r="N2129" s="87"/>
      <c r="O2129" s="324"/>
      <c r="P2129" s="98"/>
      <c r="Q2129" s="98"/>
      <c r="R2129" s="114"/>
      <c r="S2129" s="753"/>
      <c r="T2129" s="98"/>
      <c r="U2129" s="98"/>
      <c r="V2129" s="98"/>
      <c r="W2129" s="99"/>
      <c r="X2129" s="97"/>
      <c r="Y2129" s="87"/>
      <c r="Z2129" s="100"/>
      <c r="AA2129" s="106">
        <f t="shared" si="920"/>
        <v>2117</v>
      </c>
      <c r="AB2129" s="549">
        <f t="shared" si="921"/>
        <v>0</v>
      </c>
      <c r="AC2129" s="544">
        <f t="shared" si="922"/>
        <v>0</v>
      </c>
      <c r="AD2129" s="174">
        <f t="shared" si="923"/>
        <v>0</v>
      </c>
      <c r="AE2129" s="8"/>
      <c r="AF2129" s="885" t="str">
        <f t="shared" si="924"/>
        <v xml:space="preserve"> </v>
      </c>
      <c r="AG2129" s="40">
        <f t="shared" si="925"/>
        <v>0</v>
      </c>
      <c r="AH2129" s="40">
        <f t="shared" si="926"/>
        <v>0</v>
      </c>
      <c r="AR2129" s="40">
        <f t="shared" si="927"/>
        <v>0</v>
      </c>
      <c r="AS2129" s="40">
        <f t="shared" si="928"/>
        <v>0</v>
      </c>
      <c r="AT2129" s="40">
        <f t="shared" si="929"/>
        <v>0</v>
      </c>
      <c r="AU2129" s="40">
        <f t="shared" si="930"/>
        <v>0</v>
      </c>
      <c r="AX2129" s="279">
        <f t="shared" si="931"/>
        <v>0</v>
      </c>
      <c r="AY2129" s="279">
        <f t="shared" si="932"/>
        <v>0</v>
      </c>
      <c r="AZ2129" s="40">
        <f t="shared" si="933"/>
        <v>0</v>
      </c>
      <c r="BB2129" s="40">
        <f t="shared" si="934"/>
        <v>0</v>
      </c>
      <c r="BC2129" s="397">
        <f t="shared" si="935"/>
        <v>0</v>
      </c>
      <c r="BD2129" s="105">
        <f t="shared" si="936"/>
        <v>0</v>
      </c>
      <c r="BE2129" s="105">
        <f t="shared" si="937"/>
        <v>0</v>
      </c>
      <c r="BF2129" s="742">
        <f t="shared" si="938"/>
        <v>0</v>
      </c>
      <c r="BG2129" s="89"/>
      <c r="BH2129" s="9"/>
      <c r="BJ2129" s="40">
        <f t="shared" si="939"/>
        <v>0</v>
      </c>
      <c r="BK2129" s="40">
        <f t="shared" si="940"/>
        <v>1</v>
      </c>
      <c r="BL2129" s="40">
        <f t="shared" si="941"/>
        <v>0</v>
      </c>
      <c r="BM2129" s="40">
        <f t="shared" si="942"/>
        <v>0</v>
      </c>
      <c r="BN2129" s="40">
        <f t="shared" si="943"/>
        <v>0</v>
      </c>
    </row>
    <row r="2130" spans="1:66" x14ac:dyDescent="0.25">
      <c r="A2130" s="379"/>
      <c r="B2130" s="936"/>
      <c r="C2130" s="272"/>
      <c r="D2130" s="868"/>
      <c r="E2130" s="873" t="str">
        <f t="shared" si="917"/>
        <v xml:space="preserve"> </v>
      </c>
      <c r="F2130" s="130">
        <f t="shared" si="918"/>
        <v>0</v>
      </c>
      <c r="G2130" s="128">
        <f t="shared" si="919"/>
        <v>2118</v>
      </c>
      <c r="H2130" s="127"/>
      <c r="I2130" s="321"/>
      <c r="J2130" s="97"/>
      <c r="K2130" s="323"/>
      <c r="L2130" s="322"/>
      <c r="M2130" s="50"/>
      <c r="N2130" s="87"/>
      <c r="O2130" s="324"/>
      <c r="P2130" s="98"/>
      <c r="Q2130" s="98"/>
      <c r="R2130" s="114"/>
      <c r="S2130" s="753"/>
      <c r="T2130" s="98"/>
      <c r="U2130" s="98"/>
      <c r="V2130" s="98"/>
      <c r="W2130" s="99"/>
      <c r="X2130" s="97"/>
      <c r="Y2130" s="87"/>
      <c r="Z2130" s="100"/>
      <c r="AA2130" s="106">
        <f t="shared" si="920"/>
        <v>2118</v>
      </c>
      <c r="AB2130" s="549">
        <f t="shared" si="921"/>
        <v>0</v>
      </c>
      <c r="AC2130" s="544">
        <f t="shared" si="922"/>
        <v>0</v>
      </c>
      <c r="AD2130" s="174">
        <f t="shared" si="923"/>
        <v>0</v>
      </c>
      <c r="AE2130" s="8"/>
      <c r="AF2130" s="885" t="str">
        <f t="shared" si="924"/>
        <v xml:space="preserve"> </v>
      </c>
      <c r="AG2130" s="40">
        <f t="shared" si="925"/>
        <v>0</v>
      </c>
      <c r="AH2130" s="40">
        <f t="shared" si="926"/>
        <v>0</v>
      </c>
      <c r="AR2130" s="40">
        <f t="shared" si="927"/>
        <v>0</v>
      </c>
      <c r="AS2130" s="40">
        <f t="shared" si="928"/>
        <v>0</v>
      </c>
      <c r="AT2130" s="40">
        <f t="shared" si="929"/>
        <v>0</v>
      </c>
      <c r="AU2130" s="40">
        <f t="shared" si="930"/>
        <v>0</v>
      </c>
      <c r="AX2130" s="279">
        <f t="shared" si="931"/>
        <v>0</v>
      </c>
      <c r="AY2130" s="279">
        <f t="shared" si="932"/>
        <v>0</v>
      </c>
      <c r="AZ2130" s="40">
        <f t="shared" si="933"/>
        <v>0</v>
      </c>
      <c r="BB2130" s="40">
        <f t="shared" si="934"/>
        <v>0</v>
      </c>
      <c r="BC2130" s="397">
        <f t="shared" si="935"/>
        <v>0</v>
      </c>
      <c r="BD2130" s="105">
        <f t="shared" si="936"/>
        <v>0</v>
      </c>
      <c r="BE2130" s="105">
        <f t="shared" si="937"/>
        <v>0</v>
      </c>
      <c r="BF2130" s="742">
        <f t="shared" si="938"/>
        <v>0</v>
      </c>
      <c r="BG2130" s="89"/>
      <c r="BH2130" s="9"/>
      <c r="BJ2130" s="40">
        <f t="shared" si="939"/>
        <v>0</v>
      </c>
      <c r="BK2130" s="40">
        <f t="shared" si="940"/>
        <v>1</v>
      </c>
      <c r="BL2130" s="40">
        <f t="shared" si="941"/>
        <v>0</v>
      </c>
      <c r="BM2130" s="40">
        <f t="shared" si="942"/>
        <v>0</v>
      </c>
      <c r="BN2130" s="40">
        <f t="shared" si="943"/>
        <v>0</v>
      </c>
    </row>
    <row r="2131" spans="1:66" x14ac:dyDescent="0.25">
      <c r="A2131" s="379"/>
      <c r="B2131" s="936"/>
      <c r="C2131" s="272"/>
      <c r="D2131" s="868"/>
      <c r="E2131" s="873" t="str">
        <f t="shared" si="917"/>
        <v xml:space="preserve"> </v>
      </c>
      <c r="F2131" s="130">
        <f t="shared" si="918"/>
        <v>0</v>
      </c>
      <c r="G2131" s="128">
        <f t="shared" si="919"/>
        <v>2119</v>
      </c>
      <c r="H2131" s="127"/>
      <c r="I2131" s="321"/>
      <c r="J2131" s="97"/>
      <c r="K2131" s="323"/>
      <c r="L2131" s="322"/>
      <c r="M2131" s="50"/>
      <c r="N2131" s="87"/>
      <c r="O2131" s="324"/>
      <c r="P2131" s="98"/>
      <c r="Q2131" s="98"/>
      <c r="R2131" s="114"/>
      <c r="S2131" s="753"/>
      <c r="T2131" s="98"/>
      <c r="U2131" s="98"/>
      <c r="V2131" s="98"/>
      <c r="W2131" s="99"/>
      <c r="X2131" s="97"/>
      <c r="Y2131" s="87"/>
      <c r="Z2131" s="100"/>
      <c r="AA2131" s="106">
        <f t="shared" si="920"/>
        <v>2119</v>
      </c>
      <c r="AB2131" s="549">
        <f t="shared" si="921"/>
        <v>0</v>
      </c>
      <c r="AC2131" s="544">
        <f t="shared" si="922"/>
        <v>0</v>
      </c>
      <c r="AD2131" s="174">
        <f t="shared" si="923"/>
        <v>0</v>
      </c>
      <c r="AE2131" s="8"/>
      <c r="AF2131" s="885" t="str">
        <f t="shared" si="924"/>
        <v xml:space="preserve"> </v>
      </c>
      <c r="AG2131" s="40">
        <f t="shared" si="925"/>
        <v>0</v>
      </c>
      <c r="AH2131" s="40">
        <f t="shared" si="926"/>
        <v>0</v>
      </c>
      <c r="AR2131" s="40">
        <f t="shared" si="927"/>
        <v>0</v>
      </c>
      <c r="AS2131" s="40">
        <f t="shared" si="928"/>
        <v>0</v>
      </c>
      <c r="AT2131" s="40">
        <f t="shared" si="929"/>
        <v>0</v>
      </c>
      <c r="AU2131" s="40">
        <f t="shared" si="930"/>
        <v>0</v>
      </c>
      <c r="AX2131" s="279">
        <f t="shared" si="931"/>
        <v>0</v>
      </c>
      <c r="AY2131" s="279">
        <f t="shared" si="932"/>
        <v>0</v>
      </c>
      <c r="AZ2131" s="40">
        <f t="shared" si="933"/>
        <v>0</v>
      </c>
      <c r="BB2131" s="40">
        <f t="shared" si="934"/>
        <v>0</v>
      </c>
      <c r="BC2131" s="397">
        <f t="shared" si="935"/>
        <v>0</v>
      </c>
      <c r="BD2131" s="105">
        <f t="shared" si="936"/>
        <v>0</v>
      </c>
      <c r="BE2131" s="105">
        <f t="shared" si="937"/>
        <v>0</v>
      </c>
      <c r="BF2131" s="742">
        <f t="shared" si="938"/>
        <v>0</v>
      </c>
      <c r="BG2131" s="89"/>
      <c r="BH2131" s="9"/>
      <c r="BJ2131" s="40">
        <f t="shared" si="939"/>
        <v>0</v>
      </c>
      <c r="BK2131" s="40">
        <f t="shared" si="940"/>
        <v>1</v>
      </c>
      <c r="BL2131" s="40">
        <f t="shared" si="941"/>
        <v>0</v>
      </c>
      <c r="BM2131" s="40">
        <f t="shared" si="942"/>
        <v>0</v>
      </c>
      <c r="BN2131" s="40">
        <f t="shared" si="943"/>
        <v>0</v>
      </c>
    </row>
    <row r="2132" spans="1:66" x14ac:dyDescent="0.25">
      <c r="A2132" s="379"/>
      <c r="B2132" s="936"/>
      <c r="C2132" s="272"/>
      <c r="D2132" s="868"/>
      <c r="E2132" s="873" t="str">
        <f t="shared" si="917"/>
        <v xml:space="preserve"> </v>
      </c>
      <c r="F2132" s="130">
        <f t="shared" si="918"/>
        <v>0</v>
      </c>
      <c r="G2132" s="128">
        <f t="shared" si="919"/>
        <v>2120</v>
      </c>
      <c r="H2132" s="127"/>
      <c r="I2132" s="321"/>
      <c r="J2132" s="97"/>
      <c r="K2132" s="323"/>
      <c r="L2132" s="322"/>
      <c r="M2132" s="50"/>
      <c r="N2132" s="87"/>
      <c r="O2132" s="324"/>
      <c r="P2132" s="98"/>
      <c r="Q2132" s="98"/>
      <c r="R2132" s="114"/>
      <c r="S2132" s="753"/>
      <c r="T2132" s="98"/>
      <c r="U2132" s="98"/>
      <c r="V2132" s="98"/>
      <c r="W2132" s="99"/>
      <c r="X2132" s="97"/>
      <c r="Y2132" s="87"/>
      <c r="Z2132" s="100"/>
      <c r="AA2132" s="106">
        <f t="shared" si="920"/>
        <v>2120</v>
      </c>
      <c r="AB2132" s="549">
        <f t="shared" si="921"/>
        <v>0</v>
      </c>
      <c r="AC2132" s="544">
        <f t="shared" si="922"/>
        <v>0</v>
      </c>
      <c r="AD2132" s="174">
        <f t="shared" si="923"/>
        <v>0</v>
      </c>
      <c r="AE2132" s="8"/>
      <c r="AF2132" s="885" t="str">
        <f t="shared" si="924"/>
        <v xml:space="preserve"> </v>
      </c>
      <c r="AG2132" s="40">
        <f t="shared" si="925"/>
        <v>0</v>
      </c>
      <c r="AH2132" s="40">
        <f t="shared" si="926"/>
        <v>0</v>
      </c>
      <c r="AR2132" s="40">
        <f t="shared" si="927"/>
        <v>0</v>
      </c>
      <c r="AS2132" s="40">
        <f t="shared" si="928"/>
        <v>0</v>
      </c>
      <c r="AT2132" s="40">
        <f t="shared" si="929"/>
        <v>0</v>
      </c>
      <c r="AU2132" s="40">
        <f t="shared" si="930"/>
        <v>0</v>
      </c>
      <c r="AX2132" s="279">
        <f t="shared" si="931"/>
        <v>0</v>
      </c>
      <c r="AY2132" s="279">
        <f t="shared" si="932"/>
        <v>0</v>
      </c>
      <c r="AZ2132" s="40">
        <f t="shared" si="933"/>
        <v>0</v>
      </c>
      <c r="BB2132" s="40">
        <f t="shared" si="934"/>
        <v>0</v>
      </c>
      <c r="BC2132" s="397">
        <f t="shared" si="935"/>
        <v>0</v>
      </c>
      <c r="BD2132" s="105">
        <f t="shared" si="936"/>
        <v>0</v>
      </c>
      <c r="BE2132" s="105">
        <f t="shared" si="937"/>
        <v>0</v>
      </c>
      <c r="BF2132" s="742">
        <f t="shared" si="938"/>
        <v>0</v>
      </c>
      <c r="BG2132" s="89"/>
      <c r="BH2132" s="9"/>
      <c r="BJ2132" s="40">
        <f t="shared" si="939"/>
        <v>0</v>
      </c>
      <c r="BK2132" s="40">
        <f t="shared" si="940"/>
        <v>1</v>
      </c>
      <c r="BL2132" s="40">
        <f t="shared" si="941"/>
        <v>0</v>
      </c>
      <c r="BM2132" s="40">
        <f t="shared" si="942"/>
        <v>0</v>
      </c>
      <c r="BN2132" s="40">
        <f t="shared" si="943"/>
        <v>0</v>
      </c>
    </row>
    <row r="2133" spans="1:66" x14ac:dyDescent="0.25">
      <c r="A2133" s="379"/>
      <c r="B2133" s="936"/>
      <c r="C2133" s="272"/>
      <c r="D2133" s="868"/>
      <c r="E2133" s="873" t="str">
        <f t="shared" si="917"/>
        <v xml:space="preserve"> </v>
      </c>
      <c r="F2133" s="130">
        <f t="shared" si="918"/>
        <v>0</v>
      </c>
      <c r="G2133" s="128">
        <f t="shared" si="919"/>
        <v>2121</v>
      </c>
      <c r="H2133" s="127"/>
      <c r="I2133" s="321"/>
      <c r="J2133" s="97"/>
      <c r="K2133" s="323"/>
      <c r="L2133" s="322"/>
      <c r="M2133" s="50"/>
      <c r="N2133" s="87"/>
      <c r="O2133" s="324"/>
      <c r="P2133" s="98"/>
      <c r="Q2133" s="98"/>
      <c r="R2133" s="114"/>
      <c r="S2133" s="753"/>
      <c r="T2133" s="98"/>
      <c r="U2133" s="98"/>
      <c r="V2133" s="98"/>
      <c r="W2133" s="99"/>
      <c r="X2133" s="97"/>
      <c r="Y2133" s="87"/>
      <c r="Z2133" s="100"/>
      <c r="AA2133" s="106">
        <f t="shared" si="920"/>
        <v>2121</v>
      </c>
      <c r="AB2133" s="549">
        <f t="shared" si="921"/>
        <v>0</v>
      </c>
      <c r="AC2133" s="544">
        <f t="shared" si="922"/>
        <v>0</v>
      </c>
      <c r="AD2133" s="174">
        <f t="shared" si="923"/>
        <v>0</v>
      </c>
      <c r="AE2133" s="8"/>
      <c r="AF2133" s="885" t="str">
        <f t="shared" si="924"/>
        <v xml:space="preserve"> </v>
      </c>
      <c r="AG2133" s="40">
        <f t="shared" si="925"/>
        <v>0</v>
      </c>
      <c r="AH2133" s="40">
        <f t="shared" si="926"/>
        <v>0</v>
      </c>
      <c r="AR2133" s="40">
        <f t="shared" si="927"/>
        <v>0</v>
      </c>
      <c r="AS2133" s="40">
        <f t="shared" si="928"/>
        <v>0</v>
      </c>
      <c r="AT2133" s="40">
        <f t="shared" si="929"/>
        <v>0</v>
      </c>
      <c r="AU2133" s="40">
        <f t="shared" si="930"/>
        <v>0</v>
      </c>
      <c r="AX2133" s="279">
        <f t="shared" si="931"/>
        <v>0</v>
      </c>
      <c r="AY2133" s="279">
        <f t="shared" si="932"/>
        <v>0</v>
      </c>
      <c r="AZ2133" s="40">
        <f t="shared" si="933"/>
        <v>0</v>
      </c>
      <c r="BB2133" s="40">
        <f t="shared" si="934"/>
        <v>0</v>
      </c>
      <c r="BC2133" s="397">
        <f t="shared" si="935"/>
        <v>0</v>
      </c>
      <c r="BD2133" s="105">
        <f t="shared" si="936"/>
        <v>0</v>
      </c>
      <c r="BE2133" s="105">
        <f t="shared" si="937"/>
        <v>0</v>
      </c>
      <c r="BF2133" s="742">
        <f t="shared" si="938"/>
        <v>0</v>
      </c>
      <c r="BG2133" s="89"/>
      <c r="BH2133" s="9"/>
      <c r="BJ2133" s="40">
        <f t="shared" si="939"/>
        <v>0</v>
      </c>
      <c r="BK2133" s="40">
        <f t="shared" si="940"/>
        <v>1</v>
      </c>
      <c r="BL2133" s="40">
        <f t="shared" si="941"/>
        <v>0</v>
      </c>
      <c r="BM2133" s="40">
        <f t="shared" si="942"/>
        <v>0</v>
      </c>
      <c r="BN2133" s="40">
        <f t="shared" si="943"/>
        <v>0</v>
      </c>
    </row>
    <row r="2134" spans="1:66" x14ac:dyDescent="0.25">
      <c r="A2134" s="379"/>
      <c r="B2134" s="936"/>
      <c r="C2134" s="272"/>
      <c r="D2134" s="868"/>
      <c r="E2134" s="873" t="str">
        <f t="shared" si="917"/>
        <v xml:space="preserve"> </v>
      </c>
      <c r="F2134" s="130">
        <f t="shared" si="918"/>
        <v>0</v>
      </c>
      <c r="G2134" s="128">
        <f t="shared" si="919"/>
        <v>2122</v>
      </c>
      <c r="H2134" s="127"/>
      <c r="I2134" s="321"/>
      <c r="J2134" s="97"/>
      <c r="K2134" s="323"/>
      <c r="L2134" s="322"/>
      <c r="M2134" s="50"/>
      <c r="N2134" s="87"/>
      <c r="O2134" s="324"/>
      <c r="P2134" s="98"/>
      <c r="Q2134" s="98"/>
      <c r="R2134" s="114"/>
      <c r="S2134" s="753"/>
      <c r="T2134" s="98"/>
      <c r="U2134" s="98"/>
      <c r="V2134" s="98"/>
      <c r="W2134" s="99"/>
      <c r="X2134" s="97"/>
      <c r="Y2134" s="87"/>
      <c r="Z2134" s="100"/>
      <c r="AA2134" s="106">
        <f t="shared" si="920"/>
        <v>2122</v>
      </c>
      <c r="AB2134" s="549">
        <f t="shared" si="921"/>
        <v>0</v>
      </c>
      <c r="AC2134" s="544">
        <f t="shared" si="922"/>
        <v>0</v>
      </c>
      <c r="AD2134" s="174">
        <f t="shared" si="923"/>
        <v>0</v>
      </c>
      <c r="AE2134" s="8"/>
      <c r="AF2134" s="885" t="str">
        <f t="shared" si="924"/>
        <v xml:space="preserve"> </v>
      </c>
      <c r="AG2134" s="40">
        <f t="shared" si="925"/>
        <v>0</v>
      </c>
      <c r="AH2134" s="40">
        <f t="shared" si="926"/>
        <v>0</v>
      </c>
      <c r="AR2134" s="40">
        <f t="shared" si="927"/>
        <v>0</v>
      </c>
      <c r="AS2134" s="40">
        <f t="shared" si="928"/>
        <v>0</v>
      </c>
      <c r="AT2134" s="40">
        <f t="shared" si="929"/>
        <v>0</v>
      </c>
      <c r="AU2134" s="40">
        <f t="shared" si="930"/>
        <v>0</v>
      </c>
      <c r="AX2134" s="279">
        <f t="shared" si="931"/>
        <v>0</v>
      </c>
      <c r="AY2134" s="279">
        <f t="shared" si="932"/>
        <v>0</v>
      </c>
      <c r="AZ2134" s="40">
        <f t="shared" si="933"/>
        <v>0</v>
      </c>
      <c r="BB2134" s="40">
        <f t="shared" si="934"/>
        <v>0</v>
      </c>
      <c r="BC2134" s="397">
        <f t="shared" si="935"/>
        <v>0</v>
      </c>
      <c r="BD2134" s="105">
        <f t="shared" si="936"/>
        <v>0</v>
      </c>
      <c r="BE2134" s="105">
        <f t="shared" si="937"/>
        <v>0</v>
      </c>
      <c r="BF2134" s="742">
        <f t="shared" si="938"/>
        <v>0</v>
      </c>
      <c r="BG2134" s="89"/>
      <c r="BH2134" s="9"/>
      <c r="BJ2134" s="40">
        <f t="shared" si="939"/>
        <v>0</v>
      </c>
      <c r="BK2134" s="40">
        <f t="shared" si="940"/>
        <v>1</v>
      </c>
      <c r="BL2134" s="40">
        <f t="shared" si="941"/>
        <v>0</v>
      </c>
      <c r="BM2134" s="40">
        <f t="shared" si="942"/>
        <v>0</v>
      </c>
      <c r="BN2134" s="40">
        <f t="shared" si="943"/>
        <v>0</v>
      </c>
    </row>
    <row r="2135" spans="1:66" x14ac:dyDescent="0.25">
      <c r="A2135" s="379"/>
      <c r="B2135" s="936"/>
      <c r="C2135" s="272"/>
      <c r="D2135" s="868"/>
      <c r="E2135" s="873" t="str">
        <f t="shared" si="917"/>
        <v xml:space="preserve"> </v>
      </c>
      <c r="F2135" s="130">
        <f t="shared" si="918"/>
        <v>0</v>
      </c>
      <c r="G2135" s="128">
        <f t="shared" si="919"/>
        <v>2123</v>
      </c>
      <c r="H2135" s="127"/>
      <c r="I2135" s="321"/>
      <c r="J2135" s="97"/>
      <c r="K2135" s="323"/>
      <c r="L2135" s="322"/>
      <c r="M2135" s="50"/>
      <c r="N2135" s="87"/>
      <c r="O2135" s="324"/>
      <c r="P2135" s="98"/>
      <c r="Q2135" s="98"/>
      <c r="R2135" s="114"/>
      <c r="S2135" s="753"/>
      <c r="T2135" s="98"/>
      <c r="U2135" s="98"/>
      <c r="V2135" s="98"/>
      <c r="W2135" s="99"/>
      <c r="X2135" s="97"/>
      <c r="Y2135" s="87"/>
      <c r="Z2135" s="100"/>
      <c r="AA2135" s="106">
        <f t="shared" si="920"/>
        <v>2123</v>
      </c>
      <c r="AB2135" s="549">
        <f t="shared" si="921"/>
        <v>0</v>
      </c>
      <c r="AC2135" s="544">
        <f t="shared" si="922"/>
        <v>0</v>
      </c>
      <c r="AD2135" s="174">
        <f t="shared" si="923"/>
        <v>0</v>
      </c>
      <c r="AE2135" s="8"/>
      <c r="AF2135" s="885" t="str">
        <f t="shared" si="924"/>
        <v xml:space="preserve"> </v>
      </c>
      <c r="AG2135" s="40">
        <f t="shared" si="925"/>
        <v>0</v>
      </c>
      <c r="AH2135" s="40">
        <f t="shared" si="926"/>
        <v>0</v>
      </c>
      <c r="AR2135" s="40">
        <f t="shared" si="927"/>
        <v>0</v>
      </c>
      <c r="AS2135" s="40">
        <f t="shared" si="928"/>
        <v>0</v>
      </c>
      <c r="AT2135" s="40">
        <f t="shared" si="929"/>
        <v>0</v>
      </c>
      <c r="AU2135" s="40">
        <f t="shared" si="930"/>
        <v>0</v>
      </c>
      <c r="AX2135" s="279">
        <f t="shared" si="931"/>
        <v>0</v>
      </c>
      <c r="AY2135" s="279">
        <f t="shared" si="932"/>
        <v>0</v>
      </c>
      <c r="AZ2135" s="40">
        <f t="shared" si="933"/>
        <v>0</v>
      </c>
      <c r="BB2135" s="40">
        <f t="shared" si="934"/>
        <v>0</v>
      </c>
      <c r="BC2135" s="397">
        <f t="shared" si="935"/>
        <v>0</v>
      </c>
      <c r="BD2135" s="105">
        <f t="shared" si="936"/>
        <v>0</v>
      </c>
      <c r="BE2135" s="105">
        <f t="shared" si="937"/>
        <v>0</v>
      </c>
      <c r="BF2135" s="742">
        <f t="shared" si="938"/>
        <v>0</v>
      </c>
      <c r="BG2135" s="89"/>
      <c r="BH2135" s="9"/>
      <c r="BJ2135" s="40">
        <f t="shared" si="939"/>
        <v>0</v>
      </c>
      <c r="BK2135" s="40">
        <f t="shared" si="940"/>
        <v>1</v>
      </c>
      <c r="BL2135" s="40">
        <f t="shared" si="941"/>
        <v>0</v>
      </c>
      <c r="BM2135" s="40">
        <f t="shared" si="942"/>
        <v>0</v>
      </c>
      <c r="BN2135" s="40">
        <f t="shared" si="943"/>
        <v>0</v>
      </c>
    </row>
    <row r="2136" spans="1:66" x14ac:dyDescent="0.25">
      <c r="A2136" s="379"/>
      <c r="B2136" s="936"/>
      <c r="C2136" s="272"/>
      <c r="D2136" s="868"/>
      <c r="E2136" s="873" t="str">
        <f t="shared" si="917"/>
        <v xml:space="preserve"> </v>
      </c>
      <c r="F2136" s="130">
        <f t="shared" si="918"/>
        <v>0</v>
      </c>
      <c r="G2136" s="128">
        <f t="shared" si="919"/>
        <v>2124</v>
      </c>
      <c r="H2136" s="127"/>
      <c r="I2136" s="321"/>
      <c r="J2136" s="97"/>
      <c r="K2136" s="323"/>
      <c r="L2136" s="322"/>
      <c r="M2136" s="50"/>
      <c r="N2136" s="87"/>
      <c r="O2136" s="324"/>
      <c r="P2136" s="98"/>
      <c r="Q2136" s="98"/>
      <c r="R2136" s="114"/>
      <c r="S2136" s="753"/>
      <c r="T2136" s="98"/>
      <c r="U2136" s="98"/>
      <c r="V2136" s="98"/>
      <c r="W2136" s="99"/>
      <c r="X2136" s="97"/>
      <c r="Y2136" s="87"/>
      <c r="Z2136" s="100"/>
      <c r="AA2136" s="106">
        <f t="shared" si="920"/>
        <v>2124</v>
      </c>
      <c r="AB2136" s="549">
        <f t="shared" si="921"/>
        <v>0</v>
      </c>
      <c r="AC2136" s="544">
        <f t="shared" si="922"/>
        <v>0</v>
      </c>
      <c r="AD2136" s="174">
        <f t="shared" si="923"/>
        <v>0</v>
      </c>
      <c r="AE2136" s="8"/>
      <c r="AF2136" s="885" t="str">
        <f t="shared" si="924"/>
        <v xml:space="preserve"> </v>
      </c>
      <c r="AG2136" s="40">
        <f t="shared" si="925"/>
        <v>0</v>
      </c>
      <c r="AH2136" s="40">
        <f t="shared" si="926"/>
        <v>0</v>
      </c>
      <c r="AR2136" s="40">
        <f t="shared" si="927"/>
        <v>0</v>
      </c>
      <c r="AS2136" s="40">
        <f t="shared" si="928"/>
        <v>0</v>
      </c>
      <c r="AT2136" s="40">
        <f t="shared" si="929"/>
        <v>0</v>
      </c>
      <c r="AU2136" s="40">
        <f t="shared" si="930"/>
        <v>0</v>
      </c>
      <c r="AX2136" s="279">
        <f t="shared" si="931"/>
        <v>0</v>
      </c>
      <c r="AY2136" s="279">
        <f t="shared" si="932"/>
        <v>0</v>
      </c>
      <c r="AZ2136" s="40">
        <f t="shared" si="933"/>
        <v>0</v>
      </c>
      <c r="BB2136" s="40">
        <f t="shared" si="934"/>
        <v>0</v>
      </c>
      <c r="BC2136" s="397">
        <f t="shared" si="935"/>
        <v>0</v>
      </c>
      <c r="BD2136" s="105">
        <f t="shared" si="936"/>
        <v>0</v>
      </c>
      <c r="BE2136" s="105">
        <f t="shared" si="937"/>
        <v>0</v>
      </c>
      <c r="BF2136" s="742">
        <f t="shared" si="938"/>
        <v>0</v>
      </c>
      <c r="BG2136" s="89"/>
      <c r="BH2136" s="9"/>
      <c r="BJ2136" s="40">
        <f t="shared" si="939"/>
        <v>0</v>
      </c>
      <c r="BK2136" s="40">
        <f t="shared" si="940"/>
        <v>1</v>
      </c>
      <c r="BL2136" s="40">
        <f t="shared" si="941"/>
        <v>0</v>
      </c>
      <c r="BM2136" s="40">
        <f t="shared" si="942"/>
        <v>0</v>
      </c>
      <c r="BN2136" s="40">
        <f t="shared" si="943"/>
        <v>0</v>
      </c>
    </row>
    <row r="2137" spans="1:66" x14ac:dyDescent="0.25">
      <c r="A2137" s="379"/>
      <c r="B2137" s="936"/>
      <c r="C2137" s="272"/>
      <c r="D2137" s="868"/>
      <c r="E2137" s="873" t="str">
        <f t="shared" si="917"/>
        <v xml:space="preserve"> </v>
      </c>
      <c r="F2137" s="130">
        <f t="shared" si="918"/>
        <v>0</v>
      </c>
      <c r="G2137" s="128">
        <f t="shared" si="919"/>
        <v>2125</v>
      </c>
      <c r="H2137" s="127"/>
      <c r="I2137" s="321"/>
      <c r="J2137" s="97"/>
      <c r="K2137" s="323"/>
      <c r="L2137" s="322"/>
      <c r="M2137" s="50"/>
      <c r="N2137" s="87"/>
      <c r="O2137" s="324"/>
      <c r="P2137" s="98"/>
      <c r="Q2137" s="98"/>
      <c r="R2137" s="114"/>
      <c r="S2137" s="753"/>
      <c r="T2137" s="98"/>
      <c r="U2137" s="98"/>
      <c r="V2137" s="98"/>
      <c r="W2137" s="99"/>
      <c r="X2137" s="97"/>
      <c r="Y2137" s="87"/>
      <c r="Z2137" s="100"/>
      <c r="AA2137" s="106">
        <f t="shared" si="920"/>
        <v>2125</v>
      </c>
      <c r="AB2137" s="549">
        <f t="shared" si="921"/>
        <v>0</v>
      </c>
      <c r="AC2137" s="544">
        <f t="shared" si="922"/>
        <v>0</v>
      </c>
      <c r="AD2137" s="174">
        <f t="shared" si="923"/>
        <v>0</v>
      </c>
      <c r="AE2137" s="8"/>
      <c r="AF2137" s="885" t="str">
        <f t="shared" si="924"/>
        <v xml:space="preserve"> </v>
      </c>
      <c r="AG2137" s="40">
        <f t="shared" si="925"/>
        <v>0</v>
      </c>
      <c r="AH2137" s="40">
        <f t="shared" si="926"/>
        <v>0</v>
      </c>
      <c r="AR2137" s="40">
        <f t="shared" si="927"/>
        <v>0</v>
      </c>
      <c r="AS2137" s="40">
        <f t="shared" si="928"/>
        <v>0</v>
      </c>
      <c r="AT2137" s="40">
        <f t="shared" si="929"/>
        <v>0</v>
      </c>
      <c r="AU2137" s="40">
        <f t="shared" si="930"/>
        <v>0</v>
      </c>
      <c r="AX2137" s="279">
        <f t="shared" si="931"/>
        <v>0</v>
      </c>
      <c r="AY2137" s="279">
        <f t="shared" si="932"/>
        <v>0</v>
      </c>
      <c r="AZ2137" s="40">
        <f t="shared" si="933"/>
        <v>0</v>
      </c>
      <c r="BB2137" s="40">
        <f t="shared" si="934"/>
        <v>0</v>
      </c>
      <c r="BC2137" s="397">
        <f t="shared" si="935"/>
        <v>0</v>
      </c>
      <c r="BD2137" s="105">
        <f t="shared" si="936"/>
        <v>0</v>
      </c>
      <c r="BE2137" s="105">
        <f t="shared" si="937"/>
        <v>0</v>
      </c>
      <c r="BF2137" s="742">
        <f t="shared" si="938"/>
        <v>0</v>
      </c>
      <c r="BG2137" s="89"/>
      <c r="BH2137" s="9"/>
      <c r="BJ2137" s="40">
        <f t="shared" si="939"/>
        <v>0</v>
      </c>
      <c r="BK2137" s="40">
        <f t="shared" si="940"/>
        <v>1</v>
      </c>
      <c r="BL2137" s="40">
        <f t="shared" si="941"/>
        <v>0</v>
      </c>
      <c r="BM2137" s="40">
        <f t="shared" si="942"/>
        <v>0</v>
      </c>
      <c r="BN2137" s="40">
        <f t="shared" si="943"/>
        <v>0</v>
      </c>
    </row>
    <row r="2138" spans="1:66" x14ac:dyDescent="0.25">
      <c r="A2138" s="379"/>
      <c r="B2138" s="936"/>
      <c r="C2138" s="272"/>
      <c r="D2138" s="868"/>
      <c r="E2138" s="873" t="str">
        <f t="shared" si="917"/>
        <v xml:space="preserve"> </v>
      </c>
      <c r="F2138" s="130">
        <f t="shared" si="918"/>
        <v>0</v>
      </c>
      <c r="G2138" s="128">
        <f t="shared" si="919"/>
        <v>2126</v>
      </c>
      <c r="H2138" s="127"/>
      <c r="I2138" s="321"/>
      <c r="J2138" s="97"/>
      <c r="K2138" s="323"/>
      <c r="L2138" s="322"/>
      <c r="M2138" s="50"/>
      <c r="N2138" s="87"/>
      <c r="O2138" s="324"/>
      <c r="P2138" s="98"/>
      <c r="Q2138" s="98"/>
      <c r="R2138" s="114"/>
      <c r="S2138" s="753"/>
      <c r="T2138" s="98"/>
      <c r="U2138" s="98"/>
      <c r="V2138" s="98"/>
      <c r="W2138" s="99"/>
      <c r="X2138" s="97"/>
      <c r="Y2138" s="87"/>
      <c r="Z2138" s="100"/>
      <c r="AA2138" s="106">
        <f t="shared" si="920"/>
        <v>2126</v>
      </c>
      <c r="AB2138" s="549">
        <f t="shared" si="921"/>
        <v>0</v>
      </c>
      <c r="AC2138" s="544">
        <f t="shared" si="922"/>
        <v>0</v>
      </c>
      <c r="AD2138" s="174">
        <f t="shared" si="923"/>
        <v>0</v>
      </c>
      <c r="AE2138" s="8"/>
      <c r="AF2138" s="885" t="str">
        <f t="shared" si="924"/>
        <v xml:space="preserve"> </v>
      </c>
      <c r="AG2138" s="40">
        <f t="shared" si="925"/>
        <v>0</v>
      </c>
      <c r="AH2138" s="40">
        <f t="shared" si="926"/>
        <v>0</v>
      </c>
      <c r="AR2138" s="40">
        <f t="shared" si="927"/>
        <v>0</v>
      </c>
      <c r="AS2138" s="40">
        <f t="shared" si="928"/>
        <v>0</v>
      </c>
      <c r="AT2138" s="40">
        <f t="shared" si="929"/>
        <v>0</v>
      </c>
      <c r="AU2138" s="40">
        <f t="shared" si="930"/>
        <v>0</v>
      </c>
      <c r="AX2138" s="279">
        <f t="shared" si="931"/>
        <v>0</v>
      </c>
      <c r="AY2138" s="279">
        <f t="shared" si="932"/>
        <v>0</v>
      </c>
      <c r="AZ2138" s="40">
        <f t="shared" si="933"/>
        <v>0</v>
      </c>
      <c r="BB2138" s="40">
        <f t="shared" si="934"/>
        <v>0</v>
      </c>
      <c r="BC2138" s="397">
        <f t="shared" si="935"/>
        <v>0</v>
      </c>
      <c r="BD2138" s="105">
        <f t="shared" si="936"/>
        <v>0</v>
      </c>
      <c r="BE2138" s="105">
        <f t="shared" si="937"/>
        <v>0</v>
      </c>
      <c r="BF2138" s="742">
        <f t="shared" si="938"/>
        <v>0</v>
      </c>
      <c r="BG2138" s="89"/>
      <c r="BH2138" s="9"/>
      <c r="BJ2138" s="40">
        <f t="shared" si="939"/>
        <v>0</v>
      </c>
      <c r="BK2138" s="40">
        <f t="shared" si="940"/>
        <v>1</v>
      </c>
      <c r="BL2138" s="40">
        <f t="shared" si="941"/>
        <v>0</v>
      </c>
      <c r="BM2138" s="40">
        <f t="shared" si="942"/>
        <v>0</v>
      </c>
      <c r="BN2138" s="40">
        <f t="shared" si="943"/>
        <v>0</v>
      </c>
    </row>
    <row r="2139" spans="1:66" x14ac:dyDescent="0.25">
      <c r="A2139" s="379"/>
      <c r="B2139" s="936"/>
      <c r="C2139" s="272"/>
      <c r="D2139" s="868"/>
      <c r="E2139" s="873" t="str">
        <f t="shared" si="917"/>
        <v xml:space="preserve"> </v>
      </c>
      <c r="F2139" s="130">
        <f t="shared" si="918"/>
        <v>0</v>
      </c>
      <c r="G2139" s="128">
        <f t="shared" si="919"/>
        <v>2127</v>
      </c>
      <c r="H2139" s="127"/>
      <c r="I2139" s="321"/>
      <c r="J2139" s="97"/>
      <c r="K2139" s="323"/>
      <c r="L2139" s="322"/>
      <c r="M2139" s="50"/>
      <c r="N2139" s="87"/>
      <c r="O2139" s="324"/>
      <c r="P2139" s="98"/>
      <c r="Q2139" s="98"/>
      <c r="R2139" s="114"/>
      <c r="S2139" s="753"/>
      <c r="T2139" s="98"/>
      <c r="U2139" s="98"/>
      <c r="V2139" s="98"/>
      <c r="W2139" s="99"/>
      <c r="X2139" s="97"/>
      <c r="Y2139" s="87"/>
      <c r="Z2139" s="100"/>
      <c r="AA2139" s="106">
        <f t="shared" si="920"/>
        <v>2127</v>
      </c>
      <c r="AB2139" s="549">
        <f t="shared" si="921"/>
        <v>0</v>
      </c>
      <c r="AC2139" s="544">
        <f t="shared" si="922"/>
        <v>0</v>
      </c>
      <c r="AD2139" s="174">
        <f t="shared" si="923"/>
        <v>0</v>
      </c>
      <c r="AE2139" s="8"/>
      <c r="AF2139" s="885" t="str">
        <f t="shared" si="924"/>
        <v xml:space="preserve"> </v>
      </c>
      <c r="AG2139" s="40">
        <f t="shared" si="925"/>
        <v>0</v>
      </c>
      <c r="AH2139" s="40">
        <f t="shared" si="926"/>
        <v>0</v>
      </c>
      <c r="AR2139" s="40">
        <f t="shared" si="927"/>
        <v>0</v>
      </c>
      <c r="AS2139" s="40">
        <f t="shared" si="928"/>
        <v>0</v>
      </c>
      <c r="AT2139" s="40">
        <f t="shared" si="929"/>
        <v>0</v>
      </c>
      <c r="AU2139" s="40">
        <f t="shared" si="930"/>
        <v>0</v>
      </c>
      <c r="AX2139" s="279">
        <f t="shared" si="931"/>
        <v>0</v>
      </c>
      <c r="AY2139" s="279">
        <f t="shared" si="932"/>
        <v>0</v>
      </c>
      <c r="AZ2139" s="40">
        <f t="shared" si="933"/>
        <v>0</v>
      </c>
      <c r="BB2139" s="40">
        <f t="shared" si="934"/>
        <v>0</v>
      </c>
      <c r="BC2139" s="397">
        <f t="shared" si="935"/>
        <v>0</v>
      </c>
      <c r="BD2139" s="105">
        <f t="shared" si="936"/>
        <v>0</v>
      </c>
      <c r="BE2139" s="105">
        <f t="shared" si="937"/>
        <v>0</v>
      </c>
      <c r="BF2139" s="742">
        <f t="shared" si="938"/>
        <v>0</v>
      </c>
      <c r="BG2139" s="89"/>
      <c r="BH2139" s="9"/>
      <c r="BJ2139" s="40">
        <f t="shared" si="939"/>
        <v>0</v>
      </c>
      <c r="BK2139" s="40">
        <f t="shared" si="940"/>
        <v>1</v>
      </c>
      <c r="BL2139" s="40">
        <f t="shared" si="941"/>
        <v>0</v>
      </c>
      <c r="BM2139" s="40">
        <f t="shared" si="942"/>
        <v>0</v>
      </c>
      <c r="BN2139" s="40">
        <f t="shared" si="943"/>
        <v>0</v>
      </c>
    </row>
    <row r="2140" spans="1:66" x14ac:dyDescent="0.25">
      <c r="A2140" s="379"/>
      <c r="B2140" s="936"/>
      <c r="C2140" s="272"/>
      <c r="D2140" s="868"/>
      <c r="E2140" s="873" t="str">
        <f t="shared" si="917"/>
        <v xml:space="preserve"> </v>
      </c>
      <c r="F2140" s="130">
        <f t="shared" si="918"/>
        <v>0</v>
      </c>
      <c r="G2140" s="128">
        <f t="shared" si="919"/>
        <v>2128</v>
      </c>
      <c r="H2140" s="127"/>
      <c r="I2140" s="321"/>
      <c r="J2140" s="97"/>
      <c r="K2140" s="323"/>
      <c r="L2140" s="322"/>
      <c r="M2140" s="50"/>
      <c r="N2140" s="87"/>
      <c r="O2140" s="324"/>
      <c r="P2140" s="98"/>
      <c r="Q2140" s="98"/>
      <c r="R2140" s="114"/>
      <c r="S2140" s="753"/>
      <c r="T2140" s="98"/>
      <c r="U2140" s="98"/>
      <c r="V2140" s="98"/>
      <c r="W2140" s="99"/>
      <c r="X2140" s="97"/>
      <c r="Y2140" s="87"/>
      <c r="Z2140" s="100"/>
      <c r="AA2140" s="106">
        <f t="shared" si="920"/>
        <v>2128</v>
      </c>
      <c r="AB2140" s="549">
        <f t="shared" si="921"/>
        <v>0</v>
      </c>
      <c r="AC2140" s="544">
        <f t="shared" si="922"/>
        <v>0</v>
      </c>
      <c r="AD2140" s="174">
        <f t="shared" si="923"/>
        <v>0</v>
      </c>
      <c r="AE2140" s="8"/>
      <c r="AF2140" s="885" t="str">
        <f t="shared" si="924"/>
        <v xml:space="preserve"> </v>
      </c>
      <c r="AG2140" s="40">
        <f t="shared" si="925"/>
        <v>0</v>
      </c>
      <c r="AH2140" s="40">
        <f t="shared" si="926"/>
        <v>0</v>
      </c>
      <c r="AR2140" s="40">
        <f t="shared" si="927"/>
        <v>0</v>
      </c>
      <c r="AS2140" s="40">
        <f t="shared" si="928"/>
        <v>0</v>
      </c>
      <c r="AT2140" s="40">
        <f t="shared" si="929"/>
        <v>0</v>
      </c>
      <c r="AU2140" s="40">
        <f t="shared" si="930"/>
        <v>0</v>
      </c>
      <c r="AX2140" s="279">
        <f t="shared" si="931"/>
        <v>0</v>
      </c>
      <c r="AY2140" s="279">
        <f t="shared" si="932"/>
        <v>0</v>
      </c>
      <c r="AZ2140" s="40">
        <f t="shared" si="933"/>
        <v>0</v>
      </c>
      <c r="BB2140" s="40">
        <f t="shared" si="934"/>
        <v>0</v>
      </c>
      <c r="BC2140" s="397">
        <f t="shared" si="935"/>
        <v>0</v>
      </c>
      <c r="BD2140" s="105">
        <f t="shared" si="936"/>
        <v>0</v>
      </c>
      <c r="BE2140" s="105">
        <f t="shared" si="937"/>
        <v>0</v>
      </c>
      <c r="BF2140" s="742">
        <f t="shared" si="938"/>
        <v>0</v>
      </c>
      <c r="BG2140" s="89"/>
      <c r="BH2140" s="9"/>
      <c r="BJ2140" s="40">
        <f t="shared" si="939"/>
        <v>0</v>
      </c>
      <c r="BK2140" s="40">
        <f t="shared" si="940"/>
        <v>1</v>
      </c>
      <c r="BL2140" s="40">
        <f t="shared" si="941"/>
        <v>0</v>
      </c>
      <c r="BM2140" s="40">
        <f t="shared" si="942"/>
        <v>0</v>
      </c>
      <c r="BN2140" s="40">
        <f t="shared" si="943"/>
        <v>0</v>
      </c>
    </row>
    <row r="2141" spans="1:66" x14ac:dyDescent="0.25">
      <c r="A2141" s="379"/>
      <c r="B2141" s="936"/>
      <c r="C2141" s="272"/>
      <c r="D2141" s="868"/>
      <c r="E2141" s="873" t="str">
        <f t="shared" si="917"/>
        <v xml:space="preserve"> </v>
      </c>
      <c r="F2141" s="130">
        <f t="shared" si="918"/>
        <v>0</v>
      </c>
      <c r="G2141" s="128">
        <f t="shared" si="919"/>
        <v>2129</v>
      </c>
      <c r="H2141" s="127"/>
      <c r="I2141" s="321"/>
      <c r="J2141" s="97"/>
      <c r="K2141" s="323"/>
      <c r="L2141" s="322"/>
      <c r="M2141" s="50"/>
      <c r="N2141" s="87"/>
      <c r="O2141" s="324"/>
      <c r="P2141" s="98"/>
      <c r="Q2141" s="98"/>
      <c r="R2141" s="114"/>
      <c r="S2141" s="753"/>
      <c r="T2141" s="98"/>
      <c r="U2141" s="98"/>
      <c r="V2141" s="98"/>
      <c r="W2141" s="99"/>
      <c r="X2141" s="97"/>
      <c r="Y2141" s="87"/>
      <c r="Z2141" s="100"/>
      <c r="AA2141" s="106">
        <f t="shared" si="920"/>
        <v>2129</v>
      </c>
      <c r="AB2141" s="549">
        <f t="shared" si="921"/>
        <v>0</v>
      </c>
      <c r="AC2141" s="544">
        <f t="shared" si="922"/>
        <v>0</v>
      </c>
      <c r="AD2141" s="174">
        <f t="shared" si="923"/>
        <v>0</v>
      </c>
      <c r="AE2141" s="8"/>
      <c r="AF2141" s="885" t="str">
        <f t="shared" si="924"/>
        <v xml:space="preserve"> </v>
      </c>
      <c r="AG2141" s="40">
        <f t="shared" si="925"/>
        <v>0</v>
      </c>
      <c r="AH2141" s="40">
        <f t="shared" si="926"/>
        <v>0</v>
      </c>
      <c r="AR2141" s="40">
        <f t="shared" si="927"/>
        <v>0</v>
      </c>
      <c r="AS2141" s="40">
        <f t="shared" si="928"/>
        <v>0</v>
      </c>
      <c r="AT2141" s="40">
        <f t="shared" si="929"/>
        <v>0</v>
      </c>
      <c r="AU2141" s="40">
        <f t="shared" si="930"/>
        <v>0</v>
      </c>
      <c r="AX2141" s="279">
        <f t="shared" si="931"/>
        <v>0</v>
      </c>
      <c r="AY2141" s="279">
        <f t="shared" si="932"/>
        <v>0</v>
      </c>
      <c r="AZ2141" s="40">
        <f t="shared" si="933"/>
        <v>0</v>
      </c>
      <c r="BB2141" s="40">
        <f t="shared" si="934"/>
        <v>0</v>
      </c>
      <c r="BC2141" s="397">
        <f t="shared" si="935"/>
        <v>0</v>
      </c>
      <c r="BD2141" s="105">
        <f t="shared" si="936"/>
        <v>0</v>
      </c>
      <c r="BE2141" s="105">
        <f t="shared" si="937"/>
        <v>0</v>
      </c>
      <c r="BF2141" s="742">
        <f t="shared" si="938"/>
        <v>0</v>
      </c>
      <c r="BG2141" s="89"/>
      <c r="BH2141" s="9"/>
      <c r="BJ2141" s="40">
        <f t="shared" si="939"/>
        <v>0</v>
      </c>
      <c r="BK2141" s="40">
        <f t="shared" si="940"/>
        <v>1</v>
      </c>
      <c r="BL2141" s="40">
        <f t="shared" si="941"/>
        <v>0</v>
      </c>
      <c r="BM2141" s="40">
        <f t="shared" si="942"/>
        <v>0</v>
      </c>
      <c r="BN2141" s="40">
        <f t="shared" si="943"/>
        <v>0</v>
      </c>
    </row>
    <row r="2142" spans="1:66" x14ac:dyDescent="0.25">
      <c r="A2142" s="379"/>
      <c r="B2142" s="936"/>
      <c r="C2142" s="272"/>
      <c r="D2142" s="868"/>
      <c r="E2142" s="873" t="str">
        <f t="shared" si="917"/>
        <v xml:space="preserve"> </v>
      </c>
      <c r="F2142" s="130">
        <f t="shared" si="918"/>
        <v>0</v>
      </c>
      <c r="G2142" s="128">
        <f t="shared" si="919"/>
        <v>2130</v>
      </c>
      <c r="H2142" s="127"/>
      <c r="I2142" s="321"/>
      <c r="J2142" s="97"/>
      <c r="K2142" s="323"/>
      <c r="L2142" s="322"/>
      <c r="M2142" s="50"/>
      <c r="N2142" s="87"/>
      <c r="O2142" s="324"/>
      <c r="P2142" s="98"/>
      <c r="Q2142" s="98"/>
      <c r="R2142" s="114"/>
      <c r="S2142" s="753"/>
      <c r="T2142" s="98"/>
      <c r="U2142" s="98"/>
      <c r="V2142" s="98"/>
      <c r="W2142" s="99"/>
      <c r="X2142" s="97"/>
      <c r="Y2142" s="87"/>
      <c r="Z2142" s="100"/>
      <c r="AA2142" s="106">
        <f t="shared" si="920"/>
        <v>2130</v>
      </c>
      <c r="AB2142" s="549">
        <f t="shared" si="921"/>
        <v>0</v>
      </c>
      <c r="AC2142" s="544">
        <f t="shared" si="922"/>
        <v>0</v>
      </c>
      <c r="AD2142" s="174">
        <f t="shared" si="923"/>
        <v>0</v>
      </c>
      <c r="AE2142" s="8"/>
      <c r="AF2142" s="885" t="str">
        <f t="shared" si="924"/>
        <v xml:space="preserve"> </v>
      </c>
      <c r="AG2142" s="40">
        <f t="shared" si="925"/>
        <v>0</v>
      </c>
      <c r="AH2142" s="40">
        <f t="shared" si="926"/>
        <v>0</v>
      </c>
      <c r="AR2142" s="40">
        <f t="shared" si="927"/>
        <v>0</v>
      </c>
      <c r="AS2142" s="40">
        <f t="shared" si="928"/>
        <v>0</v>
      </c>
      <c r="AT2142" s="40">
        <f t="shared" si="929"/>
        <v>0</v>
      </c>
      <c r="AU2142" s="40">
        <f t="shared" si="930"/>
        <v>0</v>
      </c>
      <c r="AX2142" s="279">
        <f t="shared" si="931"/>
        <v>0</v>
      </c>
      <c r="AY2142" s="279">
        <f t="shared" si="932"/>
        <v>0</v>
      </c>
      <c r="AZ2142" s="40">
        <f t="shared" si="933"/>
        <v>0</v>
      </c>
      <c r="BB2142" s="40">
        <f t="shared" si="934"/>
        <v>0</v>
      </c>
      <c r="BC2142" s="397">
        <f t="shared" si="935"/>
        <v>0</v>
      </c>
      <c r="BD2142" s="105">
        <f t="shared" si="936"/>
        <v>0</v>
      </c>
      <c r="BE2142" s="105">
        <f t="shared" si="937"/>
        <v>0</v>
      </c>
      <c r="BF2142" s="742">
        <f t="shared" si="938"/>
        <v>0</v>
      </c>
      <c r="BG2142" s="89"/>
      <c r="BH2142" s="9"/>
      <c r="BJ2142" s="40">
        <f t="shared" si="939"/>
        <v>0</v>
      </c>
      <c r="BK2142" s="40">
        <f t="shared" si="940"/>
        <v>1</v>
      </c>
      <c r="BL2142" s="40">
        <f t="shared" si="941"/>
        <v>0</v>
      </c>
      <c r="BM2142" s="40">
        <f t="shared" si="942"/>
        <v>0</v>
      </c>
      <c r="BN2142" s="40">
        <f t="shared" si="943"/>
        <v>0</v>
      </c>
    </row>
    <row r="2143" spans="1:66" x14ac:dyDescent="0.25">
      <c r="A2143" s="379"/>
      <c r="B2143" s="936"/>
      <c r="C2143" s="272"/>
      <c r="D2143" s="868"/>
      <c r="E2143" s="873" t="str">
        <f t="shared" si="917"/>
        <v xml:space="preserve"> </v>
      </c>
      <c r="F2143" s="130">
        <f t="shared" si="918"/>
        <v>0</v>
      </c>
      <c r="G2143" s="128">
        <f t="shared" si="919"/>
        <v>2131</v>
      </c>
      <c r="H2143" s="127"/>
      <c r="I2143" s="321"/>
      <c r="J2143" s="97"/>
      <c r="K2143" s="323"/>
      <c r="L2143" s="322"/>
      <c r="M2143" s="50"/>
      <c r="N2143" s="87"/>
      <c r="O2143" s="324"/>
      <c r="P2143" s="98"/>
      <c r="Q2143" s="98"/>
      <c r="R2143" s="114"/>
      <c r="S2143" s="753"/>
      <c r="T2143" s="98"/>
      <c r="U2143" s="98"/>
      <c r="V2143" s="98"/>
      <c r="W2143" s="99"/>
      <c r="X2143" s="97"/>
      <c r="Y2143" s="87"/>
      <c r="Z2143" s="100"/>
      <c r="AA2143" s="106">
        <f t="shared" si="920"/>
        <v>2131</v>
      </c>
      <c r="AB2143" s="549">
        <f t="shared" si="921"/>
        <v>0</v>
      </c>
      <c r="AC2143" s="544">
        <f t="shared" si="922"/>
        <v>0</v>
      </c>
      <c r="AD2143" s="174">
        <f t="shared" si="923"/>
        <v>0</v>
      </c>
      <c r="AE2143" s="8"/>
      <c r="AF2143" s="885" t="str">
        <f t="shared" si="924"/>
        <v xml:space="preserve"> </v>
      </c>
      <c r="AG2143" s="40">
        <f t="shared" si="925"/>
        <v>0</v>
      </c>
      <c r="AH2143" s="40">
        <f t="shared" si="926"/>
        <v>0</v>
      </c>
      <c r="AR2143" s="40">
        <f t="shared" si="927"/>
        <v>0</v>
      </c>
      <c r="AS2143" s="40">
        <f t="shared" si="928"/>
        <v>0</v>
      </c>
      <c r="AT2143" s="40">
        <f t="shared" si="929"/>
        <v>0</v>
      </c>
      <c r="AU2143" s="40">
        <f t="shared" si="930"/>
        <v>0</v>
      </c>
      <c r="AX2143" s="279">
        <f t="shared" si="931"/>
        <v>0</v>
      </c>
      <c r="AY2143" s="279">
        <f t="shared" si="932"/>
        <v>0</v>
      </c>
      <c r="AZ2143" s="40">
        <f t="shared" si="933"/>
        <v>0</v>
      </c>
      <c r="BB2143" s="40">
        <f t="shared" si="934"/>
        <v>0</v>
      </c>
      <c r="BC2143" s="397">
        <f t="shared" si="935"/>
        <v>0</v>
      </c>
      <c r="BD2143" s="105">
        <f t="shared" si="936"/>
        <v>0</v>
      </c>
      <c r="BE2143" s="105">
        <f t="shared" si="937"/>
        <v>0</v>
      </c>
      <c r="BF2143" s="742">
        <f t="shared" si="938"/>
        <v>0</v>
      </c>
      <c r="BG2143" s="89"/>
      <c r="BH2143" s="9"/>
      <c r="BJ2143" s="40">
        <f t="shared" si="939"/>
        <v>0</v>
      </c>
      <c r="BK2143" s="40">
        <f t="shared" si="940"/>
        <v>1</v>
      </c>
      <c r="BL2143" s="40">
        <f t="shared" si="941"/>
        <v>0</v>
      </c>
      <c r="BM2143" s="40">
        <f t="shared" si="942"/>
        <v>0</v>
      </c>
      <c r="BN2143" s="40">
        <f t="shared" si="943"/>
        <v>0</v>
      </c>
    </row>
    <row r="2144" spans="1:66" x14ac:dyDescent="0.25">
      <c r="A2144" s="379"/>
      <c r="B2144" s="936"/>
      <c r="C2144" s="272"/>
      <c r="D2144" s="868"/>
      <c r="E2144" s="873" t="str">
        <f t="shared" si="917"/>
        <v xml:space="preserve"> </v>
      </c>
      <c r="F2144" s="130">
        <f t="shared" si="918"/>
        <v>0</v>
      </c>
      <c r="G2144" s="128">
        <f t="shared" si="919"/>
        <v>2132</v>
      </c>
      <c r="H2144" s="127"/>
      <c r="I2144" s="321"/>
      <c r="J2144" s="97"/>
      <c r="K2144" s="323"/>
      <c r="L2144" s="322"/>
      <c r="M2144" s="50"/>
      <c r="N2144" s="87"/>
      <c r="O2144" s="324"/>
      <c r="P2144" s="98"/>
      <c r="Q2144" s="98"/>
      <c r="R2144" s="114"/>
      <c r="S2144" s="753"/>
      <c r="T2144" s="98"/>
      <c r="U2144" s="98"/>
      <c r="V2144" s="98"/>
      <c r="W2144" s="99"/>
      <c r="X2144" s="97"/>
      <c r="Y2144" s="87"/>
      <c r="Z2144" s="100"/>
      <c r="AA2144" s="106">
        <f t="shared" si="920"/>
        <v>2132</v>
      </c>
      <c r="AB2144" s="549">
        <f t="shared" si="921"/>
        <v>0</v>
      </c>
      <c r="AC2144" s="544">
        <f t="shared" si="922"/>
        <v>0</v>
      </c>
      <c r="AD2144" s="174">
        <f t="shared" si="923"/>
        <v>0</v>
      </c>
      <c r="AE2144" s="8"/>
      <c r="AF2144" s="885" t="str">
        <f t="shared" si="924"/>
        <v xml:space="preserve"> </v>
      </c>
      <c r="AG2144" s="40">
        <f t="shared" si="925"/>
        <v>0</v>
      </c>
      <c r="AH2144" s="40">
        <f t="shared" si="926"/>
        <v>0</v>
      </c>
      <c r="AR2144" s="40">
        <f t="shared" si="927"/>
        <v>0</v>
      </c>
      <c r="AS2144" s="40">
        <f t="shared" si="928"/>
        <v>0</v>
      </c>
      <c r="AT2144" s="40">
        <f t="shared" si="929"/>
        <v>0</v>
      </c>
      <c r="AU2144" s="40">
        <f t="shared" si="930"/>
        <v>0</v>
      </c>
      <c r="AX2144" s="279">
        <f t="shared" si="931"/>
        <v>0</v>
      </c>
      <c r="AY2144" s="279">
        <f t="shared" si="932"/>
        <v>0</v>
      </c>
      <c r="AZ2144" s="40">
        <f t="shared" si="933"/>
        <v>0</v>
      </c>
      <c r="BB2144" s="40">
        <f t="shared" si="934"/>
        <v>0</v>
      </c>
      <c r="BC2144" s="397">
        <f t="shared" si="935"/>
        <v>0</v>
      </c>
      <c r="BD2144" s="105">
        <f t="shared" si="936"/>
        <v>0</v>
      </c>
      <c r="BE2144" s="105">
        <f t="shared" si="937"/>
        <v>0</v>
      </c>
      <c r="BF2144" s="742">
        <f t="shared" si="938"/>
        <v>0</v>
      </c>
      <c r="BG2144" s="89"/>
      <c r="BH2144" s="9"/>
      <c r="BJ2144" s="40">
        <f t="shared" si="939"/>
        <v>0</v>
      </c>
      <c r="BK2144" s="40">
        <f t="shared" si="940"/>
        <v>1</v>
      </c>
      <c r="BL2144" s="40">
        <f t="shared" si="941"/>
        <v>0</v>
      </c>
      <c r="BM2144" s="40">
        <f t="shared" si="942"/>
        <v>0</v>
      </c>
      <c r="BN2144" s="40">
        <f t="shared" si="943"/>
        <v>0</v>
      </c>
    </row>
    <row r="2145" spans="1:66" x14ac:dyDescent="0.25">
      <c r="A2145" s="379"/>
      <c r="B2145" s="936"/>
      <c r="C2145" s="272"/>
      <c r="D2145" s="868"/>
      <c r="E2145" s="873" t="str">
        <f t="shared" si="917"/>
        <v xml:space="preserve"> </v>
      </c>
      <c r="F2145" s="130">
        <f t="shared" si="918"/>
        <v>0</v>
      </c>
      <c r="G2145" s="128">
        <f t="shared" si="919"/>
        <v>2133</v>
      </c>
      <c r="H2145" s="127"/>
      <c r="I2145" s="321"/>
      <c r="J2145" s="97"/>
      <c r="K2145" s="323"/>
      <c r="L2145" s="322"/>
      <c r="M2145" s="50"/>
      <c r="N2145" s="87"/>
      <c r="O2145" s="324"/>
      <c r="P2145" s="98"/>
      <c r="Q2145" s="98"/>
      <c r="R2145" s="114"/>
      <c r="S2145" s="753"/>
      <c r="T2145" s="98"/>
      <c r="U2145" s="98"/>
      <c r="V2145" s="98"/>
      <c r="W2145" s="99"/>
      <c r="X2145" s="97"/>
      <c r="Y2145" s="87"/>
      <c r="Z2145" s="100"/>
      <c r="AA2145" s="106">
        <f t="shared" si="920"/>
        <v>2133</v>
      </c>
      <c r="AB2145" s="549">
        <f t="shared" si="921"/>
        <v>0</v>
      </c>
      <c r="AC2145" s="544">
        <f t="shared" si="922"/>
        <v>0</v>
      </c>
      <c r="AD2145" s="174">
        <f t="shared" si="923"/>
        <v>0</v>
      </c>
      <c r="AE2145" s="8"/>
      <c r="AF2145" s="885" t="str">
        <f t="shared" si="924"/>
        <v xml:space="preserve"> </v>
      </c>
      <c r="AG2145" s="40">
        <f t="shared" si="925"/>
        <v>0</v>
      </c>
      <c r="AH2145" s="40">
        <f t="shared" si="926"/>
        <v>0</v>
      </c>
      <c r="AR2145" s="40">
        <f t="shared" si="927"/>
        <v>0</v>
      </c>
      <c r="AS2145" s="40">
        <f t="shared" si="928"/>
        <v>0</v>
      </c>
      <c r="AT2145" s="40">
        <f t="shared" si="929"/>
        <v>0</v>
      </c>
      <c r="AU2145" s="40">
        <f t="shared" si="930"/>
        <v>0</v>
      </c>
      <c r="AX2145" s="279">
        <f t="shared" si="931"/>
        <v>0</v>
      </c>
      <c r="AY2145" s="279">
        <f t="shared" si="932"/>
        <v>0</v>
      </c>
      <c r="AZ2145" s="40">
        <f t="shared" si="933"/>
        <v>0</v>
      </c>
      <c r="BB2145" s="40">
        <f t="shared" si="934"/>
        <v>0</v>
      </c>
      <c r="BC2145" s="397">
        <f t="shared" si="935"/>
        <v>0</v>
      </c>
      <c r="BD2145" s="105">
        <f t="shared" si="936"/>
        <v>0</v>
      </c>
      <c r="BE2145" s="105">
        <f t="shared" si="937"/>
        <v>0</v>
      </c>
      <c r="BF2145" s="742">
        <f t="shared" si="938"/>
        <v>0</v>
      </c>
      <c r="BG2145" s="89"/>
      <c r="BH2145" s="9"/>
      <c r="BJ2145" s="40">
        <f t="shared" si="939"/>
        <v>0</v>
      </c>
      <c r="BK2145" s="40">
        <f t="shared" si="940"/>
        <v>1</v>
      </c>
      <c r="BL2145" s="40">
        <f t="shared" si="941"/>
        <v>0</v>
      </c>
      <c r="BM2145" s="40">
        <f t="shared" si="942"/>
        <v>0</v>
      </c>
      <c r="BN2145" s="40">
        <f t="shared" si="943"/>
        <v>0</v>
      </c>
    </row>
    <row r="2146" spans="1:66" x14ac:dyDescent="0.25">
      <c r="A2146" s="379"/>
      <c r="B2146" s="936"/>
      <c r="C2146" s="272"/>
      <c r="D2146" s="868"/>
      <c r="E2146" s="873" t="str">
        <f t="shared" si="917"/>
        <v xml:space="preserve"> </v>
      </c>
      <c r="F2146" s="130">
        <f t="shared" si="918"/>
        <v>0</v>
      </c>
      <c r="G2146" s="128">
        <f t="shared" si="919"/>
        <v>2134</v>
      </c>
      <c r="H2146" s="127"/>
      <c r="I2146" s="321"/>
      <c r="J2146" s="97"/>
      <c r="K2146" s="323"/>
      <c r="L2146" s="322"/>
      <c r="M2146" s="50"/>
      <c r="N2146" s="87"/>
      <c r="O2146" s="324"/>
      <c r="P2146" s="98"/>
      <c r="Q2146" s="98"/>
      <c r="R2146" s="114"/>
      <c r="S2146" s="753"/>
      <c r="T2146" s="98"/>
      <c r="U2146" s="98"/>
      <c r="V2146" s="98"/>
      <c r="W2146" s="99"/>
      <c r="X2146" s="97"/>
      <c r="Y2146" s="87"/>
      <c r="Z2146" s="100"/>
      <c r="AA2146" s="106">
        <f t="shared" si="920"/>
        <v>2134</v>
      </c>
      <c r="AB2146" s="549">
        <f t="shared" si="921"/>
        <v>0</v>
      </c>
      <c r="AC2146" s="544">
        <f t="shared" si="922"/>
        <v>0</v>
      </c>
      <c r="AD2146" s="174">
        <f t="shared" si="923"/>
        <v>0</v>
      </c>
      <c r="AE2146" s="8"/>
      <c r="AF2146" s="885" t="str">
        <f t="shared" si="924"/>
        <v xml:space="preserve"> </v>
      </c>
      <c r="AG2146" s="40">
        <f t="shared" si="925"/>
        <v>0</v>
      </c>
      <c r="AH2146" s="40">
        <f t="shared" si="926"/>
        <v>0</v>
      </c>
      <c r="AR2146" s="40">
        <f t="shared" si="927"/>
        <v>0</v>
      </c>
      <c r="AS2146" s="40">
        <f t="shared" si="928"/>
        <v>0</v>
      </c>
      <c r="AT2146" s="40">
        <f t="shared" si="929"/>
        <v>0</v>
      </c>
      <c r="AU2146" s="40">
        <f t="shared" si="930"/>
        <v>0</v>
      </c>
      <c r="AX2146" s="279">
        <f t="shared" si="931"/>
        <v>0</v>
      </c>
      <c r="AY2146" s="279">
        <f t="shared" si="932"/>
        <v>0</v>
      </c>
      <c r="AZ2146" s="40">
        <f t="shared" si="933"/>
        <v>0</v>
      </c>
      <c r="BB2146" s="40">
        <f t="shared" si="934"/>
        <v>0</v>
      </c>
      <c r="BC2146" s="397">
        <f t="shared" si="935"/>
        <v>0</v>
      </c>
      <c r="BD2146" s="105">
        <f t="shared" si="936"/>
        <v>0</v>
      </c>
      <c r="BE2146" s="105">
        <f t="shared" si="937"/>
        <v>0</v>
      </c>
      <c r="BF2146" s="742">
        <f t="shared" si="938"/>
        <v>0</v>
      </c>
      <c r="BG2146" s="89"/>
      <c r="BH2146" s="9"/>
      <c r="BJ2146" s="40">
        <f t="shared" si="939"/>
        <v>0</v>
      </c>
      <c r="BK2146" s="40">
        <f t="shared" si="940"/>
        <v>1</v>
      </c>
      <c r="BL2146" s="40">
        <f t="shared" si="941"/>
        <v>0</v>
      </c>
      <c r="BM2146" s="40">
        <f t="shared" si="942"/>
        <v>0</v>
      </c>
      <c r="BN2146" s="40">
        <f t="shared" si="943"/>
        <v>0</v>
      </c>
    </row>
    <row r="2147" spans="1:66" x14ac:dyDescent="0.25">
      <c r="A2147" s="379"/>
      <c r="B2147" s="936"/>
      <c r="C2147" s="272"/>
      <c r="D2147" s="868"/>
      <c r="E2147" s="873" t="str">
        <f t="shared" si="917"/>
        <v xml:space="preserve"> </v>
      </c>
      <c r="F2147" s="130">
        <f t="shared" si="918"/>
        <v>0</v>
      </c>
      <c r="G2147" s="128">
        <f t="shared" si="919"/>
        <v>2135</v>
      </c>
      <c r="H2147" s="127"/>
      <c r="I2147" s="321"/>
      <c r="J2147" s="97"/>
      <c r="K2147" s="323"/>
      <c r="L2147" s="322"/>
      <c r="M2147" s="50"/>
      <c r="N2147" s="87"/>
      <c r="O2147" s="324"/>
      <c r="P2147" s="98"/>
      <c r="Q2147" s="98"/>
      <c r="R2147" s="114"/>
      <c r="S2147" s="753"/>
      <c r="T2147" s="98"/>
      <c r="U2147" s="98"/>
      <c r="V2147" s="98"/>
      <c r="W2147" s="99"/>
      <c r="X2147" s="97"/>
      <c r="Y2147" s="87"/>
      <c r="Z2147" s="100"/>
      <c r="AA2147" s="106">
        <f t="shared" si="920"/>
        <v>2135</v>
      </c>
      <c r="AB2147" s="549">
        <f t="shared" si="921"/>
        <v>0</v>
      </c>
      <c r="AC2147" s="544">
        <f t="shared" si="922"/>
        <v>0</v>
      </c>
      <c r="AD2147" s="174">
        <f t="shared" si="923"/>
        <v>0</v>
      </c>
      <c r="AE2147" s="8"/>
      <c r="AF2147" s="885" t="str">
        <f t="shared" si="924"/>
        <v xml:space="preserve"> </v>
      </c>
      <c r="AG2147" s="40">
        <f t="shared" si="925"/>
        <v>0</v>
      </c>
      <c r="AH2147" s="40">
        <f t="shared" si="926"/>
        <v>0</v>
      </c>
      <c r="AR2147" s="40">
        <f t="shared" si="927"/>
        <v>0</v>
      </c>
      <c r="AS2147" s="40">
        <f t="shared" si="928"/>
        <v>0</v>
      </c>
      <c r="AT2147" s="40">
        <f t="shared" si="929"/>
        <v>0</v>
      </c>
      <c r="AU2147" s="40">
        <f t="shared" si="930"/>
        <v>0</v>
      </c>
      <c r="AX2147" s="279">
        <f t="shared" si="931"/>
        <v>0</v>
      </c>
      <c r="AY2147" s="279">
        <f t="shared" si="932"/>
        <v>0</v>
      </c>
      <c r="AZ2147" s="40">
        <f t="shared" si="933"/>
        <v>0</v>
      </c>
      <c r="BB2147" s="40">
        <f t="shared" si="934"/>
        <v>0</v>
      </c>
      <c r="BC2147" s="397">
        <f t="shared" si="935"/>
        <v>0</v>
      </c>
      <c r="BD2147" s="105">
        <f t="shared" si="936"/>
        <v>0</v>
      </c>
      <c r="BE2147" s="105">
        <f t="shared" si="937"/>
        <v>0</v>
      </c>
      <c r="BF2147" s="742">
        <f t="shared" si="938"/>
        <v>0</v>
      </c>
      <c r="BG2147" s="89"/>
      <c r="BH2147" s="9"/>
      <c r="BJ2147" s="40">
        <f t="shared" si="939"/>
        <v>0</v>
      </c>
      <c r="BK2147" s="40">
        <f t="shared" si="940"/>
        <v>1</v>
      </c>
      <c r="BL2147" s="40">
        <f t="shared" si="941"/>
        <v>0</v>
      </c>
      <c r="BM2147" s="40">
        <f t="shared" si="942"/>
        <v>0</v>
      </c>
      <c r="BN2147" s="40">
        <f t="shared" si="943"/>
        <v>0</v>
      </c>
    </row>
    <row r="2148" spans="1:66" x14ac:dyDescent="0.25">
      <c r="A2148" s="379"/>
      <c r="B2148" s="936"/>
      <c r="C2148" s="272"/>
      <c r="D2148" s="868"/>
      <c r="E2148" s="873" t="str">
        <f t="shared" si="917"/>
        <v xml:space="preserve"> </v>
      </c>
      <c r="F2148" s="130">
        <f t="shared" si="918"/>
        <v>0</v>
      </c>
      <c r="G2148" s="128">
        <f t="shared" si="919"/>
        <v>2136</v>
      </c>
      <c r="H2148" s="127"/>
      <c r="I2148" s="321"/>
      <c r="J2148" s="97"/>
      <c r="K2148" s="323"/>
      <c r="L2148" s="322"/>
      <c r="M2148" s="50"/>
      <c r="N2148" s="87"/>
      <c r="O2148" s="324"/>
      <c r="P2148" s="98"/>
      <c r="Q2148" s="98"/>
      <c r="R2148" s="114"/>
      <c r="S2148" s="753"/>
      <c r="T2148" s="98"/>
      <c r="U2148" s="98"/>
      <c r="V2148" s="98"/>
      <c r="W2148" s="99"/>
      <c r="X2148" s="97"/>
      <c r="Y2148" s="87"/>
      <c r="Z2148" s="100"/>
      <c r="AA2148" s="106">
        <f t="shared" si="920"/>
        <v>2136</v>
      </c>
      <c r="AB2148" s="549">
        <f t="shared" si="921"/>
        <v>0</v>
      </c>
      <c r="AC2148" s="544">
        <f t="shared" si="922"/>
        <v>0</v>
      </c>
      <c r="AD2148" s="174">
        <f t="shared" si="923"/>
        <v>0</v>
      </c>
      <c r="AE2148" s="8"/>
      <c r="AF2148" s="885" t="str">
        <f t="shared" si="924"/>
        <v xml:space="preserve"> </v>
      </c>
      <c r="AG2148" s="40">
        <f t="shared" si="925"/>
        <v>0</v>
      </c>
      <c r="AH2148" s="40">
        <f t="shared" si="926"/>
        <v>0</v>
      </c>
      <c r="AR2148" s="40">
        <f t="shared" si="927"/>
        <v>0</v>
      </c>
      <c r="AS2148" s="40">
        <f t="shared" si="928"/>
        <v>0</v>
      </c>
      <c r="AT2148" s="40">
        <f t="shared" si="929"/>
        <v>0</v>
      </c>
      <c r="AU2148" s="40">
        <f t="shared" si="930"/>
        <v>0</v>
      </c>
      <c r="AX2148" s="279">
        <f t="shared" si="931"/>
        <v>0</v>
      </c>
      <c r="AY2148" s="279">
        <f t="shared" si="932"/>
        <v>0</v>
      </c>
      <c r="AZ2148" s="40">
        <f t="shared" si="933"/>
        <v>0</v>
      </c>
      <c r="BB2148" s="40">
        <f t="shared" si="934"/>
        <v>0</v>
      </c>
      <c r="BC2148" s="397">
        <f t="shared" si="935"/>
        <v>0</v>
      </c>
      <c r="BD2148" s="105">
        <f t="shared" si="936"/>
        <v>0</v>
      </c>
      <c r="BE2148" s="105">
        <f t="shared" si="937"/>
        <v>0</v>
      </c>
      <c r="BF2148" s="742">
        <f t="shared" si="938"/>
        <v>0</v>
      </c>
      <c r="BG2148" s="89"/>
      <c r="BH2148" s="9"/>
      <c r="BJ2148" s="40">
        <f t="shared" si="939"/>
        <v>0</v>
      </c>
      <c r="BK2148" s="40">
        <f t="shared" si="940"/>
        <v>1</v>
      </c>
      <c r="BL2148" s="40">
        <f t="shared" si="941"/>
        <v>0</v>
      </c>
      <c r="BM2148" s="40">
        <f t="shared" si="942"/>
        <v>0</v>
      </c>
      <c r="BN2148" s="40">
        <f t="shared" si="943"/>
        <v>0</v>
      </c>
    </row>
    <row r="2149" spans="1:66" x14ac:dyDescent="0.25">
      <c r="A2149" s="379"/>
      <c r="B2149" s="936"/>
      <c r="C2149" s="272"/>
      <c r="D2149" s="868"/>
      <c r="E2149" s="873" t="str">
        <f t="shared" si="917"/>
        <v xml:space="preserve"> </v>
      </c>
      <c r="F2149" s="130">
        <f t="shared" si="918"/>
        <v>0</v>
      </c>
      <c r="G2149" s="128">
        <f t="shared" si="919"/>
        <v>2137</v>
      </c>
      <c r="H2149" s="127"/>
      <c r="I2149" s="321"/>
      <c r="J2149" s="97"/>
      <c r="K2149" s="323"/>
      <c r="L2149" s="322"/>
      <c r="M2149" s="50"/>
      <c r="N2149" s="87"/>
      <c r="O2149" s="324"/>
      <c r="P2149" s="98"/>
      <c r="Q2149" s="98"/>
      <c r="R2149" s="114"/>
      <c r="S2149" s="753"/>
      <c r="T2149" s="98"/>
      <c r="U2149" s="98"/>
      <c r="V2149" s="98"/>
      <c r="W2149" s="99"/>
      <c r="X2149" s="97"/>
      <c r="Y2149" s="87"/>
      <c r="Z2149" s="100"/>
      <c r="AA2149" s="106">
        <f t="shared" si="920"/>
        <v>2137</v>
      </c>
      <c r="AB2149" s="549">
        <f t="shared" si="921"/>
        <v>0</v>
      </c>
      <c r="AC2149" s="544">
        <f t="shared" si="922"/>
        <v>0</v>
      </c>
      <c r="AD2149" s="174">
        <f t="shared" si="923"/>
        <v>0</v>
      </c>
      <c r="AE2149" s="8"/>
      <c r="AF2149" s="885" t="str">
        <f t="shared" si="924"/>
        <v xml:space="preserve"> </v>
      </c>
      <c r="AG2149" s="40">
        <f t="shared" si="925"/>
        <v>0</v>
      </c>
      <c r="AH2149" s="40">
        <f t="shared" si="926"/>
        <v>0</v>
      </c>
      <c r="AR2149" s="40">
        <f t="shared" si="927"/>
        <v>0</v>
      </c>
      <c r="AS2149" s="40">
        <f t="shared" si="928"/>
        <v>0</v>
      </c>
      <c r="AT2149" s="40">
        <f t="shared" si="929"/>
        <v>0</v>
      </c>
      <c r="AU2149" s="40">
        <f t="shared" si="930"/>
        <v>0</v>
      </c>
      <c r="AX2149" s="279">
        <f t="shared" si="931"/>
        <v>0</v>
      </c>
      <c r="AY2149" s="279">
        <f t="shared" si="932"/>
        <v>0</v>
      </c>
      <c r="AZ2149" s="40">
        <f t="shared" si="933"/>
        <v>0</v>
      </c>
      <c r="BB2149" s="40">
        <f t="shared" si="934"/>
        <v>0</v>
      </c>
      <c r="BC2149" s="397">
        <f t="shared" si="935"/>
        <v>0</v>
      </c>
      <c r="BD2149" s="105">
        <f t="shared" si="936"/>
        <v>0</v>
      </c>
      <c r="BE2149" s="105">
        <f t="shared" si="937"/>
        <v>0</v>
      </c>
      <c r="BF2149" s="742">
        <f t="shared" si="938"/>
        <v>0</v>
      </c>
      <c r="BG2149" s="89"/>
      <c r="BH2149" s="9"/>
      <c r="BJ2149" s="40">
        <f t="shared" si="939"/>
        <v>0</v>
      </c>
      <c r="BK2149" s="40">
        <f t="shared" si="940"/>
        <v>1</v>
      </c>
      <c r="BL2149" s="40">
        <f t="shared" si="941"/>
        <v>0</v>
      </c>
      <c r="BM2149" s="40">
        <f t="shared" si="942"/>
        <v>0</v>
      </c>
      <c r="BN2149" s="40">
        <f t="shared" si="943"/>
        <v>0</v>
      </c>
    </row>
    <row r="2150" spans="1:66" x14ac:dyDescent="0.25">
      <c r="A2150" s="379"/>
      <c r="B2150" s="936"/>
      <c r="C2150" s="272"/>
      <c r="D2150" s="868"/>
      <c r="E2150" s="873" t="str">
        <f t="shared" si="917"/>
        <v xml:space="preserve"> </v>
      </c>
      <c r="F2150" s="130">
        <f t="shared" si="918"/>
        <v>0</v>
      </c>
      <c r="G2150" s="128">
        <f t="shared" si="919"/>
        <v>2138</v>
      </c>
      <c r="H2150" s="127"/>
      <c r="I2150" s="321"/>
      <c r="J2150" s="97"/>
      <c r="K2150" s="323"/>
      <c r="L2150" s="322"/>
      <c r="M2150" s="50"/>
      <c r="N2150" s="87"/>
      <c r="O2150" s="324"/>
      <c r="P2150" s="98"/>
      <c r="Q2150" s="98"/>
      <c r="R2150" s="114"/>
      <c r="S2150" s="753"/>
      <c r="T2150" s="98"/>
      <c r="U2150" s="98"/>
      <c r="V2150" s="98"/>
      <c r="W2150" s="99"/>
      <c r="X2150" s="97"/>
      <c r="Y2150" s="87"/>
      <c r="Z2150" s="100"/>
      <c r="AA2150" s="106">
        <f t="shared" si="920"/>
        <v>2138</v>
      </c>
      <c r="AB2150" s="549">
        <f t="shared" si="921"/>
        <v>0</v>
      </c>
      <c r="AC2150" s="544">
        <f t="shared" si="922"/>
        <v>0</v>
      </c>
      <c r="AD2150" s="174">
        <f t="shared" si="923"/>
        <v>0</v>
      </c>
      <c r="AE2150" s="8"/>
      <c r="AF2150" s="885" t="str">
        <f t="shared" si="924"/>
        <v xml:space="preserve"> </v>
      </c>
      <c r="AG2150" s="40">
        <f t="shared" si="925"/>
        <v>0</v>
      </c>
      <c r="AH2150" s="40">
        <f t="shared" si="926"/>
        <v>0</v>
      </c>
      <c r="AR2150" s="40">
        <f t="shared" si="927"/>
        <v>0</v>
      </c>
      <c r="AS2150" s="40">
        <f t="shared" si="928"/>
        <v>0</v>
      </c>
      <c r="AT2150" s="40">
        <f t="shared" si="929"/>
        <v>0</v>
      </c>
      <c r="AU2150" s="40">
        <f t="shared" si="930"/>
        <v>0</v>
      </c>
      <c r="AX2150" s="279">
        <f t="shared" si="931"/>
        <v>0</v>
      </c>
      <c r="AY2150" s="279">
        <f t="shared" si="932"/>
        <v>0</v>
      </c>
      <c r="AZ2150" s="40">
        <f t="shared" si="933"/>
        <v>0</v>
      </c>
      <c r="BB2150" s="40">
        <f t="shared" si="934"/>
        <v>0</v>
      </c>
      <c r="BC2150" s="397">
        <f t="shared" si="935"/>
        <v>0</v>
      </c>
      <c r="BD2150" s="105">
        <f t="shared" si="936"/>
        <v>0</v>
      </c>
      <c r="BE2150" s="105">
        <f t="shared" si="937"/>
        <v>0</v>
      </c>
      <c r="BF2150" s="742">
        <f t="shared" si="938"/>
        <v>0</v>
      </c>
      <c r="BG2150" s="89"/>
      <c r="BH2150" s="9"/>
      <c r="BJ2150" s="40">
        <f t="shared" si="939"/>
        <v>0</v>
      </c>
      <c r="BK2150" s="40">
        <f t="shared" si="940"/>
        <v>1</v>
      </c>
      <c r="BL2150" s="40">
        <f t="shared" si="941"/>
        <v>0</v>
      </c>
      <c r="BM2150" s="40">
        <f t="shared" si="942"/>
        <v>0</v>
      </c>
      <c r="BN2150" s="40">
        <f t="shared" si="943"/>
        <v>0</v>
      </c>
    </row>
    <row r="2151" spans="1:66" x14ac:dyDescent="0.25">
      <c r="A2151" s="379"/>
      <c r="B2151" s="936"/>
      <c r="C2151" s="272"/>
      <c r="D2151" s="868"/>
      <c r="E2151" s="873" t="str">
        <f t="shared" si="917"/>
        <v xml:space="preserve"> </v>
      </c>
      <c r="F2151" s="130">
        <f t="shared" si="918"/>
        <v>0</v>
      </c>
      <c r="G2151" s="128">
        <f t="shared" si="919"/>
        <v>2139</v>
      </c>
      <c r="H2151" s="127"/>
      <c r="I2151" s="321"/>
      <c r="J2151" s="97"/>
      <c r="K2151" s="323"/>
      <c r="L2151" s="322"/>
      <c r="M2151" s="50"/>
      <c r="N2151" s="87"/>
      <c r="O2151" s="324"/>
      <c r="P2151" s="98"/>
      <c r="Q2151" s="98"/>
      <c r="R2151" s="114"/>
      <c r="S2151" s="753"/>
      <c r="T2151" s="98"/>
      <c r="U2151" s="98"/>
      <c r="V2151" s="98"/>
      <c r="W2151" s="99"/>
      <c r="X2151" s="97"/>
      <c r="Y2151" s="87"/>
      <c r="Z2151" s="100"/>
      <c r="AA2151" s="106">
        <f t="shared" si="920"/>
        <v>2139</v>
      </c>
      <c r="AB2151" s="549">
        <f t="shared" si="921"/>
        <v>0</v>
      </c>
      <c r="AC2151" s="544">
        <f t="shared" si="922"/>
        <v>0</v>
      </c>
      <c r="AD2151" s="174">
        <f t="shared" si="923"/>
        <v>0</v>
      </c>
      <c r="AE2151" s="8"/>
      <c r="AF2151" s="885" t="str">
        <f t="shared" si="924"/>
        <v xml:space="preserve"> </v>
      </c>
      <c r="AG2151" s="40">
        <f t="shared" si="925"/>
        <v>0</v>
      </c>
      <c r="AH2151" s="40">
        <f t="shared" si="926"/>
        <v>0</v>
      </c>
      <c r="AR2151" s="40">
        <f t="shared" si="927"/>
        <v>0</v>
      </c>
      <c r="AS2151" s="40">
        <f t="shared" si="928"/>
        <v>0</v>
      </c>
      <c r="AT2151" s="40">
        <f t="shared" si="929"/>
        <v>0</v>
      </c>
      <c r="AU2151" s="40">
        <f t="shared" si="930"/>
        <v>0</v>
      </c>
      <c r="AX2151" s="279">
        <f t="shared" si="931"/>
        <v>0</v>
      </c>
      <c r="AY2151" s="279">
        <f t="shared" si="932"/>
        <v>0</v>
      </c>
      <c r="AZ2151" s="40">
        <f t="shared" si="933"/>
        <v>0</v>
      </c>
      <c r="BB2151" s="40">
        <f t="shared" si="934"/>
        <v>0</v>
      </c>
      <c r="BC2151" s="397">
        <f t="shared" si="935"/>
        <v>0</v>
      </c>
      <c r="BD2151" s="105">
        <f t="shared" si="936"/>
        <v>0</v>
      </c>
      <c r="BE2151" s="105">
        <f t="shared" si="937"/>
        <v>0</v>
      </c>
      <c r="BF2151" s="742">
        <f t="shared" si="938"/>
        <v>0</v>
      </c>
      <c r="BG2151" s="89"/>
      <c r="BH2151" s="9"/>
      <c r="BJ2151" s="40">
        <f t="shared" si="939"/>
        <v>0</v>
      </c>
      <c r="BK2151" s="40">
        <f t="shared" si="940"/>
        <v>1</v>
      </c>
      <c r="BL2151" s="40">
        <f t="shared" si="941"/>
        <v>0</v>
      </c>
      <c r="BM2151" s="40">
        <f t="shared" si="942"/>
        <v>0</v>
      </c>
      <c r="BN2151" s="40">
        <f t="shared" si="943"/>
        <v>0</v>
      </c>
    </row>
    <row r="2152" spans="1:66" x14ac:dyDescent="0.25">
      <c r="A2152" s="379"/>
      <c r="B2152" s="936"/>
      <c r="C2152" s="272"/>
      <c r="D2152" s="868"/>
      <c r="E2152" s="873" t="str">
        <f t="shared" si="917"/>
        <v xml:space="preserve"> </v>
      </c>
      <c r="F2152" s="130">
        <f t="shared" si="918"/>
        <v>0</v>
      </c>
      <c r="G2152" s="128">
        <f t="shared" si="919"/>
        <v>2140</v>
      </c>
      <c r="H2152" s="127"/>
      <c r="I2152" s="321"/>
      <c r="J2152" s="97"/>
      <c r="K2152" s="323"/>
      <c r="L2152" s="322"/>
      <c r="M2152" s="50"/>
      <c r="N2152" s="87"/>
      <c r="O2152" s="324"/>
      <c r="P2152" s="98"/>
      <c r="Q2152" s="98"/>
      <c r="R2152" s="114"/>
      <c r="S2152" s="753"/>
      <c r="T2152" s="98"/>
      <c r="U2152" s="98"/>
      <c r="V2152" s="98"/>
      <c r="W2152" s="99"/>
      <c r="X2152" s="97"/>
      <c r="Y2152" s="87"/>
      <c r="Z2152" s="100"/>
      <c r="AA2152" s="106">
        <f t="shared" si="920"/>
        <v>2140</v>
      </c>
      <c r="AB2152" s="549">
        <f t="shared" si="921"/>
        <v>0</v>
      </c>
      <c r="AC2152" s="544">
        <f t="shared" si="922"/>
        <v>0</v>
      </c>
      <c r="AD2152" s="174">
        <f t="shared" si="923"/>
        <v>0</v>
      </c>
      <c r="AE2152" s="8"/>
      <c r="AF2152" s="885" t="str">
        <f t="shared" si="924"/>
        <v xml:space="preserve"> </v>
      </c>
      <c r="AG2152" s="40">
        <f t="shared" si="925"/>
        <v>0</v>
      </c>
      <c r="AH2152" s="40">
        <f t="shared" si="926"/>
        <v>0</v>
      </c>
      <c r="AR2152" s="40">
        <f t="shared" si="927"/>
        <v>0</v>
      </c>
      <c r="AS2152" s="40">
        <f t="shared" si="928"/>
        <v>0</v>
      </c>
      <c r="AT2152" s="40">
        <f t="shared" si="929"/>
        <v>0</v>
      </c>
      <c r="AU2152" s="40">
        <f t="shared" si="930"/>
        <v>0</v>
      </c>
      <c r="AX2152" s="279">
        <f t="shared" si="931"/>
        <v>0</v>
      </c>
      <c r="AY2152" s="279">
        <f t="shared" si="932"/>
        <v>0</v>
      </c>
      <c r="AZ2152" s="40">
        <f t="shared" si="933"/>
        <v>0</v>
      </c>
      <c r="BB2152" s="40">
        <f t="shared" si="934"/>
        <v>0</v>
      </c>
      <c r="BC2152" s="397">
        <f t="shared" si="935"/>
        <v>0</v>
      </c>
      <c r="BD2152" s="105">
        <f t="shared" si="936"/>
        <v>0</v>
      </c>
      <c r="BE2152" s="105">
        <f t="shared" si="937"/>
        <v>0</v>
      </c>
      <c r="BF2152" s="742">
        <f t="shared" si="938"/>
        <v>0</v>
      </c>
      <c r="BG2152" s="89"/>
      <c r="BH2152" s="9"/>
      <c r="BJ2152" s="40">
        <f t="shared" si="939"/>
        <v>0</v>
      </c>
      <c r="BK2152" s="40">
        <f t="shared" si="940"/>
        <v>1</v>
      </c>
      <c r="BL2152" s="40">
        <f t="shared" si="941"/>
        <v>0</v>
      </c>
      <c r="BM2152" s="40">
        <f t="shared" si="942"/>
        <v>0</v>
      </c>
      <c r="BN2152" s="40">
        <f t="shared" si="943"/>
        <v>0</v>
      </c>
    </row>
    <row r="2153" spans="1:66" x14ac:dyDescent="0.25">
      <c r="A2153" s="379"/>
      <c r="B2153" s="936"/>
      <c r="C2153" s="272"/>
      <c r="D2153" s="868"/>
      <c r="E2153" s="873" t="str">
        <f t="shared" si="917"/>
        <v xml:space="preserve"> </v>
      </c>
      <c r="F2153" s="130">
        <f t="shared" si="918"/>
        <v>0</v>
      </c>
      <c r="G2153" s="128">
        <f t="shared" si="919"/>
        <v>2141</v>
      </c>
      <c r="H2153" s="127"/>
      <c r="I2153" s="321"/>
      <c r="J2153" s="97"/>
      <c r="K2153" s="323"/>
      <c r="L2153" s="322"/>
      <c r="M2153" s="50"/>
      <c r="N2153" s="87"/>
      <c r="O2153" s="324"/>
      <c r="P2153" s="98"/>
      <c r="Q2153" s="98"/>
      <c r="R2153" s="114"/>
      <c r="S2153" s="753"/>
      <c r="T2153" s="98"/>
      <c r="U2153" s="98"/>
      <c r="V2153" s="98"/>
      <c r="W2153" s="99"/>
      <c r="X2153" s="97"/>
      <c r="Y2153" s="87"/>
      <c r="Z2153" s="100"/>
      <c r="AA2153" s="106">
        <f t="shared" si="920"/>
        <v>2141</v>
      </c>
      <c r="AB2153" s="549">
        <f t="shared" si="921"/>
        <v>0</v>
      </c>
      <c r="AC2153" s="544">
        <f t="shared" si="922"/>
        <v>0</v>
      </c>
      <c r="AD2153" s="174">
        <f t="shared" si="923"/>
        <v>0</v>
      </c>
      <c r="AE2153" s="8"/>
      <c r="AF2153" s="885" t="str">
        <f t="shared" si="924"/>
        <v xml:space="preserve"> </v>
      </c>
      <c r="AG2153" s="40">
        <f t="shared" si="925"/>
        <v>0</v>
      </c>
      <c r="AH2153" s="40">
        <f t="shared" si="926"/>
        <v>0</v>
      </c>
      <c r="AR2153" s="40">
        <f t="shared" si="927"/>
        <v>0</v>
      </c>
      <c r="AS2153" s="40">
        <f t="shared" si="928"/>
        <v>0</v>
      </c>
      <c r="AT2153" s="40">
        <f t="shared" si="929"/>
        <v>0</v>
      </c>
      <c r="AU2153" s="40">
        <f t="shared" si="930"/>
        <v>0</v>
      </c>
      <c r="AX2153" s="279">
        <f t="shared" si="931"/>
        <v>0</v>
      </c>
      <c r="AY2153" s="279">
        <f t="shared" si="932"/>
        <v>0</v>
      </c>
      <c r="AZ2153" s="40">
        <f t="shared" si="933"/>
        <v>0</v>
      </c>
      <c r="BB2153" s="40">
        <f t="shared" si="934"/>
        <v>0</v>
      </c>
      <c r="BC2153" s="397">
        <f t="shared" si="935"/>
        <v>0</v>
      </c>
      <c r="BD2153" s="105">
        <f t="shared" si="936"/>
        <v>0</v>
      </c>
      <c r="BE2153" s="105">
        <f t="shared" si="937"/>
        <v>0</v>
      </c>
      <c r="BF2153" s="742">
        <f t="shared" si="938"/>
        <v>0</v>
      </c>
      <c r="BG2153" s="89"/>
      <c r="BH2153" s="9"/>
      <c r="BJ2153" s="40">
        <f t="shared" si="939"/>
        <v>0</v>
      </c>
      <c r="BK2153" s="40">
        <f t="shared" si="940"/>
        <v>1</v>
      </c>
      <c r="BL2153" s="40">
        <f t="shared" si="941"/>
        <v>0</v>
      </c>
      <c r="BM2153" s="40">
        <f t="shared" si="942"/>
        <v>0</v>
      </c>
      <c r="BN2153" s="40">
        <f t="shared" si="943"/>
        <v>0</v>
      </c>
    </row>
    <row r="2154" spans="1:66" x14ac:dyDescent="0.25">
      <c r="A2154" s="379"/>
      <c r="B2154" s="936"/>
      <c r="C2154" s="272"/>
      <c r="D2154" s="868"/>
      <c r="E2154" s="873" t="str">
        <f t="shared" si="917"/>
        <v xml:space="preserve"> </v>
      </c>
      <c r="F2154" s="130">
        <f t="shared" si="918"/>
        <v>0</v>
      </c>
      <c r="G2154" s="128">
        <f t="shared" si="919"/>
        <v>2142</v>
      </c>
      <c r="H2154" s="127"/>
      <c r="I2154" s="321"/>
      <c r="J2154" s="97"/>
      <c r="K2154" s="323"/>
      <c r="L2154" s="322"/>
      <c r="M2154" s="50"/>
      <c r="N2154" s="87"/>
      <c r="O2154" s="324"/>
      <c r="P2154" s="98"/>
      <c r="Q2154" s="98"/>
      <c r="R2154" s="114"/>
      <c r="S2154" s="753"/>
      <c r="T2154" s="98"/>
      <c r="U2154" s="98"/>
      <c r="V2154" s="98"/>
      <c r="W2154" s="99"/>
      <c r="X2154" s="97"/>
      <c r="Y2154" s="87"/>
      <c r="Z2154" s="100"/>
      <c r="AA2154" s="106">
        <f t="shared" si="920"/>
        <v>2142</v>
      </c>
      <c r="AB2154" s="549">
        <f t="shared" si="921"/>
        <v>0</v>
      </c>
      <c r="AC2154" s="544">
        <f t="shared" si="922"/>
        <v>0</v>
      </c>
      <c r="AD2154" s="174">
        <f t="shared" si="923"/>
        <v>0</v>
      </c>
      <c r="AE2154" s="8"/>
      <c r="AF2154" s="885" t="str">
        <f t="shared" si="924"/>
        <v xml:space="preserve"> </v>
      </c>
      <c r="AG2154" s="40">
        <f t="shared" si="925"/>
        <v>0</v>
      </c>
      <c r="AH2154" s="40">
        <f t="shared" si="926"/>
        <v>0</v>
      </c>
      <c r="AR2154" s="40">
        <f t="shared" si="927"/>
        <v>0</v>
      </c>
      <c r="AS2154" s="40">
        <f t="shared" si="928"/>
        <v>0</v>
      </c>
      <c r="AT2154" s="40">
        <f t="shared" si="929"/>
        <v>0</v>
      </c>
      <c r="AU2154" s="40">
        <f t="shared" si="930"/>
        <v>0</v>
      </c>
      <c r="AX2154" s="279">
        <f t="shared" si="931"/>
        <v>0</v>
      </c>
      <c r="AY2154" s="279">
        <f t="shared" si="932"/>
        <v>0</v>
      </c>
      <c r="AZ2154" s="40">
        <f t="shared" si="933"/>
        <v>0</v>
      </c>
      <c r="BB2154" s="40">
        <f t="shared" si="934"/>
        <v>0</v>
      </c>
      <c r="BC2154" s="397">
        <f t="shared" si="935"/>
        <v>0</v>
      </c>
      <c r="BD2154" s="105">
        <f t="shared" si="936"/>
        <v>0</v>
      </c>
      <c r="BE2154" s="105">
        <f t="shared" si="937"/>
        <v>0</v>
      </c>
      <c r="BF2154" s="742">
        <f t="shared" si="938"/>
        <v>0</v>
      </c>
      <c r="BG2154" s="89"/>
      <c r="BH2154" s="9"/>
      <c r="BJ2154" s="40">
        <f t="shared" si="939"/>
        <v>0</v>
      </c>
      <c r="BK2154" s="40">
        <f t="shared" si="940"/>
        <v>1</v>
      </c>
      <c r="BL2154" s="40">
        <f t="shared" si="941"/>
        <v>0</v>
      </c>
      <c r="BM2154" s="40">
        <f t="shared" si="942"/>
        <v>0</v>
      </c>
      <c r="BN2154" s="40">
        <f t="shared" si="943"/>
        <v>0</v>
      </c>
    </row>
    <row r="2155" spans="1:66" x14ac:dyDescent="0.25">
      <c r="A2155" s="379"/>
      <c r="B2155" s="936"/>
      <c r="C2155" s="272"/>
      <c r="D2155" s="868"/>
      <c r="E2155" s="873" t="str">
        <f t="shared" si="917"/>
        <v xml:space="preserve"> </v>
      </c>
      <c r="F2155" s="130">
        <f t="shared" si="918"/>
        <v>0</v>
      </c>
      <c r="G2155" s="128">
        <f t="shared" si="919"/>
        <v>2143</v>
      </c>
      <c r="H2155" s="127"/>
      <c r="I2155" s="321"/>
      <c r="J2155" s="97"/>
      <c r="K2155" s="323"/>
      <c r="L2155" s="322"/>
      <c r="M2155" s="50"/>
      <c r="N2155" s="87"/>
      <c r="O2155" s="324"/>
      <c r="P2155" s="98"/>
      <c r="Q2155" s="98"/>
      <c r="R2155" s="114"/>
      <c r="S2155" s="753"/>
      <c r="T2155" s="98"/>
      <c r="U2155" s="98"/>
      <c r="V2155" s="98"/>
      <c r="W2155" s="99"/>
      <c r="X2155" s="97"/>
      <c r="Y2155" s="87"/>
      <c r="Z2155" s="100"/>
      <c r="AA2155" s="106">
        <f t="shared" si="920"/>
        <v>2143</v>
      </c>
      <c r="AB2155" s="549">
        <f t="shared" si="921"/>
        <v>0</v>
      </c>
      <c r="AC2155" s="544">
        <f t="shared" si="922"/>
        <v>0</v>
      </c>
      <c r="AD2155" s="174">
        <f t="shared" si="923"/>
        <v>0</v>
      </c>
      <c r="AE2155" s="8"/>
      <c r="AF2155" s="885" t="str">
        <f t="shared" si="924"/>
        <v xml:space="preserve"> </v>
      </c>
      <c r="AG2155" s="40">
        <f t="shared" si="925"/>
        <v>0</v>
      </c>
      <c r="AH2155" s="40">
        <f t="shared" si="926"/>
        <v>0</v>
      </c>
      <c r="AR2155" s="40">
        <f t="shared" si="927"/>
        <v>0</v>
      </c>
      <c r="AS2155" s="40">
        <f t="shared" si="928"/>
        <v>0</v>
      </c>
      <c r="AT2155" s="40">
        <f t="shared" si="929"/>
        <v>0</v>
      </c>
      <c r="AU2155" s="40">
        <f t="shared" si="930"/>
        <v>0</v>
      </c>
      <c r="AX2155" s="279">
        <f t="shared" si="931"/>
        <v>0</v>
      </c>
      <c r="AY2155" s="279">
        <f t="shared" si="932"/>
        <v>0</v>
      </c>
      <c r="AZ2155" s="40">
        <f t="shared" si="933"/>
        <v>0</v>
      </c>
      <c r="BB2155" s="40">
        <f t="shared" si="934"/>
        <v>0</v>
      </c>
      <c r="BC2155" s="397">
        <f t="shared" si="935"/>
        <v>0</v>
      </c>
      <c r="BD2155" s="105">
        <f t="shared" si="936"/>
        <v>0</v>
      </c>
      <c r="BE2155" s="105">
        <f t="shared" si="937"/>
        <v>0</v>
      </c>
      <c r="BF2155" s="742">
        <f t="shared" si="938"/>
        <v>0</v>
      </c>
      <c r="BG2155" s="89"/>
      <c r="BH2155" s="9"/>
      <c r="BJ2155" s="40">
        <f t="shared" si="939"/>
        <v>0</v>
      </c>
      <c r="BK2155" s="40">
        <f t="shared" si="940"/>
        <v>1</v>
      </c>
      <c r="BL2155" s="40">
        <f t="shared" si="941"/>
        <v>0</v>
      </c>
      <c r="BM2155" s="40">
        <f t="shared" si="942"/>
        <v>0</v>
      </c>
      <c r="BN2155" s="40">
        <f t="shared" si="943"/>
        <v>0</v>
      </c>
    </row>
    <row r="2156" spans="1:66" x14ac:dyDescent="0.25">
      <c r="A2156" s="379"/>
      <c r="B2156" s="936"/>
      <c r="C2156" s="272"/>
      <c r="D2156" s="868"/>
      <c r="E2156" s="873" t="str">
        <f t="shared" si="917"/>
        <v xml:space="preserve"> </v>
      </c>
      <c r="F2156" s="130">
        <f t="shared" si="918"/>
        <v>0</v>
      </c>
      <c r="G2156" s="128">
        <f t="shared" si="919"/>
        <v>2144</v>
      </c>
      <c r="H2156" s="127"/>
      <c r="I2156" s="321"/>
      <c r="J2156" s="97"/>
      <c r="K2156" s="323"/>
      <c r="L2156" s="322"/>
      <c r="M2156" s="50"/>
      <c r="N2156" s="87"/>
      <c r="O2156" s="324"/>
      <c r="P2156" s="98"/>
      <c r="Q2156" s="98"/>
      <c r="R2156" s="114"/>
      <c r="S2156" s="753"/>
      <c r="T2156" s="98"/>
      <c r="U2156" s="98"/>
      <c r="V2156" s="98"/>
      <c r="W2156" s="99"/>
      <c r="X2156" s="97"/>
      <c r="Y2156" s="87"/>
      <c r="Z2156" s="100"/>
      <c r="AA2156" s="106">
        <f t="shared" si="920"/>
        <v>2144</v>
      </c>
      <c r="AB2156" s="549">
        <f t="shared" si="921"/>
        <v>0</v>
      </c>
      <c r="AC2156" s="544">
        <f t="shared" si="922"/>
        <v>0</v>
      </c>
      <c r="AD2156" s="174">
        <f t="shared" si="923"/>
        <v>0</v>
      </c>
      <c r="AE2156" s="8"/>
      <c r="AF2156" s="885" t="str">
        <f t="shared" si="924"/>
        <v xml:space="preserve"> </v>
      </c>
      <c r="AG2156" s="40">
        <f t="shared" si="925"/>
        <v>0</v>
      </c>
      <c r="AH2156" s="40">
        <f t="shared" si="926"/>
        <v>0</v>
      </c>
      <c r="AR2156" s="40">
        <f t="shared" si="927"/>
        <v>0</v>
      </c>
      <c r="AS2156" s="40">
        <f t="shared" si="928"/>
        <v>0</v>
      </c>
      <c r="AT2156" s="40">
        <f t="shared" si="929"/>
        <v>0</v>
      </c>
      <c r="AU2156" s="40">
        <f t="shared" si="930"/>
        <v>0</v>
      </c>
      <c r="AX2156" s="279">
        <f t="shared" si="931"/>
        <v>0</v>
      </c>
      <c r="AY2156" s="279">
        <f t="shared" si="932"/>
        <v>0</v>
      </c>
      <c r="AZ2156" s="40">
        <f t="shared" si="933"/>
        <v>0</v>
      </c>
      <c r="BB2156" s="40">
        <f t="shared" si="934"/>
        <v>0</v>
      </c>
      <c r="BC2156" s="397">
        <f t="shared" si="935"/>
        <v>0</v>
      </c>
      <c r="BD2156" s="105">
        <f t="shared" si="936"/>
        <v>0</v>
      </c>
      <c r="BE2156" s="105">
        <f t="shared" si="937"/>
        <v>0</v>
      </c>
      <c r="BF2156" s="742">
        <f t="shared" si="938"/>
        <v>0</v>
      </c>
      <c r="BG2156" s="89"/>
      <c r="BH2156" s="9"/>
      <c r="BJ2156" s="40">
        <f t="shared" si="939"/>
        <v>0</v>
      </c>
      <c r="BK2156" s="40">
        <f t="shared" si="940"/>
        <v>1</v>
      </c>
      <c r="BL2156" s="40">
        <f t="shared" si="941"/>
        <v>0</v>
      </c>
      <c r="BM2156" s="40">
        <f t="shared" si="942"/>
        <v>0</v>
      </c>
      <c r="BN2156" s="40">
        <f t="shared" si="943"/>
        <v>0</v>
      </c>
    </row>
    <row r="2157" spans="1:66" x14ac:dyDescent="0.25">
      <c r="A2157" s="379"/>
      <c r="B2157" s="936"/>
      <c r="C2157" s="272"/>
      <c r="D2157" s="868"/>
      <c r="E2157" s="873" t="str">
        <f t="shared" si="917"/>
        <v xml:space="preserve"> </v>
      </c>
      <c r="F2157" s="130">
        <f t="shared" si="918"/>
        <v>0</v>
      </c>
      <c r="G2157" s="128">
        <f t="shared" si="919"/>
        <v>2145</v>
      </c>
      <c r="H2157" s="127"/>
      <c r="I2157" s="321"/>
      <c r="J2157" s="97"/>
      <c r="K2157" s="323"/>
      <c r="L2157" s="322"/>
      <c r="M2157" s="50"/>
      <c r="N2157" s="87"/>
      <c r="O2157" s="324"/>
      <c r="P2157" s="98"/>
      <c r="Q2157" s="98"/>
      <c r="R2157" s="114"/>
      <c r="S2157" s="753"/>
      <c r="T2157" s="98"/>
      <c r="U2157" s="98"/>
      <c r="V2157" s="98"/>
      <c r="W2157" s="99"/>
      <c r="X2157" s="97"/>
      <c r="Y2157" s="87"/>
      <c r="Z2157" s="100"/>
      <c r="AA2157" s="106">
        <f t="shared" si="920"/>
        <v>2145</v>
      </c>
      <c r="AB2157" s="549">
        <f t="shared" si="921"/>
        <v>0</v>
      </c>
      <c r="AC2157" s="544">
        <f t="shared" si="922"/>
        <v>0</v>
      </c>
      <c r="AD2157" s="174">
        <f t="shared" si="923"/>
        <v>0</v>
      </c>
      <c r="AE2157" s="8"/>
      <c r="AF2157" s="885" t="str">
        <f t="shared" si="924"/>
        <v xml:space="preserve"> </v>
      </c>
      <c r="AG2157" s="40">
        <f t="shared" si="925"/>
        <v>0</v>
      </c>
      <c r="AH2157" s="40">
        <f t="shared" si="926"/>
        <v>0</v>
      </c>
      <c r="AR2157" s="40">
        <f t="shared" si="927"/>
        <v>0</v>
      </c>
      <c r="AS2157" s="40">
        <f t="shared" si="928"/>
        <v>0</v>
      </c>
      <c r="AT2157" s="40">
        <f t="shared" si="929"/>
        <v>0</v>
      </c>
      <c r="AU2157" s="40">
        <f t="shared" si="930"/>
        <v>0</v>
      </c>
      <c r="AX2157" s="279">
        <f t="shared" si="931"/>
        <v>0</v>
      </c>
      <c r="AY2157" s="279">
        <f t="shared" si="932"/>
        <v>0</v>
      </c>
      <c r="AZ2157" s="40">
        <f t="shared" si="933"/>
        <v>0</v>
      </c>
      <c r="BB2157" s="40">
        <f t="shared" si="934"/>
        <v>0</v>
      </c>
      <c r="BC2157" s="397">
        <f t="shared" si="935"/>
        <v>0</v>
      </c>
      <c r="BD2157" s="105">
        <f t="shared" si="936"/>
        <v>0</v>
      </c>
      <c r="BE2157" s="105">
        <f t="shared" si="937"/>
        <v>0</v>
      </c>
      <c r="BF2157" s="742">
        <f t="shared" si="938"/>
        <v>0</v>
      </c>
      <c r="BG2157" s="89"/>
      <c r="BH2157" s="9"/>
      <c r="BJ2157" s="40">
        <f t="shared" si="939"/>
        <v>0</v>
      </c>
      <c r="BK2157" s="40">
        <f t="shared" si="940"/>
        <v>1</v>
      </c>
      <c r="BL2157" s="40">
        <f t="shared" si="941"/>
        <v>0</v>
      </c>
      <c r="BM2157" s="40">
        <f t="shared" si="942"/>
        <v>0</v>
      </c>
      <c r="BN2157" s="40">
        <f t="shared" si="943"/>
        <v>0</v>
      </c>
    </row>
    <row r="2158" spans="1:66" x14ac:dyDescent="0.25">
      <c r="A2158" s="379"/>
      <c r="B2158" s="936"/>
      <c r="C2158" s="272"/>
      <c r="D2158" s="868"/>
      <c r="E2158" s="873" t="str">
        <f t="shared" ref="E2158:E2221" si="944">IF(+BN2158+BM2158&gt;0,"&lt; Error"," ")</f>
        <v xml:space="preserve"> </v>
      </c>
      <c r="F2158" s="130">
        <f t="shared" ref="F2158:F2221" si="945">IF(ISBLANK(H2158),0,VLOOKUP(TRIM(H2158),AllVarieties,4,FALSE))</f>
        <v>0</v>
      </c>
      <c r="G2158" s="128">
        <f t="shared" si="919"/>
        <v>2146</v>
      </c>
      <c r="H2158" s="127"/>
      <c r="I2158" s="321"/>
      <c r="J2158" s="97"/>
      <c r="K2158" s="323"/>
      <c r="L2158" s="322"/>
      <c r="M2158" s="50"/>
      <c r="N2158" s="87"/>
      <c r="O2158" s="324"/>
      <c r="P2158" s="98"/>
      <c r="Q2158" s="98"/>
      <c r="R2158" s="114"/>
      <c r="S2158" s="753"/>
      <c r="T2158" s="98"/>
      <c r="U2158" s="98"/>
      <c r="V2158" s="98"/>
      <c r="W2158" s="99"/>
      <c r="X2158" s="97"/>
      <c r="Y2158" s="87"/>
      <c r="Z2158" s="100"/>
      <c r="AA2158" s="106">
        <f t="shared" si="920"/>
        <v>2146</v>
      </c>
      <c r="AB2158" s="549">
        <f t="shared" si="921"/>
        <v>0</v>
      </c>
      <c r="AC2158" s="544">
        <f t="shared" si="922"/>
        <v>0</v>
      </c>
      <c r="AD2158" s="174">
        <f t="shared" si="923"/>
        <v>0</v>
      </c>
      <c r="AE2158" s="8"/>
      <c r="AF2158" s="885" t="str">
        <f t="shared" si="924"/>
        <v xml:space="preserve"> </v>
      </c>
      <c r="AG2158" s="40">
        <f t="shared" si="925"/>
        <v>0</v>
      </c>
      <c r="AH2158" s="40">
        <f t="shared" si="926"/>
        <v>0</v>
      </c>
      <c r="AR2158" s="40">
        <f t="shared" si="927"/>
        <v>0</v>
      </c>
      <c r="AS2158" s="40">
        <f t="shared" si="928"/>
        <v>0</v>
      </c>
      <c r="AT2158" s="40">
        <f t="shared" si="929"/>
        <v>0</v>
      </c>
      <c r="AU2158" s="40">
        <f t="shared" si="930"/>
        <v>0</v>
      </c>
      <c r="AX2158" s="279">
        <f t="shared" si="931"/>
        <v>0</v>
      </c>
      <c r="AY2158" s="279">
        <f t="shared" si="932"/>
        <v>0</v>
      </c>
      <c r="AZ2158" s="40">
        <f t="shared" si="933"/>
        <v>0</v>
      </c>
      <c r="BB2158" s="40">
        <f t="shared" si="934"/>
        <v>0</v>
      </c>
      <c r="BC2158" s="397">
        <f t="shared" si="935"/>
        <v>0</v>
      </c>
      <c r="BD2158" s="105">
        <f t="shared" si="936"/>
        <v>0</v>
      </c>
      <c r="BE2158" s="105">
        <f t="shared" si="937"/>
        <v>0</v>
      </c>
      <c r="BF2158" s="742">
        <f t="shared" si="938"/>
        <v>0</v>
      </c>
      <c r="BG2158" s="89"/>
      <c r="BH2158" s="9"/>
      <c r="BJ2158" s="40">
        <f t="shared" si="939"/>
        <v>0</v>
      </c>
      <c r="BK2158" s="40">
        <f t="shared" si="940"/>
        <v>1</v>
      </c>
      <c r="BL2158" s="40">
        <f t="shared" si="941"/>
        <v>0</v>
      </c>
      <c r="BM2158" s="40">
        <f t="shared" si="942"/>
        <v>0</v>
      </c>
      <c r="BN2158" s="40">
        <f t="shared" si="943"/>
        <v>0</v>
      </c>
    </row>
    <row r="2159" spans="1:66" x14ac:dyDescent="0.25">
      <c r="A2159" s="379"/>
      <c r="B2159" s="936"/>
      <c r="C2159" s="272"/>
      <c r="D2159" s="868"/>
      <c r="E2159" s="873" t="str">
        <f t="shared" si="944"/>
        <v xml:space="preserve"> </v>
      </c>
      <c r="F2159" s="130">
        <f t="shared" si="945"/>
        <v>0</v>
      </c>
      <c r="G2159" s="128">
        <f t="shared" si="919"/>
        <v>2147</v>
      </c>
      <c r="H2159" s="127"/>
      <c r="I2159" s="321"/>
      <c r="J2159" s="97"/>
      <c r="K2159" s="323"/>
      <c r="L2159" s="322"/>
      <c r="M2159" s="50"/>
      <c r="N2159" s="87"/>
      <c r="O2159" s="324"/>
      <c r="P2159" s="98"/>
      <c r="Q2159" s="98"/>
      <c r="R2159" s="114"/>
      <c r="S2159" s="753"/>
      <c r="T2159" s="98"/>
      <c r="U2159" s="98"/>
      <c r="V2159" s="98"/>
      <c r="W2159" s="99"/>
      <c r="X2159" s="97"/>
      <c r="Y2159" s="87"/>
      <c r="Z2159" s="100"/>
      <c r="AA2159" s="106">
        <f t="shared" si="920"/>
        <v>2147</v>
      </c>
      <c r="AB2159" s="549">
        <f t="shared" si="921"/>
        <v>0</v>
      </c>
      <c r="AC2159" s="544">
        <f t="shared" si="922"/>
        <v>0</v>
      </c>
      <c r="AD2159" s="174">
        <f t="shared" si="923"/>
        <v>0</v>
      </c>
      <c r="AE2159" s="8"/>
      <c r="AF2159" s="885" t="str">
        <f t="shared" si="924"/>
        <v xml:space="preserve"> </v>
      </c>
      <c r="AG2159" s="40">
        <f t="shared" si="925"/>
        <v>0</v>
      </c>
      <c r="AH2159" s="40">
        <f t="shared" si="926"/>
        <v>0</v>
      </c>
      <c r="AR2159" s="40">
        <f t="shared" si="927"/>
        <v>0</v>
      </c>
      <c r="AS2159" s="40">
        <f t="shared" si="928"/>
        <v>0</v>
      </c>
      <c r="AT2159" s="40">
        <f t="shared" si="929"/>
        <v>0</v>
      </c>
      <c r="AU2159" s="40">
        <f t="shared" si="930"/>
        <v>0</v>
      </c>
      <c r="AX2159" s="279">
        <f t="shared" si="931"/>
        <v>0</v>
      </c>
      <c r="AY2159" s="279">
        <f t="shared" si="932"/>
        <v>0</v>
      </c>
      <c r="AZ2159" s="40">
        <f t="shared" si="933"/>
        <v>0</v>
      </c>
      <c r="BB2159" s="40">
        <f t="shared" si="934"/>
        <v>0</v>
      </c>
      <c r="BC2159" s="397">
        <f t="shared" si="935"/>
        <v>0</v>
      </c>
      <c r="BD2159" s="105">
        <f t="shared" si="936"/>
        <v>0</v>
      </c>
      <c r="BE2159" s="105">
        <f t="shared" si="937"/>
        <v>0</v>
      </c>
      <c r="BF2159" s="742">
        <f t="shared" si="938"/>
        <v>0</v>
      </c>
      <c r="BG2159" s="89"/>
      <c r="BH2159" s="9"/>
      <c r="BJ2159" s="40">
        <f t="shared" si="939"/>
        <v>0</v>
      </c>
      <c r="BK2159" s="40">
        <f t="shared" si="940"/>
        <v>1</v>
      </c>
      <c r="BL2159" s="40">
        <f t="shared" si="941"/>
        <v>0</v>
      </c>
      <c r="BM2159" s="40">
        <f t="shared" si="942"/>
        <v>0</v>
      </c>
      <c r="BN2159" s="40">
        <f t="shared" si="943"/>
        <v>0</v>
      </c>
    </row>
    <row r="2160" spans="1:66" x14ac:dyDescent="0.25">
      <c r="A2160" s="379"/>
      <c r="B2160" s="936"/>
      <c r="C2160" s="272"/>
      <c r="D2160" s="868"/>
      <c r="E2160" s="873" t="str">
        <f t="shared" si="944"/>
        <v xml:space="preserve"> </v>
      </c>
      <c r="F2160" s="130">
        <f t="shared" si="945"/>
        <v>0</v>
      </c>
      <c r="G2160" s="128">
        <f t="shared" si="919"/>
        <v>2148</v>
      </c>
      <c r="H2160" s="127"/>
      <c r="I2160" s="321"/>
      <c r="J2160" s="97"/>
      <c r="K2160" s="323"/>
      <c r="L2160" s="322"/>
      <c r="M2160" s="50"/>
      <c r="N2160" s="87"/>
      <c r="O2160" s="324"/>
      <c r="P2160" s="98"/>
      <c r="Q2160" s="98"/>
      <c r="R2160" s="114"/>
      <c r="S2160" s="753"/>
      <c r="T2160" s="98"/>
      <c r="U2160" s="98"/>
      <c r="V2160" s="98"/>
      <c r="W2160" s="99"/>
      <c r="X2160" s="97"/>
      <c r="Y2160" s="87"/>
      <c r="Z2160" s="100"/>
      <c r="AA2160" s="106">
        <f t="shared" si="920"/>
        <v>2148</v>
      </c>
      <c r="AB2160" s="549">
        <f t="shared" si="921"/>
        <v>0</v>
      </c>
      <c r="AC2160" s="544">
        <f t="shared" si="922"/>
        <v>0</v>
      </c>
      <c r="AD2160" s="174">
        <f t="shared" si="923"/>
        <v>0</v>
      </c>
      <c r="AE2160" s="8"/>
      <c r="AF2160" s="885" t="str">
        <f t="shared" si="924"/>
        <v xml:space="preserve"> </v>
      </c>
      <c r="AG2160" s="40">
        <f t="shared" si="925"/>
        <v>0</v>
      </c>
      <c r="AH2160" s="40">
        <f t="shared" si="926"/>
        <v>0</v>
      </c>
      <c r="AR2160" s="40">
        <f t="shared" si="927"/>
        <v>0</v>
      </c>
      <c r="AS2160" s="40">
        <f t="shared" si="928"/>
        <v>0</v>
      </c>
      <c r="AT2160" s="40">
        <f t="shared" si="929"/>
        <v>0</v>
      </c>
      <c r="AU2160" s="40">
        <f t="shared" si="930"/>
        <v>0</v>
      </c>
      <c r="AX2160" s="279">
        <f t="shared" si="931"/>
        <v>0</v>
      </c>
      <c r="AY2160" s="279">
        <f t="shared" si="932"/>
        <v>0</v>
      </c>
      <c r="AZ2160" s="40">
        <f t="shared" si="933"/>
        <v>0</v>
      </c>
      <c r="BB2160" s="40">
        <f t="shared" si="934"/>
        <v>0</v>
      </c>
      <c r="BC2160" s="397">
        <f t="shared" si="935"/>
        <v>0</v>
      </c>
      <c r="BD2160" s="105">
        <f t="shared" si="936"/>
        <v>0</v>
      </c>
      <c r="BE2160" s="105">
        <f t="shared" si="937"/>
        <v>0</v>
      </c>
      <c r="BF2160" s="742">
        <f t="shared" si="938"/>
        <v>0</v>
      </c>
      <c r="BG2160" s="89"/>
      <c r="BH2160" s="9"/>
      <c r="BJ2160" s="40">
        <f t="shared" si="939"/>
        <v>0</v>
      </c>
      <c r="BK2160" s="40">
        <f t="shared" si="940"/>
        <v>1</v>
      </c>
      <c r="BL2160" s="40">
        <f t="shared" si="941"/>
        <v>0</v>
      </c>
      <c r="BM2160" s="40">
        <f t="shared" si="942"/>
        <v>0</v>
      </c>
      <c r="BN2160" s="40">
        <f t="shared" si="943"/>
        <v>0</v>
      </c>
    </row>
    <row r="2161" spans="1:66" x14ac:dyDescent="0.25">
      <c r="A2161" s="379"/>
      <c r="B2161" s="936"/>
      <c r="C2161" s="272"/>
      <c r="D2161" s="868"/>
      <c r="E2161" s="873" t="str">
        <f t="shared" si="944"/>
        <v xml:space="preserve"> </v>
      </c>
      <c r="F2161" s="130">
        <f t="shared" si="945"/>
        <v>0</v>
      </c>
      <c r="G2161" s="128">
        <f t="shared" si="919"/>
        <v>2149</v>
      </c>
      <c r="H2161" s="127"/>
      <c r="I2161" s="321"/>
      <c r="J2161" s="97"/>
      <c r="K2161" s="323"/>
      <c r="L2161" s="322"/>
      <c r="M2161" s="50"/>
      <c r="N2161" s="87"/>
      <c r="O2161" s="324"/>
      <c r="P2161" s="98"/>
      <c r="Q2161" s="98"/>
      <c r="R2161" s="114"/>
      <c r="S2161" s="753"/>
      <c r="T2161" s="98"/>
      <c r="U2161" s="98"/>
      <c r="V2161" s="98"/>
      <c r="W2161" s="99"/>
      <c r="X2161" s="97"/>
      <c r="Y2161" s="87"/>
      <c r="Z2161" s="100"/>
      <c r="AA2161" s="106">
        <f t="shared" si="920"/>
        <v>2149</v>
      </c>
      <c r="AB2161" s="549">
        <f t="shared" si="921"/>
        <v>0</v>
      </c>
      <c r="AC2161" s="544">
        <f t="shared" si="922"/>
        <v>0</v>
      </c>
      <c r="AD2161" s="174">
        <f t="shared" si="923"/>
        <v>0</v>
      </c>
      <c r="AE2161" s="8"/>
      <c r="AF2161" s="885" t="str">
        <f t="shared" si="924"/>
        <v xml:space="preserve"> </v>
      </c>
      <c r="AG2161" s="40">
        <f t="shared" si="925"/>
        <v>0</v>
      </c>
      <c r="AH2161" s="40">
        <f t="shared" si="926"/>
        <v>0</v>
      </c>
      <c r="AR2161" s="40">
        <f t="shared" si="927"/>
        <v>0</v>
      </c>
      <c r="AS2161" s="40">
        <f t="shared" si="928"/>
        <v>0</v>
      </c>
      <c r="AT2161" s="40">
        <f t="shared" si="929"/>
        <v>0</v>
      </c>
      <c r="AU2161" s="40">
        <f t="shared" si="930"/>
        <v>0</v>
      </c>
      <c r="AX2161" s="279">
        <f t="shared" si="931"/>
        <v>0</v>
      </c>
      <c r="AY2161" s="279">
        <f t="shared" si="932"/>
        <v>0</v>
      </c>
      <c r="AZ2161" s="40">
        <f t="shared" si="933"/>
        <v>0</v>
      </c>
      <c r="BB2161" s="40">
        <f t="shared" si="934"/>
        <v>0</v>
      </c>
      <c r="BC2161" s="397">
        <f t="shared" si="935"/>
        <v>0</v>
      </c>
      <c r="BD2161" s="105">
        <f t="shared" si="936"/>
        <v>0</v>
      </c>
      <c r="BE2161" s="105">
        <f t="shared" si="937"/>
        <v>0</v>
      </c>
      <c r="BF2161" s="742">
        <f t="shared" si="938"/>
        <v>0</v>
      </c>
      <c r="BG2161" s="89"/>
      <c r="BH2161" s="9"/>
      <c r="BJ2161" s="40">
        <f t="shared" si="939"/>
        <v>0</v>
      </c>
      <c r="BK2161" s="40">
        <f t="shared" si="940"/>
        <v>1</v>
      </c>
      <c r="BL2161" s="40">
        <f t="shared" si="941"/>
        <v>0</v>
      </c>
      <c r="BM2161" s="40">
        <f t="shared" si="942"/>
        <v>0</v>
      </c>
      <c r="BN2161" s="40">
        <f t="shared" si="943"/>
        <v>0</v>
      </c>
    </row>
    <row r="2162" spans="1:66" x14ac:dyDescent="0.25">
      <c r="A2162" s="379"/>
      <c r="B2162" s="936"/>
      <c r="C2162" s="272"/>
      <c r="D2162" s="868"/>
      <c r="E2162" s="873" t="str">
        <f t="shared" si="944"/>
        <v xml:space="preserve"> </v>
      </c>
      <c r="F2162" s="130">
        <f t="shared" si="945"/>
        <v>0</v>
      </c>
      <c r="G2162" s="128">
        <f t="shared" si="919"/>
        <v>2150</v>
      </c>
      <c r="H2162" s="127"/>
      <c r="I2162" s="321"/>
      <c r="J2162" s="97"/>
      <c r="K2162" s="323"/>
      <c r="L2162" s="322"/>
      <c r="M2162" s="50"/>
      <c r="N2162" s="87"/>
      <c r="O2162" s="324"/>
      <c r="P2162" s="98"/>
      <c r="Q2162" s="98"/>
      <c r="R2162" s="114"/>
      <c r="S2162" s="753"/>
      <c r="T2162" s="98"/>
      <c r="U2162" s="98"/>
      <c r="V2162" s="98"/>
      <c r="W2162" s="99"/>
      <c r="X2162" s="97"/>
      <c r="Y2162" s="87"/>
      <c r="Z2162" s="100"/>
      <c r="AA2162" s="106">
        <f t="shared" si="920"/>
        <v>2150</v>
      </c>
      <c r="AB2162" s="549">
        <f t="shared" si="921"/>
        <v>0</v>
      </c>
      <c r="AC2162" s="544">
        <f t="shared" si="922"/>
        <v>0</v>
      </c>
      <c r="AD2162" s="174">
        <f t="shared" si="923"/>
        <v>0</v>
      </c>
      <c r="AE2162" s="8"/>
      <c r="AF2162" s="885" t="str">
        <f t="shared" si="924"/>
        <v xml:space="preserve"> </v>
      </c>
      <c r="AG2162" s="40">
        <f t="shared" si="925"/>
        <v>0</v>
      </c>
      <c r="AH2162" s="40">
        <f t="shared" si="926"/>
        <v>0</v>
      </c>
      <c r="AR2162" s="40">
        <f t="shared" si="927"/>
        <v>0</v>
      </c>
      <c r="AS2162" s="40">
        <f t="shared" si="928"/>
        <v>0</v>
      </c>
      <c r="AT2162" s="40">
        <f t="shared" si="929"/>
        <v>0</v>
      </c>
      <c r="AU2162" s="40">
        <f t="shared" si="930"/>
        <v>0</v>
      </c>
      <c r="AX2162" s="279">
        <f t="shared" si="931"/>
        <v>0</v>
      </c>
      <c r="AY2162" s="279">
        <f t="shared" si="932"/>
        <v>0</v>
      </c>
      <c r="AZ2162" s="40">
        <f t="shared" si="933"/>
        <v>0</v>
      </c>
      <c r="BB2162" s="40">
        <f t="shared" si="934"/>
        <v>0</v>
      </c>
      <c r="BC2162" s="397">
        <f t="shared" si="935"/>
        <v>0</v>
      </c>
      <c r="BD2162" s="105">
        <f t="shared" si="936"/>
        <v>0</v>
      </c>
      <c r="BE2162" s="105">
        <f t="shared" si="937"/>
        <v>0</v>
      </c>
      <c r="BF2162" s="742">
        <f t="shared" si="938"/>
        <v>0</v>
      </c>
      <c r="BG2162" s="89"/>
      <c r="BH2162" s="9"/>
      <c r="BJ2162" s="40">
        <f t="shared" si="939"/>
        <v>0</v>
      </c>
      <c r="BK2162" s="40">
        <f t="shared" si="940"/>
        <v>1</v>
      </c>
      <c r="BL2162" s="40">
        <f t="shared" si="941"/>
        <v>0</v>
      </c>
      <c r="BM2162" s="40">
        <f t="shared" si="942"/>
        <v>0</v>
      </c>
      <c r="BN2162" s="40">
        <f t="shared" si="943"/>
        <v>0</v>
      </c>
    </row>
    <row r="2163" spans="1:66" x14ac:dyDescent="0.25">
      <c r="A2163" s="379"/>
      <c r="B2163" s="936"/>
      <c r="C2163" s="272"/>
      <c r="D2163" s="868"/>
      <c r="E2163" s="873" t="str">
        <f t="shared" si="944"/>
        <v xml:space="preserve"> </v>
      </c>
      <c r="F2163" s="130">
        <f t="shared" si="945"/>
        <v>0</v>
      </c>
      <c r="G2163" s="128">
        <f t="shared" ref="G2163:G2226" si="946">ROW()-DPline</f>
        <v>2151</v>
      </c>
      <c r="H2163" s="127"/>
      <c r="I2163" s="321"/>
      <c r="J2163" s="97"/>
      <c r="K2163" s="323"/>
      <c r="L2163" s="322"/>
      <c r="M2163" s="50"/>
      <c r="N2163" s="87"/>
      <c r="O2163" s="324"/>
      <c r="P2163" s="98"/>
      <c r="Q2163" s="98"/>
      <c r="R2163" s="114"/>
      <c r="S2163" s="753"/>
      <c r="T2163" s="98"/>
      <c r="U2163" s="98"/>
      <c r="V2163" s="98"/>
      <c r="W2163" s="99"/>
      <c r="X2163" s="97"/>
      <c r="Y2163" s="87"/>
      <c r="Z2163" s="100"/>
      <c r="AA2163" s="106">
        <f t="shared" si="920"/>
        <v>2151</v>
      </c>
      <c r="AB2163" s="549">
        <f t="shared" si="921"/>
        <v>0</v>
      </c>
      <c r="AC2163" s="544">
        <f t="shared" si="922"/>
        <v>0</v>
      </c>
      <c r="AD2163" s="174">
        <f t="shared" si="923"/>
        <v>0</v>
      </c>
      <c r="AE2163" s="8"/>
      <c r="AF2163" s="885" t="str">
        <f t="shared" si="924"/>
        <v xml:space="preserve"> </v>
      </c>
      <c r="AG2163" s="40">
        <f t="shared" si="925"/>
        <v>0</v>
      </c>
      <c r="AH2163" s="40">
        <f t="shared" si="926"/>
        <v>0</v>
      </c>
      <c r="AR2163" s="40">
        <f t="shared" si="927"/>
        <v>0</v>
      </c>
      <c r="AS2163" s="40">
        <f t="shared" si="928"/>
        <v>0</v>
      </c>
      <c r="AT2163" s="40">
        <f t="shared" si="929"/>
        <v>0</v>
      </c>
      <c r="AU2163" s="40">
        <f t="shared" si="930"/>
        <v>0</v>
      </c>
      <c r="AX2163" s="279">
        <f t="shared" si="931"/>
        <v>0</v>
      </c>
      <c r="AY2163" s="279">
        <f t="shared" si="932"/>
        <v>0</v>
      </c>
      <c r="AZ2163" s="40">
        <f t="shared" si="933"/>
        <v>0</v>
      </c>
      <c r="BB2163" s="40">
        <f t="shared" si="934"/>
        <v>0</v>
      </c>
      <c r="BC2163" s="397">
        <f t="shared" si="935"/>
        <v>0</v>
      </c>
      <c r="BD2163" s="105">
        <f t="shared" si="936"/>
        <v>0</v>
      </c>
      <c r="BE2163" s="105">
        <f t="shared" si="937"/>
        <v>0</v>
      </c>
      <c r="BF2163" s="742">
        <f t="shared" si="938"/>
        <v>0</v>
      </c>
      <c r="BG2163" s="89"/>
      <c r="BH2163" s="9"/>
      <c r="BJ2163" s="40">
        <f t="shared" si="939"/>
        <v>0</v>
      </c>
      <c r="BK2163" s="40">
        <f t="shared" si="940"/>
        <v>1</v>
      </c>
      <c r="BL2163" s="40">
        <f t="shared" si="941"/>
        <v>0</v>
      </c>
      <c r="BM2163" s="40">
        <f t="shared" si="942"/>
        <v>0</v>
      </c>
      <c r="BN2163" s="40">
        <f t="shared" si="943"/>
        <v>0</v>
      </c>
    </row>
    <row r="2164" spans="1:66" x14ac:dyDescent="0.25">
      <c r="A2164" s="379"/>
      <c r="B2164" s="936"/>
      <c r="C2164" s="272"/>
      <c r="D2164" s="868"/>
      <c r="E2164" s="873" t="str">
        <f t="shared" si="944"/>
        <v xml:space="preserve"> </v>
      </c>
      <c r="F2164" s="130">
        <f t="shared" si="945"/>
        <v>0</v>
      </c>
      <c r="G2164" s="128">
        <f t="shared" si="946"/>
        <v>2152</v>
      </c>
      <c r="H2164" s="127"/>
      <c r="I2164" s="321"/>
      <c r="J2164" s="97"/>
      <c r="K2164" s="323"/>
      <c r="L2164" s="322"/>
      <c r="M2164" s="50"/>
      <c r="N2164" s="87"/>
      <c r="O2164" s="324"/>
      <c r="P2164" s="98"/>
      <c r="Q2164" s="98"/>
      <c r="R2164" s="114"/>
      <c r="S2164" s="753"/>
      <c r="T2164" s="98"/>
      <c r="U2164" s="98"/>
      <c r="V2164" s="98"/>
      <c r="W2164" s="99"/>
      <c r="X2164" s="97"/>
      <c r="Y2164" s="87"/>
      <c r="Z2164" s="100"/>
      <c r="AA2164" s="106">
        <f t="shared" ref="AA2164:AA2227" si="947">+G2164</f>
        <v>2152</v>
      </c>
      <c r="AB2164" s="549">
        <f t="shared" ref="AB2164:AB2227" si="948">C2164*BJ2164</f>
        <v>0</v>
      </c>
      <c r="AC2164" s="544">
        <f t="shared" ref="AC2164:AC2227" si="949">+AX2164+AY2164</f>
        <v>0</v>
      </c>
      <c r="AD2164" s="174">
        <f t="shared" ref="AD2164:AD2227" si="950">+AC2164*PDArate</f>
        <v>0</v>
      </c>
      <c r="AE2164" s="8"/>
      <c r="AF2164" s="885" t="str">
        <f t="shared" ref="AF2164:AF2227" si="951">IF(AG2164+AH2164=1,"Enter both columns 5 and 16.", " ")</f>
        <v xml:space="preserve"> </v>
      </c>
      <c r="AG2164" s="40">
        <f t="shared" ref="AG2164:AG2227" si="952">IF(L2164+M2164+N2164+O2164+W2164 &gt; 0, 1, 0)</f>
        <v>0</v>
      </c>
      <c r="AH2164" s="40">
        <f t="shared" ref="AH2164:AH2227" si="953">IF(AX2164 &gt; 0, 1, 0)</f>
        <v>0</v>
      </c>
      <c r="AR2164" s="40">
        <f t="shared" ref="AR2164:AR2227" si="954">IF(ISNA(+F2164), 1, 0)</f>
        <v>0</v>
      </c>
      <c r="AS2164" s="40">
        <f t="shared" ref="AS2164:AS2227" si="955">IF(ISERR(+F2164), 1, 0)</f>
        <v>0</v>
      </c>
      <c r="AT2164" s="40">
        <f t="shared" ref="AT2164:AT2227" si="956">IF(ISERR(+AC2164), 1, 0)</f>
        <v>0</v>
      </c>
      <c r="AU2164" s="40">
        <f t="shared" ref="AU2164:AU2227" si="957">IF(ISERR(+AD2164), 1, 0)</f>
        <v>0</v>
      </c>
      <c r="AX2164" s="279">
        <f t="shared" ref="AX2164:AX2227" si="958">ROUND(L2164,1)*W2164</f>
        <v>0</v>
      </c>
      <c r="AY2164" s="279">
        <f t="shared" ref="AY2164:AY2227" si="959">ROUND(X2164,1)*Z2164</f>
        <v>0</v>
      </c>
      <c r="AZ2164" s="40">
        <f t="shared" ref="AZ2164:AZ2227" si="960">IF(J2164+K2164 &gt; 0, 1, 0)</f>
        <v>0</v>
      </c>
      <c r="BB2164" s="40">
        <f t="shared" ref="BB2164:BB2227" si="961">IF(+BC2164&gt;0,IF(+BE2164&lt;=0,1,0),0)</f>
        <v>0</v>
      </c>
      <c r="BC2164" s="397">
        <f t="shared" ref="BC2164:BC2227" si="962">IF(+D2164=1,IF(J2164&gt;0, +J2164, 0),0)</f>
        <v>0</v>
      </c>
      <c r="BD2164" s="105">
        <f t="shared" ref="BD2164:BD2227" si="963">IF(VALUE(I2164)&lt;1,0,IF(VALUE(I2164)&gt;17,0,VLOOKUP(VALUE(F2164),T10Value,VALUE(I2164)+1,FALSE)))</f>
        <v>0</v>
      </c>
      <c r="BE2164" s="105">
        <f t="shared" ref="BE2164:BE2227" si="964">ROUND(+BC2164,1)*BD2164</f>
        <v>0</v>
      </c>
      <c r="BF2164" s="742">
        <f t="shared" ref="BF2164:BF2227" si="965">+BE2164*PDArate</f>
        <v>0</v>
      </c>
      <c r="BG2164" s="89"/>
      <c r="BH2164" s="9"/>
      <c r="BJ2164" s="40">
        <f t="shared" ref="BJ2164:BJ2227" si="966">IF(J2164+L2164+M2164=J2164,0,IF(J2164-L2164-0.09&gt;0,IF(J2164-L2164&lt;=0.1*J2164,J2164-L2164,0),0))</f>
        <v>0</v>
      </c>
      <c r="BK2164" s="40">
        <f t="shared" ref="BK2164:BK2227" si="967">IF(L2164+M2164+J2164+X2164&lt;=0,1,IF(L2164+M2164+X2164&gt;0,1,0))</f>
        <v>1</v>
      </c>
      <c r="BL2164" s="40">
        <f t="shared" ref="BL2164:BL2227" si="968">IF(+BJ2164&gt;0,1,0)</f>
        <v>0</v>
      </c>
      <c r="BM2164" s="40">
        <f t="shared" ref="BM2164:BM2227" si="969">IF(ISNUMBER(C2164),IF(2*BL2164-C2164&lt;0,1,IF(2*BL2164-C2164&gt;2,1,0)),IF(ISBLANK(C2164),0,1))</f>
        <v>0</v>
      </c>
      <c r="BN2164" s="40">
        <f t="shared" ref="BN2164:BN2227" si="970">IF(ISNUMBER(D2164),IF(2*AG2164-D2164=1,1,IF(+D2164=0,0, IF(+D2164=1,0,1))),IF(ISBLANK(D2164),0,1))</f>
        <v>0</v>
      </c>
    </row>
    <row r="2165" spans="1:66" x14ac:dyDescent="0.25">
      <c r="A2165" s="379"/>
      <c r="B2165" s="936"/>
      <c r="C2165" s="272"/>
      <c r="D2165" s="868"/>
      <c r="E2165" s="873" t="str">
        <f t="shared" si="944"/>
        <v xml:space="preserve"> </v>
      </c>
      <c r="F2165" s="130">
        <f t="shared" si="945"/>
        <v>0</v>
      </c>
      <c r="G2165" s="128">
        <f t="shared" si="946"/>
        <v>2153</v>
      </c>
      <c r="H2165" s="127"/>
      <c r="I2165" s="321"/>
      <c r="J2165" s="97"/>
      <c r="K2165" s="323"/>
      <c r="L2165" s="322"/>
      <c r="M2165" s="50"/>
      <c r="N2165" s="87"/>
      <c r="O2165" s="324"/>
      <c r="P2165" s="98"/>
      <c r="Q2165" s="98"/>
      <c r="R2165" s="114"/>
      <c r="S2165" s="753"/>
      <c r="T2165" s="98"/>
      <c r="U2165" s="98"/>
      <c r="V2165" s="98"/>
      <c r="W2165" s="99"/>
      <c r="X2165" s="97"/>
      <c r="Y2165" s="87"/>
      <c r="Z2165" s="100"/>
      <c r="AA2165" s="106">
        <f t="shared" si="947"/>
        <v>2153</v>
      </c>
      <c r="AB2165" s="549">
        <f t="shared" si="948"/>
        <v>0</v>
      </c>
      <c r="AC2165" s="544">
        <f t="shared" si="949"/>
        <v>0</v>
      </c>
      <c r="AD2165" s="174">
        <f t="shared" si="950"/>
        <v>0</v>
      </c>
      <c r="AE2165" s="8"/>
      <c r="AF2165" s="885" t="str">
        <f t="shared" si="951"/>
        <v xml:space="preserve"> </v>
      </c>
      <c r="AG2165" s="40">
        <f t="shared" si="952"/>
        <v>0</v>
      </c>
      <c r="AH2165" s="40">
        <f t="shared" si="953"/>
        <v>0</v>
      </c>
      <c r="AR2165" s="40">
        <f t="shared" si="954"/>
        <v>0</v>
      </c>
      <c r="AS2165" s="40">
        <f t="shared" si="955"/>
        <v>0</v>
      </c>
      <c r="AT2165" s="40">
        <f t="shared" si="956"/>
        <v>0</v>
      </c>
      <c r="AU2165" s="40">
        <f t="shared" si="957"/>
        <v>0</v>
      </c>
      <c r="AX2165" s="279">
        <f t="shared" si="958"/>
        <v>0</v>
      </c>
      <c r="AY2165" s="279">
        <f t="shared" si="959"/>
        <v>0</v>
      </c>
      <c r="AZ2165" s="40">
        <f t="shared" si="960"/>
        <v>0</v>
      </c>
      <c r="BB2165" s="40">
        <f t="shared" si="961"/>
        <v>0</v>
      </c>
      <c r="BC2165" s="397">
        <f t="shared" si="962"/>
        <v>0</v>
      </c>
      <c r="BD2165" s="105">
        <f t="shared" si="963"/>
        <v>0</v>
      </c>
      <c r="BE2165" s="105">
        <f t="shared" si="964"/>
        <v>0</v>
      </c>
      <c r="BF2165" s="742">
        <f t="shared" si="965"/>
        <v>0</v>
      </c>
      <c r="BG2165" s="89"/>
      <c r="BH2165" s="9"/>
      <c r="BJ2165" s="40">
        <f t="shared" si="966"/>
        <v>0</v>
      </c>
      <c r="BK2165" s="40">
        <f t="shared" si="967"/>
        <v>1</v>
      </c>
      <c r="BL2165" s="40">
        <f t="shared" si="968"/>
        <v>0</v>
      </c>
      <c r="BM2165" s="40">
        <f t="shared" si="969"/>
        <v>0</v>
      </c>
      <c r="BN2165" s="40">
        <f t="shared" si="970"/>
        <v>0</v>
      </c>
    </row>
    <row r="2166" spans="1:66" x14ac:dyDescent="0.25">
      <c r="A2166" s="379"/>
      <c r="B2166" s="936"/>
      <c r="C2166" s="272"/>
      <c r="D2166" s="868"/>
      <c r="E2166" s="873" t="str">
        <f t="shared" si="944"/>
        <v xml:space="preserve"> </v>
      </c>
      <c r="F2166" s="130">
        <f t="shared" si="945"/>
        <v>0</v>
      </c>
      <c r="G2166" s="128">
        <f t="shared" si="946"/>
        <v>2154</v>
      </c>
      <c r="H2166" s="127"/>
      <c r="I2166" s="321"/>
      <c r="J2166" s="97"/>
      <c r="K2166" s="323"/>
      <c r="L2166" s="322"/>
      <c r="M2166" s="50"/>
      <c r="N2166" s="87"/>
      <c r="O2166" s="324"/>
      <c r="P2166" s="98"/>
      <c r="Q2166" s="98"/>
      <c r="R2166" s="114"/>
      <c r="S2166" s="753"/>
      <c r="T2166" s="98"/>
      <c r="U2166" s="98"/>
      <c r="V2166" s="98"/>
      <c r="W2166" s="99"/>
      <c r="X2166" s="97"/>
      <c r="Y2166" s="87"/>
      <c r="Z2166" s="100"/>
      <c r="AA2166" s="106">
        <f t="shared" si="947"/>
        <v>2154</v>
      </c>
      <c r="AB2166" s="549">
        <f t="shared" si="948"/>
        <v>0</v>
      </c>
      <c r="AC2166" s="544">
        <f t="shared" si="949"/>
        <v>0</v>
      </c>
      <c r="AD2166" s="174">
        <f t="shared" si="950"/>
        <v>0</v>
      </c>
      <c r="AE2166" s="8"/>
      <c r="AF2166" s="885" t="str">
        <f t="shared" si="951"/>
        <v xml:space="preserve"> </v>
      </c>
      <c r="AG2166" s="40">
        <f t="shared" si="952"/>
        <v>0</v>
      </c>
      <c r="AH2166" s="40">
        <f t="shared" si="953"/>
        <v>0</v>
      </c>
      <c r="AR2166" s="40">
        <f t="shared" si="954"/>
        <v>0</v>
      </c>
      <c r="AS2166" s="40">
        <f t="shared" si="955"/>
        <v>0</v>
      </c>
      <c r="AT2166" s="40">
        <f t="shared" si="956"/>
        <v>0</v>
      </c>
      <c r="AU2166" s="40">
        <f t="shared" si="957"/>
        <v>0</v>
      </c>
      <c r="AX2166" s="279">
        <f t="shared" si="958"/>
        <v>0</v>
      </c>
      <c r="AY2166" s="279">
        <f t="shared" si="959"/>
        <v>0</v>
      </c>
      <c r="AZ2166" s="40">
        <f t="shared" si="960"/>
        <v>0</v>
      </c>
      <c r="BB2166" s="40">
        <f t="shared" si="961"/>
        <v>0</v>
      </c>
      <c r="BC2166" s="397">
        <f t="shared" si="962"/>
        <v>0</v>
      </c>
      <c r="BD2166" s="105">
        <f t="shared" si="963"/>
        <v>0</v>
      </c>
      <c r="BE2166" s="105">
        <f t="shared" si="964"/>
        <v>0</v>
      </c>
      <c r="BF2166" s="742">
        <f t="shared" si="965"/>
        <v>0</v>
      </c>
      <c r="BG2166" s="89"/>
      <c r="BH2166" s="9"/>
      <c r="BJ2166" s="40">
        <f t="shared" si="966"/>
        <v>0</v>
      </c>
      <c r="BK2166" s="40">
        <f t="shared" si="967"/>
        <v>1</v>
      </c>
      <c r="BL2166" s="40">
        <f t="shared" si="968"/>
        <v>0</v>
      </c>
      <c r="BM2166" s="40">
        <f t="shared" si="969"/>
        <v>0</v>
      </c>
      <c r="BN2166" s="40">
        <f t="shared" si="970"/>
        <v>0</v>
      </c>
    </row>
    <row r="2167" spans="1:66" x14ac:dyDescent="0.25">
      <c r="A2167" s="379"/>
      <c r="B2167" s="936"/>
      <c r="C2167" s="272"/>
      <c r="D2167" s="868"/>
      <c r="E2167" s="873" t="str">
        <f t="shared" si="944"/>
        <v xml:space="preserve"> </v>
      </c>
      <c r="F2167" s="130">
        <f t="shared" si="945"/>
        <v>0</v>
      </c>
      <c r="G2167" s="128">
        <f t="shared" si="946"/>
        <v>2155</v>
      </c>
      <c r="H2167" s="127"/>
      <c r="I2167" s="321"/>
      <c r="J2167" s="97"/>
      <c r="K2167" s="323"/>
      <c r="L2167" s="322"/>
      <c r="M2167" s="50"/>
      <c r="N2167" s="87"/>
      <c r="O2167" s="324"/>
      <c r="P2167" s="98"/>
      <c r="Q2167" s="98"/>
      <c r="R2167" s="114"/>
      <c r="S2167" s="753"/>
      <c r="T2167" s="98"/>
      <c r="U2167" s="98"/>
      <c r="V2167" s="98"/>
      <c r="W2167" s="99"/>
      <c r="X2167" s="97"/>
      <c r="Y2167" s="87"/>
      <c r="Z2167" s="100"/>
      <c r="AA2167" s="106">
        <f t="shared" si="947"/>
        <v>2155</v>
      </c>
      <c r="AB2167" s="549">
        <f t="shared" si="948"/>
        <v>0</v>
      </c>
      <c r="AC2167" s="544">
        <f t="shared" si="949"/>
        <v>0</v>
      </c>
      <c r="AD2167" s="174">
        <f t="shared" si="950"/>
        <v>0</v>
      </c>
      <c r="AE2167" s="8"/>
      <c r="AF2167" s="885" t="str">
        <f t="shared" si="951"/>
        <v xml:space="preserve"> </v>
      </c>
      <c r="AG2167" s="40">
        <f t="shared" si="952"/>
        <v>0</v>
      </c>
      <c r="AH2167" s="40">
        <f t="shared" si="953"/>
        <v>0</v>
      </c>
      <c r="AR2167" s="40">
        <f t="shared" si="954"/>
        <v>0</v>
      </c>
      <c r="AS2167" s="40">
        <f t="shared" si="955"/>
        <v>0</v>
      </c>
      <c r="AT2167" s="40">
        <f t="shared" si="956"/>
        <v>0</v>
      </c>
      <c r="AU2167" s="40">
        <f t="shared" si="957"/>
        <v>0</v>
      </c>
      <c r="AX2167" s="279">
        <f t="shared" si="958"/>
        <v>0</v>
      </c>
      <c r="AY2167" s="279">
        <f t="shared" si="959"/>
        <v>0</v>
      </c>
      <c r="AZ2167" s="40">
        <f t="shared" si="960"/>
        <v>0</v>
      </c>
      <c r="BB2167" s="40">
        <f t="shared" si="961"/>
        <v>0</v>
      </c>
      <c r="BC2167" s="397">
        <f t="shared" si="962"/>
        <v>0</v>
      </c>
      <c r="BD2167" s="105">
        <f t="shared" si="963"/>
        <v>0</v>
      </c>
      <c r="BE2167" s="105">
        <f t="shared" si="964"/>
        <v>0</v>
      </c>
      <c r="BF2167" s="742">
        <f t="shared" si="965"/>
        <v>0</v>
      </c>
      <c r="BG2167" s="89"/>
      <c r="BH2167" s="9"/>
      <c r="BJ2167" s="40">
        <f t="shared" si="966"/>
        <v>0</v>
      </c>
      <c r="BK2167" s="40">
        <f t="shared" si="967"/>
        <v>1</v>
      </c>
      <c r="BL2167" s="40">
        <f t="shared" si="968"/>
        <v>0</v>
      </c>
      <c r="BM2167" s="40">
        <f t="shared" si="969"/>
        <v>0</v>
      </c>
      <c r="BN2167" s="40">
        <f t="shared" si="970"/>
        <v>0</v>
      </c>
    </row>
    <row r="2168" spans="1:66" x14ac:dyDescent="0.25">
      <c r="A2168" s="379"/>
      <c r="B2168" s="936"/>
      <c r="C2168" s="272"/>
      <c r="D2168" s="868"/>
      <c r="E2168" s="873" t="str">
        <f t="shared" si="944"/>
        <v xml:space="preserve"> </v>
      </c>
      <c r="F2168" s="130">
        <f t="shared" si="945"/>
        <v>0</v>
      </c>
      <c r="G2168" s="128">
        <f t="shared" si="946"/>
        <v>2156</v>
      </c>
      <c r="H2168" s="127"/>
      <c r="I2168" s="321"/>
      <c r="J2168" s="97"/>
      <c r="K2168" s="323"/>
      <c r="L2168" s="322"/>
      <c r="M2168" s="50"/>
      <c r="N2168" s="87"/>
      <c r="O2168" s="324"/>
      <c r="P2168" s="98"/>
      <c r="Q2168" s="98"/>
      <c r="R2168" s="114"/>
      <c r="S2168" s="753"/>
      <c r="T2168" s="98"/>
      <c r="U2168" s="98"/>
      <c r="V2168" s="98"/>
      <c r="W2168" s="99"/>
      <c r="X2168" s="97"/>
      <c r="Y2168" s="87"/>
      <c r="Z2168" s="100"/>
      <c r="AA2168" s="106">
        <f t="shared" si="947"/>
        <v>2156</v>
      </c>
      <c r="AB2168" s="549">
        <f t="shared" si="948"/>
        <v>0</v>
      </c>
      <c r="AC2168" s="544">
        <f t="shared" si="949"/>
        <v>0</v>
      </c>
      <c r="AD2168" s="174">
        <f t="shared" si="950"/>
        <v>0</v>
      </c>
      <c r="AE2168" s="8"/>
      <c r="AF2168" s="885" t="str">
        <f t="shared" si="951"/>
        <v xml:space="preserve"> </v>
      </c>
      <c r="AG2168" s="40">
        <f t="shared" si="952"/>
        <v>0</v>
      </c>
      <c r="AH2168" s="40">
        <f t="shared" si="953"/>
        <v>0</v>
      </c>
      <c r="AR2168" s="40">
        <f t="shared" si="954"/>
        <v>0</v>
      </c>
      <c r="AS2168" s="40">
        <f t="shared" si="955"/>
        <v>0</v>
      </c>
      <c r="AT2168" s="40">
        <f t="shared" si="956"/>
        <v>0</v>
      </c>
      <c r="AU2168" s="40">
        <f t="shared" si="957"/>
        <v>0</v>
      </c>
      <c r="AX2168" s="279">
        <f t="shared" si="958"/>
        <v>0</v>
      </c>
      <c r="AY2168" s="279">
        <f t="shared" si="959"/>
        <v>0</v>
      </c>
      <c r="AZ2168" s="40">
        <f t="shared" si="960"/>
        <v>0</v>
      </c>
      <c r="BB2168" s="40">
        <f t="shared" si="961"/>
        <v>0</v>
      </c>
      <c r="BC2168" s="397">
        <f t="shared" si="962"/>
        <v>0</v>
      </c>
      <c r="BD2168" s="105">
        <f t="shared" si="963"/>
        <v>0</v>
      </c>
      <c r="BE2168" s="105">
        <f t="shared" si="964"/>
        <v>0</v>
      </c>
      <c r="BF2168" s="742">
        <f t="shared" si="965"/>
        <v>0</v>
      </c>
      <c r="BG2168" s="89"/>
      <c r="BH2168" s="9"/>
      <c r="BJ2168" s="40">
        <f t="shared" si="966"/>
        <v>0</v>
      </c>
      <c r="BK2168" s="40">
        <f t="shared" si="967"/>
        <v>1</v>
      </c>
      <c r="BL2168" s="40">
        <f t="shared" si="968"/>
        <v>0</v>
      </c>
      <c r="BM2168" s="40">
        <f t="shared" si="969"/>
        <v>0</v>
      </c>
      <c r="BN2168" s="40">
        <f t="shared" si="970"/>
        <v>0</v>
      </c>
    </row>
    <row r="2169" spans="1:66" x14ac:dyDescent="0.25">
      <c r="A2169" s="379"/>
      <c r="B2169" s="936"/>
      <c r="C2169" s="272"/>
      <c r="D2169" s="868"/>
      <c r="E2169" s="873" t="str">
        <f t="shared" si="944"/>
        <v xml:space="preserve"> </v>
      </c>
      <c r="F2169" s="130">
        <f t="shared" si="945"/>
        <v>0</v>
      </c>
      <c r="G2169" s="128">
        <f t="shared" si="946"/>
        <v>2157</v>
      </c>
      <c r="H2169" s="127"/>
      <c r="I2169" s="321"/>
      <c r="J2169" s="97"/>
      <c r="K2169" s="323"/>
      <c r="L2169" s="322"/>
      <c r="M2169" s="50"/>
      <c r="N2169" s="87"/>
      <c r="O2169" s="324"/>
      <c r="P2169" s="98"/>
      <c r="Q2169" s="98"/>
      <c r="R2169" s="114"/>
      <c r="S2169" s="753"/>
      <c r="T2169" s="98"/>
      <c r="U2169" s="98"/>
      <c r="V2169" s="98"/>
      <c r="W2169" s="99"/>
      <c r="X2169" s="97"/>
      <c r="Y2169" s="87"/>
      <c r="Z2169" s="100"/>
      <c r="AA2169" s="106">
        <f t="shared" si="947"/>
        <v>2157</v>
      </c>
      <c r="AB2169" s="549">
        <f t="shared" si="948"/>
        <v>0</v>
      </c>
      <c r="AC2169" s="544">
        <f t="shared" si="949"/>
        <v>0</v>
      </c>
      <c r="AD2169" s="174">
        <f t="shared" si="950"/>
        <v>0</v>
      </c>
      <c r="AE2169" s="8"/>
      <c r="AF2169" s="885" t="str">
        <f t="shared" si="951"/>
        <v xml:space="preserve"> </v>
      </c>
      <c r="AG2169" s="40">
        <f t="shared" si="952"/>
        <v>0</v>
      </c>
      <c r="AH2169" s="40">
        <f t="shared" si="953"/>
        <v>0</v>
      </c>
      <c r="AR2169" s="40">
        <f t="shared" si="954"/>
        <v>0</v>
      </c>
      <c r="AS2169" s="40">
        <f t="shared" si="955"/>
        <v>0</v>
      </c>
      <c r="AT2169" s="40">
        <f t="shared" si="956"/>
        <v>0</v>
      </c>
      <c r="AU2169" s="40">
        <f t="shared" si="957"/>
        <v>0</v>
      </c>
      <c r="AX2169" s="279">
        <f t="shared" si="958"/>
        <v>0</v>
      </c>
      <c r="AY2169" s="279">
        <f t="shared" si="959"/>
        <v>0</v>
      </c>
      <c r="AZ2169" s="40">
        <f t="shared" si="960"/>
        <v>0</v>
      </c>
      <c r="BB2169" s="40">
        <f t="shared" si="961"/>
        <v>0</v>
      </c>
      <c r="BC2169" s="397">
        <f t="shared" si="962"/>
        <v>0</v>
      </c>
      <c r="BD2169" s="105">
        <f t="shared" si="963"/>
        <v>0</v>
      </c>
      <c r="BE2169" s="105">
        <f t="shared" si="964"/>
        <v>0</v>
      </c>
      <c r="BF2169" s="742">
        <f t="shared" si="965"/>
        <v>0</v>
      </c>
      <c r="BG2169" s="89"/>
      <c r="BH2169" s="9"/>
      <c r="BJ2169" s="40">
        <f t="shared" si="966"/>
        <v>0</v>
      </c>
      <c r="BK2169" s="40">
        <f t="shared" si="967"/>
        <v>1</v>
      </c>
      <c r="BL2169" s="40">
        <f t="shared" si="968"/>
        <v>0</v>
      </c>
      <c r="BM2169" s="40">
        <f t="shared" si="969"/>
        <v>0</v>
      </c>
      <c r="BN2169" s="40">
        <f t="shared" si="970"/>
        <v>0</v>
      </c>
    </row>
    <row r="2170" spans="1:66" x14ac:dyDescent="0.25">
      <c r="A2170" s="379"/>
      <c r="B2170" s="936"/>
      <c r="C2170" s="272"/>
      <c r="D2170" s="868"/>
      <c r="E2170" s="873" t="str">
        <f t="shared" si="944"/>
        <v xml:space="preserve"> </v>
      </c>
      <c r="F2170" s="130">
        <f t="shared" si="945"/>
        <v>0</v>
      </c>
      <c r="G2170" s="128">
        <f t="shared" si="946"/>
        <v>2158</v>
      </c>
      <c r="H2170" s="127"/>
      <c r="I2170" s="321"/>
      <c r="J2170" s="97"/>
      <c r="K2170" s="323"/>
      <c r="L2170" s="322"/>
      <c r="M2170" s="50"/>
      <c r="N2170" s="87"/>
      <c r="O2170" s="324"/>
      <c r="P2170" s="98"/>
      <c r="Q2170" s="98"/>
      <c r="R2170" s="114"/>
      <c r="S2170" s="753"/>
      <c r="T2170" s="98"/>
      <c r="U2170" s="98"/>
      <c r="V2170" s="98"/>
      <c r="W2170" s="99"/>
      <c r="X2170" s="97"/>
      <c r="Y2170" s="87"/>
      <c r="Z2170" s="100"/>
      <c r="AA2170" s="106">
        <f t="shared" si="947"/>
        <v>2158</v>
      </c>
      <c r="AB2170" s="549">
        <f t="shared" si="948"/>
        <v>0</v>
      </c>
      <c r="AC2170" s="544">
        <f t="shared" si="949"/>
        <v>0</v>
      </c>
      <c r="AD2170" s="174">
        <f t="shared" si="950"/>
        <v>0</v>
      </c>
      <c r="AE2170" s="8"/>
      <c r="AF2170" s="885" t="str">
        <f t="shared" si="951"/>
        <v xml:space="preserve"> </v>
      </c>
      <c r="AG2170" s="40">
        <f t="shared" si="952"/>
        <v>0</v>
      </c>
      <c r="AH2170" s="40">
        <f t="shared" si="953"/>
        <v>0</v>
      </c>
      <c r="AR2170" s="40">
        <f t="shared" si="954"/>
        <v>0</v>
      </c>
      <c r="AS2170" s="40">
        <f t="shared" si="955"/>
        <v>0</v>
      </c>
      <c r="AT2170" s="40">
        <f t="shared" si="956"/>
        <v>0</v>
      </c>
      <c r="AU2170" s="40">
        <f t="shared" si="957"/>
        <v>0</v>
      </c>
      <c r="AX2170" s="279">
        <f t="shared" si="958"/>
        <v>0</v>
      </c>
      <c r="AY2170" s="279">
        <f t="shared" si="959"/>
        <v>0</v>
      </c>
      <c r="AZ2170" s="40">
        <f t="shared" si="960"/>
        <v>0</v>
      </c>
      <c r="BB2170" s="40">
        <f t="shared" si="961"/>
        <v>0</v>
      </c>
      <c r="BC2170" s="397">
        <f t="shared" si="962"/>
        <v>0</v>
      </c>
      <c r="BD2170" s="105">
        <f t="shared" si="963"/>
        <v>0</v>
      </c>
      <c r="BE2170" s="105">
        <f t="shared" si="964"/>
        <v>0</v>
      </c>
      <c r="BF2170" s="742">
        <f t="shared" si="965"/>
        <v>0</v>
      </c>
      <c r="BG2170" s="89"/>
      <c r="BH2170" s="9"/>
      <c r="BJ2170" s="40">
        <f t="shared" si="966"/>
        <v>0</v>
      </c>
      <c r="BK2170" s="40">
        <f t="shared" si="967"/>
        <v>1</v>
      </c>
      <c r="BL2170" s="40">
        <f t="shared" si="968"/>
        <v>0</v>
      </c>
      <c r="BM2170" s="40">
        <f t="shared" si="969"/>
        <v>0</v>
      </c>
      <c r="BN2170" s="40">
        <f t="shared" si="970"/>
        <v>0</v>
      </c>
    </row>
    <row r="2171" spans="1:66" x14ac:dyDescent="0.25">
      <c r="A2171" s="379"/>
      <c r="B2171" s="936"/>
      <c r="C2171" s="272"/>
      <c r="D2171" s="868"/>
      <c r="E2171" s="873" t="str">
        <f t="shared" si="944"/>
        <v xml:space="preserve"> </v>
      </c>
      <c r="F2171" s="130">
        <f t="shared" si="945"/>
        <v>0</v>
      </c>
      <c r="G2171" s="128">
        <f t="shared" si="946"/>
        <v>2159</v>
      </c>
      <c r="H2171" s="127"/>
      <c r="I2171" s="321"/>
      <c r="J2171" s="97"/>
      <c r="K2171" s="323"/>
      <c r="L2171" s="322"/>
      <c r="M2171" s="50"/>
      <c r="N2171" s="87"/>
      <c r="O2171" s="324"/>
      <c r="P2171" s="98"/>
      <c r="Q2171" s="98"/>
      <c r="R2171" s="114"/>
      <c r="S2171" s="753"/>
      <c r="T2171" s="98"/>
      <c r="U2171" s="98"/>
      <c r="V2171" s="98"/>
      <c r="W2171" s="99"/>
      <c r="X2171" s="97"/>
      <c r="Y2171" s="87"/>
      <c r="Z2171" s="100"/>
      <c r="AA2171" s="106">
        <f t="shared" si="947"/>
        <v>2159</v>
      </c>
      <c r="AB2171" s="549">
        <f t="shared" si="948"/>
        <v>0</v>
      </c>
      <c r="AC2171" s="544">
        <f t="shared" si="949"/>
        <v>0</v>
      </c>
      <c r="AD2171" s="174">
        <f t="shared" si="950"/>
        <v>0</v>
      </c>
      <c r="AE2171" s="8"/>
      <c r="AF2171" s="885" t="str">
        <f t="shared" si="951"/>
        <v xml:space="preserve"> </v>
      </c>
      <c r="AG2171" s="40">
        <f t="shared" si="952"/>
        <v>0</v>
      </c>
      <c r="AH2171" s="40">
        <f t="shared" si="953"/>
        <v>0</v>
      </c>
      <c r="AR2171" s="40">
        <f t="shared" si="954"/>
        <v>0</v>
      </c>
      <c r="AS2171" s="40">
        <f t="shared" si="955"/>
        <v>0</v>
      </c>
      <c r="AT2171" s="40">
        <f t="shared" si="956"/>
        <v>0</v>
      </c>
      <c r="AU2171" s="40">
        <f t="shared" si="957"/>
        <v>0</v>
      </c>
      <c r="AX2171" s="279">
        <f t="shared" si="958"/>
        <v>0</v>
      </c>
      <c r="AY2171" s="279">
        <f t="shared" si="959"/>
        <v>0</v>
      </c>
      <c r="AZ2171" s="40">
        <f t="shared" si="960"/>
        <v>0</v>
      </c>
      <c r="BB2171" s="40">
        <f t="shared" si="961"/>
        <v>0</v>
      </c>
      <c r="BC2171" s="397">
        <f t="shared" si="962"/>
        <v>0</v>
      </c>
      <c r="BD2171" s="105">
        <f t="shared" si="963"/>
        <v>0</v>
      </c>
      <c r="BE2171" s="105">
        <f t="shared" si="964"/>
        <v>0</v>
      </c>
      <c r="BF2171" s="742">
        <f t="shared" si="965"/>
        <v>0</v>
      </c>
      <c r="BG2171" s="89"/>
      <c r="BH2171" s="9"/>
      <c r="BJ2171" s="40">
        <f t="shared" si="966"/>
        <v>0</v>
      </c>
      <c r="BK2171" s="40">
        <f t="shared" si="967"/>
        <v>1</v>
      </c>
      <c r="BL2171" s="40">
        <f t="shared" si="968"/>
        <v>0</v>
      </c>
      <c r="BM2171" s="40">
        <f t="shared" si="969"/>
        <v>0</v>
      </c>
      <c r="BN2171" s="40">
        <f t="shared" si="970"/>
        <v>0</v>
      </c>
    </row>
    <row r="2172" spans="1:66" x14ac:dyDescent="0.25">
      <c r="A2172" s="379"/>
      <c r="B2172" s="936"/>
      <c r="C2172" s="272"/>
      <c r="D2172" s="868"/>
      <c r="E2172" s="873" t="str">
        <f t="shared" si="944"/>
        <v xml:space="preserve"> </v>
      </c>
      <c r="F2172" s="130">
        <f t="shared" si="945"/>
        <v>0</v>
      </c>
      <c r="G2172" s="128">
        <f t="shared" si="946"/>
        <v>2160</v>
      </c>
      <c r="H2172" s="127"/>
      <c r="I2172" s="321"/>
      <c r="J2172" s="97"/>
      <c r="K2172" s="323"/>
      <c r="L2172" s="322"/>
      <c r="M2172" s="50"/>
      <c r="N2172" s="87"/>
      <c r="O2172" s="324"/>
      <c r="P2172" s="98"/>
      <c r="Q2172" s="98"/>
      <c r="R2172" s="114"/>
      <c r="S2172" s="753"/>
      <c r="T2172" s="98"/>
      <c r="U2172" s="98"/>
      <c r="V2172" s="98"/>
      <c r="W2172" s="99"/>
      <c r="X2172" s="97"/>
      <c r="Y2172" s="87"/>
      <c r="Z2172" s="100"/>
      <c r="AA2172" s="106">
        <f t="shared" si="947"/>
        <v>2160</v>
      </c>
      <c r="AB2172" s="549">
        <f t="shared" si="948"/>
        <v>0</v>
      </c>
      <c r="AC2172" s="544">
        <f t="shared" si="949"/>
        <v>0</v>
      </c>
      <c r="AD2172" s="174">
        <f t="shared" si="950"/>
        <v>0</v>
      </c>
      <c r="AE2172" s="8"/>
      <c r="AF2172" s="885" t="str">
        <f t="shared" si="951"/>
        <v xml:space="preserve"> </v>
      </c>
      <c r="AG2172" s="40">
        <f t="shared" si="952"/>
        <v>0</v>
      </c>
      <c r="AH2172" s="40">
        <f t="shared" si="953"/>
        <v>0</v>
      </c>
      <c r="AR2172" s="40">
        <f t="shared" si="954"/>
        <v>0</v>
      </c>
      <c r="AS2172" s="40">
        <f t="shared" si="955"/>
        <v>0</v>
      </c>
      <c r="AT2172" s="40">
        <f t="shared" si="956"/>
        <v>0</v>
      </c>
      <c r="AU2172" s="40">
        <f t="shared" si="957"/>
        <v>0</v>
      </c>
      <c r="AX2172" s="279">
        <f t="shared" si="958"/>
        <v>0</v>
      </c>
      <c r="AY2172" s="279">
        <f t="shared" si="959"/>
        <v>0</v>
      </c>
      <c r="AZ2172" s="40">
        <f t="shared" si="960"/>
        <v>0</v>
      </c>
      <c r="BB2172" s="40">
        <f t="shared" si="961"/>
        <v>0</v>
      </c>
      <c r="BC2172" s="397">
        <f t="shared" si="962"/>
        <v>0</v>
      </c>
      <c r="BD2172" s="105">
        <f t="shared" si="963"/>
        <v>0</v>
      </c>
      <c r="BE2172" s="105">
        <f t="shared" si="964"/>
        <v>0</v>
      </c>
      <c r="BF2172" s="742">
        <f t="shared" si="965"/>
        <v>0</v>
      </c>
      <c r="BG2172" s="89"/>
      <c r="BH2172" s="9"/>
      <c r="BJ2172" s="40">
        <f t="shared" si="966"/>
        <v>0</v>
      </c>
      <c r="BK2172" s="40">
        <f t="shared" si="967"/>
        <v>1</v>
      </c>
      <c r="BL2172" s="40">
        <f t="shared" si="968"/>
        <v>0</v>
      </c>
      <c r="BM2172" s="40">
        <f t="shared" si="969"/>
        <v>0</v>
      </c>
      <c r="BN2172" s="40">
        <f t="shared" si="970"/>
        <v>0</v>
      </c>
    </row>
    <row r="2173" spans="1:66" x14ac:dyDescent="0.25">
      <c r="A2173" s="379"/>
      <c r="B2173" s="936"/>
      <c r="C2173" s="272"/>
      <c r="D2173" s="868"/>
      <c r="E2173" s="873" t="str">
        <f t="shared" si="944"/>
        <v xml:space="preserve"> </v>
      </c>
      <c r="F2173" s="130">
        <f t="shared" si="945"/>
        <v>0</v>
      </c>
      <c r="G2173" s="128">
        <f t="shared" si="946"/>
        <v>2161</v>
      </c>
      <c r="H2173" s="127"/>
      <c r="I2173" s="321"/>
      <c r="J2173" s="97"/>
      <c r="K2173" s="323"/>
      <c r="L2173" s="322"/>
      <c r="M2173" s="50"/>
      <c r="N2173" s="87"/>
      <c r="O2173" s="324"/>
      <c r="P2173" s="98"/>
      <c r="Q2173" s="98"/>
      <c r="R2173" s="114"/>
      <c r="S2173" s="753"/>
      <c r="T2173" s="98"/>
      <c r="U2173" s="98"/>
      <c r="V2173" s="98"/>
      <c r="W2173" s="99"/>
      <c r="X2173" s="97"/>
      <c r="Y2173" s="87"/>
      <c r="Z2173" s="100"/>
      <c r="AA2173" s="106">
        <f t="shared" si="947"/>
        <v>2161</v>
      </c>
      <c r="AB2173" s="549">
        <f t="shared" si="948"/>
        <v>0</v>
      </c>
      <c r="AC2173" s="544">
        <f t="shared" si="949"/>
        <v>0</v>
      </c>
      <c r="AD2173" s="174">
        <f t="shared" si="950"/>
        <v>0</v>
      </c>
      <c r="AE2173" s="8"/>
      <c r="AF2173" s="885" t="str">
        <f t="shared" si="951"/>
        <v xml:space="preserve"> </v>
      </c>
      <c r="AG2173" s="40">
        <f t="shared" si="952"/>
        <v>0</v>
      </c>
      <c r="AH2173" s="40">
        <f t="shared" si="953"/>
        <v>0</v>
      </c>
      <c r="AR2173" s="40">
        <f t="shared" si="954"/>
        <v>0</v>
      </c>
      <c r="AS2173" s="40">
        <f t="shared" si="955"/>
        <v>0</v>
      </c>
      <c r="AT2173" s="40">
        <f t="shared" si="956"/>
        <v>0</v>
      </c>
      <c r="AU2173" s="40">
        <f t="shared" si="957"/>
        <v>0</v>
      </c>
      <c r="AX2173" s="279">
        <f t="shared" si="958"/>
        <v>0</v>
      </c>
      <c r="AY2173" s="279">
        <f t="shared" si="959"/>
        <v>0</v>
      </c>
      <c r="AZ2173" s="40">
        <f t="shared" si="960"/>
        <v>0</v>
      </c>
      <c r="BB2173" s="40">
        <f t="shared" si="961"/>
        <v>0</v>
      </c>
      <c r="BC2173" s="397">
        <f t="shared" si="962"/>
        <v>0</v>
      </c>
      <c r="BD2173" s="105">
        <f t="shared" si="963"/>
        <v>0</v>
      </c>
      <c r="BE2173" s="105">
        <f t="shared" si="964"/>
        <v>0</v>
      </c>
      <c r="BF2173" s="742">
        <f t="shared" si="965"/>
        <v>0</v>
      </c>
      <c r="BG2173" s="89"/>
      <c r="BH2173" s="9"/>
      <c r="BJ2173" s="40">
        <f t="shared" si="966"/>
        <v>0</v>
      </c>
      <c r="BK2173" s="40">
        <f t="shared" si="967"/>
        <v>1</v>
      </c>
      <c r="BL2173" s="40">
        <f t="shared" si="968"/>
        <v>0</v>
      </c>
      <c r="BM2173" s="40">
        <f t="shared" si="969"/>
        <v>0</v>
      </c>
      <c r="BN2173" s="40">
        <f t="shared" si="970"/>
        <v>0</v>
      </c>
    </row>
    <row r="2174" spans="1:66" x14ac:dyDescent="0.25">
      <c r="A2174" s="379"/>
      <c r="B2174" s="936"/>
      <c r="C2174" s="272"/>
      <c r="D2174" s="868"/>
      <c r="E2174" s="873" t="str">
        <f t="shared" si="944"/>
        <v xml:space="preserve"> </v>
      </c>
      <c r="F2174" s="130">
        <f t="shared" si="945"/>
        <v>0</v>
      </c>
      <c r="G2174" s="128">
        <f t="shared" si="946"/>
        <v>2162</v>
      </c>
      <c r="H2174" s="127"/>
      <c r="I2174" s="321"/>
      <c r="J2174" s="97"/>
      <c r="K2174" s="323"/>
      <c r="L2174" s="322"/>
      <c r="M2174" s="50"/>
      <c r="N2174" s="87"/>
      <c r="O2174" s="324"/>
      <c r="P2174" s="98"/>
      <c r="Q2174" s="98"/>
      <c r="R2174" s="114"/>
      <c r="S2174" s="753"/>
      <c r="T2174" s="98"/>
      <c r="U2174" s="98"/>
      <c r="V2174" s="98"/>
      <c r="W2174" s="99"/>
      <c r="X2174" s="97"/>
      <c r="Y2174" s="87"/>
      <c r="Z2174" s="100"/>
      <c r="AA2174" s="106">
        <f t="shared" si="947"/>
        <v>2162</v>
      </c>
      <c r="AB2174" s="549">
        <f t="shared" si="948"/>
        <v>0</v>
      </c>
      <c r="AC2174" s="544">
        <f t="shared" si="949"/>
        <v>0</v>
      </c>
      <c r="AD2174" s="174">
        <f t="shared" si="950"/>
        <v>0</v>
      </c>
      <c r="AE2174" s="8"/>
      <c r="AF2174" s="885" t="str">
        <f t="shared" si="951"/>
        <v xml:space="preserve"> </v>
      </c>
      <c r="AG2174" s="40">
        <f t="shared" si="952"/>
        <v>0</v>
      </c>
      <c r="AH2174" s="40">
        <f t="shared" si="953"/>
        <v>0</v>
      </c>
      <c r="AR2174" s="40">
        <f t="shared" si="954"/>
        <v>0</v>
      </c>
      <c r="AS2174" s="40">
        <f t="shared" si="955"/>
        <v>0</v>
      </c>
      <c r="AT2174" s="40">
        <f t="shared" si="956"/>
        <v>0</v>
      </c>
      <c r="AU2174" s="40">
        <f t="shared" si="957"/>
        <v>0</v>
      </c>
      <c r="AX2174" s="279">
        <f t="shared" si="958"/>
        <v>0</v>
      </c>
      <c r="AY2174" s="279">
        <f t="shared" si="959"/>
        <v>0</v>
      </c>
      <c r="AZ2174" s="40">
        <f t="shared" si="960"/>
        <v>0</v>
      </c>
      <c r="BB2174" s="40">
        <f t="shared" si="961"/>
        <v>0</v>
      </c>
      <c r="BC2174" s="397">
        <f t="shared" si="962"/>
        <v>0</v>
      </c>
      <c r="BD2174" s="105">
        <f t="shared" si="963"/>
        <v>0</v>
      </c>
      <c r="BE2174" s="105">
        <f t="shared" si="964"/>
        <v>0</v>
      </c>
      <c r="BF2174" s="742">
        <f t="shared" si="965"/>
        <v>0</v>
      </c>
      <c r="BG2174" s="89"/>
      <c r="BH2174" s="9"/>
      <c r="BJ2174" s="40">
        <f t="shared" si="966"/>
        <v>0</v>
      </c>
      <c r="BK2174" s="40">
        <f t="shared" si="967"/>
        <v>1</v>
      </c>
      <c r="BL2174" s="40">
        <f t="shared" si="968"/>
        <v>0</v>
      </c>
      <c r="BM2174" s="40">
        <f t="shared" si="969"/>
        <v>0</v>
      </c>
      <c r="BN2174" s="40">
        <f t="shared" si="970"/>
        <v>0</v>
      </c>
    </row>
    <row r="2175" spans="1:66" x14ac:dyDescent="0.25">
      <c r="A2175" s="379"/>
      <c r="B2175" s="936"/>
      <c r="C2175" s="272"/>
      <c r="D2175" s="868"/>
      <c r="E2175" s="873" t="str">
        <f t="shared" si="944"/>
        <v xml:space="preserve"> </v>
      </c>
      <c r="F2175" s="130">
        <f t="shared" si="945"/>
        <v>0</v>
      </c>
      <c r="G2175" s="128">
        <f t="shared" si="946"/>
        <v>2163</v>
      </c>
      <c r="H2175" s="127"/>
      <c r="I2175" s="321"/>
      <c r="J2175" s="97"/>
      <c r="K2175" s="323"/>
      <c r="L2175" s="322"/>
      <c r="M2175" s="50"/>
      <c r="N2175" s="87"/>
      <c r="O2175" s="324"/>
      <c r="P2175" s="98"/>
      <c r="Q2175" s="98"/>
      <c r="R2175" s="114"/>
      <c r="S2175" s="753"/>
      <c r="T2175" s="98"/>
      <c r="U2175" s="98"/>
      <c r="V2175" s="98"/>
      <c r="W2175" s="99"/>
      <c r="X2175" s="97"/>
      <c r="Y2175" s="87"/>
      <c r="Z2175" s="100"/>
      <c r="AA2175" s="106">
        <f t="shared" si="947"/>
        <v>2163</v>
      </c>
      <c r="AB2175" s="549">
        <f t="shared" si="948"/>
        <v>0</v>
      </c>
      <c r="AC2175" s="544">
        <f t="shared" si="949"/>
        <v>0</v>
      </c>
      <c r="AD2175" s="174">
        <f t="shared" si="950"/>
        <v>0</v>
      </c>
      <c r="AE2175" s="8"/>
      <c r="AF2175" s="885" t="str">
        <f t="shared" si="951"/>
        <v xml:space="preserve"> </v>
      </c>
      <c r="AG2175" s="40">
        <f t="shared" si="952"/>
        <v>0</v>
      </c>
      <c r="AH2175" s="40">
        <f t="shared" si="953"/>
        <v>0</v>
      </c>
      <c r="AR2175" s="40">
        <f t="shared" si="954"/>
        <v>0</v>
      </c>
      <c r="AS2175" s="40">
        <f t="shared" si="955"/>
        <v>0</v>
      </c>
      <c r="AT2175" s="40">
        <f t="shared" si="956"/>
        <v>0</v>
      </c>
      <c r="AU2175" s="40">
        <f t="shared" si="957"/>
        <v>0</v>
      </c>
      <c r="AX2175" s="279">
        <f t="shared" si="958"/>
        <v>0</v>
      </c>
      <c r="AY2175" s="279">
        <f t="shared" si="959"/>
        <v>0</v>
      </c>
      <c r="AZ2175" s="40">
        <f t="shared" si="960"/>
        <v>0</v>
      </c>
      <c r="BB2175" s="40">
        <f t="shared" si="961"/>
        <v>0</v>
      </c>
      <c r="BC2175" s="397">
        <f t="shared" si="962"/>
        <v>0</v>
      </c>
      <c r="BD2175" s="105">
        <f t="shared" si="963"/>
        <v>0</v>
      </c>
      <c r="BE2175" s="105">
        <f t="shared" si="964"/>
        <v>0</v>
      </c>
      <c r="BF2175" s="742">
        <f t="shared" si="965"/>
        <v>0</v>
      </c>
      <c r="BG2175" s="89"/>
      <c r="BH2175" s="9"/>
      <c r="BJ2175" s="40">
        <f t="shared" si="966"/>
        <v>0</v>
      </c>
      <c r="BK2175" s="40">
        <f t="shared" si="967"/>
        <v>1</v>
      </c>
      <c r="BL2175" s="40">
        <f t="shared" si="968"/>
        <v>0</v>
      </c>
      <c r="BM2175" s="40">
        <f t="shared" si="969"/>
        <v>0</v>
      </c>
      <c r="BN2175" s="40">
        <f t="shared" si="970"/>
        <v>0</v>
      </c>
    </row>
    <row r="2176" spans="1:66" x14ac:dyDescent="0.25">
      <c r="A2176" s="379"/>
      <c r="B2176" s="936"/>
      <c r="C2176" s="272"/>
      <c r="D2176" s="868"/>
      <c r="E2176" s="873" t="str">
        <f t="shared" si="944"/>
        <v xml:space="preserve"> </v>
      </c>
      <c r="F2176" s="130">
        <f t="shared" si="945"/>
        <v>0</v>
      </c>
      <c r="G2176" s="128">
        <f t="shared" si="946"/>
        <v>2164</v>
      </c>
      <c r="H2176" s="127"/>
      <c r="I2176" s="321"/>
      <c r="J2176" s="97"/>
      <c r="K2176" s="323"/>
      <c r="L2176" s="322"/>
      <c r="M2176" s="50"/>
      <c r="N2176" s="87"/>
      <c r="O2176" s="324"/>
      <c r="P2176" s="98"/>
      <c r="Q2176" s="98"/>
      <c r="R2176" s="114"/>
      <c r="S2176" s="753"/>
      <c r="T2176" s="98"/>
      <c r="U2176" s="98"/>
      <c r="V2176" s="98"/>
      <c r="W2176" s="99"/>
      <c r="X2176" s="97"/>
      <c r="Y2176" s="87"/>
      <c r="Z2176" s="100"/>
      <c r="AA2176" s="106">
        <f t="shared" si="947"/>
        <v>2164</v>
      </c>
      <c r="AB2176" s="549">
        <f t="shared" si="948"/>
        <v>0</v>
      </c>
      <c r="AC2176" s="544">
        <f t="shared" si="949"/>
        <v>0</v>
      </c>
      <c r="AD2176" s="174">
        <f t="shared" si="950"/>
        <v>0</v>
      </c>
      <c r="AE2176" s="8"/>
      <c r="AF2176" s="885" t="str">
        <f t="shared" si="951"/>
        <v xml:space="preserve"> </v>
      </c>
      <c r="AG2176" s="40">
        <f t="shared" si="952"/>
        <v>0</v>
      </c>
      <c r="AH2176" s="40">
        <f t="shared" si="953"/>
        <v>0</v>
      </c>
      <c r="AR2176" s="40">
        <f t="shared" si="954"/>
        <v>0</v>
      </c>
      <c r="AS2176" s="40">
        <f t="shared" si="955"/>
        <v>0</v>
      </c>
      <c r="AT2176" s="40">
        <f t="shared" si="956"/>
        <v>0</v>
      </c>
      <c r="AU2176" s="40">
        <f t="shared" si="957"/>
        <v>0</v>
      </c>
      <c r="AX2176" s="279">
        <f t="shared" si="958"/>
        <v>0</v>
      </c>
      <c r="AY2176" s="279">
        <f t="shared" si="959"/>
        <v>0</v>
      </c>
      <c r="AZ2176" s="40">
        <f t="shared" si="960"/>
        <v>0</v>
      </c>
      <c r="BB2176" s="40">
        <f t="shared" si="961"/>
        <v>0</v>
      </c>
      <c r="BC2176" s="397">
        <f t="shared" si="962"/>
        <v>0</v>
      </c>
      <c r="BD2176" s="105">
        <f t="shared" si="963"/>
        <v>0</v>
      </c>
      <c r="BE2176" s="105">
        <f t="shared" si="964"/>
        <v>0</v>
      </c>
      <c r="BF2176" s="742">
        <f t="shared" si="965"/>
        <v>0</v>
      </c>
      <c r="BG2176" s="89"/>
      <c r="BH2176" s="9"/>
      <c r="BJ2176" s="40">
        <f t="shared" si="966"/>
        <v>0</v>
      </c>
      <c r="BK2176" s="40">
        <f t="shared" si="967"/>
        <v>1</v>
      </c>
      <c r="BL2176" s="40">
        <f t="shared" si="968"/>
        <v>0</v>
      </c>
      <c r="BM2176" s="40">
        <f t="shared" si="969"/>
        <v>0</v>
      </c>
      <c r="BN2176" s="40">
        <f t="shared" si="970"/>
        <v>0</v>
      </c>
    </row>
    <row r="2177" spans="1:66" x14ac:dyDescent="0.25">
      <c r="A2177" s="379"/>
      <c r="B2177" s="936"/>
      <c r="C2177" s="272"/>
      <c r="D2177" s="868"/>
      <c r="E2177" s="873" t="str">
        <f t="shared" si="944"/>
        <v xml:space="preserve"> </v>
      </c>
      <c r="F2177" s="130">
        <f t="shared" si="945"/>
        <v>0</v>
      </c>
      <c r="G2177" s="128">
        <f t="shared" si="946"/>
        <v>2165</v>
      </c>
      <c r="H2177" s="127"/>
      <c r="I2177" s="321"/>
      <c r="J2177" s="97"/>
      <c r="K2177" s="323"/>
      <c r="L2177" s="322"/>
      <c r="M2177" s="50"/>
      <c r="N2177" s="87"/>
      <c r="O2177" s="324"/>
      <c r="P2177" s="98"/>
      <c r="Q2177" s="98"/>
      <c r="R2177" s="114"/>
      <c r="S2177" s="753"/>
      <c r="T2177" s="98"/>
      <c r="U2177" s="98"/>
      <c r="V2177" s="98"/>
      <c r="W2177" s="99"/>
      <c r="X2177" s="97"/>
      <c r="Y2177" s="87"/>
      <c r="Z2177" s="100"/>
      <c r="AA2177" s="106">
        <f t="shared" si="947"/>
        <v>2165</v>
      </c>
      <c r="AB2177" s="549">
        <f t="shared" si="948"/>
        <v>0</v>
      </c>
      <c r="AC2177" s="544">
        <f t="shared" si="949"/>
        <v>0</v>
      </c>
      <c r="AD2177" s="174">
        <f t="shared" si="950"/>
        <v>0</v>
      </c>
      <c r="AE2177" s="8"/>
      <c r="AF2177" s="885" t="str">
        <f t="shared" si="951"/>
        <v xml:space="preserve"> </v>
      </c>
      <c r="AG2177" s="40">
        <f t="shared" si="952"/>
        <v>0</v>
      </c>
      <c r="AH2177" s="40">
        <f t="shared" si="953"/>
        <v>0</v>
      </c>
      <c r="AR2177" s="40">
        <f t="shared" si="954"/>
        <v>0</v>
      </c>
      <c r="AS2177" s="40">
        <f t="shared" si="955"/>
        <v>0</v>
      </c>
      <c r="AT2177" s="40">
        <f t="shared" si="956"/>
        <v>0</v>
      </c>
      <c r="AU2177" s="40">
        <f t="shared" si="957"/>
        <v>0</v>
      </c>
      <c r="AX2177" s="279">
        <f t="shared" si="958"/>
        <v>0</v>
      </c>
      <c r="AY2177" s="279">
        <f t="shared" si="959"/>
        <v>0</v>
      </c>
      <c r="AZ2177" s="40">
        <f t="shared" si="960"/>
        <v>0</v>
      </c>
      <c r="BB2177" s="40">
        <f t="shared" si="961"/>
        <v>0</v>
      </c>
      <c r="BC2177" s="397">
        <f t="shared" si="962"/>
        <v>0</v>
      </c>
      <c r="BD2177" s="105">
        <f t="shared" si="963"/>
        <v>0</v>
      </c>
      <c r="BE2177" s="105">
        <f t="shared" si="964"/>
        <v>0</v>
      </c>
      <c r="BF2177" s="742">
        <f t="shared" si="965"/>
        <v>0</v>
      </c>
      <c r="BG2177" s="89"/>
      <c r="BH2177" s="9"/>
      <c r="BJ2177" s="40">
        <f t="shared" si="966"/>
        <v>0</v>
      </c>
      <c r="BK2177" s="40">
        <f t="shared" si="967"/>
        <v>1</v>
      </c>
      <c r="BL2177" s="40">
        <f t="shared" si="968"/>
        <v>0</v>
      </c>
      <c r="BM2177" s="40">
        <f t="shared" si="969"/>
        <v>0</v>
      </c>
      <c r="BN2177" s="40">
        <f t="shared" si="970"/>
        <v>0</v>
      </c>
    </row>
    <row r="2178" spans="1:66" x14ac:dyDescent="0.25">
      <c r="A2178" s="379"/>
      <c r="B2178" s="936"/>
      <c r="C2178" s="272"/>
      <c r="D2178" s="868"/>
      <c r="E2178" s="873" t="str">
        <f t="shared" si="944"/>
        <v xml:space="preserve"> </v>
      </c>
      <c r="F2178" s="130">
        <f t="shared" si="945"/>
        <v>0</v>
      </c>
      <c r="G2178" s="128">
        <f t="shared" si="946"/>
        <v>2166</v>
      </c>
      <c r="H2178" s="127"/>
      <c r="I2178" s="321"/>
      <c r="J2178" s="97"/>
      <c r="K2178" s="323"/>
      <c r="L2178" s="322"/>
      <c r="M2178" s="50"/>
      <c r="N2178" s="87"/>
      <c r="O2178" s="324"/>
      <c r="P2178" s="98"/>
      <c r="Q2178" s="98"/>
      <c r="R2178" s="114"/>
      <c r="S2178" s="753"/>
      <c r="T2178" s="98"/>
      <c r="U2178" s="98"/>
      <c r="V2178" s="98"/>
      <c r="W2178" s="99"/>
      <c r="X2178" s="97"/>
      <c r="Y2178" s="87"/>
      <c r="Z2178" s="100"/>
      <c r="AA2178" s="106">
        <f t="shared" si="947"/>
        <v>2166</v>
      </c>
      <c r="AB2178" s="549">
        <f t="shared" si="948"/>
        <v>0</v>
      </c>
      <c r="AC2178" s="544">
        <f t="shared" si="949"/>
        <v>0</v>
      </c>
      <c r="AD2178" s="174">
        <f t="shared" si="950"/>
        <v>0</v>
      </c>
      <c r="AE2178" s="8"/>
      <c r="AF2178" s="885" t="str">
        <f t="shared" si="951"/>
        <v xml:space="preserve"> </v>
      </c>
      <c r="AG2178" s="40">
        <f t="shared" si="952"/>
        <v>0</v>
      </c>
      <c r="AH2178" s="40">
        <f t="shared" si="953"/>
        <v>0</v>
      </c>
      <c r="AR2178" s="40">
        <f t="shared" si="954"/>
        <v>0</v>
      </c>
      <c r="AS2178" s="40">
        <f t="shared" si="955"/>
        <v>0</v>
      </c>
      <c r="AT2178" s="40">
        <f t="shared" si="956"/>
        <v>0</v>
      </c>
      <c r="AU2178" s="40">
        <f t="shared" si="957"/>
        <v>0</v>
      </c>
      <c r="AX2178" s="279">
        <f t="shared" si="958"/>
        <v>0</v>
      </c>
      <c r="AY2178" s="279">
        <f t="shared" si="959"/>
        <v>0</v>
      </c>
      <c r="AZ2178" s="40">
        <f t="shared" si="960"/>
        <v>0</v>
      </c>
      <c r="BB2178" s="40">
        <f t="shared" si="961"/>
        <v>0</v>
      </c>
      <c r="BC2178" s="397">
        <f t="shared" si="962"/>
        <v>0</v>
      </c>
      <c r="BD2178" s="105">
        <f t="shared" si="963"/>
        <v>0</v>
      </c>
      <c r="BE2178" s="105">
        <f t="shared" si="964"/>
        <v>0</v>
      </c>
      <c r="BF2178" s="742">
        <f t="shared" si="965"/>
        <v>0</v>
      </c>
      <c r="BG2178" s="89"/>
      <c r="BH2178" s="9"/>
      <c r="BJ2178" s="40">
        <f t="shared" si="966"/>
        <v>0</v>
      </c>
      <c r="BK2178" s="40">
        <f t="shared" si="967"/>
        <v>1</v>
      </c>
      <c r="BL2178" s="40">
        <f t="shared" si="968"/>
        <v>0</v>
      </c>
      <c r="BM2178" s="40">
        <f t="shared" si="969"/>
        <v>0</v>
      </c>
      <c r="BN2178" s="40">
        <f t="shared" si="970"/>
        <v>0</v>
      </c>
    </row>
    <row r="2179" spans="1:66" x14ac:dyDescent="0.25">
      <c r="A2179" s="379"/>
      <c r="B2179" s="936"/>
      <c r="C2179" s="272"/>
      <c r="D2179" s="868"/>
      <c r="E2179" s="873" t="str">
        <f t="shared" si="944"/>
        <v xml:space="preserve"> </v>
      </c>
      <c r="F2179" s="130">
        <f t="shared" si="945"/>
        <v>0</v>
      </c>
      <c r="G2179" s="128">
        <f t="shared" si="946"/>
        <v>2167</v>
      </c>
      <c r="H2179" s="127"/>
      <c r="I2179" s="321"/>
      <c r="J2179" s="97"/>
      <c r="K2179" s="323"/>
      <c r="L2179" s="322"/>
      <c r="M2179" s="50"/>
      <c r="N2179" s="87"/>
      <c r="O2179" s="324"/>
      <c r="P2179" s="98"/>
      <c r="Q2179" s="98"/>
      <c r="R2179" s="114"/>
      <c r="S2179" s="753"/>
      <c r="T2179" s="98"/>
      <c r="U2179" s="98"/>
      <c r="V2179" s="98"/>
      <c r="W2179" s="99"/>
      <c r="X2179" s="97"/>
      <c r="Y2179" s="87"/>
      <c r="Z2179" s="100"/>
      <c r="AA2179" s="106">
        <f t="shared" si="947"/>
        <v>2167</v>
      </c>
      <c r="AB2179" s="549">
        <f t="shared" si="948"/>
        <v>0</v>
      </c>
      <c r="AC2179" s="544">
        <f t="shared" si="949"/>
        <v>0</v>
      </c>
      <c r="AD2179" s="174">
        <f t="shared" si="950"/>
        <v>0</v>
      </c>
      <c r="AE2179" s="8"/>
      <c r="AF2179" s="885" t="str">
        <f t="shared" si="951"/>
        <v xml:space="preserve"> </v>
      </c>
      <c r="AG2179" s="40">
        <f t="shared" si="952"/>
        <v>0</v>
      </c>
      <c r="AH2179" s="40">
        <f t="shared" si="953"/>
        <v>0</v>
      </c>
      <c r="AR2179" s="40">
        <f t="shared" si="954"/>
        <v>0</v>
      </c>
      <c r="AS2179" s="40">
        <f t="shared" si="955"/>
        <v>0</v>
      </c>
      <c r="AT2179" s="40">
        <f t="shared" si="956"/>
        <v>0</v>
      </c>
      <c r="AU2179" s="40">
        <f t="shared" si="957"/>
        <v>0</v>
      </c>
      <c r="AX2179" s="279">
        <f t="shared" si="958"/>
        <v>0</v>
      </c>
      <c r="AY2179" s="279">
        <f t="shared" si="959"/>
        <v>0</v>
      </c>
      <c r="AZ2179" s="40">
        <f t="shared" si="960"/>
        <v>0</v>
      </c>
      <c r="BB2179" s="40">
        <f t="shared" si="961"/>
        <v>0</v>
      </c>
      <c r="BC2179" s="397">
        <f t="shared" si="962"/>
        <v>0</v>
      </c>
      <c r="BD2179" s="105">
        <f t="shared" si="963"/>
        <v>0</v>
      </c>
      <c r="BE2179" s="105">
        <f t="shared" si="964"/>
        <v>0</v>
      </c>
      <c r="BF2179" s="742">
        <f t="shared" si="965"/>
        <v>0</v>
      </c>
      <c r="BG2179" s="89"/>
      <c r="BH2179" s="9"/>
      <c r="BJ2179" s="40">
        <f t="shared" si="966"/>
        <v>0</v>
      </c>
      <c r="BK2179" s="40">
        <f t="shared" si="967"/>
        <v>1</v>
      </c>
      <c r="BL2179" s="40">
        <f t="shared" si="968"/>
        <v>0</v>
      </c>
      <c r="BM2179" s="40">
        <f t="shared" si="969"/>
        <v>0</v>
      </c>
      <c r="BN2179" s="40">
        <f t="shared" si="970"/>
        <v>0</v>
      </c>
    </row>
    <row r="2180" spans="1:66" x14ac:dyDescent="0.25">
      <c r="A2180" s="379"/>
      <c r="B2180" s="936"/>
      <c r="C2180" s="272"/>
      <c r="D2180" s="868"/>
      <c r="E2180" s="873" t="str">
        <f t="shared" si="944"/>
        <v xml:space="preserve"> </v>
      </c>
      <c r="F2180" s="130">
        <f t="shared" si="945"/>
        <v>0</v>
      </c>
      <c r="G2180" s="128">
        <f t="shared" si="946"/>
        <v>2168</v>
      </c>
      <c r="H2180" s="127"/>
      <c r="I2180" s="321"/>
      <c r="J2180" s="97"/>
      <c r="K2180" s="323"/>
      <c r="L2180" s="322"/>
      <c r="M2180" s="50"/>
      <c r="N2180" s="87"/>
      <c r="O2180" s="324"/>
      <c r="P2180" s="98"/>
      <c r="Q2180" s="98"/>
      <c r="R2180" s="114"/>
      <c r="S2180" s="753"/>
      <c r="T2180" s="98"/>
      <c r="U2180" s="98"/>
      <c r="V2180" s="98"/>
      <c r="W2180" s="99"/>
      <c r="X2180" s="97"/>
      <c r="Y2180" s="87"/>
      <c r="Z2180" s="100"/>
      <c r="AA2180" s="106">
        <f t="shared" si="947"/>
        <v>2168</v>
      </c>
      <c r="AB2180" s="549">
        <f t="shared" si="948"/>
        <v>0</v>
      </c>
      <c r="AC2180" s="544">
        <f t="shared" si="949"/>
        <v>0</v>
      </c>
      <c r="AD2180" s="174">
        <f t="shared" si="950"/>
        <v>0</v>
      </c>
      <c r="AE2180" s="8"/>
      <c r="AF2180" s="885" t="str">
        <f t="shared" si="951"/>
        <v xml:space="preserve"> </v>
      </c>
      <c r="AG2180" s="40">
        <f t="shared" si="952"/>
        <v>0</v>
      </c>
      <c r="AH2180" s="40">
        <f t="shared" si="953"/>
        <v>0</v>
      </c>
      <c r="AR2180" s="40">
        <f t="shared" si="954"/>
        <v>0</v>
      </c>
      <c r="AS2180" s="40">
        <f t="shared" si="955"/>
        <v>0</v>
      </c>
      <c r="AT2180" s="40">
        <f t="shared" si="956"/>
        <v>0</v>
      </c>
      <c r="AU2180" s="40">
        <f t="shared" si="957"/>
        <v>0</v>
      </c>
      <c r="AX2180" s="279">
        <f t="shared" si="958"/>
        <v>0</v>
      </c>
      <c r="AY2180" s="279">
        <f t="shared" si="959"/>
        <v>0</v>
      </c>
      <c r="AZ2180" s="40">
        <f t="shared" si="960"/>
        <v>0</v>
      </c>
      <c r="BB2180" s="40">
        <f t="shared" si="961"/>
        <v>0</v>
      </c>
      <c r="BC2180" s="397">
        <f t="shared" si="962"/>
        <v>0</v>
      </c>
      <c r="BD2180" s="105">
        <f t="shared" si="963"/>
        <v>0</v>
      </c>
      <c r="BE2180" s="105">
        <f t="shared" si="964"/>
        <v>0</v>
      </c>
      <c r="BF2180" s="742">
        <f t="shared" si="965"/>
        <v>0</v>
      </c>
      <c r="BG2180" s="89"/>
      <c r="BH2180" s="9"/>
      <c r="BJ2180" s="40">
        <f t="shared" si="966"/>
        <v>0</v>
      </c>
      <c r="BK2180" s="40">
        <f t="shared" si="967"/>
        <v>1</v>
      </c>
      <c r="BL2180" s="40">
        <f t="shared" si="968"/>
        <v>0</v>
      </c>
      <c r="BM2180" s="40">
        <f t="shared" si="969"/>
        <v>0</v>
      </c>
      <c r="BN2180" s="40">
        <f t="shared" si="970"/>
        <v>0</v>
      </c>
    </row>
    <row r="2181" spans="1:66" x14ac:dyDescent="0.25">
      <c r="A2181" s="379"/>
      <c r="B2181" s="936"/>
      <c r="C2181" s="272"/>
      <c r="D2181" s="868"/>
      <c r="E2181" s="873" t="str">
        <f t="shared" si="944"/>
        <v xml:space="preserve"> </v>
      </c>
      <c r="F2181" s="130">
        <f t="shared" si="945"/>
        <v>0</v>
      </c>
      <c r="G2181" s="128">
        <f t="shared" si="946"/>
        <v>2169</v>
      </c>
      <c r="H2181" s="127"/>
      <c r="I2181" s="321"/>
      <c r="J2181" s="97"/>
      <c r="K2181" s="323"/>
      <c r="L2181" s="322"/>
      <c r="M2181" s="50"/>
      <c r="N2181" s="87"/>
      <c r="O2181" s="324"/>
      <c r="P2181" s="98"/>
      <c r="Q2181" s="98"/>
      <c r="R2181" s="114"/>
      <c r="S2181" s="753"/>
      <c r="T2181" s="98"/>
      <c r="U2181" s="98"/>
      <c r="V2181" s="98"/>
      <c r="W2181" s="99"/>
      <c r="X2181" s="97"/>
      <c r="Y2181" s="87"/>
      <c r="Z2181" s="100"/>
      <c r="AA2181" s="106">
        <f t="shared" si="947"/>
        <v>2169</v>
      </c>
      <c r="AB2181" s="549">
        <f t="shared" si="948"/>
        <v>0</v>
      </c>
      <c r="AC2181" s="544">
        <f t="shared" si="949"/>
        <v>0</v>
      </c>
      <c r="AD2181" s="174">
        <f t="shared" si="950"/>
        <v>0</v>
      </c>
      <c r="AE2181" s="8"/>
      <c r="AF2181" s="885" t="str">
        <f t="shared" si="951"/>
        <v xml:space="preserve"> </v>
      </c>
      <c r="AG2181" s="40">
        <f t="shared" si="952"/>
        <v>0</v>
      </c>
      <c r="AH2181" s="40">
        <f t="shared" si="953"/>
        <v>0</v>
      </c>
      <c r="AR2181" s="40">
        <f t="shared" si="954"/>
        <v>0</v>
      </c>
      <c r="AS2181" s="40">
        <f t="shared" si="955"/>
        <v>0</v>
      </c>
      <c r="AT2181" s="40">
        <f t="shared" si="956"/>
        <v>0</v>
      </c>
      <c r="AU2181" s="40">
        <f t="shared" si="957"/>
        <v>0</v>
      </c>
      <c r="AX2181" s="279">
        <f t="shared" si="958"/>
        <v>0</v>
      </c>
      <c r="AY2181" s="279">
        <f t="shared" si="959"/>
        <v>0</v>
      </c>
      <c r="AZ2181" s="40">
        <f t="shared" si="960"/>
        <v>0</v>
      </c>
      <c r="BB2181" s="40">
        <f t="shared" si="961"/>
        <v>0</v>
      </c>
      <c r="BC2181" s="397">
        <f t="shared" si="962"/>
        <v>0</v>
      </c>
      <c r="BD2181" s="105">
        <f t="shared" si="963"/>
        <v>0</v>
      </c>
      <c r="BE2181" s="105">
        <f t="shared" si="964"/>
        <v>0</v>
      </c>
      <c r="BF2181" s="742">
        <f t="shared" si="965"/>
        <v>0</v>
      </c>
      <c r="BG2181" s="89"/>
      <c r="BH2181" s="9"/>
      <c r="BJ2181" s="40">
        <f t="shared" si="966"/>
        <v>0</v>
      </c>
      <c r="BK2181" s="40">
        <f t="shared" si="967"/>
        <v>1</v>
      </c>
      <c r="BL2181" s="40">
        <f t="shared" si="968"/>
        <v>0</v>
      </c>
      <c r="BM2181" s="40">
        <f t="shared" si="969"/>
        <v>0</v>
      </c>
      <c r="BN2181" s="40">
        <f t="shared" si="970"/>
        <v>0</v>
      </c>
    </row>
    <row r="2182" spans="1:66" x14ac:dyDescent="0.25">
      <c r="A2182" s="379"/>
      <c r="B2182" s="936"/>
      <c r="C2182" s="272"/>
      <c r="D2182" s="868"/>
      <c r="E2182" s="873" t="str">
        <f t="shared" si="944"/>
        <v xml:space="preserve"> </v>
      </c>
      <c r="F2182" s="130">
        <f t="shared" si="945"/>
        <v>0</v>
      </c>
      <c r="G2182" s="128">
        <f t="shared" si="946"/>
        <v>2170</v>
      </c>
      <c r="H2182" s="127"/>
      <c r="I2182" s="321"/>
      <c r="J2182" s="97"/>
      <c r="K2182" s="323"/>
      <c r="L2182" s="322"/>
      <c r="M2182" s="50"/>
      <c r="N2182" s="87"/>
      <c r="O2182" s="324"/>
      <c r="P2182" s="98"/>
      <c r="Q2182" s="98"/>
      <c r="R2182" s="114"/>
      <c r="S2182" s="753"/>
      <c r="T2182" s="98"/>
      <c r="U2182" s="98"/>
      <c r="V2182" s="98"/>
      <c r="W2182" s="99"/>
      <c r="X2182" s="97"/>
      <c r="Y2182" s="87"/>
      <c r="Z2182" s="100"/>
      <c r="AA2182" s="106">
        <f t="shared" si="947"/>
        <v>2170</v>
      </c>
      <c r="AB2182" s="549">
        <f t="shared" si="948"/>
        <v>0</v>
      </c>
      <c r="AC2182" s="544">
        <f t="shared" si="949"/>
        <v>0</v>
      </c>
      <c r="AD2182" s="174">
        <f t="shared" si="950"/>
        <v>0</v>
      </c>
      <c r="AE2182" s="8"/>
      <c r="AF2182" s="885" t="str">
        <f t="shared" si="951"/>
        <v xml:space="preserve"> </v>
      </c>
      <c r="AG2182" s="40">
        <f t="shared" si="952"/>
        <v>0</v>
      </c>
      <c r="AH2182" s="40">
        <f t="shared" si="953"/>
        <v>0</v>
      </c>
      <c r="AR2182" s="40">
        <f t="shared" si="954"/>
        <v>0</v>
      </c>
      <c r="AS2182" s="40">
        <f t="shared" si="955"/>
        <v>0</v>
      </c>
      <c r="AT2182" s="40">
        <f t="shared" si="956"/>
        <v>0</v>
      </c>
      <c r="AU2182" s="40">
        <f t="shared" si="957"/>
        <v>0</v>
      </c>
      <c r="AX2182" s="279">
        <f t="shared" si="958"/>
        <v>0</v>
      </c>
      <c r="AY2182" s="279">
        <f t="shared" si="959"/>
        <v>0</v>
      </c>
      <c r="AZ2182" s="40">
        <f t="shared" si="960"/>
        <v>0</v>
      </c>
      <c r="BB2182" s="40">
        <f t="shared" si="961"/>
        <v>0</v>
      </c>
      <c r="BC2182" s="397">
        <f t="shared" si="962"/>
        <v>0</v>
      </c>
      <c r="BD2182" s="105">
        <f t="shared" si="963"/>
        <v>0</v>
      </c>
      <c r="BE2182" s="105">
        <f t="shared" si="964"/>
        <v>0</v>
      </c>
      <c r="BF2182" s="742">
        <f t="shared" si="965"/>
        <v>0</v>
      </c>
      <c r="BG2182" s="89"/>
      <c r="BH2182" s="9"/>
      <c r="BJ2182" s="40">
        <f t="shared" si="966"/>
        <v>0</v>
      </c>
      <c r="BK2182" s="40">
        <f t="shared" si="967"/>
        <v>1</v>
      </c>
      <c r="BL2182" s="40">
        <f t="shared" si="968"/>
        <v>0</v>
      </c>
      <c r="BM2182" s="40">
        <f t="shared" si="969"/>
        <v>0</v>
      </c>
      <c r="BN2182" s="40">
        <f t="shared" si="970"/>
        <v>0</v>
      </c>
    </row>
    <row r="2183" spans="1:66" x14ac:dyDescent="0.25">
      <c r="A2183" s="379"/>
      <c r="B2183" s="936"/>
      <c r="C2183" s="272"/>
      <c r="D2183" s="868"/>
      <c r="E2183" s="873" t="str">
        <f t="shared" si="944"/>
        <v xml:space="preserve"> </v>
      </c>
      <c r="F2183" s="130">
        <f t="shared" si="945"/>
        <v>0</v>
      </c>
      <c r="G2183" s="128">
        <f t="shared" si="946"/>
        <v>2171</v>
      </c>
      <c r="H2183" s="127"/>
      <c r="I2183" s="321"/>
      <c r="J2183" s="97"/>
      <c r="K2183" s="323"/>
      <c r="L2183" s="322"/>
      <c r="M2183" s="50"/>
      <c r="N2183" s="87"/>
      <c r="O2183" s="324"/>
      <c r="P2183" s="98"/>
      <c r="Q2183" s="98"/>
      <c r="R2183" s="114"/>
      <c r="S2183" s="753"/>
      <c r="T2183" s="98"/>
      <c r="U2183" s="98"/>
      <c r="V2183" s="98"/>
      <c r="W2183" s="99"/>
      <c r="X2183" s="97"/>
      <c r="Y2183" s="87"/>
      <c r="Z2183" s="100"/>
      <c r="AA2183" s="106">
        <f t="shared" si="947"/>
        <v>2171</v>
      </c>
      <c r="AB2183" s="549">
        <f t="shared" si="948"/>
        <v>0</v>
      </c>
      <c r="AC2183" s="544">
        <f t="shared" si="949"/>
        <v>0</v>
      </c>
      <c r="AD2183" s="174">
        <f t="shared" si="950"/>
        <v>0</v>
      </c>
      <c r="AE2183" s="8"/>
      <c r="AF2183" s="885" t="str">
        <f t="shared" si="951"/>
        <v xml:space="preserve"> </v>
      </c>
      <c r="AG2183" s="40">
        <f t="shared" si="952"/>
        <v>0</v>
      </c>
      <c r="AH2183" s="40">
        <f t="shared" si="953"/>
        <v>0</v>
      </c>
      <c r="AR2183" s="40">
        <f t="shared" si="954"/>
        <v>0</v>
      </c>
      <c r="AS2183" s="40">
        <f t="shared" si="955"/>
        <v>0</v>
      </c>
      <c r="AT2183" s="40">
        <f t="shared" si="956"/>
        <v>0</v>
      </c>
      <c r="AU2183" s="40">
        <f t="shared" si="957"/>
        <v>0</v>
      </c>
      <c r="AX2183" s="279">
        <f t="shared" si="958"/>
        <v>0</v>
      </c>
      <c r="AY2183" s="279">
        <f t="shared" si="959"/>
        <v>0</v>
      </c>
      <c r="AZ2183" s="40">
        <f t="shared" si="960"/>
        <v>0</v>
      </c>
      <c r="BB2183" s="40">
        <f t="shared" si="961"/>
        <v>0</v>
      </c>
      <c r="BC2183" s="397">
        <f t="shared" si="962"/>
        <v>0</v>
      </c>
      <c r="BD2183" s="105">
        <f t="shared" si="963"/>
        <v>0</v>
      </c>
      <c r="BE2183" s="105">
        <f t="shared" si="964"/>
        <v>0</v>
      </c>
      <c r="BF2183" s="742">
        <f t="shared" si="965"/>
        <v>0</v>
      </c>
      <c r="BG2183" s="89"/>
      <c r="BH2183" s="9"/>
      <c r="BJ2183" s="40">
        <f t="shared" si="966"/>
        <v>0</v>
      </c>
      <c r="BK2183" s="40">
        <f t="shared" si="967"/>
        <v>1</v>
      </c>
      <c r="BL2183" s="40">
        <f t="shared" si="968"/>
        <v>0</v>
      </c>
      <c r="BM2183" s="40">
        <f t="shared" si="969"/>
        <v>0</v>
      </c>
      <c r="BN2183" s="40">
        <f t="shared" si="970"/>
        <v>0</v>
      </c>
    </row>
    <row r="2184" spans="1:66" x14ac:dyDescent="0.25">
      <c r="A2184" s="379"/>
      <c r="B2184" s="936"/>
      <c r="C2184" s="272"/>
      <c r="D2184" s="868"/>
      <c r="E2184" s="873" t="str">
        <f t="shared" si="944"/>
        <v xml:space="preserve"> </v>
      </c>
      <c r="F2184" s="130">
        <f t="shared" si="945"/>
        <v>0</v>
      </c>
      <c r="G2184" s="128">
        <f t="shared" si="946"/>
        <v>2172</v>
      </c>
      <c r="H2184" s="127"/>
      <c r="I2184" s="321"/>
      <c r="J2184" s="97"/>
      <c r="K2184" s="323"/>
      <c r="L2184" s="322"/>
      <c r="M2184" s="50"/>
      <c r="N2184" s="87"/>
      <c r="O2184" s="324"/>
      <c r="P2184" s="98"/>
      <c r="Q2184" s="98"/>
      <c r="R2184" s="114"/>
      <c r="S2184" s="753"/>
      <c r="T2184" s="98"/>
      <c r="U2184" s="98"/>
      <c r="V2184" s="98"/>
      <c r="W2184" s="99"/>
      <c r="X2184" s="97"/>
      <c r="Y2184" s="87"/>
      <c r="Z2184" s="100"/>
      <c r="AA2184" s="106">
        <f t="shared" si="947"/>
        <v>2172</v>
      </c>
      <c r="AB2184" s="549">
        <f t="shared" si="948"/>
        <v>0</v>
      </c>
      <c r="AC2184" s="544">
        <f t="shared" si="949"/>
        <v>0</v>
      </c>
      <c r="AD2184" s="174">
        <f t="shared" si="950"/>
        <v>0</v>
      </c>
      <c r="AE2184" s="8"/>
      <c r="AF2184" s="885" t="str">
        <f t="shared" si="951"/>
        <v xml:space="preserve"> </v>
      </c>
      <c r="AG2184" s="40">
        <f t="shared" si="952"/>
        <v>0</v>
      </c>
      <c r="AH2184" s="40">
        <f t="shared" si="953"/>
        <v>0</v>
      </c>
      <c r="AR2184" s="40">
        <f t="shared" si="954"/>
        <v>0</v>
      </c>
      <c r="AS2184" s="40">
        <f t="shared" si="955"/>
        <v>0</v>
      </c>
      <c r="AT2184" s="40">
        <f t="shared" si="956"/>
        <v>0</v>
      </c>
      <c r="AU2184" s="40">
        <f t="shared" si="957"/>
        <v>0</v>
      </c>
      <c r="AX2184" s="279">
        <f t="shared" si="958"/>
        <v>0</v>
      </c>
      <c r="AY2184" s="279">
        <f t="shared" si="959"/>
        <v>0</v>
      </c>
      <c r="AZ2184" s="40">
        <f t="shared" si="960"/>
        <v>0</v>
      </c>
      <c r="BB2184" s="40">
        <f t="shared" si="961"/>
        <v>0</v>
      </c>
      <c r="BC2184" s="397">
        <f t="shared" si="962"/>
        <v>0</v>
      </c>
      <c r="BD2184" s="105">
        <f t="shared" si="963"/>
        <v>0</v>
      </c>
      <c r="BE2184" s="105">
        <f t="shared" si="964"/>
        <v>0</v>
      </c>
      <c r="BF2184" s="742">
        <f t="shared" si="965"/>
        <v>0</v>
      </c>
      <c r="BG2184" s="89"/>
      <c r="BH2184" s="9"/>
      <c r="BJ2184" s="40">
        <f t="shared" si="966"/>
        <v>0</v>
      </c>
      <c r="BK2184" s="40">
        <f t="shared" si="967"/>
        <v>1</v>
      </c>
      <c r="BL2184" s="40">
        <f t="shared" si="968"/>
        <v>0</v>
      </c>
      <c r="BM2184" s="40">
        <f t="shared" si="969"/>
        <v>0</v>
      </c>
      <c r="BN2184" s="40">
        <f t="shared" si="970"/>
        <v>0</v>
      </c>
    </row>
    <row r="2185" spans="1:66" x14ac:dyDescent="0.25">
      <c r="A2185" s="379"/>
      <c r="B2185" s="936"/>
      <c r="C2185" s="272"/>
      <c r="D2185" s="868"/>
      <c r="E2185" s="873" t="str">
        <f t="shared" si="944"/>
        <v xml:space="preserve"> </v>
      </c>
      <c r="F2185" s="130">
        <f t="shared" si="945"/>
        <v>0</v>
      </c>
      <c r="G2185" s="128">
        <f t="shared" si="946"/>
        <v>2173</v>
      </c>
      <c r="H2185" s="127"/>
      <c r="I2185" s="321"/>
      <c r="J2185" s="97"/>
      <c r="K2185" s="323"/>
      <c r="L2185" s="322"/>
      <c r="M2185" s="50"/>
      <c r="N2185" s="87"/>
      <c r="O2185" s="324"/>
      <c r="P2185" s="98"/>
      <c r="Q2185" s="98"/>
      <c r="R2185" s="114"/>
      <c r="S2185" s="753"/>
      <c r="T2185" s="98"/>
      <c r="U2185" s="98"/>
      <c r="V2185" s="98"/>
      <c r="W2185" s="99"/>
      <c r="X2185" s="97"/>
      <c r="Y2185" s="87"/>
      <c r="Z2185" s="100"/>
      <c r="AA2185" s="106">
        <f t="shared" si="947"/>
        <v>2173</v>
      </c>
      <c r="AB2185" s="549">
        <f t="shared" si="948"/>
        <v>0</v>
      </c>
      <c r="AC2185" s="544">
        <f t="shared" si="949"/>
        <v>0</v>
      </c>
      <c r="AD2185" s="174">
        <f t="shared" si="950"/>
        <v>0</v>
      </c>
      <c r="AE2185" s="8"/>
      <c r="AF2185" s="885" t="str">
        <f t="shared" si="951"/>
        <v xml:space="preserve"> </v>
      </c>
      <c r="AG2185" s="40">
        <f t="shared" si="952"/>
        <v>0</v>
      </c>
      <c r="AH2185" s="40">
        <f t="shared" si="953"/>
        <v>0</v>
      </c>
      <c r="AR2185" s="40">
        <f t="shared" si="954"/>
        <v>0</v>
      </c>
      <c r="AS2185" s="40">
        <f t="shared" si="955"/>
        <v>0</v>
      </c>
      <c r="AT2185" s="40">
        <f t="shared" si="956"/>
        <v>0</v>
      </c>
      <c r="AU2185" s="40">
        <f t="shared" si="957"/>
        <v>0</v>
      </c>
      <c r="AX2185" s="279">
        <f t="shared" si="958"/>
        <v>0</v>
      </c>
      <c r="AY2185" s="279">
        <f t="shared" si="959"/>
        <v>0</v>
      </c>
      <c r="AZ2185" s="40">
        <f t="shared" si="960"/>
        <v>0</v>
      </c>
      <c r="BB2185" s="40">
        <f t="shared" si="961"/>
        <v>0</v>
      </c>
      <c r="BC2185" s="397">
        <f t="shared" si="962"/>
        <v>0</v>
      </c>
      <c r="BD2185" s="105">
        <f t="shared" si="963"/>
        <v>0</v>
      </c>
      <c r="BE2185" s="105">
        <f t="shared" si="964"/>
        <v>0</v>
      </c>
      <c r="BF2185" s="742">
        <f t="shared" si="965"/>
        <v>0</v>
      </c>
      <c r="BG2185" s="89"/>
      <c r="BH2185" s="9"/>
      <c r="BJ2185" s="40">
        <f t="shared" si="966"/>
        <v>0</v>
      </c>
      <c r="BK2185" s="40">
        <f t="shared" si="967"/>
        <v>1</v>
      </c>
      <c r="BL2185" s="40">
        <f t="shared" si="968"/>
        <v>0</v>
      </c>
      <c r="BM2185" s="40">
        <f t="shared" si="969"/>
        <v>0</v>
      </c>
      <c r="BN2185" s="40">
        <f t="shared" si="970"/>
        <v>0</v>
      </c>
    </row>
    <row r="2186" spans="1:66" x14ac:dyDescent="0.25">
      <c r="A2186" s="379"/>
      <c r="B2186" s="936"/>
      <c r="C2186" s="272"/>
      <c r="D2186" s="868"/>
      <c r="E2186" s="873" t="str">
        <f t="shared" si="944"/>
        <v xml:space="preserve"> </v>
      </c>
      <c r="F2186" s="130">
        <f t="shared" si="945"/>
        <v>0</v>
      </c>
      <c r="G2186" s="128">
        <f t="shared" si="946"/>
        <v>2174</v>
      </c>
      <c r="H2186" s="127"/>
      <c r="I2186" s="321"/>
      <c r="J2186" s="97"/>
      <c r="K2186" s="323"/>
      <c r="L2186" s="322"/>
      <c r="M2186" s="50"/>
      <c r="N2186" s="87"/>
      <c r="O2186" s="324"/>
      <c r="P2186" s="98"/>
      <c r="Q2186" s="98"/>
      <c r="R2186" s="114"/>
      <c r="S2186" s="753"/>
      <c r="T2186" s="98"/>
      <c r="U2186" s="98"/>
      <c r="V2186" s="98"/>
      <c r="W2186" s="99"/>
      <c r="X2186" s="97"/>
      <c r="Y2186" s="87"/>
      <c r="Z2186" s="100"/>
      <c r="AA2186" s="106">
        <f t="shared" si="947"/>
        <v>2174</v>
      </c>
      <c r="AB2186" s="549">
        <f t="shared" si="948"/>
        <v>0</v>
      </c>
      <c r="AC2186" s="544">
        <f t="shared" si="949"/>
        <v>0</v>
      </c>
      <c r="AD2186" s="174">
        <f t="shared" si="950"/>
        <v>0</v>
      </c>
      <c r="AE2186" s="8"/>
      <c r="AF2186" s="885" t="str">
        <f t="shared" si="951"/>
        <v xml:space="preserve"> </v>
      </c>
      <c r="AG2186" s="40">
        <f t="shared" si="952"/>
        <v>0</v>
      </c>
      <c r="AH2186" s="40">
        <f t="shared" si="953"/>
        <v>0</v>
      </c>
      <c r="AR2186" s="40">
        <f t="shared" si="954"/>
        <v>0</v>
      </c>
      <c r="AS2186" s="40">
        <f t="shared" si="955"/>
        <v>0</v>
      </c>
      <c r="AT2186" s="40">
        <f t="shared" si="956"/>
        <v>0</v>
      </c>
      <c r="AU2186" s="40">
        <f t="shared" si="957"/>
        <v>0</v>
      </c>
      <c r="AX2186" s="279">
        <f t="shared" si="958"/>
        <v>0</v>
      </c>
      <c r="AY2186" s="279">
        <f t="shared" si="959"/>
        <v>0</v>
      </c>
      <c r="AZ2186" s="40">
        <f t="shared" si="960"/>
        <v>0</v>
      </c>
      <c r="BB2186" s="40">
        <f t="shared" si="961"/>
        <v>0</v>
      </c>
      <c r="BC2186" s="397">
        <f t="shared" si="962"/>
        <v>0</v>
      </c>
      <c r="BD2186" s="105">
        <f t="shared" si="963"/>
        <v>0</v>
      </c>
      <c r="BE2186" s="105">
        <f t="shared" si="964"/>
        <v>0</v>
      </c>
      <c r="BF2186" s="742">
        <f t="shared" si="965"/>
        <v>0</v>
      </c>
      <c r="BG2186" s="89"/>
      <c r="BH2186" s="9"/>
      <c r="BJ2186" s="40">
        <f t="shared" si="966"/>
        <v>0</v>
      </c>
      <c r="BK2186" s="40">
        <f t="shared" si="967"/>
        <v>1</v>
      </c>
      <c r="BL2186" s="40">
        <f t="shared" si="968"/>
        <v>0</v>
      </c>
      <c r="BM2186" s="40">
        <f t="shared" si="969"/>
        <v>0</v>
      </c>
      <c r="BN2186" s="40">
        <f t="shared" si="970"/>
        <v>0</v>
      </c>
    </row>
    <row r="2187" spans="1:66" x14ac:dyDescent="0.25">
      <c r="A2187" s="379"/>
      <c r="B2187" s="936"/>
      <c r="C2187" s="272"/>
      <c r="D2187" s="868"/>
      <c r="E2187" s="873" t="str">
        <f t="shared" si="944"/>
        <v xml:space="preserve"> </v>
      </c>
      <c r="F2187" s="130">
        <f t="shared" si="945"/>
        <v>0</v>
      </c>
      <c r="G2187" s="128">
        <f t="shared" si="946"/>
        <v>2175</v>
      </c>
      <c r="H2187" s="127"/>
      <c r="I2187" s="321"/>
      <c r="J2187" s="97"/>
      <c r="K2187" s="323"/>
      <c r="L2187" s="322"/>
      <c r="M2187" s="50"/>
      <c r="N2187" s="87"/>
      <c r="O2187" s="324"/>
      <c r="P2187" s="98"/>
      <c r="Q2187" s="98"/>
      <c r="R2187" s="114"/>
      <c r="S2187" s="753"/>
      <c r="T2187" s="98"/>
      <c r="U2187" s="98"/>
      <c r="V2187" s="98"/>
      <c r="W2187" s="99"/>
      <c r="X2187" s="97"/>
      <c r="Y2187" s="87"/>
      <c r="Z2187" s="100"/>
      <c r="AA2187" s="106">
        <f t="shared" si="947"/>
        <v>2175</v>
      </c>
      <c r="AB2187" s="549">
        <f t="shared" si="948"/>
        <v>0</v>
      </c>
      <c r="AC2187" s="544">
        <f t="shared" si="949"/>
        <v>0</v>
      </c>
      <c r="AD2187" s="174">
        <f t="shared" si="950"/>
        <v>0</v>
      </c>
      <c r="AE2187" s="8"/>
      <c r="AF2187" s="885" t="str">
        <f t="shared" si="951"/>
        <v xml:space="preserve"> </v>
      </c>
      <c r="AG2187" s="40">
        <f t="shared" si="952"/>
        <v>0</v>
      </c>
      <c r="AH2187" s="40">
        <f t="shared" si="953"/>
        <v>0</v>
      </c>
      <c r="AR2187" s="40">
        <f t="shared" si="954"/>
        <v>0</v>
      </c>
      <c r="AS2187" s="40">
        <f t="shared" si="955"/>
        <v>0</v>
      </c>
      <c r="AT2187" s="40">
        <f t="shared" si="956"/>
        <v>0</v>
      </c>
      <c r="AU2187" s="40">
        <f t="shared" si="957"/>
        <v>0</v>
      </c>
      <c r="AX2187" s="279">
        <f t="shared" si="958"/>
        <v>0</v>
      </c>
      <c r="AY2187" s="279">
        <f t="shared" si="959"/>
        <v>0</v>
      </c>
      <c r="AZ2187" s="40">
        <f t="shared" si="960"/>
        <v>0</v>
      </c>
      <c r="BB2187" s="40">
        <f t="shared" si="961"/>
        <v>0</v>
      </c>
      <c r="BC2187" s="397">
        <f t="shared" si="962"/>
        <v>0</v>
      </c>
      <c r="BD2187" s="105">
        <f t="shared" si="963"/>
        <v>0</v>
      </c>
      <c r="BE2187" s="105">
        <f t="shared" si="964"/>
        <v>0</v>
      </c>
      <c r="BF2187" s="742">
        <f t="shared" si="965"/>
        <v>0</v>
      </c>
      <c r="BG2187" s="89"/>
      <c r="BH2187" s="9"/>
      <c r="BJ2187" s="40">
        <f t="shared" si="966"/>
        <v>0</v>
      </c>
      <c r="BK2187" s="40">
        <f t="shared" si="967"/>
        <v>1</v>
      </c>
      <c r="BL2187" s="40">
        <f t="shared" si="968"/>
        <v>0</v>
      </c>
      <c r="BM2187" s="40">
        <f t="shared" si="969"/>
        <v>0</v>
      </c>
      <c r="BN2187" s="40">
        <f t="shared" si="970"/>
        <v>0</v>
      </c>
    </row>
    <row r="2188" spans="1:66" x14ac:dyDescent="0.25">
      <c r="A2188" s="379"/>
      <c r="B2188" s="936"/>
      <c r="C2188" s="272"/>
      <c r="D2188" s="868"/>
      <c r="E2188" s="873" t="str">
        <f t="shared" si="944"/>
        <v xml:space="preserve"> </v>
      </c>
      <c r="F2188" s="130">
        <f t="shared" si="945"/>
        <v>0</v>
      </c>
      <c r="G2188" s="128">
        <f t="shared" si="946"/>
        <v>2176</v>
      </c>
      <c r="H2188" s="127"/>
      <c r="I2188" s="321"/>
      <c r="J2188" s="97"/>
      <c r="K2188" s="323"/>
      <c r="L2188" s="322"/>
      <c r="M2188" s="50"/>
      <c r="N2188" s="87"/>
      <c r="O2188" s="324"/>
      <c r="P2188" s="98"/>
      <c r="Q2188" s="98"/>
      <c r="R2188" s="114"/>
      <c r="S2188" s="753"/>
      <c r="T2188" s="98"/>
      <c r="U2188" s="98"/>
      <c r="V2188" s="98"/>
      <c r="W2188" s="99"/>
      <c r="X2188" s="97"/>
      <c r="Y2188" s="87"/>
      <c r="Z2188" s="100"/>
      <c r="AA2188" s="106">
        <f t="shared" si="947"/>
        <v>2176</v>
      </c>
      <c r="AB2188" s="549">
        <f t="shared" si="948"/>
        <v>0</v>
      </c>
      <c r="AC2188" s="544">
        <f t="shared" si="949"/>
        <v>0</v>
      </c>
      <c r="AD2188" s="174">
        <f t="shared" si="950"/>
        <v>0</v>
      </c>
      <c r="AE2188" s="8"/>
      <c r="AF2188" s="885" t="str">
        <f t="shared" si="951"/>
        <v xml:space="preserve"> </v>
      </c>
      <c r="AG2188" s="40">
        <f t="shared" si="952"/>
        <v>0</v>
      </c>
      <c r="AH2188" s="40">
        <f t="shared" si="953"/>
        <v>0</v>
      </c>
      <c r="AR2188" s="40">
        <f t="shared" si="954"/>
        <v>0</v>
      </c>
      <c r="AS2188" s="40">
        <f t="shared" si="955"/>
        <v>0</v>
      </c>
      <c r="AT2188" s="40">
        <f t="shared" si="956"/>
        <v>0</v>
      </c>
      <c r="AU2188" s="40">
        <f t="shared" si="957"/>
        <v>0</v>
      </c>
      <c r="AX2188" s="279">
        <f t="shared" si="958"/>
        <v>0</v>
      </c>
      <c r="AY2188" s="279">
        <f t="shared" si="959"/>
        <v>0</v>
      </c>
      <c r="AZ2188" s="40">
        <f t="shared" si="960"/>
        <v>0</v>
      </c>
      <c r="BB2188" s="40">
        <f t="shared" si="961"/>
        <v>0</v>
      </c>
      <c r="BC2188" s="397">
        <f t="shared" si="962"/>
        <v>0</v>
      </c>
      <c r="BD2188" s="105">
        <f t="shared" si="963"/>
        <v>0</v>
      </c>
      <c r="BE2188" s="105">
        <f t="shared" si="964"/>
        <v>0</v>
      </c>
      <c r="BF2188" s="742">
        <f t="shared" si="965"/>
        <v>0</v>
      </c>
      <c r="BG2188" s="89"/>
      <c r="BH2188" s="9"/>
      <c r="BJ2188" s="40">
        <f t="shared" si="966"/>
        <v>0</v>
      </c>
      <c r="BK2188" s="40">
        <f t="shared" si="967"/>
        <v>1</v>
      </c>
      <c r="BL2188" s="40">
        <f t="shared" si="968"/>
        <v>0</v>
      </c>
      <c r="BM2188" s="40">
        <f t="shared" si="969"/>
        <v>0</v>
      </c>
      <c r="BN2188" s="40">
        <f t="shared" si="970"/>
        <v>0</v>
      </c>
    </row>
    <row r="2189" spans="1:66" x14ac:dyDescent="0.25">
      <c r="A2189" s="379"/>
      <c r="B2189" s="936"/>
      <c r="C2189" s="272"/>
      <c r="D2189" s="868"/>
      <c r="E2189" s="873" t="str">
        <f t="shared" si="944"/>
        <v xml:space="preserve"> </v>
      </c>
      <c r="F2189" s="130">
        <f t="shared" si="945"/>
        <v>0</v>
      </c>
      <c r="G2189" s="128">
        <f t="shared" si="946"/>
        <v>2177</v>
      </c>
      <c r="H2189" s="127"/>
      <c r="I2189" s="321"/>
      <c r="J2189" s="97"/>
      <c r="K2189" s="323"/>
      <c r="L2189" s="322"/>
      <c r="M2189" s="50"/>
      <c r="N2189" s="87"/>
      <c r="O2189" s="324"/>
      <c r="P2189" s="98"/>
      <c r="Q2189" s="98"/>
      <c r="R2189" s="114"/>
      <c r="S2189" s="753"/>
      <c r="T2189" s="98"/>
      <c r="U2189" s="98"/>
      <c r="V2189" s="98"/>
      <c r="W2189" s="99"/>
      <c r="X2189" s="97"/>
      <c r="Y2189" s="87"/>
      <c r="Z2189" s="100"/>
      <c r="AA2189" s="106">
        <f t="shared" si="947"/>
        <v>2177</v>
      </c>
      <c r="AB2189" s="549">
        <f t="shared" si="948"/>
        <v>0</v>
      </c>
      <c r="AC2189" s="544">
        <f t="shared" si="949"/>
        <v>0</v>
      </c>
      <c r="AD2189" s="174">
        <f t="shared" si="950"/>
        <v>0</v>
      </c>
      <c r="AE2189" s="8"/>
      <c r="AF2189" s="885" t="str">
        <f t="shared" si="951"/>
        <v xml:space="preserve"> </v>
      </c>
      <c r="AG2189" s="40">
        <f t="shared" si="952"/>
        <v>0</v>
      </c>
      <c r="AH2189" s="40">
        <f t="shared" si="953"/>
        <v>0</v>
      </c>
      <c r="AR2189" s="40">
        <f t="shared" si="954"/>
        <v>0</v>
      </c>
      <c r="AS2189" s="40">
        <f t="shared" si="955"/>
        <v>0</v>
      </c>
      <c r="AT2189" s="40">
        <f t="shared" si="956"/>
        <v>0</v>
      </c>
      <c r="AU2189" s="40">
        <f t="shared" si="957"/>
        <v>0</v>
      </c>
      <c r="AX2189" s="279">
        <f t="shared" si="958"/>
        <v>0</v>
      </c>
      <c r="AY2189" s="279">
        <f t="shared" si="959"/>
        <v>0</v>
      </c>
      <c r="AZ2189" s="40">
        <f t="shared" si="960"/>
        <v>0</v>
      </c>
      <c r="BB2189" s="40">
        <f t="shared" si="961"/>
        <v>0</v>
      </c>
      <c r="BC2189" s="397">
        <f t="shared" si="962"/>
        <v>0</v>
      </c>
      <c r="BD2189" s="105">
        <f t="shared" si="963"/>
        <v>0</v>
      </c>
      <c r="BE2189" s="105">
        <f t="shared" si="964"/>
        <v>0</v>
      </c>
      <c r="BF2189" s="742">
        <f t="shared" si="965"/>
        <v>0</v>
      </c>
      <c r="BG2189" s="89"/>
      <c r="BH2189" s="9"/>
      <c r="BJ2189" s="40">
        <f t="shared" si="966"/>
        <v>0</v>
      </c>
      <c r="BK2189" s="40">
        <f t="shared" si="967"/>
        <v>1</v>
      </c>
      <c r="BL2189" s="40">
        <f t="shared" si="968"/>
        <v>0</v>
      </c>
      <c r="BM2189" s="40">
        <f t="shared" si="969"/>
        <v>0</v>
      </c>
      <c r="BN2189" s="40">
        <f t="shared" si="970"/>
        <v>0</v>
      </c>
    </row>
    <row r="2190" spans="1:66" x14ac:dyDescent="0.25">
      <c r="A2190" s="379"/>
      <c r="B2190" s="936"/>
      <c r="C2190" s="272"/>
      <c r="D2190" s="868"/>
      <c r="E2190" s="873" t="str">
        <f t="shared" si="944"/>
        <v xml:space="preserve"> </v>
      </c>
      <c r="F2190" s="130">
        <f t="shared" si="945"/>
        <v>0</v>
      </c>
      <c r="G2190" s="128">
        <f t="shared" si="946"/>
        <v>2178</v>
      </c>
      <c r="H2190" s="127"/>
      <c r="I2190" s="321"/>
      <c r="J2190" s="97"/>
      <c r="K2190" s="323"/>
      <c r="L2190" s="322"/>
      <c r="M2190" s="50"/>
      <c r="N2190" s="87"/>
      <c r="O2190" s="324"/>
      <c r="P2190" s="98"/>
      <c r="Q2190" s="98"/>
      <c r="R2190" s="114"/>
      <c r="S2190" s="753"/>
      <c r="T2190" s="98"/>
      <c r="U2190" s="98"/>
      <c r="V2190" s="98"/>
      <c r="W2190" s="99"/>
      <c r="X2190" s="97"/>
      <c r="Y2190" s="87"/>
      <c r="Z2190" s="100"/>
      <c r="AA2190" s="106">
        <f t="shared" si="947"/>
        <v>2178</v>
      </c>
      <c r="AB2190" s="549">
        <f t="shared" si="948"/>
        <v>0</v>
      </c>
      <c r="AC2190" s="544">
        <f t="shared" si="949"/>
        <v>0</v>
      </c>
      <c r="AD2190" s="174">
        <f t="shared" si="950"/>
        <v>0</v>
      </c>
      <c r="AE2190" s="8"/>
      <c r="AF2190" s="885" t="str">
        <f t="shared" si="951"/>
        <v xml:space="preserve"> </v>
      </c>
      <c r="AG2190" s="40">
        <f t="shared" si="952"/>
        <v>0</v>
      </c>
      <c r="AH2190" s="40">
        <f t="shared" si="953"/>
        <v>0</v>
      </c>
      <c r="AR2190" s="40">
        <f t="shared" si="954"/>
        <v>0</v>
      </c>
      <c r="AS2190" s="40">
        <f t="shared" si="955"/>
        <v>0</v>
      </c>
      <c r="AT2190" s="40">
        <f t="shared" si="956"/>
        <v>0</v>
      </c>
      <c r="AU2190" s="40">
        <f t="shared" si="957"/>
        <v>0</v>
      </c>
      <c r="AX2190" s="279">
        <f t="shared" si="958"/>
        <v>0</v>
      </c>
      <c r="AY2190" s="279">
        <f t="shared" si="959"/>
        <v>0</v>
      </c>
      <c r="AZ2190" s="40">
        <f t="shared" si="960"/>
        <v>0</v>
      </c>
      <c r="BB2190" s="40">
        <f t="shared" si="961"/>
        <v>0</v>
      </c>
      <c r="BC2190" s="397">
        <f t="shared" si="962"/>
        <v>0</v>
      </c>
      <c r="BD2190" s="105">
        <f t="shared" si="963"/>
        <v>0</v>
      </c>
      <c r="BE2190" s="105">
        <f t="shared" si="964"/>
        <v>0</v>
      </c>
      <c r="BF2190" s="742">
        <f t="shared" si="965"/>
        <v>0</v>
      </c>
      <c r="BG2190" s="89"/>
      <c r="BH2190" s="9"/>
      <c r="BJ2190" s="40">
        <f t="shared" si="966"/>
        <v>0</v>
      </c>
      <c r="BK2190" s="40">
        <f t="shared" si="967"/>
        <v>1</v>
      </c>
      <c r="BL2190" s="40">
        <f t="shared" si="968"/>
        <v>0</v>
      </c>
      <c r="BM2190" s="40">
        <f t="shared" si="969"/>
        <v>0</v>
      </c>
      <c r="BN2190" s="40">
        <f t="shared" si="970"/>
        <v>0</v>
      </c>
    </row>
    <row r="2191" spans="1:66" x14ac:dyDescent="0.25">
      <c r="A2191" s="379"/>
      <c r="B2191" s="936"/>
      <c r="C2191" s="272"/>
      <c r="D2191" s="868"/>
      <c r="E2191" s="873" t="str">
        <f t="shared" si="944"/>
        <v xml:space="preserve"> </v>
      </c>
      <c r="F2191" s="130">
        <f t="shared" si="945"/>
        <v>0</v>
      </c>
      <c r="G2191" s="128">
        <f t="shared" si="946"/>
        <v>2179</v>
      </c>
      <c r="H2191" s="127"/>
      <c r="I2191" s="321"/>
      <c r="J2191" s="97"/>
      <c r="K2191" s="323"/>
      <c r="L2191" s="322"/>
      <c r="M2191" s="50"/>
      <c r="N2191" s="87"/>
      <c r="O2191" s="324"/>
      <c r="P2191" s="98"/>
      <c r="Q2191" s="98"/>
      <c r="R2191" s="114"/>
      <c r="S2191" s="753"/>
      <c r="T2191" s="98"/>
      <c r="U2191" s="98"/>
      <c r="V2191" s="98"/>
      <c r="W2191" s="99"/>
      <c r="X2191" s="97"/>
      <c r="Y2191" s="87"/>
      <c r="Z2191" s="100"/>
      <c r="AA2191" s="106">
        <f t="shared" si="947"/>
        <v>2179</v>
      </c>
      <c r="AB2191" s="549">
        <f t="shared" si="948"/>
        <v>0</v>
      </c>
      <c r="AC2191" s="544">
        <f t="shared" si="949"/>
        <v>0</v>
      </c>
      <c r="AD2191" s="174">
        <f t="shared" si="950"/>
        <v>0</v>
      </c>
      <c r="AE2191" s="8"/>
      <c r="AF2191" s="885" t="str">
        <f t="shared" si="951"/>
        <v xml:space="preserve"> </v>
      </c>
      <c r="AG2191" s="40">
        <f t="shared" si="952"/>
        <v>0</v>
      </c>
      <c r="AH2191" s="40">
        <f t="shared" si="953"/>
        <v>0</v>
      </c>
      <c r="AR2191" s="40">
        <f t="shared" si="954"/>
        <v>0</v>
      </c>
      <c r="AS2191" s="40">
        <f t="shared" si="955"/>
        <v>0</v>
      </c>
      <c r="AT2191" s="40">
        <f t="shared" si="956"/>
        <v>0</v>
      </c>
      <c r="AU2191" s="40">
        <f t="shared" si="957"/>
        <v>0</v>
      </c>
      <c r="AX2191" s="279">
        <f t="shared" si="958"/>
        <v>0</v>
      </c>
      <c r="AY2191" s="279">
        <f t="shared" si="959"/>
        <v>0</v>
      </c>
      <c r="AZ2191" s="40">
        <f t="shared" si="960"/>
        <v>0</v>
      </c>
      <c r="BB2191" s="40">
        <f t="shared" si="961"/>
        <v>0</v>
      </c>
      <c r="BC2191" s="397">
        <f t="shared" si="962"/>
        <v>0</v>
      </c>
      <c r="BD2191" s="105">
        <f t="shared" si="963"/>
        <v>0</v>
      </c>
      <c r="BE2191" s="105">
        <f t="shared" si="964"/>
        <v>0</v>
      </c>
      <c r="BF2191" s="742">
        <f t="shared" si="965"/>
        <v>0</v>
      </c>
      <c r="BG2191" s="89"/>
      <c r="BH2191" s="9"/>
      <c r="BJ2191" s="40">
        <f t="shared" si="966"/>
        <v>0</v>
      </c>
      <c r="BK2191" s="40">
        <f t="shared" si="967"/>
        <v>1</v>
      </c>
      <c r="BL2191" s="40">
        <f t="shared" si="968"/>
        <v>0</v>
      </c>
      <c r="BM2191" s="40">
        <f t="shared" si="969"/>
        <v>0</v>
      </c>
      <c r="BN2191" s="40">
        <f t="shared" si="970"/>
        <v>0</v>
      </c>
    </row>
    <row r="2192" spans="1:66" x14ac:dyDescent="0.25">
      <c r="A2192" s="379"/>
      <c r="B2192" s="936"/>
      <c r="C2192" s="272"/>
      <c r="D2192" s="868"/>
      <c r="E2192" s="873" t="str">
        <f t="shared" si="944"/>
        <v xml:space="preserve"> </v>
      </c>
      <c r="F2192" s="130">
        <f t="shared" si="945"/>
        <v>0</v>
      </c>
      <c r="G2192" s="128">
        <f t="shared" si="946"/>
        <v>2180</v>
      </c>
      <c r="H2192" s="127"/>
      <c r="I2192" s="321"/>
      <c r="J2192" s="97"/>
      <c r="K2192" s="323"/>
      <c r="L2192" s="322"/>
      <c r="M2192" s="50"/>
      <c r="N2192" s="87"/>
      <c r="O2192" s="324"/>
      <c r="P2192" s="98"/>
      <c r="Q2192" s="98"/>
      <c r="R2192" s="114"/>
      <c r="S2192" s="753"/>
      <c r="T2192" s="98"/>
      <c r="U2192" s="98"/>
      <c r="V2192" s="98"/>
      <c r="W2192" s="99"/>
      <c r="X2192" s="97"/>
      <c r="Y2192" s="87"/>
      <c r="Z2192" s="100"/>
      <c r="AA2192" s="106">
        <f t="shared" si="947"/>
        <v>2180</v>
      </c>
      <c r="AB2192" s="549">
        <f t="shared" si="948"/>
        <v>0</v>
      </c>
      <c r="AC2192" s="544">
        <f t="shared" si="949"/>
        <v>0</v>
      </c>
      <c r="AD2192" s="174">
        <f t="shared" si="950"/>
        <v>0</v>
      </c>
      <c r="AE2192" s="8"/>
      <c r="AF2192" s="885" t="str">
        <f t="shared" si="951"/>
        <v xml:space="preserve"> </v>
      </c>
      <c r="AG2192" s="40">
        <f t="shared" si="952"/>
        <v>0</v>
      </c>
      <c r="AH2192" s="40">
        <f t="shared" si="953"/>
        <v>0</v>
      </c>
      <c r="AR2192" s="40">
        <f t="shared" si="954"/>
        <v>0</v>
      </c>
      <c r="AS2192" s="40">
        <f t="shared" si="955"/>
        <v>0</v>
      </c>
      <c r="AT2192" s="40">
        <f t="shared" si="956"/>
        <v>0</v>
      </c>
      <c r="AU2192" s="40">
        <f t="shared" si="957"/>
        <v>0</v>
      </c>
      <c r="AX2192" s="279">
        <f t="shared" si="958"/>
        <v>0</v>
      </c>
      <c r="AY2192" s="279">
        <f t="shared" si="959"/>
        <v>0</v>
      </c>
      <c r="AZ2192" s="40">
        <f t="shared" si="960"/>
        <v>0</v>
      </c>
      <c r="BB2192" s="40">
        <f t="shared" si="961"/>
        <v>0</v>
      </c>
      <c r="BC2192" s="397">
        <f t="shared" si="962"/>
        <v>0</v>
      </c>
      <c r="BD2192" s="105">
        <f t="shared" si="963"/>
        <v>0</v>
      </c>
      <c r="BE2192" s="105">
        <f t="shared" si="964"/>
        <v>0</v>
      </c>
      <c r="BF2192" s="742">
        <f t="shared" si="965"/>
        <v>0</v>
      </c>
      <c r="BG2192" s="89"/>
      <c r="BH2192" s="9"/>
      <c r="BJ2192" s="40">
        <f t="shared" si="966"/>
        <v>0</v>
      </c>
      <c r="BK2192" s="40">
        <f t="shared" si="967"/>
        <v>1</v>
      </c>
      <c r="BL2192" s="40">
        <f t="shared" si="968"/>
        <v>0</v>
      </c>
      <c r="BM2192" s="40">
        <f t="shared" si="969"/>
        <v>0</v>
      </c>
      <c r="BN2192" s="40">
        <f t="shared" si="970"/>
        <v>0</v>
      </c>
    </row>
    <row r="2193" spans="1:66" x14ac:dyDescent="0.25">
      <c r="A2193" s="379"/>
      <c r="B2193" s="936"/>
      <c r="C2193" s="272"/>
      <c r="D2193" s="868"/>
      <c r="E2193" s="873" t="str">
        <f t="shared" si="944"/>
        <v xml:space="preserve"> </v>
      </c>
      <c r="F2193" s="130">
        <f t="shared" si="945"/>
        <v>0</v>
      </c>
      <c r="G2193" s="128">
        <f t="shared" si="946"/>
        <v>2181</v>
      </c>
      <c r="H2193" s="127"/>
      <c r="I2193" s="321"/>
      <c r="J2193" s="97"/>
      <c r="K2193" s="323"/>
      <c r="L2193" s="322"/>
      <c r="M2193" s="50"/>
      <c r="N2193" s="87"/>
      <c r="O2193" s="324"/>
      <c r="P2193" s="98"/>
      <c r="Q2193" s="98"/>
      <c r="R2193" s="114"/>
      <c r="S2193" s="753"/>
      <c r="T2193" s="98"/>
      <c r="U2193" s="98"/>
      <c r="V2193" s="98"/>
      <c r="W2193" s="99"/>
      <c r="X2193" s="97"/>
      <c r="Y2193" s="87"/>
      <c r="Z2193" s="100"/>
      <c r="AA2193" s="106">
        <f t="shared" si="947"/>
        <v>2181</v>
      </c>
      <c r="AB2193" s="549">
        <f t="shared" si="948"/>
        <v>0</v>
      </c>
      <c r="AC2193" s="544">
        <f t="shared" si="949"/>
        <v>0</v>
      </c>
      <c r="AD2193" s="174">
        <f t="shared" si="950"/>
        <v>0</v>
      </c>
      <c r="AE2193" s="8"/>
      <c r="AF2193" s="885" t="str">
        <f t="shared" si="951"/>
        <v xml:space="preserve"> </v>
      </c>
      <c r="AG2193" s="40">
        <f t="shared" si="952"/>
        <v>0</v>
      </c>
      <c r="AH2193" s="40">
        <f t="shared" si="953"/>
        <v>0</v>
      </c>
      <c r="AR2193" s="40">
        <f t="shared" si="954"/>
        <v>0</v>
      </c>
      <c r="AS2193" s="40">
        <f t="shared" si="955"/>
        <v>0</v>
      </c>
      <c r="AT2193" s="40">
        <f t="shared" si="956"/>
        <v>0</v>
      </c>
      <c r="AU2193" s="40">
        <f t="shared" si="957"/>
        <v>0</v>
      </c>
      <c r="AX2193" s="279">
        <f t="shared" si="958"/>
        <v>0</v>
      </c>
      <c r="AY2193" s="279">
        <f t="shared" si="959"/>
        <v>0</v>
      </c>
      <c r="AZ2193" s="40">
        <f t="shared" si="960"/>
        <v>0</v>
      </c>
      <c r="BB2193" s="40">
        <f t="shared" si="961"/>
        <v>0</v>
      </c>
      <c r="BC2193" s="397">
        <f t="shared" si="962"/>
        <v>0</v>
      </c>
      <c r="BD2193" s="105">
        <f t="shared" si="963"/>
        <v>0</v>
      </c>
      <c r="BE2193" s="105">
        <f t="shared" si="964"/>
        <v>0</v>
      </c>
      <c r="BF2193" s="742">
        <f t="shared" si="965"/>
        <v>0</v>
      </c>
      <c r="BG2193" s="89"/>
      <c r="BH2193" s="9"/>
      <c r="BJ2193" s="40">
        <f t="shared" si="966"/>
        <v>0</v>
      </c>
      <c r="BK2193" s="40">
        <f t="shared" si="967"/>
        <v>1</v>
      </c>
      <c r="BL2193" s="40">
        <f t="shared" si="968"/>
        <v>0</v>
      </c>
      <c r="BM2193" s="40">
        <f t="shared" si="969"/>
        <v>0</v>
      </c>
      <c r="BN2193" s="40">
        <f t="shared" si="970"/>
        <v>0</v>
      </c>
    </row>
    <row r="2194" spans="1:66" x14ac:dyDescent="0.25">
      <c r="A2194" s="379"/>
      <c r="B2194" s="936"/>
      <c r="C2194" s="272"/>
      <c r="D2194" s="868"/>
      <c r="E2194" s="873" t="str">
        <f t="shared" si="944"/>
        <v xml:space="preserve"> </v>
      </c>
      <c r="F2194" s="130">
        <f t="shared" si="945"/>
        <v>0</v>
      </c>
      <c r="G2194" s="128">
        <f t="shared" si="946"/>
        <v>2182</v>
      </c>
      <c r="H2194" s="127"/>
      <c r="I2194" s="321"/>
      <c r="J2194" s="97"/>
      <c r="K2194" s="323"/>
      <c r="L2194" s="322"/>
      <c r="M2194" s="50"/>
      <c r="N2194" s="87"/>
      <c r="O2194" s="324"/>
      <c r="P2194" s="98"/>
      <c r="Q2194" s="98"/>
      <c r="R2194" s="114"/>
      <c r="S2194" s="753"/>
      <c r="T2194" s="98"/>
      <c r="U2194" s="98"/>
      <c r="V2194" s="98"/>
      <c r="W2194" s="99"/>
      <c r="X2194" s="97"/>
      <c r="Y2194" s="87"/>
      <c r="Z2194" s="100"/>
      <c r="AA2194" s="106">
        <f t="shared" si="947"/>
        <v>2182</v>
      </c>
      <c r="AB2194" s="549">
        <f t="shared" si="948"/>
        <v>0</v>
      </c>
      <c r="AC2194" s="544">
        <f t="shared" si="949"/>
        <v>0</v>
      </c>
      <c r="AD2194" s="174">
        <f t="shared" si="950"/>
        <v>0</v>
      </c>
      <c r="AE2194" s="8"/>
      <c r="AF2194" s="885" t="str">
        <f t="shared" si="951"/>
        <v xml:space="preserve"> </v>
      </c>
      <c r="AG2194" s="40">
        <f t="shared" si="952"/>
        <v>0</v>
      </c>
      <c r="AH2194" s="40">
        <f t="shared" si="953"/>
        <v>0</v>
      </c>
      <c r="AR2194" s="40">
        <f t="shared" si="954"/>
        <v>0</v>
      </c>
      <c r="AS2194" s="40">
        <f t="shared" si="955"/>
        <v>0</v>
      </c>
      <c r="AT2194" s="40">
        <f t="shared" si="956"/>
        <v>0</v>
      </c>
      <c r="AU2194" s="40">
        <f t="shared" si="957"/>
        <v>0</v>
      </c>
      <c r="AX2194" s="279">
        <f t="shared" si="958"/>
        <v>0</v>
      </c>
      <c r="AY2194" s="279">
        <f t="shared" si="959"/>
        <v>0</v>
      </c>
      <c r="AZ2194" s="40">
        <f t="shared" si="960"/>
        <v>0</v>
      </c>
      <c r="BB2194" s="40">
        <f t="shared" si="961"/>
        <v>0</v>
      </c>
      <c r="BC2194" s="397">
        <f t="shared" si="962"/>
        <v>0</v>
      </c>
      <c r="BD2194" s="105">
        <f t="shared" si="963"/>
        <v>0</v>
      </c>
      <c r="BE2194" s="105">
        <f t="shared" si="964"/>
        <v>0</v>
      </c>
      <c r="BF2194" s="742">
        <f t="shared" si="965"/>
        <v>0</v>
      </c>
      <c r="BG2194" s="89"/>
      <c r="BH2194" s="9"/>
      <c r="BJ2194" s="40">
        <f t="shared" si="966"/>
        <v>0</v>
      </c>
      <c r="BK2194" s="40">
        <f t="shared" si="967"/>
        <v>1</v>
      </c>
      <c r="BL2194" s="40">
        <f t="shared" si="968"/>
        <v>0</v>
      </c>
      <c r="BM2194" s="40">
        <f t="shared" si="969"/>
        <v>0</v>
      </c>
      <c r="BN2194" s="40">
        <f t="shared" si="970"/>
        <v>0</v>
      </c>
    </row>
    <row r="2195" spans="1:66" x14ac:dyDescent="0.25">
      <c r="A2195" s="379"/>
      <c r="B2195" s="936"/>
      <c r="C2195" s="272"/>
      <c r="D2195" s="868"/>
      <c r="E2195" s="873" t="str">
        <f t="shared" si="944"/>
        <v xml:space="preserve"> </v>
      </c>
      <c r="F2195" s="130">
        <f t="shared" si="945"/>
        <v>0</v>
      </c>
      <c r="G2195" s="128">
        <f t="shared" si="946"/>
        <v>2183</v>
      </c>
      <c r="H2195" s="127"/>
      <c r="I2195" s="321"/>
      <c r="J2195" s="97"/>
      <c r="K2195" s="323"/>
      <c r="L2195" s="322"/>
      <c r="M2195" s="50"/>
      <c r="N2195" s="87"/>
      <c r="O2195" s="324"/>
      <c r="P2195" s="98"/>
      <c r="Q2195" s="98"/>
      <c r="R2195" s="114"/>
      <c r="S2195" s="753"/>
      <c r="T2195" s="98"/>
      <c r="U2195" s="98"/>
      <c r="V2195" s="98"/>
      <c r="W2195" s="99"/>
      <c r="X2195" s="97"/>
      <c r="Y2195" s="87"/>
      <c r="Z2195" s="100"/>
      <c r="AA2195" s="106">
        <f t="shared" si="947"/>
        <v>2183</v>
      </c>
      <c r="AB2195" s="549">
        <f t="shared" si="948"/>
        <v>0</v>
      </c>
      <c r="AC2195" s="544">
        <f t="shared" si="949"/>
        <v>0</v>
      </c>
      <c r="AD2195" s="174">
        <f t="shared" si="950"/>
        <v>0</v>
      </c>
      <c r="AE2195" s="8"/>
      <c r="AF2195" s="885" t="str">
        <f t="shared" si="951"/>
        <v xml:space="preserve"> </v>
      </c>
      <c r="AG2195" s="40">
        <f t="shared" si="952"/>
        <v>0</v>
      </c>
      <c r="AH2195" s="40">
        <f t="shared" si="953"/>
        <v>0</v>
      </c>
      <c r="AR2195" s="40">
        <f t="shared" si="954"/>
        <v>0</v>
      </c>
      <c r="AS2195" s="40">
        <f t="shared" si="955"/>
        <v>0</v>
      </c>
      <c r="AT2195" s="40">
        <f t="shared" si="956"/>
        <v>0</v>
      </c>
      <c r="AU2195" s="40">
        <f t="shared" si="957"/>
        <v>0</v>
      </c>
      <c r="AX2195" s="279">
        <f t="shared" si="958"/>
        <v>0</v>
      </c>
      <c r="AY2195" s="279">
        <f t="shared" si="959"/>
        <v>0</v>
      </c>
      <c r="AZ2195" s="40">
        <f t="shared" si="960"/>
        <v>0</v>
      </c>
      <c r="BB2195" s="40">
        <f t="shared" si="961"/>
        <v>0</v>
      </c>
      <c r="BC2195" s="397">
        <f t="shared" si="962"/>
        <v>0</v>
      </c>
      <c r="BD2195" s="105">
        <f t="shared" si="963"/>
        <v>0</v>
      </c>
      <c r="BE2195" s="105">
        <f t="shared" si="964"/>
        <v>0</v>
      </c>
      <c r="BF2195" s="742">
        <f t="shared" si="965"/>
        <v>0</v>
      </c>
      <c r="BG2195" s="89"/>
      <c r="BH2195" s="9"/>
      <c r="BJ2195" s="40">
        <f t="shared" si="966"/>
        <v>0</v>
      </c>
      <c r="BK2195" s="40">
        <f t="shared" si="967"/>
        <v>1</v>
      </c>
      <c r="BL2195" s="40">
        <f t="shared" si="968"/>
        <v>0</v>
      </c>
      <c r="BM2195" s="40">
        <f t="shared" si="969"/>
        <v>0</v>
      </c>
      <c r="BN2195" s="40">
        <f t="shared" si="970"/>
        <v>0</v>
      </c>
    </row>
    <row r="2196" spans="1:66" x14ac:dyDescent="0.25">
      <c r="A2196" s="379"/>
      <c r="B2196" s="936"/>
      <c r="C2196" s="272"/>
      <c r="D2196" s="868"/>
      <c r="E2196" s="873" t="str">
        <f t="shared" si="944"/>
        <v xml:space="preserve"> </v>
      </c>
      <c r="F2196" s="130">
        <f t="shared" si="945"/>
        <v>0</v>
      </c>
      <c r="G2196" s="128">
        <f t="shared" si="946"/>
        <v>2184</v>
      </c>
      <c r="H2196" s="127"/>
      <c r="I2196" s="321"/>
      <c r="J2196" s="97"/>
      <c r="K2196" s="323"/>
      <c r="L2196" s="322"/>
      <c r="M2196" s="50"/>
      <c r="N2196" s="87"/>
      <c r="O2196" s="324"/>
      <c r="P2196" s="98"/>
      <c r="Q2196" s="98"/>
      <c r="R2196" s="114"/>
      <c r="S2196" s="753"/>
      <c r="T2196" s="98"/>
      <c r="U2196" s="98"/>
      <c r="V2196" s="98"/>
      <c r="W2196" s="99"/>
      <c r="X2196" s="97"/>
      <c r="Y2196" s="87"/>
      <c r="Z2196" s="100"/>
      <c r="AA2196" s="106">
        <f t="shared" si="947"/>
        <v>2184</v>
      </c>
      <c r="AB2196" s="549">
        <f t="shared" si="948"/>
        <v>0</v>
      </c>
      <c r="AC2196" s="544">
        <f t="shared" si="949"/>
        <v>0</v>
      </c>
      <c r="AD2196" s="174">
        <f t="shared" si="950"/>
        <v>0</v>
      </c>
      <c r="AE2196" s="8"/>
      <c r="AF2196" s="885" t="str">
        <f t="shared" si="951"/>
        <v xml:space="preserve"> </v>
      </c>
      <c r="AG2196" s="40">
        <f t="shared" si="952"/>
        <v>0</v>
      </c>
      <c r="AH2196" s="40">
        <f t="shared" si="953"/>
        <v>0</v>
      </c>
      <c r="AR2196" s="40">
        <f t="shared" si="954"/>
        <v>0</v>
      </c>
      <c r="AS2196" s="40">
        <f t="shared" si="955"/>
        <v>0</v>
      </c>
      <c r="AT2196" s="40">
        <f t="shared" si="956"/>
        <v>0</v>
      </c>
      <c r="AU2196" s="40">
        <f t="shared" si="957"/>
        <v>0</v>
      </c>
      <c r="AX2196" s="279">
        <f t="shared" si="958"/>
        <v>0</v>
      </c>
      <c r="AY2196" s="279">
        <f t="shared" si="959"/>
        <v>0</v>
      </c>
      <c r="AZ2196" s="40">
        <f t="shared" si="960"/>
        <v>0</v>
      </c>
      <c r="BB2196" s="40">
        <f t="shared" si="961"/>
        <v>0</v>
      </c>
      <c r="BC2196" s="397">
        <f t="shared" si="962"/>
        <v>0</v>
      </c>
      <c r="BD2196" s="105">
        <f t="shared" si="963"/>
        <v>0</v>
      </c>
      <c r="BE2196" s="105">
        <f t="shared" si="964"/>
        <v>0</v>
      </c>
      <c r="BF2196" s="742">
        <f t="shared" si="965"/>
        <v>0</v>
      </c>
      <c r="BG2196" s="89"/>
      <c r="BH2196" s="9"/>
      <c r="BJ2196" s="40">
        <f t="shared" si="966"/>
        <v>0</v>
      </c>
      <c r="BK2196" s="40">
        <f t="shared" si="967"/>
        <v>1</v>
      </c>
      <c r="BL2196" s="40">
        <f t="shared" si="968"/>
        <v>0</v>
      </c>
      <c r="BM2196" s="40">
        <f t="shared" si="969"/>
        <v>0</v>
      </c>
      <c r="BN2196" s="40">
        <f t="shared" si="970"/>
        <v>0</v>
      </c>
    </row>
    <row r="2197" spans="1:66" x14ac:dyDescent="0.25">
      <c r="A2197" s="379"/>
      <c r="B2197" s="936"/>
      <c r="C2197" s="272"/>
      <c r="D2197" s="868"/>
      <c r="E2197" s="873" t="str">
        <f t="shared" si="944"/>
        <v xml:space="preserve"> </v>
      </c>
      <c r="F2197" s="130">
        <f t="shared" si="945"/>
        <v>0</v>
      </c>
      <c r="G2197" s="128">
        <f t="shared" si="946"/>
        <v>2185</v>
      </c>
      <c r="H2197" s="127"/>
      <c r="I2197" s="321"/>
      <c r="J2197" s="97"/>
      <c r="K2197" s="323"/>
      <c r="L2197" s="322"/>
      <c r="M2197" s="50"/>
      <c r="N2197" s="87"/>
      <c r="O2197" s="324"/>
      <c r="P2197" s="98"/>
      <c r="Q2197" s="98"/>
      <c r="R2197" s="114"/>
      <c r="S2197" s="753"/>
      <c r="T2197" s="98"/>
      <c r="U2197" s="98"/>
      <c r="V2197" s="98"/>
      <c r="W2197" s="99"/>
      <c r="X2197" s="97"/>
      <c r="Y2197" s="87"/>
      <c r="Z2197" s="100"/>
      <c r="AA2197" s="106">
        <f t="shared" si="947"/>
        <v>2185</v>
      </c>
      <c r="AB2197" s="549">
        <f t="shared" si="948"/>
        <v>0</v>
      </c>
      <c r="AC2197" s="544">
        <f t="shared" si="949"/>
        <v>0</v>
      </c>
      <c r="AD2197" s="174">
        <f t="shared" si="950"/>
        <v>0</v>
      </c>
      <c r="AE2197" s="8"/>
      <c r="AF2197" s="885" t="str">
        <f t="shared" si="951"/>
        <v xml:space="preserve"> </v>
      </c>
      <c r="AG2197" s="40">
        <f t="shared" si="952"/>
        <v>0</v>
      </c>
      <c r="AH2197" s="40">
        <f t="shared" si="953"/>
        <v>0</v>
      </c>
      <c r="AR2197" s="40">
        <f t="shared" si="954"/>
        <v>0</v>
      </c>
      <c r="AS2197" s="40">
        <f t="shared" si="955"/>
        <v>0</v>
      </c>
      <c r="AT2197" s="40">
        <f t="shared" si="956"/>
        <v>0</v>
      </c>
      <c r="AU2197" s="40">
        <f t="shared" si="957"/>
        <v>0</v>
      </c>
      <c r="AX2197" s="279">
        <f t="shared" si="958"/>
        <v>0</v>
      </c>
      <c r="AY2197" s="279">
        <f t="shared" si="959"/>
        <v>0</v>
      </c>
      <c r="AZ2197" s="40">
        <f t="shared" si="960"/>
        <v>0</v>
      </c>
      <c r="BB2197" s="40">
        <f t="shared" si="961"/>
        <v>0</v>
      </c>
      <c r="BC2197" s="397">
        <f t="shared" si="962"/>
        <v>0</v>
      </c>
      <c r="BD2197" s="105">
        <f t="shared" si="963"/>
        <v>0</v>
      </c>
      <c r="BE2197" s="105">
        <f t="shared" si="964"/>
        <v>0</v>
      </c>
      <c r="BF2197" s="742">
        <f t="shared" si="965"/>
        <v>0</v>
      </c>
      <c r="BG2197" s="89"/>
      <c r="BH2197" s="9"/>
      <c r="BJ2197" s="40">
        <f t="shared" si="966"/>
        <v>0</v>
      </c>
      <c r="BK2197" s="40">
        <f t="shared" si="967"/>
        <v>1</v>
      </c>
      <c r="BL2197" s="40">
        <f t="shared" si="968"/>
        <v>0</v>
      </c>
      <c r="BM2197" s="40">
        <f t="shared" si="969"/>
        <v>0</v>
      </c>
      <c r="BN2197" s="40">
        <f t="shared" si="970"/>
        <v>0</v>
      </c>
    </row>
    <row r="2198" spans="1:66" x14ac:dyDescent="0.25">
      <c r="A2198" s="379"/>
      <c r="B2198" s="936"/>
      <c r="C2198" s="272"/>
      <c r="D2198" s="868"/>
      <c r="E2198" s="873" t="str">
        <f t="shared" si="944"/>
        <v xml:space="preserve"> </v>
      </c>
      <c r="F2198" s="130">
        <f t="shared" si="945"/>
        <v>0</v>
      </c>
      <c r="G2198" s="128">
        <f t="shared" si="946"/>
        <v>2186</v>
      </c>
      <c r="H2198" s="127"/>
      <c r="I2198" s="321"/>
      <c r="J2198" s="97"/>
      <c r="K2198" s="323"/>
      <c r="L2198" s="322"/>
      <c r="M2198" s="50"/>
      <c r="N2198" s="87"/>
      <c r="O2198" s="324"/>
      <c r="P2198" s="98"/>
      <c r="Q2198" s="98"/>
      <c r="R2198" s="114"/>
      <c r="S2198" s="753"/>
      <c r="T2198" s="98"/>
      <c r="U2198" s="98"/>
      <c r="V2198" s="98"/>
      <c r="W2198" s="99"/>
      <c r="X2198" s="97"/>
      <c r="Y2198" s="87"/>
      <c r="Z2198" s="100"/>
      <c r="AA2198" s="106">
        <f t="shared" si="947"/>
        <v>2186</v>
      </c>
      <c r="AB2198" s="549">
        <f t="shared" si="948"/>
        <v>0</v>
      </c>
      <c r="AC2198" s="544">
        <f t="shared" si="949"/>
        <v>0</v>
      </c>
      <c r="AD2198" s="174">
        <f t="shared" si="950"/>
        <v>0</v>
      </c>
      <c r="AE2198" s="8"/>
      <c r="AF2198" s="885" t="str">
        <f t="shared" si="951"/>
        <v xml:space="preserve"> </v>
      </c>
      <c r="AG2198" s="40">
        <f t="shared" si="952"/>
        <v>0</v>
      </c>
      <c r="AH2198" s="40">
        <f t="shared" si="953"/>
        <v>0</v>
      </c>
      <c r="AR2198" s="40">
        <f t="shared" si="954"/>
        <v>0</v>
      </c>
      <c r="AS2198" s="40">
        <f t="shared" si="955"/>
        <v>0</v>
      </c>
      <c r="AT2198" s="40">
        <f t="shared" si="956"/>
        <v>0</v>
      </c>
      <c r="AU2198" s="40">
        <f t="shared" si="957"/>
        <v>0</v>
      </c>
      <c r="AX2198" s="279">
        <f t="shared" si="958"/>
        <v>0</v>
      </c>
      <c r="AY2198" s="279">
        <f t="shared" si="959"/>
        <v>0</v>
      </c>
      <c r="AZ2198" s="40">
        <f t="shared" si="960"/>
        <v>0</v>
      </c>
      <c r="BB2198" s="40">
        <f t="shared" si="961"/>
        <v>0</v>
      </c>
      <c r="BC2198" s="397">
        <f t="shared" si="962"/>
        <v>0</v>
      </c>
      <c r="BD2198" s="105">
        <f t="shared" si="963"/>
        <v>0</v>
      </c>
      <c r="BE2198" s="105">
        <f t="shared" si="964"/>
        <v>0</v>
      </c>
      <c r="BF2198" s="742">
        <f t="shared" si="965"/>
        <v>0</v>
      </c>
      <c r="BG2198" s="89"/>
      <c r="BH2198" s="9"/>
      <c r="BJ2198" s="40">
        <f t="shared" si="966"/>
        <v>0</v>
      </c>
      <c r="BK2198" s="40">
        <f t="shared" si="967"/>
        <v>1</v>
      </c>
      <c r="BL2198" s="40">
        <f t="shared" si="968"/>
        <v>0</v>
      </c>
      <c r="BM2198" s="40">
        <f t="shared" si="969"/>
        <v>0</v>
      </c>
      <c r="BN2198" s="40">
        <f t="shared" si="970"/>
        <v>0</v>
      </c>
    </row>
    <row r="2199" spans="1:66" x14ac:dyDescent="0.25">
      <c r="A2199" s="379"/>
      <c r="B2199" s="936"/>
      <c r="C2199" s="272"/>
      <c r="D2199" s="868"/>
      <c r="E2199" s="873" t="str">
        <f t="shared" si="944"/>
        <v xml:space="preserve"> </v>
      </c>
      <c r="F2199" s="130">
        <f t="shared" si="945"/>
        <v>0</v>
      </c>
      <c r="G2199" s="128">
        <f t="shared" si="946"/>
        <v>2187</v>
      </c>
      <c r="H2199" s="127"/>
      <c r="I2199" s="321"/>
      <c r="J2199" s="97"/>
      <c r="K2199" s="323"/>
      <c r="L2199" s="322"/>
      <c r="M2199" s="50"/>
      <c r="N2199" s="87"/>
      <c r="O2199" s="324"/>
      <c r="P2199" s="98"/>
      <c r="Q2199" s="98"/>
      <c r="R2199" s="114"/>
      <c r="S2199" s="753"/>
      <c r="T2199" s="98"/>
      <c r="U2199" s="98"/>
      <c r="V2199" s="98"/>
      <c r="W2199" s="99"/>
      <c r="X2199" s="97"/>
      <c r="Y2199" s="87"/>
      <c r="Z2199" s="100"/>
      <c r="AA2199" s="106">
        <f t="shared" si="947"/>
        <v>2187</v>
      </c>
      <c r="AB2199" s="549">
        <f t="shared" si="948"/>
        <v>0</v>
      </c>
      <c r="AC2199" s="544">
        <f t="shared" si="949"/>
        <v>0</v>
      </c>
      <c r="AD2199" s="174">
        <f t="shared" si="950"/>
        <v>0</v>
      </c>
      <c r="AE2199" s="8"/>
      <c r="AF2199" s="885" t="str">
        <f t="shared" si="951"/>
        <v xml:space="preserve"> </v>
      </c>
      <c r="AG2199" s="40">
        <f t="shared" si="952"/>
        <v>0</v>
      </c>
      <c r="AH2199" s="40">
        <f t="shared" si="953"/>
        <v>0</v>
      </c>
      <c r="AR2199" s="40">
        <f t="shared" si="954"/>
        <v>0</v>
      </c>
      <c r="AS2199" s="40">
        <f t="shared" si="955"/>
        <v>0</v>
      </c>
      <c r="AT2199" s="40">
        <f t="shared" si="956"/>
        <v>0</v>
      </c>
      <c r="AU2199" s="40">
        <f t="shared" si="957"/>
        <v>0</v>
      </c>
      <c r="AX2199" s="279">
        <f t="shared" si="958"/>
        <v>0</v>
      </c>
      <c r="AY2199" s="279">
        <f t="shared" si="959"/>
        <v>0</v>
      </c>
      <c r="AZ2199" s="40">
        <f t="shared" si="960"/>
        <v>0</v>
      </c>
      <c r="BB2199" s="40">
        <f t="shared" si="961"/>
        <v>0</v>
      </c>
      <c r="BC2199" s="397">
        <f t="shared" si="962"/>
        <v>0</v>
      </c>
      <c r="BD2199" s="105">
        <f t="shared" si="963"/>
        <v>0</v>
      </c>
      <c r="BE2199" s="105">
        <f t="shared" si="964"/>
        <v>0</v>
      </c>
      <c r="BF2199" s="742">
        <f t="shared" si="965"/>
        <v>0</v>
      </c>
      <c r="BG2199" s="89"/>
      <c r="BH2199" s="9"/>
      <c r="BJ2199" s="40">
        <f t="shared" si="966"/>
        <v>0</v>
      </c>
      <c r="BK2199" s="40">
        <f t="shared" si="967"/>
        <v>1</v>
      </c>
      <c r="BL2199" s="40">
        <f t="shared" si="968"/>
        <v>0</v>
      </c>
      <c r="BM2199" s="40">
        <f t="shared" si="969"/>
        <v>0</v>
      </c>
      <c r="BN2199" s="40">
        <f t="shared" si="970"/>
        <v>0</v>
      </c>
    </row>
    <row r="2200" spans="1:66" x14ac:dyDescent="0.25">
      <c r="A2200" s="379"/>
      <c r="B2200" s="936"/>
      <c r="C2200" s="272"/>
      <c r="D2200" s="868"/>
      <c r="E2200" s="873" t="str">
        <f t="shared" si="944"/>
        <v xml:space="preserve"> </v>
      </c>
      <c r="F2200" s="130">
        <f t="shared" si="945"/>
        <v>0</v>
      </c>
      <c r="G2200" s="128">
        <f t="shared" si="946"/>
        <v>2188</v>
      </c>
      <c r="H2200" s="127"/>
      <c r="I2200" s="321"/>
      <c r="J2200" s="97"/>
      <c r="K2200" s="323"/>
      <c r="L2200" s="322"/>
      <c r="M2200" s="50"/>
      <c r="N2200" s="87"/>
      <c r="O2200" s="324"/>
      <c r="P2200" s="98"/>
      <c r="Q2200" s="98"/>
      <c r="R2200" s="114"/>
      <c r="S2200" s="753"/>
      <c r="T2200" s="98"/>
      <c r="U2200" s="98"/>
      <c r="V2200" s="98"/>
      <c r="W2200" s="99"/>
      <c r="X2200" s="97"/>
      <c r="Y2200" s="87"/>
      <c r="Z2200" s="100"/>
      <c r="AA2200" s="106">
        <f t="shared" si="947"/>
        <v>2188</v>
      </c>
      <c r="AB2200" s="549">
        <f t="shared" si="948"/>
        <v>0</v>
      </c>
      <c r="AC2200" s="544">
        <f t="shared" si="949"/>
        <v>0</v>
      </c>
      <c r="AD2200" s="174">
        <f t="shared" si="950"/>
        <v>0</v>
      </c>
      <c r="AE2200" s="8"/>
      <c r="AF2200" s="885" t="str">
        <f t="shared" si="951"/>
        <v xml:space="preserve"> </v>
      </c>
      <c r="AG2200" s="40">
        <f t="shared" si="952"/>
        <v>0</v>
      </c>
      <c r="AH2200" s="40">
        <f t="shared" si="953"/>
        <v>0</v>
      </c>
      <c r="AR2200" s="40">
        <f t="shared" si="954"/>
        <v>0</v>
      </c>
      <c r="AS2200" s="40">
        <f t="shared" si="955"/>
        <v>0</v>
      </c>
      <c r="AT2200" s="40">
        <f t="shared" si="956"/>
        <v>0</v>
      </c>
      <c r="AU2200" s="40">
        <f t="shared" si="957"/>
        <v>0</v>
      </c>
      <c r="AX2200" s="279">
        <f t="shared" si="958"/>
        <v>0</v>
      </c>
      <c r="AY2200" s="279">
        <f t="shared" si="959"/>
        <v>0</v>
      </c>
      <c r="AZ2200" s="40">
        <f t="shared" si="960"/>
        <v>0</v>
      </c>
      <c r="BB2200" s="40">
        <f t="shared" si="961"/>
        <v>0</v>
      </c>
      <c r="BC2200" s="397">
        <f t="shared" si="962"/>
        <v>0</v>
      </c>
      <c r="BD2200" s="105">
        <f t="shared" si="963"/>
        <v>0</v>
      </c>
      <c r="BE2200" s="105">
        <f t="shared" si="964"/>
        <v>0</v>
      </c>
      <c r="BF2200" s="742">
        <f t="shared" si="965"/>
        <v>0</v>
      </c>
      <c r="BG2200" s="89"/>
      <c r="BH2200" s="9"/>
      <c r="BJ2200" s="40">
        <f t="shared" si="966"/>
        <v>0</v>
      </c>
      <c r="BK2200" s="40">
        <f t="shared" si="967"/>
        <v>1</v>
      </c>
      <c r="BL2200" s="40">
        <f t="shared" si="968"/>
        <v>0</v>
      </c>
      <c r="BM2200" s="40">
        <f t="shared" si="969"/>
        <v>0</v>
      </c>
      <c r="BN2200" s="40">
        <f t="shared" si="970"/>
        <v>0</v>
      </c>
    </row>
    <row r="2201" spans="1:66" x14ac:dyDescent="0.25">
      <c r="A2201" s="379"/>
      <c r="B2201" s="936"/>
      <c r="C2201" s="272"/>
      <c r="D2201" s="868"/>
      <c r="E2201" s="873" t="str">
        <f t="shared" si="944"/>
        <v xml:space="preserve"> </v>
      </c>
      <c r="F2201" s="130">
        <f t="shared" si="945"/>
        <v>0</v>
      </c>
      <c r="G2201" s="128">
        <f t="shared" si="946"/>
        <v>2189</v>
      </c>
      <c r="H2201" s="127"/>
      <c r="I2201" s="321"/>
      <c r="J2201" s="97"/>
      <c r="K2201" s="323"/>
      <c r="L2201" s="322"/>
      <c r="M2201" s="50"/>
      <c r="N2201" s="87"/>
      <c r="O2201" s="324"/>
      <c r="P2201" s="98"/>
      <c r="Q2201" s="98"/>
      <c r="R2201" s="114"/>
      <c r="S2201" s="753"/>
      <c r="T2201" s="98"/>
      <c r="U2201" s="98"/>
      <c r="V2201" s="98"/>
      <c r="W2201" s="99"/>
      <c r="X2201" s="97"/>
      <c r="Y2201" s="87"/>
      <c r="Z2201" s="100"/>
      <c r="AA2201" s="106">
        <f t="shared" si="947"/>
        <v>2189</v>
      </c>
      <c r="AB2201" s="549">
        <f t="shared" si="948"/>
        <v>0</v>
      </c>
      <c r="AC2201" s="544">
        <f t="shared" si="949"/>
        <v>0</v>
      </c>
      <c r="AD2201" s="174">
        <f t="shared" si="950"/>
        <v>0</v>
      </c>
      <c r="AE2201" s="8"/>
      <c r="AF2201" s="885" t="str">
        <f t="shared" si="951"/>
        <v xml:space="preserve"> </v>
      </c>
      <c r="AG2201" s="40">
        <f t="shared" si="952"/>
        <v>0</v>
      </c>
      <c r="AH2201" s="40">
        <f t="shared" si="953"/>
        <v>0</v>
      </c>
      <c r="AR2201" s="40">
        <f t="shared" si="954"/>
        <v>0</v>
      </c>
      <c r="AS2201" s="40">
        <f t="shared" si="955"/>
        <v>0</v>
      </c>
      <c r="AT2201" s="40">
        <f t="shared" si="956"/>
        <v>0</v>
      </c>
      <c r="AU2201" s="40">
        <f t="shared" si="957"/>
        <v>0</v>
      </c>
      <c r="AX2201" s="279">
        <f t="shared" si="958"/>
        <v>0</v>
      </c>
      <c r="AY2201" s="279">
        <f t="shared" si="959"/>
        <v>0</v>
      </c>
      <c r="AZ2201" s="40">
        <f t="shared" si="960"/>
        <v>0</v>
      </c>
      <c r="BB2201" s="40">
        <f t="shared" si="961"/>
        <v>0</v>
      </c>
      <c r="BC2201" s="397">
        <f t="shared" si="962"/>
        <v>0</v>
      </c>
      <c r="BD2201" s="105">
        <f t="shared" si="963"/>
        <v>0</v>
      </c>
      <c r="BE2201" s="105">
        <f t="shared" si="964"/>
        <v>0</v>
      </c>
      <c r="BF2201" s="742">
        <f t="shared" si="965"/>
        <v>0</v>
      </c>
      <c r="BG2201" s="89"/>
      <c r="BH2201" s="9"/>
      <c r="BJ2201" s="40">
        <f t="shared" si="966"/>
        <v>0</v>
      </c>
      <c r="BK2201" s="40">
        <f t="shared" si="967"/>
        <v>1</v>
      </c>
      <c r="BL2201" s="40">
        <f t="shared" si="968"/>
        <v>0</v>
      </c>
      <c r="BM2201" s="40">
        <f t="shared" si="969"/>
        <v>0</v>
      </c>
      <c r="BN2201" s="40">
        <f t="shared" si="970"/>
        <v>0</v>
      </c>
    </row>
    <row r="2202" spans="1:66" x14ac:dyDescent="0.25">
      <c r="A2202" s="379"/>
      <c r="B2202" s="936"/>
      <c r="C2202" s="272"/>
      <c r="D2202" s="868"/>
      <c r="E2202" s="873" t="str">
        <f t="shared" si="944"/>
        <v xml:space="preserve"> </v>
      </c>
      <c r="F2202" s="130">
        <f t="shared" si="945"/>
        <v>0</v>
      </c>
      <c r="G2202" s="128">
        <f t="shared" si="946"/>
        <v>2190</v>
      </c>
      <c r="H2202" s="127"/>
      <c r="I2202" s="321"/>
      <c r="J2202" s="97"/>
      <c r="K2202" s="323"/>
      <c r="L2202" s="322"/>
      <c r="M2202" s="50"/>
      <c r="N2202" s="87"/>
      <c r="O2202" s="324"/>
      <c r="P2202" s="98"/>
      <c r="Q2202" s="98"/>
      <c r="R2202" s="114"/>
      <c r="S2202" s="753"/>
      <c r="T2202" s="98"/>
      <c r="U2202" s="98"/>
      <c r="V2202" s="98"/>
      <c r="W2202" s="99"/>
      <c r="X2202" s="97"/>
      <c r="Y2202" s="87"/>
      <c r="Z2202" s="100"/>
      <c r="AA2202" s="106">
        <f t="shared" si="947"/>
        <v>2190</v>
      </c>
      <c r="AB2202" s="549">
        <f t="shared" si="948"/>
        <v>0</v>
      </c>
      <c r="AC2202" s="544">
        <f t="shared" si="949"/>
        <v>0</v>
      </c>
      <c r="AD2202" s="174">
        <f t="shared" si="950"/>
        <v>0</v>
      </c>
      <c r="AE2202" s="8"/>
      <c r="AF2202" s="885" t="str">
        <f t="shared" si="951"/>
        <v xml:space="preserve"> </v>
      </c>
      <c r="AG2202" s="40">
        <f t="shared" si="952"/>
        <v>0</v>
      </c>
      <c r="AH2202" s="40">
        <f t="shared" si="953"/>
        <v>0</v>
      </c>
      <c r="AR2202" s="40">
        <f t="shared" si="954"/>
        <v>0</v>
      </c>
      <c r="AS2202" s="40">
        <f t="shared" si="955"/>
        <v>0</v>
      </c>
      <c r="AT2202" s="40">
        <f t="shared" si="956"/>
        <v>0</v>
      </c>
      <c r="AU2202" s="40">
        <f t="shared" si="957"/>
        <v>0</v>
      </c>
      <c r="AX2202" s="279">
        <f t="shared" si="958"/>
        <v>0</v>
      </c>
      <c r="AY2202" s="279">
        <f t="shared" si="959"/>
        <v>0</v>
      </c>
      <c r="AZ2202" s="40">
        <f t="shared" si="960"/>
        <v>0</v>
      </c>
      <c r="BB2202" s="40">
        <f t="shared" si="961"/>
        <v>0</v>
      </c>
      <c r="BC2202" s="397">
        <f t="shared" si="962"/>
        <v>0</v>
      </c>
      <c r="BD2202" s="105">
        <f t="shared" si="963"/>
        <v>0</v>
      </c>
      <c r="BE2202" s="105">
        <f t="shared" si="964"/>
        <v>0</v>
      </c>
      <c r="BF2202" s="742">
        <f t="shared" si="965"/>
        <v>0</v>
      </c>
      <c r="BG2202" s="89"/>
      <c r="BH2202" s="9"/>
      <c r="BJ2202" s="40">
        <f t="shared" si="966"/>
        <v>0</v>
      </c>
      <c r="BK2202" s="40">
        <f t="shared" si="967"/>
        <v>1</v>
      </c>
      <c r="BL2202" s="40">
        <f t="shared" si="968"/>
        <v>0</v>
      </c>
      <c r="BM2202" s="40">
        <f t="shared" si="969"/>
        <v>0</v>
      </c>
      <c r="BN2202" s="40">
        <f t="shared" si="970"/>
        <v>0</v>
      </c>
    </row>
    <row r="2203" spans="1:66" x14ac:dyDescent="0.25">
      <c r="A2203" s="379"/>
      <c r="B2203" s="936"/>
      <c r="C2203" s="272"/>
      <c r="D2203" s="868"/>
      <c r="E2203" s="873" t="str">
        <f t="shared" si="944"/>
        <v xml:space="preserve"> </v>
      </c>
      <c r="F2203" s="130">
        <f t="shared" si="945"/>
        <v>0</v>
      </c>
      <c r="G2203" s="128">
        <f t="shared" si="946"/>
        <v>2191</v>
      </c>
      <c r="H2203" s="127"/>
      <c r="I2203" s="321"/>
      <c r="J2203" s="97"/>
      <c r="K2203" s="323"/>
      <c r="L2203" s="322"/>
      <c r="M2203" s="50"/>
      <c r="N2203" s="87"/>
      <c r="O2203" s="324"/>
      <c r="P2203" s="98"/>
      <c r="Q2203" s="98"/>
      <c r="R2203" s="114"/>
      <c r="S2203" s="753"/>
      <c r="T2203" s="98"/>
      <c r="U2203" s="98"/>
      <c r="V2203" s="98"/>
      <c r="W2203" s="99"/>
      <c r="X2203" s="97"/>
      <c r="Y2203" s="87"/>
      <c r="Z2203" s="100"/>
      <c r="AA2203" s="106">
        <f t="shared" si="947"/>
        <v>2191</v>
      </c>
      <c r="AB2203" s="549">
        <f t="shared" si="948"/>
        <v>0</v>
      </c>
      <c r="AC2203" s="544">
        <f t="shared" si="949"/>
        <v>0</v>
      </c>
      <c r="AD2203" s="174">
        <f t="shared" si="950"/>
        <v>0</v>
      </c>
      <c r="AE2203" s="8"/>
      <c r="AF2203" s="885" t="str">
        <f t="shared" si="951"/>
        <v xml:space="preserve"> </v>
      </c>
      <c r="AG2203" s="40">
        <f t="shared" si="952"/>
        <v>0</v>
      </c>
      <c r="AH2203" s="40">
        <f t="shared" si="953"/>
        <v>0</v>
      </c>
      <c r="AR2203" s="40">
        <f t="shared" si="954"/>
        <v>0</v>
      </c>
      <c r="AS2203" s="40">
        <f t="shared" si="955"/>
        <v>0</v>
      </c>
      <c r="AT2203" s="40">
        <f t="shared" si="956"/>
        <v>0</v>
      </c>
      <c r="AU2203" s="40">
        <f t="shared" si="957"/>
        <v>0</v>
      </c>
      <c r="AX2203" s="279">
        <f t="shared" si="958"/>
        <v>0</v>
      </c>
      <c r="AY2203" s="279">
        <f t="shared" si="959"/>
        <v>0</v>
      </c>
      <c r="AZ2203" s="40">
        <f t="shared" si="960"/>
        <v>0</v>
      </c>
      <c r="BB2203" s="40">
        <f t="shared" si="961"/>
        <v>0</v>
      </c>
      <c r="BC2203" s="397">
        <f t="shared" si="962"/>
        <v>0</v>
      </c>
      <c r="BD2203" s="105">
        <f t="shared" si="963"/>
        <v>0</v>
      </c>
      <c r="BE2203" s="105">
        <f t="shared" si="964"/>
        <v>0</v>
      </c>
      <c r="BF2203" s="742">
        <f t="shared" si="965"/>
        <v>0</v>
      </c>
      <c r="BG2203" s="89"/>
      <c r="BH2203" s="9"/>
      <c r="BJ2203" s="40">
        <f t="shared" si="966"/>
        <v>0</v>
      </c>
      <c r="BK2203" s="40">
        <f t="shared" si="967"/>
        <v>1</v>
      </c>
      <c r="BL2203" s="40">
        <f t="shared" si="968"/>
        <v>0</v>
      </c>
      <c r="BM2203" s="40">
        <f t="shared" si="969"/>
        <v>0</v>
      </c>
      <c r="BN2203" s="40">
        <f t="shared" si="970"/>
        <v>0</v>
      </c>
    </row>
    <row r="2204" spans="1:66" x14ac:dyDescent="0.25">
      <c r="A2204" s="379"/>
      <c r="B2204" s="936"/>
      <c r="C2204" s="272"/>
      <c r="D2204" s="868"/>
      <c r="E2204" s="873" t="str">
        <f t="shared" si="944"/>
        <v xml:space="preserve"> </v>
      </c>
      <c r="F2204" s="130">
        <f t="shared" si="945"/>
        <v>0</v>
      </c>
      <c r="G2204" s="128">
        <f t="shared" si="946"/>
        <v>2192</v>
      </c>
      <c r="H2204" s="127"/>
      <c r="I2204" s="321"/>
      <c r="J2204" s="97"/>
      <c r="K2204" s="323"/>
      <c r="L2204" s="322"/>
      <c r="M2204" s="50"/>
      <c r="N2204" s="87"/>
      <c r="O2204" s="324"/>
      <c r="P2204" s="98"/>
      <c r="Q2204" s="98"/>
      <c r="R2204" s="114"/>
      <c r="S2204" s="753"/>
      <c r="T2204" s="98"/>
      <c r="U2204" s="98"/>
      <c r="V2204" s="98"/>
      <c r="W2204" s="99"/>
      <c r="X2204" s="97"/>
      <c r="Y2204" s="87"/>
      <c r="Z2204" s="100"/>
      <c r="AA2204" s="106">
        <f t="shared" si="947"/>
        <v>2192</v>
      </c>
      <c r="AB2204" s="549">
        <f t="shared" si="948"/>
        <v>0</v>
      </c>
      <c r="AC2204" s="544">
        <f t="shared" si="949"/>
        <v>0</v>
      </c>
      <c r="AD2204" s="174">
        <f t="shared" si="950"/>
        <v>0</v>
      </c>
      <c r="AE2204" s="8"/>
      <c r="AF2204" s="885" t="str">
        <f t="shared" si="951"/>
        <v xml:space="preserve"> </v>
      </c>
      <c r="AG2204" s="40">
        <f t="shared" si="952"/>
        <v>0</v>
      </c>
      <c r="AH2204" s="40">
        <f t="shared" si="953"/>
        <v>0</v>
      </c>
      <c r="AR2204" s="40">
        <f t="shared" si="954"/>
        <v>0</v>
      </c>
      <c r="AS2204" s="40">
        <f t="shared" si="955"/>
        <v>0</v>
      </c>
      <c r="AT2204" s="40">
        <f t="shared" si="956"/>
        <v>0</v>
      </c>
      <c r="AU2204" s="40">
        <f t="shared" si="957"/>
        <v>0</v>
      </c>
      <c r="AX2204" s="279">
        <f t="shared" si="958"/>
        <v>0</v>
      </c>
      <c r="AY2204" s="279">
        <f t="shared" si="959"/>
        <v>0</v>
      </c>
      <c r="AZ2204" s="40">
        <f t="shared" si="960"/>
        <v>0</v>
      </c>
      <c r="BB2204" s="40">
        <f t="shared" si="961"/>
        <v>0</v>
      </c>
      <c r="BC2204" s="397">
        <f t="shared" si="962"/>
        <v>0</v>
      </c>
      <c r="BD2204" s="105">
        <f t="shared" si="963"/>
        <v>0</v>
      </c>
      <c r="BE2204" s="105">
        <f t="shared" si="964"/>
        <v>0</v>
      </c>
      <c r="BF2204" s="742">
        <f t="shared" si="965"/>
        <v>0</v>
      </c>
      <c r="BG2204" s="89"/>
      <c r="BH2204" s="9"/>
      <c r="BJ2204" s="40">
        <f t="shared" si="966"/>
        <v>0</v>
      </c>
      <c r="BK2204" s="40">
        <f t="shared" si="967"/>
        <v>1</v>
      </c>
      <c r="BL2204" s="40">
        <f t="shared" si="968"/>
        <v>0</v>
      </c>
      <c r="BM2204" s="40">
        <f t="shared" si="969"/>
        <v>0</v>
      </c>
      <c r="BN2204" s="40">
        <f t="shared" si="970"/>
        <v>0</v>
      </c>
    </row>
    <row r="2205" spans="1:66" x14ac:dyDescent="0.25">
      <c r="A2205" s="379"/>
      <c r="B2205" s="936"/>
      <c r="C2205" s="272"/>
      <c r="D2205" s="868"/>
      <c r="E2205" s="873" t="str">
        <f t="shared" si="944"/>
        <v xml:space="preserve"> </v>
      </c>
      <c r="F2205" s="130">
        <f t="shared" si="945"/>
        <v>0</v>
      </c>
      <c r="G2205" s="128">
        <f t="shared" si="946"/>
        <v>2193</v>
      </c>
      <c r="H2205" s="127"/>
      <c r="I2205" s="321"/>
      <c r="J2205" s="97"/>
      <c r="K2205" s="323"/>
      <c r="L2205" s="322"/>
      <c r="M2205" s="50"/>
      <c r="N2205" s="87"/>
      <c r="O2205" s="324"/>
      <c r="P2205" s="98"/>
      <c r="Q2205" s="98"/>
      <c r="R2205" s="114"/>
      <c r="S2205" s="753"/>
      <c r="T2205" s="98"/>
      <c r="U2205" s="98"/>
      <c r="V2205" s="98"/>
      <c r="W2205" s="99"/>
      <c r="X2205" s="97"/>
      <c r="Y2205" s="87"/>
      <c r="Z2205" s="100"/>
      <c r="AA2205" s="106">
        <f t="shared" si="947"/>
        <v>2193</v>
      </c>
      <c r="AB2205" s="549">
        <f t="shared" si="948"/>
        <v>0</v>
      </c>
      <c r="AC2205" s="544">
        <f t="shared" si="949"/>
        <v>0</v>
      </c>
      <c r="AD2205" s="174">
        <f t="shared" si="950"/>
        <v>0</v>
      </c>
      <c r="AE2205" s="8"/>
      <c r="AF2205" s="885" t="str">
        <f t="shared" si="951"/>
        <v xml:space="preserve"> </v>
      </c>
      <c r="AG2205" s="40">
        <f t="shared" si="952"/>
        <v>0</v>
      </c>
      <c r="AH2205" s="40">
        <f t="shared" si="953"/>
        <v>0</v>
      </c>
      <c r="AR2205" s="40">
        <f t="shared" si="954"/>
        <v>0</v>
      </c>
      <c r="AS2205" s="40">
        <f t="shared" si="955"/>
        <v>0</v>
      </c>
      <c r="AT2205" s="40">
        <f t="shared" si="956"/>
        <v>0</v>
      </c>
      <c r="AU2205" s="40">
        <f t="shared" si="957"/>
        <v>0</v>
      </c>
      <c r="AX2205" s="279">
        <f t="shared" si="958"/>
        <v>0</v>
      </c>
      <c r="AY2205" s="279">
        <f t="shared" si="959"/>
        <v>0</v>
      </c>
      <c r="AZ2205" s="40">
        <f t="shared" si="960"/>
        <v>0</v>
      </c>
      <c r="BB2205" s="40">
        <f t="shared" si="961"/>
        <v>0</v>
      </c>
      <c r="BC2205" s="397">
        <f t="shared" si="962"/>
        <v>0</v>
      </c>
      <c r="BD2205" s="105">
        <f t="shared" si="963"/>
        <v>0</v>
      </c>
      <c r="BE2205" s="105">
        <f t="shared" si="964"/>
        <v>0</v>
      </c>
      <c r="BF2205" s="742">
        <f t="shared" si="965"/>
        <v>0</v>
      </c>
      <c r="BG2205" s="89"/>
      <c r="BH2205" s="9"/>
      <c r="BJ2205" s="40">
        <f t="shared" si="966"/>
        <v>0</v>
      </c>
      <c r="BK2205" s="40">
        <f t="shared" si="967"/>
        <v>1</v>
      </c>
      <c r="BL2205" s="40">
        <f t="shared" si="968"/>
        <v>0</v>
      </c>
      <c r="BM2205" s="40">
        <f t="shared" si="969"/>
        <v>0</v>
      </c>
      <c r="BN2205" s="40">
        <f t="shared" si="970"/>
        <v>0</v>
      </c>
    </row>
    <row r="2206" spans="1:66" x14ac:dyDescent="0.25">
      <c r="A2206" s="379"/>
      <c r="B2206" s="936"/>
      <c r="C2206" s="272"/>
      <c r="D2206" s="868"/>
      <c r="E2206" s="873" t="str">
        <f t="shared" si="944"/>
        <v xml:space="preserve"> </v>
      </c>
      <c r="F2206" s="130">
        <f t="shared" si="945"/>
        <v>0</v>
      </c>
      <c r="G2206" s="128">
        <f t="shared" si="946"/>
        <v>2194</v>
      </c>
      <c r="H2206" s="127"/>
      <c r="I2206" s="321"/>
      <c r="J2206" s="97"/>
      <c r="K2206" s="323"/>
      <c r="L2206" s="322"/>
      <c r="M2206" s="50"/>
      <c r="N2206" s="87"/>
      <c r="O2206" s="324"/>
      <c r="P2206" s="98"/>
      <c r="Q2206" s="98"/>
      <c r="R2206" s="114"/>
      <c r="S2206" s="753"/>
      <c r="T2206" s="98"/>
      <c r="U2206" s="98"/>
      <c r="V2206" s="98"/>
      <c r="W2206" s="99"/>
      <c r="X2206" s="97"/>
      <c r="Y2206" s="87"/>
      <c r="Z2206" s="100"/>
      <c r="AA2206" s="106">
        <f t="shared" si="947"/>
        <v>2194</v>
      </c>
      <c r="AB2206" s="549">
        <f t="shared" si="948"/>
        <v>0</v>
      </c>
      <c r="AC2206" s="544">
        <f t="shared" si="949"/>
        <v>0</v>
      </c>
      <c r="AD2206" s="174">
        <f t="shared" si="950"/>
        <v>0</v>
      </c>
      <c r="AE2206" s="8"/>
      <c r="AF2206" s="885" t="str">
        <f t="shared" si="951"/>
        <v xml:space="preserve"> </v>
      </c>
      <c r="AG2206" s="40">
        <f t="shared" si="952"/>
        <v>0</v>
      </c>
      <c r="AH2206" s="40">
        <f t="shared" si="953"/>
        <v>0</v>
      </c>
      <c r="AR2206" s="40">
        <f t="shared" si="954"/>
        <v>0</v>
      </c>
      <c r="AS2206" s="40">
        <f t="shared" si="955"/>
        <v>0</v>
      </c>
      <c r="AT2206" s="40">
        <f t="shared" si="956"/>
        <v>0</v>
      </c>
      <c r="AU2206" s="40">
        <f t="shared" si="957"/>
        <v>0</v>
      </c>
      <c r="AX2206" s="279">
        <f t="shared" si="958"/>
        <v>0</v>
      </c>
      <c r="AY2206" s="279">
        <f t="shared" si="959"/>
        <v>0</v>
      </c>
      <c r="AZ2206" s="40">
        <f t="shared" si="960"/>
        <v>0</v>
      </c>
      <c r="BB2206" s="40">
        <f t="shared" si="961"/>
        <v>0</v>
      </c>
      <c r="BC2206" s="397">
        <f t="shared" si="962"/>
        <v>0</v>
      </c>
      <c r="BD2206" s="105">
        <f t="shared" si="963"/>
        <v>0</v>
      </c>
      <c r="BE2206" s="105">
        <f t="shared" si="964"/>
        <v>0</v>
      </c>
      <c r="BF2206" s="742">
        <f t="shared" si="965"/>
        <v>0</v>
      </c>
      <c r="BG2206" s="89"/>
      <c r="BH2206" s="9"/>
      <c r="BJ2206" s="40">
        <f t="shared" si="966"/>
        <v>0</v>
      </c>
      <c r="BK2206" s="40">
        <f t="shared" si="967"/>
        <v>1</v>
      </c>
      <c r="BL2206" s="40">
        <f t="shared" si="968"/>
        <v>0</v>
      </c>
      <c r="BM2206" s="40">
        <f t="shared" si="969"/>
        <v>0</v>
      </c>
      <c r="BN2206" s="40">
        <f t="shared" si="970"/>
        <v>0</v>
      </c>
    </row>
    <row r="2207" spans="1:66" x14ac:dyDescent="0.25">
      <c r="A2207" s="379"/>
      <c r="B2207" s="936"/>
      <c r="C2207" s="272"/>
      <c r="D2207" s="868"/>
      <c r="E2207" s="873" t="str">
        <f t="shared" si="944"/>
        <v xml:space="preserve"> </v>
      </c>
      <c r="F2207" s="130">
        <f t="shared" si="945"/>
        <v>0</v>
      </c>
      <c r="G2207" s="128">
        <f t="shared" si="946"/>
        <v>2195</v>
      </c>
      <c r="H2207" s="127"/>
      <c r="I2207" s="321"/>
      <c r="J2207" s="97"/>
      <c r="K2207" s="323"/>
      <c r="L2207" s="322"/>
      <c r="M2207" s="50"/>
      <c r="N2207" s="87"/>
      <c r="O2207" s="324"/>
      <c r="P2207" s="98"/>
      <c r="Q2207" s="98"/>
      <c r="R2207" s="114"/>
      <c r="S2207" s="753"/>
      <c r="T2207" s="98"/>
      <c r="U2207" s="98"/>
      <c r="V2207" s="98"/>
      <c r="W2207" s="99"/>
      <c r="X2207" s="97"/>
      <c r="Y2207" s="87"/>
      <c r="Z2207" s="100"/>
      <c r="AA2207" s="106">
        <f t="shared" si="947"/>
        <v>2195</v>
      </c>
      <c r="AB2207" s="549">
        <f t="shared" si="948"/>
        <v>0</v>
      </c>
      <c r="AC2207" s="544">
        <f t="shared" si="949"/>
        <v>0</v>
      </c>
      <c r="AD2207" s="174">
        <f t="shared" si="950"/>
        <v>0</v>
      </c>
      <c r="AE2207" s="8"/>
      <c r="AF2207" s="885" t="str">
        <f t="shared" si="951"/>
        <v xml:space="preserve"> </v>
      </c>
      <c r="AG2207" s="40">
        <f t="shared" si="952"/>
        <v>0</v>
      </c>
      <c r="AH2207" s="40">
        <f t="shared" si="953"/>
        <v>0</v>
      </c>
      <c r="AR2207" s="40">
        <f t="shared" si="954"/>
        <v>0</v>
      </c>
      <c r="AS2207" s="40">
        <f t="shared" si="955"/>
        <v>0</v>
      </c>
      <c r="AT2207" s="40">
        <f t="shared" si="956"/>
        <v>0</v>
      </c>
      <c r="AU2207" s="40">
        <f t="shared" si="957"/>
        <v>0</v>
      </c>
      <c r="AX2207" s="279">
        <f t="shared" si="958"/>
        <v>0</v>
      </c>
      <c r="AY2207" s="279">
        <f t="shared" si="959"/>
        <v>0</v>
      </c>
      <c r="AZ2207" s="40">
        <f t="shared" si="960"/>
        <v>0</v>
      </c>
      <c r="BB2207" s="40">
        <f t="shared" si="961"/>
        <v>0</v>
      </c>
      <c r="BC2207" s="397">
        <f t="shared" si="962"/>
        <v>0</v>
      </c>
      <c r="BD2207" s="105">
        <f t="shared" si="963"/>
        <v>0</v>
      </c>
      <c r="BE2207" s="105">
        <f t="shared" si="964"/>
        <v>0</v>
      </c>
      <c r="BF2207" s="742">
        <f t="shared" si="965"/>
        <v>0</v>
      </c>
      <c r="BG2207" s="89"/>
      <c r="BH2207" s="9"/>
      <c r="BJ2207" s="40">
        <f t="shared" si="966"/>
        <v>0</v>
      </c>
      <c r="BK2207" s="40">
        <f t="shared" si="967"/>
        <v>1</v>
      </c>
      <c r="BL2207" s="40">
        <f t="shared" si="968"/>
        <v>0</v>
      </c>
      <c r="BM2207" s="40">
        <f t="shared" si="969"/>
        <v>0</v>
      </c>
      <c r="BN2207" s="40">
        <f t="shared" si="970"/>
        <v>0</v>
      </c>
    </row>
    <row r="2208" spans="1:66" x14ac:dyDescent="0.25">
      <c r="A2208" s="379"/>
      <c r="B2208" s="936"/>
      <c r="C2208" s="272"/>
      <c r="D2208" s="868"/>
      <c r="E2208" s="873" t="str">
        <f t="shared" si="944"/>
        <v xml:space="preserve"> </v>
      </c>
      <c r="F2208" s="130">
        <f t="shared" si="945"/>
        <v>0</v>
      </c>
      <c r="G2208" s="128">
        <f t="shared" si="946"/>
        <v>2196</v>
      </c>
      <c r="H2208" s="127"/>
      <c r="I2208" s="321"/>
      <c r="J2208" s="97"/>
      <c r="K2208" s="323"/>
      <c r="L2208" s="322"/>
      <c r="M2208" s="50"/>
      <c r="N2208" s="87"/>
      <c r="O2208" s="324"/>
      <c r="P2208" s="98"/>
      <c r="Q2208" s="98"/>
      <c r="R2208" s="114"/>
      <c r="S2208" s="753"/>
      <c r="T2208" s="98"/>
      <c r="U2208" s="98"/>
      <c r="V2208" s="98"/>
      <c r="W2208" s="99"/>
      <c r="X2208" s="97"/>
      <c r="Y2208" s="87"/>
      <c r="Z2208" s="100"/>
      <c r="AA2208" s="106">
        <f t="shared" si="947"/>
        <v>2196</v>
      </c>
      <c r="AB2208" s="549">
        <f t="shared" si="948"/>
        <v>0</v>
      </c>
      <c r="AC2208" s="544">
        <f t="shared" si="949"/>
        <v>0</v>
      </c>
      <c r="AD2208" s="174">
        <f t="shared" si="950"/>
        <v>0</v>
      </c>
      <c r="AE2208" s="8"/>
      <c r="AF2208" s="885" t="str">
        <f t="shared" si="951"/>
        <v xml:space="preserve"> </v>
      </c>
      <c r="AG2208" s="40">
        <f t="shared" si="952"/>
        <v>0</v>
      </c>
      <c r="AH2208" s="40">
        <f t="shared" si="953"/>
        <v>0</v>
      </c>
      <c r="AR2208" s="40">
        <f t="shared" si="954"/>
        <v>0</v>
      </c>
      <c r="AS2208" s="40">
        <f t="shared" si="955"/>
        <v>0</v>
      </c>
      <c r="AT2208" s="40">
        <f t="shared" si="956"/>
        <v>0</v>
      </c>
      <c r="AU2208" s="40">
        <f t="shared" si="957"/>
        <v>0</v>
      </c>
      <c r="AX2208" s="279">
        <f t="shared" si="958"/>
        <v>0</v>
      </c>
      <c r="AY2208" s="279">
        <f t="shared" si="959"/>
        <v>0</v>
      </c>
      <c r="AZ2208" s="40">
        <f t="shared" si="960"/>
        <v>0</v>
      </c>
      <c r="BB2208" s="40">
        <f t="shared" si="961"/>
        <v>0</v>
      </c>
      <c r="BC2208" s="397">
        <f t="shared" si="962"/>
        <v>0</v>
      </c>
      <c r="BD2208" s="105">
        <f t="shared" si="963"/>
        <v>0</v>
      </c>
      <c r="BE2208" s="105">
        <f t="shared" si="964"/>
        <v>0</v>
      </c>
      <c r="BF2208" s="742">
        <f t="shared" si="965"/>
        <v>0</v>
      </c>
      <c r="BG2208" s="89"/>
      <c r="BH2208" s="9"/>
      <c r="BJ2208" s="40">
        <f t="shared" si="966"/>
        <v>0</v>
      </c>
      <c r="BK2208" s="40">
        <f t="shared" si="967"/>
        <v>1</v>
      </c>
      <c r="BL2208" s="40">
        <f t="shared" si="968"/>
        <v>0</v>
      </c>
      <c r="BM2208" s="40">
        <f t="shared" si="969"/>
        <v>0</v>
      </c>
      <c r="BN2208" s="40">
        <f t="shared" si="970"/>
        <v>0</v>
      </c>
    </row>
    <row r="2209" spans="1:66" x14ac:dyDescent="0.25">
      <c r="A2209" s="379"/>
      <c r="B2209" s="936"/>
      <c r="C2209" s="272"/>
      <c r="D2209" s="868"/>
      <c r="E2209" s="873" t="str">
        <f t="shared" si="944"/>
        <v xml:space="preserve"> </v>
      </c>
      <c r="F2209" s="130">
        <f t="shared" si="945"/>
        <v>0</v>
      </c>
      <c r="G2209" s="128">
        <f t="shared" si="946"/>
        <v>2197</v>
      </c>
      <c r="H2209" s="127"/>
      <c r="I2209" s="321"/>
      <c r="J2209" s="97"/>
      <c r="K2209" s="323"/>
      <c r="L2209" s="322"/>
      <c r="M2209" s="50"/>
      <c r="N2209" s="87"/>
      <c r="O2209" s="324"/>
      <c r="P2209" s="98"/>
      <c r="Q2209" s="98"/>
      <c r="R2209" s="114"/>
      <c r="S2209" s="753"/>
      <c r="T2209" s="98"/>
      <c r="U2209" s="98"/>
      <c r="V2209" s="98"/>
      <c r="W2209" s="99"/>
      <c r="X2209" s="97"/>
      <c r="Y2209" s="87"/>
      <c r="Z2209" s="100"/>
      <c r="AA2209" s="106">
        <f t="shared" si="947"/>
        <v>2197</v>
      </c>
      <c r="AB2209" s="549">
        <f t="shared" si="948"/>
        <v>0</v>
      </c>
      <c r="AC2209" s="544">
        <f t="shared" si="949"/>
        <v>0</v>
      </c>
      <c r="AD2209" s="174">
        <f t="shared" si="950"/>
        <v>0</v>
      </c>
      <c r="AE2209" s="8"/>
      <c r="AF2209" s="885" t="str">
        <f t="shared" si="951"/>
        <v xml:space="preserve"> </v>
      </c>
      <c r="AG2209" s="40">
        <f t="shared" si="952"/>
        <v>0</v>
      </c>
      <c r="AH2209" s="40">
        <f t="shared" si="953"/>
        <v>0</v>
      </c>
      <c r="AR2209" s="40">
        <f t="shared" si="954"/>
        <v>0</v>
      </c>
      <c r="AS2209" s="40">
        <f t="shared" si="955"/>
        <v>0</v>
      </c>
      <c r="AT2209" s="40">
        <f t="shared" si="956"/>
        <v>0</v>
      </c>
      <c r="AU2209" s="40">
        <f t="shared" si="957"/>
        <v>0</v>
      </c>
      <c r="AX2209" s="279">
        <f t="shared" si="958"/>
        <v>0</v>
      </c>
      <c r="AY2209" s="279">
        <f t="shared" si="959"/>
        <v>0</v>
      </c>
      <c r="AZ2209" s="40">
        <f t="shared" si="960"/>
        <v>0</v>
      </c>
      <c r="BB2209" s="40">
        <f t="shared" si="961"/>
        <v>0</v>
      </c>
      <c r="BC2209" s="397">
        <f t="shared" si="962"/>
        <v>0</v>
      </c>
      <c r="BD2209" s="105">
        <f t="shared" si="963"/>
        <v>0</v>
      </c>
      <c r="BE2209" s="105">
        <f t="shared" si="964"/>
        <v>0</v>
      </c>
      <c r="BF2209" s="742">
        <f t="shared" si="965"/>
        <v>0</v>
      </c>
      <c r="BG2209" s="89"/>
      <c r="BH2209" s="9"/>
      <c r="BJ2209" s="40">
        <f t="shared" si="966"/>
        <v>0</v>
      </c>
      <c r="BK2209" s="40">
        <f t="shared" si="967"/>
        <v>1</v>
      </c>
      <c r="BL2209" s="40">
        <f t="shared" si="968"/>
        <v>0</v>
      </c>
      <c r="BM2209" s="40">
        <f t="shared" si="969"/>
        <v>0</v>
      </c>
      <c r="BN2209" s="40">
        <f t="shared" si="970"/>
        <v>0</v>
      </c>
    </row>
    <row r="2210" spans="1:66" x14ac:dyDescent="0.25">
      <c r="A2210" s="379"/>
      <c r="B2210" s="936"/>
      <c r="C2210" s="272"/>
      <c r="D2210" s="868"/>
      <c r="E2210" s="873" t="str">
        <f t="shared" si="944"/>
        <v xml:space="preserve"> </v>
      </c>
      <c r="F2210" s="130">
        <f t="shared" si="945"/>
        <v>0</v>
      </c>
      <c r="G2210" s="128">
        <f t="shared" si="946"/>
        <v>2198</v>
      </c>
      <c r="H2210" s="127"/>
      <c r="I2210" s="321"/>
      <c r="J2210" s="97"/>
      <c r="K2210" s="323"/>
      <c r="L2210" s="322"/>
      <c r="M2210" s="50"/>
      <c r="N2210" s="87"/>
      <c r="O2210" s="324"/>
      <c r="P2210" s="98"/>
      <c r="Q2210" s="98"/>
      <c r="R2210" s="114"/>
      <c r="S2210" s="753"/>
      <c r="T2210" s="98"/>
      <c r="U2210" s="98"/>
      <c r="V2210" s="98"/>
      <c r="W2210" s="99"/>
      <c r="X2210" s="97"/>
      <c r="Y2210" s="87"/>
      <c r="Z2210" s="100"/>
      <c r="AA2210" s="106">
        <f t="shared" si="947"/>
        <v>2198</v>
      </c>
      <c r="AB2210" s="549">
        <f t="shared" si="948"/>
        <v>0</v>
      </c>
      <c r="AC2210" s="544">
        <f t="shared" si="949"/>
        <v>0</v>
      </c>
      <c r="AD2210" s="174">
        <f t="shared" si="950"/>
        <v>0</v>
      </c>
      <c r="AE2210" s="8"/>
      <c r="AF2210" s="885" t="str">
        <f t="shared" si="951"/>
        <v xml:space="preserve"> </v>
      </c>
      <c r="AG2210" s="40">
        <f t="shared" si="952"/>
        <v>0</v>
      </c>
      <c r="AH2210" s="40">
        <f t="shared" si="953"/>
        <v>0</v>
      </c>
      <c r="AR2210" s="40">
        <f t="shared" si="954"/>
        <v>0</v>
      </c>
      <c r="AS2210" s="40">
        <f t="shared" si="955"/>
        <v>0</v>
      </c>
      <c r="AT2210" s="40">
        <f t="shared" si="956"/>
        <v>0</v>
      </c>
      <c r="AU2210" s="40">
        <f t="shared" si="957"/>
        <v>0</v>
      </c>
      <c r="AX2210" s="279">
        <f t="shared" si="958"/>
        <v>0</v>
      </c>
      <c r="AY2210" s="279">
        <f t="shared" si="959"/>
        <v>0</v>
      </c>
      <c r="AZ2210" s="40">
        <f t="shared" si="960"/>
        <v>0</v>
      </c>
      <c r="BB2210" s="40">
        <f t="shared" si="961"/>
        <v>0</v>
      </c>
      <c r="BC2210" s="397">
        <f t="shared" si="962"/>
        <v>0</v>
      </c>
      <c r="BD2210" s="105">
        <f t="shared" si="963"/>
        <v>0</v>
      </c>
      <c r="BE2210" s="105">
        <f t="shared" si="964"/>
        <v>0</v>
      </c>
      <c r="BF2210" s="742">
        <f t="shared" si="965"/>
        <v>0</v>
      </c>
      <c r="BG2210" s="89"/>
      <c r="BH2210" s="9"/>
      <c r="BJ2210" s="40">
        <f t="shared" si="966"/>
        <v>0</v>
      </c>
      <c r="BK2210" s="40">
        <f t="shared" si="967"/>
        <v>1</v>
      </c>
      <c r="BL2210" s="40">
        <f t="shared" si="968"/>
        <v>0</v>
      </c>
      <c r="BM2210" s="40">
        <f t="shared" si="969"/>
        <v>0</v>
      </c>
      <c r="BN2210" s="40">
        <f t="shared" si="970"/>
        <v>0</v>
      </c>
    </row>
    <row r="2211" spans="1:66" x14ac:dyDescent="0.25">
      <c r="A2211" s="379"/>
      <c r="B2211" s="936"/>
      <c r="C2211" s="272"/>
      <c r="D2211" s="868"/>
      <c r="E2211" s="873" t="str">
        <f t="shared" si="944"/>
        <v xml:space="preserve"> </v>
      </c>
      <c r="F2211" s="130">
        <f t="shared" si="945"/>
        <v>0</v>
      </c>
      <c r="G2211" s="128">
        <f t="shared" si="946"/>
        <v>2199</v>
      </c>
      <c r="H2211" s="127"/>
      <c r="I2211" s="321"/>
      <c r="J2211" s="97"/>
      <c r="K2211" s="323"/>
      <c r="L2211" s="322"/>
      <c r="M2211" s="50"/>
      <c r="N2211" s="87"/>
      <c r="O2211" s="324"/>
      <c r="P2211" s="98"/>
      <c r="Q2211" s="98"/>
      <c r="R2211" s="114"/>
      <c r="S2211" s="753"/>
      <c r="T2211" s="98"/>
      <c r="U2211" s="98"/>
      <c r="V2211" s="98"/>
      <c r="W2211" s="99"/>
      <c r="X2211" s="97"/>
      <c r="Y2211" s="87"/>
      <c r="Z2211" s="100"/>
      <c r="AA2211" s="106">
        <f t="shared" si="947"/>
        <v>2199</v>
      </c>
      <c r="AB2211" s="549">
        <f t="shared" si="948"/>
        <v>0</v>
      </c>
      <c r="AC2211" s="544">
        <f t="shared" si="949"/>
        <v>0</v>
      </c>
      <c r="AD2211" s="174">
        <f t="shared" si="950"/>
        <v>0</v>
      </c>
      <c r="AE2211" s="8"/>
      <c r="AF2211" s="885" t="str">
        <f t="shared" si="951"/>
        <v xml:space="preserve"> </v>
      </c>
      <c r="AG2211" s="40">
        <f t="shared" si="952"/>
        <v>0</v>
      </c>
      <c r="AH2211" s="40">
        <f t="shared" si="953"/>
        <v>0</v>
      </c>
      <c r="AR2211" s="40">
        <f t="shared" si="954"/>
        <v>0</v>
      </c>
      <c r="AS2211" s="40">
        <f t="shared" si="955"/>
        <v>0</v>
      </c>
      <c r="AT2211" s="40">
        <f t="shared" si="956"/>
        <v>0</v>
      </c>
      <c r="AU2211" s="40">
        <f t="shared" si="957"/>
        <v>0</v>
      </c>
      <c r="AX2211" s="279">
        <f t="shared" si="958"/>
        <v>0</v>
      </c>
      <c r="AY2211" s="279">
        <f t="shared" si="959"/>
        <v>0</v>
      </c>
      <c r="AZ2211" s="40">
        <f t="shared" si="960"/>
        <v>0</v>
      </c>
      <c r="BB2211" s="40">
        <f t="shared" si="961"/>
        <v>0</v>
      </c>
      <c r="BC2211" s="397">
        <f t="shared" si="962"/>
        <v>0</v>
      </c>
      <c r="BD2211" s="105">
        <f t="shared" si="963"/>
        <v>0</v>
      </c>
      <c r="BE2211" s="105">
        <f t="shared" si="964"/>
        <v>0</v>
      </c>
      <c r="BF2211" s="742">
        <f t="shared" si="965"/>
        <v>0</v>
      </c>
      <c r="BG2211" s="89"/>
      <c r="BH2211" s="9"/>
      <c r="BJ2211" s="40">
        <f t="shared" si="966"/>
        <v>0</v>
      </c>
      <c r="BK2211" s="40">
        <f t="shared" si="967"/>
        <v>1</v>
      </c>
      <c r="BL2211" s="40">
        <f t="shared" si="968"/>
        <v>0</v>
      </c>
      <c r="BM2211" s="40">
        <f t="shared" si="969"/>
        <v>0</v>
      </c>
      <c r="BN2211" s="40">
        <f t="shared" si="970"/>
        <v>0</v>
      </c>
    </row>
    <row r="2212" spans="1:66" x14ac:dyDescent="0.25">
      <c r="A2212" s="379"/>
      <c r="B2212" s="936"/>
      <c r="C2212" s="272"/>
      <c r="D2212" s="868"/>
      <c r="E2212" s="873" t="str">
        <f t="shared" si="944"/>
        <v xml:space="preserve"> </v>
      </c>
      <c r="F2212" s="130">
        <f t="shared" si="945"/>
        <v>0</v>
      </c>
      <c r="G2212" s="128">
        <f t="shared" si="946"/>
        <v>2200</v>
      </c>
      <c r="H2212" s="127"/>
      <c r="I2212" s="321"/>
      <c r="J2212" s="97"/>
      <c r="K2212" s="323"/>
      <c r="L2212" s="322"/>
      <c r="M2212" s="50"/>
      <c r="N2212" s="87"/>
      <c r="O2212" s="324"/>
      <c r="P2212" s="98"/>
      <c r="Q2212" s="98"/>
      <c r="R2212" s="114"/>
      <c r="S2212" s="753"/>
      <c r="T2212" s="98"/>
      <c r="U2212" s="98"/>
      <c r="V2212" s="98"/>
      <c r="W2212" s="99"/>
      <c r="X2212" s="97"/>
      <c r="Y2212" s="87"/>
      <c r="Z2212" s="100"/>
      <c r="AA2212" s="106">
        <f t="shared" si="947"/>
        <v>2200</v>
      </c>
      <c r="AB2212" s="549">
        <f t="shared" si="948"/>
        <v>0</v>
      </c>
      <c r="AC2212" s="544">
        <f t="shared" si="949"/>
        <v>0</v>
      </c>
      <c r="AD2212" s="174">
        <f t="shared" si="950"/>
        <v>0</v>
      </c>
      <c r="AE2212" s="8"/>
      <c r="AF2212" s="885" t="str">
        <f t="shared" si="951"/>
        <v xml:space="preserve"> </v>
      </c>
      <c r="AG2212" s="40">
        <f t="shared" si="952"/>
        <v>0</v>
      </c>
      <c r="AH2212" s="40">
        <f t="shared" si="953"/>
        <v>0</v>
      </c>
      <c r="AR2212" s="40">
        <f t="shared" si="954"/>
        <v>0</v>
      </c>
      <c r="AS2212" s="40">
        <f t="shared" si="955"/>
        <v>0</v>
      </c>
      <c r="AT2212" s="40">
        <f t="shared" si="956"/>
        <v>0</v>
      </c>
      <c r="AU2212" s="40">
        <f t="shared" si="957"/>
        <v>0</v>
      </c>
      <c r="AX2212" s="279">
        <f t="shared" si="958"/>
        <v>0</v>
      </c>
      <c r="AY2212" s="279">
        <f t="shared" si="959"/>
        <v>0</v>
      </c>
      <c r="AZ2212" s="40">
        <f t="shared" si="960"/>
        <v>0</v>
      </c>
      <c r="BB2212" s="40">
        <f t="shared" si="961"/>
        <v>0</v>
      </c>
      <c r="BC2212" s="397">
        <f t="shared" si="962"/>
        <v>0</v>
      </c>
      <c r="BD2212" s="105">
        <f t="shared" si="963"/>
        <v>0</v>
      </c>
      <c r="BE2212" s="105">
        <f t="shared" si="964"/>
        <v>0</v>
      </c>
      <c r="BF2212" s="742">
        <f t="shared" si="965"/>
        <v>0</v>
      </c>
      <c r="BG2212" s="89"/>
      <c r="BH2212" s="9"/>
      <c r="BJ2212" s="40">
        <f t="shared" si="966"/>
        <v>0</v>
      </c>
      <c r="BK2212" s="40">
        <f t="shared" si="967"/>
        <v>1</v>
      </c>
      <c r="BL2212" s="40">
        <f t="shared" si="968"/>
        <v>0</v>
      </c>
      <c r="BM2212" s="40">
        <f t="shared" si="969"/>
        <v>0</v>
      </c>
      <c r="BN2212" s="40">
        <f t="shared" si="970"/>
        <v>0</v>
      </c>
    </row>
    <row r="2213" spans="1:66" x14ac:dyDescent="0.25">
      <c r="A2213" s="379"/>
      <c r="B2213" s="936"/>
      <c r="C2213" s="272"/>
      <c r="D2213" s="868"/>
      <c r="E2213" s="873" t="str">
        <f t="shared" si="944"/>
        <v xml:space="preserve"> </v>
      </c>
      <c r="F2213" s="130">
        <f t="shared" si="945"/>
        <v>0</v>
      </c>
      <c r="G2213" s="128">
        <f t="shared" si="946"/>
        <v>2201</v>
      </c>
      <c r="H2213" s="127"/>
      <c r="I2213" s="321"/>
      <c r="J2213" s="97"/>
      <c r="K2213" s="323"/>
      <c r="L2213" s="322"/>
      <c r="M2213" s="50"/>
      <c r="N2213" s="87"/>
      <c r="O2213" s="324"/>
      <c r="P2213" s="98"/>
      <c r="Q2213" s="98"/>
      <c r="R2213" s="114"/>
      <c r="S2213" s="753"/>
      <c r="T2213" s="98"/>
      <c r="U2213" s="98"/>
      <c r="V2213" s="98"/>
      <c r="W2213" s="99"/>
      <c r="X2213" s="97"/>
      <c r="Y2213" s="87"/>
      <c r="Z2213" s="100"/>
      <c r="AA2213" s="106">
        <f t="shared" si="947"/>
        <v>2201</v>
      </c>
      <c r="AB2213" s="549">
        <f t="shared" si="948"/>
        <v>0</v>
      </c>
      <c r="AC2213" s="544">
        <f t="shared" si="949"/>
        <v>0</v>
      </c>
      <c r="AD2213" s="174">
        <f t="shared" si="950"/>
        <v>0</v>
      </c>
      <c r="AE2213" s="8"/>
      <c r="AF2213" s="885" t="str">
        <f t="shared" si="951"/>
        <v xml:space="preserve"> </v>
      </c>
      <c r="AG2213" s="40">
        <f t="shared" si="952"/>
        <v>0</v>
      </c>
      <c r="AH2213" s="40">
        <f t="shared" si="953"/>
        <v>0</v>
      </c>
      <c r="AR2213" s="40">
        <f t="shared" si="954"/>
        <v>0</v>
      </c>
      <c r="AS2213" s="40">
        <f t="shared" si="955"/>
        <v>0</v>
      </c>
      <c r="AT2213" s="40">
        <f t="shared" si="956"/>
        <v>0</v>
      </c>
      <c r="AU2213" s="40">
        <f t="shared" si="957"/>
        <v>0</v>
      </c>
      <c r="AX2213" s="279">
        <f t="shared" si="958"/>
        <v>0</v>
      </c>
      <c r="AY2213" s="279">
        <f t="shared" si="959"/>
        <v>0</v>
      </c>
      <c r="AZ2213" s="40">
        <f t="shared" si="960"/>
        <v>0</v>
      </c>
      <c r="BB2213" s="40">
        <f t="shared" si="961"/>
        <v>0</v>
      </c>
      <c r="BC2213" s="397">
        <f t="shared" si="962"/>
        <v>0</v>
      </c>
      <c r="BD2213" s="105">
        <f t="shared" si="963"/>
        <v>0</v>
      </c>
      <c r="BE2213" s="105">
        <f t="shared" si="964"/>
        <v>0</v>
      </c>
      <c r="BF2213" s="742">
        <f t="shared" si="965"/>
        <v>0</v>
      </c>
      <c r="BG2213" s="89"/>
      <c r="BH2213" s="9"/>
      <c r="BJ2213" s="40">
        <f t="shared" si="966"/>
        <v>0</v>
      </c>
      <c r="BK2213" s="40">
        <f t="shared" si="967"/>
        <v>1</v>
      </c>
      <c r="BL2213" s="40">
        <f t="shared" si="968"/>
        <v>0</v>
      </c>
      <c r="BM2213" s="40">
        <f t="shared" si="969"/>
        <v>0</v>
      </c>
      <c r="BN2213" s="40">
        <f t="shared" si="970"/>
        <v>0</v>
      </c>
    </row>
    <row r="2214" spans="1:66" x14ac:dyDescent="0.25">
      <c r="A2214" s="379"/>
      <c r="B2214" s="936"/>
      <c r="C2214" s="272"/>
      <c r="D2214" s="868"/>
      <c r="E2214" s="873" t="str">
        <f t="shared" si="944"/>
        <v xml:space="preserve"> </v>
      </c>
      <c r="F2214" s="130">
        <f t="shared" si="945"/>
        <v>0</v>
      </c>
      <c r="G2214" s="128">
        <f t="shared" si="946"/>
        <v>2202</v>
      </c>
      <c r="H2214" s="127"/>
      <c r="I2214" s="321"/>
      <c r="J2214" s="97"/>
      <c r="K2214" s="323"/>
      <c r="L2214" s="322"/>
      <c r="M2214" s="50"/>
      <c r="N2214" s="87"/>
      <c r="O2214" s="324"/>
      <c r="P2214" s="98"/>
      <c r="Q2214" s="98"/>
      <c r="R2214" s="114"/>
      <c r="S2214" s="753"/>
      <c r="T2214" s="98"/>
      <c r="U2214" s="98"/>
      <c r="V2214" s="98"/>
      <c r="W2214" s="99"/>
      <c r="X2214" s="97"/>
      <c r="Y2214" s="87"/>
      <c r="Z2214" s="100"/>
      <c r="AA2214" s="106">
        <f t="shared" si="947"/>
        <v>2202</v>
      </c>
      <c r="AB2214" s="549">
        <f t="shared" si="948"/>
        <v>0</v>
      </c>
      <c r="AC2214" s="544">
        <f t="shared" si="949"/>
        <v>0</v>
      </c>
      <c r="AD2214" s="174">
        <f t="shared" si="950"/>
        <v>0</v>
      </c>
      <c r="AE2214" s="8"/>
      <c r="AF2214" s="885" t="str">
        <f t="shared" si="951"/>
        <v xml:space="preserve"> </v>
      </c>
      <c r="AG2214" s="40">
        <f t="shared" si="952"/>
        <v>0</v>
      </c>
      <c r="AH2214" s="40">
        <f t="shared" si="953"/>
        <v>0</v>
      </c>
      <c r="AR2214" s="40">
        <f t="shared" si="954"/>
        <v>0</v>
      </c>
      <c r="AS2214" s="40">
        <f t="shared" si="955"/>
        <v>0</v>
      </c>
      <c r="AT2214" s="40">
        <f t="shared" si="956"/>
        <v>0</v>
      </c>
      <c r="AU2214" s="40">
        <f t="shared" si="957"/>
        <v>0</v>
      </c>
      <c r="AX2214" s="279">
        <f t="shared" si="958"/>
        <v>0</v>
      </c>
      <c r="AY2214" s="279">
        <f t="shared" si="959"/>
        <v>0</v>
      </c>
      <c r="AZ2214" s="40">
        <f t="shared" si="960"/>
        <v>0</v>
      </c>
      <c r="BB2214" s="40">
        <f t="shared" si="961"/>
        <v>0</v>
      </c>
      <c r="BC2214" s="397">
        <f t="shared" si="962"/>
        <v>0</v>
      </c>
      <c r="BD2214" s="105">
        <f t="shared" si="963"/>
        <v>0</v>
      </c>
      <c r="BE2214" s="105">
        <f t="shared" si="964"/>
        <v>0</v>
      </c>
      <c r="BF2214" s="742">
        <f t="shared" si="965"/>
        <v>0</v>
      </c>
      <c r="BG2214" s="89"/>
      <c r="BH2214" s="9"/>
      <c r="BJ2214" s="40">
        <f t="shared" si="966"/>
        <v>0</v>
      </c>
      <c r="BK2214" s="40">
        <f t="shared" si="967"/>
        <v>1</v>
      </c>
      <c r="BL2214" s="40">
        <f t="shared" si="968"/>
        <v>0</v>
      </c>
      <c r="BM2214" s="40">
        <f t="shared" si="969"/>
        <v>0</v>
      </c>
      <c r="BN2214" s="40">
        <f t="shared" si="970"/>
        <v>0</v>
      </c>
    </row>
    <row r="2215" spans="1:66" x14ac:dyDescent="0.25">
      <c r="A2215" s="379"/>
      <c r="B2215" s="936"/>
      <c r="C2215" s="272"/>
      <c r="D2215" s="868"/>
      <c r="E2215" s="873" t="str">
        <f t="shared" si="944"/>
        <v xml:space="preserve"> </v>
      </c>
      <c r="F2215" s="130">
        <f t="shared" si="945"/>
        <v>0</v>
      </c>
      <c r="G2215" s="128">
        <f t="shared" si="946"/>
        <v>2203</v>
      </c>
      <c r="H2215" s="127"/>
      <c r="I2215" s="321"/>
      <c r="J2215" s="97"/>
      <c r="K2215" s="323"/>
      <c r="L2215" s="322"/>
      <c r="M2215" s="50"/>
      <c r="N2215" s="87"/>
      <c r="O2215" s="324"/>
      <c r="P2215" s="98"/>
      <c r="Q2215" s="98"/>
      <c r="R2215" s="114"/>
      <c r="S2215" s="753"/>
      <c r="T2215" s="98"/>
      <c r="U2215" s="98"/>
      <c r="V2215" s="98"/>
      <c r="W2215" s="99"/>
      <c r="X2215" s="97"/>
      <c r="Y2215" s="87"/>
      <c r="Z2215" s="100"/>
      <c r="AA2215" s="106">
        <f t="shared" si="947"/>
        <v>2203</v>
      </c>
      <c r="AB2215" s="549">
        <f t="shared" si="948"/>
        <v>0</v>
      </c>
      <c r="AC2215" s="544">
        <f t="shared" si="949"/>
        <v>0</v>
      </c>
      <c r="AD2215" s="174">
        <f t="shared" si="950"/>
        <v>0</v>
      </c>
      <c r="AE2215" s="8"/>
      <c r="AF2215" s="885" t="str">
        <f t="shared" si="951"/>
        <v xml:space="preserve"> </v>
      </c>
      <c r="AG2215" s="40">
        <f t="shared" si="952"/>
        <v>0</v>
      </c>
      <c r="AH2215" s="40">
        <f t="shared" si="953"/>
        <v>0</v>
      </c>
      <c r="AR2215" s="40">
        <f t="shared" si="954"/>
        <v>0</v>
      </c>
      <c r="AS2215" s="40">
        <f t="shared" si="955"/>
        <v>0</v>
      </c>
      <c r="AT2215" s="40">
        <f t="shared" si="956"/>
        <v>0</v>
      </c>
      <c r="AU2215" s="40">
        <f t="shared" si="957"/>
        <v>0</v>
      </c>
      <c r="AX2215" s="279">
        <f t="shared" si="958"/>
        <v>0</v>
      </c>
      <c r="AY2215" s="279">
        <f t="shared" si="959"/>
        <v>0</v>
      </c>
      <c r="AZ2215" s="40">
        <f t="shared" si="960"/>
        <v>0</v>
      </c>
      <c r="BB2215" s="40">
        <f t="shared" si="961"/>
        <v>0</v>
      </c>
      <c r="BC2215" s="397">
        <f t="shared" si="962"/>
        <v>0</v>
      </c>
      <c r="BD2215" s="105">
        <f t="shared" si="963"/>
        <v>0</v>
      </c>
      <c r="BE2215" s="105">
        <f t="shared" si="964"/>
        <v>0</v>
      </c>
      <c r="BF2215" s="742">
        <f t="shared" si="965"/>
        <v>0</v>
      </c>
      <c r="BG2215" s="89"/>
      <c r="BH2215" s="9"/>
      <c r="BJ2215" s="40">
        <f t="shared" si="966"/>
        <v>0</v>
      </c>
      <c r="BK2215" s="40">
        <f t="shared" si="967"/>
        <v>1</v>
      </c>
      <c r="BL2215" s="40">
        <f t="shared" si="968"/>
        <v>0</v>
      </c>
      <c r="BM2215" s="40">
        <f t="shared" si="969"/>
        <v>0</v>
      </c>
      <c r="BN2215" s="40">
        <f t="shared" si="970"/>
        <v>0</v>
      </c>
    </row>
    <row r="2216" spans="1:66" x14ac:dyDescent="0.25">
      <c r="A2216" s="379"/>
      <c r="B2216" s="936"/>
      <c r="C2216" s="272"/>
      <c r="D2216" s="868"/>
      <c r="E2216" s="873" t="str">
        <f t="shared" si="944"/>
        <v xml:space="preserve"> </v>
      </c>
      <c r="F2216" s="130">
        <f t="shared" si="945"/>
        <v>0</v>
      </c>
      <c r="G2216" s="128">
        <f t="shared" si="946"/>
        <v>2204</v>
      </c>
      <c r="H2216" s="127"/>
      <c r="I2216" s="321"/>
      <c r="J2216" s="97"/>
      <c r="K2216" s="323"/>
      <c r="L2216" s="322"/>
      <c r="M2216" s="50"/>
      <c r="N2216" s="87"/>
      <c r="O2216" s="324"/>
      <c r="P2216" s="98"/>
      <c r="Q2216" s="98"/>
      <c r="R2216" s="114"/>
      <c r="S2216" s="753"/>
      <c r="T2216" s="98"/>
      <c r="U2216" s="98"/>
      <c r="V2216" s="98"/>
      <c r="W2216" s="99"/>
      <c r="X2216" s="97"/>
      <c r="Y2216" s="87"/>
      <c r="Z2216" s="100"/>
      <c r="AA2216" s="106">
        <f t="shared" si="947"/>
        <v>2204</v>
      </c>
      <c r="AB2216" s="549">
        <f t="shared" si="948"/>
        <v>0</v>
      </c>
      <c r="AC2216" s="544">
        <f t="shared" si="949"/>
        <v>0</v>
      </c>
      <c r="AD2216" s="174">
        <f t="shared" si="950"/>
        <v>0</v>
      </c>
      <c r="AE2216" s="8"/>
      <c r="AF2216" s="885" t="str">
        <f t="shared" si="951"/>
        <v xml:space="preserve"> </v>
      </c>
      <c r="AG2216" s="40">
        <f t="shared" si="952"/>
        <v>0</v>
      </c>
      <c r="AH2216" s="40">
        <f t="shared" si="953"/>
        <v>0</v>
      </c>
      <c r="AR2216" s="40">
        <f t="shared" si="954"/>
        <v>0</v>
      </c>
      <c r="AS2216" s="40">
        <f t="shared" si="955"/>
        <v>0</v>
      </c>
      <c r="AT2216" s="40">
        <f t="shared" si="956"/>
        <v>0</v>
      </c>
      <c r="AU2216" s="40">
        <f t="shared" si="957"/>
        <v>0</v>
      </c>
      <c r="AX2216" s="279">
        <f t="shared" si="958"/>
        <v>0</v>
      </c>
      <c r="AY2216" s="279">
        <f t="shared" si="959"/>
        <v>0</v>
      </c>
      <c r="AZ2216" s="40">
        <f t="shared" si="960"/>
        <v>0</v>
      </c>
      <c r="BB2216" s="40">
        <f t="shared" si="961"/>
        <v>0</v>
      </c>
      <c r="BC2216" s="397">
        <f t="shared" si="962"/>
        <v>0</v>
      </c>
      <c r="BD2216" s="105">
        <f t="shared" si="963"/>
        <v>0</v>
      </c>
      <c r="BE2216" s="105">
        <f t="shared" si="964"/>
        <v>0</v>
      </c>
      <c r="BF2216" s="742">
        <f t="shared" si="965"/>
        <v>0</v>
      </c>
      <c r="BG2216" s="89"/>
      <c r="BH2216" s="9"/>
      <c r="BJ2216" s="40">
        <f t="shared" si="966"/>
        <v>0</v>
      </c>
      <c r="BK2216" s="40">
        <f t="shared" si="967"/>
        <v>1</v>
      </c>
      <c r="BL2216" s="40">
        <f t="shared" si="968"/>
        <v>0</v>
      </c>
      <c r="BM2216" s="40">
        <f t="shared" si="969"/>
        <v>0</v>
      </c>
      <c r="BN2216" s="40">
        <f t="shared" si="970"/>
        <v>0</v>
      </c>
    </row>
    <row r="2217" spans="1:66" x14ac:dyDescent="0.25">
      <c r="A2217" s="379"/>
      <c r="B2217" s="936"/>
      <c r="C2217" s="272"/>
      <c r="D2217" s="868"/>
      <c r="E2217" s="873" t="str">
        <f t="shared" si="944"/>
        <v xml:space="preserve"> </v>
      </c>
      <c r="F2217" s="130">
        <f t="shared" si="945"/>
        <v>0</v>
      </c>
      <c r="G2217" s="128">
        <f t="shared" si="946"/>
        <v>2205</v>
      </c>
      <c r="H2217" s="127"/>
      <c r="I2217" s="321"/>
      <c r="J2217" s="97"/>
      <c r="K2217" s="323"/>
      <c r="L2217" s="322"/>
      <c r="M2217" s="50"/>
      <c r="N2217" s="87"/>
      <c r="O2217" s="324"/>
      <c r="P2217" s="98"/>
      <c r="Q2217" s="98"/>
      <c r="R2217" s="114"/>
      <c r="S2217" s="753"/>
      <c r="T2217" s="98"/>
      <c r="U2217" s="98"/>
      <c r="V2217" s="98"/>
      <c r="W2217" s="99"/>
      <c r="X2217" s="97"/>
      <c r="Y2217" s="87"/>
      <c r="Z2217" s="100"/>
      <c r="AA2217" s="106">
        <f t="shared" si="947"/>
        <v>2205</v>
      </c>
      <c r="AB2217" s="549">
        <f t="shared" si="948"/>
        <v>0</v>
      </c>
      <c r="AC2217" s="544">
        <f t="shared" si="949"/>
        <v>0</v>
      </c>
      <c r="AD2217" s="174">
        <f t="shared" si="950"/>
        <v>0</v>
      </c>
      <c r="AE2217" s="8"/>
      <c r="AF2217" s="885" t="str">
        <f t="shared" si="951"/>
        <v xml:space="preserve"> </v>
      </c>
      <c r="AG2217" s="40">
        <f t="shared" si="952"/>
        <v>0</v>
      </c>
      <c r="AH2217" s="40">
        <f t="shared" si="953"/>
        <v>0</v>
      </c>
      <c r="AR2217" s="40">
        <f t="shared" si="954"/>
        <v>0</v>
      </c>
      <c r="AS2217" s="40">
        <f t="shared" si="955"/>
        <v>0</v>
      </c>
      <c r="AT2217" s="40">
        <f t="shared" si="956"/>
        <v>0</v>
      </c>
      <c r="AU2217" s="40">
        <f t="shared" si="957"/>
        <v>0</v>
      </c>
      <c r="AX2217" s="279">
        <f t="shared" si="958"/>
        <v>0</v>
      </c>
      <c r="AY2217" s="279">
        <f t="shared" si="959"/>
        <v>0</v>
      </c>
      <c r="AZ2217" s="40">
        <f t="shared" si="960"/>
        <v>0</v>
      </c>
      <c r="BB2217" s="40">
        <f t="shared" si="961"/>
        <v>0</v>
      </c>
      <c r="BC2217" s="397">
        <f t="shared" si="962"/>
        <v>0</v>
      </c>
      <c r="BD2217" s="105">
        <f t="shared" si="963"/>
        <v>0</v>
      </c>
      <c r="BE2217" s="105">
        <f t="shared" si="964"/>
        <v>0</v>
      </c>
      <c r="BF2217" s="742">
        <f t="shared" si="965"/>
        <v>0</v>
      </c>
      <c r="BG2217" s="89"/>
      <c r="BH2217" s="9"/>
      <c r="BJ2217" s="40">
        <f t="shared" si="966"/>
        <v>0</v>
      </c>
      <c r="BK2217" s="40">
        <f t="shared" si="967"/>
        <v>1</v>
      </c>
      <c r="BL2217" s="40">
        <f t="shared" si="968"/>
        <v>0</v>
      </c>
      <c r="BM2217" s="40">
        <f t="shared" si="969"/>
        <v>0</v>
      </c>
      <c r="BN2217" s="40">
        <f t="shared" si="970"/>
        <v>0</v>
      </c>
    </row>
    <row r="2218" spans="1:66" x14ac:dyDescent="0.25">
      <c r="A2218" s="379"/>
      <c r="B2218" s="936"/>
      <c r="C2218" s="272"/>
      <c r="D2218" s="868"/>
      <c r="E2218" s="873" t="str">
        <f t="shared" si="944"/>
        <v xml:space="preserve"> </v>
      </c>
      <c r="F2218" s="130">
        <f t="shared" si="945"/>
        <v>0</v>
      </c>
      <c r="G2218" s="128">
        <f t="shared" si="946"/>
        <v>2206</v>
      </c>
      <c r="H2218" s="127"/>
      <c r="I2218" s="321"/>
      <c r="J2218" s="97"/>
      <c r="K2218" s="323"/>
      <c r="L2218" s="322"/>
      <c r="M2218" s="50"/>
      <c r="N2218" s="87"/>
      <c r="O2218" s="324"/>
      <c r="P2218" s="98"/>
      <c r="Q2218" s="98"/>
      <c r="R2218" s="114"/>
      <c r="S2218" s="753"/>
      <c r="T2218" s="98"/>
      <c r="U2218" s="98"/>
      <c r="V2218" s="98"/>
      <c r="W2218" s="99"/>
      <c r="X2218" s="97"/>
      <c r="Y2218" s="87"/>
      <c r="Z2218" s="100"/>
      <c r="AA2218" s="106">
        <f t="shared" si="947"/>
        <v>2206</v>
      </c>
      <c r="AB2218" s="549">
        <f t="shared" si="948"/>
        <v>0</v>
      </c>
      <c r="AC2218" s="544">
        <f t="shared" si="949"/>
        <v>0</v>
      </c>
      <c r="AD2218" s="174">
        <f t="shared" si="950"/>
        <v>0</v>
      </c>
      <c r="AE2218" s="8"/>
      <c r="AF2218" s="885" t="str">
        <f t="shared" si="951"/>
        <v xml:space="preserve"> </v>
      </c>
      <c r="AG2218" s="40">
        <f t="shared" si="952"/>
        <v>0</v>
      </c>
      <c r="AH2218" s="40">
        <f t="shared" si="953"/>
        <v>0</v>
      </c>
      <c r="AR2218" s="40">
        <f t="shared" si="954"/>
        <v>0</v>
      </c>
      <c r="AS2218" s="40">
        <f t="shared" si="955"/>
        <v>0</v>
      </c>
      <c r="AT2218" s="40">
        <f t="shared" si="956"/>
        <v>0</v>
      </c>
      <c r="AU2218" s="40">
        <f t="shared" si="957"/>
        <v>0</v>
      </c>
      <c r="AX2218" s="279">
        <f t="shared" si="958"/>
        <v>0</v>
      </c>
      <c r="AY2218" s="279">
        <f t="shared" si="959"/>
        <v>0</v>
      </c>
      <c r="AZ2218" s="40">
        <f t="shared" si="960"/>
        <v>0</v>
      </c>
      <c r="BB2218" s="40">
        <f t="shared" si="961"/>
        <v>0</v>
      </c>
      <c r="BC2218" s="397">
        <f t="shared" si="962"/>
        <v>0</v>
      </c>
      <c r="BD2218" s="105">
        <f t="shared" si="963"/>
        <v>0</v>
      </c>
      <c r="BE2218" s="105">
        <f t="shared" si="964"/>
        <v>0</v>
      </c>
      <c r="BF2218" s="742">
        <f t="shared" si="965"/>
        <v>0</v>
      </c>
      <c r="BG2218" s="89"/>
      <c r="BH2218" s="9"/>
      <c r="BJ2218" s="40">
        <f t="shared" si="966"/>
        <v>0</v>
      </c>
      <c r="BK2218" s="40">
        <f t="shared" si="967"/>
        <v>1</v>
      </c>
      <c r="BL2218" s="40">
        <f t="shared" si="968"/>
        <v>0</v>
      </c>
      <c r="BM2218" s="40">
        <f t="shared" si="969"/>
        <v>0</v>
      </c>
      <c r="BN2218" s="40">
        <f t="shared" si="970"/>
        <v>0</v>
      </c>
    </row>
    <row r="2219" spans="1:66" x14ac:dyDescent="0.25">
      <c r="A2219" s="379"/>
      <c r="B2219" s="936"/>
      <c r="C2219" s="272"/>
      <c r="D2219" s="868"/>
      <c r="E2219" s="873" t="str">
        <f t="shared" si="944"/>
        <v xml:space="preserve"> </v>
      </c>
      <c r="F2219" s="130">
        <f t="shared" si="945"/>
        <v>0</v>
      </c>
      <c r="G2219" s="128">
        <f t="shared" si="946"/>
        <v>2207</v>
      </c>
      <c r="H2219" s="127"/>
      <c r="I2219" s="321"/>
      <c r="J2219" s="97"/>
      <c r="K2219" s="323"/>
      <c r="L2219" s="322"/>
      <c r="M2219" s="50"/>
      <c r="N2219" s="87"/>
      <c r="O2219" s="324"/>
      <c r="P2219" s="98"/>
      <c r="Q2219" s="98"/>
      <c r="R2219" s="114"/>
      <c r="S2219" s="753"/>
      <c r="T2219" s="98"/>
      <c r="U2219" s="98"/>
      <c r="V2219" s="98"/>
      <c r="W2219" s="99"/>
      <c r="X2219" s="97"/>
      <c r="Y2219" s="87"/>
      <c r="Z2219" s="100"/>
      <c r="AA2219" s="106">
        <f t="shared" si="947"/>
        <v>2207</v>
      </c>
      <c r="AB2219" s="549">
        <f t="shared" si="948"/>
        <v>0</v>
      </c>
      <c r="AC2219" s="544">
        <f t="shared" si="949"/>
        <v>0</v>
      </c>
      <c r="AD2219" s="174">
        <f t="shared" si="950"/>
        <v>0</v>
      </c>
      <c r="AE2219" s="8"/>
      <c r="AF2219" s="885" t="str">
        <f t="shared" si="951"/>
        <v xml:space="preserve"> </v>
      </c>
      <c r="AG2219" s="40">
        <f t="shared" si="952"/>
        <v>0</v>
      </c>
      <c r="AH2219" s="40">
        <f t="shared" si="953"/>
        <v>0</v>
      </c>
      <c r="AR2219" s="40">
        <f t="shared" si="954"/>
        <v>0</v>
      </c>
      <c r="AS2219" s="40">
        <f t="shared" si="955"/>
        <v>0</v>
      </c>
      <c r="AT2219" s="40">
        <f t="shared" si="956"/>
        <v>0</v>
      </c>
      <c r="AU2219" s="40">
        <f t="shared" si="957"/>
        <v>0</v>
      </c>
      <c r="AX2219" s="279">
        <f t="shared" si="958"/>
        <v>0</v>
      </c>
      <c r="AY2219" s="279">
        <f t="shared" si="959"/>
        <v>0</v>
      </c>
      <c r="AZ2219" s="40">
        <f t="shared" si="960"/>
        <v>0</v>
      </c>
      <c r="BB2219" s="40">
        <f t="shared" si="961"/>
        <v>0</v>
      </c>
      <c r="BC2219" s="397">
        <f t="shared" si="962"/>
        <v>0</v>
      </c>
      <c r="BD2219" s="105">
        <f t="shared" si="963"/>
        <v>0</v>
      </c>
      <c r="BE2219" s="105">
        <f t="shared" si="964"/>
        <v>0</v>
      </c>
      <c r="BF2219" s="742">
        <f t="shared" si="965"/>
        <v>0</v>
      </c>
      <c r="BG2219" s="89"/>
      <c r="BH2219" s="9"/>
      <c r="BJ2219" s="40">
        <f t="shared" si="966"/>
        <v>0</v>
      </c>
      <c r="BK2219" s="40">
        <f t="shared" si="967"/>
        <v>1</v>
      </c>
      <c r="BL2219" s="40">
        <f t="shared" si="968"/>
        <v>0</v>
      </c>
      <c r="BM2219" s="40">
        <f t="shared" si="969"/>
        <v>0</v>
      </c>
      <c r="BN2219" s="40">
        <f t="shared" si="970"/>
        <v>0</v>
      </c>
    </row>
    <row r="2220" spans="1:66" x14ac:dyDescent="0.25">
      <c r="A2220" s="379"/>
      <c r="B2220" s="936"/>
      <c r="C2220" s="272"/>
      <c r="D2220" s="868"/>
      <c r="E2220" s="873" t="str">
        <f t="shared" si="944"/>
        <v xml:space="preserve"> </v>
      </c>
      <c r="F2220" s="130">
        <f t="shared" si="945"/>
        <v>0</v>
      </c>
      <c r="G2220" s="128">
        <f t="shared" si="946"/>
        <v>2208</v>
      </c>
      <c r="H2220" s="127"/>
      <c r="I2220" s="321"/>
      <c r="J2220" s="97"/>
      <c r="K2220" s="323"/>
      <c r="L2220" s="322"/>
      <c r="M2220" s="50"/>
      <c r="N2220" s="87"/>
      <c r="O2220" s="324"/>
      <c r="P2220" s="98"/>
      <c r="Q2220" s="98"/>
      <c r="R2220" s="114"/>
      <c r="S2220" s="753"/>
      <c r="T2220" s="98"/>
      <c r="U2220" s="98"/>
      <c r="V2220" s="98"/>
      <c r="W2220" s="99"/>
      <c r="X2220" s="97"/>
      <c r="Y2220" s="87"/>
      <c r="Z2220" s="100"/>
      <c r="AA2220" s="106">
        <f t="shared" si="947"/>
        <v>2208</v>
      </c>
      <c r="AB2220" s="549">
        <f t="shared" si="948"/>
        <v>0</v>
      </c>
      <c r="AC2220" s="544">
        <f t="shared" si="949"/>
        <v>0</v>
      </c>
      <c r="AD2220" s="174">
        <f t="shared" si="950"/>
        <v>0</v>
      </c>
      <c r="AE2220" s="8"/>
      <c r="AF2220" s="885" t="str">
        <f t="shared" si="951"/>
        <v xml:space="preserve"> </v>
      </c>
      <c r="AG2220" s="40">
        <f t="shared" si="952"/>
        <v>0</v>
      </c>
      <c r="AH2220" s="40">
        <f t="shared" si="953"/>
        <v>0</v>
      </c>
      <c r="AR2220" s="40">
        <f t="shared" si="954"/>
        <v>0</v>
      </c>
      <c r="AS2220" s="40">
        <f t="shared" si="955"/>
        <v>0</v>
      </c>
      <c r="AT2220" s="40">
        <f t="shared" si="956"/>
        <v>0</v>
      </c>
      <c r="AU2220" s="40">
        <f t="shared" si="957"/>
        <v>0</v>
      </c>
      <c r="AX2220" s="279">
        <f t="shared" si="958"/>
        <v>0</v>
      </c>
      <c r="AY2220" s="279">
        <f t="shared" si="959"/>
        <v>0</v>
      </c>
      <c r="AZ2220" s="40">
        <f t="shared" si="960"/>
        <v>0</v>
      </c>
      <c r="BB2220" s="40">
        <f t="shared" si="961"/>
        <v>0</v>
      </c>
      <c r="BC2220" s="397">
        <f t="shared" si="962"/>
        <v>0</v>
      </c>
      <c r="BD2220" s="105">
        <f t="shared" si="963"/>
        <v>0</v>
      </c>
      <c r="BE2220" s="105">
        <f t="shared" si="964"/>
        <v>0</v>
      </c>
      <c r="BF2220" s="742">
        <f t="shared" si="965"/>
        <v>0</v>
      </c>
      <c r="BG2220" s="89"/>
      <c r="BH2220" s="9"/>
      <c r="BJ2220" s="40">
        <f t="shared" si="966"/>
        <v>0</v>
      </c>
      <c r="BK2220" s="40">
        <f t="shared" si="967"/>
        <v>1</v>
      </c>
      <c r="BL2220" s="40">
        <f t="shared" si="968"/>
        <v>0</v>
      </c>
      <c r="BM2220" s="40">
        <f t="shared" si="969"/>
        <v>0</v>
      </c>
      <c r="BN2220" s="40">
        <f t="shared" si="970"/>
        <v>0</v>
      </c>
    </row>
    <row r="2221" spans="1:66" x14ac:dyDescent="0.25">
      <c r="A2221" s="379"/>
      <c r="B2221" s="936"/>
      <c r="C2221" s="272"/>
      <c r="D2221" s="868"/>
      <c r="E2221" s="873" t="str">
        <f t="shared" si="944"/>
        <v xml:space="preserve"> </v>
      </c>
      <c r="F2221" s="130">
        <f t="shared" si="945"/>
        <v>0</v>
      </c>
      <c r="G2221" s="128">
        <f t="shared" si="946"/>
        <v>2209</v>
      </c>
      <c r="H2221" s="127"/>
      <c r="I2221" s="321"/>
      <c r="J2221" s="97"/>
      <c r="K2221" s="323"/>
      <c r="L2221" s="322"/>
      <c r="M2221" s="50"/>
      <c r="N2221" s="87"/>
      <c r="O2221" s="324"/>
      <c r="P2221" s="98"/>
      <c r="Q2221" s="98"/>
      <c r="R2221" s="114"/>
      <c r="S2221" s="753"/>
      <c r="T2221" s="98"/>
      <c r="U2221" s="98"/>
      <c r="V2221" s="98"/>
      <c r="W2221" s="99"/>
      <c r="X2221" s="97"/>
      <c r="Y2221" s="87"/>
      <c r="Z2221" s="100"/>
      <c r="AA2221" s="106">
        <f t="shared" si="947"/>
        <v>2209</v>
      </c>
      <c r="AB2221" s="549">
        <f t="shared" si="948"/>
        <v>0</v>
      </c>
      <c r="AC2221" s="544">
        <f t="shared" si="949"/>
        <v>0</v>
      </c>
      <c r="AD2221" s="174">
        <f t="shared" si="950"/>
        <v>0</v>
      </c>
      <c r="AE2221" s="8"/>
      <c r="AF2221" s="885" t="str">
        <f t="shared" si="951"/>
        <v xml:space="preserve"> </v>
      </c>
      <c r="AG2221" s="40">
        <f t="shared" si="952"/>
        <v>0</v>
      </c>
      <c r="AH2221" s="40">
        <f t="shared" si="953"/>
        <v>0</v>
      </c>
      <c r="AR2221" s="40">
        <f t="shared" si="954"/>
        <v>0</v>
      </c>
      <c r="AS2221" s="40">
        <f t="shared" si="955"/>
        <v>0</v>
      </c>
      <c r="AT2221" s="40">
        <f t="shared" si="956"/>
        <v>0</v>
      </c>
      <c r="AU2221" s="40">
        <f t="shared" si="957"/>
        <v>0</v>
      </c>
      <c r="AX2221" s="279">
        <f t="shared" si="958"/>
        <v>0</v>
      </c>
      <c r="AY2221" s="279">
        <f t="shared" si="959"/>
        <v>0</v>
      </c>
      <c r="AZ2221" s="40">
        <f t="shared" si="960"/>
        <v>0</v>
      </c>
      <c r="BB2221" s="40">
        <f t="shared" si="961"/>
        <v>0</v>
      </c>
      <c r="BC2221" s="397">
        <f t="shared" si="962"/>
        <v>0</v>
      </c>
      <c r="BD2221" s="105">
        <f t="shared" si="963"/>
        <v>0</v>
      </c>
      <c r="BE2221" s="105">
        <f t="shared" si="964"/>
        <v>0</v>
      </c>
      <c r="BF2221" s="742">
        <f t="shared" si="965"/>
        <v>0</v>
      </c>
      <c r="BG2221" s="89"/>
      <c r="BH2221" s="9"/>
      <c r="BJ2221" s="40">
        <f t="shared" si="966"/>
        <v>0</v>
      </c>
      <c r="BK2221" s="40">
        <f t="shared" si="967"/>
        <v>1</v>
      </c>
      <c r="BL2221" s="40">
        <f t="shared" si="968"/>
        <v>0</v>
      </c>
      <c r="BM2221" s="40">
        <f t="shared" si="969"/>
        <v>0</v>
      </c>
      <c r="BN2221" s="40">
        <f t="shared" si="970"/>
        <v>0</v>
      </c>
    </row>
    <row r="2222" spans="1:66" x14ac:dyDescent="0.25">
      <c r="A2222" s="379"/>
      <c r="B2222" s="936"/>
      <c r="C2222" s="272"/>
      <c r="D2222" s="868"/>
      <c r="E2222" s="873" t="str">
        <f t="shared" ref="E2222:E2285" si="971">IF(+BN2222+BM2222&gt;0,"&lt; Error"," ")</f>
        <v xml:space="preserve"> </v>
      </c>
      <c r="F2222" s="130">
        <f t="shared" ref="F2222:F2285" si="972">IF(ISBLANK(H2222),0,VLOOKUP(TRIM(H2222),AllVarieties,4,FALSE))</f>
        <v>0</v>
      </c>
      <c r="G2222" s="128">
        <f t="shared" si="946"/>
        <v>2210</v>
      </c>
      <c r="H2222" s="127"/>
      <c r="I2222" s="321"/>
      <c r="J2222" s="97"/>
      <c r="K2222" s="323"/>
      <c r="L2222" s="322"/>
      <c r="M2222" s="50"/>
      <c r="N2222" s="87"/>
      <c r="O2222" s="324"/>
      <c r="P2222" s="98"/>
      <c r="Q2222" s="98"/>
      <c r="R2222" s="114"/>
      <c r="S2222" s="753"/>
      <c r="T2222" s="98"/>
      <c r="U2222" s="98"/>
      <c r="V2222" s="98"/>
      <c r="W2222" s="99"/>
      <c r="X2222" s="97"/>
      <c r="Y2222" s="87"/>
      <c r="Z2222" s="100"/>
      <c r="AA2222" s="106">
        <f t="shared" si="947"/>
        <v>2210</v>
      </c>
      <c r="AB2222" s="549">
        <f t="shared" si="948"/>
        <v>0</v>
      </c>
      <c r="AC2222" s="544">
        <f t="shared" si="949"/>
        <v>0</v>
      </c>
      <c r="AD2222" s="174">
        <f t="shared" si="950"/>
        <v>0</v>
      </c>
      <c r="AE2222" s="8"/>
      <c r="AF2222" s="885" t="str">
        <f t="shared" si="951"/>
        <v xml:space="preserve"> </v>
      </c>
      <c r="AG2222" s="40">
        <f t="shared" si="952"/>
        <v>0</v>
      </c>
      <c r="AH2222" s="40">
        <f t="shared" si="953"/>
        <v>0</v>
      </c>
      <c r="AR2222" s="40">
        <f t="shared" si="954"/>
        <v>0</v>
      </c>
      <c r="AS2222" s="40">
        <f t="shared" si="955"/>
        <v>0</v>
      </c>
      <c r="AT2222" s="40">
        <f t="shared" si="956"/>
        <v>0</v>
      </c>
      <c r="AU2222" s="40">
        <f t="shared" si="957"/>
        <v>0</v>
      </c>
      <c r="AX2222" s="279">
        <f t="shared" si="958"/>
        <v>0</v>
      </c>
      <c r="AY2222" s="279">
        <f t="shared" si="959"/>
        <v>0</v>
      </c>
      <c r="AZ2222" s="40">
        <f t="shared" si="960"/>
        <v>0</v>
      </c>
      <c r="BB2222" s="40">
        <f t="shared" si="961"/>
        <v>0</v>
      </c>
      <c r="BC2222" s="397">
        <f t="shared" si="962"/>
        <v>0</v>
      </c>
      <c r="BD2222" s="105">
        <f t="shared" si="963"/>
        <v>0</v>
      </c>
      <c r="BE2222" s="105">
        <f t="shared" si="964"/>
        <v>0</v>
      </c>
      <c r="BF2222" s="742">
        <f t="shared" si="965"/>
        <v>0</v>
      </c>
      <c r="BG2222" s="89"/>
      <c r="BH2222" s="9"/>
      <c r="BJ2222" s="40">
        <f t="shared" si="966"/>
        <v>0</v>
      </c>
      <c r="BK2222" s="40">
        <f t="shared" si="967"/>
        <v>1</v>
      </c>
      <c r="BL2222" s="40">
        <f t="shared" si="968"/>
        <v>0</v>
      </c>
      <c r="BM2222" s="40">
        <f t="shared" si="969"/>
        <v>0</v>
      </c>
      <c r="BN2222" s="40">
        <f t="shared" si="970"/>
        <v>0</v>
      </c>
    </row>
    <row r="2223" spans="1:66" x14ac:dyDescent="0.25">
      <c r="A2223" s="379"/>
      <c r="B2223" s="936"/>
      <c r="C2223" s="272"/>
      <c r="D2223" s="868"/>
      <c r="E2223" s="873" t="str">
        <f t="shared" si="971"/>
        <v xml:space="preserve"> </v>
      </c>
      <c r="F2223" s="130">
        <f t="shared" si="972"/>
        <v>0</v>
      </c>
      <c r="G2223" s="128">
        <f t="shared" si="946"/>
        <v>2211</v>
      </c>
      <c r="H2223" s="127"/>
      <c r="I2223" s="321"/>
      <c r="J2223" s="97"/>
      <c r="K2223" s="323"/>
      <c r="L2223" s="322"/>
      <c r="M2223" s="50"/>
      <c r="N2223" s="87"/>
      <c r="O2223" s="324"/>
      <c r="P2223" s="98"/>
      <c r="Q2223" s="98"/>
      <c r="R2223" s="114"/>
      <c r="S2223" s="753"/>
      <c r="T2223" s="98"/>
      <c r="U2223" s="98"/>
      <c r="V2223" s="98"/>
      <c r="W2223" s="99"/>
      <c r="X2223" s="97"/>
      <c r="Y2223" s="87"/>
      <c r="Z2223" s="100"/>
      <c r="AA2223" s="106">
        <f t="shared" si="947"/>
        <v>2211</v>
      </c>
      <c r="AB2223" s="549">
        <f t="shared" si="948"/>
        <v>0</v>
      </c>
      <c r="AC2223" s="544">
        <f t="shared" si="949"/>
        <v>0</v>
      </c>
      <c r="AD2223" s="174">
        <f t="shared" si="950"/>
        <v>0</v>
      </c>
      <c r="AE2223" s="8"/>
      <c r="AF2223" s="885" t="str">
        <f t="shared" si="951"/>
        <v xml:space="preserve"> </v>
      </c>
      <c r="AG2223" s="40">
        <f t="shared" si="952"/>
        <v>0</v>
      </c>
      <c r="AH2223" s="40">
        <f t="shared" si="953"/>
        <v>0</v>
      </c>
      <c r="AR2223" s="40">
        <f t="shared" si="954"/>
        <v>0</v>
      </c>
      <c r="AS2223" s="40">
        <f t="shared" si="955"/>
        <v>0</v>
      </c>
      <c r="AT2223" s="40">
        <f t="shared" si="956"/>
        <v>0</v>
      </c>
      <c r="AU2223" s="40">
        <f t="shared" si="957"/>
        <v>0</v>
      </c>
      <c r="AX2223" s="279">
        <f t="shared" si="958"/>
        <v>0</v>
      </c>
      <c r="AY2223" s="279">
        <f t="shared" si="959"/>
        <v>0</v>
      </c>
      <c r="AZ2223" s="40">
        <f t="shared" si="960"/>
        <v>0</v>
      </c>
      <c r="BB2223" s="40">
        <f t="shared" si="961"/>
        <v>0</v>
      </c>
      <c r="BC2223" s="397">
        <f t="shared" si="962"/>
        <v>0</v>
      </c>
      <c r="BD2223" s="105">
        <f t="shared" si="963"/>
        <v>0</v>
      </c>
      <c r="BE2223" s="105">
        <f t="shared" si="964"/>
        <v>0</v>
      </c>
      <c r="BF2223" s="742">
        <f t="shared" si="965"/>
        <v>0</v>
      </c>
      <c r="BG2223" s="89"/>
      <c r="BH2223" s="9"/>
      <c r="BJ2223" s="40">
        <f t="shared" si="966"/>
        <v>0</v>
      </c>
      <c r="BK2223" s="40">
        <f t="shared" si="967"/>
        <v>1</v>
      </c>
      <c r="BL2223" s="40">
        <f t="shared" si="968"/>
        <v>0</v>
      </c>
      <c r="BM2223" s="40">
        <f t="shared" si="969"/>
        <v>0</v>
      </c>
      <c r="BN2223" s="40">
        <f t="shared" si="970"/>
        <v>0</v>
      </c>
    </row>
    <row r="2224" spans="1:66" x14ac:dyDescent="0.25">
      <c r="A2224" s="379"/>
      <c r="B2224" s="936"/>
      <c r="C2224" s="272"/>
      <c r="D2224" s="868"/>
      <c r="E2224" s="873" t="str">
        <f t="shared" si="971"/>
        <v xml:space="preserve"> </v>
      </c>
      <c r="F2224" s="130">
        <f t="shared" si="972"/>
        <v>0</v>
      </c>
      <c r="G2224" s="128">
        <f t="shared" si="946"/>
        <v>2212</v>
      </c>
      <c r="H2224" s="127"/>
      <c r="I2224" s="321"/>
      <c r="J2224" s="97"/>
      <c r="K2224" s="323"/>
      <c r="L2224" s="322"/>
      <c r="M2224" s="50"/>
      <c r="N2224" s="87"/>
      <c r="O2224" s="324"/>
      <c r="P2224" s="98"/>
      <c r="Q2224" s="98"/>
      <c r="R2224" s="114"/>
      <c r="S2224" s="753"/>
      <c r="T2224" s="98"/>
      <c r="U2224" s="98"/>
      <c r="V2224" s="98"/>
      <c r="W2224" s="99"/>
      <c r="X2224" s="97"/>
      <c r="Y2224" s="87"/>
      <c r="Z2224" s="100"/>
      <c r="AA2224" s="106">
        <f t="shared" si="947"/>
        <v>2212</v>
      </c>
      <c r="AB2224" s="549">
        <f t="shared" si="948"/>
        <v>0</v>
      </c>
      <c r="AC2224" s="544">
        <f t="shared" si="949"/>
        <v>0</v>
      </c>
      <c r="AD2224" s="174">
        <f t="shared" si="950"/>
        <v>0</v>
      </c>
      <c r="AE2224" s="8"/>
      <c r="AF2224" s="885" t="str">
        <f t="shared" si="951"/>
        <v xml:space="preserve"> </v>
      </c>
      <c r="AG2224" s="40">
        <f t="shared" si="952"/>
        <v>0</v>
      </c>
      <c r="AH2224" s="40">
        <f t="shared" si="953"/>
        <v>0</v>
      </c>
      <c r="AR2224" s="40">
        <f t="shared" si="954"/>
        <v>0</v>
      </c>
      <c r="AS2224" s="40">
        <f t="shared" si="955"/>
        <v>0</v>
      </c>
      <c r="AT2224" s="40">
        <f t="shared" si="956"/>
        <v>0</v>
      </c>
      <c r="AU2224" s="40">
        <f t="shared" si="957"/>
        <v>0</v>
      </c>
      <c r="AX2224" s="279">
        <f t="shared" si="958"/>
        <v>0</v>
      </c>
      <c r="AY2224" s="279">
        <f t="shared" si="959"/>
        <v>0</v>
      </c>
      <c r="AZ2224" s="40">
        <f t="shared" si="960"/>
        <v>0</v>
      </c>
      <c r="BB2224" s="40">
        <f t="shared" si="961"/>
        <v>0</v>
      </c>
      <c r="BC2224" s="397">
        <f t="shared" si="962"/>
        <v>0</v>
      </c>
      <c r="BD2224" s="105">
        <f t="shared" si="963"/>
        <v>0</v>
      </c>
      <c r="BE2224" s="105">
        <f t="shared" si="964"/>
        <v>0</v>
      </c>
      <c r="BF2224" s="742">
        <f t="shared" si="965"/>
        <v>0</v>
      </c>
      <c r="BG2224" s="89"/>
      <c r="BH2224" s="9"/>
      <c r="BJ2224" s="40">
        <f t="shared" si="966"/>
        <v>0</v>
      </c>
      <c r="BK2224" s="40">
        <f t="shared" si="967"/>
        <v>1</v>
      </c>
      <c r="BL2224" s="40">
        <f t="shared" si="968"/>
        <v>0</v>
      </c>
      <c r="BM2224" s="40">
        <f t="shared" si="969"/>
        <v>0</v>
      </c>
      <c r="BN2224" s="40">
        <f t="shared" si="970"/>
        <v>0</v>
      </c>
    </row>
    <row r="2225" spans="1:66" x14ac:dyDescent="0.25">
      <c r="A2225" s="379"/>
      <c r="B2225" s="936"/>
      <c r="C2225" s="272"/>
      <c r="D2225" s="868"/>
      <c r="E2225" s="873" t="str">
        <f t="shared" si="971"/>
        <v xml:space="preserve"> </v>
      </c>
      <c r="F2225" s="130">
        <f t="shared" si="972"/>
        <v>0</v>
      </c>
      <c r="G2225" s="128">
        <f t="shared" si="946"/>
        <v>2213</v>
      </c>
      <c r="H2225" s="127"/>
      <c r="I2225" s="321"/>
      <c r="J2225" s="97"/>
      <c r="K2225" s="323"/>
      <c r="L2225" s="322"/>
      <c r="M2225" s="50"/>
      <c r="N2225" s="87"/>
      <c r="O2225" s="324"/>
      <c r="P2225" s="98"/>
      <c r="Q2225" s="98"/>
      <c r="R2225" s="114"/>
      <c r="S2225" s="753"/>
      <c r="T2225" s="98"/>
      <c r="U2225" s="98"/>
      <c r="V2225" s="98"/>
      <c r="W2225" s="99"/>
      <c r="X2225" s="97"/>
      <c r="Y2225" s="87"/>
      <c r="Z2225" s="100"/>
      <c r="AA2225" s="106">
        <f t="shared" si="947"/>
        <v>2213</v>
      </c>
      <c r="AB2225" s="549">
        <f t="shared" si="948"/>
        <v>0</v>
      </c>
      <c r="AC2225" s="544">
        <f t="shared" si="949"/>
        <v>0</v>
      </c>
      <c r="AD2225" s="174">
        <f t="shared" si="950"/>
        <v>0</v>
      </c>
      <c r="AE2225" s="8"/>
      <c r="AF2225" s="885" t="str">
        <f t="shared" si="951"/>
        <v xml:space="preserve"> </v>
      </c>
      <c r="AG2225" s="40">
        <f t="shared" si="952"/>
        <v>0</v>
      </c>
      <c r="AH2225" s="40">
        <f t="shared" si="953"/>
        <v>0</v>
      </c>
      <c r="AR2225" s="40">
        <f t="shared" si="954"/>
        <v>0</v>
      </c>
      <c r="AS2225" s="40">
        <f t="shared" si="955"/>
        <v>0</v>
      </c>
      <c r="AT2225" s="40">
        <f t="shared" si="956"/>
        <v>0</v>
      </c>
      <c r="AU2225" s="40">
        <f t="shared" si="957"/>
        <v>0</v>
      </c>
      <c r="AX2225" s="279">
        <f t="shared" si="958"/>
        <v>0</v>
      </c>
      <c r="AY2225" s="279">
        <f t="shared" si="959"/>
        <v>0</v>
      </c>
      <c r="AZ2225" s="40">
        <f t="shared" si="960"/>
        <v>0</v>
      </c>
      <c r="BB2225" s="40">
        <f t="shared" si="961"/>
        <v>0</v>
      </c>
      <c r="BC2225" s="397">
        <f t="shared" si="962"/>
        <v>0</v>
      </c>
      <c r="BD2225" s="105">
        <f t="shared" si="963"/>
        <v>0</v>
      </c>
      <c r="BE2225" s="105">
        <f t="shared" si="964"/>
        <v>0</v>
      </c>
      <c r="BF2225" s="742">
        <f t="shared" si="965"/>
        <v>0</v>
      </c>
      <c r="BG2225" s="89"/>
      <c r="BH2225" s="9"/>
      <c r="BJ2225" s="40">
        <f t="shared" si="966"/>
        <v>0</v>
      </c>
      <c r="BK2225" s="40">
        <f t="shared" si="967"/>
        <v>1</v>
      </c>
      <c r="BL2225" s="40">
        <f t="shared" si="968"/>
        <v>0</v>
      </c>
      <c r="BM2225" s="40">
        <f t="shared" si="969"/>
        <v>0</v>
      </c>
      <c r="BN2225" s="40">
        <f t="shared" si="970"/>
        <v>0</v>
      </c>
    </row>
    <row r="2226" spans="1:66" x14ac:dyDescent="0.25">
      <c r="A2226" s="379"/>
      <c r="B2226" s="936"/>
      <c r="C2226" s="272"/>
      <c r="D2226" s="868"/>
      <c r="E2226" s="873" t="str">
        <f t="shared" si="971"/>
        <v xml:space="preserve"> </v>
      </c>
      <c r="F2226" s="130">
        <f t="shared" si="972"/>
        <v>0</v>
      </c>
      <c r="G2226" s="128">
        <f t="shared" si="946"/>
        <v>2214</v>
      </c>
      <c r="H2226" s="127"/>
      <c r="I2226" s="321"/>
      <c r="J2226" s="97"/>
      <c r="K2226" s="323"/>
      <c r="L2226" s="322"/>
      <c r="M2226" s="50"/>
      <c r="N2226" s="87"/>
      <c r="O2226" s="324"/>
      <c r="P2226" s="98"/>
      <c r="Q2226" s="98"/>
      <c r="R2226" s="114"/>
      <c r="S2226" s="753"/>
      <c r="T2226" s="98"/>
      <c r="U2226" s="98"/>
      <c r="V2226" s="98"/>
      <c r="W2226" s="99"/>
      <c r="X2226" s="97"/>
      <c r="Y2226" s="87"/>
      <c r="Z2226" s="100"/>
      <c r="AA2226" s="106">
        <f t="shared" si="947"/>
        <v>2214</v>
      </c>
      <c r="AB2226" s="549">
        <f t="shared" si="948"/>
        <v>0</v>
      </c>
      <c r="AC2226" s="544">
        <f t="shared" si="949"/>
        <v>0</v>
      </c>
      <c r="AD2226" s="174">
        <f t="shared" si="950"/>
        <v>0</v>
      </c>
      <c r="AE2226" s="8"/>
      <c r="AF2226" s="885" t="str">
        <f t="shared" si="951"/>
        <v xml:space="preserve"> </v>
      </c>
      <c r="AG2226" s="40">
        <f t="shared" si="952"/>
        <v>0</v>
      </c>
      <c r="AH2226" s="40">
        <f t="shared" si="953"/>
        <v>0</v>
      </c>
      <c r="AR2226" s="40">
        <f t="shared" si="954"/>
        <v>0</v>
      </c>
      <c r="AS2226" s="40">
        <f t="shared" si="955"/>
        <v>0</v>
      </c>
      <c r="AT2226" s="40">
        <f t="shared" si="956"/>
        <v>0</v>
      </c>
      <c r="AU2226" s="40">
        <f t="shared" si="957"/>
        <v>0</v>
      </c>
      <c r="AX2226" s="279">
        <f t="shared" si="958"/>
        <v>0</v>
      </c>
      <c r="AY2226" s="279">
        <f t="shared" si="959"/>
        <v>0</v>
      </c>
      <c r="AZ2226" s="40">
        <f t="shared" si="960"/>
        <v>0</v>
      </c>
      <c r="BB2226" s="40">
        <f t="shared" si="961"/>
        <v>0</v>
      </c>
      <c r="BC2226" s="397">
        <f t="shared" si="962"/>
        <v>0</v>
      </c>
      <c r="BD2226" s="105">
        <f t="shared" si="963"/>
        <v>0</v>
      </c>
      <c r="BE2226" s="105">
        <f t="shared" si="964"/>
        <v>0</v>
      </c>
      <c r="BF2226" s="742">
        <f t="shared" si="965"/>
        <v>0</v>
      </c>
      <c r="BG2226" s="89"/>
      <c r="BH2226" s="9"/>
      <c r="BJ2226" s="40">
        <f t="shared" si="966"/>
        <v>0</v>
      </c>
      <c r="BK2226" s="40">
        <f t="shared" si="967"/>
        <v>1</v>
      </c>
      <c r="BL2226" s="40">
        <f t="shared" si="968"/>
        <v>0</v>
      </c>
      <c r="BM2226" s="40">
        <f t="shared" si="969"/>
        <v>0</v>
      </c>
      <c r="BN2226" s="40">
        <f t="shared" si="970"/>
        <v>0</v>
      </c>
    </row>
    <row r="2227" spans="1:66" x14ac:dyDescent="0.25">
      <c r="A2227" s="379"/>
      <c r="B2227" s="936"/>
      <c r="C2227" s="272"/>
      <c r="D2227" s="868"/>
      <c r="E2227" s="873" t="str">
        <f t="shared" si="971"/>
        <v xml:space="preserve"> </v>
      </c>
      <c r="F2227" s="130">
        <f t="shared" si="972"/>
        <v>0</v>
      </c>
      <c r="G2227" s="128">
        <f t="shared" ref="G2227:G2290" si="973">ROW()-DPline</f>
        <v>2215</v>
      </c>
      <c r="H2227" s="127"/>
      <c r="I2227" s="321"/>
      <c r="J2227" s="97"/>
      <c r="K2227" s="323"/>
      <c r="L2227" s="322"/>
      <c r="M2227" s="50"/>
      <c r="N2227" s="87"/>
      <c r="O2227" s="324"/>
      <c r="P2227" s="98"/>
      <c r="Q2227" s="98"/>
      <c r="R2227" s="114"/>
      <c r="S2227" s="753"/>
      <c r="T2227" s="98"/>
      <c r="U2227" s="98"/>
      <c r="V2227" s="98"/>
      <c r="W2227" s="99"/>
      <c r="X2227" s="97"/>
      <c r="Y2227" s="87"/>
      <c r="Z2227" s="100"/>
      <c r="AA2227" s="106">
        <f t="shared" si="947"/>
        <v>2215</v>
      </c>
      <c r="AB2227" s="549">
        <f t="shared" si="948"/>
        <v>0</v>
      </c>
      <c r="AC2227" s="544">
        <f t="shared" si="949"/>
        <v>0</v>
      </c>
      <c r="AD2227" s="174">
        <f t="shared" si="950"/>
        <v>0</v>
      </c>
      <c r="AE2227" s="8"/>
      <c r="AF2227" s="885" t="str">
        <f t="shared" si="951"/>
        <v xml:space="preserve"> </v>
      </c>
      <c r="AG2227" s="40">
        <f t="shared" si="952"/>
        <v>0</v>
      </c>
      <c r="AH2227" s="40">
        <f t="shared" si="953"/>
        <v>0</v>
      </c>
      <c r="AR2227" s="40">
        <f t="shared" si="954"/>
        <v>0</v>
      </c>
      <c r="AS2227" s="40">
        <f t="shared" si="955"/>
        <v>0</v>
      </c>
      <c r="AT2227" s="40">
        <f t="shared" si="956"/>
        <v>0</v>
      </c>
      <c r="AU2227" s="40">
        <f t="shared" si="957"/>
        <v>0</v>
      </c>
      <c r="AX2227" s="279">
        <f t="shared" si="958"/>
        <v>0</v>
      </c>
      <c r="AY2227" s="279">
        <f t="shared" si="959"/>
        <v>0</v>
      </c>
      <c r="AZ2227" s="40">
        <f t="shared" si="960"/>
        <v>0</v>
      </c>
      <c r="BB2227" s="40">
        <f t="shared" si="961"/>
        <v>0</v>
      </c>
      <c r="BC2227" s="397">
        <f t="shared" si="962"/>
        <v>0</v>
      </c>
      <c r="BD2227" s="105">
        <f t="shared" si="963"/>
        <v>0</v>
      </c>
      <c r="BE2227" s="105">
        <f t="shared" si="964"/>
        <v>0</v>
      </c>
      <c r="BF2227" s="742">
        <f t="shared" si="965"/>
        <v>0</v>
      </c>
      <c r="BG2227" s="89"/>
      <c r="BH2227" s="9"/>
      <c r="BJ2227" s="40">
        <f t="shared" si="966"/>
        <v>0</v>
      </c>
      <c r="BK2227" s="40">
        <f t="shared" si="967"/>
        <v>1</v>
      </c>
      <c r="BL2227" s="40">
        <f t="shared" si="968"/>
        <v>0</v>
      </c>
      <c r="BM2227" s="40">
        <f t="shared" si="969"/>
        <v>0</v>
      </c>
      <c r="BN2227" s="40">
        <f t="shared" si="970"/>
        <v>0</v>
      </c>
    </row>
    <row r="2228" spans="1:66" x14ac:dyDescent="0.25">
      <c r="A2228" s="379"/>
      <c r="B2228" s="936"/>
      <c r="C2228" s="272"/>
      <c r="D2228" s="868"/>
      <c r="E2228" s="873" t="str">
        <f t="shared" si="971"/>
        <v xml:space="preserve"> </v>
      </c>
      <c r="F2228" s="130">
        <f t="shared" si="972"/>
        <v>0</v>
      </c>
      <c r="G2228" s="128">
        <f t="shared" si="973"/>
        <v>2216</v>
      </c>
      <c r="H2228" s="127"/>
      <c r="I2228" s="321"/>
      <c r="J2228" s="97"/>
      <c r="K2228" s="323"/>
      <c r="L2228" s="322"/>
      <c r="M2228" s="50"/>
      <c r="N2228" s="87"/>
      <c r="O2228" s="324"/>
      <c r="P2228" s="98"/>
      <c r="Q2228" s="98"/>
      <c r="R2228" s="114"/>
      <c r="S2228" s="753"/>
      <c r="T2228" s="98"/>
      <c r="U2228" s="98"/>
      <c r="V2228" s="98"/>
      <c r="W2228" s="99"/>
      <c r="X2228" s="97"/>
      <c r="Y2228" s="87"/>
      <c r="Z2228" s="100"/>
      <c r="AA2228" s="106">
        <f t="shared" ref="AA2228:AA2291" si="974">+G2228</f>
        <v>2216</v>
      </c>
      <c r="AB2228" s="549">
        <f t="shared" ref="AB2228:AB2291" si="975">C2228*BJ2228</f>
        <v>0</v>
      </c>
      <c r="AC2228" s="544">
        <f t="shared" ref="AC2228:AC2291" si="976">+AX2228+AY2228</f>
        <v>0</v>
      </c>
      <c r="AD2228" s="174">
        <f t="shared" ref="AD2228:AD2291" si="977">+AC2228*PDArate</f>
        <v>0</v>
      </c>
      <c r="AE2228" s="8"/>
      <c r="AF2228" s="885" t="str">
        <f t="shared" ref="AF2228:AF2291" si="978">IF(AG2228+AH2228=1,"Enter both columns 5 and 16.", " ")</f>
        <v xml:space="preserve"> </v>
      </c>
      <c r="AG2228" s="40">
        <f t="shared" ref="AG2228:AG2291" si="979">IF(L2228+M2228+N2228+O2228+W2228 &gt; 0, 1, 0)</f>
        <v>0</v>
      </c>
      <c r="AH2228" s="40">
        <f t="shared" ref="AH2228:AH2291" si="980">IF(AX2228 &gt; 0, 1, 0)</f>
        <v>0</v>
      </c>
      <c r="AR2228" s="40">
        <f t="shared" ref="AR2228:AR2291" si="981">IF(ISNA(+F2228), 1, 0)</f>
        <v>0</v>
      </c>
      <c r="AS2228" s="40">
        <f t="shared" ref="AS2228:AS2291" si="982">IF(ISERR(+F2228), 1, 0)</f>
        <v>0</v>
      </c>
      <c r="AT2228" s="40">
        <f t="shared" ref="AT2228:AT2291" si="983">IF(ISERR(+AC2228), 1, 0)</f>
        <v>0</v>
      </c>
      <c r="AU2228" s="40">
        <f t="shared" ref="AU2228:AU2291" si="984">IF(ISERR(+AD2228), 1, 0)</f>
        <v>0</v>
      </c>
      <c r="AX2228" s="279">
        <f t="shared" ref="AX2228:AX2291" si="985">ROUND(L2228,1)*W2228</f>
        <v>0</v>
      </c>
      <c r="AY2228" s="279">
        <f t="shared" ref="AY2228:AY2291" si="986">ROUND(X2228,1)*Z2228</f>
        <v>0</v>
      </c>
      <c r="AZ2228" s="40">
        <f t="shared" ref="AZ2228:AZ2291" si="987">IF(J2228+K2228 &gt; 0, 1, 0)</f>
        <v>0</v>
      </c>
      <c r="BB2228" s="40">
        <f t="shared" ref="BB2228:BB2291" si="988">IF(+BC2228&gt;0,IF(+BE2228&lt;=0,1,0),0)</f>
        <v>0</v>
      </c>
      <c r="BC2228" s="397">
        <f t="shared" ref="BC2228:BC2291" si="989">IF(+D2228=1,IF(J2228&gt;0, +J2228, 0),0)</f>
        <v>0</v>
      </c>
      <c r="BD2228" s="105">
        <f t="shared" ref="BD2228:BD2291" si="990">IF(VALUE(I2228)&lt;1,0,IF(VALUE(I2228)&gt;17,0,VLOOKUP(VALUE(F2228),T10Value,VALUE(I2228)+1,FALSE)))</f>
        <v>0</v>
      </c>
      <c r="BE2228" s="105">
        <f t="shared" ref="BE2228:BE2291" si="991">ROUND(+BC2228,1)*BD2228</f>
        <v>0</v>
      </c>
      <c r="BF2228" s="742">
        <f t="shared" ref="BF2228:BF2291" si="992">+BE2228*PDArate</f>
        <v>0</v>
      </c>
      <c r="BG2228" s="89"/>
      <c r="BH2228" s="9"/>
      <c r="BJ2228" s="40">
        <f t="shared" ref="BJ2228:BJ2291" si="993">IF(J2228+L2228+M2228=J2228,0,IF(J2228-L2228-0.09&gt;0,IF(J2228-L2228&lt;=0.1*J2228,J2228-L2228,0),0))</f>
        <v>0</v>
      </c>
      <c r="BK2228" s="40">
        <f t="shared" ref="BK2228:BK2291" si="994">IF(L2228+M2228+J2228+X2228&lt;=0,1,IF(L2228+M2228+X2228&gt;0,1,0))</f>
        <v>1</v>
      </c>
      <c r="BL2228" s="40">
        <f t="shared" ref="BL2228:BL2291" si="995">IF(+BJ2228&gt;0,1,0)</f>
        <v>0</v>
      </c>
      <c r="BM2228" s="40">
        <f t="shared" ref="BM2228:BM2291" si="996">IF(ISNUMBER(C2228),IF(2*BL2228-C2228&lt;0,1,IF(2*BL2228-C2228&gt;2,1,0)),IF(ISBLANK(C2228),0,1))</f>
        <v>0</v>
      </c>
      <c r="BN2228" s="40">
        <f t="shared" ref="BN2228:BN2291" si="997">IF(ISNUMBER(D2228),IF(2*AG2228-D2228=1,1,IF(+D2228=0,0, IF(+D2228=1,0,1))),IF(ISBLANK(D2228),0,1))</f>
        <v>0</v>
      </c>
    </row>
    <row r="2229" spans="1:66" x14ac:dyDescent="0.25">
      <c r="A2229" s="379"/>
      <c r="B2229" s="936"/>
      <c r="C2229" s="272"/>
      <c r="D2229" s="868"/>
      <c r="E2229" s="873" t="str">
        <f t="shared" si="971"/>
        <v xml:space="preserve"> </v>
      </c>
      <c r="F2229" s="130">
        <f t="shared" si="972"/>
        <v>0</v>
      </c>
      <c r="G2229" s="128">
        <f t="shared" si="973"/>
        <v>2217</v>
      </c>
      <c r="H2229" s="127"/>
      <c r="I2229" s="321"/>
      <c r="J2229" s="97"/>
      <c r="K2229" s="323"/>
      <c r="L2229" s="322"/>
      <c r="M2229" s="50"/>
      <c r="N2229" s="87"/>
      <c r="O2229" s="324"/>
      <c r="P2229" s="98"/>
      <c r="Q2229" s="98"/>
      <c r="R2229" s="114"/>
      <c r="S2229" s="753"/>
      <c r="T2229" s="98"/>
      <c r="U2229" s="98"/>
      <c r="V2229" s="98"/>
      <c r="W2229" s="99"/>
      <c r="X2229" s="97"/>
      <c r="Y2229" s="87"/>
      <c r="Z2229" s="100"/>
      <c r="AA2229" s="106">
        <f t="shared" si="974"/>
        <v>2217</v>
      </c>
      <c r="AB2229" s="549">
        <f t="shared" si="975"/>
        <v>0</v>
      </c>
      <c r="AC2229" s="544">
        <f t="shared" si="976"/>
        <v>0</v>
      </c>
      <c r="AD2229" s="174">
        <f t="shared" si="977"/>
        <v>0</v>
      </c>
      <c r="AE2229" s="8"/>
      <c r="AF2229" s="885" t="str">
        <f t="shared" si="978"/>
        <v xml:space="preserve"> </v>
      </c>
      <c r="AG2229" s="40">
        <f t="shared" si="979"/>
        <v>0</v>
      </c>
      <c r="AH2229" s="40">
        <f t="shared" si="980"/>
        <v>0</v>
      </c>
      <c r="AR2229" s="40">
        <f t="shared" si="981"/>
        <v>0</v>
      </c>
      <c r="AS2229" s="40">
        <f t="shared" si="982"/>
        <v>0</v>
      </c>
      <c r="AT2229" s="40">
        <f t="shared" si="983"/>
        <v>0</v>
      </c>
      <c r="AU2229" s="40">
        <f t="shared" si="984"/>
        <v>0</v>
      </c>
      <c r="AX2229" s="279">
        <f t="shared" si="985"/>
        <v>0</v>
      </c>
      <c r="AY2229" s="279">
        <f t="shared" si="986"/>
        <v>0</v>
      </c>
      <c r="AZ2229" s="40">
        <f t="shared" si="987"/>
        <v>0</v>
      </c>
      <c r="BB2229" s="40">
        <f t="shared" si="988"/>
        <v>0</v>
      </c>
      <c r="BC2229" s="397">
        <f t="shared" si="989"/>
        <v>0</v>
      </c>
      <c r="BD2229" s="105">
        <f t="shared" si="990"/>
        <v>0</v>
      </c>
      <c r="BE2229" s="105">
        <f t="shared" si="991"/>
        <v>0</v>
      </c>
      <c r="BF2229" s="742">
        <f t="shared" si="992"/>
        <v>0</v>
      </c>
      <c r="BG2229" s="89"/>
      <c r="BH2229" s="9"/>
      <c r="BJ2229" s="40">
        <f t="shared" si="993"/>
        <v>0</v>
      </c>
      <c r="BK2229" s="40">
        <f t="shared" si="994"/>
        <v>1</v>
      </c>
      <c r="BL2229" s="40">
        <f t="shared" si="995"/>
        <v>0</v>
      </c>
      <c r="BM2229" s="40">
        <f t="shared" si="996"/>
        <v>0</v>
      </c>
      <c r="BN2229" s="40">
        <f t="shared" si="997"/>
        <v>0</v>
      </c>
    </row>
    <row r="2230" spans="1:66" x14ac:dyDescent="0.25">
      <c r="A2230" s="379"/>
      <c r="B2230" s="936"/>
      <c r="C2230" s="272"/>
      <c r="D2230" s="868"/>
      <c r="E2230" s="873" t="str">
        <f t="shared" si="971"/>
        <v xml:space="preserve"> </v>
      </c>
      <c r="F2230" s="130">
        <f t="shared" si="972"/>
        <v>0</v>
      </c>
      <c r="G2230" s="128">
        <f t="shared" si="973"/>
        <v>2218</v>
      </c>
      <c r="H2230" s="127"/>
      <c r="I2230" s="321"/>
      <c r="J2230" s="97"/>
      <c r="K2230" s="323"/>
      <c r="L2230" s="322"/>
      <c r="M2230" s="50"/>
      <c r="N2230" s="87"/>
      <c r="O2230" s="324"/>
      <c r="P2230" s="98"/>
      <c r="Q2230" s="98"/>
      <c r="R2230" s="114"/>
      <c r="S2230" s="753"/>
      <c r="T2230" s="98"/>
      <c r="U2230" s="98"/>
      <c r="V2230" s="98"/>
      <c r="W2230" s="99"/>
      <c r="X2230" s="97"/>
      <c r="Y2230" s="87"/>
      <c r="Z2230" s="100"/>
      <c r="AA2230" s="106">
        <f t="shared" si="974"/>
        <v>2218</v>
      </c>
      <c r="AB2230" s="549">
        <f t="shared" si="975"/>
        <v>0</v>
      </c>
      <c r="AC2230" s="544">
        <f t="shared" si="976"/>
        <v>0</v>
      </c>
      <c r="AD2230" s="174">
        <f t="shared" si="977"/>
        <v>0</v>
      </c>
      <c r="AE2230" s="8"/>
      <c r="AF2230" s="885" t="str">
        <f t="shared" si="978"/>
        <v xml:space="preserve"> </v>
      </c>
      <c r="AG2230" s="40">
        <f t="shared" si="979"/>
        <v>0</v>
      </c>
      <c r="AH2230" s="40">
        <f t="shared" si="980"/>
        <v>0</v>
      </c>
      <c r="AR2230" s="40">
        <f t="shared" si="981"/>
        <v>0</v>
      </c>
      <c r="AS2230" s="40">
        <f t="shared" si="982"/>
        <v>0</v>
      </c>
      <c r="AT2230" s="40">
        <f t="shared" si="983"/>
        <v>0</v>
      </c>
      <c r="AU2230" s="40">
        <f t="shared" si="984"/>
        <v>0</v>
      </c>
      <c r="AX2230" s="279">
        <f t="shared" si="985"/>
        <v>0</v>
      </c>
      <c r="AY2230" s="279">
        <f t="shared" si="986"/>
        <v>0</v>
      </c>
      <c r="AZ2230" s="40">
        <f t="shared" si="987"/>
        <v>0</v>
      </c>
      <c r="BB2230" s="40">
        <f t="shared" si="988"/>
        <v>0</v>
      </c>
      <c r="BC2230" s="397">
        <f t="shared" si="989"/>
        <v>0</v>
      </c>
      <c r="BD2230" s="105">
        <f t="shared" si="990"/>
        <v>0</v>
      </c>
      <c r="BE2230" s="105">
        <f t="shared" si="991"/>
        <v>0</v>
      </c>
      <c r="BF2230" s="742">
        <f t="shared" si="992"/>
        <v>0</v>
      </c>
      <c r="BG2230" s="89"/>
      <c r="BH2230" s="9"/>
      <c r="BJ2230" s="40">
        <f t="shared" si="993"/>
        <v>0</v>
      </c>
      <c r="BK2230" s="40">
        <f t="shared" si="994"/>
        <v>1</v>
      </c>
      <c r="BL2230" s="40">
        <f t="shared" si="995"/>
        <v>0</v>
      </c>
      <c r="BM2230" s="40">
        <f t="shared" si="996"/>
        <v>0</v>
      </c>
      <c r="BN2230" s="40">
        <f t="shared" si="997"/>
        <v>0</v>
      </c>
    </row>
    <row r="2231" spans="1:66" x14ac:dyDescent="0.25">
      <c r="A2231" s="379"/>
      <c r="B2231" s="936"/>
      <c r="C2231" s="272"/>
      <c r="D2231" s="868"/>
      <c r="E2231" s="873" t="str">
        <f t="shared" si="971"/>
        <v xml:space="preserve"> </v>
      </c>
      <c r="F2231" s="130">
        <f t="shared" si="972"/>
        <v>0</v>
      </c>
      <c r="G2231" s="128">
        <f t="shared" si="973"/>
        <v>2219</v>
      </c>
      <c r="H2231" s="127"/>
      <c r="I2231" s="321"/>
      <c r="J2231" s="97"/>
      <c r="K2231" s="323"/>
      <c r="L2231" s="322"/>
      <c r="M2231" s="50"/>
      <c r="N2231" s="87"/>
      <c r="O2231" s="324"/>
      <c r="P2231" s="98"/>
      <c r="Q2231" s="98"/>
      <c r="R2231" s="114"/>
      <c r="S2231" s="753"/>
      <c r="T2231" s="98"/>
      <c r="U2231" s="98"/>
      <c r="V2231" s="98"/>
      <c r="W2231" s="99"/>
      <c r="X2231" s="97"/>
      <c r="Y2231" s="87"/>
      <c r="Z2231" s="100"/>
      <c r="AA2231" s="106">
        <f t="shared" si="974"/>
        <v>2219</v>
      </c>
      <c r="AB2231" s="549">
        <f t="shared" si="975"/>
        <v>0</v>
      </c>
      <c r="AC2231" s="544">
        <f t="shared" si="976"/>
        <v>0</v>
      </c>
      <c r="AD2231" s="174">
        <f t="shared" si="977"/>
        <v>0</v>
      </c>
      <c r="AE2231" s="8"/>
      <c r="AF2231" s="885" t="str">
        <f t="shared" si="978"/>
        <v xml:space="preserve"> </v>
      </c>
      <c r="AG2231" s="40">
        <f t="shared" si="979"/>
        <v>0</v>
      </c>
      <c r="AH2231" s="40">
        <f t="shared" si="980"/>
        <v>0</v>
      </c>
      <c r="AR2231" s="40">
        <f t="shared" si="981"/>
        <v>0</v>
      </c>
      <c r="AS2231" s="40">
        <f t="shared" si="982"/>
        <v>0</v>
      </c>
      <c r="AT2231" s="40">
        <f t="shared" si="983"/>
        <v>0</v>
      </c>
      <c r="AU2231" s="40">
        <f t="shared" si="984"/>
        <v>0</v>
      </c>
      <c r="AX2231" s="279">
        <f t="shared" si="985"/>
        <v>0</v>
      </c>
      <c r="AY2231" s="279">
        <f t="shared" si="986"/>
        <v>0</v>
      </c>
      <c r="AZ2231" s="40">
        <f t="shared" si="987"/>
        <v>0</v>
      </c>
      <c r="BB2231" s="40">
        <f t="shared" si="988"/>
        <v>0</v>
      </c>
      <c r="BC2231" s="397">
        <f t="shared" si="989"/>
        <v>0</v>
      </c>
      <c r="BD2231" s="105">
        <f t="shared" si="990"/>
        <v>0</v>
      </c>
      <c r="BE2231" s="105">
        <f t="shared" si="991"/>
        <v>0</v>
      </c>
      <c r="BF2231" s="742">
        <f t="shared" si="992"/>
        <v>0</v>
      </c>
      <c r="BG2231" s="89"/>
      <c r="BH2231" s="9"/>
      <c r="BJ2231" s="40">
        <f t="shared" si="993"/>
        <v>0</v>
      </c>
      <c r="BK2231" s="40">
        <f t="shared" si="994"/>
        <v>1</v>
      </c>
      <c r="BL2231" s="40">
        <f t="shared" si="995"/>
        <v>0</v>
      </c>
      <c r="BM2231" s="40">
        <f t="shared" si="996"/>
        <v>0</v>
      </c>
      <c r="BN2231" s="40">
        <f t="shared" si="997"/>
        <v>0</v>
      </c>
    </row>
    <row r="2232" spans="1:66" x14ac:dyDescent="0.25">
      <c r="A2232" s="379"/>
      <c r="B2232" s="936"/>
      <c r="C2232" s="272"/>
      <c r="D2232" s="868"/>
      <c r="E2232" s="873" t="str">
        <f t="shared" si="971"/>
        <v xml:space="preserve"> </v>
      </c>
      <c r="F2232" s="130">
        <f t="shared" si="972"/>
        <v>0</v>
      </c>
      <c r="G2232" s="128">
        <f t="shared" si="973"/>
        <v>2220</v>
      </c>
      <c r="H2232" s="127"/>
      <c r="I2232" s="321"/>
      <c r="J2232" s="97"/>
      <c r="K2232" s="323"/>
      <c r="L2232" s="322"/>
      <c r="M2232" s="50"/>
      <c r="N2232" s="87"/>
      <c r="O2232" s="324"/>
      <c r="P2232" s="98"/>
      <c r="Q2232" s="98"/>
      <c r="R2232" s="114"/>
      <c r="S2232" s="753"/>
      <c r="T2232" s="98"/>
      <c r="U2232" s="98"/>
      <c r="V2232" s="98"/>
      <c r="W2232" s="99"/>
      <c r="X2232" s="97"/>
      <c r="Y2232" s="87"/>
      <c r="Z2232" s="100"/>
      <c r="AA2232" s="106">
        <f t="shared" si="974"/>
        <v>2220</v>
      </c>
      <c r="AB2232" s="549">
        <f t="shared" si="975"/>
        <v>0</v>
      </c>
      <c r="AC2232" s="544">
        <f t="shared" si="976"/>
        <v>0</v>
      </c>
      <c r="AD2232" s="174">
        <f t="shared" si="977"/>
        <v>0</v>
      </c>
      <c r="AE2232" s="8"/>
      <c r="AF2232" s="885" t="str">
        <f t="shared" si="978"/>
        <v xml:space="preserve"> </v>
      </c>
      <c r="AG2232" s="40">
        <f t="shared" si="979"/>
        <v>0</v>
      </c>
      <c r="AH2232" s="40">
        <f t="shared" si="980"/>
        <v>0</v>
      </c>
      <c r="AR2232" s="40">
        <f t="shared" si="981"/>
        <v>0</v>
      </c>
      <c r="AS2232" s="40">
        <f t="shared" si="982"/>
        <v>0</v>
      </c>
      <c r="AT2232" s="40">
        <f t="shared" si="983"/>
        <v>0</v>
      </c>
      <c r="AU2232" s="40">
        <f t="shared" si="984"/>
        <v>0</v>
      </c>
      <c r="AX2232" s="279">
        <f t="shared" si="985"/>
        <v>0</v>
      </c>
      <c r="AY2232" s="279">
        <f t="shared" si="986"/>
        <v>0</v>
      </c>
      <c r="AZ2232" s="40">
        <f t="shared" si="987"/>
        <v>0</v>
      </c>
      <c r="BB2232" s="40">
        <f t="shared" si="988"/>
        <v>0</v>
      </c>
      <c r="BC2232" s="397">
        <f t="shared" si="989"/>
        <v>0</v>
      </c>
      <c r="BD2232" s="105">
        <f t="shared" si="990"/>
        <v>0</v>
      </c>
      <c r="BE2232" s="105">
        <f t="shared" si="991"/>
        <v>0</v>
      </c>
      <c r="BF2232" s="742">
        <f t="shared" si="992"/>
        <v>0</v>
      </c>
      <c r="BG2232" s="89"/>
      <c r="BH2232" s="9"/>
      <c r="BJ2232" s="40">
        <f t="shared" si="993"/>
        <v>0</v>
      </c>
      <c r="BK2232" s="40">
        <f t="shared" si="994"/>
        <v>1</v>
      </c>
      <c r="BL2232" s="40">
        <f t="shared" si="995"/>
        <v>0</v>
      </c>
      <c r="BM2232" s="40">
        <f t="shared" si="996"/>
        <v>0</v>
      </c>
      <c r="BN2232" s="40">
        <f t="shared" si="997"/>
        <v>0</v>
      </c>
    </row>
    <row r="2233" spans="1:66" x14ac:dyDescent="0.25">
      <c r="A2233" s="379"/>
      <c r="B2233" s="936"/>
      <c r="C2233" s="272"/>
      <c r="D2233" s="868"/>
      <c r="E2233" s="873" t="str">
        <f t="shared" si="971"/>
        <v xml:space="preserve"> </v>
      </c>
      <c r="F2233" s="130">
        <f t="shared" si="972"/>
        <v>0</v>
      </c>
      <c r="G2233" s="128">
        <f t="shared" si="973"/>
        <v>2221</v>
      </c>
      <c r="H2233" s="127"/>
      <c r="I2233" s="321"/>
      <c r="J2233" s="97"/>
      <c r="K2233" s="323"/>
      <c r="L2233" s="322"/>
      <c r="M2233" s="50"/>
      <c r="N2233" s="87"/>
      <c r="O2233" s="324"/>
      <c r="P2233" s="98"/>
      <c r="Q2233" s="98"/>
      <c r="R2233" s="114"/>
      <c r="S2233" s="753"/>
      <c r="T2233" s="98"/>
      <c r="U2233" s="98"/>
      <c r="V2233" s="98"/>
      <c r="W2233" s="99"/>
      <c r="X2233" s="97"/>
      <c r="Y2233" s="87"/>
      <c r="Z2233" s="100"/>
      <c r="AA2233" s="106">
        <f t="shared" si="974"/>
        <v>2221</v>
      </c>
      <c r="AB2233" s="549">
        <f t="shared" si="975"/>
        <v>0</v>
      </c>
      <c r="AC2233" s="544">
        <f t="shared" si="976"/>
        <v>0</v>
      </c>
      <c r="AD2233" s="174">
        <f t="shared" si="977"/>
        <v>0</v>
      </c>
      <c r="AE2233" s="8"/>
      <c r="AF2233" s="885" t="str">
        <f t="shared" si="978"/>
        <v xml:space="preserve"> </v>
      </c>
      <c r="AG2233" s="40">
        <f t="shared" si="979"/>
        <v>0</v>
      </c>
      <c r="AH2233" s="40">
        <f t="shared" si="980"/>
        <v>0</v>
      </c>
      <c r="AR2233" s="40">
        <f t="shared" si="981"/>
        <v>0</v>
      </c>
      <c r="AS2233" s="40">
        <f t="shared" si="982"/>
        <v>0</v>
      </c>
      <c r="AT2233" s="40">
        <f t="shared" si="983"/>
        <v>0</v>
      </c>
      <c r="AU2233" s="40">
        <f t="shared" si="984"/>
        <v>0</v>
      </c>
      <c r="AX2233" s="279">
        <f t="shared" si="985"/>
        <v>0</v>
      </c>
      <c r="AY2233" s="279">
        <f t="shared" si="986"/>
        <v>0</v>
      </c>
      <c r="AZ2233" s="40">
        <f t="shared" si="987"/>
        <v>0</v>
      </c>
      <c r="BB2233" s="40">
        <f t="shared" si="988"/>
        <v>0</v>
      </c>
      <c r="BC2233" s="397">
        <f t="shared" si="989"/>
        <v>0</v>
      </c>
      <c r="BD2233" s="105">
        <f t="shared" si="990"/>
        <v>0</v>
      </c>
      <c r="BE2233" s="105">
        <f t="shared" si="991"/>
        <v>0</v>
      </c>
      <c r="BF2233" s="742">
        <f t="shared" si="992"/>
        <v>0</v>
      </c>
      <c r="BG2233" s="89"/>
      <c r="BH2233" s="9"/>
      <c r="BJ2233" s="40">
        <f t="shared" si="993"/>
        <v>0</v>
      </c>
      <c r="BK2233" s="40">
        <f t="shared" si="994"/>
        <v>1</v>
      </c>
      <c r="BL2233" s="40">
        <f t="shared" si="995"/>
        <v>0</v>
      </c>
      <c r="BM2233" s="40">
        <f t="shared" si="996"/>
        <v>0</v>
      </c>
      <c r="BN2233" s="40">
        <f t="shared" si="997"/>
        <v>0</v>
      </c>
    </row>
    <row r="2234" spans="1:66" x14ac:dyDescent="0.25">
      <c r="A2234" s="379"/>
      <c r="B2234" s="936"/>
      <c r="C2234" s="272"/>
      <c r="D2234" s="868"/>
      <c r="E2234" s="873" t="str">
        <f t="shared" si="971"/>
        <v xml:space="preserve"> </v>
      </c>
      <c r="F2234" s="130">
        <f t="shared" si="972"/>
        <v>0</v>
      </c>
      <c r="G2234" s="128">
        <f t="shared" si="973"/>
        <v>2222</v>
      </c>
      <c r="H2234" s="127"/>
      <c r="I2234" s="321"/>
      <c r="J2234" s="97"/>
      <c r="K2234" s="323"/>
      <c r="L2234" s="322"/>
      <c r="M2234" s="50"/>
      <c r="N2234" s="87"/>
      <c r="O2234" s="324"/>
      <c r="P2234" s="98"/>
      <c r="Q2234" s="98"/>
      <c r="R2234" s="114"/>
      <c r="S2234" s="753"/>
      <c r="T2234" s="98"/>
      <c r="U2234" s="98"/>
      <c r="V2234" s="98"/>
      <c r="W2234" s="99"/>
      <c r="X2234" s="97"/>
      <c r="Y2234" s="87"/>
      <c r="Z2234" s="100"/>
      <c r="AA2234" s="106">
        <f t="shared" si="974"/>
        <v>2222</v>
      </c>
      <c r="AB2234" s="549">
        <f t="shared" si="975"/>
        <v>0</v>
      </c>
      <c r="AC2234" s="544">
        <f t="shared" si="976"/>
        <v>0</v>
      </c>
      <c r="AD2234" s="174">
        <f t="shared" si="977"/>
        <v>0</v>
      </c>
      <c r="AE2234" s="8"/>
      <c r="AF2234" s="885" t="str">
        <f t="shared" si="978"/>
        <v xml:space="preserve"> </v>
      </c>
      <c r="AG2234" s="40">
        <f t="shared" si="979"/>
        <v>0</v>
      </c>
      <c r="AH2234" s="40">
        <f t="shared" si="980"/>
        <v>0</v>
      </c>
      <c r="AR2234" s="40">
        <f t="shared" si="981"/>
        <v>0</v>
      </c>
      <c r="AS2234" s="40">
        <f t="shared" si="982"/>
        <v>0</v>
      </c>
      <c r="AT2234" s="40">
        <f t="shared" si="983"/>
        <v>0</v>
      </c>
      <c r="AU2234" s="40">
        <f t="shared" si="984"/>
        <v>0</v>
      </c>
      <c r="AX2234" s="279">
        <f t="shared" si="985"/>
        <v>0</v>
      </c>
      <c r="AY2234" s="279">
        <f t="shared" si="986"/>
        <v>0</v>
      </c>
      <c r="AZ2234" s="40">
        <f t="shared" si="987"/>
        <v>0</v>
      </c>
      <c r="BB2234" s="40">
        <f t="shared" si="988"/>
        <v>0</v>
      </c>
      <c r="BC2234" s="397">
        <f t="shared" si="989"/>
        <v>0</v>
      </c>
      <c r="BD2234" s="105">
        <f t="shared" si="990"/>
        <v>0</v>
      </c>
      <c r="BE2234" s="105">
        <f t="shared" si="991"/>
        <v>0</v>
      </c>
      <c r="BF2234" s="742">
        <f t="shared" si="992"/>
        <v>0</v>
      </c>
      <c r="BG2234" s="89"/>
      <c r="BH2234" s="9"/>
      <c r="BJ2234" s="40">
        <f t="shared" si="993"/>
        <v>0</v>
      </c>
      <c r="BK2234" s="40">
        <f t="shared" si="994"/>
        <v>1</v>
      </c>
      <c r="BL2234" s="40">
        <f t="shared" si="995"/>
        <v>0</v>
      </c>
      <c r="BM2234" s="40">
        <f t="shared" si="996"/>
        <v>0</v>
      </c>
      <c r="BN2234" s="40">
        <f t="shared" si="997"/>
        <v>0</v>
      </c>
    </row>
    <row r="2235" spans="1:66" x14ac:dyDescent="0.25">
      <c r="A2235" s="379"/>
      <c r="B2235" s="936"/>
      <c r="C2235" s="272"/>
      <c r="D2235" s="868"/>
      <c r="E2235" s="873" t="str">
        <f t="shared" si="971"/>
        <v xml:space="preserve"> </v>
      </c>
      <c r="F2235" s="130">
        <f t="shared" si="972"/>
        <v>0</v>
      </c>
      <c r="G2235" s="128">
        <f t="shared" si="973"/>
        <v>2223</v>
      </c>
      <c r="H2235" s="127"/>
      <c r="I2235" s="321"/>
      <c r="J2235" s="97"/>
      <c r="K2235" s="323"/>
      <c r="L2235" s="322"/>
      <c r="M2235" s="50"/>
      <c r="N2235" s="87"/>
      <c r="O2235" s="324"/>
      <c r="P2235" s="98"/>
      <c r="Q2235" s="98"/>
      <c r="R2235" s="114"/>
      <c r="S2235" s="753"/>
      <c r="T2235" s="98"/>
      <c r="U2235" s="98"/>
      <c r="V2235" s="98"/>
      <c r="W2235" s="99"/>
      <c r="X2235" s="97"/>
      <c r="Y2235" s="87"/>
      <c r="Z2235" s="100"/>
      <c r="AA2235" s="106">
        <f t="shared" si="974"/>
        <v>2223</v>
      </c>
      <c r="AB2235" s="549">
        <f t="shared" si="975"/>
        <v>0</v>
      </c>
      <c r="AC2235" s="544">
        <f t="shared" si="976"/>
        <v>0</v>
      </c>
      <c r="AD2235" s="174">
        <f t="shared" si="977"/>
        <v>0</v>
      </c>
      <c r="AE2235" s="8"/>
      <c r="AF2235" s="885" t="str">
        <f t="shared" si="978"/>
        <v xml:space="preserve"> </v>
      </c>
      <c r="AG2235" s="40">
        <f t="shared" si="979"/>
        <v>0</v>
      </c>
      <c r="AH2235" s="40">
        <f t="shared" si="980"/>
        <v>0</v>
      </c>
      <c r="AR2235" s="40">
        <f t="shared" si="981"/>
        <v>0</v>
      </c>
      <c r="AS2235" s="40">
        <f t="shared" si="982"/>
        <v>0</v>
      </c>
      <c r="AT2235" s="40">
        <f t="shared" si="983"/>
        <v>0</v>
      </c>
      <c r="AU2235" s="40">
        <f t="shared" si="984"/>
        <v>0</v>
      </c>
      <c r="AX2235" s="279">
        <f t="shared" si="985"/>
        <v>0</v>
      </c>
      <c r="AY2235" s="279">
        <f t="shared" si="986"/>
        <v>0</v>
      </c>
      <c r="AZ2235" s="40">
        <f t="shared" si="987"/>
        <v>0</v>
      </c>
      <c r="BB2235" s="40">
        <f t="shared" si="988"/>
        <v>0</v>
      </c>
      <c r="BC2235" s="397">
        <f t="shared" si="989"/>
        <v>0</v>
      </c>
      <c r="BD2235" s="105">
        <f t="shared" si="990"/>
        <v>0</v>
      </c>
      <c r="BE2235" s="105">
        <f t="shared" si="991"/>
        <v>0</v>
      </c>
      <c r="BF2235" s="742">
        <f t="shared" si="992"/>
        <v>0</v>
      </c>
      <c r="BG2235" s="89"/>
      <c r="BH2235" s="9"/>
      <c r="BJ2235" s="40">
        <f t="shared" si="993"/>
        <v>0</v>
      </c>
      <c r="BK2235" s="40">
        <f t="shared" si="994"/>
        <v>1</v>
      </c>
      <c r="BL2235" s="40">
        <f t="shared" si="995"/>
        <v>0</v>
      </c>
      <c r="BM2235" s="40">
        <f t="shared" si="996"/>
        <v>0</v>
      </c>
      <c r="BN2235" s="40">
        <f t="shared" si="997"/>
        <v>0</v>
      </c>
    </row>
    <row r="2236" spans="1:66" x14ac:dyDescent="0.25">
      <c r="A2236" s="379"/>
      <c r="B2236" s="936"/>
      <c r="C2236" s="272"/>
      <c r="D2236" s="868"/>
      <c r="E2236" s="873" t="str">
        <f t="shared" si="971"/>
        <v xml:space="preserve"> </v>
      </c>
      <c r="F2236" s="130">
        <f t="shared" si="972"/>
        <v>0</v>
      </c>
      <c r="G2236" s="128">
        <f t="shared" si="973"/>
        <v>2224</v>
      </c>
      <c r="H2236" s="127"/>
      <c r="I2236" s="321"/>
      <c r="J2236" s="97"/>
      <c r="K2236" s="323"/>
      <c r="L2236" s="322"/>
      <c r="M2236" s="50"/>
      <c r="N2236" s="87"/>
      <c r="O2236" s="324"/>
      <c r="P2236" s="98"/>
      <c r="Q2236" s="98"/>
      <c r="R2236" s="114"/>
      <c r="S2236" s="753"/>
      <c r="T2236" s="98"/>
      <c r="U2236" s="98"/>
      <c r="V2236" s="98"/>
      <c r="W2236" s="99"/>
      <c r="X2236" s="97"/>
      <c r="Y2236" s="87"/>
      <c r="Z2236" s="100"/>
      <c r="AA2236" s="106">
        <f t="shared" si="974"/>
        <v>2224</v>
      </c>
      <c r="AB2236" s="549">
        <f t="shared" si="975"/>
        <v>0</v>
      </c>
      <c r="AC2236" s="544">
        <f t="shared" si="976"/>
        <v>0</v>
      </c>
      <c r="AD2236" s="174">
        <f t="shared" si="977"/>
        <v>0</v>
      </c>
      <c r="AE2236" s="8"/>
      <c r="AF2236" s="885" t="str">
        <f t="shared" si="978"/>
        <v xml:space="preserve"> </v>
      </c>
      <c r="AG2236" s="40">
        <f t="shared" si="979"/>
        <v>0</v>
      </c>
      <c r="AH2236" s="40">
        <f t="shared" si="980"/>
        <v>0</v>
      </c>
      <c r="AR2236" s="40">
        <f t="shared" si="981"/>
        <v>0</v>
      </c>
      <c r="AS2236" s="40">
        <f t="shared" si="982"/>
        <v>0</v>
      </c>
      <c r="AT2236" s="40">
        <f t="shared" si="983"/>
        <v>0</v>
      </c>
      <c r="AU2236" s="40">
        <f t="shared" si="984"/>
        <v>0</v>
      </c>
      <c r="AX2236" s="279">
        <f t="shared" si="985"/>
        <v>0</v>
      </c>
      <c r="AY2236" s="279">
        <f t="shared" si="986"/>
        <v>0</v>
      </c>
      <c r="AZ2236" s="40">
        <f t="shared" si="987"/>
        <v>0</v>
      </c>
      <c r="BB2236" s="40">
        <f t="shared" si="988"/>
        <v>0</v>
      </c>
      <c r="BC2236" s="397">
        <f t="shared" si="989"/>
        <v>0</v>
      </c>
      <c r="BD2236" s="105">
        <f t="shared" si="990"/>
        <v>0</v>
      </c>
      <c r="BE2236" s="105">
        <f t="shared" si="991"/>
        <v>0</v>
      </c>
      <c r="BF2236" s="742">
        <f t="shared" si="992"/>
        <v>0</v>
      </c>
      <c r="BG2236" s="89"/>
      <c r="BH2236" s="9"/>
      <c r="BJ2236" s="40">
        <f t="shared" si="993"/>
        <v>0</v>
      </c>
      <c r="BK2236" s="40">
        <f t="shared" si="994"/>
        <v>1</v>
      </c>
      <c r="BL2236" s="40">
        <f t="shared" si="995"/>
        <v>0</v>
      </c>
      <c r="BM2236" s="40">
        <f t="shared" si="996"/>
        <v>0</v>
      </c>
      <c r="BN2236" s="40">
        <f t="shared" si="997"/>
        <v>0</v>
      </c>
    </row>
    <row r="2237" spans="1:66" x14ac:dyDescent="0.25">
      <c r="A2237" s="379"/>
      <c r="B2237" s="936"/>
      <c r="C2237" s="272"/>
      <c r="D2237" s="868"/>
      <c r="E2237" s="873" t="str">
        <f t="shared" si="971"/>
        <v xml:space="preserve"> </v>
      </c>
      <c r="F2237" s="130">
        <f t="shared" si="972"/>
        <v>0</v>
      </c>
      <c r="G2237" s="128">
        <f t="shared" si="973"/>
        <v>2225</v>
      </c>
      <c r="H2237" s="127"/>
      <c r="I2237" s="321"/>
      <c r="J2237" s="97"/>
      <c r="K2237" s="323"/>
      <c r="L2237" s="322"/>
      <c r="M2237" s="50"/>
      <c r="N2237" s="87"/>
      <c r="O2237" s="324"/>
      <c r="P2237" s="98"/>
      <c r="Q2237" s="98"/>
      <c r="R2237" s="114"/>
      <c r="S2237" s="753"/>
      <c r="T2237" s="98"/>
      <c r="U2237" s="98"/>
      <c r="V2237" s="98"/>
      <c r="W2237" s="99"/>
      <c r="X2237" s="97"/>
      <c r="Y2237" s="87"/>
      <c r="Z2237" s="100"/>
      <c r="AA2237" s="106">
        <f t="shared" si="974"/>
        <v>2225</v>
      </c>
      <c r="AB2237" s="549">
        <f t="shared" si="975"/>
        <v>0</v>
      </c>
      <c r="AC2237" s="544">
        <f t="shared" si="976"/>
        <v>0</v>
      </c>
      <c r="AD2237" s="174">
        <f t="shared" si="977"/>
        <v>0</v>
      </c>
      <c r="AE2237" s="8"/>
      <c r="AF2237" s="885" t="str">
        <f t="shared" si="978"/>
        <v xml:space="preserve"> </v>
      </c>
      <c r="AG2237" s="40">
        <f t="shared" si="979"/>
        <v>0</v>
      </c>
      <c r="AH2237" s="40">
        <f t="shared" si="980"/>
        <v>0</v>
      </c>
      <c r="AR2237" s="40">
        <f t="shared" si="981"/>
        <v>0</v>
      </c>
      <c r="AS2237" s="40">
        <f t="shared" si="982"/>
        <v>0</v>
      </c>
      <c r="AT2237" s="40">
        <f t="shared" si="983"/>
        <v>0</v>
      </c>
      <c r="AU2237" s="40">
        <f t="shared" si="984"/>
        <v>0</v>
      </c>
      <c r="AX2237" s="279">
        <f t="shared" si="985"/>
        <v>0</v>
      </c>
      <c r="AY2237" s="279">
        <f t="shared" si="986"/>
        <v>0</v>
      </c>
      <c r="AZ2237" s="40">
        <f t="shared" si="987"/>
        <v>0</v>
      </c>
      <c r="BB2237" s="40">
        <f t="shared" si="988"/>
        <v>0</v>
      </c>
      <c r="BC2237" s="397">
        <f t="shared" si="989"/>
        <v>0</v>
      </c>
      <c r="BD2237" s="105">
        <f t="shared" si="990"/>
        <v>0</v>
      </c>
      <c r="BE2237" s="105">
        <f t="shared" si="991"/>
        <v>0</v>
      </c>
      <c r="BF2237" s="742">
        <f t="shared" si="992"/>
        <v>0</v>
      </c>
      <c r="BG2237" s="89"/>
      <c r="BH2237" s="9"/>
      <c r="BJ2237" s="40">
        <f t="shared" si="993"/>
        <v>0</v>
      </c>
      <c r="BK2237" s="40">
        <f t="shared" si="994"/>
        <v>1</v>
      </c>
      <c r="BL2237" s="40">
        <f t="shared" si="995"/>
        <v>0</v>
      </c>
      <c r="BM2237" s="40">
        <f t="shared" si="996"/>
        <v>0</v>
      </c>
      <c r="BN2237" s="40">
        <f t="shared" si="997"/>
        <v>0</v>
      </c>
    </row>
    <row r="2238" spans="1:66" x14ac:dyDescent="0.25">
      <c r="A2238" s="379"/>
      <c r="B2238" s="936"/>
      <c r="C2238" s="272"/>
      <c r="D2238" s="868"/>
      <c r="E2238" s="873" t="str">
        <f t="shared" si="971"/>
        <v xml:space="preserve"> </v>
      </c>
      <c r="F2238" s="130">
        <f t="shared" si="972"/>
        <v>0</v>
      </c>
      <c r="G2238" s="128">
        <f t="shared" si="973"/>
        <v>2226</v>
      </c>
      <c r="H2238" s="127"/>
      <c r="I2238" s="321"/>
      <c r="J2238" s="97"/>
      <c r="K2238" s="323"/>
      <c r="L2238" s="322"/>
      <c r="M2238" s="50"/>
      <c r="N2238" s="87"/>
      <c r="O2238" s="324"/>
      <c r="P2238" s="98"/>
      <c r="Q2238" s="98"/>
      <c r="R2238" s="114"/>
      <c r="S2238" s="753"/>
      <c r="T2238" s="98"/>
      <c r="U2238" s="98"/>
      <c r="V2238" s="98"/>
      <c r="W2238" s="99"/>
      <c r="X2238" s="97"/>
      <c r="Y2238" s="87"/>
      <c r="Z2238" s="100"/>
      <c r="AA2238" s="106">
        <f t="shared" si="974"/>
        <v>2226</v>
      </c>
      <c r="AB2238" s="549">
        <f t="shared" si="975"/>
        <v>0</v>
      </c>
      <c r="AC2238" s="544">
        <f t="shared" si="976"/>
        <v>0</v>
      </c>
      <c r="AD2238" s="174">
        <f t="shared" si="977"/>
        <v>0</v>
      </c>
      <c r="AE2238" s="8"/>
      <c r="AF2238" s="885" t="str">
        <f t="shared" si="978"/>
        <v xml:space="preserve"> </v>
      </c>
      <c r="AG2238" s="40">
        <f t="shared" si="979"/>
        <v>0</v>
      </c>
      <c r="AH2238" s="40">
        <f t="shared" si="980"/>
        <v>0</v>
      </c>
      <c r="AR2238" s="40">
        <f t="shared" si="981"/>
        <v>0</v>
      </c>
      <c r="AS2238" s="40">
        <f t="shared" si="982"/>
        <v>0</v>
      </c>
      <c r="AT2238" s="40">
        <f t="shared" si="983"/>
        <v>0</v>
      </c>
      <c r="AU2238" s="40">
        <f t="shared" si="984"/>
        <v>0</v>
      </c>
      <c r="AX2238" s="279">
        <f t="shared" si="985"/>
        <v>0</v>
      </c>
      <c r="AY2238" s="279">
        <f t="shared" si="986"/>
        <v>0</v>
      </c>
      <c r="AZ2238" s="40">
        <f t="shared" si="987"/>
        <v>0</v>
      </c>
      <c r="BB2238" s="40">
        <f t="shared" si="988"/>
        <v>0</v>
      </c>
      <c r="BC2238" s="397">
        <f t="shared" si="989"/>
        <v>0</v>
      </c>
      <c r="BD2238" s="105">
        <f t="shared" si="990"/>
        <v>0</v>
      </c>
      <c r="BE2238" s="105">
        <f t="shared" si="991"/>
        <v>0</v>
      </c>
      <c r="BF2238" s="742">
        <f t="shared" si="992"/>
        <v>0</v>
      </c>
      <c r="BG2238" s="89"/>
      <c r="BH2238" s="9"/>
      <c r="BJ2238" s="40">
        <f t="shared" si="993"/>
        <v>0</v>
      </c>
      <c r="BK2238" s="40">
        <f t="shared" si="994"/>
        <v>1</v>
      </c>
      <c r="BL2238" s="40">
        <f t="shared" si="995"/>
        <v>0</v>
      </c>
      <c r="BM2238" s="40">
        <f t="shared" si="996"/>
        <v>0</v>
      </c>
      <c r="BN2238" s="40">
        <f t="shared" si="997"/>
        <v>0</v>
      </c>
    </row>
    <row r="2239" spans="1:66" x14ac:dyDescent="0.25">
      <c r="A2239" s="379"/>
      <c r="B2239" s="936"/>
      <c r="C2239" s="272"/>
      <c r="D2239" s="868"/>
      <c r="E2239" s="873" t="str">
        <f t="shared" si="971"/>
        <v xml:space="preserve"> </v>
      </c>
      <c r="F2239" s="130">
        <f t="shared" si="972"/>
        <v>0</v>
      </c>
      <c r="G2239" s="128">
        <f t="shared" si="973"/>
        <v>2227</v>
      </c>
      <c r="H2239" s="127"/>
      <c r="I2239" s="321"/>
      <c r="J2239" s="97"/>
      <c r="K2239" s="323"/>
      <c r="L2239" s="322"/>
      <c r="M2239" s="50"/>
      <c r="N2239" s="87"/>
      <c r="O2239" s="324"/>
      <c r="P2239" s="98"/>
      <c r="Q2239" s="98"/>
      <c r="R2239" s="114"/>
      <c r="S2239" s="753"/>
      <c r="T2239" s="98"/>
      <c r="U2239" s="98"/>
      <c r="V2239" s="98"/>
      <c r="W2239" s="99"/>
      <c r="X2239" s="97"/>
      <c r="Y2239" s="87"/>
      <c r="Z2239" s="100"/>
      <c r="AA2239" s="106">
        <f t="shared" si="974"/>
        <v>2227</v>
      </c>
      <c r="AB2239" s="549">
        <f t="shared" si="975"/>
        <v>0</v>
      </c>
      <c r="AC2239" s="544">
        <f t="shared" si="976"/>
        <v>0</v>
      </c>
      <c r="AD2239" s="174">
        <f t="shared" si="977"/>
        <v>0</v>
      </c>
      <c r="AE2239" s="8"/>
      <c r="AF2239" s="885" t="str">
        <f t="shared" si="978"/>
        <v xml:space="preserve"> </v>
      </c>
      <c r="AG2239" s="40">
        <f t="shared" si="979"/>
        <v>0</v>
      </c>
      <c r="AH2239" s="40">
        <f t="shared" si="980"/>
        <v>0</v>
      </c>
      <c r="AR2239" s="40">
        <f t="shared" si="981"/>
        <v>0</v>
      </c>
      <c r="AS2239" s="40">
        <f t="shared" si="982"/>
        <v>0</v>
      </c>
      <c r="AT2239" s="40">
        <f t="shared" si="983"/>
        <v>0</v>
      </c>
      <c r="AU2239" s="40">
        <f t="shared" si="984"/>
        <v>0</v>
      </c>
      <c r="AX2239" s="279">
        <f t="shared" si="985"/>
        <v>0</v>
      </c>
      <c r="AY2239" s="279">
        <f t="shared" si="986"/>
        <v>0</v>
      </c>
      <c r="AZ2239" s="40">
        <f t="shared" si="987"/>
        <v>0</v>
      </c>
      <c r="BB2239" s="40">
        <f t="shared" si="988"/>
        <v>0</v>
      </c>
      <c r="BC2239" s="397">
        <f t="shared" si="989"/>
        <v>0</v>
      </c>
      <c r="BD2239" s="105">
        <f t="shared" si="990"/>
        <v>0</v>
      </c>
      <c r="BE2239" s="105">
        <f t="shared" si="991"/>
        <v>0</v>
      </c>
      <c r="BF2239" s="742">
        <f t="shared" si="992"/>
        <v>0</v>
      </c>
      <c r="BG2239" s="89"/>
      <c r="BH2239" s="9"/>
      <c r="BJ2239" s="40">
        <f t="shared" si="993"/>
        <v>0</v>
      </c>
      <c r="BK2239" s="40">
        <f t="shared" si="994"/>
        <v>1</v>
      </c>
      <c r="BL2239" s="40">
        <f t="shared" si="995"/>
        <v>0</v>
      </c>
      <c r="BM2239" s="40">
        <f t="shared" si="996"/>
        <v>0</v>
      </c>
      <c r="BN2239" s="40">
        <f t="shared" si="997"/>
        <v>0</v>
      </c>
    </row>
    <row r="2240" spans="1:66" x14ac:dyDescent="0.25">
      <c r="A2240" s="379"/>
      <c r="B2240" s="936"/>
      <c r="C2240" s="272"/>
      <c r="D2240" s="868"/>
      <c r="E2240" s="873" t="str">
        <f t="shared" si="971"/>
        <v xml:space="preserve"> </v>
      </c>
      <c r="F2240" s="130">
        <f t="shared" si="972"/>
        <v>0</v>
      </c>
      <c r="G2240" s="128">
        <f t="shared" si="973"/>
        <v>2228</v>
      </c>
      <c r="H2240" s="127"/>
      <c r="I2240" s="321"/>
      <c r="J2240" s="97"/>
      <c r="K2240" s="323"/>
      <c r="L2240" s="322"/>
      <c r="M2240" s="50"/>
      <c r="N2240" s="87"/>
      <c r="O2240" s="324"/>
      <c r="P2240" s="98"/>
      <c r="Q2240" s="98"/>
      <c r="R2240" s="114"/>
      <c r="S2240" s="753"/>
      <c r="T2240" s="98"/>
      <c r="U2240" s="98"/>
      <c r="V2240" s="98"/>
      <c r="W2240" s="99"/>
      <c r="X2240" s="97"/>
      <c r="Y2240" s="87"/>
      <c r="Z2240" s="100"/>
      <c r="AA2240" s="106">
        <f t="shared" si="974"/>
        <v>2228</v>
      </c>
      <c r="AB2240" s="549">
        <f t="shared" si="975"/>
        <v>0</v>
      </c>
      <c r="AC2240" s="544">
        <f t="shared" si="976"/>
        <v>0</v>
      </c>
      <c r="AD2240" s="174">
        <f t="shared" si="977"/>
        <v>0</v>
      </c>
      <c r="AE2240" s="8"/>
      <c r="AF2240" s="885" t="str">
        <f t="shared" si="978"/>
        <v xml:space="preserve"> </v>
      </c>
      <c r="AG2240" s="40">
        <f t="shared" si="979"/>
        <v>0</v>
      </c>
      <c r="AH2240" s="40">
        <f t="shared" si="980"/>
        <v>0</v>
      </c>
      <c r="AR2240" s="40">
        <f t="shared" si="981"/>
        <v>0</v>
      </c>
      <c r="AS2240" s="40">
        <f t="shared" si="982"/>
        <v>0</v>
      </c>
      <c r="AT2240" s="40">
        <f t="shared" si="983"/>
        <v>0</v>
      </c>
      <c r="AU2240" s="40">
        <f t="shared" si="984"/>
        <v>0</v>
      </c>
      <c r="AX2240" s="279">
        <f t="shared" si="985"/>
        <v>0</v>
      </c>
      <c r="AY2240" s="279">
        <f t="shared" si="986"/>
        <v>0</v>
      </c>
      <c r="AZ2240" s="40">
        <f t="shared" si="987"/>
        <v>0</v>
      </c>
      <c r="BB2240" s="40">
        <f t="shared" si="988"/>
        <v>0</v>
      </c>
      <c r="BC2240" s="397">
        <f t="shared" si="989"/>
        <v>0</v>
      </c>
      <c r="BD2240" s="105">
        <f t="shared" si="990"/>
        <v>0</v>
      </c>
      <c r="BE2240" s="105">
        <f t="shared" si="991"/>
        <v>0</v>
      </c>
      <c r="BF2240" s="742">
        <f t="shared" si="992"/>
        <v>0</v>
      </c>
      <c r="BG2240" s="89"/>
      <c r="BH2240" s="9"/>
      <c r="BJ2240" s="40">
        <f t="shared" si="993"/>
        <v>0</v>
      </c>
      <c r="BK2240" s="40">
        <f t="shared" si="994"/>
        <v>1</v>
      </c>
      <c r="BL2240" s="40">
        <f t="shared" si="995"/>
        <v>0</v>
      </c>
      <c r="BM2240" s="40">
        <f t="shared" si="996"/>
        <v>0</v>
      </c>
      <c r="BN2240" s="40">
        <f t="shared" si="997"/>
        <v>0</v>
      </c>
    </row>
    <row r="2241" spans="1:66" x14ac:dyDescent="0.25">
      <c r="A2241" s="379"/>
      <c r="B2241" s="936"/>
      <c r="C2241" s="272"/>
      <c r="D2241" s="868"/>
      <c r="E2241" s="873" t="str">
        <f t="shared" si="971"/>
        <v xml:space="preserve"> </v>
      </c>
      <c r="F2241" s="130">
        <f t="shared" si="972"/>
        <v>0</v>
      </c>
      <c r="G2241" s="128">
        <f t="shared" si="973"/>
        <v>2229</v>
      </c>
      <c r="H2241" s="127"/>
      <c r="I2241" s="321"/>
      <c r="J2241" s="97"/>
      <c r="K2241" s="323"/>
      <c r="L2241" s="322"/>
      <c r="M2241" s="50"/>
      <c r="N2241" s="87"/>
      <c r="O2241" s="324"/>
      <c r="P2241" s="98"/>
      <c r="Q2241" s="98"/>
      <c r="R2241" s="114"/>
      <c r="S2241" s="753"/>
      <c r="T2241" s="98"/>
      <c r="U2241" s="98"/>
      <c r="V2241" s="98"/>
      <c r="W2241" s="99"/>
      <c r="X2241" s="97"/>
      <c r="Y2241" s="87"/>
      <c r="Z2241" s="100"/>
      <c r="AA2241" s="106">
        <f t="shared" si="974"/>
        <v>2229</v>
      </c>
      <c r="AB2241" s="549">
        <f t="shared" si="975"/>
        <v>0</v>
      </c>
      <c r="AC2241" s="544">
        <f t="shared" si="976"/>
        <v>0</v>
      </c>
      <c r="AD2241" s="174">
        <f t="shared" si="977"/>
        <v>0</v>
      </c>
      <c r="AE2241" s="8"/>
      <c r="AF2241" s="885" t="str">
        <f t="shared" si="978"/>
        <v xml:space="preserve"> </v>
      </c>
      <c r="AG2241" s="40">
        <f t="shared" si="979"/>
        <v>0</v>
      </c>
      <c r="AH2241" s="40">
        <f t="shared" si="980"/>
        <v>0</v>
      </c>
      <c r="AR2241" s="40">
        <f t="shared" si="981"/>
        <v>0</v>
      </c>
      <c r="AS2241" s="40">
        <f t="shared" si="982"/>
        <v>0</v>
      </c>
      <c r="AT2241" s="40">
        <f t="shared" si="983"/>
        <v>0</v>
      </c>
      <c r="AU2241" s="40">
        <f t="shared" si="984"/>
        <v>0</v>
      </c>
      <c r="AX2241" s="279">
        <f t="shared" si="985"/>
        <v>0</v>
      </c>
      <c r="AY2241" s="279">
        <f t="shared" si="986"/>
        <v>0</v>
      </c>
      <c r="AZ2241" s="40">
        <f t="shared" si="987"/>
        <v>0</v>
      </c>
      <c r="BB2241" s="40">
        <f t="shared" si="988"/>
        <v>0</v>
      </c>
      <c r="BC2241" s="397">
        <f t="shared" si="989"/>
        <v>0</v>
      </c>
      <c r="BD2241" s="105">
        <f t="shared" si="990"/>
        <v>0</v>
      </c>
      <c r="BE2241" s="105">
        <f t="shared" si="991"/>
        <v>0</v>
      </c>
      <c r="BF2241" s="742">
        <f t="shared" si="992"/>
        <v>0</v>
      </c>
      <c r="BG2241" s="89"/>
      <c r="BH2241" s="9"/>
      <c r="BJ2241" s="40">
        <f t="shared" si="993"/>
        <v>0</v>
      </c>
      <c r="BK2241" s="40">
        <f t="shared" si="994"/>
        <v>1</v>
      </c>
      <c r="BL2241" s="40">
        <f t="shared" si="995"/>
        <v>0</v>
      </c>
      <c r="BM2241" s="40">
        <f t="shared" si="996"/>
        <v>0</v>
      </c>
      <c r="BN2241" s="40">
        <f t="shared" si="997"/>
        <v>0</v>
      </c>
    </row>
    <row r="2242" spans="1:66" x14ac:dyDescent="0.25">
      <c r="A2242" s="379"/>
      <c r="B2242" s="936"/>
      <c r="C2242" s="272"/>
      <c r="D2242" s="868"/>
      <c r="E2242" s="873" t="str">
        <f t="shared" si="971"/>
        <v xml:space="preserve"> </v>
      </c>
      <c r="F2242" s="130">
        <f t="shared" si="972"/>
        <v>0</v>
      </c>
      <c r="G2242" s="128">
        <f t="shared" si="973"/>
        <v>2230</v>
      </c>
      <c r="H2242" s="127"/>
      <c r="I2242" s="321"/>
      <c r="J2242" s="97"/>
      <c r="K2242" s="323"/>
      <c r="L2242" s="322"/>
      <c r="M2242" s="50"/>
      <c r="N2242" s="87"/>
      <c r="O2242" s="324"/>
      <c r="P2242" s="98"/>
      <c r="Q2242" s="98"/>
      <c r="R2242" s="114"/>
      <c r="S2242" s="753"/>
      <c r="T2242" s="98"/>
      <c r="U2242" s="98"/>
      <c r="V2242" s="98"/>
      <c r="W2242" s="99"/>
      <c r="X2242" s="97"/>
      <c r="Y2242" s="87"/>
      <c r="Z2242" s="100"/>
      <c r="AA2242" s="106">
        <f t="shared" si="974"/>
        <v>2230</v>
      </c>
      <c r="AB2242" s="549">
        <f t="shared" si="975"/>
        <v>0</v>
      </c>
      <c r="AC2242" s="544">
        <f t="shared" si="976"/>
        <v>0</v>
      </c>
      <c r="AD2242" s="174">
        <f t="shared" si="977"/>
        <v>0</v>
      </c>
      <c r="AE2242" s="8"/>
      <c r="AF2242" s="885" t="str">
        <f t="shared" si="978"/>
        <v xml:space="preserve"> </v>
      </c>
      <c r="AG2242" s="40">
        <f t="shared" si="979"/>
        <v>0</v>
      </c>
      <c r="AH2242" s="40">
        <f t="shared" si="980"/>
        <v>0</v>
      </c>
      <c r="AR2242" s="40">
        <f t="shared" si="981"/>
        <v>0</v>
      </c>
      <c r="AS2242" s="40">
        <f t="shared" si="982"/>
        <v>0</v>
      </c>
      <c r="AT2242" s="40">
        <f t="shared" si="983"/>
        <v>0</v>
      </c>
      <c r="AU2242" s="40">
        <f t="shared" si="984"/>
        <v>0</v>
      </c>
      <c r="AX2242" s="279">
        <f t="shared" si="985"/>
        <v>0</v>
      </c>
      <c r="AY2242" s="279">
        <f t="shared" si="986"/>
        <v>0</v>
      </c>
      <c r="AZ2242" s="40">
        <f t="shared" si="987"/>
        <v>0</v>
      </c>
      <c r="BB2242" s="40">
        <f t="shared" si="988"/>
        <v>0</v>
      </c>
      <c r="BC2242" s="397">
        <f t="shared" si="989"/>
        <v>0</v>
      </c>
      <c r="BD2242" s="105">
        <f t="shared" si="990"/>
        <v>0</v>
      </c>
      <c r="BE2242" s="105">
        <f t="shared" si="991"/>
        <v>0</v>
      </c>
      <c r="BF2242" s="742">
        <f t="shared" si="992"/>
        <v>0</v>
      </c>
      <c r="BG2242" s="89"/>
      <c r="BH2242" s="9"/>
      <c r="BJ2242" s="40">
        <f t="shared" si="993"/>
        <v>0</v>
      </c>
      <c r="BK2242" s="40">
        <f t="shared" si="994"/>
        <v>1</v>
      </c>
      <c r="BL2242" s="40">
        <f t="shared" si="995"/>
        <v>0</v>
      </c>
      <c r="BM2242" s="40">
        <f t="shared" si="996"/>
        <v>0</v>
      </c>
      <c r="BN2242" s="40">
        <f t="shared" si="997"/>
        <v>0</v>
      </c>
    </row>
    <row r="2243" spans="1:66" x14ac:dyDescent="0.25">
      <c r="A2243" s="379"/>
      <c r="B2243" s="936"/>
      <c r="C2243" s="272"/>
      <c r="D2243" s="868"/>
      <c r="E2243" s="873" t="str">
        <f t="shared" si="971"/>
        <v xml:space="preserve"> </v>
      </c>
      <c r="F2243" s="130">
        <f t="shared" si="972"/>
        <v>0</v>
      </c>
      <c r="G2243" s="128">
        <f t="shared" si="973"/>
        <v>2231</v>
      </c>
      <c r="H2243" s="127"/>
      <c r="I2243" s="321"/>
      <c r="J2243" s="97"/>
      <c r="K2243" s="323"/>
      <c r="L2243" s="322"/>
      <c r="M2243" s="50"/>
      <c r="N2243" s="87"/>
      <c r="O2243" s="324"/>
      <c r="P2243" s="98"/>
      <c r="Q2243" s="98"/>
      <c r="R2243" s="114"/>
      <c r="S2243" s="753"/>
      <c r="T2243" s="98"/>
      <c r="U2243" s="98"/>
      <c r="V2243" s="98"/>
      <c r="W2243" s="99"/>
      <c r="X2243" s="97"/>
      <c r="Y2243" s="87"/>
      <c r="Z2243" s="100"/>
      <c r="AA2243" s="106">
        <f t="shared" si="974"/>
        <v>2231</v>
      </c>
      <c r="AB2243" s="549">
        <f t="shared" si="975"/>
        <v>0</v>
      </c>
      <c r="AC2243" s="544">
        <f t="shared" si="976"/>
        <v>0</v>
      </c>
      <c r="AD2243" s="174">
        <f t="shared" si="977"/>
        <v>0</v>
      </c>
      <c r="AE2243" s="8"/>
      <c r="AF2243" s="885" t="str">
        <f t="shared" si="978"/>
        <v xml:space="preserve"> </v>
      </c>
      <c r="AG2243" s="40">
        <f t="shared" si="979"/>
        <v>0</v>
      </c>
      <c r="AH2243" s="40">
        <f t="shared" si="980"/>
        <v>0</v>
      </c>
      <c r="AR2243" s="40">
        <f t="shared" si="981"/>
        <v>0</v>
      </c>
      <c r="AS2243" s="40">
        <f t="shared" si="982"/>
        <v>0</v>
      </c>
      <c r="AT2243" s="40">
        <f t="shared" si="983"/>
        <v>0</v>
      </c>
      <c r="AU2243" s="40">
        <f t="shared" si="984"/>
        <v>0</v>
      </c>
      <c r="AX2243" s="279">
        <f t="shared" si="985"/>
        <v>0</v>
      </c>
      <c r="AY2243" s="279">
        <f t="shared" si="986"/>
        <v>0</v>
      </c>
      <c r="AZ2243" s="40">
        <f t="shared" si="987"/>
        <v>0</v>
      </c>
      <c r="BB2243" s="40">
        <f t="shared" si="988"/>
        <v>0</v>
      </c>
      <c r="BC2243" s="397">
        <f t="shared" si="989"/>
        <v>0</v>
      </c>
      <c r="BD2243" s="105">
        <f t="shared" si="990"/>
        <v>0</v>
      </c>
      <c r="BE2243" s="105">
        <f t="shared" si="991"/>
        <v>0</v>
      </c>
      <c r="BF2243" s="742">
        <f t="shared" si="992"/>
        <v>0</v>
      </c>
      <c r="BG2243" s="89"/>
      <c r="BH2243" s="9"/>
      <c r="BJ2243" s="40">
        <f t="shared" si="993"/>
        <v>0</v>
      </c>
      <c r="BK2243" s="40">
        <f t="shared" si="994"/>
        <v>1</v>
      </c>
      <c r="BL2243" s="40">
        <f t="shared" si="995"/>
        <v>0</v>
      </c>
      <c r="BM2243" s="40">
        <f t="shared" si="996"/>
        <v>0</v>
      </c>
      <c r="BN2243" s="40">
        <f t="shared" si="997"/>
        <v>0</v>
      </c>
    </row>
    <row r="2244" spans="1:66" x14ac:dyDescent="0.25">
      <c r="A2244" s="379"/>
      <c r="B2244" s="936"/>
      <c r="C2244" s="272"/>
      <c r="D2244" s="868"/>
      <c r="E2244" s="873" t="str">
        <f t="shared" si="971"/>
        <v xml:space="preserve"> </v>
      </c>
      <c r="F2244" s="130">
        <f t="shared" si="972"/>
        <v>0</v>
      </c>
      <c r="G2244" s="128">
        <f t="shared" si="973"/>
        <v>2232</v>
      </c>
      <c r="H2244" s="127"/>
      <c r="I2244" s="321"/>
      <c r="J2244" s="97"/>
      <c r="K2244" s="323"/>
      <c r="L2244" s="322"/>
      <c r="M2244" s="50"/>
      <c r="N2244" s="87"/>
      <c r="O2244" s="324"/>
      <c r="P2244" s="98"/>
      <c r="Q2244" s="98"/>
      <c r="R2244" s="114"/>
      <c r="S2244" s="753"/>
      <c r="T2244" s="98"/>
      <c r="U2244" s="98"/>
      <c r="V2244" s="98"/>
      <c r="W2244" s="99"/>
      <c r="X2244" s="97"/>
      <c r="Y2244" s="87"/>
      <c r="Z2244" s="100"/>
      <c r="AA2244" s="106">
        <f t="shared" si="974"/>
        <v>2232</v>
      </c>
      <c r="AB2244" s="549">
        <f t="shared" si="975"/>
        <v>0</v>
      </c>
      <c r="AC2244" s="544">
        <f t="shared" si="976"/>
        <v>0</v>
      </c>
      <c r="AD2244" s="174">
        <f t="shared" si="977"/>
        <v>0</v>
      </c>
      <c r="AE2244" s="8"/>
      <c r="AF2244" s="885" t="str">
        <f t="shared" si="978"/>
        <v xml:space="preserve"> </v>
      </c>
      <c r="AG2244" s="40">
        <f t="shared" si="979"/>
        <v>0</v>
      </c>
      <c r="AH2244" s="40">
        <f t="shared" si="980"/>
        <v>0</v>
      </c>
      <c r="AR2244" s="40">
        <f t="shared" si="981"/>
        <v>0</v>
      </c>
      <c r="AS2244" s="40">
        <f t="shared" si="982"/>
        <v>0</v>
      </c>
      <c r="AT2244" s="40">
        <f t="shared" si="983"/>
        <v>0</v>
      </c>
      <c r="AU2244" s="40">
        <f t="shared" si="984"/>
        <v>0</v>
      </c>
      <c r="AX2244" s="279">
        <f t="shared" si="985"/>
        <v>0</v>
      </c>
      <c r="AY2244" s="279">
        <f t="shared" si="986"/>
        <v>0</v>
      </c>
      <c r="AZ2244" s="40">
        <f t="shared" si="987"/>
        <v>0</v>
      </c>
      <c r="BB2244" s="40">
        <f t="shared" si="988"/>
        <v>0</v>
      </c>
      <c r="BC2244" s="397">
        <f t="shared" si="989"/>
        <v>0</v>
      </c>
      <c r="BD2244" s="105">
        <f t="shared" si="990"/>
        <v>0</v>
      </c>
      <c r="BE2244" s="105">
        <f t="shared" si="991"/>
        <v>0</v>
      </c>
      <c r="BF2244" s="742">
        <f t="shared" si="992"/>
        <v>0</v>
      </c>
      <c r="BG2244" s="89"/>
      <c r="BH2244" s="9"/>
      <c r="BJ2244" s="40">
        <f t="shared" si="993"/>
        <v>0</v>
      </c>
      <c r="BK2244" s="40">
        <f t="shared" si="994"/>
        <v>1</v>
      </c>
      <c r="BL2244" s="40">
        <f t="shared" si="995"/>
        <v>0</v>
      </c>
      <c r="BM2244" s="40">
        <f t="shared" si="996"/>
        <v>0</v>
      </c>
      <c r="BN2244" s="40">
        <f t="shared" si="997"/>
        <v>0</v>
      </c>
    </row>
    <row r="2245" spans="1:66" x14ac:dyDescent="0.25">
      <c r="A2245" s="379"/>
      <c r="B2245" s="936"/>
      <c r="C2245" s="272"/>
      <c r="D2245" s="868"/>
      <c r="E2245" s="873" t="str">
        <f t="shared" si="971"/>
        <v xml:space="preserve"> </v>
      </c>
      <c r="F2245" s="130">
        <f t="shared" si="972"/>
        <v>0</v>
      </c>
      <c r="G2245" s="128">
        <f t="shared" si="973"/>
        <v>2233</v>
      </c>
      <c r="H2245" s="127"/>
      <c r="I2245" s="321"/>
      <c r="J2245" s="97"/>
      <c r="K2245" s="323"/>
      <c r="L2245" s="322"/>
      <c r="M2245" s="50"/>
      <c r="N2245" s="87"/>
      <c r="O2245" s="324"/>
      <c r="P2245" s="98"/>
      <c r="Q2245" s="98"/>
      <c r="R2245" s="114"/>
      <c r="S2245" s="753"/>
      <c r="T2245" s="98"/>
      <c r="U2245" s="98"/>
      <c r="V2245" s="98"/>
      <c r="W2245" s="99"/>
      <c r="X2245" s="97"/>
      <c r="Y2245" s="87"/>
      <c r="Z2245" s="100"/>
      <c r="AA2245" s="106">
        <f t="shared" si="974"/>
        <v>2233</v>
      </c>
      <c r="AB2245" s="549">
        <f t="shared" si="975"/>
        <v>0</v>
      </c>
      <c r="AC2245" s="544">
        <f t="shared" si="976"/>
        <v>0</v>
      </c>
      <c r="AD2245" s="174">
        <f t="shared" si="977"/>
        <v>0</v>
      </c>
      <c r="AE2245" s="8"/>
      <c r="AF2245" s="885" t="str">
        <f t="shared" si="978"/>
        <v xml:space="preserve"> </v>
      </c>
      <c r="AG2245" s="40">
        <f t="shared" si="979"/>
        <v>0</v>
      </c>
      <c r="AH2245" s="40">
        <f t="shared" si="980"/>
        <v>0</v>
      </c>
      <c r="AR2245" s="40">
        <f t="shared" si="981"/>
        <v>0</v>
      </c>
      <c r="AS2245" s="40">
        <f t="shared" si="982"/>
        <v>0</v>
      </c>
      <c r="AT2245" s="40">
        <f t="shared" si="983"/>
        <v>0</v>
      </c>
      <c r="AU2245" s="40">
        <f t="shared" si="984"/>
        <v>0</v>
      </c>
      <c r="AX2245" s="279">
        <f t="shared" si="985"/>
        <v>0</v>
      </c>
      <c r="AY2245" s="279">
        <f t="shared" si="986"/>
        <v>0</v>
      </c>
      <c r="AZ2245" s="40">
        <f t="shared" si="987"/>
        <v>0</v>
      </c>
      <c r="BB2245" s="40">
        <f t="shared" si="988"/>
        <v>0</v>
      </c>
      <c r="BC2245" s="397">
        <f t="shared" si="989"/>
        <v>0</v>
      </c>
      <c r="BD2245" s="105">
        <f t="shared" si="990"/>
        <v>0</v>
      </c>
      <c r="BE2245" s="105">
        <f t="shared" si="991"/>
        <v>0</v>
      </c>
      <c r="BF2245" s="742">
        <f t="shared" si="992"/>
        <v>0</v>
      </c>
      <c r="BG2245" s="89"/>
      <c r="BH2245" s="9"/>
      <c r="BJ2245" s="40">
        <f t="shared" si="993"/>
        <v>0</v>
      </c>
      <c r="BK2245" s="40">
        <f t="shared" si="994"/>
        <v>1</v>
      </c>
      <c r="BL2245" s="40">
        <f t="shared" si="995"/>
        <v>0</v>
      </c>
      <c r="BM2245" s="40">
        <f t="shared" si="996"/>
        <v>0</v>
      </c>
      <c r="BN2245" s="40">
        <f t="shared" si="997"/>
        <v>0</v>
      </c>
    </row>
    <row r="2246" spans="1:66" x14ac:dyDescent="0.25">
      <c r="A2246" s="379"/>
      <c r="B2246" s="936"/>
      <c r="C2246" s="272"/>
      <c r="D2246" s="868"/>
      <c r="E2246" s="873" t="str">
        <f t="shared" si="971"/>
        <v xml:space="preserve"> </v>
      </c>
      <c r="F2246" s="130">
        <f t="shared" si="972"/>
        <v>0</v>
      </c>
      <c r="G2246" s="128">
        <f t="shared" si="973"/>
        <v>2234</v>
      </c>
      <c r="H2246" s="127"/>
      <c r="I2246" s="321"/>
      <c r="J2246" s="97"/>
      <c r="K2246" s="323"/>
      <c r="L2246" s="322"/>
      <c r="M2246" s="50"/>
      <c r="N2246" s="87"/>
      <c r="O2246" s="324"/>
      <c r="P2246" s="98"/>
      <c r="Q2246" s="98"/>
      <c r="R2246" s="114"/>
      <c r="S2246" s="753"/>
      <c r="T2246" s="98"/>
      <c r="U2246" s="98"/>
      <c r="V2246" s="98"/>
      <c r="W2246" s="99"/>
      <c r="X2246" s="97"/>
      <c r="Y2246" s="87"/>
      <c r="Z2246" s="100"/>
      <c r="AA2246" s="106">
        <f t="shared" si="974"/>
        <v>2234</v>
      </c>
      <c r="AB2246" s="549">
        <f t="shared" si="975"/>
        <v>0</v>
      </c>
      <c r="AC2246" s="544">
        <f t="shared" si="976"/>
        <v>0</v>
      </c>
      <c r="AD2246" s="174">
        <f t="shared" si="977"/>
        <v>0</v>
      </c>
      <c r="AE2246" s="8"/>
      <c r="AF2246" s="885" t="str">
        <f t="shared" si="978"/>
        <v xml:space="preserve"> </v>
      </c>
      <c r="AG2246" s="40">
        <f t="shared" si="979"/>
        <v>0</v>
      </c>
      <c r="AH2246" s="40">
        <f t="shared" si="980"/>
        <v>0</v>
      </c>
      <c r="AR2246" s="40">
        <f t="shared" si="981"/>
        <v>0</v>
      </c>
      <c r="AS2246" s="40">
        <f t="shared" si="982"/>
        <v>0</v>
      </c>
      <c r="AT2246" s="40">
        <f t="shared" si="983"/>
        <v>0</v>
      </c>
      <c r="AU2246" s="40">
        <f t="shared" si="984"/>
        <v>0</v>
      </c>
      <c r="AX2246" s="279">
        <f t="shared" si="985"/>
        <v>0</v>
      </c>
      <c r="AY2246" s="279">
        <f t="shared" si="986"/>
        <v>0</v>
      </c>
      <c r="AZ2246" s="40">
        <f t="shared" si="987"/>
        <v>0</v>
      </c>
      <c r="BB2246" s="40">
        <f t="shared" si="988"/>
        <v>0</v>
      </c>
      <c r="BC2246" s="397">
        <f t="shared" si="989"/>
        <v>0</v>
      </c>
      <c r="BD2246" s="105">
        <f t="shared" si="990"/>
        <v>0</v>
      </c>
      <c r="BE2246" s="105">
        <f t="shared" si="991"/>
        <v>0</v>
      </c>
      <c r="BF2246" s="742">
        <f t="shared" si="992"/>
        <v>0</v>
      </c>
      <c r="BG2246" s="89"/>
      <c r="BH2246" s="9"/>
      <c r="BJ2246" s="40">
        <f t="shared" si="993"/>
        <v>0</v>
      </c>
      <c r="BK2246" s="40">
        <f t="shared" si="994"/>
        <v>1</v>
      </c>
      <c r="BL2246" s="40">
        <f t="shared" si="995"/>
        <v>0</v>
      </c>
      <c r="BM2246" s="40">
        <f t="shared" si="996"/>
        <v>0</v>
      </c>
      <c r="BN2246" s="40">
        <f t="shared" si="997"/>
        <v>0</v>
      </c>
    </row>
    <row r="2247" spans="1:66" x14ac:dyDescent="0.25">
      <c r="A2247" s="379"/>
      <c r="B2247" s="936"/>
      <c r="C2247" s="272"/>
      <c r="D2247" s="868"/>
      <c r="E2247" s="873" t="str">
        <f t="shared" si="971"/>
        <v xml:space="preserve"> </v>
      </c>
      <c r="F2247" s="130">
        <f t="shared" si="972"/>
        <v>0</v>
      </c>
      <c r="G2247" s="128">
        <f t="shared" si="973"/>
        <v>2235</v>
      </c>
      <c r="H2247" s="127"/>
      <c r="I2247" s="321"/>
      <c r="J2247" s="97"/>
      <c r="K2247" s="323"/>
      <c r="L2247" s="322"/>
      <c r="M2247" s="50"/>
      <c r="N2247" s="87"/>
      <c r="O2247" s="324"/>
      <c r="P2247" s="98"/>
      <c r="Q2247" s="98"/>
      <c r="R2247" s="114"/>
      <c r="S2247" s="753"/>
      <c r="T2247" s="98"/>
      <c r="U2247" s="98"/>
      <c r="V2247" s="98"/>
      <c r="W2247" s="99"/>
      <c r="X2247" s="97"/>
      <c r="Y2247" s="87"/>
      <c r="Z2247" s="100"/>
      <c r="AA2247" s="106">
        <f t="shared" si="974"/>
        <v>2235</v>
      </c>
      <c r="AB2247" s="549">
        <f t="shared" si="975"/>
        <v>0</v>
      </c>
      <c r="AC2247" s="544">
        <f t="shared" si="976"/>
        <v>0</v>
      </c>
      <c r="AD2247" s="174">
        <f t="shared" si="977"/>
        <v>0</v>
      </c>
      <c r="AE2247" s="8"/>
      <c r="AF2247" s="885" t="str">
        <f t="shared" si="978"/>
        <v xml:space="preserve"> </v>
      </c>
      <c r="AG2247" s="40">
        <f t="shared" si="979"/>
        <v>0</v>
      </c>
      <c r="AH2247" s="40">
        <f t="shared" si="980"/>
        <v>0</v>
      </c>
      <c r="AR2247" s="40">
        <f t="shared" si="981"/>
        <v>0</v>
      </c>
      <c r="AS2247" s="40">
        <f t="shared" si="982"/>
        <v>0</v>
      </c>
      <c r="AT2247" s="40">
        <f t="shared" si="983"/>
        <v>0</v>
      </c>
      <c r="AU2247" s="40">
        <f t="shared" si="984"/>
        <v>0</v>
      </c>
      <c r="AX2247" s="279">
        <f t="shared" si="985"/>
        <v>0</v>
      </c>
      <c r="AY2247" s="279">
        <f t="shared" si="986"/>
        <v>0</v>
      </c>
      <c r="AZ2247" s="40">
        <f t="shared" si="987"/>
        <v>0</v>
      </c>
      <c r="BB2247" s="40">
        <f t="shared" si="988"/>
        <v>0</v>
      </c>
      <c r="BC2247" s="397">
        <f t="shared" si="989"/>
        <v>0</v>
      </c>
      <c r="BD2247" s="105">
        <f t="shared" si="990"/>
        <v>0</v>
      </c>
      <c r="BE2247" s="105">
        <f t="shared" si="991"/>
        <v>0</v>
      </c>
      <c r="BF2247" s="742">
        <f t="shared" si="992"/>
        <v>0</v>
      </c>
      <c r="BG2247" s="89"/>
      <c r="BH2247" s="9"/>
      <c r="BJ2247" s="40">
        <f t="shared" si="993"/>
        <v>0</v>
      </c>
      <c r="BK2247" s="40">
        <f t="shared" si="994"/>
        <v>1</v>
      </c>
      <c r="BL2247" s="40">
        <f t="shared" si="995"/>
        <v>0</v>
      </c>
      <c r="BM2247" s="40">
        <f t="shared" si="996"/>
        <v>0</v>
      </c>
      <c r="BN2247" s="40">
        <f t="shared" si="997"/>
        <v>0</v>
      </c>
    </row>
    <row r="2248" spans="1:66" x14ac:dyDescent="0.25">
      <c r="A2248" s="379"/>
      <c r="B2248" s="936"/>
      <c r="C2248" s="272"/>
      <c r="D2248" s="868"/>
      <c r="E2248" s="873" t="str">
        <f t="shared" si="971"/>
        <v xml:space="preserve"> </v>
      </c>
      <c r="F2248" s="130">
        <f t="shared" si="972"/>
        <v>0</v>
      </c>
      <c r="G2248" s="128">
        <f t="shared" si="973"/>
        <v>2236</v>
      </c>
      <c r="H2248" s="127"/>
      <c r="I2248" s="321"/>
      <c r="J2248" s="97"/>
      <c r="K2248" s="323"/>
      <c r="L2248" s="322"/>
      <c r="M2248" s="50"/>
      <c r="N2248" s="87"/>
      <c r="O2248" s="324"/>
      <c r="P2248" s="98"/>
      <c r="Q2248" s="98"/>
      <c r="R2248" s="114"/>
      <c r="S2248" s="753"/>
      <c r="T2248" s="98"/>
      <c r="U2248" s="98"/>
      <c r="V2248" s="98"/>
      <c r="W2248" s="99"/>
      <c r="X2248" s="97"/>
      <c r="Y2248" s="87"/>
      <c r="Z2248" s="100"/>
      <c r="AA2248" s="106">
        <f t="shared" si="974"/>
        <v>2236</v>
      </c>
      <c r="AB2248" s="549">
        <f t="shared" si="975"/>
        <v>0</v>
      </c>
      <c r="AC2248" s="544">
        <f t="shared" si="976"/>
        <v>0</v>
      </c>
      <c r="AD2248" s="174">
        <f t="shared" si="977"/>
        <v>0</v>
      </c>
      <c r="AE2248" s="8"/>
      <c r="AF2248" s="885" t="str">
        <f t="shared" si="978"/>
        <v xml:space="preserve"> </v>
      </c>
      <c r="AG2248" s="40">
        <f t="shared" si="979"/>
        <v>0</v>
      </c>
      <c r="AH2248" s="40">
        <f t="shared" si="980"/>
        <v>0</v>
      </c>
      <c r="AR2248" s="40">
        <f t="shared" si="981"/>
        <v>0</v>
      </c>
      <c r="AS2248" s="40">
        <f t="shared" si="982"/>
        <v>0</v>
      </c>
      <c r="AT2248" s="40">
        <f t="shared" si="983"/>
        <v>0</v>
      </c>
      <c r="AU2248" s="40">
        <f t="shared" si="984"/>
        <v>0</v>
      </c>
      <c r="AX2248" s="279">
        <f t="shared" si="985"/>
        <v>0</v>
      </c>
      <c r="AY2248" s="279">
        <f t="shared" si="986"/>
        <v>0</v>
      </c>
      <c r="AZ2248" s="40">
        <f t="shared" si="987"/>
        <v>0</v>
      </c>
      <c r="BB2248" s="40">
        <f t="shared" si="988"/>
        <v>0</v>
      </c>
      <c r="BC2248" s="397">
        <f t="shared" si="989"/>
        <v>0</v>
      </c>
      <c r="BD2248" s="105">
        <f t="shared" si="990"/>
        <v>0</v>
      </c>
      <c r="BE2248" s="105">
        <f t="shared" si="991"/>
        <v>0</v>
      </c>
      <c r="BF2248" s="742">
        <f t="shared" si="992"/>
        <v>0</v>
      </c>
      <c r="BG2248" s="89"/>
      <c r="BH2248" s="9"/>
      <c r="BJ2248" s="40">
        <f t="shared" si="993"/>
        <v>0</v>
      </c>
      <c r="BK2248" s="40">
        <f t="shared" si="994"/>
        <v>1</v>
      </c>
      <c r="BL2248" s="40">
        <f t="shared" si="995"/>
        <v>0</v>
      </c>
      <c r="BM2248" s="40">
        <f t="shared" si="996"/>
        <v>0</v>
      </c>
      <c r="BN2248" s="40">
        <f t="shared" si="997"/>
        <v>0</v>
      </c>
    </row>
    <row r="2249" spans="1:66" x14ac:dyDescent="0.25">
      <c r="A2249" s="379"/>
      <c r="B2249" s="936"/>
      <c r="C2249" s="272"/>
      <c r="D2249" s="868"/>
      <c r="E2249" s="873" t="str">
        <f t="shared" si="971"/>
        <v xml:space="preserve"> </v>
      </c>
      <c r="F2249" s="130">
        <f t="shared" si="972"/>
        <v>0</v>
      </c>
      <c r="G2249" s="128">
        <f t="shared" si="973"/>
        <v>2237</v>
      </c>
      <c r="H2249" s="127"/>
      <c r="I2249" s="321"/>
      <c r="J2249" s="97"/>
      <c r="K2249" s="323"/>
      <c r="L2249" s="322"/>
      <c r="M2249" s="50"/>
      <c r="N2249" s="87"/>
      <c r="O2249" s="324"/>
      <c r="P2249" s="98"/>
      <c r="Q2249" s="98"/>
      <c r="R2249" s="114"/>
      <c r="S2249" s="753"/>
      <c r="T2249" s="98"/>
      <c r="U2249" s="98"/>
      <c r="V2249" s="98"/>
      <c r="W2249" s="99"/>
      <c r="X2249" s="97"/>
      <c r="Y2249" s="87"/>
      <c r="Z2249" s="100"/>
      <c r="AA2249" s="106">
        <f t="shared" si="974"/>
        <v>2237</v>
      </c>
      <c r="AB2249" s="549">
        <f t="shared" si="975"/>
        <v>0</v>
      </c>
      <c r="AC2249" s="544">
        <f t="shared" si="976"/>
        <v>0</v>
      </c>
      <c r="AD2249" s="174">
        <f t="shared" si="977"/>
        <v>0</v>
      </c>
      <c r="AE2249" s="8"/>
      <c r="AF2249" s="885" t="str">
        <f t="shared" si="978"/>
        <v xml:space="preserve"> </v>
      </c>
      <c r="AG2249" s="40">
        <f t="shared" si="979"/>
        <v>0</v>
      </c>
      <c r="AH2249" s="40">
        <f t="shared" si="980"/>
        <v>0</v>
      </c>
      <c r="AR2249" s="40">
        <f t="shared" si="981"/>
        <v>0</v>
      </c>
      <c r="AS2249" s="40">
        <f t="shared" si="982"/>
        <v>0</v>
      </c>
      <c r="AT2249" s="40">
        <f t="shared" si="983"/>
        <v>0</v>
      </c>
      <c r="AU2249" s="40">
        <f t="shared" si="984"/>
        <v>0</v>
      </c>
      <c r="AX2249" s="279">
        <f t="shared" si="985"/>
        <v>0</v>
      </c>
      <c r="AY2249" s="279">
        <f t="shared" si="986"/>
        <v>0</v>
      </c>
      <c r="AZ2249" s="40">
        <f t="shared" si="987"/>
        <v>0</v>
      </c>
      <c r="BB2249" s="40">
        <f t="shared" si="988"/>
        <v>0</v>
      </c>
      <c r="BC2249" s="397">
        <f t="shared" si="989"/>
        <v>0</v>
      </c>
      <c r="BD2249" s="105">
        <f t="shared" si="990"/>
        <v>0</v>
      </c>
      <c r="BE2249" s="105">
        <f t="shared" si="991"/>
        <v>0</v>
      </c>
      <c r="BF2249" s="742">
        <f t="shared" si="992"/>
        <v>0</v>
      </c>
      <c r="BG2249" s="89"/>
      <c r="BH2249" s="9"/>
      <c r="BJ2249" s="40">
        <f t="shared" si="993"/>
        <v>0</v>
      </c>
      <c r="BK2249" s="40">
        <f t="shared" si="994"/>
        <v>1</v>
      </c>
      <c r="BL2249" s="40">
        <f t="shared" si="995"/>
        <v>0</v>
      </c>
      <c r="BM2249" s="40">
        <f t="shared" si="996"/>
        <v>0</v>
      </c>
      <c r="BN2249" s="40">
        <f t="shared" si="997"/>
        <v>0</v>
      </c>
    </row>
    <row r="2250" spans="1:66" x14ac:dyDescent="0.25">
      <c r="A2250" s="379"/>
      <c r="B2250" s="936"/>
      <c r="C2250" s="272"/>
      <c r="D2250" s="868"/>
      <c r="E2250" s="873" t="str">
        <f t="shared" si="971"/>
        <v xml:space="preserve"> </v>
      </c>
      <c r="F2250" s="130">
        <f t="shared" si="972"/>
        <v>0</v>
      </c>
      <c r="G2250" s="128">
        <f t="shared" si="973"/>
        <v>2238</v>
      </c>
      <c r="H2250" s="127"/>
      <c r="I2250" s="321"/>
      <c r="J2250" s="97"/>
      <c r="K2250" s="323"/>
      <c r="L2250" s="322"/>
      <c r="M2250" s="50"/>
      <c r="N2250" s="87"/>
      <c r="O2250" s="324"/>
      <c r="P2250" s="98"/>
      <c r="Q2250" s="98"/>
      <c r="R2250" s="114"/>
      <c r="S2250" s="753"/>
      <c r="T2250" s="98"/>
      <c r="U2250" s="98"/>
      <c r="V2250" s="98"/>
      <c r="W2250" s="99"/>
      <c r="X2250" s="97"/>
      <c r="Y2250" s="87"/>
      <c r="Z2250" s="100"/>
      <c r="AA2250" s="106">
        <f t="shared" si="974"/>
        <v>2238</v>
      </c>
      <c r="AB2250" s="549">
        <f t="shared" si="975"/>
        <v>0</v>
      </c>
      <c r="AC2250" s="544">
        <f t="shared" si="976"/>
        <v>0</v>
      </c>
      <c r="AD2250" s="174">
        <f t="shared" si="977"/>
        <v>0</v>
      </c>
      <c r="AE2250" s="8"/>
      <c r="AF2250" s="885" t="str">
        <f t="shared" si="978"/>
        <v xml:space="preserve"> </v>
      </c>
      <c r="AG2250" s="40">
        <f t="shared" si="979"/>
        <v>0</v>
      </c>
      <c r="AH2250" s="40">
        <f t="shared" si="980"/>
        <v>0</v>
      </c>
      <c r="AR2250" s="40">
        <f t="shared" si="981"/>
        <v>0</v>
      </c>
      <c r="AS2250" s="40">
        <f t="shared" si="982"/>
        <v>0</v>
      </c>
      <c r="AT2250" s="40">
        <f t="shared" si="983"/>
        <v>0</v>
      </c>
      <c r="AU2250" s="40">
        <f t="shared" si="984"/>
        <v>0</v>
      </c>
      <c r="AX2250" s="279">
        <f t="shared" si="985"/>
        <v>0</v>
      </c>
      <c r="AY2250" s="279">
        <f t="shared" si="986"/>
        <v>0</v>
      </c>
      <c r="AZ2250" s="40">
        <f t="shared" si="987"/>
        <v>0</v>
      </c>
      <c r="BB2250" s="40">
        <f t="shared" si="988"/>
        <v>0</v>
      </c>
      <c r="BC2250" s="397">
        <f t="shared" si="989"/>
        <v>0</v>
      </c>
      <c r="BD2250" s="105">
        <f t="shared" si="990"/>
        <v>0</v>
      </c>
      <c r="BE2250" s="105">
        <f t="shared" si="991"/>
        <v>0</v>
      </c>
      <c r="BF2250" s="742">
        <f t="shared" si="992"/>
        <v>0</v>
      </c>
      <c r="BG2250" s="89"/>
      <c r="BH2250" s="9"/>
      <c r="BJ2250" s="40">
        <f t="shared" si="993"/>
        <v>0</v>
      </c>
      <c r="BK2250" s="40">
        <f t="shared" si="994"/>
        <v>1</v>
      </c>
      <c r="BL2250" s="40">
        <f t="shared" si="995"/>
        <v>0</v>
      </c>
      <c r="BM2250" s="40">
        <f t="shared" si="996"/>
        <v>0</v>
      </c>
      <c r="BN2250" s="40">
        <f t="shared" si="997"/>
        <v>0</v>
      </c>
    </row>
    <row r="2251" spans="1:66" x14ac:dyDescent="0.25">
      <c r="A2251" s="379"/>
      <c r="B2251" s="936"/>
      <c r="C2251" s="272"/>
      <c r="D2251" s="868"/>
      <c r="E2251" s="873" t="str">
        <f t="shared" si="971"/>
        <v xml:space="preserve"> </v>
      </c>
      <c r="F2251" s="130">
        <f t="shared" si="972"/>
        <v>0</v>
      </c>
      <c r="G2251" s="128">
        <f t="shared" si="973"/>
        <v>2239</v>
      </c>
      <c r="H2251" s="127"/>
      <c r="I2251" s="321"/>
      <c r="J2251" s="97"/>
      <c r="K2251" s="323"/>
      <c r="L2251" s="322"/>
      <c r="M2251" s="50"/>
      <c r="N2251" s="87"/>
      <c r="O2251" s="324"/>
      <c r="P2251" s="98"/>
      <c r="Q2251" s="98"/>
      <c r="R2251" s="114"/>
      <c r="S2251" s="753"/>
      <c r="T2251" s="98"/>
      <c r="U2251" s="98"/>
      <c r="V2251" s="98"/>
      <c r="W2251" s="99"/>
      <c r="X2251" s="97"/>
      <c r="Y2251" s="87"/>
      <c r="Z2251" s="100"/>
      <c r="AA2251" s="106">
        <f t="shared" si="974"/>
        <v>2239</v>
      </c>
      <c r="AB2251" s="549">
        <f t="shared" si="975"/>
        <v>0</v>
      </c>
      <c r="AC2251" s="544">
        <f t="shared" si="976"/>
        <v>0</v>
      </c>
      <c r="AD2251" s="174">
        <f t="shared" si="977"/>
        <v>0</v>
      </c>
      <c r="AE2251" s="8"/>
      <c r="AF2251" s="885" t="str">
        <f t="shared" si="978"/>
        <v xml:space="preserve"> </v>
      </c>
      <c r="AG2251" s="40">
        <f t="shared" si="979"/>
        <v>0</v>
      </c>
      <c r="AH2251" s="40">
        <f t="shared" si="980"/>
        <v>0</v>
      </c>
      <c r="AR2251" s="40">
        <f t="shared" si="981"/>
        <v>0</v>
      </c>
      <c r="AS2251" s="40">
        <f t="shared" si="982"/>
        <v>0</v>
      </c>
      <c r="AT2251" s="40">
        <f t="shared" si="983"/>
        <v>0</v>
      </c>
      <c r="AU2251" s="40">
        <f t="shared" si="984"/>
        <v>0</v>
      </c>
      <c r="AX2251" s="279">
        <f t="shared" si="985"/>
        <v>0</v>
      </c>
      <c r="AY2251" s="279">
        <f t="shared" si="986"/>
        <v>0</v>
      </c>
      <c r="AZ2251" s="40">
        <f t="shared" si="987"/>
        <v>0</v>
      </c>
      <c r="BB2251" s="40">
        <f t="shared" si="988"/>
        <v>0</v>
      </c>
      <c r="BC2251" s="397">
        <f t="shared" si="989"/>
        <v>0</v>
      </c>
      <c r="BD2251" s="105">
        <f t="shared" si="990"/>
        <v>0</v>
      </c>
      <c r="BE2251" s="105">
        <f t="shared" si="991"/>
        <v>0</v>
      </c>
      <c r="BF2251" s="742">
        <f t="shared" si="992"/>
        <v>0</v>
      </c>
      <c r="BG2251" s="89"/>
      <c r="BH2251" s="9"/>
      <c r="BJ2251" s="40">
        <f t="shared" si="993"/>
        <v>0</v>
      </c>
      <c r="BK2251" s="40">
        <f t="shared" si="994"/>
        <v>1</v>
      </c>
      <c r="BL2251" s="40">
        <f t="shared" si="995"/>
        <v>0</v>
      </c>
      <c r="BM2251" s="40">
        <f t="shared" si="996"/>
        <v>0</v>
      </c>
      <c r="BN2251" s="40">
        <f t="shared" si="997"/>
        <v>0</v>
      </c>
    </row>
    <row r="2252" spans="1:66" x14ac:dyDescent="0.25">
      <c r="A2252" s="379"/>
      <c r="B2252" s="936"/>
      <c r="C2252" s="272"/>
      <c r="D2252" s="868"/>
      <c r="E2252" s="873" t="str">
        <f t="shared" si="971"/>
        <v xml:space="preserve"> </v>
      </c>
      <c r="F2252" s="130">
        <f t="shared" si="972"/>
        <v>0</v>
      </c>
      <c r="G2252" s="128">
        <f t="shared" si="973"/>
        <v>2240</v>
      </c>
      <c r="H2252" s="127"/>
      <c r="I2252" s="321"/>
      <c r="J2252" s="97"/>
      <c r="K2252" s="323"/>
      <c r="L2252" s="322"/>
      <c r="M2252" s="50"/>
      <c r="N2252" s="87"/>
      <c r="O2252" s="324"/>
      <c r="P2252" s="98"/>
      <c r="Q2252" s="98"/>
      <c r="R2252" s="114"/>
      <c r="S2252" s="753"/>
      <c r="T2252" s="98"/>
      <c r="U2252" s="98"/>
      <c r="V2252" s="98"/>
      <c r="W2252" s="99"/>
      <c r="X2252" s="97"/>
      <c r="Y2252" s="87"/>
      <c r="Z2252" s="100"/>
      <c r="AA2252" s="106">
        <f t="shared" si="974"/>
        <v>2240</v>
      </c>
      <c r="AB2252" s="549">
        <f t="shared" si="975"/>
        <v>0</v>
      </c>
      <c r="AC2252" s="544">
        <f t="shared" si="976"/>
        <v>0</v>
      </c>
      <c r="AD2252" s="174">
        <f t="shared" si="977"/>
        <v>0</v>
      </c>
      <c r="AE2252" s="8"/>
      <c r="AF2252" s="885" t="str">
        <f t="shared" si="978"/>
        <v xml:space="preserve"> </v>
      </c>
      <c r="AG2252" s="40">
        <f t="shared" si="979"/>
        <v>0</v>
      </c>
      <c r="AH2252" s="40">
        <f t="shared" si="980"/>
        <v>0</v>
      </c>
      <c r="AR2252" s="40">
        <f t="shared" si="981"/>
        <v>0</v>
      </c>
      <c r="AS2252" s="40">
        <f t="shared" si="982"/>
        <v>0</v>
      </c>
      <c r="AT2252" s="40">
        <f t="shared" si="983"/>
        <v>0</v>
      </c>
      <c r="AU2252" s="40">
        <f t="shared" si="984"/>
        <v>0</v>
      </c>
      <c r="AX2252" s="279">
        <f t="shared" si="985"/>
        <v>0</v>
      </c>
      <c r="AY2252" s="279">
        <f t="shared" si="986"/>
        <v>0</v>
      </c>
      <c r="AZ2252" s="40">
        <f t="shared" si="987"/>
        <v>0</v>
      </c>
      <c r="BB2252" s="40">
        <f t="shared" si="988"/>
        <v>0</v>
      </c>
      <c r="BC2252" s="397">
        <f t="shared" si="989"/>
        <v>0</v>
      </c>
      <c r="BD2252" s="105">
        <f t="shared" si="990"/>
        <v>0</v>
      </c>
      <c r="BE2252" s="105">
        <f t="shared" si="991"/>
        <v>0</v>
      </c>
      <c r="BF2252" s="742">
        <f t="shared" si="992"/>
        <v>0</v>
      </c>
      <c r="BG2252" s="89"/>
      <c r="BH2252" s="9"/>
      <c r="BJ2252" s="40">
        <f t="shared" si="993"/>
        <v>0</v>
      </c>
      <c r="BK2252" s="40">
        <f t="shared" si="994"/>
        <v>1</v>
      </c>
      <c r="BL2252" s="40">
        <f t="shared" si="995"/>
        <v>0</v>
      </c>
      <c r="BM2252" s="40">
        <f t="shared" si="996"/>
        <v>0</v>
      </c>
      <c r="BN2252" s="40">
        <f t="shared" si="997"/>
        <v>0</v>
      </c>
    </row>
    <row r="2253" spans="1:66" x14ac:dyDescent="0.25">
      <c r="A2253" s="379"/>
      <c r="B2253" s="936"/>
      <c r="C2253" s="272"/>
      <c r="D2253" s="868"/>
      <c r="E2253" s="873" t="str">
        <f t="shared" si="971"/>
        <v xml:space="preserve"> </v>
      </c>
      <c r="F2253" s="130">
        <f t="shared" si="972"/>
        <v>0</v>
      </c>
      <c r="G2253" s="128">
        <f t="shared" si="973"/>
        <v>2241</v>
      </c>
      <c r="H2253" s="127"/>
      <c r="I2253" s="321"/>
      <c r="J2253" s="97"/>
      <c r="K2253" s="323"/>
      <c r="L2253" s="322"/>
      <c r="M2253" s="50"/>
      <c r="N2253" s="87"/>
      <c r="O2253" s="324"/>
      <c r="P2253" s="98"/>
      <c r="Q2253" s="98"/>
      <c r="R2253" s="114"/>
      <c r="S2253" s="753"/>
      <c r="T2253" s="98"/>
      <c r="U2253" s="98"/>
      <c r="V2253" s="98"/>
      <c r="W2253" s="99"/>
      <c r="X2253" s="97"/>
      <c r="Y2253" s="87"/>
      <c r="Z2253" s="100"/>
      <c r="AA2253" s="106">
        <f t="shared" si="974"/>
        <v>2241</v>
      </c>
      <c r="AB2253" s="549">
        <f t="shared" si="975"/>
        <v>0</v>
      </c>
      <c r="AC2253" s="544">
        <f t="shared" si="976"/>
        <v>0</v>
      </c>
      <c r="AD2253" s="174">
        <f t="shared" si="977"/>
        <v>0</v>
      </c>
      <c r="AE2253" s="8"/>
      <c r="AF2253" s="885" t="str">
        <f t="shared" si="978"/>
        <v xml:space="preserve"> </v>
      </c>
      <c r="AG2253" s="40">
        <f t="shared" si="979"/>
        <v>0</v>
      </c>
      <c r="AH2253" s="40">
        <f t="shared" si="980"/>
        <v>0</v>
      </c>
      <c r="AR2253" s="40">
        <f t="shared" si="981"/>
        <v>0</v>
      </c>
      <c r="AS2253" s="40">
        <f t="shared" si="982"/>
        <v>0</v>
      </c>
      <c r="AT2253" s="40">
        <f t="shared" si="983"/>
        <v>0</v>
      </c>
      <c r="AU2253" s="40">
        <f t="shared" si="984"/>
        <v>0</v>
      </c>
      <c r="AX2253" s="279">
        <f t="shared" si="985"/>
        <v>0</v>
      </c>
      <c r="AY2253" s="279">
        <f t="shared" si="986"/>
        <v>0</v>
      </c>
      <c r="AZ2253" s="40">
        <f t="shared" si="987"/>
        <v>0</v>
      </c>
      <c r="BB2253" s="40">
        <f t="shared" si="988"/>
        <v>0</v>
      </c>
      <c r="BC2253" s="397">
        <f t="shared" si="989"/>
        <v>0</v>
      </c>
      <c r="BD2253" s="105">
        <f t="shared" si="990"/>
        <v>0</v>
      </c>
      <c r="BE2253" s="105">
        <f t="shared" si="991"/>
        <v>0</v>
      </c>
      <c r="BF2253" s="742">
        <f t="shared" si="992"/>
        <v>0</v>
      </c>
      <c r="BG2253" s="89"/>
      <c r="BH2253" s="9"/>
      <c r="BJ2253" s="40">
        <f t="shared" si="993"/>
        <v>0</v>
      </c>
      <c r="BK2253" s="40">
        <f t="shared" si="994"/>
        <v>1</v>
      </c>
      <c r="BL2253" s="40">
        <f t="shared" si="995"/>
        <v>0</v>
      </c>
      <c r="BM2253" s="40">
        <f t="shared" si="996"/>
        <v>0</v>
      </c>
      <c r="BN2253" s="40">
        <f t="shared" si="997"/>
        <v>0</v>
      </c>
    </row>
    <row r="2254" spans="1:66" x14ac:dyDescent="0.25">
      <c r="A2254" s="379"/>
      <c r="B2254" s="936"/>
      <c r="C2254" s="272"/>
      <c r="D2254" s="868"/>
      <c r="E2254" s="873" t="str">
        <f t="shared" si="971"/>
        <v xml:space="preserve"> </v>
      </c>
      <c r="F2254" s="130">
        <f t="shared" si="972"/>
        <v>0</v>
      </c>
      <c r="G2254" s="128">
        <f t="shared" si="973"/>
        <v>2242</v>
      </c>
      <c r="H2254" s="127"/>
      <c r="I2254" s="321"/>
      <c r="J2254" s="97"/>
      <c r="K2254" s="323"/>
      <c r="L2254" s="322"/>
      <c r="M2254" s="50"/>
      <c r="N2254" s="87"/>
      <c r="O2254" s="324"/>
      <c r="P2254" s="98"/>
      <c r="Q2254" s="98"/>
      <c r="R2254" s="114"/>
      <c r="S2254" s="753"/>
      <c r="T2254" s="98"/>
      <c r="U2254" s="98"/>
      <c r="V2254" s="98"/>
      <c r="W2254" s="99"/>
      <c r="X2254" s="97"/>
      <c r="Y2254" s="87"/>
      <c r="Z2254" s="100"/>
      <c r="AA2254" s="106">
        <f t="shared" si="974"/>
        <v>2242</v>
      </c>
      <c r="AB2254" s="549">
        <f t="shared" si="975"/>
        <v>0</v>
      </c>
      <c r="AC2254" s="544">
        <f t="shared" si="976"/>
        <v>0</v>
      </c>
      <c r="AD2254" s="174">
        <f t="shared" si="977"/>
        <v>0</v>
      </c>
      <c r="AE2254" s="8"/>
      <c r="AF2254" s="885" t="str">
        <f t="shared" si="978"/>
        <v xml:space="preserve"> </v>
      </c>
      <c r="AG2254" s="40">
        <f t="shared" si="979"/>
        <v>0</v>
      </c>
      <c r="AH2254" s="40">
        <f t="shared" si="980"/>
        <v>0</v>
      </c>
      <c r="AR2254" s="40">
        <f t="shared" si="981"/>
        <v>0</v>
      </c>
      <c r="AS2254" s="40">
        <f t="shared" si="982"/>
        <v>0</v>
      </c>
      <c r="AT2254" s="40">
        <f t="shared" si="983"/>
        <v>0</v>
      </c>
      <c r="AU2254" s="40">
        <f t="shared" si="984"/>
        <v>0</v>
      </c>
      <c r="AX2254" s="279">
        <f t="shared" si="985"/>
        <v>0</v>
      </c>
      <c r="AY2254" s="279">
        <f t="shared" si="986"/>
        <v>0</v>
      </c>
      <c r="AZ2254" s="40">
        <f t="shared" si="987"/>
        <v>0</v>
      </c>
      <c r="BB2254" s="40">
        <f t="shared" si="988"/>
        <v>0</v>
      </c>
      <c r="BC2254" s="397">
        <f t="shared" si="989"/>
        <v>0</v>
      </c>
      <c r="BD2254" s="105">
        <f t="shared" si="990"/>
        <v>0</v>
      </c>
      <c r="BE2254" s="105">
        <f t="shared" si="991"/>
        <v>0</v>
      </c>
      <c r="BF2254" s="742">
        <f t="shared" si="992"/>
        <v>0</v>
      </c>
      <c r="BG2254" s="89"/>
      <c r="BH2254" s="9"/>
      <c r="BJ2254" s="40">
        <f t="shared" si="993"/>
        <v>0</v>
      </c>
      <c r="BK2254" s="40">
        <f t="shared" si="994"/>
        <v>1</v>
      </c>
      <c r="BL2254" s="40">
        <f t="shared" si="995"/>
        <v>0</v>
      </c>
      <c r="BM2254" s="40">
        <f t="shared" si="996"/>
        <v>0</v>
      </c>
      <c r="BN2254" s="40">
        <f t="shared" si="997"/>
        <v>0</v>
      </c>
    </row>
    <row r="2255" spans="1:66" x14ac:dyDescent="0.25">
      <c r="A2255" s="379"/>
      <c r="B2255" s="936"/>
      <c r="C2255" s="272"/>
      <c r="D2255" s="868"/>
      <c r="E2255" s="873" t="str">
        <f t="shared" si="971"/>
        <v xml:space="preserve"> </v>
      </c>
      <c r="F2255" s="130">
        <f t="shared" si="972"/>
        <v>0</v>
      </c>
      <c r="G2255" s="128">
        <f t="shared" si="973"/>
        <v>2243</v>
      </c>
      <c r="H2255" s="127"/>
      <c r="I2255" s="321"/>
      <c r="J2255" s="97"/>
      <c r="K2255" s="323"/>
      <c r="L2255" s="322"/>
      <c r="M2255" s="50"/>
      <c r="N2255" s="87"/>
      <c r="O2255" s="324"/>
      <c r="P2255" s="98"/>
      <c r="Q2255" s="98"/>
      <c r="R2255" s="114"/>
      <c r="S2255" s="753"/>
      <c r="T2255" s="98"/>
      <c r="U2255" s="98"/>
      <c r="V2255" s="98"/>
      <c r="W2255" s="99"/>
      <c r="X2255" s="97"/>
      <c r="Y2255" s="87"/>
      <c r="Z2255" s="100"/>
      <c r="AA2255" s="106">
        <f t="shared" si="974"/>
        <v>2243</v>
      </c>
      <c r="AB2255" s="549">
        <f t="shared" si="975"/>
        <v>0</v>
      </c>
      <c r="AC2255" s="544">
        <f t="shared" si="976"/>
        <v>0</v>
      </c>
      <c r="AD2255" s="174">
        <f t="shared" si="977"/>
        <v>0</v>
      </c>
      <c r="AE2255" s="8"/>
      <c r="AF2255" s="885" t="str">
        <f t="shared" si="978"/>
        <v xml:space="preserve"> </v>
      </c>
      <c r="AG2255" s="40">
        <f t="shared" si="979"/>
        <v>0</v>
      </c>
      <c r="AH2255" s="40">
        <f t="shared" si="980"/>
        <v>0</v>
      </c>
      <c r="AR2255" s="40">
        <f t="shared" si="981"/>
        <v>0</v>
      </c>
      <c r="AS2255" s="40">
        <f t="shared" si="982"/>
        <v>0</v>
      </c>
      <c r="AT2255" s="40">
        <f t="shared" si="983"/>
        <v>0</v>
      </c>
      <c r="AU2255" s="40">
        <f t="shared" si="984"/>
        <v>0</v>
      </c>
      <c r="AX2255" s="279">
        <f t="shared" si="985"/>
        <v>0</v>
      </c>
      <c r="AY2255" s="279">
        <f t="shared" si="986"/>
        <v>0</v>
      </c>
      <c r="AZ2255" s="40">
        <f t="shared" si="987"/>
        <v>0</v>
      </c>
      <c r="BB2255" s="40">
        <f t="shared" si="988"/>
        <v>0</v>
      </c>
      <c r="BC2255" s="397">
        <f t="shared" si="989"/>
        <v>0</v>
      </c>
      <c r="BD2255" s="105">
        <f t="shared" si="990"/>
        <v>0</v>
      </c>
      <c r="BE2255" s="105">
        <f t="shared" si="991"/>
        <v>0</v>
      </c>
      <c r="BF2255" s="742">
        <f t="shared" si="992"/>
        <v>0</v>
      </c>
      <c r="BG2255" s="89"/>
      <c r="BH2255" s="9"/>
      <c r="BJ2255" s="40">
        <f t="shared" si="993"/>
        <v>0</v>
      </c>
      <c r="BK2255" s="40">
        <f t="shared" si="994"/>
        <v>1</v>
      </c>
      <c r="BL2255" s="40">
        <f t="shared" si="995"/>
        <v>0</v>
      </c>
      <c r="BM2255" s="40">
        <f t="shared" si="996"/>
        <v>0</v>
      </c>
      <c r="BN2255" s="40">
        <f t="shared" si="997"/>
        <v>0</v>
      </c>
    </row>
    <row r="2256" spans="1:66" x14ac:dyDescent="0.25">
      <c r="A2256" s="379"/>
      <c r="B2256" s="936"/>
      <c r="C2256" s="272"/>
      <c r="D2256" s="868"/>
      <c r="E2256" s="873" t="str">
        <f t="shared" si="971"/>
        <v xml:space="preserve"> </v>
      </c>
      <c r="F2256" s="130">
        <f t="shared" si="972"/>
        <v>0</v>
      </c>
      <c r="G2256" s="128">
        <f t="shared" si="973"/>
        <v>2244</v>
      </c>
      <c r="H2256" s="127"/>
      <c r="I2256" s="321"/>
      <c r="J2256" s="97"/>
      <c r="K2256" s="323"/>
      <c r="L2256" s="322"/>
      <c r="M2256" s="50"/>
      <c r="N2256" s="87"/>
      <c r="O2256" s="324"/>
      <c r="P2256" s="98"/>
      <c r="Q2256" s="98"/>
      <c r="R2256" s="114"/>
      <c r="S2256" s="753"/>
      <c r="T2256" s="98"/>
      <c r="U2256" s="98"/>
      <c r="V2256" s="98"/>
      <c r="W2256" s="99"/>
      <c r="X2256" s="97"/>
      <c r="Y2256" s="87"/>
      <c r="Z2256" s="100"/>
      <c r="AA2256" s="106">
        <f t="shared" si="974"/>
        <v>2244</v>
      </c>
      <c r="AB2256" s="549">
        <f t="shared" si="975"/>
        <v>0</v>
      </c>
      <c r="AC2256" s="544">
        <f t="shared" si="976"/>
        <v>0</v>
      </c>
      <c r="AD2256" s="174">
        <f t="shared" si="977"/>
        <v>0</v>
      </c>
      <c r="AE2256" s="8"/>
      <c r="AF2256" s="885" t="str">
        <f t="shared" si="978"/>
        <v xml:space="preserve"> </v>
      </c>
      <c r="AG2256" s="40">
        <f t="shared" si="979"/>
        <v>0</v>
      </c>
      <c r="AH2256" s="40">
        <f t="shared" si="980"/>
        <v>0</v>
      </c>
      <c r="AR2256" s="40">
        <f t="shared" si="981"/>
        <v>0</v>
      </c>
      <c r="AS2256" s="40">
        <f t="shared" si="982"/>
        <v>0</v>
      </c>
      <c r="AT2256" s="40">
        <f t="shared" si="983"/>
        <v>0</v>
      </c>
      <c r="AU2256" s="40">
        <f t="shared" si="984"/>
        <v>0</v>
      </c>
      <c r="AX2256" s="279">
        <f t="shared" si="985"/>
        <v>0</v>
      </c>
      <c r="AY2256" s="279">
        <f t="shared" si="986"/>
        <v>0</v>
      </c>
      <c r="AZ2256" s="40">
        <f t="shared" si="987"/>
        <v>0</v>
      </c>
      <c r="BB2256" s="40">
        <f t="shared" si="988"/>
        <v>0</v>
      </c>
      <c r="BC2256" s="397">
        <f t="shared" si="989"/>
        <v>0</v>
      </c>
      <c r="BD2256" s="105">
        <f t="shared" si="990"/>
        <v>0</v>
      </c>
      <c r="BE2256" s="105">
        <f t="shared" si="991"/>
        <v>0</v>
      </c>
      <c r="BF2256" s="742">
        <f t="shared" si="992"/>
        <v>0</v>
      </c>
      <c r="BG2256" s="89"/>
      <c r="BH2256" s="9"/>
      <c r="BJ2256" s="40">
        <f t="shared" si="993"/>
        <v>0</v>
      </c>
      <c r="BK2256" s="40">
        <f t="shared" si="994"/>
        <v>1</v>
      </c>
      <c r="BL2256" s="40">
        <f t="shared" si="995"/>
        <v>0</v>
      </c>
      <c r="BM2256" s="40">
        <f t="shared" si="996"/>
        <v>0</v>
      </c>
      <c r="BN2256" s="40">
        <f t="shared" si="997"/>
        <v>0</v>
      </c>
    </row>
    <row r="2257" spans="1:66" x14ac:dyDescent="0.25">
      <c r="A2257" s="379"/>
      <c r="B2257" s="936"/>
      <c r="C2257" s="272"/>
      <c r="D2257" s="868"/>
      <c r="E2257" s="873" t="str">
        <f t="shared" si="971"/>
        <v xml:space="preserve"> </v>
      </c>
      <c r="F2257" s="130">
        <f t="shared" si="972"/>
        <v>0</v>
      </c>
      <c r="G2257" s="128">
        <f t="shared" si="973"/>
        <v>2245</v>
      </c>
      <c r="H2257" s="127"/>
      <c r="I2257" s="321"/>
      <c r="J2257" s="97"/>
      <c r="K2257" s="323"/>
      <c r="L2257" s="322"/>
      <c r="M2257" s="50"/>
      <c r="N2257" s="87"/>
      <c r="O2257" s="324"/>
      <c r="P2257" s="98"/>
      <c r="Q2257" s="98"/>
      <c r="R2257" s="114"/>
      <c r="S2257" s="753"/>
      <c r="T2257" s="98"/>
      <c r="U2257" s="98"/>
      <c r="V2257" s="98"/>
      <c r="W2257" s="99"/>
      <c r="X2257" s="97"/>
      <c r="Y2257" s="87"/>
      <c r="Z2257" s="100"/>
      <c r="AA2257" s="106">
        <f t="shared" si="974"/>
        <v>2245</v>
      </c>
      <c r="AB2257" s="549">
        <f t="shared" si="975"/>
        <v>0</v>
      </c>
      <c r="AC2257" s="544">
        <f t="shared" si="976"/>
        <v>0</v>
      </c>
      <c r="AD2257" s="174">
        <f t="shared" si="977"/>
        <v>0</v>
      </c>
      <c r="AE2257" s="8"/>
      <c r="AF2257" s="885" t="str">
        <f t="shared" si="978"/>
        <v xml:space="preserve"> </v>
      </c>
      <c r="AG2257" s="40">
        <f t="shared" si="979"/>
        <v>0</v>
      </c>
      <c r="AH2257" s="40">
        <f t="shared" si="980"/>
        <v>0</v>
      </c>
      <c r="AR2257" s="40">
        <f t="shared" si="981"/>
        <v>0</v>
      </c>
      <c r="AS2257" s="40">
        <f t="shared" si="982"/>
        <v>0</v>
      </c>
      <c r="AT2257" s="40">
        <f t="shared" si="983"/>
        <v>0</v>
      </c>
      <c r="AU2257" s="40">
        <f t="shared" si="984"/>
        <v>0</v>
      </c>
      <c r="AX2257" s="279">
        <f t="shared" si="985"/>
        <v>0</v>
      </c>
      <c r="AY2257" s="279">
        <f t="shared" si="986"/>
        <v>0</v>
      </c>
      <c r="AZ2257" s="40">
        <f t="shared" si="987"/>
        <v>0</v>
      </c>
      <c r="BB2257" s="40">
        <f t="shared" si="988"/>
        <v>0</v>
      </c>
      <c r="BC2257" s="397">
        <f t="shared" si="989"/>
        <v>0</v>
      </c>
      <c r="BD2257" s="105">
        <f t="shared" si="990"/>
        <v>0</v>
      </c>
      <c r="BE2257" s="105">
        <f t="shared" si="991"/>
        <v>0</v>
      </c>
      <c r="BF2257" s="742">
        <f t="shared" si="992"/>
        <v>0</v>
      </c>
      <c r="BG2257" s="89"/>
      <c r="BH2257" s="9"/>
      <c r="BJ2257" s="40">
        <f t="shared" si="993"/>
        <v>0</v>
      </c>
      <c r="BK2257" s="40">
        <f t="shared" si="994"/>
        <v>1</v>
      </c>
      <c r="BL2257" s="40">
        <f t="shared" si="995"/>
        <v>0</v>
      </c>
      <c r="BM2257" s="40">
        <f t="shared" si="996"/>
        <v>0</v>
      </c>
      <c r="BN2257" s="40">
        <f t="shared" si="997"/>
        <v>0</v>
      </c>
    </row>
    <row r="2258" spans="1:66" x14ac:dyDescent="0.25">
      <c r="A2258" s="379"/>
      <c r="B2258" s="936"/>
      <c r="C2258" s="272"/>
      <c r="D2258" s="868"/>
      <c r="E2258" s="873" t="str">
        <f t="shared" si="971"/>
        <v xml:space="preserve"> </v>
      </c>
      <c r="F2258" s="130">
        <f t="shared" si="972"/>
        <v>0</v>
      </c>
      <c r="G2258" s="128">
        <f t="shared" si="973"/>
        <v>2246</v>
      </c>
      <c r="H2258" s="127"/>
      <c r="I2258" s="321"/>
      <c r="J2258" s="97"/>
      <c r="K2258" s="323"/>
      <c r="L2258" s="322"/>
      <c r="M2258" s="50"/>
      <c r="N2258" s="87"/>
      <c r="O2258" s="324"/>
      <c r="P2258" s="98"/>
      <c r="Q2258" s="98"/>
      <c r="R2258" s="114"/>
      <c r="S2258" s="753"/>
      <c r="T2258" s="98"/>
      <c r="U2258" s="98"/>
      <c r="V2258" s="98"/>
      <c r="W2258" s="99"/>
      <c r="X2258" s="97"/>
      <c r="Y2258" s="87"/>
      <c r="Z2258" s="100"/>
      <c r="AA2258" s="106">
        <f t="shared" si="974"/>
        <v>2246</v>
      </c>
      <c r="AB2258" s="549">
        <f t="shared" si="975"/>
        <v>0</v>
      </c>
      <c r="AC2258" s="544">
        <f t="shared" si="976"/>
        <v>0</v>
      </c>
      <c r="AD2258" s="174">
        <f t="shared" si="977"/>
        <v>0</v>
      </c>
      <c r="AE2258" s="8"/>
      <c r="AF2258" s="885" t="str">
        <f t="shared" si="978"/>
        <v xml:space="preserve"> </v>
      </c>
      <c r="AG2258" s="40">
        <f t="shared" si="979"/>
        <v>0</v>
      </c>
      <c r="AH2258" s="40">
        <f t="shared" si="980"/>
        <v>0</v>
      </c>
      <c r="AR2258" s="40">
        <f t="shared" si="981"/>
        <v>0</v>
      </c>
      <c r="AS2258" s="40">
        <f t="shared" si="982"/>
        <v>0</v>
      </c>
      <c r="AT2258" s="40">
        <f t="shared" si="983"/>
        <v>0</v>
      </c>
      <c r="AU2258" s="40">
        <f t="shared" si="984"/>
        <v>0</v>
      </c>
      <c r="AX2258" s="279">
        <f t="shared" si="985"/>
        <v>0</v>
      </c>
      <c r="AY2258" s="279">
        <f t="shared" si="986"/>
        <v>0</v>
      </c>
      <c r="AZ2258" s="40">
        <f t="shared" si="987"/>
        <v>0</v>
      </c>
      <c r="BB2258" s="40">
        <f t="shared" si="988"/>
        <v>0</v>
      </c>
      <c r="BC2258" s="397">
        <f t="shared" si="989"/>
        <v>0</v>
      </c>
      <c r="BD2258" s="105">
        <f t="shared" si="990"/>
        <v>0</v>
      </c>
      <c r="BE2258" s="105">
        <f t="shared" si="991"/>
        <v>0</v>
      </c>
      <c r="BF2258" s="742">
        <f t="shared" si="992"/>
        <v>0</v>
      </c>
      <c r="BG2258" s="89"/>
      <c r="BH2258" s="9"/>
      <c r="BJ2258" s="40">
        <f t="shared" si="993"/>
        <v>0</v>
      </c>
      <c r="BK2258" s="40">
        <f t="shared" si="994"/>
        <v>1</v>
      </c>
      <c r="BL2258" s="40">
        <f t="shared" si="995"/>
        <v>0</v>
      </c>
      <c r="BM2258" s="40">
        <f t="shared" si="996"/>
        <v>0</v>
      </c>
      <c r="BN2258" s="40">
        <f t="shared" si="997"/>
        <v>0</v>
      </c>
    </row>
    <row r="2259" spans="1:66" x14ac:dyDescent="0.25">
      <c r="A2259" s="379"/>
      <c r="B2259" s="936"/>
      <c r="C2259" s="272"/>
      <c r="D2259" s="868"/>
      <c r="E2259" s="873" t="str">
        <f t="shared" si="971"/>
        <v xml:space="preserve"> </v>
      </c>
      <c r="F2259" s="130">
        <f t="shared" si="972"/>
        <v>0</v>
      </c>
      <c r="G2259" s="128">
        <f t="shared" si="973"/>
        <v>2247</v>
      </c>
      <c r="H2259" s="127"/>
      <c r="I2259" s="321"/>
      <c r="J2259" s="97"/>
      <c r="K2259" s="323"/>
      <c r="L2259" s="322"/>
      <c r="M2259" s="50"/>
      <c r="N2259" s="87"/>
      <c r="O2259" s="324"/>
      <c r="P2259" s="98"/>
      <c r="Q2259" s="98"/>
      <c r="R2259" s="114"/>
      <c r="S2259" s="753"/>
      <c r="T2259" s="98"/>
      <c r="U2259" s="98"/>
      <c r="V2259" s="98"/>
      <c r="W2259" s="99"/>
      <c r="X2259" s="97"/>
      <c r="Y2259" s="87"/>
      <c r="Z2259" s="100"/>
      <c r="AA2259" s="106">
        <f t="shared" si="974"/>
        <v>2247</v>
      </c>
      <c r="AB2259" s="549">
        <f t="shared" si="975"/>
        <v>0</v>
      </c>
      <c r="AC2259" s="544">
        <f t="shared" si="976"/>
        <v>0</v>
      </c>
      <c r="AD2259" s="174">
        <f t="shared" si="977"/>
        <v>0</v>
      </c>
      <c r="AE2259" s="8"/>
      <c r="AF2259" s="885" t="str">
        <f t="shared" si="978"/>
        <v xml:space="preserve"> </v>
      </c>
      <c r="AG2259" s="40">
        <f t="shared" si="979"/>
        <v>0</v>
      </c>
      <c r="AH2259" s="40">
        <f t="shared" si="980"/>
        <v>0</v>
      </c>
      <c r="AR2259" s="40">
        <f t="shared" si="981"/>
        <v>0</v>
      </c>
      <c r="AS2259" s="40">
        <f t="shared" si="982"/>
        <v>0</v>
      </c>
      <c r="AT2259" s="40">
        <f t="shared" si="983"/>
        <v>0</v>
      </c>
      <c r="AU2259" s="40">
        <f t="shared" si="984"/>
        <v>0</v>
      </c>
      <c r="AX2259" s="279">
        <f t="shared" si="985"/>
        <v>0</v>
      </c>
      <c r="AY2259" s="279">
        <f t="shared" si="986"/>
        <v>0</v>
      </c>
      <c r="AZ2259" s="40">
        <f t="shared" si="987"/>
        <v>0</v>
      </c>
      <c r="BB2259" s="40">
        <f t="shared" si="988"/>
        <v>0</v>
      </c>
      <c r="BC2259" s="397">
        <f t="shared" si="989"/>
        <v>0</v>
      </c>
      <c r="BD2259" s="105">
        <f t="shared" si="990"/>
        <v>0</v>
      </c>
      <c r="BE2259" s="105">
        <f t="shared" si="991"/>
        <v>0</v>
      </c>
      <c r="BF2259" s="742">
        <f t="shared" si="992"/>
        <v>0</v>
      </c>
      <c r="BG2259" s="89"/>
      <c r="BH2259" s="9"/>
      <c r="BJ2259" s="40">
        <f t="shared" si="993"/>
        <v>0</v>
      </c>
      <c r="BK2259" s="40">
        <f t="shared" si="994"/>
        <v>1</v>
      </c>
      <c r="BL2259" s="40">
        <f t="shared" si="995"/>
        <v>0</v>
      </c>
      <c r="BM2259" s="40">
        <f t="shared" si="996"/>
        <v>0</v>
      </c>
      <c r="BN2259" s="40">
        <f t="shared" si="997"/>
        <v>0</v>
      </c>
    </row>
    <row r="2260" spans="1:66" x14ac:dyDescent="0.25">
      <c r="A2260" s="379"/>
      <c r="B2260" s="936"/>
      <c r="C2260" s="272"/>
      <c r="D2260" s="868"/>
      <c r="E2260" s="873" t="str">
        <f t="shared" si="971"/>
        <v xml:space="preserve"> </v>
      </c>
      <c r="F2260" s="130">
        <f t="shared" si="972"/>
        <v>0</v>
      </c>
      <c r="G2260" s="128">
        <f t="shared" si="973"/>
        <v>2248</v>
      </c>
      <c r="H2260" s="127"/>
      <c r="I2260" s="321"/>
      <c r="J2260" s="97"/>
      <c r="K2260" s="323"/>
      <c r="L2260" s="322"/>
      <c r="M2260" s="50"/>
      <c r="N2260" s="87"/>
      <c r="O2260" s="324"/>
      <c r="P2260" s="98"/>
      <c r="Q2260" s="98"/>
      <c r="R2260" s="114"/>
      <c r="S2260" s="753"/>
      <c r="T2260" s="98"/>
      <c r="U2260" s="98"/>
      <c r="V2260" s="98"/>
      <c r="W2260" s="99"/>
      <c r="X2260" s="97"/>
      <c r="Y2260" s="87"/>
      <c r="Z2260" s="100"/>
      <c r="AA2260" s="106">
        <f t="shared" si="974"/>
        <v>2248</v>
      </c>
      <c r="AB2260" s="549">
        <f t="shared" si="975"/>
        <v>0</v>
      </c>
      <c r="AC2260" s="544">
        <f t="shared" si="976"/>
        <v>0</v>
      </c>
      <c r="AD2260" s="174">
        <f t="shared" si="977"/>
        <v>0</v>
      </c>
      <c r="AE2260" s="8"/>
      <c r="AF2260" s="885" t="str">
        <f t="shared" si="978"/>
        <v xml:space="preserve"> </v>
      </c>
      <c r="AG2260" s="40">
        <f t="shared" si="979"/>
        <v>0</v>
      </c>
      <c r="AH2260" s="40">
        <f t="shared" si="980"/>
        <v>0</v>
      </c>
      <c r="AR2260" s="40">
        <f t="shared" si="981"/>
        <v>0</v>
      </c>
      <c r="AS2260" s="40">
        <f t="shared" si="982"/>
        <v>0</v>
      </c>
      <c r="AT2260" s="40">
        <f t="shared" si="983"/>
        <v>0</v>
      </c>
      <c r="AU2260" s="40">
        <f t="shared" si="984"/>
        <v>0</v>
      </c>
      <c r="AX2260" s="279">
        <f t="shared" si="985"/>
        <v>0</v>
      </c>
      <c r="AY2260" s="279">
        <f t="shared" si="986"/>
        <v>0</v>
      </c>
      <c r="AZ2260" s="40">
        <f t="shared" si="987"/>
        <v>0</v>
      </c>
      <c r="BB2260" s="40">
        <f t="shared" si="988"/>
        <v>0</v>
      </c>
      <c r="BC2260" s="397">
        <f t="shared" si="989"/>
        <v>0</v>
      </c>
      <c r="BD2260" s="105">
        <f t="shared" si="990"/>
        <v>0</v>
      </c>
      <c r="BE2260" s="105">
        <f t="shared" si="991"/>
        <v>0</v>
      </c>
      <c r="BF2260" s="742">
        <f t="shared" si="992"/>
        <v>0</v>
      </c>
      <c r="BG2260" s="89"/>
      <c r="BH2260" s="9"/>
      <c r="BJ2260" s="40">
        <f t="shared" si="993"/>
        <v>0</v>
      </c>
      <c r="BK2260" s="40">
        <f t="shared" si="994"/>
        <v>1</v>
      </c>
      <c r="BL2260" s="40">
        <f t="shared" si="995"/>
        <v>0</v>
      </c>
      <c r="BM2260" s="40">
        <f t="shared" si="996"/>
        <v>0</v>
      </c>
      <c r="BN2260" s="40">
        <f t="shared" si="997"/>
        <v>0</v>
      </c>
    </row>
    <row r="2261" spans="1:66" x14ac:dyDescent="0.25">
      <c r="A2261" s="379"/>
      <c r="B2261" s="936"/>
      <c r="C2261" s="272"/>
      <c r="D2261" s="868"/>
      <c r="E2261" s="873" t="str">
        <f t="shared" si="971"/>
        <v xml:space="preserve"> </v>
      </c>
      <c r="F2261" s="130">
        <f t="shared" si="972"/>
        <v>0</v>
      </c>
      <c r="G2261" s="128">
        <f t="shared" si="973"/>
        <v>2249</v>
      </c>
      <c r="H2261" s="127"/>
      <c r="I2261" s="321"/>
      <c r="J2261" s="97"/>
      <c r="K2261" s="323"/>
      <c r="L2261" s="322"/>
      <c r="M2261" s="50"/>
      <c r="N2261" s="87"/>
      <c r="O2261" s="324"/>
      <c r="P2261" s="98"/>
      <c r="Q2261" s="98"/>
      <c r="R2261" s="114"/>
      <c r="S2261" s="753"/>
      <c r="T2261" s="98"/>
      <c r="U2261" s="98"/>
      <c r="V2261" s="98"/>
      <c r="W2261" s="99"/>
      <c r="X2261" s="97"/>
      <c r="Y2261" s="87"/>
      <c r="Z2261" s="100"/>
      <c r="AA2261" s="106">
        <f t="shared" si="974"/>
        <v>2249</v>
      </c>
      <c r="AB2261" s="549">
        <f t="shared" si="975"/>
        <v>0</v>
      </c>
      <c r="AC2261" s="544">
        <f t="shared" si="976"/>
        <v>0</v>
      </c>
      <c r="AD2261" s="174">
        <f t="shared" si="977"/>
        <v>0</v>
      </c>
      <c r="AE2261" s="8"/>
      <c r="AF2261" s="885" t="str">
        <f t="shared" si="978"/>
        <v xml:space="preserve"> </v>
      </c>
      <c r="AG2261" s="40">
        <f t="shared" si="979"/>
        <v>0</v>
      </c>
      <c r="AH2261" s="40">
        <f t="shared" si="980"/>
        <v>0</v>
      </c>
      <c r="AR2261" s="40">
        <f t="shared" si="981"/>
        <v>0</v>
      </c>
      <c r="AS2261" s="40">
        <f t="shared" si="982"/>
        <v>0</v>
      </c>
      <c r="AT2261" s="40">
        <f t="shared" si="983"/>
        <v>0</v>
      </c>
      <c r="AU2261" s="40">
        <f t="shared" si="984"/>
        <v>0</v>
      </c>
      <c r="AX2261" s="279">
        <f t="shared" si="985"/>
        <v>0</v>
      </c>
      <c r="AY2261" s="279">
        <f t="shared" si="986"/>
        <v>0</v>
      </c>
      <c r="AZ2261" s="40">
        <f t="shared" si="987"/>
        <v>0</v>
      </c>
      <c r="BB2261" s="40">
        <f t="shared" si="988"/>
        <v>0</v>
      </c>
      <c r="BC2261" s="397">
        <f t="shared" si="989"/>
        <v>0</v>
      </c>
      <c r="BD2261" s="105">
        <f t="shared" si="990"/>
        <v>0</v>
      </c>
      <c r="BE2261" s="105">
        <f t="shared" si="991"/>
        <v>0</v>
      </c>
      <c r="BF2261" s="742">
        <f t="shared" si="992"/>
        <v>0</v>
      </c>
      <c r="BG2261" s="89"/>
      <c r="BH2261" s="9"/>
      <c r="BJ2261" s="40">
        <f t="shared" si="993"/>
        <v>0</v>
      </c>
      <c r="BK2261" s="40">
        <f t="shared" si="994"/>
        <v>1</v>
      </c>
      <c r="BL2261" s="40">
        <f t="shared" si="995"/>
        <v>0</v>
      </c>
      <c r="BM2261" s="40">
        <f t="shared" si="996"/>
        <v>0</v>
      </c>
      <c r="BN2261" s="40">
        <f t="shared" si="997"/>
        <v>0</v>
      </c>
    </row>
    <row r="2262" spans="1:66" x14ac:dyDescent="0.25">
      <c r="A2262" s="379"/>
      <c r="B2262" s="936"/>
      <c r="C2262" s="272"/>
      <c r="D2262" s="868"/>
      <c r="E2262" s="873" t="str">
        <f t="shared" si="971"/>
        <v xml:space="preserve"> </v>
      </c>
      <c r="F2262" s="130">
        <f t="shared" si="972"/>
        <v>0</v>
      </c>
      <c r="G2262" s="128">
        <f t="shared" si="973"/>
        <v>2250</v>
      </c>
      <c r="H2262" s="127"/>
      <c r="I2262" s="321"/>
      <c r="J2262" s="97"/>
      <c r="K2262" s="323"/>
      <c r="L2262" s="322"/>
      <c r="M2262" s="50"/>
      <c r="N2262" s="87"/>
      <c r="O2262" s="324"/>
      <c r="P2262" s="98"/>
      <c r="Q2262" s="98"/>
      <c r="R2262" s="114"/>
      <c r="S2262" s="753"/>
      <c r="T2262" s="98"/>
      <c r="U2262" s="98"/>
      <c r="V2262" s="98"/>
      <c r="W2262" s="99"/>
      <c r="X2262" s="97"/>
      <c r="Y2262" s="87"/>
      <c r="Z2262" s="100"/>
      <c r="AA2262" s="106">
        <f t="shared" si="974"/>
        <v>2250</v>
      </c>
      <c r="AB2262" s="549">
        <f t="shared" si="975"/>
        <v>0</v>
      </c>
      <c r="AC2262" s="544">
        <f t="shared" si="976"/>
        <v>0</v>
      </c>
      <c r="AD2262" s="174">
        <f t="shared" si="977"/>
        <v>0</v>
      </c>
      <c r="AE2262" s="8"/>
      <c r="AF2262" s="885" t="str">
        <f t="shared" si="978"/>
        <v xml:space="preserve"> </v>
      </c>
      <c r="AG2262" s="40">
        <f t="shared" si="979"/>
        <v>0</v>
      </c>
      <c r="AH2262" s="40">
        <f t="shared" si="980"/>
        <v>0</v>
      </c>
      <c r="AR2262" s="40">
        <f t="shared" si="981"/>
        <v>0</v>
      </c>
      <c r="AS2262" s="40">
        <f t="shared" si="982"/>
        <v>0</v>
      </c>
      <c r="AT2262" s="40">
        <f t="shared" si="983"/>
        <v>0</v>
      </c>
      <c r="AU2262" s="40">
        <f t="shared" si="984"/>
        <v>0</v>
      </c>
      <c r="AX2262" s="279">
        <f t="shared" si="985"/>
        <v>0</v>
      </c>
      <c r="AY2262" s="279">
        <f t="shared" si="986"/>
        <v>0</v>
      </c>
      <c r="AZ2262" s="40">
        <f t="shared" si="987"/>
        <v>0</v>
      </c>
      <c r="BB2262" s="40">
        <f t="shared" si="988"/>
        <v>0</v>
      </c>
      <c r="BC2262" s="397">
        <f t="shared" si="989"/>
        <v>0</v>
      </c>
      <c r="BD2262" s="105">
        <f t="shared" si="990"/>
        <v>0</v>
      </c>
      <c r="BE2262" s="105">
        <f t="shared" si="991"/>
        <v>0</v>
      </c>
      <c r="BF2262" s="742">
        <f t="shared" si="992"/>
        <v>0</v>
      </c>
      <c r="BG2262" s="89"/>
      <c r="BH2262" s="9"/>
      <c r="BJ2262" s="40">
        <f t="shared" si="993"/>
        <v>0</v>
      </c>
      <c r="BK2262" s="40">
        <f t="shared" si="994"/>
        <v>1</v>
      </c>
      <c r="BL2262" s="40">
        <f t="shared" si="995"/>
        <v>0</v>
      </c>
      <c r="BM2262" s="40">
        <f t="shared" si="996"/>
        <v>0</v>
      </c>
      <c r="BN2262" s="40">
        <f t="shared" si="997"/>
        <v>0</v>
      </c>
    </row>
    <row r="2263" spans="1:66" x14ac:dyDescent="0.25">
      <c r="A2263" s="379"/>
      <c r="B2263" s="936"/>
      <c r="C2263" s="272"/>
      <c r="D2263" s="868"/>
      <c r="E2263" s="873" t="str">
        <f t="shared" si="971"/>
        <v xml:space="preserve"> </v>
      </c>
      <c r="F2263" s="130">
        <f t="shared" si="972"/>
        <v>0</v>
      </c>
      <c r="G2263" s="128">
        <f t="shared" si="973"/>
        <v>2251</v>
      </c>
      <c r="H2263" s="127"/>
      <c r="I2263" s="321"/>
      <c r="J2263" s="97"/>
      <c r="K2263" s="323"/>
      <c r="L2263" s="322"/>
      <c r="M2263" s="50"/>
      <c r="N2263" s="87"/>
      <c r="O2263" s="324"/>
      <c r="P2263" s="98"/>
      <c r="Q2263" s="98"/>
      <c r="R2263" s="114"/>
      <c r="S2263" s="753"/>
      <c r="T2263" s="98"/>
      <c r="U2263" s="98"/>
      <c r="V2263" s="98"/>
      <c r="W2263" s="99"/>
      <c r="X2263" s="97"/>
      <c r="Y2263" s="87"/>
      <c r="Z2263" s="100"/>
      <c r="AA2263" s="106">
        <f t="shared" si="974"/>
        <v>2251</v>
      </c>
      <c r="AB2263" s="549">
        <f t="shared" si="975"/>
        <v>0</v>
      </c>
      <c r="AC2263" s="544">
        <f t="shared" si="976"/>
        <v>0</v>
      </c>
      <c r="AD2263" s="174">
        <f t="shared" si="977"/>
        <v>0</v>
      </c>
      <c r="AE2263" s="8"/>
      <c r="AF2263" s="885" t="str">
        <f t="shared" si="978"/>
        <v xml:space="preserve"> </v>
      </c>
      <c r="AG2263" s="40">
        <f t="shared" si="979"/>
        <v>0</v>
      </c>
      <c r="AH2263" s="40">
        <f t="shared" si="980"/>
        <v>0</v>
      </c>
      <c r="AR2263" s="40">
        <f t="shared" si="981"/>
        <v>0</v>
      </c>
      <c r="AS2263" s="40">
        <f t="shared" si="982"/>
        <v>0</v>
      </c>
      <c r="AT2263" s="40">
        <f t="shared" si="983"/>
        <v>0</v>
      </c>
      <c r="AU2263" s="40">
        <f t="shared" si="984"/>
        <v>0</v>
      </c>
      <c r="AX2263" s="279">
        <f t="shared" si="985"/>
        <v>0</v>
      </c>
      <c r="AY2263" s="279">
        <f t="shared" si="986"/>
        <v>0</v>
      </c>
      <c r="AZ2263" s="40">
        <f t="shared" si="987"/>
        <v>0</v>
      </c>
      <c r="BB2263" s="40">
        <f t="shared" si="988"/>
        <v>0</v>
      </c>
      <c r="BC2263" s="397">
        <f t="shared" si="989"/>
        <v>0</v>
      </c>
      <c r="BD2263" s="105">
        <f t="shared" si="990"/>
        <v>0</v>
      </c>
      <c r="BE2263" s="105">
        <f t="shared" si="991"/>
        <v>0</v>
      </c>
      <c r="BF2263" s="742">
        <f t="shared" si="992"/>
        <v>0</v>
      </c>
      <c r="BG2263" s="89"/>
      <c r="BH2263" s="9"/>
      <c r="BJ2263" s="40">
        <f t="shared" si="993"/>
        <v>0</v>
      </c>
      <c r="BK2263" s="40">
        <f t="shared" si="994"/>
        <v>1</v>
      </c>
      <c r="BL2263" s="40">
        <f t="shared" si="995"/>
        <v>0</v>
      </c>
      <c r="BM2263" s="40">
        <f t="shared" si="996"/>
        <v>0</v>
      </c>
      <c r="BN2263" s="40">
        <f t="shared" si="997"/>
        <v>0</v>
      </c>
    </row>
    <row r="2264" spans="1:66" x14ac:dyDescent="0.25">
      <c r="A2264" s="379"/>
      <c r="B2264" s="936"/>
      <c r="C2264" s="272"/>
      <c r="D2264" s="868"/>
      <c r="E2264" s="873" t="str">
        <f t="shared" si="971"/>
        <v xml:space="preserve"> </v>
      </c>
      <c r="F2264" s="130">
        <f t="shared" si="972"/>
        <v>0</v>
      </c>
      <c r="G2264" s="128">
        <f t="shared" si="973"/>
        <v>2252</v>
      </c>
      <c r="H2264" s="127"/>
      <c r="I2264" s="321"/>
      <c r="J2264" s="97"/>
      <c r="K2264" s="323"/>
      <c r="L2264" s="322"/>
      <c r="M2264" s="50"/>
      <c r="N2264" s="87"/>
      <c r="O2264" s="324"/>
      <c r="P2264" s="98"/>
      <c r="Q2264" s="98"/>
      <c r="R2264" s="114"/>
      <c r="S2264" s="753"/>
      <c r="T2264" s="98"/>
      <c r="U2264" s="98"/>
      <c r="V2264" s="98"/>
      <c r="W2264" s="99"/>
      <c r="X2264" s="97"/>
      <c r="Y2264" s="87"/>
      <c r="Z2264" s="100"/>
      <c r="AA2264" s="106">
        <f t="shared" si="974"/>
        <v>2252</v>
      </c>
      <c r="AB2264" s="549">
        <f t="shared" si="975"/>
        <v>0</v>
      </c>
      <c r="AC2264" s="544">
        <f t="shared" si="976"/>
        <v>0</v>
      </c>
      <c r="AD2264" s="174">
        <f t="shared" si="977"/>
        <v>0</v>
      </c>
      <c r="AE2264" s="8"/>
      <c r="AF2264" s="885" t="str">
        <f t="shared" si="978"/>
        <v xml:space="preserve"> </v>
      </c>
      <c r="AG2264" s="40">
        <f t="shared" si="979"/>
        <v>0</v>
      </c>
      <c r="AH2264" s="40">
        <f t="shared" si="980"/>
        <v>0</v>
      </c>
      <c r="AR2264" s="40">
        <f t="shared" si="981"/>
        <v>0</v>
      </c>
      <c r="AS2264" s="40">
        <f t="shared" si="982"/>
        <v>0</v>
      </c>
      <c r="AT2264" s="40">
        <f t="shared" si="983"/>
        <v>0</v>
      </c>
      <c r="AU2264" s="40">
        <f t="shared" si="984"/>
        <v>0</v>
      </c>
      <c r="AX2264" s="279">
        <f t="shared" si="985"/>
        <v>0</v>
      </c>
      <c r="AY2264" s="279">
        <f t="shared" si="986"/>
        <v>0</v>
      </c>
      <c r="AZ2264" s="40">
        <f t="shared" si="987"/>
        <v>0</v>
      </c>
      <c r="BB2264" s="40">
        <f t="shared" si="988"/>
        <v>0</v>
      </c>
      <c r="BC2264" s="397">
        <f t="shared" si="989"/>
        <v>0</v>
      </c>
      <c r="BD2264" s="105">
        <f t="shared" si="990"/>
        <v>0</v>
      </c>
      <c r="BE2264" s="105">
        <f t="shared" si="991"/>
        <v>0</v>
      </c>
      <c r="BF2264" s="742">
        <f t="shared" si="992"/>
        <v>0</v>
      </c>
      <c r="BG2264" s="89"/>
      <c r="BH2264" s="9"/>
      <c r="BJ2264" s="40">
        <f t="shared" si="993"/>
        <v>0</v>
      </c>
      <c r="BK2264" s="40">
        <f t="shared" si="994"/>
        <v>1</v>
      </c>
      <c r="BL2264" s="40">
        <f t="shared" si="995"/>
        <v>0</v>
      </c>
      <c r="BM2264" s="40">
        <f t="shared" si="996"/>
        <v>0</v>
      </c>
      <c r="BN2264" s="40">
        <f t="shared" si="997"/>
        <v>0</v>
      </c>
    </row>
    <row r="2265" spans="1:66" x14ac:dyDescent="0.25">
      <c r="A2265" s="379"/>
      <c r="B2265" s="936"/>
      <c r="C2265" s="272"/>
      <c r="D2265" s="868"/>
      <c r="E2265" s="873" t="str">
        <f t="shared" si="971"/>
        <v xml:space="preserve"> </v>
      </c>
      <c r="F2265" s="130">
        <f t="shared" si="972"/>
        <v>0</v>
      </c>
      <c r="G2265" s="128">
        <f t="shared" si="973"/>
        <v>2253</v>
      </c>
      <c r="H2265" s="127"/>
      <c r="I2265" s="321"/>
      <c r="J2265" s="97"/>
      <c r="K2265" s="323"/>
      <c r="L2265" s="322"/>
      <c r="M2265" s="50"/>
      <c r="N2265" s="87"/>
      <c r="O2265" s="324"/>
      <c r="P2265" s="98"/>
      <c r="Q2265" s="98"/>
      <c r="R2265" s="114"/>
      <c r="S2265" s="753"/>
      <c r="T2265" s="98"/>
      <c r="U2265" s="98"/>
      <c r="V2265" s="98"/>
      <c r="W2265" s="99"/>
      <c r="X2265" s="97"/>
      <c r="Y2265" s="87"/>
      <c r="Z2265" s="100"/>
      <c r="AA2265" s="106">
        <f t="shared" si="974"/>
        <v>2253</v>
      </c>
      <c r="AB2265" s="549">
        <f t="shared" si="975"/>
        <v>0</v>
      </c>
      <c r="AC2265" s="544">
        <f t="shared" si="976"/>
        <v>0</v>
      </c>
      <c r="AD2265" s="174">
        <f t="shared" si="977"/>
        <v>0</v>
      </c>
      <c r="AE2265" s="8"/>
      <c r="AF2265" s="885" t="str">
        <f t="shared" si="978"/>
        <v xml:space="preserve"> </v>
      </c>
      <c r="AG2265" s="40">
        <f t="shared" si="979"/>
        <v>0</v>
      </c>
      <c r="AH2265" s="40">
        <f t="shared" si="980"/>
        <v>0</v>
      </c>
      <c r="AR2265" s="40">
        <f t="shared" si="981"/>
        <v>0</v>
      </c>
      <c r="AS2265" s="40">
        <f t="shared" si="982"/>
        <v>0</v>
      </c>
      <c r="AT2265" s="40">
        <f t="shared" si="983"/>
        <v>0</v>
      </c>
      <c r="AU2265" s="40">
        <f t="shared" si="984"/>
        <v>0</v>
      </c>
      <c r="AX2265" s="279">
        <f t="shared" si="985"/>
        <v>0</v>
      </c>
      <c r="AY2265" s="279">
        <f t="shared" si="986"/>
        <v>0</v>
      </c>
      <c r="AZ2265" s="40">
        <f t="shared" si="987"/>
        <v>0</v>
      </c>
      <c r="BB2265" s="40">
        <f t="shared" si="988"/>
        <v>0</v>
      </c>
      <c r="BC2265" s="397">
        <f t="shared" si="989"/>
        <v>0</v>
      </c>
      <c r="BD2265" s="105">
        <f t="shared" si="990"/>
        <v>0</v>
      </c>
      <c r="BE2265" s="105">
        <f t="shared" si="991"/>
        <v>0</v>
      </c>
      <c r="BF2265" s="742">
        <f t="shared" si="992"/>
        <v>0</v>
      </c>
      <c r="BG2265" s="89"/>
      <c r="BH2265" s="9"/>
      <c r="BJ2265" s="40">
        <f t="shared" si="993"/>
        <v>0</v>
      </c>
      <c r="BK2265" s="40">
        <f t="shared" si="994"/>
        <v>1</v>
      </c>
      <c r="BL2265" s="40">
        <f t="shared" si="995"/>
        <v>0</v>
      </c>
      <c r="BM2265" s="40">
        <f t="shared" si="996"/>
        <v>0</v>
      </c>
      <c r="BN2265" s="40">
        <f t="shared" si="997"/>
        <v>0</v>
      </c>
    </row>
    <row r="2266" spans="1:66" x14ac:dyDescent="0.25">
      <c r="A2266" s="379"/>
      <c r="B2266" s="936"/>
      <c r="C2266" s="272"/>
      <c r="D2266" s="868"/>
      <c r="E2266" s="873" t="str">
        <f t="shared" si="971"/>
        <v xml:space="preserve"> </v>
      </c>
      <c r="F2266" s="130">
        <f t="shared" si="972"/>
        <v>0</v>
      </c>
      <c r="G2266" s="128">
        <f t="shared" si="973"/>
        <v>2254</v>
      </c>
      <c r="H2266" s="127"/>
      <c r="I2266" s="321"/>
      <c r="J2266" s="97"/>
      <c r="K2266" s="323"/>
      <c r="L2266" s="322"/>
      <c r="M2266" s="50"/>
      <c r="N2266" s="87"/>
      <c r="O2266" s="324"/>
      <c r="P2266" s="98"/>
      <c r="Q2266" s="98"/>
      <c r="R2266" s="114"/>
      <c r="S2266" s="753"/>
      <c r="T2266" s="98"/>
      <c r="U2266" s="98"/>
      <c r="V2266" s="98"/>
      <c r="W2266" s="99"/>
      <c r="X2266" s="97"/>
      <c r="Y2266" s="87"/>
      <c r="Z2266" s="100"/>
      <c r="AA2266" s="106">
        <f t="shared" si="974"/>
        <v>2254</v>
      </c>
      <c r="AB2266" s="549">
        <f t="shared" si="975"/>
        <v>0</v>
      </c>
      <c r="AC2266" s="544">
        <f t="shared" si="976"/>
        <v>0</v>
      </c>
      <c r="AD2266" s="174">
        <f t="shared" si="977"/>
        <v>0</v>
      </c>
      <c r="AE2266" s="8"/>
      <c r="AF2266" s="885" t="str">
        <f t="shared" si="978"/>
        <v xml:space="preserve"> </v>
      </c>
      <c r="AG2266" s="40">
        <f t="shared" si="979"/>
        <v>0</v>
      </c>
      <c r="AH2266" s="40">
        <f t="shared" si="980"/>
        <v>0</v>
      </c>
      <c r="AR2266" s="40">
        <f t="shared" si="981"/>
        <v>0</v>
      </c>
      <c r="AS2266" s="40">
        <f t="shared" si="982"/>
        <v>0</v>
      </c>
      <c r="AT2266" s="40">
        <f t="shared" si="983"/>
        <v>0</v>
      </c>
      <c r="AU2266" s="40">
        <f t="shared" si="984"/>
        <v>0</v>
      </c>
      <c r="AX2266" s="279">
        <f t="shared" si="985"/>
        <v>0</v>
      </c>
      <c r="AY2266" s="279">
        <f t="shared" si="986"/>
        <v>0</v>
      </c>
      <c r="AZ2266" s="40">
        <f t="shared" si="987"/>
        <v>0</v>
      </c>
      <c r="BB2266" s="40">
        <f t="shared" si="988"/>
        <v>0</v>
      </c>
      <c r="BC2266" s="397">
        <f t="shared" si="989"/>
        <v>0</v>
      </c>
      <c r="BD2266" s="105">
        <f t="shared" si="990"/>
        <v>0</v>
      </c>
      <c r="BE2266" s="105">
        <f t="shared" si="991"/>
        <v>0</v>
      </c>
      <c r="BF2266" s="742">
        <f t="shared" si="992"/>
        <v>0</v>
      </c>
      <c r="BG2266" s="89"/>
      <c r="BH2266" s="9"/>
      <c r="BJ2266" s="40">
        <f t="shared" si="993"/>
        <v>0</v>
      </c>
      <c r="BK2266" s="40">
        <f t="shared" si="994"/>
        <v>1</v>
      </c>
      <c r="BL2266" s="40">
        <f t="shared" si="995"/>
        <v>0</v>
      </c>
      <c r="BM2266" s="40">
        <f t="shared" si="996"/>
        <v>0</v>
      </c>
      <c r="BN2266" s="40">
        <f t="shared" si="997"/>
        <v>0</v>
      </c>
    </row>
    <row r="2267" spans="1:66" x14ac:dyDescent="0.25">
      <c r="A2267" s="379"/>
      <c r="B2267" s="936"/>
      <c r="C2267" s="272"/>
      <c r="D2267" s="868"/>
      <c r="E2267" s="873" t="str">
        <f t="shared" si="971"/>
        <v xml:space="preserve"> </v>
      </c>
      <c r="F2267" s="130">
        <f t="shared" si="972"/>
        <v>0</v>
      </c>
      <c r="G2267" s="128">
        <f t="shared" si="973"/>
        <v>2255</v>
      </c>
      <c r="H2267" s="127"/>
      <c r="I2267" s="321"/>
      <c r="J2267" s="97"/>
      <c r="K2267" s="323"/>
      <c r="L2267" s="322"/>
      <c r="M2267" s="50"/>
      <c r="N2267" s="87"/>
      <c r="O2267" s="324"/>
      <c r="P2267" s="98"/>
      <c r="Q2267" s="98"/>
      <c r="R2267" s="114"/>
      <c r="S2267" s="753"/>
      <c r="T2267" s="98"/>
      <c r="U2267" s="98"/>
      <c r="V2267" s="98"/>
      <c r="W2267" s="99"/>
      <c r="X2267" s="97"/>
      <c r="Y2267" s="87"/>
      <c r="Z2267" s="100"/>
      <c r="AA2267" s="106">
        <f t="shared" si="974"/>
        <v>2255</v>
      </c>
      <c r="AB2267" s="549">
        <f t="shared" si="975"/>
        <v>0</v>
      </c>
      <c r="AC2267" s="544">
        <f t="shared" si="976"/>
        <v>0</v>
      </c>
      <c r="AD2267" s="174">
        <f t="shared" si="977"/>
        <v>0</v>
      </c>
      <c r="AE2267" s="8"/>
      <c r="AF2267" s="885" t="str">
        <f t="shared" si="978"/>
        <v xml:space="preserve"> </v>
      </c>
      <c r="AG2267" s="40">
        <f t="shared" si="979"/>
        <v>0</v>
      </c>
      <c r="AH2267" s="40">
        <f t="shared" si="980"/>
        <v>0</v>
      </c>
      <c r="AR2267" s="40">
        <f t="shared" si="981"/>
        <v>0</v>
      </c>
      <c r="AS2267" s="40">
        <f t="shared" si="982"/>
        <v>0</v>
      </c>
      <c r="AT2267" s="40">
        <f t="shared" si="983"/>
        <v>0</v>
      </c>
      <c r="AU2267" s="40">
        <f t="shared" si="984"/>
        <v>0</v>
      </c>
      <c r="AX2267" s="279">
        <f t="shared" si="985"/>
        <v>0</v>
      </c>
      <c r="AY2267" s="279">
        <f t="shared" si="986"/>
        <v>0</v>
      </c>
      <c r="AZ2267" s="40">
        <f t="shared" si="987"/>
        <v>0</v>
      </c>
      <c r="BB2267" s="40">
        <f t="shared" si="988"/>
        <v>0</v>
      </c>
      <c r="BC2267" s="397">
        <f t="shared" si="989"/>
        <v>0</v>
      </c>
      <c r="BD2267" s="105">
        <f t="shared" si="990"/>
        <v>0</v>
      </c>
      <c r="BE2267" s="105">
        <f t="shared" si="991"/>
        <v>0</v>
      </c>
      <c r="BF2267" s="742">
        <f t="shared" si="992"/>
        <v>0</v>
      </c>
      <c r="BG2267" s="89"/>
      <c r="BH2267" s="9"/>
      <c r="BJ2267" s="40">
        <f t="shared" si="993"/>
        <v>0</v>
      </c>
      <c r="BK2267" s="40">
        <f t="shared" si="994"/>
        <v>1</v>
      </c>
      <c r="BL2267" s="40">
        <f t="shared" si="995"/>
        <v>0</v>
      </c>
      <c r="BM2267" s="40">
        <f t="shared" si="996"/>
        <v>0</v>
      </c>
      <c r="BN2267" s="40">
        <f t="shared" si="997"/>
        <v>0</v>
      </c>
    </row>
    <row r="2268" spans="1:66" x14ac:dyDescent="0.25">
      <c r="A2268" s="379"/>
      <c r="B2268" s="936"/>
      <c r="C2268" s="272"/>
      <c r="D2268" s="868"/>
      <c r="E2268" s="873" t="str">
        <f t="shared" si="971"/>
        <v xml:space="preserve"> </v>
      </c>
      <c r="F2268" s="130">
        <f t="shared" si="972"/>
        <v>0</v>
      </c>
      <c r="G2268" s="128">
        <f t="shared" si="973"/>
        <v>2256</v>
      </c>
      <c r="H2268" s="127"/>
      <c r="I2268" s="321"/>
      <c r="J2268" s="97"/>
      <c r="K2268" s="323"/>
      <c r="L2268" s="322"/>
      <c r="M2268" s="50"/>
      <c r="N2268" s="87"/>
      <c r="O2268" s="324"/>
      <c r="P2268" s="98"/>
      <c r="Q2268" s="98"/>
      <c r="R2268" s="114"/>
      <c r="S2268" s="753"/>
      <c r="T2268" s="98"/>
      <c r="U2268" s="98"/>
      <c r="V2268" s="98"/>
      <c r="W2268" s="99"/>
      <c r="X2268" s="97"/>
      <c r="Y2268" s="87"/>
      <c r="Z2268" s="100"/>
      <c r="AA2268" s="106">
        <f t="shared" si="974"/>
        <v>2256</v>
      </c>
      <c r="AB2268" s="549">
        <f t="shared" si="975"/>
        <v>0</v>
      </c>
      <c r="AC2268" s="544">
        <f t="shared" si="976"/>
        <v>0</v>
      </c>
      <c r="AD2268" s="174">
        <f t="shared" si="977"/>
        <v>0</v>
      </c>
      <c r="AE2268" s="8"/>
      <c r="AF2268" s="885" t="str">
        <f t="shared" si="978"/>
        <v xml:space="preserve"> </v>
      </c>
      <c r="AG2268" s="40">
        <f t="shared" si="979"/>
        <v>0</v>
      </c>
      <c r="AH2268" s="40">
        <f t="shared" si="980"/>
        <v>0</v>
      </c>
      <c r="AR2268" s="40">
        <f t="shared" si="981"/>
        <v>0</v>
      </c>
      <c r="AS2268" s="40">
        <f t="shared" si="982"/>
        <v>0</v>
      </c>
      <c r="AT2268" s="40">
        <f t="shared" si="983"/>
        <v>0</v>
      </c>
      <c r="AU2268" s="40">
        <f t="shared" si="984"/>
        <v>0</v>
      </c>
      <c r="AX2268" s="279">
        <f t="shared" si="985"/>
        <v>0</v>
      </c>
      <c r="AY2268" s="279">
        <f t="shared" si="986"/>
        <v>0</v>
      </c>
      <c r="AZ2268" s="40">
        <f t="shared" si="987"/>
        <v>0</v>
      </c>
      <c r="BB2268" s="40">
        <f t="shared" si="988"/>
        <v>0</v>
      </c>
      <c r="BC2268" s="397">
        <f t="shared" si="989"/>
        <v>0</v>
      </c>
      <c r="BD2268" s="105">
        <f t="shared" si="990"/>
        <v>0</v>
      </c>
      <c r="BE2268" s="105">
        <f t="shared" si="991"/>
        <v>0</v>
      </c>
      <c r="BF2268" s="742">
        <f t="shared" si="992"/>
        <v>0</v>
      </c>
      <c r="BG2268" s="89"/>
      <c r="BH2268" s="9"/>
      <c r="BJ2268" s="40">
        <f t="shared" si="993"/>
        <v>0</v>
      </c>
      <c r="BK2268" s="40">
        <f t="shared" si="994"/>
        <v>1</v>
      </c>
      <c r="BL2268" s="40">
        <f t="shared" si="995"/>
        <v>0</v>
      </c>
      <c r="BM2268" s="40">
        <f t="shared" si="996"/>
        <v>0</v>
      </c>
      <c r="BN2268" s="40">
        <f t="shared" si="997"/>
        <v>0</v>
      </c>
    </row>
    <row r="2269" spans="1:66" x14ac:dyDescent="0.25">
      <c r="A2269" s="379"/>
      <c r="B2269" s="936"/>
      <c r="C2269" s="272"/>
      <c r="D2269" s="868"/>
      <c r="E2269" s="873" t="str">
        <f t="shared" si="971"/>
        <v xml:space="preserve"> </v>
      </c>
      <c r="F2269" s="130">
        <f t="shared" si="972"/>
        <v>0</v>
      </c>
      <c r="G2269" s="128">
        <f t="shared" si="973"/>
        <v>2257</v>
      </c>
      <c r="H2269" s="127"/>
      <c r="I2269" s="321"/>
      <c r="J2269" s="97"/>
      <c r="K2269" s="323"/>
      <c r="L2269" s="322"/>
      <c r="M2269" s="50"/>
      <c r="N2269" s="87"/>
      <c r="O2269" s="324"/>
      <c r="P2269" s="98"/>
      <c r="Q2269" s="98"/>
      <c r="R2269" s="114"/>
      <c r="S2269" s="753"/>
      <c r="T2269" s="98"/>
      <c r="U2269" s="98"/>
      <c r="V2269" s="98"/>
      <c r="W2269" s="99"/>
      <c r="X2269" s="97"/>
      <c r="Y2269" s="87"/>
      <c r="Z2269" s="100"/>
      <c r="AA2269" s="106">
        <f t="shared" si="974"/>
        <v>2257</v>
      </c>
      <c r="AB2269" s="549">
        <f t="shared" si="975"/>
        <v>0</v>
      </c>
      <c r="AC2269" s="544">
        <f t="shared" si="976"/>
        <v>0</v>
      </c>
      <c r="AD2269" s="174">
        <f t="shared" si="977"/>
        <v>0</v>
      </c>
      <c r="AE2269" s="8"/>
      <c r="AF2269" s="885" t="str">
        <f t="shared" si="978"/>
        <v xml:space="preserve"> </v>
      </c>
      <c r="AG2269" s="40">
        <f t="shared" si="979"/>
        <v>0</v>
      </c>
      <c r="AH2269" s="40">
        <f t="shared" si="980"/>
        <v>0</v>
      </c>
      <c r="AR2269" s="40">
        <f t="shared" si="981"/>
        <v>0</v>
      </c>
      <c r="AS2269" s="40">
        <f t="shared" si="982"/>
        <v>0</v>
      </c>
      <c r="AT2269" s="40">
        <f t="shared" si="983"/>
        <v>0</v>
      </c>
      <c r="AU2269" s="40">
        <f t="shared" si="984"/>
        <v>0</v>
      </c>
      <c r="AX2269" s="279">
        <f t="shared" si="985"/>
        <v>0</v>
      </c>
      <c r="AY2269" s="279">
        <f t="shared" si="986"/>
        <v>0</v>
      </c>
      <c r="AZ2269" s="40">
        <f t="shared" si="987"/>
        <v>0</v>
      </c>
      <c r="BB2269" s="40">
        <f t="shared" si="988"/>
        <v>0</v>
      </c>
      <c r="BC2269" s="397">
        <f t="shared" si="989"/>
        <v>0</v>
      </c>
      <c r="BD2269" s="105">
        <f t="shared" si="990"/>
        <v>0</v>
      </c>
      <c r="BE2269" s="105">
        <f t="shared" si="991"/>
        <v>0</v>
      </c>
      <c r="BF2269" s="742">
        <f t="shared" si="992"/>
        <v>0</v>
      </c>
      <c r="BG2269" s="89"/>
      <c r="BH2269" s="9"/>
      <c r="BJ2269" s="40">
        <f t="shared" si="993"/>
        <v>0</v>
      </c>
      <c r="BK2269" s="40">
        <f t="shared" si="994"/>
        <v>1</v>
      </c>
      <c r="BL2269" s="40">
        <f t="shared" si="995"/>
        <v>0</v>
      </c>
      <c r="BM2269" s="40">
        <f t="shared" si="996"/>
        <v>0</v>
      </c>
      <c r="BN2269" s="40">
        <f t="shared" si="997"/>
        <v>0</v>
      </c>
    </row>
    <row r="2270" spans="1:66" x14ac:dyDescent="0.25">
      <c r="A2270" s="379"/>
      <c r="B2270" s="936"/>
      <c r="C2270" s="272"/>
      <c r="D2270" s="868"/>
      <c r="E2270" s="873" t="str">
        <f t="shared" si="971"/>
        <v xml:space="preserve"> </v>
      </c>
      <c r="F2270" s="130">
        <f t="shared" si="972"/>
        <v>0</v>
      </c>
      <c r="G2270" s="128">
        <f t="shared" si="973"/>
        <v>2258</v>
      </c>
      <c r="H2270" s="127"/>
      <c r="I2270" s="321"/>
      <c r="J2270" s="97"/>
      <c r="K2270" s="323"/>
      <c r="L2270" s="322"/>
      <c r="M2270" s="50"/>
      <c r="N2270" s="87"/>
      <c r="O2270" s="324"/>
      <c r="P2270" s="98"/>
      <c r="Q2270" s="98"/>
      <c r="R2270" s="114"/>
      <c r="S2270" s="753"/>
      <c r="T2270" s="98"/>
      <c r="U2270" s="98"/>
      <c r="V2270" s="98"/>
      <c r="W2270" s="99"/>
      <c r="X2270" s="97"/>
      <c r="Y2270" s="87"/>
      <c r="Z2270" s="100"/>
      <c r="AA2270" s="106">
        <f t="shared" si="974"/>
        <v>2258</v>
      </c>
      <c r="AB2270" s="549">
        <f t="shared" si="975"/>
        <v>0</v>
      </c>
      <c r="AC2270" s="544">
        <f t="shared" si="976"/>
        <v>0</v>
      </c>
      <c r="AD2270" s="174">
        <f t="shared" si="977"/>
        <v>0</v>
      </c>
      <c r="AE2270" s="8"/>
      <c r="AF2270" s="885" t="str">
        <f t="shared" si="978"/>
        <v xml:space="preserve"> </v>
      </c>
      <c r="AG2270" s="40">
        <f t="shared" si="979"/>
        <v>0</v>
      </c>
      <c r="AH2270" s="40">
        <f t="shared" si="980"/>
        <v>0</v>
      </c>
      <c r="AR2270" s="40">
        <f t="shared" si="981"/>
        <v>0</v>
      </c>
      <c r="AS2270" s="40">
        <f t="shared" si="982"/>
        <v>0</v>
      </c>
      <c r="AT2270" s="40">
        <f t="shared" si="983"/>
        <v>0</v>
      </c>
      <c r="AU2270" s="40">
        <f t="shared" si="984"/>
        <v>0</v>
      </c>
      <c r="AX2270" s="279">
        <f t="shared" si="985"/>
        <v>0</v>
      </c>
      <c r="AY2270" s="279">
        <f t="shared" si="986"/>
        <v>0</v>
      </c>
      <c r="AZ2270" s="40">
        <f t="shared" si="987"/>
        <v>0</v>
      </c>
      <c r="BB2270" s="40">
        <f t="shared" si="988"/>
        <v>0</v>
      </c>
      <c r="BC2270" s="397">
        <f t="shared" si="989"/>
        <v>0</v>
      </c>
      <c r="BD2270" s="105">
        <f t="shared" si="990"/>
        <v>0</v>
      </c>
      <c r="BE2270" s="105">
        <f t="shared" si="991"/>
        <v>0</v>
      </c>
      <c r="BF2270" s="742">
        <f t="shared" si="992"/>
        <v>0</v>
      </c>
      <c r="BG2270" s="89"/>
      <c r="BH2270" s="9"/>
      <c r="BJ2270" s="40">
        <f t="shared" si="993"/>
        <v>0</v>
      </c>
      <c r="BK2270" s="40">
        <f t="shared" si="994"/>
        <v>1</v>
      </c>
      <c r="BL2270" s="40">
        <f t="shared" si="995"/>
        <v>0</v>
      </c>
      <c r="BM2270" s="40">
        <f t="shared" si="996"/>
        <v>0</v>
      </c>
      <c r="BN2270" s="40">
        <f t="shared" si="997"/>
        <v>0</v>
      </c>
    </row>
    <row r="2271" spans="1:66" x14ac:dyDescent="0.25">
      <c r="A2271" s="379"/>
      <c r="B2271" s="936"/>
      <c r="C2271" s="272"/>
      <c r="D2271" s="868"/>
      <c r="E2271" s="873" t="str">
        <f t="shared" si="971"/>
        <v xml:space="preserve"> </v>
      </c>
      <c r="F2271" s="130">
        <f t="shared" si="972"/>
        <v>0</v>
      </c>
      <c r="G2271" s="128">
        <f t="shared" si="973"/>
        <v>2259</v>
      </c>
      <c r="H2271" s="127"/>
      <c r="I2271" s="321"/>
      <c r="J2271" s="97"/>
      <c r="K2271" s="323"/>
      <c r="L2271" s="322"/>
      <c r="M2271" s="50"/>
      <c r="N2271" s="87"/>
      <c r="O2271" s="324"/>
      <c r="P2271" s="98"/>
      <c r="Q2271" s="98"/>
      <c r="R2271" s="114"/>
      <c r="S2271" s="753"/>
      <c r="T2271" s="98"/>
      <c r="U2271" s="98"/>
      <c r="V2271" s="98"/>
      <c r="W2271" s="99"/>
      <c r="X2271" s="97"/>
      <c r="Y2271" s="87"/>
      <c r="Z2271" s="100"/>
      <c r="AA2271" s="106">
        <f t="shared" si="974"/>
        <v>2259</v>
      </c>
      <c r="AB2271" s="549">
        <f t="shared" si="975"/>
        <v>0</v>
      </c>
      <c r="AC2271" s="544">
        <f t="shared" si="976"/>
        <v>0</v>
      </c>
      <c r="AD2271" s="174">
        <f t="shared" si="977"/>
        <v>0</v>
      </c>
      <c r="AE2271" s="8"/>
      <c r="AF2271" s="885" t="str">
        <f t="shared" si="978"/>
        <v xml:space="preserve"> </v>
      </c>
      <c r="AG2271" s="40">
        <f t="shared" si="979"/>
        <v>0</v>
      </c>
      <c r="AH2271" s="40">
        <f t="shared" si="980"/>
        <v>0</v>
      </c>
      <c r="AR2271" s="40">
        <f t="shared" si="981"/>
        <v>0</v>
      </c>
      <c r="AS2271" s="40">
        <f t="shared" si="982"/>
        <v>0</v>
      </c>
      <c r="AT2271" s="40">
        <f t="shared" si="983"/>
        <v>0</v>
      </c>
      <c r="AU2271" s="40">
        <f t="shared" si="984"/>
        <v>0</v>
      </c>
      <c r="AX2271" s="279">
        <f t="shared" si="985"/>
        <v>0</v>
      </c>
      <c r="AY2271" s="279">
        <f t="shared" si="986"/>
        <v>0</v>
      </c>
      <c r="AZ2271" s="40">
        <f t="shared" si="987"/>
        <v>0</v>
      </c>
      <c r="BB2271" s="40">
        <f t="shared" si="988"/>
        <v>0</v>
      </c>
      <c r="BC2271" s="397">
        <f t="shared" si="989"/>
        <v>0</v>
      </c>
      <c r="BD2271" s="105">
        <f t="shared" si="990"/>
        <v>0</v>
      </c>
      <c r="BE2271" s="105">
        <f t="shared" si="991"/>
        <v>0</v>
      </c>
      <c r="BF2271" s="742">
        <f t="shared" si="992"/>
        <v>0</v>
      </c>
      <c r="BG2271" s="89"/>
      <c r="BH2271" s="9"/>
      <c r="BJ2271" s="40">
        <f t="shared" si="993"/>
        <v>0</v>
      </c>
      <c r="BK2271" s="40">
        <f t="shared" si="994"/>
        <v>1</v>
      </c>
      <c r="BL2271" s="40">
        <f t="shared" si="995"/>
        <v>0</v>
      </c>
      <c r="BM2271" s="40">
        <f t="shared" si="996"/>
        <v>0</v>
      </c>
      <c r="BN2271" s="40">
        <f t="shared" si="997"/>
        <v>0</v>
      </c>
    </row>
    <row r="2272" spans="1:66" x14ac:dyDescent="0.25">
      <c r="A2272" s="379"/>
      <c r="B2272" s="936"/>
      <c r="C2272" s="272"/>
      <c r="D2272" s="868"/>
      <c r="E2272" s="873" t="str">
        <f t="shared" si="971"/>
        <v xml:space="preserve"> </v>
      </c>
      <c r="F2272" s="130">
        <f t="shared" si="972"/>
        <v>0</v>
      </c>
      <c r="G2272" s="128">
        <f t="shared" si="973"/>
        <v>2260</v>
      </c>
      <c r="H2272" s="127"/>
      <c r="I2272" s="321"/>
      <c r="J2272" s="97"/>
      <c r="K2272" s="323"/>
      <c r="L2272" s="322"/>
      <c r="M2272" s="50"/>
      <c r="N2272" s="87"/>
      <c r="O2272" s="324"/>
      <c r="P2272" s="98"/>
      <c r="Q2272" s="98"/>
      <c r="R2272" s="114"/>
      <c r="S2272" s="753"/>
      <c r="T2272" s="98"/>
      <c r="U2272" s="98"/>
      <c r="V2272" s="98"/>
      <c r="W2272" s="99"/>
      <c r="X2272" s="97"/>
      <c r="Y2272" s="87"/>
      <c r="Z2272" s="100"/>
      <c r="AA2272" s="106">
        <f t="shared" si="974"/>
        <v>2260</v>
      </c>
      <c r="AB2272" s="549">
        <f t="shared" si="975"/>
        <v>0</v>
      </c>
      <c r="AC2272" s="544">
        <f t="shared" si="976"/>
        <v>0</v>
      </c>
      <c r="AD2272" s="174">
        <f t="shared" si="977"/>
        <v>0</v>
      </c>
      <c r="AE2272" s="8"/>
      <c r="AF2272" s="885" t="str">
        <f t="shared" si="978"/>
        <v xml:space="preserve"> </v>
      </c>
      <c r="AG2272" s="40">
        <f t="shared" si="979"/>
        <v>0</v>
      </c>
      <c r="AH2272" s="40">
        <f t="shared" si="980"/>
        <v>0</v>
      </c>
      <c r="AR2272" s="40">
        <f t="shared" si="981"/>
        <v>0</v>
      </c>
      <c r="AS2272" s="40">
        <f t="shared" si="982"/>
        <v>0</v>
      </c>
      <c r="AT2272" s="40">
        <f t="shared" si="983"/>
        <v>0</v>
      </c>
      <c r="AU2272" s="40">
        <f t="shared" si="984"/>
        <v>0</v>
      </c>
      <c r="AX2272" s="279">
        <f t="shared" si="985"/>
        <v>0</v>
      </c>
      <c r="AY2272" s="279">
        <f t="shared" si="986"/>
        <v>0</v>
      </c>
      <c r="AZ2272" s="40">
        <f t="shared" si="987"/>
        <v>0</v>
      </c>
      <c r="BB2272" s="40">
        <f t="shared" si="988"/>
        <v>0</v>
      </c>
      <c r="BC2272" s="397">
        <f t="shared" si="989"/>
        <v>0</v>
      </c>
      <c r="BD2272" s="105">
        <f t="shared" si="990"/>
        <v>0</v>
      </c>
      <c r="BE2272" s="105">
        <f t="shared" si="991"/>
        <v>0</v>
      </c>
      <c r="BF2272" s="742">
        <f t="shared" si="992"/>
        <v>0</v>
      </c>
      <c r="BG2272" s="89"/>
      <c r="BH2272" s="9"/>
      <c r="BJ2272" s="40">
        <f t="shared" si="993"/>
        <v>0</v>
      </c>
      <c r="BK2272" s="40">
        <f t="shared" si="994"/>
        <v>1</v>
      </c>
      <c r="BL2272" s="40">
        <f t="shared" si="995"/>
        <v>0</v>
      </c>
      <c r="BM2272" s="40">
        <f t="shared" si="996"/>
        <v>0</v>
      </c>
      <c r="BN2272" s="40">
        <f t="shared" si="997"/>
        <v>0</v>
      </c>
    </row>
    <row r="2273" spans="1:66" x14ac:dyDescent="0.25">
      <c r="A2273" s="379"/>
      <c r="B2273" s="936"/>
      <c r="C2273" s="272"/>
      <c r="D2273" s="868"/>
      <c r="E2273" s="873" t="str">
        <f t="shared" si="971"/>
        <v xml:space="preserve"> </v>
      </c>
      <c r="F2273" s="130">
        <f t="shared" si="972"/>
        <v>0</v>
      </c>
      <c r="G2273" s="128">
        <f t="shared" si="973"/>
        <v>2261</v>
      </c>
      <c r="H2273" s="127"/>
      <c r="I2273" s="321"/>
      <c r="J2273" s="97"/>
      <c r="K2273" s="323"/>
      <c r="L2273" s="322"/>
      <c r="M2273" s="50"/>
      <c r="N2273" s="87"/>
      <c r="O2273" s="324"/>
      <c r="P2273" s="98"/>
      <c r="Q2273" s="98"/>
      <c r="R2273" s="114"/>
      <c r="S2273" s="753"/>
      <c r="T2273" s="98"/>
      <c r="U2273" s="98"/>
      <c r="V2273" s="98"/>
      <c r="W2273" s="99"/>
      <c r="X2273" s="97"/>
      <c r="Y2273" s="87"/>
      <c r="Z2273" s="100"/>
      <c r="AA2273" s="106">
        <f t="shared" si="974"/>
        <v>2261</v>
      </c>
      <c r="AB2273" s="549">
        <f t="shared" si="975"/>
        <v>0</v>
      </c>
      <c r="AC2273" s="544">
        <f t="shared" si="976"/>
        <v>0</v>
      </c>
      <c r="AD2273" s="174">
        <f t="shared" si="977"/>
        <v>0</v>
      </c>
      <c r="AE2273" s="8"/>
      <c r="AF2273" s="885" t="str">
        <f t="shared" si="978"/>
        <v xml:space="preserve"> </v>
      </c>
      <c r="AG2273" s="40">
        <f t="shared" si="979"/>
        <v>0</v>
      </c>
      <c r="AH2273" s="40">
        <f t="shared" si="980"/>
        <v>0</v>
      </c>
      <c r="AR2273" s="40">
        <f t="shared" si="981"/>
        <v>0</v>
      </c>
      <c r="AS2273" s="40">
        <f t="shared" si="982"/>
        <v>0</v>
      </c>
      <c r="AT2273" s="40">
        <f t="shared" si="983"/>
        <v>0</v>
      </c>
      <c r="AU2273" s="40">
        <f t="shared" si="984"/>
        <v>0</v>
      </c>
      <c r="AX2273" s="279">
        <f t="shared" si="985"/>
        <v>0</v>
      </c>
      <c r="AY2273" s="279">
        <f t="shared" si="986"/>
        <v>0</v>
      </c>
      <c r="AZ2273" s="40">
        <f t="shared" si="987"/>
        <v>0</v>
      </c>
      <c r="BB2273" s="40">
        <f t="shared" si="988"/>
        <v>0</v>
      </c>
      <c r="BC2273" s="397">
        <f t="shared" si="989"/>
        <v>0</v>
      </c>
      <c r="BD2273" s="105">
        <f t="shared" si="990"/>
        <v>0</v>
      </c>
      <c r="BE2273" s="105">
        <f t="shared" si="991"/>
        <v>0</v>
      </c>
      <c r="BF2273" s="742">
        <f t="shared" si="992"/>
        <v>0</v>
      </c>
      <c r="BG2273" s="89"/>
      <c r="BH2273" s="9"/>
      <c r="BJ2273" s="40">
        <f t="shared" si="993"/>
        <v>0</v>
      </c>
      <c r="BK2273" s="40">
        <f t="shared" si="994"/>
        <v>1</v>
      </c>
      <c r="BL2273" s="40">
        <f t="shared" si="995"/>
        <v>0</v>
      </c>
      <c r="BM2273" s="40">
        <f t="shared" si="996"/>
        <v>0</v>
      </c>
      <c r="BN2273" s="40">
        <f t="shared" si="997"/>
        <v>0</v>
      </c>
    </row>
    <row r="2274" spans="1:66" x14ac:dyDescent="0.25">
      <c r="A2274" s="379"/>
      <c r="B2274" s="936"/>
      <c r="C2274" s="272"/>
      <c r="D2274" s="868"/>
      <c r="E2274" s="873" t="str">
        <f t="shared" si="971"/>
        <v xml:space="preserve"> </v>
      </c>
      <c r="F2274" s="130">
        <f t="shared" si="972"/>
        <v>0</v>
      </c>
      <c r="G2274" s="128">
        <f t="shared" si="973"/>
        <v>2262</v>
      </c>
      <c r="H2274" s="127"/>
      <c r="I2274" s="321"/>
      <c r="J2274" s="97"/>
      <c r="K2274" s="323"/>
      <c r="L2274" s="322"/>
      <c r="M2274" s="50"/>
      <c r="N2274" s="87"/>
      <c r="O2274" s="324"/>
      <c r="P2274" s="98"/>
      <c r="Q2274" s="98"/>
      <c r="R2274" s="114"/>
      <c r="S2274" s="753"/>
      <c r="T2274" s="98"/>
      <c r="U2274" s="98"/>
      <c r="V2274" s="98"/>
      <c r="W2274" s="99"/>
      <c r="X2274" s="97"/>
      <c r="Y2274" s="87"/>
      <c r="Z2274" s="100"/>
      <c r="AA2274" s="106">
        <f t="shared" si="974"/>
        <v>2262</v>
      </c>
      <c r="AB2274" s="549">
        <f t="shared" si="975"/>
        <v>0</v>
      </c>
      <c r="AC2274" s="544">
        <f t="shared" si="976"/>
        <v>0</v>
      </c>
      <c r="AD2274" s="174">
        <f t="shared" si="977"/>
        <v>0</v>
      </c>
      <c r="AE2274" s="8"/>
      <c r="AF2274" s="885" t="str">
        <f t="shared" si="978"/>
        <v xml:space="preserve"> </v>
      </c>
      <c r="AG2274" s="40">
        <f t="shared" si="979"/>
        <v>0</v>
      </c>
      <c r="AH2274" s="40">
        <f t="shared" si="980"/>
        <v>0</v>
      </c>
      <c r="AR2274" s="40">
        <f t="shared" si="981"/>
        <v>0</v>
      </c>
      <c r="AS2274" s="40">
        <f t="shared" si="982"/>
        <v>0</v>
      </c>
      <c r="AT2274" s="40">
        <f t="shared" si="983"/>
        <v>0</v>
      </c>
      <c r="AU2274" s="40">
        <f t="shared" si="984"/>
        <v>0</v>
      </c>
      <c r="AX2274" s="279">
        <f t="shared" si="985"/>
        <v>0</v>
      </c>
      <c r="AY2274" s="279">
        <f t="shared" si="986"/>
        <v>0</v>
      </c>
      <c r="AZ2274" s="40">
        <f t="shared" si="987"/>
        <v>0</v>
      </c>
      <c r="BB2274" s="40">
        <f t="shared" si="988"/>
        <v>0</v>
      </c>
      <c r="BC2274" s="397">
        <f t="shared" si="989"/>
        <v>0</v>
      </c>
      <c r="BD2274" s="105">
        <f t="shared" si="990"/>
        <v>0</v>
      </c>
      <c r="BE2274" s="105">
        <f t="shared" si="991"/>
        <v>0</v>
      </c>
      <c r="BF2274" s="742">
        <f t="shared" si="992"/>
        <v>0</v>
      </c>
      <c r="BG2274" s="89"/>
      <c r="BH2274" s="9"/>
      <c r="BJ2274" s="40">
        <f t="shared" si="993"/>
        <v>0</v>
      </c>
      <c r="BK2274" s="40">
        <f t="shared" si="994"/>
        <v>1</v>
      </c>
      <c r="BL2274" s="40">
        <f t="shared" si="995"/>
        <v>0</v>
      </c>
      <c r="BM2274" s="40">
        <f t="shared" si="996"/>
        <v>0</v>
      </c>
      <c r="BN2274" s="40">
        <f t="shared" si="997"/>
        <v>0</v>
      </c>
    </row>
    <row r="2275" spans="1:66" x14ac:dyDescent="0.25">
      <c r="A2275" s="379"/>
      <c r="B2275" s="936"/>
      <c r="C2275" s="272"/>
      <c r="D2275" s="868"/>
      <c r="E2275" s="873" t="str">
        <f t="shared" si="971"/>
        <v xml:space="preserve"> </v>
      </c>
      <c r="F2275" s="130">
        <f t="shared" si="972"/>
        <v>0</v>
      </c>
      <c r="G2275" s="128">
        <f t="shared" si="973"/>
        <v>2263</v>
      </c>
      <c r="H2275" s="127"/>
      <c r="I2275" s="321"/>
      <c r="J2275" s="97"/>
      <c r="K2275" s="323"/>
      <c r="L2275" s="322"/>
      <c r="M2275" s="50"/>
      <c r="N2275" s="87"/>
      <c r="O2275" s="324"/>
      <c r="P2275" s="98"/>
      <c r="Q2275" s="98"/>
      <c r="R2275" s="114"/>
      <c r="S2275" s="753"/>
      <c r="T2275" s="98"/>
      <c r="U2275" s="98"/>
      <c r="V2275" s="98"/>
      <c r="W2275" s="99"/>
      <c r="X2275" s="97"/>
      <c r="Y2275" s="87"/>
      <c r="Z2275" s="100"/>
      <c r="AA2275" s="106">
        <f t="shared" si="974"/>
        <v>2263</v>
      </c>
      <c r="AB2275" s="549">
        <f t="shared" si="975"/>
        <v>0</v>
      </c>
      <c r="AC2275" s="544">
        <f t="shared" si="976"/>
        <v>0</v>
      </c>
      <c r="AD2275" s="174">
        <f t="shared" si="977"/>
        <v>0</v>
      </c>
      <c r="AE2275" s="8"/>
      <c r="AF2275" s="885" t="str">
        <f t="shared" si="978"/>
        <v xml:space="preserve"> </v>
      </c>
      <c r="AG2275" s="40">
        <f t="shared" si="979"/>
        <v>0</v>
      </c>
      <c r="AH2275" s="40">
        <f t="shared" si="980"/>
        <v>0</v>
      </c>
      <c r="AR2275" s="40">
        <f t="shared" si="981"/>
        <v>0</v>
      </c>
      <c r="AS2275" s="40">
        <f t="shared" si="982"/>
        <v>0</v>
      </c>
      <c r="AT2275" s="40">
        <f t="shared" si="983"/>
        <v>0</v>
      </c>
      <c r="AU2275" s="40">
        <f t="shared" si="984"/>
        <v>0</v>
      </c>
      <c r="AX2275" s="279">
        <f t="shared" si="985"/>
        <v>0</v>
      </c>
      <c r="AY2275" s="279">
        <f t="shared" si="986"/>
        <v>0</v>
      </c>
      <c r="AZ2275" s="40">
        <f t="shared" si="987"/>
        <v>0</v>
      </c>
      <c r="BB2275" s="40">
        <f t="shared" si="988"/>
        <v>0</v>
      </c>
      <c r="BC2275" s="397">
        <f t="shared" si="989"/>
        <v>0</v>
      </c>
      <c r="BD2275" s="105">
        <f t="shared" si="990"/>
        <v>0</v>
      </c>
      <c r="BE2275" s="105">
        <f t="shared" si="991"/>
        <v>0</v>
      </c>
      <c r="BF2275" s="742">
        <f t="shared" si="992"/>
        <v>0</v>
      </c>
      <c r="BG2275" s="89"/>
      <c r="BH2275" s="9"/>
      <c r="BJ2275" s="40">
        <f t="shared" si="993"/>
        <v>0</v>
      </c>
      <c r="BK2275" s="40">
        <f t="shared" si="994"/>
        <v>1</v>
      </c>
      <c r="BL2275" s="40">
        <f t="shared" si="995"/>
        <v>0</v>
      </c>
      <c r="BM2275" s="40">
        <f t="shared" si="996"/>
        <v>0</v>
      </c>
      <c r="BN2275" s="40">
        <f t="shared" si="997"/>
        <v>0</v>
      </c>
    </row>
    <row r="2276" spans="1:66" x14ac:dyDescent="0.25">
      <c r="A2276" s="379"/>
      <c r="B2276" s="936"/>
      <c r="C2276" s="272"/>
      <c r="D2276" s="868"/>
      <c r="E2276" s="873" t="str">
        <f t="shared" si="971"/>
        <v xml:space="preserve"> </v>
      </c>
      <c r="F2276" s="130">
        <f t="shared" si="972"/>
        <v>0</v>
      </c>
      <c r="G2276" s="128">
        <f t="shared" si="973"/>
        <v>2264</v>
      </c>
      <c r="H2276" s="127"/>
      <c r="I2276" s="321"/>
      <c r="J2276" s="97"/>
      <c r="K2276" s="323"/>
      <c r="L2276" s="322"/>
      <c r="M2276" s="50"/>
      <c r="N2276" s="87"/>
      <c r="O2276" s="324"/>
      <c r="P2276" s="98"/>
      <c r="Q2276" s="98"/>
      <c r="R2276" s="114"/>
      <c r="S2276" s="753"/>
      <c r="T2276" s="98"/>
      <c r="U2276" s="98"/>
      <c r="V2276" s="98"/>
      <c r="W2276" s="99"/>
      <c r="X2276" s="97"/>
      <c r="Y2276" s="87"/>
      <c r="Z2276" s="100"/>
      <c r="AA2276" s="106">
        <f t="shared" si="974"/>
        <v>2264</v>
      </c>
      <c r="AB2276" s="549">
        <f t="shared" si="975"/>
        <v>0</v>
      </c>
      <c r="AC2276" s="544">
        <f t="shared" si="976"/>
        <v>0</v>
      </c>
      <c r="AD2276" s="174">
        <f t="shared" si="977"/>
        <v>0</v>
      </c>
      <c r="AE2276" s="8"/>
      <c r="AF2276" s="885" t="str">
        <f t="shared" si="978"/>
        <v xml:space="preserve"> </v>
      </c>
      <c r="AG2276" s="40">
        <f t="shared" si="979"/>
        <v>0</v>
      </c>
      <c r="AH2276" s="40">
        <f t="shared" si="980"/>
        <v>0</v>
      </c>
      <c r="AR2276" s="40">
        <f t="shared" si="981"/>
        <v>0</v>
      </c>
      <c r="AS2276" s="40">
        <f t="shared" si="982"/>
        <v>0</v>
      </c>
      <c r="AT2276" s="40">
        <f t="shared" si="983"/>
        <v>0</v>
      </c>
      <c r="AU2276" s="40">
        <f t="shared" si="984"/>
        <v>0</v>
      </c>
      <c r="AX2276" s="279">
        <f t="shared" si="985"/>
        <v>0</v>
      </c>
      <c r="AY2276" s="279">
        <f t="shared" si="986"/>
        <v>0</v>
      </c>
      <c r="AZ2276" s="40">
        <f t="shared" si="987"/>
        <v>0</v>
      </c>
      <c r="BB2276" s="40">
        <f t="shared" si="988"/>
        <v>0</v>
      </c>
      <c r="BC2276" s="397">
        <f t="shared" si="989"/>
        <v>0</v>
      </c>
      <c r="BD2276" s="105">
        <f t="shared" si="990"/>
        <v>0</v>
      </c>
      <c r="BE2276" s="105">
        <f t="shared" si="991"/>
        <v>0</v>
      </c>
      <c r="BF2276" s="742">
        <f t="shared" si="992"/>
        <v>0</v>
      </c>
      <c r="BG2276" s="89"/>
      <c r="BH2276" s="9"/>
      <c r="BJ2276" s="40">
        <f t="shared" si="993"/>
        <v>0</v>
      </c>
      <c r="BK2276" s="40">
        <f t="shared" si="994"/>
        <v>1</v>
      </c>
      <c r="BL2276" s="40">
        <f t="shared" si="995"/>
        <v>0</v>
      </c>
      <c r="BM2276" s="40">
        <f t="shared" si="996"/>
        <v>0</v>
      </c>
      <c r="BN2276" s="40">
        <f t="shared" si="997"/>
        <v>0</v>
      </c>
    </row>
    <row r="2277" spans="1:66" x14ac:dyDescent="0.25">
      <c r="A2277" s="379"/>
      <c r="B2277" s="936"/>
      <c r="C2277" s="272"/>
      <c r="D2277" s="868"/>
      <c r="E2277" s="873" t="str">
        <f t="shared" si="971"/>
        <v xml:space="preserve"> </v>
      </c>
      <c r="F2277" s="130">
        <f t="shared" si="972"/>
        <v>0</v>
      </c>
      <c r="G2277" s="128">
        <f t="shared" si="973"/>
        <v>2265</v>
      </c>
      <c r="H2277" s="127"/>
      <c r="I2277" s="321"/>
      <c r="J2277" s="97"/>
      <c r="K2277" s="323"/>
      <c r="L2277" s="322"/>
      <c r="M2277" s="50"/>
      <c r="N2277" s="87"/>
      <c r="O2277" s="324"/>
      <c r="P2277" s="98"/>
      <c r="Q2277" s="98"/>
      <c r="R2277" s="114"/>
      <c r="S2277" s="753"/>
      <c r="T2277" s="98"/>
      <c r="U2277" s="98"/>
      <c r="V2277" s="98"/>
      <c r="W2277" s="99"/>
      <c r="X2277" s="97"/>
      <c r="Y2277" s="87"/>
      <c r="Z2277" s="100"/>
      <c r="AA2277" s="106">
        <f t="shared" si="974"/>
        <v>2265</v>
      </c>
      <c r="AB2277" s="549">
        <f t="shared" si="975"/>
        <v>0</v>
      </c>
      <c r="AC2277" s="544">
        <f t="shared" si="976"/>
        <v>0</v>
      </c>
      <c r="AD2277" s="174">
        <f t="shared" si="977"/>
        <v>0</v>
      </c>
      <c r="AE2277" s="8"/>
      <c r="AF2277" s="885" t="str">
        <f t="shared" si="978"/>
        <v xml:space="preserve"> </v>
      </c>
      <c r="AG2277" s="40">
        <f t="shared" si="979"/>
        <v>0</v>
      </c>
      <c r="AH2277" s="40">
        <f t="shared" si="980"/>
        <v>0</v>
      </c>
      <c r="AR2277" s="40">
        <f t="shared" si="981"/>
        <v>0</v>
      </c>
      <c r="AS2277" s="40">
        <f t="shared" si="982"/>
        <v>0</v>
      </c>
      <c r="AT2277" s="40">
        <f t="shared" si="983"/>
        <v>0</v>
      </c>
      <c r="AU2277" s="40">
        <f t="shared" si="984"/>
        <v>0</v>
      </c>
      <c r="AX2277" s="279">
        <f t="shared" si="985"/>
        <v>0</v>
      </c>
      <c r="AY2277" s="279">
        <f t="shared" si="986"/>
        <v>0</v>
      </c>
      <c r="AZ2277" s="40">
        <f t="shared" si="987"/>
        <v>0</v>
      </c>
      <c r="BB2277" s="40">
        <f t="shared" si="988"/>
        <v>0</v>
      </c>
      <c r="BC2277" s="397">
        <f t="shared" si="989"/>
        <v>0</v>
      </c>
      <c r="BD2277" s="105">
        <f t="shared" si="990"/>
        <v>0</v>
      </c>
      <c r="BE2277" s="105">
        <f t="shared" si="991"/>
        <v>0</v>
      </c>
      <c r="BF2277" s="742">
        <f t="shared" si="992"/>
        <v>0</v>
      </c>
      <c r="BG2277" s="89"/>
      <c r="BH2277" s="9"/>
      <c r="BJ2277" s="40">
        <f t="shared" si="993"/>
        <v>0</v>
      </c>
      <c r="BK2277" s="40">
        <f t="shared" si="994"/>
        <v>1</v>
      </c>
      <c r="BL2277" s="40">
        <f t="shared" si="995"/>
        <v>0</v>
      </c>
      <c r="BM2277" s="40">
        <f t="shared" si="996"/>
        <v>0</v>
      </c>
      <c r="BN2277" s="40">
        <f t="shared" si="997"/>
        <v>0</v>
      </c>
    </row>
    <row r="2278" spans="1:66" x14ac:dyDescent="0.25">
      <c r="A2278" s="379"/>
      <c r="B2278" s="936"/>
      <c r="C2278" s="272"/>
      <c r="D2278" s="868"/>
      <c r="E2278" s="873" t="str">
        <f t="shared" si="971"/>
        <v xml:space="preserve"> </v>
      </c>
      <c r="F2278" s="130">
        <f t="shared" si="972"/>
        <v>0</v>
      </c>
      <c r="G2278" s="128">
        <f t="shared" si="973"/>
        <v>2266</v>
      </c>
      <c r="H2278" s="127"/>
      <c r="I2278" s="321"/>
      <c r="J2278" s="97"/>
      <c r="K2278" s="323"/>
      <c r="L2278" s="322"/>
      <c r="M2278" s="50"/>
      <c r="N2278" s="87"/>
      <c r="O2278" s="324"/>
      <c r="P2278" s="98"/>
      <c r="Q2278" s="98"/>
      <c r="R2278" s="114"/>
      <c r="S2278" s="753"/>
      <c r="T2278" s="98"/>
      <c r="U2278" s="98"/>
      <c r="V2278" s="98"/>
      <c r="W2278" s="99"/>
      <c r="X2278" s="97"/>
      <c r="Y2278" s="87"/>
      <c r="Z2278" s="100"/>
      <c r="AA2278" s="106">
        <f t="shared" si="974"/>
        <v>2266</v>
      </c>
      <c r="AB2278" s="549">
        <f t="shared" si="975"/>
        <v>0</v>
      </c>
      <c r="AC2278" s="544">
        <f t="shared" si="976"/>
        <v>0</v>
      </c>
      <c r="AD2278" s="174">
        <f t="shared" si="977"/>
        <v>0</v>
      </c>
      <c r="AE2278" s="8"/>
      <c r="AF2278" s="885" t="str">
        <f t="shared" si="978"/>
        <v xml:space="preserve"> </v>
      </c>
      <c r="AG2278" s="40">
        <f t="shared" si="979"/>
        <v>0</v>
      </c>
      <c r="AH2278" s="40">
        <f t="shared" si="980"/>
        <v>0</v>
      </c>
      <c r="AR2278" s="40">
        <f t="shared" si="981"/>
        <v>0</v>
      </c>
      <c r="AS2278" s="40">
        <f t="shared" si="982"/>
        <v>0</v>
      </c>
      <c r="AT2278" s="40">
        <f t="shared" si="983"/>
        <v>0</v>
      </c>
      <c r="AU2278" s="40">
        <f t="shared" si="984"/>
        <v>0</v>
      </c>
      <c r="AX2278" s="279">
        <f t="shared" si="985"/>
        <v>0</v>
      </c>
      <c r="AY2278" s="279">
        <f t="shared" si="986"/>
        <v>0</v>
      </c>
      <c r="AZ2278" s="40">
        <f t="shared" si="987"/>
        <v>0</v>
      </c>
      <c r="BB2278" s="40">
        <f t="shared" si="988"/>
        <v>0</v>
      </c>
      <c r="BC2278" s="397">
        <f t="shared" si="989"/>
        <v>0</v>
      </c>
      <c r="BD2278" s="105">
        <f t="shared" si="990"/>
        <v>0</v>
      </c>
      <c r="BE2278" s="105">
        <f t="shared" si="991"/>
        <v>0</v>
      </c>
      <c r="BF2278" s="742">
        <f t="shared" si="992"/>
        <v>0</v>
      </c>
      <c r="BG2278" s="89"/>
      <c r="BH2278" s="9"/>
      <c r="BJ2278" s="40">
        <f t="shared" si="993"/>
        <v>0</v>
      </c>
      <c r="BK2278" s="40">
        <f t="shared" si="994"/>
        <v>1</v>
      </c>
      <c r="BL2278" s="40">
        <f t="shared" si="995"/>
        <v>0</v>
      </c>
      <c r="BM2278" s="40">
        <f t="shared" si="996"/>
        <v>0</v>
      </c>
      <c r="BN2278" s="40">
        <f t="shared" si="997"/>
        <v>0</v>
      </c>
    </row>
    <row r="2279" spans="1:66" x14ac:dyDescent="0.25">
      <c r="A2279" s="379"/>
      <c r="B2279" s="936"/>
      <c r="C2279" s="272"/>
      <c r="D2279" s="868"/>
      <c r="E2279" s="873" t="str">
        <f t="shared" si="971"/>
        <v xml:space="preserve"> </v>
      </c>
      <c r="F2279" s="130">
        <f t="shared" si="972"/>
        <v>0</v>
      </c>
      <c r="G2279" s="128">
        <f t="shared" si="973"/>
        <v>2267</v>
      </c>
      <c r="H2279" s="127"/>
      <c r="I2279" s="321"/>
      <c r="J2279" s="97"/>
      <c r="K2279" s="323"/>
      <c r="L2279" s="322"/>
      <c r="M2279" s="50"/>
      <c r="N2279" s="87"/>
      <c r="O2279" s="324"/>
      <c r="P2279" s="98"/>
      <c r="Q2279" s="98"/>
      <c r="R2279" s="114"/>
      <c r="S2279" s="753"/>
      <c r="T2279" s="98"/>
      <c r="U2279" s="98"/>
      <c r="V2279" s="98"/>
      <c r="W2279" s="99"/>
      <c r="X2279" s="97"/>
      <c r="Y2279" s="87"/>
      <c r="Z2279" s="100"/>
      <c r="AA2279" s="106">
        <f t="shared" si="974"/>
        <v>2267</v>
      </c>
      <c r="AB2279" s="549">
        <f t="shared" si="975"/>
        <v>0</v>
      </c>
      <c r="AC2279" s="544">
        <f t="shared" si="976"/>
        <v>0</v>
      </c>
      <c r="AD2279" s="174">
        <f t="shared" si="977"/>
        <v>0</v>
      </c>
      <c r="AE2279" s="8"/>
      <c r="AF2279" s="885" t="str">
        <f t="shared" si="978"/>
        <v xml:space="preserve"> </v>
      </c>
      <c r="AG2279" s="40">
        <f t="shared" si="979"/>
        <v>0</v>
      </c>
      <c r="AH2279" s="40">
        <f t="shared" si="980"/>
        <v>0</v>
      </c>
      <c r="AR2279" s="40">
        <f t="shared" si="981"/>
        <v>0</v>
      </c>
      <c r="AS2279" s="40">
        <f t="shared" si="982"/>
        <v>0</v>
      </c>
      <c r="AT2279" s="40">
        <f t="shared" si="983"/>
        <v>0</v>
      </c>
      <c r="AU2279" s="40">
        <f t="shared" si="984"/>
        <v>0</v>
      </c>
      <c r="AX2279" s="279">
        <f t="shared" si="985"/>
        <v>0</v>
      </c>
      <c r="AY2279" s="279">
        <f t="shared" si="986"/>
        <v>0</v>
      </c>
      <c r="AZ2279" s="40">
        <f t="shared" si="987"/>
        <v>0</v>
      </c>
      <c r="BB2279" s="40">
        <f t="shared" si="988"/>
        <v>0</v>
      </c>
      <c r="BC2279" s="397">
        <f t="shared" si="989"/>
        <v>0</v>
      </c>
      <c r="BD2279" s="105">
        <f t="shared" si="990"/>
        <v>0</v>
      </c>
      <c r="BE2279" s="105">
        <f t="shared" si="991"/>
        <v>0</v>
      </c>
      <c r="BF2279" s="742">
        <f t="shared" si="992"/>
        <v>0</v>
      </c>
      <c r="BG2279" s="89"/>
      <c r="BH2279" s="9"/>
      <c r="BJ2279" s="40">
        <f t="shared" si="993"/>
        <v>0</v>
      </c>
      <c r="BK2279" s="40">
        <f t="shared" si="994"/>
        <v>1</v>
      </c>
      <c r="BL2279" s="40">
        <f t="shared" si="995"/>
        <v>0</v>
      </c>
      <c r="BM2279" s="40">
        <f t="shared" si="996"/>
        <v>0</v>
      </c>
      <c r="BN2279" s="40">
        <f t="shared" si="997"/>
        <v>0</v>
      </c>
    </row>
    <row r="2280" spans="1:66" x14ac:dyDescent="0.25">
      <c r="A2280" s="379"/>
      <c r="B2280" s="936"/>
      <c r="C2280" s="272"/>
      <c r="D2280" s="868"/>
      <c r="E2280" s="873" t="str">
        <f t="shared" si="971"/>
        <v xml:space="preserve"> </v>
      </c>
      <c r="F2280" s="130">
        <f t="shared" si="972"/>
        <v>0</v>
      </c>
      <c r="G2280" s="128">
        <f t="shared" si="973"/>
        <v>2268</v>
      </c>
      <c r="H2280" s="127"/>
      <c r="I2280" s="321"/>
      <c r="J2280" s="97"/>
      <c r="K2280" s="323"/>
      <c r="L2280" s="322"/>
      <c r="M2280" s="50"/>
      <c r="N2280" s="87"/>
      <c r="O2280" s="324"/>
      <c r="P2280" s="98"/>
      <c r="Q2280" s="98"/>
      <c r="R2280" s="114"/>
      <c r="S2280" s="753"/>
      <c r="T2280" s="98"/>
      <c r="U2280" s="98"/>
      <c r="V2280" s="98"/>
      <c r="W2280" s="99"/>
      <c r="X2280" s="97"/>
      <c r="Y2280" s="87"/>
      <c r="Z2280" s="100"/>
      <c r="AA2280" s="106">
        <f t="shared" si="974"/>
        <v>2268</v>
      </c>
      <c r="AB2280" s="549">
        <f t="shared" si="975"/>
        <v>0</v>
      </c>
      <c r="AC2280" s="544">
        <f t="shared" si="976"/>
        <v>0</v>
      </c>
      <c r="AD2280" s="174">
        <f t="shared" si="977"/>
        <v>0</v>
      </c>
      <c r="AE2280" s="8"/>
      <c r="AF2280" s="885" t="str">
        <f t="shared" si="978"/>
        <v xml:space="preserve"> </v>
      </c>
      <c r="AG2280" s="40">
        <f t="shared" si="979"/>
        <v>0</v>
      </c>
      <c r="AH2280" s="40">
        <f t="shared" si="980"/>
        <v>0</v>
      </c>
      <c r="AR2280" s="40">
        <f t="shared" si="981"/>
        <v>0</v>
      </c>
      <c r="AS2280" s="40">
        <f t="shared" si="982"/>
        <v>0</v>
      </c>
      <c r="AT2280" s="40">
        <f t="shared" si="983"/>
        <v>0</v>
      </c>
      <c r="AU2280" s="40">
        <f t="shared" si="984"/>
        <v>0</v>
      </c>
      <c r="AX2280" s="279">
        <f t="shared" si="985"/>
        <v>0</v>
      </c>
      <c r="AY2280" s="279">
        <f t="shared" si="986"/>
        <v>0</v>
      </c>
      <c r="AZ2280" s="40">
        <f t="shared" si="987"/>
        <v>0</v>
      </c>
      <c r="BB2280" s="40">
        <f t="shared" si="988"/>
        <v>0</v>
      </c>
      <c r="BC2280" s="397">
        <f t="shared" si="989"/>
        <v>0</v>
      </c>
      <c r="BD2280" s="105">
        <f t="shared" si="990"/>
        <v>0</v>
      </c>
      <c r="BE2280" s="105">
        <f t="shared" si="991"/>
        <v>0</v>
      </c>
      <c r="BF2280" s="742">
        <f t="shared" si="992"/>
        <v>0</v>
      </c>
      <c r="BG2280" s="89"/>
      <c r="BH2280" s="9"/>
      <c r="BJ2280" s="40">
        <f t="shared" si="993"/>
        <v>0</v>
      </c>
      <c r="BK2280" s="40">
        <f t="shared" si="994"/>
        <v>1</v>
      </c>
      <c r="BL2280" s="40">
        <f t="shared" si="995"/>
        <v>0</v>
      </c>
      <c r="BM2280" s="40">
        <f t="shared" si="996"/>
        <v>0</v>
      </c>
      <c r="BN2280" s="40">
        <f t="shared" si="997"/>
        <v>0</v>
      </c>
    </row>
    <row r="2281" spans="1:66" x14ac:dyDescent="0.25">
      <c r="A2281" s="379"/>
      <c r="B2281" s="936"/>
      <c r="C2281" s="272"/>
      <c r="D2281" s="868"/>
      <c r="E2281" s="873" t="str">
        <f t="shared" si="971"/>
        <v xml:space="preserve"> </v>
      </c>
      <c r="F2281" s="130">
        <f t="shared" si="972"/>
        <v>0</v>
      </c>
      <c r="G2281" s="128">
        <f t="shared" si="973"/>
        <v>2269</v>
      </c>
      <c r="H2281" s="127"/>
      <c r="I2281" s="321"/>
      <c r="J2281" s="97"/>
      <c r="K2281" s="323"/>
      <c r="L2281" s="322"/>
      <c r="M2281" s="50"/>
      <c r="N2281" s="87"/>
      <c r="O2281" s="324"/>
      <c r="P2281" s="98"/>
      <c r="Q2281" s="98"/>
      <c r="R2281" s="114"/>
      <c r="S2281" s="753"/>
      <c r="T2281" s="98"/>
      <c r="U2281" s="98"/>
      <c r="V2281" s="98"/>
      <c r="W2281" s="99"/>
      <c r="X2281" s="97"/>
      <c r="Y2281" s="87"/>
      <c r="Z2281" s="100"/>
      <c r="AA2281" s="106">
        <f t="shared" si="974"/>
        <v>2269</v>
      </c>
      <c r="AB2281" s="549">
        <f t="shared" si="975"/>
        <v>0</v>
      </c>
      <c r="AC2281" s="544">
        <f t="shared" si="976"/>
        <v>0</v>
      </c>
      <c r="AD2281" s="174">
        <f t="shared" si="977"/>
        <v>0</v>
      </c>
      <c r="AE2281" s="8"/>
      <c r="AF2281" s="885" t="str">
        <f t="shared" si="978"/>
        <v xml:space="preserve"> </v>
      </c>
      <c r="AG2281" s="40">
        <f t="shared" si="979"/>
        <v>0</v>
      </c>
      <c r="AH2281" s="40">
        <f t="shared" si="980"/>
        <v>0</v>
      </c>
      <c r="AR2281" s="40">
        <f t="shared" si="981"/>
        <v>0</v>
      </c>
      <c r="AS2281" s="40">
        <f t="shared" si="982"/>
        <v>0</v>
      </c>
      <c r="AT2281" s="40">
        <f t="shared" si="983"/>
        <v>0</v>
      </c>
      <c r="AU2281" s="40">
        <f t="shared" si="984"/>
        <v>0</v>
      </c>
      <c r="AX2281" s="279">
        <f t="shared" si="985"/>
        <v>0</v>
      </c>
      <c r="AY2281" s="279">
        <f t="shared" si="986"/>
        <v>0</v>
      </c>
      <c r="AZ2281" s="40">
        <f t="shared" si="987"/>
        <v>0</v>
      </c>
      <c r="BB2281" s="40">
        <f t="shared" si="988"/>
        <v>0</v>
      </c>
      <c r="BC2281" s="397">
        <f t="shared" si="989"/>
        <v>0</v>
      </c>
      <c r="BD2281" s="105">
        <f t="shared" si="990"/>
        <v>0</v>
      </c>
      <c r="BE2281" s="105">
        <f t="shared" si="991"/>
        <v>0</v>
      </c>
      <c r="BF2281" s="742">
        <f t="shared" si="992"/>
        <v>0</v>
      </c>
      <c r="BG2281" s="89"/>
      <c r="BH2281" s="9"/>
      <c r="BJ2281" s="40">
        <f t="shared" si="993"/>
        <v>0</v>
      </c>
      <c r="BK2281" s="40">
        <f t="shared" si="994"/>
        <v>1</v>
      </c>
      <c r="BL2281" s="40">
        <f t="shared" si="995"/>
        <v>0</v>
      </c>
      <c r="BM2281" s="40">
        <f t="shared" si="996"/>
        <v>0</v>
      </c>
      <c r="BN2281" s="40">
        <f t="shared" si="997"/>
        <v>0</v>
      </c>
    </row>
    <row r="2282" spans="1:66" x14ac:dyDescent="0.25">
      <c r="A2282" s="379"/>
      <c r="B2282" s="936"/>
      <c r="C2282" s="272"/>
      <c r="D2282" s="868"/>
      <c r="E2282" s="873" t="str">
        <f t="shared" si="971"/>
        <v xml:space="preserve"> </v>
      </c>
      <c r="F2282" s="130">
        <f t="shared" si="972"/>
        <v>0</v>
      </c>
      <c r="G2282" s="128">
        <f t="shared" si="973"/>
        <v>2270</v>
      </c>
      <c r="H2282" s="127"/>
      <c r="I2282" s="321"/>
      <c r="J2282" s="97"/>
      <c r="K2282" s="323"/>
      <c r="L2282" s="322"/>
      <c r="M2282" s="50"/>
      <c r="N2282" s="87"/>
      <c r="O2282" s="324"/>
      <c r="P2282" s="98"/>
      <c r="Q2282" s="98"/>
      <c r="R2282" s="114"/>
      <c r="S2282" s="753"/>
      <c r="T2282" s="98"/>
      <c r="U2282" s="98"/>
      <c r="V2282" s="98"/>
      <c r="W2282" s="99"/>
      <c r="X2282" s="97"/>
      <c r="Y2282" s="87"/>
      <c r="Z2282" s="100"/>
      <c r="AA2282" s="106">
        <f t="shared" si="974"/>
        <v>2270</v>
      </c>
      <c r="AB2282" s="549">
        <f t="shared" si="975"/>
        <v>0</v>
      </c>
      <c r="AC2282" s="544">
        <f t="shared" si="976"/>
        <v>0</v>
      </c>
      <c r="AD2282" s="174">
        <f t="shared" si="977"/>
        <v>0</v>
      </c>
      <c r="AE2282" s="8"/>
      <c r="AF2282" s="885" t="str">
        <f t="shared" si="978"/>
        <v xml:space="preserve"> </v>
      </c>
      <c r="AG2282" s="40">
        <f t="shared" si="979"/>
        <v>0</v>
      </c>
      <c r="AH2282" s="40">
        <f t="shared" si="980"/>
        <v>0</v>
      </c>
      <c r="AR2282" s="40">
        <f t="shared" si="981"/>
        <v>0</v>
      </c>
      <c r="AS2282" s="40">
        <f t="shared" si="982"/>
        <v>0</v>
      </c>
      <c r="AT2282" s="40">
        <f t="shared" si="983"/>
        <v>0</v>
      </c>
      <c r="AU2282" s="40">
        <f t="shared" si="984"/>
        <v>0</v>
      </c>
      <c r="AX2282" s="279">
        <f t="shared" si="985"/>
        <v>0</v>
      </c>
      <c r="AY2282" s="279">
        <f t="shared" si="986"/>
        <v>0</v>
      </c>
      <c r="AZ2282" s="40">
        <f t="shared" si="987"/>
        <v>0</v>
      </c>
      <c r="BB2282" s="40">
        <f t="shared" si="988"/>
        <v>0</v>
      </c>
      <c r="BC2282" s="397">
        <f t="shared" si="989"/>
        <v>0</v>
      </c>
      <c r="BD2282" s="105">
        <f t="shared" si="990"/>
        <v>0</v>
      </c>
      <c r="BE2282" s="105">
        <f t="shared" si="991"/>
        <v>0</v>
      </c>
      <c r="BF2282" s="742">
        <f t="shared" si="992"/>
        <v>0</v>
      </c>
      <c r="BG2282" s="89"/>
      <c r="BH2282" s="9"/>
      <c r="BJ2282" s="40">
        <f t="shared" si="993"/>
        <v>0</v>
      </c>
      <c r="BK2282" s="40">
        <f t="shared" si="994"/>
        <v>1</v>
      </c>
      <c r="BL2282" s="40">
        <f t="shared" si="995"/>
        <v>0</v>
      </c>
      <c r="BM2282" s="40">
        <f t="shared" si="996"/>
        <v>0</v>
      </c>
      <c r="BN2282" s="40">
        <f t="shared" si="997"/>
        <v>0</v>
      </c>
    </row>
    <row r="2283" spans="1:66" x14ac:dyDescent="0.25">
      <c r="A2283" s="379"/>
      <c r="B2283" s="936"/>
      <c r="C2283" s="272"/>
      <c r="D2283" s="868"/>
      <c r="E2283" s="873" t="str">
        <f t="shared" si="971"/>
        <v xml:space="preserve"> </v>
      </c>
      <c r="F2283" s="130">
        <f t="shared" si="972"/>
        <v>0</v>
      </c>
      <c r="G2283" s="128">
        <f t="shared" si="973"/>
        <v>2271</v>
      </c>
      <c r="H2283" s="127"/>
      <c r="I2283" s="321"/>
      <c r="J2283" s="97"/>
      <c r="K2283" s="323"/>
      <c r="L2283" s="322"/>
      <c r="M2283" s="50"/>
      <c r="N2283" s="87"/>
      <c r="O2283" s="324"/>
      <c r="P2283" s="98"/>
      <c r="Q2283" s="98"/>
      <c r="R2283" s="114"/>
      <c r="S2283" s="753"/>
      <c r="T2283" s="98"/>
      <c r="U2283" s="98"/>
      <c r="V2283" s="98"/>
      <c r="W2283" s="99"/>
      <c r="X2283" s="97"/>
      <c r="Y2283" s="87"/>
      <c r="Z2283" s="100"/>
      <c r="AA2283" s="106">
        <f t="shared" si="974"/>
        <v>2271</v>
      </c>
      <c r="AB2283" s="549">
        <f t="shared" si="975"/>
        <v>0</v>
      </c>
      <c r="AC2283" s="544">
        <f t="shared" si="976"/>
        <v>0</v>
      </c>
      <c r="AD2283" s="174">
        <f t="shared" si="977"/>
        <v>0</v>
      </c>
      <c r="AE2283" s="8"/>
      <c r="AF2283" s="885" t="str">
        <f t="shared" si="978"/>
        <v xml:space="preserve"> </v>
      </c>
      <c r="AG2283" s="40">
        <f t="shared" si="979"/>
        <v>0</v>
      </c>
      <c r="AH2283" s="40">
        <f t="shared" si="980"/>
        <v>0</v>
      </c>
      <c r="AR2283" s="40">
        <f t="shared" si="981"/>
        <v>0</v>
      </c>
      <c r="AS2283" s="40">
        <f t="shared" si="982"/>
        <v>0</v>
      </c>
      <c r="AT2283" s="40">
        <f t="shared" si="983"/>
        <v>0</v>
      </c>
      <c r="AU2283" s="40">
        <f t="shared" si="984"/>
        <v>0</v>
      </c>
      <c r="AX2283" s="279">
        <f t="shared" si="985"/>
        <v>0</v>
      </c>
      <c r="AY2283" s="279">
        <f t="shared" si="986"/>
        <v>0</v>
      </c>
      <c r="AZ2283" s="40">
        <f t="shared" si="987"/>
        <v>0</v>
      </c>
      <c r="BB2283" s="40">
        <f t="shared" si="988"/>
        <v>0</v>
      </c>
      <c r="BC2283" s="397">
        <f t="shared" si="989"/>
        <v>0</v>
      </c>
      <c r="BD2283" s="105">
        <f t="shared" si="990"/>
        <v>0</v>
      </c>
      <c r="BE2283" s="105">
        <f t="shared" si="991"/>
        <v>0</v>
      </c>
      <c r="BF2283" s="742">
        <f t="shared" si="992"/>
        <v>0</v>
      </c>
      <c r="BG2283" s="89"/>
      <c r="BH2283" s="9"/>
      <c r="BJ2283" s="40">
        <f t="shared" si="993"/>
        <v>0</v>
      </c>
      <c r="BK2283" s="40">
        <f t="shared" si="994"/>
        <v>1</v>
      </c>
      <c r="BL2283" s="40">
        <f t="shared" si="995"/>
        <v>0</v>
      </c>
      <c r="BM2283" s="40">
        <f t="shared" si="996"/>
        <v>0</v>
      </c>
      <c r="BN2283" s="40">
        <f t="shared" si="997"/>
        <v>0</v>
      </c>
    </row>
    <row r="2284" spans="1:66" x14ac:dyDescent="0.25">
      <c r="A2284" s="379"/>
      <c r="B2284" s="936"/>
      <c r="C2284" s="272"/>
      <c r="D2284" s="868"/>
      <c r="E2284" s="873" t="str">
        <f t="shared" si="971"/>
        <v xml:space="preserve"> </v>
      </c>
      <c r="F2284" s="130">
        <f t="shared" si="972"/>
        <v>0</v>
      </c>
      <c r="G2284" s="128">
        <f t="shared" si="973"/>
        <v>2272</v>
      </c>
      <c r="H2284" s="127"/>
      <c r="I2284" s="321"/>
      <c r="J2284" s="97"/>
      <c r="K2284" s="323"/>
      <c r="L2284" s="322"/>
      <c r="M2284" s="50"/>
      <c r="N2284" s="87"/>
      <c r="O2284" s="324"/>
      <c r="P2284" s="98"/>
      <c r="Q2284" s="98"/>
      <c r="R2284" s="114"/>
      <c r="S2284" s="753"/>
      <c r="T2284" s="98"/>
      <c r="U2284" s="98"/>
      <c r="V2284" s="98"/>
      <c r="W2284" s="99"/>
      <c r="X2284" s="97"/>
      <c r="Y2284" s="87"/>
      <c r="Z2284" s="100"/>
      <c r="AA2284" s="106">
        <f t="shared" si="974"/>
        <v>2272</v>
      </c>
      <c r="AB2284" s="549">
        <f t="shared" si="975"/>
        <v>0</v>
      </c>
      <c r="AC2284" s="544">
        <f t="shared" si="976"/>
        <v>0</v>
      </c>
      <c r="AD2284" s="174">
        <f t="shared" si="977"/>
        <v>0</v>
      </c>
      <c r="AE2284" s="8"/>
      <c r="AF2284" s="885" t="str">
        <f t="shared" si="978"/>
        <v xml:space="preserve"> </v>
      </c>
      <c r="AG2284" s="40">
        <f t="shared" si="979"/>
        <v>0</v>
      </c>
      <c r="AH2284" s="40">
        <f t="shared" si="980"/>
        <v>0</v>
      </c>
      <c r="AR2284" s="40">
        <f t="shared" si="981"/>
        <v>0</v>
      </c>
      <c r="AS2284" s="40">
        <f t="shared" si="982"/>
        <v>0</v>
      </c>
      <c r="AT2284" s="40">
        <f t="shared" si="983"/>
        <v>0</v>
      </c>
      <c r="AU2284" s="40">
        <f t="shared" si="984"/>
        <v>0</v>
      </c>
      <c r="AX2284" s="279">
        <f t="shared" si="985"/>
        <v>0</v>
      </c>
      <c r="AY2284" s="279">
        <f t="shared" si="986"/>
        <v>0</v>
      </c>
      <c r="AZ2284" s="40">
        <f t="shared" si="987"/>
        <v>0</v>
      </c>
      <c r="BB2284" s="40">
        <f t="shared" si="988"/>
        <v>0</v>
      </c>
      <c r="BC2284" s="397">
        <f t="shared" si="989"/>
        <v>0</v>
      </c>
      <c r="BD2284" s="105">
        <f t="shared" si="990"/>
        <v>0</v>
      </c>
      <c r="BE2284" s="105">
        <f t="shared" si="991"/>
        <v>0</v>
      </c>
      <c r="BF2284" s="742">
        <f t="shared" si="992"/>
        <v>0</v>
      </c>
      <c r="BG2284" s="89"/>
      <c r="BH2284" s="9"/>
      <c r="BJ2284" s="40">
        <f t="shared" si="993"/>
        <v>0</v>
      </c>
      <c r="BK2284" s="40">
        <f t="shared" si="994"/>
        <v>1</v>
      </c>
      <c r="BL2284" s="40">
        <f t="shared" si="995"/>
        <v>0</v>
      </c>
      <c r="BM2284" s="40">
        <f t="shared" si="996"/>
        <v>0</v>
      </c>
      <c r="BN2284" s="40">
        <f t="shared" si="997"/>
        <v>0</v>
      </c>
    </row>
    <row r="2285" spans="1:66" x14ac:dyDescent="0.25">
      <c r="A2285" s="379"/>
      <c r="B2285" s="936"/>
      <c r="C2285" s="272"/>
      <c r="D2285" s="868"/>
      <c r="E2285" s="873" t="str">
        <f t="shared" si="971"/>
        <v xml:space="preserve"> </v>
      </c>
      <c r="F2285" s="130">
        <f t="shared" si="972"/>
        <v>0</v>
      </c>
      <c r="G2285" s="128">
        <f t="shared" si="973"/>
        <v>2273</v>
      </c>
      <c r="H2285" s="127"/>
      <c r="I2285" s="321"/>
      <c r="J2285" s="97"/>
      <c r="K2285" s="323"/>
      <c r="L2285" s="322"/>
      <c r="M2285" s="50"/>
      <c r="N2285" s="87"/>
      <c r="O2285" s="324"/>
      <c r="P2285" s="98"/>
      <c r="Q2285" s="98"/>
      <c r="R2285" s="114"/>
      <c r="S2285" s="753"/>
      <c r="T2285" s="98"/>
      <c r="U2285" s="98"/>
      <c r="V2285" s="98"/>
      <c r="W2285" s="99"/>
      <c r="X2285" s="97"/>
      <c r="Y2285" s="87"/>
      <c r="Z2285" s="100"/>
      <c r="AA2285" s="106">
        <f t="shared" si="974"/>
        <v>2273</v>
      </c>
      <c r="AB2285" s="549">
        <f t="shared" si="975"/>
        <v>0</v>
      </c>
      <c r="AC2285" s="544">
        <f t="shared" si="976"/>
        <v>0</v>
      </c>
      <c r="AD2285" s="174">
        <f t="shared" si="977"/>
        <v>0</v>
      </c>
      <c r="AE2285" s="8"/>
      <c r="AF2285" s="885" t="str">
        <f t="shared" si="978"/>
        <v xml:space="preserve"> </v>
      </c>
      <c r="AG2285" s="40">
        <f t="shared" si="979"/>
        <v>0</v>
      </c>
      <c r="AH2285" s="40">
        <f t="shared" si="980"/>
        <v>0</v>
      </c>
      <c r="AR2285" s="40">
        <f t="shared" si="981"/>
        <v>0</v>
      </c>
      <c r="AS2285" s="40">
        <f t="shared" si="982"/>
        <v>0</v>
      </c>
      <c r="AT2285" s="40">
        <f t="shared" si="983"/>
        <v>0</v>
      </c>
      <c r="AU2285" s="40">
        <f t="shared" si="984"/>
        <v>0</v>
      </c>
      <c r="AX2285" s="279">
        <f t="shared" si="985"/>
        <v>0</v>
      </c>
      <c r="AY2285" s="279">
        <f t="shared" si="986"/>
        <v>0</v>
      </c>
      <c r="AZ2285" s="40">
        <f t="shared" si="987"/>
        <v>0</v>
      </c>
      <c r="BB2285" s="40">
        <f t="shared" si="988"/>
        <v>0</v>
      </c>
      <c r="BC2285" s="397">
        <f t="shared" si="989"/>
        <v>0</v>
      </c>
      <c r="BD2285" s="105">
        <f t="shared" si="990"/>
        <v>0</v>
      </c>
      <c r="BE2285" s="105">
        <f t="shared" si="991"/>
        <v>0</v>
      </c>
      <c r="BF2285" s="742">
        <f t="shared" si="992"/>
        <v>0</v>
      </c>
      <c r="BG2285" s="89"/>
      <c r="BH2285" s="9"/>
      <c r="BJ2285" s="40">
        <f t="shared" si="993"/>
        <v>0</v>
      </c>
      <c r="BK2285" s="40">
        <f t="shared" si="994"/>
        <v>1</v>
      </c>
      <c r="BL2285" s="40">
        <f t="shared" si="995"/>
        <v>0</v>
      </c>
      <c r="BM2285" s="40">
        <f t="shared" si="996"/>
        <v>0</v>
      </c>
      <c r="BN2285" s="40">
        <f t="shared" si="997"/>
        <v>0</v>
      </c>
    </row>
    <row r="2286" spans="1:66" x14ac:dyDescent="0.25">
      <c r="A2286" s="379"/>
      <c r="B2286" s="936"/>
      <c r="C2286" s="272"/>
      <c r="D2286" s="868"/>
      <c r="E2286" s="873" t="str">
        <f t="shared" ref="E2286:E2349" si="998">IF(+BN2286+BM2286&gt;0,"&lt; Error"," ")</f>
        <v xml:space="preserve"> </v>
      </c>
      <c r="F2286" s="130">
        <f t="shared" ref="F2286:F2349" si="999">IF(ISBLANK(H2286),0,VLOOKUP(TRIM(H2286),AllVarieties,4,FALSE))</f>
        <v>0</v>
      </c>
      <c r="G2286" s="128">
        <f t="shared" si="973"/>
        <v>2274</v>
      </c>
      <c r="H2286" s="127"/>
      <c r="I2286" s="321"/>
      <c r="J2286" s="97"/>
      <c r="K2286" s="323"/>
      <c r="L2286" s="322"/>
      <c r="M2286" s="50"/>
      <c r="N2286" s="87"/>
      <c r="O2286" s="324"/>
      <c r="P2286" s="98"/>
      <c r="Q2286" s="98"/>
      <c r="R2286" s="114"/>
      <c r="S2286" s="753"/>
      <c r="T2286" s="98"/>
      <c r="U2286" s="98"/>
      <c r="V2286" s="98"/>
      <c r="W2286" s="99"/>
      <c r="X2286" s="97"/>
      <c r="Y2286" s="87"/>
      <c r="Z2286" s="100"/>
      <c r="AA2286" s="106">
        <f t="shared" si="974"/>
        <v>2274</v>
      </c>
      <c r="AB2286" s="549">
        <f t="shared" si="975"/>
        <v>0</v>
      </c>
      <c r="AC2286" s="544">
        <f t="shared" si="976"/>
        <v>0</v>
      </c>
      <c r="AD2286" s="174">
        <f t="shared" si="977"/>
        <v>0</v>
      </c>
      <c r="AE2286" s="8"/>
      <c r="AF2286" s="885" t="str">
        <f t="shared" si="978"/>
        <v xml:space="preserve"> </v>
      </c>
      <c r="AG2286" s="40">
        <f t="shared" si="979"/>
        <v>0</v>
      </c>
      <c r="AH2286" s="40">
        <f t="shared" si="980"/>
        <v>0</v>
      </c>
      <c r="AR2286" s="40">
        <f t="shared" si="981"/>
        <v>0</v>
      </c>
      <c r="AS2286" s="40">
        <f t="shared" si="982"/>
        <v>0</v>
      </c>
      <c r="AT2286" s="40">
        <f t="shared" si="983"/>
        <v>0</v>
      </c>
      <c r="AU2286" s="40">
        <f t="shared" si="984"/>
        <v>0</v>
      </c>
      <c r="AX2286" s="279">
        <f t="shared" si="985"/>
        <v>0</v>
      </c>
      <c r="AY2286" s="279">
        <f t="shared" si="986"/>
        <v>0</v>
      </c>
      <c r="AZ2286" s="40">
        <f t="shared" si="987"/>
        <v>0</v>
      </c>
      <c r="BB2286" s="40">
        <f t="shared" si="988"/>
        <v>0</v>
      </c>
      <c r="BC2286" s="397">
        <f t="shared" si="989"/>
        <v>0</v>
      </c>
      <c r="BD2286" s="105">
        <f t="shared" si="990"/>
        <v>0</v>
      </c>
      <c r="BE2286" s="105">
        <f t="shared" si="991"/>
        <v>0</v>
      </c>
      <c r="BF2286" s="742">
        <f t="shared" si="992"/>
        <v>0</v>
      </c>
      <c r="BG2286" s="89"/>
      <c r="BH2286" s="9"/>
      <c r="BJ2286" s="40">
        <f t="shared" si="993"/>
        <v>0</v>
      </c>
      <c r="BK2286" s="40">
        <f t="shared" si="994"/>
        <v>1</v>
      </c>
      <c r="BL2286" s="40">
        <f t="shared" si="995"/>
        <v>0</v>
      </c>
      <c r="BM2286" s="40">
        <f t="shared" si="996"/>
        <v>0</v>
      </c>
      <c r="BN2286" s="40">
        <f t="shared" si="997"/>
        <v>0</v>
      </c>
    </row>
    <row r="2287" spans="1:66" x14ac:dyDescent="0.25">
      <c r="A2287" s="379"/>
      <c r="B2287" s="936"/>
      <c r="C2287" s="272"/>
      <c r="D2287" s="868"/>
      <c r="E2287" s="873" t="str">
        <f t="shared" si="998"/>
        <v xml:space="preserve"> </v>
      </c>
      <c r="F2287" s="130">
        <f t="shared" si="999"/>
        <v>0</v>
      </c>
      <c r="G2287" s="128">
        <f t="shared" si="973"/>
        <v>2275</v>
      </c>
      <c r="H2287" s="127"/>
      <c r="I2287" s="321"/>
      <c r="J2287" s="97"/>
      <c r="K2287" s="323"/>
      <c r="L2287" s="322"/>
      <c r="M2287" s="50"/>
      <c r="N2287" s="87"/>
      <c r="O2287" s="324"/>
      <c r="P2287" s="98"/>
      <c r="Q2287" s="98"/>
      <c r="R2287" s="114"/>
      <c r="S2287" s="753"/>
      <c r="T2287" s="98"/>
      <c r="U2287" s="98"/>
      <c r="V2287" s="98"/>
      <c r="W2287" s="99"/>
      <c r="X2287" s="97"/>
      <c r="Y2287" s="87"/>
      <c r="Z2287" s="100"/>
      <c r="AA2287" s="106">
        <f t="shared" si="974"/>
        <v>2275</v>
      </c>
      <c r="AB2287" s="549">
        <f t="shared" si="975"/>
        <v>0</v>
      </c>
      <c r="AC2287" s="544">
        <f t="shared" si="976"/>
        <v>0</v>
      </c>
      <c r="AD2287" s="174">
        <f t="shared" si="977"/>
        <v>0</v>
      </c>
      <c r="AE2287" s="8"/>
      <c r="AF2287" s="885" t="str">
        <f t="shared" si="978"/>
        <v xml:space="preserve"> </v>
      </c>
      <c r="AG2287" s="40">
        <f t="shared" si="979"/>
        <v>0</v>
      </c>
      <c r="AH2287" s="40">
        <f t="shared" si="980"/>
        <v>0</v>
      </c>
      <c r="AR2287" s="40">
        <f t="shared" si="981"/>
        <v>0</v>
      </c>
      <c r="AS2287" s="40">
        <f t="shared" si="982"/>
        <v>0</v>
      </c>
      <c r="AT2287" s="40">
        <f t="shared" si="983"/>
        <v>0</v>
      </c>
      <c r="AU2287" s="40">
        <f t="shared" si="984"/>
        <v>0</v>
      </c>
      <c r="AX2287" s="279">
        <f t="shared" si="985"/>
        <v>0</v>
      </c>
      <c r="AY2287" s="279">
        <f t="shared" si="986"/>
        <v>0</v>
      </c>
      <c r="AZ2287" s="40">
        <f t="shared" si="987"/>
        <v>0</v>
      </c>
      <c r="BB2287" s="40">
        <f t="shared" si="988"/>
        <v>0</v>
      </c>
      <c r="BC2287" s="397">
        <f t="shared" si="989"/>
        <v>0</v>
      </c>
      <c r="BD2287" s="105">
        <f t="shared" si="990"/>
        <v>0</v>
      </c>
      <c r="BE2287" s="105">
        <f t="shared" si="991"/>
        <v>0</v>
      </c>
      <c r="BF2287" s="742">
        <f t="shared" si="992"/>
        <v>0</v>
      </c>
      <c r="BG2287" s="89"/>
      <c r="BH2287" s="9"/>
      <c r="BJ2287" s="40">
        <f t="shared" si="993"/>
        <v>0</v>
      </c>
      <c r="BK2287" s="40">
        <f t="shared" si="994"/>
        <v>1</v>
      </c>
      <c r="BL2287" s="40">
        <f t="shared" si="995"/>
        <v>0</v>
      </c>
      <c r="BM2287" s="40">
        <f t="shared" si="996"/>
        <v>0</v>
      </c>
      <c r="BN2287" s="40">
        <f t="shared" si="997"/>
        <v>0</v>
      </c>
    </row>
    <row r="2288" spans="1:66" x14ac:dyDescent="0.25">
      <c r="A2288" s="379"/>
      <c r="B2288" s="936"/>
      <c r="C2288" s="272"/>
      <c r="D2288" s="868"/>
      <c r="E2288" s="873" t="str">
        <f t="shared" si="998"/>
        <v xml:space="preserve"> </v>
      </c>
      <c r="F2288" s="130">
        <f t="shared" si="999"/>
        <v>0</v>
      </c>
      <c r="G2288" s="128">
        <f t="shared" si="973"/>
        <v>2276</v>
      </c>
      <c r="H2288" s="127"/>
      <c r="I2288" s="321"/>
      <c r="J2288" s="97"/>
      <c r="K2288" s="323"/>
      <c r="L2288" s="322"/>
      <c r="M2288" s="50"/>
      <c r="N2288" s="87"/>
      <c r="O2288" s="324"/>
      <c r="P2288" s="98"/>
      <c r="Q2288" s="98"/>
      <c r="R2288" s="114"/>
      <c r="S2288" s="753"/>
      <c r="T2288" s="98"/>
      <c r="U2288" s="98"/>
      <c r="V2288" s="98"/>
      <c r="W2288" s="99"/>
      <c r="X2288" s="97"/>
      <c r="Y2288" s="87"/>
      <c r="Z2288" s="100"/>
      <c r="AA2288" s="106">
        <f t="shared" si="974"/>
        <v>2276</v>
      </c>
      <c r="AB2288" s="549">
        <f t="shared" si="975"/>
        <v>0</v>
      </c>
      <c r="AC2288" s="544">
        <f t="shared" si="976"/>
        <v>0</v>
      </c>
      <c r="AD2288" s="174">
        <f t="shared" si="977"/>
        <v>0</v>
      </c>
      <c r="AE2288" s="8"/>
      <c r="AF2288" s="885" t="str">
        <f t="shared" si="978"/>
        <v xml:space="preserve"> </v>
      </c>
      <c r="AG2288" s="40">
        <f t="shared" si="979"/>
        <v>0</v>
      </c>
      <c r="AH2288" s="40">
        <f t="shared" si="980"/>
        <v>0</v>
      </c>
      <c r="AR2288" s="40">
        <f t="shared" si="981"/>
        <v>0</v>
      </c>
      <c r="AS2288" s="40">
        <f t="shared" si="982"/>
        <v>0</v>
      </c>
      <c r="AT2288" s="40">
        <f t="shared" si="983"/>
        <v>0</v>
      </c>
      <c r="AU2288" s="40">
        <f t="shared" si="984"/>
        <v>0</v>
      </c>
      <c r="AX2288" s="279">
        <f t="shared" si="985"/>
        <v>0</v>
      </c>
      <c r="AY2288" s="279">
        <f t="shared" si="986"/>
        <v>0</v>
      </c>
      <c r="AZ2288" s="40">
        <f t="shared" si="987"/>
        <v>0</v>
      </c>
      <c r="BB2288" s="40">
        <f t="shared" si="988"/>
        <v>0</v>
      </c>
      <c r="BC2288" s="397">
        <f t="shared" si="989"/>
        <v>0</v>
      </c>
      <c r="BD2288" s="105">
        <f t="shared" si="990"/>
        <v>0</v>
      </c>
      <c r="BE2288" s="105">
        <f t="shared" si="991"/>
        <v>0</v>
      </c>
      <c r="BF2288" s="742">
        <f t="shared" si="992"/>
        <v>0</v>
      </c>
      <c r="BG2288" s="89"/>
      <c r="BH2288" s="9"/>
      <c r="BJ2288" s="40">
        <f t="shared" si="993"/>
        <v>0</v>
      </c>
      <c r="BK2288" s="40">
        <f t="shared" si="994"/>
        <v>1</v>
      </c>
      <c r="BL2288" s="40">
        <f t="shared" si="995"/>
        <v>0</v>
      </c>
      <c r="BM2288" s="40">
        <f t="shared" si="996"/>
        <v>0</v>
      </c>
      <c r="BN2288" s="40">
        <f t="shared" si="997"/>
        <v>0</v>
      </c>
    </row>
    <row r="2289" spans="1:66" x14ac:dyDescent="0.25">
      <c r="A2289" s="379"/>
      <c r="B2289" s="936"/>
      <c r="C2289" s="272"/>
      <c r="D2289" s="868"/>
      <c r="E2289" s="873" t="str">
        <f t="shared" si="998"/>
        <v xml:space="preserve"> </v>
      </c>
      <c r="F2289" s="130">
        <f t="shared" si="999"/>
        <v>0</v>
      </c>
      <c r="G2289" s="128">
        <f t="shared" si="973"/>
        <v>2277</v>
      </c>
      <c r="H2289" s="127"/>
      <c r="I2289" s="321"/>
      <c r="J2289" s="97"/>
      <c r="K2289" s="323"/>
      <c r="L2289" s="322"/>
      <c r="M2289" s="50"/>
      <c r="N2289" s="87"/>
      <c r="O2289" s="324"/>
      <c r="P2289" s="98"/>
      <c r="Q2289" s="98"/>
      <c r="R2289" s="114"/>
      <c r="S2289" s="753"/>
      <c r="T2289" s="98"/>
      <c r="U2289" s="98"/>
      <c r="V2289" s="98"/>
      <c r="W2289" s="99"/>
      <c r="X2289" s="97"/>
      <c r="Y2289" s="87"/>
      <c r="Z2289" s="100"/>
      <c r="AA2289" s="106">
        <f t="shared" si="974"/>
        <v>2277</v>
      </c>
      <c r="AB2289" s="549">
        <f t="shared" si="975"/>
        <v>0</v>
      </c>
      <c r="AC2289" s="544">
        <f t="shared" si="976"/>
        <v>0</v>
      </c>
      <c r="AD2289" s="174">
        <f t="shared" si="977"/>
        <v>0</v>
      </c>
      <c r="AE2289" s="8"/>
      <c r="AF2289" s="885" t="str">
        <f t="shared" si="978"/>
        <v xml:space="preserve"> </v>
      </c>
      <c r="AG2289" s="40">
        <f t="shared" si="979"/>
        <v>0</v>
      </c>
      <c r="AH2289" s="40">
        <f t="shared" si="980"/>
        <v>0</v>
      </c>
      <c r="AR2289" s="40">
        <f t="shared" si="981"/>
        <v>0</v>
      </c>
      <c r="AS2289" s="40">
        <f t="shared" si="982"/>
        <v>0</v>
      </c>
      <c r="AT2289" s="40">
        <f t="shared" si="983"/>
        <v>0</v>
      </c>
      <c r="AU2289" s="40">
        <f t="shared" si="984"/>
        <v>0</v>
      </c>
      <c r="AX2289" s="279">
        <f t="shared" si="985"/>
        <v>0</v>
      </c>
      <c r="AY2289" s="279">
        <f t="shared" si="986"/>
        <v>0</v>
      </c>
      <c r="AZ2289" s="40">
        <f t="shared" si="987"/>
        <v>0</v>
      </c>
      <c r="BB2289" s="40">
        <f t="shared" si="988"/>
        <v>0</v>
      </c>
      <c r="BC2289" s="397">
        <f t="shared" si="989"/>
        <v>0</v>
      </c>
      <c r="BD2289" s="105">
        <f t="shared" si="990"/>
        <v>0</v>
      </c>
      <c r="BE2289" s="105">
        <f t="shared" si="991"/>
        <v>0</v>
      </c>
      <c r="BF2289" s="742">
        <f t="shared" si="992"/>
        <v>0</v>
      </c>
      <c r="BG2289" s="89"/>
      <c r="BH2289" s="9"/>
      <c r="BJ2289" s="40">
        <f t="shared" si="993"/>
        <v>0</v>
      </c>
      <c r="BK2289" s="40">
        <f t="shared" si="994"/>
        <v>1</v>
      </c>
      <c r="BL2289" s="40">
        <f t="shared" si="995"/>
        <v>0</v>
      </c>
      <c r="BM2289" s="40">
        <f t="shared" si="996"/>
        <v>0</v>
      </c>
      <c r="BN2289" s="40">
        <f t="shared" si="997"/>
        <v>0</v>
      </c>
    </row>
    <row r="2290" spans="1:66" x14ac:dyDescent="0.25">
      <c r="A2290" s="379"/>
      <c r="B2290" s="936"/>
      <c r="C2290" s="272"/>
      <c r="D2290" s="868"/>
      <c r="E2290" s="873" t="str">
        <f t="shared" si="998"/>
        <v xml:space="preserve"> </v>
      </c>
      <c r="F2290" s="130">
        <f t="shared" si="999"/>
        <v>0</v>
      </c>
      <c r="G2290" s="128">
        <f t="shared" si="973"/>
        <v>2278</v>
      </c>
      <c r="H2290" s="127"/>
      <c r="I2290" s="321"/>
      <c r="J2290" s="97"/>
      <c r="K2290" s="323"/>
      <c r="L2290" s="322"/>
      <c r="M2290" s="50"/>
      <c r="N2290" s="87"/>
      <c r="O2290" s="324"/>
      <c r="P2290" s="98"/>
      <c r="Q2290" s="98"/>
      <c r="R2290" s="114"/>
      <c r="S2290" s="753"/>
      <c r="T2290" s="98"/>
      <c r="U2290" s="98"/>
      <c r="V2290" s="98"/>
      <c r="W2290" s="99"/>
      <c r="X2290" s="97"/>
      <c r="Y2290" s="87"/>
      <c r="Z2290" s="100"/>
      <c r="AA2290" s="106">
        <f t="shared" si="974"/>
        <v>2278</v>
      </c>
      <c r="AB2290" s="549">
        <f t="shared" si="975"/>
        <v>0</v>
      </c>
      <c r="AC2290" s="544">
        <f t="shared" si="976"/>
        <v>0</v>
      </c>
      <c r="AD2290" s="174">
        <f t="shared" si="977"/>
        <v>0</v>
      </c>
      <c r="AE2290" s="8"/>
      <c r="AF2290" s="885" t="str">
        <f t="shared" si="978"/>
        <v xml:space="preserve"> </v>
      </c>
      <c r="AG2290" s="40">
        <f t="shared" si="979"/>
        <v>0</v>
      </c>
      <c r="AH2290" s="40">
        <f t="shared" si="980"/>
        <v>0</v>
      </c>
      <c r="AR2290" s="40">
        <f t="shared" si="981"/>
        <v>0</v>
      </c>
      <c r="AS2290" s="40">
        <f t="shared" si="982"/>
        <v>0</v>
      </c>
      <c r="AT2290" s="40">
        <f t="shared" si="983"/>
        <v>0</v>
      </c>
      <c r="AU2290" s="40">
        <f t="shared" si="984"/>
        <v>0</v>
      </c>
      <c r="AX2290" s="279">
        <f t="shared" si="985"/>
        <v>0</v>
      </c>
      <c r="AY2290" s="279">
        <f t="shared" si="986"/>
        <v>0</v>
      </c>
      <c r="AZ2290" s="40">
        <f t="shared" si="987"/>
        <v>0</v>
      </c>
      <c r="BB2290" s="40">
        <f t="shared" si="988"/>
        <v>0</v>
      </c>
      <c r="BC2290" s="397">
        <f t="shared" si="989"/>
        <v>0</v>
      </c>
      <c r="BD2290" s="105">
        <f t="shared" si="990"/>
        <v>0</v>
      </c>
      <c r="BE2290" s="105">
        <f t="shared" si="991"/>
        <v>0</v>
      </c>
      <c r="BF2290" s="742">
        <f t="shared" si="992"/>
        <v>0</v>
      </c>
      <c r="BG2290" s="89"/>
      <c r="BH2290" s="9"/>
      <c r="BJ2290" s="40">
        <f t="shared" si="993"/>
        <v>0</v>
      </c>
      <c r="BK2290" s="40">
        <f t="shared" si="994"/>
        <v>1</v>
      </c>
      <c r="BL2290" s="40">
        <f t="shared" si="995"/>
        <v>0</v>
      </c>
      <c r="BM2290" s="40">
        <f t="shared" si="996"/>
        <v>0</v>
      </c>
      <c r="BN2290" s="40">
        <f t="shared" si="997"/>
        <v>0</v>
      </c>
    </row>
    <row r="2291" spans="1:66" x14ac:dyDescent="0.25">
      <c r="A2291" s="379"/>
      <c r="B2291" s="936"/>
      <c r="C2291" s="272"/>
      <c r="D2291" s="868"/>
      <c r="E2291" s="873" t="str">
        <f t="shared" si="998"/>
        <v xml:space="preserve"> </v>
      </c>
      <c r="F2291" s="130">
        <f t="shared" si="999"/>
        <v>0</v>
      </c>
      <c r="G2291" s="128">
        <f t="shared" ref="G2291:G2354" si="1000">ROW()-DPline</f>
        <v>2279</v>
      </c>
      <c r="H2291" s="127"/>
      <c r="I2291" s="321"/>
      <c r="J2291" s="97"/>
      <c r="K2291" s="323"/>
      <c r="L2291" s="322"/>
      <c r="M2291" s="50"/>
      <c r="N2291" s="87"/>
      <c r="O2291" s="324"/>
      <c r="P2291" s="98"/>
      <c r="Q2291" s="98"/>
      <c r="R2291" s="114"/>
      <c r="S2291" s="753"/>
      <c r="T2291" s="98"/>
      <c r="U2291" s="98"/>
      <c r="V2291" s="98"/>
      <c r="W2291" s="99"/>
      <c r="X2291" s="97"/>
      <c r="Y2291" s="87"/>
      <c r="Z2291" s="100"/>
      <c r="AA2291" s="106">
        <f t="shared" si="974"/>
        <v>2279</v>
      </c>
      <c r="AB2291" s="549">
        <f t="shared" si="975"/>
        <v>0</v>
      </c>
      <c r="AC2291" s="544">
        <f t="shared" si="976"/>
        <v>0</v>
      </c>
      <c r="AD2291" s="174">
        <f t="shared" si="977"/>
        <v>0</v>
      </c>
      <c r="AE2291" s="8"/>
      <c r="AF2291" s="885" t="str">
        <f t="shared" si="978"/>
        <v xml:space="preserve"> </v>
      </c>
      <c r="AG2291" s="40">
        <f t="shared" si="979"/>
        <v>0</v>
      </c>
      <c r="AH2291" s="40">
        <f t="shared" si="980"/>
        <v>0</v>
      </c>
      <c r="AR2291" s="40">
        <f t="shared" si="981"/>
        <v>0</v>
      </c>
      <c r="AS2291" s="40">
        <f t="shared" si="982"/>
        <v>0</v>
      </c>
      <c r="AT2291" s="40">
        <f t="shared" si="983"/>
        <v>0</v>
      </c>
      <c r="AU2291" s="40">
        <f t="shared" si="984"/>
        <v>0</v>
      </c>
      <c r="AX2291" s="279">
        <f t="shared" si="985"/>
        <v>0</v>
      </c>
      <c r="AY2291" s="279">
        <f t="shared" si="986"/>
        <v>0</v>
      </c>
      <c r="AZ2291" s="40">
        <f t="shared" si="987"/>
        <v>0</v>
      </c>
      <c r="BB2291" s="40">
        <f t="shared" si="988"/>
        <v>0</v>
      </c>
      <c r="BC2291" s="397">
        <f t="shared" si="989"/>
        <v>0</v>
      </c>
      <c r="BD2291" s="105">
        <f t="shared" si="990"/>
        <v>0</v>
      </c>
      <c r="BE2291" s="105">
        <f t="shared" si="991"/>
        <v>0</v>
      </c>
      <c r="BF2291" s="742">
        <f t="shared" si="992"/>
        <v>0</v>
      </c>
      <c r="BG2291" s="89"/>
      <c r="BH2291" s="9"/>
      <c r="BJ2291" s="40">
        <f t="shared" si="993"/>
        <v>0</v>
      </c>
      <c r="BK2291" s="40">
        <f t="shared" si="994"/>
        <v>1</v>
      </c>
      <c r="BL2291" s="40">
        <f t="shared" si="995"/>
        <v>0</v>
      </c>
      <c r="BM2291" s="40">
        <f t="shared" si="996"/>
        <v>0</v>
      </c>
      <c r="BN2291" s="40">
        <f t="shared" si="997"/>
        <v>0</v>
      </c>
    </row>
    <row r="2292" spans="1:66" x14ac:dyDescent="0.25">
      <c r="A2292" s="379"/>
      <c r="B2292" s="936"/>
      <c r="C2292" s="272"/>
      <c r="D2292" s="868"/>
      <c r="E2292" s="873" t="str">
        <f t="shared" si="998"/>
        <v xml:space="preserve"> </v>
      </c>
      <c r="F2292" s="130">
        <f t="shared" si="999"/>
        <v>0</v>
      </c>
      <c r="G2292" s="128">
        <f t="shared" si="1000"/>
        <v>2280</v>
      </c>
      <c r="H2292" s="127"/>
      <c r="I2292" s="321"/>
      <c r="J2292" s="97"/>
      <c r="K2292" s="323"/>
      <c r="L2292" s="322"/>
      <c r="M2292" s="50"/>
      <c r="N2292" s="87"/>
      <c r="O2292" s="324"/>
      <c r="P2292" s="98"/>
      <c r="Q2292" s="98"/>
      <c r="R2292" s="114"/>
      <c r="S2292" s="753"/>
      <c r="T2292" s="98"/>
      <c r="U2292" s="98"/>
      <c r="V2292" s="98"/>
      <c r="W2292" s="99"/>
      <c r="X2292" s="97"/>
      <c r="Y2292" s="87"/>
      <c r="Z2292" s="100"/>
      <c r="AA2292" s="106">
        <f t="shared" ref="AA2292:AA2355" si="1001">+G2292</f>
        <v>2280</v>
      </c>
      <c r="AB2292" s="549">
        <f t="shared" ref="AB2292:AB2355" si="1002">C2292*BJ2292</f>
        <v>0</v>
      </c>
      <c r="AC2292" s="544">
        <f t="shared" ref="AC2292:AC2355" si="1003">+AX2292+AY2292</f>
        <v>0</v>
      </c>
      <c r="AD2292" s="174">
        <f t="shared" ref="AD2292:AD2355" si="1004">+AC2292*PDArate</f>
        <v>0</v>
      </c>
      <c r="AE2292" s="8"/>
      <c r="AF2292" s="885" t="str">
        <f t="shared" ref="AF2292:AF2355" si="1005">IF(AG2292+AH2292=1,"Enter both columns 5 and 16.", " ")</f>
        <v xml:space="preserve"> </v>
      </c>
      <c r="AG2292" s="40">
        <f t="shared" ref="AG2292:AG2355" si="1006">IF(L2292+M2292+N2292+O2292+W2292 &gt; 0, 1, 0)</f>
        <v>0</v>
      </c>
      <c r="AH2292" s="40">
        <f t="shared" ref="AH2292:AH2355" si="1007">IF(AX2292 &gt; 0, 1, 0)</f>
        <v>0</v>
      </c>
      <c r="AR2292" s="40">
        <f t="shared" ref="AR2292:AR2355" si="1008">IF(ISNA(+F2292), 1, 0)</f>
        <v>0</v>
      </c>
      <c r="AS2292" s="40">
        <f t="shared" ref="AS2292:AS2355" si="1009">IF(ISERR(+F2292), 1, 0)</f>
        <v>0</v>
      </c>
      <c r="AT2292" s="40">
        <f t="shared" ref="AT2292:AT2355" si="1010">IF(ISERR(+AC2292), 1, 0)</f>
        <v>0</v>
      </c>
      <c r="AU2292" s="40">
        <f t="shared" ref="AU2292:AU2355" si="1011">IF(ISERR(+AD2292), 1, 0)</f>
        <v>0</v>
      </c>
      <c r="AX2292" s="279">
        <f t="shared" ref="AX2292:AX2355" si="1012">ROUND(L2292,1)*W2292</f>
        <v>0</v>
      </c>
      <c r="AY2292" s="279">
        <f t="shared" ref="AY2292:AY2355" si="1013">ROUND(X2292,1)*Z2292</f>
        <v>0</v>
      </c>
      <c r="AZ2292" s="40">
        <f t="shared" ref="AZ2292:AZ2355" si="1014">IF(J2292+K2292 &gt; 0, 1, 0)</f>
        <v>0</v>
      </c>
      <c r="BB2292" s="40">
        <f t="shared" ref="BB2292:BB2355" si="1015">IF(+BC2292&gt;0,IF(+BE2292&lt;=0,1,0),0)</f>
        <v>0</v>
      </c>
      <c r="BC2292" s="397">
        <f t="shared" ref="BC2292:BC2355" si="1016">IF(+D2292=1,IF(J2292&gt;0, +J2292, 0),0)</f>
        <v>0</v>
      </c>
      <c r="BD2292" s="105">
        <f t="shared" ref="BD2292:BD2355" si="1017">IF(VALUE(I2292)&lt;1,0,IF(VALUE(I2292)&gt;17,0,VLOOKUP(VALUE(F2292),T10Value,VALUE(I2292)+1,FALSE)))</f>
        <v>0</v>
      </c>
      <c r="BE2292" s="105">
        <f t="shared" ref="BE2292:BE2355" si="1018">ROUND(+BC2292,1)*BD2292</f>
        <v>0</v>
      </c>
      <c r="BF2292" s="742">
        <f t="shared" ref="BF2292:BF2355" si="1019">+BE2292*PDArate</f>
        <v>0</v>
      </c>
      <c r="BG2292" s="89"/>
      <c r="BH2292" s="9"/>
      <c r="BJ2292" s="40">
        <f t="shared" ref="BJ2292:BJ2355" si="1020">IF(J2292+L2292+M2292=J2292,0,IF(J2292-L2292-0.09&gt;0,IF(J2292-L2292&lt;=0.1*J2292,J2292-L2292,0),0))</f>
        <v>0</v>
      </c>
      <c r="BK2292" s="40">
        <f t="shared" ref="BK2292:BK2355" si="1021">IF(L2292+M2292+J2292+X2292&lt;=0,1,IF(L2292+M2292+X2292&gt;0,1,0))</f>
        <v>1</v>
      </c>
      <c r="BL2292" s="40">
        <f t="shared" ref="BL2292:BL2355" si="1022">IF(+BJ2292&gt;0,1,0)</f>
        <v>0</v>
      </c>
      <c r="BM2292" s="40">
        <f t="shared" ref="BM2292:BM2355" si="1023">IF(ISNUMBER(C2292),IF(2*BL2292-C2292&lt;0,1,IF(2*BL2292-C2292&gt;2,1,0)),IF(ISBLANK(C2292),0,1))</f>
        <v>0</v>
      </c>
      <c r="BN2292" s="40">
        <f t="shared" ref="BN2292:BN2355" si="1024">IF(ISNUMBER(D2292),IF(2*AG2292-D2292=1,1,IF(+D2292=0,0, IF(+D2292=1,0,1))),IF(ISBLANK(D2292),0,1))</f>
        <v>0</v>
      </c>
    </row>
    <row r="2293" spans="1:66" x14ac:dyDescent="0.25">
      <c r="A2293" s="379"/>
      <c r="B2293" s="936"/>
      <c r="C2293" s="272"/>
      <c r="D2293" s="868"/>
      <c r="E2293" s="873" t="str">
        <f t="shared" si="998"/>
        <v xml:space="preserve"> </v>
      </c>
      <c r="F2293" s="130">
        <f t="shared" si="999"/>
        <v>0</v>
      </c>
      <c r="G2293" s="128">
        <f t="shared" si="1000"/>
        <v>2281</v>
      </c>
      <c r="H2293" s="127"/>
      <c r="I2293" s="321"/>
      <c r="J2293" s="97"/>
      <c r="K2293" s="323"/>
      <c r="L2293" s="322"/>
      <c r="M2293" s="50"/>
      <c r="N2293" s="87"/>
      <c r="O2293" s="324"/>
      <c r="P2293" s="98"/>
      <c r="Q2293" s="98"/>
      <c r="R2293" s="114"/>
      <c r="S2293" s="753"/>
      <c r="T2293" s="98"/>
      <c r="U2293" s="98"/>
      <c r="V2293" s="98"/>
      <c r="W2293" s="99"/>
      <c r="X2293" s="97"/>
      <c r="Y2293" s="87"/>
      <c r="Z2293" s="100"/>
      <c r="AA2293" s="106">
        <f t="shared" si="1001"/>
        <v>2281</v>
      </c>
      <c r="AB2293" s="549">
        <f t="shared" si="1002"/>
        <v>0</v>
      </c>
      <c r="AC2293" s="544">
        <f t="shared" si="1003"/>
        <v>0</v>
      </c>
      <c r="AD2293" s="174">
        <f t="shared" si="1004"/>
        <v>0</v>
      </c>
      <c r="AE2293" s="8"/>
      <c r="AF2293" s="885" t="str">
        <f t="shared" si="1005"/>
        <v xml:space="preserve"> </v>
      </c>
      <c r="AG2293" s="40">
        <f t="shared" si="1006"/>
        <v>0</v>
      </c>
      <c r="AH2293" s="40">
        <f t="shared" si="1007"/>
        <v>0</v>
      </c>
      <c r="AR2293" s="40">
        <f t="shared" si="1008"/>
        <v>0</v>
      </c>
      <c r="AS2293" s="40">
        <f t="shared" si="1009"/>
        <v>0</v>
      </c>
      <c r="AT2293" s="40">
        <f t="shared" si="1010"/>
        <v>0</v>
      </c>
      <c r="AU2293" s="40">
        <f t="shared" si="1011"/>
        <v>0</v>
      </c>
      <c r="AX2293" s="279">
        <f t="shared" si="1012"/>
        <v>0</v>
      </c>
      <c r="AY2293" s="279">
        <f t="shared" si="1013"/>
        <v>0</v>
      </c>
      <c r="AZ2293" s="40">
        <f t="shared" si="1014"/>
        <v>0</v>
      </c>
      <c r="BB2293" s="40">
        <f t="shared" si="1015"/>
        <v>0</v>
      </c>
      <c r="BC2293" s="397">
        <f t="shared" si="1016"/>
        <v>0</v>
      </c>
      <c r="BD2293" s="105">
        <f t="shared" si="1017"/>
        <v>0</v>
      </c>
      <c r="BE2293" s="105">
        <f t="shared" si="1018"/>
        <v>0</v>
      </c>
      <c r="BF2293" s="742">
        <f t="shared" si="1019"/>
        <v>0</v>
      </c>
      <c r="BG2293" s="89"/>
      <c r="BH2293" s="9"/>
      <c r="BJ2293" s="40">
        <f t="shared" si="1020"/>
        <v>0</v>
      </c>
      <c r="BK2293" s="40">
        <f t="shared" si="1021"/>
        <v>1</v>
      </c>
      <c r="BL2293" s="40">
        <f t="shared" si="1022"/>
        <v>0</v>
      </c>
      <c r="BM2293" s="40">
        <f t="shared" si="1023"/>
        <v>0</v>
      </c>
      <c r="BN2293" s="40">
        <f t="shared" si="1024"/>
        <v>0</v>
      </c>
    </row>
    <row r="2294" spans="1:66" x14ac:dyDescent="0.25">
      <c r="A2294" s="379"/>
      <c r="B2294" s="936"/>
      <c r="C2294" s="272"/>
      <c r="D2294" s="868"/>
      <c r="E2294" s="873" t="str">
        <f t="shared" si="998"/>
        <v xml:space="preserve"> </v>
      </c>
      <c r="F2294" s="130">
        <f t="shared" si="999"/>
        <v>0</v>
      </c>
      <c r="G2294" s="128">
        <f t="shared" si="1000"/>
        <v>2282</v>
      </c>
      <c r="H2294" s="127"/>
      <c r="I2294" s="321"/>
      <c r="J2294" s="97"/>
      <c r="K2294" s="323"/>
      <c r="L2294" s="322"/>
      <c r="M2294" s="50"/>
      <c r="N2294" s="87"/>
      <c r="O2294" s="324"/>
      <c r="P2294" s="98"/>
      <c r="Q2294" s="98"/>
      <c r="R2294" s="114"/>
      <c r="S2294" s="753"/>
      <c r="T2294" s="98"/>
      <c r="U2294" s="98"/>
      <c r="V2294" s="98"/>
      <c r="W2294" s="99"/>
      <c r="X2294" s="97"/>
      <c r="Y2294" s="87"/>
      <c r="Z2294" s="100"/>
      <c r="AA2294" s="106">
        <f t="shared" si="1001"/>
        <v>2282</v>
      </c>
      <c r="AB2294" s="549">
        <f t="shared" si="1002"/>
        <v>0</v>
      </c>
      <c r="AC2294" s="544">
        <f t="shared" si="1003"/>
        <v>0</v>
      </c>
      <c r="AD2294" s="174">
        <f t="shared" si="1004"/>
        <v>0</v>
      </c>
      <c r="AE2294" s="8"/>
      <c r="AF2294" s="885" t="str">
        <f t="shared" si="1005"/>
        <v xml:space="preserve"> </v>
      </c>
      <c r="AG2294" s="40">
        <f t="shared" si="1006"/>
        <v>0</v>
      </c>
      <c r="AH2294" s="40">
        <f t="shared" si="1007"/>
        <v>0</v>
      </c>
      <c r="AR2294" s="40">
        <f t="shared" si="1008"/>
        <v>0</v>
      </c>
      <c r="AS2294" s="40">
        <f t="shared" si="1009"/>
        <v>0</v>
      </c>
      <c r="AT2294" s="40">
        <f t="shared" si="1010"/>
        <v>0</v>
      </c>
      <c r="AU2294" s="40">
        <f t="shared" si="1011"/>
        <v>0</v>
      </c>
      <c r="AX2294" s="279">
        <f t="shared" si="1012"/>
        <v>0</v>
      </c>
      <c r="AY2294" s="279">
        <f t="shared" si="1013"/>
        <v>0</v>
      </c>
      <c r="AZ2294" s="40">
        <f t="shared" si="1014"/>
        <v>0</v>
      </c>
      <c r="BB2294" s="40">
        <f t="shared" si="1015"/>
        <v>0</v>
      </c>
      <c r="BC2294" s="397">
        <f t="shared" si="1016"/>
        <v>0</v>
      </c>
      <c r="BD2294" s="105">
        <f t="shared" si="1017"/>
        <v>0</v>
      </c>
      <c r="BE2294" s="105">
        <f t="shared" si="1018"/>
        <v>0</v>
      </c>
      <c r="BF2294" s="742">
        <f t="shared" si="1019"/>
        <v>0</v>
      </c>
      <c r="BG2294" s="89"/>
      <c r="BH2294" s="9"/>
      <c r="BJ2294" s="40">
        <f t="shared" si="1020"/>
        <v>0</v>
      </c>
      <c r="BK2294" s="40">
        <f t="shared" si="1021"/>
        <v>1</v>
      </c>
      <c r="BL2294" s="40">
        <f t="shared" si="1022"/>
        <v>0</v>
      </c>
      <c r="BM2294" s="40">
        <f t="shared" si="1023"/>
        <v>0</v>
      </c>
      <c r="BN2294" s="40">
        <f t="shared" si="1024"/>
        <v>0</v>
      </c>
    </row>
    <row r="2295" spans="1:66" x14ac:dyDescent="0.25">
      <c r="A2295" s="379"/>
      <c r="B2295" s="936"/>
      <c r="C2295" s="272"/>
      <c r="D2295" s="868"/>
      <c r="E2295" s="873" t="str">
        <f t="shared" si="998"/>
        <v xml:space="preserve"> </v>
      </c>
      <c r="F2295" s="130">
        <f t="shared" si="999"/>
        <v>0</v>
      </c>
      <c r="G2295" s="128">
        <f t="shared" si="1000"/>
        <v>2283</v>
      </c>
      <c r="H2295" s="127"/>
      <c r="I2295" s="321"/>
      <c r="J2295" s="97"/>
      <c r="K2295" s="323"/>
      <c r="L2295" s="322"/>
      <c r="M2295" s="50"/>
      <c r="N2295" s="87"/>
      <c r="O2295" s="324"/>
      <c r="P2295" s="98"/>
      <c r="Q2295" s="98"/>
      <c r="R2295" s="114"/>
      <c r="S2295" s="753"/>
      <c r="T2295" s="98"/>
      <c r="U2295" s="98"/>
      <c r="V2295" s="98"/>
      <c r="W2295" s="99"/>
      <c r="X2295" s="97"/>
      <c r="Y2295" s="87"/>
      <c r="Z2295" s="100"/>
      <c r="AA2295" s="106">
        <f t="shared" si="1001"/>
        <v>2283</v>
      </c>
      <c r="AB2295" s="549">
        <f t="shared" si="1002"/>
        <v>0</v>
      </c>
      <c r="AC2295" s="544">
        <f t="shared" si="1003"/>
        <v>0</v>
      </c>
      <c r="AD2295" s="174">
        <f t="shared" si="1004"/>
        <v>0</v>
      </c>
      <c r="AE2295" s="8"/>
      <c r="AF2295" s="885" t="str">
        <f t="shared" si="1005"/>
        <v xml:space="preserve"> </v>
      </c>
      <c r="AG2295" s="40">
        <f t="shared" si="1006"/>
        <v>0</v>
      </c>
      <c r="AH2295" s="40">
        <f t="shared" si="1007"/>
        <v>0</v>
      </c>
      <c r="AR2295" s="40">
        <f t="shared" si="1008"/>
        <v>0</v>
      </c>
      <c r="AS2295" s="40">
        <f t="shared" si="1009"/>
        <v>0</v>
      </c>
      <c r="AT2295" s="40">
        <f t="shared" si="1010"/>
        <v>0</v>
      </c>
      <c r="AU2295" s="40">
        <f t="shared" si="1011"/>
        <v>0</v>
      </c>
      <c r="AX2295" s="279">
        <f t="shared" si="1012"/>
        <v>0</v>
      </c>
      <c r="AY2295" s="279">
        <f t="shared" si="1013"/>
        <v>0</v>
      </c>
      <c r="AZ2295" s="40">
        <f t="shared" si="1014"/>
        <v>0</v>
      </c>
      <c r="BB2295" s="40">
        <f t="shared" si="1015"/>
        <v>0</v>
      </c>
      <c r="BC2295" s="397">
        <f t="shared" si="1016"/>
        <v>0</v>
      </c>
      <c r="BD2295" s="105">
        <f t="shared" si="1017"/>
        <v>0</v>
      </c>
      <c r="BE2295" s="105">
        <f t="shared" si="1018"/>
        <v>0</v>
      </c>
      <c r="BF2295" s="742">
        <f t="shared" si="1019"/>
        <v>0</v>
      </c>
      <c r="BG2295" s="89"/>
      <c r="BH2295" s="9"/>
      <c r="BJ2295" s="40">
        <f t="shared" si="1020"/>
        <v>0</v>
      </c>
      <c r="BK2295" s="40">
        <f t="shared" si="1021"/>
        <v>1</v>
      </c>
      <c r="BL2295" s="40">
        <f t="shared" si="1022"/>
        <v>0</v>
      </c>
      <c r="BM2295" s="40">
        <f t="shared" si="1023"/>
        <v>0</v>
      </c>
      <c r="BN2295" s="40">
        <f t="shared" si="1024"/>
        <v>0</v>
      </c>
    </row>
    <row r="2296" spans="1:66" x14ac:dyDescent="0.25">
      <c r="A2296" s="379"/>
      <c r="B2296" s="936"/>
      <c r="C2296" s="272"/>
      <c r="D2296" s="868"/>
      <c r="E2296" s="873" t="str">
        <f t="shared" si="998"/>
        <v xml:space="preserve"> </v>
      </c>
      <c r="F2296" s="130">
        <f t="shared" si="999"/>
        <v>0</v>
      </c>
      <c r="G2296" s="128">
        <f t="shared" si="1000"/>
        <v>2284</v>
      </c>
      <c r="H2296" s="127"/>
      <c r="I2296" s="321"/>
      <c r="J2296" s="97"/>
      <c r="K2296" s="323"/>
      <c r="L2296" s="322"/>
      <c r="M2296" s="50"/>
      <c r="N2296" s="87"/>
      <c r="O2296" s="324"/>
      <c r="P2296" s="98"/>
      <c r="Q2296" s="98"/>
      <c r="R2296" s="114"/>
      <c r="S2296" s="753"/>
      <c r="T2296" s="98"/>
      <c r="U2296" s="98"/>
      <c r="V2296" s="98"/>
      <c r="W2296" s="99"/>
      <c r="X2296" s="97"/>
      <c r="Y2296" s="87"/>
      <c r="Z2296" s="100"/>
      <c r="AA2296" s="106">
        <f t="shared" si="1001"/>
        <v>2284</v>
      </c>
      <c r="AB2296" s="549">
        <f t="shared" si="1002"/>
        <v>0</v>
      </c>
      <c r="AC2296" s="544">
        <f t="shared" si="1003"/>
        <v>0</v>
      </c>
      <c r="AD2296" s="174">
        <f t="shared" si="1004"/>
        <v>0</v>
      </c>
      <c r="AE2296" s="8"/>
      <c r="AF2296" s="885" t="str">
        <f t="shared" si="1005"/>
        <v xml:space="preserve"> </v>
      </c>
      <c r="AG2296" s="40">
        <f t="shared" si="1006"/>
        <v>0</v>
      </c>
      <c r="AH2296" s="40">
        <f t="shared" si="1007"/>
        <v>0</v>
      </c>
      <c r="AR2296" s="40">
        <f t="shared" si="1008"/>
        <v>0</v>
      </c>
      <c r="AS2296" s="40">
        <f t="shared" si="1009"/>
        <v>0</v>
      </c>
      <c r="AT2296" s="40">
        <f t="shared" si="1010"/>
        <v>0</v>
      </c>
      <c r="AU2296" s="40">
        <f t="shared" si="1011"/>
        <v>0</v>
      </c>
      <c r="AX2296" s="279">
        <f t="shared" si="1012"/>
        <v>0</v>
      </c>
      <c r="AY2296" s="279">
        <f t="shared" si="1013"/>
        <v>0</v>
      </c>
      <c r="AZ2296" s="40">
        <f t="shared" si="1014"/>
        <v>0</v>
      </c>
      <c r="BB2296" s="40">
        <f t="shared" si="1015"/>
        <v>0</v>
      </c>
      <c r="BC2296" s="397">
        <f t="shared" si="1016"/>
        <v>0</v>
      </c>
      <c r="BD2296" s="105">
        <f t="shared" si="1017"/>
        <v>0</v>
      </c>
      <c r="BE2296" s="105">
        <f t="shared" si="1018"/>
        <v>0</v>
      </c>
      <c r="BF2296" s="742">
        <f t="shared" si="1019"/>
        <v>0</v>
      </c>
      <c r="BG2296" s="89"/>
      <c r="BH2296" s="9"/>
      <c r="BJ2296" s="40">
        <f t="shared" si="1020"/>
        <v>0</v>
      </c>
      <c r="BK2296" s="40">
        <f t="shared" si="1021"/>
        <v>1</v>
      </c>
      <c r="BL2296" s="40">
        <f t="shared" si="1022"/>
        <v>0</v>
      </c>
      <c r="BM2296" s="40">
        <f t="shared" si="1023"/>
        <v>0</v>
      </c>
      <c r="BN2296" s="40">
        <f t="shared" si="1024"/>
        <v>0</v>
      </c>
    </row>
    <row r="2297" spans="1:66" x14ac:dyDescent="0.25">
      <c r="A2297" s="379"/>
      <c r="B2297" s="936"/>
      <c r="C2297" s="272"/>
      <c r="D2297" s="868"/>
      <c r="E2297" s="873" t="str">
        <f t="shared" si="998"/>
        <v xml:space="preserve"> </v>
      </c>
      <c r="F2297" s="130">
        <f t="shared" si="999"/>
        <v>0</v>
      </c>
      <c r="G2297" s="128">
        <f t="shared" si="1000"/>
        <v>2285</v>
      </c>
      <c r="H2297" s="127"/>
      <c r="I2297" s="321"/>
      <c r="J2297" s="97"/>
      <c r="K2297" s="323"/>
      <c r="L2297" s="322"/>
      <c r="M2297" s="50"/>
      <c r="N2297" s="87"/>
      <c r="O2297" s="324"/>
      <c r="P2297" s="98"/>
      <c r="Q2297" s="98"/>
      <c r="R2297" s="114"/>
      <c r="S2297" s="753"/>
      <c r="T2297" s="98"/>
      <c r="U2297" s="98"/>
      <c r="V2297" s="98"/>
      <c r="W2297" s="99"/>
      <c r="X2297" s="97"/>
      <c r="Y2297" s="87"/>
      <c r="Z2297" s="100"/>
      <c r="AA2297" s="106">
        <f t="shared" si="1001"/>
        <v>2285</v>
      </c>
      <c r="AB2297" s="549">
        <f t="shared" si="1002"/>
        <v>0</v>
      </c>
      <c r="AC2297" s="544">
        <f t="shared" si="1003"/>
        <v>0</v>
      </c>
      <c r="AD2297" s="174">
        <f t="shared" si="1004"/>
        <v>0</v>
      </c>
      <c r="AE2297" s="8"/>
      <c r="AF2297" s="885" t="str">
        <f t="shared" si="1005"/>
        <v xml:space="preserve"> </v>
      </c>
      <c r="AG2297" s="40">
        <f t="shared" si="1006"/>
        <v>0</v>
      </c>
      <c r="AH2297" s="40">
        <f t="shared" si="1007"/>
        <v>0</v>
      </c>
      <c r="AR2297" s="40">
        <f t="shared" si="1008"/>
        <v>0</v>
      </c>
      <c r="AS2297" s="40">
        <f t="shared" si="1009"/>
        <v>0</v>
      </c>
      <c r="AT2297" s="40">
        <f t="shared" si="1010"/>
        <v>0</v>
      </c>
      <c r="AU2297" s="40">
        <f t="shared" si="1011"/>
        <v>0</v>
      </c>
      <c r="AX2297" s="279">
        <f t="shared" si="1012"/>
        <v>0</v>
      </c>
      <c r="AY2297" s="279">
        <f t="shared" si="1013"/>
        <v>0</v>
      </c>
      <c r="AZ2297" s="40">
        <f t="shared" si="1014"/>
        <v>0</v>
      </c>
      <c r="BB2297" s="40">
        <f t="shared" si="1015"/>
        <v>0</v>
      </c>
      <c r="BC2297" s="397">
        <f t="shared" si="1016"/>
        <v>0</v>
      </c>
      <c r="BD2297" s="105">
        <f t="shared" si="1017"/>
        <v>0</v>
      </c>
      <c r="BE2297" s="105">
        <f t="shared" si="1018"/>
        <v>0</v>
      </c>
      <c r="BF2297" s="742">
        <f t="shared" si="1019"/>
        <v>0</v>
      </c>
      <c r="BG2297" s="89"/>
      <c r="BH2297" s="9"/>
      <c r="BJ2297" s="40">
        <f t="shared" si="1020"/>
        <v>0</v>
      </c>
      <c r="BK2297" s="40">
        <f t="shared" si="1021"/>
        <v>1</v>
      </c>
      <c r="BL2297" s="40">
        <f t="shared" si="1022"/>
        <v>0</v>
      </c>
      <c r="BM2297" s="40">
        <f t="shared" si="1023"/>
        <v>0</v>
      </c>
      <c r="BN2297" s="40">
        <f t="shared" si="1024"/>
        <v>0</v>
      </c>
    </row>
    <row r="2298" spans="1:66" x14ac:dyDescent="0.25">
      <c r="A2298" s="379"/>
      <c r="B2298" s="936"/>
      <c r="C2298" s="272"/>
      <c r="D2298" s="868"/>
      <c r="E2298" s="873" t="str">
        <f t="shared" si="998"/>
        <v xml:space="preserve"> </v>
      </c>
      <c r="F2298" s="130">
        <f t="shared" si="999"/>
        <v>0</v>
      </c>
      <c r="G2298" s="128">
        <f t="shared" si="1000"/>
        <v>2286</v>
      </c>
      <c r="H2298" s="127"/>
      <c r="I2298" s="321"/>
      <c r="J2298" s="97"/>
      <c r="K2298" s="323"/>
      <c r="L2298" s="322"/>
      <c r="M2298" s="50"/>
      <c r="N2298" s="87"/>
      <c r="O2298" s="324"/>
      <c r="P2298" s="98"/>
      <c r="Q2298" s="98"/>
      <c r="R2298" s="114"/>
      <c r="S2298" s="753"/>
      <c r="T2298" s="98"/>
      <c r="U2298" s="98"/>
      <c r="V2298" s="98"/>
      <c r="W2298" s="99"/>
      <c r="X2298" s="97"/>
      <c r="Y2298" s="87"/>
      <c r="Z2298" s="100"/>
      <c r="AA2298" s="106">
        <f t="shared" si="1001"/>
        <v>2286</v>
      </c>
      <c r="AB2298" s="549">
        <f t="shared" si="1002"/>
        <v>0</v>
      </c>
      <c r="AC2298" s="544">
        <f t="shared" si="1003"/>
        <v>0</v>
      </c>
      <c r="AD2298" s="174">
        <f t="shared" si="1004"/>
        <v>0</v>
      </c>
      <c r="AE2298" s="8"/>
      <c r="AF2298" s="885" t="str">
        <f t="shared" si="1005"/>
        <v xml:space="preserve"> </v>
      </c>
      <c r="AG2298" s="40">
        <f t="shared" si="1006"/>
        <v>0</v>
      </c>
      <c r="AH2298" s="40">
        <f t="shared" si="1007"/>
        <v>0</v>
      </c>
      <c r="AR2298" s="40">
        <f t="shared" si="1008"/>
        <v>0</v>
      </c>
      <c r="AS2298" s="40">
        <f t="shared" si="1009"/>
        <v>0</v>
      </c>
      <c r="AT2298" s="40">
        <f t="shared" si="1010"/>
        <v>0</v>
      </c>
      <c r="AU2298" s="40">
        <f t="shared" si="1011"/>
        <v>0</v>
      </c>
      <c r="AX2298" s="279">
        <f t="shared" si="1012"/>
        <v>0</v>
      </c>
      <c r="AY2298" s="279">
        <f t="shared" si="1013"/>
        <v>0</v>
      </c>
      <c r="AZ2298" s="40">
        <f t="shared" si="1014"/>
        <v>0</v>
      </c>
      <c r="BB2298" s="40">
        <f t="shared" si="1015"/>
        <v>0</v>
      </c>
      <c r="BC2298" s="397">
        <f t="shared" si="1016"/>
        <v>0</v>
      </c>
      <c r="BD2298" s="105">
        <f t="shared" si="1017"/>
        <v>0</v>
      </c>
      <c r="BE2298" s="105">
        <f t="shared" si="1018"/>
        <v>0</v>
      </c>
      <c r="BF2298" s="742">
        <f t="shared" si="1019"/>
        <v>0</v>
      </c>
      <c r="BG2298" s="89"/>
      <c r="BH2298" s="9"/>
      <c r="BJ2298" s="40">
        <f t="shared" si="1020"/>
        <v>0</v>
      </c>
      <c r="BK2298" s="40">
        <f t="shared" si="1021"/>
        <v>1</v>
      </c>
      <c r="BL2298" s="40">
        <f t="shared" si="1022"/>
        <v>0</v>
      </c>
      <c r="BM2298" s="40">
        <f t="shared" si="1023"/>
        <v>0</v>
      </c>
      <c r="BN2298" s="40">
        <f t="shared" si="1024"/>
        <v>0</v>
      </c>
    </row>
    <row r="2299" spans="1:66" x14ac:dyDescent="0.25">
      <c r="A2299" s="379"/>
      <c r="B2299" s="936"/>
      <c r="C2299" s="272"/>
      <c r="D2299" s="868"/>
      <c r="E2299" s="873" t="str">
        <f t="shared" si="998"/>
        <v xml:space="preserve"> </v>
      </c>
      <c r="F2299" s="130">
        <f t="shared" si="999"/>
        <v>0</v>
      </c>
      <c r="G2299" s="128">
        <f t="shared" si="1000"/>
        <v>2287</v>
      </c>
      <c r="H2299" s="127"/>
      <c r="I2299" s="321"/>
      <c r="J2299" s="97"/>
      <c r="K2299" s="323"/>
      <c r="L2299" s="322"/>
      <c r="M2299" s="50"/>
      <c r="N2299" s="87"/>
      <c r="O2299" s="324"/>
      <c r="P2299" s="98"/>
      <c r="Q2299" s="98"/>
      <c r="R2299" s="114"/>
      <c r="S2299" s="753"/>
      <c r="T2299" s="98"/>
      <c r="U2299" s="98"/>
      <c r="V2299" s="98"/>
      <c r="W2299" s="99"/>
      <c r="X2299" s="97"/>
      <c r="Y2299" s="87"/>
      <c r="Z2299" s="100"/>
      <c r="AA2299" s="106">
        <f t="shared" si="1001"/>
        <v>2287</v>
      </c>
      <c r="AB2299" s="549">
        <f t="shared" si="1002"/>
        <v>0</v>
      </c>
      <c r="AC2299" s="544">
        <f t="shared" si="1003"/>
        <v>0</v>
      </c>
      <c r="AD2299" s="174">
        <f t="shared" si="1004"/>
        <v>0</v>
      </c>
      <c r="AE2299" s="8"/>
      <c r="AF2299" s="885" t="str">
        <f t="shared" si="1005"/>
        <v xml:space="preserve"> </v>
      </c>
      <c r="AG2299" s="40">
        <f t="shared" si="1006"/>
        <v>0</v>
      </c>
      <c r="AH2299" s="40">
        <f t="shared" si="1007"/>
        <v>0</v>
      </c>
      <c r="AR2299" s="40">
        <f t="shared" si="1008"/>
        <v>0</v>
      </c>
      <c r="AS2299" s="40">
        <f t="shared" si="1009"/>
        <v>0</v>
      </c>
      <c r="AT2299" s="40">
        <f t="shared" si="1010"/>
        <v>0</v>
      </c>
      <c r="AU2299" s="40">
        <f t="shared" si="1011"/>
        <v>0</v>
      </c>
      <c r="AX2299" s="279">
        <f t="shared" si="1012"/>
        <v>0</v>
      </c>
      <c r="AY2299" s="279">
        <f t="shared" si="1013"/>
        <v>0</v>
      </c>
      <c r="AZ2299" s="40">
        <f t="shared" si="1014"/>
        <v>0</v>
      </c>
      <c r="BB2299" s="40">
        <f t="shared" si="1015"/>
        <v>0</v>
      </c>
      <c r="BC2299" s="397">
        <f t="shared" si="1016"/>
        <v>0</v>
      </c>
      <c r="BD2299" s="105">
        <f t="shared" si="1017"/>
        <v>0</v>
      </c>
      <c r="BE2299" s="105">
        <f t="shared" si="1018"/>
        <v>0</v>
      </c>
      <c r="BF2299" s="742">
        <f t="shared" si="1019"/>
        <v>0</v>
      </c>
      <c r="BG2299" s="89"/>
      <c r="BH2299" s="9"/>
      <c r="BJ2299" s="40">
        <f t="shared" si="1020"/>
        <v>0</v>
      </c>
      <c r="BK2299" s="40">
        <f t="shared" si="1021"/>
        <v>1</v>
      </c>
      <c r="BL2299" s="40">
        <f t="shared" si="1022"/>
        <v>0</v>
      </c>
      <c r="BM2299" s="40">
        <f t="shared" si="1023"/>
        <v>0</v>
      </c>
      <c r="BN2299" s="40">
        <f t="shared" si="1024"/>
        <v>0</v>
      </c>
    </row>
    <row r="2300" spans="1:66" x14ac:dyDescent="0.25">
      <c r="A2300" s="379"/>
      <c r="B2300" s="936"/>
      <c r="C2300" s="272"/>
      <c r="D2300" s="868"/>
      <c r="E2300" s="873" t="str">
        <f t="shared" si="998"/>
        <v xml:space="preserve"> </v>
      </c>
      <c r="F2300" s="130">
        <f t="shared" si="999"/>
        <v>0</v>
      </c>
      <c r="G2300" s="128">
        <f t="shared" si="1000"/>
        <v>2288</v>
      </c>
      <c r="H2300" s="127"/>
      <c r="I2300" s="321"/>
      <c r="J2300" s="97"/>
      <c r="K2300" s="323"/>
      <c r="L2300" s="322"/>
      <c r="M2300" s="50"/>
      <c r="N2300" s="87"/>
      <c r="O2300" s="324"/>
      <c r="P2300" s="98"/>
      <c r="Q2300" s="98"/>
      <c r="R2300" s="114"/>
      <c r="S2300" s="753"/>
      <c r="T2300" s="98"/>
      <c r="U2300" s="98"/>
      <c r="V2300" s="98"/>
      <c r="W2300" s="99"/>
      <c r="X2300" s="97"/>
      <c r="Y2300" s="87"/>
      <c r="Z2300" s="100"/>
      <c r="AA2300" s="106">
        <f t="shared" si="1001"/>
        <v>2288</v>
      </c>
      <c r="AB2300" s="549">
        <f t="shared" si="1002"/>
        <v>0</v>
      </c>
      <c r="AC2300" s="544">
        <f t="shared" si="1003"/>
        <v>0</v>
      </c>
      <c r="AD2300" s="174">
        <f t="shared" si="1004"/>
        <v>0</v>
      </c>
      <c r="AE2300" s="8"/>
      <c r="AF2300" s="885" t="str">
        <f t="shared" si="1005"/>
        <v xml:space="preserve"> </v>
      </c>
      <c r="AG2300" s="40">
        <f t="shared" si="1006"/>
        <v>0</v>
      </c>
      <c r="AH2300" s="40">
        <f t="shared" si="1007"/>
        <v>0</v>
      </c>
      <c r="AR2300" s="40">
        <f t="shared" si="1008"/>
        <v>0</v>
      </c>
      <c r="AS2300" s="40">
        <f t="shared" si="1009"/>
        <v>0</v>
      </c>
      <c r="AT2300" s="40">
        <f t="shared" si="1010"/>
        <v>0</v>
      </c>
      <c r="AU2300" s="40">
        <f t="shared" si="1011"/>
        <v>0</v>
      </c>
      <c r="AX2300" s="279">
        <f t="shared" si="1012"/>
        <v>0</v>
      </c>
      <c r="AY2300" s="279">
        <f t="shared" si="1013"/>
        <v>0</v>
      </c>
      <c r="AZ2300" s="40">
        <f t="shared" si="1014"/>
        <v>0</v>
      </c>
      <c r="BB2300" s="40">
        <f t="shared" si="1015"/>
        <v>0</v>
      </c>
      <c r="BC2300" s="397">
        <f t="shared" si="1016"/>
        <v>0</v>
      </c>
      <c r="BD2300" s="105">
        <f t="shared" si="1017"/>
        <v>0</v>
      </c>
      <c r="BE2300" s="105">
        <f t="shared" si="1018"/>
        <v>0</v>
      </c>
      <c r="BF2300" s="742">
        <f t="shared" si="1019"/>
        <v>0</v>
      </c>
      <c r="BG2300" s="89"/>
      <c r="BH2300" s="9"/>
      <c r="BJ2300" s="40">
        <f t="shared" si="1020"/>
        <v>0</v>
      </c>
      <c r="BK2300" s="40">
        <f t="shared" si="1021"/>
        <v>1</v>
      </c>
      <c r="BL2300" s="40">
        <f t="shared" si="1022"/>
        <v>0</v>
      </c>
      <c r="BM2300" s="40">
        <f t="shared" si="1023"/>
        <v>0</v>
      </c>
      <c r="BN2300" s="40">
        <f t="shared" si="1024"/>
        <v>0</v>
      </c>
    </row>
    <row r="2301" spans="1:66" x14ac:dyDescent="0.25">
      <c r="A2301" s="379"/>
      <c r="B2301" s="936"/>
      <c r="C2301" s="272"/>
      <c r="D2301" s="868"/>
      <c r="E2301" s="873" t="str">
        <f t="shared" si="998"/>
        <v xml:space="preserve"> </v>
      </c>
      <c r="F2301" s="130">
        <f t="shared" si="999"/>
        <v>0</v>
      </c>
      <c r="G2301" s="128">
        <f t="shared" si="1000"/>
        <v>2289</v>
      </c>
      <c r="H2301" s="127"/>
      <c r="I2301" s="321"/>
      <c r="J2301" s="97"/>
      <c r="K2301" s="323"/>
      <c r="L2301" s="322"/>
      <c r="M2301" s="50"/>
      <c r="N2301" s="87"/>
      <c r="O2301" s="324"/>
      <c r="P2301" s="98"/>
      <c r="Q2301" s="98"/>
      <c r="R2301" s="114"/>
      <c r="S2301" s="753"/>
      <c r="T2301" s="98"/>
      <c r="U2301" s="98"/>
      <c r="V2301" s="98"/>
      <c r="W2301" s="99"/>
      <c r="X2301" s="97"/>
      <c r="Y2301" s="87"/>
      <c r="Z2301" s="100"/>
      <c r="AA2301" s="106">
        <f t="shared" si="1001"/>
        <v>2289</v>
      </c>
      <c r="AB2301" s="549">
        <f t="shared" si="1002"/>
        <v>0</v>
      </c>
      <c r="AC2301" s="544">
        <f t="shared" si="1003"/>
        <v>0</v>
      </c>
      <c r="AD2301" s="174">
        <f t="shared" si="1004"/>
        <v>0</v>
      </c>
      <c r="AE2301" s="8"/>
      <c r="AF2301" s="885" t="str">
        <f t="shared" si="1005"/>
        <v xml:space="preserve"> </v>
      </c>
      <c r="AG2301" s="40">
        <f t="shared" si="1006"/>
        <v>0</v>
      </c>
      <c r="AH2301" s="40">
        <f t="shared" si="1007"/>
        <v>0</v>
      </c>
      <c r="AR2301" s="40">
        <f t="shared" si="1008"/>
        <v>0</v>
      </c>
      <c r="AS2301" s="40">
        <f t="shared" si="1009"/>
        <v>0</v>
      </c>
      <c r="AT2301" s="40">
        <f t="shared" si="1010"/>
        <v>0</v>
      </c>
      <c r="AU2301" s="40">
        <f t="shared" si="1011"/>
        <v>0</v>
      </c>
      <c r="AX2301" s="279">
        <f t="shared" si="1012"/>
        <v>0</v>
      </c>
      <c r="AY2301" s="279">
        <f t="shared" si="1013"/>
        <v>0</v>
      </c>
      <c r="AZ2301" s="40">
        <f t="shared" si="1014"/>
        <v>0</v>
      </c>
      <c r="BB2301" s="40">
        <f t="shared" si="1015"/>
        <v>0</v>
      </c>
      <c r="BC2301" s="397">
        <f t="shared" si="1016"/>
        <v>0</v>
      </c>
      <c r="BD2301" s="105">
        <f t="shared" si="1017"/>
        <v>0</v>
      </c>
      <c r="BE2301" s="105">
        <f t="shared" si="1018"/>
        <v>0</v>
      </c>
      <c r="BF2301" s="742">
        <f t="shared" si="1019"/>
        <v>0</v>
      </c>
      <c r="BG2301" s="89"/>
      <c r="BH2301" s="9"/>
      <c r="BJ2301" s="40">
        <f t="shared" si="1020"/>
        <v>0</v>
      </c>
      <c r="BK2301" s="40">
        <f t="shared" si="1021"/>
        <v>1</v>
      </c>
      <c r="BL2301" s="40">
        <f t="shared" si="1022"/>
        <v>0</v>
      </c>
      <c r="BM2301" s="40">
        <f t="shared" si="1023"/>
        <v>0</v>
      </c>
      <c r="BN2301" s="40">
        <f t="shared" si="1024"/>
        <v>0</v>
      </c>
    </row>
    <row r="2302" spans="1:66" x14ac:dyDescent="0.25">
      <c r="A2302" s="379"/>
      <c r="B2302" s="936"/>
      <c r="C2302" s="272"/>
      <c r="D2302" s="868"/>
      <c r="E2302" s="873" t="str">
        <f t="shared" si="998"/>
        <v xml:space="preserve"> </v>
      </c>
      <c r="F2302" s="130">
        <f t="shared" si="999"/>
        <v>0</v>
      </c>
      <c r="G2302" s="128">
        <f t="shared" si="1000"/>
        <v>2290</v>
      </c>
      <c r="H2302" s="127"/>
      <c r="I2302" s="321"/>
      <c r="J2302" s="97"/>
      <c r="K2302" s="323"/>
      <c r="L2302" s="322"/>
      <c r="M2302" s="50"/>
      <c r="N2302" s="87"/>
      <c r="O2302" s="324"/>
      <c r="P2302" s="98"/>
      <c r="Q2302" s="98"/>
      <c r="R2302" s="114"/>
      <c r="S2302" s="753"/>
      <c r="T2302" s="98"/>
      <c r="U2302" s="98"/>
      <c r="V2302" s="98"/>
      <c r="W2302" s="99"/>
      <c r="X2302" s="97"/>
      <c r="Y2302" s="87"/>
      <c r="Z2302" s="100"/>
      <c r="AA2302" s="106">
        <f t="shared" si="1001"/>
        <v>2290</v>
      </c>
      <c r="AB2302" s="549">
        <f t="shared" si="1002"/>
        <v>0</v>
      </c>
      <c r="AC2302" s="544">
        <f t="shared" si="1003"/>
        <v>0</v>
      </c>
      <c r="AD2302" s="174">
        <f t="shared" si="1004"/>
        <v>0</v>
      </c>
      <c r="AE2302" s="8"/>
      <c r="AF2302" s="885" t="str">
        <f t="shared" si="1005"/>
        <v xml:space="preserve"> </v>
      </c>
      <c r="AG2302" s="40">
        <f t="shared" si="1006"/>
        <v>0</v>
      </c>
      <c r="AH2302" s="40">
        <f t="shared" si="1007"/>
        <v>0</v>
      </c>
      <c r="AR2302" s="40">
        <f t="shared" si="1008"/>
        <v>0</v>
      </c>
      <c r="AS2302" s="40">
        <f t="shared" si="1009"/>
        <v>0</v>
      </c>
      <c r="AT2302" s="40">
        <f t="shared" si="1010"/>
        <v>0</v>
      </c>
      <c r="AU2302" s="40">
        <f t="shared" si="1011"/>
        <v>0</v>
      </c>
      <c r="AX2302" s="279">
        <f t="shared" si="1012"/>
        <v>0</v>
      </c>
      <c r="AY2302" s="279">
        <f t="shared" si="1013"/>
        <v>0</v>
      </c>
      <c r="AZ2302" s="40">
        <f t="shared" si="1014"/>
        <v>0</v>
      </c>
      <c r="BB2302" s="40">
        <f t="shared" si="1015"/>
        <v>0</v>
      </c>
      <c r="BC2302" s="397">
        <f t="shared" si="1016"/>
        <v>0</v>
      </c>
      <c r="BD2302" s="105">
        <f t="shared" si="1017"/>
        <v>0</v>
      </c>
      <c r="BE2302" s="105">
        <f t="shared" si="1018"/>
        <v>0</v>
      </c>
      <c r="BF2302" s="742">
        <f t="shared" si="1019"/>
        <v>0</v>
      </c>
      <c r="BG2302" s="89"/>
      <c r="BH2302" s="9"/>
      <c r="BJ2302" s="40">
        <f t="shared" si="1020"/>
        <v>0</v>
      </c>
      <c r="BK2302" s="40">
        <f t="shared" si="1021"/>
        <v>1</v>
      </c>
      <c r="BL2302" s="40">
        <f t="shared" si="1022"/>
        <v>0</v>
      </c>
      <c r="BM2302" s="40">
        <f t="shared" si="1023"/>
        <v>0</v>
      </c>
      <c r="BN2302" s="40">
        <f t="shared" si="1024"/>
        <v>0</v>
      </c>
    </row>
    <row r="2303" spans="1:66" x14ac:dyDescent="0.25">
      <c r="A2303" s="379"/>
      <c r="B2303" s="936"/>
      <c r="C2303" s="272"/>
      <c r="D2303" s="868"/>
      <c r="E2303" s="873" t="str">
        <f t="shared" si="998"/>
        <v xml:space="preserve"> </v>
      </c>
      <c r="F2303" s="130">
        <f t="shared" si="999"/>
        <v>0</v>
      </c>
      <c r="G2303" s="128">
        <f t="shared" si="1000"/>
        <v>2291</v>
      </c>
      <c r="H2303" s="127"/>
      <c r="I2303" s="321"/>
      <c r="J2303" s="97"/>
      <c r="K2303" s="323"/>
      <c r="L2303" s="322"/>
      <c r="M2303" s="50"/>
      <c r="N2303" s="87"/>
      <c r="O2303" s="324"/>
      <c r="P2303" s="98"/>
      <c r="Q2303" s="98"/>
      <c r="R2303" s="114"/>
      <c r="S2303" s="753"/>
      <c r="T2303" s="98"/>
      <c r="U2303" s="98"/>
      <c r="V2303" s="98"/>
      <c r="W2303" s="99"/>
      <c r="X2303" s="97"/>
      <c r="Y2303" s="87"/>
      <c r="Z2303" s="100"/>
      <c r="AA2303" s="106">
        <f t="shared" si="1001"/>
        <v>2291</v>
      </c>
      <c r="AB2303" s="549">
        <f t="shared" si="1002"/>
        <v>0</v>
      </c>
      <c r="AC2303" s="544">
        <f t="shared" si="1003"/>
        <v>0</v>
      </c>
      <c r="AD2303" s="174">
        <f t="shared" si="1004"/>
        <v>0</v>
      </c>
      <c r="AE2303" s="8"/>
      <c r="AF2303" s="885" t="str">
        <f t="shared" si="1005"/>
        <v xml:space="preserve"> </v>
      </c>
      <c r="AG2303" s="40">
        <f t="shared" si="1006"/>
        <v>0</v>
      </c>
      <c r="AH2303" s="40">
        <f t="shared" si="1007"/>
        <v>0</v>
      </c>
      <c r="AR2303" s="40">
        <f t="shared" si="1008"/>
        <v>0</v>
      </c>
      <c r="AS2303" s="40">
        <f t="shared" si="1009"/>
        <v>0</v>
      </c>
      <c r="AT2303" s="40">
        <f t="shared" si="1010"/>
        <v>0</v>
      </c>
      <c r="AU2303" s="40">
        <f t="shared" si="1011"/>
        <v>0</v>
      </c>
      <c r="AX2303" s="279">
        <f t="shared" si="1012"/>
        <v>0</v>
      </c>
      <c r="AY2303" s="279">
        <f t="shared" si="1013"/>
        <v>0</v>
      </c>
      <c r="AZ2303" s="40">
        <f t="shared" si="1014"/>
        <v>0</v>
      </c>
      <c r="BB2303" s="40">
        <f t="shared" si="1015"/>
        <v>0</v>
      </c>
      <c r="BC2303" s="397">
        <f t="shared" si="1016"/>
        <v>0</v>
      </c>
      <c r="BD2303" s="105">
        <f t="shared" si="1017"/>
        <v>0</v>
      </c>
      <c r="BE2303" s="105">
        <f t="shared" si="1018"/>
        <v>0</v>
      </c>
      <c r="BF2303" s="742">
        <f t="shared" si="1019"/>
        <v>0</v>
      </c>
      <c r="BG2303" s="89"/>
      <c r="BH2303" s="9"/>
      <c r="BJ2303" s="40">
        <f t="shared" si="1020"/>
        <v>0</v>
      </c>
      <c r="BK2303" s="40">
        <f t="shared" si="1021"/>
        <v>1</v>
      </c>
      <c r="BL2303" s="40">
        <f t="shared" si="1022"/>
        <v>0</v>
      </c>
      <c r="BM2303" s="40">
        <f t="shared" si="1023"/>
        <v>0</v>
      </c>
      <c r="BN2303" s="40">
        <f t="shared" si="1024"/>
        <v>0</v>
      </c>
    </row>
    <row r="2304" spans="1:66" x14ac:dyDescent="0.25">
      <c r="A2304" s="379"/>
      <c r="B2304" s="936"/>
      <c r="C2304" s="272"/>
      <c r="D2304" s="868"/>
      <c r="E2304" s="873" t="str">
        <f t="shared" si="998"/>
        <v xml:space="preserve"> </v>
      </c>
      <c r="F2304" s="130">
        <f t="shared" si="999"/>
        <v>0</v>
      </c>
      <c r="G2304" s="128">
        <f t="shared" si="1000"/>
        <v>2292</v>
      </c>
      <c r="H2304" s="127"/>
      <c r="I2304" s="321"/>
      <c r="J2304" s="97"/>
      <c r="K2304" s="323"/>
      <c r="L2304" s="322"/>
      <c r="M2304" s="50"/>
      <c r="N2304" s="87"/>
      <c r="O2304" s="324"/>
      <c r="P2304" s="98"/>
      <c r="Q2304" s="98"/>
      <c r="R2304" s="114"/>
      <c r="S2304" s="753"/>
      <c r="T2304" s="98"/>
      <c r="U2304" s="98"/>
      <c r="V2304" s="98"/>
      <c r="W2304" s="99"/>
      <c r="X2304" s="97"/>
      <c r="Y2304" s="87"/>
      <c r="Z2304" s="100"/>
      <c r="AA2304" s="106">
        <f t="shared" si="1001"/>
        <v>2292</v>
      </c>
      <c r="AB2304" s="549">
        <f t="shared" si="1002"/>
        <v>0</v>
      </c>
      <c r="AC2304" s="544">
        <f t="shared" si="1003"/>
        <v>0</v>
      </c>
      <c r="AD2304" s="174">
        <f t="shared" si="1004"/>
        <v>0</v>
      </c>
      <c r="AE2304" s="8"/>
      <c r="AF2304" s="885" t="str">
        <f t="shared" si="1005"/>
        <v xml:space="preserve"> </v>
      </c>
      <c r="AG2304" s="40">
        <f t="shared" si="1006"/>
        <v>0</v>
      </c>
      <c r="AH2304" s="40">
        <f t="shared" si="1007"/>
        <v>0</v>
      </c>
      <c r="AR2304" s="40">
        <f t="shared" si="1008"/>
        <v>0</v>
      </c>
      <c r="AS2304" s="40">
        <f t="shared" si="1009"/>
        <v>0</v>
      </c>
      <c r="AT2304" s="40">
        <f t="shared" si="1010"/>
        <v>0</v>
      </c>
      <c r="AU2304" s="40">
        <f t="shared" si="1011"/>
        <v>0</v>
      </c>
      <c r="AX2304" s="279">
        <f t="shared" si="1012"/>
        <v>0</v>
      </c>
      <c r="AY2304" s="279">
        <f t="shared" si="1013"/>
        <v>0</v>
      </c>
      <c r="AZ2304" s="40">
        <f t="shared" si="1014"/>
        <v>0</v>
      </c>
      <c r="BB2304" s="40">
        <f t="shared" si="1015"/>
        <v>0</v>
      </c>
      <c r="BC2304" s="397">
        <f t="shared" si="1016"/>
        <v>0</v>
      </c>
      <c r="BD2304" s="105">
        <f t="shared" si="1017"/>
        <v>0</v>
      </c>
      <c r="BE2304" s="105">
        <f t="shared" si="1018"/>
        <v>0</v>
      </c>
      <c r="BF2304" s="742">
        <f t="shared" si="1019"/>
        <v>0</v>
      </c>
      <c r="BG2304" s="89"/>
      <c r="BH2304" s="9"/>
      <c r="BJ2304" s="40">
        <f t="shared" si="1020"/>
        <v>0</v>
      </c>
      <c r="BK2304" s="40">
        <f t="shared" si="1021"/>
        <v>1</v>
      </c>
      <c r="BL2304" s="40">
        <f t="shared" si="1022"/>
        <v>0</v>
      </c>
      <c r="BM2304" s="40">
        <f t="shared" si="1023"/>
        <v>0</v>
      </c>
      <c r="BN2304" s="40">
        <f t="shared" si="1024"/>
        <v>0</v>
      </c>
    </row>
    <row r="2305" spans="1:66" x14ac:dyDescent="0.25">
      <c r="A2305" s="379"/>
      <c r="B2305" s="936"/>
      <c r="C2305" s="272"/>
      <c r="D2305" s="868"/>
      <c r="E2305" s="873" t="str">
        <f t="shared" si="998"/>
        <v xml:space="preserve"> </v>
      </c>
      <c r="F2305" s="130">
        <f t="shared" si="999"/>
        <v>0</v>
      </c>
      <c r="G2305" s="128">
        <f t="shared" si="1000"/>
        <v>2293</v>
      </c>
      <c r="H2305" s="127"/>
      <c r="I2305" s="321"/>
      <c r="J2305" s="97"/>
      <c r="K2305" s="323"/>
      <c r="L2305" s="322"/>
      <c r="M2305" s="50"/>
      <c r="N2305" s="87"/>
      <c r="O2305" s="324"/>
      <c r="P2305" s="98"/>
      <c r="Q2305" s="98"/>
      <c r="R2305" s="114"/>
      <c r="S2305" s="753"/>
      <c r="T2305" s="98"/>
      <c r="U2305" s="98"/>
      <c r="V2305" s="98"/>
      <c r="W2305" s="99"/>
      <c r="X2305" s="97"/>
      <c r="Y2305" s="87"/>
      <c r="Z2305" s="100"/>
      <c r="AA2305" s="106">
        <f t="shared" si="1001"/>
        <v>2293</v>
      </c>
      <c r="AB2305" s="549">
        <f t="shared" si="1002"/>
        <v>0</v>
      </c>
      <c r="AC2305" s="544">
        <f t="shared" si="1003"/>
        <v>0</v>
      </c>
      <c r="AD2305" s="174">
        <f t="shared" si="1004"/>
        <v>0</v>
      </c>
      <c r="AE2305" s="8"/>
      <c r="AF2305" s="885" t="str">
        <f t="shared" si="1005"/>
        <v xml:space="preserve"> </v>
      </c>
      <c r="AG2305" s="40">
        <f t="shared" si="1006"/>
        <v>0</v>
      </c>
      <c r="AH2305" s="40">
        <f t="shared" si="1007"/>
        <v>0</v>
      </c>
      <c r="AR2305" s="40">
        <f t="shared" si="1008"/>
        <v>0</v>
      </c>
      <c r="AS2305" s="40">
        <f t="shared" si="1009"/>
        <v>0</v>
      </c>
      <c r="AT2305" s="40">
        <f t="shared" si="1010"/>
        <v>0</v>
      </c>
      <c r="AU2305" s="40">
        <f t="shared" si="1011"/>
        <v>0</v>
      </c>
      <c r="AX2305" s="279">
        <f t="shared" si="1012"/>
        <v>0</v>
      </c>
      <c r="AY2305" s="279">
        <f t="shared" si="1013"/>
        <v>0</v>
      </c>
      <c r="AZ2305" s="40">
        <f t="shared" si="1014"/>
        <v>0</v>
      </c>
      <c r="BB2305" s="40">
        <f t="shared" si="1015"/>
        <v>0</v>
      </c>
      <c r="BC2305" s="397">
        <f t="shared" si="1016"/>
        <v>0</v>
      </c>
      <c r="BD2305" s="105">
        <f t="shared" si="1017"/>
        <v>0</v>
      </c>
      <c r="BE2305" s="105">
        <f t="shared" si="1018"/>
        <v>0</v>
      </c>
      <c r="BF2305" s="742">
        <f t="shared" si="1019"/>
        <v>0</v>
      </c>
      <c r="BG2305" s="89"/>
      <c r="BH2305" s="9"/>
      <c r="BJ2305" s="40">
        <f t="shared" si="1020"/>
        <v>0</v>
      </c>
      <c r="BK2305" s="40">
        <f t="shared" si="1021"/>
        <v>1</v>
      </c>
      <c r="BL2305" s="40">
        <f t="shared" si="1022"/>
        <v>0</v>
      </c>
      <c r="BM2305" s="40">
        <f t="shared" si="1023"/>
        <v>0</v>
      </c>
      <c r="BN2305" s="40">
        <f t="shared" si="1024"/>
        <v>0</v>
      </c>
    </row>
    <row r="2306" spans="1:66" x14ac:dyDescent="0.25">
      <c r="A2306" s="379"/>
      <c r="B2306" s="936"/>
      <c r="C2306" s="272"/>
      <c r="D2306" s="868"/>
      <c r="E2306" s="873" t="str">
        <f t="shared" si="998"/>
        <v xml:space="preserve"> </v>
      </c>
      <c r="F2306" s="130">
        <f t="shared" si="999"/>
        <v>0</v>
      </c>
      <c r="G2306" s="128">
        <f t="shared" si="1000"/>
        <v>2294</v>
      </c>
      <c r="H2306" s="127"/>
      <c r="I2306" s="321"/>
      <c r="J2306" s="97"/>
      <c r="K2306" s="323"/>
      <c r="L2306" s="322"/>
      <c r="M2306" s="50"/>
      <c r="N2306" s="87"/>
      <c r="O2306" s="324"/>
      <c r="P2306" s="98"/>
      <c r="Q2306" s="98"/>
      <c r="R2306" s="114"/>
      <c r="S2306" s="753"/>
      <c r="T2306" s="98"/>
      <c r="U2306" s="98"/>
      <c r="V2306" s="98"/>
      <c r="W2306" s="99"/>
      <c r="X2306" s="97"/>
      <c r="Y2306" s="87"/>
      <c r="Z2306" s="100"/>
      <c r="AA2306" s="106">
        <f t="shared" si="1001"/>
        <v>2294</v>
      </c>
      <c r="AB2306" s="549">
        <f t="shared" si="1002"/>
        <v>0</v>
      </c>
      <c r="AC2306" s="544">
        <f t="shared" si="1003"/>
        <v>0</v>
      </c>
      <c r="AD2306" s="174">
        <f t="shared" si="1004"/>
        <v>0</v>
      </c>
      <c r="AE2306" s="8"/>
      <c r="AF2306" s="885" t="str">
        <f t="shared" si="1005"/>
        <v xml:space="preserve"> </v>
      </c>
      <c r="AG2306" s="40">
        <f t="shared" si="1006"/>
        <v>0</v>
      </c>
      <c r="AH2306" s="40">
        <f t="shared" si="1007"/>
        <v>0</v>
      </c>
      <c r="AR2306" s="40">
        <f t="shared" si="1008"/>
        <v>0</v>
      </c>
      <c r="AS2306" s="40">
        <f t="shared" si="1009"/>
        <v>0</v>
      </c>
      <c r="AT2306" s="40">
        <f t="shared" si="1010"/>
        <v>0</v>
      </c>
      <c r="AU2306" s="40">
        <f t="shared" si="1011"/>
        <v>0</v>
      </c>
      <c r="AX2306" s="279">
        <f t="shared" si="1012"/>
        <v>0</v>
      </c>
      <c r="AY2306" s="279">
        <f t="shared" si="1013"/>
        <v>0</v>
      </c>
      <c r="AZ2306" s="40">
        <f t="shared" si="1014"/>
        <v>0</v>
      </c>
      <c r="BB2306" s="40">
        <f t="shared" si="1015"/>
        <v>0</v>
      </c>
      <c r="BC2306" s="397">
        <f t="shared" si="1016"/>
        <v>0</v>
      </c>
      <c r="BD2306" s="105">
        <f t="shared" si="1017"/>
        <v>0</v>
      </c>
      <c r="BE2306" s="105">
        <f t="shared" si="1018"/>
        <v>0</v>
      </c>
      <c r="BF2306" s="742">
        <f t="shared" si="1019"/>
        <v>0</v>
      </c>
      <c r="BG2306" s="89"/>
      <c r="BH2306" s="9"/>
      <c r="BJ2306" s="40">
        <f t="shared" si="1020"/>
        <v>0</v>
      </c>
      <c r="BK2306" s="40">
        <f t="shared" si="1021"/>
        <v>1</v>
      </c>
      <c r="BL2306" s="40">
        <f t="shared" si="1022"/>
        <v>0</v>
      </c>
      <c r="BM2306" s="40">
        <f t="shared" si="1023"/>
        <v>0</v>
      </c>
      <c r="BN2306" s="40">
        <f t="shared" si="1024"/>
        <v>0</v>
      </c>
    </row>
    <row r="2307" spans="1:66" x14ac:dyDescent="0.25">
      <c r="A2307" s="379"/>
      <c r="B2307" s="936"/>
      <c r="C2307" s="272"/>
      <c r="D2307" s="868"/>
      <c r="E2307" s="873" t="str">
        <f t="shared" si="998"/>
        <v xml:space="preserve"> </v>
      </c>
      <c r="F2307" s="130">
        <f t="shared" si="999"/>
        <v>0</v>
      </c>
      <c r="G2307" s="128">
        <f t="shared" si="1000"/>
        <v>2295</v>
      </c>
      <c r="H2307" s="127"/>
      <c r="I2307" s="321"/>
      <c r="J2307" s="97"/>
      <c r="K2307" s="323"/>
      <c r="L2307" s="322"/>
      <c r="M2307" s="50"/>
      <c r="N2307" s="87"/>
      <c r="O2307" s="324"/>
      <c r="P2307" s="98"/>
      <c r="Q2307" s="98"/>
      <c r="R2307" s="114"/>
      <c r="S2307" s="753"/>
      <c r="T2307" s="98"/>
      <c r="U2307" s="98"/>
      <c r="V2307" s="98"/>
      <c r="W2307" s="99"/>
      <c r="X2307" s="97"/>
      <c r="Y2307" s="87"/>
      <c r="Z2307" s="100"/>
      <c r="AA2307" s="106">
        <f t="shared" si="1001"/>
        <v>2295</v>
      </c>
      <c r="AB2307" s="549">
        <f t="shared" si="1002"/>
        <v>0</v>
      </c>
      <c r="AC2307" s="544">
        <f t="shared" si="1003"/>
        <v>0</v>
      </c>
      <c r="AD2307" s="174">
        <f t="shared" si="1004"/>
        <v>0</v>
      </c>
      <c r="AE2307" s="8"/>
      <c r="AF2307" s="885" t="str">
        <f t="shared" si="1005"/>
        <v xml:space="preserve"> </v>
      </c>
      <c r="AG2307" s="40">
        <f t="shared" si="1006"/>
        <v>0</v>
      </c>
      <c r="AH2307" s="40">
        <f t="shared" si="1007"/>
        <v>0</v>
      </c>
      <c r="AR2307" s="40">
        <f t="shared" si="1008"/>
        <v>0</v>
      </c>
      <c r="AS2307" s="40">
        <f t="shared" si="1009"/>
        <v>0</v>
      </c>
      <c r="AT2307" s="40">
        <f t="shared" si="1010"/>
        <v>0</v>
      </c>
      <c r="AU2307" s="40">
        <f t="shared" si="1011"/>
        <v>0</v>
      </c>
      <c r="AX2307" s="279">
        <f t="shared" si="1012"/>
        <v>0</v>
      </c>
      <c r="AY2307" s="279">
        <f t="shared" si="1013"/>
        <v>0</v>
      </c>
      <c r="AZ2307" s="40">
        <f t="shared" si="1014"/>
        <v>0</v>
      </c>
      <c r="BB2307" s="40">
        <f t="shared" si="1015"/>
        <v>0</v>
      </c>
      <c r="BC2307" s="397">
        <f t="shared" si="1016"/>
        <v>0</v>
      </c>
      <c r="BD2307" s="105">
        <f t="shared" si="1017"/>
        <v>0</v>
      </c>
      <c r="BE2307" s="105">
        <f t="shared" si="1018"/>
        <v>0</v>
      </c>
      <c r="BF2307" s="742">
        <f t="shared" si="1019"/>
        <v>0</v>
      </c>
      <c r="BG2307" s="89"/>
      <c r="BH2307" s="9"/>
      <c r="BJ2307" s="40">
        <f t="shared" si="1020"/>
        <v>0</v>
      </c>
      <c r="BK2307" s="40">
        <f t="shared" si="1021"/>
        <v>1</v>
      </c>
      <c r="BL2307" s="40">
        <f t="shared" si="1022"/>
        <v>0</v>
      </c>
      <c r="BM2307" s="40">
        <f t="shared" si="1023"/>
        <v>0</v>
      </c>
      <c r="BN2307" s="40">
        <f t="shared" si="1024"/>
        <v>0</v>
      </c>
    </row>
    <row r="2308" spans="1:66" x14ac:dyDescent="0.25">
      <c r="A2308" s="379"/>
      <c r="B2308" s="936"/>
      <c r="C2308" s="272"/>
      <c r="D2308" s="868"/>
      <c r="E2308" s="873" t="str">
        <f t="shared" si="998"/>
        <v xml:space="preserve"> </v>
      </c>
      <c r="F2308" s="130">
        <f t="shared" si="999"/>
        <v>0</v>
      </c>
      <c r="G2308" s="128">
        <f t="shared" si="1000"/>
        <v>2296</v>
      </c>
      <c r="H2308" s="127"/>
      <c r="I2308" s="321"/>
      <c r="J2308" s="97"/>
      <c r="K2308" s="323"/>
      <c r="L2308" s="322"/>
      <c r="M2308" s="50"/>
      <c r="N2308" s="87"/>
      <c r="O2308" s="324"/>
      <c r="P2308" s="98"/>
      <c r="Q2308" s="98"/>
      <c r="R2308" s="114"/>
      <c r="S2308" s="753"/>
      <c r="T2308" s="98"/>
      <c r="U2308" s="98"/>
      <c r="V2308" s="98"/>
      <c r="W2308" s="99"/>
      <c r="X2308" s="97"/>
      <c r="Y2308" s="87"/>
      <c r="Z2308" s="100"/>
      <c r="AA2308" s="106">
        <f t="shared" si="1001"/>
        <v>2296</v>
      </c>
      <c r="AB2308" s="549">
        <f t="shared" si="1002"/>
        <v>0</v>
      </c>
      <c r="AC2308" s="544">
        <f t="shared" si="1003"/>
        <v>0</v>
      </c>
      <c r="AD2308" s="174">
        <f t="shared" si="1004"/>
        <v>0</v>
      </c>
      <c r="AE2308" s="8"/>
      <c r="AF2308" s="885" t="str">
        <f t="shared" si="1005"/>
        <v xml:space="preserve"> </v>
      </c>
      <c r="AG2308" s="40">
        <f t="shared" si="1006"/>
        <v>0</v>
      </c>
      <c r="AH2308" s="40">
        <f t="shared" si="1007"/>
        <v>0</v>
      </c>
      <c r="AR2308" s="40">
        <f t="shared" si="1008"/>
        <v>0</v>
      </c>
      <c r="AS2308" s="40">
        <f t="shared" si="1009"/>
        <v>0</v>
      </c>
      <c r="AT2308" s="40">
        <f t="shared" si="1010"/>
        <v>0</v>
      </c>
      <c r="AU2308" s="40">
        <f t="shared" si="1011"/>
        <v>0</v>
      </c>
      <c r="AX2308" s="279">
        <f t="shared" si="1012"/>
        <v>0</v>
      </c>
      <c r="AY2308" s="279">
        <f t="shared" si="1013"/>
        <v>0</v>
      </c>
      <c r="AZ2308" s="40">
        <f t="shared" si="1014"/>
        <v>0</v>
      </c>
      <c r="BB2308" s="40">
        <f t="shared" si="1015"/>
        <v>0</v>
      </c>
      <c r="BC2308" s="397">
        <f t="shared" si="1016"/>
        <v>0</v>
      </c>
      <c r="BD2308" s="105">
        <f t="shared" si="1017"/>
        <v>0</v>
      </c>
      <c r="BE2308" s="105">
        <f t="shared" si="1018"/>
        <v>0</v>
      </c>
      <c r="BF2308" s="742">
        <f t="shared" si="1019"/>
        <v>0</v>
      </c>
      <c r="BG2308" s="89"/>
      <c r="BH2308" s="9"/>
      <c r="BJ2308" s="40">
        <f t="shared" si="1020"/>
        <v>0</v>
      </c>
      <c r="BK2308" s="40">
        <f t="shared" si="1021"/>
        <v>1</v>
      </c>
      <c r="BL2308" s="40">
        <f t="shared" si="1022"/>
        <v>0</v>
      </c>
      <c r="BM2308" s="40">
        <f t="shared" si="1023"/>
        <v>0</v>
      </c>
      <c r="BN2308" s="40">
        <f t="shared" si="1024"/>
        <v>0</v>
      </c>
    </row>
    <row r="2309" spans="1:66" x14ac:dyDescent="0.25">
      <c r="A2309" s="379"/>
      <c r="B2309" s="936"/>
      <c r="C2309" s="272"/>
      <c r="D2309" s="868"/>
      <c r="E2309" s="873" t="str">
        <f t="shared" si="998"/>
        <v xml:space="preserve"> </v>
      </c>
      <c r="F2309" s="130">
        <f t="shared" si="999"/>
        <v>0</v>
      </c>
      <c r="G2309" s="128">
        <f t="shared" si="1000"/>
        <v>2297</v>
      </c>
      <c r="H2309" s="127"/>
      <c r="I2309" s="321"/>
      <c r="J2309" s="97"/>
      <c r="K2309" s="323"/>
      <c r="L2309" s="322"/>
      <c r="M2309" s="50"/>
      <c r="N2309" s="87"/>
      <c r="O2309" s="324"/>
      <c r="P2309" s="98"/>
      <c r="Q2309" s="98"/>
      <c r="R2309" s="114"/>
      <c r="S2309" s="753"/>
      <c r="T2309" s="98"/>
      <c r="U2309" s="98"/>
      <c r="V2309" s="98"/>
      <c r="W2309" s="99"/>
      <c r="X2309" s="97"/>
      <c r="Y2309" s="87"/>
      <c r="Z2309" s="100"/>
      <c r="AA2309" s="106">
        <f t="shared" si="1001"/>
        <v>2297</v>
      </c>
      <c r="AB2309" s="549">
        <f t="shared" si="1002"/>
        <v>0</v>
      </c>
      <c r="AC2309" s="544">
        <f t="shared" si="1003"/>
        <v>0</v>
      </c>
      <c r="AD2309" s="174">
        <f t="shared" si="1004"/>
        <v>0</v>
      </c>
      <c r="AE2309" s="8"/>
      <c r="AF2309" s="885" t="str">
        <f t="shared" si="1005"/>
        <v xml:space="preserve"> </v>
      </c>
      <c r="AG2309" s="40">
        <f t="shared" si="1006"/>
        <v>0</v>
      </c>
      <c r="AH2309" s="40">
        <f t="shared" si="1007"/>
        <v>0</v>
      </c>
      <c r="AR2309" s="40">
        <f t="shared" si="1008"/>
        <v>0</v>
      </c>
      <c r="AS2309" s="40">
        <f t="shared" si="1009"/>
        <v>0</v>
      </c>
      <c r="AT2309" s="40">
        <f t="shared" si="1010"/>
        <v>0</v>
      </c>
      <c r="AU2309" s="40">
        <f t="shared" si="1011"/>
        <v>0</v>
      </c>
      <c r="AX2309" s="279">
        <f t="shared" si="1012"/>
        <v>0</v>
      </c>
      <c r="AY2309" s="279">
        <f t="shared" si="1013"/>
        <v>0</v>
      </c>
      <c r="AZ2309" s="40">
        <f t="shared" si="1014"/>
        <v>0</v>
      </c>
      <c r="BB2309" s="40">
        <f t="shared" si="1015"/>
        <v>0</v>
      </c>
      <c r="BC2309" s="397">
        <f t="shared" si="1016"/>
        <v>0</v>
      </c>
      <c r="BD2309" s="105">
        <f t="shared" si="1017"/>
        <v>0</v>
      </c>
      <c r="BE2309" s="105">
        <f t="shared" si="1018"/>
        <v>0</v>
      </c>
      <c r="BF2309" s="742">
        <f t="shared" si="1019"/>
        <v>0</v>
      </c>
      <c r="BG2309" s="89"/>
      <c r="BH2309" s="9"/>
      <c r="BJ2309" s="40">
        <f t="shared" si="1020"/>
        <v>0</v>
      </c>
      <c r="BK2309" s="40">
        <f t="shared" si="1021"/>
        <v>1</v>
      </c>
      <c r="BL2309" s="40">
        <f t="shared" si="1022"/>
        <v>0</v>
      </c>
      <c r="BM2309" s="40">
        <f t="shared" si="1023"/>
        <v>0</v>
      </c>
      <c r="BN2309" s="40">
        <f t="shared" si="1024"/>
        <v>0</v>
      </c>
    </row>
    <row r="2310" spans="1:66" x14ac:dyDescent="0.25">
      <c r="A2310" s="379"/>
      <c r="B2310" s="936"/>
      <c r="C2310" s="272"/>
      <c r="D2310" s="868"/>
      <c r="E2310" s="873" t="str">
        <f t="shared" si="998"/>
        <v xml:space="preserve"> </v>
      </c>
      <c r="F2310" s="130">
        <f t="shared" si="999"/>
        <v>0</v>
      </c>
      <c r="G2310" s="128">
        <f t="shared" si="1000"/>
        <v>2298</v>
      </c>
      <c r="H2310" s="127"/>
      <c r="I2310" s="321"/>
      <c r="J2310" s="97"/>
      <c r="K2310" s="323"/>
      <c r="L2310" s="322"/>
      <c r="M2310" s="50"/>
      <c r="N2310" s="87"/>
      <c r="O2310" s="324"/>
      <c r="P2310" s="98"/>
      <c r="Q2310" s="98"/>
      <c r="R2310" s="114"/>
      <c r="S2310" s="753"/>
      <c r="T2310" s="98"/>
      <c r="U2310" s="98"/>
      <c r="V2310" s="98"/>
      <c r="W2310" s="99"/>
      <c r="X2310" s="97"/>
      <c r="Y2310" s="87"/>
      <c r="Z2310" s="100"/>
      <c r="AA2310" s="106">
        <f t="shared" si="1001"/>
        <v>2298</v>
      </c>
      <c r="AB2310" s="549">
        <f t="shared" si="1002"/>
        <v>0</v>
      </c>
      <c r="AC2310" s="544">
        <f t="shared" si="1003"/>
        <v>0</v>
      </c>
      <c r="AD2310" s="174">
        <f t="shared" si="1004"/>
        <v>0</v>
      </c>
      <c r="AE2310" s="8"/>
      <c r="AF2310" s="885" t="str">
        <f t="shared" si="1005"/>
        <v xml:space="preserve"> </v>
      </c>
      <c r="AG2310" s="40">
        <f t="shared" si="1006"/>
        <v>0</v>
      </c>
      <c r="AH2310" s="40">
        <f t="shared" si="1007"/>
        <v>0</v>
      </c>
      <c r="AR2310" s="40">
        <f t="shared" si="1008"/>
        <v>0</v>
      </c>
      <c r="AS2310" s="40">
        <f t="shared" si="1009"/>
        <v>0</v>
      </c>
      <c r="AT2310" s="40">
        <f t="shared" si="1010"/>
        <v>0</v>
      </c>
      <c r="AU2310" s="40">
        <f t="shared" si="1011"/>
        <v>0</v>
      </c>
      <c r="AX2310" s="279">
        <f t="shared" si="1012"/>
        <v>0</v>
      </c>
      <c r="AY2310" s="279">
        <f t="shared" si="1013"/>
        <v>0</v>
      </c>
      <c r="AZ2310" s="40">
        <f t="shared" si="1014"/>
        <v>0</v>
      </c>
      <c r="BB2310" s="40">
        <f t="shared" si="1015"/>
        <v>0</v>
      </c>
      <c r="BC2310" s="397">
        <f t="shared" si="1016"/>
        <v>0</v>
      </c>
      <c r="BD2310" s="105">
        <f t="shared" si="1017"/>
        <v>0</v>
      </c>
      <c r="BE2310" s="105">
        <f t="shared" si="1018"/>
        <v>0</v>
      </c>
      <c r="BF2310" s="742">
        <f t="shared" si="1019"/>
        <v>0</v>
      </c>
      <c r="BG2310" s="89"/>
      <c r="BH2310" s="9"/>
      <c r="BJ2310" s="40">
        <f t="shared" si="1020"/>
        <v>0</v>
      </c>
      <c r="BK2310" s="40">
        <f t="shared" si="1021"/>
        <v>1</v>
      </c>
      <c r="BL2310" s="40">
        <f t="shared" si="1022"/>
        <v>0</v>
      </c>
      <c r="BM2310" s="40">
        <f t="shared" si="1023"/>
        <v>0</v>
      </c>
      <c r="BN2310" s="40">
        <f t="shared" si="1024"/>
        <v>0</v>
      </c>
    </row>
    <row r="2311" spans="1:66" x14ac:dyDescent="0.25">
      <c r="A2311" s="379"/>
      <c r="B2311" s="936"/>
      <c r="C2311" s="272"/>
      <c r="D2311" s="868"/>
      <c r="E2311" s="873" t="str">
        <f t="shared" si="998"/>
        <v xml:space="preserve"> </v>
      </c>
      <c r="F2311" s="130">
        <f t="shared" si="999"/>
        <v>0</v>
      </c>
      <c r="G2311" s="128">
        <f t="shared" si="1000"/>
        <v>2299</v>
      </c>
      <c r="H2311" s="127"/>
      <c r="I2311" s="321"/>
      <c r="J2311" s="97"/>
      <c r="K2311" s="323"/>
      <c r="L2311" s="322"/>
      <c r="M2311" s="50"/>
      <c r="N2311" s="87"/>
      <c r="O2311" s="324"/>
      <c r="P2311" s="98"/>
      <c r="Q2311" s="98"/>
      <c r="R2311" s="114"/>
      <c r="S2311" s="753"/>
      <c r="T2311" s="98"/>
      <c r="U2311" s="98"/>
      <c r="V2311" s="98"/>
      <c r="W2311" s="99"/>
      <c r="X2311" s="97"/>
      <c r="Y2311" s="87"/>
      <c r="Z2311" s="100"/>
      <c r="AA2311" s="106">
        <f t="shared" si="1001"/>
        <v>2299</v>
      </c>
      <c r="AB2311" s="549">
        <f t="shared" si="1002"/>
        <v>0</v>
      </c>
      <c r="AC2311" s="544">
        <f t="shared" si="1003"/>
        <v>0</v>
      </c>
      <c r="AD2311" s="174">
        <f t="shared" si="1004"/>
        <v>0</v>
      </c>
      <c r="AE2311" s="8"/>
      <c r="AF2311" s="885" t="str">
        <f t="shared" si="1005"/>
        <v xml:space="preserve"> </v>
      </c>
      <c r="AG2311" s="40">
        <f t="shared" si="1006"/>
        <v>0</v>
      </c>
      <c r="AH2311" s="40">
        <f t="shared" si="1007"/>
        <v>0</v>
      </c>
      <c r="AR2311" s="40">
        <f t="shared" si="1008"/>
        <v>0</v>
      </c>
      <c r="AS2311" s="40">
        <f t="shared" si="1009"/>
        <v>0</v>
      </c>
      <c r="AT2311" s="40">
        <f t="shared" si="1010"/>
        <v>0</v>
      </c>
      <c r="AU2311" s="40">
        <f t="shared" si="1011"/>
        <v>0</v>
      </c>
      <c r="AX2311" s="279">
        <f t="shared" si="1012"/>
        <v>0</v>
      </c>
      <c r="AY2311" s="279">
        <f t="shared" si="1013"/>
        <v>0</v>
      </c>
      <c r="AZ2311" s="40">
        <f t="shared" si="1014"/>
        <v>0</v>
      </c>
      <c r="BB2311" s="40">
        <f t="shared" si="1015"/>
        <v>0</v>
      </c>
      <c r="BC2311" s="397">
        <f t="shared" si="1016"/>
        <v>0</v>
      </c>
      <c r="BD2311" s="105">
        <f t="shared" si="1017"/>
        <v>0</v>
      </c>
      <c r="BE2311" s="105">
        <f t="shared" si="1018"/>
        <v>0</v>
      </c>
      <c r="BF2311" s="742">
        <f t="shared" si="1019"/>
        <v>0</v>
      </c>
      <c r="BG2311" s="89"/>
      <c r="BH2311" s="9"/>
      <c r="BJ2311" s="40">
        <f t="shared" si="1020"/>
        <v>0</v>
      </c>
      <c r="BK2311" s="40">
        <f t="shared" si="1021"/>
        <v>1</v>
      </c>
      <c r="BL2311" s="40">
        <f t="shared" si="1022"/>
        <v>0</v>
      </c>
      <c r="BM2311" s="40">
        <f t="shared" si="1023"/>
        <v>0</v>
      </c>
      <c r="BN2311" s="40">
        <f t="shared" si="1024"/>
        <v>0</v>
      </c>
    </row>
    <row r="2312" spans="1:66" x14ac:dyDescent="0.25">
      <c r="A2312" s="379"/>
      <c r="B2312" s="936"/>
      <c r="C2312" s="272"/>
      <c r="D2312" s="868"/>
      <c r="E2312" s="873" t="str">
        <f t="shared" si="998"/>
        <v xml:space="preserve"> </v>
      </c>
      <c r="F2312" s="130">
        <f t="shared" si="999"/>
        <v>0</v>
      </c>
      <c r="G2312" s="128">
        <f t="shared" si="1000"/>
        <v>2300</v>
      </c>
      <c r="H2312" s="127"/>
      <c r="I2312" s="321"/>
      <c r="J2312" s="97"/>
      <c r="K2312" s="323"/>
      <c r="L2312" s="322"/>
      <c r="M2312" s="50"/>
      <c r="N2312" s="87"/>
      <c r="O2312" s="324"/>
      <c r="P2312" s="98"/>
      <c r="Q2312" s="98"/>
      <c r="R2312" s="114"/>
      <c r="S2312" s="753"/>
      <c r="T2312" s="98"/>
      <c r="U2312" s="98"/>
      <c r="V2312" s="98"/>
      <c r="W2312" s="99"/>
      <c r="X2312" s="97"/>
      <c r="Y2312" s="87"/>
      <c r="Z2312" s="100"/>
      <c r="AA2312" s="106">
        <f t="shared" si="1001"/>
        <v>2300</v>
      </c>
      <c r="AB2312" s="549">
        <f t="shared" si="1002"/>
        <v>0</v>
      </c>
      <c r="AC2312" s="544">
        <f t="shared" si="1003"/>
        <v>0</v>
      </c>
      <c r="AD2312" s="174">
        <f t="shared" si="1004"/>
        <v>0</v>
      </c>
      <c r="AE2312" s="8"/>
      <c r="AF2312" s="885" t="str">
        <f t="shared" si="1005"/>
        <v xml:space="preserve"> </v>
      </c>
      <c r="AG2312" s="40">
        <f t="shared" si="1006"/>
        <v>0</v>
      </c>
      <c r="AH2312" s="40">
        <f t="shared" si="1007"/>
        <v>0</v>
      </c>
      <c r="AR2312" s="40">
        <f t="shared" si="1008"/>
        <v>0</v>
      </c>
      <c r="AS2312" s="40">
        <f t="shared" si="1009"/>
        <v>0</v>
      </c>
      <c r="AT2312" s="40">
        <f t="shared" si="1010"/>
        <v>0</v>
      </c>
      <c r="AU2312" s="40">
        <f t="shared" si="1011"/>
        <v>0</v>
      </c>
      <c r="AX2312" s="279">
        <f t="shared" si="1012"/>
        <v>0</v>
      </c>
      <c r="AY2312" s="279">
        <f t="shared" si="1013"/>
        <v>0</v>
      </c>
      <c r="AZ2312" s="40">
        <f t="shared" si="1014"/>
        <v>0</v>
      </c>
      <c r="BB2312" s="40">
        <f t="shared" si="1015"/>
        <v>0</v>
      </c>
      <c r="BC2312" s="397">
        <f t="shared" si="1016"/>
        <v>0</v>
      </c>
      <c r="BD2312" s="105">
        <f t="shared" si="1017"/>
        <v>0</v>
      </c>
      <c r="BE2312" s="105">
        <f t="shared" si="1018"/>
        <v>0</v>
      </c>
      <c r="BF2312" s="742">
        <f t="shared" si="1019"/>
        <v>0</v>
      </c>
      <c r="BG2312" s="89"/>
      <c r="BH2312" s="9"/>
      <c r="BJ2312" s="40">
        <f t="shared" si="1020"/>
        <v>0</v>
      </c>
      <c r="BK2312" s="40">
        <f t="shared" si="1021"/>
        <v>1</v>
      </c>
      <c r="BL2312" s="40">
        <f t="shared" si="1022"/>
        <v>0</v>
      </c>
      <c r="BM2312" s="40">
        <f t="shared" si="1023"/>
        <v>0</v>
      </c>
      <c r="BN2312" s="40">
        <f t="shared" si="1024"/>
        <v>0</v>
      </c>
    </row>
    <row r="2313" spans="1:66" x14ac:dyDescent="0.25">
      <c r="A2313" s="379"/>
      <c r="B2313" s="936"/>
      <c r="C2313" s="272"/>
      <c r="D2313" s="868"/>
      <c r="E2313" s="873" t="str">
        <f t="shared" si="998"/>
        <v xml:space="preserve"> </v>
      </c>
      <c r="F2313" s="130">
        <f t="shared" si="999"/>
        <v>0</v>
      </c>
      <c r="G2313" s="128">
        <f t="shared" si="1000"/>
        <v>2301</v>
      </c>
      <c r="H2313" s="127"/>
      <c r="I2313" s="321"/>
      <c r="J2313" s="97"/>
      <c r="K2313" s="323"/>
      <c r="L2313" s="322"/>
      <c r="M2313" s="50"/>
      <c r="N2313" s="87"/>
      <c r="O2313" s="324"/>
      <c r="P2313" s="98"/>
      <c r="Q2313" s="98"/>
      <c r="R2313" s="114"/>
      <c r="S2313" s="753"/>
      <c r="T2313" s="98"/>
      <c r="U2313" s="98"/>
      <c r="V2313" s="98"/>
      <c r="W2313" s="99"/>
      <c r="X2313" s="97"/>
      <c r="Y2313" s="87"/>
      <c r="Z2313" s="100"/>
      <c r="AA2313" s="106">
        <f t="shared" si="1001"/>
        <v>2301</v>
      </c>
      <c r="AB2313" s="549">
        <f t="shared" si="1002"/>
        <v>0</v>
      </c>
      <c r="AC2313" s="544">
        <f t="shared" si="1003"/>
        <v>0</v>
      </c>
      <c r="AD2313" s="174">
        <f t="shared" si="1004"/>
        <v>0</v>
      </c>
      <c r="AE2313" s="8"/>
      <c r="AF2313" s="885" t="str">
        <f t="shared" si="1005"/>
        <v xml:space="preserve"> </v>
      </c>
      <c r="AG2313" s="40">
        <f t="shared" si="1006"/>
        <v>0</v>
      </c>
      <c r="AH2313" s="40">
        <f t="shared" si="1007"/>
        <v>0</v>
      </c>
      <c r="AR2313" s="40">
        <f t="shared" si="1008"/>
        <v>0</v>
      </c>
      <c r="AS2313" s="40">
        <f t="shared" si="1009"/>
        <v>0</v>
      </c>
      <c r="AT2313" s="40">
        <f t="shared" si="1010"/>
        <v>0</v>
      </c>
      <c r="AU2313" s="40">
        <f t="shared" si="1011"/>
        <v>0</v>
      </c>
      <c r="AX2313" s="279">
        <f t="shared" si="1012"/>
        <v>0</v>
      </c>
      <c r="AY2313" s="279">
        <f t="shared" si="1013"/>
        <v>0</v>
      </c>
      <c r="AZ2313" s="40">
        <f t="shared" si="1014"/>
        <v>0</v>
      </c>
      <c r="BB2313" s="40">
        <f t="shared" si="1015"/>
        <v>0</v>
      </c>
      <c r="BC2313" s="397">
        <f t="shared" si="1016"/>
        <v>0</v>
      </c>
      <c r="BD2313" s="105">
        <f t="shared" si="1017"/>
        <v>0</v>
      </c>
      <c r="BE2313" s="105">
        <f t="shared" si="1018"/>
        <v>0</v>
      </c>
      <c r="BF2313" s="742">
        <f t="shared" si="1019"/>
        <v>0</v>
      </c>
      <c r="BG2313" s="89"/>
      <c r="BH2313" s="9"/>
      <c r="BJ2313" s="40">
        <f t="shared" si="1020"/>
        <v>0</v>
      </c>
      <c r="BK2313" s="40">
        <f t="shared" si="1021"/>
        <v>1</v>
      </c>
      <c r="BL2313" s="40">
        <f t="shared" si="1022"/>
        <v>0</v>
      </c>
      <c r="BM2313" s="40">
        <f t="shared" si="1023"/>
        <v>0</v>
      </c>
      <c r="BN2313" s="40">
        <f t="shared" si="1024"/>
        <v>0</v>
      </c>
    </row>
    <row r="2314" spans="1:66" x14ac:dyDescent="0.25">
      <c r="A2314" s="379"/>
      <c r="B2314" s="936"/>
      <c r="C2314" s="272"/>
      <c r="D2314" s="868"/>
      <c r="E2314" s="873" t="str">
        <f t="shared" si="998"/>
        <v xml:space="preserve"> </v>
      </c>
      <c r="F2314" s="130">
        <f t="shared" si="999"/>
        <v>0</v>
      </c>
      <c r="G2314" s="128">
        <f t="shared" si="1000"/>
        <v>2302</v>
      </c>
      <c r="H2314" s="127"/>
      <c r="I2314" s="321"/>
      <c r="J2314" s="97"/>
      <c r="K2314" s="323"/>
      <c r="L2314" s="322"/>
      <c r="M2314" s="50"/>
      <c r="N2314" s="87"/>
      <c r="O2314" s="324"/>
      <c r="P2314" s="98"/>
      <c r="Q2314" s="98"/>
      <c r="R2314" s="114"/>
      <c r="S2314" s="753"/>
      <c r="T2314" s="98"/>
      <c r="U2314" s="98"/>
      <c r="V2314" s="98"/>
      <c r="W2314" s="99"/>
      <c r="X2314" s="97"/>
      <c r="Y2314" s="87"/>
      <c r="Z2314" s="100"/>
      <c r="AA2314" s="106">
        <f t="shared" si="1001"/>
        <v>2302</v>
      </c>
      <c r="AB2314" s="549">
        <f t="shared" si="1002"/>
        <v>0</v>
      </c>
      <c r="AC2314" s="544">
        <f t="shared" si="1003"/>
        <v>0</v>
      </c>
      <c r="AD2314" s="174">
        <f t="shared" si="1004"/>
        <v>0</v>
      </c>
      <c r="AE2314" s="8"/>
      <c r="AF2314" s="885" t="str">
        <f t="shared" si="1005"/>
        <v xml:space="preserve"> </v>
      </c>
      <c r="AG2314" s="40">
        <f t="shared" si="1006"/>
        <v>0</v>
      </c>
      <c r="AH2314" s="40">
        <f t="shared" si="1007"/>
        <v>0</v>
      </c>
      <c r="AR2314" s="40">
        <f t="shared" si="1008"/>
        <v>0</v>
      </c>
      <c r="AS2314" s="40">
        <f t="shared" si="1009"/>
        <v>0</v>
      </c>
      <c r="AT2314" s="40">
        <f t="shared" si="1010"/>
        <v>0</v>
      </c>
      <c r="AU2314" s="40">
        <f t="shared" si="1011"/>
        <v>0</v>
      </c>
      <c r="AX2314" s="279">
        <f t="shared" si="1012"/>
        <v>0</v>
      </c>
      <c r="AY2314" s="279">
        <f t="shared" si="1013"/>
        <v>0</v>
      </c>
      <c r="AZ2314" s="40">
        <f t="shared" si="1014"/>
        <v>0</v>
      </c>
      <c r="BB2314" s="40">
        <f t="shared" si="1015"/>
        <v>0</v>
      </c>
      <c r="BC2314" s="397">
        <f t="shared" si="1016"/>
        <v>0</v>
      </c>
      <c r="BD2314" s="105">
        <f t="shared" si="1017"/>
        <v>0</v>
      </c>
      <c r="BE2314" s="105">
        <f t="shared" si="1018"/>
        <v>0</v>
      </c>
      <c r="BF2314" s="742">
        <f t="shared" si="1019"/>
        <v>0</v>
      </c>
      <c r="BG2314" s="89"/>
      <c r="BH2314" s="9"/>
      <c r="BJ2314" s="40">
        <f t="shared" si="1020"/>
        <v>0</v>
      </c>
      <c r="BK2314" s="40">
        <f t="shared" si="1021"/>
        <v>1</v>
      </c>
      <c r="BL2314" s="40">
        <f t="shared" si="1022"/>
        <v>0</v>
      </c>
      <c r="BM2314" s="40">
        <f t="shared" si="1023"/>
        <v>0</v>
      </c>
      <c r="BN2314" s="40">
        <f t="shared" si="1024"/>
        <v>0</v>
      </c>
    </row>
    <row r="2315" spans="1:66" x14ac:dyDescent="0.25">
      <c r="A2315" s="379"/>
      <c r="B2315" s="936"/>
      <c r="C2315" s="272"/>
      <c r="D2315" s="868"/>
      <c r="E2315" s="873" t="str">
        <f t="shared" si="998"/>
        <v xml:space="preserve"> </v>
      </c>
      <c r="F2315" s="130">
        <f t="shared" si="999"/>
        <v>0</v>
      </c>
      <c r="G2315" s="128">
        <f t="shared" si="1000"/>
        <v>2303</v>
      </c>
      <c r="H2315" s="127"/>
      <c r="I2315" s="321"/>
      <c r="J2315" s="97"/>
      <c r="K2315" s="323"/>
      <c r="L2315" s="322"/>
      <c r="M2315" s="50"/>
      <c r="N2315" s="87"/>
      <c r="O2315" s="324"/>
      <c r="P2315" s="98"/>
      <c r="Q2315" s="98"/>
      <c r="R2315" s="114"/>
      <c r="S2315" s="753"/>
      <c r="T2315" s="98"/>
      <c r="U2315" s="98"/>
      <c r="V2315" s="98"/>
      <c r="W2315" s="99"/>
      <c r="X2315" s="97"/>
      <c r="Y2315" s="87"/>
      <c r="Z2315" s="100"/>
      <c r="AA2315" s="106">
        <f t="shared" si="1001"/>
        <v>2303</v>
      </c>
      <c r="AB2315" s="549">
        <f t="shared" si="1002"/>
        <v>0</v>
      </c>
      <c r="AC2315" s="544">
        <f t="shared" si="1003"/>
        <v>0</v>
      </c>
      <c r="AD2315" s="174">
        <f t="shared" si="1004"/>
        <v>0</v>
      </c>
      <c r="AE2315" s="8"/>
      <c r="AF2315" s="885" t="str">
        <f t="shared" si="1005"/>
        <v xml:space="preserve"> </v>
      </c>
      <c r="AG2315" s="40">
        <f t="shared" si="1006"/>
        <v>0</v>
      </c>
      <c r="AH2315" s="40">
        <f t="shared" si="1007"/>
        <v>0</v>
      </c>
      <c r="AR2315" s="40">
        <f t="shared" si="1008"/>
        <v>0</v>
      </c>
      <c r="AS2315" s="40">
        <f t="shared" si="1009"/>
        <v>0</v>
      </c>
      <c r="AT2315" s="40">
        <f t="shared" si="1010"/>
        <v>0</v>
      </c>
      <c r="AU2315" s="40">
        <f t="shared" si="1011"/>
        <v>0</v>
      </c>
      <c r="AX2315" s="279">
        <f t="shared" si="1012"/>
        <v>0</v>
      </c>
      <c r="AY2315" s="279">
        <f t="shared" si="1013"/>
        <v>0</v>
      </c>
      <c r="AZ2315" s="40">
        <f t="shared" si="1014"/>
        <v>0</v>
      </c>
      <c r="BB2315" s="40">
        <f t="shared" si="1015"/>
        <v>0</v>
      </c>
      <c r="BC2315" s="397">
        <f t="shared" si="1016"/>
        <v>0</v>
      </c>
      <c r="BD2315" s="105">
        <f t="shared" si="1017"/>
        <v>0</v>
      </c>
      <c r="BE2315" s="105">
        <f t="shared" si="1018"/>
        <v>0</v>
      </c>
      <c r="BF2315" s="742">
        <f t="shared" si="1019"/>
        <v>0</v>
      </c>
      <c r="BG2315" s="89"/>
      <c r="BH2315" s="9"/>
      <c r="BJ2315" s="40">
        <f t="shared" si="1020"/>
        <v>0</v>
      </c>
      <c r="BK2315" s="40">
        <f t="shared" si="1021"/>
        <v>1</v>
      </c>
      <c r="BL2315" s="40">
        <f t="shared" si="1022"/>
        <v>0</v>
      </c>
      <c r="BM2315" s="40">
        <f t="shared" si="1023"/>
        <v>0</v>
      </c>
      <c r="BN2315" s="40">
        <f t="shared" si="1024"/>
        <v>0</v>
      </c>
    </row>
    <row r="2316" spans="1:66" x14ac:dyDescent="0.25">
      <c r="A2316" s="379"/>
      <c r="B2316" s="936"/>
      <c r="C2316" s="272"/>
      <c r="D2316" s="868"/>
      <c r="E2316" s="873" t="str">
        <f t="shared" si="998"/>
        <v xml:space="preserve"> </v>
      </c>
      <c r="F2316" s="130">
        <f t="shared" si="999"/>
        <v>0</v>
      </c>
      <c r="G2316" s="128">
        <f t="shared" si="1000"/>
        <v>2304</v>
      </c>
      <c r="H2316" s="127"/>
      <c r="I2316" s="321"/>
      <c r="J2316" s="97"/>
      <c r="K2316" s="323"/>
      <c r="L2316" s="322"/>
      <c r="M2316" s="50"/>
      <c r="N2316" s="87"/>
      <c r="O2316" s="324"/>
      <c r="P2316" s="98"/>
      <c r="Q2316" s="98"/>
      <c r="R2316" s="114"/>
      <c r="S2316" s="753"/>
      <c r="T2316" s="98"/>
      <c r="U2316" s="98"/>
      <c r="V2316" s="98"/>
      <c r="W2316" s="99"/>
      <c r="X2316" s="97"/>
      <c r="Y2316" s="87"/>
      <c r="Z2316" s="100"/>
      <c r="AA2316" s="106">
        <f t="shared" si="1001"/>
        <v>2304</v>
      </c>
      <c r="AB2316" s="549">
        <f t="shared" si="1002"/>
        <v>0</v>
      </c>
      <c r="AC2316" s="544">
        <f t="shared" si="1003"/>
        <v>0</v>
      </c>
      <c r="AD2316" s="174">
        <f t="shared" si="1004"/>
        <v>0</v>
      </c>
      <c r="AE2316" s="8"/>
      <c r="AF2316" s="885" t="str">
        <f t="shared" si="1005"/>
        <v xml:space="preserve"> </v>
      </c>
      <c r="AG2316" s="40">
        <f t="shared" si="1006"/>
        <v>0</v>
      </c>
      <c r="AH2316" s="40">
        <f t="shared" si="1007"/>
        <v>0</v>
      </c>
      <c r="AR2316" s="40">
        <f t="shared" si="1008"/>
        <v>0</v>
      </c>
      <c r="AS2316" s="40">
        <f t="shared" si="1009"/>
        <v>0</v>
      </c>
      <c r="AT2316" s="40">
        <f t="shared" si="1010"/>
        <v>0</v>
      </c>
      <c r="AU2316" s="40">
        <f t="shared" si="1011"/>
        <v>0</v>
      </c>
      <c r="AX2316" s="279">
        <f t="shared" si="1012"/>
        <v>0</v>
      </c>
      <c r="AY2316" s="279">
        <f t="shared" si="1013"/>
        <v>0</v>
      </c>
      <c r="AZ2316" s="40">
        <f t="shared" si="1014"/>
        <v>0</v>
      </c>
      <c r="BB2316" s="40">
        <f t="shared" si="1015"/>
        <v>0</v>
      </c>
      <c r="BC2316" s="397">
        <f t="shared" si="1016"/>
        <v>0</v>
      </c>
      <c r="BD2316" s="105">
        <f t="shared" si="1017"/>
        <v>0</v>
      </c>
      <c r="BE2316" s="105">
        <f t="shared" si="1018"/>
        <v>0</v>
      </c>
      <c r="BF2316" s="742">
        <f t="shared" si="1019"/>
        <v>0</v>
      </c>
      <c r="BG2316" s="89"/>
      <c r="BH2316" s="9"/>
      <c r="BJ2316" s="40">
        <f t="shared" si="1020"/>
        <v>0</v>
      </c>
      <c r="BK2316" s="40">
        <f t="shared" si="1021"/>
        <v>1</v>
      </c>
      <c r="BL2316" s="40">
        <f t="shared" si="1022"/>
        <v>0</v>
      </c>
      <c r="BM2316" s="40">
        <f t="shared" si="1023"/>
        <v>0</v>
      </c>
      <c r="BN2316" s="40">
        <f t="shared" si="1024"/>
        <v>0</v>
      </c>
    </row>
    <row r="2317" spans="1:66" x14ac:dyDescent="0.25">
      <c r="A2317" s="379"/>
      <c r="B2317" s="936"/>
      <c r="C2317" s="272"/>
      <c r="D2317" s="868"/>
      <c r="E2317" s="873" t="str">
        <f t="shared" si="998"/>
        <v xml:space="preserve"> </v>
      </c>
      <c r="F2317" s="130">
        <f t="shared" si="999"/>
        <v>0</v>
      </c>
      <c r="G2317" s="128">
        <f t="shared" si="1000"/>
        <v>2305</v>
      </c>
      <c r="H2317" s="127"/>
      <c r="I2317" s="321"/>
      <c r="J2317" s="97"/>
      <c r="K2317" s="323"/>
      <c r="L2317" s="322"/>
      <c r="M2317" s="50"/>
      <c r="N2317" s="87"/>
      <c r="O2317" s="324"/>
      <c r="P2317" s="98"/>
      <c r="Q2317" s="98"/>
      <c r="R2317" s="114"/>
      <c r="S2317" s="753"/>
      <c r="T2317" s="98"/>
      <c r="U2317" s="98"/>
      <c r="V2317" s="98"/>
      <c r="W2317" s="99"/>
      <c r="X2317" s="97"/>
      <c r="Y2317" s="87"/>
      <c r="Z2317" s="100"/>
      <c r="AA2317" s="106">
        <f t="shared" si="1001"/>
        <v>2305</v>
      </c>
      <c r="AB2317" s="549">
        <f t="shared" si="1002"/>
        <v>0</v>
      </c>
      <c r="AC2317" s="544">
        <f t="shared" si="1003"/>
        <v>0</v>
      </c>
      <c r="AD2317" s="174">
        <f t="shared" si="1004"/>
        <v>0</v>
      </c>
      <c r="AE2317" s="8"/>
      <c r="AF2317" s="885" t="str">
        <f t="shared" si="1005"/>
        <v xml:space="preserve"> </v>
      </c>
      <c r="AG2317" s="40">
        <f t="shared" si="1006"/>
        <v>0</v>
      </c>
      <c r="AH2317" s="40">
        <f t="shared" si="1007"/>
        <v>0</v>
      </c>
      <c r="AR2317" s="40">
        <f t="shared" si="1008"/>
        <v>0</v>
      </c>
      <c r="AS2317" s="40">
        <f t="shared" si="1009"/>
        <v>0</v>
      </c>
      <c r="AT2317" s="40">
        <f t="shared" si="1010"/>
        <v>0</v>
      </c>
      <c r="AU2317" s="40">
        <f t="shared" si="1011"/>
        <v>0</v>
      </c>
      <c r="AX2317" s="279">
        <f t="shared" si="1012"/>
        <v>0</v>
      </c>
      <c r="AY2317" s="279">
        <f t="shared" si="1013"/>
        <v>0</v>
      </c>
      <c r="AZ2317" s="40">
        <f t="shared" si="1014"/>
        <v>0</v>
      </c>
      <c r="BB2317" s="40">
        <f t="shared" si="1015"/>
        <v>0</v>
      </c>
      <c r="BC2317" s="397">
        <f t="shared" si="1016"/>
        <v>0</v>
      </c>
      <c r="BD2317" s="105">
        <f t="shared" si="1017"/>
        <v>0</v>
      </c>
      <c r="BE2317" s="105">
        <f t="shared" si="1018"/>
        <v>0</v>
      </c>
      <c r="BF2317" s="742">
        <f t="shared" si="1019"/>
        <v>0</v>
      </c>
      <c r="BG2317" s="89"/>
      <c r="BH2317" s="9"/>
      <c r="BJ2317" s="40">
        <f t="shared" si="1020"/>
        <v>0</v>
      </c>
      <c r="BK2317" s="40">
        <f t="shared" si="1021"/>
        <v>1</v>
      </c>
      <c r="BL2317" s="40">
        <f t="shared" si="1022"/>
        <v>0</v>
      </c>
      <c r="BM2317" s="40">
        <f t="shared" si="1023"/>
        <v>0</v>
      </c>
      <c r="BN2317" s="40">
        <f t="shared" si="1024"/>
        <v>0</v>
      </c>
    </row>
    <row r="2318" spans="1:66" x14ac:dyDescent="0.25">
      <c r="A2318" s="379"/>
      <c r="B2318" s="936"/>
      <c r="C2318" s="272"/>
      <c r="D2318" s="868"/>
      <c r="E2318" s="873" t="str">
        <f t="shared" si="998"/>
        <v xml:space="preserve"> </v>
      </c>
      <c r="F2318" s="130">
        <f t="shared" si="999"/>
        <v>0</v>
      </c>
      <c r="G2318" s="128">
        <f t="shared" si="1000"/>
        <v>2306</v>
      </c>
      <c r="H2318" s="127"/>
      <c r="I2318" s="321"/>
      <c r="J2318" s="97"/>
      <c r="K2318" s="323"/>
      <c r="L2318" s="322"/>
      <c r="M2318" s="50"/>
      <c r="N2318" s="87"/>
      <c r="O2318" s="324"/>
      <c r="P2318" s="98"/>
      <c r="Q2318" s="98"/>
      <c r="R2318" s="114"/>
      <c r="S2318" s="753"/>
      <c r="T2318" s="98"/>
      <c r="U2318" s="98"/>
      <c r="V2318" s="98"/>
      <c r="W2318" s="99"/>
      <c r="X2318" s="97"/>
      <c r="Y2318" s="87"/>
      <c r="Z2318" s="100"/>
      <c r="AA2318" s="106">
        <f t="shared" si="1001"/>
        <v>2306</v>
      </c>
      <c r="AB2318" s="549">
        <f t="shared" si="1002"/>
        <v>0</v>
      </c>
      <c r="AC2318" s="544">
        <f t="shared" si="1003"/>
        <v>0</v>
      </c>
      <c r="AD2318" s="174">
        <f t="shared" si="1004"/>
        <v>0</v>
      </c>
      <c r="AE2318" s="8"/>
      <c r="AF2318" s="885" t="str">
        <f t="shared" si="1005"/>
        <v xml:space="preserve"> </v>
      </c>
      <c r="AG2318" s="40">
        <f t="shared" si="1006"/>
        <v>0</v>
      </c>
      <c r="AH2318" s="40">
        <f t="shared" si="1007"/>
        <v>0</v>
      </c>
      <c r="AR2318" s="40">
        <f t="shared" si="1008"/>
        <v>0</v>
      </c>
      <c r="AS2318" s="40">
        <f t="shared" si="1009"/>
        <v>0</v>
      </c>
      <c r="AT2318" s="40">
        <f t="shared" si="1010"/>
        <v>0</v>
      </c>
      <c r="AU2318" s="40">
        <f t="shared" si="1011"/>
        <v>0</v>
      </c>
      <c r="AX2318" s="279">
        <f t="shared" si="1012"/>
        <v>0</v>
      </c>
      <c r="AY2318" s="279">
        <f t="shared" si="1013"/>
        <v>0</v>
      </c>
      <c r="AZ2318" s="40">
        <f t="shared" si="1014"/>
        <v>0</v>
      </c>
      <c r="BB2318" s="40">
        <f t="shared" si="1015"/>
        <v>0</v>
      </c>
      <c r="BC2318" s="397">
        <f t="shared" si="1016"/>
        <v>0</v>
      </c>
      <c r="BD2318" s="105">
        <f t="shared" si="1017"/>
        <v>0</v>
      </c>
      <c r="BE2318" s="105">
        <f t="shared" si="1018"/>
        <v>0</v>
      </c>
      <c r="BF2318" s="742">
        <f t="shared" si="1019"/>
        <v>0</v>
      </c>
      <c r="BG2318" s="89"/>
      <c r="BH2318" s="9"/>
      <c r="BJ2318" s="40">
        <f t="shared" si="1020"/>
        <v>0</v>
      </c>
      <c r="BK2318" s="40">
        <f t="shared" si="1021"/>
        <v>1</v>
      </c>
      <c r="BL2318" s="40">
        <f t="shared" si="1022"/>
        <v>0</v>
      </c>
      <c r="BM2318" s="40">
        <f t="shared" si="1023"/>
        <v>0</v>
      </c>
      <c r="BN2318" s="40">
        <f t="shared" si="1024"/>
        <v>0</v>
      </c>
    </row>
    <row r="2319" spans="1:66" x14ac:dyDescent="0.25">
      <c r="A2319" s="379"/>
      <c r="B2319" s="936"/>
      <c r="C2319" s="272"/>
      <c r="D2319" s="868"/>
      <c r="E2319" s="873" t="str">
        <f t="shared" si="998"/>
        <v xml:space="preserve"> </v>
      </c>
      <c r="F2319" s="130">
        <f t="shared" si="999"/>
        <v>0</v>
      </c>
      <c r="G2319" s="128">
        <f t="shared" si="1000"/>
        <v>2307</v>
      </c>
      <c r="H2319" s="127"/>
      <c r="I2319" s="321"/>
      <c r="J2319" s="97"/>
      <c r="K2319" s="323"/>
      <c r="L2319" s="322"/>
      <c r="M2319" s="50"/>
      <c r="N2319" s="87"/>
      <c r="O2319" s="324"/>
      <c r="P2319" s="98"/>
      <c r="Q2319" s="98"/>
      <c r="R2319" s="114"/>
      <c r="S2319" s="753"/>
      <c r="T2319" s="98"/>
      <c r="U2319" s="98"/>
      <c r="V2319" s="98"/>
      <c r="W2319" s="99"/>
      <c r="X2319" s="97"/>
      <c r="Y2319" s="87"/>
      <c r="Z2319" s="100"/>
      <c r="AA2319" s="106">
        <f t="shared" si="1001"/>
        <v>2307</v>
      </c>
      <c r="AB2319" s="549">
        <f t="shared" si="1002"/>
        <v>0</v>
      </c>
      <c r="AC2319" s="544">
        <f t="shared" si="1003"/>
        <v>0</v>
      </c>
      <c r="AD2319" s="174">
        <f t="shared" si="1004"/>
        <v>0</v>
      </c>
      <c r="AE2319" s="8"/>
      <c r="AF2319" s="885" t="str">
        <f t="shared" si="1005"/>
        <v xml:space="preserve"> </v>
      </c>
      <c r="AG2319" s="40">
        <f t="shared" si="1006"/>
        <v>0</v>
      </c>
      <c r="AH2319" s="40">
        <f t="shared" si="1007"/>
        <v>0</v>
      </c>
      <c r="AR2319" s="40">
        <f t="shared" si="1008"/>
        <v>0</v>
      </c>
      <c r="AS2319" s="40">
        <f t="shared" si="1009"/>
        <v>0</v>
      </c>
      <c r="AT2319" s="40">
        <f t="shared" si="1010"/>
        <v>0</v>
      </c>
      <c r="AU2319" s="40">
        <f t="shared" si="1011"/>
        <v>0</v>
      </c>
      <c r="AX2319" s="279">
        <f t="shared" si="1012"/>
        <v>0</v>
      </c>
      <c r="AY2319" s="279">
        <f t="shared" si="1013"/>
        <v>0</v>
      </c>
      <c r="AZ2319" s="40">
        <f t="shared" si="1014"/>
        <v>0</v>
      </c>
      <c r="BB2319" s="40">
        <f t="shared" si="1015"/>
        <v>0</v>
      </c>
      <c r="BC2319" s="397">
        <f t="shared" si="1016"/>
        <v>0</v>
      </c>
      <c r="BD2319" s="105">
        <f t="shared" si="1017"/>
        <v>0</v>
      </c>
      <c r="BE2319" s="105">
        <f t="shared" si="1018"/>
        <v>0</v>
      </c>
      <c r="BF2319" s="742">
        <f t="shared" si="1019"/>
        <v>0</v>
      </c>
      <c r="BG2319" s="89"/>
      <c r="BH2319" s="9"/>
      <c r="BJ2319" s="40">
        <f t="shared" si="1020"/>
        <v>0</v>
      </c>
      <c r="BK2319" s="40">
        <f t="shared" si="1021"/>
        <v>1</v>
      </c>
      <c r="BL2319" s="40">
        <f t="shared" si="1022"/>
        <v>0</v>
      </c>
      <c r="BM2319" s="40">
        <f t="shared" si="1023"/>
        <v>0</v>
      </c>
      <c r="BN2319" s="40">
        <f t="shared" si="1024"/>
        <v>0</v>
      </c>
    </row>
    <row r="2320" spans="1:66" x14ac:dyDescent="0.25">
      <c r="A2320" s="379"/>
      <c r="B2320" s="936"/>
      <c r="C2320" s="272"/>
      <c r="D2320" s="868"/>
      <c r="E2320" s="873" t="str">
        <f t="shared" si="998"/>
        <v xml:space="preserve"> </v>
      </c>
      <c r="F2320" s="130">
        <f t="shared" si="999"/>
        <v>0</v>
      </c>
      <c r="G2320" s="128">
        <f t="shared" si="1000"/>
        <v>2308</v>
      </c>
      <c r="H2320" s="127"/>
      <c r="I2320" s="321"/>
      <c r="J2320" s="97"/>
      <c r="K2320" s="323"/>
      <c r="L2320" s="322"/>
      <c r="M2320" s="50"/>
      <c r="N2320" s="87"/>
      <c r="O2320" s="324"/>
      <c r="P2320" s="98"/>
      <c r="Q2320" s="98"/>
      <c r="R2320" s="114"/>
      <c r="S2320" s="753"/>
      <c r="T2320" s="98"/>
      <c r="U2320" s="98"/>
      <c r="V2320" s="98"/>
      <c r="W2320" s="99"/>
      <c r="X2320" s="97"/>
      <c r="Y2320" s="87"/>
      <c r="Z2320" s="100"/>
      <c r="AA2320" s="106">
        <f t="shared" si="1001"/>
        <v>2308</v>
      </c>
      <c r="AB2320" s="549">
        <f t="shared" si="1002"/>
        <v>0</v>
      </c>
      <c r="AC2320" s="544">
        <f t="shared" si="1003"/>
        <v>0</v>
      </c>
      <c r="AD2320" s="174">
        <f t="shared" si="1004"/>
        <v>0</v>
      </c>
      <c r="AE2320" s="8"/>
      <c r="AF2320" s="885" t="str">
        <f t="shared" si="1005"/>
        <v xml:space="preserve"> </v>
      </c>
      <c r="AG2320" s="40">
        <f t="shared" si="1006"/>
        <v>0</v>
      </c>
      <c r="AH2320" s="40">
        <f t="shared" si="1007"/>
        <v>0</v>
      </c>
      <c r="AR2320" s="40">
        <f t="shared" si="1008"/>
        <v>0</v>
      </c>
      <c r="AS2320" s="40">
        <f t="shared" si="1009"/>
        <v>0</v>
      </c>
      <c r="AT2320" s="40">
        <f t="shared" si="1010"/>
        <v>0</v>
      </c>
      <c r="AU2320" s="40">
        <f t="shared" si="1011"/>
        <v>0</v>
      </c>
      <c r="AX2320" s="279">
        <f t="shared" si="1012"/>
        <v>0</v>
      </c>
      <c r="AY2320" s="279">
        <f t="shared" si="1013"/>
        <v>0</v>
      </c>
      <c r="AZ2320" s="40">
        <f t="shared" si="1014"/>
        <v>0</v>
      </c>
      <c r="BB2320" s="40">
        <f t="shared" si="1015"/>
        <v>0</v>
      </c>
      <c r="BC2320" s="397">
        <f t="shared" si="1016"/>
        <v>0</v>
      </c>
      <c r="BD2320" s="105">
        <f t="shared" si="1017"/>
        <v>0</v>
      </c>
      <c r="BE2320" s="105">
        <f t="shared" si="1018"/>
        <v>0</v>
      </c>
      <c r="BF2320" s="742">
        <f t="shared" si="1019"/>
        <v>0</v>
      </c>
      <c r="BG2320" s="89"/>
      <c r="BH2320" s="9"/>
      <c r="BJ2320" s="40">
        <f t="shared" si="1020"/>
        <v>0</v>
      </c>
      <c r="BK2320" s="40">
        <f t="shared" si="1021"/>
        <v>1</v>
      </c>
      <c r="BL2320" s="40">
        <f t="shared" si="1022"/>
        <v>0</v>
      </c>
      <c r="BM2320" s="40">
        <f t="shared" si="1023"/>
        <v>0</v>
      </c>
      <c r="BN2320" s="40">
        <f t="shared" si="1024"/>
        <v>0</v>
      </c>
    </row>
    <row r="2321" spans="1:66" x14ac:dyDescent="0.25">
      <c r="A2321" s="379"/>
      <c r="B2321" s="936"/>
      <c r="C2321" s="272"/>
      <c r="D2321" s="868"/>
      <c r="E2321" s="873" t="str">
        <f t="shared" si="998"/>
        <v xml:space="preserve"> </v>
      </c>
      <c r="F2321" s="130">
        <f t="shared" si="999"/>
        <v>0</v>
      </c>
      <c r="G2321" s="128">
        <f t="shared" si="1000"/>
        <v>2309</v>
      </c>
      <c r="H2321" s="127"/>
      <c r="I2321" s="321"/>
      <c r="J2321" s="97"/>
      <c r="K2321" s="323"/>
      <c r="L2321" s="322"/>
      <c r="M2321" s="50"/>
      <c r="N2321" s="87"/>
      <c r="O2321" s="324"/>
      <c r="P2321" s="98"/>
      <c r="Q2321" s="98"/>
      <c r="R2321" s="114"/>
      <c r="S2321" s="753"/>
      <c r="T2321" s="98"/>
      <c r="U2321" s="98"/>
      <c r="V2321" s="98"/>
      <c r="W2321" s="99"/>
      <c r="X2321" s="97"/>
      <c r="Y2321" s="87"/>
      <c r="Z2321" s="100"/>
      <c r="AA2321" s="106">
        <f t="shared" si="1001"/>
        <v>2309</v>
      </c>
      <c r="AB2321" s="549">
        <f t="shared" si="1002"/>
        <v>0</v>
      </c>
      <c r="AC2321" s="544">
        <f t="shared" si="1003"/>
        <v>0</v>
      </c>
      <c r="AD2321" s="174">
        <f t="shared" si="1004"/>
        <v>0</v>
      </c>
      <c r="AE2321" s="8"/>
      <c r="AF2321" s="885" t="str">
        <f t="shared" si="1005"/>
        <v xml:space="preserve"> </v>
      </c>
      <c r="AG2321" s="40">
        <f t="shared" si="1006"/>
        <v>0</v>
      </c>
      <c r="AH2321" s="40">
        <f t="shared" si="1007"/>
        <v>0</v>
      </c>
      <c r="AR2321" s="40">
        <f t="shared" si="1008"/>
        <v>0</v>
      </c>
      <c r="AS2321" s="40">
        <f t="shared" si="1009"/>
        <v>0</v>
      </c>
      <c r="AT2321" s="40">
        <f t="shared" si="1010"/>
        <v>0</v>
      </c>
      <c r="AU2321" s="40">
        <f t="shared" si="1011"/>
        <v>0</v>
      </c>
      <c r="AX2321" s="279">
        <f t="shared" si="1012"/>
        <v>0</v>
      </c>
      <c r="AY2321" s="279">
        <f t="shared" si="1013"/>
        <v>0</v>
      </c>
      <c r="AZ2321" s="40">
        <f t="shared" si="1014"/>
        <v>0</v>
      </c>
      <c r="BB2321" s="40">
        <f t="shared" si="1015"/>
        <v>0</v>
      </c>
      <c r="BC2321" s="397">
        <f t="shared" si="1016"/>
        <v>0</v>
      </c>
      <c r="BD2321" s="105">
        <f t="shared" si="1017"/>
        <v>0</v>
      </c>
      <c r="BE2321" s="105">
        <f t="shared" si="1018"/>
        <v>0</v>
      </c>
      <c r="BF2321" s="742">
        <f t="shared" si="1019"/>
        <v>0</v>
      </c>
      <c r="BG2321" s="89"/>
      <c r="BH2321" s="9"/>
      <c r="BJ2321" s="40">
        <f t="shared" si="1020"/>
        <v>0</v>
      </c>
      <c r="BK2321" s="40">
        <f t="shared" si="1021"/>
        <v>1</v>
      </c>
      <c r="BL2321" s="40">
        <f t="shared" si="1022"/>
        <v>0</v>
      </c>
      <c r="BM2321" s="40">
        <f t="shared" si="1023"/>
        <v>0</v>
      </c>
      <c r="BN2321" s="40">
        <f t="shared" si="1024"/>
        <v>0</v>
      </c>
    </row>
    <row r="2322" spans="1:66" x14ac:dyDescent="0.25">
      <c r="A2322" s="379"/>
      <c r="B2322" s="936"/>
      <c r="C2322" s="272"/>
      <c r="D2322" s="868"/>
      <c r="E2322" s="873" t="str">
        <f t="shared" si="998"/>
        <v xml:space="preserve"> </v>
      </c>
      <c r="F2322" s="130">
        <f t="shared" si="999"/>
        <v>0</v>
      </c>
      <c r="G2322" s="128">
        <f t="shared" si="1000"/>
        <v>2310</v>
      </c>
      <c r="H2322" s="127"/>
      <c r="I2322" s="321"/>
      <c r="J2322" s="97"/>
      <c r="K2322" s="323"/>
      <c r="L2322" s="322"/>
      <c r="M2322" s="50"/>
      <c r="N2322" s="87"/>
      <c r="O2322" s="324"/>
      <c r="P2322" s="98"/>
      <c r="Q2322" s="98"/>
      <c r="R2322" s="114"/>
      <c r="S2322" s="753"/>
      <c r="T2322" s="98"/>
      <c r="U2322" s="98"/>
      <c r="V2322" s="98"/>
      <c r="W2322" s="99"/>
      <c r="X2322" s="97"/>
      <c r="Y2322" s="87"/>
      <c r="Z2322" s="100"/>
      <c r="AA2322" s="106">
        <f t="shared" si="1001"/>
        <v>2310</v>
      </c>
      <c r="AB2322" s="549">
        <f t="shared" si="1002"/>
        <v>0</v>
      </c>
      <c r="AC2322" s="544">
        <f t="shared" si="1003"/>
        <v>0</v>
      </c>
      <c r="AD2322" s="174">
        <f t="shared" si="1004"/>
        <v>0</v>
      </c>
      <c r="AE2322" s="8"/>
      <c r="AF2322" s="885" t="str">
        <f t="shared" si="1005"/>
        <v xml:space="preserve"> </v>
      </c>
      <c r="AG2322" s="40">
        <f t="shared" si="1006"/>
        <v>0</v>
      </c>
      <c r="AH2322" s="40">
        <f t="shared" si="1007"/>
        <v>0</v>
      </c>
      <c r="AR2322" s="40">
        <f t="shared" si="1008"/>
        <v>0</v>
      </c>
      <c r="AS2322" s="40">
        <f t="shared" si="1009"/>
        <v>0</v>
      </c>
      <c r="AT2322" s="40">
        <f t="shared" si="1010"/>
        <v>0</v>
      </c>
      <c r="AU2322" s="40">
        <f t="shared" si="1011"/>
        <v>0</v>
      </c>
      <c r="AX2322" s="279">
        <f t="shared" si="1012"/>
        <v>0</v>
      </c>
      <c r="AY2322" s="279">
        <f t="shared" si="1013"/>
        <v>0</v>
      </c>
      <c r="AZ2322" s="40">
        <f t="shared" si="1014"/>
        <v>0</v>
      </c>
      <c r="BB2322" s="40">
        <f t="shared" si="1015"/>
        <v>0</v>
      </c>
      <c r="BC2322" s="397">
        <f t="shared" si="1016"/>
        <v>0</v>
      </c>
      <c r="BD2322" s="105">
        <f t="shared" si="1017"/>
        <v>0</v>
      </c>
      <c r="BE2322" s="105">
        <f t="shared" si="1018"/>
        <v>0</v>
      </c>
      <c r="BF2322" s="742">
        <f t="shared" si="1019"/>
        <v>0</v>
      </c>
      <c r="BG2322" s="89"/>
      <c r="BH2322" s="9"/>
      <c r="BJ2322" s="40">
        <f t="shared" si="1020"/>
        <v>0</v>
      </c>
      <c r="BK2322" s="40">
        <f t="shared" si="1021"/>
        <v>1</v>
      </c>
      <c r="BL2322" s="40">
        <f t="shared" si="1022"/>
        <v>0</v>
      </c>
      <c r="BM2322" s="40">
        <f t="shared" si="1023"/>
        <v>0</v>
      </c>
      <c r="BN2322" s="40">
        <f t="shared" si="1024"/>
        <v>0</v>
      </c>
    </row>
    <row r="2323" spans="1:66" x14ac:dyDescent="0.25">
      <c r="A2323" s="379"/>
      <c r="B2323" s="936"/>
      <c r="C2323" s="272"/>
      <c r="D2323" s="868"/>
      <c r="E2323" s="873" t="str">
        <f t="shared" si="998"/>
        <v xml:space="preserve"> </v>
      </c>
      <c r="F2323" s="130">
        <f t="shared" si="999"/>
        <v>0</v>
      </c>
      <c r="G2323" s="128">
        <f t="shared" si="1000"/>
        <v>2311</v>
      </c>
      <c r="H2323" s="127"/>
      <c r="I2323" s="321"/>
      <c r="J2323" s="97"/>
      <c r="K2323" s="323"/>
      <c r="L2323" s="322"/>
      <c r="M2323" s="50"/>
      <c r="N2323" s="87"/>
      <c r="O2323" s="324"/>
      <c r="P2323" s="98"/>
      <c r="Q2323" s="98"/>
      <c r="R2323" s="114"/>
      <c r="S2323" s="753"/>
      <c r="T2323" s="98"/>
      <c r="U2323" s="98"/>
      <c r="V2323" s="98"/>
      <c r="W2323" s="99"/>
      <c r="X2323" s="97"/>
      <c r="Y2323" s="87"/>
      <c r="Z2323" s="100"/>
      <c r="AA2323" s="106">
        <f t="shared" si="1001"/>
        <v>2311</v>
      </c>
      <c r="AB2323" s="549">
        <f t="shared" si="1002"/>
        <v>0</v>
      </c>
      <c r="AC2323" s="544">
        <f t="shared" si="1003"/>
        <v>0</v>
      </c>
      <c r="AD2323" s="174">
        <f t="shared" si="1004"/>
        <v>0</v>
      </c>
      <c r="AE2323" s="8"/>
      <c r="AF2323" s="885" t="str">
        <f t="shared" si="1005"/>
        <v xml:space="preserve"> </v>
      </c>
      <c r="AG2323" s="40">
        <f t="shared" si="1006"/>
        <v>0</v>
      </c>
      <c r="AH2323" s="40">
        <f t="shared" si="1007"/>
        <v>0</v>
      </c>
      <c r="AR2323" s="40">
        <f t="shared" si="1008"/>
        <v>0</v>
      </c>
      <c r="AS2323" s="40">
        <f t="shared" si="1009"/>
        <v>0</v>
      </c>
      <c r="AT2323" s="40">
        <f t="shared" si="1010"/>
        <v>0</v>
      </c>
      <c r="AU2323" s="40">
        <f t="shared" si="1011"/>
        <v>0</v>
      </c>
      <c r="AX2323" s="279">
        <f t="shared" si="1012"/>
        <v>0</v>
      </c>
      <c r="AY2323" s="279">
        <f t="shared" si="1013"/>
        <v>0</v>
      </c>
      <c r="AZ2323" s="40">
        <f t="shared" si="1014"/>
        <v>0</v>
      </c>
      <c r="BB2323" s="40">
        <f t="shared" si="1015"/>
        <v>0</v>
      </c>
      <c r="BC2323" s="397">
        <f t="shared" si="1016"/>
        <v>0</v>
      </c>
      <c r="BD2323" s="105">
        <f t="shared" si="1017"/>
        <v>0</v>
      </c>
      <c r="BE2323" s="105">
        <f t="shared" si="1018"/>
        <v>0</v>
      </c>
      <c r="BF2323" s="742">
        <f t="shared" si="1019"/>
        <v>0</v>
      </c>
      <c r="BG2323" s="89"/>
      <c r="BH2323" s="9"/>
      <c r="BJ2323" s="40">
        <f t="shared" si="1020"/>
        <v>0</v>
      </c>
      <c r="BK2323" s="40">
        <f t="shared" si="1021"/>
        <v>1</v>
      </c>
      <c r="BL2323" s="40">
        <f t="shared" si="1022"/>
        <v>0</v>
      </c>
      <c r="BM2323" s="40">
        <f t="shared" si="1023"/>
        <v>0</v>
      </c>
      <c r="BN2323" s="40">
        <f t="shared" si="1024"/>
        <v>0</v>
      </c>
    </row>
    <row r="2324" spans="1:66" x14ac:dyDescent="0.25">
      <c r="A2324" s="379"/>
      <c r="B2324" s="936"/>
      <c r="C2324" s="272"/>
      <c r="D2324" s="868"/>
      <c r="E2324" s="873" t="str">
        <f t="shared" si="998"/>
        <v xml:space="preserve"> </v>
      </c>
      <c r="F2324" s="130">
        <f t="shared" si="999"/>
        <v>0</v>
      </c>
      <c r="G2324" s="128">
        <f t="shared" si="1000"/>
        <v>2312</v>
      </c>
      <c r="H2324" s="127"/>
      <c r="I2324" s="321"/>
      <c r="J2324" s="97"/>
      <c r="K2324" s="323"/>
      <c r="L2324" s="322"/>
      <c r="M2324" s="50"/>
      <c r="N2324" s="87"/>
      <c r="O2324" s="324"/>
      <c r="P2324" s="98"/>
      <c r="Q2324" s="98"/>
      <c r="R2324" s="114"/>
      <c r="S2324" s="753"/>
      <c r="T2324" s="98"/>
      <c r="U2324" s="98"/>
      <c r="V2324" s="98"/>
      <c r="W2324" s="99"/>
      <c r="X2324" s="97"/>
      <c r="Y2324" s="87"/>
      <c r="Z2324" s="100"/>
      <c r="AA2324" s="106">
        <f t="shared" si="1001"/>
        <v>2312</v>
      </c>
      <c r="AB2324" s="549">
        <f t="shared" si="1002"/>
        <v>0</v>
      </c>
      <c r="AC2324" s="544">
        <f t="shared" si="1003"/>
        <v>0</v>
      </c>
      <c r="AD2324" s="174">
        <f t="shared" si="1004"/>
        <v>0</v>
      </c>
      <c r="AE2324" s="8"/>
      <c r="AF2324" s="885" t="str">
        <f t="shared" si="1005"/>
        <v xml:space="preserve"> </v>
      </c>
      <c r="AG2324" s="40">
        <f t="shared" si="1006"/>
        <v>0</v>
      </c>
      <c r="AH2324" s="40">
        <f t="shared" si="1007"/>
        <v>0</v>
      </c>
      <c r="AR2324" s="40">
        <f t="shared" si="1008"/>
        <v>0</v>
      </c>
      <c r="AS2324" s="40">
        <f t="shared" si="1009"/>
        <v>0</v>
      </c>
      <c r="AT2324" s="40">
        <f t="shared" si="1010"/>
        <v>0</v>
      </c>
      <c r="AU2324" s="40">
        <f t="shared" si="1011"/>
        <v>0</v>
      </c>
      <c r="AX2324" s="279">
        <f t="shared" si="1012"/>
        <v>0</v>
      </c>
      <c r="AY2324" s="279">
        <f t="shared" si="1013"/>
        <v>0</v>
      </c>
      <c r="AZ2324" s="40">
        <f t="shared" si="1014"/>
        <v>0</v>
      </c>
      <c r="BB2324" s="40">
        <f t="shared" si="1015"/>
        <v>0</v>
      </c>
      <c r="BC2324" s="397">
        <f t="shared" si="1016"/>
        <v>0</v>
      </c>
      <c r="BD2324" s="105">
        <f t="shared" si="1017"/>
        <v>0</v>
      </c>
      <c r="BE2324" s="105">
        <f t="shared" si="1018"/>
        <v>0</v>
      </c>
      <c r="BF2324" s="742">
        <f t="shared" si="1019"/>
        <v>0</v>
      </c>
      <c r="BG2324" s="89"/>
      <c r="BH2324" s="9"/>
      <c r="BJ2324" s="40">
        <f t="shared" si="1020"/>
        <v>0</v>
      </c>
      <c r="BK2324" s="40">
        <f t="shared" si="1021"/>
        <v>1</v>
      </c>
      <c r="BL2324" s="40">
        <f t="shared" si="1022"/>
        <v>0</v>
      </c>
      <c r="BM2324" s="40">
        <f t="shared" si="1023"/>
        <v>0</v>
      </c>
      <c r="BN2324" s="40">
        <f t="shared" si="1024"/>
        <v>0</v>
      </c>
    </row>
    <row r="2325" spans="1:66" x14ac:dyDescent="0.25">
      <c r="A2325" s="379"/>
      <c r="B2325" s="936"/>
      <c r="C2325" s="272"/>
      <c r="D2325" s="868"/>
      <c r="E2325" s="873" t="str">
        <f t="shared" si="998"/>
        <v xml:space="preserve"> </v>
      </c>
      <c r="F2325" s="130">
        <f t="shared" si="999"/>
        <v>0</v>
      </c>
      <c r="G2325" s="128">
        <f t="shared" si="1000"/>
        <v>2313</v>
      </c>
      <c r="H2325" s="127"/>
      <c r="I2325" s="321"/>
      <c r="J2325" s="97"/>
      <c r="K2325" s="323"/>
      <c r="L2325" s="322"/>
      <c r="M2325" s="50"/>
      <c r="N2325" s="87"/>
      <c r="O2325" s="324"/>
      <c r="P2325" s="98"/>
      <c r="Q2325" s="98"/>
      <c r="R2325" s="114"/>
      <c r="S2325" s="753"/>
      <c r="T2325" s="98"/>
      <c r="U2325" s="98"/>
      <c r="V2325" s="98"/>
      <c r="W2325" s="99"/>
      <c r="X2325" s="97"/>
      <c r="Y2325" s="87"/>
      <c r="Z2325" s="100"/>
      <c r="AA2325" s="106">
        <f t="shared" si="1001"/>
        <v>2313</v>
      </c>
      <c r="AB2325" s="549">
        <f t="shared" si="1002"/>
        <v>0</v>
      </c>
      <c r="AC2325" s="544">
        <f t="shared" si="1003"/>
        <v>0</v>
      </c>
      <c r="AD2325" s="174">
        <f t="shared" si="1004"/>
        <v>0</v>
      </c>
      <c r="AE2325" s="8"/>
      <c r="AF2325" s="885" t="str">
        <f t="shared" si="1005"/>
        <v xml:space="preserve"> </v>
      </c>
      <c r="AG2325" s="40">
        <f t="shared" si="1006"/>
        <v>0</v>
      </c>
      <c r="AH2325" s="40">
        <f t="shared" si="1007"/>
        <v>0</v>
      </c>
      <c r="AR2325" s="40">
        <f t="shared" si="1008"/>
        <v>0</v>
      </c>
      <c r="AS2325" s="40">
        <f t="shared" si="1009"/>
        <v>0</v>
      </c>
      <c r="AT2325" s="40">
        <f t="shared" si="1010"/>
        <v>0</v>
      </c>
      <c r="AU2325" s="40">
        <f t="shared" si="1011"/>
        <v>0</v>
      </c>
      <c r="AX2325" s="279">
        <f t="shared" si="1012"/>
        <v>0</v>
      </c>
      <c r="AY2325" s="279">
        <f t="shared" si="1013"/>
        <v>0</v>
      </c>
      <c r="AZ2325" s="40">
        <f t="shared" si="1014"/>
        <v>0</v>
      </c>
      <c r="BB2325" s="40">
        <f t="shared" si="1015"/>
        <v>0</v>
      </c>
      <c r="BC2325" s="397">
        <f t="shared" si="1016"/>
        <v>0</v>
      </c>
      <c r="BD2325" s="105">
        <f t="shared" si="1017"/>
        <v>0</v>
      </c>
      <c r="BE2325" s="105">
        <f t="shared" si="1018"/>
        <v>0</v>
      </c>
      <c r="BF2325" s="742">
        <f t="shared" si="1019"/>
        <v>0</v>
      </c>
      <c r="BG2325" s="89"/>
      <c r="BH2325" s="9"/>
      <c r="BJ2325" s="40">
        <f t="shared" si="1020"/>
        <v>0</v>
      </c>
      <c r="BK2325" s="40">
        <f t="shared" si="1021"/>
        <v>1</v>
      </c>
      <c r="BL2325" s="40">
        <f t="shared" si="1022"/>
        <v>0</v>
      </c>
      <c r="BM2325" s="40">
        <f t="shared" si="1023"/>
        <v>0</v>
      </c>
      <c r="BN2325" s="40">
        <f t="shared" si="1024"/>
        <v>0</v>
      </c>
    </row>
    <row r="2326" spans="1:66" x14ac:dyDescent="0.25">
      <c r="A2326" s="379"/>
      <c r="B2326" s="936"/>
      <c r="C2326" s="272"/>
      <c r="D2326" s="868"/>
      <c r="E2326" s="873" t="str">
        <f t="shared" si="998"/>
        <v xml:space="preserve"> </v>
      </c>
      <c r="F2326" s="130">
        <f t="shared" si="999"/>
        <v>0</v>
      </c>
      <c r="G2326" s="128">
        <f t="shared" si="1000"/>
        <v>2314</v>
      </c>
      <c r="H2326" s="127"/>
      <c r="I2326" s="321"/>
      <c r="J2326" s="97"/>
      <c r="K2326" s="323"/>
      <c r="L2326" s="322"/>
      <c r="M2326" s="50"/>
      <c r="N2326" s="87"/>
      <c r="O2326" s="324"/>
      <c r="P2326" s="98"/>
      <c r="Q2326" s="98"/>
      <c r="R2326" s="114"/>
      <c r="S2326" s="753"/>
      <c r="T2326" s="98"/>
      <c r="U2326" s="98"/>
      <c r="V2326" s="98"/>
      <c r="W2326" s="99"/>
      <c r="X2326" s="97"/>
      <c r="Y2326" s="87"/>
      <c r="Z2326" s="100"/>
      <c r="AA2326" s="106">
        <f t="shared" si="1001"/>
        <v>2314</v>
      </c>
      <c r="AB2326" s="549">
        <f t="shared" si="1002"/>
        <v>0</v>
      </c>
      <c r="AC2326" s="544">
        <f t="shared" si="1003"/>
        <v>0</v>
      </c>
      <c r="AD2326" s="174">
        <f t="shared" si="1004"/>
        <v>0</v>
      </c>
      <c r="AE2326" s="8"/>
      <c r="AF2326" s="885" t="str">
        <f t="shared" si="1005"/>
        <v xml:space="preserve"> </v>
      </c>
      <c r="AG2326" s="40">
        <f t="shared" si="1006"/>
        <v>0</v>
      </c>
      <c r="AH2326" s="40">
        <f t="shared" si="1007"/>
        <v>0</v>
      </c>
      <c r="AR2326" s="40">
        <f t="shared" si="1008"/>
        <v>0</v>
      </c>
      <c r="AS2326" s="40">
        <f t="shared" si="1009"/>
        <v>0</v>
      </c>
      <c r="AT2326" s="40">
        <f t="shared" si="1010"/>
        <v>0</v>
      </c>
      <c r="AU2326" s="40">
        <f t="shared" si="1011"/>
        <v>0</v>
      </c>
      <c r="AX2326" s="279">
        <f t="shared" si="1012"/>
        <v>0</v>
      </c>
      <c r="AY2326" s="279">
        <f t="shared" si="1013"/>
        <v>0</v>
      </c>
      <c r="AZ2326" s="40">
        <f t="shared" si="1014"/>
        <v>0</v>
      </c>
      <c r="BB2326" s="40">
        <f t="shared" si="1015"/>
        <v>0</v>
      </c>
      <c r="BC2326" s="397">
        <f t="shared" si="1016"/>
        <v>0</v>
      </c>
      <c r="BD2326" s="105">
        <f t="shared" si="1017"/>
        <v>0</v>
      </c>
      <c r="BE2326" s="105">
        <f t="shared" si="1018"/>
        <v>0</v>
      </c>
      <c r="BF2326" s="742">
        <f t="shared" si="1019"/>
        <v>0</v>
      </c>
      <c r="BG2326" s="89"/>
      <c r="BH2326" s="9"/>
      <c r="BJ2326" s="40">
        <f t="shared" si="1020"/>
        <v>0</v>
      </c>
      <c r="BK2326" s="40">
        <f t="shared" si="1021"/>
        <v>1</v>
      </c>
      <c r="BL2326" s="40">
        <f t="shared" si="1022"/>
        <v>0</v>
      </c>
      <c r="BM2326" s="40">
        <f t="shared" si="1023"/>
        <v>0</v>
      </c>
      <c r="BN2326" s="40">
        <f t="shared" si="1024"/>
        <v>0</v>
      </c>
    </row>
    <row r="2327" spans="1:66" x14ac:dyDescent="0.25">
      <c r="A2327" s="379"/>
      <c r="B2327" s="936"/>
      <c r="C2327" s="272"/>
      <c r="D2327" s="868"/>
      <c r="E2327" s="873" t="str">
        <f t="shared" si="998"/>
        <v xml:space="preserve"> </v>
      </c>
      <c r="F2327" s="130">
        <f t="shared" si="999"/>
        <v>0</v>
      </c>
      <c r="G2327" s="128">
        <f t="shared" si="1000"/>
        <v>2315</v>
      </c>
      <c r="H2327" s="127"/>
      <c r="I2327" s="321"/>
      <c r="J2327" s="97"/>
      <c r="K2327" s="323"/>
      <c r="L2327" s="322"/>
      <c r="M2327" s="50"/>
      <c r="N2327" s="87"/>
      <c r="O2327" s="324"/>
      <c r="P2327" s="98"/>
      <c r="Q2327" s="98"/>
      <c r="R2327" s="114"/>
      <c r="S2327" s="753"/>
      <c r="T2327" s="98"/>
      <c r="U2327" s="98"/>
      <c r="V2327" s="98"/>
      <c r="W2327" s="99"/>
      <c r="X2327" s="97"/>
      <c r="Y2327" s="87"/>
      <c r="Z2327" s="100"/>
      <c r="AA2327" s="106">
        <f t="shared" si="1001"/>
        <v>2315</v>
      </c>
      <c r="AB2327" s="549">
        <f t="shared" si="1002"/>
        <v>0</v>
      </c>
      <c r="AC2327" s="544">
        <f t="shared" si="1003"/>
        <v>0</v>
      </c>
      <c r="AD2327" s="174">
        <f t="shared" si="1004"/>
        <v>0</v>
      </c>
      <c r="AE2327" s="8"/>
      <c r="AF2327" s="885" t="str">
        <f t="shared" si="1005"/>
        <v xml:space="preserve"> </v>
      </c>
      <c r="AG2327" s="40">
        <f t="shared" si="1006"/>
        <v>0</v>
      </c>
      <c r="AH2327" s="40">
        <f t="shared" si="1007"/>
        <v>0</v>
      </c>
      <c r="AR2327" s="40">
        <f t="shared" si="1008"/>
        <v>0</v>
      </c>
      <c r="AS2327" s="40">
        <f t="shared" si="1009"/>
        <v>0</v>
      </c>
      <c r="AT2327" s="40">
        <f t="shared" si="1010"/>
        <v>0</v>
      </c>
      <c r="AU2327" s="40">
        <f t="shared" si="1011"/>
        <v>0</v>
      </c>
      <c r="AX2327" s="279">
        <f t="shared" si="1012"/>
        <v>0</v>
      </c>
      <c r="AY2327" s="279">
        <f t="shared" si="1013"/>
        <v>0</v>
      </c>
      <c r="AZ2327" s="40">
        <f t="shared" si="1014"/>
        <v>0</v>
      </c>
      <c r="BB2327" s="40">
        <f t="shared" si="1015"/>
        <v>0</v>
      </c>
      <c r="BC2327" s="397">
        <f t="shared" si="1016"/>
        <v>0</v>
      </c>
      <c r="BD2327" s="105">
        <f t="shared" si="1017"/>
        <v>0</v>
      </c>
      <c r="BE2327" s="105">
        <f t="shared" si="1018"/>
        <v>0</v>
      </c>
      <c r="BF2327" s="742">
        <f t="shared" si="1019"/>
        <v>0</v>
      </c>
      <c r="BG2327" s="89"/>
      <c r="BH2327" s="9"/>
      <c r="BJ2327" s="40">
        <f t="shared" si="1020"/>
        <v>0</v>
      </c>
      <c r="BK2327" s="40">
        <f t="shared" si="1021"/>
        <v>1</v>
      </c>
      <c r="BL2327" s="40">
        <f t="shared" si="1022"/>
        <v>0</v>
      </c>
      <c r="BM2327" s="40">
        <f t="shared" si="1023"/>
        <v>0</v>
      </c>
      <c r="BN2327" s="40">
        <f t="shared" si="1024"/>
        <v>0</v>
      </c>
    </row>
    <row r="2328" spans="1:66" x14ac:dyDescent="0.25">
      <c r="A2328" s="379"/>
      <c r="B2328" s="936"/>
      <c r="C2328" s="272"/>
      <c r="D2328" s="868"/>
      <c r="E2328" s="873" t="str">
        <f t="shared" si="998"/>
        <v xml:space="preserve"> </v>
      </c>
      <c r="F2328" s="130">
        <f t="shared" si="999"/>
        <v>0</v>
      </c>
      <c r="G2328" s="128">
        <f t="shared" si="1000"/>
        <v>2316</v>
      </c>
      <c r="H2328" s="127"/>
      <c r="I2328" s="321"/>
      <c r="J2328" s="97"/>
      <c r="K2328" s="323"/>
      <c r="L2328" s="322"/>
      <c r="M2328" s="50"/>
      <c r="N2328" s="87"/>
      <c r="O2328" s="324"/>
      <c r="P2328" s="98"/>
      <c r="Q2328" s="98"/>
      <c r="R2328" s="114"/>
      <c r="S2328" s="753"/>
      <c r="T2328" s="98"/>
      <c r="U2328" s="98"/>
      <c r="V2328" s="98"/>
      <c r="W2328" s="99"/>
      <c r="X2328" s="97"/>
      <c r="Y2328" s="87"/>
      <c r="Z2328" s="100"/>
      <c r="AA2328" s="106">
        <f t="shared" si="1001"/>
        <v>2316</v>
      </c>
      <c r="AB2328" s="549">
        <f t="shared" si="1002"/>
        <v>0</v>
      </c>
      <c r="AC2328" s="544">
        <f t="shared" si="1003"/>
        <v>0</v>
      </c>
      <c r="AD2328" s="174">
        <f t="shared" si="1004"/>
        <v>0</v>
      </c>
      <c r="AE2328" s="8"/>
      <c r="AF2328" s="885" t="str">
        <f t="shared" si="1005"/>
        <v xml:space="preserve"> </v>
      </c>
      <c r="AG2328" s="40">
        <f t="shared" si="1006"/>
        <v>0</v>
      </c>
      <c r="AH2328" s="40">
        <f t="shared" si="1007"/>
        <v>0</v>
      </c>
      <c r="AR2328" s="40">
        <f t="shared" si="1008"/>
        <v>0</v>
      </c>
      <c r="AS2328" s="40">
        <f t="shared" si="1009"/>
        <v>0</v>
      </c>
      <c r="AT2328" s="40">
        <f t="shared" si="1010"/>
        <v>0</v>
      </c>
      <c r="AU2328" s="40">
        <f t="shared" si="1011"/>
        <v>0</v>
      </c>
      <c r="AX2328" s="279">
        <f t="shared" si="1012"/>
        <v>0</v>
      </c>
      <c r="AY2328" s="279">
        <f t="shared" si="1013"/>
        <v>0</v>
      </c>
      <c r="AZ2328" s="40">
        <f t="shared" si="1014"/>
        <v>0</v>
      </c>
      <c r="BB2328" s="40">
        <f t="shared" si="1015"/>
        <v>0</v>
      </c>
      <c r="BC2328" s="397">
        <f t="shared" si="1016"/>
        <v>0</v>
      </c>
      <c r="BD2328" s="105">
        <f t="shared" si="1017"/>
        <v>0</v>
      </c>
      <c r="BE2328" s="105">
        <f t="shared" si="1018"/>
        <v>0</v>
      </c>
      <c r="BF2328" s="742">
        <f t="shared" si="1019"/>
        <v>0</v>
      </c>
      <c r="BG2328" s="89"/>
      <c r="BH2328" s="9"/>
      <c r="BJ2328" s="40">
        <f t="shared" si="1020"/>
        <v>0</v>
      </c>
      <c r="BK2328" s="40">
        <f t="shared" si="1021"/>
        <v>1</v>
      </c>
      <c r="BL2328" s="40">
        <f t="shared" si="1022"/>
        <v>0</v>
      </c>
      <c r="BM2328" s="40">
        <f t="shared" si="1023"/>
        <v>0</v>
      </c>
      <c r="BN2328" s="40">
        <f t="shared" si="1024"/>
        <v>0</v>
      </c>
    </row>
    <row r="2329" spans="1:66" x14ac:dyDescent="0.25">
      <c r="A2329" s="379"/>
      <c r="B2329" s="936"/>
      <c r="C2329" s="272"/>
      <c r="D2329" s="868"/>
      <c r="E2329" s="873" t="str">
        <f t="shared" si="998"/>
        <v xml:space="preserve"> </v>
      </c>
      <c r="F2329" s="130">
        <f t="shared" si="999"/>
        <v>0</v>
      </c>
      <c r="G2329" s="128">
        <f t="shared" si="1000"/>
        <v>2317</v>
      </c>
      <c r="H2329" s="127"/>
      <c r="I2329" s="321"/>
      <c r="J2329" s="97"/>
      <c r="K2329" s="323"/>
      <c r="L2329" s="322"/>
      <c r="M2329" s="50"/>
      <c r="N2329" s="87"/>
      <c r="O2329" s="324"/>
      <c r="P2329" s="98"/>
      <c r="Q2329" s="98"/>
      <c r="R2329" s="114"/>
      <c r="S2329" s="753"/>
      <c r="T2329" s="98"/>
      <c r="U2329" s="98"/>
      <c r="V2329" s="98"/>
      <c r="W2329" s="99"/>
      <c r="X2329" s="97"/>
      <c r="Y2329" s="87"/>
      <c r="Z2329" s="100"/>
      <c r="AA2329" s="106">
        <f t="shared" si="1001"/>
        <v>2317</v>
      </c>
      <c r="AB2329" s="549">
        <f t="shared" si="1002"/>
        <v>0</v>
      </c>
      <c r="AC2329" s="544">
        <f t="shared" si="1003"/>
        <v>0</v>
      </c>
      <c r="AD2329" s="174">
        <f t="shared" si="1004"/>
        <v>0</v>
      </c>
      <c r="AE2329" s="8"/>
      <c r="AF2329" s="885" t="str">
        <f t="shared" si="1005"/>
        <v xml:space="preserve"> </v>
      </c>
      <c r="AG2329" s="40">
        <f t="shared" si="1006"/>
        <v>0</v>
      </c>
      <c r="AH2329" s="40">
        <f t="shared" si="1007"/>
        <v>0</v>
      </c>
      <c r="AR2329" s="40">
        <f t="shared" si="1008"/>
        <v>0</v>
      </c>
      <c r="AS2329" s="40">
        <f t="shared" si="1009"/>
        <v>0</v>
      </c>
      <c r="AT2329" s="40">
        <f t="shared" si="1010"/>
        <v>0</v>
      </c>
      <c r="AU2329" s="40">
        <f t="shared" si="1011"/>
        <v>0</v>
      </c>
      <c r="AX2329" s="279">
        <f t="shared" si="1012"/>
        <v>0</v>
      </c>
      <c r="AY2329" s="279">
        <f t="shared" si="1013"/>
        <v>0</v>
      </c>
      <c r="AZ2329" s="40">
        <f t="shared" si="1014"/>
        <v>0</v>
      </c>
      <c r="BB2329" s="40">
        <f t="shared" si="1015"/>
        <v>0</v>
      </c>
      <c r="BC2329" s="397">
        <f t="shared" si="1016"/>
        <v>0</v>
      </c>
      <c r="BD2329" s="105">
        <f t="shared" si="1017"/>
        <v>0</v>
      </c>
      <c r="BE2329" s="105">
        <f t="shared" si="1018"/>
        <v>0</v>
      </c>
      <c r="BF2329" s="742">
        <f t="shared" si="1019"/>
        <v>0</v>
      </c>
      <c r="BG2329" s="89"/>
      <c r="BH2329" s="9"/>
      <c r="BJ2329" s="40">
        <f t="shared" si="1020"/>
        <v>0</v>
      </c>
      <c r="BK2329" s="40">
        <f t="shared" si="1021"/>
        <v>1</v>
      </c>
      <c r="BL2329" s="40">
        <f t="shared" si="1022"/>
        <v>0</v>
      </c>
      <c r="BM2329" s="40">
        <f t="shared" si="1023"/>
        <v>0</v>
      </c>
      <c r="BN2329" s="40">
        <f t="shared" si="1024"/>
        <v>0</v>
      </c>
    </row>
    <row r="2330" spans="1:66" x14ac:dyDescent="0.25">
      <c r="A2330" s="379"/>
      <c r="B2330" s="936"/>
      <c r="C2330" s="272"/>
      <c r="D2330" s="868"/>
      <c r="E2330" s="873" t="str">
        <f t="shared" si="998"/>
        <v xml:space="preserve"> </v>
      </c>
      <c r="F2330" s="130">
        <f t="shared" si="999"/>
        <v>0</v>
      </c>
      <c r="G2330" s="128">
        <f t="shared" si="1000"/>
        <v>2318</v>
      </c>
      <c r="H2330" s="127"/>
      <c r="I2330" s="321"/>
      <c r="J2330" s="97"/>
      <c r="K2330" s="323"/>
      <c r="L2330" s="322"/>
      <c r="M2330" s="50"/>
      <c r="N2330" s="87"/>
      <c r="O2330" s="324"/>
      <c r="P2330" s="98"/>
      <c r="Q2330" s="98"/>
      <c r="R2330" s="114"/>
      <c r="S2330" s="753"/>
      <c r="T2330" s="98"/>
      <c r="U2330" s="98"/>
      <c r="V2330" s="98"/>
      <c r="W2330" s="99"/>
      <c r="X2330" s="97"/>
      <c r="Y2330" s="87"/>
      <c r="Z2330" s="100"/>
      <c r="AA2330" s="106">
        <f t="shared" si="1001"/>
        <v>2318</v>
      </c>
      <c r="AB2330" s="549">
        <f t="shared" si="1002"/>
        <v>0</v>
      </c>
      <c r="AC2330" s="544">
        <f t="shared" si="1003"/>
        <v>0</v>
      </c>
      <c r="AD2330" s="174">
        <f t="shared" si="1004"/>
        <v>0</v>
      </c>
      <c r="AE2330" s="8"/>
      <c r="AF2330" s="885" t="str">
        <f t="shared" si="1005"/>
        <v xml:space="preserve"> </v>
      </c>
      <c r="AG2330" s="40">
        <f t="shared" si="1006"/>
        <v>0</v>
      </c>
      <c r="AH2330" s="40">
        <f t="shared" si="1007"/>
        <v>0</v>
      </c>
      <c r="AR2330" s="40">
        <f t="shared" si="1008"/>
        <v>0</v>
      </c>
      <c r="AS2330" s="40">
        <f t="shared" si="1009"/>
        <v>0</v>
      </c>
      <c r="AT2330" s="40">
        <f t="shared" si="1010"/>
        <v>0</v>
      </c>
      <c r="AU2330" s="40">
        <f t="shared" si="1011"/>
        <v>0</v>
      </c>
      <c r="AX2330" s="279">
        <f t="shared" si="1012"/>
        <v>0</v>
      </c>
      <c r="AY2330" s="279">
        <f t="shared" si="1013"/>
        <v>0</v>
      </c>
      <c r="AZ2330" s="40">
        <f t="shared" si="1014"/>
        <v>0</v>
      </c>
      <c r="BB2330" s="40">
        <f t="shared" si="1015"/>
        <v>0</v>
      </c>
      <c r="BC2330" s="397">
        <f t="shared" si="1016"/>
        <v>0</v>
      </c>
      <c r="BD2330" s="105">
        <f t="shared" si="1017"/>
        <v>0</v>
      </c>
      <c r="BE2330" s="105">
        <f t="shared" si="1018"/>
        <v>0</v>
      </c>
      <c r="BF2330" s="742">
        <f t="shared" si="1019"/>
        <v>0</v>
      </c>
      <c r="BG2330" s="89"/>
      <c r="BH2330" s="9"/>
      <c r="BJ2330" s="40">
        <f t="shared" si="1020"/>
        <v>0</v>
      </c>
      <c r="BK2330" s="40">
        <f t="shared" si="1021"/>
        <v>1</v>
      </c>
      <c r="BL2330" s="40">
        <f t="shared" si="1022"/>
        <v>0</v>
      </c>
      <c r="BM2330" s="40">
        <f t="shared" si="1023"/>
        <v>0</v>
      </c>
      <c r="BN2330" s="40">
        <f t="shared" si="1024"/>
        <v>0</v>
      </c>
    </row>
    <row r="2331" spans="1:66" x14ac:dyDescent="0.25">
      <c r="A2331" s="379"/>
      <c r="B2331" s="936"/>
      <c r="C2331" s="272"/>
      <c r="D2331" s="868"/>
      <c r="E2331" s="873" t="str">
        <f t="shared" si="998"/>
        <v xml:space="preserve"> </v>
      </c>
      <c r="F2331" s="130">
        <f t="shared" si="999"/>
        <v>0</v>
      </c>
      <c r="G2331" s="128">
        <f t="shared" si="1000"/>
        <v>2319</v>
      </c>
      <c r="H2331" s="127"/>
      <c r="I2331" s="321"/>
      <c r="J2331" s="97"/>
      <c r="K2331" s="323"/>
      <c r="L2331" s="322"/>
      <c r="M2331" s="50"/>
      <c r="N2331" s="87"/>
      <c r="O2331" s="324"/>
      <c r="P2331" s="98"/>
      <c r="Q2331" s="98"/>
      <c r="R2331" s="114"/>
      <c r="S2331" s="753"/>
      <c r="T2331" s="98"/>
      <c r="U2331" s="98"/>
      <c r="V2331" s="98"/>
      <c r="W2331" s="99"/>
      <c r="X2331" s="97"/>
      <c r="Y2331" s="87"/>
      <c r="Z2331" s="100"/>
      <c r="AA2331" s="106">
        <f t="shared" si="1001"/>
        <v>2319</v>
      </c>
      <c r="AB2331" s="549">
        <f t="shared" si="1002"/>
        <v>0</v>
      </c>
      <c r="AC2331" s="544">
        <f t="shared" si="1003"/>
        <v>0</v>
      </c>
      <c r="AD2331" s="174">
        <f t="shared" si="1004"/>
        <v>0</v>
      </c>
      <c r="AE2331" s="8"/>
      <c r="AF2331" s="885" t="str">
        <f t="shared" si="1005"/>
        <v xml:space="preserve"> </v>
      </c>
      <c r="AG2331" s="40">
        <f t="shared" si="1006"/>
        <v>0</v>
      </c>
      <c r="AH2331" s="40">
        <f t="shared" si="1007"/>
        <v>0</v>
      </c>
      <c r="AR2331" s="40">
        <f t="shared" si="1008"/>
        <v>0</v>
      </c>
      <c r="AS2331" s="40">
        <f t="shared" si="1009"/>
        <v>0</v>
      </c>
      <c r="AT2331" s="40">
        <f t="shared" si="1010"/>
        <v>0</v>
      </c>
      <c r="AU2331" s="40">
        <f t="shared" si="1011"/>
        <v>0</v>
      </c>
      <c r="AX2331" s="279">
        <f t="shared" si="1012"/>
        <v>0</v>
      </c>
      <c r="AY2331" s="279">
        <f t="shared" si="1013"/>
        <v>0</v>
      </c>
      <c r="AZ2331" s="40">
        <f t="shared" si="1014"/>
        <v>0</v>
      </c>
      <c r="BB2331" s="40">
        <f t="shared" si="1015"/>
        <v>0</v>
      </c>
      <c r="BC2331" s="397">
        <f t="shared" si="1016"/>
        <v>0</v>
      </c>
      <c r="BD2331" s="105">
        <f t="shared" si="1017"/>
        <v>0</v>
      </c>
      <c r="BE2331" s="105">
        <f t="shared" si="1018"/>
        <v>0</v>
      </c>
      <c r="BF2331" s="742">
        <f t="shared" si="1019"/>
        <v>0</v>
      </c>
      <c r="BG2331" s="89"/>
      <c r="BH2331" s="9"/>
      <c r="BJ2331" s="40">
        <f t="shared" si="1020"/>
        <v>0</v>
      </c>
      <c r="BK2331" s="40">
        <f t="shared" si="1021"/>
        <v>1</v>
      </c>
      <c r="BL2331" s="40">
        <f t="shared" si="1022"/>
        <v>0</v>
      </c>
      <c r="BM2331" s="40">
        <f t="shared" si="1023"/>
        <v>0</v>
      </c>
      <c r="BN2331" s="40">
        <f t="shared" si="1024"/>
        <v>0</v>
      </c>
    </row>
    <row r="2332" spans="1:66" x14ac:dyDescent="0.25">
      <c r="A2332" s="379"/>
      <c r="B2332" s="936"/>
      <c r="C2332" s="272"/>
      <c r="D2332" s="868"/>
      <c r="E2332" s="873" t="str">
        <f t="shared" si="998"/>
        <v xml:space="preserve"> </v>
      </c>
      <c r="F2332" s="130">
        <f t="shared" si="999"/>
        <v>0</v>
      </c>
      <c r="G2332" s="128">
        <f t="shared" si="1000"/>
        <v>2320</v>
      </c>
      <c r="H2332" s="127"/>
      <c r="I2332" s="321"/>
      <c r="J2332" s="97"/>
      <c r="K2332" s="323"/>
      <c r="L2332" s="322"/>
      <c r="M2332" s="50"/>
      <c r="N2332" s="87"/>
      <c r="O2332" s="324"/>
      <c r="P2332" s="98"/>
      <c r="Q2332" s="98"/>
      <c r="R2332" s="114"/>
      <c r="S2332" s="753"/>
      <c r="T2332" s="98"/>
      <c r="U2332" s="98"/>
      <c r="V2332" s="98"/>
      <c r="W2332" s="99"/>
      <c r="X2332" s="97"/>
      <c r="Y2332" s="87"/>
      <c r="Z2332" s="100"/>
      <c r="AA2332" s="106">
        <f t="shared" si="1001"/>
        <v>2320</v>
      </c>
      <c r="AB2332" s="549">
        <f t="shared" si="1002"/>
        <v>0</v>
      </c>
      <c r="AC2332" s="544">
        <f t="shared" si="1003"/>
        <v>0</v>
      </c>
      <c r="AD2332" s="174">
        <f t="shared" si="1004"/>
        <v>0</v>
      </c>
      <c r="AE2332" s="8"/>
      <c r="AF2332" s="885" t="str">
        <f t="shared" si="1005"/>
        <v xml:space="preserve"> </v>
      </c>
      <c r="AG2332" s="40">
        <f t="shared" si="1006"/>
        <v>0</v>
      </c>
      <c r="AH2332" s="40">
        <f t="shared" si="1007"/>
        <v>0</v>
      </c>
      <c r="AR2332" s="40">
        <f t="shared" si="1008"/>
        <v>0</v>
      </c>
      <c r="AS2332" s="40">
        <f t="shared" si="1009"/>
        <v>0</v>
      </c>
      <c r="AT2332" s="40">
        <f t="shared" si="1010"/>
        <v>0</v>
      </c>
      <c r="AU2332" s="40">
        <f t="shared" si="1011"/>
        <v>0</v>
      </c>
      <c r="AX2332" s="279">
        <f t="shared" si="1012"/>
        <v>0</v>
      </c>
      <c r="AY2332" s="279">
        <f t="shared" si="1013"/>
        <v>0</v>
      </c>
      <c r="AZ2332" s="40">
        <f t="shared" si="1014"/>
        <v>0</v>
      </c>
      <c r="BB2332" s="40">
        <f t="shared" si="1015"/>
        <v>0</v>
      </c>
      <c r="BC2332" s="397">
        <f t="shared" si="1016"/>
        <v>0</v>
      </c>
      <c r="BD2332" s="105">
        <f t="shared" si="1017"/>
        <v>0</v>
      </c>
      <c r="BE2332" s="105">
        <f t="shared" si="1018"/>
        <v>0</v>
      </c>
      <c r="BF2332" s="742">
        <f t="shared" si="1019"/>
        <v>0</v>
      </c>
      <c r="BG2332" s="89"/>
      <c r="BH2332" s="9"/>
      <c r="BJ2332" s="40">
        <f t="shared" si="1020"/>
        <v>0</v>
      </c>
      <c r="BK2332" s="40">
        <f t="shared" si="1021"/>
        <v>1</v>
      </c>
      <c r="BL2332" s="40">
        <f t="shared" si="1022"/>
        <v>0</v>
      </c>
      <c r="BM2332" s="40">
        <f t="shared" si="1023"/>
        <v>0</v>
      </c>
      <c r="BN2332" s="40">
        <f t="shared" si="1024"/>
        <v>0</v>
      </c>
    </row>
    <row r="2333" spans="1:66" x14ac:dyDescent="0.25">
      <c r="A2333" s="379"/>
      <c r="B2333" s="936"/>
      <c r="C2333" s="272"/>
      <c r="D2333" s="868"/>
      <c r="E2333" s="873" t="str">
        <f t="shared" si="998"/>
        <v xml:space="preserve"> </v>
      </c>
      <c r="F2333" s="130">
        <f t="shared" si="999"/>
        <v>0</v>
      </c>
      <c r="G2333" s="128">
        <f t="shared" si="1000"/>
        <v>2321</v>
      </c>
      <c r="H2333" s="127"/>
      <c r="I2333" s="321"/>
      <c r="J2333" s="97"/>
      <c r="K2333" s="323"/>
      <c r="L2333" s="322"/>
      <c r="M2333" s="50"/>
      <c r="N2333" s="87"/>
      <c r="O2333" s="324"/>
      <c r="P2333" s="98"/>
      <c r="Q2333" s="98"/>
      <c r="R2333" s="114"/>
      <c r="S2333" s="753"/>
      <c r="T2333" s="98"/>
      <c r="U2333" s="98"/>
      <c r="V2333" s="98"/>
      <c r="W2333" s="99"/>
      <c r="X2333" s="97"/>
      <c r="Y2333" s="87"/>
      <c r="Z2333" s="100"/>
      <c r="AA2333" s="106">
        <f t="shared" si="1001"/>
        <v>2321</v>
      </c>
      <c r="AB2333" s="549">
        <f t="shared" si="1002"/>
        <v>0</v>
      </c>
      <c r="AC2333" s="544">
        <f t="shared" si="1003"/>
        <v>0</v>
      </c>
      <c r="AD2333" s="174">
        <f t="shared" si="1004"/>
        <v>0</v>
      </c>
      <c r="AE2333" s="8"/>
      <c r="AF2333" s="885" t="str">
        <f t="shared" si="1005"/>
        <v xml:space="preserve"> </v>
      </c>
      <c r="AG2333" s="40">
        <f t="shared" si="1006"/>
        <v>0</v>
      </c>
      <c r="AH2333" s="40">
        <f t="shared" si="1007"/>
        <v>0</v>
      </c>
      <c r="AR2333" s="40">
        <f t="shared" si="1008"/>
        <v>0</v>
      </c>
      <c r="AS2333" s="40">
        <f t="shared" si="1009"/>
        <v>0</v>
      </c>
      <c r="AT2333" s="40">
        <f t="shared" si="1010"/>
        <v>0</v>
      </c>
      <c r="AU2333" s="40">
        <f t="shared" si="1011"/>
        <v>0</v>
      </c>
      <c r="AX2333" s="279">
        <f t="shared" si="1012"/>
        <v>0</v>
      </c>
      <c r="AY2333" s="279">
        <f t="shared" si="1013"/>
        <v>0</v>
      </c>
      <c r="AZ2333" s="40">
        <f t="shared" si="1014"/>
        <v>0</v>
      </c>
      <c r="BB2333" s="40">
        <f t="shared" si="1015"/>
        <v>0</v>
      </c>
      <c r="BC2333" s="397">
        <f t="shared" si="1016"/>
        <v>0</v>
      </c>
      <c r="BD2333" s="105">
        <f t="shared" si="1017"/>
        <v>0</v>
      </c>
      <c r="BE2333" s="105">
        <f t="shared" si="1018"/>
        <v>0</v>
      </c>
      <c r="BF2333" s="742">
        <f t="shared" si="1019"/>
        <v>0</v>
      </c>
      <c r="BG2333" s="89"/>
      <c r="BH2333" s="9"/>
      <c r="BJ2333" s="40">
        <f t="shared" si="1020"/>
        <v>0</v>
      </c>
      <c r="BK2333" s="40">
        <f t="shared" si="1021"/>
        <v>1</v>
      </c>
      <c r="BL2333" s="40">
        <f t="shared" si="1022"/>
        <v>0</v>
      </c>
      <c r="BM2333" s="40">
        <f t="shared" si="1023"/>
        <v>0</v>
      </c>
      <c r="BN2333" s="40">
        <f t="shared" si="1024"/>
        <v>0</v>
      </c>
    </row>
    <row r="2334" spans="1:66" x14ac:dyDescent="0.25">
      <c r="A2334" s="379"/>
      <c r="B2334" s="936"/>
      <c r="C2334" s="272"/>
      <c r="D2334" s="868"/>
      <c r="E2334" s="873" t="str">
        <f t="shared" si="998"/>
        <v xml:space="preserve"> </v>
      </c>
      <c r="F2334" s="130">
        <f t="shared" si="999"/>
        <v>0</v>
      </c>
      <c r="G2334" s="128">
        <f t="shared" si="1000"/>
        <v>2322</v>
      </c>
      <c r="H2334" s="127"/>
      <c r="I2334" s="321"/>
      <c r="J2334" s="97"/>
      <c r="K2334" s="323"/>
      <c r="L2334" s="322"/>
      <c r="M2334" s="50"/>
      <c r="N2334" s="87"/>
      <c r="O2334" s="324"/>
      <c r="P2334" s="98"/>
      <c r="Q2334" s="98"/>
      <c r="R2334" s="114"/>
      <c r="S2334" s="753"/>
      <c r="T2334" s="98"/>
      <c r="U2334" s="98"/>
      <c r="V2334" s="98"/>
      <c r="W2334" s="99"/>
      <c r="X2334" s="97"/>
      <c r="Y2334" s="87"/>
      <c r="Z2334" s="100"/>
      <c r="AA2334" s="106">
        <f t="shared" si="1001"/>
        <v>2322</v>
      </c>
      <c r="AB2334" s="549">
        <f t="shared" si="1002"/>
        <v>0</v>
      </c>
      <c r="AC2334" s="544">
        <f t="shared" si="1003"/>
        <v>0</v>
      </c>
      <c r="AD2334" s="174">
        <f t="shared" si="1004"/>
        <v>0</v>
      </c>
      <c r="AE2334" s="8"/>
      <c r="AF2334" s="885" t="str">
        <f t="shared" si="1005"/>
        <v xml:space="preserve"> </v>
      </c>
      <c r="AG2334" s="40">
        <f t="shared" si="1006"/>
        <v>0</v>
      </c>
      <c r="AH2334" s="40">
        <f t="shared" si="1007"/>
        <v>0</v>
      </c>
      <c r="AR2334" s="40">
        <f t="shared" si="1008"/>
        <v>0</v>
      </c>
      <c r="AS2334" s="40">
        <f t="shared" si="1009"/>
        <v>0</v>
      </c>
      <c r="AT2334" s="40">
        <f t="shared" si="1010"/>
        <v>0</v>
      </c>
      <c r="AU2334" s="40">
        <f t="shared" si="1011"/>
        <v>0</v>
      </c>
      <c r="AX2334" s="279">
        <f t="shared" si="1012"/>
        <v>0</v>
      </c>
      <c r="AY2334" s="279">
        <f t="shared" si="1013"/>
        <v>0</v>
      </c>
      <c r="AZ2334" s="40">
        <f t="shared" si="1014"/>
        <v>0</v>
      </c>
      <c r="BB2334" s="40">
        <f t="shared" si="1015"/>
        <v>0</v>
      </c>
      <c r="BC2334" s="397">
        <f t="shared" si="1016"/>
        <v>0</v>
      </c>
      <c r="BD2334" s="105">
        <f t="shared" si="1017"/>
        <v>0</v>
      </c>
      <c r="BE2334" s="105">
        <f t="shared" si="1018"/>
        <v>0</v>
      </c>
      <c r="BF2334" s="742">
        <f t="shared" si="1019"/>
        <v>0</v>
      </c>
      <c r="BG2334" s="89"/>
      <c r="BH2334" s="9"/>
      <c r="BJ2334" s="40">
        <f t="shared" si="1020"/>
        <v>0</v>
      </c>
      <c r="BK2334" s="40">
        <f t="shared" si="1021"/>
        <v>1</v>
      </c>
      <c r="BL2334" s="40">
        <f t="shared" si="1022"/>
        <v>0</v>
      </c>
      <c r="BM2334" s="40">
        <f t="shared" si="1023"/>
        <v>0</v>
      </c>
      <c r="BN2334" s="40">
        <f t="shared" si="1024"/>
        <v>0</v>
      </c>
    </row>
    <row r="2335" spans="1:66" x14ac:dyDescent="0.25">
      <c r="A2335" s="379"/>
      <c r="B2335" s="936"/>
      <c r="C2335" s="272"/>
      <c r="D2335" s="868"/>
      <c r="E2335" s="873" t="str">
        <f t="shared" si="998"/>
        <v xml:space="preserve"> </v>
      </c>
      <c r="F2335" s="130">
        <f t="shared" si="999"/>
        <v>0</v>
      </c>
      <c r="G2335" s="128">
        <f t="shared" si="1000"/>
        <v>2323</v>
      </c>
      <c r="H2335" s="127"/>
      <c r="I2335" s="321"/>
      <c r="J2335" s="97"/>
      <c r="K2335" s="323"/>
      <c r="L2335" s="322"/>
      <c r="M2335" s="50"/>
      <c r="N2335" s="87"/>
      <c r="O2335" s="324"/>
      <c r="P2335" s="98"/>
      <c r="Q2335" s="98"/>
      <c r="R2335" s="114"/>
      <c r="S2335" s="753"/>
      <c r="T2335" s="98"/>
      <c r="U2335" s="98"/>
      <c r="V2335" s="98"/>
      <c r="W2335" s="99"/>
      <c r="X2335" s="97"/>
      <c r="Y2335" s="87"/>
      <c r="Z2335" s="100"/>
      <c r="AA2335" s="106">
        <f t="shared" si="1001"/>
        <v>2323</v>
      </c>
      <c r="AB2335" s="549">
        <f t="shared" si="1002"/>
        <v>0</v>
      </c>
      <c r="AC2335" s="544">
        <f t="shared" si="1003"/>
        <v>0</v>
      </c>
      <c r="AD2335" s="174">
        <f t="shared" si="1004"/>
        <v>0</v>
      </c>
      <c r="AE2335" s="8"/>
      <c r="AF2335" s="885" t="str">
        <f t="shared" si="1005"/>
        <v xml:space="preserve"> </v>
      </c>
      <c r="AG2335" s="40">
        <f t="shared" si="1006"/>
        <v>0</v>
      </c>
      <c r="AH2335" s="40">
        <f t="shared" si="1007"/>
        <v>0</v>
      </c>
      <c r="AR2335" s="40">
        <f t="shared" si="1008"/>
        <v>0</v>
      </c>
      <c r="AS2335" s="40">
        <f t="shared" si="1009"/>
        <v>0</v>
      </c>
      <c r="AT2335" s="40">
        <f t="shared" si="1010"/>
        <v>0</v>
      </c>
      <c r="AU2335" s="40">
        <f t="shared" si="1011"/>
        <v>0</v>
      </c>
      <c r="AX2335" s="279">
        <f t="shared" si="1012"/>
        <v>0</v>
      </c>
      <c r="AY2335" s="279">
        <f t="shared" si="1013"/>
        <v>0</v>
      </c>
      <c r="AZ2335" s="40">
        <f t="shared" si="1014"/>
        <v>0</v>
      </c>
      <c r="BB2335" s="40">
        <f t="shared" si="1015"/>
        <v>0</v>
      </c>
      <c r="BC2335" s="397">
        <f t="shared" si="1016"/>
        <v>0</v>
      </c>
      <c r="BD2335" s="105">
        <f t="shared" si="1017"/>
        <v>0</v>
      </c>
      <c r="BE2335" s="105">
        <f t="shared" si="1018"/>
        <v>0</v>
      </c>
      <c r="BF2335" s="742">
        <f t="shared" si="1019"/>
        <v>0</v>
      </c>
      <c r="BG2335" s="89"/>
      <c r="BH2335" s="9"/>
      <c r="BJ2335" s="40">
        <f t="shared" si="1020"/>
        <v>0</v>
      </c>
      <c r="BK2335" s="40">
        <f t="shared" si="1021"/>
        <v>1</v>
      </c>
      <c r="BL2335" s="40">
        <f t="shared" si="1022"/>
        <v>0</v>
      </c>
      <c r="BM2335" s="40">
        <f t="shared" si="1023"/>
        <v>0</v>
      </c>
      <c r="BN2335" s="40">
        <f t="shared" si="1024"/>
        <v>0</v>
      </c>
    </row>
    <row r="2336" spans="1:66" x14ac:dyDescent="0.25">
      <c r="A2336" s="379"/>
      <c r="B2336" s="936"/>
      <c r="C2336" s="272"/>
      <c r="D2336" s="868"/>
      <c r="E2336" s="873" t="str">
        <f t="shared" si="998"/>
        <v xml:space="preserve"> </v>
      </c>
      <c r="F2336" s="130">
        <f t="shared" si="999"/>
        <v>0</v>
      </c>
      <c r="G2336" s="128">
        <f t="shared" si="1000"/>
        <v>2324</v>
      </c>
      <c r="H2336" s="127"/>
      <c r="I2336" s="321"/>
      <c r="J2336" s="97"/>
      <c r="K2336" s="323"/>
      <c r="L2336" s="322"/>
      <c r="M2336" s="50"/>
      <c r="N2336" s="87"/>
      <c r="O2336" s="324"/>
      <c r="P2336" s="98"/>
      <c r="Q2336" s="98"/>
      <c r="R2336" s="114"/>
      <c r="S2336" s="753"/>
      <c r="T2336" s="98"/>
      <c r="U2336" s="98"/>
      <c r="V2336" s="98"/>
      <c r="W2336" s="99"/>
      <c r="X2336" s="97"/>
      <c r="Y2336" s="87"/>
      <c r="Z2336" s="100"/>
      <c r="AA2336" s="106">
        <f t="shared" si="1001"/>
        <v>2324</v>
      </c>
      <c r="AB2336" s="549">
        <f t="shared" si="1002"/>
        <v>0</v>
      </c>
      <c r="AC2336" s="544">
        <f t="shared" si="1003"/>
        <v>0</v>
      </c>
      <c r="AD2336" s="174">
        <f t="shared" si="1004"/>
        <v>0</v>
      </c>
      <c r="AE2336" s="8"/>
      <c r="AF2336" s="885" t="str">
        <f t="shared" si="1005"/>
        <v xml:space="preserve"> </v>
      </c>
      <c r="AG2336" s="40">
        <f t="shared" si="1006"/>
        <v>0</v>
      </c>
      <c r="AH2336" s="40">
        <f t="shared" si="1007"/>
        <v>0</v>
      </c>
      <c r="AR2336" s="40">
        <f t="shared" si="1008"/>
        <v>0</v>
      </c>
      <c r="AS2336" s="40">
        <f t="shared" si="1009"/>
        <v>0</v>
      </c>
      <c r="AT2336" s="40">
        <f t="shared" si="1010"/>
        <v>0</v>
      </c>
      <c r="AU2336" s="40">
        <f t="shared" si="1011"/>
        <v>0</v>
      </c>
      <c r="AX2336" s="279">
        <f t="shared" si="1012"/>
        <v>0</v>
      </c>
      <c r="AY2336" s="279">
        <f t="shared" si="1013"/>
        <v>0</v>
      </c>
      <c r="AZ2336" s="40">
        <f t="shared" si="1014"/>
        <v>0</v>
      </c>
      <c r="BB2336" s="40">
        <f t="shared" si="1015"/>
        <v>0</v>
      </c>
      <c r="BC2336" s="397">
        <f t="shared" si="1016"/>
        <v>0</v>
      </c>
      <c r="BD2336" s="105">
        <f t="shared" si="1017"/>
        <v>0</v>
      </c>
      <c r="BE2336" s="105">
        <f t="shared" si="1018"/>
        <v>0</v>
      </c>
      <c r="BF2336" s="742">
        <f t="shared" si="1019"/>
        <v>0</v>
      </c>
      <c r="BG2336" s="89"/>
      <c r="BH2336" s="9"/>
      <c r="BJ2336" s="40">
        <f t="shared" si="1020"/>
        <v>0</v>
      </c>
      <c r="BK2336" s="40">
        <f t="shared" si="1021"/>
        <v>1</v>
      </c>
      <c r="BL2336" s="40">
        <f t="shared" si="1022"/>
        <v>0</v>
      </c>
      <c r="BM2336" s="40">
        <f t="shared" si="1023"/>
        <v>0</v>
      </c>
      <c r="BN2336" s="40">
        <f t="shared" si="1024"/>
        <v>0</v>
      </c>
    </row>
    <row r="2337" spans="1:66" x14ac:dyDescent="0.25">
      <c r="A2337" s="379"/>
      <c r="B2337" s="936"/>
      <c r="C2337" s="272"/>
      <c r="D2337" s="868"/>
      <c r="E2337" s="873" t="str">
        <f t="shared" si="998"/>
        <v xml:space="preserve"> </v>
      </c>
      <c r="F2337" s="130">
        <f t="shared" si="999"/>
        <v>0</v>
      </c>
      <c r="G2337" s="128">
        <f t="shared" si="1000"/>
        <v>2325</v>
      </c>
      <c r="H2337" s="127"/>
      <c r="I2337" s="321"/>
      <c r="J2337" s="97"/>
      <c r="K2337" s="323"/>
      <c r="L2337" s="322"/>
      <c r="M2337" s="50"/>
      <c r="N2337" s="87"/>
      <c r="O2337" s="324"/>
      <c r="P2337" s="98"/>
      <c r="Q2337" s="98"/>
      <c r="R2337" s="114"/>
      <c r="S2337" s="753"/>
      <c r="T2337" s="98"/>
      <c r="U2337" s="98"/>
      <c r="V2337" s="98"/>
      <c r="W2337" s="99"/>
      <c r="X2337" s="97"/>
      <c r="Y2337" s="87"/>
      <c r="Z2337" s="100"/>
      <c r="AA2337" s="106">
        <f t="shared" si="1001"/>
        <v>2325</v>
      </c>
      <c r="AB2337" s="549">
        <f t="shared" si="1002"/>
        <v>0</v>
      </c>
      <c r="AC2337" s="544">
        <f t="shared" si="1003"/>
        <v>0</v>
      </c>
      <c r="AD2337" s="174">
        <f t="shared" si="1004"/>
        <v>0</v>
      </c>
      <c r="AE2337" s="8"/>
      <c r="AF2337" s="885" t="str">
        <f t="shared" si="1005"/>
        <v xml:space="preserve"> </v>
      </c>
      <c r="AG2337" s="40">
        <f t="shared" si="1006"/>
        <v>0</v>
      </c>
      <c r="AH2337" s="40">
        <f t="shared" si="1007"/>
        <v>0</v>
      </c>
      <c r="AR2337" s="40">
        <f t="shared" si="1008"/>
        <v>0</v>
      </c>
      <c r="AS2337" s="40">
        <f t="shared" si="1009"/>
        <v>0</v>
      </c>
      <c r="AT2337" s="40">
        <f t="shared" si="1010"/>
        <v>0</v>
      </c>
      <c r="AU2337" s="40">
        <f t="shared" si="1011"/>
        <v>0</v>
      </c>
      <c r="AX2337" s="279">
        <f t="shared" si="1012"/>
        <v>0</v>
      </c>
      <c r="AY2337" s="279">
        <f t="shared" si="1013"/>
        <v>0</v>
      </c>
      <c r="AZ2337" s="40">
        <f t="shared" si="1014"/>
        <v>0</v>
      </c>
      <c r="BB2337" s="40">
        <f t="shared" si="1015"/>
        <v>0</v>
      </c>
      <c r="BC2337" s="397">
        <f t="shared" si="1016"/>
        <v>0</v>
      </c>
      <c r="BD2337" s="105">
        <f t="shared" si="1017"/>
        <v>0</v>
      </c>
      <c r="BE2337" s="105">
        <f t="shared" si="1018"/>
        <v>0</v>
      </c>
      <c r="BF2337" s="742">
        <f t="shared" si="1019"/>
        <v>0</v>
      </c>
      <c r="BG2337" s="89"/>
      <c r="BH2337" s="9"/>
      <c r="BJ2337" s="40">
        <f t="shared" si="1020"/>
        <v>0</v>
      </c>
      <c r="BK2337" s="40">
        <f t="shared" si="1021"/>
        <v>1</v>
      </c>
      <c r="BL2337" s="40">
        <f t="shared" si="1022"/>
        <v>0</v>
      </c>
      <c r="BM2337" s="40">
        <f t="shared" si="1023"/>
        <v>0</v>
      </c>
      <c r="BN2337" s="40">
        <f t="shared" si="1024"/>
        <v>0</v>
      </c>
    </row>
    <row r="2338" spans="1:66" x14ac:dyDescent="0.25">
      <c r="A2338" s="379"/>
      <c r="B2338" s="936"/>
      <c r="C2338" s="272"/>
      <c r="D2338" s="868"/>
      <c r="E2338" s="873" t="str">
        <f t="shared" si="998"/>
        <v xml:space="preserve"> </v>
      </c>
      <c r="F2338" s="130">
        <f t="shared" si="999"/>
        <v>0</v>
      </c>
      <c r="G2338" s="128">
        <f t="shared" si="1000"/>
        <v>2326</v>
      </c>
      <c r="H2338" s="127"/>
      <c r="I2338" s="321"/>
      <c r="J2338" s="97"/>
      <c r="K2338" s="323"/>
      <c r="L2338" s="322"/>
      <c r="M2338" s="50"/>
      <c r="N2338" s="87"/>
      <c r="O2338" s="324"/>
      <c r="P2338" s="98"/>
      <c r="Q2338" s="98"/>
      <c r="R2338" s="114"/>
      <c r="S2338" s="753"/>
      <c r="T2338" s="98"/>
      <c r="U2338" s="98"/>
      <c r="V2338" s="98"/>
      <c r="W2338" s="99"/>
      <c r="X2338" s="97"/>
      <c r="Y2338" s="87"/>
      <c r="Z2338" s="100"/>
      <c r="AA2338" s="106">
        <f t="shared" si="1001"/>
        <v>2326</v>
      </c>
      <c r="AB2338" s="549">
        <f t="shared" si="1002"/>
        <v>0</v>
      </c>
      <c r="AC2338" s="544">
        <f t="shared" si="1003"/>
        <v>0</v>
      </c>
      <c r="AD2338" s="174">
        <f t="shared" si="1004"/>
        <v>0</v>
      </c>
      <c r="AE2338" s="8"/>
      <c r="AF2338" s="885" t="str">
        <f t="shared" si="1005"/>
        <v xml:space="preserve"> </v>
      </c>
      <c r="AG2338" s="40">
        <f t="shared" si="1006"/>
        <v>0</v>
      </c>
      <c r="AH2338" s="40">
        <f t="shared" si="1007"/>
        <v>0</v>
      </c>
      <c r="AR2338" s="40">
        <f t="shared" si="1008"/>
        <v>0</v>
      </c>
      <c r="AS2338" s="40">
        <f t="shared" si="1009"/>
        <v>0</v>
      </c>
      <c r="AT2338" s="40">
        <f t="shared" si="1010"/>
        <v>0</v>
      </c>
      <c r="AU2338" s="40">
        <f t="shared" si="1011"/>
        <v>0</v>
      </c>
      <c r="AX2338" s="279">
        <f t="shared" si="1012"/>
        <v>0</v>
      </c>
      <c r="AY2338" s="279">
        <f t="shared" si="1013"/>
        <v>0</v>
      </c>
      <c r="AZ2338" s="40">
        <f t="shared" si="1014"/>
        <v>0</v>
      </c>
      <c r="BB2338" s="40">
        <f t="shared" si="1015"/>
        <v>0</v>
      </c>
      <c r="BC2338" s="397">
        <f t="shared" si="1016"/>
        <v>0</v>
      </c>
      <c r="BD2338" s="105">
        <f t="shared" si="1017"/>
        <v>0</v>
      </c>
      <c r="BE2338" s="105">
        <f t="shared" si="1018"/>
        <v>0</v>
      </c>
      <c r="BF2338" s="742">
        <f t="shared" si="1019"/>
        <v>0</v>
      </c>
      <c r="BG2338" s="89"/>
      <c r="BH2338" s="9"/>
      <c r="BJ2338" s="40">
        <f t="shared" si="1020"/>
        <v>0</v>
      </c>
      <c r="BK2338" s="40">
        <f t="shared" si="1021"/>
        <v>1</v>
      </c>
      <c r="BL2338" s="40">
        <f t="shared" si="1022"/>
        <v>0</v>
      </c>
      <c r="BM2338" s="40">
        <f t="shared" si="1023"/>
        <v>0</v>
      </c>
      <c r="BN2338" s="40">
        <f t="shared" si="1024"/>
        <v>0</v>
      </c>
    </row>
    <row r="2339" spans="1:66" x14ac:dyDescent="0.25">
      <c r="A2339" s="379"/>
      <c r="B2339" s="936"/>
      <c r="C2339" s="272"/>
      <c r="D2339" s="868"/>
      <c r="E2339" s="873" t="str">
        <f t="shared" si="998"/>
        <v xml:space="preserve"> </v>
      </c>
      <c r="F2339" s="130">
        <f t="shared" si="999"/>
        <v>0</v>
      </c>
      <c r="G2339" s="128">
        <f t="shared" si="1000"/>
        <v>2327</v>
      </c>
      <c r="H2339" s="127"/>
      <c r="I2339" s="321"/>
      <c r="J2339" s="97"/>
      <c r="K2339" s="323"/>
      <c r="L2339" s="322"/>
      <c r="M2339" s="50"/>
      <c r="N2339" s="87"/>
      <c r="O2339" s="324"/>
      <c r="P2339" s="98"/>
      <c r="Q2339" s="98"/>
      <c r="R2339" s="114"/>
      <c r="S2339" s="753"/>
      <c r="T2339" s="98"/>
      <c r="U2339" s="98"/>
      <c r="V2339" s="98"/>
      <c r="W2339" s="99"/>
      <c r="X2339" s="97"/>
      <c r="Y2339" s="87"/>
      <c r="Z2339" s="100"/>
      <c r="AA2339" s="106">
        <f t="shared" si="1001"/>
        <v>2327</v>
      </c>
      <c r="AB2339" s="549">
        <f t="shared" si="1002"/>
        <v>0</v>
      </c>
      <c r="AC2339" s="544">
        <f t="shared" si="1003"/>
        <v>0</v>
      </c>
      <c r="AD2339" s="174">
        <f t="shared" si="1004"/>
        <v>0</v>
      </c>
      <c r="AE2339" s="8"/>
      <c r="AF2339" s="885" t="str">
        <f t="shared" si="1005"/>
        <v xml:space="preserve"> </v>
      </c>
      <c r="AG2339" s="40">
        <f t="shared" si="1006"/>
        <v>0</v>
      </c>
      <c r="AH2339" s="40">
        <f t="shared" si="1007"/>
        <v>0</v>
      </c>
      <c r="AR2339" s="40">
        <f t="shared" si="1008"/>
        <v>0</v>
      </c>
      <c r="AS2339" s="40">
        <f t="shared" si="1009"/>
        <v>0</v>
      </c>
      <c r="AT2339" s="40">
        <f t="shared" si="1010"/>
        <v>0</v>
      </c>
      <c r="AU2339" s="40">
        <f t="shared" si="1011"/>
        <v>0</v>
      </c>
      <c r="AX2339" s="279">
        <f t="shared" si="1012"/>
        <v>0</v>
      </c>
      <c r="AY2339" s="279">
        <f t="shared" si="1013"/>
        <v>0</v>
      </c>
      <c r="AZ2339" s="40">
        <f t="shared" si="1014"/>
        <v>0</v>
      </c>
      <c r="BB2339" s="40">
        <f t="shared" si="1015"/>
        <v>0</v>
      </c>
      <c r="BC2339" s="397">
        <f t="shared" si="1016"/>
        <v>0</v>
      </c>
      <c r="BD2339" s="105">
        <f t="shared" si="1017"/>
        <v>0</v>
      </c>
      <c r="BE2339" s="105">
        <f t="shared" si="1018"/>
        <v>0</v>
      </c>
      <c r="BF2339" s="742">
        <f t="shared" si="1019"/>
        <v>0</v>
      </c>
      <c r="BG2339" s="89"/>
      <c r="BH2339" s="9"/>
      <c r="BJ2339" s="40">
        <f t="shared" si="1020"/>
        <v>0</v>
      </c>
      <c r="BK2339" s="40">
        <f t="shared" si="1021"/>
        <v>1</v>
      </c>
      <c r="BL2339" s="40">
        <f t="shared" si="1022"/>
        <v>0</v>
      </c>
      <c r="BM2339" s="40">
        <f t="shared" si="1023"/>
        <v>0</v>
      </c>
      <c r="BN2339" s="40">
        <f t="shared" si="1024"/>
        <v>0</v>
      </c>
    </row>
    <row r="2340" spans="1:66" x14ac:dyDescent="0.25">
      <c r="A2340" s="379"/>
      <c r="B2340" s="936"/>
      <c r="C2340" s="272"/>
      <c r="D2340" s="868"/>
      <c r="E2340" s="873" t="str">
        <f t="shared" si="998"/>
        <v xml:space="preserve"> </v>
      </c>
      <c r="F2340" s="130">
        <f t="shared" si="999"/>
        <v>0</v>
      </c>
      <c r="G2340" s="128">
        <f t="shared" si="1000"/>
        <v>2328</v>
      </c>
      <c r="H2340" s="127"/>
      <c r="I2340" s="321"/>
      <c r="J2340" s="97"/>
      <c r="K2340" s="323"/>
      <c r="L2340" s="322"/>
      <c r="M2340" s="50"/>
      <c r="N2340" s="87"/>
      <c r="O2340" s="324"/>
      <c r="P2340" s="98"/>
      <c r="Q2340" s="98"/>
      <c r="R2340" s="114"/>
      <c r="S2340" s="753"/>
      <c r="T2340" s="98"/>
      <c r="U2340" s="98"/>
      <c r="V2340" s="98"/>
      <c r="W2340" s="99"/>
      <c r="X2340" s="97"/>
      <c r="Y2340" s="87"/>
      <c r="Z2340" s="100"/>
      <c r="AA2340" s="106">
        <f t="shared" si="1001"/>
        <v>2328</v>
      </c>
      <c r="AB2340" s="549">
        <f t="shared" si="1002"/>
        <v>0</v>
      </c>
      <c r="AC2340" s="544">
        <f t="shared" si="1003"/>
        <v>0</v>
      </c>
      <c r="AD2340" s="174">
        <f t="shared" si="1004"/>
        <v>0</v>
      </c>
      <c r="AE2340" s="8"/>
      <c r="AF2340" s="885" t="str">
        <f t="shared" si="1005"/>
        <v xml:space="preserve"> </v>
      </c>
      <c r="AG2340" s="40">
        <f t="shared" si="1006"/>
        <v>0</v>
      </c>
      <c r="AH2340" s="40">
        <f t="shared" si="1007"/>
        <v>0</v>
      </c>
      <c r="AR2340" s="40">
        <f t="shared" si="1008"/>
        <v>0</v>
      </c>
      <c r="AS2340" s="40">
        <f t="shared" si="1009"/>
        <v>0</v>
      </c>
      <c r="AT2340" s="40">
        <f t="shared" si="1010"/>
        <v>0</v>
      </c>
      <c r="AU2340" s="40">
        <f t="shared" si="1011"/>
        <v>0</v>
      </c>
      <c r="AX2340" s="279">
        <f t="shared" si="1012"/>
        <v>0</v>
      </c>
      <c r="AY2340" s="279">
        <f t="shared" si="1013"/>
        <v>0</v>
      </c>
      <c r="AZ2340" s="40">
        <f t="shared" si="1014"/>
        <v>0</v>
      </c>
      <c r="BB2340" s="40">
        <f t="shared" si="1015"/>
        <v>0</v>
      </c>
      <c r="BC2340" s="397">
        <f t="shared" si="1016"/>
        <v>0</v>
      </c>
      <c r="BD2340" s="105">
        <f t="shared" si="1017"/>
        <v>0</v>
      </c>
      <c r="BE2340" s="105">
        <f t="shared" si="1018"/>
        <v>0</v>
      </c>
      <c r="BF2340" s="742">
        <f t="shared" si="1019"/>
        <v>0</v>
      </c>
      <c r="BG2340" s="89"/>
      <c r="BH2340" s="9"/>
      <c r="BJ2340" s="40">
        <f t="shared" si="1020"/>
        <v>0</v>
      </c>
      <c r="BK2340" s="40">
        <f t="shared" si="1021"/>
        <v>1</v>
      </c>
      <c r="BL2340" s="40">
        <f t="shared" si="1022"/>
        <v>0</v>
      </c>
      <c r="BM2340" s="40">
        <f t="shared" si="1023"/>
        <v>0</v>
      </c>
      <c r="BN2340" s="40">
        <f t="shared" si="1024"/>
        <v>0</v>
      </c>
    </row>
    <row r="2341" spans="1:66" x14ac:dyDescent="0.25">
      <c r="A2341" s="379"/>
      <c r="B2341" s="936"/>
      <c r="C2341" s="272"/>
      <c r="D2341" s="868"/>
      <c r="E2341" s="873" t="str">
        <f t="shared" si="998"/>
        <v xml:space="preserve"> </v>
      </c>
      <c r="F2341" s="130">
        <f t="shared" si="999"/>
        <v>0</v>
      </c>
      <c r="G2341" s="128">
        <f t="shared" si="1000"/>
        <v>2329</v>
      </c>
      <c r="H2341" s="127"/>
      <c r="I2341" s="321"/>
      <c r="J2341" s="97"/>
      <c r="K2341" s="323"/>
      <c r="L2341" s="322"/>
      <c r="M2341" s="50"/>
      <c r="N2341" s="87"/>
      <c r="O2341" s="324"/>
      <c r="P2341" s="98"/>
      <c r="Q2341" s="98"/>
      <c r="R2341" s="114"/>
      <c r="S2341" s="753"/>
      <c r="T2341" s="98"/>
      <c r="U2341" s="98"/>
      <c r="V2341" s="98"/>
      <c r="W2341" s="99"/>
      <c r="X2341" s="97"/>
      <c r="Y2341" s="87"/>
      <c r="Z2341" s="100"/>
      <c r="AA2341" s="106">
        <f t="shared" si="1001"/>
        <v>2329</v>
      </c>
      <c r="AB2341" s="549">
        <f t="shared" si="1002"/>
        <v>0</v>
      </c>
      <c r="AC2341" s="544">
        <f t="shared" si="1003"/>
        <v>0</v>
      </c>
      <c r="AD2341" s="174">
        <f t="shared" si="1004"/>
        <v>0</v>
      </c>
      <c r="AE2341" s="8"/>
      <c r="AF2341" s="885" t="str">
        <f t="shared" si="1005"/>
        <v xml:space="preserve"> </v>
      </c>
      <c r="AG2341" s="40">
        <f t="shared" si="1006"/>
        <v>0</v>
      </c>
      <c r="AH2341" s="40">
        <f t="shared" si="1007"/>
        <v>0</v>
      </c>
      <c r="AR2341" s="40">
        <f t="shared" si="1008"/>
        <v>0</v>
      </c>
      <c r="AS2341" s="40">
        <f t="shared" si="1009"/>
        <v>0</v>
      </c>
      <c r="AT2341" s="40">
        <f t="shared" si="1010"/>
        <v>0</v>
      </c>
      <c r="AU2341" s="40">
        <f t="shared" si="1011"/>
        <v>0</v>
      </c>
      <c r="AX2341" s="279">
        <f t="shared" si="1012"/>
        <v>0</v>
      </c>
      <c r="AY2341" s="279">
        <f t="shared" si="1013"/>
        <v>0</v>
      </c>
      <c r="AZ2341" s="40">
        <f t="shared" si="1014"/>
        <v>0</v>
      </c>
      <c r="BB2341" s="40">
        <f t="shared" si="1015"/>
        <v>0</v>
      </c>
      <c r="BC2341" s="397">
        <f t="shared" si="1016"/>
        <v>0</v>
      </c>
      <c r="BD2341" s="105">
        <f t="shared" si="1017"/>
        <v>0</v>
      </c>
      <c r="BE2341" s="105">
        <f t="shared" si="1018"/>
        <v>0</v>
      </c>
      <c r="BF2341" s="742">
        <f t="shared" si="1019"/>
        <v>0</v>
      </c>
      <c r="BG2341" s="89"/>
      <c r="BH2341" s="9"/>
      <c r="BJ2341" s="40">
        <f t="shared" si="1020"/>
        <v>0</v>
      </c>
      <c r="BK2341" s="40">
        <f t="shared" si="1021"/>
        <v>1</v>
      </c>
      <c r="BL2341" s="40">
        <f t="shared" si="1022"/>
        <v>0</v>
      </c>
      <c r="BM2341" s="40">
        <f t="shared" si="1023"/>
        <v>0</v>
      </c>
      <c r="BN2341" s="40">
        <f t="shared" si="1024"/>
        <v>0</v>
      </c>
    </row>
    <row r="2342" spans="1:66" x14ac:dyDescent="0.25">
      <c r="A2342" s="379"/>
      <c r="B2342" s="936"/>
      <c r="C2342" s="272"/>
      <c r="D2342" s="868"/>
      <c r="E2342" s="873" t="str">
        <f t="shared" si="998"/>
        <v xml:space="preserve"> </v>
      </c>
      <c r="F2342" s="130">
        <f t="shared" si="999"/>
        <v>0</v>
      </c>
      <c r="G2342" s="128">
        <f t="shared" si="1000"/>
        <v>2330</v>
      </c>
      <c r="H2342" s="127"/>
      <c r="I2342" s="321"/>
      <c r="J2342" s="97"/>
      <c r="K2342" s="323"/>
      <c r="L2342" s="322"/>
      <c r="M2342" s="50"/>
      <c r="N2342" s="87"/>
      <c r="O2342" s="324"/>
      <c r="P2342" s="98"/>
      <c r="Q2342" s="98"/>
      <c r="R2342" s="114"/>
      <c r="S2342" s="753"/>
      <c r="T2342" s="98"/>
      <c r="U2342" s="98"/>
      <c r="V2342" s="98"/>
      <c r="W2342" s="99"/>
      <c r="X2342" s="97"/>
      <c r="Y2342" s="87"/>
      <c r="Z2342" s="100"/>
      <c r="AA2342" s="106">
        <f t="shared" si="1001"/>
        <v>2330</v>
      </c>
      <c r="AB2342" s="549">
        <f t="shared" si="1002"/>
        <v>0</v>
      </c>
      <c r="AC2342" s="544">
        <f t="shared" si="1003"/>
        <v>0</v>
      </c>
      <c r="AD2342" s="174">
        <f t="shared" si="1004"/>
        <v>0</v>
      </c>
      <c r="AE2342" s="8"/>
      <c r="AF2342" s="885" t="str">
        <f t="shared" si="1005"/>
        <v xml:space="preserve"> </v>
      </c>
      <c r="AG2342" s="40">
        <f t="shared" si="1006"/>
        <v>0</v>
      </c>
      <c r="AH2342" s="40">
        <f t="shared" si="1007"/>
        <v>0</v>
      </c>
      <c r="AR2342" s="40">
        <f t="shared" si="1008"/>
        <v>0</v>
      </c>
      <c r="AS2342" s="40">
        <f t="shared" si="1009"/>
        <v>0</v>
      </c>
      <c r="AT2342" s="40">
        <f t="shared" si="1010"/>
        <v>0</v>
      </c>
      <c r="AU2342" s="40">
        <f t="shared" si="1011"/>
        <v>0</v>
      </c>
      <c r="AX2342" s="279">
        <f t="shared" si="1012"/>
        <v>0</v>
      </c>
      <c r="AY2342" s="279">
        <f t="shared" si="1013"/>
        <v>0</v>
      </c>
      <c r="AZ2342" s="40">
        <f t="shared" si="1014"/>
        <v>0</v>
      </c>
      <c r="BB2342" s="40">
        <f t="shared" si="1015"/>
        <v>0</v>
      </c>
      <c r="BC2342" s="397">
        <f t="shared" si="1016"/>
        <v>0</v>
      </c>
      <c r="BD2342" s="105">
        <f t="shared" si="1017"/>
        <v>0</v>
      </c>
      <c r="BE2342" s="105">
        <f t="shared" si="1018"/>
        <v>0</v>
      </c>
      <c r="BF2342" s="742">
        <f t="shared" si="1019"/>
        <v>0</v>
      </c>
      <c r="BG2342" s="89"/>
      <c r="BH2342" s="9"/>
      <c r="BJ2342" s="40">
        <f t="shared" si="1020"/>
        <v>0</v>
      </c>
      <c r="BK2342" s="40">
        <f t="shared" si="1021"/>
        <v>1</v>
      </c>
      <c r="BL2342" s="40">
        <f t="shared" si="1022"/>
        <v>0</v>
      </c>
      <c r="BM2342" s="40">
        <f t="shared" si="1023"/>
        <v>0</v>
      </c>
      <c r="BN2342" s="40">
        <f t="shared" si="1024"/>
        <v>0</v>
      </c>
    </row>
    <row r="2343" spans="1:66" x14ac:dyDescent="0.25">
      <c r="A2343" s="379"/>
      <c r="B2343" s="936"/>
      <c r="C2343" s="272"/>
      <c r="D2343" s="868"/>
      <c r="E2343" s="873" t="str">
        <f t="shared" si="998"/>
        <v xml:space="preserve"> </v>
      </c>
      <c r="F2343" s="130">
        <f t="shared" si="999"/>
        <v>0</v>
      </c>
      <c r="G2343" s="128">
        <f t="shared" si="1000"/>
        <v>2331</v>
      </c>
      <c r="H2343" s="127"/>
      <c r="I2343" s="321"/>
      <c r="J2343" s="97"/>
      <c r="K2343" s="323"/>
      <c r="L2343" s="322"/>
      <c r="M2343" s="50"/>
      <c r="N2343" s="87"/>
      <c r="O2343" s="324"/>
      <c r="P2343" s="98"/>
      <c r="Q2343" s="98"/>
      <c r="R2343" s="114"/>
      <c r="S2343" s="753"/>
      <c r="T2343" s="98"/>
      <c r="U2343" s="98"/>
      <c r="V2343" s="98"/>
      <c r="W2343" s="99"/>
      <c r="X2343" s="97"/>
      <c r="Y2343" s="87"/>
      <c r="Z2343" s="100"/>
      <c r="AA2343" s="106">
        <f t="shared" si="1001"/>
        <v>2331</v>
      </c>
      <c r="AB2343" s="549">
        <f t="shared" si="1002"/>
        <v>0</v>
      </c>
      <c r="AC2343" s="544">
        <f t="shared" si="1003"/>
        <v>0</v>
      </c>
      <c r="AD2343" s="174">
        <f t="shared" si="1004"/>
        <v>0</v>
      </c>
      <c r="AE2343" s="8"/>
      <c r="AF2343" s="885" t="str">
        <f t="shared" si="1005"/>
        <v xml:space="preserve"> </v>
      </c>
      <c r="AG2343" s="40">
        <f t="shared" si="1006"/>
        <v>0</v>
      </c>
      <c r="AH2343" s="40">
        <f t="shared" si="1007"/>
        <v>0</v>
      </c>
      <c r="AR2343" s="40">
        <f t="shared" si="1008"/>
        <v>0</v>
      </c>
      <c r="AS2343" s="40">
        <f t="shared" si="1009"/>
        <v>0</v>
      </c>
      <c r="AT2343" s="40">
        <f t="shared" si="1010"/>
        <v>0</v>
      </c>
      <c r="AU2343" s="40">
        <f t="shared" si="1011"/>
        <v>0</v>
      </c>
      <c r="AX2343" s="279">
        <f t="shared" si="1012"/>
        <v>0</v>
      </c>
      <c r="AY2343" s="279">
        <f t="shared" si="1013"/>
        <v>0</v>
      </c>
      <c r="AZ2343" s="40">
        <f t="shared" si="1014"/>
        <v>0</v>
      </c>
      <c r="BB2343" s="40">
        <f t="shared" si="1015"/>
        <v>0</v>
      </c>
      <c r="BC2343" s="397">
        <f t="shared" si="1016"/>
        <v>0</v>
      </c>
      <c r="BD2343" s="105">
        <f t="shared" si="1017"/>
        <v>0</v>
      </c>
      <c r="BE2343" s="105">
        <f t="shared" si="1018"/>
        <v>0</v>
      </c>
      <c r="BF2343" s="742">
        <f t="shared" si="1019"/>
        <v>0</v>
      </c>
      <c r="BG2343" s="89"/>
      <c r="BH2343" s="9"/>
      <c r="BJ2343" s="40">
        <f t="shared" si="1020"/>
        <v>0</v>
      </c>
      <c r="BK2343" s="40">
        <f t="shared" si="1021"/>
        <v>1</v>
      </c>
      <c r="BL2343" s="40">
        <f t="shared" si="1022"/>
        <v>0</v>
      </c>
      <c r="BM2343" s="40">
        <f t="shared" si="1023"/>
        <v>0</v>
      </c>
      <c r="BN2343" s="40">
        <f t="shared" si="1024"/>
        <v>0</v>
      </c>
    </row>
    <row r="2344" spans="1:66" x14ac:dyDescent="0.25">
      <c r="A2344" s="379"/>
      <c r="B2344" s="936"/>
      <c r="C2344" s="272"/>
      <c r="D2344" s="868"/>
      <c r="E2344" s="873" t="str">
        <f t="shared" si="998"/>
        <v xml:space="preserve"> </v>
      </c>
      <c r="F2344" s="130">
        <f t="shared" si="999"/>
        <v>0</v>
      </c>
      <c r="G2344" s="128">
        <f t="shared" si="1000"/>
        <v>2332</v>
      </c>
      <c r="H2344" s="127"/>
      <c r="I2344" s="321"/>
      <c r="J2344" s="97"/>
      <c r="K2344" s="323"/>
      <c r="L2344" s="322"/>
      <c r="M2344" s="50"/>
      <c r="N2344" s="87"/>
      <c r="O2344" s="324"/>
      <c r="P2344" s="98"/>
      <c r="Q2344" s="98"/>
      <c r="R2344" s="114"/>
      <c r="S2344" s="753"/>
      <c r="T2344" s="98"/>
      <c r="U2344" s="98"/>
      <c r="V2344" s="98"/>
      <c r="W2344" s="99"/>
      <c r="X2344" s="97"/>
      <c r="Y2344" s="87"/>
      <c r="Z2344" s="100"/>
      <c r="AA2344" s="106">
        <f t="shared" si="1001"/>
        <v>2332</v>
      </c>
      <c r="AB2344" s="549">
        <f t="shared" si="1002"/>
        <v>0</v>
      </c>
      <c r="AC2344" s="544">
        <f t="shared" si="1003"/>
        <v>0</v>
      </c>
      <c r="AD2344" s="174">
        <f t="shared" si="1004"/>
        <v>0</v>
      </c>
      <c r="AE2344" s="8"/>
      <c r="AF2344" s="885" t="str">
        <f t="shared" si="1005"/>
        <v xml:space="preserve"> </v>
      </c>
      <c r="AG2344" s="40">
        <f t="shared" si="1006"/>
        <v>0</v>
      </c>
      <c r="AH2344" s="40">
        <f t="shared" si="1007"/>
        <v>0</v>
      </c>
      <c r="AR2344" s="40">
        <f t="shared" si="1008"/>
        <v>0</v>
      </c>
      <c r="AS2344" s="40">
        <f t="shared" si="1009"/>
        <v>0</v>
      </c>
      <c r="AT2344" s="40">
        <f t="shared" si="1010"/>
        <v>0</v>
      </c>
      <c r="AU2344" s="40">
        <f t="shared" si="1011"/>
        <v>0</v>
      </c>
      <c r="AX2344" s="279">
        <f t="shared" si="1012"/>
        <v>0</v>
      </c>
      <c r="AY2344" s="279">
        <f t="shared" si="1013"/>
        <v>0</v>
      </c>
      <c r="AZ2344" s="40">
        <f t="shared" si="1014"/>
        <v>0</v>
      </c>
      <c r="BB2344" s="40">
        <f t="shared" si="1015"/>
        <v>0</v>
      </c>
      <c r="BC2344" s="397">
        <f t="shared" si="1016"/>
        <v>0</v>
      </c>
      <c r="BD2344" s="105">
        <f t="shared" si="1017"/>
        <v>0</v>
      </c>
      <c r="BE2344" s="105">
        <f t="shared" si="1018"/>
        <v>0</v>
      </c>
      <c r="BF2344" s="742">
        <f t="shared" si="1019"/>
        <v>0</v>
      </c>
      <c r="BG2344" s="89"/>
      <c r="BH2344" s="9"/>
      <c r="BJ2344" s="40">
        <f t="shared" si="1020"/>
        <v>0</v>
      </c>
      <c r="BK2344" s="40">
        <f t="shared" si="1021"/>
        <v>1</v>
      </c>
      <c r="BL2344" s="40">
        <f t="shared" si="1022"/>
        <v>0</v>
      </c>
      <c r="BM2344" s="40">
        <f t="shared" si="1023"/>
        <v>0</v>
      </c>
      <c r="BN2344" s="40">
        <f t="shared" si="1024"/>
        <v>0</v>
      </c>
    </row>
    <row r="2345" spans="1:66" x14ac:dyDescent="0.25">
      <c r="A2345" s="379"/>
      <c r="B2345" s="936"/>
      <c r="C2345" s="272"/>
      <c r="D2345" s="868"/>
      <c r="E2345" s="873" t="str">
        <f t="shared" si="998"/>
        <v xml:space="preserve"> </v>
      </c>
      <c r="F2345" s="130">
        <f t="shared" si="999"/>
        <v>0</v>
      </c>
      <c r="G2345" s="128">
        <f t="shared" si="1000"/>
        <v>2333</v>
      </c>
      <c r="H2345" s="127"/>
      <c r="I2345" s="321"/>
      <c r="J2345" s="97"/>
      <c r="K2345" s="323"/>
      <c r="L2345" s="322"/>
      <c r="M2345" s="50"/>
      <c r="N2345" s="87"/>
      <c r="O2345" s="324"/>
      <c r="P2345" s="98"/>
      <c r="Q2345" s="98"/>
      <c r="R2345" s="114"/>
      <c r="S2345" s="753"/>
      <c r="T2345" s="98"/>
      <c r="U2345" s="98"/>
      <c r="V2345" s="98"/>
      <c r="W2345" s="99"/>
      <c r="X2345" s="97"/>
      <c r="Y2345" s="87"/>
      <c r="Z2345" s="100"/>
      <c r="AA2345" s="106">
        <f t="shared" si="1001"/>
        <v>2333</v>
      </c>
      <c r="AB2345" s="549">
        <f t="shared" si="1002"/>
        <v>0</v>
      </c>
      <c r="AC2345" s="544">
        <f t="shared" si="1003"/>
        <v>0</v>
      </c>
      <c r="AD2345" s="174">
        <f t="shared" si="1004"/>
        <v>0</v>
      </c>
      <c r="AE2345" s="8"/>
      <c r="AF2345" s="885" t="str">
        <f t="shared" si="1005"/>
        <v xml:space="preserve"> </v>
      </c>
      <c r="AG2345" s="40">
        <f t="shared" si="1006"/>
        <v>0</v>
      </c>
      <c r="AH2345" s="40">
        <f t="shared" si="1007"/>
        <v>0</v>
      </c>
      <c r="AR2345" s="40">
        <f t="shared" si="1008"/>
        <v>0</v>
      </c>
      <c r="AS2345" s="40">
        <f t="shared" si="1009"/>
        <v>0</v>
      </c>
      <c r="AT2345" s="40">
        <f t="shared" si="1010"/>
        <v>0</v>
      </c>
      <c r="AU2345" s="40">
        <f t="shared" si="1011"/>
        <v>0</v>
      </c>
      <c r="AX2345" s="279">
        <f t="shared" si="1012"/>
        <v>0</v>
      </c>
      <c r="AY2345" s="279">
        <f t="shared" si="1013"/>
        <v>0</v>
      </c>
      <c r="AZ2345" s="40">
        <f t="shared" si="1014"/>
        <v>0</v>
      </c>
      <c r="BB2345" s="40">
        <f t="shared" si="1015"/>
        <v>0</v>
      </c>
      <c r="BC2345" s="397">
        <f t="shared" si="1016"/>
        <v>0</v>
      </c>
      <c r="BD2345" s="105">
        <f t="shared" si="1017"/>
        <v>0</v>
      </c>
      <c r="BE2345" s="105">
        <f t="shared" si="1018"/>
        <v>0</v>
      </c>
      <c r="BF2345" s="742">
        <f t="shared" si="1019"/>
        <v>0</v>
      </c>
      <c r="BG2345" s="89"/>
      <c r="BH2345" s="9"/>
      <c r="BJ2345" s="40">
        <f t="shared" si="1020"/>
        <v>0</v>
      </c>
      <c r="BK2345" s="40">
        <f t="shared" si="1021"/>
        <v>1</v>
      </c>
      <c r="BL2345" s="40">
        <f t="shared" si="1022"/>
        <v>0</v>
      </c>
      <c r="BM2345" s="40">
        <f t="shared" si="1023"/>
        <v>0</v>
      </c>
      <c r="BN2345" s="40">
        <f t="shared" si="1024"/>
        <v>0</v>
      </c>
    </row>
    <row r="2346" spans="1:66" x14ac:dyDescent="0.25">
      <c r="A2346" s="379"/>
      <c r="B2346" s="936"/>
      <c r="C2346" s="272"/>
      <c r="D2346" s="868"/>
      <c r="E2346" s="873" t="str">
        <f t="shared" si="998"/>
        <v xml:space="preserve"> </v>
      </c>
      <c r="F2346" s="130">
        <f t="shared" si="999"/>
        <v>0</v>
      </c>
      <c r="G2346" s="128">
        <f t="shared" si="1000"/>
        <v>2334</v>
      </c>
      <c r="H2346" s="127"/>
      <c r="I2346" s="321"/>
      <c r="J2346" s="97"/>
      <c r="K2346" s="323"/>
      <c r="L2346" s="322"/>
      <c r="M2346" s="50"/>
      <c r="N2346" s="87"/>
      <c r="O2346" s="324"/>
      <c r="P2346" s="98"/>
      <c r="Q2346" s="98"/>
      <c r="R2346" s="114"/>
      <c r="S2346" s="753"/>
      <c r="T2346" s="98"/>
      <c r="U2346" s="98"/>
      <c r="V2346" s="98"/>
      <c r="W2346" s="99"/>
      <c r="X2346" s="97"/>
      <c r="Y2346" s="87"/>
      <c r="Z2346" s="100"/>
      <c r="AA2346" s="106">
        <f t="shared" si="1001"/>
        <v>2334</v>
      </c>
      <c r="AB2346" s="549">
        <f t="shared" si="1002"/>
        <v>0</v>
      </c>
      <c r="AC2346" s="544">
        <f t="shared" si="1003"/>
        <v>0</v>
      </c>
      <c r="AD2346" s="174">
        <f t="shared" si="1004"/>
        <v>0</v>
      </c>
      <c r="AE2346" s="8"/>
      <c r="AF2346" s="885" t="str">
        <f t="shared" si="1005"/>
        <v xml:space="preserve"> </v>
      </c>
      <c r="AG2346" s="40">
        <f t="shared" si="1006"/>
        <v>0</v>
      </c>
      <c r="AH2346" s="40">
        <f t="shared" si="1007"/>
        <v>0</v>
      </c>
      <c r="AR2346" s="40">
        <f t="shared" si="1008"/>
        <v>0</v>
      </c>
      <c r="AS2346" s="40">
        <f t="shared" si="1009"/>
        <v>0</v>
      </c>
      <c r="AT2346" s="40">
        <f t="shared" si="1010"/>
        <v>0</v>
      </c>
      <c r="AU2346" s="40">
        <f t="shared" si="1011"/>
        <v>0</v>
      </c>
      <c r="AX2346" s="279">
        <f t="shared" si="1012"/>
        <v>0</v>
      </c>
      <c r="AY2346" s="279">
        <f t="shared" si="1013"/>
        <v>0</v>
      </c>
      <c r="AZ2346" s="40">
        <f t="shared" si="1014"/>
        <v>0</v>
      </c>
      <c r="BB2346" s="40">
        <f t="shared" si="1015"/>
        <v>0</v>
      </c>
      <c r="BC2346" s="397">
        <f t="shared" si="1016"/>
        <v>0</v>
      </c>
      <c r="BD2346" s="105">
        <f t="shared" si="1017"/>
        <v>0</v>
      </c>
      <c r="BE2346" s="105">
        <f t="shared" si="1018"/>
        <v>0</v>
      </c>
      <c r="BF2346" s="742">
        <f t="shared" si="1019"/>
        <v>0</v>
      </c>
      <c r="BG2346" s="89"/>
      <c r="BH2346" s="9"/>
      <c r="BJ2346" s="40">
        <f t="shared" si="1020"/>
        <v>0</v>
      </c>
      <c r="BK2346" s="40">
        <f t="shared" si="1021"/>
        <v>1</v>
      </c>
      <c r="BL2346" s="40">
        <f t="shared" si="1022"/>
        <v>0</v>
      </c>
      <c r="BM2346" s="40">
        <f t="shared" si="1023"/>
        <v>0</v>
      </c>
      <c r="BN2346" s="40">
        <f t="shared" si="1024"/>
        <v>0</v>
      </c>
    </row>
    <row r="2347" spans="1:66" x14ac:dyDescent="0.25">
      <c r="A2347" s="379"/>
      <c r="B2347" s="936"/>
      <c r="C2347" s="272"/>
      <c r="D2347" s="868"/>
      <c r="E2347" s="873" t="str">
        <f t="shared" si="998"/>
        <v xml:space="preserve"> </v>
      </c>
      <c r="F2347" s="130">
        <f t="shared" si="999"/>
        <v>0</v>
      </c>
      <c r="G2347" s="128">
        <f t="shared" si="1000"/>
        <v>2335</v>
      </c>
      <c r="H2347" s="127"/>
      <c r="I2347" s="321"/>
      <c r="J2347" s="97"/>
      <c r="K2347" s="323"/>
      <c r="L2347" s="322"/>
      <c r="M2347" s="50"/>
      <c r="N2347" s="87"/>
      <c r="O2347" s="324"/>
      <c r="P2347" s="98"/>
      <c r="Q2347" s="98"/>
      <c r="R2347" s="114"/>
      <c r="S2347" s="753"/>
      <c r="T2347" s="98"/>
      <c r="U2347" s="98"/>
      <c r="V2347" s="98"/>
      <c r="W2347" s="99"/>
      <c r="X2347" s="97"/>
      <c r="Y2347" s="87"/>
      <c r="Z2347" s="100"/>
      <c r="AA2347" s="106">
        <f t="shared" si="1001"/>
        <v>2335</v>
      </c>
      <c r="AB2347" s="549">
        <f t="shared" si="1002"/>
        <v>0</v>
      </c>
      <c r="AC2347" s="544">
        <f t="shared" si="1003"/>
        <v>0</v>
      </c>
      <c r="AD2347" s="174">
        <f t="shared" si="1004"/>
        <v>0</v>
      </c>
      <c r="AE2347" s="8"/>
      <c r="AF2347" s="885" t="str">
        <f t="shared" si="1005"/>
        <v xml:space="preserve"> </v>
      </c>
      <c r="AG2347" s="40">
        <f t="shared" si="1006"/>
        <v>0</v>
      </c>
      <c r="AH2347" s="40">
        <f t="shared" si="1007"/>
        <v>0</v>
      </c>
      <c r="AR2347" s="40">
        <f t="shared" si="1008"/>
        <v>0</v>
      </c>
      <c r="AS2347" s="40">
        <f t="shared" si="1009"/>
        <v>0</v>
      </c>
      <c r="AT2347" s="40">
        <f t="shared" si="1010"/>
        <v>0</v>
      </c>
      <c r="AU2347" s="40">
        <f t="shared" si="1011"/>
        <v>0</v>
      </c>
      <c r="AX2347" s="279">
        <f t="shared" si="1012"/>
        <v>0</v>
      </c>
      <c r="AY2347" s="279">
        <f t="shared" si="1013"/>
        <v>0</v>
      </c>
      <c r="AZ2347" s="40">
        <f t="shared" si="1014"/>
        <v>0</v>
      </c>
      <c r="BB2347" s="40">
        <f t="shared" si="1015"/>
        <v>0</v>
      </c>
      <c r="BC2347" s="397">
        <f t="shared" si="1016"/>
        <v>0</v>
      </c>
      <c r="BD2347" s="105">
        <f t="shared" si="1017"/>
        <v>0</v>
      </c>
      <c r="BE2347" s="105">
        <f t="shared" si="1018"/>
        <v>0</v>
      </c>
      <c r="BF2347" s="742">
        <f t="shared" si="1019"/>
        <v>0</v>
      </c>
      <c r="BG2347" s="89"/>
      <c r="BH2347" s="9"/>
      <c r="BJ2347" s="40">
        <f t="shared" si="1020"/>
        <v>0</v>
      </c>
      <c r="BK2347" s="40">
        <f t="shared" si="1021"/>
        <v>1</v>
      </c>
      <c r="BL2347" s="40">
        <f t="shared" si="1022"/>
        <v>0</v>
      </c>
      <c r="BM2347" s="40">
        <f t="shared" si="1023"/>
        <v>0</v>
      </c>
      <c r="BN2347" s="40">
        <f t="shared" si="1024"/>
        <v>0</v>
      </c>
    </row>
    <row r="2348" spans="1:66" x14ac:dyDescent="0.25">
      <c r="A2348" s="379"/>
      <c r="B2348" s="936"/>
      <c r="C2348" s="272"/>
      <c r="D2348" s="868"/>
      <c r="E2348" s="873" t="str">
        <f t="shared" si="998"/>
        <v xml:space="preserve"> </v>
      </c>
      <c r="F2348" s="130">
        <f t="shared" si="999"/>
        <v>0</v>
      </c>
      <c r="G2348" s="128">
        <f t="shared" si="1000"/>
        <v>2336</v>
      </c>
      <c r="H2348" s="127"/>
      <c r="I2348" s="321"/>
      <c r="J2348" s="97"/>
      <c r="K2348" s="323"/>
      <c r="L2348" s="322"/>
      <c r="M2348" s="50"/>
      <c r="N2348" s="87"/>
      <c r="O2348" s="324"/>
      <c r="P2348" s="98"/>
      <c r="Q2348" s="98"/>
      <c r="R2348" s="114"/>
      <c r="S2348" s="753"/>
      <c r="T2348" s="98"/>
      <c r="U2348" s="98"/>
      <c r="V2348" s="98"/>
      <c r="W2348" s="99"/>
      <c r="X2348" s="97"/>
      <c r="Y2348" s="87"/>
      <c r="Z2348" s="100"/>
      <c r="AA2348" s="106">
        <f t="shared" si="1001"/>
        <v>2336</v>
      </c>
      <c r="AB2348" s="549">
        <f t="shared" si="1002"/>
        <v>0</v>
      </c>
      <c r="AC2348" s="544">
        <f t="shared" si="1003"/>
        <v>0</v>
      </c>
      <c r="AD2348" s="174">
        <f t="shared" si="1004"/>
        <v>0</v>
      </c>
      <c r="AE2348" s="8"/>
      <c r="AF2348" s="885" t="str">
        <f t="shared" si="1005"/>
        <v xml:space="preserve"> </v>
      </c>
      <c r="AG2348" s="40">
        <f t="shared" si="1006"/>
        <v>0</v>
      </c>
      <c r="AH2348" s="40">
        <f t="shared" si="1007"/>
        <v>0</v>
      </c>
      <c r="AR2348" s="40">
        <f t="shared" si="1008"/>
        <v>0</v>
      </c>
      <c r="AS2348" s="40">
        <f t="shared" si="1009"/>
        <v>0</v>
      </c>
      <c r="AT2348" s="40">
        <f t="shared" si="1010"/>
        <v>0</v>
      </c>
      <c r="AU2348" s="40">
        <f t="shared" si="1011"/>
        <v>0</v>
      </c>
      <c r="AX2348" s="279">
        <f t="shared" si="1012"/>
        <v>0</v>
      </c>
      <c r="AY2348" s="279">
        <f t="shared" si="1013"/>
        <v>0</v>
      </c>
      <c r="AZ2348" s="40">
        <f t="shared" si="1014"/>
        <v>0</v>
      </c>
      <c r="BB2348" s="40">
        <f t="shared" si="1015"/>
        <v>0</v>
      </c>
      <c r="BC2348" s="397">
        <f t="shared" si="1016"/>
        <v>0</v>
      </c>
      <c r="BD2348" s="105">
        <f t="shared" si="1017"/>
        <v>0</v>
      </c>
      <c r="BE2348" s="105">
        <f t="shared" si="1018"/>
        <v>0</v>
      </c>
      <c r="BF2348" s="742">
        <f t="shared" si="1019"/>
        <v>0</v>
      </c>
      <c r="BG2348" s="89"/>
      <c r="BH2348" s="9"/>
      <c r="BJ2348" s="40">
        <f t="shared" si="1020"/>
        <v>0</v>
      </c>
      <c r="BK2348" s="40">
        <f t="shared" si="1021"/>
        <v>1</v>
      </c>
      <c r="BL2348" s="40">
        <f t="shared" si="1022"/>
        <v>0</v>
      </c>
      <c r="BM2348" s="40">
        <f t="shared" si="1023"/>
        <v>0</v>
      </c>
      <c r="BN2348" s="40">
        <f t="shared" si="1024"/>
        <v>0</v>
      </c>
    </row>
    <row r="2349" spans="1:66" x14ac:dyDescent="0.25">
      <c r="A2349" s="379"/>
      <c r="B2349" s="936"/>
      <c r="C2349" s="272"/>
      <c r="D2349" s="868"/>
      <c r="E2349" s="873" t="str">
        <f t="shared" si="998"/>
        <v xml:space="preserve"> </v>
      </c>
      <c r="F2349" s="130">
        <f t="shared" si="999"/>
        <v>0</v>
      </c>
      <c r="G2349" s="128">
        <f t="shared" si="1000"/>
        <v>2337</v>
      </c>
      <c r="H2349" s="127"/>
      <c r="I2349" s="321"/>
      <c r="J2349" s="97"/>
      <c r="K2349" s="323"/>
      <c r="L2349" s="322"/>
      <c r="M2349" s="50"/>
      <c r="N2349" s="87"/>
      <c r="O2349" s="324"/>
      <c r="P2349" s="98"/>
      <c r="Q2349" s="98"/>
      <c r="R2349" s="114"/>
      <c r="S2349" s="753"/>
      <c r="T2349" s="98"/>
      <c r="U2349" s="98"/>
      <c r="V2349" s="98"/>
      <c r="W2349" s="99"/>
      <c r="X2349" s="97"/>
      <c r="Y2349" s="87"/>
      <c r="Z2349" s="100"/>
      <c r="AA2349" s="106">
        <f t="shared" si="1001"/>
        <v>2337</v>
      </c>
      <c r="AB2349" s="549">
        <f t="shared" si="1002"/>
        <v>0</v>
      </c>
      <c r="AC2349" s="544">
        <f t="shared" si="1003"/>
        <v>0</v>
      </c>
      <c r="AD2349" s="174">
        <f t="shared" si="1004"/>
        <v>0</v>
      </c>
      <c r="AE2349" s="8"/>
      <c r="AF2349" s="885" t="str">
        <f t="shared" si="1005"/>
        <v xml:space="preserve"> </v>
      </c>
      <c r="AG2349" s="40">
        <f t="shared" si="1006"/>
        <v>0</v>
      </c>
      <c r="AH2349" s="40">
        <f t="shared" si="1007"/>
        <v>0</v>
      </c>
      <c r="AR2349" s="40">
        <f t="shared" si="1008"/>
        <v>0</v>
      </c>
      <c r="AS2349" s="40">
        <f t="shared" si="1009"/>
        <v>0</v>
      </c>
      <c r="AT2349" s="40">
        <f t="shared" si="1010"/>
        <v>0</v>
      </c>
      <c r="AU2349" s="40">
        <f t="shared" si="1011"/>
        <v>0</v>
      </c>
      <c r="AX2349" s="279">
        <f t="shared" si="1012"/>
        <v>0</v>
      </c>
      <c r="AY2349" s="279">
        <f t="shared" si="1013"/>
        <v>0</v>
      </c>
      <c r="AZ2349" s="40">
        <f t="shared" si="1014"/>
        <v>0</v>
      </c>
      <c r="BB2349" s="40">
        <f t="shared" si="1015"/>
        <v>0</v>
      </c>
      <c r="BC2349" s="397">
        <f t="shared" si="1016"/>
        <v>0</v>
      </c>
      <c r="BD2349" s="105">
        <f t="shared" si="1017"/>
        <v>0</v>
      </c>
      <c r="BE2349" s="105">
        <f t="shared" si="1018"/>
        <v>0</v>
      </c>
      <c r="BF2349" s="742">
        <f t="shared" si="1019"/>
        <v>0</v>
      </c>
      <c r="BG2349" s="89"/>
      <c r="BH2349" s="9"/>
      <c r="BJ2349" s="40">
        <f t="shared" si="1020"/>
        <v>0</v>
      </c>
      <c r="BK2349" s="40">
        <f t="shared" si="1021"/>
        <v>1</v>
      </c>
      <c r="BL2349" s="40">
        <f t="shared" si="1022"/>
        <v>0</v>
      </c>
      <c r="BM2349" s="40">
        <f t="shared" si="1023"/>
        <v>0</v>
      </c>
      <c r="BN2349" s="40">
        <f t="shared" si="1024"/>
        <v>0</v>
      </c>
    </row>
    <row r="2350" spans="1:66" x14ac:dyDescent="0.25">
      <c r="A2350" s="379"/>
      <c r="B2350" s="936"/>
      <c r="C2350" s="272"/>
      <c r="D2350" s="868"/>
      <c r="E2350" s="873" t="str">
        <f t="shared" ref="E2350:E2413" si="1025">IF(+BN2350+BM2350&gt;0,"&lt; Error"," ")</f>
        <v xml:space="preserve"> </v>
      </c>
      <c r="F2350" s="130">
        <f t="shared" ref="F2350:F2413" si="1026">IF(ISBLANK(H2350),0,VLOOKUP(TRIM(H2350),AllVarieties,4,FALSE))</f>
        <v>0</v>
      </c>
      <c r="G2350" s="128">
        <f t="shared" si="1000"/>
        <v>2338</v>
      </c>
      <c r="H2350" s="127"/>
      <c r="I2350" s="321"/>
      <c r="J2350" s="97"/>
      <c r="K2350" s="323"/>
      <c r="L2350" s="322"/>
      <c r="M2350" s="50"/>
      <c r="N2350" s="87"/>
      <c r="O2350" s="324"/>
      <c r="P2350" s="98"/>
      <c r="Q2350" s="98"/>
      <c r="R2350" s="114"/>
      <c r="S2350" s="753"/>
      <c r="T2350" s="98"/>
      <c r="U2350" s="98"/>
      <c r="V2350" s="98"/>
      <c r="W2350" s="99"/>
      <c r="X2350" s="97"/>
      <c r="Y2350" s="87"/>
      <c r="Z2350" s="100"/>
      <c r="AA2350" s="106">
        <f t="shared" si="1001"/>
        <v>2338</v>
      </c>
      <c r="AB2350" s="549">
        <f t="shared" si="1002"/>
        <v>0</v>
      </c>
      <c r="AC2350" s="544">
        <f t="shared" si="1003"/>
        <v>0</v>
      </c>
      <c r="AD2350" s="174">
        <f t="shared" si="1004"/>
        <v>0</v>
      </c>
      <c r="AE2350" s="8"/>
      <c r="AF2350" s="885" t="str">
        <f t="shared" si="1005"/>
        <v xml:space="preserve"> </v>
      </c>
      <c r="AG2350" s="40">
        <f t="shared" si="1006"/>
        <v>0</v>
      </c>
      <c r="AH2350" s="40">
        <f t="shared" si="1007"/>
        <v>0</v>
      </c>
      <c r="AR2350" s="40">
        <f t="shared" si="1008"/>
        <v>0</v>
      </c>
      <c r="AS2350" s="40">
        <f t="shared" si="1009"/>
        <v>0</v>
      </c>
      <c r="AT2350" s="40">
        <f t="shared" si="1010"/>
        <v>0</v>
      </c>
      <c r="AU2350" s="40">
        <f t="shared" si="1011"/>
        <v>0</v>
      </c>
      <c r="AX2350" s="279">
        <f t="shared" si="1012"/>
        <v>0</v>
      </c>
      <c r="AY2350" s="279">
        <f t="shared" si="1013"/>
        <v>0</v>
      </c>
      <c r="AZ2350" s="40">
        <f t="shared" si="1014"/>
        <v>0</v>
      </c>
      <c r="BB2350" s="40">
        <f t="shared" si="1015"/>
        <v>0</v>
      </c>
      <c r="BC2350" s="397">
        <f t="shared" si="1016"/>
        <v>0</v>
      </c>
      <c r="BD2350" s="105">
        <f t="shared" si="1017"/>
        <v>0</v>
      </c>
      <c r="BE2350" s="105">
        <f t="shared" si="1018"/>
        <v>0</v>
      </c>
      <c r="BF2350" s="742">
        <f t="shared" si="1019"/>
        <v>0</v>
      </c>
      <c r="BG2350" s="89"/>
      <c r="BH2350" s="9"/>
      <c r="BJ2350" s="40">
        <f t="shared" si="1020"/>
        <v>0</v>
      </c>
      <c r="BK2350" s="40">
        <f t="shared" si="1021"/>
        <v>1</v>
      </c>
      <c r="BL2350" s="40">
        <f t="shared" si="1022"/>
        <v>0</v>
      </c>
      <c r="BM2350" s="40">
        <f t="shared" si="1023"/>
        <v>0</v>
      </c>
      <c r="BN2350" s="40">
        <f t="shared" si="1024"/>
        <v>0</v>
      </c>
    </row>
    <row r="2351" spans="1:66" x14ac:dyDescent="0.25">
      <c r="A2351" s="379"/>
      <c r="B2351" s="936"/>
      <c r="C2351" s="272"/>
      <c r="D2351" s="868"/>
      <c r="E2351" s="873" t="str">
        <f t="shared" si="1025"/>
        <v xml:space="preserve"> </v>
      </c>
      <c r="F2351" s="130">
        <f t="shared" si="1026"/>
        <v>0</v>
      </c>
      <c r="G2351" s="128">
        <f t="shared" si="1000"/>
        <v>2339</v>
      </c>
      <c r="H2351" s="127"/>
      <c r="I2351" s="321"/>
      <c r="J2351" s="97"/>
      <c r="K2351" s="323"/>
      <c r="L2351" s="322"/>
      <c r="M2351" s="50"/>
      <c r="N2351" s="87"/>
      <c r="O2351" s="324"/>
      <c r="P2351" s="98"/>
      <c r="Q2351" s="98"/>
      <c r="R2351" s="114"/>
      <c r="S2351" s="753"/>
      <c r="T2351" s="98"/>
      <c r="U2351" s="98"/>
      <c r="V2351" s="98"/>
      <c r="W2351" s="99"/>
      <c r="X2351" s="97"/>
      <c r="Y2351" s="87"/>
      <c r="Z2351" s="100"/>
      <c r="AA2351" s="106">
        <f t="shared" si="1001"/>
        <v>2339</v>
      </c>
      <c r="AB2351" s="549">
        <f t="shared" si="1002"/>
        <v>0</v>
      </c>
      <c r="AC2351" s="544">
        <f t="shared" si="1003"/>
        <v>0</v>
      </c>
      <c r="AD2351" s="174">
        <f t="shared" si="1004"/>
        <v>0</v>
      </c>
      <c r="AE2351" s="8"/>
      <c r="AF2351" s="885" t="str">
        <f t="shared" si="1005"/>
        <v xml:space="preserve"> </v>
      </c>
      <c r="AG2351" s="40">
        <f t="shared" si="1006"/>
        <v>0</v>
      </c>
      <c r="AH2351" s="40">
        <f t="shared" si="1007"/>
        <v>0</v>
      </c>
      <c r="AR2351" s="40">
        <f t="shared" si="1008"/>
        <v>0</v>
      </c>
      <c r="AS2351" s="40">
        <f t="shared" si="1009"/>
        <v>0</v>
      </c>
      <c r="AT2351" s="40">
        <f t="shared" si="1010"/>
        <v>0</v>
      </c>
      <c r="AU2351" s="40">
        <f t="shared" si="1011"/>
        <v>0</v>
      </c>
      <c r="AX2351" s="279">
        <f t="shared" si="1012"/>
        <v>0</v>
      </c>
      <c r="AY2351" s="279">
        <f t="shared" si="1013"/>
        <v>0</v>
      </c>
      <c r="AZ2351" s="40">
        <f t="shared" si="1014"/>
        <v>0</v>
      </c>
      <c r="BB2351" s="40">
        <f t="shared" si="1015"/>
        <v>0</v>
      </c>
      <c r="BC2351" s="397">
        <f t="shared" si="1016"/>
        <v>0</v>
      </c>
      <c r="BD2351" s="105">
        <f t="shared" si="1017"/>
        <v>0</v>
      </c>
      <c r="BE2351" s="105">
        <f t="shared" si="1018"/>
        <v>0</v>
      </c>
      <c r="BF2351" s="742">
        <f t="shared" si="1019"/>
        <v>0</v>
      </c>
      <c r="BG2351" s="89"/>
      <c r="BH2351" s="9"/>
      <c r="BJ2351" s="40">
        <f t="shared" si="1020"/>
        <v>0</v>
      </c>
      <c r="BK2351" s="40">
        <f t="shared" si="1021"/>
        <v>1</v>
      </c>
      <c r="BL2351" s="40">
        <f t="shared" si="1022"/>
        <v>0</v>
      </c>
      <c r="BM2351" s="40">
        <f t="shared" si="1023"/>
        <v>0</v>
      </c>
      <c r="BN2351" s="40">
        <f t="shared" si="1024"/>
        <v>0</v>
      </c>
    </row>
    <row r="2352" spans="1:66" x14ac:dyDescent="0.25">
      <c r="A2352" s="379"/>
      <c r="B2352" s="936"/>
      <c r="C2352" s="272"/>
      <c r="D2352" s="868"/>
      <c r="E2352" s="873" t="str">
        <f t="shared" si="1025"/>
        <v xml:space="preserve"> </v>
      </c>
      <c r="F2352" s="130">
        <f t="shared" si="1026"/>
        <v>0</v>
      </c>
      <c r="G2352" s="128">
        <f t="shared" si="1000"/>
        <v>2340</v>
      </c>
      <c r="H2352" s="127"/>
      <c r="I2352" s="321"/>
      <c r="J2352" s="97"/>
      <c r="K2352" s="323"/>
      <c r="L2352" s="322"/>
      <c r="M2352" s="50"/>
      <c r="N2352" s="87"/>
      <c r="O2352" s="324"/>
      <c r="P2352" s="98"/>
      <c r="Q2352" s="98"/>
      <c r="R2352" s="114"/>
      <c r="S2352" s="753"/>
      <c r="T2352" s="98"/>
      <c r="U2352" s="98"/>
      <c r="V2352" s="98"/>
      <c r="W2352" s="99"/>
      <c r="X2352" s="97"/>
      <c r="Y2352" s="87"/>
      <c r="Z2352" s="100"/>
      <c r="AA2352" s="106">
        <f t="shared" si="1001"/>
        <v>2340</v>
      </c>
      <c r="AB2352" s="549">
        <f t="shared" si="1002"/>
        <v>0</v>
      </c>
      <c r="AC2352" s="544">
        <f t="shared" si="1003"/>
        <v>0</v>
      </c>
      <c r="AD2352" s="174">
        <f t="shared" si="1004"/>
        <v>0</v>
      </c>
      <c r="AE2352" s="8"/>
      <c r="AF2352" s="885" t="str">
        <f t="shared" si="1005"/>
        <v xml:space="preserve"> </v>
      </c>
      <c r="AG2352" s="40">
        <f t="shared" si="1006"/>
        <v>0</v>
      </c>
      <c r="AH2352" s="40">
        <f t="shared" si="1007"/>
        <v>0</v>
      </c>
      <c r="AR2352" s="40">
        <f t="shared" si="1008"/>
        <v>0</v>
      </c>
      <c r="AS2352" s="40">
        <f t="shared" si="1009"/>
        <v>0</v>
      </c>
      <c r="AT2352" s="40">
        <f t="shared" si="1010"/>
        <v>0</v>
      </c>
      <c r="AU2352" s="40">
        <f t="shared" si="1011"/>
        <v>0</v>
      </c>
      <c r="AX2352" s="279">
        <f t="shared" si="1012"/>
        <v>0</v>
      </c>
      <c r="AY2352" s="279">
        <f t="shared" si="1013"/>
        <v>0</v>
      </c>
      <c r="AZ2352" s="40">
        <f t="shared" si="1014"/>
        <v>0</v>
      </c>
      <c r="BB2352" s="40">
        <f t="shared" si="1015"/>
        <v>0</v>
      </c>
      <c r="BC2352" s="397">
        <f t="shared" si="1016"/>
        <v>0</v>
      </c>
      <c r="BD2352" s="105">
        <f t="shared" si="1017"/>
        <v>0</v>
      </c>
      <c r="BE2352" s="105">
        <f t="shared" si="1018"/>
        <v>0</v>
      </c>
      <c r="BF2352" s="742">
        <f t="shared" si="1019"/>
        <v>0</v>
      </c>
      <c r="BG2352" s="89"/>
      <c r="BH2352" s="9"/>
      <c r="BJ2352" s="40">
        <f t="shared" si="1020"/>
        <v>0</v>
      </c>
      <c r="BK2352" s="40">
        <f t="shared" si="1021"/>
        <v>1</v>
      </c>
      <c r="BL2352" s="40">
        <f t="shared" si="1022"/>
        <v>0</v>
      </c>
      <c r="BM2352" s="40">
        <f t="shared" si="1023"/>
        <v>0</v>
      </c>
      <c r="BN2352" s="40">
        <f t="shared" si="1024"/>
        <v>0</v>
      </c>
    </row>
    <row r="2353" spans="1:66" x14ac:dyDescent="0.25">
      <c r="A2353" s="379"/>
      <c r="B2353" s="936"/>
      <c r="C2353" s="272"/>
      <c r="D2353" s="868"/>
      <c r="E2353" s="873" t="str">
        <f t="shared" si="1025"/>
        <v xml:space="preserve"> </v>
      </c>
      <c r="F2353" s="130">
        <f t="shared" si="1026"/>
        <v>0</v>
      </c>
      <c r="G2353" s="128">
        <f t="shared" si="1000"/>
        <v>2341</v>
      </c>
      <c r="H2353" s="127"/>
      <c r="I2353" s="321"/>
      <c r="J2353" s="97"/>
      <c r="K2353" s="323"/>
      <c r="L2353" s="322"/>
      <c r="M2353" s="50"/>
      <c r="N2353" s="87"/>
      <c r="O2353" s="324"/>
      <c r="P2353" s="98"/>
      <c r="Q2353" s="98"/>
      <c r="R2353" s="114"/>
      <c r="S2353" s="753"/>
      <c r="T2353" s="98"/>
      <c r="U2353" s="98"/>
      <c r="V2353" s="98"/>
      <c r="W2353" s="99"/>
      <c r="X2353" s="97"/>
      <c r="Y2353" s="87"/>
      <c r="Z2353" s="100"/>
      <c r="AA2353" s="106">
        <f t="shared" si="1001"/>
        <v>2341</v>
      </c>
      <c r="AB2353" s="549">
        <f t="shared" si="1002"/>
        <v>0</v>
      </c>
      <c r="AC2353" s="544">
        <f t="shared" si="1003"/>
        <v>0</v>
      </c>
      <c r="AD2353" s="174">
        <f t="shared" si="1004"/>
        <v>0</v>
      </c>
      <c r="AE2353" s="8"/>
      <c r="AF2353" s="885" t="str">
        <f t="shared" si="1005"/>
        <v xml:space="preserve"> </v>
      </c>
      <c r="AG2353" s="40">
        <f t="shared" si="1006"/>
        <v>0</v>
      </c>
      <c r="AH2353" s="40">
        <f t="shared" si="1007"/>
        <v>0</v>
      </c>
      <c r="AR2353" s="40">
        <f t="shared" si="1008"/>
        <v>0</v>
      </c>
      <c r="AS2353" s="40">
        <f t="shared" si="1009"/>
        <v>0</v>
      </c>
      <c r="AT2353" s="40">
        <f t="shared" si="1010"/>
        <v>0</v>
      </c>
      <c r="AU2353" s="40">
        <f t="shared" si="1011"/>
        <v>0</v>
      </c>
      <c r="AX2353" s="279">
        <f t="shared" si="1012"/>
        <v>0</v>
      </c>
      <c r="AY2353" s="279">
        <f t="shared" si="1013"/>
        <v>0</v>
      </c>
      <c r="AZ2353" s="40">
        <f t="shared" si="1014"/>
        <v>0</v>
      </c>
      <c r="BB2353" s="40">
        <f t="shared" si="1015"/>
        <v>0</v>
      </c>
      <c r="BC2353" s="397">
        <f t="shared" si="1016"/>
        <v>0</v>
      </c>
      <c r="BD2353" s="105">
        <f t="shared" si="1017"/>
        <v>0</v>
      </c>
      <c r="BE2353" s="105">
        <f t="shared" si="1018"/>
        <v>0</v>
      </c>
      <c r="BF2353" s="742">
        <f t="shared" si="1019"/>
        <v>0</v>
      </c>
      <c r="BG2353" s="89"/>
      <c r="BH2353" s="9"/>
      <c r="BJ2353" s="40">
        <f t="shared" si="1020"/>
        <v>0</v>
      </c>
      <c r="BK2353" s="40">
        <f t="shared" si="1021"/>
        <v>1</v>
      </c>
      <c r="BL2353" s="40">
        <f t="shared" si="1022"/>
        <v>0</v>
      </c>
      <c r="BM2353" s="40">
        <f t="shared" si="1023"/>
        <v>0</v>
      </c>
      <c r="BN2353" s="40">
        <f t="shared" si="1024"/>
        <v>0</v>
      </c>
    </row>
    <row r="2354" spans="1:66" x14ac:dyDescent="0.25">
      <c r="A2354" s="379"/>
      <c r="B2354" s="936"/>
      <c r="C2354" s="272"/>
      <c r="D2354" s="868"/>
      <c r="E2354" s="873" t="str">
        <f t="shared" si="1025"/>
        <v xml:space="preserve"> </v>
      </c>
      <c r="F2354" s="130">
        <f t="shared" si="1026"/>
        <v>0</v>
      </c>
      <c r="G2354" s="128">
        <f t="shared" si="1000"/>
        <v>2342</v>
      </c>
      <c r="H2354" s="127"/>
      <c r="I2354" s="321"/>
      <c r="J2354" s="97"/>
      <c r="K2354" s="323"/>
      <c r="L2354" s="322"/>
      <c r="M2354" s="50"/>
      <c r="N2354" s="87"/>
      <c r="O2354" s="324"/>
      <c r="P2354" s="98"/>
      <c r="Q2354" s="98"/>
      <c r="R2354" s="114"/>
      <c r="S2354" s="753"/>
      <c r="T2354" s="98"/>
      <c r="U2354" s="98"/>
      <c r="V2354" s="98"/>
      <c r="W2354" s="99"/>
      <c r="X2354" s="97"/>
      <c r="Y2354" s="87"/>
      <c r="Z2354" s="100"/>
      <c r="AA2354" s="106">
        <f t="shared" si="1001"/>
        <v>2342</v>
      </c>
      <c r="AB2354" s="549">
        <f t="shared" si="1002"/>
        <v>0</v>
      </c>
      <c r="AC2354" s="544">
        <f t="shared" si="1003"/>
        <v>0</v>
      </c>
      <c r="AD2354" s="174">
        <f t="shared" si="1004"/>
        <v>0</v>
      </c>
      <c r="AE2354" s="8"/>
      <c r="AF2354" s="885" t="str">
        <f t="shared" si="1005"/>
        <v xml:space="preserve"> </v>
      </c>
      <c r="AG2354" s="40">
        <f t="shared" si="1006"/>
        <v>0</v>
      </c>
      <c r="AH2354" s="40">
        <f t="shared" si="1007"/>
        <v>0</v>
      </c>
      <c r="AR2354" s="40">
        <f t="shared" si="1008"/>
        <v>0</v>
      </c>
      <c r="AS2354" s="40">
        <f t="shared" si="1009"/>
        <v>0</v>
      </c>
      <c r="AT2354" s="40">
        <f t="shared" si="1010"/>
        <v>0</v>
      </c>
      <c r="AU2354" s="40">
        <f t="shared" si="1011"/>
        <v>0</v>
      </c>
      <c r="AX2354" s="279">
        <f t="shared" si="1012"/>
        <v>0</v>
      </c>
      <c r="AY2354" s="279">
        <f t="shared" si="1013"/>
        <v>0</v>
      </c>
      <c r="AZ2354" s="40">
        <f t="shared" si="1014"/>
        <v>0</v>
      </c>
      <c r="BB2354" s="40">
        <f t="shared" si="1015"/>
        <v>0</v>
      </c>
      <c r="BC2354" s="397">
        <f t="shared" si="1016"/>
        <v>0</v>
      </c>
      <c r="BD2354" s="105">
        <f t="shared" si="1017"/>
        <v>0</v>
      </c>
      <c r="BE2354" s="105">
        <f t="shared" si="1018"/>
        <v>0</v>
      </c>
      <c r="BF2354" s="742">
        <f t="shared" si="1019"/>
        <v>0</v>
      </c>
      <c r="BG2354" s="89"/>
      <c r="BH2354" s="9"/>
      <c r="BJ2354" s="40">
        <f t="shared" si="1020"/>
        <v>0</v>
      </c>
      <c r="BK2354" s="40">
        <f t="shared" si="1021"/>
        <v>1</v>
      </c>
      <c r="BL2354" s="40">
        <f t="shared" si="1022"/>
        <v>0</v>
      </c>
      <c r="BM2354" s="40">
        <f t="shared" si="1023"/>
        <v>0</v>
      </c>
      <c r="BN2354" s="40">
        <f t="shared" si="1024"/>
        <v>0</v>
      </c>
    </row>
    <row r="2355" spans="1:66" x14ac:dyDescent="0.25">
      <c r="A2355" s="379"/>
      <c r="B2355" s="936"/>
      <c r="C2355" s="272"/>
      <c r="D2355" s="868"/>
      <c r="E2355" s="873" t="str">
        <f t="shared" si="1025"/>
        <v xml:space="preserve"> </v>
      </c>
      <c r="F2355" s="130">
        <f t="shared" si="1026"/>
        <v>0</v>
      </c>
      <c r="G2355" s="128">
        <f t="shared" ref="G2355:G2418" si="1027">ROW()-DPline</f>
        <v>2343</v>
      </c>
      <c r="H2355" s="127"/>
      <c r="I2355" s="321"/>
      <c r="J2355" s="97"/>
      <c r="K2355" s="323"/>
      <c r="L2355" s="322"/>
      <c r="M2355" s="50"/>
      <c r="N2355" s="87"/>
      <c r="O2355" s="324"/>
      <c r="P2355" s="98"/>
      <c r="Q2355" s="98"/>
      <c r="R2355" s="114"/>
      <c r="S2355" s="753"/>
      <c r="T2355" s="98"/>
      <c r="U2355" s="98"/>
      <c r="V2355" s="98"/>
      <c r="W2355" s="99"/>
      <c r="X2355" s="97"/>
      <c r="Y2355" s="87"/>
      <c r="Z2355" s="100"/>
      <c r="AA2355" s="106">
        <f t="shared" si="1001"/>
        <v>2343</v>
      </c>
      <c r="AB2355" s="549">
        <f t="shared" si="1002"/>
        <v>0</v>
      </c>
      <c r="AC2355" s="544">
        <f t="shared" si="1003"/>
        <v>0</v>
      </c>
      <c r="AD2355" s="174">
        <f t="shared" si="1004"/>
        <v>0</v>
      </c>
      <c r="AE2355" s="8"/>
      <c r="AF2355" s="885" t="str">
        <f t="shared" si="1005"/>
        <v xml:space="preserve"> </v>
      </c>
      <c r="AG2355" s="40">
        <f t="shared" si="1006"/>
        <v>0</v>
      </c>
      <c r="AH2355" s="40">
        <f t="shared" si="1007"/>
        <v>0</v>
      </c>
      <c r="AR2355" s="40">
        <f t="shared" si="1008"/>
        <v>0</v>
      </c>
      <c r="AS2355" s="40">
        <f t="shared" si="1009"/>
        <v>0</v>
      </c>
      <c r="AT2355" s="40">
        <f t="shared" si="1010"/>
        <v>0</v>
      </c>
      <c r="AU2355" s="40">
        <f t="shared" si="1011"/>
        <v>0</v>
      </c>
      <c r="AX2355" s="279">
        <f t="shared" si="1012"/>
        <v>0</v>
      </c>
      <c r="AY2355" s="279">
        <f t="shared" si="1013"/>
        <v>0</v>
      </c>
      <c r="AZ2355" s="40">
        <f t="shared" si="1014"/>
        <v>0</v>
      </c>
      <c r="BB2355" s="40">
        <f t="shared" si="1015"/>
        <v>0</v>
      </c>
      <c r="BC2355" s="397">
        <f t="shared" si="1016"/>
        <v>0</v>
      </c>
      <c r="BD2355" s="105">
        <f t="shared" si="1017"/>
        <v>0</v>
      </c>
      <c r="BE2355" s="105">
        <f t="shared" si="1018"/>
        <v>0</v>
      </c>
      <c r="BF2355" s="742">
        <f t="shared" si="1019"/>
        <v>0</v>
      </c>
      <c r="BG2355" s="89"/>
      <c r="BH2355" s="9"/>
      <c r="BJ2355" s="40">
        <f t="shared" si="1020"/>
        <v>0</v>
      </c>
      <c r="BK2355" s="40">
        <f t="shared" si="1021"/>
        <v>1</v>
      </c>
      <c r="BL2355" s="40">
        <f t="shared" si="1022"/>
        <v>0</v>
      </c>
      <c r="BM2355" s="40">
        <f t="shared" si="1023"/>
        <v>0</v>
      </c>
      <c r="BN2355" s="40">
        <f t="shared" si="1024"/>
        <v>0</v>
      </c>
    </row>
    <row r="2356" spans="1:66" x14ac:dyDescent="0.25">
      <c r="A2356" s="379"/>
      <c r="B2356" s="936"/>
      <c r="C2356" s="272"/>
      <c r="D2356" s="868"/>
      <c r="E2356" s="873" t="str">
        <f t="shared" si="1025"/>
        <v xml:space="preserve"> </v>
      </c>
      <c r="F2356" s="130">
        <f t="shared" si="1026"/>
        <v>0</v>
      </c>
      <c r="G2356" s="128">
        <f t="shared" si="1027"/>
        <v>2344</v>
      </c>
      <c r="H2356" s="127"/>
      <c r="I2356" s="321"/>
      <c r="J2356" s="97"/>
      <c r="K2356" s="323"/>
      <c r="L2356" s="322"/>
      <c r="M2356" s="50"/>
      <c r="N2356" s="87"/>
      <c r="O2356" s="324"/>
      <c r="P2356" s="98"/>
      <c r="Q2356" s="98"/>
      <c r="R2356" s="114"/>
      <c r="S2356" s="753"/>
      <c r="T2356" s="98"/>
      <c r="U2356" s="98"/>
      <c r="V2356" s="98"/>
      <c r="W2356" s="99"/>
      <c r="X2356" s="97"/>
      <c r="Y2356" s="87"/>
      <c r="Z2356" s="100"/>
      <c r="AA2356" s="106">
        <f t="shared" ref="AA2356:AA2419" si="1028">+G2356</f>
        <v>2344</v>
      </c>
      <c r="AB2356" s="549">
        <f t="shared" ref="AB2356:AB2419" si="1029">C2356*BJ2356</f>
        <v>0</v>
      </c>
      <c r="AC2356" s="544">
        <f t="shared" ref="AC2356:AC2419" si="1030">+AX2356+AY2356</f>
        <v>0</v>
      </c>
      <c r="AD2356" s="174">
        <f t="shared" ref="AD2356:AD2419" si="1031">+AC2356*PDArate</f>
        <v>0</v>
      </c>
      <c r="AE2356" s="8"/>
      <c r="AF2356" s="885" t="str">
        <f t="shared" ref="AF2356:AF2419" si="1032">IF(AG2356+AH2356=1,"Enter both columns 5 and 16.", " ")</f>
        <v xml:space="preserve"> </v>
      </c>
      <c r="AG2356" s="40">
        <f t="shared" ref="AG2356:AG2419" si="1033">IF(L2356+M2356+N2356+O2356+W2356 &gt; 0, 1, 0)</f>
        <v>0</v>
      </c>
      <c r="AH2356" s="40">
        <f t="shared" ref="AH2356:AH2419" si="1034">IF(AX2356 &gt; 0, 1, 0)</f>
        <v>0</v>
      </c>
      <c r="AR2356" s="40">
        <f t="shared" ref="AR2356:AR2419" si="1035">IF(ISNA(+F2356), 1, 0)</f>
        <v>0</v>
      </c>
      <c r="AS2356" s="40">
        <f t="shared" ref="AS2356:AS2419" si="1036">IF(ISERR(+F2356), 1, 0)</f>
        <v>0</v>
      </c>
      <c r="AT2356" s="40">
        <f t="shared" ref="AT2356:AT2419" si="1037">IF(ISERR(+AC2356), 1, 0)</f>
        <v>0</v>
      </c>
      <c r="AU2356" s="40">
        <f t="shared" ref="AU2356:AU2419" si="1038">IF(ISERR(+AD2356), 1, 0)</f>
        <v>0</v>
      </c>
      <c r="AX2356" s="279">
        <f t="shared" ref="AX2356:AX2419" si="1039">ROUND(L2356,1)*W2356</f>
        <v>0</v>
      </c>
      <c r="AY2356" s="279">
        <f t="shared" ref="AY2356:AY2419" si="1040">ROUND(X2356,1)*Z2356</f>
        <v>0</v>
      </c>
      <c r="AZ2356" s="40">
        <f t="shared" ref="AZ2356:AZ2419" si="1041">IF(J2356+K2356 &gt; 0, 1, 0)</f>
        <v>0</v>
      </c>
      <c r="BB2356" s="40">
        <f t="shared" ref="BB2356:BB2419" si="1042">IF(+BC2356&gt;0,IF(+BE2356&lt;=0,1,0),0)</f>
        <v>0</v>
      </c>
      <c r="BC2356" s="397">
        <f t="shared" ref="BC2356:BC2419" si="1043">IF(+D2356=1,IF(J2356&gt;0, +J2356, 0),0)</f>
        <v>0</v>
      </c>
      <c r="BD2356" s="105">
        <f t="shared" ref="BD2356:BD2419" si="1044">IF(VALUE(I2356)&lt;1,0,IF(VALUE(I2356)&gt;17,0,VLOOKUP(VALUE(F2356),T10Value,VALUE(I2356)+1,FALSE)))</f>
        <v>0</v>
      </c>
      <c r="BE2356" s="105">
        <f t="shared" ref="BE2356:BE2419" si="1045">ROUND(+BC2356,1)*BD2356</f>
        <v>0</v>
      </c>
      <c r="BF2356" s="742">
        <f t="shared" ref="BF2356:BF2419" si="1046">+BE2356*PDArate</f>
        <v>0</v>
      </c>
      <c r="BG2356" s="89"/>
      <c r="BH2356" s="9"/>
      <c r="BJ2356" s="40">
        <f t="shared" ref="BJ2356:BJ2419" si="1047">IF(J2356+L2356+M2356=J2356,0,IF(J2356-L2356-0.09&gt;0,IF(J2356-L2356&lt;=0.1*J2356,J2356-L2356,0),0))</f>
        <v>0</v>
      </c>
      <c r="BK2356" s="40">
        <f t="shared" ref="BK2356:BK2419" si="1048">IF(L2356+M2356+J2356+X2356&lt;=0,1,IF(L2356+M2356+X2356&gt;0,1,0))</f>
        <v>1</v>
      </c>
      <c r="BL2356" s="40">
        <f t="shared" ref="BL2356:BL2419" si="1049">IF(+BJ2356&gt;0,1,0)</f>
        <v>0</v>
      </c>
      <c r="BM2356" s="40">
        <f t="shared" ref="BM2356:BM2419" si="1050">IF(ISNUMBER(C2356),IF(2*BL2356-C2356&lt;0,1,IF(2*BL2356-C2356&gt;2,1,0)),IF(ISBLANK(C2356),0,1))</f>
        <v>0</v>
      </c>
      <c r="BN2356" s="40">
        <f t="shared" ref="BN2356:BN2419" si="1051">IF(ISNUMBER(D2356),IF(2*AG2356-D2356=1,1,IF(+D2356=0,0, IF(+D2356=1,0,1))),IF(ISBLANK(D2356),0,1))</f>
        <v>0</v>
      </c>
    </row>
    <row r="2357" spans="1:66" x14ac:dyDescent="0.25">
      <c r="A2357" s="379"/>
      <c r="B2357" s="936"/>
      <c r="C2357" s="272"/>
      <c r="D2357" s="868"/>
      <c r="E2357" s="873" t="str">
        <f t="shared" si="1025"/>
        <v xml:space="preserve"> </v>
      </c>
      <c r="F2357" s="130">
        <f t="shared" si="1026"/>
        <v>0</v>
      </c>
      <c r="G2357" s="128">
        <f t="shared" si="1027"/>
        <v>2345</v>
      </c>
      <c r="H2357" s="127"/>
      <c r="I2357" s="321"/>
      <c r="J2357" s="97"/>
      <c r="K2357" s="323"/>
      <c r="L2357" s="322"/>
      <c r="M2357" s="50"/>
      <c r="N2357" s="87"/>
      <c r="O2357" s="324"/>
      <c r="P2357" s="98"/>
      <c r="Q2357" s="98"/>
      <c r="R2357" s="114"/>
      <c r="S2357" s="753"/>
      <c r="T2357" s="98"/>
      <c r="U2357" s="98"/>
      <c r="V2357" s="98"/>
      <c r="W2357" s="99"/>
      <c r="X2357" s="97"/>
      <c r="Y2357" s="87"/>
      <c r="Z2357" s="100"/>
      <c r="AA2357" s="106">
        <f t="shared" si="1028"/>
        <v>2345</v>
      </c>
      <c r="AB2357" s="549">
        <f t="shared" si="1029"/>
        <v>0</v>
      </c>
      <c r="AC2357" s="544">
        <f t="shared" si="1030"/>
        <v>0</v>
      </c>
      <c r="AD2357" s="174">
        <f t="shared" si="1031"/>
        <v>0</v>
      </c>
      <c r="AE2357" s="8"/>
      <c r="AF2357" s="885" t="str">
        <f t="shared" si="1032"/>
        <v xml:space="preserve"> </v>
      </c>
      <c r="AG2357" s="40">
        <f t="shared" si="1033"/>
        <v>0</v>
      </c>
      <c r="AH2357" s="40">
        <f t="shared" si="1034"/>
        <v>0</v>
      </c>
      <c r="AR2357" s="40">
        <f t="shared" si="1035"/>
        <v>0</v>
      </c>
      <c r="AS2357" s="40">
        <f t="shared" si="1036"/>
        <v>0</v>
      </c>
      <c r="AT2357" s="40">
        <f t="shared" si="1037"/>
        <v>0</v>
      </c>
      <c r="AU2357" s="40">
        <f t="shared" si="1038"/>
        <v>0</v>
      </c>
      <c r="AX2357" s="279">
        <f t="shared" si="1039"/>
        <v>0</v>
      </c>
      <c r="AY2357" s="279">
        <f t="shared" si="1040"/>
        <v>0</v>
      </c>
      <c r="AZ2357" s="40">
        <f t="shared" si="1041"/>
        <v>0</v>
      </c>
      <c r="BB2357" s="40">
        <f t="shared" si="1042"/>
        <v>0</v>
      </c>
      <c r="BC2357" s="397">
        <f t="shared" si="1043"/>
        <v>0</v>
      </c>
      <c r="BD2357" s="105">
        <f t="shared" si="1044"/>
        <v>0</v>
      </c>
      <c r="BE2357" s="105">
        <f t="shared" si="1045"/>
        <v>0</v>
      </c>
      <c r="BF2357" s="742">
        <f t="shared" si="1046"/>
        <v>0</v>
      </c>
      <c r="BG2357" s="89"/>
      <c r="BH2357" s="9"/>
      <c r="BJ2357" s="40">
        <f t="shared" si="1047"/>
        <v>0</v>
      </c>
      <c r="BK2357" s="40">
        <f t="shared" si="1048"/>
        <v>1</v>
      </c>
      <c r="BL2357" s="40">
        <f t="shared" si="1049"/>
        <v>0</v>
      </c>
      <c r="BM2357" s="40">
        <f t="shared" si="1050"/>
        <v>0</v>
      </c>
      <c r="BN2357" s="40">
        <f t="shared" si="1051"/>
        <v>0</v>
      </c>
    </row>
    <row r="2358" spans="1:66" x14ac:dyDescent="0.25">
      <c r="A2358" s="379"/>
      <c r="B2358" s="936"/>
      <c r="C2358" s="272"/>
      <c r="D2358" s="868"/>
      <c r="E2358" s="873" t="str">
        <f t="shared" si="1025"/>
        <v xml:space="preserve"> </v>
      </c>
      <c r="F2358" s="130">
        <f t="shared" si="1026"/>
        <v>0</v>
      </c>
      <c r="G2358" s="128">
        <f t="shared" si="1027"/>
        <v>2346</v>
      </c>
      <c r="H2358" s="127"/>
      <c r="I2358" s="321"/>
      <c r="J2358" s="97"/>
      <c r="K2358" s="323"/>
      <c r="L2358" s="322"/>
      <c r="M2358" s="50"/>
      <c r="N2358" s="87"/>
      <c r="O2358" s="324"/>
      <c r="P2358" s="98"/>
      <c r="Q2358" s="98"/>
      <c r="R2358" s="114"/>
      <c r="S2358" s="753"/>
      <c r="T2358" s="98"/>
      <c r="U2358" s="98"/>
      <c r="V2358" s="98"/>
      <c r="W2358" s="99"/>
      <c r="X2358" s="97"/>
      <c r="Y2358" s="87"/>
      <c r="Z2358" s="100"/>
      <c r="AA2358" s="106">
        <f t="shared" si="1028"/>
        <v>2346</v>
      </c>
      <c r="AB2358" s="549">
        <f t="shared" si="1029"/>
        <v>0</v>
      </c>
      <c r="AC2358" s="544">
        <f t="shared" si="1030"/>
        <v>0</v>
      </c>
      <c r="AD2358" s="174">
        <f t="shared" si="1031"/>
        <v>0</v>
      </c>
      <c r="AE2358" s="8"/>
      <c r="AF2358" s="885" t="str">
        <f t="shared" si="1032"/>
        <v xml:space="preserve"> </v>
      </c>
      <c r="AG2358" s="40">
        <f t="shared" si="1033"/>
        <v>0</v>
      </c>
      <c r="AH2358" s="40">
        <f t="shared" si="1034"/>
        <v>0</v>
      </c>
      <c r="AR2358" s="40">
        <f t="shared" si="1035"/>
        <v>0</v>
      </c>
      <c r="AS2358" s="40">
        <f t="shared" si="1036"/>
        <v>0</v>
      </c>
      <c r="AT2358" s="40">
        <f t="shared" si="1037"/>
        <v>0</v>
      </c>
      <c r="AU2358" s="40">
        <f t="shared" si="1038"/>
        <v>0</v>
      </c>
      <c r="AX2358" s="279">
        <f t="shared" si="1039"/>
        <v>0</v>
      </c>
      <c r="AY2358" s="279">
        <f t="shared" si="1040"/>
        <v>0</v>
      </c>
      <c r="AZ2358" s="40">
        <f t="shared" si="1041"/>
        <v>0</v>
      </c>
      <c r="BB2358" s="40">
        <f t="shared" si="1042"/>
        <v>0</v>
      </c>
      <c r="BC2358" s="397">
        <f t="shared" si="1043"/>
        <v>0</v>
      </c>
      <c r="BD2358" s="105">
        <f t="shared" si="1044"/>
        <v>0</v>
      </c>
      <c r="BE2358" s="105">
        <f t="shared" si="1045"/>
        <v>0</v>
      </c>
      <c r="BF2358" s="742">
        <f t="shared" si="1046"/>
        <v>0</v>
      </c>
      <c r="BG2358" s="89"/>
      <c r="BH2358" s="9"/>
      <c r="BJ2358" s="40">
        <f t="shared" si="1047"/>
        <v>0</v>
      </c>
      <c r="BK2358" s="40">
        <f t="shared" si="1048"/>
        <v>1</v>
      </c>
      <c r="BL2358" s="40">
        <f t="shared" si="1049"/>
        <v>0</v>
      </c>
      <c r="BM2358" s="40">
        <f t="shared" si="1050"/>
        <v>0</v>
      </c>
      <c r="BN2358" s="40">
        <f t="shared" si="1051"/>
        <v>0</v>
      </c>
    </row>
    <row r="2359" spans="1:66" x14ac:dyDescent="0.25">
      <c r="A2359" s="379"/>
      <c r="B2359" s="936"/>
      <c r="C2359" s="272"/>
      <c r="D2359" s="868"/>
      <c r="E2359" s="873" t="str">
        <f t="shared" si="1025"/>
        <v xml:space="preserve"> </v>
      </c>
      <c r="F2359" s="130">
        <f t="shared" si="1026"/>
        <v>0</v>
      </c>
      <c r="G2359" s="128">
        <f t="shared" si="1027"/>
        <v>2347</v>
      </c>
      <c r="H2359" s="127"/>
      <c r="I2359" s="321"/>
      <c r="J2359" s="97"/>
      <c r="K2359" s="323"/>
      <c r="L2359" s="322"/>
      <c r="M2359" s="50"/>
      <c r="N2359" s="87"/>
      <c r="O2359" s="324"/>
      <c r="P2359" s="98"/>
      <c r="Q2359" s="98"/>
      <c r="R2359" s="114"/>
      <c r="S2359" s="753"/>
      <c r="T2359" s="98"/>
      <c r="U2359" s="98"/>
      <c r="V2359" s="98"/>
      <c r="W2359" s="99"/>
      <c r="X2359" s="97"/>
      <c r="Y2359" s="87"/>
      <c r="Z2359" s="100"/>
      <c r="AA2359" s="106">
        <f t="shared" si="1028"/>
        <v>2347</v>
      </c>
      <c r="AB2359" s="549">
        <f t="shared" si="1029"/>
        <v>0</v>
      </c>
      <c r="AC2359" s="544">
        <f t="shared" si="1030"/>
        <v>0</v>
      </c>
      <c r="AD2359" s="174">
        <f t="shared" si="1031"/>
        <v>0</v>
      </c>
      <c r="AE2359" s="8"/>
      <c r="AF2359" s="885" t="str">
        <f t="shared" si="1032"/>
        <v xml:space="preserve"> </v>
      </c>
      <c r="AG2359" s="40">
        <f t="shared" si="1033"/>
        <v>0</v>
      </c>
      <c r="AH2359" s="40">
        <f t="shared" si="1034"/>
        <v>0</v>
      </c>
      <c r="AR2359" s="40">
        <f t="shared" si="1035"/>
        <v>0</v>
      </c>
      <c r="AS2359" s="40">
        <f t="shared" si="1036"/>
        <v>0</v>
      </c>
      <c r="AT2359" s="40">
        <f t="shared" si="1037"/>
        <v>0</v>
      </c>
      <c r="AU2359" s="40">
        <f t="shared" si="1038"/>
        <v>0</v>
      </c>
      <c r="AX2359" s="279">
        <f t="shared" si="1039"/>
        <v>0</v>
      </c>
      <c r="AY2359" s="279">
        <f t="shared" si="1040"/>
        <v>0</v>
      </c>
      <c r="AZ2359" s="40">
        <f t="shared" si="1041"/>
        <v>0</v>
      </c>
      <c r="BB2359" s="40">
        <f t="shared" si="1042"/>
        <v>0</v>
      </c>
      <c r="BC2359" s="397">
        <f t="shared" si="1043"/>
        <v>0</v>
      </c>
      <c r="BD2359" s="105">
        <f t="shared" si="1044"/>
        <v>0</v>
      </c>
      <c r="BE2359" s="105">
        <f t="shared" si="1045"/>
        <v>0</v>
      </c>
      <c r="BF2359" s="742">
        <f t="shared" si="1046"/>
        <v>0</v>
      </c>
      <c r="BG2359" s="89"/>
      <c r="BH2359" s="9"/>
      <c r="BJ2359" s="40">
        <f t="shared" si="1047"/>
        <v>0</v>
      </c>
      <c r="BK2359" s="40">
        <f t="shared" si="1048"/>
        <v>1</v>
      </c>
      <c r="BL2359" s="40">
        <f t="shared" si="1049"/>
        <v>0</v>
      </c>
      <c r="BM2359" s="40">
        <f t="shared" si="1050"/>
        <v>0</v>
      </c>
      <c r="BN2359" s="40">
        <f t="shared" si="1051"/>
        <v>0</v>
      </c>
    </row>
    <row r="2360" spans="1:66" x14ac:dyDescent="0.25">
      <c r="A2360" s="379"/>
      <c r="B2360" s="936"/>
      <c r="C2360" s="272"/>
      <c r="D2360" s="868"/>
      <c r="E2360" s="873" t="str">
        <f t="shared" si="1025"/>
        <v xml:space="preserve"> </v>
      </c>
      <c r="F2360" s="130">
        <f t="shared" si="1026"/>
        <v>0</v>
      </c>
      <c r="G2360" s="128">
        <f t="shared" si="1027"/>
        <v>2348</v>
      </c>
      <c r="H2360" s="127"/>
      <c r="I2360" s="321"/>
      <c r="J2360" s="97"/>
      <c r="K2360" s="323"/>
      <c r="L2360" s="322"/>
      <c r="M2360" s="50"/>
      <c r="N2360" s="87"/>
      <c r="O2360" s="324"/>
      <c r="P2360" s="98"/>
      <c r="Q2360" s="98"/>
      <c r="R2360" s="114"/>
      <c r="S2360" s="753"/>
      <c r="T2360" s="98"/>
      <c r="U2360" s="98"/>
      <c r="V2360" s="98"/>
      <c r="W2360" s="99"/>
      <c r="X2360" s="97"/>
      <c r="Y2360" s="87"/>
      <c r="Z2360" s="100"/>
      <c r="AA2360" s="106">
        <f t="shared" si="1028"/>
        <v>2348</v>
      </c>
      <c r="AB2360" s="549">
        <f t="shared" si="1029"/>
        <v>0</v>
      </c>
      <c r="AC2360" s="544">
        <f t="shared" si="1030"/>
        <v>0</v>
      </c>
      <c r="AD2360" s="174">
        <f t="shared" si="1031"/>
        <v>0</v>
      </c>
      <c r="AE2360" s="8"/>
      <c r="AF2360" s="885" t="str">
        <f t="shared" si="1032"/>
        <v xml:space="preserve"> </v>
      </c>
      <c r="AG2360" s="40">
        <f t="shared" si="1033"/>
        <v>0</v>
      </c>
      <c r="AH2360" s="40">
        <f t="shared" si="1034"/>
        <v>0</v>
      </c>
      <c r="AR2360" s="40">
        <f t="shared" si="1035"/>
        <v>0</v>
      </c>
      <c r="AS2360" s="40">
        <f t="shared" si="1036"/>
        <v>0</v>
      </c>
      <c r="AT2360" s="40">
        <f t="shared" si="1037"/>
        <v>0</v>
      </c>
      <c r="AU2360" s="40">
        <f t="shared" si="1038"/>
        <v>0</v>
      </c>
      <c r="AX2360" s="279">
        <f t="shared" si="1039"/>
        <v>0</v>
      </c>
      <c r="AY2360" s="279">
        <f t="shared" si="1040"/>
        <v>0</v>
      </c>
      <c r="AZ2360" s="40">
        <f t="shared" si="1041"/>
        <v>0</v>
      </c>
      <c r="BB2360" s="40">
        <f t="shared" si="1042"/>
        <v>0</v>
      </c>
      <c r="BC2360" s="397">
        <f t="shared" si="1043"/>
        <v>0</v>
      </c>
      <c r="BD2360" s="105">
        <f t="shared" si="1044"/>
        <v>0</v>
      </c>
      <c r="BE2360" s="105">
        <f t="shared" si="1045"/>
        <v>0</v>
      </c>
      <c r="BF2360" s="742">
        <f t="shared" si="1046"/>
        <v>0</v>
      </c>
      <c r="BG2360" s="89"/>
      <c r="BH2360" s="9"/>
      <c r="BJ2360" s="40">
        <f t="shared" si="1047"/>
        <v>0</v>
      </c>
      <c r="BK2360" s="40">
        <f t="shared" si="1048"/>
        <v>1</v>
      </c>
      <c r="BL2360" s="40">
        <f t="shared" si="1049"/>
        <v>0</v>
      </c>
      <c r="BM2360" s="40">
        <f t="shared" si="1050"/>
        <v>0</v>
      </c>
      <c r="BN2360" s="40">
        <f t="shared" si="1051"/>
        <v>0</v>
      </c>
    </row>
    <row r="2361" spans="1:66" x14ac:dyDescent="0.25">
      <c r="A2361" s="379"/>
      <c r="B2361" s="936"/>
      <c r="C2361" s="272"/>
      <c r="D2361" s="868"/>
      <c r="E2361" s="873" t="str">
        <f t="shared" si="1025"/>
        <v xml:space="preserve"> </v>
      </c>
      <c r="F2361" s="130">
        <f t="shared" si="1026"/>
        <v>0</v>
      </c>
      <c r="G2361" s="128">
        <f t="shared" si="1027"/>
        <v>2349</v>
      </c>
      <c r="H2361" s="127"/>
      <c r="I2361" s="321"/>
      <c r="J2361" s="97"/>
      <c r="K2361" s="323"/>
      <c r="L2361" s="322"/>
      <c r="M2361" s="50"/>
      <c r="N2361" s="87"/>
      <c r="O2361" s="324"/>
      <c r="P2361" s="98"/>
      <c r="Q2361" s="98"/>
      <c r="R2361" s="114"/>
      <c r="S2361" s="753"/>
      <c r="T2361" s="98"/>
      <c r="U2361" s="98"/>
      <c r="V2361" s="98"/>
      <c r="W2361" s="99"/>
      <c r="X2361" s="97"/>
      <c r="Y2361" s="87"/>
      <c r="Z2361" s="100"/>
      <c r="AA2361" s="106">
        <f t="shared" si="1028"/>
        <v>2349</v>
      </c>
      <c r="AB2361" s="549">
        <f t="shared" si="1029"/>
        <v>0</v>
      </c>
      <c r="AC2361" s="544">
        <f t="shared" si="1030"/>
        <v>0</v>
      </c>
      <c r="AD2361" s="174">
        <f t="shared" si="1031"/>
        <v>0</v>
      </c>
      <c r="AE2361" s="8"/>
      <c r="AF2361" s="885" t="str">
        <f t="shared" si="1032"/>
        <v xml:space="preserve"> </v>
      </c>
      <c r="AG2361" s="40">
        <f t="shared" si="1033"/>
        <v>0</v>
      </c>
      <c r="AH2361" s="40">
        <f t="shared" si="1034"/>
        <v>0</v>
      </c>
      <c r="AR2361" s="40">
        <f t="shared" si="1035"/>
        <v>0</v>
      </c>
      <c r="AS2361" s="40">
        <f t="shared" si="1036"/>
        <v>0</v>
      </c>
      <c r="AT2361" s="40">
        <f t="shared" si="1037"/>
        <v>0</v>
      </c>
      <c r="AU2361" s="40">
        <f t="shared" si="1038"/>
        <v>0</v>
      </c>
      <c r="AX2361" s="279">
        <f t="shared" si="1039"/>
        <v>0</v>
      </c>
      <c r="AY2361" s="279">
        <f t="shared" si="1040"/>
        <v>0</v>
      </c>
      <c r="AZ2361" s="40">
        <f t="shared" si="1041"/>
        <v>0</v>
      </c>
      <c r="BB2361" s="40">
        <f t="shared" si="1042"/>
        <v>0</v>
      </c>
      <c r="BC2361" s="397">
        <f t="shared" si="1043"/>
        <v>0</v>
      </c>
      <c r="BD2361" s="105">
        <f t="shared" si="1044"/>
        <v>0</v>
      </c>
      <c r="BE2361" s="105">
        <f t="shared" si="1045"/>
        <v>0</v>
      </c>
      <c r="BF2361" s="742">
        <f t="shared" si="1046"/>
        <v>0</v>
      </c>
      <c r="BG2361" s="89"/>
      <c r="BH2361" s="9"/>
      <c r="BJ2361" s="40">
        <f t="shared" si="1047"/>
        <v>0</v>
      </c>
      <c r="BK2361" s="40">
        <f t="shared" si="1048"/>
        <v>1</v>
      </c>
      <c r="BL2361" s="40">
        <f t="shared" si="1049"/>
        <v>0</v>
      </c>
      <c r="BM2361" s="40">
        <f t="shared" si="1050"/>
        <v>0</v>
      </c>
      <c r="BN2361" s="40">
        <f t="shared" si="1051"/>
        <v>0</v>
      </c>
    </row>
    <row r="2362" spans="1:66" x14ac:dyDescent="0.25">
      <c r="A2362" s="379"/>
      <c r="B2362" s="936"/>
      <c r="C2362" s="272"/>
      <c r="D2362" s="868"/>
      <c r="E2362" s="873" t="str">
        <f t="shared" si="1025"/>
        <v xml:space="preserve"> </v>
      </c>
      <c r="F2362" s="130">
        <f t="shared" si="1026"/>
        <v>0</v>
      </c>
      <c r="G2362" s="128">
        <f t="shared" si="1027"/>
        <v>2350</v>
      </c>
      <c r="H2362" s="127"/>
      <c r="I2362" s="321"/>
      <c r="J2362" s="97"/>
      <c r="K2362" s="323"/>
      <c r="L2362" s="322"/>
      <c r="M2362" s="50"/>
      <c r="N2362" s="87"/>
      <c r="O2362" s="324"/>
      <c r="P2362" s="98"/>
      <c r="Q2362" s="98"/>
      <c r="R2362" s="114"/>
      <c r="S2362" s="753"/>
      <c r="T2362" s="98"/>
      <c r="U2362" s="98"/>
      <c r="V2362" s="98"/>
      <c r="W2362" s="99"/>
      <c r="X2362" s="97"/>
      <c r="Y2362" s="87"/>
      <c r="Z2362" s="100"/>
      <c r="AA2362" s="106">
        <f t="shared" si="1028"/>
        <v>2350</v>
      </c>
      <c r="AB2362" s="549">
        <f t="shared" si="1029"/>
        <v>0</v>
      </c>
      <c r="AC2362" s="544">
        <f t="shared" si="1030"/>
        <v>0</v>
      </c>
      <c r="AD2362" s="174">
        <f t="shared" si="1031"/>
        <v>0</v>
      </c>
      <c r="AE2362" s="8"/>
      <c r="AF2362" s="885" t="str">
        <f t="shared" si="1032"/>
        <v xml:space="preserve"> </v>
      </c>
      <c r="AG2362" s="40">
        <f t="shared" si="1033"/>
        <v>0</v>
      </c>
      <c r="AH2362" s="40">
        <f t="shared" si="1034"/>
        <v>0</v>
      </c>
      <c r="AR2362" s="40">
        <f t="shared" si="1035"/>
        <v>0</v>
      </c>
      <c r="AS2362" s="40">
        <f t="shared" si="1036"/>
        <v>0</v>
      </c>
      <c r="AT2362" s="40">
        <f t="shared" si="1037"/>
        <v>0</v>
      </c>
      <c r="AU2362" s="40">
        <f t="shared" si="1038"/>
        <v>0</v>
      </c>
      <c r="AX2362" s="279">
        <f t="shared" si="1039"/>
        <v>0</v>
      </c>
      <c r="AY2362" s="279">
        <f t="shared" si="1040"/>
        <v>0</v>
      </c>
      <c r="AZ2362" s="40">
        <f t="shared" si="1041"/>
        <v>0</v>
      </c>
      <c r="BB2362" s="40">
        <f t="shared" si="1042"/>
        <v>0</v>
      </c>
      <c r="BC2362" s="397">
        <f t="shared" si="1043"/>
        <v>0</v>
      </c>
      <c r="BD2362" s="105">
        <f t="shared" si="1044"/>
        <v>0</v>
      </c>
      <c r="BE2362" s="105">
        <f t="shared" si="1045"/>
        <v>0</v>
      </c>
      <c r="BF2362" s="742">
        <f t="shared" si="1046"/>
        <v>0</v>
      </c>
      <c r="BG2362" s="89"/>
      <c r="BH2362" s="9"/>
      <c r="BJ2362" s="40">
        <f t="shared" si="1047"/>
        <v>0</v>
      </c>
      <c r="BK2362" s="40">
        <f t="shared" si="1048"/>
        <v>1</v>
      </c>
      <c r="BL2362" s="40">
        <f t="shared" si="1049"/>
        <v>0</v>
      </c>
      <c r="BM2362" s="40">
        <f t="shared" si="1050"/>
        <v>0</v>
      </c>
      <c r="BN2362" s="40">
        <f t="shared" si="1051"/>
        <v>0</v>
      </c>
    </row>
    <row r="2363" spans="1:66" x14ac:dyDescent="0.25">
      <c r="A2363" s="379"/>
      <c r="B2363" s="936"/>
      <c r="C2363" s="272"/>
      <c r="D2363" s="868"/>
      <c r="E2363" s="873" t="str">
        <f t="shared" si="1025"/>
        <v xml:space="preserve"> </v>
      </c>
      <c r="F2363" s="130">
        <f t="shared" si="1026"/>
        <v>0</v>
      </c>
      <c r="G2363" s="128">
        <f t="shared" si="1027"/>
        <v>2351</v>
      </c>
      <c r="H2363" s="127"/>
      <c r="I2363" s="321"/>
      <c r="J2363" s="97"/>
      <c r="K2363" s="323"/>
      <c r="L2363" s="322"/>
      <c r="M2363" s="50"/>
      <c r="N2363" s="87"/>
      <c r="O2363" s="324"/>
      <c r="P2363" s="98"/>
      <c r="Q2363" s="98"/>
      <c r="R2363" s="114"/>
      <c r="S2363" s="753"/>
      <c r="T2363" s="98"/>
      <c r="U2363" s="98"/>
      <c r="V2363" s="98"/>
      <c r="W2363" s="99"/>
      <c r="X2363" s="97"/>
      <c r="Y2363" s="87"/>
      <c r="Z2363" s="100"/>
      <c r="AA2363" s="106">
        <f t="shared" si="1028"/>
        <v>2351</v>
      </c>
      <c r="AB2363" s="549">
        <f t="shared" si="1029"/>
        <v>0</v>
      </c>
      <c r="AC2363" s="544">
        <f t="shared" si="1030"/>
        <v>0</v>
      </c>
      <c r="AD2363" s="174">
        <f t="shared" si="1031"/>
        <v>0</v>
      </c>
      <c r="AE2363" s="8"/>
      <c r="AF2363" s="885" t="str">
        <f t="shared" si="1032"/>
        <v xml:space="preserve"> </v>
      </c>
      <c r="AG2363" s="40">
        <f t="shared" si="1033"/>
        <v>0</v>
      </c>
      <c r="AH2363" s="40">
        <f t="shared" si="1034"/>
        <v>0</v>
      </c>
      <c r="AR2363" s="40">
        <f t="shared" si="1035"/>
        <v>0</v>
      </c>
      <c r="AS2363" s="40">
        <f t="shared" si="1036"/>
        <v>0</v>
      </c>
      <c r="AT2363" s="40">
        <f t="shared" si="1037"/>
        <v>0</v>
      </c>
      <c r="AU2363" s="40">
        <f t="shared" si="1038"/>
        <v>0</v>
      </c>
      <c r="AX2363" s="279">
        <f t="shared" si="1039"/>
        <v>0</v>
      </c>
      <c r="AY2363" s="279">
        <f t="shared" si="1040"/>
        <v>0</v>
      </c>
      <c r="AZ2363" s="40">
        <f t="shared" si="1041"/>
        <v>0</v>
      </c>
      <c r="BB2363" s="40">
        <f t="shared" si="1042"/>
        <v>0</v>
      </c>
      <c r="BC2363" s="397">
        <f t="shared" si="1043"/>
        <v>0</v>
      </c>
      <c r="BD2363" s="105">
        <f t="shared" si="1044"/>
        <v>0</v>
      </c>
      <c r="BE2363" s="105">
        <f t="shared" si="1045"/>
        <v>0</v>
      </c>
      <c r="BF2363" s="742">
        <f t="shared" si="1046"/>
        <v>0</v>
      </c>
      <c r="BG2363" s="89"/>
      <c r="BH2363" s="9"/>
      <c r="BJ2363" s="40">
        <f t="shared" si="1047"/>
        <v>0</v>
      </c>
      <c r="BK2363" s="40">
        <f t="shared" si="1048"/>
        <v>1</v>
      </c>
      <c r="BL2363" s="40">
        <f t="shared" si="1049"/>
        <v>0</v>
      </c>
      <c r="BM2363" s="40">
        <f t="shared" si="1050"/>
        <v>0</v>
      </c>
      <c r="BN2363" s="40">
        <f t="shared" si="1051"/>
        <v>0</v>
      </c>
    </row>
    <row r="2364" spans="1:66" x14ac:dyDescent="0.25">
      <c r="A2364" s="379"/>
      <c r="B2364" s="936"/>
      <c r="C2364" s="272"/>
      <c r="D2364" s="868"/>
      <c r="E2364" s="873" t="str">
        <f t="shared" si="1025"/>
        <v xml:space="preserve"> </v>
      </c>
      <c r="F2364" s="130">
        <f t="shared" si="1026"/>
        <v>0</v>
      </c>
      <c r="G2364" s="128">
        <f t="shared" si="1027"/>
        <v>2352</v>
      </c>
      <c r="H2364" s="127"/>
      <c r="I2364" s="321"/>
      <c r="J2364" s="97"/>
      <c r="K2364" s="323"/>
      <c r="L2364" s="322"/>
      <c r="M2364" s="50"/>
      <c r="N2364" s="87"/>
      <c r="O2364" s="324"/>
      <c r="P2364" s="98"/>
      <c r="Q2364" s="98"/>
      <c r="R2364" s="114"/>
      <c r="S2364" s="753"/>
      <c r="T2364" s="98"/>
      <c r="U2364" s="98"/>
      <c r="V2364" s="98"/>
      <c r="W2364" s="99"/>
      <c r="X2364" s="97"/>
      <c r="Y2364" s="87"/>
      <c r="Z2364" s="100"/>
      <c r="AA2364" s="106">
        <f t="shared" si="1028"/>
        <v>2352</v>
      </c>
      <c r="AB2364" s="549">
        <f t="shared" si="1029"/>
        <v>0</v>
      </c>
      <c r="AC2364" s="544">
        <f t="shared" si="1030"/>
        <v>0</v>
      </c>
      <c r="AD2364" s="174">
        <f t="shared" si="1031"/>
        <v>0</v>
      </c>
      <c r="AE2364" s="8"/>
      <c r="AF2364" s="885" t="str">
        <f t="shared" si="1032"/>
        <v xml:space="preserve"> </v>
      </c>
      <c r="AG2364" s="40">
        <f t="shared" si="1033"/>
        <v>0</v>
      </c>
      <c r="AH2364" s="40">
        <f t="shared" si="1034"/>
        <v>0</v>
      </c>
      <c r="AR2364" s="40">
        <f t="shared" si="1035"/>
        <v>0</v>
      </c>
      <c r="AS2364" s="40">
        <f t="shared" si="1036"/>
        <v>0</v>
      </c>
      <c r="AT2364" s="40">
        <f t="shared" si="1037"/>
        <v>0</v>
      </c>
      <c r="AU2364" s="40">
        <f t="shared" si="1038"/>
        <v>0</v>
      </c>
      <c r="AX2364" s="279">
        <f t="shared" si="1039"/>
        <v>0</v>
      </c>
      <c r="AY2364" s="279">
        <f t="shared" si="1040"/>
        <v>0</v>
      </c>
      <c r="AZ2364" s="40">
        <f t="shared" si="1041"/>
        <v>0</v>
      </c>
      <c r="BB2364" s="40">
        <f t="shared" si="1042"/>
        <v>0</v>
      </c>
      <c r="BC2364" s="397">
        <f t="shared" si="1043"/>
        <v>0</v>
      </c>
      <c r="BD2364" s="105">
        <f t="shared" si="1044"/>
        <v>0</v>
      </c>
      <c r="BE2364" s="105">
        <f t="shared" si="1045"/>
        <v>0</v>
      </c>
      <c r="BF2364" s="742">
        <f t="shared" si="1046"/>
        <v>0</v>
      </c>
      <c r="BG2364" s="89"/>
      <c r="BH2364" s="9"/>
      <c r="BJ2364" s="40">
        <f t="shared" si="1047"/>
        <v>0</v>
      </c>
      <c r="BK2364" s="40">
        <f t="shared" si="1048"/>
        <v>1</v>
      </c>
      <c r="BL2364" s="40">
        <f t="shared" si="1049"/>
        <v>0</v>
      </c>
      <c r="BM2364" s="40">
        <f t="shared" si="1050"/>
        <v>0</v>
      </c>
      <c r="BN2364" s="40">
        <f t="shared" si="1051"/>
        <v>0</v>
      </c>
    </row>
    <row r="2365" spans="1:66" x14ac:dyDescent="0.25">
      <c r="A2365" s="379"/>
      <c r="B2365" s="936"/>
      <c r="C2365" s="272"/>
      <c r="D2365" s="868"/>
      <c r="E2365" s="873" t="str">
        <f t="shared" si="1025"/>
        <v xml:space="preserve"> </v>
      </c>
      <c r="F2365" s="130">
        <f t="shared" si="1026"/>
        <v>0</v>
      </c>
      <c r="G2365" s="128">
        <f t="shared" si="1027"/>
        <v>2353</v>
      </c>
      <c r="H2365" s="127"/>
      <c r="I2365" s="321"/>
      <c r="J2365" s="97"/>
      <c r="K2365" s="323"/>
      <c r="L2365" s="322"/>
      <c r="M2365" s="50"/>
      <c r="N2365" s="87"/>
      <c r="O2365" s="324"/>
      <c r="P2365" s="98"/>
      <c r="Q2365" s="98"/>
      <c r="R2365" s="114"/>
      <c r="S2365" s="753"/>
      <c r="T2365" s="98"/>
      <c r="U2365" s="98"/>
      <c r="V2365" s="98"/>
      <c r="W2365" s="99"/>
      <c r="X2365" s="97"/>
      <c r="Y2365" s="87"/>
      <c r="Z2365" s="100"/>
      <c r="AA2365" s="106">
        <f t="shared" si="1028"/>
        <v>2353</v>
      </c>
      <c r="AB2365" s="549">
        <f t="shared" si="1029"/>
        <v>0</v>
      </c>
      <c r="AC2365" s="544">
        <f t="shared" si="1030"/>
        <v>0</v>
      </c>
      <c r="AD2365" s="174">
        <f t="shared" si="1031"/>
        <v>0</v>
      </c>
      <c r="AE2365" s="8"/>
      <c r="AF2365" s="885" t="str">
        <f t="shared" si="1032"/>
        <v xml:space="preserve"> </v>
      </c>
      <c r="AG2365" s="40">
        <f t="shared" si="1033"/>
        <v>0</v>
      </c>
      <c r="AH2365" s="40">
        <f t="shared" si="1034"/>
        <v>0</v>
      </c>
      <c r="AR2365" s="40">
        <f t="shared" si="1035"/>
        <v>0</v>
      </c>
      <c r="AS2365" s="40">
        <f t="shared" si="1036"/>
        <v>0</v>
      </c>
      <c r="AT2365" s="40">
        <f t="shared" si="1037"/>
        <v>0</v>
      </c>
      <c r="AU2365" s="40">
        <f t="shared" si="1038"/>
        <v>0</v>
      </c>
      <c r="AX2365" s="279">
        <f t="shared" si="1039"/>
        <v>0</v>
      </c>
      <c r="AY2365" s="279">
        <f t="shared" si="1040"/>
        <v>0</v>
      </c>
      <c r="AZ2365" s="40">
        <f t="shared" si="1041"/>
        <v>0</v>
      </c>
      <c r="BB2365" s="40">
        <f t="shared" si="1042"/>
        <v>0</v>
      </c>
      <c r="BC2365" s="397">
        <f t="shared" si="1043"/>
        <v>0</v>
      </c>
      <c r="BD2365" s="105">
        <f t="shared" si="1044"/>
        <v>0</v>
      </c>
      <c r="BE2365" s="105">
        <f t="shared" si="1045"/>
        <v>0</v>
      </c>
      <c r="BF2365" s="742">
        <f t="shared" si="1046"/>
        <v>0</v>
      </c>
      <c r="BG2365" s="89"/>
      <c r="BH2365" s="9"/>
      <c r="BJ2365" s="40">
        <f t="shared" si="1047"/>
        <v>0</v>
      </c>
      <c r="BK2365" s="40">
        <f t="shared" si="1048"/>
        <v>1</v>
      </c>
      <c r="BL2365" s="40">
        <f t="shared" si="1049"/>
        <v>0</v>
      </c>
      <c r="BM2365" s="40">
        <f t="shared" si="1050"/>
        <v>0</v>
      </c>
      <c r="BN2365" s="40">
        <f t="shared" si="1051"/>
        <v>0</v>
      </c>
    </row>
    <row r="2366" spans="1:66" x14ac:dyDescent="0.25">
      <c r="A2366" s="379"/>
      <c r="B2366" s="936"/>
      <c r="C2366" s="272"/>
      <c r="D2366" s="868"/>
      <c r="E2366" s="873" t="str">
        <f t="shared" si="1025"/>
        <v xml:space="preserve"> </v>
      </c>
      <c r="F2366" s="130">
        <f t="shared" si="1026"/>
        <v>0</v>
      </c>
      <c r="G2366" s="128">
        <f t="shared" si="1027"/>
        <v>2354</v>
      </c>
      <c r="H2366" s="127"/>
      <c r="I2366" s="321"/>
      <c r="J2366" s="97"/>
      <c r="K2366" s="323"/>
      <c r="L2366" s="322"/>
      <c r="M2366" s="50"/>
      <c r="N2366" s="87"/>
      <c r="O2366" s="324"/>
      <c r="P2366" s="98"/>
      <c r="Q2366" s="98"/>
      <c r="R2366" s="114"/>
      <c r="S2366" s="753"/>
      <c r="T2366" s="98"/>
      <c r="U2366" s="98"/>
      <c r="V2366" s="98"/>
      <c r="W2366" s="99"/>
      <c r="X2366" s="97"/>
      <c r="Y2366" s="87"/>
      <c r="Z2366" s="100"/>
      <c r="AA2366" s="106">
        <f t="shared" si="1028"/>
        <v>2354</v>
      </c>
      <c r="AB2366" s="549">
        <f t="shared" si="1029"/>
        <v>0</v>
      </c>
      <c r="AC2366" s="544">
        <f t="shared" si="1030"/>
        <v>0</v>
      </c>
      <c r="AD2366" s="174">
        <f t="shared" si="1031"/>
        <v>0</v>
      </c>
      <c r="AE2366" s="8"/>
      <c r="AF2366" s="885" t="str">
        <f t="shared" si="1032"/>
        <v xml:space="preserve"> </v>
      </c>
      <c r="AG2366" s="40">
        <f t="shared" si="1033"/>
        <v>0</v>
      </c>
      <c r="AH2366" s="40">
        <f t="shared" si="1034"/>
        <v>0</v>
      </c>
      <c r="AR2366" s="40">
        <f t="shared" si="1035"/>
        <v>0</v>
      </c>
      <c r="AS2366" s="40">
        <f t="shared" si="1036"/>
        <v>0</v>
      </c>
      <c r="AT2366" s="40">
        <f t="shared" si="1037"/>
        <v>0</v>
      </c>
      <c r="AU2366" s="40">
        <f t="shared" si="1038"/>
        <v>0</v>
      </c>
      <c r="AX2366" s="279">
        <f t="shared" si="1039"/>
        <v>0</v>
      </c>
      <c r="AY2366" s="279">
        <f t="shared" si="1040"/>
        <v>0</v>
      </c>
      <c r="AZ2366" s="40">
        <f t="shared" si="1041"/>
        <v>0</v>
      </c>
      <c r="BB2366" s="40">
        <f t="shared" si="1042"/>
        <v>0</v>
      </c>
      <c r="BC2366" s="397">
        <f t="shared" si="1043"/>
        <v>0</v>
      </c>
      <c r="BD2366" s="105">
        <f t="shared" si="1044"/>
        <v>0</v>
      </c>
      <c r="BE2366" s="105">
        <f t="shared" si="1045"/>
        <v>0</v>
      </c>
      <c r="BF2366" s="742">
        <f t="shared" si="1046"/>
        <v>0</v>
      </c>
      <c r="BG2366" s="89"/>
      <c r="BH2366" s="9"/>
      <c r="BJ2366" s="40">
        <f t="shared" si="1047"/>
        <v>0</v>
      </c>
      <c r="BK2366" s="40">
        <f t="shared" si="1048"/>
        <v>1</v>
      </c>
      <c r="BL2366" s="40">
        <f t="shared" si="1049"/>
        <v>0</v>
      </c>
      <c r="BM2366" s="40">
        <f t="shared" si="1050"/>
        <v>0</v>
      </c>
      <c r="BN2366" s="40">
        <f t="shared" si="1051"/>
        <v>0</v>
      </c>
    </row>
    <row r="2367" spans="1:66" x14ac:dyDescent="0.25">
      <c r="A2367" s="379"/>
      <c r="B2367" s="936"/>
      <c r="C2367" s="272"/>
      <c r="D2367" s="868"/>
      <c r="E2367" s="873" t="str">
        <f t="shared" si="1025"/>
        <v xml:space="preserve"> </v>
      </c>
      <c r="F2367" s="130">
        <f t="shared" si="1026"/>
        <v>0</v>
      </c>
      <c r="G2367" s="128">
        <f t="shared" si="1027"/>
        <v>2355</v>
      </c>
      <c r="H2367" s="127"/>
      <c r="I2367" s="321"/>
      <c r="J2367" s="97"/>
      <c r="K2367" s="323"/>
      <c r="L2367" s="322"/>
      <c r="M2367" s="50"/>
      <c r="N2367" s="87"/>
      <c r="O2367" s="324"/>
      <c r="P2367" s="98"/>
      <c r="Q2367" s="98"/>
      <c r="R2367" s="114"/>
      <c r="S2367" s="753"/>
      <c r="T2367" s="98"/>
      <c r="U2367" s="98"/>
      <c r="V2367" s="98"/>
      <c r="W2367" s="99"/>
      <c r="X2367" s="97"/>
      <c r="Y2367" s="87"/>
      <c r="Z2367" s="100"/>
      <c r="AA2367" s="106">
        <f t="shared" si="1028"/>
        <v>2355</v>
      </c>
      <c r="AB2367" s="549">
        <f t="shared" si="1029"/>
        <v>0</v>
      </c>
      <c r="AC2367" s="544">
        <f t="shared" si="1030"/>
        <v>0</v>
      </c>
      <c r="AD2367" s="174">
        <f t="shared" si="1031"/>
        <v>0</v>
      </c>
      <c r="AE2367" s="8"/>
      <c r="AF2367" s="885" t="str">
        <f t="shared" si="1032"/>
        <v xml:space="preserve"> </v>
      </c>
      <c r="AG2367" s="40">
        <f t="shared" si="1033"/>
        <v>0</v>
      </c>
      <c r="AH2367" s="40">
        <f t="shared" si="1034"/>
        <v>0</v>
      </c>
      <c r="AR2367" s="40">
        <f t="shared" si="1035"/>
        <v>0</v>
      </c>
      <c r="AS2367" s="40">
        <f t="shared" si="1036"/>
        <v>0</v>
      </c>
      <c r="AT2367" s="40">
        <f t="shared" si="1037"/>
        <v>0</v>
      </c>
      <c r="AU2367" s="40">
        <f t="shared" si="1038"/>
        <v>0</v>
      </c>
      <c r="AX2367" s="279">
        <f t="shared" si="1039"/>
        <v>0</v>
      </c>
      <c r="AY2367" s="279">
        <f t="shared" si="1040"/>
        <v>0</v>
      </c>
      <c r="AZ2367" s="40">
        <f t="shared" si="1041"/>
        <v>0</v>
      </c>
      <c r="BB2367" s="40">
        <f t="shared" si="1042"/>
        <v>0</v>
      </c>
      <c r="BC2367" s="397">
        <f t="shared" si="1043"/>
        <v>0</v>
      </c>
      <c r="BD2367" s="105">
        <f t="shared" si="1044"/>
        <v>0</v>
      </c>
      <c r="BE2367" s="105">
        <f t="shared" si="1045"/>
        <v>0</v>
      </c>
      <c r="BF2367" s="742">
        <f t="shared" si="1046"/>
        <v>0</v>
      </c>
      <c r="BG2367" s="89"/>
      <c r="BH2367" s="9"/>
      <c r="BJ2367" s="40">
        <f t="shared" si="1047"/>
        <v>0</v>
      </c>
      <c r="BK2367" s="40">
        <f t="shared" si="1048"/>
        <v>1</v>
      </c>
      <c r="BL2367" s="40">
        <f t="shared" si="1049"/>
        <v>0</v>
      </c>
      <c r="BM2367" s="40">
        <f t="shared" si="1050"/>
        <v>0</v>
      </c>
      <c r="BN2367" s="40">
        <f t="shared" si="1051"/>
        <v>0</v>
      </c>
    </row>
    <row r="2368" spans="1:66" x14ac:dyDescent="0.25">
      <c r="A2368" s="379"/>
      <c r="B2368" s="936"/>
      <c r="C2368" s="272"/>
      <c r="D2368" s="868"/>
      <c r="E2368" s="873" t="str">
        <f t="shared" si="1025"/>
        <v xml:space="preserve"> </v>
      </c>
      <c r="F2368" s="130">
        <f t="shared" si="1026"/>
        <v>0</v>
      </c>
      <c r="G2368" s="128">
        <f t="shared" si="1027"/>
        <v>2356</v>
      </c>
      <c r="H2368" s="127"/>
      <c r="I2368" s="321"/>
      <c r="J2368" s="97"/>
      <c r="K2368" s="323"/>
      <c r="L2368" s="322"/>
      <c r="M2368" s="50"/>
      <c r="N2368" s="87"/>
      <c r="O2368" s="324"/>
      <c r="P2368" s="98"/>
      <c r="Q2368" s="98"/>
      <c r="R2368" s="114"/>
      <c r="S2368" s="753"/>
      <c r="T2368" s="98"/>
      <c r="U2368" s="98"/>
      <c r="V2368" s="98"/>
      <c r="W2368" s="99"/>
      <c r="X2368" s="97"/>
      <c r="Y2368" s="87"/>
      <c r="Z2368" s="100"/>
      <c r="AA2368" s="106">
        <f t="shared" si="1028"/>
        <v>2356</v>
      </c>
      <c r="AB2368" s="549">
        <f t="shared" si="1029"/>
        <v>0</v>
      </c>
      <c r="AC2368" s="544">
        <f t="shared" si="1030"/>
        <v>0</v>
      </c>
      <c r="AD2368" s="174">
        <f t="shared" si="1031"/>
        <v>0</v>
      </c>
      <c r="AE2368" s="8"/>
      <c r="AF2368" s="885" t="str">
        <f t="shared" si="1032"/>
        <v xml:space="preserve"> </v>
      </c>
      <c r="AG2368" s="40">
        <f t="shared" si="1033"/>
        <v>0</v>
      </c>
      <c r="AH2368" s="40">
        <f t="shared" si="1034"/>
        <v>0</v>
      </c>
      <c r="AR2368" s="40">
        <f t="shared" si="1035"/>
        <v>0</v>
      </c>
      <c r="AS2368" s="40">
        <f t="shared" si="1036"/>
        <v>0</v>
      </c>
      <c r="AT2368" s="40">
        <f t="shared" si="1037"/>
        <v>0</v>
      </c>
      <c r="AU2368" s="40">
        <f t="shared" si="1038"/>
        <v>0</v>
      </c>
      <c r="AX2368" s="279">
        <f t="shared" si="1039"/>
        <v>0</v>
      </c>
      <c r="AY2368" s="279">
        <f t="shared" si="1040"/>
        <v>0</v>
      </c>
      <c r="AZ2368" s="40">
        <f t="shared" si="1041"/>
        <v>0</v>
      </c>
      <c r="BB2368" s="40">
        <f t="shared" si="1042"/>
        <v>0</v>
      </c>
      <c r="BC2368" s="397">
        <f t="shared" si="1043"/>
        <v>0</v>
      </c>
      <c r="BD2368" s="105">
        <f t="shared" si="1044"/>
        <v>0</v>
      </c>
      <c r="BE2368" s="105">
        <f t="shared" si="1045"/>
        <v>0</v>
      </c>
      <c r="BF2368" s="742">
        <f t="shared" si="1046"/>
        <v>0</v>
      </c>
      <c r="BG2368" s="89"/>
      <c r="BH2368" s="9"/>
      <c r="BJ2368" s="40">
        <f t="shared" si="1047"/>
        <v>0</v>
      </c>
      <c r="BK2368" s="40">
        <f t="shared" si="1048"/>
        <v>1</v>
      </c>
      <c r="BL2368" s="40">
        <f t="shared" si="1049"/>
        <v>0</v>
      </c>
      <c r="BM2368" s="40">
        <f t="shared" si="1050"/>
        <v>0</v>
      </c>
      <c r="BN2368" s="40">
        <f t="shared" si="1051"/>
        <v>0</v>
      </c>
    </row>
    <row r="2369" spans="1:66" x14ac:dyDescent="0.25">
      <c r="A2369" s="379"/>
      <c r="B2369" s="936"/>
      <c r="C2369" s="272"/>
      <c r="D2369" s="868"/>
      <c r="E2369" s="873" t="str">
        <f t="shared" si="1025"/>
        <v xml:space="preserve"> </v>
      </c>
      <c r="F2369" s="130">
        <f t="shared" si="1026"/>
        <v>0</v>
      </c>
      <c r="G2369" s="128">
        <f t="shared" si="1027"/>
        <v>2357</v>
      </c>
      <c r="H2369" s="127"/>
      <c r="I2369" s="321"/>
      <c r="J2369" s="97"/>
      <c r="K2369" s="323"/>
      <c r="L2369" s="322"/>
      <c r="M2369" s="50"/>
      <c r="N2369" s="87"/>
      <c r="O2369" s="324"/>
      <c r="P2369" s="98"/>
      <c r="Q2369" s="98"/>
      <c r="R2369" s="114"/>
      <c r="S2369" s="753"/>
      <c r="T2369" s="98"/>
      <c r="U2369" s="98"/>
      <c r="V2369" s="98"/>
      <c r="W2369" s="99"/>
      <c r="X2369" s="97"/>
      <c r="Y2369" s="87"/>
      <c r="Z2369" s="100"/>
      <c r="AA2369" s="106">
        <f t="shared" si="1028"/>
        <v>2357</v>
      </c>
      <c r="AB2369" s="549">
        <f t="shared" si="1029"/>
        <v>0</v>
      </c>
      <c r="AC2369" s="544">
        <f t="shared" si="1030"/>
        <v>0</v>
      </c>
      <c r="AD2369" s="174">
        <f t="shared" si="1031"/>
        <v>0</v>
      </c>
      <c r="AE2369" s="8"/>
      <c r="AF2369" s="885" t="str">
        <f t="shared" si="1032"/>
        <v xml:space="preserve"> </v>
      </c>
      <c r="AG2369" s="40">
        <f t="shared" si="1033"/>
        <v>0</v>
      </c>
      <c r="AH2369" s="40">
        <f t="shared" si="1034"/>
        <v>0</v>
      </c>
      <c r="AR2369" s="40">
        <f t="shared" si="1035"/>
        <v>0</v>
      </c>
      <c r="AS2369" s="40">
        <f t="shared" si="1036"/>
        <v>0</v>
      </c>
      <c r="AT2369" s="40">
        <f t="shared" si="1037"/>
        <v>0</v>
      </c>
      <c r="AU2369" s="40">
        <f t="shared" si="1038"/>
        <v>0</v>
      </c>
      <c r="AX2369" s="279">
        <f t="shared" si="1039"/>
        <v>0</v>
      </c>
      <c r="AY2369" s="279">
        <f t="shared" si="1040"/>
        <v>0</v>
      </c>
      <c r="AZ2369" s="40">
        <f t="shared" si="1041"/>
        <v>0</v>
      </c>
      <c r="BB2369" s="40">
        <f t="shared" si="1042"/>
        <v>0</v>
      </c>
      <c r="BC2369" s="397">
        <f t="shared" si="1043"/>
        <v>0</v>
      </c>
      <c r="BD2369" s="105">
        <f t="shared" si="1044"/>
        <v>0</v>
      </c>
      <c r="BE2369" s="105">
        <f t="shared" si="1045"/>
        <v>0</v>
      </c>
      <c r="BF2369" s="742">
        <f t="shared" si="1046"/>
        <v>0</v>
      </c>
      <c r="BG2369" s="89"/>
      <c r="BH2369" s="9"/>
      <c r="BJ2369" s="40">
        <f t="shared" si="1047"/>
        <v>0</v>
      </c>
      <c r="BK2369" s="40">
        <f t="shared" si="1048"/>
        <v>1</v>
      </c>
      <c r="BL2369" s="40">
        <f t="shared" si="1049"/>
        <v>0</v>
      </c>
      <c r="BM2369" s="40">
        <f t="shared" si="1050"/>
        <v>0</v>
      </c>
      <c r="BN2369" s="40">
        <f t="shared" si="1051"/>
        <v>0</v>
      </c>
    </row>
    <row r="2370" spans="1:66" x14ac:dyDescent="0.25">
      <c r="A2370" s="379"/>
      <c r="B2370" s="936"/>
      <c r="C2370" s="272"/>
      <c r="D2370" s="868"/>
      <c r="E2370" s="873" t="str">
        <f t="shared" si="1025"/>
        <v xml:space="preserve"> </v>
      </c>
      <c r="F2370" s="130">
        <f t="shared" si="1026"/>
        <v>0</v>
      </c>
      <c r="G2370" s="128">
        <f t="shared" si="1027"/>
        <v>2358</v>
      </c>
      <c r="H2370" s="127"/>
      <c r="I2370" s="321"/>
      <c r="J2370" s="97"/>
      <c r="K2370" s="323"/>
      <c r="L2370" s="322"/>
      <c r="M2370" s="50"/>
      <c r="N2370" s="87"/>
      <c r="O2370" s="324"/>
      <c r="P2370" s="98"/>
      <c r="Q2370" s="98"/>
      <c r="R2370" s="114"/>
      <c r="S2370" s="753"/>
      <c r="T2370" s="98"/>
      <c r="U2370" s="98"/>
      <c r="V2370" s="98"/>
      <c r="W2370" s="99"/>
      <c r="X2370" s="97"/>
      <c r="Y2370" s="87"/>
      <c r="Z2370" s="100"/>
      <c r="AA2370" s="106">
        <f t="shared" si="1028"/>
        <v>2358</v>
      </c>
      <c r="AB2370" s="549">
        <f t="shared" si="1029"/>
        <v>0</v>
      </c>
      <c r="AC2370" s="544">
        <f t="shared" si="1030"/>
        <v>0</v>
      </c>
      <c r="AD2370" s="174">
        <f t="shared" si="1031"/>
        <v>0</v>
      </c>
      <c r="AE2370" s="8"/>
      <c r="AF2370" s="885" t="str">
        <f t="shared" si="1032"/>
        <v xml:space="preserve"> </v>
      </c>
      <c r="AG2370" s="40">
        <f t="shared" si="1033"/>
        <v>0</v>
      </c>
      <c r="AH2370" s="40">
        <f t="shared" si="1034"/>
        <v>0</v>
      </c>
      <c r="AR2370" s="40">
        <f t="shared" si="1035"/>
        <v>0</v>
      </c>
      <c r="AS2370" s="40">
        <f t="shared" si="1036"/>
        <v>0</v>
      </c>
      <c r="AT2370" s="40">
        <f t="shared" si="1037"/>
        <v>0</v>
      </c>
      <c r="AU2370" s="40">
        <f t="shared" si="1038"/>
        <v>0</v>
      </c>
      <c r="AX2370" s="279">
        <f t="shared" si="1039"/>
        <v>0</v>
      </c>
      <c r="AY2370" s="279">
        <f t="shared" si="1040"/>
        <v>0</v>
      </c>
      <c r="AZ2370" s="40">
        <f t="shared" si="1041"/>
        <v>0</v>
      </c>
      <c r="BB2370" s="40">
        <f t="shared" si="1042"/>
        <v>0</v>
      </c>
      <c r="BC2370" s="397">
        <f t="shared" si="1043"/>
        <v>0</v>
      </c>
      <c r="BD2370" s="105">
        <f t="shared" si="1044"/>
        <v>0</v>
      </c>
      <c r="BE2370" s="105">
        <f t="shared" si="1045"/>
        <v>0</v>
      </c>
      <c r="BF2370" s="742">
        <f t="shared" si="1046"/>
        <v>0</v>
      </c>
      <c r="BG2370" s="89"/>
      <c r="BH2370" s="9"/>
      <c r="BJ2370" s="40">
        <f t="shared" si="1047"/>
        <v>0</v>
      </c>
      <c r="BK2370" s="40">
        <f t="shared" si="1048"/>
        <v>1</v>
      </c>
      <c r="BL2370" s="40">
        <f t="shared" si="1049"/>
        <v>0</v>
      </c>
      <c r="BM2370" s="40">
        <f t="shared" si="1050"/>
        <v>0</v>
      </c>
      <c r="BN2370" s="40">
        <f t="shared" si="1051"/>
        <v>0</v>
      </c>
    </row>
    <row r="2371" spans="1:66" x14ac:dyDescent="0.25">
      <c r="A2371" s="379"/>
      <c r="B2371" s="936"/>
      <c r="C2371" s="272"/>
      <c r="D2371" s="868"/>
      <c r="E2371" s="873" t="str">
        <f t="shared" si="1025"/>
        <v xml:space="preserve"> </v>
      </c>
      <c r="F2371" s="130">
        <f t="shared" si="1026"/>
        <v>0</v>
      </c>
      <c r="G2371" s="128">
        <f t="shared" si="1027"/>
        <v>2359</v>
      </c>
      <c r="H2371" s="127"/>
      <c r="I2371" s="321"/>
      <c r="J2371" s="97"/>
      <c r="K2371" s="323"/>
      <c r="L2371" s="322"/>
      <c r="M2371" s="50"/>
      <c r="N2371" s="87"/>
      <c r="O2371" s="324"/>
      <c r="P2371" s="98"/>
      <c r="Q2371" s="98"/>
      <c r="R2371" s="114"/>
      <c r="S2371" s="753"/>
      <c r="T2371" s="98"/>
      <c r="U2371" s="98"/>
      <c r="V2371" s="98"/>
      <c r="W2371" s="99"/>
      <c r="X2371" s="97"/>
      <c r="Y2371" s="87"/>
      <c r="Z2371" s="100"/>
      <c r="AA2371" s="106">
        <f t="shared" si="1028"/>
        <v>2359</v>
      </c>
      <c r="AB2371" s="549">
        <f t="shared" si="1029"/>
        <v>0</v>
      </c>
      <c r="AC2371" s="544">
        <f t="shared" si="1030"/>
        <v>0</v>
      </c>
      <c r="AD2371" s="174">
        <f t="shared" si="1031"/>
        <v>0</v>
      </c>
      <c r="AE2371" s="8"/>
      <c r="AF2371" s="885" t="str">
        <f t="shared" si="1032"/>
        <v xml:space="preserve"> </v>
      </c>
      <c r="AG2371" s="40">
        <f t="shared" si="1033"/>
        <v>0</v>
      </c>
      <c r="AH2371" s="40">
        <f t="shared" si="1034"/>
        <v>0</v>
      </c>
      <c r="AR2371" s="40">
        <f t="shared" si="1035"/>
        <v>0</v>
      </c>
      <c r="AS2371" s="40">
        <f t="shared" si="1036"/>
        <v>0</v>
      </c>
      <c r="AT2371" s="40">
        <f t="shared" si="1037"/>
        <v>0</v>
      </c>
      <c r="AU2371" s="40">
        <f t="shared" si="1038"/>
        <v>0</v>
      </c>
      <c r="AX2371" s="279">
        <f t="shared" si="1039"/>
        <v>0</v>
      </c>
      <c r="AY2371" s="279">
        <f t="shared" si="1040"/>
        <v>0</v>
      </c>
      <c r="AZ2371" s="40">
        <f t="shared" si="1041"/>
        <v>0</v>
      </c>
      <c r="BB2371" s="40">
        <f t="shared" si="1042"/>
        <v>0</v>
      </c>
      <c r="BC2371" s="397">
        <f t="shared" si="1043"/>
        <v>0</v>
      </c>
      <c r="BD2371" s="105">
        <f t="shared" si="1044"/>
        <v>0</v>
      </c>
      <c r="BE2371" s="105">
        <f t="shared" si="1045"/>
        <v>0</v>
      </c>
      <c r="BF2371" s="742">
        <f t="shared" si="1046"/>
        <v>0</v>
      </c>
      <c r="BG2371" s="89"/>
      <c r="BH2371" s="9"/>
      <c r="BJ2371" s="40">
        <f t="shared" si="1047"/>
        <v>0</v>
      </c>
      <c r="BK2371" s="40">
        <f t="shared" si="1048"/>
        <v>1</v>
      </c>
      <c r="BL2371" s="40">
        <f t="shared" si="1049"/>
        <v>0</v>
      </c>
      <c r="BM2371" s="40">
        <f t="shared" si="1050"/>
        <v>0</v>
      </c>
      <c r="BN2371" s="40">
        <f t="shared" si="1051"/>
        <v>0</v>
      </c>
    </row>
    <row r="2372" spans="1:66" x14ac:dyDescent="0.25">
      <c r="A2372" s="379"/>
      <c r="B2372" s="936"/>
      <c r="C2372" s="272"/>
      <c r="D2372" s="868"/>
      <c r="E2372" s="873" t="str">
        <f t="shared" si="1025"/>
        <v xml:space="preserve"> </v>
      </c>
      <c r="F2372" s="130">
        <f t="shared" si="1026"/>
        <v>0</v>
      </c>
      <c r="G2372" s="128">
        <f t="shared" si="1027"/>
        <v>2360</v>
      </c>
      <c r="H2372" s="127"/>
      <c r="I2372" s="321"/>
      <c r="J2372" s="97"/>
      <c r="K2372" s="323"/>
      <c r="L2372" s="322"/>
      <c r="M2372" s="50"/>
      <c r="N2372" s="87"/>
      <c r="O2372" s="324"/>
      <c r="P2372" s="98"/>
      <c r="Q2372" s="98"/>
      <c r="R2372" s="114"/>
      <c r="S2372" s="753"/>
      <c r="T2372" s="98"/>
      <c r="U2372" s="98"/>
      <c r="V2372" s="98"/>
      <c r="W2372" s="99"/>
      <c r="X2372" s="97"/>
      <c r="Y2372" s="87"/>
      <c r="Z2372" s="100"/>
      <c r="AA2372" s="106">
        <f t="shared" si="1028"/>
        <v>2360</v>
      </c>
      <c r="AB2372" s="549">
        <f t="shared" si="1029"/>
        <v>0</v>
      </c>
      <c r="AC2372" s="544">
        <f t="shared" si="1030"/>
        <v>0</v>
      </c>
      <c r="AD2372" s="174">
        <f t="shared" si="1031"/>
        <v>0</v>
      </c>
      <c r="AE2372" s="8"/>
      <c r="AF2372" s="885" t="str">
        <f t="shared" si="1032"/>
        <v xml:space="preserve"> </v>
      </c>
      <c r="AG2372" s="40">
        <f t="shared" si="1033"/>
        <v>0</v>
      </c>
      <c r="AH2372" s="40">
        <f t="shared" si="1034"/>
        <v>0</v>
      </c>
      <c r="AR2372" s="40">
        <f t="shared" si="1035"/>
        <v>0</v>
      </c>
      <c r="AS2372" s="40">
        <f t="shared" si="1036"/>
        <v>0</v>
      </c>
      <c r="AT2372" s="40">
        <f t="shared" si="1037"/>
        <v>0</v>
      </c>
      <c r="AU2372" s="40">
        <f t="shared" si="1038"/>
        <v>0</v>
      </c>
      <c r="AX2372" s="279">
        <f t="shared" si="1039"/>
        <v>0</v>
      </c>
      <c r="AY2372" s="279">
        <f t="shared" si="1040"/>
        <v>0</v>
      </c>
      <c r="AZ2372" s="40">
        <f t="shared" si="1041"/>
        <v>0</v>
      </c>
      <c r="BB2372" s="40">
        <f t="shared" si="1042"/>
        <v>0</v>
      </c>
      <c r="BC2372" s="397">
        <f t="shared" si="1043"/>
        <v>0</v>
      </c>
      <c r="BD2372" s="105">
        <f t="shared" si="1044"/>
        <v>0</v>
      </c>
      <c r="BE2372" s="105">
        <f t="shared" si="1045"/>
        <v>0</v>
      </c>
      <c r="BF2372" s="742">
        <f t="shared" si="1046"/>
        <v>0</v>
      </c>
      <c r="BG2372" s="89"/>
      <c r="BH2372" s="9"/>
      <c r="BJ2372" s="40">
        <f t="shared" si="1047"/>
        <v>0</v>
      </c>
      <c r="BK2372" s="40">
        <f t="shared" si="1048"/>
        <v>1</v>
      </c>
      <c r="BL2372" s="40">
        <f t="shared" si="1049"/>
        <v>0</v>
      </c>
      <c r="BM2372" s="40">
        <f t="shared" si="1050"/>
        <v>0</v>
      </c>
      <c r="BN2372" s="40">
        <f t="shared" si="1051"/>
        <v>0</v>
      </c>
    </row>
    <row r="2373" spans="1:66" x14ac:dyDescent="0.25">
      <c r="A2373" s="379"/>
      <c r="B2373" s="936"/>
      <c r="C2373" s="272"/>
      <c r="D2373" s="868"/>
      <c r="E2373" s="873" t="str">
        <f t="shared" si="1025"/>
        <v xml:space="preserve"> </v>
      </c>
      <c r="F2373" s="130">
        <f t="shared" si="1026"/>
        <v>0</v>
      </c>
      <c r="G2373" s="128">
        <f t="shared" si="1027"/>
        <v>2361</v>
      </c>
      <c r="H2373" s="127"/>
      <c r="I2373" s="321"/>
      <c r="J2373" s="97"/>
      <c r="K2373" s="323"/>
      <c r="L2373" s="322"/>
      <c r="M2373" s="50"/>
      <c r="N2373" s="87"/>
      <c r="O2373" s="324"/>
      <c r="P2373" s="98"/>
      <c r="Q2373" s="98"/>
      <c r="R2373" s="114"/>
      <c r="S2373" s="753"/>
      <c r="T2373" s="98"/>
      <c r="U2373" s="98"/>
      <c r="V2373" s="98"/>
      <c r="W2373" s="99"/>
      <c r="X2373" s="97"/>
      <c r="Y2373" s="87"/>
      <c r="Z2373" s="100"/>
      <c r="AA2373" s="106">
        <f t="shared" si="1028"/>
        <v>2361</v>
      </c>
      <c r="AB2373" s="549">
        <f t="shared" si="1029"/>
        <v>0</v>
      </c>
      <c r="AC2373" s="544">
        <f t="shared" si="1030"/>
        <v>0</v>
      </c>
      <c r="AD2373" s="174">
        <f t="shared" si="1031"/>
        <v>0</v>
      </c>
      <c r="AE2373" s="8"/>
      <c r="AF2373" s="885" t="str">
        <f t="shared" si="1032"/>
        <v xml:space="preserve"> </v>
      </c>
      <c r="AG2373" s="40">
        <f t="shared" si="1033"/>
        <v>0</v>
      </c>
      <c r="AH2373" s="40">
        <f t="shared" si="1034"/>
        <v>0</v>
      </c>
      <c r="AR2373" s="40">
        <f t="shared" si="1035"/>
        <v>0</v>
      </c>
      <c r="AS2373" s="40">
        <f t="shared" si="1036"/>
        <v>0</v>
      </c>
      <c r="AT2373" s="40">
        <f t="shared" si="1037"/>
        <v>0</v>
      </c>
      <c r="AU2373" s="40">
        <f t="shared" si="1038"/>
        <v>0</v>
      </c>
      <c r="AX2373" s="279">
        <f t="shared" si="1039"/>
        <v>0</v>
      </c>
      <c r="AY2373" s="279">
        <f t="shared" si="1040"/>
        <v>0</v>
      </c>
      <c r="AZ2373" s="40">
        <f t="shared" si="1041"/>
        <v>0</v>
      </c>
      <c r="BB2373" s="40">
        <f t="shared" si="1042"/>
        <v>0</v>
      </c>
      <c r="BC2373" s="397">
        <f t="shared" si="1043"/>
        <v>0</v>
      </c>
      <c r="BD2373" s="105">
        <f t="shared" si="1044"/>
        <v>0</v>
      </c>
      <c r="BE2373" s="105">
        <f t="shared" si="1045"/>
        <v>0</v>
      </c>
      <c r="BF2373" s="742">
        <f t="shared" si="1046"/>
        <v>0</v>
      </c>
      <c r="BG2373" s="89"/>
      <c r="BH2373" s="9"/>
      <c r="BJ2373" s="40">
        <f t="shared" si="1047"/>
        <v>0</v>
      </c>
      <c r="BK2373" s="40">
        <f t="shared" si="1048"/>
        <v>1</v>
      </c>
      <c r="BL2373" s="40">
        <f t="shared" si="1049"/>
        <v>0</v>
      </c>
      <c r="BM2373" s="40">
        <f t="shared" si="1050"/>
        <v>0</v>
      </c>
      <c r="BN2373" s="40">
        <f t="shared" si="1051"/>
        <v>0</v>
      </c>
    </row>
    <row r="2374" spans="1:66" x14ac:dyDescent="0.25">
      <c r="A2374" s="379"/>
      <c r="B2374" s="936"/>
      <c r="C2374" s="272"/>
      <c r="D2374" s="868"/>
      <c r="E2374" s="873" t="str">
        <f t="shared" si="1025"/>
        <v xml:space="preserve"> </v>
      </c>
      <c r="F2374" s="130">
        <f t="shared" si="1026"/>
        <v>0</v>
      </c>
      <c r="G2374" s="128">
        <f t="shared" si="1027"/>
        <v>2362</v>
      </c>
      <c r="H2374" s="127"/>
      <c r="I2374" s="321"/>
      <c r="J2374" s="97"/>
      <c r="K2374" s="323"/>
      <c r="L2374" s="322"/>
      <c r="M2374" s="50"/>
      <c r="N2374" s="87"/>
      <c r="O2374" s="324"/>
      <c r="P2374" s="98"/>
      <c r="Q2374" s="98"/>
      <c r="R2374" s="114"/>
      <c r="S2374" s="753"/>
      <c r="T2374" s="98"/>
      <c r="U2374" s="98"/>
      <c r="V2374" s="98"/>
      <c r="W2374" s="99"/>
      <c r="X2374" s="97"/>
      <c r="Y2374" s="87"/>
      <c r="Z2374" s="100"/>
      <c r="AA2374" s="106">
        <f t="shared" si="1028"/>
        <v>2362</v>
      </c>
      <c r="AB2374" s="549">
        <f t="shared" si="1029"/>
        <v>0</v>
      </c>
      <c r="AC2374" s="544">
        <f t="shared" si="1030"/>
        <v>0</v>
      </c>
      <c r="AD2374" s="174">
        <f t="shared" si="1031"/>
        <v>0</v>
      </c>
      <c r="AE2374" s="8"/>
      <c r="AF2374" s="885" t="str">
        <f t="shared" si="1032"/>
        <v xml:space="preserve"> </v>
      </c>
      <c r="AG2374" s="40">
        <f t="shared" si="1033"/>
        <v>0</v>
      </c>
      <c r="AH2374" s="40">
        <f t="shared" si="1034"/>
        <v>0</v>
      </c>
      <c r="AR2374" s="40">
        <f t="shared" si="1035"/>
        <v>0</v>
      </c>
      <c r="AS2374" s="40">
        <f t="shared" si="1036"/>
        <v>0</v>
      </c>
      <c r="AT2374" s="40">
        <f t="shared" si="1037"/>
        <v>0</v>
      </c>
      <c r="AU2374" s="40">
        <f t="shared" si="1038"/>
        <v>0</v>
      </c>
      <c r="AX2374" s="279">
        <f t="shared" si="1039"/>
        <v>0</v>
      </c>
      <c r="AY2374" s="279">
        <f t="shared" si="1040"/>
        <v>0</v>
      </c>
      <c r="AZ2374" s="40">
        <f t="shared" si="1041"/>
        <v>0</v>
      </c>
      <c r="BB2374" s="40">
        <f t="shared" si="1042"/>
        <v>0</v>
      </c>
      <c r="BC2374" s="397">
        <f t="shared" si="1043"/>
        <v>0</v>
      </c>
      <c r="BD2374" s="105">
        <f t="shared" si="1044"/>
        <v>0</v>
      </c>
      <c r="BE2374" s="105">
        <f t="shared" si="1045"/>
        <v>0</v>
      </c>
      <c r="BF2374" s="742">
        <f t="shared" si="1046"/>
        <v>0</v>
      </c>
      <c r="BG2374" s="89"/>
      <c r="BH2374" s="9"/>
      <c r="BJ2374" s="40">
        <f t="shared" si="1047"/>
        <v>0</v>
      </c>
      <c r="BK2374" s="40">
        <f t="shared" si="1048"/>
        <v>1</v>
      </c>
      <c r="BL2374" s="40">
        <f t="shared" si="1049"/>
        <v>0</v>
      </c>
      <c r="BM2374" s="40">
        <f t="shared" si="1050"/>
        <v>0</v>
      </c>
      <c r="BN2374" s="40">
        <f t="shared" si="1051"/>
        <v>0</v>
      </c>
    </row>
    <row r="2375" spans="1:66" x14ac:dyDescent="0.25">
      <c r="A2375" s="379"/>
      <c r="B2375" s="936"/>
      <c r="C2375" s="272"/>
      <c r="D2375" s="868"/>
      <c r="E2375" s="873" t="str">
        <f t="shared" si="1025"/>
        <v xml:space="preserve"> </v>
      </c>
      <c r="F2375" s="130">
        <f t="shared" si="1026"/>
        <v>0</v>
      </c>
      <c r="G2375" s="128">
        <f t="shared" si="1027"/>
        <v>2363</v>
      </c>
      <c r="H2375" s="127"/>
      <c r="I2375" s="321"/>
      <c r="J2375" s="97"/>
      <c r="K2375" s="323"/>
      <c r="L2375" s="322"/>
      <c r="M2375" s="50"/>
      <c r="N2375" s="87"/>
      <c r="O2375" s="324"/>
      <c r="P2375" s="98"/>
      <c r="Q2375" s="98"/>
      <c r="R2375" s="114"/>
      <c r="S2375" s="753"/>
      <c r="T2375" s="98"/>
      <c r="U2375" s="98"/>
      <c r="V2375" s="98"/>
      <c r="W2375" s="99"/>
      <c r="X2375" s="97"/>
      <c r="Y2375" s="87"/>
      <c r="Z2375" s="100"/>
      <c r="AA2375" s="106">
        <f t="shared" si="1028"/>
        <v>2363</v>
      </c>
      <c r="AB2375" s="549">
        <f t="shared" si="1029"/>
        <v>0</v>
      </c>
      <c r="AC2375" s="544">
        <f t="shared" si="1030"/>
        <v>0</v>
      </c>
      <c r="AD2375" s="174">
        <f t="shared" si="1031"/>
        <v>0</v>
      </c>
      <c r="AE2375" s="8"/>
      <c r="AF2375" s="885" t="str">
        <f t="shared" si="1032"/>
        <v xml:space="preserve"> </v>
      </c>
      <c r="AG2375" s="40">
        <f t="shared" si="1033"/>
        <v>0</v>
      </c>
      <c r="AH2375" s="40">
        <f t="shared" si="1034"/>
        <v>0</v>
      </c>
      <c r="AR2375" s="40">
        <f t="shared" si="1035"/>
        <v>0</v>
      </c>
      <c r="AS2375" s="40">
        <f t="shared" si="1036"/>
        <v>0</v>
      </c>
      <c r="AT2375" s="40">
        <f t="shared" si="1037"/>
        <v>0</v>
      </c>
      <c r="AU2375" s="40">
        <f t="shared" si="1038"/>
        <v>0</v>
      </c>
      <c r="AX2375" s="279">
        <f t="shared" si="1039"/>
        <v>0</v>
      </c>
      <c r="AY2375" s="279">
        <f t="shared" si="1040"/>
        <v>0</v>
      </c>
      <c r="AZ2375" s="40">
        <f t="shared" si="1041"/>
        <v>0</v>
      </c>
      <c r="BB2375" s="40">
        <f t="shared" si="1042"/>
        <v>0</v>
      </c>
      <c r="BC2375" s="397">
        <f t="shared" si="1043"/>
        <v>0</v>
      </c>
      <c r="BD2375" s="105">
        <f t="shared" si="1044"/>
        <v>0</v>
      </c>
      <c r="BE2375" s="105">
        <f t="shared" si="1045"/>
        <v>0</v>
      </c>
      <c r="BF2375" s="742">
        <f t="shared" si="1046"/>
        <v>0</v>
      </c>
      <c r="BG2375" s="89"/>
      <c r="BH2375" s="9"/>
      <c r="BJ2375" s="40">
        <f t="shared" si="1047"/>
        <v>0</v>
      </c>
      <c r="BK2375" s="40">
        <f t="shared" si="1048"/>
        <v>1</v>
      </c>
      <c r="BL2375" s="40">
        <f t="shared" si="1049"/>
        <v>0</v>
      </c>
      <c r="BM2375" s="40">
        <f t="shared" si="1050"/>
        <v>0</v>
      </c>
      <c r="BN2375" s="40">
        <f t="shared" si="1051"/>
        <v>0</v>
      </c>
    </row>
    <row r="2376" spans="1:66" x14ac:dyDescent="0.25">
      <c r="A2376" s="379"/>
      <c r="B2376" s="936"/>
      <c r="C2376" s="272"/>
      <c r="D2376" s="868"/>
      <c r="E2376" s="873" t="str">
        <f t="shared" si="1025"/>
        <v xml:space="preserve"> </v>
      </c>
      <c r="F2376" s="130">
        <f t="shared" si="1026"/>
        <v>0</v>
      </c>
      <c r="G2376" s="128">
        <f t="shared" si="1027"/>
        <v>2364</v>
      </c>
      <c r="H2376" s="127"/>
      <c r="I2376" s="321"/>
      <c r="J2376" s="97"/>
      <c r="K2376" s="323"/>
      <c r="L2376" s="322"/>
      <c r="M2376" s="50"/>
      <c r="N2376" s="87"/>
      <c r="O2376" s="324"/>
      <c r="P2376" s="98"/>
      <c r="Q2376" s="98"/>
      <c r="R2376" s="114"/>
      <c r="S2376" s="753"/>
      <c r="T2376" s="98"/>
      <c r="U2376" s="98"/>
      <c r="V2376" s="98"/>
      <c r="W2376" s="99"/>
      <c r="X2376" s="97"/>
      <c r="Y2376" s="87"/>
      <c r="Z2376" s="100"/>
      <c r="AA2376" s="106">
        <f t="shared" si="1028"/>
        <v>2364</v>
      </c>
      <c r="AB2376" s="549">
        <f t="shared" si="1029"/>
        <v>0</v>
      </c>
      <c r="AC2376" s="544">
        <f t="shared" si="1030"/>
        <v>0</v>
      </c>
      <c r="AD2376" s="174">
        <f t="shared" si="1031"/>
        <v>0</v>
      </c>
      <c r="AE2376" s="8"/>
      <c r="AF2376" s="885" t="str">
        <f t="shared" si="1032"/>
        <v xml:space="preserve"> </v>
      </c>
      <c r="AG2376" s="40">
        <f t="shared" si="1033"/>
        <v>0</v>
      </c>
      <c r="AH2376" s="40">
        <f t="shared" si="1034"/>
        <v>0</v>
      </c>
      <c r="AR2376" s="40">
        <f t="shared" si="1035"/>
        <v>0</v>
      </c>
      <c r="AS2376" s="40">
        <f t="shared" si="1036"/>
        <v>0</v>
      </c>
      <c r="AT2376" s="40">
        <f t="shared" si="1037"/>
        <v>0</v>
      </c>
      <c r="AU2376" s="40">
        <f t="shared" si="1038"/>
        <v>0</v>
      </c>
      <c r="AX2376" s="279">
        <f t="shared" si="1039"/>
        <v>0</v>
      </c>
      <c r="AY2376" s="279">
        <f t="shared" si="1040"/>
        <v>0</v>
      </c>
      <c r="AZ2376" s="40">
        <f t="shared" si="1041"/>
        <v>0</v>
      </c>
      <c r="BB2376" s="40">
        <f t="shared" si="1042"/>
        <v>0</v>
      </c>
      <c r="BC2376" s="397">
        <f t="shared" si="1043"/>
        <v>0</v>
      </c>
      <c r="BD2376" s="105">
        <f t="shared" si="1044"/>
        <v>0</v>
      </c>
      <c r="BE2376" s="105">
        <f t="shared" si="1045"/>
        <v>0</v>
      </c>
      <c r="BF2376" s="742">
        <f t="shared" si="1046"/>
        <v>0</v>
      </c>
      <c r="BG2376" s="89"/>
      <c r="BH2376" s="9"/>
      <c r="BJ2376" s="40">
        <f t="shared" si="1047"/>
        <v>0</v>
      </c>
      <c r="BK2376" s="40">
        <f t="shared" si="1048"/>
        <v>1</v>
      </c>
      <c r="BL2376" s="40">
        <f t="shared" si="1049"/>
        <v>0</v>
      </c>
      <c r="BM2376" s="40">
        <f t="shared" si="1050"/>
        <v>0</v>
      </c>
      <c r="BN2376" s="40">
        <f t="shared" si="1051"/>
        <v>0</v>
      </c>
    </row>
    <row r="2377" spans="1:66" x14ac:dyDescent="0.25">
      <c r="A2377" s="379"/>
      <c r="B2377" s="936"/>
      <c r="C2377" s="272"/>
      <c r="D2377" s="868"/>
      <c r="E2377" s="873" t="str">
        <f t="shared" si="1025"/>
        <v xml:space="preserve"> </v>
      </c>
      <c r="F2377" s="130">
        <f t="shared" si="1026"/>
        <v>0</v>
      </c>
      <c r="G2377" s="128">
        <f t="shared" si="1027"/>
        <v>2365</v>
      </c>
      <c r="H2377" s="127"/>
      <c r="I2377" s="321"/>
      <c r="J2377" s="97"/>
      <c r="K2377" s="323"/>
      <c r="L2377" s="322"/>
      <c r="M2377" s="50"/>
      <c r="N2377" s="87"/>
      <c r="O2377" s="324"/>
      <c r="P2377" s="98"/>
      <c r="Q2377" s="98"/>
      <c r="R2377" s="114"/>
      <c r="S2377" s="753"/>
      <c r="T2377" s="98"/>
      <c r="U2377" s="98"/>
      <c r="V2377" s="98"/>
      <c r="W2377" s="99"/>
      <c r="X2377" s="97"/>
      <c r="Y2377" s="87"/>
      <c r="Z2377" s="100"/>
      <c r="AA2377" s="106">
        <f t="shared" si="1028"/>
        <v>2365</v>
      </c>
      <c r="AB2377" s="549">
        <f t="shared" si="1029"/>
        <v>0</v>
      </c>
      <c r="AC2377" s="544">
        <f t="shared" si="1030"/>
        <v>0</v>
      </c>
      <c r="AD2377" s="174">
        <f t="shared" si="1031"/>
        <v>0</v>
      </c>
      <c r="AE2377" s="8"/>
      <c r="AF2377" s="885" t="str">
        <f t="shared" si="1032"/>
        <v xml:space="preserve"> </v>
      </c>
      <c r="AG2377" s="40">
        <f t="shared" si="1033"/>
        <v>0</v>
      </c>
      <c r="AH2377" s="40">
        <f t="shared" si="1034"/>
        <v>0</v>
      </c>
      <c r="AR2377" s="40">
        <f t="shared" si="1035"/>
        <v>0</v>
      </c>
      <c r="AS2377" s="40">
        <f t="shared" si="1036"/>
        <v>0</v>
      </c>
      <c r="AT2377" s="40">
        <f t="shared" si="1037"/>
        <v>0</v>
      </c>
      <c r="AU2377" s="40">
        <f t="shared" si="1038"/>
        <v>0</v>
      </c>
      <c r="AX2377" s="279">
        <f t="shared" si="1039"/>
        <v>0</v>
      </c>
      <c r="AY2377" s="279">
        <f t="shared" si="1040"/>
        <v>0</v>
      </c>
      <c r="AZ2377" s="40">
        <f t="shared" si="1041"/>
        <v>0</v>
      </c>
      <c r="BB2377" s="40">
        <f t="shared" si="1042"/>
        <v>0</v>
      </c>
      <c r="BC2377" s="397">
        <f t="shared" si="1043"/>
        <v>0</v>
      </c>
      <c r="BD2377" s="105">
        <f t="shared" si="1044"/>
        <v>0</v>
      </c>
      <c r="BE2377" s="105">
        <f t="shared" si="1045"/>
        <v>0</v>
      </c>
      <c r="BF2377" s="742">
        <f t="shared" si="1046"/>
        <v>0</v>
      </c>
      <c r="BG2377" s="89"/>
      <c r="BH2377" s="9"/>
      <c r="BJ2377" s="40">
        <f t="shared" si="1047"/>
        <v>0</v>
      </c>
      <c r="BK2377" s="40">
        <f t="shared" si="1048"/>
        <v>1</v>
      </c>
      <c r="BL2377" s="40">
        <f t="shared" si="1049"/>
        <v>0</v>
      </c>
      <c r="BM2377" s="40">
        <f t="shared" si="1050"/>
        <v>0</v>
      </c>
      <c r="BN2377" s="40">
        <f t="shared" si="1051"/>
        <v>0</v>
      </c>
    </row>
    <row r="2378" spans="1:66" x14ac:dyDescent="0.25">
      <c r="A2378" s="379"/>
      <c r="B2378" s="936"/>
      <c r="C2378" s="272"/>
      <c r="D2378" s="868"/>
      <c r="E2378" s="873" t="str">
        <f t="shared" si="1025"/>
        <v xml:space="preserve"> </v>
      </c>
      <c r="F2378" s="130">
        <f t="shared" si="1026"/>
        <v>0</v>
      </c>
      <c r="G2378" s="128">
        <f t="shared" si="1027"/>
        <v>2366</v>
      </c>
      <c r="H2378" s="127"/>
      <c r="I2378" s="321"/>
      <c r="J2378" s="97"/>
      <c r="K2378" s="323"/>
      <c r="L2378" s="322"/>
      <c r="M2378" s="50"/>
      <c r="N2378" s="87"/>
      <c r="O2378" s="324"/>
      <c r="P2378" s="98"/>
      <c r="Q2378" s="98"/>
      <c r="R2378" s="114"/>
      <c r="S2378" s="753"/>
      <c r="T2378" s="98"/>
      <c r="U2378" s="98"/>
      <c r="V2378" s="98"/>
      <c r="W2378" s="99"/>
      <c r="X2378" s="97"/>
      <c r="Y2378" s="87"/>
      <c r="Z2378" s="100"/>
      <c r="AA2378" s="106">
        <f t="shared" si="1028"/>
        <v>2366</v>
      </c>
      <c r="AB2378" s="549">
        <f t="shared" si="1029"/>
        <v>0</v>
      </c>
      <c r="AC2378" s="544">
        <f t="shared" si="1030"/>
        <v>0</v>
      </c>
      <c r="AD2378" s="174">
        <f t="shared" si="1031"/>
        <v>0</v>
      </c>
      <c r="AE2378" s="8"/>
      <c r="AF2378" s="885" t="str">
        <f t="shared" si="1032"/>
        <v xml:space="preserve"> </v>
      </c>
      <c r="AG2378" s="40">
        <f t="shared" si="1033"/>
        <v>0</v>
      </c>
      <c r="AH2378" s="40">
        <f t="shared" si="1034"/>
        <v>0</v>
      </c>
      <c r="AR2378" s="40">
        <f t="shared" si="1035"/>
        <v>0</v>
      </c>
      <c r="AS2378" s="40">
        <f t="shared" si="1036"/>
        <v>0</v>
      </c>
      <c r="AT2378" s="40">
        <f t="shared" si="1037"/>
        <v>0</v>
      </c>
      <c r="AU2378" s="40">
        <f t="shared" si="1038"/>
        <v>0</v>
      </c>
      <c r="AX2378" s="279">
        <f t="shared" si="1039"/>
        <v>0</v>
      </c>
      <c r="AY2378" s="279">
        <f t="shared" si="1040"/>
        <v>0</v>
      </c>
      <c r="AZ2378" s="40">
        <f t="shared" si="1041"/>
        <v>0</v>
      </c>
      <c r="BB2378" s="40">
        <f t="shared" si="1042"/>
        <v>0</v>
      </c>
      <c r="BC2378" s="397">
        <f t="shared" si="1043"/>
        <v>0</v>
      </c>
      <c r="BD2378" s="105">
        <f t="shared" si="1044"/>
        <v>0</v>
      </c>
      <c r="BE2378" s="105">
        <f t="shared" si="1045"/>
        <v>0</v>
      </c>
      <c r="BF2378" s="742">
        <f t="shared" si="1046"/>
        <v>0</v>
      </c>
      <c r="BG2378" s="89"/>
      <c r="BH2378" s="9"/>
      <c r="BJ2378" s="40">
        <f t="shared" si="1047"/>
        <v>0</v>
      </c>
      <c r="BK2378" s="40">
        <f t="shared" si="1048"/>
        <v>1</v>
      </c>
      <c r="BL2378" s="40">
        <f t="shared" si="1049"/>
        <v>0</v>
      </c>
      <c r="BM2378" s="40">
        <f t="shared" si="1050"/>
        <v>0</v>
      </c>
      <c r="BN2378" s="40">
        <f t="shared" si="1051"/>
        <v>0</v>
      </c>
    </row>
    <row r="2379" spans="1:66" x14ac:dyDescent="0.25">
      <c r="A2379" s="379"/>
      <c r="B2379" s="936"/>
      <c r="C2379" s="272"/>
      <c r="D2379" s="868"/>
      <c r="E2379" s="873" t="str">
        <f t="shared" si="1025"/>
        <v xml:space="preserve"> </v>
      </c>
      <c r="F2379" s="130">
        <f t="shared" si="1026"/>
        <v>0</v>
      </c>
      <c r="G2379" s="128">
        <f t="shared" si="1027"/>
        <v>2367</v>
      </c>
      <c r="H2379" s="127"/>
      <c r="I2379" s="321"/>
      <c r="J2379" s="97"/>
      <c r="K2379" s="323"/>
      <c r="L2379" s="322"/>
      <c r="M2379" s="50"/>
      <c r="N2379" s="87"/>
      <c r="O2379" s="324"/>
      <c r="P2379" s="98"/>
      <c r="Q2379" s="98"/>
      <c r="R2379" s="114"/>
      <c r="S2379" s="753"/>
      <c r="T2379" s="98"/>
      <c r="U2379" s="98"/>
      <c r="V2379" s="98"/>
      <c r="W2379" s="99"/>
      <c r="X2379" s="97"/>
      <c r="Y2379" s="87"/>
      <c r="Z2379" s="100"/>
      <c r="AA2379" s="106">
        <f t="shared" si="1028"/>
        <v>2367</v>
      </c>
      <c r="AB2379" s="549">
        <f t="shared" si="1029"/>
        <v>0</v>
      </c>
      <c r="AC2379" s="544">
        <f t="shared" si="1030"/>
        <v>0</v>
      </c>
      <c r="AD2379" s="174">
        <f t="shared" si="1031"/>
        <v>0</v>
      </c>
      <c r="AE2379" s="8"/>
      <c r="AF2379" s="885" t="str">
        <f t="shared" si="1032"/>
        <v xml:space="preserve"> </v>
      </c>
      <c r="AG2379" s="40">
        <f t="shared" si="1033"/>
        <v>0</v>
      </c>
      <c r="AH2379" s="40">
        <f t="shared" si="1034"/>
        <v>0</v>
      </c>
      <c r="AR2379" s="40">
        <f t="shared" si="1035"/>
        <v>0</v>
      </c>
      <c r="AS2379" s="40">
        <f t="shared" si="1036"/>
        <v>0</v>
      </c>
      <c r="AT2379" s="40">
        <f t="shared" si="1037"/>
        <v>0</v>
      </c>
      <c r="AU2379" s="40">
        <f t="shared" si="1038"/>
        <v>0</v>
      </c>
      <c r="AX2379" s="279">
        <f t="shared" si="1039"/>
        <v>0</v>
      </c>
      <c r="AY2379" s="279">
        <f t="shared" si="1040"/>
        <v>0</v>
      </c>
      <c r="AZ2379" s="40">
        <f t="shared" si="1041"/>
        <v>0</v>
      </c>
      <c r="BB2379" s="40">
        <f t="shared" si="1042"/>
        <v>0</v>
      </c>
      <c r="BC2379" s="397">
        <f t="shared" si="1043"/>
        <v>0</v>
      </c>
      <c r="BD2379" s="105">
        <f t="shared" si="1044"/>
        <v>0</v>
      </c>
      <c r="BE2379" s="105">
        <f t="shared" si="1045"/>
        <v>0</v>
      </c>
      <c r="BF2379" s="742">
        <f t="shared" si="1046"/>
        <v>0</v>
      </c>
      <c r="BG2379" s="89"/>
      <c r="BH2379" s="9"/>
      <c r="BJ2379" s="40">
        <f t="shared" si="1047"/>
        <v>0</v>
      </c>
      <c r="BK2379" s="40">
        <f t="shared" si="1048"/>
        <v>1</v>
      </c>
      <c r="BL2379" s="40">
        <f t="shared" si="1049"/>
        <v>0</v>
      </c>
      <c r="BM2379" s="40">
        <f t="shared" si="1050"/>
        <v>0</v>
      </c>
      <c r="BN2379" s="40">
        <f t="shared" si="1051"/>
        <v>0</v>
      </c>
    </row>
    <row r="2380" spans="1:66" x14ac:dyDescent="0.25">
      <c r="A2380" s="379"/>
      <c r="B2380" s="936"/>
      <c r="C2380" s="272"/>
      <c r="D2380" s="868"/>
      <c r="E2380" s="873" t="str">
        <f t="shared" si="1025"/>
        <v xml:space="preserve"> </v>
      </c>
      <c r="F2380" s="130">
        <f t="shared" si="1026"/>
        <v>0</v>
      </c>
      <c r="G2380" s="128">
        <f t="shared" si="1027"/>
        <v>2368</v>
      </c>
      <c r="H2380" s="127"/>
      <c r="I2380" s="321"/>
      <c r="J2380" s="97"/>
      <c r="K2380" s="323"/>
      <c r="L2380" s="322"/>
      <c r="M2380" s="50"/>
      <c r="N2380" s="87"/>
      <c r="O2380" s="324"/>
      <c r="P2380" s="98"/>
      <c r="Q2380" s="98"/>
      <c r="R2380" s="114"/>
      <c r="S2380" s="753"/>
      <c r="T2380" s="98"/>
      <c r="U2380" s="98"/>
      <c r="V2380" s="98"/>
      <c r="W2380" s="99"/>
      <c r="X2380" s="97"/>
      <c r="Y2380" s="87"/>
      <c r="Z2380" s="100"/>
      <c r="AA2380" s="106">
        <f t="shared" si="1028"/>
        <v>2368</v>
      </c>
      <c r="AB2380" s="549">
        <f t="shared" si="1029"/>
        <v>0</v>
      </c>
      <c r="AC2380" s="544">
        <f t="shared" si="1030"/>
        <v>0</v>
      </c>
      <c r="AD2380" s="174">
        <f t="shared" si="1031"/>
        <v>0</v>
      </c>
      <c r="AE2380" s="8"/>
      <c r="AF2380" s="885" t="str">
        <f t="shared" si="1032"/>
        <v xml:space="preserve"> </v>
      </c>
      <c r="AG2380" s="40">
        <f t="shared" si="1033"/>
        <v>0</v>
      </c>
      <c r="AH2380" s="40">
        <f t="shared" si="1034"/>
        <v>0</v>
      </c>
      <c r="AR2380" s="40">
        <f t="shared" si="1035"/>
        <v>0</v>
      </c>
      <c r="AS2380" s="40">
        <f t="shared" si="1036"/>
        <v>0</v>
      </c>
      <c r="AT2380" s="40">
        <f t="shared" si="1037"/>
        <v>0</v>
      </c>
      <c r="AU2380" s="40">
        <f t="shared" si="1038"/>
        <v>0</v>
      </c>
      <c r="AX2380" s="279">
        <f t="shared" si="1039"/>
        <v>0</v>
      </c>
      <c r="AY2380" s="279">
        <f t="shared" si="1040"/>
        <v>0</v>
      </c>
      <c r="AZ2380" s="40">
        <f t="shared" si="1041"/>
        <v>0</v>
      </c>
      <c r="BB2380" s="40">
        <f t="shared" si="1042"/>
        <v>0</v>
      </c>
      <c r="BC2380" s="397">
        <f t="shared" si="1043"/>
        <v>0</v>
      </c>
      <c r="BD2380" s="105">
        <f t="shared" si="1044"/>
        <v>0</v>
      </c>
      <c r="BE2380" s="105">
        <f t="shared" si="1045"/>
        <v>0</v>
      </c>
      <c r="BF2380" s="742">
        <f t="shared" si="1046"/>
        <v>0</v>
      </c>
      <c r="BG2380" s="89"/>
      <c r="BH2380" s="9"/>
      <c r="BJ2380" s="40">
        <f t="shared" si="1047"/>
        <v>0</v>
      </c>
      <c r="BK2380" s="40">
        <f t="shared" si="1048"/>
        <v>1</v>
      </c>
      <c r="BL2380" s="40">
        <f t="shared" si="1049"/>
        <v>0</v>
      </c>
      <c r="BM2380" s="40">
        <f t="shared" si="1050"/>
        <v>0</v>
      </c>
      <c r="BN2380" s="40">
        <f t="shared" si="1051"/>
        <v>0</v>
      </c>
    </row>
    <row r="2381" spans="1:66" x14ac:dyDescent="0.25">
      <c r="A2381" s="379"/>
      <c r="B2381" s="936"/>
      <c r="C2381" s="272"/>
      <c r="D2381" s="868"/>
      <c r="E2381" s="873" t="str">
        <f t="shared" si="1025"/>
        <v xml:space="preserve"> </v>
      </c>
      <c r="F2381" s="130">
        <f t="shared" si="1026"/>
        <v>0</v>
      </c>
      <c r="G2381" s="128">
        <f t="shared" si="1027"/>
        <v>2369</v>
      </c>
      <c r="H2381" s="127"/>
      <c r="I2381" s="321"/>
      <c r="J2381" s="97"/>
      <c r="K2381" s="323"/>
      <c r="L2381" s="322"/>
      <c r="M2381" s="50"/>
      <c r="N2381" s="87"/>
      <c r="O2381" s="324"/>
      <c r="P2381" s="98"/>
      <c r="Q2381" s="98"/>
      <c r="R2381" s="114"/>
      <c r="S2381" s="753"/>
      <c r="T2381" s="98"/>
      <c r="U2381" s="98"/>
      <c r="V2381" s="98"/>
      <c r="W2381" s="99"/>
      <c r="X2381" s="97"/>
      <c r="Y2381" s="87"/>
      <c r="Z2381" s="100"/>
      <c r="AA2381" s="106">
        <f t="shared" si="1028"/>
        <v>2369</v>
      </c>
      <c r="AB2381" s="549">
        <f t="shared" si="1029"/>
        <v>0</v>
      </c>
      <c r="AC2381" s="544">
        <f t="shared" si="1030"/>
        <v>0</v>
      </c>
      <c r="AD2381" s="174">
        <f t="shared" si="1031"/>
        <v>0</v>
      </c>
      <c r="AE2381" s="8"/>
      <c r="AF2381" s="885" t="str">
        <f t="shared" si="1032"/>
        <v xml:space="preserve"> </v>
      </c>
      <c r="AG2381" s="40">
        <f t="shared" si="1033"/>
        <v>0</v>
      </c>
      <c r="AH2381" s="40">
        <f t="shared" si="1034"/>
        <v>0</v>
      </c>
      <c r="AR2381" s="40">
        <f t="shared" si="1035"/>
        <v>0</v>
      </c>
      <c r="AS2381" s="40">
        <f t="shared" si="1036"/>
        <v>0</v>
      </c>
      <c r="AT2381" s="40">
        <f t="shared" si="1037"/>
        <v>0</v>
      </c>
      <c r="AU2381" s="40">
        <f t="shared" si="1038"/>
        <v>0</v>
      </c>
      <c r="AX2381" s="279">
        <f t="shared" si="1039"/>
        <v>0</v>
      </c>
      <c r="AY2381" s="279">
        <f t="shared" si="1040"/>
        <v>0</v>
      </c>
      <c r="AZ2381" s="40">
        <f t="shared" si="1041"/>
        <v>0</v>
      </c>
      <c r="BB2381" s="40">
        <f t="shared" si="1042"/>
        <v>0</v>
      </c>
      <c r="BC2381" s="397">
        <f t="shared" si="1043"/>
        <v>0</v>
      </c>
      <c r="BD2381" s="105">
        <f t="shared" si="1044"/>
        <v>0</v>
      </c>
      <c r="BE2381" s="105">
        <f t="shared" si="1045"/>
        <v>0</v>
      </c>
      <c r="BF2381" s="742">
        <f t="shared" si="1046"/>
        <v>0</v>
      </c>
      <c r="BG2381" s="89"/>
      <c r="BH2381" s="9"/>
      <c r="BJ2381" s="40">
        <f t="shared" si="1047"/>
        <v>0</v>
      </c>
      <c r="BK2381" s="40">
        <f t="shared" si="1048"/>
        <v>1</v>
      </c>
      <c r="BL2381" s="40">
        <f t="shared" si="1049"/>
        <v>0</v>
      </c>
      <c r="BM2381" s="40">
        <f t="shared" si="1050"/>
        <v>0</v>
      </c>
      <c r="BN2381" s="40">
        <f t="shared" si="1051"/>
        <v>0</v>
      </c>
    </row>
    <row r="2382" spans="1:66" x14ac:dyDescent="0.25">
      <c r="A2382" s="379"/>
      <c r="B2382" s="936"/>
      <c r="C2382" s="272"/>
      <c r="D2382" s="868"/>
      <c r="E2382" s="873" t="str">
        <f t="shared" si="1025"/>
        <v xml:space="preserve"> </v>
      </c>
      <c r="F2382" s="130">
        <f t="shared" si="1026"/>
        <v>0</v>
      </c>
      <c r="G2382" s="128">
        <f t="shared" si="1027"/>
        <v>2370</v>
      </c>
      <c r="H2382" s="127"/>
      <c r="I2382" s="321"/>
      <c r="J2382" s="97"/>
      <c r="K2382" s="323"/>
      <c r="L2382" s="322"/>
      <c r="M2382" s="50"/>
      <c r="N2382" s="87"/>
      <c r="O2382" s="324"/>
      <c r="P2382" s="98"/>
      <c r="Q2382" s="98"/>
      <c r="R2382" s="114"/>
      <c r="S2382" s="753"/>
      <c r="T2382" s="98"/>
      <c r="U2382" s="98"/>
      <c r="V2382" s="98"/>
      <c r="W2382" s="99"/>
      <c r="X2382" s="97"/>
      <c r="Y2382" s="87"/>
      <c r="Z2382" s="100"/>
      <c r="AA2382" s="106">
        <f t="shared" si="1028"/>
        <v>2370</v>
      </c>
      <c r="AB2382" s="549">
        <f t="shared" si="1029"/>
        <v>0</v>
      </c>
      <c r="AC2382" s="544">
        <f t="shared" si="1030"/>
        <v>0</v>
      </c>
      <c r="AD2382" s="174">
        <f t="shared" si="1031"/>
        <v>0</v>
      </c>
      <c r="AE2382" s="8"/>
      <c r="AF2382" s="885" t="str">
        <f t="shared" si="1032"/>
        <v xml:space="preserve"> </v>
      </c>
      <c r="AG2382" s="40">
        <f t="shared" si="1033"/>
        <v>0</v>
      </c>
      <c r="AH2382" s="40">
        <f t="shared" si="1034"/>
        <v>0</v>
      </c>
      <c r="AR2382" s="40">
        <f t="shared" si="1035"/>
        <v>0</v>
      </c>
      <c r="AS2382" s="40">
        <f t="shared" si="1036"/>
        <v>0</v>
      </c>
      <c r="AT2382" s="40">
        <f t="shared" si="1037"/>
        <v>0</v>
      </c>
      <c r="AU2382" s="40">
        <f t="shared" si="1038"/>
        <v>0</v>
      </c>
      <c r="AX2382" s="279">
        <f t="shared" si="1039"/>
        <v>0</v>
      </c>
      <c r="AY2382" s="279">
        <f t="shared" si="1040"/>
        <v>0</v>
      </c>
      <c r="AZ2382" s="40">
        <f t="shared" si="1041"/>
        <v>0</v>
      </c>
      <c r="BB2382" s="40">
        <f t="shared" si="1042"/>
        <v>0</v>
      </c>
      <c r="BC2382" s="397">
        <f t="shared" si="1043"/>
        <v>0</v>
      </c>
      <c r="BD2382" s="105">
        <f t="shared" si="1044"/>
        <v>0</v>
      </c>
      <c r="BE2382" s="105">
        <f t="shared" si="1045"/>
        <v>0</v>
      </c>
      <c r="BF2382" s="742">
        <f t="shared" si="1046"/>
        <v>0</v>
      </c>
      <c r="BG2382" s="89"/>
      <c r="BH2382" s="9"/>
      <c r="BJ2382" s="40">
        <f t="shared" si="1047"/>
        <v>0</v>
      </c>
      <c r="BK2382" s="40">
        <f t="shared" si="1048"/>
        <v>1</v>
      </c>
      <c r="BL2382" s="40">
        <f t="shared" si="1049"/>
        <v>0</v>
      </c>
      <c r="BM2382" s="40">
        <f t="shared" si="1050"/>
        <v>0</v>
      </c>
      <c r="BN2382" s="40">
        <f t="shared" si="1051"/>
        <v>0</v>
      </c>
    </row>
    <row r="2383" spans="1:66" x14ac:dyDescent="0.25">
      <c r="A2383" s="379"/>
      <c r="B2383" s="936"/>
      <c r="C2383" s="272"/>
      <c r="D2383" s="868"/>
      <c r="E2383" s="873" t="str">
        <f t="shared" si="1025"/>
        <v xml:space="preserve"> </v>
      </c>
      <c r="F2383" s="130">
        <f t="shared" si="1026"/>
        <v>0</v>
      </c>
      <c r="G2383" s="128">
        <f t="shared" si="1027"/>
        <v>2371</v>
      </c>
      <c r="H2383" s="127"/>
      <c r="I2383" s="321"/>
      <c r="J2383" s="97"/>
      <c r="K2383" s="323"/>
      <c r="L2383" s="322"/>
      <c r="M2383" s="50"/>
      <c r="N2383" s="87"/>
      <c r="O2383" s="324"/>
      <c r="P2383" s="98"/>
      <c r="Q2383" s="98"/>
      <c r="R2383" s="114"/>
      <c r="S2383" s="753"/>
      <c r="T2383" s="98"/>
      <c r="U2383" s="98"/>
      <c r="V2383" s="98"/>
      <c r="W2383" s="99"/>
      <c r="X2383" s="97"/>
      <c r="Y2383" s="87"/>
      <c r="Z2383" s="100"/>
      <c r="AA2383" s="106">
        <f t="shared" si="1028"/>
        <v>2371</v>
      </c>
      <c r="AB2383" s="549">
        <f t="shared" si="1029"/>
        <v>0</v>
      </c>
      <c r="AC2383" s="544">
        <f t="shared" si="1030"/>
        <v>0</v>
      </c>
      <c r="AD2383" s="174">
        <f t="shared" si="1031"/>
        <v>0</v>
      </c>
      <c r="AE2383" s="8"/>
      <c r="AF2383" s="885" t="str">
        <f t="shared" si="1032"/>
        <v xml:space="preserve"> </v>
      </c>
      <c r="AG2383" s="40">
        <f t="shared" si="1033"/>
        <v>0</v>
      </c>
      <c r="AH2383" s="40">
        <f t="shared" si="1034"/>
        <v>0</v>
      </c>
      <c r="AR2383" s="40">
        <f t="shared" si="1035"/>
        <v>0</v>
      </c>
      <c r="AS2383" s="40">
        <f t="shared" si="1036"/>
        <v>0</v>
      </c>
      <c r="AT2383" s="40">
        <f t="shared" si="1037"/>
        <v>0</v>
      </c>
      <c r="AU2383" s="40">
        <f t="shared" si="1038"/>
        <v>0</v>
      </c>
      <c r="AX2383" s="279">
        <f t="shared" si="1039"/>
        <v>0</v>
      </c>
      <c r="AY2383" s="279">
        <f t="shared" si="1040"/>
        <v>0</v>
      </c>
      <c r="AZ2383" s="40">
        <f t="shared" si="1041"/>
        <v>0</v>
      </c>
      <c r="BB2383" s="40">
        <f t="shared" si="1042"/>
        <v>0</v>
      </c>
      <c r="BC2383" s="397">
        <f t="shared" si="1043"/>
        <v>0</v>
      </c>
      <c r="BD2383" s="105">
        <f t="shared" si="1044"/>
        <v>0</v>
      </c>
      <c r="BE2383" s="105">
        <f t="shared" si="1045"/>
        <v>0</v>
      </c>
      <c r="BF2383" s="742">
        <f t="shared" si="1046"/>
        <v>0</v>
      </c>
      <c r="BG2383" s="89"/>
      <c r="BH2383" s="9"/>
      <c r="BJ2383" s="40">
        <f t="shared" si="1047"/>
        <v>0</v>
      </c>
      <c r="BK2383" s="40">
        <f t="shared" si="1048"/>
        <v>1</v>
      </c>
      <c r="BL2383" s="40">
        <f t="shared" si="1049"/>
        <v>0</v>
      </c>
      <c r="BM2383" s="40">
        <f t="shared" si="1050"/>
        <v>0</v>
      </c>
      <c r="BN2383" s="40">
        <f t="shared" si="1051"/>
        <v>0</v>
      </c>
    </row>
    <row r="2384" spans="1:66" x14ac:dyDescent="0.25">
      <c r="A2384" s="379"/>
      <c r="B2384" s="936"/>
      <c r="C2384" s="272"/>
      <c r="D2384" s="868"/>
      <c r="E2384" s="873" t="str">
        <f t="shared" si="1025"/>
        <v xml:space="preserve"> </v>
      </c>
      <c r="F2384" s="130">
        <f t="shared" si="1026"/>
        <v>0</v>
      </c>
      <c r="G2384" s="128">
        <f t="shared" si="1027"/>
        <v>2372</v>
      </c>
      <c r="H2384" s="127"/>
      <c r="I2384" s="321"/>
      <c r="J2384" s="97"/>
      <c r="K2384" s="323"/>
      <c r="L2384" s="322"/>
      <c r="M2384" s="50"/>
      <c r="N2384" s="87"/>
      <c r="O2384" s="324"/>
      <c r="P2384" s="98"/>
      <c r="Q2384" s="98"/>
      <c r="R2384" s="114"/>
      <c r="S2384" s="753"/>
      <c r="T2384" s="98"/>
      <c r="U2384" s="98"/>
      <c r="V2384" s="98"/>
      <c r="W2384" s="99"/>
      <c r="X2384" s="97"/>
      <c r="Y2384" s="87"/>
      <c r="Z2384" s="100"/>
      <c r="AA2384" s="106">
        <f t="shared" si="1028"/>
        <v>2372</v>
      </c>
      <c r="AB2384" s="549">
        <f t="shared" si="1029"/>
        <v>0</v>
      </c>
      <c r="AC2384" s="544">
        <f t="shared" si="1030"/>
        <v>0</v>
      </c>
      <c r="AD2384" s="174">
        <f t="shared" si="1031"/>
        <v>0</v>
      </c>
      <c r="AE2384" s="8"/>
      <c r="AF2384" s="885" t="str">
        <f t="shared" si="1032"/>
        <v xml:space="preserve"> </v>
      </c>
      <c r="AG2384" s="40">
        <f t="shared" si="1033"/>
        <v>0</v>
      </c>
      <c r="AH2384" s="40">
        <f t="shared" si="1034"/>
        <v>0</v>
      </c>
      <c r="AR2384" s="40">
        <f t="shared" si="1035"/>
        <v>0</v>
      </c>
      <c r="AS2384" s="40">
        <f t="shared" si="1036"/>
        <v>0</v>
      </c>
      <c r="AT2384" s="40">
        <f t="shared" si="1037"/>
        <v>0</v>
      </c>
      <c r="AU2384" s="40">
        <f t="shared" si="1038"/>
        <v>0</v>
      </c>
      <c r="AX2384" s="279">
        <f t="shared" si="1039"/>
        <v>0</v>
      </c>
      <c r="AY2384" s="279">
        <f t="shared" si="1040"/>
        <v>0</v>
      </c>
      <c r="AZ2384" s="40">
        <f t="shared" si="1041"/>
        <v>0</v>
      </c>
      <c r="BB2384" s="40">
        <f t="shared" si="1042"/>
        <v>0</v>
      </c>
      <c r="BC2384" s="397">
        <f t="shared" si="1043"/>
        <v>0</v>
      </c>
      <c r="BD2384" s="105">
        <f t="shared" si="1044"/>
        <v>0</v>
      </c>
      <c r="BE2384" s="105">
        <f t="shared" si="1045"/>
        <v>0</v>
      </c>
      <c r="BF2384" s="742">
        <f t="shared" si="1046"/>
        <v>0</v>
      </c>
      <c r="BG2384" s="89"/>
      <c r="BH2384" s="9"/>
      <c r="BJ2384" s="40">
        <f t="shared" si="1047"/>
        <v>0</v>
      </c>
      <c r="BK2384" s="40">
        <f t="shared" si="1048"/>
        <v>1</v>
      </c>
      <c r="BL2384" s="40">
        <f t="shared" si="1049"/>
        <v>0</v>
      </c>
      <c r="BM2384" s="40">
        <f t="shared" si="1050"/>
        <v>0</v>
      </c>
      <c r="BN2384" s="40">
        <f t="shared" si="1051"/>
        <v>0</v>
      </c>
    </row>
    <row r="2385" spans="1:66" x14ac:dyDescent="0.25">
      <c r="A2385" s="379"/>
      <c r="B2385" s="936"/>
      <c r="C2385" s="272"/>
      <c r="D2385" s="868"/>
      <c r="E2385" s="873" t="str">
        <f t="shared" si="1025"/>
        <v xml:space="preserve"> </v>
      </c>
      <c r="F2385" s="130">
        <f t="shared" si="1026"/>
        <v>0</v>
      </c>
      <c r="G2385" s="128">
        <f t="shared" si="1027"/>
        <v>2373</v>
      </c>
      <c r="H2385" s="127"/>
      <c r="I2385" s="321"/>
      <c r="J2385" s="97"/>
      <c r="K2385" s="323"/>
      <c r="L2385" s="322"/>
      <c r="M2385" s="50"/>
      <c r="N2385" s="87"/>
      <c r="O2385" s="324"/>
      <c r="P2385" s="98"/>
      <c r="Q2385" s="98"/>
      <c r="R2385" s="114"/>
      <c r="S2385" s="753"/>
      <c r="T2385" s="98"/>
      <c r="U2385" s="98"/>
      <c r="V2385" s="98"/>
      <c r="W2385" s="99"/>
      <c r="X2385" s="97"/>
      <c r="Y2385" s="87"/>
      <c r="Z2385" s="100"/>
      <c r="AA2385" s="106">
        <f t="shared" si="1028"/>
        <v>2373</v>
      </c>
      <c r="AB2385" s="549">
        <f t="shared" si="1029"/>
        <v>0</v>
      </c>
      <c r="AC2385" s="544">
        <f t="shared" si="1030"/>
        <v>0</v>
      </c>
      <c r="AD2385" s="174">
        <f t="shared" si="1031"/>
        <v>0</v>
      </c>
      <c r="AE2385" s="8"/>
      <c r="AF2385" s="885" t="str">
        <f t="shared" si="1032"/>
        <v xml:space="preserve"> </v>
      </c>
      <c r="AG2385" s="40">
        <f t="shared" si="1033"/>
        <v>0</v>
      </c>
      <c r="AH2385" s="40">
        <f t="shared" si="1034"/>
        <v>0</v>
      </c>
      <c r="AR2385" s="40">
        <f t="shared" si="1035"/>
        <v>0</v>
      </c>
      <c r="AS2385" s="40">
        <f t="shared" si="1036"/>
        <v>0</v>
      </c>
      <c r="AT2385" s="40">
        <f t="shared" si="1037"/>
        <v>0</v>
      </c>
      <c r="AU2385" s="40">
        <f t="shared" si="1038"/>
        <v>0</v>
      </c>
      <c r="AX2385" s="279">
        <f t="shared" si="1039"/>
        <v>0</v>
      </c>
      <c r="AY2385" s="279">
        <f t="shared" si="1040"/>
        <v>0</v>
      </c>
      <c r="AZ2385" s="40">
        <f t="shared" si="1041"/>
        <v>0</v>
      </c>
      <c r="BB2385" s="40">
        <f t="shared" si="1042"/>
        <v>0</v>
      </c>
      <c r="BC2385" s="397">
        <f t="shared" si="1043"/>
        <v>0</v>
      </c>
      <c r="BD2385" s="105">
        <f t="shared" si="1044"/>
        <v>0</v>
      </c>
      <c r="BE2385" s="105">
        <f t="shared" si="1045"/>
        <v>0</v>
      </c>
      <c r="BF2385" s="742">
        <f t="shared" si="1046"/>
        <v>0</v>
      </c>
      <c r="BG2385" s="89"/>
      <c r="BH2385" s="9"/>
      <c r="BJ2385" s="40">
        <f t="shared" si="1047"/>
        <v>0</v>
      </c>
      <c r="BK2385" s="40">
        <f t="shared" si="1048"/>
        <v>1</v>
      </c>
      <c r="BL2385" s="40">
        <f t="shared" si="1049"/>
        <v>0</v>
      </c>
      <c r="BM2385" s="40">
        <f t="shared" si="1050"/>
        <v>0</v>
      </c>
      <c r="BN2385" s="40">
        <f t="shared" si="1051"/>
        <v>0</v>
      </c>
    </row>
    <row r="2386" spans="1:66" x14ac:dyDescent="0.25">
      <c r="A2386" s="379"/>
      <c r="B2386" s="936"/>
      <c r="C2386" s="272"/>
      <c r="D2386" s="868"/>
      <c r="E2386" s="873" t="str">
        <f t="shared" si="1025"/>
        <v xml:space="preserve"> </v>
      </c>
      <c r="F2386" s="130">
        <f t="shared" si="1026"/>
        <v>0</v>
      </c>
      <c r="G2386" s="128">
        <f t="shared" si="1027"/>
        <v>2374</v>
      </c>
      <c r="H2386" s="127"/>
      <c r="I2386" s="321"/>
      <c r="J2386" s="97"/>
      <c r="K2386" s="323"/>
      <c r="L2386" s="322"/>
      <c r="M2386" s="50"/>
      <c r="N2386" s="87"/>
      <c r="O2386" s="324"/>
      <c r="P2386" s="98"/>
      <c r="Q2386" s="98"/>
      <c r="R2386" s="114"/>
      <c r="S2386" s="753"/>
      <c r="T2386" s="98"/>
      <c r="U2386" s="98"/>
      <c r="V2386" s="98"/>
      <c r="W2386" s="99"/>
      <c r="X2386" s="97"/>
      <c r="Y2386" s="87"/>
      <c r="Z2386" s="100"/>
      <c r="AA2386" s="106">
        <f t="shared" si="1028"/>
        <v>2374</v>
      </c>
      <c r="AB2386" s="549">
        <f t="shared" si="1029"/>
        <v>0</v>
      </c>
      <c r="AC2386" s="544">
        <f t="shared" si="1030"/>
        <v>0</v>
      </c>
      <c r="AD2386" s="174">
        <f t="shared" si="1031"/>
        <v>0</v>
      </c>
      <c r="AE2386" s="8"/>
      <c r="AF2386" s="885" t="str">
        <f t="shared" si="1032"/>
        <v xml:space="preserve"> </v>
      </c>
      <c r="AG2386" s="40">
        <f t="shared" si="1033"/>
        <v>0</v>
      </c>
      <c r="AH2386" s="40">
        <f t="shared" si="1034"/>
        <v>0</v>
      </c>
      <c r="AR2386" s="40">
        <f t="shared" si="1035"/>
        <v>0</v>
      </c>
      <c r="AS2386" s="40">
        <f t="shared" si="1036"/>
        <v>0</v>
      </c>
      <c r="AT2386" s="40">
        <f t="shared" si="1037"/>
        <v>0</v>
      </c>
      <c r="AU2386" s="40">
        <f t="shared" si="1038"/>
        <v>0</v>
      </c>
      <c r="AX2386" s="279">
        <f t="shared" si="1039"/>
        <v>0</v>
      </c>
      <c r="AY2386" s="279">
        <f t="shared" si="1040"/>
        <v>0</v>
      </c>
      <c r="AZ2386" s="40">
        <f t="shared" si="1041"/>
        <v>0</v>
      </c>
      <c r="BB2386" s="40">
        <f t="shared" si="1042"/>
        <v>0</v>
      </c>
      <c r="BC2386" s="397">
        <f t="shared" si="1043"/>
        <v>0</v>
      </c>
      <c r="BD2386" s="105">
        <f t="shared" si="1044"/>
        <v>0</v>
      </c>
      <c r="BE2386" s="105">
        <f t="shared" si="1045"/>
        <v>0</v>
      </c>
      <c r="BF2386" s="742">
        <f t="shared" si="1046"/>
        <v>0</v>
      </c>
      <c r="BG2386" s="89"/>
      <c r="BH2386" s="9"/>
      <c r="BJ2386" s="40">
        <f t="shared" si="1047"/>
        <v>0</v>
      </c>
      <c r="BK2386" s="40">
        <f t="shared" si="1048"/>
        <v>1</v>
      </c>
      <c r="BL2386" s="40">
        <f t="shared" si="1049"/>
        <v>0</v>
      </c>
      <c r="BM2386" s="40">
        <f t="shared" si="1050"/>
        <v>0</v>
      </c>
      <c r="BN2386" s="40">
        <f t="shared" si="1051"/>
        <v>0</v>
      </c>
    </row>
    <row r="2387" spans="1:66" x14ac:dyDescent="0.25">
      <c r="A2387" s="379"/>
      <c r="B2387" s="936"/>
      <c r="C2387" s="272"/>
      <c r="D2387" s="868"/>
      <c r="E2387" s="873" t="str">
        <f t="shared" si="1025"/>
        <v xml:space="preserve"> </v>
      </c>
      <c r="F2387" s="130">
        <f t="shared" si="1026"/>
        <v>0</v>
      </c>
      <c r="G2387" s="128">
        <f t="shared" si="1027"/>
        <v>2375</v>
      </c>
      <c r="H2387" s="127"/>
      <c r="I2387" s="321"/>
      <c r="J2387" s="97"/>
      <c r="K2387" s="323"/>
      <c r="L2387" s="322"/>
      <c r="M2387" s="50"/>
      <c r="N2387" s="87"/>
      <c r="O2387" s="324"/>
      <c r="P2387" s="98"/>
      <c r="Q2387" s="98"/>
      <c r="R2387" s="114"/>
      <c r="S2387" s="753"/>
      <c r="T2387" s="98"/>
      <c r="U2387" s="98"/>
      <c r="V2387" s="98"/>
      <c r="W2387" s="99"/>
      <c r="X2387" s="97"/>
      <c r="Y2387" s="87"/>
      <c r="Z2387" s="100"/>
      <c r="AA2387" s="106">
        <f t="shared" si="1028"/>
        <v>2375</v>
      </c>
      <c r="AB2387" s="549">
        <f t="shared" si="1029"/>
        <v>0</v>
      </c>
      <c r="AC2387" s="544">
        <f t="shared" si="1030"/>
        <v>0</v>
      </c>
      <c r="AD2387" s="174">
        <f t="shared" si="1031"/>
        <v>0</v>
      </c>
      <c r="AE2387" s="8"/>
      <c r="AF2387" s="885" t="str">
        <f t="shared" si="1032"/>
        <v xml:space="preserve"> </v>
      </c>
      <c r="AG2387" s="40">
        <f t="shared" si="1033"/>
        <v>0</v>
      </c>
      <c r="AH2387" s="40">
        <f t="shared" si="1034"/>
        <v>0</v>
      </c>
      <c r="AR2387" s="40">
        <f t="shared" si="1035"/>
        <v>0</v>
      </c>
      <c r="AS2387" s="40">
        <f t="shared" si="1036"/>
        <v>0</v>
      </c>
      <c r="AT2387" s="40">
        <f t="shared" si="1037"/>
        <v>0</v>
      </c>
      <c r="AU2387" s="40">
        <f t="shared" si="1038"/>
        <v>0</v>
      </c>
      <c r="AX2387" s="279">
        <f t="shared" si="1039"/>
        <v>0</v>
      </c>
      <c r="AY2387" s="279">
        <f t="shared" si="1040"/>
        <v>0</v>
      </c>
      <c r="AZ2387" s="40">
        <f t="shared" si="1041"/>
        <v>0</v>
      </c>
      <c r="BB2387" s="40">
        <f t="shared" si="1042"/>
        <v>0</v>
      </c>
      <c r="BC2387" s="397">
        <f t="shared" si="1043"/>
        <v>0</v>
      </c>
      <c r="BD2387" s="105">
        <f t="shared" si="1044"/>
        <v>0</v>
      </c>
      <c r="BE2387" s="105">
        <f t="shared" si="1045"/>
        <v>0</v>
      </c>
      <c r="BF2387" s="742">
        <f t="shared" si="1046"/>
        <v>0</v>
      </c>
      <c r="BG2387" s="89"/>
      <c r="BH2387" s="9"/>
      <c r="BJ2387" s="40">
        <f t="shared" si="1047"/>
        <v>0</v>
      </c>
      <c r="BK2387" s="40">
        <f t="shared" si="1048"/>
        <v>1</v>
      </c>
      <c r="BL2387" s="40">
        <f t="shared" si="1049"/>
        <v>0</v>
      </c>
      <c r="BM2387" s="40">
        <f t="shared" si="1050"/>
        <v>0</v>
      </c>
      <c r="BN2387" s="40">
        <f t="shared" si="1051"/>
        <v>0</v>
      </c>
    </row>
    <row r="2388" spans="1:66" x14ac:dyDescent="0.25">
      <c r="A2388" s="379"/>
      <c r="B2388" s="936"/>
      <c r="C2388" s="272"/>
      <c r="D2388" s="868"/>
      <c r="E2388" s="873" t="str">
        <f t="shared" si="1025"/>
        <v xml:space="preserve"> </v>
      </c>
      <c r="F2388" s="130">
        <f t="shared" si="1026"/>
        <v>0</v>
      </c>
      <c r="G2388" s="128">
        <f t="shared" si="1027"/>
        <v>2376</v>
      </c>
      <c r="H2388" s="127"/>
      <c r="I2388" s="321"/>
      <c r="J2388" s="97"/>
      <c r="K2388" s="323"/>
      <c r="L2388" s="322"/>
      <c r="M2388" s="50"/>
      <c r="N2388" s="87"/>
      <c r="O2388" s="324"/>
      <c r="P2388" s="98"/>
      <c r="Q2388" s="98"/>
      <c r="R2388" s="114"/>
      <c r="S2388" s="753"/>
      <c r="T2388" s="98"/>
      <c r="U2388" s="98"/>
      <c r="V2388" s="98"/>
      <c r="W2388" s="99"/>
      <c r="X2388" s="97"/>
      <c r="Y2388" s="87"/>
      <c r="Z2388" s="100"/>
      <c r="AA2388" s="106">
        <f t="shared" si="1028"/>
        <v>2376</v>
      </c>
      <c r="AB2388" s="549">
        <f t="shared" si="1029"/>
        <v>0</v>
      </c>
      <c r="AC2388" s="544">
        <f t="shared" si="1030"/>
        <v>0</v>
      </c>
      <c r="AD2388" s="174">
        <f t="shared" si="1031"/>
        <v>0</v>
      </c>
      <c r="AE2388" s="8"/>
      <c r="AF2388" s="885" t="str">
        <f t="shared" si="1032"/>
        <v xml:space="preserve"> </v>
      </c>
      <c r="AG2388" s="40">
        <f t="shared" si="1033"/>
        <v>0</v>
      </c>
      <c r="AH2388" s="40">
        <f t="shared" si="1034"/>
        <v>0</v>
      </c>
      <c r="AR2388" s="40">
        <f t="shared" si="1035"/>
        <v>0</v>
      </c>
      <c r="AS2388" s="40">
        <f t="shared" si="1036"/>
        <v>0</v>
      </c>
      <c r="AT2388" s="40">
        <f t="shared" si="1037"/>
        <v>0</v>
      </c>
      <c r="AU2388" s="40">
        <f t="shared" si="1038"/>
        <v>0</v>
      </c>
      <c r="AX2388" s="279">
        <f t="shared" si="1039"/>
        <v>0</v>
      </c>
      <c r="AY2388" s="279">
        <f t="shared" si="1040"/>
        <v>0</v>
      </c>
      <c r="AZ2388" s="40">
        <f t="shared" si="1041"/>
        <v>0</v>
      </c>
      <c r="BB2388" s="40">
        <f t="shared" si="1042"/>
        <v>0</v>
      </c>
      <c r="BC2388" s="397">
        <f t="shared" si="1043"/>
        <v>0</v>
      </c>
      <c r="BD2388" s="105">
        <f t="shared" si="1044"/>
        <v>0</v>
      </c>
      <c r="BE2388" s="105">
        <f t="shared" si="1045"/>
        <v>0</v>
      </c>
      <c r="BF2388" s="742">
        <f t="shared" si="1046"/>
        <v>0</v>
      </c>
      <c r="BG2388" s="89"/>
      <c r="BH2388" s="9"/>
      <c r="BJ2388" s="40">
        <f t="shared" si="1047"/>
        <v>0</v>
      </c>
      <c r="BK2388" s="40">
        <f t="shared" si="1048"/>
        <v>1</v>
      </c>
      <c r="BL2388" s="40">
        <f t="shared" si="1049"/>
        <v>0</v>
      </c>
      <c r="BM2388" s="40">
        <f t="shared" si="1050"/>
        <v>0</v>
      </c>
      <c r="BN2388" s="40">
        <f t="shared" si="1051"/>
        <v>0</v>
      </c>
    </row>
    <row r="2389" spans="1:66" x14ac:dyDescent="0.25">
      <c r="A2389" s="379"/>
      <c r="B2389" s="936"/>
      <c r="C2389" s="272"/>
      <c r="D2389" s="868"/>
      <c r="E2389" s="873" t="str">
        <f t="shared" si="1025"/>
        <v xml:space="preserve"> </v>
      </c>
      <c r="F2389" s="130">
        <f t="shared" si="1026"/>
        <v>0</v>
      </c>
      <c r="G2389" s="128">
        <f t="shared" si="1027"/>
        <v>2377</v>
      </c>
      <c r="H2389" s="127"/>
      <c r="I2389" s="321"/>
      <c r="J2389" s="97"/>
      <c r="K2389" s="323"/>
      <c r="L2389" s="322"/>
      <c r="M2389" s="50"/>
      <c r="N2389" s="87"/>
      <c r="O2389" s="324"/>
      <c r="P2389" s="98"/>
      <c r="Q2389" s="98"/>
      <c r="R2389" s="114"/>
      <c r="S2389" s="753"/>
      <c r="T2389" s="98"/>
      <c r="U2389" s="98"/>
      <c r="V2389" s="98"/>
      <c r="W2389" s="99"/>
      <c r="X2389" s="97"/>
      <c r="Y2389" s="87"/>
      <c r="Z2389" s="100"/>
      <c r="AA2389" s="106">
        <f t="shared" si="1028"/>
        <v>2377</v>
      </c>
      <c r="AB2389" s="549">
        <f t="shared" si="1029"/>
        <v>0</v>
      </c>
      <c r="AC2389" s="544">
        <f t="shared" si="1030"/>
        <v>0</v>
      </c>
      <c r="AD2389" s="174">
        <f t="shared" si="1031"/>
        <v>0</v>
      </c>
      <c r="AE2389" s="8"/>
      <c r="AF2389" s="885" t="str">
        <f t="shared" si="1032"/>
        <v xml:space="preserve"> </v>
      </c>
      <c r="AG2389" s="40">
        <f t="shared" si="1033"/>
        <v>0</v>
      </c>
      <c r="AH2389" s="40">
        <f t="shared" si="1034"/>
        <v>0</v>
      </c>
      <c r="AR2389" s="40">
        <f t="shared" si="1035"/>
        <v>0</v>
      </c>
      <c r="AS2389" s="40">
        <f t="shared" si="1036"/>
        <v>0</v>
      </c>
      <c r="AT2389" s="40">
        <f t="shared" si="1037"/>
        <v>0</v>
      </c>
      <c r="AU2389" s="40">
        <f t="shared" si="1038"/>
        <v>0</v>
      </c>
      <c r="AX2389" s="279">
        <f t="shared" si="1039"/>
        <v>0</v>
      </c>
      <c r="AY2389" s="279">
        <f t="shared" si="1040"/>
        <v>0</v>
      </c>
      <c r="AZ2389" s="40">
        <f t="shared" si="1041"/>
        <v>0</v>
      </c>
      <c r="BB2389" s="40">
        <f t="shared" si="1042"/>
        <v>0</v>
      </c>
      <c r="BC2389" s="397">
        <f t="shared" si="1043"/>
        <v>0</v>
      </c>
      <c r="BD2389" s="105">
        <f t="shared" si="1044"/>
        <v>0</v>
      </c>
      <c r="BE2389" s="105">
        <f t="shared" si="1045"/>
        <v>0</v>
      </c>
      <c r="BF2389" s="742">
        <f t="shared" si="1046"/>
        <v>0</v>
      </c>
      <c r="BG2389" s="89"/>
      <c r="BH2389" s="9"/>
      <c r="BJ2389" s="40">
        <f t="shared" si="1047"/>
        <v>0</v>
      </c>
      <c r="BK2389" s="40">
        <f t="shared" si="1048"/>
        <v>1</v>
      </c>
      <c r="BL2389" s="40">
        <f t="shared" si="1049"/>
        <v>0</v>
      </c>
      <c r="BM2389" s="40">
        <f t="shared" si="1050"/>
        <v>0</v>
      </c>
      <c r="BN2389" s="40">
        <f t="shared" si="1051"/>
        <v>0</v>
      </c>
    </row>
    <row r="2390" spans="1:66" x14ac:dyDescent="0.25">
      <c r="A2390" s="379"/>
      <c r="B2390" s="936"/>
      <c r="C2390" s="272"/>
      <c r="D2390" s="868"/>
      <c r="E2390" s="873" t="str">
        <f t="shared" si="1025"/>
        <v xml:space="preserve"> </v>
      </c>
      <c r="F2390" s="130">
        <f t="shared" si="1026"/>
        <v>0</v>
      </c>
      <c r="G2390" s="128">
        <f t="shared" si="1027"/>
        <v>2378</v>
      </c>
      <c r="H2390" s="127"/>
      <c r="I2390" s="321"/>
      <c r="J2390" s="97"/>
      <c r="K2390" s="323"/>
      <c r="L2390" s="322"/>
      <c r="M2390" s="50"/>
      <c r="N2390" s="87"/>
      <c r="O2390" s="324"/>
      <c r="P2390" s="98"/>
      <c r="Q2390" s="98"/>
      <c r="R2390" s="114"/>
      <c r="S2390" s="753"/>
      <c r="T2390" s="98"/>
      <c r="U2390" s="98"/>
      <c r="V2390" s="98"/>
      <c r="W2390" s="99"/>
      <c r="X2390" s="97"/>
      <c r="Y2390" s="87"/>
      <c r="Z2390" s="100"/>
      <c r="AA2390" s="106">
        <f t="shared" si="1028"/>
        <v>2378</v>
      </c>
      <c r="AB2390" s="549">
        <f t="shared" si="1029"/>
        <v>0</v>
      </c>
      <c r="AC2390" s="544">
        <f t="shared" si="1030"/>
        <v>0</v>
      </c>
      <c r="AD2390" s="174">
        <f t="shared" si="1031"/>
        <v>0</v>
      </c>
      <c r="AE2390" s="8"/>
      <c r="AF2390" s="885" t="str">
        <f t="shared" si="1032"/>
        <v xml:space="preserve"> </v>
      </c>
      <c r="AG2390" s="40">
        <f t="shared" si="1033"/>
        <v>0</v>
      </c>
      <c r="AH2390" s="40">
        <f t="shared" si="1034"/>
        <v>0</v>
      </c>
      <c r="AR2390" s="40">
        <f t="shared" si="1035"/>
        <v>0</v>
      </c>
      <c r="AS2390" s="40">
        <f t="shared" si="1036"/>
        <v>0</v>
      </c>
      <c r="AT2390" s="40">
        <f t="shared" si="1037"/>
        <v>0</v>
      </c>
      <c r="AU2390" s="40">
        <f t="shared" si="1038"/>
        <v>0</v>
      </c>
      <c r="AX2390" s="279">
        <f t="shared" si="1039"/>
        <v>0</v>
      </c>
      <c r="AY2390" s="279">
        <f t="shared" si="1040"/>
        <v>0</v>
      </c>
      <c r="AZ2390" s="40">
        <f t="shared" si="1041"/>
        <v>0</v>
      </c>
      <c r="BB2390" s="40">
        <f t="shared" si="1042"/>
        <v>0</v>
      </c>
      <c r="BC2390" s="397">
        <f t="shared" si="1043"/>
        <v>0</v>
      </c>
      <c r="BD2390" s="105">
        <f t="shared" si="1044"/>
        <v>0</v>
      </c>
      <c r="BE2390" s="105">
        <f t="shared" si="1045"/>
        <v>0</v>
      </c>
      <c r="BF2390" s="742">
        <f t="shared" si="1046"/>
        <v>0</v>
      </c>
      <c r="BG2390" s="89"/>
      <c r="BH2390" s="9"/>
      <c r="BJ2390" s="40">
        <f t="shared" si="1047"/>
        <v>0</v>
      </c>
      <c r="BK2390" s="40">
        <f t="shared" si="1048"/>
        <v>1</v>
      </c>
      <c r="BL2390" s="40">
        <f t="shared" si="1049"/>
        <v>0</v>
      </c>
      <c r="BM2390" s="40">
        <f t="shared" si="1050"/>
        <v>0</v>
      </c>
      <c r="BN2390" s="40">
        <f t="shared" si="1051"/>
        <v>0</v>
      </c>
    </row>
    <row r="2391" spans="1:66" x14ac:dyDescent="0.25">
      <c r="A2391" s="379"/>
      <c r="B2391" s="936"/>
      <c r="C2391" s="272"/>
      <c r="D2391" s="868"/>
      <c r="E2391" s="873" t="str">
        <f t="shared" si="1025"/>
        <v xml:space="preserve"> </v>
      </c>
      <c r="F2391" s="130">
        <f t="shared" si="1026"/>
        <v>0</v>
      </c>
      <c r="G2391" s="128">
        <f t="shared" si="1027"/>
        <v>2379</v>
      </c>
      <c r="H2391" s="127"/>
      <c r="I2391" s="321"/>
      <c r="J2391" s="97"/>
      <c r="K2391" s="323"/>
      <c r="L2391" s="322"/>
      <c r="M2391" s="50"/>
      <c r="N2391" s="87"/>
      <c r="O2391" s="324"/>
      <c r="P2391" s="98"/>
      <c r="Q2391" s="98"/>
      <c r="R2391" s="114"/>
      <c r="S2391" s="753"/>
      <c r="T2391" s="98"/>
      <c r="U2391" s="98"/>
      <c r="V2391" s="98"/>
      <c r="W2391" s="99"/>
      <c r="X2391" s="97"/>
      <c r="Y2391" s="87"/>
      <c r="Z2391" s="100"/>
      <c r="AA2391" s="106">
        <f t="shared" si="1028"/>
        <v>2379</v>
      </c>
      <c r="AB2391" s="549">
        <f t="shared" si="1029"/>
        <v>0</v>
      </c>
      <c r="AC2391" s="544">
        <f t="shared" si="1030"/>
        <v>0</v>
      </c>
      <c r="AD2391" s="174">
        <f t="shared" si="1031"/>
        <v>0</v>
      </c>
      <c r="AE2391" s="8"/>
      <c r="AF2391" s="885" t="str">
        <f t="shared" si="1032"/>
        <v xml:space="preserve"> </v>
      </c>
      <c r="AG2391" s="40">
        <f t="shared" si="1033"/>
        <v>0</v>
      </c>
      <c r="AH2391" s="40">
        <f t="shared" si="1034"/>
        <v>0</v>
      </c>
      <c r="AR2391" s="40">
        <f t="shared" si="1035"/>
        <v>0</v>
      </c>
      <c r="AS2391" s="40">
        <f t="shared" si="1036"/>
        <v>0</v>
      </c>
      <c r="AT2391" s="40">
        <f t="shared" si="1037"/>
        <v>0</v>
      </c>
      <c r="AU2391" s="40">
        <f t="shared" si="1038"/>
        <v>0</v>
      </c>
      <c r="AX2391" s="279">
        <f t="shared" si="1039"/>
        <v>0</v>
      </c>
      <c r="AY2391" s="279">
        <f t="shared" si="1040"/>
        <v>0</v>
      </c>
      <c r="AZ2391" s="40">
        <f t="shared" si="1041"/>
        <v>0</v>
      </c>
      <c r="BB2391" s="40">
        <f t="shared" si="1042"/>
        <v>0</v>
      </c>
      <c r="BC2391" s="397">
        <f t="shared" si="1043"/>
        <v>0</v>
      </c>
      <c r="BD2391" s="105">
        <f t="shared" si="1044"/>
        <v>0</v>
      </c>
      <c r="BE2391" s="105">
        <f t="shared" si="1045"/>
        <v>0</v>
      </c>
      <c r="BF2391" s="742">
        <f t="shared" si="1046"/>
        <v>0</v>
      </c>
      <c r="BG2391" s="89"/>
      <c r="BH2391" s="9"/>
      <c r="BJ2391" s="40">
        <f t="shared" si="1047"/>
        <v>0</v>
      </c>
      <c r="BK2391" s="40">
        <f t="shared" si="1048"/>
        <v>1</v>
      </c>
      <c r="BL2391" s="40">
        <f t="shared" si="1049"/>
        <v>0</v>
      </c>
      <c r="BM2391" s="40">
        <f t="shared" si="1050"/>
        <v>0</v>
      </c>
      <c r="BN2391" s="40">
        <f t="shared" si="1051"/>
        <v>0</v>
      </c>
    </row>
    <row r="2392" spans="1:66" x14ac:dyDescent="0.25">
      <c r="A2392" s="379"/>
      <c r="B2392" s="936"/>
      <c r="C2392" s="272"/>
      <c r="D2392" s="868"/>
      <c r="E2392" s="873" t="str">
        <f t="shared" si="1025"/>
        <v xml:space="preserve"> </v>
      </c>
      <c r="F2392" s="130">
        <f t="shared" si="1026"/>
        <v>0</v>
      </c>
      <c r="G2392" s="128">
        <f t="shared" si="1027"/>
        <v>2380</v>
      </c>
      <c r="H2392" s="127"/>
      <c r="I2392" s="321"/>
      <c r="J2392" s="97"/>
      <c r="K2392" s="323"/>
      <c r="L2392" s="322"/>
      <c r="M2392" s="50"/>
      <c r="N2392" s="87"/>
      <c r="O2392" s="324"/>
      <c r="P2392" s="98"/>
      <c r="Q2392" s="98"/>
      <c r="R2392" s="114"/>
      <c r="S2392" s="753"/>
      <c r="T2392" s="98"/>
      <c r="U2392" s="98"/>
      <c r="V2392" s="98"/>
      <c r="W2392" s="99"/>
      <c r="X2392" s="97"/>
      <c r="Y2392" s="87"/>
      <c r="Z2392" s="100"/>
      <c r="AA2392" s="106">
        <f t="shared" si="1028"/>
        <v>2380</v>
      </c>
      <c r="AB2392" s="549">
        <f t="shared" si="1029"/>
        <v>0</v>
      </c>
      <c r="AC2392" s="544">
        <f t="shared" si="1030"/>
        <v>0</v>
      </c>
      <c r="AD2392" s="174">
        <f t="shared" si="1031"/>
        <v>0</v>
      </c>
      <c r="AE2392" s="8"/>
      <c r="AF2392" s="885" t="str">
        <f t="shared" si="1032"/>
        <v xml:space="preserve"> </v>
      </c>
      <c r="AG2392" s="40">
        <f t="shared" si="1033"/>
        <v>0</v>
      </c>
      <c r="AH2392" s="40">
        <f t="shared" si="1034"/>
        <v>0</v>
      </c>
      <c r="AR2392" s="40">
        <f t="shared" si="1035"/>
        <v>0</v>
      </c>
      <c r="AS2392" s="40">
        <f t="shared" si="1036"/>
        <v>0</v>
      </c>
      <c r="AT2392" s="40">
        <f t="shared" si="1037"/>
        <v>0</v>
      </c>
      <c r="AU2392" s="40">
        <f t="shared" si="1038"/>
        <v>0</v>
      </c>
      <c r="AX2392" s="279">
        <f t="shared" si="1039"/>
        <v>0</v>
      </c>
      <c r="AY2392" s="279">
        <f t="shared" si="1040"/>
        <v>0</v>
      </c>
      <c r="AZ2392" s="40">
        <f t="shared" si="1041"/>
        <v>0</v>
      </c>
      <c r="BB2392" s="40">
        <f t="shared" si="1042"/>
        <v>0</v>
      </c>
      <c r="BC2392" s="397">
        <f t="shared" si="1043"/>
        <v>0</v>
      </c>
      <c r="BD2392" s="105">
        <f t="shared" si="1044"/>
        <v>0</v>
      </c>
      <c r="BE2392" s="105">
        <f t="shared" si="1045"/>
        <v>0</v>
      </c>
      <c r="BF2392" s="742">
        <f t="shared" si="1046"/>
        <v>0</v>
      </c>
      <c r="BG2392" s="89"/>
      <c r="BH2392" s="9"/>
      <c r="BJ2392" s="40">
        <f t="shared" si="1047"/>
        <v>0</v>
      </c>
      <c r="BK2392" s="40">
        <f t="shared" si="1048"/>
        <v>1</v>
      </c>
      <c r="BL2392" s="40">
        <f t="shared" si="1049"/>
        <v>0</v>
      </c>
      <c r="BM2392" s="40">
        <f t="shared" si="1050"/>
        <v>0</v>
      </c>
      <c r="BN2392" s="40">
        <f t="shared" si="1051"/>
        <v>0</v>
      </c>
    </row>
    <row r="2393" spans="1:66" x14ac:dyDescent="0.25">
      <c r="A2393" s="379"/>
      <c r="B2393" s="936"/>
      <c r="C2393" s="272"/>
      <c r="D2393" s="868"/>
      <c r="E2393" s="873" t="str">
        <f t="shared" si="1025"/>
        <v xml:space="preserve"> </v>
      </c>
      <c r="F2393" s="130">
        <f t="shared" si="1026"/>
        <v>0</v>
      </c>
      <c r="G2393" s="128">
        <f t="shared" si="1027"/>
        <v>2381</v>
      </c>
      <c r="H2393" s="127"/>
      <c r="I2393" s="321"/>
      <c r="J2393" s="97"/>
      <c r="K2393" s="323"/>
      <c r="L2393" s="322"/>
      <c r="M2393" s="50"/>
      <c r="N2393" s="87"/>
      <c r="O2393" s="324"/>
      <c r="P2393" s="98"/>
      <c r="Q2393" s="98"/>
      <c r="R2393" s="114"/>
      <c r="S2393" s="753"/>
      <c r="T2393" s="98"/>
      <c r="U2393" s="98"/>
      <c r="V2393" s="98"/>
      <c r="W2393" s="99"/>
      <c r="X2393" s="97"/>
      <c r="Y2393" s="87"/>
      <c r="Z2393" s="100"/>
      <c r="AA2393" s="106">
        <f t="shared" si="1028"/>
        <v>2381</v>
      </c>
      <c r="AB2393" s="549">
        <f t="shared" si="1029"/>
        <v>0</v>
      </c>
      <c r="AC2393" s="544">
        <f t="shared" si="1030"/>
        <v>0</v>
      </c>
      <c r="AD2393" s="174">
        <f t="shared" si="1031"/>
        <v>0</v>
      </c>
      <c r="AE2393" s="8"/>
      <c r="AF2393" s="885" t="str">
        <f t="shared" si="1032"/>
        <v xml:space="preserve"> </v>
      </c>
      <c r="AG2393" s="40">
        <f t="shared" si="1033"/>
        <v>0</v>
      </c>
      <c r="AH2393" s="40">
        <f t="shared" si="1034"/>
        <v>0</v>
      </c>
      <c r="AR2393" s="40">
        <f t="shared" si="1035"/>
        <v>0</v>
      </c>
      <c r="AS2393" s="40">
        <f t="shared" si="1036"/>
        <v>0</v>
      </c>
      <c r="AT2393" s="40">
        <f t="shared" si="1037"/>
        <v>0</v>
      </c>
      <c r="AU2393" s="40">
        <f t="shared" si="1038"/>
        <v>0</v>
      </c>
      <c r="AX2393" s="279">
        <f t="shared" si="1039"/>
        <v>0</v>
      </c>
      <c r="AY2393" s="279">
        <f t="shared" si="1040"/>
        <v>0</v>
      </c>
      <c r="AZ2393" s="40">
        <f t="shared" si="1041"/>
        <v>0</v>
      </c>
      <c r="BB2393" s="40">
        <f t="shared" si="1042"/>
        <v>0</v>
      </c>
      <c r="BC2393" s="397">
        <f t="shared" si="1043"/>
        <v>0</v>
      </c>
      <c r="BD2393" s="105">
        <f t="shared" si="1044"/>
        <v>0</v>
      </c>
      <c r="BE2393" s="105">
        <f t="shared" si="1045"/>
        <v>0</v>
      </c>
      <c r="BF2393" s="742">
        <f t="shared" si="1046"/>
        <v>0</v>
      </c>
      <c r="BG2393" s="89"/>
      <c r="BH2393" s="9"/>
      <c r="BJ2393" s="40">
        <f t="shared" si="1047"/>
        <v>0</v>
      </c>
      <c r="BK2393" s="40">
        <f t="shared" si="1048"/>
        <v>1</v>
      </c>
      <c r="BL2393" s="40">
        <f t="shared" si="1049"/>
        <v>0</v>
      </c>
      <c r="BM2393" s="40">
        <f t="shared" si="1050"/>
        <v>0</v>
      </c>
      <c r="BN2393" s="40">
        <f t="shared" si="1051"/>
        <v>0</v>
      </c>
    </row>
    <row r="2394" spans="1:66" x14ac:dyDescent="0.25">
      <c r="A2394" s="379"/>
      <c r="B2394" s="936"/>
      <c r="C2394" s="272"/>
      <c r="D2394" s="868"/>
      <c r="E2394" s="873" t="str">
        <f t="shared" si="1025"/>
        <v xml:space="preserve"> </v>
      </c>
      <c r="F2394" s="130">
        <f t="shared" si="1026"/>
        <v>0</v>
      </c>
      <c r="G2394" s="128">
        <f t="shared" si="1027"/>
        <v>2382</v>
      </c>
      <c r="H2394" s="127"/>
      <c r="I2394" s="321"/>
      <c r="J2394" s="97"/>
      <c r="K2394" s="323"/>
      <c r="L2394" s="322"/>
      <c r="M2394" s="50"/>
      <c r="N2394" s="87"/>
      <c r="O2394" s="324"/>
      <c r="P2394" s="98"/>
      <c r="Q2394" s="98"/>
      <c r="R2394" s="114"/>
      <c r="S2394" s="753"/>
      <c r="T2394" s="98"/>
      <c r="U2394" s="98"/>
      <c r="V2394" s="98"/>
      <c r="W2394" s="99"/>
      <c r="X2394" s="97"/>
      <c r="Y2394" s="87"/>
      <c r="Z2394" s="100"/>
      <c r="AA2394" s="106">
        <f t="shared" si="1028"/>
        <v>2382</v>
      </c>
      <c r="AB2394" s="549">
        <f t="shared" si="1029"/>
        <v>0</v>
      </c>
      <c r="AC2394" s="544">
        <f t="shared" si="1030"/>
        <v>0</v>
      </c>
      <c r="AD2394" s="174">
        <f t="shared" si="1031"/>
        <v>0</v>
      </c>
      <c r="AE2394" s="8"/>
      <c r="AF2394" s="885" t="str">
        <f t="shared" si="1032"/>
        <v xml:space="preserve"> </v>
      </c>
      <c r="AG2394" s="40">
        <f t="shared" si="1033"/>
        <v>0</v>
      </c>
      <c r="AH2394" s="40">
        <f t="shared" si="1034"/>
        <v>0</v>
      </c>
      <c r="AR2394" s="40">
        <f t="shared" si="1035"/>
        <v>0</v>
      </c>
      <c r="AS2394" s="40">
        <f t="shared" si="1036"/>
        <v>0</v>
      </c>
      <c r="AT2394" s="40">
        <f t="shared" si="1037"/>
        <v>0</v>
      </c>
      <c r="AU2394" s="40">
        <f t="shared" si="1038"/>
        <v>0</v>
      </c>
      <c r="AX2394" s="279">
        <f t="shared" si="1039"/>
        <v>0</v>
      </c>
      <c r="AY2394" s="279">
        <f t="shared" si="1040"/>
        <v>0</v>
      </c>
      <c r="AZ2394" s="40">
        <f t="shared" si="1041"/>
        <v>0</v>
      </c>
      <c r="BB2394" s="40">
        <f t="shared" si="1042"/>
        <v>0</v>
      </c>
      <c r="BC2394" s="397">
        <f t="shared" si="1043"/>
        <v>0</v>
      </c>
      <c r="BD2394" s="105">
        <f t="shared" si="1044"/>
        <v>0</v>
      </c>
      <c r="BE2394" s="105">
        <f t="shared" si="1045"/>
        <v>0</v>
      </c>
      <c r="BF2394" s="742">
        <f t="shared" si="1046"/>
        <v>0</v>
      </c>
      <c r="BG2394" s="89"/>
      <c r="BH2394" s="9"/>
      <c r="BJ2394" s="40">
        <f t="shared" si="1047"/>
        <v>0</v>
      </c>
      <c r="BK2394" s="40">
        <f t="shared" si="1048"/>
        <v>1</v>
      </c>
      <c r="BL2394" s="40">
        <f t="shared" si="1049"/>
        <v>0</v>
      </c>
      <c r="BM2394" s="40">
        <f t="shared" si="1050"/>
        <v>0</v>
      </c>
      <c r="BN2394" s="40">
        <f t="shared" si="1051"/>
        <v>0</v>
      </c>
    </row>
    <row r="2395" spans="1:66" x14ac:dyDescent="0.25">
      <c r="A2395" s="379"/>
      <c r="B2395" s="936"/>
      <c r="C2395" s="272"/>
      <c r="D2395" s="868"/>
      <c r="E2395" s="873" t="str">
        <f t="shared" si="1025"/>
        <v xml:space="preserve"> </v>
      </c>
      <c r="F2395" s="130">
        <f t="shared" si="1026"/>
        <v>0</v>
      </c>
      <c r="G2395" s="128">
        <f t="shared" si="1027"/>
        <v>2383</v>
      </c>
      <c r="H2395" s="127"/>
      <c r="I2395" s="321"/>
      <c r="J2395" s="97"/>
      <c r="K2395" s="323"/>
      <c r="L2395" s="322"/>
      <c r="M2395" s="50"/>
      <c r="N2395" s="87"/>
      <c r="O2395" s="324"/>
      <c r="P2395" s="98"/>
      <c r="Q2395" s="98"/>
      <c r="R2395" s="114"/>
      <c r="S2395" s="753"/>
      <c r="T2395" s="98"/>
      <c r="U2395" s="98"/>
      <c r="V2395" s="98"/>
      <c r="W2395" s="99"/>
      <c r="X2395" s="97"/>
      <c r="Y2395" s="87"/>
      <c r="Z2395" s="100"/>
      <c r="AA2395" s="106">
        <f t="shared" si="1028"/>
        <v>2383</v>
      </c>
      <c r="AB2395" s="549">
        <f t="shared" si="1029"/>
        <v>0</v>
      </c>
      <c r="AC2395" s="544">
        <f t="shared" si="1030"/>
        <v>0</v>
      </c>
      <c r="AD2395" s="174">
        <f t="shared" si="1031"/>
        <v>0</v>
      </c>
      <c r="AE2395" s="8"/>
      <c r="AF2395" s="885" t="str">
        <f t="shared" si="1032"/>
        <v xml:space="preserve"> </v>
      </c>
      <c r="AG2395" s="40">
        <f t="shared" si="1033"/>
        <v>0</v>
      </c>
      <c r="AH2395" s="40">
        <f t="shared" si="1034"/>
        <v>0</v>
      </c>
      <c r="AR2395" s="40">
        <f t="shared" si="1035"/>
        <v>0</v>
      </c>
      <c r="AS2395" s="40">
        <f t="shared" si="1036"/>
        <v>0</v>
      </c>
      <c r="AT2395" s="40">
        <f t="shared" si="1037"/>
        <v>0</v>
      </c>
      <c r="AU2395" s="40">
        <f t="shared" si="1038"/>
        <v>0</v>
      </c>
      <c r="AX2395" s="279">
        <f t="shared" si="1039"/>
        <v>0</v>
      </c>
      <c r="AY2395" s="279">
        <f t="shared" si="1040"/>
        <v>0</v>
      </c>
      <c r="AZ2395" s="40">
        <f t="shared" si="1041"/>
        <v>0</v>
      </c>
      <c r="BB2395" s="40">
        <f t="shared" si="1042"/>
        <v>0</v>
      </c>
      <c r="BC2395" s="397">
        <f t="shared" si="1043"/>
        <v>0</v>
      </c>
      <c r="BD2395" s="105">
        <f t="shared" si="1044"/>
        <v>0</v>
      </c>
      <c r="BE2395" s="105">
        <f t="shared" si="1045"/>
        <v>0</v>
      </c>
      <c r="BF2395" s="742">
        <f t="shared" si="1046"/>
        <v>0</v>
      </c>
      <c r="BG2395" s="89"/>
      <c r="BH2395" s="9"/>
      <c r="BJ2395" s="40">
        <f t="shared" si="1047"/>
        <v>0</v>
      </c>
      <c r="BK2395" s="40">
        <f t="shared" si="1048"/>
        <v>1</v>
      </c>
      <c r="BL2395" s="40">
        <f t="shared" si="1049"/>
        <v>0</v>
      </c>
      <c r="BM2395" s="40">
        <f t="shared" si="1050"/>
        <v>0</v>
      </c>
      <c r="BN2395" s="40">
        <f t="shared" si="1051"/>
        <v>0</v>
      </c>
    </row>
    <row r="2396" spans="1:66" x14ac:dyDescent="0.25">
      <c r="A2396" s="379"/>
      <c r="B2396" s="936"/>
      <c r="C2396" s="272"/>
      <c r="D2396" s="868"/>
      <c r="E2396" s="873" t="str">
        <f t="shared" si="1025"/>
        <v xml:space="preserve"> </v>
      </c>
      <c r="F2396" s="130">
        <f t="shared" si="1026"/>
        <v>0</v>
      </c>
      <c r="G2396" s="128">
        <f t="shared" si="1027"/>
        <v>2384</v>
      </c>
      <c r="H2396" s="127"/>
      <c r="I2396" s="321"/>
      <c r="J2396" s="97"/>
      <c r="K2396" s="323"/>
      <c r="L2396" s="322"/>
      <c r="M2396" s="50"/>
      <c r="N2396" s="87"/>
      <c r="O2396" s="324"/>
      <c r="P2396" s="98"/>
      <c r="Q2396" s="98"/>
      <c r="R2396" s="114"/>
      <c r="S2396" s="753"/>
      <c r="T2396" s="98"/>
      <c r="U2396" s="98"/>
      <c r="V2396" s="98"/>
      <c r="W2396" s="99"/>
      <c r="X2396" s="97"/>
      <c r="Y2396" s="87"/>
      <c r="Z2396" s="100"/>
      <c r="AA2396" s="106">
        <f t="shared" si="1028"/>
        <v>2384</v>
      </c>
      <c r="AB2396" s="549">
        <f t="shared" si="1029"/>
        <v>0</v>
      </c>
      <c r="AC2396" s="544">
        <f t="shared" si="1030"/>
        <v>0</v>
      </c>
      <c r="AD2396" s="174">
        <f t="shared" si="1031"/>
        <v>0</v>
      </c>
      <c r="AE2396" s="8"/>
      <c r="AF2396" s="885" t="str">
        <f t="shared" si="1032"/>
        <v xml:space="preserve"> </v>
      </c>
      <c r="AG2396" s="40">
        <f t="shared" si="1033"/>
        <v>0</v>
      </c>
      <c r="AH2396" s="40">
        <f t="shared" si="1034"/>
        <v>0</v>
      </c>
      <c r="AR2396" s="40">
        <f t="shared" si="1035"/>
        <v>0</v>
      </c>
      <c r="AS2396" s="40">
        <f t="shared" si="1036"/>
        <v>0</v>
      </c>
      <c r="AT2396" s="40">
        <f t="shared" si="1037"/>
        <v>0</v>
      </c>
      <c r="AU2396" s="40">
        <f t="shared" si="1038"/>
        <v>0</v>
      </c>
      <c r="AX2396" s="279">
        <f t="shared" si="1039"/>
        <v>0</v>
      </c>
      <c r="AY2396" s="279">
        <f t="shared" si="1040"/>
        <v>0</v>
      </c>
      <c r="AZ2396" s="40">
        <f t="shared" si="1041"/>
        <v>0</v>
      </c>
      <c r="BB2396" s="40">
        <f t="shared" si="1042"/>
        <v>0</v>
      </c>
      <c r="BC2396" s="397">
        <f t="shared" si="1043"/>
        <v>0</v>
      </c>
      <c r="BD2396" s="105">
        <f t="shared" si="1044"/>
        <v>0</v>
      </c>
      <c r="BE2396" s="105">
        <f t="shared" si="1045"/>
        <v>0</v>
      </c>
      <c r="BF2396" s="742">
        <f t="shared" si="1046"/>
        <v>0</v>
      </c>
      <c r="BG2396" s="89"/>
      <c r="BH2396" s="9"/>
      <c r="BJ2396" s="40">
        <f t="shared" si="1047"/>
        <v>0</v>
      </c>
      <c r="BK2396" s="40">
        <f t="shared" si="1048"/>
        <v>1</v>
      </c>
      <c r="BL2396" s="40">
        <f t="shared" si="1049"/>
        <v>0</v>
      </c>
      <c r="BM2396" s="40">
        <f t="shared" si="1050"/>
        <v>0</v>
      </c>
      <c r="BN2396" s="40">
        <f t="shared" si="1051"/>
        <v>0</v>
      </c>
    </row>
    <row r="2397" spans="1:66" x14ac:dyDescent="0.25">
      <c r="A2397" s="379"/>
      <c r="B2397" s="936"/>
      <c r="C2397" s="272"/>
      <c r="D2397" s="868"/>
      <c r="E2397" s="873" t="str">
        <f t="shared" si="1025"/>
        <v xml:space="preserve"> </v>
      </c>
      <c r="F2397" s="130">
        <f t="shared" si="1026"/>
        <v>0</v>
      </c>
      <c r="G2397" s="128">
        <f t="shared" si="1027"/>
        <v>2385</v>
      </c>
      <c r="H2397" s="127"/>
      <c r="I2397" s="321"/>
      <c r="J2397" s="97"/>
      <c r="K2397" s="323"/>
      <c r="L2397" s="322"/>
      <c r="M2397" s="50"/>
      <c r="N2397" s="87"/>
      <c r="O2397" s="324"/>
      <c r="P2397" s="98"/>
      <c r="Q2397" s="98"/>
      <c r="R2397" s="114"/>
      <c r="S2397" s="753"/>
      <c r="T2397" s="98"/>
      <c r="U2397" s="98"/>
      <c r="V2397" s="98"/>
      <c r="W2397" s="99"/>
      <c r="X2397" s="97"/>
      <c r="Y2397" s="87"/>
      <c r="Z2397" s="100"/>
      <c r="AA2397" s="106">
        <f t="shared" si="1028"/>
        <v>2385</v>
      </c>
      <c r="AB2397" s="549">
        <f t="shared" si="1029"/>
        <v>0</v>
      </c>
      <c r="AC2397" s="544">
        <f t="shared" si="1030"/>
        <v>0</v>
      </c>
      <c r="AD2397" s="174">
        <f t="shared" si="1031"/>
        <v>0</v>
      </c>
      <c r="AE2397" s="8"/>
      <c r="AF2397" s="885" t="str">
        <f t="shared" si="1032"/>
        <v xml:space="preserve"> </v>
      </c>
      <c r="AG2397" s="40">
        <f t="shared" si="1033"/>
        <v>0</v>
      </c>
      <c r="AH2397" s="40">
        <f t="shared" si="1034"/>
        <v>0</v>
      </c>
      <c r="AR2397" s="40">
        <f t="shared" si="1035"/>
        <v>0</v>
      </c>
      <c r="AS2397" s="40">
        <f t="shared" si="1036"/>
        <v>0</v>
      </c>
      <c r="AT2397" s="40">
        <f t="shared" si="1037"/>
        <v>0</v>
      </c>
      <c r="AU2397" s="40">
        <f t="shared" si="1038"/>
        <v>0</v>
      </c>
      <c r="AX2397" s="279">
        <f t="shared" si="1039"/>
        <v>0</v>
      </c>
      <c r="AY2397" s="279">
        <f t="shared" si="1040"/>
        <v>0</v>
      </c>
      <c r="AZ2397" s="40">
        <f t="shared" si="1041"/>
        <v>0</v>
      </c>
      <c r="BB2397" s="40">
        <f t="shared" si="1042"/>
        <v>0</v>
      </c>
      <c r="BC2397" s="397">
        <f t="shared" si="1043"/>
        <v>0</v>
      </c>
      <c r="BD2397" s="105">
        <f t="shared" si="1044"/>
        <v>0</v>
      </c>
      <c r="BE2397" s="105">
        <f t="shared" si="1045"/>
        <v>0</v>
      </c>
      <c r="BF2397" s="742">
        <f t="shared" si="1046"/>
        <v>0</v>
      </c>
      <c r="BG2397" s="89"/>
      <c r="BH2397" s="9"/>
      <c r="BJ2397" s="40">
        <f t="shared" si="1047"/>
        <v>0</v>
      </c>
      <c r="BK2397" s="40">
        <f t="shared" si="1048"/>
        <v>1</v>
      </c>
      <c r="BL2397" s="40">
        <f t="shared" si="1049"/>
        <v>0</v>
      </c>
      <c r="BM2397" s="40">
        <f t="shared" si="1050"/>
        <v>0</v>
      </c>
      <c r="BN2397" s="40">
        <f t="shared" si="1051"/>
        <v>0</v>
      </c>
    </row>
    <row r="2398" spans="1:66" x14ac:dyDescent="0.25">
      <c r="A2398" s="379"/>
      <c r="B2398" s="936"/>
      <c r="C2398" s="272"/>
      <c r="D2398" s="868"/>
      <c r="E2398" s="873" t="str">
        <f t="shared" si="1025"/>
        <v xml:space="preserve"> </v>
      </c>
      <c r="F2398" s="130">
        <f t="shared" si="1026"/>
        <v>0</v>
      </c>
      <c r="G2398" s="128">
        <f t="shared" si="1027"/>
        <v>2386</v>
      </c>
      <c r="H2398" s="127"/>
      <c r="I2398" s="321"/>
      <c r="J2398" s="97"/>
      <c r="K2398" s="323"/>
      <c r="L2398" s="322"/>
      <c r="M2398" s="50"/>
      <c r="N2398" s="87"/>
      <c r="O2398" s="324"/>
      <c r="P2398" s="98"/>
      <c r="Q2398" s="98"/>
      <c r="R2398" s="114"/>
      <c r="S2398" s="753"/>
      <c r="T2398" s="98"/>
      <c r="U2398" s="98"/>
      <c r="V2398" s="98"/>
      <c r="W2398" s="99"/>
      <c r="X2398" s="97"/>
      <c r="Y2398" s="87"/>
      <c r="Z2398" s="100"/>
      <c r="AA2398" s="106">
        <f t="shared" si="1028"/>
        <v>2386</v>
      </c>
      <c r="AB2398" s="549">
        <f t="shared" si="1029"/>
        <v>0</v>
      </c>
      <c r="AC2398" s="544">
        <f t="shared" si="1030"/>
        <v>0</v>
      </c>
      <c r="AD2398" s="174">
        <f t="shared" si="1031"/>
        <v>0</v>
      </c>
      <c r="AE2398" s="8"/>
      <c r="AF2398" s="885" t="str">
        <f t="shared" si="1032"/>
        <v xml:space="preserve"> </v>
      </c>
      <c r="AG2398" s="40">
        <f t="shared" si="1033"/>
        <v>0</v>
      </c>
      <c r="AH2398" s="40">
        <f t="shared" si="1034"/>
        <v>0</v>
      </c>
      <c r="AR2398" s="40">
        <f t="shared" si="1035"/>
        <v>0</v>
      </c>
      <c r="AS2398" s="40">
        <f t="shared" si="1036"/>
        <v>0</v>
      </c>
      <c r="AT2398" s="40">
        <f t="shared" si="1037"/>
        <v>0</v>
      </c>
      <c r="AU2398" s="40">
        <f t="shared" si="1038"/>
        <v>0</v>
      </c>
      <c r="AX2398" s="279">
        <f t="shared" si="1039"/>
        <v>0</v>
      </c>
      <c r="AY2398" s="279">
        <f t="shared" si="1040"/>
        <v>0</v>
      </c>
      <c r="AZ2398" s="40">
        <f t="shared" si="1041"/>
        <v>0</v>
      </c>
      <c r="BB2398" s="40">
        <f t="shared" si="1042"/>
        <v>0</v>
      </c>
      <c r="BC2398" s="397">
        <f t="shared" si="1043"/>
        <v>0</v>
      </c>
      <c r="BD2398" s="105">
        <f t="shared" si="1044"/>
        <v>0</v>
      </c>
      <c r="BE2398" s="105">
        <f t="shared" si="1045"/>
        <v>0</v>
      </c>
      <c r="BF2398" s="742">
        <f t="shared" si="1046"/>
        <v>0</v>
      </c>
      <c r="BG2398" s="89"/>
      <c r="BH2398" s="9"/>
      <c r="BJ2398" s="40">
        <f t="shared" si="1047"/>
        <v>0</v>
      </c>
      <c r="BK2398" s="40">
        <f t="shared" si="1048"/>
        <v>1</v>
      </c>
      <c r="BL2398" s="40">
        <f t="shared" si="1049"/>
        <v>0</v>
      </c>
      <c r="BM2398" s="40">
        <f t="shared" si="1050"/>
        <v>0</v>
      </c>
      <c r="BN2398" s="40">
        <f t="shared" si="1051"/>
        <v>0</v>
      </c>
    </row>
    <row r="2399" spans="1:66" x14ac:dyDescent="0.25">
      <c r="A2399" s="379"/>
      <c r="B2399" s="936"/>
      <c r="C2399" s="272"/>
      <c r="D2399" s="868"/>
      <c r="E2399" s="873" t="str">
        <f t="shared" si="1025"/>
        <v xml:space="preserve"> </v>
      </c>
      <c r="F2399" s="130">
        <f t="shared" si="1026"/>
        <v>0</v>
      </c>
      <c r="G2399" s="128">
        <f t="shared" si="1027"/>
        <v>2387</v>
      </c>
      <c r="H2399" s="127"/>
      <c r="I2399" s="321"/>
      <c r="J2399" s="97"/>
      <c r="K2399" s="323"/>
      <c r="L2399" s="322"/>
      <c r="M2399" s="50"/>
      <c r="N2399" s="87"/>
      <c r="O2399" s="324"/>
      <c r="P2399" s="98"/>
      <c r="Q2399" s="98"/>
      <c r="R2399" s="114"/>
      <c r="S2399" s="753"/>
      <c r="T2399" s="98"/>
      <c r="U2399" s="98"/>
      <c r="V2399" s="98"/>
      <c r="W2399" s="99"/>
      <c r="X2399" s="97"/>
      <c r="Y2399" s="87"/>
      <c r="Z2399" s="100"/>
      <c r="AA2399" s="106">
        <f t="shared" si="1028"/>
        <v>2387</v>
      </c>
      <c r="AB2399" s="549">
        <f t="shared" si="1029"/>
        <v>0</v>
      </c>
      <c r="AC2399" s="544">
        <f t="shared" si="1030"/>
        <v>0</v>
      </c>
      <c r="AD2399" s="174">
        <f t="shared" si="1031"/>
        <v>0</v>
      </c>
      <c r="AE2399" s="8"/>
      <c r="AF2399" s="885" t="str">
        <f t="shared" si="1032"/>
        <v xml:space="preserve"> </v>
      </c>
      <c r="AG2399" s="40">
        <f t="shared" si="1033"/>
        <v>0</v>
      </c>
      <c r="AH2399" s="40">
        <f t="shared" si="1034"/>
        <v>0</v>
      </c>
      <c r="AR2399" s="40">
        <f t="shared" si="1035"/>
        <v>0</v>
      </c>
      <c r="AS2399" s="40">
        <f t="shared" si="1036"/>
        <v>0</v>
      </c>
      <c r="AT2399" s="40">
        <f t="shared" si="1037"/>
        <v>0</v>
      </c>
      <c r="AU2399" s="40">
        <f t="shared" si="1038"/>
        <v>0</v>
      </c>
      <c r="AX2399" s="279">
        <f t="shared" si="1039"/>
        <v>0</v>
      </c>
      <c r="AY2399" s="279">
        <f t="shared" si="1040"/>
        <v>0</v>
      </c>
      <c r="AZ2399" s="40">
        <f t="shared" si="1041"/>
        <v>0</v>
      </c>
      <c r="BB2399" s="40">
        <f t="shared" si="1042"/>
        <v>0</v>
      </c>
      <c r="BC2399" s="397">
        <f t="shared" si="1043"/>
        <v>0</v>
      </c>
      <c r="BD2399" s="105">
        <f t="shared" si="1044"/>
        <v>0</v>
      </c>
      <c r="BE2399" s="105">
        <f t="shared" si="1045"/>
        <v>0</v>
      </c>
      <c r="BF2399" s="742">
        <f t="shared" si="1046"/>
        <v>0</v>
      </c>
      <c r="BG2399" s="89"/>
      <c r="BH2399" s="9"/>
      <c r="BJ2399" s="40">
        <f t="shared" si="1047"/>
        <v>0</v>
      </c>
      <c r="BK2399" s="40">
        <f t="shared" si="1048"/>
        <v>1</v>
      </c>
      <c r="BL2399" s="40">
        <f t="shared" si="1049"/>
        <v>0</v>
      </c>
      <c r="BM2399" s="40">
        <f t="shared" si="1050"/>
        <v>0</v>
      </c>
      <c r="BN2399" s="40">
        <f t="shared" si="1051"/>
        <v>0</v>
      </c>
    </row>
    <row r="2400" spans="1:66" x14ac:dyDescent="0.25">
      <c r="A2400" s="379"/>
      <c r="B2400" s="936"/>
      <c r="C2400" s="272"/>
      <c r="D2400" s="868"/>
      <c r="E2400" s="873" t="str">
        <f t="shared" si="1025"/>
        <v xml:space="preserve"> </v>
      </c>
      <c r="F2400" s="130">
        <f t="shared" si="1026"/>
        <v>0</v>
      </c>
      <c r="G2400" s="128">
        <f t="shared" si="1027"/>
        <v>2388</v>
      </c>
      <c r="H2400" s="127"/>
      <c r="I2400" s="321"/>
      <c r="J2400" s="97"/>
      <c r="K2400" s="323"/>
      <c r="L2400" s="322"/>
      <c r="M2400" s="50"/>
      <c r="N2400" s="87"/>
      <c r="O2400" s="324"/>
      <c r="P2400" s="98"/>
      <c r="Q2400" s="98"/>
      <c r="R2400" s="114"/>
      <c r="S2400" s="753"/>
      <c r="T2400" s="98"/>
      <c r="U2400" s="98"/>
      <c r="V2400" s="98"/>
      <c r="W2400" s="99"/>
      <c r="X2400" s="97"/>
      <c r="Y2400" s="87"/>
      <c r="Z2400" s="100"/>
      <c r="AA2400" s="106">
        <f t="shared" si="1028"/>
        <v>2388</v>
      </c>
      <c r="AB2400" s="549">
        <f t="shared" si="1029"/>
        <v>0</v>
      </c>
      <c r="AC2400" s="544">
        <f t="shared" si="1030"/>
        <v>0</v>
      </c>
      <c r="AD2400" s="174">
        <f t="shared" si="1031"/>
        <v>0</v>
      </c>
      <c r="AE2400" s="8"/>
      <c r="AF2400" s="885" t="str">
        <f t="shared" si="1032"/>
        <v xml:space="preserve"> </v>
      </c>
      <c r="AG2400" s="40">
        <f t="shared" si="1033"/>
        <v>0</v>
      </c>
      <c r="AH2400" s="40">
        <f t="shared" si="1034"/>
        <v>0</v>
      </c>
      <c r="AR2400" s="40">
        <f t="shared" si="1035"/>
        <v>0</v>
      </c>
      <c r="AS2400" s="40">
        <f t="shared" si="1036"/>
        <v>0</v>
      </c>
      <c r="AT2400" s="40">
        <f t="shared" si="1037"/>
        <v>0</v>
      </c>
      <c r="AU2400" s="40">
        <f t="shared" si="1038"/>
        <v>0</v>
      </c>
      <c r="AX2400" s="279">
        <f t="shared" si="1039"/>
        <v>0</v>
      </c>
      <c r="AY2400" s="279">
        <f t="shared" si="1040"/>
        <v>0</v>
      </c>
      <c r="AZ2400" s="40">
        <f t="shared" si="1041"/>
        <v>0</v>
      </c>
      <c r="BB2400" s="40">
        <f t="shared" si="1042"/>
        <v>0</v>
      </c>
      <c r="BC2400" s="397">
        <f t="shared" si="1043"/>
        <v>0</v>
      </c>
      <c r="BD2400" s="105">
        <f t="shared" si="1044"/>
        <v>0</v>
      </c>
      <c r="BE2400" s="105">
        <f t="shared" si="1045"/>
        <v>0</v>
      </c>
      <c r="BF2400" s="742">
        <f t="shared" si="1046"/>
        <v>0</v>
      </c>
      <c r="BG2400" s="89"/>
      <c r="BH2400" s="9"/>
      <c r="BJ2400" s="40">
        <f t="shared" si="1047"/>
        <v>0</v>
      </c>
      <c r="BK2400" s="40">
        <f t="shared" si="1048"/>
        <v>1</v>
      </c>
      <c r="BL2400" s="40">
        <f t="shared" si="1049"/>
        <v>0</v>
      </c>
      <c r="BM2400" s="40">
        <f t="shared" si="1050"/>
        <v>0</v>
      </c>
      <c r="BN2400" s="40">
        <f t="shared" si="1051"/>
        <v>0</v>
      </c>
    </row>
    <row r="2401" spans="1:66" x14ac:dyDescent="0.25">
      <c r="A2401" s="379"/>
      <c r="B2401" s="936"/>
      <c r="C2401" s="272"/>
      <c r="D2401" s="868"/>
      <c r="E2401" s="873" t="str">
        <f t="shared" si="1025"/>
        <v xml:space="preserve"> </v>
      </c>
      <c r="F2401" s="130">
        <f t="shared" si="1026"/>
        <v>0</v>
      </c>
      <c r="G2401" s="128">
        <f t="shared" si="1027"/>
        <v>2389</v>
      </c>
      <c r="H2401" s="127"/>
      <c r="I2401" s="321"/>
      <c r="J2401" s="97"/>
      <c r="K2401" s="323"/>
      <c r="L2401" s="322"/>
      <c r="M2401" s="50"/>
      <c r="N2401" s="87"/>
      <c r="O2401" s="324"/>
      <c r="P2401" s="98"/>
      <c r="Q2401" s="98"/>
      <c r="R2401" s="114"/>
      <c r="S2401" s="753"/>
      <c r="T2401" s="98"/>
      <c r="U2401" s="98"/>
      <c r="V2401" s="98"/>
      <c r="W2401" s="99"/>
      <c r="X2401" s="97"/>
      <c r="Y2401" s="87"/>
      <c r="Z2401" s="100"/>
      <c r="AA2401" s="106">
        <f t="shared" si="1028"/>
        <v>2389</v>
      </c>
      <c r="AB2401" s="549">
        <f t="shared" si="1029"/>
        <v>0</v>
      </c>
      <c r="AC2401" s="544">
        <f t="shared" si="1030"/>
        <v>0</v>
      </c>
      <c r="AD2401" s="174">
        <f t="shared" si="1031"/>
        <v>0</v>
      </c>
      <c r="AE2401" s="8"/>
      <c r="AF2401" s="885" t="str">
        <f t="shared" si="1032"/>
        <v xml:space="preserve"> </v>
      </c>
      <c r="AG2401" s="40">
        <f t="shared" si="1033"/>
        <v>0</v>
      </c>
      <c r="AH2401" s="40">
        <f t="shared" si="1034"/>
        <v>0</v>
      </c>
      <c r="AR2401" s="40">
        <f t="shared" si="1035"/>
        <v>0</v>
      </c>
      <c r="AS2401" s="40">
        <f t="shared" si="1036"/>
        <v>0</v>
      </c>
      <c r="AT2401" s="40">
        <f t="shared" si="1037"/>
        <v>0</v>
      </c>
      <c r="AU2401" s="40">
        <f t="shared" si="1038"/>
        <v>0</v>
      </c>
      <c r="AX2401" s="279">
        <f t="shared" si="1039"/>
        <v>0</v>
      </c>
      <c r="AY2401" s="279">
        <f t="shared" si="1040"/>
        <v>0</v>
      </c>
      <c r="AZ2401" s="40">
        <f t="shared" si="1041"/>
        <v>0</v>
      </c>
      <c r="BB2401" s="40">
        <f t="shared" si="1042"/>
        <v>0</v>
      </c>
      <c r="BC2401" s="397">
        <f t="shared" si="1043"/>
        <v>0</v>
      </c>
      <c r="BD2401" s="105">
        <f t="shared" si="1044"/>
        <v>0</v>
      </c>
      <c r="BE2401" s="105">
        <f t="shared" si="1045"/>
        <v>0</v>
      </c>
      <c r="BF2401" s="742">
        <f t="shared" si="1046"/>
        <v>0</v>
      </c>
      <c r="BG2401" s="89"/>
      <c r="BH2401" s="9"/>
      <c r="BJ2401" s="40">
        <f t="shared" si="1047"/>
        <v>0</v>
      </c>
      <c r="BK2401" s="40">
        <f t="shared" si="1048"/>
        <v>1</v>
      </c>
      <c r="BL2401" s="40">
        <f t="shared" si="1049"/>
        <v>0</v>
      </c>
      <c r="BM2401" s="40">
        <f t="shared" si="1050"/>
        <v>0</v>
      </c>
      <c r="BN2401" s="40">
        <f t="shared" si="1051"/>
        <v>0</v>
      </c>
    </row>
    <row r="2402" spans="1:66" x14ac:dyDescent="0.25">
      <c r="A2402" s="379"/>
      <c r="B2402" s="936"/>
      <c r="C2402" s="272"/>
      <c r="D2402" s="868"/>
      <c r="E2402" s="873" t="str">
        <f t="shared" si="1025"/>
        <v xml:space="preserve"> </v>
      </c>
      <c r="F2402" s="130">
        <f t="shared" si="1026"/>
        <v>0</v>
      </c>
      <c r="G2402" s="128">
        <f t="shared" si="1027"/>
        <v>2390</v>
      </c>
      <c r="H2402" s="127"/>
      <c r="I2402" s="321"/>
      <c r="J2402" s="97"/>
      <c r="K2402" s="323"/>
      <c r="L2402" s="322"/>
      <c r="M2402" s="50"/>
      <c r="N2402" s="87"/>
      <c r="O2402" s="324"/>
      <c r="P2402" s="98"/>
      <c r="Q2402" s="98"/>
      <c r="R2402" s="114"/>
      <c r="S2402" s="753"/>
      <c r="T2402" s="98"/>
      <c r="U2402" s="98"/>
      <c r="V2402" s="98"/>
      <c r="W2402" s="99"/>
      <c r="X2402" s="97"/>
      <c r="Y2402" s="87"/>
      <c r="Z2402" s="100"/>
      <c r="AA2402" s="106">
        <f t="shared" si="1028"/>
        <v>2390</v>
      </c>
      <c r="AB2402" s="549">
        <f t="shared" si="1029"/>
        <v>0</v>
      </c>
      <c r="AC2402" s="544">
        <f t="shared" si="1030"/>
        <v>0</v>
      </c>
      <c r="AD2402" s="174">
        <f t="shared" si="1031"/>
        <v>0</v>
      </c>
      <c r="AE2402" s="8"/>
      <c r="AF2402" s="885" t="str">
        <f t="shared" si="1032"/>
        <v xml:space="preserve"> </v>
      </c>
      <c r="AG2402" s="40">
        <f t="shared" si="1033"/>
        <v>0</v>
      </c>
      <c r="AH2402" s="40">
        <f t="shared" si="1034"/>
        <v>0</v>
      </c>
      <c r="AR2402" s="40">
        <f t="shared" si="1035"/>
        <v>0</v>
      </c>
      <c r="AS2402" s="40">
        <f t="shared" si="1036"/>
        <v>0</v>
      </c>
      <c r="AT2402" s="40">
        <f t="shared" si="1037"/>
        <v>0</v>
      </c>
      <c r="AU2402" s="40">
        <f t="shared" si="1038"/>
        <v>0</v>
      </c>
      <c r="AX2402" s="279">
        <f t="shared" si="1039"/>
        <v>0</v>
      </c>
      <c r="AY2402" s="279">
        <f t="shared" si="1040"/>
        <v>0</v>
      </c>
      <c r="AZ2402" s="40">
        <f t="shared" si="1041"/>
        <v>0</v>
      </c>
      <c r="BB2402" s="40">
        <f t="shared" si="1042"/>
        <v>0</v>
      </c>
      <c r="BC2402" s="397">
        <f t="shared" si="1043"/>
        <v>0</v>
      </c>
      <c r="BD2402" s="105">
        <f t="shared" si="1044"/>
        <v>0</v>
      </c>
      <c r="BE2402" s="105">
        <f t="shared" si="1045"/>
        <v>0</v>
      </c>
      <c r="BF2402" s="742">
        <f t="shared" si="1046"/>
        <v>0</v>
      </c>
      <c r="BG2402" s="89"/>
      <c r="BH2402" s="9"/>
      <c r="BJ2402" s="40">
        <f t="shared" si="1047"/>
        <v>0</v>
      </c>
      <c r="BK2402" s="40">
        <f t="shared" si="1048"/>
        <v>1</v>
      </c>
      <c r="BL2402" s="40">
        <f t="shared" si="1049"/>
        <v>0</v>
      </c>
      <c r="BM2402" s="40">
        <f t="shared" si="1050"/>
        <v>0</v>
      </c>
      <c r="BN2402" s="40">
        <f t="shared" si="1051"/>
        <v>0</v>
      </c>
    </row>
    <row r="2403" spans="1:66" x14ac:dyDescent="0.25">
      <c r="A2403" s="379"/>
      <c r="B2403" s="936"/>
      <c r="C2403" s="272"/>
      <c r="D2403" s="868"/>
      <c r="E2403" s="873" t="str">
        <f t="shared" si="1025"/>
        <v xml:space="preserve"> </v>
      </c>
      <c r="F2403" s="130">
        <f t="shared" si="1026"/>
        <v>0</v>
      </c>
      <c r="G2403" s="128">
        <f t="shared" si="1027"/>
        <v>2391</v>
      </c>
      <c r="H2403" s="127"/>
      <c r="I2403" s="321"/>
      <c r="J2403" s="97"/>
      <c r="K2403" s="323"/>
      <c r="L2403" s="322"/>
      <c r="M2403" s="50"/>
      <c r="N2403" s="87"/>
      <c r="O2403" s="324"/>
      <c r="P2403" s="98"/>
      <c r="Q2403" s="98"/>
      <c r="R2403" s="114"/>
      <c r="S2403" s="753"/>
      <c r="T2403" s="98"/>
      <c r="U2403" s="98"/>
      <c r="V2403" s="98"/>
      <c r="W2403" s="99"/>
      <c r="X2403" s="97"/>
      <c r="Y2403" s="87"/>
      <c r="Z2403" s="100"/>
      <c r="AA2403" s="106">
        <f t="shared" si="1028"/>
        <v>2391</v>
      </c>
      <c r="AB2403" s="549">
        <f t="shared" si="1029"/>
        <v>0</v>
      </c>
      <c r="AC2403" s="544">
        <f t="shared" si="1030"/>
        <v>0</v>
      </c>
      <c r="AD2403" s="174">
        <f t="shared" si="1031"/>
        <v>0</v>
      </c>
      <c r="AE2403" s="8"/>
      <c r="AF2403" s="885" t="str">
        <f t="shared" si="1032"/>
        <v xml:space="preserve"> </v>
      </c>
      <c r="AG2403" s="40">
        <f t="shared" si="1033"/>
        <v>0</v>
      </c>
      <c r="AH2403" s="40">
        <f t="shared" si="1034"/>
        <v>0</v>
      </c>
      <c r="AR2403" s="40">
        <f t="shared" si="1035"/>
        <v>0</v>
      </c>
      <c r="AS2403" s="40">
        <f t="shared" si="1036"/>
        <v>0</v>
      </c>
      <c r="AT2403" s="40">
        <f t="shared" si="1037"/>
        <v>0</v>
      </c>
      <c r="AU2403" s="40">
        <f t="shared" si="1038"/>
        <v>0</v>
      </c>
      <c r="AX2403" s="279">
        <f t="shared" si="1039"/>
        <v>0</v>
      </c>
      <c r="AY2403" s="279">
        <f t="shared" si="1040"/>
        <v>0</v>
      </c>
      <c r="AZ2403" s="40">
        <f t="shared" si="1041"/>
        <v>0</v>
      </c>
      <c r="BB2403" s="40">
        <f t="shared" si="1042"/>
        <v>0</v>
      </c>
      <c r="BC2403" s="397">
        <f t="shared" si="1043"/>
        <v>0</v>
      </c>
      <c r="BD2403" s="105">
        <f t="shared" si="1044"/>
        <v>0</v>
      </c>
      <c r="BE2403" s="105">
        <f t="shared" si="1045"/>
        <v>0</v>
      </c>
      <c r="BF2403" s="742">
        <f t="shared" si="1046"/>
        <v>0</v>
      </c>
      <c r="BG2403" s="89"/>
      <c r="BH2403" s="9"/>
      <c r="BJ2403" s="40">
        <f t="shared" si="1047"/>
        <v>0</v>
      </c>
      <c r="BK2403" s="40">
        <f t="shared" si="1048"/>
        <v>1</v>
      </c>
      <c r="BL2403" s="40">
        <f t="shared" si="1049"/>
        <v>0</v>
      </c>
      <c r="BM2403" s="40">
        <f t="shared" si="1050"/>
        <v>0</v>
      </c>
      <c r="BN2403" s="40">
        <f t="shared" si="1051"/>
        <v>0</v>
      </c>
    </row>
    <row r="2404" spans="1:66" x14ac:dyDescent="0.25">
      <c r="A2404" s="379"/>
      <c r="B2404" s="936"/>
      <c r="C2404" s="272"/>
      <c r="D2404" s="868"/>
      <c r="E2404" s="873" t="str">
        <f t="shared" si="1025"/>
        <v xml:space="preserve"> </v>
      </c>
      <c r="F2404" s="130">
        <f t="shared" si="1026"/>
        <v>0</v>
      </c>
      <c r="G2404" s="128">
        <f t="shared" si="1027"/>
        <v>2392</v>
      </c>
      <c r="H2404" s="127"/>
      <c r="I2404" s="321"/>
      <c r="J2404" s="97"/>
      <c r="K2404" s="323"/>
      <c r="L2404" s="322"/>
      <c r="M2404" s="50"/>
      <c r="N2404" s="87"/>
      <c r="O2404" s="324"/>
      <c r="P2404" s="98"/>
      <c r="Q2404" s="98"/>
      <c r="R2404" s="114"/>
      <c r="S2404" s="753"/>
      <c r="T2404" s="98"/>
      <c r="U2404" s="98"/>
      <c r="V2404" s="98"/>
      <c r="W2404" s="99"/>
      <c r="X2404" s="97"/>
      <c r="Y2404" s="87"/>
      <c r="Z2404" s="100"/>
      <c r="AA2404" s="106">
        <f t="shared" si="1028"/>
        <v>2392</v>
      </c>
      <c r="AB2404" s="549">
        <f t="shared" si="1029"/>
        <v>0</v>
      </c>
      <c r="AC2404" s="544">
        <f t="shared" si="1030"/>
        <v>0</v>
      </c>
      <c r="AD2404" s="174">
        <f t="shared" si="1031"/>
        <v>0</v>
      </c>
      <c r="AE2404" s="8"/>
      <c r="AF2404" s="885" t="str">
        <f t="shared" si="1032"/>
        <v xml:space="preserve"> </v>
      </c>
      <c r="AG2404" s="40">
        <f t="shared" si="1033"/>
        <v>0</v>
      </c>
      <c r="AH2404" s="40">
        <f t="shared" si="1034"/>
        <v>0</v>
      </c>
      <c r="AR2404" s="40">
        <f t="shared" si="1035"/>
        <v>0</v>
      </c>
      <c r="AS2404" s="40">
        <f t="shared" si="1036"/>
        <v>0</v>
      </c>
      <c r="AT2404" s="40">
        <f t="shared" si="1037"/>
        <v>0</v>
      </c>
      <c r="AU2404" s="40">
        <f t="shared" si="1038"/>
        <v>0</v>
      </c>
      <c r="AX2404" s="279">
        <f t="shared" si="1039"/>
        <v>0</v>
      </c>
      <c r="AY2404" s="279">
        <f t="shared" si="1040"/>
        <v>0</v>
      </c>
      <c r="AZ2404" s="40">
        <f t="shared" si="1041"/>
        <v>0</v>
      </c>
      <c r="BB2404" s="40">
        <f t="shared" si="1042"/>
        <v>0</v>
      </c>
      <c r="BC2404" s="397">
        <f t="shared" si="1043"/>
        <v>0</v>
      </c>
      <c r="BD2404" s="105">
        <f t="shared" si="1044"/>
        <v>0</v>
      </c>
      <c r="BE2404" s="105">
        <f t="shared" si="1045"/>
        <v>0</v>
      </c>
      <c r="BF2404" s="742">
        <f t="shared" si="1046"/>
        <v>0</v>
      </c>
      <c r="BG2404" s="89"/>
      <c r="BH2404" s="9"/>
      <c r="BJ2404" s="40">
        <f t="shared" si="1047"/>
        <v>0</v>
      </c>
      <c r="BK2404" s="40">
        <f t="shared" si="1048"/>
        <v>1</v>
      </c>
      <c r="BL2404" s="40">
        <f t="shared" si="1049"/>
        <v>0</v>
      </c>
      <c r="BM2404" s="40">
        <f t="shared" si="1050"/>
        <v>0</v>
      </c>
      <c r="BN2404" s="40">
        <f t="shared" si="1051"/>
        <v>0</v>
      </c>
    </row>
    <row r="2405" spans="1:66" x14ac:dyDescent="0.25">
      <c r="A2405" s="379"/>
      <c r="B2405" s="936"/>
      <c r="C2405" s="272"/>
      <c r="D2405" s="868"/>
      <c r="E2405" s="873" t="str">
        <f t="shared" si="1025"/>
        <v xml:space="preserve"> </v>
      </c>
      <c r="F2405" s="130">
        <f t="shared" si="1026"/>
        <v>0</v>
      </c>
      <c r="G2405" s="128">
        <f t="shared" si="1027"/>
        <v>2393</v>
      </c>
      <c r="H2405" s="127"/>
      <c r="I2405" s="321"/>
      <c r="J2405" s="97"/>
      <c r="K2405" s="323"/>
      <c r="L2405" s="322"/>
      <c r="M2405" s="50"/>
      <c r="N2405" s="87"/>
      <c r="O2405" s="324"/>
      <c r="P2405" s="98"/>
      <c r="Q2405" s="98"/>
      <c r="R2405" s="114"/>
      <c r="S2405" s="753"/>
      <c r="T2405" s="98"/>
      <c r="U2405" s="98"/>
      <c r="V2405" s="98"/>
      <c r="W2405" s="99"/>
      <c r="X2405" s="97"/>
      <c r="Y2405" s="87"/>
      <c r="Z2405" s="100"/>
      <c r="AA2405" s="106">
        <f t="shared" si="1028"/>
        <v>2393</v>
      </c>
      <c r="AB2405" s="549">
        <f t="shared" si="1029"/>
        <v>0</v>
      </c>
      <c r="AC2405" s="544">
        <f t="shared" si="1030"/>
        <v>0</v>
      </c>
      <c r="AD2405" s="174">
        <f t="shared" si="1031"/>
        <v>0</v>
      </c>
      <c r="AE2405" s="8"/>
      <c r="AF2405" s="885" t="str">
        <f t="shared" si="1032"/>
        <v xml:space="preserve"> </v>
      </c>
      <c r="AG2405" s="40">
        <f t="shared" si="1033"/>
        <v>0</v>
      </c>
      <c r="AH2405" s="40">
        <f t="shared" si="1034"/>
        <v>0</v>
      </c>
      <c r="AR2405" s="40">
        <f t="shared" si="1035"/>
        <v>0</v>
      </c>
      <c r="AS2405" s="40">
        <f t="shared" si="1036"/>
        <v>0</v>
      </c>
      <c r="AT2405" s="40">
        <f t="shared" si="1037"/>
        <v>0</v>
      </c>
      <c r="AU2405" s="40">
        <f t="shared" si="1038"/>
        <v>0</v>
      </c>
      <c r="AX2405" s="279">
        <f t="shared" si="1039"/>
        <v>0</v>
      </c>
      <c r="AY2405" s="279">
        <f t="shared" si="1040"/>
        <v>0</v>
      </c>
      <c r="AZ2405" s="40">
        <f t="shared" si="1041"/>
        <v>0</v>
      </c>
      <c r="BB2405" s="40">
        <f t="shared" si="1042"/>
        <v>0</v>
      </c>
      <c r="BC2405" s="397">
        <f t="shared" si="1043"/>
        <v>0</v>
      </c>
      <c r="BD2405" s="105">
        <f t="shared" si="1044"/>
        <v>0</v>
      </c>
      <c r="BE2405" s="105">
        <f t="shared" si="1045"/>
        <v>0</v>
      </c>
      <c r="BF2405" s="742">
        <f t="shared" si="1046"/>
        <v>0</v>
      </c>
      <c r="BG2405" s="89"/>
      <c r="BH2405" s="9"/>
      <c r="BJ2405" s="40">
        <f t="shared" si="1047"/>
        <v>0</v>
      </c>
      <c r="BK2405" s="40">
        <f t="shared" si="1048"/>
        <v>1</v>
      </c>
      <c r="BL2405" s="40">
        <f t="shared" si="1049"/>
        <v>0</v>
      </c>
      <c r="BM2405" s="40">
        <f t="shared" si="1050"/>
        <v>0</v>
      </c>
      <c r="BN2405" s="40">
        <f t="shared" si="1051"/>
        <v>0</v>
      </c>
    </row>
    <row r="2406" spans="1:66" x14ac:dyDescent="0.25">
      <c r="A2406" s="379"/>
      <c r="B2406" s="936"/>
      <c r="C2406" s="272"/>
      <c r="D2406" s="868"/>
      <c r="E2406" s="873" t="str">
        <f t="shared" si="1025"/>
        <v xml:space="preserve"> </v>
      </c>
      <c r="F2406" s="130">
        <f t="shared" si="1026"/>
        <v>0</v>
      </c>
      <c r="G2406" s="128">
        <f t="shared" si="1027"/>
        <v>2394</v>
      </c>
      <c r="H2406" s="127"/>
      <c r="I2406" s="321"/>
      <c r="J2406" s="97"/>
      <c r="K2406" s="323"/>
      <c r="L2406" s="322"/>
      <c r="M2406" s="50"/>
      <c r="N2406" s="87"/>
      <c r="O2406" s="324"/>
      <c r="P2406" s="98"/>
      <c r="Q2406" s="98"/>
      <c r="R2406" s="114"/>
      <c r="S2406" s="753"/>
      <c r="T2406" s="98"/>
      <c r="U2406" s="98"/>
      <c r="V2406" s="98"/>
      <c r="W2406" s="99"/>
      <c r="X2406" s="97"/>
      <c r="Y2406" s="87"/>
      <c r="Z2406" s="100"/>
      <c r="AA2406" s="106">
        <f t="shared" si="1028"/>
        <v>2394</v>
      </c>
      <c r="AB2406" s="549">
        <f t="shared" si="1029"/>
        <v>0</v>
      </c>
      <c r="AC2406" s="544">
        <f t="shared" si="1030"/>
        <v>0</v>
      </c>
      <c r="AD2406" s="174">
        <f t="shared" si="1031"/>
        <v>0</v>
      </c>
      <c r="AE2406" s="8"/>
      <c r="AF2406" s="885" t="str">
        <f t="shared" si="1032"/>
        <v xml:space="preserve"> </v>
      </c>
      <c r="AG2406" s="40">
        <f t="shared" si="1033"/>
        <v>0</v>
      </c>
      <c r="AH2406" s="40">
        <f t="shared" si="1034"/>
        <v>0</v>
      </c>
      <c r="AR2406" s="40">
        <f t="shared" si="1035"/>
        <v>0</v>
      </c>
      <c r="AS2406" s="40">
        <f t="shared" si="1036"/>
        <v>0</v>
      </c>
      <c r="AT2406" s="40">
        <f t="shared" si="1037"/>
        <v>0</v>
      </c>
      <c r="AU2406" s="40">
        <f t="shared" si="1038"/>
        <v>0</v>
      </c>
      <c r="AX2406" s="279">
        <f t="shared" si="1039"/>
        <v>0</v>
      </c>
      <c r="AY2406" s="279">
        <f t="shared" si="1040"/>
        <v>0</v>
      </c>
      <c r="AZ2406" s="40">
        <f t="shared" si="1041"/>
        <v>0</v>
      </c>
      <c r="BB2406" s="40">
        <f t="shared" si="1042"/>
        <v>0</v>
      </c>
      <c r="BC2406" s="397">
        <f t="shared" si="1043"/>
        <v>0</v>
      </c>
      <c r="BD2406" s="105">
        <f t="shared" si="1044"/>
        <v>0</v>
      </c>
      <c r="BE2406" s="105">
        <f t="shared" si="1045"/>
        <v>0</v>
      </c>
      <c r="BF2406" s="742">
        <f t="shared" si="1046"/>
        <v>0</v>
      </c>
      <c r="BG2406" s="89"/>
      <c r="BH2406" s="9"/>
      <c r="BJ2406" s="40">
        <f t="shared" si="1047"/>
        <v>0</v>
      </c>
      <c r="BK2406" s="40">
        <f t="shared" si="1048"/>
        <v>1</v>
      </c>
      <c r="BL2406" s="40">
        <f t="shared" si="1049"/>
        <v>0</v>
      </c>
      <c r="BM2406" s="40">
        <f t="shared" si="1050"/>
        <v>0</v>
      </c>
      <c r="BN2406" s="40">
        <f t="shared" si="1051"/>
        <v>0</v>
      </c>
    </row>
    <row r="2407" spans="1:66" x14ac:dyDescent="0.25">
      <c r="A2407" s="379"/>
      <c r="B2407" s="936"/>
      <c r="C2407" s="272"/>
      <c r="D2407" s="868"/>
      <c r="E2407" s="873" t="str">
        <f t="shared" si="1025"/>
        <v xml:space="preserve"> </v>
      </c>
      <c r="F2407" s="130">
        <f t="shared" si="1026"/>
        <v>0</v>
      </c>
      <c r="G2407" s="128">
        <f t="shared" si="1027"/>
        <v>2395</v>
      </c>
      <c r="H2407" s="127"/>
      <c r="I2407" s="321"/>
      <c r="J2407" s="97"/>
      <c r="K2407" s="323"/>
      <c r="L2407" s="322"/>
      <c r="M2407" s="50"/>
      <c r="N2407" s="87"/>
      <c r="O2407" s="324"/>
      <c r="P2407" s="98"/>
      <c r="Q2407" s="98"/>
      <c r="R2407" s="114"/>
      <c r="S2407" s="753"/>
      <c r="T2407" s="98"/>
      <c r="U2407" s="98"/>
      <c r="V2407" s="98"/>
      <c r="W2407" s="99"/>
      <c r="X2407" s="97"/>
      <c r="Y2407" s="87"/>
      <c r="Z2407" s="100"/>
      <c r="AA2407" s="106">
        <f t="shared" si="1028"/>
        <v>2395</v>
      </c>
      <c r="AB2407" s="549">
        <f t="shared" si="1029"/>
        <v>0</v>
      </c>
      <c r="AC2407" s="544">
        <f t="shared" si="1030"/>
        <v>0</v>
      </c>
      <c r="AD2407" s="174">
        <f t="shared" si="1031"/>
        <v>0</v>
      </c>
      <c r="AE2407" s="8"/>
      <c r="AF2407" s="885" t="str">
        <f t="shared" si="1032"/>
        <v xml:space="preserve"> </v>
      </c>
      <c r="AG2407" s="40">
        <f t="shared" si="1033"/>
        <v>0</v>
      </c>
      <c r="AH2407" s="40">
        <f t="shared" si="1034"/>
        <v>0</v>
      </c>
      <c r="AR2407" s="40">
        <f t="shared" si="1035"/>
        <v>0</v>
      </c>
      <c r="AS2407" s="40">
        <f t="shared" si="1036"/>
        <v>0</v>
      </c>
      <c r="AT2407" s="40">
        <f t="shared" si="1037"/>
        <v>0</v>
      </c>
      <c r="AU2407" s="40">
        <f t="shared" si="1038"/>
        <v>0</v>
      </c>
      <c r="AX2407" s="279">
        <f t="shared" si="1039"/>
        <v>0</v>
      </c>
      <c r="AY2407" s="279">
        <f t="shared" si="1040"/>
        <v>0</v>
      </c>
      <c r="AZ2407" s="40">
        <f t="shared" si="1041"/>
        <v>0</v>
      </c>
      <c r="BB2407" s="40">
        <f t="shared" si="1042"/>
        <v>0</v>
      </c>
      <c r="BC2407" s="397">
        <f t="shared" si="1043"/>
        <v>0</v>
      </c>
      <c r="BD2407" s="105">
        <f t="shared" si="1044"/>
        <v>0</v>
      </c>
      <c r="BE2407" s="105">
        <f t="shared" si="1045"/>
        <v>0</v>
      </c>
      <c r="BF2407" s="742">
        <f t="shared" si="1046"/>
        <v>0</v>
      </c>
      <c r="BG2407" s="89"/>
      <c r="BH2407" s="9"/>
      <c r="BJ2407" s="40">
        <f t="shared" si="1047"/>
        <v>0</v>
      </c>
      <c r="BK2407" s="40">
        <f t="shared" si="1048"/>
        <v>1</v>
      </c>
      <c r="BL2407" s="40">
        <f t="shared" si="1049"/>
        <v>0</v>
      </c>
      <c r="BM2407" s="40">
        <f t="shared" si="1050"/>
        <v>0</v>
      </c>
      <c r="BN2407" s="40">
        <f t="shared" si="1051"/>
        <v>0</v>
      </c>
    </row>
    <row r="2408" spans="1:66" x14ac:dyDescent="0.25">
      <c r="A2408" s="379"/>
      <c r="B2408" s="936"/>
      <c r="C2408" s="272"/>
      <c r="D2408" s="868"/>
      <c r="E2408" s="873" t="str">
        <f t="shared" si="1025"/>
        <v xml:space="preserve"> </v>
      </c>
      <c r="F2408" s="130">
        <f t="shared" si="1026"/>
        <v>0</v>
      </c>
      <c r="G2408" s="128">
        <f t="shared" si="1027"/>
        <v>2396</v>
      </c>
      <c r="H2408" s="127"/>
      <c r="I2408" s="321"/>
      <c r="J2408" s="97"/>
      <c r="K2408" s="323"/>
      <c r="L2408" s="322"/>
      <c r="M2408" s="50"/>
      <c r="N2408" s="87"/>
      <c r="O2408" s="324"/>
      <c r="P2408" s="98"/>
      <c r="Q2408" s="98"/>
      <c r="R2408" s="114"/>
      <c r="S2408" s="753"/>
      <c r="T2408" s="98"/>
      <c r="U2408" s="98"/>
      <c r="V2408" s="98"/>
      <c r="W2408" s="99"/>
      <c r="X2408" s="97"/>
      <c r="Y2408" s="87"/>
      <c r="Z2408" s="100"/>
      <c r="AA2408" s="106">
        <f t="shared" si="1028"/>
        <v>2396</v>
      </c>
      <c r="AB2408" s="549">
        <f t="shared" si="1029"/>
        <v>0</v>
      </c>
      <c r="AC2408" s="544">
        <f t="shared" si="1030"/>
        <v>0</v>
      </c>
      <c r="AD2408" s="174">
        <f t="shared" si="1031"/>
        <v>0</v>
      </c>
      <c r="AE2408" s="8"/>
      <c r="AF2408" s="885" t="str">
        <f t="shared" si="1032"/>
        <v xml:space="preserve"> </v>
      </c>
      <c r="AG2408" s="40">
        <f t="shared" si="1033"/>
        <v>0</v>
      </c>
      <c r="AH2408" s="40">
        <f t="shared" si="1034"/>
        <v>0</v>
      </c>
      <c r="AR2408" s="40">
        <f t="shared" si="1035"/>
        <v>0</v>
      </c>
      <c r="AS2408" s="40">
        <f t="shared" si="1036"/>
        <v>0</v>
      </c>
      <c r="AT2408" s="40">
        <f t="shared" si="1037"/>
        <v>0</v>
      </c>
      <c r="AU2408" s="40">
        <f t="shared" si="1038"/>
        <v>0</v>
      </c>
      <c r="AX2408" s="279">
        <f t="shared" si="1039"/>
        <v>0</v>
      </c>
      <c r="AY2408" s="279">
        <f t="shared" si="1040"/>
        <v>0</v>
      </c>
      <c r="AZ2408" s="40">
        <f t="shared" si="1041"/>
        <v>0</v>
      </c>
      <c r="BB2408" s="40">
        <f t="shared" si="1042"/>
        <v>0</v>
      </c>
      <c r="BC2408" s="397">
        <f t="shared" si="1043"/>
        <v>0</v>
      </c>
      <c r="BD2408" s="105">
        <f t="shared" si="1044"/>
        <v>0</v>
      </c>
      <c r="BE2408" s="105">
        <f t="shared" si="1045"/>
        <v>0</v>
      </c>
      <c r="BF2408" s="742">
        <f t="shared" si="1046"/>
        <v>0</v>
      </c>
      <c r="BG2408" s="89"/>
      <c r="BH2408" s="9"/>
      <c r="BJ2408" s="40">
        <f t="shared" si="1047"/>
        <v>0</v>
      </c>
      <c r="BK2408" s="40">
        <f t="shared" si="1048"/>
        <v>1</v>
      </c>
      <c r="BL2408" s="40">
        <f t="shared" si="1049"/>
        <v>0</v>
      </c>
      <c r="BM2408" s="40">
        <f t="shared" si="1050"/>
        <v>0</v>
      </c>
      <c r="BN2408" s="40">
        <f t="shared" si="1051"/>
        <v>0</v>
      </c>
    </row>
    <row r="2409" spans="1:66" x14ac:dyDescent="0.25">
      <c r="A2409" s="379"/>
      <c r="B2409" s="936"/>
      <c r="C2409" s="272"/>
      <c r="D2409" s="868"/>
      <c r="E2409" s="873" t="str">
        <f t="shared" si="1025"/>
        <v xml:space="preserve"> </v>
      </c>
      <c r="F2409" s="130">
        <f t="shared" si="1026"/>
        <v>0</v>
      </c>
      <c r="G2409" s="128">
        <f t="shared" si="1027"/>
        <v>2397</v>
      </c>
      <c r="H2409" s="127"/>
      <c r="I2409" s="321"/>
      <c r="J2409" s="97"/>
      <c r="K2409" s="323"/>
      <c r="L2409" s="322"/>
      <c r="M2409" s="50"/>
      <c r="N2409" s="87"/>
      <c r="O2409" s="324"/>
      <c r="P2409" s="98"/>
      <c r="Q2409" s="98"/>
      <c r="R2409" s="114"/>
      <c r="S2409" s="753"/>
      <c r="T2409" s="98"/>
      <c r="U2409" s="98"/>
      <c r="V2409" s="98"/>
      <c r="W2409" s="99"/>
      <c r="X2409" s="97"/>
      <c r="Y2409" s="87"/>
      <c r="Z2409" s="100"/>
      <c r="AA2409" s="106">
        <f t="shared" si="1028"/>
        <v>2397</v>
      </c>
      <c r="AB2409" s="549">
        <f t="shared" si="1029"/>
        <v>0</v>
      </c>
      <c r="AC2409" s="544">
        <f t="shared" si="1030"/>
        <v>0</v>
      </c>
      <c r="AD2409" s="174">
        <f t="shared" si="1031"/>
        <v>0</v>
      </c>
      <c r="AE2409" s="8"/>
      <c r="AF2409" s="885" t="str">
        <f t="shared" si="1032"/>
        <v xml:space="preserve"> </v>
      </c>
      <c r="AG2409" s="40">
        <f t="shared" si="1033"/>
        <v>0</v>
      </c>
      <c r="AH2409" s="40">
        <f t="shared" si="1034"/>
        <v>0</v>
      </c>
      <c r="AR2409" s="40">
        <f t="shared" si="1035"/>
        <v>0</v>
      </c>
      <c r="AS2409" s="40">
        <f t="shared" si="1036"/>
        <v>0</v>
      </c>
      <c r="AT2409" s="40">
        <f t="shared" si="1037"/>
        <v>0</v>
      </c>
      <c r="AU2409" s="40">
        <f t="shared" si="1038"/>
        <v>0</v>
      </c>
      <c r="AX2409" s="279">
        <f t="shared" si="1039"/>
        <v>0</v>
      </c>
      <c r="AY2409" s="279">
        <f t="shared" si="1040"/>
        <v>0</v>
      </c>
      <c r="AZ2409" s="40">
        <f t="shared" si="1041"/>
        <v>0</v>
      </c>
      <c r="BB2409" s="40">
        <f t="shared" si="1042"/>
        <v>0</v>
      </c>
      <c r="BC2409" s="397">
        <f t="shared" si="1043"/>
        <v>0</v>
      </c>
      <c r="BD2409" s="105">
        <f t="shared" si="1044"/>
        <v>0</v>
      </c>
      <c r="BE2409" s="105">
        <f t="shared" si="1045"/>
        <v>0</v>
      </c>
      <c r="BF2409" s="742">
        <f t="shared" si="1046"/>
        <v>0</v>
      </c>
      <c r="BG2409" s="89"/>
      <c r="BH2409" s="9"/>
      <c r="BJ2409" s="40">
        <f t="shared" si="1047"/>
        <v>0</v>
      </c>
      <c r="BK2409" s="40">
        <f t="shared" si="1048"/>
        <v>1</v>
      </c>
      <c r="BL2409" s="40">
        <f t="shared" si="1049"/>
        <v>0</v>
      </c>
      <c r="BM2409" s="40">
        <f t="shared" si="1050"/>
        <v>0</v>
      </c>
      <c r="BN2409" s="40">
        <f t="shared" si="1051"/>
        <v>0</v>
      </c>
    </row>
    <row r="2410" spans="1:66" x14ac:dyDescent="0.25">
      <c r="A2410" s="379"/>
      <c r="B2410" s="936"/>
      <c r="C2410" s="272"/>
      <c r="D2410" s="868"/>
      <c r="E2410" s="873" t="str">
        <f t="shared" si="1025"/>
        <v xml:space="preserve"> </v>
      </c>
      <c r="F2410" s="130">
        <f t="shared" si="1026"/>
        <v>0</v>
      </c>
      <c r="G2410" s="128">
        <f t="shared" si="1027"/>
        <v>2398</v>
      </c>
      <c r="H2410" s="127"/>
      <c r="I2410" s="321"/>
      <c r="J2410" s="97"/>
      <c r="K2410" s="323"/>
      <c r="L2410" s="322"/>
      <c r="M2410" s="50"/>
      <c r="N2410" s="87"/>
      <c r="O2410" s="324"/>
      <c r="P2410" s="98"/>
      <c r="Q2410" s="98"/>
      <c r="R2410" s="114"/>
      <c r="S2410" s="753"/>
      <c r="T2410" s="98"/>
      <c r="U2410" s="98"/>
      <c r="V2410" s="98"/>
      <c r="W2410" s="99"/>
      <c r="X2410" s="97"/>
      <c r="Y2410" s="87"/>
      <c r="Z2410" s="100"/>
      <c r="AA2410" s="106">
        <f t="shared" si="1028"/>
        <v>2398</v>
      </c>
      <c r="AB2410" s="549">
        <f t="shared" si="1029"/>
        <v>0</v>
      </c>
      <c r="AC2410" s="544">
        <f t="shared" si="1030"/>
        <v>0</v>
      </c>
      <c r="AD2410" s="174">
        <f t="shared" si="1031"/>
        <v>0</v>
      </c>
      <c r="AE2410" s="8"/>
      <c r="AF2410" s="885" t="str">
        <f t="shared" si="1032"/>
        <v xml:space="preserve"> </v>
      </c>
      <c r="AG2410" s="40">
        <f t="shared" si="1033"/>
        <v>0</v>
      </c>
      <c r="AH2410" s="40">
        <f t="shared" si="1034"/>
        <v>0</v>
      </c>
      <c r="AR2410" s="40">
        <f t="shared" si="1035"/>
        <v>0</v>
      </c>
      <c r="AS2410" s="40">
        <f t="shared" si="1036"/>
        <v>0</v>
      </c>
      <c r="AT2410" s="40">
        <f t="shared" si="1037"/>
        <v>0</v>
      </c>
      <c r="AU2410" s="40">
        <f t="shared" si="1038"/>
        <v>0</v>
      </c>
      <c r="AX2410" s="279">
        <f t="shared" si="1039"/>
        <v>0</v>
      </c>
      <c r="AY2410" s="279">
        <f t="shared" si="1040"/>
        <v>0</v>
      </c>
      <c r="AZ2410" s="40">
        <f t="shared" si="1041"/>
        <v>0</v>
      </c>
      <c r="BB2410" s="40">
        <f t="shared" si="1042"/>
        <v>0</v>
      </c>
      <c r="BC2410" s="397">
        <f t="shared" si="1043"/>
        <v>0</v>
      </c>
      <c r="BD2410" s="105">
        <f t="shared" si="1044"/>
        <v>0</v>
      </c>
      <c r="BE2410" s="105">
        <f t="shared" si="1045"/>
        <v>0</v>
      </c>
      <c r="BF2410" s="742">
        <f t="shared" si="1046"/>
        <v>0</v>
      </c>
      <c r="BG2410" s="89"/>
      <c r="BH2410" s="9"/>
      <c r="BJ2410" s="40">
        <f t="shared" si="1047"/>
        <v>0</v>
      </c>
      <c r="BK2410" s="40">
        <f t="shared" si="1048"/>
        <v>1</v>
      </c>
      <c r="BL2410" s="40">
        <f t="shared" si="1049"/>
        <v>0</v>
      </c>
      <c r="BM2410" s="40">
        <f t="shared" si="1050"/>
        <v>0</v>
      </c>
      <c r="BN2410" s="40">
        <f t="shared" si="1051"/>
        <v>0</v>
      </c>
    </row>
    <row r="2411" spans="1:66" x14ac:dyDescent="0.25">
      <c r="A2411" s="379"/>
      <c r="B2411" s="936"/>
      <c r="C2411" s="272"/>
      <c r="D2411" s="868"/>
      <c r="E2411" s="873" t="str">
        <f t="shared" si="1025"/>
        <v xml:space="preserve"> </v>
      </c>
      <c r="F2411" s="130">
        <f t="shared" si="1026"/>
        <v>0</v>
      </c>
      <c r="G2411" s="128">
        <f t="shared" si="1027"/>
        <v>2399</v>
      </c>
      <c r="H2411" s="127"/>
      <c r="I2411" s="321"/>
      <c r="J2411" s="97"/>
      <c r="K2411" s="323"/>
      <c r="L2411" s="322"/>
      <c r="M2411" s="50"/>
      <c r="N2411" s="87"/>
      <c r="O2411" s="324"/>
      <c r="P2411" s="98"/>
      <c r="Q2411" s="98"/>
      <c r="R2411" s="114"/>
      <c r="S2411" s="753"/>
      <c r="T2411" s="98"/>
      <c r="U2411" s="98"/>
      <c r="V2411" s="98"/>
      <c r="W2411" s="99"/>
      <c r="X2411" s="97"/>
      <c r="Y2411" s="87"/>
      <c r="Z2411" s="100"/>
      <c r="AA2411" s="106">
        <f t="shared" si="1028"/>
        <v>2399</v>
      </c>
      <c r="AB2411" s="549">
        <f t="shared" si="1029"/>
        <v>0</v>
      </c>
      <c r="AC2411" s="544">
        <f t="shared" si="1030"/>
        <v>0</v>
      </c>
      <c r="AD2411" s="174">
        <f t="shared" si="1031"/>
        <v>0</v>
      </c>
      <c r="AE2411" s="8"/>
      <c r="AF2411" s="885" t="str">
        <f t="shared" si="1032"/>
        <v xml:space="preserve"> </v>
      </c>
      <c r="AG2411" s="40">
        <f t="shared" si="1033"/>
        <v>0</v>
      </c>
      <c r="AH2411" s="40">
        <f t="shared" si="1034"/>
        <v>0</v>
      </c>
      <c r="AR2411" s="40">
        <f t="shared" si="1035"/>
        <v>0</v>
      </c>
      <c r="AS2411" s="40">
        <f t="shared" si="1036"/>
        <v>0</v>
      </c>
      <c r="AT2411" s="40">
        <f t="shared" si="1037"/>
        <v>0</v>
      </c>
      <c r="AU2411" s="40">
        <f t="shared" si="1038"/>
        <v>0</v>
      </c>
      <c r="AX2411" s="279">
        <f t="shared" si="1039"/>
        <v>0</v>
      </c>
      <c r="AY2411" s="279">
        <f t="shared" si="1040"/>
        <v>0</v>
      </c>
      <c r="AZ2411" s="40">
        <f t="shared" si="1041"/>
        <v>0</v>
      </c>
      <c r="BB2411" s="40">
        <f t="shared" si="1042"/>
        <v>0</v>
      </c>
      <c r="BC2411" s="397">
        <f t="shared" si="1043"/>
        <v>0</v>
      </c>
      <c r="BD2411" s="105">
        <f t="shared" si="1044"/>
        <v>0</v>
      </c>
      <c r="BE2411" s="105">
        <f t="shared" si="1045"/>
        <v>0</v>
      </c>
      <c r="BF2411" s="742">
        <f t="shared" si="1046"/>
        <v>0</v>
      </c>
      <c r="BG2411" s="89"/>
      <c r="BH2411" s="9"/>
      <c r="BJ2411" s="40">
        <f t="shared" si="1047"/>
        <v>0</v>
      </c>
      <c r="BK2411" s="40">
        <f t="shared" si="1048"/>
        <v>1</v>
      </c>
      <c r="BL2411" s="40">
        <f t="shared" si="1049"/>
        <v>0</v>
      </c>
      <c r="BM2411" s="40">
        <f t="shared" si="1050"/>
        <v>0</v>
      </c>
      <c r="BN2411" s="40">
        <f t="shared" si="1051"/>
        <v>0</v>
      </c>
    </row>
    <row r="2412" spans="1:66" x14ac:dyDescent="0.25">
      <c r="A2412" s="379"/>
      <c r="B2412" s="936"/>
      <c r="C2412" s="272"/>
      <c r="D2412" s="868"/>
      <c r="E2412" s="873" t="str">
        <f t="shared" si="1025"/>
        <v xml:space="preserve"> </v>
      </c>
      <c r="F2412" s="130">
        <f t="shared" si="1026"/>
        <v>0</v>
      </c>
      <c r="G2412" s="128">
        <f t="shared" si="1027"/>
        <v>2400</v>
      </c>
      <c r="H2412" s="127"/>
      <c r="I2412" s="321"/>
      <c r="J2412" s="97"/>
      <c r="K2412" s="323"/>
      <c r="L2412" s="322"/>
      <c r="M2412" s="50"/>
      <c r="N2412" s="87"/>
      <c r="O2412" s="324"/>
      <c r="P2412" s="98"/>
      <c r="Q2412" s="98"/>
      <c r="R2412" s="114"/>
      <c r="S2412" s="753"/>
      <c r="T2412" s="98"/>
      <c r="U2412" s="98"/>
      <c r="V2412" s="98"/>
      <c r="W2412" s="99"/>
      <c r="X2412" s="97"/>
      <c r="Y2412" s="87"/>
      <c r="Z2412" s="100"/>
      <c r="AA2412" s="106">
        <f t="shared" si="1028"/>
        <v>2400</v>
      </c>
      <c r="AB2412" s="549">
        <f t="shared" si="1029"/>
        <v>0</v>
      </c>
      <c r="AC2412" s="544">
        <f t="shared" si="1030"/>
        <v>0</v>
      </c>
      <c r="AD2412" s="174">
        <f t="shared" si="1031"/>
        <v>0</v>
      </c>
      <c r="AE2412" s="8"/>
      <c r="AF2412" s="885" t="str">
        <f t="shared" si="1032"/>
        <v xml:space="preserve"> </v>
      </c>
      <c r="AG2412" s="40">
        <f t="shared" si="1033"/>
        <v>0</v>
      </c>
      <c r="AH2412" s="40">
        <f t="shared" si="1034"/>
        <v>0</v>
      </c>
      <c r="AR2412" s="40">
        <f t="shared" si="1035"/>
        <v>0</v>
      </c>
      <c r="AS2412" s="40">
        <f t="shared" si="1036"/>
        <v>0</v>
      </c>
      <c r="AT2412" s="40">
        <f t="shared" si="1037"/>
        <v>0</v>
      </c>
      <c r="AU2412" s="40">
        <f t="shared" si="1038"/>
        <v>0</v>
      </c>
      <c r="AX2412" s="279">
        <f t="shared" si="1039"/>
        <v>0</v>
      </c>
      <c r="AY2412" s="279">
        <f t="shared" si="1040"/>
        <v>0</v>
      </c>
      <c r="AZ2412" s="40">
        <f t="shared" si="1041"/>
        <v>0</v>
      </c>
      <c r="BB2412" s="40">
        <f t="shared" si="1042"/>
        <v>0</v>
      </c>
      <c r="BC2412" s="397">
        <f t="shared" si="1043"/>
        <v>0</v>
      </c>
      <c r="BD2412" s="105">
        <f t="shared" si="1044"/>
        <v>0</v>
      </c>
      <c r="BE2412" s="105">
        <f t="shared" si="1045"/>
        <v>0</v>
      </c>
      <c r="BF2412" s="742">
        <f t="shared" si="1046"/>
        <v>0</v>
      </c>
      <c r="BG2412" s="89"/>
      <c r="BH2412" s="9"/>
      <c r="BJ2412" s="40">
        <f t="shared" si="1047"/>
        <v>0</v>
      </c>
      <c r="BK2412" s="40">
        <f t="shared" si="1048"/>
        <v>1</v>
      </c>
      <c r="BL2412" s="40">
        <f t="shared" si="1049"/>
        <v>0</v>
      </c>
      <c r="BM2412" s="40">
        <f t="shared" si="1050"/>
        <v>0</v>
      </c>
      <c r="BN2412" s="40">
        <f t="shared" si="1051"/>
        <v>0</v>
      </c>
    </row>
    <row r="2413" spans="1:66" x14ac:dyDescent="0.25">
      <c r="A2413" s="379"/>
      <c r="B2413" s="936"/>
      <c r="C2413" s="272"/>
      <c r="D2413" s="868"/>
      <c r="E2413" s="873" t="str">
        <f t="shared" si="1025"/>
        <v xml:space="preserve"> </v>
      </c>
      <c r="F2413" s="130">
        <f t="shared" si="1026"/>
        <v>0</v>
      </c>
      <c r="G2413" s="128">
        <f t="shared" si="1027"/>
        <v>2401</v>
      </c>
      <c r="H2413" s="127"/>
      <c r="I2413" s="321"/>
      <c r="J2413" s="97"/>
      <c r="K2413" s="323"/>
      <c r="L2413" s="322"/>
      <c r="M2413" s="50"/>
      <c r="N2413" s="87"/>
      <c r="O2413" s="324"/>
      <c r="P2413" s="98"/>
      <c r="Q2413" s="98"/>
      <c r="R2413" s="114"/>
      <c r="S2413" s="753"/>
      <c r="T2413" s="98"/>
      <c r="U2413" s="98"/>
      <c r="V2413" s="98"/>
      <c r="W2413" s="99"/>
      <c r="X2413" s="97"/>
      <c r="Y2413" s="87"/>
      <c r="Z2413" s="100"/>
      <c r="AA2413" s="106">
        <f t="shared" si="1028"/>
        <v>2401</v>
      </c>
      <c r="AB2413" s="549">
        <f t="shared" si="1029"/>
        <v>0</v>
      </c>
      <c r="AC2413" s="544">
        <f t="shared" si="1030"/>
        <v>0</v>
      </c>
      <c r="AD2413" s="174">
        <f t="shared" si="1031"/>
        <v>0</v>
      </c>
      <c r="AE2413" s="8"/>
      <c r="AF2413" s="885" t="str">
        <f t="shared" si="1032"/>
        <v xml:space="preserve"> </v>
      </c>
      <c r="AG2413" s="40">
        <f t="shared" si="1033"/>
        <v>0</v>
      </c>
      <c r="AH2413" s="40">
        <f t="shared" si="1034"/>
        <v>0</v>
      </c>
      <c r="AR2413" s="40">
        <f t="shared" si="1035"/>
        <v>0</v>
      </c>
      <c r="AS2413" s="40">
        <f t="shared" si="1036"/>
        <v>0</v>
      </c>
      <c r="AT2413" s="40">
        <f t="shared" si="1037"/>
        <v>0</v>
      </c>
      <c r="AU2413" s="40">
        <f t="shared" si="1038"/>
        <v>0</v>
      </c>
      <c r="AX2413" s="279">
        <f t="shared" si="1039"/>
        <v>0</v>
      </c>
      <c r="AY2413" s="279">
        <f t="shared" si="1040"/>
        <v>0</v>
      </c>
      <c r="AZ2413" s="40">
        <f t="shared" si="1041"/>
        <v>0</v>
      </c>
      <c r="BB2413" s="40">
        <f t="shared" si="1042"/>
        <v>0</v>
      </c>
      <c r="BC2413" s="397">
        <f t="shared" si="1043"/>
        <v>0</v>
      </c>
      <c r="BD2413" s="105">
        <f t="shared" si="1044"/>
        <v>0</v>
      </c>
      <c r="BE2413" s="105">
        <f t="shared" si="1045"/>
        <v>0</v>
      </c>
      <c r="BF2413" s="742">
        <f t="shared" si="1046"/>
        <v>0</v>
      </c>
      <c r="BG2413" s="89"/>
      <c r="BH2413" s="9"/>
      <c r="BJ2413" s="40">
        <f t="shared" si="1047"/>
        <v>0</v>
      </c>
      <c r="BK2413" s="40">
        <f t="shared" si="1048"/>
        <v>1</v>
      </c>
      <c r="BL2413" s="40">
        <f t="shared" si="1049"/>
        <v>0</v>
      </c>
      <c r="BM2413" s="40">
        <f t="shared" si="1050"/>
        <v>0</v>
      </c>
      <c r="BN2413" s="40">
        <f t="shared" si="1051"/>
        <v>0</v>
      </c>
    </row>
    <row r="2414" spans="1:66" x14ac:dyDescent="0.25">
      <c r="A2414" s="379"/>
      <c r="B2414" s="936"/>
      <c r="C2414" s="272"/>
      <c r="D2414" s="868"/>
      <c r="E2414" s="873" t="str">
        <f t="shared" ref="E2414:E2477" si="1052">IF(+BN2414+BM2414&gt;0,"&lt; Error"," ")</f>
        <v xml:space="preserve"> </v>
      </c>
      <c r="F2414" s="130">
        <f t="shared" ref="F2414:F2477" si="1053">IF(ISBLANK(H2414),0,VLOOKUP(TRIM(H2414),AllVarieties,4,FALSE))</f>
        <v>0</v>
      </c>
      <c r="G2414" s="128">
        <f t="shared" si="1027"/>
        <v>2402</v>
      </c>
      <c r="H2414" s="127"/>
      <c r="I2414" s="321"/>
      <c r="J2414" s="97"/>
      <c r="K2414" s="323"/>
      <c r="L2414" s="322"/>
      <c r="M2414" s="50"/>
      <c r="N2414" s="87"/>
      <c r="O2414" s="324"/>
      <c r="P2414" s="98"/>
      <c r="Q2414" s="98"/>
      <c r="R2414" s="114"/>
      <c r="S2414" s="753"/>
      <c r="T2414" s="98"/>
      <c r="U2414" s="98"/>
      <c r="V2414" s="98"/>
      <c r="W2414" s="99"/>
      <c r="X2414" s="97"/>
      <c r="Y2414" s="87"/>
      <c r="Z2414" s="100"/>
      <c r="AA2414" s="106">
        <f t="shared" si="1028"/>
        <v>2402</v>
      </c>
      <c r="AB2414" s="549">
        <f t="shared" si="1029"/>
        <v>0</v>
      </c>
      <c r="AC2414" s="544">
        <f t="shared" si="1030"/>
        <v>0</v>
      </c>
      <c r="AD2414" s="174">
        <f t="shared" si="1031"/>
        <v>0</v>
      </c>
      <c r="AE2414" s="8"/>
      <c r="AF2414" s="885" t="str">
        <f t="shared" si="1032"/>
        <v xml:space="preserve"> </v>
      </c>
      <c r="AG2414" s="40">
        <f t="shared" si="1033"/>
        <v>0</v>
      </c>
      <c r="AH2414" s="40">
        <f t="shared" si="1034"/>
        <v>0</v>
      </c>
      <c r="AR2414" s="40">
        <f t="shared" si="1035"/>
        <v>0</v>
      </c>
      <c r="AS2414" s="40">
        <f t="shared" si="1036"/>
        <v>0</v>
      </c>
      <c r="AT2414" s="40">
        <f t="shared" si="1037"/>
        <v>0</v>
      </c>
      <c r="AU2414" s="40">
        <f t="shared" si="1038"/>
        <v>0</v>
      </c>
      <c r="AX2414" s="279">
        <f t="shared" si="1039"/>
        <v>0</v>
      </c>
      <c r="AY2414" s="279">
        <f t="shared" si="1040"/>
        <v>0</v>
      </c>
      <c r="AZ2414" s="40">
        <f t="shared" si="1041"/>
        <v>0</v>
      </c>
      <c r="BB2414" s="40">
        <f t="shared" si="1042"/>
        <v>0</v>
      </c>
      <c r="BC2414" s="397">
        <f t="shared" si="1043"/>
        <v>0</v>
      </c>
      <c r="BD2414" s="105">
        <f t="shared" si="1044"/>
        <v>0</v>
      </c>
      <c r="BE2414" s="105">
        <f t="shared" si="1045"/>
        <v>0</v>
      </c>
      <c r="BF2414" s="742">
        <f t="shared" si="1046"/>
        <v>0</v>
      </c>
      <c r="BG2414" s="89"/>
      <c r="BH2414" s="9"/>
      <c r="BJ2414" s="40">
        <f t="shared" si="1047"/>
        <v>0</v>
      </c>
      <c r="BK2414" s="40">
        <f t="shared" si="1048"/>
        <v>1</v>
      </c>
      <c r="BL2414" s="40">
        <f t="shared" si="1049"/>
        <v>0</v>
      </c>
      <c r="BM2414" s="40">
        <f t="shared" si="1050"/>
        <v>0</v>
      </c>
      <c r="BN2414" s="40">
        <f t="shared" si="1051"/>
        <v>0</v>
      </c>
    </row>
    <row r="2415" spans="1:66" x14ac:dyDescent="0.25">
      <c r="A2415" s="379"/>
      <c r="B2415" s="936"/>
      <c r="C2415" s="272"/>
      <c r="D2415" s="868"/>
      <c r="E2415" s="873" t="str">
        <f t="shared" si="1052"/>
        <v xml:space="preserve"> </v>
      </c>
      <c r="F2415" s="130">
        <f t="shared" si="1053"/>
        <v>0</v>
      </c>
      <c r="G2415" s="128">
        <f t="shared" si="1027"/>
        <v>2403</v>
      </c>
      <c r="H2415" s="127"/>
      <c r="I2415" s="321"/>
      <c r="J2415" s="97"/>
      <c r="K2415" s="323"/>
      <c r="L2415" s="322"/>
      <c r="M2415" s="50"/>
      <c r="N2415" s="87"/>
      <c r="O2415" s="324"/>
      <c r="P2415" s="98"/>
      <c r="Q2415" s="98"/>
      <c r="R2415" s="114"/>
      <c r="S2415" s="753"/>
      <c r="T2415" s="98"/>
      <c r="U2415" s="98"/>
      <c r="V2415" s="98"/>
      <c r="W2415" s="99"/>
      <c r="X2415" s="97"/>
      <c r="Y2415" s="87"/>
      <c r="Z2415" s="100"/>
      <c r="AA2415" s="106">
        <f t="shared" si="1028"/>
        <v>2403</v>
      </c>
      <c r="AB2415" s="549">
        <f t="shared" si="1029"/>
        <v>0</v>
      </c>
      <c r="AC2415" s="544">
        <f t="shared" si="1030"/>
        <v>0</v>
      </c>
      <c r="AD2415" s="174">
        <f t="shared" si="1031"/>
        <v>0</v>
      </c>
      <c r="AE2415" s="8"/>
      <c r="AF2415" s="885" t="str">
        <f t="shared" si="1032"/>
        <v xml:space="preserve"> </v>
      </c>
      <c r="AG2415" s="40">
        <f t="shared" si="1033"/>
        <v>0</v>
      </c>
      <c r="AH2415" s="40">
        <f t="shared" si="1034"/>
        <v>0</v>
      </c>
      <c r="AR2415" s="40">
        <f t="shared" si="1035"/>
        <v>0</v>
      </c>
      <c r="AS2415" s="40">
        <f t="shared" si="1036"/>
        <v>0</v>
      </c>
      <c r="AT2415" s="40">
        <f t="shared" si="1037"/>
        <v>0</v>
      </c>
      <c r="AU2415" s="40">
        <f t="shared" si="1038"/>
        <v>0</v>
      </c>
      <c r="AX2415" s="279">
        <f t="shared" si="1039"/>
        <v>0</v>
      </c>
      <c r="AY2415" s="279">
        <f t="shared" si="1040"/>
        <v>0</v>
      </c>
      <c r="AZ2415" s="40">
        <f t="shared" si="1041"/>
        <v>0</v>
      </c>
      <c r="BB2415" s="40">
        <f t="shared" si="1042"/>
        <v>0</v>
      </c>
      <c r="BC2415" s="397">
        <f t="shared" si="1043"/>
        <v>0</v>
      </c>
      <c r="BD2415" s="105">
        <f t="shared" si="1044"/>
        <v>0</v>
      </c>
      <c r="BE2415" s="105">
        <f t="shared" si="1045"/>
        <v>0</v>
      </c>
      <c r="BF2415" s="742">
        <f t="shared" si="1046"/>
        <v>0</v>
      </c>
      <c r="BG2415" s="89"/>
      <c r="BH2415" s="9"/>
      <c r="BJ2415" s="40">
        <f t="shared" si="1047"/>
        <v>0</v>
      </c>
      <c r="BK2415" s="40">
        <f t="shared" si="1048"/>
        <v>1</v>
      </c>
      <c r="BL2415" s="40">
        <f t="shared" si="1049"/>
        <v>0</v>
      </c>
      <c r="BM2415" s="40">
        <f t="shared" si="1050"/>
        <v>0</v>
      </c>
      <c r="BN2415" s="40">
        <f t="shared" si="1051"/>
        <v>0</v>
      </c>
    </row>
    <row r="2416" spans="1:66" x14ac:dyDescent="0.25">
      <c r="A2416" s="379"/>
      <c r="B2416" s="936"/>
      <c r="C2416" s="272"/>
      <c r="D2416" s="868"/>
      <c r="E2416" s="873" t="str">
        <f t="shared" si="1052"/>
        <v xml:space="preserve"> </v>
      </c>
      <c r="F2416" s="130">
        <f t="shared" si="1053"/>
        <v>0</v>
      </c>
      <c r="G2416" s="128">
        <f t="shared" si="1027"/>
        <v>2404</v>
      </c>
      <c r="H2416" s="127"/>
      <c r="I2416" s="321"/>
      <c r="J2416" s="97"/>
      <c r="K2416" s="323"/>
      <c r="L2416" s="322"/>
      <c r="M2416" s="50"/>
      <c r="N2416" s="87"/>
      <c r="O2416" s="324"/>
      <c r="P2416" s="98"/>
      <c r="Q2416" s="98"/>
      <c r="R2416" s="114"/>
      <c r="S2416" s="753"/>
      <c r="T2416" s="98"/>
      <c r="U2416" s="98"/>
      <c r="V2416" s="98"/>
      <c r="W2416" s="99"/>
      <c r="X2416" s="97"/>
      <c r="Y2416" s="87"/>
      <c r="Z2416" s="100"/>
      <c r="AA2416" s="106">
        <f t="shared" si="1028"/>
        <v>2404</v>
      </c>
      <c r="AB2416" s="549">
        <f t="shared" si="1029"/>
        <v>0</v>
      </c>
      <c r="AC2416" s="544">
        <f t="shared" si="1030"/>
        <v>0</v>
      </c>
      <c r="AD2416" s="174">
        <f t="shared" si="1031"/>
        <v>0</v>
      </c>
      <c r="AE2416" s="8"/>
      <c r="AF2416" s="885" t="str">
        <f t="shared" si="1032"/>
        <v xml:space="preserve"> </v>
      </c>
      <c r="AG2416" s="40">
        <f t="shared" si="1033"/>
        <v>0</v>
      </c>
      <c r="AH2416" s="40">
        <f t="shared" si="1034"/>
        <v>0</v>
      </c>
      <c r="AR2416" s="40">
        <f t="shared" si="1035"/>
        <v>0</v>
      </c>
      <c r="AS2416" s="40">
        <f t="shared" si="1036"/>
        <v>0</v>
      </c>
      <c r="AT2416" s="40">
        <f t="shared" si="1037"/>
        <v>0</v>
      </c>
      <c r="AU2416" s="40">
        <f t="shared" si="1038"/>
        <v>0</v>
      </c>
      <c r="AX2416" s="279">
        <f t="shared" si="1039"/>
        <v>0</v>
      </c>
      <c r="AY2416" s="279">
        <f t="shared" si="1040"/>
        <v>0</v>
      </c>
      <c r="AZ2416" s="40">
        <f t="shared" si="1041"/>
        <v>0</v>
      </c>
      <c r="BB2416" s="40">
        <f t="shared" si="1042"/>
        <v>0</v>
      </c>
      <c r="BC2416" s="397">
        <f t="shared" si="1043"/>
        <v>0</v>
      </c>
      <c r="BD2416" s="105">
        <f t="shared" si="1044"/>
        <v>0</v>
      </c>
      <c r="BE2416" s="105">
        <f t="shared" si="1045"/>
        <v>0</v>
      </c>
      <c r="BF2416" s="742">
        <f t="shared" si="1046"/>
        <v>0</v>
      </c>
      <c r="BG2416" s="89"/>
      <c r="BH2416" s="9"/>
      <c r="BJ2416" s="40">
        <f t="shared" si="1047"/>
        <v>0</v>
      </c>
      <c r="BK2416" s="40">
        <f t="shared" si="1048"/>
        <v>1</v>
      </c>
      <c r="BL2416" s="40">
        <f t="shared" si="1049"/>
        <v>0</v>
      </c>
      <c r="BM2416" s="40">
        <f t="shared" si="1050"/>
        <v>0</v>
      </c>
      <c r="BN2416" s="40">
        <f t="shared" si="1051"/>
        <v>0</v>
      </c>
    </row>
    <row r="2417" spans="1:66" x14ac:dyDescent="0.25">
      <c r="A2417" s="379"/>
      <c r="B2417" s="936"/>
      <c r="C2417" s="272"/>
      <c r="D2417" s="868"/>
      <c r="E2417" s="873" t="str">
        <f t="shared" si="1052"/>
        <v xml:space="preserve"> </v>
      </c>
      <c r="F2417" s="130">
        <f t="shared" si="1053"/>
        <v>0</v>
      </c>
      <c r="G2417" s="128">
        <f t="shared" si="1027"/>
        <v>2405</v>
      </c>
      <c r="H2417" s="127"/>
      <c r="I2417" s="321"/>
      <c r="J2417" s="97"/>
      <c r="K2417" s="323"/>
      <c r="L2417" s="322"/>
      <c r="M2417" s="50"/>
      <c r="N2417" s="87"/>
      <c r="O2417" s="324"/>
      <c r="P2417" s="98"/>
      <c r="Q2417" s="98"/>
      <c r="R2417" s="114"/>
      <c r="S2417" s="753"/>
      <c r="T2417" s="98"/>
      <c r="U2417" s="98"/>
      <c r="V2417" s="98"/>
      <c r="W2417" s="99"/>
      <c r="X2417" s="97"/>
      <c r="Y2417" s="87"/>
      <c r="Z2417" s="100"/>
      <c r="AA2417" s="106">
        <f t="shared" si="1028"/>
        <v>2405</v>
      </c>
      <c r="AB2417" s="549">
        <f t="shared" si="1029"/>
        <v>0</v>
      </c>
      <c r="AC2417" s="544">
        <f t="shared" si="1030"/>
        <v>0</v>
      </c>
      <c r="AD2417" s="174">
        <f t="shared" si="1031"/>
        <v>0</v>
      </c>
      <c r="AE2417" s="8"/>
      <c r="AF2417" s="885" t="str">
        <f t="shared" si="1032"/>
        <v xml:space="preserve"> </v>
      </c>
      <c r="AG2417" s="40">
        <f t="shared" si="1033"/>
        <v>0</v>
      </c>
      <c r="AH2417" s="40">
        <f t="shared" si="1034"/>
        <v>0</v>
      </c>
      <c r="AR2417" s="40">
        <f t="shared" si="1035"/>
        <v>0</v>
      </c>
      <c r="AS2417" s="40">
        <f t="shared" si="1036"/>
        <v>0</v>
      </c>
      <c r="AT2417" s="40">
        <f t="shared" si="1037"/>
        <v>0</v>
      </c>
      <c r="AU2417" s="40">
        <f t="shared" si="1038"/>
        <v>0</v>
      </c>
      <c r="AX2417" s="279">
        <f t="shared" si="1039"/>
        <v>0</v>
      </c>
      <c r="AY2417" s="279">
        <f t="shared" si="1040"/>
        <v>0</v>
      </c>
      <c r="AZ2417" s="40">
        <f t="shared" si="1041"/>
        <v>0</v>
      </c>
      <c r="BB2417" s="40">
        <f t="shared" si="1042"/>
        <v>0</v>
      </c>
      <c r="BC2417" s="397">
        <f t="shared" si="1043"/>
        <v>0</v>
      </c>
      <c r="BD2417" s="105">
        <f t="shared" si="1044"/>
        <v>0</v>
      </c>
      <c r="BE2417" s="105">
        <f t="shared" si="1045"/>
        <v>0</v>
      </c>
      <c r="BF2417" s="742">
        <f t="shared" si="1046"/>
        <v>0</v>
      </c>
      <c r="BG2417" s="89"/>
      <c r="BH2417" s="9"/>
      <c r="BJ2417" s="40">
        <f t="shared" si="1047"/>
        <v>0</v>
      </c>
      <c r="BK2417" s="40">
        <f t="shared" si="1048"/>
        <v>1</v>
      </c>
      <c r="BL2417" s="40">
        <f t="shared" si="1049"/>
        <v>0</v>
      </c>
      <c r="BM2417" s="40">
        <f t="shared" si="1050"/>
        <v>0</v>
      </c>
      <c r="BN2417" s="40">
        <f t="shared" si="1051"/>
        <v>0</v>
      </c>
    </row>
    <row r="2418" spans="1:66" x14ac:dyDescent="0.25">
      <c r="A2418" s="379"/>
      <c r="B2418" s="936"/>
      <c r="C2418" s="272"/>
      <c r="D2418" s="868"/>
      <c r="E2418" s="873" t="str">
        <f t="shared" si="1052"/>
        <v xml:space="preserve"> </v>
      </c>
      <c r="F2418" s="130">
        <f t="shared" si="1053"/>
        <v>0</v>
      </c>
      <c r="G2418" s="128">
        <f t="shared" si="1027"/>
        <v>2406</v>
      </c>
      <c r="H2418" s="127"/>
      <c r="I2418" s="321"/>
      <c r="J2418" s="97"/>
      <c r="K2418" s="323"/>
      <c r="L2418" s="322"/>
      <c r="M2418" s="50"/>
      <c r="N2418" s="87"/>
      <c r="O2418" s="324"/>
      <c r="P2418" s="98"/>
      <c r="Q2418" s="98"/>
      <c r="R2418" s="114"/>
      <c r="S2418" s="753"/>
      <c r="T2418" s="98"/>
      <c r="U2418" s="98"/>
      <c r="V2418" s="98"/>
      <c r="W2418" s="99"/>
      <c r="X2418" s="97"/>
      <c r="Y2418" s="87"/>
      <c r="Z2418" s="100"/>
      <c r="AA2418" s="106">
        <f t="shared" si="1028"/>
        <v>2406</v>
      </c>
      <c r="AB2418" s="549">
        <f t="shared" si="1029"/>
        <v>0</v>
      </c>
      <c r="AC2418" s="544">
        <f t="shared" si="1030"/>
        <v>0</v>
      </c>
      <c r="AD2418" s="174">
        <f t="shared" si="1031"/>
        <v>0</v>
      </c>
      <c r="AE2418" s="8"/>
      <c r="AF2418" s="885" t="str">
        <f t="shared" si="1032"/>
        <v xml:space="preserve"> </v>
      </c>
      <c r="AG2418" s="40">
        <f t="shared" si="1033"/>
        <v>0</v>
      </c>
      <c r="AH2418" s="40">
        <f t="shared" si="1034"/>
        <v>0</v>
      </c>
      <c r="AR2418" s="40">
        <f t="shared" si="1035"/>
        <v>0</v>
      </c>
      <c r="AS2418" s="40">
        <f t="shared" si="1036"/>
        <v>0</v>
      </c>
      <c r="AT2418" s="40">
        <f t="shared" si="1037"/>
        <v>0</v>
      </c>
      <c r="AU2418" s="40">
        <f t="shared" si="1038"/>
        <v>0</v>
      </c>
      <c r="AX2418" s="279">
        <f t="shared" si="1039"/>
        <v>0</v>
      </c>
      <c r="AY2418" s="279">
        <f t="shared" si="1040"/>
        <v>0</v>
      </c>
      <c r="AZ2418" s="40">
        <f t="shared" si="1041"/>
        <v>0</v>
      </c>
      <c r="BB2418" s="40">
        <f t="shared" si="1042"/>
        <v>0</v>
      </c>
      <c r="BC2418" s="397">
        <f t="shared" si="1043"/>
        <v>0</v>
      </c>
      <c r="BD2418" s="105">
        <f t="shared" si="1044"/>
        <v>0</v>
      </c>
      <c r="BE2418" s="105">
        <f t="shared" si="1045"/>
        <v>0</v>
      </c>
      <c r="BF2418" s="742">
        <f t="shared" si="1046"/>
        <v>0</v>
      </c>
      <c r="BG2418" s="89"/>
      <c r="BH2418" s="9"/>
      <c r="BJ2418" s="40">
        <f t="shared" si="1047"/>
        <v>0</v>
      </c>
      <c r="BK2418" s="40">
        <f t="shared" si="1048"/>
        <v>1</v>
      </c>
      <c r="BL2418" s="40">
        <f t="shared" si="1049"/>
        <v>0</v>
      </c>
      <c r="BM2418" s="40">
        <f t="shared" si="1050"/>
        <v>0</v>
      </c>
      <c r="BN2418" s="40">
        <f t="shared" si="1051"/>
        <v>0</v>
      </c>
    </row>
    <row r="2419" spans="1:66" x14ac:dyDescent="0.25">
      <c r="A2419" s="379"/>
      <c r="B2419" s="936"/>
      <c r="C2419" s="272"/>
      <c r="D2419" s="868"/>
      <c r="E2419" s="873" t="str">
        <f t="shared" si="1052"/>
        <v xml:space="preserve"> </v>
      </c>
      <c r="F2419" s="130">
        <f t="shared" si="1053"/>
        <v>0</v>
      </c>
      <c r="G2419" s="128">
        <f t="shared" ref="G2419:G2482" si="1054">ROW()-DPline</f>
        <v>2407</v>
      </c>
      <c r="H2419" s="127"/>
      <c r="I2419" s="321"/>
      <c r="J2419" s="97"/>
      <c r="K2419" s="323"/>
      <c r="L2419" s="322"/>
      <c r="M2419" s="50"/>
      <c r="N2419" s="87"/>
      <c r="O2419" s="324"/>
      <c r="P2419" s="98"/>
      <c r="Q2419" s="98"/>
      <c r="R2419" s="114"/>
      <c r="S2419" s="753"/>
      <c r="T2419" s="98"/>
      <c r="U2419" s="98"/>
      <c r="V2419" s="98"/>
      <c r="W2419" s="99"/>
      <c r="X2419" s="97"/>
      <c r="Y2419" s="87"/>
      <c r="Z2419" s="100"/>
      <c r="AA2419" s="106">
        <f t="shared" si="1028"/>
        <v>2407</v>
      </c>
      <c r="AB2419" s="549">
        <f t="shared" si="1029"/>
        <v>0</v>
      </c>
      <c r="AC2419" s="544">
        <f t="shared" si="1030"/>
        <v>0</v>
      </c>
      <c r="AD2419" s="174">
        <f t="shared" si="1031"/>
        <v>0</v>
      </c>
      <c r="AE2419" s="8"/>
      <c r="AF2419" s="885" t="str">
        <f t="shared" si="1032"/>
        <v xml:space="preserve"> </v>
      </c>
      <c r="AG2419" s="40">
        <f t="shared" si="1033"/>
        <v>0</v>
      </c>
      <c r="AH2419" s="40">
        <f t="shared" si="1034"/>
        <v>0</v>
      </c>
      <c r="AR2419" s="40">
        <f t="shared" si="1035"/>
        <v>0</v>
      </c>
      <c r="AS2419" s="40">
        <f t="shared" si="1036"/>
        <v>0</v>
      </c>
      <c r="AT2419" s="40">
        <f t="shared" si="1037"/>
        <v>0</v>
      </c>
      <c r="AU2419" s="40">
        <f t="shared" si="1038"/>
        <v>0</v>
      </c>
      <c r="AX2419" s="279">
        <f t="shared" si="1039"/>
        <v>0</v>
      </c>
      <c r="AY2419" s="279">
        <f t="shared" si="1040"/>
        <v>0</v>
      </c>
      <c r="AZ2419" s="40">
        <f t="shared" si="1041"/>
        <v>0</v>
      </c>
      <c r="BB2419" s="40">
        <f t="shared" si="1042"/>
        <v>0</v>
      </c>
      <c r="BC2419" s="397">
        <f t="shared" si="1043"/>
        <v>0</v>
      </c>
      <c r="BD2419" s="105">
        <f t="shared" si="1044"/>
        <v>0</v>
      </c>
      <c r="BE2419" s="105">
        <f t="shared" si="1045"/>
        <v>0</v>
      </c>
      <c r="BF2419" s="742">
        <f t="shared" si="1046"/>
        <v>0</v>
      </c>
      <c r="BG2419" s="89"/>
      <c r="BH2419" s="9"/>
      <c r="BJ2419" s="40">
        <f t="shared" si="1047"/>
        <v>0</v>
      </c>
      <c r="BK2419" s="40">
        <f t="shared" si="1048"/>
        <v>1</v>
      </c>
      <c r="BL2419" s="40">
        <f t="shared" si="1049"/>
        <v>0</v>
      </c>
      <c r="BM2419" s="40">
        <f t="shared" si="1050"/>
        <v>0</v>
      </c>
      <c r="BN2419" s="40">
        <f t="shared" si="1051"/>
        <v>0</v>
      </c>
    </row>
    <row r="2420" spans="1:66" x14ac:dyDescent="0.25">
      <c r="A2420" s="379"/>
      <c r="B2420" s="936"/>
      <c r="C2420" s="272"/>
      <c r="D2420" s="868"/>
      <c r="E2420" s="873" t="str">
        <f t="shared" si="1052"/>
        <v xml:space="preserve"> </v>
      </c>
      <c r="F2420" s="130">
        <f t="shared" si="1053"/>
        <v>0</v>
      </c>
      <c r="G2420" s="128">
        <f t="shared" si="1054"/>
        <v>2408</v>
      </c>
      <c r="H2420" s="127"/>
      <c r="I2420" s="321"/>
      <c r="J2420" s="97"/>
      <c r="K2420" s="323"/>
      <c r="L2420" s="322"/>
      <c r="M2420" s="50"/>
      <c r="N2420" s="87"/>
      <c r="O2420" s="324"/>
      <c r="P2420" s="98"/>
      <c r="Q2420" s="98"/>
      <c r="R2420" s="114"/>
      <c r="S2420" s="753"/>
      <c r="T2420" s="98"/>
      <c r="U2420" s="98"/>
      <c r="V2420" s="98"/>
      <c r="W2420" s="99"/>
      <c r="X2420" s="97"/>
      <c r="Y2420" s="87"/>
      <c r="Z2420" s="100"/>
      <c r="AA2420" s="106">
        <f t="shared" ref="AA2420:AA2483" si="1055">+G2420</f>
        <v>2408</v>
      </c>
      <c r="AB2420" s="549">
        <f t="shared" ref="AB2420:AB2483" si="1056">C2420*BJ2420</f>
        <v>0</v>
      </c>
      <c r="AC2420" s="544">
        <f t="shared" ref="AC2420:AC2483" si="1057">+AX2420+AY2420</f>
        <v>0</v>
      </c>
      <c r="AD2420" s="174">
        <f t="shared" ref="AD2420:AD2483" si="1058">+AC2420*PDArate</f>
        <v>0</v>
      </c>
      <c r="AE2420" s="8"/>
      <c r="AF2420" s="885" t="str">
        <f t="shared" ref="AF2420:AF2483" si="1059">IF(AG2420+AH2420=1,"Enter both columns 5 and 16.", " ")</f>
        <v xml:space="preserve"> </v>
      </c>
      <c r="AG2420" s="40">
        <f t="shared" ref="AG2420:AG2483" si="1060">IF(L2420+M2420+N2420+O2420+W2420 &gt; 0, 1, 0)</f>
        <v>0</v>
      </c>
      <c r="AH2420" s="40">
        <f t="shared" ref="AH2420:AH2483" si="1061">IF(AX2420 &gt; 0, 1, 0)</f>
        <v>0</v>
      </c>
      <c r="AR2420" s="40">
        <f t="shared" ref="AR2420:AR2483" si="1062">IF(ISNA(+F2420), 1, 0)</f>
        <v>0</v>
      </c>
      <c r="AS2420" s="40">
        <f t="shared" ref="AS2420:AS2483" si="1063">IF(ISERR(+F2420), 1, 0)</f>
        <v>0</v>
      </c>
      <c r="AT2420" s="40">
        <f t="shared" ref="AT2420:AT2483" si="1064">IF(ISERR(+AC2420), 1, 0)</f>
        <v>0</v>
      </c>
      <c r="AU2420" s="40">
        <f t="shared" ref="AU2420:AU2483" si="1065">IF(ISERR(+AD2420), 1, 0)</f>
        <v>0</v>
      </c>
      <c r="AX2420" s="279">
        <f t="shared" ref="AX2420:AX2483" si="1066">ROUND(L2420,1)*W2420</f>
        <v>0</v>
      </c>
      <c r="AY2420" s="279">
        <f t="shared" ref="AY2420:AY2483" si="1067">ROUND(X2420,1)*Z2420</f>
        <v>0</v>
      </c>
      <c r="AZ2420" s="40">
        <f t="shared" ref="AZ2420:AZ2483" si="1068">IF(J2420+K2420 &gt; 0, 1, 0)</f>
        <v>0</v>
      </c>
      <c r="BB2420" s="40">
        <f t="shared" ref="BB2420:BB2483" si="1069">IF(+BC2420&gt;0,IF(+BE2420&lt;=0,1,0),0)</f>
        <v>0</v>
      </c>
      <c r="BC2420" s="397">
        <f t="shared" ref="BC2420:BC2483" si="1070">IF(+D2420=1,IF(J2420&gt;0, +J2420, 0),0)</f>
        <v>0</v>
      </c>
      <c r="BD2420" s="105">
        <f t="shared" ref="BD2420:BD2483" si="1071">IF(VALUE(I2420)&lt;1,0,IF(VALUE(I2420)&gt;17,0,VLOOKUP(VALUE(F2420),T10Value,VALUE(I2420)+1,FALSE)))</f>
        <v>0</v>
      </c>
      <c r="BE2420" s="105">
        <f t="shared" ref="BE2420:BE2483" si="1072">ROUND(+BC2420,1)*BD2420</f>
        <v>0</v>
      </c>
      <c r="BF2420" s="742">
        <f t="shared" ref="BF2420:BF2483" si="1073">+BE2420*PDArate</f>
        <v>0</v>
      </c>
      <c r="BG2420" s="89"/>
      <c r="BH2420" s="9"/>
      <c r="BJ2420" s="40">
        <f t="shared" ref="BJ2420:BJ2483" si="1074">IF(J2420+L2420+M2420=J2420,0,IF(J2420-L2420-0.09&gt;0,IF(J2420-L2420&lt;=0.1*J2420,J2420-L2420,0),0))</f>
        <v>0</v>
      </c>
      <c r="BK2420" s="40">
        <f t="shared" ref="BK2420:BK2483" si="1075">IF(L2420+M2420+J2420+X2420&lt;=0,1,IF(L2420+M2420+X2420&gt;0,1,0))</f>
        <v>1</v>
      </c>
      <c r="BL2420" s="40">
        <f t="shared" ref="BL2420:BL2483" si="1076">IF(+BJ2420&gt;0,1,0)</f>
        <v>0</v>
      </c>
      <c r="BM2420" s="40">
        <f t="shared" ref="BM2420:BM2483" si="1077">IF(ISNUMBER(C2420),IF(2*BL2420-C2420&lt;0,1,IF(2*BL2420-C2420&gt;2,1,0)),IF(ISBLANK(C2420),0,1))</f>
        <v>0</v>
      </c>
      <c r="BN2420" s="40">
        <f t="shared" ref="BN2420:BN2483" si="1078">IF(ISNUMBER(D2420),IF(2*AG2420-D2420=1,1,IF(+D2420=0,0, IF(+D2420=1,0,1))),IF(ISBLANK(D2420),0,1))</f>
        <v>0</v>
      </c>
    </row>
    <row r="2421" spans="1:66" x14ac:dyDescent="0.25">
      <c r="A2421" s="379"/>
      <c r="B2421" s="936"/>
      <c r="C2421" s="272"/>
      <c r="D2421" s="868"/>
      <c r="E2421" s="873" t="str">
        <f t="shared" si="1052"/>
        <v xml:space="preserve"> </v>
      </c>
      <c r="F2421" s="130">
        <f t="shared" si="1053"/>
        <v>0</v>
      </c>
      <c r="G2421" s="128">
        <f t="shared" si="1054"/>
        <v>2409</v>
      </c>
      <c r="H2421" s="127"/>
      <c r="I2421" s="321"/>
      <c r="J2421" s="97"/>
      <c r="K2421" s="323"/>
      <c r="L2421" s="322"/>
      <c r="M2421" s="50"/>
      <c r="N2421" s="87"/>
      <c r="O2421" s="324"/>
      <c r="P2421" s="98"/>
      <c r="Q2421" s="98"/>
      <c r="R2421" s="114"/>
      <c r="S2421" s="753"/>
      <c r="T2421" s="98"/>
      <c r="U2421" s="98"/>
      <c r="V2421" s="98"/>
      <c r="W2421" s="99"/>
      <c r="X2421" s="97"/>
      <c r="Y2421" s="87"/>
      <c r="Z2421" s="100"/>
      <c r="AA2421" s="106">
        <f t="shared" si="1055"/>
        <v>2409</v>
      </c>
      <c r="AB2421" s="549">
        <f t="shared" si="1056"/>
        <v>0</v>
      </c>
      <c r="AC2421" s="544">
        <f t="shared" si="1057"/>
        <v>0</v>
      </c>
      <c r="AD2421" s="174">
        <f t="shared" si="1058"/>
        <v>0</v>
      </c>
      <c r="AE2421" s="8"/>
      <c r="AF2421" s="885" t="str">
        <f t="shared" si="1059"/>
        <v xml:space="preserve"> </v>
      </c>
      <c r="AG2421" s="40">
        <f t="shared" si="1060"/>
        <v>0</v>
      </c>
      <c r="AH2421" s="40">
        <f t="shared" si="1061"/>
        <v>0</v>
      </c>
      <c r="AR2421" s="40">
        <f t="shared" si="1062"/>
        <v>0</v>
      </c>
      <c r="AS2421" s="40">
        <f t="shared" si="1063"/>
        <v>0</v>
      </c>
      <c r="AT2421" s="40">
        <f t="shared" si="1064"/>
        <v>0</v>
      </c>
      <c r="AU2421" s="40">
        <f t="shared" si="1065"/>
        <v>0</v>
      </c>
      <c r="AX2421" s="279">
        <f t="shared" si="1066"/>
        <v>0</v>
      </c>
      <c r="AY2421" s="279">
        <f t="shared" si="1067"/>
        <v>0</v>
      </c>
      <c r="AZ2421" s="40">
        <f t="shared" si="1068"/>
        <v>0</v>
      </c>
      <c r="BB2421" s="40">
        <f t="shared" si="1069"/>
        <v>0</v>
      </c>
      <c r="BC2421" s="397">
        <f t="shared" si="1070"/>
        <v>0</v>
      </c>
      <c r="BD2421" s="105">
        <f t="shared" si="1071"/>
        <v>0</v>
      </c>
      <c r="BE2421" s="105">
        <f t="shared" si="1072"/>
        <v>0</v>
      </c>
      <c r="BF2421" s="742">
        <f t="shared" si="1073"/>
        <v>0</v>
      </c>
      <c r="BG2421" s="89"/>
      <c r="BH2421" s="9"/>
      <c r="BJ2421" s="40">
        <f t="shared" si="1074"/>
        <v>0</v>
      </c>
      <c r="BK2421" s="40">
        <f t="shared" si="1075"/>
        <v>1</v>
      </c>
      <c r="BL2421" s="40">
        <f t="shared" si="1076"/>
        <v>0</v>
      </c>
      <c r="BM2421" s="40">
        <f t="shared" si="1077"/>
        <v>0</v>
      </c>
      <c r="BN2421" s="40">
        <f t="shared" si="1078"/>
        <v>0</v>
      </c>
    </row>
    <row r="2422" spans="1:66" x14ac:dyDescent="0.25">
      <c r="A2422" s="379"/>
      <c r="B2422" s="936"/>
      <c r="C2422" s="272"/>
      <c r="D2422" s="868"/>
      <c r="E2422" s="873" t="str">
        <f t="shared" si="1052"/>
        <v xml:space="preserve"> </v>
      </c>
      <c r="F2422" s="130">
        <f t="shared" si="1053"/>
        <v>0</v>
      </c>
      <c r="G2422" s="128">
        <f t="shared" si="1054"/>
        <v>2410</v>
      </c>
      <c r="H2422" s="127"/>
      <c r="I2422" s="321"/>
      <c r="J2422" s="97"/>
      <c r="K2422" s="323"/>
      <c r="L2422" s="322"/>
      <c r="M2422" s="50"/>
      <c r="N2422" s="87"/>
      <c r="O2422" s="324"/>
      <c r="P2422" s="98"/>
      <c r="Q2422" s="98"/>
      <c r="R2422" s="114"/>
      <c r="S2422" s="753"/>
      <c r="T2422" s="98"/>
      <c r="U2422" s="98"/>
      <c r="V2422" s="98"/>
      <c r="W2422" s="99"/>
      <c r="X2422" s="97"/>
      <c r="Y2422" s="87"/>
      <c r="Z2422" s="100"/>
      <c r="AA2422" s="106">
        <f t="shared" si="1055"/>
        <v>2410</v>
      </c>
      <c r="AB2422" s="549">
        <f t="shared" si="1056"/>
        <v>0</v>
      </c>
      <c r="AC2422" s="544">
        <f t="shared" si="1057"/>
        <v>0</v>
      </c>
      <c r="AD2422" s="174">
        <f t="shared" si="1058"/>
        <v>0</v>
      </c>
      <c r="AE2422" s="8"/>
      <c r="AF2422" s="885" t="str">
        <f t="shared" si="1059"/>
        <v xml:space="preserve"> </v>
      </c>
      <c r="AG2422" s="40">
        <f t="shared" si="1060"/>
        <v>0</v>
      </c>
      <c r="AH2422" s="40">
        <f t="shared" si="1061"/>
        <v>0</v>
      </c>
      <c r="AR2422" s="40">
        <f t="shared" si="1062"/>
        <v>0</v>
      </c>
      <c r="AS2422" s="40">
        <f t="shared" si="1063"/>
        <v>0</v>
      </c>
      <c r="AT2422" s="40">
        <f t="shared" si="1064"/>
        <v>0</v>
      </c>
      <c r="AU2422" s="40">
        <f t="shared" si="1065"/>
        <v>0</v>
      </c>
      <c r="AX2422" s="279">
        <f t="shared" si="1066"/>
        <v>0</v>
      </c>
      <c r="AY2422" s="279">
        <f t="shared" si="1067"/>
        <v>0</v>
      </c>
      <c r="AZ2422" s="40">
        <f t="shared" si="1068"/>
        <v>0</v>
      </c>
      <c r="BB2422" s="40">
        <f t="shared" si="1069"/>
        <v>0</v>
      </c>
      <c r="BC2422" s="397">
        <f t="shared" si="1070"/>
        <v>0</v>
      </c>
      <c r="BD2422" s="105">
        <f t="shared" si="1071"/>
        <v>0</v>
      </c>
      <c r="BE2422" s="105">
        <f t="shared" si="1072"/>
        <v>0</v>
      </c>
      <c r="BF2422" s="742">
        <f t="shared" si="1073"/>
        <v>0</v>
      </c>
      <c r="BG2422" s="89"/>
      <c r="BH2422" s="9"/>
      <c r="BJ2422" s="40">
        <f t="shared" si="1074"/>
        <v>0</v>
      </c>
      <c r="BK2422" s="40">
        <f t="shared" si="1075"/>
        <v>1</v>
      </c>
      <c r="BL2422" s="40">
        <f t="shared" si="1076"/>
        <v>0</v>
      </c>
      <c r="BM2422" s="40">
        <f t="shared" si="1077"/>
        <v>0</v>
      </c>
      <c r="BN2422" s="40">
        <f t="shared" si="1078"/>
        <v>0</v>
      </c>
    </row>
    <row r="2423" spans="1:66" x14ac:dyDescent="0.25">
      <c r="A2423" s="379"/>
      <c r="B2423" s="936"/>
      <c r="C2423" s="272"/>
      <c r="D2423" s="868"/>
      <c r="E2423" s="873" t="str">
        <f t="shared" si="1052"/>
        <v xml:space="preserve"> </v>
      </c>
      <c r="F2423" s="130">
        <f t="shared" si="1053"/>
        <v>0</v>
      </c>
      <c r="G2423" s="128">
        <f t="shared" si="1054"/>
        <v>2411</v>
      </c>
      <c r="H2423" s="127"/>
      <c r="I2423" s="321"/>
      <c r="J2423" s="97"/>
      <c r="K2423" s="323"/>
      <c r="L2423" s="322"/>
      <c r="M2423" s="50"/>
      <c r="N2423" s="87"/>
      <c r="O2423" s="324"/>
      <c r="P2423" s="98"/>
      <c r="Q2423" s="98"/>
      <c r="R2423" s="114"/>
      <c r="S2423" s="753"/>
      <c r="T2423" s="98"/>
      <c r="U2423" s="98"/>
      <c r="V2423" s="98"/>
      <c r="W2423" s="99"/>
      <c r="X2423" s="97"/>
      <c r="Y2423" s="87"/>
      <c r="Z2423" s="100"/>
      <c r="AA2423" s="106">
        <f t="shared" si="1055"/>
        <v>2411</v>
      </c>
      <c r="AB2423" s="549">
        <f t="shared" si="1056"/>
        <v>0</v>
      </c>
      <c r="AC2423" s="544">
        <f t="shared" si="1057"/>
        <v>0</v>
      </c>
      <c r="AD2423" s="174">
        <f t="shared" si="1058"/>
        <v>0</v>
      </c>
      <c r="AE2423" s="8"/>
      <c r="AF2423" s="885" t="str">
        <f t="shared" si="1059"/>
        <v xml:space="preserve"> </v>
      </c>
      <c r="AG2423" s="40">
        <f t="shared" si="1060"/>
        <v>0</v>
      </c>
      <c r="AH2423" s="40">
        <f t="shared" si="1061"/>
        <v>0</v>
      </c>
      <c r="AR2423" s="40">
        <f t="shared" si="1062"/>
        <v>0</v>
      </c>
      <c r="AS2423" s="40">
        <f t="shared" si="1063"/>
        <v>0</v>
      </c>
      <c r="AT2423" s="40">
        <f t="shared" si="1064"/>
        <v>0</v>
      </c>
      <c r="AU2423" s="40">
        <f t="shared" si="1065"/>
        <v>0</v>
      </c>
      <c r="AX2423" s="279">
        <f t="shared" si="1066"/>
        <v>0</v>
      </c>
      <c r="AY2423" s="279">
        <f t="shared" si="1067"/>
        <v>0</v>
      </c>
      <c r="AZ2423" s="40">
        <f t="shared" si="1068"/>
        <v>0</v>
      </c>
      <c r="BB2423" s="40">
        <f t="shared" si="1069"/>
        <v>0</v>
      </c>
      <c r="BC2423" s="397">
        <f t="shared" si="1070"/>
        <v>0</v>
      </c>
      <c r="BD2423" s="105">
        <f t="shared" si="1071"/>
        <v>0</v>
      </c>
      <c r="BE2423" s="105">
        <f t="shared" si="1072"/>
        <v>0</v>
      </c>
      <c r="BF2423" s="742">
        <f t="shared" si="1073"/>
        <v>0</v>
      </c>
      <c r="BG2423" s="89"/>
      <c r="BH2423" s="9"/>
      <c r="BJ2423" s="40">
        <f t="shared" si="1074"/>
        <v>0</v>
      </c>
      <c r="BK2423" s="40">
        <f t="shared" si="1075"/>
        <v>1</v>
      </c>
      <c r="BL2423" s="40">
        <f t="shared" si="1076"/>
        <v>0</v>
      </c>
      <c r="BM2423" s="40">
        <f t="shared" si="1077"/>
        <v>0</v>
      </c>
      <c r="BN2423" s="40">
        <f t="shared" si="1078"/>
        <v>0</v>
      </c>
    </row>
    <row r="2424" spans="1:66" x14ac:dyDescent="0.25">
      <c r="A2424" s="379"/>
      <c r="B2424" s="936"/>
      <c r="C2424" s="272"/>
      <c r="D2424" s="868"/>
      <c r="E2424" s="873" t="str">
        <f t="shared" si="1052"/>
        <v xml:space="preserve"> </v>
      </c>
      <c r="F2424" s="130">
        <f t="shared" si="1053"/>
        <v>0</v>
      </c>
      <c r="G2424" s="128">
        <f t="shared" si="1054"/>
        <v>2412</v>
      </c>
      <c r="H2424" s="127"/>
      <c r="I2424" s="321"/>
      <c r="J2424" s="97"/>
      <c r="K2424" s="323"/>
      <c r="L2424" s="322"/>
      <c r="M2424" s="50"/>
      <c r="N2424" s="87"/>
      <c r="O2424" s="324"/>
      <c r="P2424" s="98"/>
      <c r="Q2424" s="98"/>
      <c r="R2424" s="114"/>
      <c r="S2424" s="753"/>
      <c r="T2424" s="98"/>
      <c r="U2424" s="98"/>
      <c r="V2424" s="98"/>
      <c r="W2424" s="99"/>
      <c r="X2424" s="97"/>
      <c r="Y2424" s="87"/>
      <c r="Z2424" s="100"/>
      <c r="AA2424" s="106">
        <f t="shared" si="1055"/>
        <v>2412</v>
      </c>
      <c r="AB2424" s="549">
        <f t="shared" si="1056"/>
        <v>0</v>
      </c>
      <c r="AC2424" s="544">
        <f t="shared" si="1057"/>
        <v>0</v>
      </c>
      <c r="AD2424" s="174">
        <f t="shared" si="1058"/>
        <v>0</v>
      </c>
      <c r="AE2424" s="8"/>
      <c r="AF2424" s="885" t="str">
        <f t="shared" si="1059"/>
        <v xml:space="preserve"> </v>
      </c>
      <c r="AG2424" s="40">
        <f t="shared" si="1060"/>
        <v>0</v>
      </c>
      <c r="AH2424" s="40">
        <f t="shared" si="1061"/>
        <v>0</v>
      </c>
      <c r="AR2424" s="40">
        <f t="shared" si="1062"/>
        <v>0</v>
      </c>
      <c r="AS2424" s="40">
        <f t="shared" si="1063"/>
        <v>0</v>
      </c>
      <c r="AT2424" s="40">
        <f t="shared" si="1064"/>
        <v>0</v>
      </c>
      <c r="AU2424" s="40">
        <f t="shared" si="1065"/>
        <v>0</v>
      </c>
      <c r="AX2424" s="279">
        <f t="shared" si="1066"/>
        <v>0</v>
      </c>
      <c r="AY2424" s="279">
        <f t="shared" si="1067"/>
        <v>0</v>
      </c>
      <c r="AZ2424" s="40">
        <f t="shared" si="1068"/>
        <v>0</v>
      </c>
      <c r="BB2424" s="40">
        <f t="shared" si="1069"/>
        <v>0</v>
      </c>
      <c r="BC2424" s="397">
        <f t="shared" si="1070"/>
        <v>0</v>
      </c>
      <c r="BD2424" s="105">
        <f t="shared" si="1071"/>
        <v>0</v>
      </c>
      <c r="BE2424" s="105">
        <f t="shared" si="1072"/>
        <v>0</v>
      </c>
      <c r="BF2424" s="742">
        <f t="shared" si="1073"/>
        <v>0</v>
      </c>
      <c r="BG2424" s="89"/>
      <c r="BH2424" s="9"/>
      <c r="BJ2424" s="40">
        <f t="shared" si="1074"/>
        <v>0</v>
      </c>
      <c r="BK2424" s="40">
        <f t="shared" si="1075"/>
        <v>1</v>
      </c>
      <c r="BL2424" s="40">
        <f t="shared" si="1076"/>
        <v>0</v>
      </c>
      <c r="BM2424" s="40">
        <f t="shared" si="1077"/>
        <v>0</v>
      </c>
      <c r="BN2424" s="40">
        <f t="shared" si="1078"/>
        <v>0</v>
      </c>
    </row>
    <row r="2425" spans="1:66" x14ac:dyDescent="0.25">
      <c r="A2425" s="379"/>
      <c r="B2425" s="936"/>
      <c r="C2425" s="272"/>
      <c r="D2425" s="868"/>
      <c r="E2425" s="873" t="str">
        <f t="shared" si="1052"/>
        <v xml:space="preserve"> </v>
      </c>
      <c r="F2425" s="130">
        <f t="shared" si="1053"/>
        <v>0</v>
      </c>
      <c r="G2425" s="128">
        <f t="shared" si="1054"/>
        <v>2413</v>
      </c>
      <c r="H2425" s="127"/>
      <c r="I2425" s="321"/>
      <c r="J2425" s="97"/>
      <c r="K2425" s="323"/>
      <c r="L2425" s="322"/>
      <c r="M2425" s="50"/>
      <c r="N2425" s="87"/>
      <c r="O2425" s="324"/>
      <c r="P2425" s="98"/>
      <c r="Q2425" s="98"/>
      <c r="R2425" s="114"/>
      <c r="S2425" s="753"/>
      <c r="T2425" s="98"/>
      <c r="U2425" s="98"/>
      <c r="V2425" s="98"/>
      <c r="W2425" s="99"/>
      <c r="X2425" s="97"/>
      <c r="Y2425" s="87"/>
      <c r="Z2425" s="100"/>
      <c r="AA2425" s="106">
        <f t="shared" si="1055"/>
        <v>2413</v>
      </c>
      <c r="AB2425" s="549">
        <f t="shared" si="1056"/>
        <v>0</v>
      </c>
      <c r="AC2425" s="544">
        <f t="shared" si="1057"/>
        <v>0</v>
      </c>
      <c r="AD2425" s="174">
        <f t="shared" si="1058"/>
        <v>0</v>
      </c>
      <c r="AE2425" s="8"/>
      <c r="AF2425" s="885" t="str">
        <f t="shared" si="1059"/>
        <v xml:space="preserve"> </v>
      </c>
      <c r="AG2425" s="40">
        <f t="shared" si="1060"/>
        <v>0</v>
      </c>
      <c r="AH2425" s="40">
        <f t="shared" si="1061"/>
        <v>0</v>
      </c>
      <c r="AR2425" s="40">
        <f t="shared" si="1062"/>
        <v>0</v>
      </c>
      <c r="AS2425" s="40">
        <f t="shared" si="1063"/>
        <v>0</v>
      </c>
      <c r="AT2425" s="40">
        <f t="shared" si="1064"/>
        <v>0</v>
      </c>
      <c r="AU2425" s="40">
        <f t="shared" si="1065"/>
        <v>0</v>
      </c>
      <c r="AX2425" s="279">
        <f t="shared" si="1066"/>
        <v>0</v>
      </c>
      <c r="AY2425" s="279">
        <f t="shared" si="1067"/>
        <v>0</v>
      </c>
      <c r="AZ2425" s="40">
        <f t="shared" si="1068"/>
        <v>0</v>
      </c>
      <c r="BB2425" s="40">
        <f t="shared" si="1069"/>
        <v>0</v>
      </c>
      <c r="BC2425" s="397">
        <f t="shared" si="1070"/>
        <v>0</v>
      </c>
      <c r="BD2425" s="105">
        <f t="shared" si="1071"/>
        <v>0</v>
      </c>
      <c r="BE2425" s="105">
        <f t="shared" si="1072"/>
        <v>0</v>
      </c>
      <c r="BF2425" s="742">
        <f t="shared" si="1073"/>
        <v>0</v>
      </c>
      <c r="BG2425" s="89"/>
      <c r="BH2425" s="9"/>
      <c r="BJ2425" s="40">
        <f t="shared" si="1074"/>
        <v>0</v>
      </c>
      <c r="BK2425" s="40">
        <f t="shared" si="1075"/>
        <v>1</v>
      </c>
      <c r="BL2425" s="40">
        <f t="shared" si="1076"/>
        <v>0</v>
      </c>
      <c r="BM2425" s="40">
        <f t="shared" si="1077"/>
        <v>0</v>
      </c>
      <c r="BN2425" s="40">
        <f t="shared" si="1078"/>
        <v>0</v>
      </c>
    </row>
    <row r="2426" spans="1:66" x14ac:dyDescent="0.25">
      <c r="A2426" s="379"/>
      <c r="B2426" s="936"/>
      <c r="C2426" s="272"/>
      <c r="D2426" s="868"/>
      <c r="E2426" s="873" t="str">
        <f t="shared" si="1052"/>
        <v xml:space="preserve"> </v>
      </c>
      <c r="F2426" s="130">
        <f t="shared" si="1053"/>
        <v>0</v>
      </c>
      <c r="G2426" s="128">
        <f t="shared" si="1054"/>
        <v>2414</v>
      </c>
      <c r="H2426" s="127"/>
      <c r="I2426" s="321"/>
      <c r="J2426" s="97"/>
      <c r="K2426" s="323"/>
      <c r="L2426" s="322"/>
      <c r="M2426" s="50"/>
      <c r="N2426" s="87"/>
      <c r="O2426" s="324"/>
      <c r="P2426" s="98"/>
      <c r="Q2426" s="98"/>
      <c r="R2426" s="114"/>
      <c r="S2426" s="753"/>
      <c r="T2426" s="98"/>
      <c r="U2426" s="98"/>
      <c r="V2426" s="98"/>
      <c r="W2426" s="99"/>
      <c r="X2426" s="97"/>
      <c r="Y2426" s="87"/>
      <c r="Z2426" s="100"/>
      <c r="AA2426" s="106">
        <f t="shared" si="1055"/>
        <v>2414</v>
      </c>
      <c r="AB2426" s="549">
        <f t="shared" si="1056"/>
        <v>0</v>
      </c>
      <c r="AC2426" s="544">
        <f t="shared" si="1057"/>
        <v>0</v>
      </c>
      <c r="AD2426" s="174">
        <f t="shared" si="1058"/>
        <v>0</v>
      </c>
      <c r="AE2426" s="8"/>
      <c r="AF2426" s="885" t="str">
        <f t="shared" si="1059"/>
        <v xml:space="preserve"> </v>
      </c>
      <c r="AG2426" s="40">
        <f t="shared" si="1060"/>
        <v>0</v>
      </c>
      <c r="AH2426" s="40">
        <f t="shared" si="1061"/>
        <v>0</v>
      </c>
      <c r="AR2426" s="40">
        <f t="shared" si="1062"/>
        <v>0</v>
      </c>
      <c r="AS2426" s="40">
        <f t="shared" si="1063"/>
        <v>0</v>
      </c>
      <c r="AT2426" s="40">
        <f t="shared" si="1064"/>
        <v>0</v>
      </c>
      <c r="AU2426" s="40">
        <f t="shared" si="1065"/>
        <v>0</v>
      </c>
      <c r="AX2426" s="279">
        <f t="shared" si="1066"/>
        <v>0</v>
      </c>
      <c r="AY2426" s="279">
        <f t="shared" si="1067"/>
        <v>0</v>
      </c>
      <c r="AZ2426" s="40">
        <f t="shared" si="1068"/>
        <v>0</v>
      </c>
      <c r="BB2426" s="40">
        <f t="shared" si="1069"/>
        <v>0</v>
      </c>
      <c r="BC2426" s="397">
        <f t="shared" si="1070"/>
        <v>0</v>
      </c>
      <c r="BD2426" s="105">
        <f t="shared" si="1071"/>
        <v>0</v>
      </c>
      <c r="BE2426" s="105">
        <f t="shared" si="1072"/>
        <v>0</v>
      </c>
      <c r="BF2426" s="742">
        <f t="shared" si="1073"/>
        <v>0</v>
      </c>
      <c r="BG2426" s="89"/>
      <c r="BH2426" s="9"/>
      <c r="BJ2426" s="40">
        <f t="shared" si="1074"/>
        <v>0</v>
      </c>
      <c r="BK2426" s="40">
        <f t="shared" si="1075"/>
        <v>1</v>
      </c>
      <c r="BL2426" s="40">
        <f t="shared" si="1076"/>
        <v>0</v>
      </c>
      <c r="BM2426" s="40">
        <f t="shared" si="1077"/>
        <v>0</v>
      </c>
      <c r="BN2426" s="40">
        <f t="shared" si="1078"/>
        <v>0</v>
      </c>
    </row>
    <row r="2427" spans="1:66" x14ac:dyDescent="0.25">
      <c r="A2427" s="379"/>
      <c r="B2427" s="936"/>
      <c r="C2427" s="272"/>
      <c r="D2427" s="868"/>
      <c r="E2427" s="873" t="str">
        <f t="shared" si="1052"/>
        <v xml:space="preserve"> </v>
      </c>
      <c r="F2427" s="130">
        <f t="shared" si="1053"/>
        <v>0</v>
      </c>
      <c r="G2427" s="128">
        <f t="shared" si="1054"/>
        <v>2415</v>
      </c>
      <c r="H2427" s="127"/>
      <c r="I2427" s="321"/>
      <c r="J2427" s="97"/>
      <c r="K2427" s="323"/>
      <c r="L2427" s="322"/>
      <c r="M2427" s="50"/>
      <c r="N2427" s="87"/>
      <c r="O2427" s="324"/>
      <c r="P2427" s="98"/>
      <c r="Q2427" s="98"/>
      <c r="R2427" s="114"/>
      <c r="S2427" s="753"/>
      <c r="T2427" s="98"/>
      <c r="U2427" s="98"/>
      <c r="V2427" s="98"/>
      <c r="W2427" s="99"/>
      <c r="X2427" s="97"/>
      <c r="Y2427" s="87"/>
      <c r="Z2427" s="100"/>
      <c r="AA2427" s="106">
        <f t="shared" si="1055"/>
        <v>2415</v>
      </c>
      <c r="AB2427" s="549">
        <f t="shared" si="1056"/>
        <v>0</v>
      </c>
      <c r="AC2427" s="544">
        <f t="shared" si="1057"/>
        <v>0</v>
      </c>
      <c r="AD2427" s="174">
        <f t="shared" si="1058"/>
        <v>0</v>
      </c>
      <c r="AE2427" s="8"/>
      <c r="AF2427" s="885" t="str">
        <f t="shared" si="1059"/>
        <v xml:space="preserve"> </v>
      </c>
      <c r="AG2427" s="40">
        <f t="shared" si="1060"/>
        <v>0</v>
      </c>
      <c r="AH2427" s="40">
        <f t="shared" si="1061"/>
        <v>0</v>
      </c>
      <c r="AR2427" s="40">
        <f t="shared" si="1062"/>
        <v>0</v>
      </c>
      <c r="AS2427" s="40">
        <f t="shared" si="1063"/>
        <v>0</v>
      </c>
      <c r="AT2427" s="40">
        <f t="shared" si="1064"/>
        <v>0</v>
      </c>
      <c r="AU2427" s="40">
        <f t="shared" si="1065"/>
        <v>0</v>
      </c>
      <c r="AX2427" s="279">
        <f t="shared" si="1066"/>
        <v>0</v>
      </c>
      <c r="AY2427" s="279">
        <f t="shared" si="1067"/>
        <v>0</v>
      </c>
      <c r="AZ2427" s="40">
        <f t="shared" si="1068"/>
        <v>0</v>
      </c>
      <c r="BB2427" s="40">
        <f t="shared" si="1069"/>
        <v>0</v>
      </c>
      <c r="BC2427" s="397">
        <f t="shared" si="1070"/>
        <v>0</v>
      </c>
      <c r="BD2427" s="105">
        <f t="shared" si="1071"/>
        <v>0</v>
      </c>
      <c r="BE2427" s="105">
        <f t="shared" si="1072"/>
        <v>0</v>
      </c>
      <c r="BF2427" s="742">
        <f t="shared" si="1073"/>
        <v>0</v>
      </c>
      <c r="BG2427" s="89"/>
      <c r="BH2427" s="9"/>
      <c r="BJ2427" s="40">
        <f t="shared" si="1074"/>
        <v>0</v>
      </c>
      <c r="BK2427" s="40">
        <f t="shared" si="1075"/>
        <v>1</v>
      </c>
      <c r="BL2427" s="40">
        <f t="shared" si="1076"/>
        <v>0</v>
      </c>
      <c r="BM2427" s="40">
        <f t="shared" si="1077"/>
        <v>0</v>
      </c>
      <c r="BN2427" s="40">
        <f t="shared" si="1078"/>
        <v>0</v>
      </c>
    </row>
    <row r="2428" spans="1:66" x14ac:dyDescent="0.25">
      <c r="A2428" s="379"/>
      <c r="B2428" s="936"/>
      <c r="C2428" s="272"/>
      <c r="D2428" s="868"/>
      <c r="E2428" s="873" t="str">
        <f t="shared" si="1052"/>
        <v xml:space="preserve"> </v>
      </c>
      <c r="F2428" s="130">
        <f t="shared" si="1053"/>
        <v>0</v>
      </c>
      <c r="G2428" s="128">
        <f t="shared" si="1054"/>
        <v>2416</v>
      </c>
      <c r="H2428" s="127"/>
      <c r="I2428" s="321"/>
      <c r="J2428" s="97"/>
      <c r="K2428" s="323"/>
      <c r="L2428" s="322"/>
      <c r="M2428" s="50"/>
      <c r="N2428" s="87"/>
      <c r="O2428" s="324"/>
      <c r="P2428" s="98"/>
      <c r="Q2428" s="98"/>
      <c r="R2428" s="114"/>
      <c r="S2428" s="753"/>
      <c r="T2428" s="98"/>
      <c r="U2428" s="98"/>
      <c r="V2428" s="98"/>
      <c r="W2428" s="99"/>
      <c r="X2428" s="97"/>
      <c r="Y2428" s="87"/>
      <c r="Z2428" s="100"/>
      <c r="AA2428" s="106">
        <f t="shared" si="1055"/>
        <v>2416</v>
      </c>
      <c r="AB2428" s="549">
        <f t="shared" si="1056"/>
        <v>0</v>
      </c>
      <c r="AC2428" s="544">
        <f t="shared" si="1057"/>
        <v>0</v>
      </c>
      <c r="AD2428" s="174">
        <f t="shared" si="1058"/>
        <v>0</v>
      </c>
      <c r="AE2428" s="8"/>
      <c r="AF2428" s="885" t="str">
        <f t="shared" si="1059"/>
        <v xml:space="preserve"> </v>
      </c>
      <c r="AG2428" s="40">
        <f t="shared" si="1060"/>
        <v>0</v>
      </c>
      <c r="AH2428" s="40">
        <f t="shared" si="1061"/>
        <v>0</v>
      </c>
      <c r="AR2428" s="40">
        <f t="shared" si="1062"/>
        <v>0</v>
      </c>
      <c r="AS2428" s="40">
        <f t="shared" si="1063"/>
        <v>0</v>
      </c>
      <c r="AT2428" s="40">
        <f t="shared" si="1064"/>
        <v>0</v>
      </c>
      <c r="AU2428" s="40">
        <f t="shared" si="1065"/>
        <v>0</v>
      </c>
      <c r="AX2428" s="279">
        <f t="shared" si="1066"/>
        <v>0</v>
      </c>
      <c r="AY2428" s="279">
        <f t="shared" si="1067"/>
        <v>0</v>
      </c>
      <c r="AZ2428" s="40">
        <f t="shared" si="1068"/>
        <v>0</v>
      </c>
      <c r="BB2428" s="40">
        <f t="shared" si="1069"/>
        <v>0</v>
      </c>
      <c r="BC2428" s="397">
        <f t="shared" si="1070"/>
        <v>0</v>
      </c>
      <c r="BD2428" s="105">
        <f t="shared" si="1071"/>
        <v>0</v>
      </c>
      <c r="BE2428" s="105">
        <f t="shared" si="1072"/>
        <v>0</v>
      </c>
      <c r="BF2428" s="742">
        <f t="shared" si="1073"/>
        <v>0</v>
      </c>
      <c r="BG2428" s="89"/>
      <c r="BH2428" s="9"/>
      <c r="BJ2428" s="40">
        <f t="shared" si="1074"/>
        <v>0</v>
      </c>
      <c r="BK2428" s="40">
        <f t="shared" si="1075"/>
        <v>1</v>
      </c>
      <c r="BL2428" s="40">
        <f t="shared" si="1076"/>
        <v>0</v>
      </c>
      <c r="BM2428" s="40">
        <f t="shared" si="1077"/>
        <v>0</v>
      </c>
      <c r="BN2428" s="40">
        <f t="shared" si="1078"/>
        <v>0</v>
      </c>
    </row>
    <row r="2429" spans="1:66" x14ac:dyDescent="0.25">
      <c r="A2429" s="379"/>
      <c r="B2429" s="936"/>
      <c r="C2429" s="272"/>
      <c r="D2429" s="868"/>
      <c r="E2429" s="873" t="str">
        <f t="shared" si="1052"/>
        <v xml:space="preserve"> </v>
      </c>
      <c r="F2429" s="130">
        <f t="shared" si="1053"/>
        <v>0</v>
      </c>
      <c r="G2429" s="128">
        <f t="shared" si="1054"/>
        <v>2417</v>
      </c>
      <c r="H2429" s="127"/>
      <c r="I2429" s="321"/>
      <c r="J2429" s="97"/>
      <c r="K2429" s="323"/>
      <c r="L2429" s="322"/>
      <c r="M2429" s="50"/>
      <c r="N2429" s="87"/>
      <c r="O2429" s="324"/>
      <c r="P2429" s="98"/>
      <c r="Q2429" s="98"/>
      <c r="R2429" s="114"/>
      <c r="S2429" s="753"/>
      <c r="T2429" s="98"/>
      <c r="U2429" s="98"/>
      <c r="V2429" s="98"/>
      <c r="W2429" s="99"/>
      <c r="X2429" s="97"/>
      <c r="Y2429" s="87"/>
      <c r="Z2429" s="100"/>
      <c r="AA2429" s="106">
        <f t="shared" si="1055"/>
        <v>2417</v>
      </c>
      <c r="AB2429" s="549">
        <f t="shared" si="1056"/>
        <v>0</v>
      </c>
      <c r="AC2429" s="544">
        <f t="shared" si="1057"/>
        <v>0</v>
      </c>
      <c r="AD2429" s="174">
        <f t="shared" si="1058"/>
        <v>0</v>
      </c>
      <c r="AE2429" s="8"/>
      <c r="AF2429" s="885" t="str">
        <f t="shared" si="1059"/>
        <v xml:space="preserve"> </v>
      </c>
      <c r="AG2429" s="40">
        <f t="shared" si="1060"/>
        <v>0</v>
      </c>
      <c r="AH2429" s="40">
        <f t="shared" si="1061"/>
        <v>0</v>
      </c>
      <c r="AR2429" s="40">
        <f t="shared" si="1062"/>
        <v>0</v>
      </c>
      <c r="AS2429" s="40">
        <f t="shared" si="1063"/>
        <v>0</v>
      </c>
      <c r="AT2429" s="40">
        <f t="shared" si="1064"/>
        <v>0</v>
      </c>
      <c r="AU2429" s="40">
        <f t="shared" si="1065"/>
        <v>0</v>
      </c>
      <c r="AX2429" s="279">
        <f t="shared" si="1066"/>
        <v>0</v>
      </c>
      <c r="AY2429" s="279">
        <f t="shared" si="1067"/>
        <v>0</v>
      </c>
      <c r="AZ2429" s="40">
        <f t="shared" si="1068"/>
        <v>0</v>
      </c>
      <c r="BB2429" s="40">
        <f t="shared" si="1069"/>
        <v>0</v>
      </c>
      <c r="BC2429" s="397">
        <f t="shared" si="1070"/>
        <v>0</v>
      </c>
      <c r="BD2429" s="105">
        <f t="shared" si="1071"/>
        <v>0</v>
      </c>
      <c r="BE2429" s="105">
        <f t="shared" si="1072"/>
        <v>0</v>
      </c>
      <c r="BF2429" s="742">
        <f t="shared" si="1073"/>
        <v>0</v>
      </c>
      <c r="BG2429" s="89"/>
      <c r="BH2429" s="9"/>
      <c r="BJ2429" s="40">
        <f t="shared" si="1074"/>
        <v>0</v>
      </c>
      <c r="BK2429" s="40">
        <f t="shared" si="1075"/>
        <v>1</v>
      </c>
      <c r="BL2429" s="40">
        <f t="shared" si="1076"/>
        <v>0</v>
      </c>
      <c r="BM2429" s="40">
        <f t="shared" si="1077"/>
        <v>0</v>
      </c>
      <c r="BN2429" s="40">
        <f t="shared" si="1078"/>
        <v>0</v>
      </c>
    </row>
    <row r="2430" spans="1:66" x14ac:dyDescent="0.25">
      <c r="A2430" s="379"/>
      <c r="B2430" s="936"/>
      <c r="C2430" s="272"/>
      <c r="D2430" s="868"/>
      <c r="E2430" s="873" t="str">
        <f t="shared" si="1052"/>
        <v xml:space="preserve"> </v>
      </c>
      <c r="F2430" s="130">
        <f t="shared" si="1053"/>
        <v>0</v>
      </c>
      <c r="G2430" s="128">
        <f t="shared" si="1054"/>
        <v>2418</v>
      </c>
      <c r="H2430" s="127"/>
      <c r="I2430" s="321"/>
      <c r="J2430" s="97"/>
      <c r="K2430" s="323"/>
      <c r="L2430" s="322"/>
      <c r="M2430" s="50"/>
      <c r="N2430" s="87"/>
      <c r="O2430" s="324"/>
      <c r="P2430" s="98"/>
      <c r="Q2430" s="98"/>
      <c r="R2430" s="114"/>
      <c r="S2430" s="753"/>
      <c r="T2430" s="98"/>
      <c r="U2430" s="98"/>
      <c r="V2430" s="98"/>
      <c r="W2430" s="99"/>
      <c r="X2430" s="97"/>
      <c r="Y2430" s="87"/>
      <c r="Z2430" s="100"/>
      <c r="AA2430" s="106">
        <f t="shared" si="1055"/>
        <v>2418</v>
      </c>
      <c r="AB2430" s="549">
        <f t="shared" si="1056"/>
        <v>0</v>
      </c>
      <c r="AC2430" s="544">
        <f t="shared" si="1057"/>
        <v>0</v>
      </c>
      <c r="AD2430" s="174">
        <f t="shared" si="1058"/>
        <v>0</v>
      </c>
      <c r="AE2430" s="8"/>
      <c r="AF2430" s="885" t="str">
        <f t="shared" si="1059"/>
        <v xml:space="preserve"> </v>
      </c>
      <c r="AG2430" s="40">
        <f t="shared" si="1060"/>
        <v>0</v>
      </c>
      <c r="AH2430" s="40">
        <f t="shared" si="1061"/>
        <v>0</v>
      </c>
      <c r="AR2430" s="40">
        <f t="shared" si="1062"/>
        <v>0</v>
      </c>
      <c r="AS2430" s="40">
        <f t="shared" si="1063"/>
        <v>0</v>
      </c>
      <c r="AT2430" s="40">
        <f t="shared" si="1064"/>
        <v>0</v>
      </c>
      <c r="AU2430" s="40">
        <f t="shared" si="1065"/>
        <v>0</v>
      </c>
      <c r="AX2430" s="279">
        <f t="shared" si="1066"/>
        <v>0</v>
      </c>
      <c r="AY2430" s="279">
        <f t="shared" si="1067"/>
        <v>0</v>
      </c>
      <c r="AZ2430" s="40">
        <f t="shared" si="1068"/>
        <v>0</v>
      </c>
      <c r="BB2430" s="40">
        <f t="shared" si="1069"/>
        <v>0</v>
      </c>
      <c r="BC2430" s="397">
        <f t="shared" si="1070"/>
        <v>0</v>
      </c>
      <c r="BD2430" s="105">
        <f t="shared" si="1071"/>
        <v>0</v>
      </c>
      <c r="BE2430" s="105">
        <f t="shared" si="1072"/>
        <v>0</v>
      </c>
      <c r="BF2430" s="742">
        <f t="shared" si="1073"/>
        <v>0</v>
      </c>
      <c r="BG2430" s="89"/>
      <c r="BH2430" s="9"/>
      <c r="BJ2430" s="40">
        <f t="shared" si="1074"/>
        <v>0</v>
      </c>
      <c r="BK2430" s="40">
        <f t="shared" si="1075"/>
        <v>1</v>
      </c>
      <c r="BL2430" s="40">
        <f t="shared" si="1076"/>
        <v>0</v>
      </c>
      <c r="BM2430" s="40">
        <f t="shared" si="1077"/>
        <v>0</v>
      </c>
      <c r="BN2430" s="40">
        <f t="shared" si="1078"/>
        <v>0</v>
      </c>
    </row>
    <row r="2431" spans="1:66" x14ac:dyDescent="0.25">
      <c r="A2431" s="379"/>
      <c r="B2431" s="936"/>
      <c r="C2431" s="272"/>
      <c r="D2431" s="868"/>
      <c r="E2431" s="873" t="str">
        <f t="shared" si="1052"/>
        <v xml:space="preserve"> </v>
      </c>
      <c r="F2431" s="130">
        <f t="shared" si="1053"/>
        <v>0</v>
      </c>
      <c r="G2431" s="128">
        <f t="shared" si="1054"/>
        <v>2419</v>
      </c>
      <c r="H2431" s="127"/>
      <c r="I2431" s="321"/>
      <c r="J2431" s="97"/>
      <c r="K2431" s="323"/>
      <c r="L2431" s="322"/>
      <c r="M2431" s="50"/>
      <c r="N2431" s="87"/>
      <c r="O2431" s="324"/>
      <c r="P2431" s="98"/>
      <c r="Q2431" s="98"/>
      <c r="R2431" s="114"/>
      <c r="S2431" s="753"/>
      <c r="T2431" s="98"/>
      <c r="U2431" s="98"/>
      <c r="V2431" s="98"/>
      <c r="W2431" s="99"/>
      <c r="X2431" s="97"/>
      <c r="Y2431" s="87"/>
      <c r="Z2431" s="100"/>
      <c r="AA2431" s="106">
        <f t="shared" si="1055"/>
        <v>2419</v>
      </c>
      <c r="AB2431" s="549">
        <f t="shared" si="1056"/>
        <v>0</v>
      </c>
      <c r="AC2431" s="544">
        <f t="shared" si="1057"/>
        <v>0</v>
      </c>
      <c r="AD2431" s="174">
        <f t="shared" si="1058"/>
        <v>0</v>
      </c>
      <c r="AE2431" s="8"/>
      <c r="AF2431" s="885" t="str">
        <f t="shared" si="1059"/>
        <v xml:space="preserve"> </v>
      </c>
      <c r="AG2431" s="40">
        <f t="shared" si="1060"/>
        <v>0</v>
      </c>
      <c r="AH2431" s="40">
        <f t="shared" si="1061"/>
        <v>0</v>
      </c>
      <c r="AR2431" s="40">
        <f t="shared" si="1062"/>
        <v>0</v>
      </c>
      <c r="AS2431" s="40">
        <f t="shared" si="1063"/>
        <v>0</v>
      </c>
      <c r="AT2431" s="40">
        <f t="shared" si="1064"/>
        <v>0</v>
      </c>
      <c r="AU2431" s="40">
        <f t="shared" si="1065"/>
        <v>0</v>
      </c>
      <c r="AX2431" s="279">
        <f t="shared" si="1066"/>
        <v>0</v>
      </c>
      <c r="AY2431" s="279">
        <f t="shared" si="1067"/>
        <v>0</v>
      </c>
      <c r="AZ2431" s="40">
        <f t="shared" si="1068"/>
        <v>0</v>
      </c>
      <c r="BB2431" s="40">
        <f t="shared" si="1069"/>
        <v>0</v>
      </c>
      <c r="BC2431" s="397">
        <f t="shared" si="1070"/>
        <v>0</v>
      </c>
      <c r="BD2431" s="105">
        <f t="shared" si="1071"/>
        <v>0</v>
      </c>
      <c r="BE2431" s="105">
        <f t="shared" si="1072"/>
        <v>0</v>
      </c>
      <c r="BF2431" s="742">
        <f t="shared" si="1073"/>
        <v>0</v>
      </c>
      <c r="BG2431" s="89"/>
      <c r="BH2431" s="9"/>
      <c r="BJ2431" s="40">
        <f t="shared" si="1074"/>
        <v>0</v>
      </c>
      <c r="BK2431" s="40">
        <f t="shared" si="1075"/>
        <v>1</v>
      </c>
      <c r="BL2431" s="40">
        <f t="shared" si="1076"/>
        <v>0</v>
      </c>
      <c r="BM2431" s="40">
        <f t="shared" si="1077"/>
        <v>0</v>
      </c>
      <c r="BN2431" s="40">
        <f t="shared" si="1078"/>
        <v>0</v>
      </c>
    </row>
    <row r="2432" spans="1:66" x14ac:dyDescent="0.25">
      <c r="A2432" s="379"/>
      <c r="B2432" s="936"/>
      <c r="C2432" s="272"/>
      <c r="D2432" s="868"/>
      <c r="E2432" s="873" t="str">
        <f t="shared" si="1052"/>
        <v xml:space="preserve"> </v>
      </c>
      <c r="F2432" s="130">
        <f t="shared" si="1053"/>
        <v>0</v>
      </c>
      <c r="G2432" s="128">
        <f t="shared" si="1054"/>
        <v>2420</v>
      </c>
      <c r="H2432" s="127"/>
      <c r="I2432" s="321"/>
      <c r="J2432" s="97"/>
      <c r="K2432" s="323"/>
      <c r="L2432" s="322"/>
      <c r="M2432" s="50"/>
      <c r="N2432" s="87"/>
      <c r="O2432" s="324"/>
      <c r="P2432" s="98"/>
      <c r="Q2432" s="98"/>
      <c r="R2432" s="114"/>
      <c r="S2432" s="753"/>
      <c r="T2432" s="98"/>
      <c r="U2432" s="98"/>
      <c r="V2432" s="98"/>
      <c r="W2432" s="99"/>
      <c r="X2432" s="97"/>
      <c r="Y2432" s="87"/>
      <c r="Z2432" s="100"/>
      <c r="AA2432" s="106">
        <f t="shared" si="1055"/>
        <v>2420</v>
      </c>
      <c r="AB2432" s="549">
        <f t="shared" si="1056"/>
        <v>0</v>
      </c>
      <c r="AC2432" s="544">
        <f t="shared" si="1057"/>
        <v>0</v>
      </c>
      <c r="AD2432" s="174">
        <f t="shared" si="1058"/>
        <v>0</v>
      </c>
      <c r="AE2432" s="8"/>
      <c r="AF2432" s="885" t="str">
        <f t="shared" si="1059"/>
        <v xml:space="preserve"> </v>
      </c>
      <c r="AG2432" s="40">
        <f t="shared" si="1060"/>
        <v>0</v>
      </c>
      <c r="AH2432" s="40">
        <f t="shared" si="1061"/>
        <v>0</v>
      </c>
      <c r="AR2432" s="40">
        <f t="shared" si="1062"/>
        <v>0</v>
      </c>
      <c r="AS2432" s="40">
        <f t="shared" si="1063"/>
        <v>0</v>
      </c>
      <c r="AT2432" s="40">
        <f t="shared" si="1064"/>
        <v>0</v>
      </c>
      <c r="AU2432" s="40">
        <f t="shared" si="1065"/>
        <v>0</v>
      </c>
      <c r="AX2432" s="279">
        <f t="shared" si="1066"/>
        <v>0</v>
      </c>
      <c r="AY2432" s="279">
        <f t="shared" si="1067"/>
        <v>0</v>
      </c>
      <c r="AZ2432" s="40">
        <f t="shared" si="1068"/>
        <v>0</v>
      </c>
      <c r="BB2432" s="40">
        <f t="shared" si="1069"/>
        <v>0</v>
      </c>
      <c r="BC2432" s="397">
        <f t="shared" si="1070"/>
        <v>0</v>
      </c>
      <c r="BD2432" s="105">
        <f t="shared" si="1071"/>
        <v>0</v>
      </c>
      <c r="BE2432" s="105">
        <f t="shared" si="1072"/>
        <v>0</v>
      </c>
      <c r="BF2432" s="742">
        <f t="shared" si="1073"/>
        <v>0</v>
      </c>
      <c r="BG2432" s="89"/>
      <c r="BH2432" s="9"/>
      <c r="BJ2432" s="40">
        <f t="shared" si="1074"/>
        <v>0</v>
      </c>
      <c r="BK2432" s="40">
        <f t="shared" si="1075"/>
        <v>1</v>
      </c>
      <c r="BL2432" s="40">
        <f t="shared" si="1076"/>
        <v>0</v>
      </c>
      <c r="BM2432" s="40">
        <f t="shared" si="1077"/>
        <v>0</v>
      </c>
      <c r="BN2432" s="40">
        <f t="shared" si="1078"/>
        <v>0</v>
      </c>
    </row>
    <row r="2433" spans="1:66" x14ac:dyDescent="0.25">
      <c r="A2433" s="379"/>
      <c r="B2433" s="936"/>
      <c r="C2433" s="272"/>
      <c r="D2433" s="868"/>
      <c r="E2433" s="873" t="str">
        <f t="shared" si="1052"/>
        <v xml:space="preserve"> </v>
      </c>
      <c r="F2433" s="130">
        <f t="shared" si="1053"/>
        <v>0</v>
      </c>
      <c r="G2433" s="128">
        <f t="shared" si="1054"/>
        <v>2421</v>
      </c>
      <c r="H2433" s="127"/>
      <c r="I2433" s="321"/>
      <c r="J2433" s="97"/>
      <c r="K2433" s="323"/>
      <c r="L2433" s="322"/>
      <c r="M2433" s="50"/>
      <c r="N2433" s="87"/>
      <c r="O2433" s="324"/>
      <c r="P2433" s="98"/>
      <c r="Q2433" s="98"/>
      <c r="R2433" s="114"/>
      <c r="S2433" s="753"/>
      <c r="T2433" s="98"/>
      <c r="U2433" s="98"/>
      <c r="V2433" s="98"/>
      <c r="W2433" s="99"/>
      <c r="X2433" s="97"/>
      <c r="Y2433" s="87"/>
      <c r="Z2433" s="100"/>
      <c r="AA2433" s="106">
        <f t="shared" si="1055"/>
        <v>2421</v>
      </c>
      <c r="AB2433" s="549">
        <f t="shared" si="1056"/>
        <v>0</v>
      </c>
      <c r="AC2433" s="544">
        <f t="shared" si="1057"/>
        <v>0</v>
      </c>
      <c r="AD2433" s="174">
        <f t="shared" si="1058"/>
        <v>0</v>
      </c>
      <c r="AE2433" s="8"/>
      <c r="AF2433" s="885" t="str">
        <f t="shared" si="1059"/>
        <v xml:space="preserve"> </v>
      </c>
      <c r="AG2433" s="40">
        <f t="shared" si="1060"/>
        <v>0</v>
      </c>
      <c r="AH2433" s="40">
        <f t="shared" si="1061"/>
        <v>0</v>
      </c>
      <c r="AR2433" s="40">
        <f t="shared" si="1062"/>
        <v>0</v>
      </c>
      <c r="AS2433" s="40">
        <f t="shared" si="1063"/>
        <v>0</v>
      </c>
      <c r="AT2433" s="40">
        <f t="shared" si="1064"/>
        <v>0</v>
      </c>
      <c r="AU2433" s="40">
        <f t="shared" si="1065"/>
        <v>0</v>
      </c>
      <c r="AX2433" s="279">
        <f t="shared" si="1066"/>
        <v>0</v>
      </c>
      <c r="AY2433" s="279">
        <f t="shared" si="1067"/>
        <v>0</v>
      </c>
      <c r="AZ2433" s="40">
        <f t="shared" si="1068"/>
        <v>0</v>
      </c>
      <c r="BB2433" s="40">
        <f t="shared" si="1069"/>
        <v>0</v>
      </c>
      <c r="BC2433" s="397">
        <f t="shared" si="1070"/>
        <v>0</v>
      </c>
      <c r="BD2433" s="105">
        <f t="shared" si="1071"/>
        <v>0</v>
      </c>
      <c r="BE2433" s="105">
        <f t="shared" si="1072"/>
        <v>0</v>
      </c>
      <c r="BF2433" s="742">
        <f t="shared" si="1073"/>
        <v>0</v>
      </c>
      <c r="BG2433" s="89"/>
      <c r="BH2433" s="9"/>
      <c r="BJ2433" s="40">
        <f t="shared" si="1074"/>
        <v>0</v>
      </c>
      <c r="BK2433" s="40">
        <f t="shared" si="1075"/>
        <v>1</v>
      </c>
      <c r="BL2433" s="40">
        <f t="shared" si="1076"/>
        <v>0</v>
      </c>
      <c r="BM2433" s="40">
        <f t="shared" si="1077"/>
        <v>0</v>
      </c>
      <c r="BN2433" s="40">
        <f t="shared" si="1078"/>
        <v>0</v>
      </c>
    </row>
    <row r="2434" spans="1:66" x14ac:dyDescent="0.25">
      <c r="A2434" s="379"/>
      <c r="B2434" s="936"/>
      <c r="C2434" s="272"/>
      <c r="D2434" s="868"/>
      <c r="E2434" s="873" t="str">
        <f t="shared" si="1052"/>
        <v xml:space="preserve"> </v>
      </c>
      <c r="F2434" s="130">
        <f t="shared" si="1053"/>
        <v>0</v>
      </c>
      <c r="G2434" s="128">
        <f t="shared" si="1054"/>
        <v>2422</v>
      </c>
      <c r="H2434" s="127"/>
      <c r="I2434" s="321"/>
      <c r="J2434" s="97"/>
      <c r="K2434" s="323"/>
      <c r="L2434" s="322"/>
      <c r="M2434" s="50"/>
      <c r="N2434" s="87"/>
      <c r="O2434" s="324"/>
      <c r="P2434" s="98"/>
      <c r="Q2434" s="98"/>
      <c r="R2434" s="114"/>
      <c r="S2434" s="753"/>
      <c r="T2434" s="98"/>
      <c r="U2434" s="98"/>
      <c r="V2434" s="98"/>
      <c r="W2434" s="99"/>
      <c r="X2434" s="97"/>
      <c r="Y2434" s="87"/>
      <c r="Z2434" s="100"/>
      <c r="AA2434" s="106">
        <f t="shared" si="1055"/>
        <v>2422</v>
      </c>
      <c r="AB2434" s="549">
        <f t="shared" si="1056"/>
        <v>0</v>
      </c>
      <c r="AC2434" s="544">
        <f t="shared" si="1057"/>
        <v>0</v>
      </c>
      <c r="AD2434" s="174">
        <f t="shared" si="1058"/>
        <v>0</v>
      </c>
      <c r="AE2434" s="8"/>
      <c r="AF2434" s="885" t="str">
        <f t="shared" si="1059"/>
        <v xml:space="preserve"> </v>
      </c>
      <c r="AG2434" s="40">
        <f t="shared" si="1060"/>
        <v>0</v>
      </c>
      <c r="AH2434" s="40">
        <f t="shared" si="1061"/>
        <v>0</v>
      </c>
      <c r="AR2434" s="40">
        <f t="shared" si="1062"/>
        <v>0</v>
      </c>
      <c r="AS2434" s="40">
        <f t="shared" si="1063"/>
        <v>0</v>
      </c>
      <c r="AT2434" s="40">
        <f t="shared" si="1064"/>
        <v>0</v>
      </c>
      <c r="AU2434" s="40">
        <f t="shared" si="1065"/>
        <v>0</v>
      </c>
      <c r="AX2434" s="279">
        <f t="shared" si="1066"/>
        <v>0</v>
      </c>
      <c r="AY2434" s="279">
        <f t="shared" si="1067"/>
        <v>0</v>
      </c>
      <c r="AZ2434" s="40">
        <f t="shared" si="1068"/>
        <v>0</v>
      </c>
      <c r="BB2434" s="40">
        <f t="shared" si="1069"/>
        <v>0</v>
      </c>
      <c r="BC2434" s="397">
        <f t="shared" si="1070"/>
        <v>0</v>
      </c>
      <c r="BD2434" s="105">
        <f t="shared" si="1071"/>
        <v>0</v>
      </c>
      <c r="BE2434" s="105">
        <f t="shared" si="1072"/>
        <v>0</v>
      </c>
      <c r="BF2434" s="742">
        <f t="shared" si="1073"/>
        <v>0</v>
      </c>
      <c r="BG2434" s="89"/>
      <c r="BH2434" s="9"/>
      <c r="BJ2434" s="40">
        <f t="shared" si="1074"/>
        <v>0</v>
      </c>
      <c r="BK2434" s="40">
        <f t="shared" si="1075"/>
        <v>1</v>
      </c>
      <c r="BL2434" s="40">
        <f t="shared" si="1076"/>
        <v>0</v>
      </c>
      <c r="BM2434" s="40">
        <f t="shared" si="1077"/>
        <v>0</v>
      </c>
      <c r="BN2434" s="40">
        <f t="shared" si="1078"/>
        <v>0</v>
      </c>
    </row>
    <row r="2435" spans="1:66" x14ac:dyDescent="0.25">
      <c r="A2435" s="379"/>
      <c r="B2435" s="936"/>
      <c r="C2435" s="272"/>
      <c r="D2435" s="868"/>
      <c r="E2435" s="873" t="str">
        <f t="shared" si="1052"/>
        <v xml:space="preserve"> </v>
      </c>
      <c r="F2435" s="130">
        <f t="shared" si="1053"/>
        <v>0</v>
      </c>
      <c r="G2435" s="128">
        <f t="shared" si="1054"/>
        <v>2423</v>
      </c>
      <c r="H2435" s="127"/>
      <c r="I2435" s="321"/>
      <c r="J2435" s="97"/>
      <c r="K2435" s="323"/>
      <c r="L2435" s="322"/>
      <c r="M2435" s="50"/>
      <c r="N2435" s="87"/>
      <c r="O2435" s="324"/>
      <c r="P2435" s="98"/>
      <c r="Q2435" s="98"/>
      <c r="R2435" s="114"/>
      <c r="S2435" s="753"/>
      <c r="T2435" s="98"/>
      <c r="U2435" s="98"/>
      <c r="V2435" s="98"/>
      <c r="W2435" s="99"/>
      <c r="X2435" s="97"/>
      <c r="Y2435" s="87"/>
      <c r="Z2435" s="100"/>
      <c r="AA2435" s="106">
        <f t="shared" si="1055"/>
        <v>2423</v>
      </c>
      <c r="AB2435" s="549">
        <f t="shared" si="1056"/>
        <v>0</v>
      </c>
      <c r="AC2435" s="544">
        <f t="shared" si="1057"/>
        <v>0</v>
      </c>
      <c r="AD2435" s="174">
        <f t="shared" si="1058"/>
        <v>0</v>
      </c>
      <c r="AE2435" s="8"/>
      <c r="AF2435" s="885" t="str">
        <f t="shared" si="1059"/>
        <v xml:space="preserve"> </v>
      </c>
      <c r="AG2435" s="40">
        <f t="shared" si="1060"/>
        <v>0</v>
      </c>
      <c r="AH2435" s="40">
        <f t="shared" si="1061"/>
        <v>0</v>
      </c>
      <c r="AR2435" s="40">
        <f t="shared" si="1062"/>
        <v>0</v>
      </c>
      <c r="AS2435" s="40">
        <f t="shared" si="1063"/>
        <v>0</v>
      </c>
      <c r="AT2435" s="40">
        <f t="shared" si="1064"/>
        <v>0</v>
      </c>
      <c r="AU2435" s="40">
        <f t="shared" si="1065"/>
        <v>0</v>
      </c>
      <c r="AX2435" s="279">
        <f t="shared" si="1066"/>
        <v>0</v>
      </c>
      <c r="AY2435" s="279">
        <f t="shared" si="1067"/>
        <v>0</v>
      </c>
      <c r="AZ2435" s="40">
        <f t="shared" si="1068"/>
        <v>0</v>
      </c>
      <c r="BB2435" s="40">
        <f t="shared" si="1069"/>
        <v>0</v>
      </c>
      <c r="BC2435" s="397">
        <f t="shared" si="1070"/>
        <v>0</v>
      </c>
      <c r="BD2435" s="105">
        <f t="shared" si="1071"/>
        <v>0</v>
      </c>
      <c r="BE2435" s="105">
        <f t="shared" si="1072"/>
        <v>0</v>
      </c>
      <c r="BF2435" s="742">
        <f t="shared" si="1073"/>
        <v>0</v>
      </c>
      <c r="BG2435" s="89"/>
      <c r="BH2435" s="9"/>
      <c r="BJ2435" s="40">
        <f t="shared" si="1074"/>
        <v>0</v>
      </c>
      <c r="BK2435" s="40">
        <f t="shared" si="1075"/>
        <v>1</v>
      </c>
      <c r="BL2435" s="40">
        <f t="shared" si="1076"/>
        <v>0</v>
      </c>
      <c r="BM2435" s="40">
        <f t="shared" si="1077"/>
        <v>0</v>
      </c>
      <c r="BN2435" s="40">
        <f t="shared" si="1078"/>
        <v>0</v>
      </c>
    </row>
    <row r="2436" spans="1:66" x14ac:dyDescent="0.25">
      <c r="A2436" s="379"/>
      <c r="B2436" s="936"/>
      <c r="C2436" s="272"/>
      <c r="D2436" s="868"/>
      <c r="E2436" s="873" t="str">
        <f t="shared" si="1052"/>
        <v xml:space="preserve"> </v>
      </c>
      <c r="F2436" s="130">
        <f t="shared" si="1053"/>
        <v>0</v>
      </c>
      <c r="G2436" s="128">
        <f t="shared" si="1054"/>
        <v>2424</v>
      </c>
      <c r="H2436" s="127"/>
      <c r="I2436" s="321"/>
      <c r="J2436" s="97"/>
      <c r="K2436" s="323"/>
      <c r="L2436" s="322"/>
      <c r="M2436" s="50"/>
      <c r="N2436" s="87"/>
      <c r="O2436" s="324"/>
      <c r="P2436" s="98"/>
      <c r="Q2436" s="98"/>
      <c r="R2436" s="114"/>
      <c r="S2436" s="753"/>
      <c r="T2436" s="98"/>
      <c r="U2436" s="98"/>
      <c r="V2436" s="98"/>
      <c r="W2436" s="99"/>
      <c r="X2436" s="97"/>
      <c r="Y2436" s="87"/>
      <c r="Z2436" s="100"/>
      <c r="AA2436" s="106">
        <f t="shared" si="1055"/>
        <v>2424</v>
      </c>
      <c r="AB2436" s="549">
        <f t="shared" si="1056"/>
        <v>0</v>
      </c>
      <c r="AC2436" s="544">
        <f t="shared" si="1057"/>
        <v>0</v>
      </c>
      <c r="AD2436" s="174">
        <f t="shared" si="1058"/>
        <v>0</v>
      </c>
      <c r="AE2436" s="8"/>
      <c r="AF2436" s="885" t="str">
        <f t="shared" si="1059"/>
        <v xml:space="preserve"> </v>
      </c>
      <c r="AG2436" s="40">
        <f t="shared" si="1060"/>
        <v>0</v>
      </c>
      <c r="AH2436" s="40">
        <f t="shared" si="1061"/>
        <v>0</v>
      </c>
      <c r="AR2436" s="40">
        <f t="shared" si="1062"/>
        <v>0</v>
      </c>
      <c r="AS2436" s="40">
        <f t="shared" si="1063"/>
        <v>0</v>
      </c>
      <c r="AT2436" s="40">
        <f t="shared" si="1064"/>
        <v>0</v>
      </c>
      <c r="AU2436" s="40">
        <f t="shared" si="1065"/>
        <v>0</v>
      </c>
      <c r="AX2436" s="279">
        <f t="shared" si="1066"/>
        <v>0</v>
      </c>
      <c r="AY2436" s="279">
        <f t="shared" si="1067"/>
        <v>0</v>
      </c>
      <c r="AZ2436" s="40">
        <f t="shared" si="1068"/>
        <v>0</v>
      </c>
      <c r="BB2436" s="40">
        <f t="shared" si="1069"/>
        <v>0</v>
      </c>
      <c r="BC2436" s="397">
        <f t="shared" si="1070"/>
        <v>0</v>
      </c>
      <c r="BD2436" s="105">
        <f t="shared" si="1071"/>
        <v>0</v>
      </c>
      <c r="BE2436" s="105">
        <f t="shared" si="1072"/>
        <v>0</v>
      </c>
      <c r="BF2436" s="742">
        <f t="shared" si="1073"/>
        <v>0</v>
      </c>
      <c r="BG2436" s="89"/>
      <c r="BH2436" s="9"/>
      <c r="BJ2436" s="40">
        <f t="shared" si="1074"/>
        <v>0</v>
      </c>
      <c r="BK2436" s="40">
        <f t="shared" si="1075"/>
        <v>1</v>
      </c>
      <c r="BL2436" s="40">
        <f t="shared" si="1076"/>
        <v>0</v>
      </c>
      <c r="BM2436" s="40">
        <f t="shared" si="1077"/>
        <v>0</v>
      </c>
      <c r="BN2436" s="40">
        <f t="shared" si="1078"/>
        <v>0</v>
      </c>
    </row>
    <row r="2437" spans="1:66" x14ac:dyDescent="0.25">
      <c r="A2437" s="379"/>
      <c r="B2437" s="936"/>
      <c r="C2437" s="272"/>
      <c r="D2437" s="868"/>
      <c r="E2437" s="873" t="str">
        <f t="shared" si="1052"/>
        <v xml:space="preserve"> </v>
      </c>
      <c r="F2437" s="130">
        <f t="shared" si="1053"/>
        <v>0</v>
      </c>
      <c r="G2437" s="128">
        <f t="shared" si="1054"/>
        <v>2425</v>
      </c>
      <c r="H2437" s="127"/>
      <c r="I2437" s="321"/>
      <c r="J2437" s="97"/>
      <c r="K2437" s="323"/>
      <c r="L2437" s="322"/>
      <c r="M2437" s="50"/>
      <c r="N2437" s="87"/>
      <c r="O2437" s="324"/>
      <c r="P2437" s="98"/>
      <c r="Q2437" s="98"/>
      <c r="R2437" s="114"/>
      <c r="S2437" s="753"/>
      <c r="T2437" s="98"/>
      <c r="U2437" s="98"/>
      <c r="V2437" s="98"/>
      <c r="W2437" s="99"/>
      <c r="X2437" s="97"/>
      <c r="Y2437" s="87"/>
      <c r="Z2437" s="100"/>
      <c r="AA2437" s="106">
        <f t="shared" si="1055"/>
        <v>2425</v>
      </c>
      <c r="AB2437" s="549">
        <f t="shared" si="1056"/>
        <v>0</v>
      </c>
      <c r="AC2437" s="544">
        <f t="shared" si="1057"/>
        <v>0</v>
      </c>
      <c r="AD2437" s="174">
        <f t="shared" si="1058"/>
        <v>0</v>
      </c>
      <c r="AE2437" s="8"/>
      <c r="AF2437" s="885" t="str">
        <f t="shared" si="1059"/>
        <v xml:space="preserve"> </v>
      </c>
      <c r="AG2437" s="40">
        <f t="shared" si="1060"/>
        <v>0</v>
      </c>
      <c r="AH2437" s="40">
        <f t="shared" si="1061"/>
        <v>0</v>
      </c>
      <c r="AR2437" s="40">
        <f t="shared" si="1062"/>
        <v>0</v>
      </c>
      <c r="AS2437" s="40">
        <f t="shared" si="1063"/>
        <v>0</v>
      </c>
      <c r="AT2437" s="40">
        <f t="shared" si="1064"/>
        <v>0</v>
      </c>
      <c r="AU2437" s="40">
        <f t="shared" si="1065"/>
        <v>0</v>
      </c>
      <c r="AX2437" s="279">
        <f t="shared" si="1066"/>
        <v>0</v>
      </c>
      <c r="AY2437" s="279">
        <f t="shared" si="1067"/>
        <v>0</v>
      </c>
      <c r="AZ2437" s="40">
        <f t="shared" si="1068"/>
        <v>0</v>
      </c>
      <c r="BB2437" s="40">
        <f t="shared" si="1069"/>
        <v>0</v>
      </c>
      <c r="BC2437" s="397">
        <f t="shared" si="1070"/>
        <v>0</v>
      </c>
      <c r="BD2437" s="105">
        <f t="shared" si="1071"/>
        <v>0</v>
      </c>
      <c r="BE2437" s="105">
        <f t="shared" si="1072"/>
        <v>0</v>
      </c>
      <c r="BF2437" s="742">
        <f t="shared" si="1073"/>
        <v>0</v>
      </c>
      <c r="BG2437" s="89"/>
      <c r="BH2437" s="9"/>
      <c r="BJ2437" s="40">
        <f t="shared" si="1074"/>
        <v>0</v>
      </c>
      <c r="BK2437" s="40">
        <f t="shared" si="1075"/>
        <v>1</v>
      </c>
      <c r="BL2437" s="40">
        <f t="shared" si="1076"/>
        <v>0</v>
      </c>
      <c r="BM2437" s="40">
        <f t="shared" si="1077"/>
        <v>0</v>
      </c>
      <c r="BN2437" s="40">
        <f t="shared" si="1078"/>
        <v>0</v>
      </c>
    </row>
    <row r="2438" spans="1:66" x14ac:dyDescent="0.25">
      <c r="A2438" s="379"/>
      <c r="B2438" s="936"/>
      <c r="C2438" s="272"/>
      <c r="D2438" s="868"/>
      <c r="E2438" s="873" t="str">
        <f t="shared" si="1052"/>
        <v xml:space="preserve"> </v>
      </c>
      <c r="F2438" s="130">
        <f t="shared" si="1053"/>
        <v>0</v>
      </c>
      <c r="G2438" s="128">
        <f t="shared" si="1054"/>
        <v>2426</v>
      </c>
      <c r="H2438" s="127"/>
      <c r="I2438" s="321"/>
      <c r="J2438" s="97"/>
      <c r="K2438" s="323"/>
      <c r="L2438" s="322"/>
      <c r="M2438" s="50"/>
      <c r="N2438" s="87"/>
      <c r="O2438" s="324"/>
      <c r="P2438" s="98"/>
      <c r="Q2438" s="98"/>
      <c r="R2438" s="114"/>
      <c r="S2438" s="753"/>
      <c r="T2438" s="98"/>
      <c r="U2438" s="98"/>
      <c r="V2438" s="98"/>
      <c r="W2438" s="99"/>
      <c r="X2438" s="97"/>
      <c r="Y2438" s="87"/>
      <c r="Z2438" s="100"/>
      <c r="AA2438" s="106">
        <f t="shared" si="1055"/>
        <v>2426</v>
      </c>
      <c r="AB2438" s="549">
        <f t="shared" si="1056"/>
        <v>0</v>
      </c>
      <c r="AC2438" s="544">
        <f t="shared" si="1057"/>
        <v>0</v>
      </c>
      <c r="AD2438" s="174">
        <f t="shared" si="1058"/>
        <v>0</v>
      </c>
      <c r="AE2438" s="8"/>
      <c r="AF2438" s="885" t="str">
        <f t="shared" si="1059"/>
        <v xml:space="preserve"> </v>
      </c>
      <c r="AG2438" s="40">
        <f t="shared" si="1060"/>
        <v>0</v>
      </c>
      <c r="AH2438" s="40">
        <f t="shared" si="1061"/>
        <v>0</v>
      </c>
      <c r="AR2438" s="40">
        <f t="shared" si="1062"/>
        <v>0</v>
      </c>
      <c r="AS2438" s="40">
        <f t="shared" si="1063"/>
        <v>0</v>
      </c>
      <c r="AT2438" s="40">
        <f t="shared" si="1064"/>
        <v>0</v>
      </c>
      <c r="AU2438" s="40">
        <f t="shared" si="1065"/>
        <v>0</v>
      </c>
      <c r="AX2438" s="279">
        <f t="shared" si="1066"/>
        <v>0</v>
      </c>
      <c r="AY2438" s="279">
        <f t="shared" si="1067"/>
        <v>0</v>
      </c>
      <c r="AZ2438" s="40">
        <f t="shared" si="1068"/>
        <v>0</v>
      </c>
      <c r="BB2438" s="40">
        <f t="shared" si="1069"/>
        <v>0</v>
      </c>
      <c r="BC2438" s="397">
        <f t="shared" si="1070"/>
        <v>0</v>
      </c>
      <c r="BD2438" s="105">
        <f t="shared" si="1071"/>
        <v>0</v>
      </c>
      <c r="BE2438" s="105">
        <f t="shared" si="1072"/>
        <v>0</v>
      </c>
      <c r="BF2438" s="742">
        <f t="shared" si="1073"/>
        <v>0</v>
      </c>
      <c r="BG2438" s="89"/>
      <c r="BH2438" s="9"/>
      <c r="BJ2438" s="40">
        <f t="shared" si="1074"/>
        <v>0</v>
      </c>
      <c r="BK2438" s="40">
        <f t="shared" si="1075"/>
        <v>1</v>
      </c>
      <c r="BL2438" s="40">
        <f t="shared" si="1076"/>
        <v>0</v>
      </c>
      <c r="BM2438" s="40">
        <f t="shared" si="1077"/>
        <v>0</v>
      </c>
      <c r="BN2438" s="40">
        <f t="shared" si="1078"/>
        <v>0</v>
      </c>
    </row>
    <row r="2439" spans="1:66" x14ac:dyDescent="0.25">
      <c r="A2439" s="379"/>
      <c r="B2439" s="936"/>
      <c r="C2439" s="272"/>
      <c r="D2439" s="868"/>
      <c r="E2439" s="873" t="str">
        <f t="shared" si="1052"/>
        <v xml:space="preserve"> </v>
      </c>
      <c r="F2439" s="130">
        <f t="shared" si="1053"/>
        <v>0</v>
      </c>
      <c r="G2439" s="128">
        <f t="shared" si="1054"/>
        <v>2427</v>
      </c>
      <c r="H2439" s="127"/>
      <c r="I2439" s="321"/>
      <c r="J2439" s="97"/>
      <c r="K2439" s="323"/>
      <c r="L2439" s="322"/>
      <c r="M2439" s="50"/>
      <c r="N2439" s="87"/>
      <c r="O2439" s="324"/>
      <c r="P2439" s="98"/>
      <c r="Q2439" s="98"/>
      <c r="R2439" s="114"/>
      <c r="S2439" s="753"/>
      <c r="T2439" s="98"/>
      <c r="U2439" s="98"/>
      <c r="V2439" s="98"/>
      <c r="W2439" s="99"/>
      <c r="X2439" s="97"/>
      <c r="Y2439" s="87"/>
      <c r="Z2439" s="100"/>
      <c r="AA2439" s="106">
        <f t="shared" si="1055"/>
        <v>2427</v>
      </c>
      <c r="AB2439" s="549">
        <f t="shared" si="1056"/>
        <v>0</v>
      </c>
      <c r="AC2439" s="544">
        <f t="shared" si="1057"/>
        <v>0</v>
      </c>
      <c r="AD2439" s="174">
        <f t="shared" si="1058"/>
        <v>0</v>
      </c>
      <c r="AE2439" s="8"/>
      <c r="AF2439" s="885" t="str">
        <f t="shared" si="1059"/>
        <v xml:space="preserve"> </v>
      </c>
      <c r="AG2439" s="40">
        <f t="shared" si="1060"/>
        <v>0</v>
      </c>
      <c r="AH2439" s="40">
        <f t="shared" si="1061"/>
        <v>0</v>
      </c>
      <c r="AR2439" s="40">
        <f t="shared" si="1062"/>
        <v>0</v>
      </c>
      <c r="AS2439" s="40">
        <f t="shared" si="1063"/>
        <v>0</v>
      </c>
      <c r="AT2439" s="40">
        <f t="shared" si="1064"/>
        <v>0</v>
      </c>
      <c r="AU2439" s="40">
        <f t="shared" si="1065"/>
        <v>0</v>
      </c>
      <c r="AX2439" s="279">
        <f t="shared" si="1066"/>
        <v>0</v>
      </c>
      <c r="AY2439" s="279">
        <f t="shared" si="1067"/>
        <v>0</v>
      </c>
      <c r="AZ2439" s="40">
        <f t="shared" si="1068"/>
        <v>0</v>
      </c>
      <c r="BB2439" s="40">
        <f t="shared" si="1069"/>
        <v>0</v>
      </c>
      <c r="BC2439" s="397">
        <f t="shared" si="1070"/>
        <v>0</v>
      </c>
      <c r="BD2439" s="105">
        <f t="shared" si="1071"/>
        <v>0</v>
      </c>
      <c r="BE2439" s="105">
        <f t="shared" si="1072"/>
        <v>0</v>
      </c>
      <c r="BF2439" s="742">
        <f t="shared" si="1073"/>
        <v>0</v>
      </c>
      <c r="BG2439" s="89"/>
      <c r="BH2439" s="9"/>
      <c r="BJ2439" s="40">
        <f t="shared" si="1074"/>
        <v>0</v>
      </c>
      <c r="BK2439" s="40">
        <f t="shared" si="1075"/>
        <v>1</v>
      </c>
      <c r="BL2439" s="40">
        <f t="shared" si="1076"/>
        <v>0</v>
      </c>
      <c r="BM2439" s="40">
        <f t="shared" si="1077"/>
        <v>0</v>
      </c>
      <c r="BN2439" s="40">
        <f t="shared" si="1078"/>
        <v>0</v>
      </c>
    </row>
    <row r="2440" spans="1:66" x14ac:dyDescent="0.25">
      <c r="A2440" s="379"/>
      <c r="B2440" s="936"/>
      <c r="C2440" s="272"/>
      <c r="D2440" s="868"/>
      <c r="E2440" s="873" t="str">
        <f t="shared" si="1052"/>
        <v xml:space="preserve"> </v>
      </c>
      <c r="F2440" s="130">
        <f t="shared" si="1053"/>
        <v>0</v>
      </c>
      <c r="G2440" s="128">
        <f t="shared" si="1054"/>
        <v>2428</v>
      </c>
      <c r="H2440" s="127"/>
      <c r="I2440" s="321"/>
      <c r="J2440" s="97"/>
      <c r="K2440" s="323"/>
      <c r="L2440" s="322"/>
      <c r="M2440" s="50"/>
      <c r="N2440" s="87"/>
      <c r="O2440" s="324"/>
      <c r="P2440" s="98"/>
      <c r="Q2440" s="98"/>
      <c r="R2440" s="114"/>
      <c r="S2440" s="753"/>
      <c r="T2440" s="98"/>
      <c r="U2440" s="98"/>
      <c r="V2440" s="98"/>
      <c r="W2440" s="99"/>
      <c r="X2440" s="97"/>
      <c r="Y2440" s="87"/>
      <c r="Z2440" s="100"/>
      <c r="AA2440" s="106">
        <f t="shared" si="1055"/>
        <v>2428</v>
      </c>
      <c r="AB2440" s="549">
        <f t="shared" si="1056"/>
        <v>0</v>
      </c>
      <c r="AC2440" s="544">
        <f t="shared" si="1057"/>
        <v>0</v>
      </c>
      <c r="AD2440" s="174">
        <f t="shared" si="1058"/>
        <v>0</v>
      </c>
      <c r="AE2440" s="8"/>
      <c r="AF2440" s="885" t="str">
        <f t="shared" si="1059"/>
        <v xml:space="preserve"> </v>
      </c>
      <c r="AG2440" s="40">
        <f t="shared" si="1060"/>
        <v>0</v>
      </c>
      <c r="AH2440" s="40">
        <f t="shared" si="1061"/>
        <v>0</v>
      </c>
      <c r="AR2440" s="40">
        <f t="shared" si="1062"/>
        <v>0</v>
      </c>
      <c r="AS2440" s="40">
        <f t="shared" si="1063"/>
        <v>0</v>
      </c>
      <c r="AT2440" s="40">
        <f t="shared" si="1064"/>
        <v>0</v>
      </c>
      <c r="AU2440" s="40">
        <f t="shared" si="1065"/>
        <v>0</v>
      </c>
      <c r="AX2440" s="279">
        <f t="shared" si="1066"/>
        <v>0</v>
      </c>
      <c r="AY2440" s="279">
        <f t="shared" si="1067"/>
        <v>0</v>
      </c>
      <c r="AZ2440" s="40">
        <f t="shared" si="1068"/>
        <v>0</v>
      </c>
      <c r="BB2440" s="40">
        <f t="shared" si="1069"/>
        <v>0</v>
      </c>
      <c r="BC2440" s="397">
        <f t="shared" si="1070"/>
        <v>0</v>
      </c>
      <c r="BD2440" s="105">
        <f t="shared" si="1071"/>
        <v>0</v>
      </c>
      <c r="BE2440" s="105">
        <f t="shared" si="1072"/>
        <v>0</v>
      </c>
      <c r="BF2440" s="742">
        <f t="shared" si="1073"/>
        <v>0</v>
      </c>
      <c r="BG2440" s="89"/>
      <c r="BH2440" s="9"/>
      <c r="BJ2440" s="40">
        <f t="shared" si="1074"/>
        <v>0</v>
      </c>
      <c r="BK2440" s="40">
        <f t="shared" si="1075"/>
        <v>1</v>
      </c>
      <c r="BL2440" s="40">
        <f t="shared" si="1076"/>
        <v>0</v>
      </c>
      <c r="BM2440" s="40">
        <f t="shared" si="1077"/>
        <v>0</v>
      </c>
      <c r="BN2440" s="40">
        <f t="shared" si="1078"/>
        <v>0</v>
      </c>
    </row>
    <row r="2441" spans="1:66" x14ac:dyDescent="0.25">
      <c r="A2441" s="379"/>
      <c r="B2441" s="936"/>
      <c r="C2441" s="272"/>
      <c r="D2441" s="868"/>
      <c r="E2441" s="873" t="str">
        <f t="shared" si="1052"/>
        <v xml:space="preserve"> </v>
      </c>
      <c r="F2441" s="130">
        <f t="shared" si="1053"/>
        <v>0</v>
      </c>
      <c r="G2441" s="128">
        <f t="shared" si="1054"/>
        <v>2429</v>
      </c>
      <c r="H2441" s="127"/>
      <c r="I2441" s="321"/>
      <c r="J2441" s="97"/>
      <c r="K2441" s="323"/>
      <c r="L2441" s="322"/>
      <c r="M2441" s="50"/>
      <c r="N2441" s="87"/>
      <c r="O2441" s="324"/>
      <c r="P2441" s="98"/>
      <c r="Q2441" s="98"/>
      <c r="R2441" s="114"/>
      <c r="S2441" s="753"/>
      <c r="T2441" s="98"/>
      <c r="U2441" s="98"/>
      <c r="V2441" s="98"/>
      <c r="W2441" s="99"/>
      <c r="X2441" s="97"/>
      <c r="Y2441" s="87"/>
      <c r="Z2441" s="100"/>
      <c r="AA2441" s="106">
        <f t="shared" si="1055"/>
        <v>2429</v>
      </c>
      <c r="AB2441" s="549">
        <f t="shared" si="1056"/>
        <v>0</v>
      </c>
      <c r="AC2441" s="544">
        <f t="shared" si="1057"/>
        <v>0</v>
      </c>
      <c r="AD2441" s="174">
        <f t="shared" si="1058"/>
        <v>0</v>
      </c>
      <c r="AE2441" s="8"/>
      <c r="AF2441" s="885" t="str">
        <f t="shared" si="1059"/>
        <v xml:space="preserve"> </v>
      </c>
      <c r="AG2441" s="40">
        <f t="shared" si="1060"/>
        <v>0</v>
      </c>
      <c r="AH2441" s="40">
        <f t="shared" si="1061"/>
        <v>0</v>
      </c>
      <c r="AR2441" s="40">
        <f t="shared" si="1062"/>
        <v>0</v>
      </c>
      <c r="AS2441" s="40">
        <f t="shared" si="1063"/>
        <v>0</v>
      </c>
      <c r="AT2441" s="40">
        <f t="shared" si="1064"/>
        <v>0</v>
      </c>
      <c r="AU2441" s="40">
        <f t="shared" si="1065"/>
        <v>0</v>
      </c>
      <c r="AX2441" s="279">
        <f t="shared" si="1066"/>
        <v>0</v>
      </c>
      <c r="AY2441" s="279">
        <f t="shared" si="1067"/>
        <v>0</v>
      </c>
      <c r="AZ2441" s="40">
        <f t="shared" si="1068"/>
        <v>0</v>
      </c>
      <c r="BB2441" s="40">
        <f t="shared" si="1069"/>
        <v>0</v>
      </c>
      <c r="BC2441" s="397">
        <f t="shared" si="1070"/>
        <v>0</v>
      </c>
      <c r="BD2441" s="105">
        <f t="shared" si="1071"/>
        <v>0</v>
      </c>
      <c r="BE2441" s="105">
        <f t="shared" si="1072"/>
        <v>0</v>
      </c>
      <c r="BF2441" s="742">
        <f t="shared" si="1073"/>
        <v>0</v>
      </c>
      <c r="BG2441" s="89"/>
      <c r="BH2441" s="9"/>
      <c r="BJ2441" s="40">
        <f t="shared" si="1074"/>
        <v>0</v>
      </c>
      <c r="BK2441" s="40">
        <f t="shared" si="1075"/>
        <v>1</v>
      </c>
      <c r="BL2441" s="40">
        <f t="shared" si="1076"/>
        <v>0</v>
      </c>
      <c r="BM2441" s="40">
        <f t="shared" si="1077"/>
        <v>0</v>
      </c>
      <c r="BN2441" s="40">
        <f t="shared" si="1078"/>
        <v>0</v>
      </c>
    </row>
    <row r="2442" spans="1:66" x14ac:dyDescent="0.25">
      <c r="A2442" s="379"/>
      <c r="B2442" s="936"/>
      <c r="C2442" s="272"/>
      <c r="D2442" s="868"/>
      <c r="E2442" s="873" t="str">
        <f t="shared" si="1052"/>
        <v xml:space="preserve"> </v>
      </c>
      <c r="F2442" s="130">
        <f t="shared" si="1053"/>
        <v>0</v>
      </c>
      <c r="G2442" s="128">
        <f t="shared" si="1054"/>
        <v>2430</v>
      </c>
      <c r="H2442" s="127"/>
      <c r="I2442" s="321"/>
      <c r="J2442" s="97"/>
      <c r="K2442" s="323"/>
      <c r="L2442" s="322"/>
      <c r="M2442" s="50"/>
      <c r="N2442" s="87"/>
      <c r="O2442" s="324"/>
      <c r="P2442" s="98"/>
      <c r="Q2442" s="98"/>
      <c r="R2442" s="114"/>
      <c r="S2442" s="753"/>
      <c r="T2442" s="98"/>
      <c r="U2442" s="98"/>
      <c r="V2442" s="98"/>
      <c r="W2442" s="99"/>
      <c r="X2442" s="97"/>
      <c r="Y2442" s="87"/>
      <c r="Z2442" s="100"/>
      <c r="AA2442" s="106">
        <f t="shared" si="1055"/>
        <v>2430</v>
      </c>
      <c r="AB2442" s="549">
        <f t="shared" si="1056"/>
        <v>0</v>
      </c>
      <c r="AC2442" s="544">
        <f t="shared" si="1057"/>
        <v>0</v>
      </c>
      <c r="AD2442" s="174">
        <f t="shared" si="1058"/>
        <v>0</v>
      </c>
      <c r="AE2442" s="8"/>
      <c r="AF2442" s="885" t="str">
        <f t="shared" si="1059"/>
        <v xml:space="preserve"> </v>
      </c>
      <c r="AG2442" s="40">
        <f t="shared" si="1060"/>
        <v>0</v>
      </c>
      <c r="AH2442" s="40">
        <f t="shared" si="1061"/>
        <v>0</v>
      </c>
      <c r="AR2442" s="40">
        <f t="shared" si="1062"/>
        <v>0</v>
      </c>
      <c r="AS2442" s="40">
        <f t="shared" si="1063"/>
        <v>0</v>
      </c>
      <c r="AT2442" s="40">
        <f t="shared" si="1064"/>
        <v>0</v>
      </c>
      <c r="AU2442" s="40">
        <f t="shared" si="1065"/>
        <v>0</v>
      </c>
      <c r="AX2442" s="279">
        <f t="shared" si="1066"/>
        <v>0</v>
      </c>
      <c r="AY2442" s="279">
        <f t="shared" si="1067"/>
        <v>0</v>
      </c>
      <c r="AZ2442" s="40">
        <f t="shared" si="1068"/>
        <v>0</v>
      </c>
      <c r="BB2442" s="40">
        <f t="shared" si="1069"/>
        <v>0</v>
      </c>
      <c r="BC2442" s="397">
        <f t="shared" si="1070"/>
        <v>0</v>
      </c>
      <c r="BD2442" s="105">
        <f t="shared" si="1071"/>
        <v>0</v>
      </c>
      <c r="BE2442" s="105">
        <f t="shared" si="1072"/>
        <v>0</v>
      </c>
      <c r="BF2442" s="742">
        <f t="shared" si="1073"/>
        <v>0</v>
      </c>
      <c r="BG2442" s="89"/>
      <c r="BH2442" s="9"/>
      <c r="BJ2442" s="40">
        <f t="shared" si="1074"/>
        <v>0</v>
      </c>
      <c r="BK2442" s="40">
        <f t="shared" si="1075"/>
        <v>1</v>
      </c>
      <c r="BL2442" s="40">
        <f t="shared" si="1076"/>
        <v>0</v>
      </c>
      <c r="BM2442" s="40">
        <f t="shared" si="1077"/>
        <v>0</v>
      </c>
      <c r="BN2442" s="40">
        <f t="shared" si="1078"/>
        <v>0</v>
      </c>
    </row>
    <row r="2443" spans="1:66" x14ac:dyDescent="0.25">
      <c r="A2443" s="379"/>
      <c r="B2443" s="936"/>
      <c r="C2443" s="272"/>
      <c r="D2443" s="868"/>
      <c r="E2443" s="873" t="str">
        <f t="shared" si="1052"/>
        <v xml:space="preserve"> </v>
      </c>
      <c r="F2443" s="130">
        <f t="shared" si="1053"/>
        <v>0</v>
      </c>
      <c r="G2443" s="128">
        <f t="shared" si="1054"/>
        <v>2431</v>
      </c>
      <c r="H2443" s="127"/>
      <c r="I2443" s="321"/>
      <c r="J2443" s="97"/>
      <c r="K2443" s="323"/>
      <c r="L2443" s="322"/>
      <c r="M2443" s="50"/>
      <c r="N2443" s="87"/>
      <c r="O2443" s="324"/>
      <c r="P2443" s="98"/>
      <c r="Q2443" s="98"/>
      <c r="R2443" s="114"/>
      <c r="S2443" s="753"/>
      <c r="T2443" s="98"/>
      <c r="U2443" s="98"/>
      <c r="V2443" s="98"/>
      <c r="W2443" s="99"/>
      <c r="X2443" s="97"/>
      <c r="Y2443" s="87"/>
      <c r="Z2443" s="100"/>
      <c r="AA2443" s="106">
        <f t="shared" si="1055"/>
        <v>2431</v>
      </c>
      <c r="AB2443" s="549">
        <f t="shared" si="1056"/>
        <v>0</v>
      </c>
      <c r="AC2443" s="544">
        <f t="shared" si="1057"/>
        <v>0</v>
      </c>
      <c r="AD2443" s="174">
        <f t="shared" si="1058"/>
        <v>0</v>
      </c>
      <c r="AE2443" s="8"/>
      <c r="AF2443" s="885" t="str">
        <f t="shared" si="1059"/>
        <v xml:space="preserve"> </v>
      </c>
      <c r="AG2443" s="40">
        <f t="shared" si="1060"/>
        <v>0</v>
      </c>
      <c r="AH2443" s="40">
        <f t="shared" si="1061"/>
        <v>0</v>
      </c>
      <c r="AR2443" s="40">
        <f t="shared" si="1062"/>
        <v>0</v>
      </c>
      <c r="AS2443" s="40">
        <f t="shared" si="1063"/>
        <v>0</v>
      </c>
      <c r="AT2443" s="40">
        <f t="shared" si="1064"/>
        <v>0</v>
      </c>
      <c r="AU2443" s="40">
        <f t="shared" si="1065"/>
        <v>0</v>
      </c>
      <c r="AX2443" s="279">
        <f t="shared" si="1066"/>
        <v>0</v>
      </c>
      <c r="AY2443" s="279">
        <f t="shared" si="1067"/>
        <v>0</v>
      </c>
      <c r="AZ2443" s="40">
        <f t="shared" si="1068"/>
        <v>0</v>
      </c>
      <c r="BB2443" s="40">
        <f t="shared" si="1069"/>
        <v>0</v>
      </c>
      <c r="BC2443" s="397">
        <f t="shared" si="1070"/>
        <v>0</v>
      </c>
      <c r="BD2443" s="105">
        <f t="shared" si="1071"/>
        <v>0</v>
      </c>
      <c r="BE2443" s="105">
        <f t="shared" si="1072"/>
        <v>0</v>
      </c>
      <c r="BF2443" s="742">
        <f t="shared" si="1073"/>
        <v>0</v>
      </c>
      <c r="BG2443" s="89"/>
      <c r="BH2443" s="9"/>
      <c r="BJ2443" s="40">
        <f t="shared" si="1074"/>
        <v>0</v>
      </c>
      <c r="BK2443" s="40">
        <f t="shared" si="1075"/>
        <v>1</v>
      </c>
      <c r="BL2443" s="40">
        <f t="shared" si="1076"/>
        <v>0</v>
      </c>
      <c r="BM2443" s="40">
        <f t="shared" si="1077"/>
        <v>0</v>
      </c>
      <c r="BN2443" s="40">
        <f t="shared" si="1078"/>
        <v>0</v>
      </c>
    </row>
    <row r="2444" spans="1:66" x14ac:dyDescent="0.25">
      <c r="A2444" s="379"/>
      <c r="B2444" s="936"/>
      <c r="C2444" s="272"/>
      <c r="D2444" s="868"/>
      <c r="E2444" s="873" t="str">
        <f t="shared" si="1052"/>
        <v xml:space="preserve"> </v>
      </c>
      <c r="F2444" s="130">
        <f t="shared" si="1053"/>
        <v>0</v>
      </c>
      <c r="G2444" s="128">
        <f t="shared" si="1054"/>
        <v>2432</v>
      </c>
      <c r="H2444" s="127"/>
      <c r="I2444" s="321"/>
      <c r="J2444" s="97"/>
      <c r="K2444" s="323"/>
      <c r="L2444" s="322"/>
      <c r="M2444" s="50"/>
      <c r="N2444" s="87"/>
      <c r="O2444" s="324"/>
      <c r="P2444" s="98"/>
      <c r="Q2444" s="98"/>
      <c r="R2444" s="114"/>
      <c r="S2444" s="753"/>
      <c r="T2444" s="98"/>
      <c r="U2444" s="98"/>
      <c r="V2444" s="98"/>
      <c r="W2444" s="99"/>
      <c r="X2444" s="97"/>
      <c r="Y2444" s="87"/>
      <c r="Z2444" s="100"/>
      <c r="AA2444" s="106">
        <f t="shared" si="1055"/>
        <v>2432</v>
      </c>
      <c r="AB2444" s="549">
        <f t="shared" si="1056"/>
        <v>0</v>
      </c>
      <c r="AC2444" s="544">
        <f t="shared" si="1057"/>
        <v>0</v>
      </c>
      <c r="AD2444" s="174">
        <f t="shared" si="1058"/>
        <v>0</v>
      </c>
      <c r="AE2444" s="8"/>
      <c r="AF2444" s="885" t="str">
        <f t="shared" si="1059"/>
        <v xml:space="preserve"> </v>
      </c>
      <c r="AG2444" s="40">
        <f t="shared" si="1060"/>
        <v>0</v>
      </c>
      <c r="AH2444" s="40">
        <f t="shared" si="1061"/>
        <v>0</v>
      </c>
      <c r="AR2444" s="40">
        <f t="shared" si="1062"/>
        <v>0</v>
      </c>
      <c r="AS2444" s="40">
        <f t="shared" si="1063"/>
        <v>0</v>
      </c>
      <c r="AT2444" s="40">
        <f t="shared" si="1064"/>
        <v>0</v>
      </c>
      <c r="AU2444" s="40">
        <f t="shared" si="1065"/>
        <v>0</v>
      </c>
      <c r="AX2444" s="279">
        <f t="shared" si="1066"/>
        <v>0</v>
      </c>
      <c r="AY2444" s="279">
        <f t="shared" si="1067"/>
        <v>0</v>
      </c>
      <c r="AZ2444" s="40">
        <f t="shared" si="1068"/>
        <v>0</v>
      </c>
      <c r="BB2444" s="40">
        <f t="shared" si="1069"/>
        <v>0</v>
      </c>
      <c r="BC2444" s="397">
        <f t="shared" si="1070"/>
        <v>0</v>
      </c>
      <c r="BD2444" s="105">
        <f t="shared" si="1071"/>
        <v>0</v>
      </c>
      <c r="BE2444" s="105">
        <f t="shared" si="1072"/>
        <v>0</v>
      </c>
      <c r="BF2444" s="742">
        <f t="shared" si="1073"/>
        <v>0</v>
      </c>
      <c r="BG2444" s="89"/>
      <c r="BH2444" s="9"/>
      <c r="BJ2444" s="40">
        <f t="shared" si="1074"/>
        <v>0</v>
      </c>
      <c r="BK2444" s="40">
        <f t="shared" si="1075"/>
        <v>1</v>
      </c>
      <c r="BL2444" s="40">
        <f t="shared" si="1076"/>
        <v>0</v>
      </c>
      <c r="BM2444" s="40">
        <f t="shared" si="1077"/>
        <v>0</v>
      </c>
      <c r="BN2444" s="40">
        <f t="shared" si="1078"/>
        <v>0</v>
      </c>
    </row>
    <row r="2445" spans="1:66" x14ac:dyDescent="0.25">
      <c r="A2445" s="379"/>
      <c r="B2445" s="936"/>
      <c r="C2445" s="272"/>
      <c r="D2445" s="868"/>
      <c r="E2445" s="873" t="str">
        <f t="shared" si="1052"/>
        <v xml:space="preserve"> </v>
      </c>
      <c r="F2445" s="130">
        <f t="shared" si="1053"/>
        <v>0</v>
      </c>
      <c r="G2445" s="128">
        <f t="shared" si="1054"/>
        <v>2433</v>
      </c>
      <c r="H2445" s="127"/>
      <c r="I2445" s="321"/>
      <c r="J2445" s="97"/>
      <c r="K2445" s="323"/>
      <c r="L2445" s="322"/>
      <c r="M2445" s="50"/>
      <c r="N2445" s="87"/>
      <c r="O2445" s="324"/>
      <c r="P2445" s="98"/>
      <c r="Q2445" s="98"/>
      <c r="R2445" s="114"/>
      <c r="S2445" s="753"/>
      <c r="T2445" s="98"/>
      <c r="U2445" s="98"/>
      <c r="V2445" s="98"/>
      <c r="W2445" s="99"/>
      <c r="X2445" s="97"/>
      <c r="Y2445" s="87"/>
      <c r="Z2445" s="100"/>
      <c r="AA2445" s="106">
        <f t="shared" si="1055"/>
        <v>2433</v>
      </c>
      <c r="AB2445" s="549">
        <f t="shared" si="1056"/>
        <v>0</v>
      </c>
      <c r="AC2445" s="544">
        <f t="shared" si="1057"/>
        <v>0</v>
      </c>
      <c r="AD2445" s="174">
        <f t="shared" si="1058"/>
        <v>0</v>
      </c>
      <c r="AE2445" s="8"/>
      <c r="AF2445" s="885" t="str">
        <f t="shared" si="1059"/>
        <v xml:space="preserve"> </v>
      </c>
      <c r="AG2445" s="40">
        <f t="shared" si="1060"/>
        <v>0</v>
      </c>
      <c r="AH2445" s="40">
        <f t="shared" si="1061"/>
        <v>0</v>
      </c>
      <c r="AR2445" s="40">
        <f t="shared" si="1062"/>
        <v>0</v>
      </c>
      <c r="AS2445" s="40">
        <f t="shared" si="1063"/>
        <v>0</v>
      </c>
      <c r="AT2445" s="40">
        <f t="shared" si="1064"/>
        <v>0</v>
      </c>
      <c r="AU2445" s="40">
        <f t="shared" si="1065"/>
        <v>0</v>
      </c>
      <c r="AX2445" s="279">
        <f t="shared" si="1066"/>
        <v>0</v>
      </c>
      <c r="AY2445" s="279">
        <f t="shared" si="1067"/>
        <v>0</v>
      </c>
      <c r="AZ2445" s="40">
        <f t="shared" si="1068"/>
        <v>0</v>
      </c>
      <c r="BB2445" s="40">
        <f t="shared" si="1069"/>
        <v>0</v>
      </c>
      <c r="BC2445" s="397">
        <f t="shared" si="1070"/>
        <v>0</v>
      </c>
      <c r="BD2445" s="105">
        <f t="shared" si="1071"/>
        <v>0</v>
      </c>
      <c r="BE2445" s="105">
        <f t="shared" si="1072"/>
        <v>0</v>
      </c>
      <c r="BF2445" s="742">
        <f t="shared" si="1073"/>
        <v>0</v>
      </c>
      <c r="BG2445" s="89"/>
      <c r="BH2445" s="9"/>
      <c r="BJ2445" s="40">
        <f t="shared" si="1074"/>
        <v>0</v>
      </c>
      <c r="BK2445" s="40">
        <f t="shared" si="1075"/>
        <v>1</v>
      </c>
      <c r="BL2445" s="40">
        <f t="shared" si="1076"/>
        <v>0</v>
      </c>
      <c r="BM2445" s="40">
        <f t="shared" si="1077"/>
        <v>0</v>
      </c>
      <c r="BN2445" s="40">
        <f t="shared" si="1078"/>
        <v>0</v>
      </c>
    </row>
    <row r="2446" spans="1:66" x14ac:dyDescent="0.25">
      <c r="A2446" s="379"/>
      <c r="B2446" s="936"/>
      <c r="C2446" s="272"/>
      <c r="D2446" s="868"/>
      <c r="E2446" s="873" t="str">
        <f t="shared" si="1052"/>
        <v xml:space="preserve"> </v>
      </c>
      <c r="F2446" s="130">
        <f t="shared" si="1053"/>
        <v>0</v>
      </c>
      <c r="G2446" s="128">
        <f t="shared" si="1054"/>
        <v>2434</v>
      </c>
      <c r="H2446" s="127"/>
      <c r="I2446" s="321"/>
      <c r="J2446" s="97"/>
      <c r="K2446" s="323"/>
      <c r="L2446" s="322"/>
      <c r="M2446" s="50"/>
      <c r="N2446" s="87"/>
      <c r="O2446" s="324"/>
      <c r="P2446" s="98"/>
      <c r="Q2446" s="98"/>
      <c r="R2446" s="114"/>
      <c r="S2446" s="753"/>
      <c r="T2446" s="98"/>
      <c r="U2446" s="98"/>
      <c r="V2446" s="98"/>
      <c r="W2446" s="99"/>
      <c r="X2446" s="97"/>
      <c r="Y2446" s="87"/>
      <c r="Z2446" s="100"/>
      <c r="AA2446" s="106">
        <f t="shared" si="1055"/>
        <v>2434</v>
      </c>
      <c r="AB2446" s="549">
        <f t="shared" si="1056"/>
        <v>0</v>
      </c>
      <c r="AC2446" s="544">
        <f t="shared" si="1057"/>
        <v>0</v>
      </c>
      <c r="AD2446" s="174">
        <f t="shared" si="1058"/>
        <v>0</v>
      </c>
      <c r="AE2446" s="8"/>
      <c r="AF2446" s="885" t="str">
        <f t="shared" si="1059"/>
        <v xml:space="preserve"> </v>
      </c>
      <c r="AG2446" s="40">
        <f t="shared" si="1060"/>
        <v>0</v>
      </c>
      <c r="AH2446" s="40">
        <f t="shared" si="1061"/>
        <v>0</v>
      </c>
      <c r="AR2446" s="40">
        <f t="shared" si="1062"/>
        <v>0</v>
      </c>
      <c r="AS2446" s="40">
        <f t="shared" si="1063"/>
        <v>0</v>
      </c>
      <c r="AT2446" s="40">
        <f t="shared" si="1064"/>
        <v>0</v>
      </c>
      <c r="AU2446" s="40">
        <f t="shared" si="1065"/>
        <v>0</v>
      </c>
      <c r="AX2446" s="279">
        <f t="shared" si="1066"/>
        <v>0</v>
      </c>
      <c r="AY2446" s="279">
        <f t="shared" si="1067"/>
        <v>0</v>
      </c>
      <c r="AZ2446" s="40">
        <f t="shared" si="1068"/>
        <v>0</v>
      </c>
      <c r="BB2446" s="40">
        <f t="shared" si="1069"/>
        <v>0</v>
      </c>
      <c r="BC2446" s="397">
        <f t="shared" si="1070"/>
        <v>0</v>
      </c>
      <c r="BD2446" s="105">
        <f t="shared" si="1071"/>
        <v>0</v>
      </c>
      <c r="BE2446" s="105">
        <f t="shared" si="1072"/>
        <v>0</v>
      </c>
      <c r="BF2446" s="742">
        <f t="shared" si="1073"/>
        <v>0</v>
      </c>
      <c r="BG2446" s="89"/>
      <c r="BH2446" s="9"/>
      <c r="BJ2446" s="40">
        <f t="shared" si="1074"/>
        <v>0</v>
      </c>
      <c r="BK2446" s="40">
        <f t="shared" si="1075"/>
        <v>1</v>
      </c>
      <c r="BL2446" s="40">
        <f t="shared" si="1076"/>
        <v>0</v>
      </c>
      <c r="BM2446" s="40">
        <f t="shared" si="1077"/>
        <v>0</v>
      </c>
      <c r="BN2446" s="40">
        <f t="shared" si="1078"/>
        <v>0</v>
      </c>
    </row>
    <row r="2447" spans="1:66" x14ac:dyDescent="0.25">
      <c r="A2447" s="379"/>
      <c r="B2447" s="936"/>
      <c r="C2447" s="272"/>
      <c r="D2447" s="868"/>
      <c r="E2447" s="873" t="str">
        <f t="shared" si="1052"/>
        <v xml:space="preserve"> </v>
      </c>
      <c r="F2447" s="130">
        <f t="shared" si="1053"/>
        <v>0</v>
      </c>
      <c r="G2447" s="128">
        <f t="shared" si="1054"/>
        <v>2435</v>
      </c>
      <c r="H2447" s="127"/>
      <c r="I2447" s="321"/>
      <c r="J2447" s="97"/>
      <c r="K2447" s="323"/>
      <c r="L2447" s="322"/>
      <c r="M2447" s="50"/>
      <c r="N2447" s="87"/>
      <c r="O2447" s="324"/>
      <c r="P2447" s="98"/>
      <c r="Q2447" s="98"/>
      <c r="R2447" s="114"/>
      <c r="S2447" s="753"/>
      <c r="T2447" s="98"/>
      <c r="U2447" s="98"/>
      <c r="V2447" s="98"/>
      <c r="W2447" s="99"/>
      <c r="X2447" s="97"/>
      <c r="Y2447" s="87"/>
      <c r="Z2447" s="100"/>
      <c r="AA2447" s="106">
        <f t="shared" si="1055"/>
        <v>2435</v>
      </c>
      <c r="AB2447" s="549">
        <f t="shared" si="1056"/>
        <v>0</v>
      </c>
      <c r="AC2447" s="544">
        <f t="shared" si="1057"/>
        <v>0</v>
      </c>
      <c r="AD2447" s="174">
        <f t="shared" si="1058"/>
        <v>0</v>
      </c>
      <c r="AE2447" s="8"/>
      <c r="AF2447" s="885" t="str">
        <f t="shared" si="1059"/>
        <v xml:space="preserve"> </v>
      </c>
      <c r="AG2447" s="40">
        <f t="shared" si="1060"/>
        <v>0</v>
      </c>
      <c r="AH2447" s="40">
        <f t="shared" si="1061"/>
        <v>0</v>
      </c>
      <c r="AR2447" s="40">
        <f t="shared" si="1062"/>
        <v>0</v>
      </c>
      <c r="AS2447" s="40">
        <f t="shared" si="1063"/>
        <v>0</v>
      </c>
      <c r="AT2447" s="40">
        <f t="shared" si="1064"/>
        <v>0</v>
      </c>
      <c r="AU2447" s="40">
        <f t="shared" si="1065"/>
        <v>0</v>
      </c>
      <c r="AX2447" s="279">
        <f t="shared" si="1066"/>
        <v>0</v>
      </c>
      <c r="AY2447" s="279">
        <f t="shared" si="1067"/>
        <v>0</v>
      </c>
      <c r="AZ2447" s="40">
        <f t="shared" si="1068"/>
        <v>0</v>
      </c>
      <c r="BB2447" s="40">
        <f t="shared" si="1069"/>
        <v>0</v>
      </c>
      <c r="BC2447" s="397">
        <f t="shared" si="1070"/>
        <v>0</v>
      </c>
      <c r="BD2447" s="105">
        <f t="shared" si="1071"/>
        <v>0</v>
      </c>
      <c r="BE2447" s="105">
        <f t="shared" si="1072"/>
        <v>0</v>
      </c>
      <c r="BF2447" s="742">
        <f t="shared" si="1073"/>
        <v>0</v>
      </c>
      <c r="BG2447" s="89"/>
      <c r="BH2447" s="9"/>
      <c r="BJ2447" s="40">
        <f t="shared" si="1074"/>
        <v>0</v>
      </c>
      <c r="BK2447" s="40">
        <f t="shared" si="1075"/>
        <v>1</v>
      </c>
      <c r="BL2447" s="40">
        <f t="shared" si="1076"/>
        <v>0</v>
      </c>
      <c r="BM2447" s="40">
        <f t="shared" si="1077"/>
        <v>0</v>
      </c>
      <c r="BN2447" s="40">
        <f t="shared" si="1078"/>
        <v>0</v>
      </c>
    </row>
    <row r="2448" spans="1:66" x14ac:dyDescent="0.25">
      <c r="A2448" s="379"/>
      <c r="B2448" s="936"/>
      <c r="C2448" s="272"/>
      <c r="D2448" s="868"/>
      <c r="E2448" s="873" t="str">
        <f t="shared" si="1052"/>
        <v xml:space="preserve"> </v>
      </c>
      <c r="F2448" s="130">
        <f t="shared" si="1053"/>
        <v>0</v>
      </c>
      <c r="G2448" s="128">
        <f t="shared" si="1054"/>
        <v>2436</v>
      </c>
      <c r="H2448" s="127"/>
      <c r="I2448" s="321"/>
      <c r="J2448" s="97"/>
      <c r="K2448" s="323"/>
      <c r="L2448" s="322"/>
      <c r="M2448" s="50"/>
      <c r="N2448" s="87"/>
      <c r="O2448" s="324"/>
      <c r="P2448" s="98"/>
      <c r="Q2448" s="98"/>
      <c r="R2448" s="114"/>
      <c r="S2448" s="753"/>
      <c r="T2448" s="98"/>
      <c r="U2448" s="98"/>
      <c r="V2448" s="98"/>
      <c r="W2448" s="99"/>
      <c r="X2448" s="97"/>
      <c r="Y2448" s="87"/>
      <c r="Z2448" s="100"/>
      <c r="AA2448" s="106">
        <f t="shared" si="1055"/>
        <v>2436</v>
      </c>
      <c r="AB2448" s="549">
        <f t="shared" si="1056"/>
        <v>0</v>
      </c>
      <c r="AC2448" s="544">
        <f t="shared" si="1057"/>
        <v>0</v>
      </c>
      <c r="AD2448" s="174">
        <f t="shared" si="1058"/>
        <v>0</v>
      </c>
      <c r="AE2448" s="8"/>
      <c r="AF2448" s="885" t="str">
        <f t="shared" si="1059"/>
        <v xml:space="preserve"> </v>
      </c>
      <c r="AG2448" s="40">
        <f t="shared" si="1060"/>
        <v>0</v>
      </c>
      <c r="AH2448" s="40">
        <f t="shared" si="1061"/>
        <v>0</v>
      </c>
      <c r="AR2448" s="40">
        <f t="shared" si="1062"/>
        <v>0</v>
      </c>
      <c r="AS2448" s="40">
        <f t="shared" si="1063"/>
        <v>0</v>
      </c>
      <c r="AT2448" s="40">
        <f t="shared" si="1064"/>
        <v>0</v>
      </c>
      <c r="AU2448" s="40">
        <f t="shared" si="1065"/>
        <v>0</v>
      </c>
      <c r="AX2448" s="279">
        <f t="shared" si="1066"/>
        <v>0</v>
      </c>
      <c r="AY2448" s="279">
        <f t="shared" si="1067"/>
        <v>0</v>
      </c>
      <c r="AZ2448" s="40">
        <f t="shared" si="1068"/>
        <v>0</v>
      </c>
      <c r="BB2448" s="40">
        <f t="shared" si="1069"/>
        <v>0</v>
      </c>
      <c r="BC2448" s="397">
        <f t="shared" si="1070"/>
        <v>0</v>
      </c>
      <c r="BD2448" s="105">
        <f t="shared" si="1071"/>
        <v>0</v>
      </c>
      <c r="BE2448" s="105">
        <f t="shared" si="1072"/>
        <v>0</v>
      </c>
      <c r="BF2448" s="742">
        <f t="shared" si="1073"/>
        <v>0</v>
      </c>
      <c r="BG2448" s="89"/>
      <c r="BH2448" s="9"/>
      <c r="BJ2448" s="40">
        <f t="shared" si="1074"/>
        <v>0</v>
      </c>
      <c r="BK2448" s="40">
        <f t="shared" si="1075"/>
        <v>1</v>
      </c>
      <c r="BL2448" s="40">
        <f t="shared" si="1076"/>
        <v>0</v>
      </c>
      <c r="BM2448" s="40">
        <f t="shared" si="1077"/>
        <v>0</v>
      </c>
      <c r="BN2448" s="40">
        <f t="shared" si="1078"/>
        <v>0</v>
      </c>
    </row>
    <row r="2449" spans="1:66" x14ac:dyDescent="0.25">
      <c r="A2449" s="379"/>
      <c r="B2449" s="936"/>
      <c r="C2449" s="272"/>
      <c r="D2449" s="868"/>
      <c r="E2449" s="873" t="str">
        <f t="shared" si="1052"/>
        <v xml:space="preserve"> </v>
      </c>
      <c r="F2449" s="130">
        <f t="shared" si="1053"/>
        <v>0</v>
      </c>
      <c r="G2449" s="128">
        <f t="shared" si="1054"/>
        <v>2437</v>
      </c>
      <c r="H2449" s="127"/>
      <c r="I2449" s="321"/>
      <c r="J2449" s="97"/>
      <c r="K2449" s="323"/>
      <c r="L2449" s="322"/>
      <c r="M2449" s="50"/>
      <c r="N2449" s="87"/>
      <c r="O2449" s="324"/>
      <c r="P2449" s="98"/>
      <c r="Q2449" s="98"/>
      <c r="R2449" s="114"/>
      <c r="S2449" s="753"/>
      <c r="T2449" s="98"/>
      <c r="U2449" s="98"/>
      <c r="V2449" s="98"/>
      <c r="W2449" s="99"/>
      <c r="X2449" s="97"/>
      <c r="Y2449" s="87"/>
      <c r="Z2449" s="100"/>
      <c r="AA2449" s="106">
        <f t="shared" si="1055"/>
        <v>2437</v>
      </c>
      <c r="AB2449" s="549">
        <f t="shared" si="1056"/>
        <v>0</v>
      </c>
      <c r="AC2449" s="544">
        <f t="shared" si="1057"/>
        <v>0</v>
      </c>
      <c r="AD2449" s="174">
        <f t="shared" si="1058"/>
        <v>0</v>
      </c>
      <c r="AE2449" s="8"/>
      <c r="AF2449" s="885" t="str">
        <f t="shared" si="1059"/>
        <v xml:space="preserve"> </v>
      </c>
      <c r="AG2449" s="40">
        <f t="shared" si="1060"/>
        <v>0</v>
      </c>
      <c r="AH2449" s="40">
        <f t="shared" si="1061"/>
        <v>0</v>
      </c>
      <c r="AR2449" s="40">
        <f t="shared" si="1062"/>
        <v>0</v>
      </c>
      <c r="AS2449" s="40">
        <f t="shared" si="1063"/>
        <v>0</v>
      </c>
      <c r="AT2449" s="40">
        <f t="shared" si="1064"/>
        <v>0</v>
      </c>
      <c r="AU2449" s="40">
        <f t="shared" si="1065"/>
        <v>0</v>
      </c>
      <c r="AX2449" s="279">
        <f t="shared" si="1066"/>
        <v>0</v>
      </c>
      <c r="AY2449" s="279">
        <f t="shared" si="1067"/>
        <v>0</v>
      </c>
      <c r="AZ2449" s="40">
        <f t="shared" si="1068"/>
        <v>0</v>
      </c>
      <c r="BB2449" s="40">
        <f t="shared" si="1069"/>
        <v>0</v>
      </c>
      <c r="BC2449" s="397">
        <f t="shared" si="1070"/>
        <v>0</v>
      </c>
      <c r="BD2449" s="105">
        <f t="shared" si="1071"/>
        <v>0</v>
      </c>
      <c r="BE2449" s="105">
        <f t="shared" si="1072"/>
        <v>0</v>
      </c>
      <c r="BF2449" s="742">
        <f t="shared" si="1073"/>
        <v>0</v>
      </c>
      <c r="BG2449" s="89"/>
      <c r="BH2449" s="9"/>
      <c r="BJ2449" s="40">
        <f t="shared" si="1074"/>
        <v>0</v>
      </c>
      <c r="BK2449" s="40">
        <f t="shared" si="1075"/>
        <v>1</v>
      </c>
      <c r="BL2449" s="40">
        <f t="shared" si="1076"/>
        <v>0</v>
      </c>
      <c r="BM2449" s="40">
        <f t="shared" si="1077"/>
        <v>0</v>
      </c>
      <c r="BN2449" s="40">
        <f t="shared" si="1078"/>
        <v>0</v>
      </c>
    </row>
    <row r="2450" spans="1:66" x14ac:dyDescent="0.25">
      <c r="A2450" s="379"/>
      <c r="B2450" s="936"/>
      <c r="C2450" s="272"/>
      <c r="D2450" s="868"/>
      <c r="E2450" s="873" t="str">
        <f t="shared" si="1052"/>
        <v xml:space="preserve"> </v>
      </c>
      <c r="F2450" s="130">
        <f t="shared" si="1053"/>
        <v>0</v>
      </c>
      <c r="G2450" s="128">
        <f t="shared" si="1054"/>
        <v>2438</v>
      </c>
      <c r="H2450" s="127"/>
      <c r="I2450" s="321"/>
      <c r="J2450" s="97"/>
      <c r="K2450" s="323"/>
      <c r="L2450" s="322"/>
      <c r="M2450" s="50"/>
      <c r="N2450" s="87"/>
      <c r="O2450" s="324"/>
      <c r="P2450" s="98"/>
      <c r="Q2450" s="98"/>
      <c r="R2450" s="114"/>
      <c r="S2450" s="753"/>
      <c r="T2450" s="98"/>
      <c r="U2450" s="98"/>
      <c r="V2450" s="98"/>
      <c r="W2450" s="99"/>
      <c r="X2450" s="97"/>
      <c r="Y2450" s="87"/>
      <c r="Z2450" s="100"/>
      <c r="AA2450" s="106">
        <f t="shared" si="1055"/>
        <v>2438</v>
      </c>
      <c r="AB2450" s="549">
        <f t="shared" si="1056"/>
        <v>0</v>
      </c>
      <c r="AC2450" s="544">
        <f t="shared" si="1057"/>
        <v>0</v>
      </c>
      <c r="AD2450" s="174">
        <f t="shared" si="1058"/>
        <v>0</v>
      </c>
      <c r="AE2450" s="8"/>
      <c r="AF2450" s="885" t="str">
        <f t="shared" si="1059"/>
        <v xml:space="preserve"> </v>
      </c>
      <c r="AG2450" s="40">
        <f t="shared" si="1060"/>
        <v>0</v>
      </c>
      <c r="AH2450" s="40">
        <f t="shared" si="1061"/>
        <v>0</v>
      </c>
      <c r="AR2450" s="40">
        <f t="shared" si="1062"/>
        <v>0</v>
      </c>
      <c r="AS2450" s="40">
        <f t="shared" si="1063"/>
        <v>0</v>
      </c>
      <c r="AT2450" s="40">
        <f t="shared" si="1064"/>
        <v>0</v>
      </c>
      <c r="AU2450" s="40">
        <f t="shared" si="1065"/>
        <v>0</v>
      </c>
      <c r="AX2450" s="279">
        <f t="shared" si="1066"/>
        <v>0</v>
      </c>
      <c r="AY2450" s="279">
        <f t="shared" si="1067"/>
        <v>0</v>
      </c>
      <c r="AZ2450" s="40">
        <f t="shared" si="1068"/>
        <v>0</v>
      </c>
      <c r="BB2450" s="40">
        <f t="shared" si="1069"/>
        <v>0</v>
      </c>
      <c r="BC2450" s="397">
        <f t="shared" si="1070"/>
        <v>0</v>
      </c>
      <c r="BD2450" s="105">
        <f t="shared" si="1071"/>
        <v>0</v>
      </c>
      <c r="BE2450" s="105">
        <f t="shared" si="1072"/>
        <v>0</v>
      </c>
      <c r="BF2450" s="742">
        <f t="shared" si="1073"/>
        <v>0</v>
      </c>
      <c r="BG2450" s="89"/>
      <c r="BH2450" s="9"/>
      <c r="BJ2450" s="40">
        <f t="shared" si="1074"/>
        <v>0</v>
      </c>
      <c r="BK2450" s="40">
        <f t="shared" si="1075"/>
        <v>1</v>
      </c>
      <c r="BL2450" s="40">
        <f t="shared" si="1076"/>
        <v>0</v>
      </c>
      <c r="BM2450" s="40">
        <f t="shared" si="1077"/>
        <v>0</v>
      </c>
      <c r="BN2450" s="40">
        <f t="shared" si="1078"/>
        <v>0</v>
      </c>
    </row>
    <row r="2451" spans="1:66" x14ac:dyDescent="0.25">
      <c r="A2451" s="379"/>
      <c r="B2451" s="936"/>
      <c r="C2451" s="272"/>
      <c r="D2451" s="868"/>
      <c r="E2451" s="873" t="str">
        <f t="shared" si="1052"/>
        <v xml:space="preserve"> </v>
      </c>
      <c r="F2451" s="130">
        <f t="shared" si="1053"/>
        <v>0</v>
      </c>
      <c r="G2451" s="128">
        <f t="shared" si="1054"/>
        <v>2439</v>
      </c>
      <c r="H2451" s="127"/>
      <c r="I2451" s="321"/>
      <c r="J2451" s="97"/>
      <c r="K2451" s="323"/>
      <c r="L2451" s="322"/>
      <c r="M2451" s="50"/>
      <c r="N2451" s="87"/>
      <c r="O2451" s="324"/>
      <c r="P2451" s="98"/>
      <c r="Q2451" s="98"/>
      <c r="R2451" s="114"/>
      <c r="S2451" s="753"/>
      <c r="T2451" s="98"/>
      <c r="U2451" s="98"/>
      <c r="V2451" s="98"/>
      <c r="W2451" s="99"/>
      <c r="X2451" s="97"/>
      <c r="Y2451" s="87"/>
      <c r="Z2451" s="100"/>
      <c r="AA2451" s="106">
        <f t="shared" si="1055"/>
        <v>2439</v>
      </c>
      <c r="AB2451" s="549">
        <f t="shared" si="1056"/>
        <v>0</v>
      </c>
      <c r="AC2451" s="544">
        <f t="shared" si="1057"/>
        <v>0</v>
      </c>
      <c r="AD2451" s="174">
        <f t="shared" si="1058"/>
        <v>0</v>
      </c>
      <c r="AE2451" s="8"/>
      <c r="AF2451" s="885" t="str">
        <f t="shared" si="1059"/>
        <v xml:space="preserve"> </v>
      </c>
      <c r="AG2451" s="40">
        <f t="shared" si="1060"/>
        <v>0</v>
      </c>
      <c r="AH2451" s="40">
        <f t="shared" si="1061"/>
        <v>0</v>
      </c>
      <c r="AR2451" s="40">
        <f t="shared" si="1062"/>
        <v>0</v>
      </c>
      <c r="AS2451" s="40">
        <f t="shared" si="1063"/>
        <v>0</v>
      </c>
      <c r="AT2451" s="40">
        <f t="shared" si="1064"/>
        <v>0</v>
      </c>
      <c r="AU2451" s="40">
        <f t="shared" si="1065"/>
        <v>0</v>
      </c>
      <c r="AX2451" s="279">
        <f t="shared" si="1066"/>
        <v>0</v>
      </c>
      <c r="AY2451" s="279">
        <f t="shared" si="1067"/>
        <v>0</v>
      </c>
      <c r="AZ2451" s="40">
        <f t="shared" si="1068"/>
        <v>0</v>
      </c>
      <c r="BB2451" s="40">
        <f t="shared" si="1069"/>
        <v>0</v>
      </c>
      <c r="BC2451" s="397">
        <f t="shared" si="1070"/>
        <v>0</v>
      </c>
      <c r="BD2451" s="105">
        <f t="shared" si="1071"/>
        <v>0</v>
      </c>
      <c r="BE2451" s="105">
        <f t="shared" si="1072"/>
        <v>0</v>
      </c>
      <c r="BF2451" s="742">
        <f t="shared" si="1073"/>
        <v>0</v>
      </c>
      <c r="BG2451" s="89"/>
      <c r="BH2451" s="9"/>
      <c r="BJ2451" s="40">
        <f t="shared" si="1074"/>
        <v>0</v>
      </c>
      <c r="BK2451" s="40">
        <f t="shared" si="1075"/>
        <v>1</v>
      </c>
      <c r="BL2451" s="40">
        <f t="shared" si="1076"/>
        <v>0</v>
      </c>
      <c r="BM2451" s="40">
        <f t="shared" si="1077"/>
        <v>0</v>
      </c>
      <c r="BN2451" s="40">
        <f t="shared" si="1078"/>
        <v>0</v>
      </c>
    </row>
    <row r="2452" spans="1:66" x14ac:dyDescent="0.25">
      <c r="A2452" s="379"/>
      <c r="B2452" s="936"/>
      <c r="C2452" s="272"/>
      <c r="D2452" s="868"/>
      <c r="E2452" s="873" t="str">
        <f t="shared" si="1052"/>
        <v xml:space="preserve"> </v>
      </c>
      <c r="F2452" s="130">
        <f t="shared" si="1053"/>
        <v>0</v>
      </c>
      <c r="G2452" s="128">
        <f t="shared" si="1054"/>
        <v>2440</v>
      </c>
      <c r="H2452" s="127"/>
      <c r="I2452" s="321"/>
      <c r="J2452" s="97"/>
      <c r="K2452" s="323"/>
      <c r="L2452" s="322"/>
      <c r="M2452" s="50"/>
      <c r="N2452" s="87"/>
      <c r="O2452" s="324"/>
      <c r="P2452" s="98"/>
      <c r="Q2452" s="98"/>
      <c r="R2452" s="114"/>
      <c r="S2452" s="753"/>
      <c r="T2452" s="98"/>
      <c r="U2452" s="98"/>
      <c r="V2452" s="98"/>
      <c r="W2452" s="99"/>
      <c r="X2452" s="97"/>
      <c r="Y2452" s="87"/>
      <c r="Z2452" s="100"/>
      <c r="AA2452" s="106">
        <f t="shared" si="1055"/>
        <v>2440</v>
      </c>
      <c r="AB2452" s="549">
        <f t="shared" si="1056"/>
        <v>0</v>
      </c>
      <c r="AC2452" s="544">
        <f t="shared" si="1057"/>
        <v>0</v>
      </c>
      <c r="AD2452" s="174">
        <f t="shared" si="1058"/>
        <v>0</v>
      </c>
      <c r="AE2452" s="8"/>
      <c r="AF2452" s="885" t="str">
        <f t="shared" si="1059"/>
        <v xml:space="preserve"> </v>
      </c>
      <c r="AG2452" s="40">
        <f t="shared" si="1060"/>
        <v>0</v>
      </c>
      <c r="AH2452" s="40">
        <f t="shared" si="1061"/>
        <v>0</v>
      </c>
      <c r="AR2452" s="40">
        <f t="shared" si="1062"/>
        <v>0</v>
      </c>
      <c r="AS2452" s="40">
        <f t="shared" si="1063"/>
        <v>0</v>
      </c>
      <c r="AT2452" s="40">
        <f t="shared" si="1064"/>
        <v>0</v>
      </c>
      <c r="AU2452" s="40">
        <f t="shared" si="1065"/>
        <v>0</v>
      </c>
      <c r="AX2452" s="279">
        <f t="shared" si="1066"/>
        <v>0</v>
      </c>
      <c r="AY2452" s="279">
        <f t="shared" si="1067"/>
        <v>0</v>
      </c>
      <c r="AZ2452" s="40">
        <f t="shared" si="1068"/>
        <v>0</v>
      </c>
      <c r="BB2452" s="40">
        <f t="shared" si="1069"/>
        <v>0</v>
      </c>
      <c r="BC2452" s="397">
        <f t="shared" si="1070"/>
        <v>0</v>
      </c>
      <c r="BD2452" s="105">
        <f t="shared" si="1071"/>
        <v>0</v>
      </c>
      <c r="BE2452" s="105">
        <f t="shared" si="1072"/>
        <v>0</v>
      </c>
      <c r="BF2452" s="742">
        <f t="shared" si="1073"/>
        <v>0</v>
      </c>
      <c r="BG2452" s="89"/>
      <c r="BH2452" s="9"/>
      <c r="BJ2452" s="40">
        <f t="shared" si="1074"/>
        <v>0</v>
      </c>
      <c r="BK2452" s="40">
        <f t="shared" si="1075"/>
        <v>1</v>
      </c>
      <c r="BL2452" s="40">
        <f t="shared" si="1076"/>
        <v>0</v>
      </c>
      <c r="BM2452" s="40">
        <f t="shared" si="1077"/>
        <v>0</v>
      </c>
      <c r="BN2452" s="40">
        <f t="shared" si="1078"/>
        <v>0</v>
      </c>
    </row>
    <row r="2453" spans="1:66" x14ac:dyDescent="0.25">
      <c r="A2453" s="379"/>
      <c r="B2453" s="936"/>
      <c r="C2453" s="272"/>
      <c r="D2453" s="868"/>
      <c r="E2453" s="873" t="str">
        <f t="shared" si="1052"/>
        <v xml:space="preserve"> </v>
      </c>
      <c r="F2453" s="130">
        <f t="shared" si="1053"/>
        <v>0</v>
      </c>
      <c r="G2453" s="128">
        <f t="shared" si="1054"/>
        <v>2441</v>
      </c>
      <c r="H2453" s="127"/>
      <c r="I2453" s="321"/>
      <c r="J2453" s="97"/>
      <c r="K2453" s="323"/>
      <c r="L2453" s="322"/>
      <c r="M2453" s="50"/>
      <c r="N2453" s="87"/>
      <c r="O2453" s="324"/>
      <c r="P2453" s="98"/>
      <c r="Q2453" s="98"/>
      <c r="R2453" s="114"/>
      <c r="S2453" s="753"/>
      <c r="T2453" s="98"/>
      <c r="U2453" s="98"/>
      <c r="V2453" s="98"/>
      <c r="W2453" s="99"/>
      <c r="X2453" s="97"/>
      <c r="Y2453" s="87"/>
      <c r="Z2453" s="100"/>
      <c r="AA2453" s="106">
        <f t="shared" si="1055"/>
        <v>2441</v>
      </c>
      <c r="AB2453" s="549">
        <f t="shared" si="1056"/>
        <v>0</v>
      </c>
      <c r="AC2453" s="544">
        <f t="shared" si="1057"/>
        <v>0</v>
      </c>
      <c r="AD2453" s="174">
        <f t="shared" si="1058"/>
        <v>0</v>
      </c>
      <c r="AE2453" s="8"/>
      <c r="AF2453" s="885" t="str">
        <f t="shared" si="1059"/>
        <v xml:space="preserve"> </v>
      </c>
      <c r="AG2453" s="40">
        <f t="shared" si="1060"/>
        <v>0</v>
      </c>
      <c r="AH2453" s="40">
        <f t="shared" si="1061"/>
        <v>0</v>
      </c>
      <c r="AR2453" s="40">
        <f t="shared" si="1062"/>
        <v>0</v>
      </c>
      <c r="AS2453" s="40">
        <f t="shared" si="1063"/>
        <v>0</v>
      </c>
      <c r="AT2453" s="40">
        <f t="shared" si="1064"/>
        <v>0</v>
      </c>
      <c r="AU2453" s="40">
        <f t="shared" si="1065"/>
        <v>0</v>
      </c>
      <c r="AX2453" s="279">
        <f t="shared" si="1066"/>
        <v>0</v>
      </c>
      <c r="AY2453" s="279">
        <f t="shared" si="1067"/>
        <v>0</v>
      </c>
      <c r="AZ2453" s="40">
        <f t="shared" si="1068"/>
        <v>0</v>
      </c>
      <c r="BB2453" s="40">
        <f t="shared" si="1069"/>
        <v>0</v>
      </c>
      <c r="BC2453" s="397">
        <f t="shared" si="1070"/>
        <v>0</v>
      </c>
      <c r="BD2453" s="105">
        <f t="shared" si="1071"/>
        <v>0</v>
      </c>
      <c r="BE2453" s="105">
        <f t="shared" si="1072"/>
        <v>0</v>
      </c>
      <c r="BF2453" s="742">
        <f t="shared" si="1073"/>
        <v>0</v>
      </c>
      <c r="BG2453" s="89"/>
      <c r="BH2453" s="9"/>
      <c r="BJ2453" s="40">
        <f t="shared" si="1074"/>
        <v>0</v>
      </c>
      <c r="BK2453" s="40">
        <f t="shared" si="1075"/>
        <v>1</v>
      </c>
      <c r="BL2453" s="40">
        <f t="shared" si="1076"/>
        <v>0</v>
      </c>
      <c r="BM2453" s="40">
        <f t="shared" si="1077"/>
        <v>0</v>
      </c>
      <c r="BN2453" s="40">
        <f t="shared" si="1078"/>
        <v>0</v>
      </c>
    </row>
    <row r="2454" spans="1:66" x14ac:dyDescent="0.25">
      <c r="A2454" s="379"/>
      <c r="B2454" s="936"/>
      <c r="C2454" s="272"/>
      <c r="D2454" s="868"/>
      <c r="E2454" s="873" t="str">
        <f t="shared" si="1052"/>
        <v xml:space="preserve"> </v>
      </c>
      <c r="F2454" s="130">
        <f t="shared" si="1053"/>
        <v>0</v>
      </c>
      <c r="G2454" s="128">
        <f t="shared" si="1054"/>
        <v>2442</v>
      </c>
      <c r="H2454" s="127"/>
      <c r="I2454" s="321"/>
      <c r="J2454" s="97"/>
      <c r="K2454" s="323"/>
      <c r="L2454" s="322"/>
      <c r="M2454" s="50"/>
      <c r="N2454" s="87"/>
      <c r="O2454" s="324"/>
      <c r="P2454" s="98"/>
      <c r="Q2454" s="98"/>
      <c r="R2454" s="114"/>
      <c r="S2454" s="753"/>
      <c r="T2454" s="98"/>
      <c r="U2454" s="98"/>
      <c r="V2454" s="98"/>
      <c r="W2454" s="99"/>
      <c r="X2454" s="97"/>
      <c r="Y2454" s="87"/>
      <c r="Z2454" s="100"/>
      <c r="AA2454" s="106">
        <f t="shared" si="1055"/>
        <v>2442</v>
      </c>
      <c r="AB2454" s="549">
        <f t="shared" si="1056"/>
        <v>0</v>
      </c>
      <c r="AC2454" s="544">
        <f t="shared" si="1057"/>
        <v>0</v>
      </c>
      <c r="AD2454" s="174">
        <f t="shared" si="1058"/>
        <v>0</v>
      </c>
      <c r="AE2454" s="8"/>
      <c r="AF2454" s="885" t="str">
        <f t="shared" si="1059"/>
        <v xml:space="preserve"> </v>
      </c>
      <c r="AG2454" s="40">
        <f t="shared" si="1060"/>
        <v>0</v>
      </c>
      <c r="AH2454" s="40">
        <f t="shared" si="1061"/>
        <v>0</v>
      </c>
      <c r="AR2454" s="40">
        <f t="shared" si="1062"/>
        <v>0</v>
      </c>
      <c r="AS2454" s="40">
        <f t="shared" si="1063"/>
        <v>0</v>
      </c>
      <c r="AT2454" s="40">
        <f t="shared" si="1064"/>
        <v>0</v>
      </c>
      <c r="AU2454" s="40">
        <f t="shared" si="1065"/>
        <v>0</v>
      </c>
      <c r="AX2454" s="279">
        <f t="shared" si="1066"/>
        <v>0</v>
      </c>
      <c r="AY2454" s="279">
        <f t="shared" si="1067"/>
        <v>0</v>
      </c>
      <c r="AZ2454" s="40">
        <f t="shared" si="1068"/>
        <v>0</v>
      </c>
      <c r="BB2454" s="40">
        <f t="shared" si="1069"/>
        <v>0</v>
      </c>
      <c r="BC2454" s="397">
        <f t="shared" si="1070"/>
        <v>0</v>
      </c>
      <c r="BD2454" s="105">
        <f t="shared" si="1071"/>
        <v>0</v>
      </c>
      <c r="BE2454" s="105">
        <f t="shared" si="1072"/>
        <v>0</v>
      </c>
      <c r="BF2454" s="742">
        <f t="shared" si="1073"/>
        <v>0</v>
      </c>
      <c r="BG2454" s="89"/>
      <c r="BH2454" s="9"/>
      <c r="BJ2454" s="40">
        <f t="shared" si="1074"/>
        <v>0</v>
      </c>
      <c r="BK2454" s="40">
        <f t="shared" si="1075"/>
        <v>1</v>
      </c>
      <c r="BL2454" s="40">
        <f t="shared" si="1076"/>
        <v>0</v>
      </c>
      <c r="BM2454" s="40">
        <f t="shared" si="1077"/>
        <v>0</v>
      </c>
      <c r="BN2454" s="40">
        <f t="shared" si="1078"/>
        <v>0</v>
      </c>
    </row>
    <row r="2455" spans="1:66" x14ac:dyDescent="0.25">
      <c r="A2455" s="379"/>
      <c r="B2455" s="936"/>
      <c r="C2455" s="272"/>
      <c r="D2455" s="868"/>
      <c r="E2455" s="873" t="str">
        <f t="shared" si="1052"/>
        <v xml:space="preserve"> </v>
      </c>
      <c r="F2455" s="130">
        <f t="shared" si="1053"/>
        <v>0</v>
      </c>
      <c r="G2455" s="128">
        <f t="shared" si="1054"/>
        <v>2443</v>
      </c>
      <c r="H2455" s="127"/>
      <c r="I2455" s="321"/>
      <c r="J2455" s="97"/>
      <c r="K2455" s="323"/>
      <c r="L2455" s="322"/>
      <c r="M2455" s="50"/>
      <c r="N2455" s="87"/>
      <c r="O2455" s="324"/>
      <c r="P2455" s="98"/>
      <c r="Q2455" s="98"/>
      <c r="R2455" s="114"/>
      <c r="S2455" s="753"/>
      <c r="T2455" s="98"/>
      <c r="U2455" s="98"/>
      <c r="V2455" s="98"/>
      <c r="W2455" s="99"/>
      <c r="X2455" s="97"/>
      <c r="Y2455" s="87"/>
      <c r="Z2455" s="100"/>
      <c r="AA2455" s="106">
        <f t="shared" si="1055"/>
        <v>2443</v>
      </c>
      <c r="AB2455" s="549">
        <f t="shared" si="1056"/>
        <v>0</v>
      </c>
      <c r="AC2455" s="544">
        <f t="shared" si="1057"/>
        <v>0</v>
      </c>
      <c r="AD2455" s="174">
        <f t="shared" si="1058"/>
        <v>0</v>
      </c>
      <c r="AE2455" s="8"/>
      <c r="AF2455" s="885" t="str">
        <f t="shared" si="1059"/>
        <v xml:space="preserve"> </v>
      </c>
      <c r="AG2455" s="40">
        <f t="shared" si="1060"/>
        <v>0</v>
      </c>
      <c r="AH2455" s="40">
        <f t="shared" si="1061"/>
        <v>0</v>
      </c>
      <c r="AR2455" s="40">
        <f t="shared" si="1062"/>
        <v>0</v>
      </c>
      <c r="AS2455" s="40">
        <f t="shared" si="1063"/>
        <v>0</v>
      </c>
      <c r="AT2455" s="40">
        <f t="shared" si="1064"/>
        <v>0</v>
      </c>
      <c r="AU2455" s="40">
        <f t="shared" si="1065"/>
        <v>0</v>
      </c>
      <c r="AX2455" s="279">
        <f t="shared" si="1066"/>
        <v>0</v>
      </c>
      <c r="AY2455" s="279">
        <f t="shared" si="1067"/>
        <v>0</v>
      </c>
      <c r="AZ2455" s="40">
        <f t="shared" si="1068"/>
        <v>0</v>
      </c>
      <c r="BB2455" s="40">
        <f t="shared" si="1069"/>
        <v>0</v>
      </c>
      <c r="BC2455" s="397">
        <f t="shared" si="1070"/>
        <v>0</v>
      </c>
      <c r="BD2455" s="105">
        <f t="shared" si="1071"/>
        <v>0</v>
      </c>
      <c r="BE2455" s="105">
        <f t="shared" si="1072"/>
        <v>0</v>
      </c>
      <c r="BF2455" s="742">
        <f t="shared" si="1073"/>
        <v>0</v>
      </c>
      <c r="BG2455" s="89"/>
      <c r="BH2455" s="9"/>
      <c r="BJ2455" s="40">
        <f t="shared" si="1074"/>
        <v>0</v>
      </c>
      <c r="BK2455" s="40">
        <f t="shared" si="1075"/>
        <v>1</v>
      </c>
      <c r="BL2455" s="40">
        <f t="shared" si="1076"/>
        <v>0</v>
      </c>
      <c r="BM2455" s="40">
        <f t="shared" si="1077"/>
        <v>0</v>
      </c>
      <c r="BN2455" s="40">
        <f t="shared" si="1078"/>
        <v>0</v>
      </c>
    </row>
    <row r="2456" spans="1:66" x14ac:dyDescent="0.25">
      <c r="A2456" s="379"/>
      <c r="B2456" s="936"/>
      <c r="C2456" s="272"/>
      <c r="D2456" s="868"/>
      <c r="E2456" s="873" t="str">
        <f t="shared" si="1052"/>
        <v xml:space="preserve"> </v>
      </c>
      <c r="F2456" s="130">
        <f t="shared" si="1053"/>
        <v>0</v>
      </c>
      <c r="G2456" s="128">
        <f t="shared" si="1054"/>
        <v>2444</v>
      </c>
      <c r="H2456" s="127"/>
      <c r="I2456" s="321"/>
      <c r="J2456" s="97"/>
      <c r="K2456" s="323"/>
      <c r="L2456" s="322"/>
      <c r="M2456" s="50"/>
      <c r="N2456" s="87"/>
      <c r="O2456" s="324"/>
      <c r="P2456" s="98"/>
      <c r="Q2456" s="98"/>
      <c r="R2456" s="114"/>
      <c r="S2456" s="753"/>
      <c r="T2456" s="98"/>
      <c r="U2456" s="98"/>
      <c r="V2456" s="98"/>
      <c r="W2456" s="99"/>
      <c r="X2456" s="97"/>
      <c r="Y2456" s="87"/>
      <c r="Z2456" s="100"/>
      <c r="AA2456" s="106">
        <f t="shared" si="1055"/>
        <v>2444</v>
      </c>
      <c r="AB2456" s="549">
        <f t="shared" si="1056"/>
        <v>0</v>
      </c>
      <c r="AC2456" s="544">
        <f t="shared" si="1057"/>
        <v>0</v>
      </c>
      <c r="AD2456" s="174">
        <f t="shared" si="1058"/>
        <v>0</v>
      </c>
      <c r="AE2456" s="8"/>
      <c r="AF2456" s="885" t="str">
        <f t="shared" si="1059"/>
        <v xml:space="preserve"> </v>
      </c>
      <c r="AG2456" s="40">
        <f t="shared" si="1060"/>
        <v>0</v>
      </c>
      <c r="AH2456" s="40">
        <f t="shared" si="1061"/>
        <v>0</v>
      </c>
      <c r="AR2456" s="40">
        <f t="shared" si="1062"/>
        <v>0</v>
      </c>
      <c r="AS2456" s="40">
        <f t="shared" si="1063"/>
        <v>0</v>
      </c>
      <c r="AT2456" s="40">
        <f t="shared" si="1064"/>
        <v>0</v>
      </c>
      <c r="AU2456" s="40">
        <f t="shared" si="1065"/>
        <v>0</v>
      </c>
      <c r="AX2456" s="279">
        <f t="shared" si="1066"/>
        <v>0</v>
      </c>
      <c r="AY2456" s="279">
        <f t="shared" si="1067"/>
        <v>0</v>
      </c>
      <c r="AZ2456" s="40">
        <f t="shared" si="1068"/>
        <v>0</v>
      </c>
      <c r="BB2456" s="40">
        <f t="shared" si="1069"/>
        <v>0</v>
      </c>
      <c r="BC2456" s="397">
        <f t="shared" si="1070"/>
        <v>0</v>
      </c>
      <c r="BD2456" s="105">
        <f t="shared" si="1071"/>
        <v>0</v>
      </c>
      <c r="BE2456" s="105">
        <f t="shared" si="1072"/>
        <v>0</v>
      </c>
      <c r="BF2456" s="742">
        <f t="shared" si="1073"/>
        <v>0</v>
      </c>
      <c r="BG2456" s="89"/>
      <c r="BH2456" s="9"/>
      <c r="BJ2456" s="40">
        <f t="shared" si="1074"/>
        <v>0</v>
      </c>
      <c r="BK2456" s="40">
        <f t="shared" si="1075"/>
        <v>1</v>
      </c>
      <c r="BL2456" s="40">
        <f t="shared" si="1076"/>
        <v>0</v>
      </c>
      <c r="BM2456" s="40">
        <f t="shared" si="1077"/>
        <v>0</v>
      </c>
      <c r="BN2456" s="40">
        <f t="shared" si="1078"/>
        <v>0</v>
      </c>
    </row>
    <row r="2457" spans="1:66" x14ac:dyDescent="0.25">
      <c r="A2457" s="379"/>
      <c r="B2457" s="936"/>
      <c r="C2457" s="272"/>
      <c r="D2457" s="868"/>
      <c r="E2457" s="873" t="str">
        <f t="shared" si="1052"/>
        <v xml:space="preserve"> </v>
      </c>
      <c r="F2457" s="130">
        <f t="shared" si="1053"/>
        <v>0</v>
      </c>
      <c r="G2457" s="128">
        <f t="shared" si="1054"/>
        <v>2445</v>
      </c>
      <c r="H2457" s="127"/>
      <c r="I2457" s="321"/>
      <c r="J2457" s="97"/>
      <c r="K2457" s="323"/>
      <c r="L2457" s="322"/>
      <c r="M2457" s="50"/>
      <c r="N2457" s="87"/>
      <c r="O2457" s="324"/>
      <c r="P2457" s="98"/>
      <c r="Q2457" s="98"/>
      <c r="R2457" s="114"/>
      <c r="S2457" s="753"/>
      <c r="T2457" s="98"/>
      <c r="U2457" s="98"/>
      <c r="V2457" s="98"/>
      <c r="W2457" s="99"/>
      <c r="X2457" s="97"/>
      <c r="Y2457" s="87"/>
      <c r="Z2457" s="100"/>
      <c r="AA2457" s="106">
        <f t="shared" si="1055"/>
        <v>2445</v>
      </c>
      <c r="AB2457" s="549">
        <f t="shared" si="1056"/>
        <v>0</v>
      </c>
      <c r="AC2457" s="544">
        <f t="shared" si="1057"/>
        <v>0</v>
      </c>
      <c r="AD2457" s="174">
        <f t="shared" si="1058"/>
        <v>0</v>
      </c>
      <c r="AE2457" s="8"/>
      <c r="AF2457" s="885" t="str">
        <f t="shared" si="1059"/>
        <v xml:space="preserve"> </v>
      </c>
      <c r="AG2457" s="40">
        <f t="shared" si="1060"/>
        <v>0</v>
      </c>
      <c r="AH2457" s="40">
        <f t="shared" si="1061"/>
        <v>0</v>
      </c>
      <c r="AR2457" s="40">
        <f t="shared" si="1062"/>
        <v>0</v>
      </c>
      <c r="AS2457" s="40">
        <f t="shared" si="1063"/>
        <v>0</v>
      </c>
      <c r="AT2457" s="40">
        <f t="shared" si="1064"/>
        <v>0</v>
      </c>
      <c r="AU2457" s="40">
        <f t="shared" si="1065"/>
        <v>0</v>
      </c>
      <c r="AX2457" s="279">
        <f t="shared" si="1066"/>
        <v>0</v>
      </c>
      <c r="AY2457" s="279">
        <f t="shared" si="1067"/>
        <v>0</v>
      </c>
      <c r="AZ2457" s="40">
        <f t="shared" si="1068"/>
        <v>0</v>
      </c>
      <c r="BB2457" s="40">
        <f t="shared" si="1069"/>
        <v>0</v>
      </c>
      <c r="BC2457" s="397">
        <f t="shared" si="1070"/>
        <v>0</v>
      </c>
      <c r="BD2457" s="105">
        <f t="shared" si="1071"/>
        <v>0</v>
      </c>
      <c r="BE2457" s="105">
        <f t="shared" si="1072"/>
        <v>0</v>
      </c>
      <c r="BF2457" s="742">
        <f t="shared" si="1073"/>
        <v>0</v>
      </c>
      <c r="BG2457" s="89"/>
      <c r="BH2457" s="9"/>
      <c r="BJ2457" s="40">
        <f t="shared" si="1074"/>
        <v>0</v>
      </c>
      <c r="BK2457" s="40">
        <f t="shared" si="1075"/>
        <v>1</v>
      </c>
      <c r="BL2457" s="40">
        <f t="shared" si="1076"/>
        <v>0</v>
      </c>
      <c r="BM2457" s="40">
        <f t="shared" si="1077"/>
        <v>0</v>
      </c>
      <c r="BN2457" s="40">
        <f t="shared" si="1078"/>
        <v>0</v>
      </c>
    </row>
    <row r="2458" spans="1:66" x14ac:dyDescent="0.25">
      <c r="A2458" s="379"/>
      <c r="B2458" s="936"/>
      <c r="C2458" s="272"/>
      <c r="D2458" s="868"/>
      <c r="E2458" s="873" t="str">
        <f t="shared" si="1052"/>
        <v xml:space="preserve"> </v>
      </c>
      <c r="F2458" s="130">
        <f t="shared" si="1053"/>
        <v>0</v>
      </c>
      <c r="G2458" s="128">
        <f t="shared" si="1054"/>
        <v>2446</v>
      </c>
      <c r="H2458" s="127"/>
      <c r="I2458" s="321"/>
      <c r="J2458" s="97"/>
      <c r="K2458" s="323"/>
      <c r="L2458" s="322"/>
      <c r="M2458" s="50"/>
      <c r="N2458" s="87"/>
      <c r="O2458" s="324"/>
      <c r="P2458" s="98"/>
      <c r="Q2458" s="98"/>
      <c r="R2458" s="114"/>
      <c r="S2458" s="753"/>
      <c r="T2458" s="98"/>
      <c r="U2458" s="98"/>
      <c r="V2458" s="98"/>
      <c r="W2458" s="99"/>
      <c r="X2458" s="97"/>
      <c r="Y2458" s="87"/>
      <c r="Z2458" s="100"/>
      <c r="AA2458" s="106">
        <f t="shared" si="1055"/>
        <v>2446</v>
      </c>
      <c r="AB2458" s="549">
        <f t="shared" si="1056"/>
        <v>0</v>
      </c>
      <c r="AC2458" s="544">
        <f t="shared" si="1057"/>
        <v>0</v>
      </c>
      <c r="AD2458" s="174">
        <f t="shared" si="1058"/>
        <v>0</v>
      </c>
      <c r="AE2458" s="8"/>
      <c r="AF2458" s="885" t="str">
        <f t="shared" si="1059"/>
        <v xml:space="preserve"> </v>
      </c>
      <c r="AG2458" s="40">
        <f t="shared" si="1060"/>
        <v>0</v>
      </c>
      <c r="AH2458" s="40">
        <f t="shared" si="1061"/>
        <v>0</v>
      </c>
      <c r="AR2458" s="40">
        <f t="shared" si="1062"/>
        <v>0</v>
      </c>
      <c r="AS2458" s="40">
        <f t="shared" si="1063"/>
        <v>0</v>
      </c>
      <c r="AT2458" s="40">
        <f t="shared" si="1064"/>
        <v>0</v>
      </c>
      <c r="AU2458" s="40">
        <f t="shared" si="1065"/>
        <v>0</v>
      </c>
      <c r="AX2458" s="279">
        <f t="shared" si="1066"/>
        <v>0</v>
      </c>
      <c r="AY2458" s="279">
        <f t="shared" si="1067"/>
        <v>0</v>
      </c>
      <c r="AZ2458" s="40">
        <f t="shared" si="1068"/>
        <v>0</v>
      </c>
      <c r="BB2458" s="40">
        <f t="shared" si="1069"/>
        <v>0</v>
      </c>
      <c r="BC2458" s="397">
        <f t="shared" si="1070"/>
        <v>0</v>
      </c>
      <c r="BD2458" s="105">
        <f t="shared" si="1071"/>
        <v>0</v>
      </c>
      <c r="BE2458" s="105">
        <f t="shared" si="1072"/>
        <v>0</v>
      </c>
      <c r="BF2458" s="742">
        <f t="shared" si="1073"/>
        <v>0</v>
      </c>
      <c r="BG2458" s="89"/>
      <c r="BH2458" s="9"/>
      <c r="BJ2458" s="40">
        <f t="shared" si="1074"/>
        <v>0</v>
      </c>
      <c r="BK2458" s="40">
        <f t="shared" si="1075"/>
        <v>1</v>
      </c>
      <c r="BL2458" s="40">
        <f t="shared" si="1076"/>
        <v>0</v>
      </c>
      <c r="BM2458" s="40">
        <f t="shared" si="1077"/>
        <v>0</v>
      </c>
      <c r="BN2458" s="40">
        <f t="shared" si="1078"/>
        <v>0</v>
      </c>
    </row>
    <row r="2459" spans="1:66" x14ac:dyDescent="0.25">
      <c r="A2459" s="379"/>
      <c r="B2459" s="936"/>
      <c r="C2459" s="272"/>
      <c r="D2459" s="868"/>
      <c r="E2459" s="873" t="str">
        <f t="shared" si="1052"/>
        <v xml:space="preserve"> </v>
      </c>
      <c r="F2459" s="130">
        <f t="shared" si="1053"/>
        <v>0</v>
      </c>
      <c r="G2459" s="128">
        <f t="shared" si="1054"/>
        <v>2447</v>
      </c>
      <c r="H2459" s="127"/>
      <c r="I2459" s="321"/>
      <c r="J2459" s="97"/>
      <c r="K2459" s="323"/>
      <c r="L2459" s="322"/>
      <c r="M2459" s="50"/>
      <c r="N2459" s="87"/>
      <c r="O2459" s="324"/>
      <c r="P2459" s="98"/>
      <c r="Q2459" s="98"/>
      <c r="R2459" s="114"/>
      <c r="S2459" s="753"/>
      <c r="T2459" s="98"/>
      <c r="U2459" s="98"/>
      <c r="V2459" s="98"/>
      <c r="W2459" s="99"/>
      <c r="X2459" s="97"/>
      <c r="Y2459" s="87"/>
      <c r="Z2459" s="100"/>
      <c r="AA2459" s="106">
        <f t="shared" si="1055"/>
        <v>2447</v>
      </c>
      <c r="AB2459" s="549">
        <f t="shared" si="1056"/>
        <v>0</v>
      </c>
      <c r="AC2459" s="544">
        <f t="shared" si="1057"/>
        <v>0</v>
      </c>
      <c r="AD2459" s="174">
        <f t="shared" si="1058"/>
        <v>0</v>
      </c>
      <c r="AE2459" s="8"/>
      <c r="AF2459" s="885" t="str">
        <f t="shared" si="1059"/>
        <v xml:space="preserve"> </v>
      </c>
      <c r="AG2459" s="40">
        <f t="shared" si="1060"/>
        <v>0</v>
      </c>
      <c r="AH2459" s="40">
        <f t="shared" si="1061"/>
        <v>0</v>
      </c>
      <c r="AR2459" s="40">
        <f t="shared" si="1062"/>
        <v>0</v>
      </c>
      <c r="AS2459" s="40">
        <f t="shared" si="1063"/>
        <v>0</v>
      </c>
      <c r="AT2459" s="40">
        <f t="shared" si="1064"/>
        <v>0</v>
      </c>
      <c r="AU2459" s="40">
        <f t="shared" si="1065"/>
        <v>0</v>
      </c>
      <c r="AX2459" s="279">
        <f t="shared" si="1066"/>
        <v>0</v>
      </c>
      <c r="AY2459" s="279">
        <f t="shared" si="1067"/>
        <v>0</v>
      </c>
      <c r="AZ2459" s="40">
        <f t="shared" si="1068"/>
        <v>0</v>
      </c>
      <c r="BB2459" s="40">
        <f t="shared" si="1069"/>
        <v>0</v>
      </c>
      <c r="BC2459" s="397">
        <f t="shared" si="1070"/>
        <v>0</v>
      </c>
      <c r="BD2459" s="105">
        <f t="shared" si="1071"/>
        <v>0</v>
      </c>
      <c r="BE2459" s="105">
        <f t="shared" si="1072"/>
        <v>0</v>
      </c>
      <c r="BF2459" s="742">
        <f t="shared" si="1073"/>
        <v>0</v>
      </c>
      <c r="BG2459" s="89"/>
      <c r="BH2459" s="9"/>
      <c r="BJ2459" s="40">
        <f t="shared" si="1074"/>
        <v>0</v>
      </c>
      <c r="BK2459" s="40">
        <f t="shared" si="1075"/>
        <v>1</v>
      </c>
      <c r="BL2459" s="40">
        <f t="shared" si="1076"/>
        <v>0</v>
      </c>
      <c r="BM2459" s="40">
        <f t="shared" si="1077"/>
        <v>0</v>
      </c>
      <c r="BN2459" s="40">
        <f t="shared" si="1078"/>
        <v>0</v>
      </c>
    </row>
    <row r="2460" spans="1:66" x14ac:dyDescent="0.25">
      <c r="A2460" s="379"/>
      <c r="B2460" s="936"/>
      <c r="C2460" s="272"/>
      <c r="D2460" s="868"/>
      <c r="E2460" s="873" t="str">
        <f t="shared" si="1052"/>
        <v xml:space="preserve"> </v>
      </c>
      <c r="F2460" s="130">
        <f t="shared" si="1053"/>
        <v>0</v>
      </c>
      <c r="G2460" s="128">
        <f t="shared" si="1054"/>
        <v>2448</v>
      </c>
      <c r="H2460" s="127"/>
      <c r="I2460" s="321"/>
      <c r="J2460" s="97"/>
      <c r="K2460" s="323"/>
      <c r="L2460" s="322"/>
      <c r="M2460" s="50"/>
      <c r="N2460" s="87"/>
      <c r="O2460" s="324"/>
      <c r="P2460" s="98"/>
      <c r="Q2460" s="98"/>
      <c r="R2460" s="114"/>
      <c r="S2460" s="753"/>
      <c r="T2460" s="98"/>
      <c r="U2460" s="98"/>
      <c r="V2460" s="98"/>
      <c r="W2460" s="99"/>
      <c r="X2460" s="97"/>
      <c r="Y2460" s="87"/>
      <c r="Z2460" s="100"/>
      <c r="AA2460" s="106">
        <f t="shared" si="1055"/>
        <v>2448</v>
      </c>
      <c r="AB2460" s="549">
        <f t="shared" si="1056"/>
        <v>0</v>
      </c>
      <c r="AC2460" s="544">
        <f t="shared" si="1057"/>
        <v>0</v>
      </c>
      <c r="AD2460" s="174">
        <f t="shared" si="1058"/>
        <v>0</v>
      </c>
      <c r="AE2460" s="8"/>
      <c r="AF2460" s="885" t="str">
        <f t="shared" si="1059"/>
        <v xml:space="preserve"> </v>
      </c>
      <c r="AG2460" s="40">
        <f t="shared" si="1060"/>
        <v>0</v>
      </c>
      <c r="AH2460" s="40">
        <f t="shared" si="1061"/>
        <v>0</v>
      </c>
      <c r="AR2460" s="40">
        <f t="shared" si="1062"/>
        <v>0</v>
      </c>
      <c r="AS2460" s="40">
        <f t="shared" si="1063"/>
        <v>0</v>
      </c>
      <c r="AT2460" s="40">
        <f t="shared" si="1064"/>
        <v>0</v>
      </c>
      <c r="AU2460" s="40">
        <f t="shared" si="1065"/>
        <v>0</v>
      </c>
      <c r="AX2460" s="279">
        <f t="shared" si="1066"/>
        <v>0</v>
      </c>
      <c r="AY2460" s="279">
        <f t="shared" si="1067"/>
        <v>0</v>
      </c>
      <c r="AZ2460" s="40">
        <f t="shared" si="1068"/>
        <v>0</v>
      </c>
      <c r="BB2460" s="40">
        <f t="shared" si="1069"/>
        <v>0</v>
      </c>
      <c r="BC2460" s="397">
        <f t="shared" si="1070"/>
        <v>0</v>
      </c>
      <c r="BD2460" s="105">
        <f t="shared" si="1071"/>
        <v>0</v>
      </c>
      <c r="BE2460" s="105">
        <f t="shared" si="1072"/>
        <v>0</v>
      </c>
      <c r="BF2460" s="742">
        <f t="shared" si="1073"/>
        <v>0</v>
      </c>
      <c r="BG2460" s="89"/>
      <c r="BH2460" s="9"/>
      <c r="BJ2460" s="40">
        <f t="shared" si="1074"/>
        <v>0</v>
      </c>
      <c r="BK2460" s="40">
        <f t="shared" si="1075"/>
        <v>1</v>
      </c>
      <c r="BL2460" s="40">
        <f t="shared" si="1076"/>
        <v>0</v>
      </c>
      <c r="BM2460" s="40">
        <f t="shared" si="1077"/>
        <v>0</v>
      </c>
      <c r="BN2460" s="40">
        <f t="shared" si="1078"/>
        <v>0</v>
      </c>
    </row>
    <row r="2461" spans="1:66" x14ac:dyDescent="0.25">
      <c r="A2461" s="379"/>
      <c r="B2461" s="936"/>
      <c r="C2461" s="272"/>
      <c r="D2461" s="868"/>
      <c r="E2461" s="873" t="str">
        <f t="shared" si="1052"/>
        <v xml:space="preserve"> </v>
      </c>
      <c r="F2461" s="130">
        <f t="shared" si="1053"/>
        <v>0</v>
      </c>
      <c r="G2461" s="128">
        <f t="shared" si="1054"/>
        <v>2449</v>
      </c>
      <c r="H2461" s="127"/>
      <c r="I2461" s="321"/>
      <c r="J2461" s="97"/>
      <c r="K2461" s="323"/>
      <c r="L2461" s="322"/>
      <c r="M2461" s="50"/>
      <c r="N2461" s="87"/>
      <c r="O2461" s="324"/>
      <c r="P2461" s="98"/>
      <c r="Q2461" s="98"/>
      <c r="R2461" s="114"/>
      <c r="S2461" s="753"/>
      <c r="T2461" s="98"/>
      <c r="U2461" s="98"/>
      <c r="V2461" s="98"/>
      <c r="W2461" s="99"/>
      <c r="X2461" s="97"/>
      <c r="Y2461" s="87"/>
      <c r="Z2461" s="100"/>
      <c r="AA2461" s="106">
        <f t="shared" si="1055"/>
        <v>2449</v>
      </c>
      <c r="AB2461" s="549">
        <f t="shared" si="1056"/>
        <v>0</v>
      </c>
      <c r="AC2461" s="544">
        <f t="shared" si="1057"/>
        <v>0</v>
      </c>
      <c r="AD2461" s="174">
        <f t="shared" si="1058"/>
        <v>0</v>
      </c>
      <c r="AE2461" s="8"/>
      <c r="AF2461" s="885" t="str">
        <f t="shared" si="1059"/>
        <v xml:space="preserve"> </v>
      </c>
      <c r="AG2461" s="40">
        <f t="shared" si="1060"/>
        <v>0</v>
      </c>
      <c r="AH2461" s="40">
        <f t="shared" si="1061"/>
        <v>0</v>
      </c>
      <c r="AR2461" s="40">
        <f t="shared" si="1062"/>
        <v>0</v>
      </c>
      <c r="AS2461" s="40">
        <f t="shared" si="1063"/>
        <v>0</v>
      </c>
      <c r="AT2461" s="40">
        <f t="shared" si="1064"/>
        <v>0</v>
      </c>
      <c r="AU2461" s="40">
        <f t="shared" si="1065"/>
        <v>0</v>
      </c>
      <c r="AX2461" s="279">
        <f t="shared" si="1066"/>
        <v>0</v>
      </c>
      <c r="AY2461" s="279">
        <f t="shared" si="1067"/>
        <v>0</v>
      </c>
      <c r="AZ2461" s="40">
        <f t="shared" si="1068"/>
        <v>0</v>
      </c>
      <c r="BB2461" s="40">
        <f t="shared" si="1069"/>
        <v>0</v>
      </c>
      <c r="BC2461" s="397">
        <f t="shared" si="1070"/>
        <v>0</v>
      </c>
      <c r="BD2461" s="105">
        <f t="shared" si="1071"/>
        <v>0</v>
      </c>
      <c r="BE2461" s="105">
        <f t="shared" si="1072"/>
        <v>0</v>
      </c>
      <c r="BF2461" s="742">
        <f t="shared" si="1073"/>
        <v>0</v>
      </c>
      <c r="BG2461" s="89"/>
      <c r="BH2461" s="9"/>
      <c r="BJ2461" s="40">
        <f t="shared" si="1074"/>
        <v>0</v>
      </c>
      <c r="BK2461" s="40">
        <f t="shared" si="1075"/>
        <v>1</v>
      </c>
      <c r="BL2461" s="40">
        <f t="shared" si="1076"/>
        <v>0</v>
      </c>
      <c r="BM2461" s="40">
        <f t="shared" si="1077"/>
        <v>0</v>
      </c>
      <c r="BN2461" s="40">
        <f t="shared" si="1078"/>
        <v>0</v>
      </c>
    </row>
    <row r="2462" spans="1:66" x14ac:dyDescent="0.25">
      <c r="A2462" s="379"/>
      <c r="B2462" s="936"/>
      <c r="C2462" s="272"/>
      <c r="D2462" s="868"/>
      <c r="E2462" s="873" t="str">
        <f t="shared" si="1052"/>
        <v xml:space="preserve"> </v>
      </c>
      <c r="F2462" s="130">
        <f t="shared" si="1053"/>
        <v>0</v>
      </c>
      <c r="G2462" s="128">
        <f t="shared" si="1054"/>
        <v>2450</v>
      </c>
      <c r="H2462" s="127"/>
      <c r="I2462" s="321"/>
      <c r="J2462" s="97"/>
      <c r="K2462" s="323"/>
      <c r="L2462" s="322"/>
      <c r="M2462" s="50"/>
      <c r="N2462" s="87"/>
      <c r="O2462" s="324"/>
      <c r="P2462" s="98"/>
      <c r="Q2462" s="98"/>
      <c r="R2462" s="114"/>
      <c r="S2462" s="753"/>
      <c r="T2462" s="98"/>
      <c r="U2462" s="98"/>
      <c r="V2462" s="98"/>
      <c r="W2462" s="99"/>
      <c r="X2462" s="97"/>
      <c r="Y2462" s="87"/>
      <c r="Z2462" s="100"/>
      <c r="AA2462" s="106">
        <f t="shared" si="1055"/>
        <v>2450</v>
      </c>
      <c r="AB2462" s="549">
        <f t="shared" si="1056"/>
        <v>0</v>
      </c>
      <c r="AC2462" s="544">
        <f t="shared" si="1057"/>
        <v>0</v>
      </c>
      <c r="AD2462" s="174">
        <f t="shared" si="1058"/>
        <v>0</v>
      </c>
      <c r="AE2462" s="8"/>
      <c r="AF2462" s="885" t="str">
        <f t="shared" si="1059"/>
        <v xml:space="preserve"> </v>
      </c>
      <c r="AG2462" s="40">
        <f t="shared" si="1060"/>
        <v>0</v>
      </c>
      <c r="AH2462" s="40">
        <f t="shared" si="1061"/>
        <v>0</v>
      </c>
      <c r="AR2462" s="40">
        <f t="shared" si="1062"/>
        <v>0</v>
      </c>
      <c r="AS2462" s="40">
        <f t="shared" si="1063"/>
        <v>0</v>
      </c>
      <c r="AT2462" s="40">
        <f t="shared" si="1064"/>
        <v>0</v>
      </c>
      <c r="AU2462" s="40">
        <f t="shared" si="1065"/>
        <v>0</v>
      </c>
      <c r="AX2462" s="279">
        <f t="shared" si="1066"/>
        <v>0</v>
      </c>
      <c r="AY2462" s="279">
        <f t="shared" si="1067"/>
        <v>0</v>
      </c>
      <c r="AZ2462" s="40">
        <f t="shared" si="1068"/>
        <v>0</v>
      </c>
      <c r="BB2462" s="40">
        <f t="shared" si="1069"/>
        <v>0</v>
      </c>
      <c r="BC2462" s="397">
        <f t="shared" si="1070"/>
        <v>0</v>
      </c>
      <c r="BD2462" s="105">
        <f t="shared" si="1071"/>
        <v>0</v>
      </c>
      <c r="BE2462" s="105">
        <f t="shared" si="1072"/>
        <v>0</v>
      </c>
      <c r="BF2462" s="742">
        <f t="shared" si="1073"/>
        <v>0</v>
      </c>
      <c r="BG2462" s="89"/>
      <c r="BH2462" s="9"/>
      <c r="BJ2462" s="40">
        <f t="shared" si="1074"/>
        <v>0</v>
      </c>
      <c r="BK2462" s="40">
        <f t="shared" si="1075"/>
        <v>1</v>
      </c>
      <c r="BL2462" s="40">
        <f t="shared" si="1076"/>
        <v>0</v>
      </c>
      <c r="BM2462" s="40">
        <f t="shared" si="1077"/>
        <v>0</v>
      </c>
      <c r="BN2462" s="40">
        <f t="shared" si="1078"/>
        <v>0</v>
      </c>
    </row>
    <row r="2463" spans="1:66" x14ac:dyDescent="0.25">
      <c r="A2463" s="379"/>
      <c r="B2463" s="936"/>
      <c r="C2463" s="272"/>
      <c r="D2463" s="868"/>
      <c r="E2463" s="873" t="str">
        <f t="shared" si="1052"/>
        <v xml:space="preserve"> </v>
      </c>
      <c r="F2463" s="130">
        <f t="shared" si="1053"/>
        <v>0</v>
      </c>
      <c r="G2463" s="128">
        <f t="shared" si="1054"/>
        <v>2451</v>
      </c>
      <c r="H2463" s="127"/>
      <c r="I2463" s="321"/>
      <c r="J2463" s="97"/>
      <c r="K2463" s="323"/>
      <c r="L2463" s="322"/>
      <c r="M2463" s="50"/>
      <c r="N2463" s="87"/>
      <c r="O2463" s="324"/>
      <c r="P2463" s="98"/>
      <c r="Q2463" s="98"/>
      <c r="R2463" s="114"/>
      <c r="S2463" s="753"/>
      <c r="T2463" s="98"/>
      <c r="U2463" s="98"/>
      <c r="V2463" s="98"/>
      <c r="W2463" s="99"/>
      <c r="X2463" s="97"/>
      <c r="Y2463" s="87"/>
      <c r="Z2463" s="100"/>
      <c r="AA2463" s="106">
        <f t="shared" si="1055"/>
        <v>2451</v>
      </c>
      <c r="AB2463" s="549">
        <f t="shared" si="1056"/>
        <v>0</v>
      </c>
      <c r="AC2463" s="544">
        <f t="shared" si="1057"/>
        <v>0</v>
      </c>
      <c r="AD2463" s="174">
        <f t="shared" si="1058"/>
        <v>0</v>
      </c>
      <c r="AE2463" s="8"/>
      <c r="AF2463" s="885" t="str">
        <f t="shared" si="1059"/>
        <v xml:space="preserve"> </v>
      </c>
      <c r="AG2463" s="40">
        <f t="shared" si="1060"/>
        <v>0</v>
      </c>
      <c r="AH2463" s="40">
        <f t="shared" si="1061"/>
        <v>0</v>
      </c>
      <c r="AR2463" s="40">
        <f t="shared" si="1062"/>
        <v>0</v>
      </c>
      <c r="AS2463" s="40">
        <f t="shared" si="1063"/>
        <v>0</v>
      </c>
      <c r="AT2463" s="40">
        <f t="shared" si="1064"/>
        <v>0</v>
      </c>
      <c r="AU2463" s="40">
        <f t="shared" si="1065"/>
        <v>0</v>
      </c>
      <c r="AX2463" s="279">
        <f t="shared" si="1066"/>
        <v>0</v>
      </c>
      <c r="AY2463" s="279">
        <f t="shared" si="1067"/>
        <v>0</v>
      </c>
      <c r="AZ2463" s="40">
        <f t="shared" si="1068"/>
        <v>0</v>
      </c>
      <c r="BB2463" s="40">
        <f t="shared" si="1069"/>
        <v>0</v>
      </c>
      <c r="BC2463" s="397">
        <f t="shared" si="1070"/>
        <v>0</v>
      </c>
      <c r="BD2463" s="105">
        <f t="shared" si="1071"/>
        <v>0</v>
      </c>
      <c r="BE2463" s="105">
        <f t="shared" si="1072"/>
        <v>0</v>
      </c>
      <c r="BF2463" s="742">
        <f t="shared" si="1073"/>
        <v>0</v>
      </c>
      <c r="BG2463" s="89"/>
      <c r="BH2463" s="9"/>
      <c r="BJ2463" s="40">
        <f t="shared" si="1074"/>
        <v>0</v>
      </c>
      <c r="BK2463" s="40">
        <f t="shared" si="1075"/>
        <v>1</v>
      </c>
      <c r="BL2463" s="40">
        <f t="shared" si="1076"/>
        <v>0</v>
      </c>
      <c r="BM2463" s="40">
        <f t="shared" si="1077"/>
        <v>0</v>
      </c>
      <c r="BN2463" s="40">
        <f t="shared" si="1078"/>
        <v>0</v>
      </c>
    </row>
    <row r="2464" spans="1:66" x14ac:dyDescent="0.25">
      <c r="A2464" s="379"/>
      <c r="B2464" s="936"/>
      <c r="C2464" s="272"/>
      <c r="D2464" s="868"/>
      <c r="E2464" s="873" t="str">
        <f t="shared" si="1052"/>
        <v xml:space="preserve"> </v>
      </c>
      <c r="F2464" s="130">
        <f t="shared" si="1053"/>
        <v>0</v>
      </c>
      <c r="G2464" s="128">
        <f t="shared" si="1054"/>
        <v>2452</v>
      </c>
      <c r="H2464" s="127"/>
      <c r="I2464" s="321"/>
      <c r="J2464" s="97"/>
      <c r="K2464" s="323"/>
      <c r="L2464" s="322"/>
      <c r="M2464" s="50"/>
      <c r="N2464" s="87"/>
      <c r="O2464" s="324"/>
      <c r="P2464" s="98"/>
      <c r="Q2464" s="98"/>
      <c r="R2464" s="114"/>
      <c r="S2464" s="753"/>
      <c r="T2464" s="98"/>
      <c r="U2464" s="98"/>
      <c r="V2464" s="98"/>
      <c r="W2464" s="99"/>
      <c r="X2464" s="97"/>
      <c r="Y2464" s="87"/>
      <c r="Z2464" s="100"/>
      <c r="AA2464" s="106">
        <f t="shared" si="1055"/>
        <v>2452</v>
      </c>
      <c r="AB2464" s="549">
        <f t="shared" si="1056"/>
        <v>0</v>
      </c>
      <c r="AC2464" s="544">
        <f t="shared" si="1057"/>
        <v>0</v>
      </c>
      <c r="AD2464" s="174">
        <f t="shared" si="1058"/>
        <v>0</v>
      </c>
      <c r="AE2464" s="8"/>
      <c r="AF2464" s="885" t="str">
        <f t="shared" si="1059"/>
        <v xml:space="preserve"> </v>
      </c>
      <c r="AG2464" s="40">
        <f t="shared" si="1060"/>
        <v>0</v>
      </c>
      <c r="AH2464" s="40">
        <f t="shared" si="1061"/>
        <v>0</v>
      </c>
      <c r="AR2464" s="40">
        <f t="shared" si="1062"/>
        <v>0</v>
      </c>
      <c r="AS2464" s="40">
        <f t="shared" si="1063"/>
        <v>0</v>
      </c>
      <c r="AT2464" s="40">
        <f t="shared" si="1064"/>
        <v>0</v>
      </c>
      <c r="AU2464" s="40">
        <f t="shared" si="1065"/>
        <v>0</v>
      </c>
      <c r="AX2464" s="279">
        <f t="shared" si="1066"/>
        <v>0</v>
      </c>
      <c r="AY2464" s="279">
        <f t="shared" si="1067"/>
        <v>0</v>
      </c>
      <c r="AZ2464" s="40">
        <f t="shared" si="1068"/>
        <v>0</v>
      </c>
      <c r="BB2464" s="40">
        <f t="shared" si="1069"/>
        <v>0</v>
      </c>
      <c r="BC2464" s="397">
        <f t="shared" si="1070"/>
        <v>0</v>
      </c>
      <c r="BD2464" s="105">
        <f t="shared" si="1071"/>
        <v>0</v>
      </c>
      <c r="BE2464" s="105">
        <f t="shared" si="1072"/>
        <v>0</v>
      </c>
      <c r="BF2464" s="742">
        <f t="shared" si="1073"/>
        <v>0</v>
      </c>
      <c r="BG2464" s="89"/>
      <c r="BH2464" s="9"/>
      <c r="BJ2464" s="40">
        <f t="shared" si="1074"/>
        <v>0</v>
      </c>
      <c r="BK2464" s="40">
        <f t="shared" si="1075"/>
        <v>1</v>
      </c>
      <c r="BL2464" s="40">
        <f t="shared" si="1076"/>
        <v>0</v>
      </c>
      <c r="BM2464" s="40">
        <f t="shared" si="1077"/>
        <v>0</v>
      </c>
      <c r="BN2464" s="40">
        <f t="shared" si="1078"/>
        <v>0</v>
      </c>
    </row>
    <row r="2465" spans="1:66" x14ac:dyDescent="0.25">
      <c r="A2465" s="379"/>
      <c r="B2465" s="936"/>
      <c r="C2465" s="272"/>
      <c r="D2465" s="868"/>
      <c r="E2465" s="873" t="str">
        <f t="shared" si="1052"/>
        <v xml:space="preserve"> </v>
      </c>
      <c r="F2465" s="130">
        <f t="shared" si="1053"/>
        <v>0</v>
      </c>
      <c r="G2465" s="128">
        <f t="shared" si="1054"/>
        <v>2453</v>
      </c>
      <c r="H2465" s="127"/>
      <c r="I2465" s="321"/>
      <c r="J2465" s="97"/>
      <c r="K2465" s="323"/>
      <c r="L2465" s="322"/>
      <c r="M2465" s="50"/>
      <c r="N2465" s="87"/>
      <c r="O2465" s="324"/>
      <c r="P2465" s="98"/>
      <c r="Q2465" s="98"/>
      <c r="R2465" s="114"/>
      <c r="S2465" s="753"/>
      <c r="T2465" s="98"/>
      <c r="U2465" s="98"/>
      <c r="V2465" s="98"/>
      <c r="W2465" s="99"/>
      <c r="X2465" s="97"/>
      <c r="Y2465" s="87"/>
      <c r="Z2465" s="100"/>
      <c r="AA2465" s="106">
        <f t="shared" si="1055"/>
        <v>2453</v>
      </c>
      <c r="AB2465" s="549">
        <f t="shared" si="1056"/>
        <v>0</v>
      </c>
      <c r="AC2465" s="544">
        <f t="shared" si="1057"/>
        <v>0</v>
      </c>
      <c r="AD2465" s="174">
        <f t="shared" si="1058"/>
        <v>0</v>
      </c>
      <c r="AE2465" s="8"/>
      <c r="AF2465" s="885" t="str">
        <f t="shared" si="1059"/>
        <v xml:space="preserve"> </v>
      </c>
      <c r="AG2465" s="40">
        <f t="shared" si="1060"/>
        <v>0</v>
      </c>
      <c r="AH2465" s="40">
        <f t="shared" si="1061"/>
        <v>0</v>
      </c>
      <c r="AR2465" s="40">
        <f t="shared" si="1062"/>
        <v>0</v>
      </c>
      <c r="AS2465" s="40">
        <f t="shared" si="1063"/>
        <v>0</v>
      </c>
      <c r="AT2465" s="40">
        <f t="shared" si="1064"/>
        <v>0</v>
      </c>
      <c r="AU2465" s="40">
        <f t="shared" si="1065"/>
        <v>0</v>
      </c>
      <c r="AX2465" s="279">
        <f t="shared" si="1066"/>
        <v>0</v>
      </c>
      <c r="AY2465" s="279">
        <f t="shared" si="1067"/>
        <v>0</v>
      </c>
      <c r="AZ2465" s="40">
        <f t="shared" si="1068"/>
        <v>0</v>
      </c>
      <c r="BB2465" s="40">
        <f t="shared" si="1069"/>
        <v>0</v>
      </c>
      <c r="BC2465" s="397">
        <f t="shared" si="1070"/>
        <v>0</v>
      </c>
      <c r="BD2465" s="105">
        <f t="shared" si="1071"/>
        <v>0</v>
      </c>
      <c r="BE2465" s="105">
        <f t="shared" si="1072"/>
        <v>0</v>
      </c>
      <c r="BF2465" s="742">
        <f t="shared" si="1073"/>
        <v>0</v>
      </c>
      <c r="BG2465" s="89"/>
      <c r="BH2465" s="9"/>
      <c r="BJ2465" s="40">
        <f t="shared" si="1074"/>
        <v>0</v>
      </c>
      <c r="BK2465" s="40">
        <f t="shared" si="1075"/>
        <v>1</v>
      </c>
      <c r="BL2465" s="40">
        <f t="shared" si="1076"/>
        <v>0</v>
      </c>
      <c r="BM2465" s="40">
        <f t="shared" si="1077"/>
        <v>0</v>
      </c>
      <c r="BN2465" s="40">
        <f t="shared" si="1078"/>
        <v>0</v>
      </c>
    </row>
    <row r="2466" spans="1:66" x14ac:dyDescent="0.25">
      <c r="A2466" s="379"/>
      <c r="B2466" s="936"/>
      <c r="C2466" s="272"/>
      <c r="D2466" s="868"/>
      <c r="E2466" s="873" t="str">
        <f t="shared" si="1052"/>
        <v xml:space="preserve"> </v>
      </c>
      <c r="F2466" s="130">
        <f t="shared" si="1053"/>
        <v>0</v>
      </c>
      <c r="G2466" s="128">
        <f t="shared" si="1054"/>
        <v>2454</v>
      </c>
      <c r="H2466" s="127"/>
      <c r="I2466" s="321"/>
      <c r="J2466" s="97"/>
      <c r="K2466" s="323"/>
      <c r="L2466" s="322"/>
      <c r="M2466" s="50"/>
      <c r="N2466" s="87"/>
      <c r="O2466" s="324"/>
      <c r="P2466" s="98"/>
      <c r="Q2466" s="98"/>
      <c r="R2466" s="114"/>
      <c r="S2466" s="753"/>
      <c r="T2466" s="98"/>
      <c r="U2466" s="98"/>
      <c r="V2466" s="98"/>
      <c r="W2466" s="99"/>
      <c r="X2466" s="97"/>
      <c r="Y2466" s="87"/>
      <c r="Z2466" s="100"/>
      <c r="AA2466" s="106">
        <f t="shared" si="1055"/>
        <v>2454</v>
      </c>
      <c r="AB2466" s="549">
        <f t="shared" si="1056"/>
        <v>0</v>
      </c>
      <c r="AC2466" s="544">
        <f t="shared" si="1057"/>
        <v>0</v>
      </c>
      <c r="AD2466" s="174">
        <f t="shared" si="1058"/>
        <v>0</v>
      </c>
      <c r="AE2466" s="8"/>
      <c r="AF2466" s="885" t="str">
        <f t="shared" si="1059"/>
        <v xml:space="preserve"> </v>
      </c>
      <c r="AG2466" s="40">
        <f t="shared" si="1060"/>
        <v>0</v>
      </c>
      <c r="AH2466" s="40">
        <f t="shared" si="1061"/>
        <v>0</v>
      </c>
      <c r="AR2466" s="40">
        <f t="shared" si="1062"/>
        <v>0</v>
      </c>
      <c r="AS2466" s="40">
        <f t="shared" si="1063"/>
        <v>0</v>
      </c>
      <c r="AT2466" s="40">
        <f t="shared" si="1064"/>
        <v>0</v>
      </c>
      <c r="AU2466" s="40">
        <f t="shared" si="1065"/>
        <v>0</v>
      </c>
      <c r="AX2466" s="279">
        <f t="shared" si="1066"/>
        <v>0</v>
      </c>
      <c r="AY2466" s="279">
        <f t="shared" si="1067"/>
        <v>0</v>
      </c>
      <c r="AZ2466" s="40">
        <f t="shared" si="1068"/>
        <v>0</v>
      </c>
      <c r="BB2466" s="40">
        <f t="shared" si="1069"/>
        <v>0</v>
      </c>
      <c r="BC2466" s="397">
        <f t="shared" si="1070"/>
        <v>0</v>
      </c>
      <c r="BD2466" s="105">
        <f t="shared" si="1071"/>
        <v>0</v>
      </c>
      <c r="BE2466" s="105">
        <f t="shared" si="1072"/>
        <v>0</v>
      </c>
      <c r="BF2466" s="742">
        <f t="shared" si="1073"/>
        <v>0</v>
      </c>
      <c r="BG2466" s="89"/>
      <c r="BH2466" s="9"/>
      <c r="BJ2466" s="40">
        <f t="shared" si="1074"/>
        <v>0</v>
      </c>
      <c r="BK2466" s="40">
        <f t="shared" si="1075"/>
        <v>1</v>
      </c>
      <c r="BL2466" s="40">
        <f t="shared" si="1076"/>
        <v>0</v>
      </c>
      <c r="BM2466" s="40">
        <f t="shared" si="1077"/>
        <v>0</v>
      </c>
      <c r="BN2466" s="40">
        <f t="shared" si="1078"/>
        <v>0</v>
      </c>
    </row>
    <row r="2467" spans="1:66" x14ac:dyDescent="0.25">
      <c r="A2467" s="379"/>
      <c r="B2467" s="936"/>
      <c r="C2467" s="272"/>
      <c r="D2467" s="868"/>
      <c r="E2467" s="873" t="str">
        <f t="shared" si="1052"/>
        <v xml:space="preserve"> </v>
      </c>
      <c r="F2467" s="130">
        <f t="shared" si="1053"/>
        <v>0</v>
      </c>
      <c r="G2467" s="128">
        <f t="shared" si="1054"/>
        <v>2455</v>
      </c>
      <c r="H2467" s="127"/>
      <c r="I2467" s="321"/>
      <c r="J2467" s="97"/>
      <c r="K2467" s="323"/>
      <c r="L2467" s="322"/>
      <c r="M2467" s="50"/>
      <c r="N2467" s="87"/>
      <c r="O2467" s="324"/>
      <c r="P2467" s="98"/>
      <c r="Q2467" s="98"/>
      <c r="R2467" s="114"/>
      <c r="S2467" s="753"/>
      <c r="T2467" s="98"/>
      <c r="U2467" s="98"/>
      <c r="V2467" s="98"/>
      <c r="W2467" s="99"/>
      <c r="X2467" s="97"/>
      <c r="Y2467" s="87"/>
      <c r="Z2467" s="100"/>
      <c r="AA2467" s="106">
        <f t="shared" si="1055"/>
        <v>2455</v>
      </c>
      <c r="AB2467" s="549">
        <f t="shared" si="1056"/>
        <v>0</v>
      </c>
      <c r="AC2467" s="544">
        <f t="shared" si="1057"/>
        <v>0</v>
      </c>
      <c r="AD2467" s="174">
        <f t="shared" si="1058"/>
        <v>0</v>
      </c>
      <c r="AE2467" s="8"/>
      <c r="AF2467" s="885" t="str">
        <f t="shared" si="1059"/>
        <v xml:space="preserve"> </v>
      </c>
      <c r="AG2467" s="40">
        <f t="shared" si="1060"/>
        <v>0</v>
      </c>
      <c r="AH2467" s="40">
        <f t="shared" si="1061"/>
        <v>0</v>
      </c>
      <c r="AR2467" s="40">
        <f t="shared" si="1062"/>
        <v>0</v>
      </c>
      <c r="AS2467" s="40">
        <f t="shared" si="1063"/>
        <v>0</v>
      </c>
      <c r="AT2467" s="40">
        <f t="shared" si="1064"/>
        <v>0</v>
      </c>
      <c r="AU2467" s="40">
        <f t="shared" si="1065"/>
        <v>0</v>
      </c>
      <c r="AX2467" s="279">
        <f t="shared" si="1066"/>
        <v>0</v>
      </c>
      <c r="AY2467" s="279">
        <f t="shared" si="1067"/>
        <v>0</v>
      </c>
      <c r="AZ2467" s="40">
        <f t="shared" si="1068"/>
        <v>0</v>
      </c>
      <c r="BB2467" s="40">
        <f t="shared" si="1069"/>
        <v>0</v>
      </c>
      <c r="BC2467" s="397">
        <f t="shared" si="1070"/>
        <v>0</v>
      </c>
      <c r="BD2467" s="105">
        <f t="shared" si="1071"/>
        <v>0</v>
      </c>
      <c r="BE2467" s="105">
        <f t="shared" si="1072"/>
        <v>0</v>
      </c>
      <c r="BF2467" s="742">
        <f t="shared" si="1073"/>
        <v>0</v>
      </c>
      <c r="BG2467" s="89"/>
      <c r="BH2467" s="9"/>
      <c r="BJ2467" s="40">
        <f t="shared" si="1074"/>
        <v>0</v>
      </c>
      <c r="BK2467" s="40">
        <f t="shared" si="1075"/>
        <v>1</v>
      </c>
      <c r="BL2467" s="40">
        <f t="shared" si="1076"/>
        <v>0</v>
      </c>
      <c r="BM2467" s="40">
        <f t="shared" si="1077"/>
        <v>0</v>
      </c>
      <c r="BN2467" s="40">
        <f t="shared" si="1078"/>
        <v>0</v>
      </c>
    </row>
    <row r="2468" spans="1:66" x14ac:dyDescent="0.25">
      <c r="A2468" s="379"/>
      <c r="B2468" s="936"/>
      <c r="C2468" s="272"/>
      <c r="D2468" s="868"/>
      <c r="E2468" s="873" t="str">
        <f t="shared" si="1052"/>
        <v xml:space="preserve"> </v>
      </c>
      <c r="F2468" s="130">
        <f t="shared" si="1053"/>
        <v>0</v>
      </c>
      <c r="G2468" s="128">
        <f t="shared" si="1054"/>
        <v>2456</v>
      </c>
      <c r="H2468" s="127"/>
      <c r="I2468" s="321"/>
      <c r="J2468" s="97"/>
      <c r="K2468" s="323"/>
      <c r="L2468" s="322"/>
      <c r="M2468" s="50"/>
      <c r="N2468" s="87"/>
      <c r="O2468" s="324"/>
      <c r="P2468" s="98"/>
      <c r="Q2468" s="98"/>
      <c r="R2468" s="114"/>
      <c r="S2468" s="753"/>
      <c r="T2468" s="98"/>
      <c r="U2468" s="98"/>
      <c r="V2468" s="98"/>
      <c r="W2468" s="99"/>
      <c r="X2468" s="97"/>
      <c r="Y2468" s="87"/>
      <c r="Z2468" s="100"/>
      <c r="AA2468" s="106">
        <f t="shared" si="1055"/>
        <v>2456</v>
      </c>
      <c r="AB2468" s="549">
        <f t="shared" si="1056"/>
        <v>0</v>
      </c>
      <c r="AC2468" s="544">
        <f t="shared" si="1057"/>
        <v>0</v>
      </c>
      <c r="AD2468" s="174">
        <f t="shared" si="1058"/>
        <v>0</v>
      </c>
      <c r="AE2468" s="8"/>
      <c r="AF2468" s="885" t="str">
        <f t="shared" si="1059"/>
        <v xml:space="preserve"> </v>
      </c>
      <c r="AG2468" s="40">
        <f t="shared" si="1060"/>
        <v>0</v>
      </c>
      <c r="AH2468" s="40">
        <f t="shared" si="1061"/>
        <v>0</v>
      </c>
      <c r="AR2468" s="40">
        <f t="shared" si="1062"/>
        <v>0</v>
      </c>
      <c r="AS2468" s="40">
        <f t="shared" si="1063"/>
        <v>0</v>
      </c>
      <c r="AT2468" s="40">
        <f t="shared" si="1064"/>
        <v>0</v>
      </c>
      <c r="AU2468" s="40">
        <f t="shared" si="1065"/>
        <v>0</v>
      </c>
      <c r="AX2468" s="279">
        <f t="shared" si="1066"/>
        <v>0</v>
      </c>
      <c r="AY2468" s="279">
        <f t="shared" si="1067"/>
        <v>0</v>
      </c>
      <c r="AZ2468" s="40">
        <f t="shared" si="1068"/>
        <v>0</v>
      </c>
      <c r="BB2468" s="40">
        <f t="shared" si="1069"/>
        <v>0</v>
      </c>
      <c r="BC2468" s="397">
        <f t="shared" si="1070"/>
        <v>0</v>
      </c>
      <c r="BD2468" s="105">
        <f t="shared" si="1071"/>
        <v>0</v>
      </c>
      <c r="BE2468" s="105">
        <f t="shared" si="1072"/>
        <v>0</v>
      </c>
      <c r="BF2468" s="742">
        <f t="shared" si="1073"/>
        <v>0</v>
      </c>
      <c r="BG2468" s="89"/>
      <c r="BH2468" s="9"/>
      <c r="BJ2468" s="40">
        <f t="shared" si="1074"/>
        <v>0</v>
      </c>
      <c r="BK2468" s="40">
        <f t="shared" si="1075"/>
        <v>1</v>
      </c>
      <c r="BL2468" s="40">
        <f t="shared" si="1076"/>
        <v>0</v>
      </c>
      <c r="BM2468" s="40">
        <f t="shared" si="1077"/>
        <v>0</v>
      </c>
      <c r="BN2468" s="40">
        <f t="shared" si="1078"/>
        <v>0</v>
      </c>
    </row>
    <row r="2469" spans="1:66" x14ac:dyDescent="0.25">
      <c r="A2469" s="379"/>
      <c r="B2469" s="936"/>
      <c r="C2469" s="272"/>
      <c r="D2469" s="868"/>
      <c r="E2469" s="873" t="str">
        <f t="shared" si="1052"/>
        <v xml:space="preserve"> </v>
      </c>
      <c r="F2469" s="130">
        <f t="shared" si="1053"/>
        <v>0</v>
      </c>
      <c r="G2469" s="128">
        <f t="shared" si="1054"/>
        <v>2457</v>
      </c>
      <c r="H2469" s="127"/>
      <c r="I2469" s="321"/>
      <c r="J2469" s="97"/>
      <c r="K2469" s="323"/>
      <c r="L2469" s="322"/>
      <c r="M2469" s="50"/>
      <c r="N2469" s="87"/>
      <c r="O2469" s="324"/>
      <c r="P2469" s="98"/>
      <c r="Q2469" s="98"/>
      <c r="R2469" s="114"/>
      <c r="S2469" s="753"/>
      <c r="T2469" s="98"/>
      <c r="U2469" s="98"/>
      <c r="V2469" s="98"/>
      <c r="W2469" s="99"/>
      <c r="X2469" s="97"/>
      <c r="Y2469" s="87"/>
      <c r="Z2469" s="100"/>
      <c r="AA2469" s="106">
        <f t="shared" si="1055"/>
        <v>2457</v>
      </c>
      <c r="AB2469" s="549">
        <f t="shared" si="1056"/>
        <v>0</v>
      </c>
      <c r="AC2469" s="544">
        <f t="shared" si="1057"/>
        <v>0</v>
      </c>
      <c r="AD2469" s="174">
        <f t="shared" si="1058"/>
        <v>0</v>
      </c>
      <c r="AE2469" s="8"/>
      <c r="AF2469" s="885" t="str">
        <f t="shared" si="1059"/>
        <v xml:space="preserve"> </v>
      </c>
      <c r="AG2469" s="40">
        <f t="shared" si="1060"/>
        <v>0</v>
      </c>
      <c r="AH2469" s="40">
        <f t="shared" si="1061"/>
        <v>0</v>
      </c>
      <c r="AR2469" s="40">
        <f t="shared" si="1062"/>
        <v>0</v>
      </c>
      <c r="AS2469" s="40">
        <f t="shared" si="1063"/>
        <v>0</v>
      </c>
      <c r="AT2469" s="40">
        <f t="shared" si="1064"/>
        <v>0</v>
      </c>
      <c r="AU2469" s="40">
        <f t="shared" si="1065"/>
        <v>0</v>
      </c>
      <c r="AX2469" s="279">
        <f t="shared" si="1066"/>
        <v>0</v>
      </c>
      <c r="AY2469" s="279">
        <f t="shared" si="1067"/>
        <v>0</v>
      </c>
      <c r="AZ2469" s="40">
        <f t="shared" si="1068"/>
        <v>0</v>
      </c>
      <c r="BB2469" s="40">
        <f t="shared" si="1069"/>
        <v>0</v>
      </c>
      <c r="BC2469" s="397">
        <f t="shared" si="1070"/>
        <v>0</v>
      </c>
      <c r="BD2469" s="105">
        <f t="shared" si="1071"/>
        <v>0</v>
      </c>
      <c r="BE2469" s="105">
        <f t="shared" si="1072"/>
        <v>0</v>
      </c>
      <c r="BF2469" s="742">
        <f t="shared" si="1073"/>
        <v>0</v>
      </c>
      <c r="BG2469" s="89"/>
      <c r="BH2469" s="9"/>
      <c r="BJ2469" s="40">
        <f t="shared" si="1074"/>
        <v>0</v>
      </c>
      <c r="BK2469" s="40">
        <f t="shared" si="1075"/>
        <v>1</v>
      </c>
      <c r="BL2469" s="40">
        <f t="shared" si="1076"/>
        <v>0</v>
      </c>
      <c r="BM2469" s="40">
        <f t="shared" si="1077"/>
        <v>0</v>
      </c>
      <c r="BN2469" s="40">
        <f t="shared" si="1078"/>
        <v>0</v>
      </c>
    </row>
    <row r="2470" spans="1:66" x14ac:dyDescent="0.25">
      <c r="A2470" s="379"/>
      <c r="B2470" s="936"/>
      <c r="C2470" s="272"/>
      <c r="D2470" s="868"/>
      <c r="E2470" s="873" t="str">
        <f t="shared" si="1052"/>
        <v xml:space="preserve"> </v>
      </c>
      <c r="F2470" s="130">
        <f t="shared" si="1053"/>
        <v>0</v>
      </c>
      <c r="G2470" s="128">
        <f t="shared" si="1054"/>
        <v>2458</v>
      </c>
      <c r="H2470" s="127"/>
      <c r="I2470" s="321"/>
      <c r="J2470" s="97"/>
      <c r="K2470" s="323"/>
      <c r="L2470" s="322"/>
      <c r="M2470" s="50"/>
      <c r="N2470" s="87"/>
      <c r="O2470" s="324"/>
      <c r="P2470" s="98"/>
      <c r="Q2470" s="98"/>
      <c r="R2470" s="114"/>
      <c r="S2470" s="753"/>
      <c r="T2470" s="98"/>
      <c r="U2470" s="98"/>
      <c r="V2470" s="98"/>
      <c r="W2470" s="99"/>
      <c r="X2470" s="97"/>
      <c r="Y2470" s="87"/>
      <c r="Z2470" s="100"/>
      <c r="AA2470" s="106">
        <f t="shared" si="1055"/>
        <v>2458</v>
      </c>
      <c r="AB2470" s="549">
        <f t="shared" si="1056"/>
        <v>0</v>
      </c>
      <c r="AC2470" s="544">
        <f t="shared" si="1057"/>
        <v>0</v>
      </c>
      <c r="AD2470" s="174">
        <f t="shared" si="1058"/>
        <v>0</v>
      </c>
      <c r="AE2470" s="8"/>
      <c r="AF2470" s="885" t="str">
        <f t="shared" si="1059"/>
        <v xml:space="preserve"> </v>
      </c>
      <c r="AG2470" s="40">
        <f t="shared" si="1060"/>
        <v>0</v>
      </c>
      <c r="AH2470" s="40">
        <f t="shared" si="1061"/>
        <v>0</v>
      </c>
      <c r="AR2470" s="40">
        <f t="shared" si="1062"/>
        <v>0</v>
      </c>
      <c r="AS2470" s="40">
        <f t="shared" si="1063"/>
        <v>0</v>
      </c>
      <c r="AT2470" s="40">
        <f t="shared" si="1064"/>
        <v>0</v>
      </c>
      <c r="AU2470" s="40">
        <f t="shared" si="1065"/>
        <v>0</v>
      </c>
      <c r="AX2470" s="279">
        <f t="shared" si="1066"/>
        <v>0</v>
      </c>
      <c r="AY2470" s="279">
        <f t="shared" si="1067"/>
        <v>0</v>
      </c>
      <c r="AZ2470" s="40">
        <f t="shared" si="1068"/>
        <v>0</v>
      </c>
      <c r="BB2470" s="40">
        <f t="shared" si="1069"/>
        <v>0</v>
      </c>
      <c r="BC2470" s="397">
        <f t="shared" si="1070"/>
        <v>0</v>
      </c>
      <c r="BD2470" s="105">
        <f t="shared" si="1071"/>
        <v>0</v>
      </c>
      <c r="BE2470" s="105">
        <f t="shared" si="1072"/>
        <v>0</v>
      </c>
      <c r="BF2470" s="742">
        <f t="shared" si="1073"/>
        <v>0</v>
      </c>
      <c r="BG2470" s="89"/>
      <c r="BH2470" s="9"/>
      <c r="BJ2470" s="40">
        <f t="shared" si="1074"/>
        <v>0</v>
      </c>
      <c r="BK2470" s="40">
        <f t="shared" si="1075"/>
        <v>1</v>
      </c>
      <c r="BL2470" s="40">
        <f t="shared" si="1076"/>
        <v>0</v>
      </c>
      <c r="BM2470" s="40">
        <f t="shared" si="1077"/>
        <v>0</v>
      </c>
      <c r="BN2470" s="40">
        <f t="shared" si="1078"/>
        <v>0</v>
      </c>
    </row>
    <row r="2471" spans="1:66" x14ac:dyDescent="0.25">
      <c r="A2471" s="379"/>
      <c r="B2471" s="936"/>
      <c r="C2471" s="272"/>
      <c r="D2471" s="868"/>
      <c r="E2471" s="873" t="str">
        <f t="shared" si="1052"/>
        <v xml:space="preserve"> </v>
      </c>
      <c r="F2471" s="130">
        <f t="shared" si="1053"/>
        <v>0</v>
      </c>
      <c r="G2471" s="128">
        <f t="shared" si="1054"/>
        <v>2459</v>
      </c>
      <c r="H2471" s="127"/>
      <c r="I2471" s="321"/>
      <c r="J2471" s="97"/>
      <c r="K2471" s="323"/>
      <c r="L2471" s="322"/>
      <c r="M2471" s="50"/>
      <c r="N2471" s="87"/>
      <c r="O2471" s="324"/>
      <c r="P2471" s="98"/>
      <c r="Q2471" s="98"/>
      <c r="R2471" s="114"/>
      <c r="S2471" s="753"/>
      <c r="T2471" s="98"/>
      <c r="U2471" s="98"/>
      <c r="V2471" s="98"/>
      <c r="W2471" s="99"/>
      <c r="X2471" s="97"/>
      <c r="Y2471" s="87"/>
      <c r="Z2471" s="100"/>
      <c r="AA2471" s="106">
        <f t="shared" si="1055"/>
        <v>2459</v>
      </c>
      <c r="AB2471" s="549">
        <f t="shared" si="1056"/>
        <v>0</v>
      </c>
      <c r="AC2471" s="544">
        <f t="shared" si="1057"/>
        <v>0</v>
      </c>
      <c r="AD2471" s="174">
        <f t="shared" si="1058"/>
        <v>0</v>
      </c>
      <c r="AE2471" s="8"/>
      <c r="AF2471" s="885" t="str">
        <f t="shared" si="1059"/>
        <v xml:space="preserve"> </v>
      </c>
      <c r="AG2471" s="40">
        <f t="shared" si="1060"/>
        <v>0</v>
      </c>
      <c r="AH2471" s="40">
        <f t="shared" si="1061"/>
        <v>0</v>
      </c>
      <c r="AR2471" s="40">
        <f t="shared" si="1062"/>
        <v>0</v>
      </c>
      <c r="AS2471" s="40">
        <f t="shared" si="1063"/>
        <v>0</v>
      </c>
      <c r="AT2471" s="40">
        <f t="shared" si="1064"/>
        <v>0</v>
      </c>
      <c r="AU2471" s="40">
        <f t="shared" si="1065"/>
        <v>0</v>
      </c>
      <c r="AX2471" s="279">
        <f t="shared" si="1066"/>
        <v>0</v>
      </c>
      <c r="AY2471" s="279">
        <f t="shared" si="1067"/>
        <v>0</v>
      </c>
      <c r="AZ2471" s="40">
        <f t="shared" si="1068"/>
        <v>0</v>
      </c>
      <c r="BB2471" s="40">
        <f t="shared" si="1069"/>
        <v>0</v>
      </c>
      <c r="BC2471" s="397">
        <f t="shared" si="1070"/>
        <v>0</v>
      </c>
      <c r="BD2471" s="105">
        <f t="shared" si="1071"/>
        <v>0</v>
      </c>
      <c r="BE2471" s="105">
        <f t="shared" si="1072"/>
        <v>0</v>
      </c>
      <c r="BF2471" s="742">
        <f t="shared" si="1073"/>
        <v>0</v>
      </c>
      <c r="BG2471" s="89"/>
      <c r="BH2471" s="9"/>
      <c r="BJ2471" s="40">
        <f t="shared" si="1074"/>
        <v>0</v>
      </c>
      <c r="BK2471" s="40">
        <f t="shared" si="1075"/>
        <v>1</v>
      </c>
      <c r="BL2471" s="40">
        <f t="shared" si="1076"/>
        <v>0</v>
      </c>
      <c r="BM2471" s="40">
        <f t="shared" si="1077"/>
        <v>0</v>
      </c>
      <c r="BN2471" s="40">
        <f t="shared" si="1078"/>
        <v>0</v>
      </c>
    </row>
    <row r="2472" spans="1:66" x14ac:dyDescent="0.25">
      <c r="A2472" s="379"/>
      <c r="B2472" s="936"/>
      <c r="C2472" s="272"/>
      <c r="D2472" s="868"/>
      <c r="E2472" s="873" t="str">
        <f t="shared" si="1052"/>
        <v xml:space="preserve"> </v>
      </c>
      <c r="F2472" s="130">
        <f t="shared" si="1053"/>
        <v>0</v>
      </c>
      <c r="G2472" s="128">
        <f t="shared" si="1054"/>
        <v>2460</v>
      </c>
      <c r="H2472" s="127"/>
      <c r="I2472" s="321"/>
      <c r="J2472" s="97"/>
      <c r="K2472" s="323"/>
      <c r="L2472" s="322"/>
      <c r="M2472" s="50"/>
      <c r="N2472" s="87"/>
      <c r="O2472" s="324"/>
      <c r="P2472" s="98"/>
      <c r="Q2472" s="98"/>
      <c r="R2472" s="114"/>
      <c r="S2472" s="753"/>
      <c r="T2472" s="98"/>
      <c r="U2472" s="98"/>
      <c r="V2472" s="98"/>
      <c r="W2472" s="99"/>
      <c r="X2472" s="97"/>
      <c r="Y2472" s="87"/>
      <c r="Z2472" s="100"/>
      <c r="AA2472" s="106">
        <f t="shared" si="1055"/>
        <v>2460</v>
      </c>
      <c r="AB2472" s="549">
        <f t="shared" si="1056"/>
        <v>0</v>
      </c>
      <c r="AC2472" s="544">
        <f t="shared" si="1057"/>
        <v>0</v>
      </c>
      <c r="AD2472" s="174">
        <f t="shared" si="1058"/>
        <v>0</v>
      </c>
      <c r="AE2472" s="8"/>
      <c r="AF2472" s="885" t="str">
        <f t="shared" si="1059"/>
        <v xml:space="preserve"> </v>
      </c>
      <c r="AG2472" s="40">
        <f t="shared" si="1060"/>
        <v>0</v>
      </c>
      <c r="AH2472" s="40">
        <f t="shared" si="1061"/>
        <v>0</v>
      </c>
      <c r="AR2472" s="40">
        <f t="shared" si="1062"/>
        <v>0</v>
      </c>
      <c r="AS2472" s="40">
        <f t="shared" si="1063"/>
        <v>0</v>
      </c>
      <c r="AT2472" s="40">
        <f t="shared" si="1064"/>
        <v>0</v>
      </c>
      <c r="AU2472" s="40">
        <f t="shared" si="1065"/>
        <v>0</v>
      </c>
      <c r="AX2472" s="279">
        <f t="shared" si="1066"/>
        <v>0</v>
      </c>
      <c r="AY2472" s="279">
        <f t="shared" si="1067"/>
        <v>0</v>
      </c>
      <c r="AZ2472" s="40">
        <f t="shared" si="1068"/>
        <v>0</v>
      </c>
      <c r="BB2472" s="40">
        <f t="shared" si="1069"/>
        <v>0</v>
      </c>
      <c r="BC2472" s="397">
        <f t="shared" si="1070"/>
        <v>0</v>
      </c>
      <c r="BD2472" s="105">
        <f t="shared" si="1071"/>
        <v>0</v>
      </c>
      <c r="BE2472" s="105">
        <f t="shared" si="1072"/>
        <v>0</v>
      </c>
      <c r="BF2472" s="742">
        <f t="shared" si="1073"/>
        <v>0</v>
      </c>
      <c r="BG2472" s="89"/>
      <c r="BH2472" s="9"/>
      <c r="BJ2472" s="40">
        <f t="shared" si="1074"/>
        <v>0</v>
      </c>
      <c r="BK2472" s="40">
        <f t="shared" si="1075"/>
        <v>1</v>
      </c>
      <c r="BL2472" s="40">
        <f t="shared" si="1076"/>
        <v>0</v>
      </c>
      <c r="BM2472" s="40">
        <f t="shared" si="1077"/>
        <v>0</v>
      </c>
      <c r="BN2472" s="40">
        <f t="shared" si="1078"/>
        <v>0</v>
      </c>
    </row>
    <row r="2473" spans="1:66" x14ac:dyDescent="0.25">
      <c r="A2473" s="379"/>
      <c r="B2473" s="936"/>
      <c r="C2473" s="272"/>
      <c r="D2473" s="868"/>
      <c r="E2473" s="873" t="str">
        <f t="shared" si="1052"/>
        <v xml:space="preserve"> </v>
      </c>
      <c r="F2473" s="130">
        <f t="shared" si="1053"/>
        <v>0</v>
      </c>
      <c r="G2473" s="128">
        <f t="shared" si="1054"/>
        <v>2461</v>
      </c>
      <c r="H2473" s="127"/>
      <c r="I2473" s="321"/>
      <c r="J2473" s="97"/>
      <c r="K2473" s="323"/>
      <c r="L2473" s="322"/>
      <c r="M2473" s="50"/>
      <c r="N2473" s="87"/>
      <c r="O2473" s="324"/>
      <c r="P2473" s="98"/>
      <c r="Q2473" s="98"/>
      <c r="R2473" s="114"/>
      <c r="S2473" s="753"/>
      <c r="T2473" s="98"/>
      <c r="U2473" s="98"/>
      <c r="V2473" s="98"/>
      <c r="W2473" s="99"/>
      <c r="X2473" s="97"/>
      <c r="Y2473" s="87"/>
      <c r="Z2473" s="100"/>
      <c r="AA2473" s="106">
        <f t="shared" si="1055"/>
        <v>2461</v>
      </c>
      <c r="AB2473" s="549">
        <f t="shared" si="1056"/>
        <v>0</v>
      </c>
      <c r="AC2473" s="544">
        <f t="shared" si="1057"/>
        <v>0</v>
      </c>
      <c r="AD2473" s="174">
        <f t="shared" si="1058"/>
        <v>0</v>
      </c>
      <c r="AE2473" s="8"/>
      <c r="AF2473" s="885" t="str">
        <f t="shared" si="1059"/>
        <v xml:space="preserve"> </v>
      </c>
      <c r="AG2473" s="40">
        <f t="shared" si="1060"/>
        <v>0</v>
      </c>
      <c r="AH2473" s="40">
        <f t="shared" si="1061"/>
        <v>0</v>
      </c>
      <c r="AR2473" s="40">
        <f t="shared" si="1062"/>
        <v>0</v>
      </c>
      <c r="AS2473" s="40">
        <f t="shared" si="1063"/>
        <v>0</v>
      </c>
      <c r="AT2473" s="40">
        <f t="shared" si="1064"/>
        <v>0</v>
      </c>
      <c r="AU2473" s="40">
        <f t="shared" si="1065"/>
        <v>0</v>
      </c>
      <c r="AX2473" s="279">
        <f t="shared" si="1066"/>
        <v>0</v>
      </c>
      <c r="AY2473" s="279">
        <f t="shared" si="1067"/>
        <v>0</v>
      </c>
      <c r="AZ2473" s="40">
        <f t="shared" si="1068"/>
        <v>0</v>
      </c>
      <c r="BB2473" s="40">
        <f t="shared" si="1069"/>
        <v>0</v>
      </c>
      <c r="BC2473" s="397">
        <f t="shared" si="1070"/>
        <v>0</v>
      </c>
      <c r="BD2473" s="105">
        <f t="shared" si="1071"/>
        <v>0</v>
      </c>
      <c r="BE2473" s="105">
        <f t="shared" si="1072"/>
        <v>0</v>
      </c>
      <c r="BF2473" s="742">
        <f t="shared" si="1073"/>
        <v>0</v>
      </c>
      <c r="BG2473" s="89"/>
      <c r="BH2473" s="9"/>
      <c r="BJ2473" s="40">
        <f t="shared" si="1074"/>
        <v>0</v>
      </c>
      <c r="BK2473" s="40">
        <f t="shared" si="1075"/>
        <v>1</v>
      </c>
      <c r="BL2473" s="40">
        <f t="shared" si="1076"/>
        <v>0</v>
      </c>
      <c r="BM2473" s="40">
        <f t="shared" si="1077"/>
        <v>0</v>
      </c>
      <c r="BN2473" s="40">
        <f t="shared" si="1078"/>
        <v>0</v>
      </c>
    </row>
    <row r="2474" spans="1:66" x14ac:dyDescent="0.25">
      <c r="A2474" s="379"/>
      <c r="B2474" s="936"/>
      <c r="C2474" s="272"/>
      <c r="D2474" s="868"/>
      <c r="E2474" s="873" t="str">
        <f t="shared" si="1052"/>
        <v xml:space="preserve"> </v>
      </c>
      <c r="F2474" s="130">
        <f t="shared" si="1053"/>
        <v>0</v>
      </c>
      <c r="G2474" s="128">
        <f t="shared" si="1054"/>
        <v>2462</v>
      </c>
      <c r="H2474" s="127"/>
      <c r="I2474" s="321"/>
      <c r="J2474" s="97"/>
      <c r="K2474" s="323"/>
      <c r="L2474" s="322"/>
      <c r="M2474" s="50"/>
      <c r="N2474" s="87"/>
      <c r="O2474" s="324"/>
      <c r="P2474" s="98"/>
      <c r="Q2474" s="98"/>
      <c r="R2474" s="114"/>
      <c r="S2474" s="753"/>
      <c r="T2474" s="98"/>
      <c r="U2474" s="98"/>
      <c r="V2474" s="98"/>
      <c r="W2474" s="99"/>
      <c r="X2474" s="97"/>
      <c r="Y2474" s="87"/>
      <c r="Z2474" s="100"/>
      <c r="AA2474" s="106">
        <f t="shared" si="1055"/>
        <v>2462</v>
      </c>
      <c r="AB2474" s="549">
        <f t="shared" si="1056"/>
        <v>0</v>
      </c>
      <c r="AC2474" s="544">
        <f t="shared" si="1057"/>
        <v>0</v>
      </c>
      <c r="AD2474" s="174">
        <f t="shared" si="1058"/>
        <v>0</v>
      </c>
      <c r="AE2474" s="8"/>
      <c r="AF2474" s="885" t="str">
        <f t="shared" si="1059"/>
        <v xml:space="preserve"> </v>
      </c>
      <c r="AG2474" s="40">
        <f t="shared" si="1060"/>
        <v>0</v>
      </c>
      <c r="AH2474" s="40">
        <f t="shared" si="1061"/>
        <v>0</v>
      </c>
      <c r="AR2474" s="40">
        <f t="shared" si="1062"/>
        <v>0</v>
      </c>
      <c r="AS2474" s="40">
        <f t="shared" si="1063"/>
        <v>0</v>
      </c>
      <c r="AT2474" s="40">
        <f t="shared" si="1064"/>
        <v>0</v>
      </c>
      <c r="AU2474" s="40">
        <f t="shared" si="1065"/>
        <v>0</v>
      </c>
      <c r="AX2474" s="279">
        <f t="shared" si="1066"/>
        <v>0</v>
      </c>
      <c r="AY2474" s="279">
        <f t="shared" si="1067"/>
        <v>0</v>
      </c>
      <c r="AZ2474" s="40">
        <f t="shared" si="1068"/>
        <v>0</v>
      </c>
      <c r="BB2474" s="40">
        <f t="shared" si="1069"/>
        <v>0</v>
      </c>
      <c r="BC2474" s="397">
        <f t="shared" si="1070"/>
        <v>0</v>
      </c>
      <c r="BD2474" s="105">
        <f t="shared" si="1071"/>
        <v>0</v>
      </c>
      <c r="BE2474" s="105">
        <f t="shared" si="1072"/>
        <v>0</v>
      </c>
      <c r="BF2474" s="742">
        <f t="shared" si="1073"/>
        <v>0</v>
      </c>
      <c r="BG2474" s="89"/>
      <c r="BH2474" s="9"/>
      <c r="BJ2474" s="40">
        <f t="shared" si="1074"/>
        <v>0</v>
      </c>
      <c r="BK2474" s="40">
        <f t="shared" si="1075"/>
        <v>1</v>
      </c>
      <c r="BL2474" s="40">
        <f t="shared" si="1076"/>
        <v>0</v>
      </c>
      <c r="BM2474" s="40">
        <f t="shared" si="1077"/>
        <v>0</v>
      </c>
      <c r="BN2474" s="40">
        <f t="shared" si="1078"/>
        <v>0</v>
      </c>
    </row>
    <row r="2475" spans="1:66" x14ac:dyDescent="0.25">
      <c r="A2475" s="379"/>
      <c r="B2475" s="936"/>
      <c r="C2475" s="272"/>
      <c r="D2475" s="868"/>
      <c r="E2475" s="873" t="str">
        <f t="shared" si="1052"/>
        <v xml:space="preserve"> </v>
      </c>
      <c r="F2475" s="130">
        <f t="shared" si="1053"/>
        <v>0</v>
      </c>
      <c r="G2475" s="128">
        <f t="shared" si="1054"/>
        <v>2463</v>
      </c>
      <c r="H2475" s="127"/>
      <c r="I2475" s="321"/>
      <c r="J2475" s="97"/>
      <c r="K2475" s="323"/>
      <c r="L2475" s="322"/>
      <c r="M2475" s="50"/>
      <c r="N2475" s="87"/>
      <c r="O2475" s="324"/>
      <c r="P2475" s="98"/>
      <c r="Q2475" s="98"/>
      <c r="R2475" s="114"/>
      <c r="S2475" s="753"/>
      <c r="T2475" s="98"/>
      <c r="U2475" s="98"/>
      <c r="V2475" s="98"/>
      <c r="W2475" s="99"/>
      <c r="X2475" s="97"/>
      <c r="Y2475" s="87"/>
      <c r="Z2475" s="100"/>
      <c r="AA2475" s="106">
        <f t="shared" si="1055"/>
        <v>2463</v>
      </c>
      <c r="AB2475" s="549">
        <f t="shared" si="1056"/>
        <v>0</v>
      </c>
      <c r="AC2475" s="544">
        <f t="shared" si="1057"/>
        <v>0</v>
      </c>
      <c r="AD2475" s="174">
        <f t="shared" si="1058"/>
        <v>0</v>
      </c>
      <c r="AE2475" s="8"/>
      <c r="AF2475" s="885" t="str">
        <f t="shared" si="1059"/>
        <v xml:space="preserve"> </v>
      </c>
      <c r="AG2475" s="40">
        <f t="shared" si="1060"/>
        <v>0</v>
      </c>
      <c r="AH2475" s="40">
        <f t="shared" si="1061"/>
        <v>0</v>
      </c>
      <c r="AR2475" s="40">
        <f t="shared" si="1062"/>
        <v>0</v>
      </c>
      <c r="AS2475" s="40">
        <f t="shared" si="1063"/>
        <v>0</v>
      </c>
      <c r="AT2475" s="40">
        <f t="shared" si="1064"/>
        <v>0</v>
      </c>
      <c r="AU2475" s="40">
        <f t="shared" si="1065"/>
        <v>0</v>
      </c>
      <c r="AX2475" s="279">
        <f t="shared" si="1066"/>
        <v>0</v>
      </c>
      <c r="AY2475" s="279">
        <f t="shared" si="1067"/>
        <v>0</v>
      </c>
      <c r="AZ2475" s="40">
        <f t="shared" si="1068"/>
        <v>0</v>
      </c>
      <c r="BB2475" s="40">
        <f t="shared" si="1069"/>
        <v>0</v>
      </c>
      <c r="BC2475" s="397">
        <f t="shared" si="1070"/>
        <v>0</v>
      </c>
      <c r="BD2475" s="105">
        <f t="shared" si="1071"/>
        <v>0</v>
      </c>
      <c r="BE2475" s="105">
        <f t="shared" si="1072"/>
        <v>0</v>
      </c>
      <c r="BF2475" s="742">
        <f t="shared" si="1073"/>
        <v>0</v>
      </c>
      <c r="BG2475" s="89"/>
      <c r="BH2475" s="9"/>
      <c r="BJ2475" s="40">
        <f t="shared" si="1074"/>
        <v>0</v>
      </c>
      <c r="BK2475" s="40">
        <f t="shared" si="1075"/>
        <v>1</v>
      </c>
      <c r="BL2475" s="40">
        <f t="shared" si="1076"/>
        <v>0</v>
      </c>
      <c r="BM2475" s="40">
        <f t="shared" si="1077"/>
        <v>0</v>
      </c>
      <c r="BN2475" s="40">
        <f t="shared" si="1078"/>
        <v>0</v>
      </c>
    </row>
    <row r="2476" spans="1:66" x14ac:dyDescent="0.25">
      <c r="A2476" s="379"/>
      <c r="B2476" s="936"/>
      <c r="C2476" s="272"/>
      <c r="D2476" s="868"/>
      <c r="E2476" s="873" t="str">
        <f t="shared" si="1052"/>
        <v xml:space="preserve"> </v>
      </c>
      <c r="F2476" s="130">
        <f t="shared" si="1053"/>
        <v>0</v>
      </c>
      <c r="G2476" s="128">
        <f t="shared" si="1054"/>
        <v>2464</v>
      </c>
      <c r="H2476" s="127"/>
      <c r="I2476" s="321"/>
      <c r="J2476" s="97"/>
      <c r="K2476" s="323"/>
      <c r="L2476" s="322"/>
      <c r="M2476" s="50"/>
      <c r="N2476" s="87"/>
      <c r="O2476" s="324"/>
      <c r="P2476" s="98"/>
      <c r="Q2476" s="98"/>
      <c r="R2476" s="114"/>
      <c r="S2476" s="753"/>
      <c r="T2476" s="98"/>
      <c r="U2476" s="98"/>
      <c r="V2476" s="98"/>
      <c r="W2476" s="99"/>
      <c r="X2476" s="97"/>
      <c r="Y2476" s="87"/>
      <c r="Z2476" s="100"/>
      <c r="AA2476" s="106">
        <f t="shared" si="1055"/>
        <v>2464</v>
      </c>
      <c r="AB2476" s="549">
        <f t="shared" si="1056"/>
        <v>0</v>
      </c>
      <c r="AC2476" s="544">
        <f t="shared" si="1057"/>
        <v>0</v>
      </c>
      <c r="AD2476" s="174">
        <f t="shared" si="1058"/>
        <v>0</v>
      </c>
      <c r="AE2476" s="8"/>
      <c r="AF2476" s="885" t="str">
        <f t="shared" si="1059"/>
        <v xml:space="preserve"> </v>
      </c>
      <c r="AG2476" s="40">
        <f t="shared" si="1060"/>
        <v>0</v>
      </c>
      <c r="AH2476" s="40">
        <f t="shared" si="1061"/>
        <v>0</v>
      </c>
      <c r="AR2476" s="40">
        <f t="shared" si="1062"/>
        <v>0</v>
      </c>
      <c r="AS2476" s="40">
        <f t="shared" si="1063"/>
        <v>0</v>
      </c>
      <c r="AT2476" s="40">
        <f t="shared" si="1064"/>
        <v>0</v>
      </c>
      <c r="AU2476" s="40">
        <f t="shared" si="1065"/>
        <v>0</v>
      </c>
      <c r="AX2476" s="279">
        <f t="shared" si="1066"/>
        <v>0</v>
      </c>
      <c r="AY2476" s="279">
        <f t="shared" si="1067"/>
        <v>0</v>
      </c>
      <c r="AZ2476" s="40">
        <f t="shared" si="1068"/>
        <v>0</v>
      </c>
      <c r="BB2476" s="40">
        <f t="shared" si="1069"/>
        <v>0</v>
      </c>
      <c r="BC2476" s="397">
        <f t="shared" si="1070"/>
        <v>0</v>
      </c>
      <c r="BD2476" s="105">
        <f t="shared" si="1071"/>
        <v>0</v>
      </c>
      <c r="BE2476" s="105">
        <f t="shared" si="1072"/>
        <v>0</v>
      </c>
      <c r="BF2476" s="742">
        <f t="shared" si="1073"/>
        <v>0</v>
      </c>
      <c r="BG2476" s="89"/>
      <c r="BH2476" s="9"/>
      <c r="BJ2476" s="40">
        <f t="shared" si="1074"/>
        <v>0</v>
      </c>
      <c r="BK2476" s="40">
        <f t="shared" si="1075"/>
        <v>1</v>
      </c>
      <c r="BL2476" s="40">
        <f t="shared" si="1076"/>
        <v>0</v>
      </c>
      <c r="BM2476" s="40">
        <f t="shared" si="1077"/>
        <v>0</v>
      </c>
      <c r="BN2476" s="40">
        <f t="shared" si="1078"/>
        <v>0</v>
      </c>
    </row>
    <row r="2477" spans="1:66" x14ac:dyDescent="0.25">
      <c r="A2477" s="379"/>
      <c r="B2477" s="936"/>
      <c r="C2477" s="272"/>
      <c r="D2477" s="868"/>
      <c r="E2477" s="873" t="str">
        <f t="shared" si="1052"/>
        <v xml:space="preserve"> </v>
      </c>
      <c r="F2477" s="130">
        <f t="shared" si="1053"/>
        <v>0</v>
      </c>
      <c r="G2477" s="128">
        <f t="shared" si="1054"/>
        <v>2465</v>
      </c>
      <c r="H2477" s="127"/>
      <c r="I2477" s="321"/>
      <c r="J2477" s="97"/>
      <c r="K2477" s="323"/>
      <c r="L2477" s="322"/>
      <c r="M2477" s="50"/>
      <c r="N2477" s="87"/>
      <c r="O2477" s="324"/>
      <c r="P2477" s="98"/>
      <c r="Q2477" s="98"/>
      <c r="R2477" s="114"/>
      <c r="S2477" s="753"/>
      <c r="T2477" s="98"/>
      <c r="U2477" s="98"/>
      <c r="V2477" s="98"/>
      <c r="W2477" s="99"/>
      <c r="X2477" s="97"/>
      <c r="Y2477" s="87"/>
      <c r="Z2477" s="100"/>
      <c r="AA2477" s="106">
        <f t="shared" si="1055"/>
        <v>2465</v>
      </c>
      <c r="AB2477" s="549">
        <f t="shared" si="1056"/>
        <v>0</v>
      </c>
      <c r="AC2477" s="544">
        <f t="shared" si="1057"/>
        <v>0</v>
      </c>
      <c r="AD2477" s="174">
        <f t="shared" si="1058"/>
        <v>0</v>
      </c>
      <c r="AE2477" s="8"/>
      <c r="AF2477" s="885" t="str">
        <f t="shared" si="1059"/>
        <v xml:space="preserve"> </v>
      </c>
      <c r="AG2477" s="40">
        <f t="shared" si="1060"/>
        <v>0</v>
      </c>
      <c r="AH2477" s="40">
        <f t="shared" si="1061"/>
        <v>0</v>
      </c>
      <c r="AR2477" s="40">
        <f t="shared" si="1062"/>
        <v>0</v>
      </c>
      <c r="AS2477" s="40">
        <f t="shared" si="1063"/>
        <v>0</v>
      </c>
      <c r="AT2477" s="40">
        <f t="shared" si="1064"/>
        <v>0</v>
      </c>
      <c r="AU2477" s="40">
        <f t="shared" si="1065"/>
        <v>0</v>
      </c>
      <c r="AX2477" s="279">
        <f t="shared" si="1066"/>
        <v>0</v>
      </c>
      <c r="AY2477" s="279">
        <f t="shared" si="1067"/>
        <v>0</v>
      </c>
      <c r="AZ2477" s="40">
        <f t="shared" si="1068"/>
        <v>0</v>
      </c>
      <c r="BB2477" s="40">
        <f t="shared" si="1069"/>
        <v>0</v>
      </c>
      <c r="BC2477" s="397">
        <f t="shared" si="1070"/>
        <v>0</v>
      </c>
      <c r="BD2477" s="105">
        <f t="shared" si="1071"/>
        <v>0</v>
      </c>
      <c r="BE2477" s="105">
        <f t="shared" si="1072"/>
        <v>0</v>
      </c>
      <c r="BF2477" s="742">
        <f t="shared" si="1073"/>
        <v>0</v>
      </c>
      <c r="BG2477" s="89"/>
      <c r="BH2477" s="9"/>
      <c r="BJ2477" s="40">
        <f t="shared" si="1074"/>
        <v>0</v>
      </c>
      <c r="BK2477" s="40">
        <f t="shared" si="1075"/>
        <v>1</v>
      </c>
      <c r="BL2477" s="40">
        <f t="shared" si="1076"/>
        <v>0</v>
      </c>
      <c r="BM2477" s="40">
        <f t="shared" si="1077"/>
        <v>0</v>
      </c>
      <c r="BN2477" s="40">
        <f t="shared" si="1078"/>
        <v>0</v>
      </c>
    </row>
    <row r="2478" spans="1:66" x14ac:dyDescent="0.25">
      <c r="A2478" s="379"/>
      <c r="B2478" s="936"/>
      <c r="C2478" s="272"/>
      <c r="D2478" s="868"/>
      <c r="E2478" s="873" t="str">
        <f t="shared" ref="E2478:E2541" si="1079">IF(+BN2478+BM2478&gt;0,"&lt; Error"," ")</f>
        <v xml:space="preserve"> </v>
      </c>
      <c r="F2478" s="130">
        <f t="shared" ref="F2478:F2541" si="1080">IF(ISBLANK(H2478),0,VLOOKUP(TRIM(H2478),AllVarieties,4,FALSE))</f>
        <v>0</v>
      </c>
      <c r="G2478" s="128">
        <f t="shared" si="1054"/>
        <v>2466</v>
      </c>
      <c r="H2478" s="127"/>
      <c r="I2478" s="321"/>
      <c r="J2478" s="97"/>
      <c r="K2478" s="323"/>
      <c r="L2478" s="322"/>
      <c r="M2478" s="50"/>
      <c r="N2478" s="87"/>
      <c r="O2478" s="324"/>
      <c r="P2478" s="98"/>
      <c r="Q2478" s="98"/>
      <c r="R2478" s="114"/>
      <c r="S2478" s="753"/>
      <c r="T2478" s="98"/>
      <c r="U2478" s="98"/>
      <c r="V2478" s="98"/>
      <c r="W2478" s="99"/>
      <c r="X2478" s="97"/>
      <c r="Y2478" s="87"/>
      <c r="Z2478" s="100"/>
      <c r="AA2478" s="106">
        <f t="shared" si="1055"/>
        <v>2466</v>
      </c>
      <c r="AB2478" s="549">
        <f t="shared" si="1056"/>
        <v>0</v>
      </c>
      <c r="AC2478" s="544">
        <f t="shared" si="1057"/>
        <v>0</v>
      </c>
      <c r="AD2478" s="174">
        <f t="shared" si="1058"/>
        <v>0</v>
      </c>
      <c r="AE2478" s="8"/>
      <c r="AF2478" s="885" t="str">
        <f t="shared" si="1059"/>
        <v xml:space="preserve"> </v>
      </c>
      <c r="AG2478" s="40">
        <f t="shared" si="1060"/>
        <v>0</v>
      </c>
      <c r="AH2478" s="40">
        <f t="shared" si="1061"/>
        <v>0</v>
      </c>
      <c r="AR2478" s="40">
        <f t="shared" si="1062"/>
        <v>0</v>
      </c>
      <c r="AS2478" s="40">
        <f t="shared" si="1063"/>
        <v>0</v>
      </c>
      <c r="AT2478" s="40">
        <f t="shared" si="1064"/>
        <v>0</v>
      </c>
      <c r="AU2478" s="40">
        <f t="shared" si="1065"/>
        <v>0</v>
      </c>
      <c r="AX2478" s="279">
        <f t="shared" si="1066"/>
        <v>0</v>
      </c>
      <c r="AY2478" s="279">
        <f t="shared" si="1067"/>
        <v>0</v>
      </c>
      <c r="AZ2478" s="40">
        <f t="shared" si="1068"/>
        <v>0</v>
      </c>
      <c r="BB2478" s="40">
        <f t="shared" si="1069"/>
        <v>0</v>
      </c>
      <c r="BC2478" s="397">
        <f t="shared" si="1070"/>
        <v>0</v>
      </c>
      <c r="BD2478" s="105">
        <f t="shared" si="1071"/>
        <v>0</v>
      </c>
      <c r="BE2478" s="105">
        <f t="shared" si="1072"/>
        <v>0</v>
      </c>
      <c r="BF2478" s="742">
        <f t="shared" si="1073"/>
        <v>0</v>
      </c>
      <c r="BG2478" s="89"/>
      <c r="BH2478" s="9"/>
      <c r="BJ2478" s="40">
        <f t="shared" si="1074"/>
        <v>0</v>
      </c>
      <c r="BK2478" s="40">
        <f t="shared" si="1075"/>
        <v>1</v>
      </c>
      <c r="BL2478" s="40">
        <f t="shared" si="1076"/>
        <v>0</v>
      </c>
      <c r="BM2478" s="40">
        <f t="shared" si="1077"/>
        <v>0</v>
      </c>
      <c r="BN2478" s="40">
        <f t="shared" si="1078"/>
        <v>0</v>
      </c>
    </row>
    <row r="2479" spans="1:66" x14ac:dyDescent="0.25">
      <c r="A2479" s="379"/>
      <c r="B2479" s="936"/>
      <c r="C2479" s="272"/>
      <c r="D2479" s="868"/>
      <c r="E2479" s="873" t="str">
        <f t="shared" si="1079"/>
        <v xml:space="preserve"> </v>
      </c>
      <c r="F2479" s="130">
        <f t="shared" si="1080"/>
        <v>0</v>
      </c>
      <c r="G2479" s="128">
        <f t="shared" si="1054"/>
        <v>2467</v>
      </c>
      <c r="H2479" s="127"/>
      <c r="I2479" s="321"/>
      <c r="J2479" s="97"/>
      <c r="K2479" s="323"/>
      <c r="L2479" s="322"/>
      <c r="M2479" s="50"/>
      <c r="N2479" s="87"/>
      <c r="O2479" s="324"/>
      <c r="P2479" s="98"/>
      <c r="Q2479" s="98"/>
      <c r="R2479" s="114"/>
      <c r="S2479" s="753"/>
      <c r="T2479" s="98"/>
      <c r="U2479" s="98"/>
      <c r="V2479" s="98"/>
      <c r="W2479" s="99"/>
      <c r="X2479" s="97"/>
      <c r="Y2479" s="87"/>
      <c r="Z2479" s="100"/>
      <c r="AA2479" s="106">
        <f t="shared" si="1055"/>
        <v>2467</v>
      </c>
      <c r="AB2479" s="549">
        <f t="shared" si="1056"/>
        <v>0</v>
      </c>
      <c r="AC2479" s="544">
        <f t="shared" si="1057"/>
        <v>0</v>
      </c>
      <c r="AD2479" s="174">
        <f t="shared" si="1058"/>
        <v>0</v>
      </c>
      <c r="AE2479" s="8"/>
      <c r="AF2479" s="885" t="str">
        <f t="shared" si="1059"/>
        <v xml:space="preserve"> </v>
      </c>
      <c r="AG2479" s="40">
        <f t="shared" si="1060"/>
        <v>0</v>
      </c>
      <c r="AH2479" s="40">
        <f t="shared" si="1061"/>
        <v>0</v>
      </c>
      <c r="AR2479" s="40">
        <f t="shared" si="1062"/>
        <v>0</v>
      </c>
      <c r="AS2479" s="40">
        <f t="shared" si="1063"/>
        <v>0</v>
      </c>
      <c r="AT2479" s="40">
        <f t="shared" si="1064"/>
        <v>0</v>
      </c>
      <c r="AU2479" s="40">
        <f t="shared" si="1065"/>
        <v>0</v>
      </c>
      <c r="AX2479" s="279">
        <f t="shared" si="1066"/>
        <v>0</v>
      </c>
      <c r="AY2479" s="279">
        <f t="shared" si="1067"/>
        <v>0</v>
      </c>
      <c r="AZ2479" s="40">
        <f t="shared" si="1068"/>
        <v>0</v>
      </c>
      <c r="BB2479" s="40">
        <f t="shared" si="1069"/>
        <v>0</v>
      </c>
      <c r="BC2479" s="397">
        <f t="shared" si="1070"/>
        <v>0</v>
      </c>
      <c r="BD2479" s="105">
        <f t="shared" si="1071"/>
        <v>0</v>
      </c>
      <c r="BE2479" s="105">
        <f t="shared" si="1072"/>
        <v>0</v>
      </c>
      <c r="BF2479" s="742">
        <f t="shared" si="1073"/>
        <v>0</v>
      </c>
      <c r="BG2479" s="89"/>
      <c r="BH2479" s="9"/>
      <c r="BJ2479" s="40">
        <f t="shared" si="1074"/>
        <v>0</v>
      </c>
      <c r="BK2479" s="40">
        <f t="shared" si="1075"/>
        <v>1</v>
      </c>
      <c r="BL2479" s="40">
        <f t="shared" si="1076"/>
        <v>0</v>
      </c>
      <c r="BM2479" s="40">
        <f t="shared" si="1077"/>
        <v>0</v>
      </c>
      <c r="BN2479" s="40">
        <f t="shared" si="1078"/>
        <v>0</v>
      </c>
    </row>
    <row r="2480" spans="1:66" x14ac:dyDescent="0.25">
      <c r="A2480" s="379"/>
      <c r="B2480" s="936"/>
      <c r="C2480" s="272"/>
      <c r="D2480" s="868"/>
      <c r="E2480" s="873" t="str">
        <f t="shared" si="1079"/>
        <v xml:space="preserve"> </v>
      </c>
      <c r="F2480" s="130">
        <f t="shared" si="1080"/>
        <v>0</v>
      </c>
      <c r="G2480" s="128">
        <f t="shared" si="1054"/>
        <v>2468</v>
      </c>
      <c r="H2480" s="127"/>
      <c r="I2480" s="321"/>
      <c r="J2480" s="97"/>
      <c r="K2480" s="323"/>
      <c r="L2480" s="322"/>
      <c r="M2480" s="50"/>
      <c r="N2480" s="87"/>
      <c r="O2480" s="324"/>
      <c r="P2480" s="98"/>
      <c r="Q2480" s="98"/>
      <c r="R2480" s="114"/>
      <c r="S2480" s="753"/>
      <c r="T2480" s="98"/>
      <c r="U2480" s="98"/>
      <c r="V2480" s="98"/>
      <c r="W2480" s="99"/>
      <c r="X2480" s="97"/>
      <c r="Y2480" s="87"/>
      <c r="Z2480" s="100"/>
      <c r="AA2480" s="106">
        <f t="shared" si="1055"/>
        <v>2468</v>
      </c>
      <c r="AB2480" s="549">
        <f t="shared" si="1056"/>
        <v>0</v>
      </c>
      <c r="AC2480" s="544">
        <f t="shared" si="1057"/>
        <v>0</v>
      </c>
      <c r="AD2480" s="174">
        <f t="shared" si="1058"/>
        <v>0</v>
      </c>
      <c r="AE2480" s="8"/>
      <c r="AF2480" s="885" t="str">
        <f t="shared" si="1059"/>
        <v xml:space="preserve"> </v>
      </c>
      <c r="AG2480" s="40">
        <f t="shared" si="1060"/>
        <v>0</v>
      </c>
      <c r="AH2480" s="40">
        <f t="shared" si="1061"/>
        <v>0</v>
      </c>
      <c r="AR2480" s="40">
        <f t="shared" si="1062"/>
        <v>0</v>
      </c>
      <c r="AS2480" s="40">
        <f t="shared" si="1063"/>
        <v>0</v>
      </c>
      <c r="AT2480" s="40">
        <f t="shared" si="1064"/>
        <v>0</v>
      </c>
      <c r="AU2480" s="40">
        <f t="shared" si="1065"/>
        <v>0</v>
      </c>
      <c r="AX2480" s="279">
        <f t="shared" si="1066"/>
        <v>0</v>
      </c>
      <c r="AY2480" s="279">
        <f t="shared" si="1067"/>
        <v>0</v>
      </c>
      <c r="AZ2480" s="40">
        <f t="shared" si="1068"/>
        <v>0</v>
      </c>
      <c r="BB2480" s="40">
        <f t="shared" si="1069"/>
        <v>0</v>
      </c>
      <c r="BC2480" s="397">
        <f t="shared" si="1070"/>
        <v>0</v>
      </c>
      <c r="BD2480" s="105">
        <f t="shared" si="1071"/>
        <v>0</v>
      </c>
      <c r="BE2480" s="105">
        <f t="shared" si="1072"/>
        <v>0</v>
      </c>
      <c r="BF2480" s="742">
        <f t="shared" si="1073"/>
        <v>0</v>
      </c>
      <c r="BG2480" s="89"/>
      <c r="BH2480" s="9"/>
      <c r="BJ2480" s="40">
        <f t="shared" si="1074"/>
        <v>0</v>
      </c>
      <c r="BK2480" s="40">
        <f t="shared" si="1075"/>
        <v>1</v>
      </c>
      <c r="BL2480" s="40">
        <f t="shared" si="1076"/>
        <v>0</v>
      </c>
      <c r="BM2480" s="40">
        <f t="shared" si="1077"/>
        <v>0</v>
      </c>
      <c r="BN2480" s="40">
        <f t="shared" si="1078"/>
        <v>0</v>
      </c>
    </row>
    <row r="2481" spans="1:66" x14ac:dyDescent="0.25">
      <c r="A2481" s="379"/>
      <c r="B2481" s="936"/>
      <c r="C2481" s="272"/>
      <c r="D2481" s="868"/>
      <c r="E2481" s="873" t="str">
        <f t="shared" si="1079"/>
        <v xml:space="preserve"> </v>
      </c>
      <c r="F2481" s="130">
        <f t="shared" si="1080"/>
        <v>0</v>
      </c>
      <c r="G2481" s="128">
        <f t="shared" si="1054"/>
        <v>2469</v>
      </c>
      <c r="H2481" s="127"/>
      <c r="I2481" s="321"/>
      <c r="J2481" s="97"/>
      <c r="K2481" s="323"/>
      <c r="L2481" s="322"/>
      <c r="M2481" s="50"/>
      <c r="N2481" s="87"/>
      <c r="O2481" s="324"/>
      <c r="P2481" s="98"/>
      <c r="Q2481" s="98"/>
      <c r="R2481" s="114"/>
      <c r="S2481" s="753"/>
      <c r="T2481" s="98"/>
      <c r="U2481" s="98"/>
      <c r="V2481" s="98"/>
      <c r="W2481" s="99"/>
      <c r="X2481" s="97"/>
      <c r="Y2481" s="87"/>
      <c r="Z2481" s="100"/>
      <c r="AA2481" s="106">
        <f t="shared" si="1055"/>
        <v>2469</v>
      </c>
      <c r="AB2481" s="549">
        <f t="shared" si="1056"/>
        <v>0</v>
      </c>
      <c r="AC2481" s="544">
        <f t="shared" si="1057"/>
        <v>0</v>
      </c>
      <c r="AD2481" s="174">
        <f t="shared" si="1058"/>
        <v>0</v>
      </c>
      <c r="AE2481" s="8"/>
      <c r="AF2481" s="885" t="str">
        <f t="shared" si="1059"/>
        <v xml:space="preserve"> </v>
      </c>
      <c r="AG2481" s="40">
        <f t="shared" si="1060"/>
        <v>0</v>
      </c>
      <c r="AH2481" s="40">
        <f t="shared" si="1061"/>
        <v>0</v>
      </c>
      <c r="AR2481" s="40">
        <f t="shared" si="1062"/>
        <v>0</v>
      </c>
      <c r="AS2481" s="40">
        <f t="shared" si="1063"/>
        <v>0</v>
      </c>
      <c r="AT2481" s="40">
        <f t="shared" si="1064"/>
        <v>0</v>
      </c>
      <c r="AU2481" s="40">
        <f t="shared" si="1065"/>
        <v>0</v>
      </c>
      <c r="AX2481" s="279">
        <f t="shared" si="1066"/>
        <v>0</v>
      </c>
      <c r="AY2481" s="279">
        <f t="shared" si="1067"/>
        <v>0</v>
      </c>
      <c r="AZ2481" s="40">
        <f t="shared" si="1068"/>
        <v>0</v>
      </c>
      <c r="BB2481" s="40">
        <f t="shared" si="1069"/>
        <v>0</v>
      </c>
      <c r="BC2481" s="397">
        <f t="shared" si="1070"/>
        <v>0</v>
      </c>
      <c r="BD2481" s="105">
        <f t="shared" si="1071"/>
        <v>0</v>
      </c>
      <c r="BE2481" s="105">
        <f t="shared" si="1072"/>
        <v>0</v>
      </c>
      <c r="BF2481" s="742">
        <f t="shared" si="1073"/>
        <v>0</v>
      </c>
      <c r="BG2481" s="89"/>
      <c r="BH2481" s="9"/>
      <c r="BJ2481" s="40">
        <f t="shared" si="1074"/>
        <v>0</v>
      </c>
      <c r="BK2481" s="40">
        <f t="shared" si="1075"/>
        <v>1</v>
      </c>
      <c r="BL2481" s="40">
        <f t="shared" si="1076"/>
        <v>0</v>
      </c>
      <c r="BM2481" s="40">
        <f t="shared" si="1077"/>
        <v>0</v>
      </c>
      <c r="BN2481" s="40">
        <f t="shared" si="1078"/>
        <v>0</v>
      </c>
    </row>
    <row r="2482" spans="1:66" x14ac:dyDescent="0.25">
      <c r="A2482" s="379"/>
      <c r="B2482" s="936"/>
      <c r="C2482" s="272"/>
      <c r="D2482" s="868"/>
      <c r="E2482" s="873" t="str">
        <f t="shared" si="1079"/>
        <v xml:space="preserve"> </v>
      </c>
      <c r="F2482" s="130">
        <f t="shared" si="1080"/>
        <v>0</v>
      </c>
      <c r="G2482" s="128">
        <f t="shared" si="1054"/>
        <v>2470</v>
      </c>
      <c r="H2482" s="127"/>
      <c r="I2482" s="321"/>
      <c r="J2482" s="97"/>
      <c r="K2482" s="323"/>
      <c r="L2482" s="322"/>
      <c r="M2482" s="50"/>
      <c r="N2482" s="87"/>
      <c r="O2482" s="324"/>
      <c r="P2482" s="98"/>
      <c r="Q2482" s="98"/>
      <c r="R2482" s="114"/>
      <c r="S2482" s="753"/>
      <c r="T2482" s="98"/>
      <c r="U2482" s="98"/>
      <c r="V2482" s="98"/>
      <c r="W2482" s="99"/>
      <c r="X2482" s="97"/>
      <c r="Y2482" s="87"/>
      <c r="Z2482" s="100"/>
      <c r="AA2482" s="106">
        <f t="shared" si="1055"/>
        <v>2470</v>
      </c>
      <c r="AB2482" s="549">
        <f t="shared" si="1056"/>
        <v>0</v>
      </c>
      <c r="AC2482" s="544">
        <f t="shared" si="1057"/>
        <v>0</v>
      </c>
      <c r="AD2482" s="174">
        <f t="shared" si="1058"/>
        <v>0</v>
      </c>
      <c r="AE2482" s="8"/>
      <c r="AF2482" s="885" t="str">
        <f t="shared" si="1059"/>
        <v xml:space="preserve"> </v>
      </c>
      <c r="AG2482" s="40">
        <f t="shared" si="1060"/>
        <v>0</v>
      </c>
      <c r="AH2482" s="40">
        <f t="shared" si="1061"/>
        <v>0</v>
      </c>
      <c r="AR2482" s="40">
        <f t="shared" si="1062"/>
        <v>0</v>
      </c>
      <c r="AS2482" s="40">
        <f t="shared" si="1063"/>
        <v>0</v>
      </c>
      <c r="AT2482" s="40">
        <f t="shared" si="1064"/>
        <v>0</v>
      </c>
      <c r="AU2482" s="40">
        <f t="shared" si="1065"/>
        <v>0</v>
      </c>
      <c r="AX2482" s="279">
        <f t="shared" si="1066"/>
        <v>0</v>
      </c>
      <c r="AY2482" s="279">
        <f t="shared" si="1067"/>
        <v>0</v>
      </c>
      <c r="AZ2482" s="40">
        <f t="shared" si="1068"/>
        <v>0</v>
      </c>
      <c r="BB2482" s="40">
        <f t="shared" si="1069"/>
        <v>0</v>
      </c>
      <c r="BC2482" s="397">
        <f t="shared" si="1070"/>
        <v>0</v>
      </c>
      <c r="BD2482" s="105">
        <f t="shared" si="1071"/>
        <v>0</v>
      </c>
      <c r="BE2482" s="105">
        <f t="shared" si="1072"/>
        <v>0</v>
      </c>
      <c r="BF2482" s="742">
        <f t="shared" si="1073"/>
        <v>0</v>
      </c>
      <c r="BG2482" s="89"/>
      <c r="BH2482" s="9"/>
      <c r="BJ2482" s="40">
        <f t="shared" si="1074"/>
        <v>0</v>
      </c>
      <c r="BK2482" s="40">
        <f t="shared" si="1075"/>
        <v>1</v>
      </c>
      <c r="BL2482" s="40">
        <f t="shared" si="1076"/>
        <v>0</v>
      </c>
      <c r="BM2482" s="40">
        <f t="shared" si="1077"/>
        <v>0</v>
      </c>
      <c r="BN2482" s="40">
        <f t="shared" si="1078"/>
        <v>0</v>
      </c>
    </row>
    <row r="2483" spans="1:66" x14ac:dyDescent="0.25">
      <c r="A2483" s="379"/>
      <c r="B2483" s="936"/>
      <c r="C2483" s="272"/>
      <c r="D2483" s="868"/>
      <c r="E2483" s="873" t="str">
        <f t="shared" si="1079"/>
        <v xml:space="preserve"> </v>
      </c>
      <c r="F2483" s="130">
        <f t="shared" si="1080"/>
        <v>0</v>
      </c>
      <c r="G2483" s="128">
        <f t="shared" ref="G2483:G2546" si="1081">ROW()-DPline</f>
        <v>2471</v>
      </c>
      <c r="H2483" s="127"/>
      <c r="I2483" s="321"/>
      <c r="J2483" s="97"/>
      <c r="K2483" s="323"/>
      <c r="L2483" s="322"/>
      <c r="M2483" s="50"/>
      <c r="N2483" s="87"/>
      <c r="O2483" s="324"/>
      <c r="P2483" s="98"/>
      <c r="Q2483" s="98"/>
      <c r="R2483" s="114"/>
      <c r="S2483" s="753"/>
      <c r="T2483" s="98"/>
      <c r="U2483" s="98"/>
      <c r="V2483" s="98"/>
      <c r="W2483" s="99"/>
      <c r="X2483" s="97"/>
      <c r="Y2483" s="87"/>
      <c r="Z2483" s="100"/>
      <c r="AA2483" s="106">
        <f t="shared" si="1055"/>
        <v>2471</v>
      </c>
      <c r="AB2483" s="549">
        <f t="shared" si="1056"/>
        <v>0</v>
      </c>
      <c r="AC2483" s="544">
        <f t="shared" si="1057"/>
        <v>0</v>
      </c>
      <c r="AD2483" s="174">
        <f t="shared" si="1058"/>
        <v>0</v>
      </c>
      <c r="AE2483" s="8"/>
      <c r="AF2483" s="885" t="str">
        <f t="shared" si="1059"/>
        <v xml:space="preserve"> </v>
      </c>
      <c r="AG2483" s="40">
        <f t="shared" si="1060"/>
        <v>0</v>
      </c>
      <c r="AH2483" s="40">
        <f t="shared" si="1061"/>
        <v>0</v>
      </c>
      <c r="AR2483" s="40">
        <f t="shared" si="1062"/>
        <v>0</v>
      </c>
      <c r="AS2483" s="40">
        <f t="shared" si="1063"/>
        <v>0</v>
      </c>
      <c r="AT2483" s="40">
        <f t="shared" si="1064"/>
        <v>0</v>
      </c>
      <c r="AU2483" s="40">
        <f t="shared" si="1065"/>
        <v>0</v>
      </c>
      <c r="AX2483" s="279">
        <f t="shared" si="1066"/>
        <v>0</v>
      </c>
      <c r="AY2483" s="279">
        <f t="shared" si="1067"/>
        <v>0</v>
      </c>
      <c r="AZ2483" s="40">
        <f t="shared" si="1068"/>
        <v>0</v>
      </c>
      <c r="BB2483" s="40">
        <f t="shared" si="1069"/>
        <v>0</v>
      </c>
      <c r="BC2483" s="397">
        <f t="shared" si="1070"/>
        <v>0</v>
      </c>
      <c r="BD2483" s="105">
        <f t="shared" si="1071"/>
        <v>0</v>
      </c>
      <c r="BE2483" s="105">
        <f t="shared" si="1072"/>
        <v>0</v>
      </c>
      <c r="BF2483" s="742">
        <f t="shared" si="1073"/>
        <v>0</v>
      </c>
      <c r="BG2483" s="89"/>
      <c r="BH2483" s="9"/>
      <c r="BJ2483" s="40">
        <f t="shared" si="1074"/>
        <v>0</v>
      </c>
      <c r="BK2483" s="40">
        <f t="shared" si="1075"/>
        <v>1</v>
      </c>
      <c r="BL2483" s="40">
        <f t="shared" si="1076"/>
        <v>0</v>
      </c>
      <c r="BM2483" s="40">
        <f t="shared" si="1077"/>
        <v>0</v>
      </c>
      <c r="BN2483" s="40">
        <f t="shared" si="1078"/>
        <v>0</v>
      </c>
    </row>
    <row r="2484" spans="1:66" x14ac:dyDescent="0.25">
      <c r="A2484" s="379"/>
      <c r="B2484" s="936"/>
      <c r="C2484" s="272"/>
      <c r="D2484" s="868"/>
      <c r="E2484" s="873" t="str">
        <f t="shared" si="1079"/>
        <v xml:space="preserve"> </v>
      </c>
      <c r="F2484" s="130">
        <f t="shared" si="1080"/>
        <v>0</v>
      </c>
      <c r="G2484" s="128">
        <f t="shared" si="1081"/>
        <v>2472</v>
      </c>
      <c r="H2484" s="127"/>
      <c r="I2484" s="321"/>
      <c r="J2484" s="97"/>
      <c r="K2484" s="323"/>
      <c r="L2484" s="322"/>
      <c r="M2484" s="50"/>
      <c r="N2484" s="87"/>
      <c r="O2484" s="324"/>
      <c r="P2484" s="98"/>
      <c r="Q2484" s="98"/>
      <c r="R2484" s="114"/>
      <c r="S2484" s="753"/>
      <c r="T2484" s="98"/>
      <c r="U2484" s="98"/>
      <c r="V2484" s="98"/>
      <c r="W2484" s="99"/>
      <c r="X2484" s="97"/>
      <c r="Y2484" s="87"/>
      <c r="Z2484" s="100"/>
      <c r="AA2484" s="106">
        <f t="shared" ref="AA2484:AA2547" si="1082">+G2484</f>
        <v>2472</v>
      </c>
      <c r="AB2484" s="549">
        <f t="shared" ref="AB2484:AB2547" si="1083">C2484*BJ2484</f>
        <v>0</v>
      </c>
      <c r="AC2484" s="544">
        <f t="shared" ref="AC2484:AC2547" si="1084">+AX2484+AY2484</f>
        <v>0</v>
      </c>
      <c r="AD2484" s="174">
        <f t="shared" ref="AD2484:AD2547" si="1085">+AC2484*PDArate</f>
        <v>0</v>
      </c>
      <c r="AE2484" s="8"/>
      <c r="AF2484" s="885" t="str">
        <f t="shared" ref="AF2484:AF2547" si="1086">IF(AG2484+AH2484=1,"Enter both columns 5 and 16.", " ")</f>
        <v xml:space="preserve"> </v>
      </c>
      <c r="AG2484" s="40">
        <f t="shared" ref="AG2484:AG2547" si="1087">IF(L2484+M2484+N2484+O2484+W2484 &gt; 0, 1, 0)</f>
        <v>0</v>
      </c>
      <c r="AH2484" s="40">
        <f t="shared" ref="AH2484:AH2547" si="1088">IF(AX2484 &gt; 0, 1, 0)</f>
        <v>0</v>
      </c>
      <c r="AR2484" s="40">
        <f t="shared" ref="AR2484:AR2547" si="1089">IF(ISNA(+F2484), 1, 0)</f>
        <v>0</v>
      </c>
      <c r="AS2484" s="40">
        <f t="shared" ref="AS2484:AS2547" si="1090">IF(ISERR(+F2484), 1, 0)</f>
        <v>0</v>
      </c>
      <c r="AT2484" s="40">
        <f t="shared" ref="AT2484:AT2547" si="1091">IF(ISERR(+AC2484), 1, 0)</f>
        <v>0</v>
      </c>
      <c r="AU2484" s="40">
        <f t="shared" ref="AU2484:AU2547" si="1092">IF(ISERR(+AD2484), 1, 0)</f>
        <v>0</v>
      </c>
      <c r="AX2484" s="279">
        <f t="shared" ref="AX2484:AX2547" si="1093">ROUND(L2484,1)*W2484</f>
        <v>0</v>
      </c>
      <c r="AY2484" s="279">
        <f t="shared" ref="AY2484:AY2547" si="1094">ROUND(X2484,1)*Z2484</f>
        <v>0</v>
      </c>
      <c r="AZ2484" s="40">
        <f t="shared" ref="AZ2484:AZ2547" si="1095">IF(J2484+K2484 &gt; 0, 1, 0)</f>
        <v>0</v>
      </c>
      <c r="BB2484" s="40">
        <f t="shared" ref="BB2484:BB2547" si="1096">IF(+BC2484&gt;0,IF(+BE2484&lt;=0,1,0),0)</f>
        <v>0</v>
      </c>
      <c r="BC2484" s="397">
        <f t="shared" ref="BC2484:BC2547" si="1097">IF(+D2484=1,IF(J2484&gt;0, +J2484, 0),0)</f>
        <v>0</v>
      </c>
      <c r="BD2484" s="105">
        <f t="shared" ref="BD2484:BD2547" si="1098">IF(VALUE(I2484)&lt;1,0,IF(VALUE(I2484)&gt;17,0,VLOOKUP(VALUE(F2484),T10Value,VALUE(I2484)+1,FALSE)))</f>
        <v>0</v>
      </c>
      <c r="BE2484" s="105">
        <f t="shared" ref="BE2484:BE2547" si="1099">ROUND(+BC2484,1)*BD2484</f>
        <v>0</v>
      </c>
      <c r="BF2484" s="742">
        <f t="shared" ref="BF2484:BF2547" si="1100">+BE2484*PDArate</f>
        <v>0</v>
      </c>
      <c r="BG2484" s="89"/>
      <c r="BH2484" s="9"/>
      <c r="BJ2484" s="40">
        <f t="shared" ref="BJ2484:BJ2547" si="1101">IF(J2484+L2484+M2484=J2484,0,IF(J2484-L2484-0.09&gt;0,IF(J2484-L2484&lt;=0.1*J2484,J2484-L2484,0),0))</f>
        <v>0</v>
      </c>
      <c r="BK2484" s="40">
        <f t="shared" ref="BK2484:BK2547" si="1102">IF(L2484+M2484+J2484+X2484&lt;=0,1,IF(L2484+M2484+X2484&gt;0,1,0))</f>
        <v>1</v>
      </c>
      <c r="BL2484" s="40">
        <f t="shared" ref="BL2484:BL2547" si="1103">IF(+BJ2484&gt;0,1,0)</f>
        <v>0</v>
      </c>
      <c r="BM2484" s="40">
        <f t="shared" ref="BM2484:BM2547" si="1104">IF(ISNUMBER(C2484),IF(2*BL2484-C2484&lt;0,1,IF(2*BL2484-C2484&gt;2,1,0)),IF(ISBLANK(C2484),0,1))</f>
        <v>0</v>
      </c>
      <c r="BN2484" s="40">
        <f t="shared" ref="BN2484:BN2547" si="1105">IF(ISNUMBER(D2484),IF(2*AG2484-D2484=1,1,IF(+D2484=0,0, IF(+D2484=1,0,1))),IF(ISBLANK(D2484),0,1))</f>
        <v>0</v>
      </c>
    </row>
    <row r="2485" spans="1:66" x14ac:dyDescent="0.25">
      <c r="A2485" s="379"/>
      <c r="B2485" s="936"/>
      <c r="C2485" s="272"/>
      <c r="D2485" s="868"/>
      <c r="E2485" s="873" t="str">
        <f t="shared" si="1079"/>
        <v xml:space="preserve"> </v>
      </c>
      <c r="F2485" s="130">
        <f t="shared" si="1080"/>
        <v>0</v>
      </c>
      <c r="G2485" s="128">
        <f t="shared" si="1081"/>
        <v>2473</v>
      </c>
      <c r="H2485" s="127"/>
      <c r="I2485" s="321"/>
      <c r="J2485" s="97"/>
      <c r="K2485" s="323"/>
      <c r="L2485" s="322"/>
      <c r="M2485" s="50"/>
      <c r="N2485" s="87"/>
      <c r="O2485" s="324"/>
      <c r="P2485" s="98"/>
      <c r="Q2485" s="98"/>
      <c r="R2485" s="114"/>
      <c r="S2485" s="753"/>
      <c r="T2485" s="98"/>
      <c r="U2485" s="98"/>
      <c r="V2485" s="98"/>
      <c r="W2485" s="99"/>
      <c r="X2485" s="97"/>
      <c r="Y2485" s="87"/>
      <c r="Z2485" s="100"/>
      <c r="AA2485" s="106">
        <f t="shared" si="1082"/>
        <v>2473</v>
      </c>
      <c r="AB2485" s="549">
        <f t="shared" si="1083"/>
        <v>0</v>
      </c>
      <c r="AC2485" s="544">
        <f t="shared" si="1084"/>
        <v>0</v>
      </c>
      <c r="AD2485" s="174">
        <f t="shared" si="1085"/>
        <v>0</v>
      </c>
      <c r="AE2485" s="8"/>
      <c r="AF2485" s="885" t="str">
        <f t="shared" si="1086"/>
        <v xml:space="preserve"> </v>
      </c>
      <c r="AG2485" s="40">
        <f t="shared" si="1087"/>
        <v>0</v>
      </c>
      <c r="AH2485" s="40">
        <f t="shared" si="1088"/>
        <v>0</v>
      </c>
      <c r="AR2485" s="40">
        <f t="shared" si="1089"/>
        <v>0</v>
      </c>
      <c r="AS2485" s="40">
        <f t="shared" si="1090"/>
        <v>0</v>
      </c>
      <c r="AT2485" s="40">
        <f t="shared" si="1091"/>
        <v>0</v>
      </c>
      <c r="AU2485" s="40">
        <f t="shared" si="1092"/>
        <v>0</v>
      </c>
      <c r="AX2485" s="279">
        <f t="shared" si="1093"/>
        <v>0</v>
      </c>
      <c r="AY2485" s="279">
        <f t="shared" si="1094"/>
        <v>0</v>
      </c>
      <c r="AZ2485" s="40">
        <f t="shared" si="1095"/>
        <v>0</v>
      </c>
      <c r="BB2485" s="40">
        <f t="shared" si="1096"/>
        <v>0</v>
      </c>
      <c r="BC2485" s="397">
        <f t="shared" si="1097"/>
        <v>0</v>
      </c>
      <c r="BD2485" s="105">
        <f t="shared" si="1098"/>
        <v>0</v>
      </c>
      <c r="BE2485" s="105">
        <f t="shared" si="1099"/>
        <v>0</v>
      </c>
      <c r="BF2485" s="742">
        <f t="shared" si="1100"/>
        <v>0</v>
      </c>
      <c r="BG2485" s="89"/>
      <c r="BH2485" s="9"/>
      <c r="BJ2485" s="40">
        <f t="shared" si="1101"/>
        <v>0</v>
      </c>
      <c r="BK2485" s="40">
        <f t="shared" si="1102"/>
        <v>1</v>
      </c>
      <c r="BL2485" s="40">
        <f t="shared" si="1103"/>
        <v>0</v>
      </c>
      <c r="BM2485" s="40">
        <f t="shared" si="1104"/>
        <v>0</v>
      </c>
      <c r="BN2485" s="40">
        <f t="shared" si="1105"/>
        <v>0</v>
      </c>
    </row>
    <row r="2486" spans="1:66" x14ac:dyDescent="0.25">
      <c r="A2486" s="379"/>
      <c r="B2486" s="936"/>
      <c r="C2486" s="272"/>
      <c r="D2486" s="868"/>
      <c r="E2486" s="873" t="str">
        <f t="shared" si="1079"/>
        <v xml:space="preserve"> </v>
      </c>
      <c r="F2486" s="130">
        <f t="shared" si="1080"/>
        <v>0</v>
      </c>
      <c r="G2486" s="128">
        <f t="shared" si="1081"/>
        <v>2474</v>
      </c>
      <c r="H2486" s="127"/>
      <c r="I2486" s="321"/>
      <c r="J2486" s="97"/>
      <c r="K2486" s="323"/>
      <c r="L2486" s="322"/>
      <c r="M2486" s="50"/>
      <c r="N2486" s="87"/>
      <c r="O2486" s="324"/>
      <c r="P2486" s="98"/>
      <c r="Q2486" s="98"/>
      <c r="R2486" s="114"/>
      <c r="S2486" s="753"/>
      <c r="T2486" s="98"/>
      <c r="U2486" s="98"/>
      <c r="V2486" s="98"/>
      <c r="W2486" s="99"/>
      <c r="X2486" s="97"/>
      <c r="Y2486" s="87"/>
      <c r="Z2486" s="100"/>
      <c r="AA2486" s="106">
        <f t="shared" si="1082"/>
        <v>2474</v>
      </c>
      <c r="AB2486" s="549">
        <f t="shared" si="1083"/>
        <v>0</v>
      </c>
      <c r="AC2486" s="544">
        <f t="shared" si="1084"/>
        <v>0</v>
      </c>
      <c r="AD2486" s="174">
        <f t="shared" si="1085"/>
        <v>0</v>
      </c>
      <c r="AE2486" s="8"/>
      <c r="AF2486" s="885" t="str">
        <f t="shared" si="1086"/>
        <v xml:space="preserve"> </v>
      </c>
      <c r="AG2486" s="40">
        <f t="shared" si="1087"/>
        <v>0</v>
      </c>
      <c r="AH2486" s="40">
        <f t="shared" si="1088"/>
        <v>0</v>
      </c>
      <c r="AR2486" s="40">
        <f t="shared" si="1089"/>
        <v>0</v>
      </c>
      <c r="AS2486" s="40">
        <f t="shared" si="1090"/>
        <v>0</v>
      </c>
      <c r="AT2486" s="40">
        <f t="shared" si="1091"/>
        <v>0</v>
      </c>
      <c r="AU2486" s="40">
        <f t="shared" si="1092"/>
        <v>0</v>
      </c>
      <c r="AX2486" s="279">
        <f t="shared" si="1093"/>
        <v>0</v>
      </c>
      <c r="AY2486" s="279">
        <f t="shared" si="1094"/>
        <v>0</v>
      </c>
      <c r="AZ2486" s="40">
        <f t="shared" si="1095"/>
        <v>0</v>
      </c>
      <c r="BB2486" s="40">
        <f t="shared" si="1096"/>
        <v>0</v>
      </c>
      <c r="BC2486" s="397">
        <f t="shared" si="1097"/>
        <v>0</v>
      </c>
      <c r="BD2486" s="105">
        <f t="shared" si="1098"/>
        <v>0</v>
      </c>
      <c r="BE2486" s="105">
        <f t="shared" si="1099"/>
        <v>0</v>
      </c>
      <c r="BF2486" s="742">
        <f t="shared" si="1100"/>
        <v>0</v>
      </c>
      <c r="BG2486" s="89"/>
      <c r="BH2486" s="9"/>
      <c r="BJ2486" s="40">
        <f t="shared" si="1101"/>
        <v>0</v>
      </c>
      <c r="BK2486" s="40">
        <f t="shared" si="1102"/>
        <v>1</v>
      </c>
      <c r="BL2486" s="40">
        <f t="shared" si="1103"/>
        <v>0</v>
      </c>
      <c r="BM2486" s="40">
        <f t="shared" si="1104"/>
        <v>0</v>
      </c>
      <c r="BN2486" s="40">
        <f t="shared" si="1105"/>
        <v>0</v>
      </c>
    </row>
    <row r="2487" spans="1:66" x14ac:dyDescent="0.25">
      <c r="A2487" s="379"/>
      <c r="B2487" s="936"/>
      <c r="C2487" s="272"/>
      <c r="D2487" s="868"/>
      <c r="E2487" s="873" t="str">
        <f t="shared" si="1079"/>
        <v xml:space="preserve"> </v>
      </c>
      <c r="F2487" s="130">
        <f t="shared" si="1080"/>
        <v>0</v>
      </c>
      <c r="G2487" s="128">
        <f t="shared" si="1081"/>
        <v>2475</v>
      </c>
      <c r="H2487" s="127"/>
      <c r="I2487" s="321"/>
      <c r="J2487" s="97"/>
      <c r="K2487" s="323"/>
      <c r="L2487" s="322"/>
      <c r="M2487" s="50"/>
      <c r="N2487" s="87"/>
      <c r="O2487" s="324"/>
      <c r="P2487" s="98"/>
      <c r="Q2487" s="98"/>
      <c r="R2487" s="114"/>
      <c r="S2487" s="753"/>
      <c r="T2487" s="98"/>
      <c r="U2487" s="98"/>
      <c r="V2487" s="98"/>
      <c r="W2487" s="99"/>
      <c r="X2487" s="97"/>
      <c r="Y2487" s="87"/>
      <c r="Z2487" s="100"/>
      <c r="AA2487" s="106">
        <f t="shared" si="1082"/>
        <v>2475</v>
      </c>
      <c r="AB2487" s="549">
        <f t="shared" si="1083"/>
        <v>0</v>
      </c>
      <c r="AC2487" s="544">
        <f t="shared" si="1084"/>
        <v>0</v>
      </c>
      <c r="AD2487" s="174">
        <f t="shared" si="1085"/>
        <v>0</v>
      </c>
      <c r="AE2487" s="8"/>
      <c r="AF2487" s="885" t="str">
        <f t="shared" si="1086"/>
        <v xml:space="preserve"> </v>
      </c>
      <c r="AG2487" s="40">
        <f t="shared" si="1087"/>
        <v>0</v>
      </c>
      <c r="AH2487" s="40">
        <f t="shared" si="1088"/>
        <v>0</v>
      </c>
      <c r="AR2487" s="40">
        <f t="shared" si="1089"/>
        <v>0</v>
      </c>
      <c r="AS2487" s="40">
        <f t="shared" si="1090"/>
        <v>0</v>
      </c>
      <c r="AT2487" s="40">
        <f t="shared" si="1091"/>
        <v>0</v>
      </c>
      <c r="AU2487" s="40">
        <f t="shared" si="1092"/>
        <v>0</v>
      </c>
      <c r="AX2487" s="279">
        <f t="shared" si="1093"/>
        <v>0</v>
      </c>
      <c r="AY2487" s="279">
        <f t="shared" si="1094"/>
        <v>0</v>
      </c>
      <c r="AZ2487" s="40">
        <f t="shared" si="1095"/>
        <v>0</v>
      </c>
      <c r="BB2487" s="40">
        <f t="shared" si="1096"/>
        <v>0</v>
      </c>
      <c r="BC2487" s="397">
        <f t="shared" si="1097"/>
        <v>0</v>
      </c>
      <c r="BD2487" s="105">
        <f t="shared" si="1098"/>
        <v>0</v>
      </c>
      <c r="BE2487" s="105">
        <f t="shared" si="1099"/>
        <v>0</v>
      </c>
      <c r="BF2487" s="742">
        <f t="shared" si="1100"/>
        <v>0</v>
      </c>
      <c r="BG2487" s="89"/>
      <c r="BH2487" s="9"/>
      <c r="BJ2487" s="40">
        <f t="shared" si="1101"/>
        <v>0</v>
      </c>
      <c r="BK2487" s="40">
        <f t="shared" si="1102"/>
        <v>1</v>
      </c>
      <c r="BL2487" s="40">
        <f t="shared" si="1103"/>
        <v>0</v>
      </c>
      <c r="BM2487" s="40">
        <f t="shared" si="1104"/>
        <v>0</v>
      </c>
      <c r="BN2487" s="40">
        <f t="shared" si="1105"/>
        <v>0</v>
      </c>
    </row>
    <row r="2488" spans="1:66" x14ac:dyDescent="0.25">
      <c r="A2488" s="379"/>
      <c r="B2488" s="936"/>
      <c r="C2488" s="272"/>
      <c r="D2488" s="868"/>
      <c r="E2488" s="873" t="str">
        <f t="shared" si="1079"/>
        <v xml:space="preserve"> </v>
      </c>
      <c r="F2488" s="130">
        <f t="shared" si="1080"/>
        <v>0</v>
      </c>
      <c r="G2488" s="128">
        <f t="shared" si="1081"/>
        <v>2476</v>
      </c>
      <c r="H2488" s="127"/>
      <c r="I2488" s="321"/>
      <c r="J2488" s="97"/>
      <c r="K2488" s="323"/>
      <c r="L2488" s="322"/>
      <c r="M2488" s="50"/>
      <c r="N2488" s="87"/>
      <c r="O2488" s="324"/>
      <c r="P2488" s="98"/>
      <c r="Q2488" s="98"/>
      <c r="R2488" s="114"/>
      <c r="S2488" s="753"/>
      <c r="T2488" s="98"/>
      <c r="U2488" s="98"/>
      <c r="V2488" s="98"/>
      <c r="W2488" s="99"/>
      <c r="X2488" s="97"/>
      <c r="Y2488" s="87"/>
      <c r="Z2488" s="100"/>
      <c r="AA2488" s="106">
        <f t="shared" si="1082"/>
        <v>2476</v>
      </c>
      <c r="AB2488" s="549">
        <f t="shared" si="1083"/>
        <v>0</v>
      </c>
      <c r="AC2488" s="544">
        <f t="shared" si="1084"/>
        <v>0</v>
      </c>
      <c r="AD2488" s="174">
        <f t="shared" si="1085"/>
        <v>0</v>
      </c>
      <c r="AE2488" s="8"/>
      <c r="AF2488" s="885" t="str">
        <f t="shared" si="1086"/>
        <v xml:space="preserve"> </v>
      </c>
      <c r="AG2488" s="40">
        <f t="shared" si="1087"/>
        <v>0</v>
      </c>
      <c r="AH2488" s="40">
        <f t="shared" si="1088"/>
        <v>0</v>
      </c>
      <c r="AR2488" s="40">
        <f t="shared" si="1089"/>
        <v>0</v>
      </c>
      <c r="AS2488" s="40">
        <f t="shared" si="1090"/>
        <v>0</v>
      </c>
      <c r="AT2488" s="40">
        <f t="shared" si="1091"/>
        <v>0</v>
      </c>
      <c r="AU2488" s="40">
        <f t="shared" si="1092"/>
        <v>0</v>
      </c>
      <c r="AX2488" s="279">
        <f t="shared" si="1093"/>
        <v>0</v>
      </c>
      <c r="AY2488" s="279">
        <f t="shared" si="1094"/>
        <v>0</v>
      </c>
      <c r="AZ2488" s="40">
        <f t="shared" si="1095"/>
        <v>0</v>
      </c>
      <c r="BB2488" s="40">
        <f t="shared" si="1096"/>
        <v>0</v>
      </c>
      <c r="BC2488" s="397">
        <f t="shared" si="1097"/>
        <v>0</v>
      </c>
      <c r="BD2488" s="105">
        <f t="shared" si="1098"/>
        <v>0</v>
      </c>
      <c r="BE2488" s="105">
        <f t="shared" si="1099"/>
        <v>0</v>
      </c>
      <c r="BF2488" s="742">
        <f t="shared" si="1100"/>
        <v>0</v>
      </c>
      <c r="BG2488" s="89"/>
      <c r="BH2488" s="9"/>
      <c r="BJ2488" s="40">
        <f t="shared" si="1101"/>
        <v>0</v>
      </c>
      <c r="BK2488" s="40">
        <f t="shared" si="1102"/>
        <v>1</v>
      </c>
      <c r="BL2488" s="40">
        <f t="shared" si="1103"/>
        <v>0</v>
      </c>
      <c r="BM2488" s="40">
        <f t="shared" si="1104"/>
        <v>0</v>
      </c>
      <c r="BN2488" s="40">
        <f t="shared" si="1105"/>
        <v>0</v>
      </c>
    </row>
    <row r="2489" spans="1:66" x14ac:dyDescent="0.25">
      <c r="A2489" s="379"/>
      <c r="B2489" s="936"/>
      <c r="C2489" s="272"/>
      <c r="D2489" s="868"/>
      <c r="E2489" s="873" t="str">
        <f t="shared" si="1079"/>
        <v xml:space="preserve"> </v>
      </c>
      <c r="F2489" s="130">
        <f t="shared" si="1080"/>
        <v>0</v>
      </c>
      <c r="G2489" s="128">
        <f t="shared" si="1081"/>
        <v>2477</v>
      </c>
      <c r="H2489" s="127"/>
      <c r="I2489" s="321"/>
      <c r="J2489" s="97"/>
      <c r="K2489" s="323"/>
      <c r="L2489" s="322"/>
      <c r="M2489" s="50"/>
      <c r="N2489" s="87"/>
      <c r="O2489" s="324"/>
      <c r="P2489" s="98"/>
      <c r="Q2489" s="98"/>
      <c r="R2489" s="114"/>
      <c r="S2489" s="753"/>
      <c r="T2489" s="98"/>
      <c r="U2489" s="98"/>
      <c r="V2489" s="98"/>
      <c r="W2489" s="99"/>
      <c r="X2489" s="97"/>
      <c r="Y2489" s="87"/>
      <c r="Z2489" s="100"/>
      <c r="AA2489" s="106">
        <f t="shared" si="1082"/>
        <v>2477</v>
      </c>
      <c r="AB2489" s="549">
        <f t="shared" si="1083"/>
        <v>0</v>
      </c>
      <c r="AC2489" s="544">
        <f t="shared" si="1084"/>
        <v>0</v>
      </c>
      <c r="AD2489" s="174">
        <f t="shared" si="1085"/>
        <v>0</v>
      </c>
      <c r="AE2489" s="8"/>
      <c r="AF2489" s="885" t="str">
        <f t="shared" si="1086"/>
        <v xml:space="preserve"> </v>
      </c>
      <c r="AG2489" s="40">
        <f t="shared" si="1087"/>
        <v>0</v>
      </c>
      <c r="AH2489" s="40">
        <f t="shared" si="1088"/>
        <v>0</v>
      </c>
      <c r="AR2489" s="40">
        <f t="shared" si="1089"/>
        <v>0</v>
      </c>
      <c r="AS2489" s="40">
        <f t="shared" si="1090"/>
        <v>0</v>
      </c>
      <c r="AT2489" s="40">
        <f t="shared" si="1091"/>
        <v>0</v>
      </c>
      <c r="AU2489" s="40">
        <f t="shared" si="1092"/>
        <v>0</v>
      </c>
      <c r="AX2489" s="279">
        <f t="shared" si="1093"/>
        <v>0</v>
      </c>
      <c r="AY2489" s="279">
        <f t="shared" si="1094"/>
        <v>0</v>
      </c>
      <c r="AZ2489" s="40">
        <f t="shared" si="1095"/>
        <v>0</v>
      </c>
      <c r="BB2489" s="40">
        <f t="shared" si="1096"/>
        <v>0</v>
      </c>
      <c r="BC2489" s="397">
        <f t="shared" si="1097"/>
        <v>0</v>
      </c>
      <c r="BD2489" s="105">
        <f t="shared" si="1098"/>
        <v>0</v>
      </c>
      <c r="BE2489" s="105">
        <f t="shared" si="1099"/>
        <v>0</v>
      </c>
      <c r="BF2489" s="742">
        <f t="shared" si="1100"/>
        <v>0</v>
      </c>
      <c r="BG2489" s="89"/>
      <c r="BH2489" s="9"/>
      <c r="BJ2489" s="40">
        <f t="shared" si="1101"/>
        <v>0</v>
      </c>
      <c r="BK2489" s="40">
        <f t="shared" si="1102"/>
        <v>1</v>
      </c>
      <c r="BL2489" s="40">
        <f t="shared" si="1103"/>
        <v>0</v>
      </c>
      <c r="BM2489" s="40">
        <f t="shared" si="1104"/>
        <v>0</v>
      </c>
      <c r="BN2489" s="40">
        <f t="shared" si="1105"/>
        <v>0</v>
      </c>
    </row>
    <row r="2490" spans="1:66" x14ac:dyDescent="0.25">
      <c r="A2490" s="379"/>
      <c r="B2490" s="936"/>
      <c r="C2490" s="272"/>
      <c r="D2490" s="868"/>
      <c r="E2490" s="873" t="str">
        <f t="shared" si="1079"/>
        <v xml:space="preserve"> </v>
      </c>
      <c r="F2490" s="130">
        <f t="shared" si="1080"/>
        <v>0</v>
      </c>
      <c r="G2490" s="128">
        <f t="shared" si="1081"/>
        <v>2478</v>
      </c>
      <c r="H2490" s="127"/>
      <c r="I2490" s="321"/>
      <c r="J2490" s="97"/>
      <c r="K2490" s="323"/>
      <c r="L2490" s="322"/>
      <c r="M2490" s="50"/>
      <c r="N2490" s="87"/>
      <c r="O2490" s="324"/>
      <c r="P2490" s="98"/>
      <c r="Q2490" s="98"/>
      <c r="R2490" s="114"/>
      <c r="S2490" s="753"/>
      <c r="T2490" s="98"/>
      <c r="U2490" s="98"/>
      <c r="V2490" s="98"/>
      <c r="W2490" s="99"/>
      <c r="X2490" s="97"/>
      <c r="Y2490" s="87"/>
      <c r="Z2490" s="100"/>
      <c r="AA2490" s="106">
        <f t="shared" si="1082"/>
        <v>2478</v>
      </c>
      <c r="AB2490" s="549">
        <f t="shared" si="1083"/>
        <v>0</v>
      </c>
      <c r="AC2490" s="544">
        <f t="shared" si="1084"/>
        <v>0</v>
      </c>
      <c r="AD2490" s="174">
        <f t="shared" si="1085"/>
        <v>0</v>
      </c>
      <c r="AE2490" s="8"/>
      <c r="AF2490" s="885" t="str">
        <f t="shared" si="1086"/>
        <v xml:space="preserve"> </v>
      </c>
      <c r="AG2490" s="40">
        <f t="shared" si="1087"/>
        <v>0</v>
      </c>
      <c r="AH2490" s="40">
        <f t="shared" si="1088"/>
        <v>0</v>
      </c>
      <c r="AR2490" s="40">
        <f t="shared" si="1089"/>
        <v>0</v>
      </c>
      <c r="AS2490" s="40">
        <f t="shared" si="1090"/>
        <v>0</v>
      </c>
      <c r="AT2490" s="40">
        <f t="shared" si="1091"/>
        <v>0</v>
      </c>
      <c r="AU2490" s="40">
        <f t="shared" si="1092"/>
        <v>0</v>
      </c>
      <c r="AX2490" s="279">
        <f t="shared" si="1093"/>
        <v>0</v>
      </c>
      <c r="AY2490" s="279">
        <f t="shared" si="1094"/>
        <v>0</v>
      </c>
      <c r="AZ2490" s="40">
        <f t="shared" si="1095"/>
        <v>0</v>
      </c>
      <c r="BB2490" s="40">
        <f t="shared" si="1096"/>
        <v>0</v>
      </c>
      <c r="BC2490" s="397">
        <f t="shared" si="1097"/>
        <v>0</v>
      </c>
      <c r="BD2490" s="105">
        <f t="shared" si="1098"/>
        <v>0</v>
      </c>
      <c r="BE2490" s="105">
        <f t="shared" si="1099"/>
        <v>0</v>
      </c>
      <c r="BF2490" s="742">
        <f t="shared" si="1100"/>
        <v>0</v>
      </c>
      <c r="BG2490" s="89"/>
      <c r="BH2490" s="9"/>
      <c r="BJ2490" s="40">
        <f t="shared" si="1101"/>
        <v>0</v>
      </c>
      <c r="BK2490" s="40">
        <f t="shared" si="1102"/>
        <v>1</v>
      </c>
      <c r="BL2490" s="40">
        <f t="shared" si="1103"/>
        <v>0</v>
      </c>
      <c r="BM2490" s="40">
        <f t="shared" si="1104"/>
        <v>0</v>
      </c>
      <c r="BN2490" s="40">
        <f t="shared" si="1105"/>
        <v>0</v>
      </c>
    </row>
    <row r="2491" spans="1:66" x14ac:dyDescent="0.25">
      <c r="A2491" s="379"/>
      <c r="B2491" s="936"/>
      <c r="C2491" s="272"/>
      <c r="D2491" s="868"/>
      <c r="E2491" s="873" t="str">
        <f t="shared" si="1079"/>
        <v xml:space="preserve"> </v>
      </c>
      <c r="F2491" s="130">
        <f t="shared" si="1080"/>
        <v>0</v>
      </c>
      <c r="G2491" s="128">
        <f t="shared" si="1081"/>
        <v>2479</v>
      </c>
      <c r="H2491" s="127"/>
      <c r="I2491" s="321"/>
      <c r="J2491" s="97"/>
      <c r="K2491" s="323"/>
      <c r="L2491" s="322"/>
      <c r="M2491" s="50"/>
      <c r="N2491" s="87"/>
      <c r="O2491" s="324"/>
      <c r="P2491" s="98"/>
      <c r="Q2491" s="98"/>
      <c r="R2491" s="114"/>
      <c r="S2491" s="753"/>
      <c r="T2491" s="98"/>
      <c r="U2491" s="98"/>
      <c r="V2491" s="98"/>
      <c r="W2491" s="99"/>
      <c r="X2491" s="97"/>
      <c r="Y2491" s="87"/>
      <c r="Z2491" s="100"/>
      <c r="AA2491" s="106">
        <f t="shared" si="1082"/>
        <v>2479</v>
      </c>
      <c r="AB2491" s="549">
        <f t="shared" si="1083"/>
        <v>0</v>
      </c>
      <c r="AC2491" s="544">
        <f t="shared" si="1084"/>
        <v>0</v>
      </c>
      <c r="AD2491" s="174">
        <f t="shared" si="1085"/>
        <v>0</v>
      </c>
      <c r="AE2491" s="8"/>
      <c r="AF2491" s="885" t="str">
        <f t="shared" si="1086"/>
        <v xml:space="preserve"> </v>
      </c>
      <c r="AG2491" s="40">
        <f t="shared" si="1087"/>
        <v>0</v>
      </c>
      <c r="AH2491" s="40">
        <f t="shared" si="1088"/>
        <v>0</v>
      </c>
      <c r="AR2491" s="40">
        <f t="shared" si="1089"/>
        <v>0</v>
      </c>
      <c r="AS2491" s="40">
        <f t="shared" si="1090"/>
        <v>0</v>
      </c>
      <c r="AT2491" s="40">
        <f t="shared" si="1091"/>
        <v>0</v>
      </c>
      <c r="AU2491" s="40">
        <f t="shared" si="1092"/>
        <v>0</v>
      </c>
      <c r="AX2491" s="279">
        <f t="shared" si="1093"/>
        <v>0</v>
      </c>
      <c r="AY2491" s="279">
        <f t="shared" si="1094"/>
        <v>0</v>
      </c>
      <c r="AZ2491" s="40">
        <f t="shared" si="1095"/>
        <v>0</v>
      </c>
      <c r="BB2491" s="40">
        <f t="shared" si="1096"/>
        <v>0</v>
      </c>
      <c r="BC2491" s="397">
        <f t="shared" si="1097"/>
        <v>0</v>
      </c>
      <c r="BD2491" s="105">
        <f t="shared" si="1098"/>
        <v>0</v>
      </c>
      <c r="BE2491" s="105">
        <f t="shared" si="1099"/>
        <v>0</v>
      </c>
      <c r="BF2491" s="742">
        <f t="shared" si="1100"/>
        <v>0</v>
      </c>
      <c r="BG2491" s="89"/>
      <c r="BH2491" s="9"/>
      <c r="BJ2491" s="40">
        <f t="shared" si="1101"/>
        <v>0</v>
      </c>
      <c r="BK2491" s="40">
        <f t="shared" si="1102"/>
        <v>1</v>
      </c>
      <c r="BL2491" s="40">
        <f t="shared" si="1103"/>
        <v>0</v>
      </c>
      <c r="BM2491" s="40">
        <f t="shared" si="1104"/>
        <v>0</v>
      </c>
      <c r="BN2491" s="40">
        <f t="shared" si="1105"/>
        <v>0</v>
      </c>
    </row>
    <row r="2492" spans="1:66" x14ac:dyDescent="0.25">
      <c r="A2492" s="379"/>
      <c r="B2492" s="936"/>
      <c r="C2492" s="272"/>
      <c r="D2492" s="868"/>
      <c r="E2492" s="873" t="str">
        <f t="shared" si="1079"/>
        <v xml:space="preserve"> </v>
      </c>
      <c r="F2492" s="130">
        <f t="shared" si="1080"/>
        <v>0</v>
      </c>
      <c r="G2492" s="128">
        <f t="shared" si="1081"/>
        <v>2480</v>
      </c>
      <c r="H2492" s="127"/>
      <c r="I2492" s="321"/>
      <c r="J2492" s="97"/>
      <c r="K2492" s="323"/>
      <c r="L2492" s="322"/>
      <c r="M2492" s="50"/>
      <c r="N2492" s="87"/>
      <c r="O2492" s="324"/>
      <c r="P2492" s="98"/>
      <c r="Q2492" s="98"/>
      <c r="R2492" s="114"/>
      <c r="S2492" s="753"/>
      <c r="T2492" s="98"/>
      <c r="U2492" s="98"/>
      <c r="V2492" s="98"/>
      <c r="W2492" s="99"/>
      <c r="X2492" s="97"/>
      <c r="Y2492" s="87"/>
      <c r="Z2492" s="100"/>
      <c r="AA2492" s="106">
        <f t="shared" si="1082"/>
        <v>2480</v>
      </c>
      <c r="AB2492" s="549">
        <f t="shared" si="1083"/>
        <v>0</v>
      </c>
      <c r="AC2492" s="544">
        <f t="shared" si="1084"/>
        <v>0</v>
      </c>
      <c r="AD2492" s="174">
        <f t="shared" si="1085"/>
        <v>0</v>
      </c>
      <c r="AE2492" s="8"/>
      <c r="AF2492" s="885" t="str">
        <f t="shared" si="1086"/>
        <v xml:space="preserve"> </v>
      </c>
      <c r="AG2492" s="40">
        <f t="shared" si="1087"/>
        <v>0</v>
      </c>
      <c r="AH2492" s="40">
        <f t="shared" si="1088"/>
        <v>0</v>
      </c>
      <c r="AR2492" s="40">
        <f t="shared" si="1089"/>
        <v>0</v>
      </c>
      <c r="AS2492" s="40">
        <f t="shared" si="1090"/>
        <v>0</v>
      </c>
      <c r="AT2492" s="40">
        <f t="shared" si="1091"/>
        <v>0</v>
      </c>
      <c r="AU2492" s="40">
        <f t="shared" si="1092"/>
        <v>0</v>
      </c>
      <c r="AX2492" s="279">
        <f t="shared" si="1093"/>
        <v>0</v>
      </c>
      <c r="AY2492" s="279">
        <f t="shared" si="1094"/>
        <v>0</v>
      </c>
      <c r="AZ2492" s="40">
        <f t="shared" si="1095"/>
        <v>0</v>
      </c>
      <c r="BB2492" s="40">
        <f t="shared" si="1096"/>
        <v>0</v>
      </c>
      <c r="BC2492" s="397">
        <f t="shared" si="1097"/>
        <v>0</v>
      </c>
      <c r="BD2492" s="105">
        <f t="shared" si="1098"/>
        <v>0</v>
      </c>
      <c r="BE2492" s="105">
        <f t="shared" si="1099"/>
        <v>0</v>
      </c>
      <c r="BF2492" s="742">
        <f t="shared" si="1100"/>
        <v>0</v>
      </c>
      <c r="BG2492" s="89"/>
      <c r="BH2492" s="9"/>
      <c r="BJ2492" s="40">
        <f t="shared" si="1101"/>
        <v>0</v>
      </c>
      <c r="BK2492" s="40">
        <f t="shared" si="1102"/>
        <v>1</v>
      </c>
      <c r="BL2492" s="40">
        <f t="shared" si="1103"/>
        <v>0</v>
      </c>
      <c r="BM2492" s="40">
        <f t="shared" si="1104"/>
        <v>0</v>
      </c>
      <c r="BN2492" s="40">
        <f t="shared" si="1105"/>
        <v>0</v>
      </c>
    </row>
    <row r="2493" spans="1:66" x14ac:dyDescent="0.25">
      <c r="A2493" s="379"/>
      <c r="B2493" s="936"/>
      <c r="C2493" s="272"/>
      <c r="D2493" s="868"/>
      <c r="E2493" s="873" t="str">
        <f t="shared" si="1079"/>
        <v xml:space="preserve"> </v>
      </c>
      <c r="F2493" s="130">
        <f t="shared" si="1080"/>
        <v>0</v>
      </c>
      <c r="G2493" s="128">
        <f t="shared" si="1081"/>
        <v>2481</v>
      </c>
      <c r="H2493" s="127"/>
      <c r="I2493" s="321"/>
      <c r="J2493" s="97"/>
      <c r="K2493" s="323"/>
      <c r="L2493" s="322"/>
      <c r="M2493" s="50"/>
      <c r="N2493" s="87"/>
      <c r="O2493" s="324"/>
      <c r="P2493" s="98"/>
      <c r="Q2493" s="98"/>
      <c r="R2493" s="114"/>
      <c r="S2493" s="753"/>
      <c r="T2493" s="98"/>
      <c r="U2493" s="98"/>
      <c r="V2493" s="98"/>
      <c r="W2493" s="99"/>
      <c r="X2493" s="97"/>
      <c r="Y2493" s="87"/>
      <c r="Z2493" s="100"/>
      <c r="AA2493" s="106">
        <f t="shared" si="1082"/>
        <v>2481</v>
      </c>
      <c r="AB2493" s="549">
        <f t="shared" si="1083"/>
        <v>0</v>
      </c>
      <c r="AC2493" s="544">
        <f t="shared" si="1084"/>
        <v>0</v>
      </c>
      <c r="AD2493" s="174">
        <f t="shared" si="1085"/>
        <v>0</v>
      </c>
      <c r="AE2493" s="8"/>
      <c r="AF2493" s="885" t="str">
        <f t="shared" si="1086"/>
        <v xml:space="preserve"> </v>
      </c>
      <c r="AG2493" s="40">
        <f t="shared" si="1087"/>
        <v>0</v>
      </c>
      <c r="AH2493" s="40">
        <f t="shared" si="1088"/>
        <v>0</v>
      </c>
      <c r="AR2493" s="40">
        <f t="shared" si="1089"/>
        <v>0</v>
      </c>
      <c r="AS2493" s="40">
        <f t="shared" si="1090"/>
        <v>0</v>
      </c>
      <c r="AT2493" s="40">
        <f t="shared" si="1091"/>
        <v>0</v>
      </c>
      <c r="AU2493" s="40">
        <f t="shared" si="1092"/>
        <v>0</v>
      </c>
      <c r="AX2493" s="279">
        <f t="shared" si="1093"/>
        <v>0</v>
      </c>
      <c r="AY2493" s="279">
        <f t="shared" si="1094"/>
        <v>0</v>
      </c>
      <c r="AZ2493" s="40">
        <f t="shared" si="1095"/>
        <v>0</v>
      </c>
      <c r="BB2493" s="40">
        <f t="shared" si="1096"/>
        <v>0</v>
      </c>
      <c r="BC2493" s="397">
        <f t="shared" si="1097"/>
        <v>0</v>
      </c>
      <c r="BD2493" s="105">
        <f t="shared" si="1098"/>
        <v>0</v>
      </c>
      <c r="BE2493" s="105">
        <f t="shared" si="1099"/>
        <v>0</v>
      </c>
      <c r="BF2493" s="742">
        <f t="shared" si="1100"/>
        <v>0</v>
      </c>
      <c r="BG2493" s="89"/>
      <c r="BH2493" s="9"/>
      <c r="BJ2493" s="40">
        <f t="shared" si="1101"/>
        <v>0</v>
      </c>
      <c r="BK2493" s="40">
        <f t="shared" si="1102"/>
        <v>1</v>
      </c>
      <c r="BL2493" s="40">
        <f t="shared" si="1103"/>
        <v>0</v>
      </c>
      <c r="BM2493" s="40">
        <f t="shared" si="1104"/>
        <v>0</v>
      </c>
      <c r="BN2493" s="40">
        <f t="shared" si="1105"/>
        <v>0</v>
      </c>
    </row>
    <row r="2494" spans="1:66" x14ac:dyDescent="0.25">
      <c r="A2494" s="379"/>
      <c r="B2494" s="936"/>
      <c r="C2494" s="272"/>
      <c r="D2494" s="868"/>
      <c r="E2494" s="873" t="str">
        <f t="shared" si="1079"/>
        <v xml:space="preserve"> </v>
      </c>
      <c r="F2494" s="130">
        <f t="shared" si="1080"/>
        <v>0</v>
      </c>
      <c r="G2494" s="128">
        <f t="shared" si="1081"/>
        <v>2482</v>
      </c>
      <c r="H2494" s="127"/>
      <c r="I2494" s="321"/>
      <c r="J2494" s="97"/>
      <c r="K2494" s="323"/>
      <c r="L2494" s="322"/>
      <c r="M2494" s="50"/>
      <c r="N2494" s="87"/>
      <c r="O2494" s="324"/>
      <c r="P2494" s="98"/>
      <c r="Q2494" s="98"/>
      <c r="R2494" s="114"/>
      <c r="S2494" s="753"/>
      <c r="T2494" s="98"/>
      <c r="U2494" s="98"/>
      <c r="V2494" s="98"/>
      <c r="W2494" s="99"/>
      <c r="X2494" s="97"/>
      <c r="Y2494" s="87"/>
      <c r="Z2494" s="100"/>
      <c r="AA2494" s="106">
        <f t="shared" si="1082"/>
        <v>2482</v>
      </c>
      <c r="AB2494" s="549">
        <f t="shared" si="1083"/>
        <v>0</v>
      </c>
      <c r="AC2494" s="544">
        <f t="shared" si="1084"/>
        <v>0</v>
      </c>
      <c r="AD2494" s="174">
        <f t="shared" si="1085"/>
        <v>0</v>
      </c>
      <c r="AE2494" s="8"/>
      <c r="AF2494" s="885" t="str">
        <f t="shared" si="1086"/>
        <v xml:space="preserve"> </v>
      </c>
      <c r="AG2494" s="40">
        <f t="shared" si="1087"/>
        <v>0</v>
      </c>
      <c r="AH2494" s="40">
        <f t="shared" si="1088"/>
        <v>0</v>
      </c>
      <c r="AR2494" s="40">
        <f t="shared" si="1089"/>
        <v>0</v>
      </c>
      <c r="AS2494" s="40">
        <f t="shared" si="1090"/>
        <v>0</v>
      </c>
      <c r="AT2494" s="40">
        <f t="shared" si="1091"/>
        <v>0</v>
      </c>
      <c r="AU2494" s="40">
        <f t="shared" si="1092"/>
        <v>0</v>
      </c>
      <c r="AX2494" s="279">
        <f t="shared" si="1093"/>
        <v>0</v>
      </c>
      <c r="AY2494" s="279">
        <f t="shared" si="1094"/>
        <v>0</v>
      </c>
      <c r="AZ2494" s="40">
        <f t="shared" si="1095"/>
        <v>0</v>
      </c>
      <c r="BB2494" s="40">
        <f t="shared" si="1096"/>
        <v>0</v>
      </c>
      <c r="BC2494" s="397">
        <f t="shared" si="1097"/>
        <v>0</v>
      </c>
      <c r="BD2494" s="105">
        <f t="shared" si="1098"/>
        <v>0</v>
      </c>
      <c r="BE2494" s="105">
        <f t="shared" si="1099"/>
        <v>0</v>
      </c>
      <c r="BF2494" s="742">
        <f t="shared" si="1100"/>
        <v>0</v>
      </c>
      <c r="BG2494" s="89"/>
      <c r="BH2494" s="9"/>
      <c r="BJ2494" s="40">
        <f t="shared" si="1101"/>
        <v>0</v>
      </c>
      <c r="BK2494" s="40">
        <f t="shared" si="1102"/>
        <v>1</v>
      </c>
      <c r="BL2494" s="40">
        <f t="shared" si="1103"/>
        <v>0</v>
      </c>
      <c r="BM2494" s="40">
        <f t="shared" si="1104"/>
        <v>0</v>
      </c>
      <c r="BN2494" s="40">
        <f t="shared" si="1105"/>
        <v>0</v>
      </c>
    </row>
    <row r="2495" spans="1:66" x14ac:dyDescent="0.25">
      <c r="A2495" s="379"/>
      <c r="B2495" s="936"/>
      <c r="C2495" s="272"/>
      <c r="D2495" s="868"/>
      <c r="E2495" s="873" t="str">
        <f t="shared" si="1079"/>
        <v xml:space="preserve"> </v>
      </c>
      <c r="F2495" s="130">
        <f t="shared" si="1080"/>
        <v>0</v>
      </c>
      <c r="G2495" s="128">
        <f t="shared" si="1081"/>
        <v>2483</v>
      </c>
      <c r="H2495" s="127"/>
      <c r="I2495" s="321"/>
      <c r="J2495" s="97"/>
      <c r="K2495" s="323"/>
      <c r="L2495" s="322"/>
      <c r="M2495" s="50"/>
      <c r="N2495" s="87"/>
      <c r="O2495" s="324"/>
      <c r="P2495" s="98"/>
      <c r="Q2495" s="98"/>
      <c r="R2495" s="114"/>
      <c r="S2495" s="753"/>
      <c r="T2495" s="98"/>
      <c r="U2495" s="98"/>
      <c r="V2495" s="98"/>
      <c r="W2495" s="99"/>
      <c r="X2495" s="97"/>
      <c r="Y2495" s="87"/>
      <c r="Z2495" s="100"/>
      <c r="AA2495" s="106">
        <f t="shared" si="1082"/>
        <v>2483</v>
      </c>
      <c r="AB2495" s="549">
        <f t="shared" si="1083"/>
        <v>0</v>
      </c>
      <c r="AC2495" s="544">
        <f t="shared" si="1084"/>
        <v>0</v>
      </c>
      <c r="AD2495" s="174">
        <f t="shared" si="1085"/>
        <v>0</v>
      </c>
      <c r="AE2495" s="8"/>
      <c r="AF2495" s="885" t="str">
        <f t="shared" si="1086"/>
        <v xml:space="preserve"> </v>
      </c>
      <c r="AG2495" s="40">
        <f t="shared" si="1087"/>
        <v>0</v>
      </c>
      <c r="AH2495" s="40">
        <f t="shared" si="1088"/>
        <v>0</v>
      </c>
      <c r="AR2495" s="40">
        <f t="shared" si="1089"/>
        <v>0</v>
      </c>
      <c r="AS2495" s="40">
        <f t="shared" si="1090"/>
        <v>0</v>
      </c>
      <c r="AT2495" s="40">
        <f t="shared" si="1091"/>
        <v>0</v>
      </c>
      <c r="AU2495" s="40">
        <f t="shared" si="1092"/>
        <v>0</v>
      </c>
      <c r="AX2495" s="279">
        <f t="shared" si="1093"/>
        <v>0</v>
      </c>
      <c r="AY2495" s="279">
        <f t="shared" si="1094"/>
        <v>0</v>
      </c>
      <c r="AZ2495" s="40">
        <f t="shared" si="1095"/>
        <v>0</v>
      </c>
      <c r="BB2495" s="40">
        <f t="shared" si="1096"/>
        <v>0</v>
      </c>
      <c r="BC2495" s="397">
        <f t="shared" si="1097"/>
        <v>0</v>
      </c>
      <c r="BD2495" s="105">
        <f t="shared" si="1098"/>
        <v>0</v>
      </c>
      <c r="BE2495" s="105">
        <f t="shared" si="1099"/>
        <v>0</v>
      </c>
      <c r="BF2495" s="742">
        <f t="shared" si="1100"/>
        <v>0</v>
      </c>
      <c r="BG2495" s="89"/>
      <c r="BH2495" s="9"/>
      <c r="BJ2495" s="40">
        <f t="shared" si="1101"/>
        <v>0</v>
      </c>
      <c r="BK2495" s="40">
        <f t="shared" si="1102"/>
        <v>1</v>
      </c>
      <c r="BL2495" s="40">
        <f t="shared" si="1103"/>
        <v>0</v>
      </c>
      <c r="BM2495" s="40">
        <f t="shared" si="1104"/>
        <v>0</v>
      </c>
      <c r="BN2495" s="40">
        <f t="shared" si="1105"/>
        <v>0</v>
      </c>
    </row>
    <row r="2496" spans="1:66" x14ac:dyDescent="0.25">
      <c r="A2496" s="379"/>
      <c r="B2496" s="936"/>
      <c r="C2496" s="272"/>
      <c r="D2496" s="868"/>
      <c r="E2496" s="873" t="str">
        <f t="shared" si="1079"/>
        <v xml:space="preserve"> </v>
      </c>
      <c r="F2496" s="130">
        <f t="shared" si="1080"/>
        <v>0</v>
      </c>
      <c r="G2496" s="128">
        <f t="shared" si="1081"/>
        <v>2484</v>
      </c>
      <c r="H2496" s="127"/>
      <c r="I2496" s="321"/>
      <c r="J2496" s="97"/>
      <c r="K2496" s="323"/>
      <c r="L2496" s="322"/>
      <c r="M2496" s="50"/>
      <c r="N2496" s="87"/>
      <c r="O2496" s="324"/>
      <c r="P2496" s="98"/>
      <c r="Q2496" s="98"/>
      <c r="R2496" s="114"/>
      <c r="S2496" s="753"/>
      <c r="T2496" s="98"/>
      <c r="U2496" s="98"/>
      <c r="V2496" s="98"/>
      <c r="W2496" s="99"/>
      <c r="X2496" s="97"/>
      <c r="Y2496" s="87"/>
      <c r="Z2496" s="100"/>
      <c r="AA2496" s="106">
        <f t="shared" si="1082"/>
        <v>2484</v>
      </c>
      <c r="AB2496" s="549">
        <f t="shared" si="1083"/>
        <v>0</v>
      </c>
      <c r="AC2496" s="544">
        <f t="shared" si="1084"/>
        <v>0</v>
      </c>
      <c r="AD2496" s="174">
        <f t="shared" si="1085"/>
        <v>0</v>
      </c>
      <c r="AE2496" s="8"/>
      <c r="AF2496" s="885" t="str">
        <f t="shared" si="1086"/>
        <v xml:space="preserve"> </v>
      </c>
      <c r="AG2496" s="40">
        <f t="shared" si="1087"/>
        <v>0</v>
      </c>
      <c r="AH2496" s="40">
        <f t="shared" si="1088"/>
        <v>0</v>
      </c>
      <c r="AR2496" s="40">
        <f t="shared" si="1089"/>
        <v>0</v>
      </c>
      <c r="AS2496" s="40">
        <f t="shared" si="1090"/>
        <v>0</v>
      </c>
      <c r="AT2496" s="40">
        <f t="shared" si="1091"/>
        <v>0</v>
      </c>
      <c r="AU2496" s="40">
        <f t="shared" si="1092"/>
        <v>0</v>
      </c>
      <c r="AX2496" s="279">
        <f t="shared" si="1093"/>
        <v>0</v>
      </c>
      <c r="AY2496" s="279">
        <f t="shared" si="1094"/>
        <v>0</v>
      </c>
      <c r="AZ2496" s="40">
        <f t="shared" si="1095"/>
        <v>0</v>
      </c>
      <c r="BB2496" s="40">
        <f t="shared" si="1096"/>
        <v>0</v>
      </c>
      <c r="BC2496" s="397">
        <f t="shared" si="1097"/>
        <v>0</v>
      </c>
      <c r="BD2496" s="105">
        <f t="shared" si="1098"/>
        <v>0</v>
      </c>
      <c r="BE2496" s="105">
        <f t="shared" si="1099"/>
        <v>0</v>
      </c>
      <c r="BF2496" s="742">
        <f t="shared" si="1100"/>
        <v>0</v>
      </c>
      <c r="BG2496" s="89"/>
      <c r="BH2496" s="9"/>
      <c r="BJ2496" s="40">
        <f t="shared" si="1101"/>
        <v>0</v>
      </c>
      <c r="BK2496" s="40">
        <f t="shared" si="1102"/>
        <v>1</v>
      </c>
      <c r="BL2496" s="40">
        <f t="shared" si="1103"/>
        <v>0</v>
      </c>
      <c r="BM2496" s="40">
        <f t="shared" si="1104"/>
        <v>0</v>
      </c>
      <c r="BN2496" s="40">
        <f t="shared" si="1105"/>
        <v>0</v>
      </c>
    </row>
    <row r="2497" spans="1:66" x14ac:dyDescent="0.25">
      <c r="A2497" s="379"/>
      <c r="B2497" s="936"/>
      <c r="C2497" s="272"/>
      <c r="D2497" s="868"/>
      <c r="E2497" s="873" t="str">
        <f t="shared" si="1079"/>
        <v xml:space="preserve"> </v>
      </c>
      <c r="F2497" s="130">
        <f t="shared" si="1080"/>
        <v>0</v>
      </c>
      <c r="G2497" s="128">
        <f t="shared" si="1081"/>
        <v>2485</v>
      </c>
      <c r="H2497" s="127"/>
      <c r="I2497" s="321"/>
      <c r="J2497" s="97"/>
      <c r="K2497" s="323"/>
      <c r="L2497" s="322"/>
      <c r="M2497" s="50"/>
      <c r="N2497" s="87"/>
      <c r="O2497" s="324"/>
      <c r="P2497" s="98"/>
      <c r="Q2497" s="98"/>
      <c r="R2497" s="114"/>
      <c r="S2497" s="753"/>
      <c r="T2497" s="98"/>
      <c r="U2497" s="98"/>
      <c r="V2497" s="98"/>
      <c r="W2497" s="99"/>
      <c r="X2497" s="97"/>
      <c r="Y2497" s="87"/>
      <c r="Z2497" s="100"/>
      <c r="AA2497" s="106">
        <f t="shared" si="1082"/>
        <v>2485</v>
      </c>
      <c r="AB2497" s="549">
        <f t="shared" si="1083"/>
        <v>0</v>
      </c>
      <c r="AC2497" s="544">
        <f t="shared" si="1084"/>
        <v>0</v>
      </c>
      <c r="AD2497" s="174">
        <f t="shared" si="1085"/>
        <v>0</v>
      </c>
      <c r="AE2497" s="8"/>
      <c r="AF2497" s="885" t="str">
        <f t="shared" si="1086"/>
        <v xml:space="preserve"> </v>
      </c>
      <c r="AG2497" s="40">
        <f t="shared" si="1087"/>
        <v>0</v>
      </c>
      <c r="AH2497" s="40">
        <f t="shared" si="1088"/>
        <v>0</v>
      </c>
      <c r="AR2497" s="40">
        <f t="shared" si="1089"/>
        <v>0</v>
      </c>
      <c r="AS2497" s="40">
        <f t="shared" si="1090"/>
        <v>0</v>
      </c>
      <c r="AT2497" s="40">
        <f t="shared" si="1091"/>
        <v>0</v>
      </c>
      <c r="AU2497" s="40">
        <f t="shared" si="1092"/>
        <v>0</v>
      </c>
      <c r="AX2497" s="279">
        <f t="shared" si="1093"/>
        <v>0</v>
      </c>
      <c r="AY2497" s="279">
        <f t="shared" si="1094"/>
        <v>0</v>
      </c>
      <c r="AZ2497" s="40">
        <f t="shared" si="1095"/>
        <v>0</v>
      </c>
      <c r="BB2497" s="40">
        <f t="shared" si="1096"/>
        <v>0</v>
      </c>
      <c r="BC2497" s="397">
        <f t="shared" si="1097"/>
        <v>0</v>
      </c>
      <c r="BD2497" s="105">
        <f t="shared" si="1098"/>
        <v>0</v>
      </c>
      <c r="BE2497" s="105">
        <f t="shared" si="1099"/>
        <v>0</v>
      </c>
      <c r="BF2497" s="742">
        <f t="shared" si="1100"/>
        <v>0</v>
      </c>
      <c r="BG2497" s="89"/>
      <c r="BH2497" s="9"/>
      <c r="BJ2497" s="40">
        <f t="shared" si="1101"/>
        <v>0</v>
      </c>
      <c r="BK2497" s="40">
        <f t="shared" si="1102"/>
        <v>1</v>
      </c>
      <c r="BL2497" s="40">
        <f t="shared" si="1103"/>
        <v>0</v>
      </c>
      <c r="BM2497" s="40">
        <f t="shared" si="1104"/>
        <v>0</v>
      </c>
      <c r="BN2497" s="40">
        <f t="shared" si="1105"/>
        <v>0</v>
      </c>
    </row>
    <row r="2498" spans="1:66" x14ac:dyDescent="0.25">
      <c r="A2498" s="379"/>
      <c r="B2498" s="936"/>
      <c r="C2498" s="272"/>
      <c r="D2498" s="868"/>
      <c r="E2498" s="873" t="str">
        <f t="shared" si="1079"/>
        <v xml:space="preserve"> </v>
      </c>
      <c r="F2498" s="130">
        <f t="shared" si="1080"/>
        <v>0</v>
      </c>
      <c r="G2498" s="128">
        <f t="shared" si="1081"/>
        <v>2486</v>
      </c>
      <c r="H2498" s="127"/>
      <c r="I2498" s="321"/>
      <c r="J2498" s="97"/>
      <c r="K2498" s="323"/>
      <c r="L2498" s="322"/>
      <c r="M2498" s="50"/>
      <c r="N2498" s="87"/>
      <c r="O2498" s="324"/>
      <c r="P2498" s="98"/>
      <c r="Q2498" s="98"/>
      <c r="R2498" s="114"/>
      <c r="S2498" s="753"/>
      <c r="T2498" s="98"/>
      <c r="U2498" s="98"/>
      <c r="V2498" s="98"/>
      <c r="W2498" s="99"/>
      <c r="X2498" s="97"/>
      <c r="Y2498" s="87"/>
      <c r="Z2498" s="100"/>
      <c r="AA2498" s="106">
        <f t="shared" si="1082"/>
        <v>2486</v>
      </c>
      <c r="AB2498" s="549">
        <f t="shared" si="1083"/>
        <v>0</v>
      </c>
      <c r="AC2498" s="544">
        <f t="shared" si="1084"/>
        <v>0</v>
      </c>
      <c r="AD2498" s="174">
        <f t="shared" si="1085"/>
        <v>0</v>
      </c>
      <c r="AE2498" s="8"/>
      <c r="AF2498" s="885" t="str">
        <f t="shared" si="1086"/>
        <v xml:space="preserve"> </v>
      </c>
      <c r="AG2498" s="40">
        <f t="shared" si="1087"/>
        <v>0</v>
      </c>
      <c r="AH2498" s="40">
        <f t="shared" si="1088"/>
        <v>0</v>
      </c>
      <c r="AR2498" s="40">
        <f t="shared" si="1089"/>
        <v>0</v>
      </c>
      <c r="AS2498" s="40">
        <f t="shared" si="1090"/>
        <v>0</v>
      </c>
      <c r="AT2498" s="40">
        <f t="shared" si="1091"/>
        <v>0</v>
      </c>
      <c r="AU2498" s="40">
        <f t="shared" si="1092"/>
        <v>0</v>
      </c>
      <c r="AX2498" s="279">
        <f t="shared" si="1093"/>
        <v>0</v>
      </c>
      <c r="AY2498" s="279">
        <f t="shared" si="1094"/>
        <v>0</v>
      </c>
      <c r="AZ2498" s="40">
        <f t="shared" si="1095"/>
        <v>0</v>
      </c>
      <c r="BB2498" s="40">
        <f t="shared" si="1096"/>
        <v>0</v>
      </c>
      <c r="BC2498" s="397">
        <f t="shared" si="1097"/>
        <v>0</v>
      </c>
      <c r="BD2498" s="105">
        <f t="shared" si="1098"/>
        <v>0</v>
      </c>
      <c r="BE2498" s="105">
        <f t="shared" si="1099"/>
        <v>0</v>
      </c>
      <c r="BF2498" s="742">
        <f t="shared" si="1100"/>
        <v>0</v>
      </c>
      <c r="BG2498" s="89"/>
      <c r="BH2498" s="9"/>
      <c r="BJ2498" s="40">
        <f t="shared" si="1101"/>
        <v>0</v>
      </c>
      <c r="BK2498" s="40">
        <f t="shared" si="1102"/>
        <v>1</v>
      </c>
      <c r="BL2498" s="40">
        <f t="shared" si="1103"/>
        <v>0</v>
      </c>
      <c r="BM2498" s="40">
        <f t="shared" si="1104"/>
        <v>0</v>
      </c>
      <c r="BN2498" s="40">
        <f t="shared" si="1105"/>
        <v>0</v>
      </c>
    </row>
    <row r="2499" spans="1:66" x14ac:dyDescent="0.25">
      <c r="A2499" s="379"/>
      <c r="B2499" s="936"/>
      <c r="C2499" s="272"/>
      <c r="D2499" s="868"/>
      <c r="E2499" s="873" t="str">
        <f t="shared" si="1079"/>
        <v xml:space="preserve"> </v>
      </c>
      <c r="F2499" s="130">
        <f t="shared" si="1080"/>
        <v>0</v>
      </c>
      <c r="G2499" s="128">
        <f t="shared" si="1081"/>
        <v>2487</v>
      </c>
      <c r="H2499" s="127"/>
      <c r="I2499" s="321"/>
      <c r="J2499" s="97"/>
      <c r="K2499" s="323"/>
      <c r="L2499" s="322"/>
      <c r="M2499" s="50"/>
      <c r="N2499" s="87"/>
      <c r="O2499" s="324"/>
      <c r="P2499" s="98"/>
      <c r="Q2499" s="98"/>
      <c r="R2499" s="114"/>
      <c r="S2499" s="753"/>
      <c r="T2499" s="98"/>
      <c r="U2499" s="98"/>
      <c r="V2499" s="98"/>
      <c r="W2499" s="99"/>
      <c r="X2499" s="97"/>
      <c r="Y2499" s="87"/>
      <c r="Z2499" s="100"/>
      <c r="AA2499" s="106">
        <f t="shared" si="1082"/>
        <v>2487</v>
      </c>
      <c r="AB2499" s="549">
        <f t="shared" si="1083"/>
        <v>0</v>
      </c>
      <c r="AC2499" s="544">
        <f t="shared" si="1084"/>
        <v>0</v>
      </c>
      <c r="AD2499" s="174">
        <f t="shared" si="1085"/>
        <v>0</v>
      </c>
      <c r="AE2499" s="8"/>
      <c r="AF2499" s="885" t="str">
        <f t="shared" si="1086"/>
        <v xml:space="preserve"> </v>
      </c>
      <c r="AG2499" s="40">
        <f t="shared" si="1087"/>
        <v>0</v>
      </c>
      <c r="AH2499" s="40">
        <f t="shared" si="1088"/>
        <v>0</v>
      </c>
      <c r="AR2499" s="40">
        <f t="shared" si="1089"/>
        <v>0</v>
      </c>
      <c r="AS2499" s="40">
        <f t="shared" si="1090"/>
        <v>0</v>
      </c>
      <c r="AT2499" s="40">
        <f t="shared" si="1091"/>
        <v>0</v>
      </c>
      <c r="AU2499" s="40">
        <f t="shared" si="1092"/>
        <v>0</v>
      </c>
      <c r="AX2499" s="279">
        <f t="shared" si="1093"/>
        <v>0</v>
      </c>
      <c r="AY2499" s="279">
        <f t="shared" si="1094"/>
        <v>0</v>
      </c>
      <c r="AZ2499" s="40">
        <f t="shared" si="1095"/>
        <v>0</v>
      </c>
      <c r="BB2499" s="40">
        <f t="shared" si="1096"/>
        <v>0</v>
      </c>
      <c r="BC2499" s="397">
        <f t="shared" si="1097"/>
        <v>0</v>
      </c>
      <c r="BD2499" s="105">
        <f t="shared" si="1098"/>
        <v>0</v>
      </c>
      <c r="BE2499" s="105">
        <f t="shared" si="1099"/>
        <v>0</v>
      </c>
      <c r="BF2499" s="742">
        <f t="shared" si="1100"/>
        <v>0</v>
      </c>
      <c r="BG2499" s="89"/>
      <c r="BH2499" s="9"/>
      <c r="BJ2499" s="40">
        <f t="shared" si="1101"/>
        <v>0</v>
      </c>
      <c r="BK2499" s="40">
        <f t="shared" si="1102"/>
        <v>1</v>
      </c>
      <c r="BL2499" s="40">
        <f t="shared" si="1103"/>
        <v>0</v>
      </c>
      <c r="BM2499" s="40">
        <f t="shared" si="1104"/>
        <v>0</v>
      </c>
      <c r="BN2499" s="40">
        <f t="shared" si="1105"/>
        <v>0</v>
      </c>
    </row>
    <row r="2500" spans="1:66" x14ac:dyDescent="0.25">
      <c r="A2500" s="379"/>
      <c r="B2500" s="936"/>
      <c r="C2500" s="272"/>
      <c r="D2500" s="868"/>
      <c r="E2500" s="873" t="str">
        <f t="shared" si="1079"/>
        <v xml:space="preserve"> </v>
      </c>
      <c r="F2500" s="130">
        <f t="shared" si="1080"/>
        <v>0</v>
      </c>
      <c r="G2500" s="128">
        <f t="shared" si="1081"/>
        <v>2488</v>
      </c>
      <c r="H2500" s="127"/>
      <c r="I2500" s="321"/>
      <c r="J2500" s="97"/>
      <c r="K2500" s="323"/>
      <c r="L2500" s="322"/>
      <c r="M2500" s="50"/>
      <c r="N2500" s="87"/>
      <c r="O2500" s="324"/>
      <c r="P2500" s="98"/>
      <c r="Q2500" s="98"/>
      <c r="R2500" s="114"/>
      <c r="S2500" s="753"/>
      <c r="T2500" s="98"/>
      <c r="U2500" s="98"/>
      <c r="V2500" s="98"/>
      <c r="W2500" s="99"/>
      <c r="X2500" s="97"/>
      <c r="Y2500" s="87"/>
      <c r="Z2500" s="100"/>
      <c r="AA2500" s="106">
        <f t="shared" si="1082"/>
        <v>2488</v>
      </c>
      <c r="AB2500" s="549">
        <f t="shared" si="1083"/>
        <v>0</v>
      </c>
      <c r="AC2500" s="544">
        <f t="shared" si="1084"/>
        <v>0</v>
      </c>
      <c r="AD2500" s="174">
        <f t="shared" si="1085"/>
        <v>0</v>
      </c>
      <c r="AE2500" s="8"/>
      <c r="AF2500" s="885" t="str">
        <f t="shared" si="1086"/>
        <v xml:space="preserve"> </v>
      </c>
      <c r="AG2500" s="40">
        <f t="shared" si="1087"/>
        <v>0</v>
      </c>
      <c r="AH2500" s="40">
        <f t="shared" si="1088"/>
        <v>0</v>
      </c>
      <c r="AR2500" s="40">
        <f t="shared" si="1089"/>
        <v>0</v>
      </c>
      <c r="AS2500" s="40">
        <f t="shared" si="1090"/>
        <v>0</v>
      </c>
      <c r="AT2500" s="40">
        <f t="shared" si="1091"/>
        <v>0</v>
      </c>
      <c r="AU2500" s="40">
        <f t="shared" si="1092"/>
        <v>0</v>
      </c>
      <c r="AX2500" s="279">
        <f t="shared" si="1093"/>
        <v>0</v>
      </c>
      <c r="AY2500" s="279">
        <f t="shared" si="1094"/>
        <v>0</v>
      </c>
      <c r="AZ2500" s="40">
        <f t="shared" si="1095"/>
        <v>0</v>
      </c>
      <c r="BB2500" s="40">
        <f t="shared" si="1096"/>
        <v>0</v>
      </c>
      <c r="BC2500" s="397">
        <f t="shared" si="1097"/>
        <v>0</v>
      </c>
      <c r="BD2500" s="105">
        <f t="shared" si="1098"/>
        <v>0</v>
      </c>
      <c r="BE2500" s="105">
        <f t="shared" si="1099"/>
        <v>0</v>
      </c>
      <c r="BF2500" s="742">
        <f t="shared" si="1100"/>
        <v>0</v>
      </c>
      <c r="BG2500" s="89"/>
      <c r="BH2500" s="9"/>
      <c r="BJ2500" s="40">
        <f t="shared" si="1101"/>
        <v>0</v>
      </c>
      <c r="BK2500" s="40">
        <f t="shared" si="1102"/>
        <v>1</v>
      </c>
      <c r="BL2500" s="40">
        <f t="shared" si="1103"/>
        <v>0</v>
      </c>
      <c r="BM2500" s="40">
        <f t="shared" si="1104"/>
        <v>0</v>
      </c>
      <c r="BN2500" s="40">
        <f t="shared" si="1105"/>
        <v>0</v>
      </c>
    </row>
    <row r="2501" spans="1:66" x14ac:dyDescent="0.25">
      <c r="A2501" s="379"/>
      <c r="B2501" s="936"/>
      <c r="C2501" s="272"/>
      <c r="D2501" s="868"/>
      <c r="E2501" s="873" t="str">
        <f t="shared" si="1079"/>
        <v xml:space="preserve"> </v>
      </c>
      <c r="F2501" s="130">
        <f t="shared" si="1080"/>
        <v>0</v>
      </c>
      <c r="G2501" s="128">
        <f t="shared" si="1081"/>
        <v>2489</v>
      </c>
      <c r="H2501" s="127"/>
      <c r="I2501" s="321"/>
      <c r="J2501" s="97"/>
      <c r="K2501" s="323"/>
      <c r="L2501" s="322"/>
      <c r="M2501" s="50"/>
      <c r="N2501" s="87"/>
      <c r="O2501" s="324"/>
      <c r="P2501" s="98"/>
      <c r="Q2501" s="98"/>
      <c r="R2501" s="114"/>
      <c r="S2501" s="753"/>
      <c r="T2501" s="98"/>
      <c r="U2501" s="98"/>
      <c r="V2501" s="98"/>
      <c r="W2501" s="99"/>
      <c r="X2501" s="97"/>
      <c r="Y2501" s="87"/>
      <c r="Z2501" s="100"/>
      <c r="AA2501" s="106">
        <f t="shared" si="1082"/>
        <v>2489</v>
      </c>
      <c r="AB2501" s="549">
        <f t="shared" si="1083"/>
        <v>0</v>
      </c>
      <c r="AC2501" s="544">
        <f t="shared" si="1084"/>
        <v>0</v>
      </c>
      <c r="AD2501" s="174">
        <f t="shared" si="1085"/>
        <v>0</v>
      </c>
      <c r="AE2501" s="8"/>
      <c r="AF2501" s="885" t="str">
        <f t="shared" si="1086"/>
        <v xml:space="preserve"> </v>
      </c>
      <c r="AG2501" s="40">
        <f t="shared" si="1087"/>
        <v>0</v>
      </c>
      <c r="AH2501" s="40">
        <f t="shared" si="1088"/>
        <v>0</v>
      </c>
      <c r="AR2501" s="40">
        <f t="shared" si="1089"/>
        <v>0</v>
      </c>
      <c r="AS2501" s="40">
        <f t="shared" si="1090"/>
        <v>0</v>
      </c>
      <c r="AT2501" s="40">
        <f t="shared" si="1091"/>
        <v>0</v>
      </c>
      <c r="AU2501" s="40">
        <f t="shared" si="1092"/>
        <v>0</v>
      </c>
      <c r="AX2501" s="279">
        <f t="shared" si="1093"/>
        <v>0</v>
      </c>
      <c r="AY2501" s="279">
        <f t="shared" si="1094"/>
        <v>0</v>
      </c>
      <c r="AZ2501" s="40">
        <f t="shared" si="1095"/>
        <v>0</v>
      </c>
      <c r="BB2501" s="40">
        <f t="shared" si="1096"/>
        <v>0</v>
      </c>
      <c r="BC2501" s="397">
        <f t="shared" si="1097"/>
        <v>0</v>
      </c>
      <c r="BD2501" s="105">
        <f t="shared" si="1098"/>
        <v>0</v>
      </c>
      <c r="BE2501" s="105">
        <f t="shared" si="1099"/>
        <v>0</v>
      </c>
      <c r="BF2501" s="742">
        <f t="shared" si="1100"/>
        <v>0</v>
      </c>
      <c r="BG2501" s="89"/>
      <c r="BH2501" s="9"/>
      <c r="BJ2501" s="40">
        <f t="shared" si="1101"/>
        <v>0</v>
      </c>
      <c r="BK2501" s="40">
        <f t="shared" si="1102"/>
        <v>1</v>
      </c>
      <c r="BL2501" s="40">
        <f t="shared" si="1103"/>
        <v>0</v>
      </c>
      <c r="BM2501" s="40">
        <f t="shared" si="1104"/>
        <v>0</v>
      </c>
      <c r="BN2501" s="40">
        <f t="shared" si="1105"/>
        <v>0</v>
      </c>
    </row>
    <row r="2502" spans="1:66" x14ac:dyDescent="0.25">
      <c r="A2502" s="379"/>
      <c r="B2502" s="936"/>
      <c r="C2502" s="272"/>
      <c r="D2502" s="868"/>
      <c r="E2502" s="873" t="str">
        <f t="shared" si="1079"/>
        <v xml:space="preserve"> </v>
      </c>
      <c r="F2502" s="130">
        <f t="shared" si="1080"/>
        <v>0</v>
      </c>
      <c r="G2502" s="128">
        <f t="shared" si="1081"/>
        <v>2490</v>
      </c>
      <c r="H2502" s="127"/>
      <c r="I2502" s="321"/>
      <c r="J2502" s="97"/>
      <c r="K2502" s="323"/>
      <c r="L2502" s="322"/>
      <c r="M2502" s="50"/>
      <c r="N2502" s="87"/>
      <c r="O2502" s="324"/>
      <c r="P2502" s="98"/>
      <c r="Q2502" s="98"/>
      <c r="R2502" s="114"/>
      <c r="S2502" s="753"/>
      <c r="T2502" s="98"/>
      <c r="U2502" s="98"/>
      <c r="V2502" s="98"/>
      <c r="W2502" s="99"/>
      <c r="X2502" s="97"/>
      <c r="Y2502" s="87"/>
      <c r="Z2502" s="100"/>
      <c r="AA2502" s="106">
        <f t="shared" si="1082"/>
        <v>2490</v>
      </c>
      <c r="AB2502" s="549">
        <f t="shared" si="1083"/>
        <v>0</v>
      </c>
      <c r="AC2502" s="544">
        <f t="shared" si="1084"/>
        <v>0</v>
      </c>
      <c r="AD2502" s="174">
        <f t="shared" si="1085"/>
        <v>0</v>
      </c>
      <c r="AE2502" s="8"/>
      <c r="AF2502" s="885" t="str">
        <f t="shared" si="1086"/>
        <v xml:space="preserve"> </v>
      </c>
      <c r="AG2502" s="40">
        <f t="shared" si="1087"/>
        <v>0</v>
      </c>
      <c r="AH2502" s="40">
        <f t="shared" si="1088"/>
        <v>0</v>
      </c>
      <c r="AR2502" s="40">
        <f t="shared" si="1089"/>
        <v>0</v>
      </c>
      <c r="AS2502" s="40">
        <f t="shared" si="1090"/>
        <v>0</v>
      </c>
      <c r="AT2502" s="40">
        <f t="shared" si="1091"/>
        <v>0</v>
      </c>
      <c r="AU2502" s="40">
        <f t="shared" si="1092"/>
        <v>0</v>
      </c>
      <c r="AX2502" s="279">
        <f t="shared" si="1093"/>
        <v>0</v>
      </c>
      <c r="AY2502" s="279">
        <f t="shared" si="1094"/>
        <v>0</v>
      </c>
      <c r="AZ2502" s="40">
        <f t="shared" si="1095"/>
        <v>0</v>
      </c>
      <c r="BB2502" s="40">
        <f t="shared" si="1096"/>
        <v>0</v>
      </c>
      <c r="BC2502" s="397">
        <f t="shared" si="1097"/>
        <v>0</v>
      </c>
      <c r="BD2502" s="105">
        <f t="shared" si="1098"/>
        <v>0</v>
      </c>
      <c r="BE2502" s="105">
        <f t="shared" si="1099"/>
        <v>0</v>
      </c>
      <c r="BF2502" s="742">
        <f t="shared" si="1100"/>
        <v>0</v>
      </c>
      <c r="BG2502" s="89"/>
      <c r="BH2502" s="9"/>
      <c r="BJ2502" s="40">
        <f t="shared" si="1101"/>
        <v>0</v>
      </c>
      <c r="BK2502" s="40">
        <f t="shared" si="1102"/>
        <v>1</v>
      </c>
      <c r="BL2502" s="40">
        <f t="shared" si="1103"/>
        <v>0</v>
      </c>
      <c r="BM2502" s="40">
        <f t="shared" si="1104"/>
        <v>0</v>
      </c>
      <c r="BN2502" s="40">
        <f t="shared" si="1105"/>
        <v>0</v>
      </c>
    </row>
    <row r="2503" spans="1:66" x14ac:dyDescent="0.25">
      <c r="A2503" s="379"/>
      <c r="B2503" s="936"/>
      <c r="C2503" s="272"/>
      <c r="D2503" s="868"/>
      <c r="E2503" s="873" t="str">
        <f t="shared" si="1079"/>
        <v xml:space="preserve"> </v>
      </c>
      <c r="F2503" s="130">
        <f t="shared" si="1080"/>
        <v>0</v>
      </c>
      <c r="G2503" s="128">
        <f t="shared" si="1081"/>
        <v>2491</v>
      </c>
      <c r="H2503" s="127"/>
      <c r="I2503" s="321"/>
      <c r="J2503" s="97"/>
      <c r="K2503" s="323"/>
      <c r="L2503" s="322"/>
      <c r="M2503" s="50"/>
      <c r="N2503" s="87"/>
      <c r="O2503" s="324"/>
      <c r="P2503" s="98"/>
      <c r="Q2503" s="98"/>
      <c r="R2503" s="114"/>
      <c r="S2503" s="753"/>
      <c r="T2503" s="98"/>
      <c r="U2503" s="98"/>
      <c r="V2503" s="98"/>
      <c r="W2503" s="99"/>
      <c r="X2503" s="97"/>
      <c r="Y2503" s="87"/>
      <c r="Z2503" s="100"/>
      <c r="AA2503" s="106">
        <f t="shared" si="1082"/>
        <v>2491</v>
      </c>
      <c r="AB2503" s="549">
        <f t="shared" si="1083"/>
        <v>0</v>
      </c>
      <c r="AC2503" s="544">
        <f t="shared" si="1084"/>
        <v>0</v>
      </c>
      <c r="AD2503" s="174">
        <f t="shared" si="1085"/>
        <v>0</v>
      </c>
      <c r="AE2503" s="8"/>
      <c r="AF2503" s="885" t="str">
        <f t="shared" si="1086"/>
        <v xml:space="preserve"> </v>
      </c>
      <c r="AG2503" s="40">
        <f t="shared" si="1087"/>
        <v>0</v>
      </c>
      <c r="AH2503" s="40">
        <f t="shared" si="1088"/>
        <v>0</v>
      </c>
      <c r="AR2503" s="40">
        <f t="shared" si="1089"/>
        <v>0</v>
      </c>
      <c r="AS2503" s="40">
        <f t="shared" si="1090"/>
        <v>0</v>
      </c>
      <c r="AT2503" s="40">
        <f t="shared" si="1091"/>
        <v>0</v>
      </c>
      <c r="AU2503" s="40">
        <f t="shared" si="1092"/>
        <v>0</v>
      </c>
      <c r="AX2503" s="279">
        <f t="shared" si="1093"/>
        <v>0</v>
      </c>
      <c r="AY2503" s="279">
        <f t="shared" si="1094"/>
        <v>0</v>
      </c>
      <c r="AZ2503" s="40">
        <f t="shared" si="1095"/>
        <v>0</v>
      </c>
      <c r="BB2503" s="40">
        <f t="shared" si="1096"/>
        <v>0</v>
      </c>
      <c r="BC2503" s="397">
        <f t="shared" si="1097"/>
        <v>0</v>
      </c>
      <c r="BD2503" s="105">
        <f t="shared" si="1098"/>
        <v>0</v>
      </c>
      <c r="BE2503" s="105">
        <f t="shared" si="1099"/>
        <v>0</v>
      </c>
      <c r="BF2503" s="742">
        <f t="shared" si="1100"/>
        <v>0</v>
      </c>
      <c r="BG2503" s="89"/>
      <c r="BH2503" s="9"/>
      <c r="BJ2503" s="40">
        <f t="shared" si="1101"/>
        <v>0</v>
      </c>
      <c r="BK2503" s="40">
        <f t="shared" si="1102"/>
        <v>1</v>
      </c>
      <c r="BL2503" s="40">
        <f t="shared" si="1103"/>
        <v>0</v>
      </c>
      <c r="BM2503" s="40">
        <f t="shared" si="1104"/>
        <v>0</v>
      </c>
      <c r="BN2503" s="40">
        <f t="shared" si="1105"/>
        <v>0</v>
      </c>
    </row>
    <row r="2504" spans="1:66" x14ac:dyDescent="0.25">
      <c r="A2504" s="379"/>
      <c r="B2504" s="936"/>
      <c r="C2504" s="272"/>
      <c r="D2504" s="868"/>
      <c r="E2504" s="873" t="str">
        <f t="shared" si="1079"/>
        <v xml:space="preserve"> </v>
      </c>
      <c r="F2504" s="130">
        <f t="shared" si="1080"/>
        <v>0</v>
      </c>
      <c r="G2504" s="128">
        <f t="shared" si="1081"/>
        <v>2492</v>
      </c>
      <c r="H2504" s="127"/>
      <c r="I2504" s="321"/>
      <c r="J2504" s="97"/>
      <c r="K2504" s="323"/>
      <c r="L2504" s="322"/>
      <c r="M2504" s="50"/>
      <c r="N2504" s="87"/>
      <c r="O2504" s="324"/>
      <c r="P2504" s="98"/>
      <c r="Q2504" s="98"/>
      <c r="R2504" s="114"/>
      <c r="S2504" s="753"/>
      <c r="T2504" s="98"/>
      <c r="U2504" s="98"/>
      <c r="V2504" s="98"/>
      <c r="W2504" s="99"/>
      <c r="X2504" s="97"/>
      <c r="Y2504" s="87"/>
      <c r="Z2504" s="100"/>
      <c r="AA2504" s="106">
        <f t="shared" si="1082"/>
        <v>2492</v>
      </c>
      <c r="AB2504" s="549">
        <f t="shared" si="1083"/>
        <v>0</v>
      </c>
      <c r="AC2504" s="544">
        <f t="shared" si="1084"/>
        <v>0</v>
      </c>
      <c r="AD2504" s="174">
        <f t="shared" si="1085"/>
        <v>0</v>
      </c>
      <c r="AE2504" s="8"/>
      <c r="AF2504" s="885" t="str">
        <f t="shared" si="1086"/>
        <v xml:space="preserve"> </v>
      </c>
      <c r="AG2504" s="40">
        <f t="shared" si="1087"/>
        <v>0</v>
      </c>
      <c r="AH2504" s="40">
        <f t="shared" si="1088"/>
        <v>0</v>
      </c>
      <c r="AR2504" s="40">
        <f t="shared" si="1089"/>
        <v>0</v>
      </c>
      <c r="AS2504" s="40">
        <f t="shared" si="1090"/>
        <v>0</v>
      </c>
      <c r="AT2504" s="40">
        <f t="shared" si="1091"/>
        <v>0</v>
      </c>
      <c r="AU2504" s="40">
        <f t="shared" si="1092"/>
        <v>0</v>
      </c>
      <c r="AX2504" s="279">
        <f t="shared" si="1093"/>
        <v>0</v>
      </c>
      <c r="AY2504" s="279">
        <f t="shared" si="1094"/>
        <v>0</v>
      </c>
      <c r="AZ2504" s="40">
        <f t="shared" si="1095"/>
        <v>0</v>
      </c>
      <c r="BB2504" s="40">
        <f t="shared" si="1096"/>
        <v>0</v>
      </c>
      <c r="BC2504" s="397">
        <f t="shared" si="1097"/>
        <v>0</v>
      </c>
      <c r="BD2504" s="105">
        <f t="shared" si="1098"/>
        <v>0</v>
      </c>
      <c r="BE2504" s="105">
        <f t="shared" si="1099"/>
        <v>0</v>
      </c>
      <c r="BF2504" s="742">
        <f t="shared" si="1100"/>
        <v>0</v>
      </c>
      <c r="BG2504" s="89"/>
      <c r="BH2504" s="9"/>
      <c r="BJ2504" s="40">
        <f t="shared" si="1101"/>
        <v>0</v>
      </c>
      <c r="BK2504" s="40">
        <f t="shared" si="1102"/>
        <v>1</v>
      </c>
      <c r="BL2504" s="40">
        <f t="shared" si="1103"/>
        <v>0</v>
      </c>
      <c r="BM2504" s="40">
        <f t="shared" si="1104"/>
        <v>0</v>
      </c>
      <c r="BN2504" s="40">
        <f t="shared" si="1105"/>
        <v>0</v>
      </c>
    </row>
    <row r="2505" spans="1:66" x14ac:dyDescent="0.25">
      <c r="A2505" s="379"/>
      <c r="B2505" s="936"/>
      <c r="C2505" s="272"/>
      <c r="D2505" s="868"/>
      <c r="E2505" s="873" t="str">
        <f t="shared" si="1079"/>
        <v xml:space="preserve"> </v>
      </c>
      <c r="F2505" s="130">
        <f t="shared" si="1080"/>
        <v>0</v>
      </c>
      <c r="G2505" s="128">
        <f t="shared" si="1081"/>
        <v>2493</v>
      </c>
      <c r="H2505" s="127"/>
      <c r="I2505" s="321"/>
      <c r="J2505" s="97"/>
      <c r="K2505" s="323"/>
      <c r="L2505" s="322"/>
      <c r="M2505" s="50"/>
      <c r="N2505" s="87"/>
      <c r="O2505" s="324"/>
      <c r="P2505" s="98"/>
      <c r="Q2505" s="98"/>
      <c r="R2505" s="114"/>
      <c r="S2505" s="753"/>
      <c r="T2505" s="98"/>
      <c r="U2505" s="98"/>
      <c r="V2505" s="98"/>
      <c r="W2505" s="99"/>
      <c r="X2505" s="97"/>
      <c r="Y2505" s="87"/>
      <c r="Z2505" s="100"/>
      <c r="AA2505" s="106">
        <f t="shared" si="1082"/>
        <v>2493</v>
      </c>
      <c r="AB2505" s="549">
        <f t="shared" si="1083"/>
        <v>0</v>
      </c>
      <c r="AC2505" s="544">
        <f t="shared" si="1084"/>
        <v>0</v>
      </c>
      <c r="AD2505" s="174">
        <f t="shared" si="1085"/>
        <v>0</v>
      </c>
      <c r="AE2505" s="8"/>
      <c r="AF2505" s="885" t="str">
        <f t="shared" si="1086"/>
        <v xml:space="preserve"> </v>
      </c>
      <c r="AG2505" s="40">
        <f t="shared" si="1087"/>
        <v>0</v>
      </c>
      <c r="AH2505" s="40">
        <f t="shared" si="1088"/>
        <v>0</v>
      </c>
      <c r="AR2505" s="40">
        <f t="shared" si="1089"/>
        <v>0</v>
      </c>
      <c r="AS2505" s="40">
        <f t="shared" si="1090"/>
        <v>0</v>
      </c>
      <c r="AT2505" s="40">
        <f t="shared" si="1091"/>
        <v>0</v>
      </c>
      <c r="AU2505" s="40">
        <f t="shared" si="1092"/>
        <v>0</v>
      </c>
      <c r="AX2505" s="279">
        <f t="shared" si="1093"/>
        <v>0</v>
      </c>
      <c r="AY2505" s="279">
        <f t="shared" si="1094"/>
        <v>0</v>
      </c>
      <c r="AZ2505" s="40">
        <f t="shared" si="1095"/>
        <v>0</v>
      </c>
      <c r="BB2505" s="40">
        <f t="shared" si="1096"/>
        <v>0</v>
      </c>
      <c r="BC2505" s="397">
        <f t="shared" si="1097"/>
        <v>0</v>
      </c>
      <c r="BD2505" s="105">
        <f t="shared" si="1098"/>
        <v>0</v>
      </c>
      <c r="BE2505" s="105">
        <f t="shared" si="1099"/>
        <v>0</v>
      </c>
      <c r="BF2505" s="742">
        <f t="shared" si="1100"/>
        <v>0</v>
      </c>
      <c r="BG2505" s="89"/>
      <c r="BH2505" s="9"/>
      <c r="BJ2505" s="40">
        <f t="shared" si="1101"/>
        <v>0</v>
      </c>
      <c r="BK2505" s="40">
        <f t="shared" si="1102"/>
        <v>1</v>
      </c>
      <c r="BL2505" s="40">
        <f t="shared" si="1103"/>
        <v>0</v>
      </c>
      <c r="BM2505" s="40">
        <f t="shared" si="1104"/>
        <v>0</v>
      </c>
      <c r="BN2505" s="40">
        <f t="shared" si="1105"/>
        <v>0</v>
      </c>
    </row>
    <row r="2506" spans="1:66" x14ac:dyDescent="0.25">
      <c r="A2506" s="379"/>
      <c r="B2506" s="936"/>
      <c r="C2506" s="272"/>
      <c r="D2506" s="868"/>
      <c r="E2506" s="873" t="str">
        <f t="shared" si="1079"/>
        <v xml:space="preserve"> </v>
      </c>
      <c r="F2506" s="130">
        <f t="shared" si="1080"/>
        <v>0</v>
      </c>
      <c r="G2506" s="128">
        <f t="shared" si="1081"/>
        <v>2494</v>
      </c>
      <c r="H2506" s="127"/>
      <c r="I2506" s="321"/>
      <c r="J2506" s="97"/>
      <c r="K2506" s="323"/>
      <c r="L2506" s="322"/>
      <c r="M2506" s="50"/>
      <c r="N2506" s="87"/>
      <c r="O2506" s="324"/>
      <c r="P2506" s="98"/>
      <c r="Q2506" s="98"/>
      <c r="R2506" s="114"/>
      <c r="S2506" s="753"/>
      <c r="T2506" s="98"/>
      <c r="U2506" s="98"/>
      <c r="V2506" s="98"/>
      <c r="W2506" s="99"/>
      <c r="X2506" s="97"/>
      <c r="Y2506" s="87"/>
      <c r="Z2506" s="100"/>
      <c r="AA2506" s="106">
        <f t="shared" si="1082"/>
        <v>2494</v>
      </c>
      <c r="AB2506" s="549">
        <f t="shared" si="1083"/>
        <v>0</v>
      </c>
      <c r="AC2506" s="544">
        <f t="shared" si="1084"/>
        <v>0</v>
      </c>
      <c r="AD2506" s="174">
        <f t="shared" si="1085"/>
        <v>0</v>
      </c>
      <c r="AE2506" s="8"/>
      <c r="AF2506" s="885" t="str">
        <f t="shared" si="1086"/>
        <v xml:space="preserve"> </v>
      </c>
      <c r="AG2506" s="40">
        <f t="shared" si="1087"/>
        <v>0</v>
      </c>
      <c r="AH2506" s="40">
        <f t="shared" si="1088"/>
        <v>0</v>
      </c>
      <c r="AR2506" s="40">
        <f t="shared" si="1089"/>
        <v>0</v>
      </c>
      <c r="AS2506" s="40">
        <f t="shared" si="1090"/>
        <v>0</v>
      </c>
      <c r="AT2506" s="40">
        <f t="shared" si="1091"/>
        <v>0</v>
      </c>
      <c r="AU2506" s="40">
        <f t="shared" si="1092"/>
        <v>0</v>
      </c>
      <c r="AX2506" s="279">
        <f t="shared" si="1093"/>
        <v>0</v>
      </c>
      <c r="AY2506" s="279">
        <f t="shared" si="1094"/>
        <v>0</v>
      </c>
      <c r="AZ2506" s="40">
        <f t="shared" si="1095"/>
        <v>0</v>
      </c>
      <c r="BB2506" s="40">
        <f t="shared" si="1096"/>
        <v>0</v>
      </c>
      <c r="BC2506" s="397">
        <f t="shared" si="1097"/>
        <v>0</v>
      </c>
      <c r="BD2506" s="105">
        <f t="shared" si="1098"/>
        <v>0</v>
      </c>
      <c r="BE2506" s="105">
        <f t="shared" si="1099"/>
        <v>0</v>
      </c>
      <c r="BF2506" s="742">
        <f t="shared" si="1100"/>
        <v>0</v>
      </c>
      <c r="BG2506" s="89"/>
      <c r="BH2506" s="9"/>
      <c r="BJ2506" s="40">
        <f t="shared" si="1101"/>
        <v>0</v>
      </c>
      <c r="BK2506" s="40">
        <f t="shared" si="1102"/>
        <v>1</v>
      </c>
      <c r="BL2506" s="40">
        <f t="shared" si="1103"/>
        <v>0</v>
      </c>
      <c r="BM2506" s="40">
        <f t="shared" si="1104"/>
        <v>0</v>
      </c>
      <c r="BN2506" s="40">
        <f t="shared" si="1105"/>
        <v>0</v>
      </c>
    </row>
    <row r="2507" spans="1:66" x14ac:dyDescent="0.25">
      <c r="A2507" s="379"/>
      <c r="B2507" s="936"/>
      <c r="C2507" s="272"/>
      <c r="D2507" s="868"/>
      <c r="E2507" s="873" t="str">
        <f t="shared" si="1079"/>
        <v xml:space="preserve"> </v>
      </c>
      <c r="F2507" s="130">
        <f t="shared" si="1080"/>
        <v>0</v>
      </c>
      <c r="G2507" s="128">
        <f t="shared" si="1081"/>
        <v>2495</v>
      </c>
      <c r="H2507" s="127"/>
      <c r="I2507" s="321"/>
      <c r="J2507" s="97"/>
      <c r="K2507" s="323"/>
      <c r="L2507" s="322"/>
      <c r="M2507" s="50"/>
      <c r="N2507" s="87"/>
      <c r="O2507" s="324"/>
      <c r="P2507" s="98"/>
      <c r="Q2507" s="98"/>
      <c r="R2507" s="114"/>
      <c r="S2507" s="753"/>
      <c r="T2507" s="98"/>
      <c r="U2507" s="98"/>
      <c r="V2507" s="98"/>
      <c r="W2507" s="99"/>
      <c r="X2507" s="97"/>
      <c r="Y2507" s="87"/>
      <c r="Z2507" s="100"/>
      <c r="AA2507" s="106">
        <f t="shared" si="1082"/>
        <v>2495</v>
      </c>
      <c r="AB2507" s="549">
        <f t="shared" si="1083"/>
        <v>0</v>
      </c>
      <c r="AC2507" s="544">
        <f t="shared" si="1084"/>
        <v>0</v>
      </c>
      <c r="AD2507" s="174">
        <f t="shared" si="1085"/>
        <v>0</v>
      </c>
      <c r="AE2507" s="8"/>
      <c r="AF2507" s="885" t="str">
        <f t="shared" si="1086"/>
        <v xml:space="preserve"> </v>
      </c>
      <c r="AG2507" s="40">
        <f t="shared" si="1087"/>
        <v>0</v>
      </c>
      <c r="AH2507" s="40">
        <f t="shared" si="1088"/>
        <v>0</v>
      </c>
      <c r="AR2507" s="40">
        <f t="shared" si="1089"/>
        <v>0</v>
      </c>
      <c r="AS2507" s="40">
        <f t="shared" si="1090"/>
        <v>0</v>
      </c>
      <c r="AT2507" s="40">
        <f t="shared" si="1091"/>
        <v>0</v>
      </c>
      <c r="AU2507" s="40">
        <f t="shared" si="1092"/>
        <v>0</v>
      </c>
      <c r="AX2507" s="279">
        <f t="shared" si="1093"/>
        <v>0</v>
      </c>
      <c r="AY2507" s="279">
        <f t="shared" si="1094"/>
        <v>0</v>
      </c>
      <c r="AZ2507" s="40">
        <f t="shared" si="1095"/>
        <v>0</v>
      </c>
      <c r="BB2507" s="40">
        <f t="shared" si="1096"/>
        <v>0</v>
      </c>
      <c r="BC2507" s="397">
        <f t="shared" si="1097"/>
        <v>0</v>
      </c>
      <c r="BD2507" s="105">
        <f t="shared" si="1098"/>
        <v>0</v>
      </c>
      <c r="BE2507" s="105">
        <f t="shared" si="1099"/>
        <v>0</v>
      </c>
      <c r="BF2507" s="742">
        <f t="shared" si="1100"/>
        <v>0</v>
      </c>
      <c r="BG2507" s="89"/>
      <c r="BH2507" s="9"/>
      <c r="BJ2507" s="40">
        <f t="shared" si="1101"/>
        <v>0</v>
      </c>
      <c r="BK2507" s="40">
        <f t="shared" si="1102"/>
        <v>1</v>
      </c>
      <c r="BL2507" s="40">
        <f t="shared" si="1103"/>
        <v>0</v>
      </c>
      <c r="BM2507" s="40">
        <f t="shared" si="1104"/>
        <v>0</v>
      </c>
      <c r="BN2507" s="40">
        <f t="shared" si="1105"/>
        <v>0</v>
      </c>
    </row>
    <row r="2508" spans="1:66" x14ac:dyDescent="0.25">
      <c r="A2508" s="379"/>
      <c r="B2508" s="936"/>
      <c r="C2508" s="272"/>
      <c r="D2508" s="868"/>
      <c r="E2508" s="873" t="str">
        <f t="shared" si="1079"/>
        <v xml:space="preserve"> </v>
      </c>
      <c r="F2508" s="130">
        <f t="shared" si="1080"/>
        <v>0</v>
      </c>
      <c r="G2508" s="128">
        <f t="shared" si="1081"/>
        <v>2496</v>
      </c>
      <c r="H2508" s="127"/>
      <c r="I2508" s="321"/>
      <c r="J2508" s="97"/>
      <c r="K2508" s="323"/>
      <c r="L2508" s="322"/>
      <c r="M2508" s="50"/>
      <c r="N2508" s="87"/>
      <c r="O2508" s="324"/>
      <c r="P2508" s="98"/>
      <c r="Q2508" s="98"/>
      <c r="R2508" s="114"/>
      <c r="S2508" s="753"/>
      <c r="T2508" s="98"/>
      <c r="U2508" s="98"/>
      <c r="V2508" s="98"/>
      <c r="W2508" s="99"/>
      <c r="X2508" s="97"/>
      <c r="Y2508" s="87"/>
      <c r="Z2508" s="100"/>
      <c r="AA2508" s="106">
        <f t="shared" si="1082"/>
        <v>2496</v>
      </c>
      <c r="AB2508" s="549">
        <f t="shared" si="1083"/>
        <v>0</v>
      </c>
      <c r="AC2508" s="544">
        <f t="shared" si="1084"/>
        <v>0</v>
      </c>
      <c r="AD2508" s="174">
        <f t="shared" si="1085"/>
        <v>0</v>
      </c>
      <c r="AE2508" s="8"/>
      <c r="AF2508" s="885" t="str">
        <f t="shared" si="1086"/>
        <v xml:space="preserve"> </v>
      </c>
      <c r="AG2508" s="40">
        <f t="shared" si="1087"/>
        <v>0</v>
      </c>
      <c r="AH2508" s="40">
        <f t="shared" si="1088"/>
        <v>0</v>
      </c>
      <c r="AR2508" s="40">
        <f t="shared" si="1089"/>
        <v>0</v>
      </c>
      <c r="AS2508" s="40">
        <f t="shared" si="1090"/>
        <v>0</v>
      </c>
      <c r="AT2508" s="40">
        <f t="shared" si="1091"/>
        <v>0</v>
      </c>
      <c r="AU2508" s="40">
        <f t="shared" si="1092"/>
        <v>0</v>
      </c>
      <c r="AX2508" s="279">
        <f t="shared" si="1093"/>
        <v>0</v>
      </c>
      <c r="AY2508" s="279">
        <f t="shared" si="1094"/>
        <v>0</v>
      </c>
      <c r="AZ2508" s="40">
        <f t="shared" si="1095"/>
        <v>0</v>
      </c>
      <c r="BB2508" s="40">
        <f t="shared" si="1096"/>
        <v>0</v>
      </c>
      <c r="BC2508" s="397">
        <f t="shared" si="1097"/>
        <v>0</v>
      </c>
      <c r="BD2508" s="105">
        <f t="shared" si="1098"/>
        <v>0</v>
      </c>
      <c r="BE2508" s="105">
        <f t="shared" si="1099"/>
        <v>0</v>
      </c>
      <c r="BF2508" s="742">
        <f t="shared" si="1100"/>
        <v>0</v>
      </c>
      <c r="BG2508" s="89"/>
      <c r="BH2508" s="9"/>
      <c r="BJ2508" s="40">
        <f t="shared" si="1101"/>
        <v>0</v>
      </c>
      <c r="BK2508" s="40">
        <f t="shared" si="1102"/>
        <v>1</v>
      </c>
      <c r="BL2508" s="40">
        <f t="shared" si="1103"/>
        <v>0</v>
      </c>
      <c r="BM2508" s="40">
        <f t="shared" si="1104"/>
        <v>0</v>
      </c>
      <c r="BN2508" s="40">
        <f t="shared" si="1105"/>
        <v>0</v>
      </c>
    </row>
    <row r="2509" spans="1:66" x14ac:dyDescent="0.25">
      <c r="A2509" s="379"/>
      <c r="B2509" s="936"/>
      <c r="C2509" s="272"/>
      <c r="D2509" s="868"/>
      <c r="E2509" s="873" t="str">
        <f t="shared" si="1079"/>
        <v xml:space="preserve"> </v>
      </c>
      <c r="F2509" s="130">
        <f t="shared" si="1080"/>
        <v>0</v>
      </c>
      <c r="G2509" s="128">
        <f t="shared" si="1081"/>
        <v>2497</v>
      </c>
      <c r="H2509" s="127"/>
      <c r="I2509" s="321"/>
      <c r="J2509" s="97"/>
      <c r="K2509" s="323"/>
      <c r="L2509" s="322"/>
      <c r="M2509" s="50"/>
      <c r="N2509" s="87"/>
      <c r="O2509" s="324"/>
      <c r="P2509" s="98"/>
      <c r="Q2509" s="98"/>
      <c r="R2509" s="114"/>
      <c r="S2509" s="753"/>
      <c r="T2509" s="98"/>
      <c r="U2509" s="98"/>
      <c r="V2509" s="98"/>
      <c r="W2509" s="99"/>
      <c r="X2509" s="97"/>
      <c r="Y2509" s="87"/>
      <c r="Z2509" s="100"/>
      <c r="AA2509" s="106">
        <f t="shared" si="1082"/>
        <v>2497</v>
      </c>
      <c r="AB2509" s="549">
        <f t="shared" si="1083"/>
        <v>0</v>
      </c>
      <c r="AC2509" s="544">
        <f t="shared" si="1084"/>
        <v>0</v>
      </c>
      <c r="AD2509" s="174">
        <f t="shared" si="1085"/>
        <v>0</v>
      </c>
      <c r="AE2509" s="8"/>
      <c r="AF2509" s="885" t="str">
        <f t="shared" si="1086"/>
        <v xml:space="preserve"> </v>
      </c>
      <c r="AG2509" s="40">
        <f t="shared" si="1087"/>
        <v>0</v>
      </c>
      <c r="AH2509" s="40">
        <f t="shared" si="1088"/>
        <v>0</v>
      </c>
      <c r="AR2509" s="40">
        <f t="shared" si="1089"/>
        <v>0</v>
      </c>
      <c r="AS2509" s="40">
        <f t="shared" si="1090"/>
        <v>0</v>
      </c>
      <c r="AT2509" s="40">
        <f t="shared" si="1091"/>
        <v>0</v>
      </c>
      <c r="AU2509" s="40">
        <f t="shared" si="1092"/>
        <v>0</v>
      </c>
      <c r="AX2509" s="279">
        <f t="shared" si="1093"/>
        <v>0</v>
      </c>
      <c r="AY2509" s="279">
        <f t="shared" si="1094"/>
        <v>0</v>
      </c>
      <c r="AZ2509" s="40">
        <f t="shared" si="1095"/>
        <v>0</v>
      </c>
      <c r="BB2509" s="40">
        <f t="shared" si="1096"/>
        <v>0</v>
      </c>
      <c r="BC2509" s="397">
        <f t="shared" si="1097"/>
        <v>0</v>
      </c>
      <c r="BD2509" s="105">
        <f t="shared" si="1098"/>
        <v>0</v>
      </c>
      <c r="BE2509" s="105">
        <f t="shared" si="1099"/>
        <v>0</v>
      </c>
      <c r="BF2509" s="742">
        <f t="shared" si="1100"/>
        <v>0</v>
      </c>
      <c r="BG2509" s="89"/>
      <c r="BH2509" s="9"/>
      <c r="BJ2509" s="40">
        <f t="shared" si="1101"/>
        <v>0</v>
      </c>
      <c r="BK2509" s="40">
        <f t="shared" si="1102"/>
        <v>1</v>
      </c>
      <c r="BL2509" s="40">
        <f t="shared" si="1103"/>
        <v>0</v>
      </c>
      <c r="BM2509" s="40">
        <f t="shared" si="1104"/>
        <v>0</v>
      </c>
      <c r="BN2509" s="40">
        <f t="shared" si="1105"/>
        <v>0</v>
      </c>
    </row>
    <row r="2510" spans="1:66" x14ac:dyDescent="0.25">
      <c r="A2510" s="379"/>
      <c r="B2510" s="936"/>
      <c r="C2510" s="272"/>
      <c r="D2510" s="868"/>
      <c r="E2510" s="873" t="str">
        <f t="shared" si="1079"/>
        <v xml:space="preserve"> </v>
      </c>
      <c r="F2510" s="130">
        <f t="shared" si="1080"/>
        <v>0</v>
      </c>
      <c r="G2510" s="128">
        <f t="shared" si="1081"/>
        <v>2498</v>
      </c>
      <c r="H2510" s="127"/>
      <c r="I2510" s="321"/>
      <c r="J2510" s="97"/>
      <c r="K2510" s="323"/>
      <c r="L2510" s="322"/>
      <c r="M2510" s="50"/>
      <c r="N2510" s="87"/>
      <c r="O2510" s="324"/>
      <c r="P2510" s="98"/>
      <c r="Q2510" s="98"/>
      <c r="R2510" s="114"/>
      <c r="S2510" s="753"/>
      <c r="T2510" s="98"/>
      <c r="U2510" s="98"/>
      <c r="V2510" s="98"/>
      <c r="W2510" s="99"/>
      <c r="X2510" s="97"/>
      <c r="Y2510" s="87"/>
      <c r="Z2510" s="100"/>
      <c r="AA2510" s="106">
        <f t="shared" si="1082"/>
        <v>2498</v>
      </c>
      <c r="AB2510" s="549">
        <f t="shared" si="1083"/>
        <v>0</v>
      </c>
      <c r="AC2510" s="544">
        <f t="shared" si="1084"/>
        <v>0</v>
      </c>
      <c r="AD2510" s="174">
        <f t="shared" si="1085"/>
        <v>0</v>
      </c>
      <c r="AE2510" s="8"/>
      <c r="AF2510" s="885" t="str">
        <f t="shared" si="1086"/>
        <v xml:space="preserve"> </v>
      </c>
      <c r="AG2510" s="40">
        <f t="shared" si="1087"/>
        <v>0</v>
      </c>
      <c r="AH2510" s="40">
        <f t="shared" si="1088"/>
        <v>0</v>
      </c>
      <c r="AR2510" s="40">
        <f t="shared" si="1089"/>
        <v>0</v>
      </c>
      <c r="AS2510" s="40">
        <f t="shared" si="1090"/>
        <v>0</v>
      </c>
      <c r="AT2510" s="40">
        <f t="shared" si="1091"/>
        <v>0</v>
      </c>
      <c r="AU2510" s="40">
        <f t="shared" si="1092"/>
        <v>0</v>
      </c>
      <c r="AX2510" s="279">
        <f t="shared" si="1093"/>
        <v>0</v>
      </c>
      <c r="AY2510" s="279">
        <f t="shared" si="1094"/>
        <v>0</v>
      </c>
      <c r="AZ2510" s="40">
        <f t="shared" si="1095"/>
        <v>0</v>
      </c>
      <c r="BB2510" s="40">
        <f t="shared" si="1096"/>
        <v>0</v>
      </c>
      <c r="BC2510" s="397">
        <f t="shared" si="1097"/>
        <v>0</v>
      </c>
      <c r="BD2510" s="105">
        <f t="shared" si="1098"/>
        <v>0</v>
      </c>
      <c r="BE2510" s="105">
        <f t="shared" si="1099"/>
        <v>0</v>
      </c>
      <c r="BF2510" s="742">
        <f t="shared" si="1100"/>
        <v>0</v>
      </c>
      <c r="BG2510" s="89"/>
      <c r="BH2510" s="9"/>
      <c r="BJ2510" s="40">
        <f t="shared" si="1101"/>
        <v>0</v>
      </c>
      <c r="BK2510" s="40">
        <f t="shared" si="1102"/>
        <v>1</v>
      </c>
      <c r="BL2510" s="40">
        <f t="shared" si="1103"/>
        <v>0</v>
      </c>
      <c r="BM2510" s="40">
        <f t="shared" si="1104"/>
        <v>0</v>
      </c>
      <c r="BN2510" s="40">
        <f t="shared" si="1105"/>
        <v>0</v>
      </c>
    </row>
    <row r="2511" spans="1:66" x14ac:dyDescent="0.25">
      <c r="A2511" s="379"/>
      <c r="B2511" s="936"/>
      <c r="C2511" s="272"/>
      <c r="D2511" s="868"/>
      <c r="E2511" s="873" t="str">
        <f t="shared" si="1079"/>
        <v xml:space="preserve"> </v>
      </c>
      <c r="F2511" s="130">
        <f t="shared" si="1080"/>
        <v>0</v>
      </c>
      <c r="G2511" s="128">
        <f t="shared" si="1081"/>
        <v>2499</v>
      </c>
      <c r="H2511" s="127"/>
      <c r="I2511" s="321"/>
      <c r="J2511" s="97"/>
      <c r="K2511" s="323"/>
      <c r="L2511" s="322"/>
      <c r="M2511" s="50"/>
      <c r="N2511" s="87"/>
      <c r="O2511" s="324"/>
      <c r="P2511" s="98"/>
      <c r="Q2511" s="98"/>
      <c r="R2511" s="114"/>
      <c r="S2511" s="753"/>
      <c r="T2511" s="98"/>
      <c r="U2511" s="98"/>
      <c r="V2511" s="98"/>
      <c r="W2511" s="99"/>
      <c r="X2511" s="97"/>
      <c r="Y2511" s="87"/>
      <c r="Z2511" s="100"/>
      <c r="AA2511" s="106">
        <f t="shared" si="1082"/>
        <v>2499</v>
      </c>
      <c r="AB2511" s="549">
        <f t="shared" si="1083"/>
        <v>0</v>
      </c>
      <c r="AC2511" s="544">
        <f t="shared" si="1084"/>
        <v>0</v>
      </c>
      <c r="AD2511" s="174">
        <f t="shared" si="1085"/>
        <v>0</v>
      </c>
      <c r="AE2511" s="8"/>
      <c r="AF2511" s="885" t="str">
        <f t="shared" si="1086"/>
        <v xml:space="preserve"> </v>
      </c>
      <c r="AG2511" s="40">
        <f t="shared" si="1087"/>
        <v>0</v>
      </c>
      <c r="AH2511" s="40">
        <f t="shared" si="1088"/>
        <v>0</v>
      </c>
      <c r="AR2511" s="40">
        <f t="shared" si="1089"/>
        <v>0</v>
      </c>
      <c r="AS2511" s="40">
        <f t="shared" si="1090"/>
        <v>0</v>
      </c>
      <c r="AT2511" s="40">
        <f t="shared" si="1091"/>
        <v>0</v>
      </c>
      <c r="AU2511" s="40">
        <f t="shared" si="1092"/>
        <v>0</v>
      </c>
      <c r="AX2511" s="279">
        <f t="shared" si="1093"/>
        <v>0</v>
      </c>
      <c r="AY2511" s="279">
        <f t="shared" si="1094"/>
        <v>0</v>
      </c>
      <c r="AZ2511" s="40">
        <f t="shared" si="1095"/>
        <v>0</v>
      </c>
      <c r="BB2511" s="40">
        <f t="shared" si="1096"/>
        <v>0</v>
      </c>
      <c r="BC2511" s="397">
        <f t="shared" si="1097"/>
        <v>0</v>
      </c>
      <c r="BD2511" s="105">
        <f t="shared" si="1098"/>
        <v>0</v>
      </c>
      <c r="BE2511" s="105">
        <f t="shared" si="1099"/>
        <v>0</v>
      </c>
      <c r="BF2511" s="742">
        <f t="shared" si="1100"/>
        <v>0</v>
      </c>
      <c r="BG2511" s="89"/>
      <c r="BH2511" s="9"/>
      <c r="BJ2511" s="40">
        <f t="shared" si="1101"/>
        <v>0</v>
      </c>
      <c r="BK2511" s="40">
        <f t="shared" si="1102"/>
        <v>1</v>
      </c>
      <c r="BL2511" s="40">
        <f t="shared" si="1103"/>
        <v>0</v>
      </c>
      <c r="BM2511" s="40">
        <f t="shared" si="1104"/>
        <v>0</v>
      </c>
      <c r="BN2511" s="40">
        <f t="shared" si="1105"/>
        <v>0</v>
      </c>
    </row>
    <row r="2512" spans="1:66" x14ac:dyDescent="0.25">
      <c r="A2512" s="379"/>
      <c r="B2512" s="936"/>
      <c r="C2512" s="272"/>
      <c r="D2512" s="868"/>
      <c r="E2512" s="873" t="str">
        <f t="shared" si="1079"/>
        <v xml:space="preserve"> </v>
      </c>
      <c r="F2512" s="130">
        <f t="shared" si="1080"/>
        <v>0</v>
      </c>
      <c r="G2512" s="128">
        <f t="shared" si="1081"/>
        <v>2500</v>
      </c>
      <c r="H2512" s="127"/>
      <c r="I2512" s="321"/>
      <c r="J2512" s="97"/>
      <c r="K2512" s="323"/>
      <c r="L2512" s="322"/>
      <c r="M2512" s="50"/>
      <c r="N2512" s="87"/>
      <c r="O2512" s="324"/>
      <c r="P2512" s="98"/>
      <c r="Q2512" s="98"/>
      <c r="R2512" s="114"/>
      <c r="S2512" s="753"/>
      <c r="T2512" s="98"/>
      <c r="U2512" s="98"/>
      <c r="V2512" s="98"/>
      <c r="W2512" s="99"/>
      <c r="X2512" s="97"/>
      <c r="Y2512" s="87"/>
      <c r="Z2512" s="100"/>
      <c r="AA2512" s="106">
        <f t="shared" si="1082"/>
        <v>2500</v>
      </c>
      <c r="AB2512" s="549">
        <f t="shared" si="1083"/>
        <v>0</v>
      </c>
      <c r="AC2512" s="544">
        <f t="shared" si="1084"/>
        <v>0</v>
      </c>
      <c r="AD2512" s="174">
        <f t="shared" si="1085"/>
        <v>0</v>
      </c>
      <c r="AE2512" s="8"/>
      <c r="AF2512" s="885" t="str">
        <f t="shared" si="1086"/>
        <v xml:space="preserve"> </v>
      </c>
      <c r="AG2512" s="40">
        <f t="shared" si="1087"/>
        <v>0</v>
      </c>
      <c r="AH2512" s="40">
        <f t="shared" si="1088"/>
        <v>0</v>
      </c>
      <c r="AR2512" s="40">
        <f t="shared" si="1089"/>
        <v>0</v>
      </c>
      <c r="AS2512" s="40">
        <f t="shared" si="1090"/>
        <v>0</v>
      </c>
      <c r="AT2512" s="40">
        <f t="shared" si="1091"/>
        <v>0</v>
      </c>
      <c r="AU2512" s="40">
        <f t="shared" si="1092"/>
        <v>0</v>
      </c>
      <c r="AX2512" s="279">
        <f t="shared" si="1093"/>
        <v>0</v>
      </c>
      <c r="AY2512" s="279">
        <f t="shared" si="1094"/>
        <v>0</v>
      </c>
      <c r="AZ2512" s="40">
        <f t="shared" si="1095"/>
        <v>0</v>
      </c>
      <c r="BB2512" s="40">
        <f t="shared" si="1096"/>
        <v>0</v>
      </c>
      <c r="BC2512" s="397">
        <f t="shared" si="1097"/>
        <v>0</v>
      </c>
      <c r="BD2512" s="105">
        <f t="shared" si="1098"/>
        <v>0</v>
      </c>
      <c r="BE2512" s="105">
        <f t="shared" si="1099"/>
        <v>0</v>
      </c>
      <c r="BF2512" s="742">
        <f t="shared" si="1100"/>
        <v>0</v>
      </c>
      <c r="BG2512" s="89"/>
      <c r="BH2512" s="9"/>
      <c r="BJ2512" s="40">
        <f t="shared" si="1101"/>
        <v>0</v>
      </c>
      <c r="BK2512" s="40">
        <f t="shared" si="1102"/>
        <v>1</v>
      </c>
      <c r="BL2512" s="40">
        <f t="shared" si="1103"/>
        <v>0</v>
      </c>
      <c r="BM2512" s="40">
        <f t="shared" si="1104"/>
        <v>0</v>
      </c>
      <c r="BN2512" s="40">
        <f t="shared" si="1105"/>
        <v>0</v>
      </c>
    </row>
    <row r="2513" spans="1:66" x14ac:dyDescent="0.25">
      <c r="A2513" s="379"/>
      <c r="B2513" s="936"/>
      <c r="C2513" s="272"/>
      <c r="D2513" s="868"/>
      <c r="E2513" s="873" t="str">
        <f t="shared" si="1079"/>
        <v xml:space="preserve"> </v>
      </c>
      <c r="F2513" s="130">
        <f t="shared" si="1080"/>
        <v>0</v>
      </c>
      <c r="G2513" s="128">
        <f t="shared" si="1081"/>
        <v>2501</v>
      </c>
      <c r="H2513" s="127"/>
      <c r="I2513" s="321"/>
      <c r="J2513" s="97"/>
      <c r="K2513" s="323"/>
      <c r="L2513" s="322"/>
      <c r="M2513" s="50"/>
      <c r="N2513" s="87"/>
      <c r="O2513" s="324"/>
      <c r="P2513" s="98"/>
      <c r="Q2513" s="98"/>
      <c r="R2513" s="114"/>
      <c r="S2513" s="753"/>
      <c r="T2513" s="98"/>
      <c r="U2513" s="98"/>
      <c r="V2513" s="98"/>
      <c r="W2513" s="99"/>
      <c r="X2513" s="97"/>
      <c r="Y2513" s="87"/>
      <c r="Z2513" s="100"/>
      <c r="AA2513" s="106">
        <f t="shared" si="1082"/>
        <v>2501</v>
      </c>
      <c r="AB2513" s="549">
        <f t="shared" si="1083"/>
        <v>0</v>
      </c>
      <c r="AC2513" s="544">
        <f t="shared" si="1084"/>
        <v>0</v>
      </c>
      <c r="AD2513" s="174">
        <f t="shared" si="1085"/>
        <v>0</v>
      </c>
      <c r="AE2513" s="8"/>
      <c r="AF2513" s="885" t="str">
        <f t="shared" si="1086"/>
        <v xml:space="preserve"> </v>
      </c>
      <c r="AG2513" s="40">
        <f t="shared" si="1087"/>
        <v>0</v>
      </c>
      <c r="AH2513" s="40">
        <f t="shared" si="1088"/>
        <v>0</v>
      </c>
      <c r="AR2513" s="40">
        <f t="shared" si="1089"/>
        <v>0</v>
      </c>
      <c r="AS2513" s="40">
        <f t="shared" si="1090"/>
        <v>0</v>
      </c>
      <c r="AT2513" s="40">
        <f t="shared" si="1091"/>
        <v>0</v>
      </c>
      <c r="AU2513" s="40">
        <f t="shared" si="1092"/>
        <v>0</v>
      </c>
      <c r="AX2513" s="279">
        <f t="shared" si="1093"/>
        <v>0</v>
      </c>
      <c r="AY2513" s="279">
        <f t="shared" si="1094"/>
        <v>0</v>
      </c>
      <c r="AZ2513" s="40">
        <f t="shared" si="1095"/>
        <v>0</v>
      </c>
      <c r="BB2513" s="40">
        <f t="shared" si="1096"/>
        <v>0</v>
      </c>
      <c r="BC2513" s="397">
        <f t="shared" si="1097"/>
        <v>0</v>
      </c>
      <c r="BD2513" s="105">
        <f t="shared" si="1098"/>
        <v>0</v>
      </c>
      <c r="BE2513" s="105">
        <f t="shared" si="1099"/>
        <v>0</v>
      </c>
      <c r="BF2513" s="742">
        <f t="shared" si="1100"/>
        <v>0</v>
      </c>
      <c r="BG2513" s="89"/>
      <c r="BH2513" s="9"/>
      <c r="BJ2513" s="40">
        <f t="shared" si="1101"/>
        <v>0</v>
      </c>
      <c r="BK2513" s="40">
        <f t="shared" si="1102"/>
        <v>1</v>
      </c>
      <c r="BL2513" s="40">
        <f t="shared" si="1103"/>
        <v>0</v>
      </c>
      <c r="BM2513" s="40">
        <f t="shared" si="1104"/>
        <v>0</v>
      </c>
      <c r="BN2513" s="40">
        <f t="shared" si="1105"/>
        <v>0</v>
      </c>
    </row>
    <row r="2514" spans="1:66" x14ac:dyDescent="0.25">
      <c r="A2514" s="379"/>
      <c r="B2514" s="936"/>
      <c r="C2514" s="272"/>
      <c r="D2514" s="868"/>
      <c r="E2514" s="873" t="str">
        <f t="shared" si="1079"/>
        <v xml:space="preserve"> </v>
      </c>
      <c r="F2514" s="130">
        <f t="shared" si="1080"/>
        <v>0</v>
      </c>
      <c r="G2514" s="128">
        <f t="shared" si="1081"/>
        <v>2502</v>
      </c>
      <c r="H2514" s="127"/>
      <c r="I2514" s="321"/>
      <c r="J2514" s="97"/>
      <c r="K2514" s="323"/>
      <c r="L2514" s="322"/>
      <c r="M2514" s="50"/>
      <c r="N2514" s="87"/>
      <c r="O2514" s="324"/>
      <c r="P2514" s="98"/>
      <c r="Q2514" s="98"/>
      <c r="R2514" s="114"/>
      <c r="S2514" s="753"/>
      <c r="T2514" s="98"/>
      <c r="U2514" s="98"/>
      <c r="V2514" s="98"/>
      <c r="W2514" s="99"/>
      <c r="X2514" s="97"/>
      <c r="Y2514" s="87"/>
      <c r="Z2514" s="100"/>
      <c r="AA2514" s="106">
        <f t="shared" si="1082"/>
        <v>2502</v>
      </c>
      <c r="AB2514" s="549">
        <f t="shared" si="1083"/>
        <v>0</v>
      </c>
      <c r="AC2514" s="544">
        <f t="shared" si="1084"/>
        <v>0</v>
      </c>
      <c r="AD2514" s="174">
        <f t="shared" si="1085"/>
        <v>0</v>
      </c>
      <c r="AE2514" s="8"/>
      <c r="AF2514" s="885" t="str">
        <f t="shared" si="1086"/>
        <v xml:space="preserve"> </v>
      </c>
      <c r="AG2514" s="40">
        <f t="shared" si="1087"/>
        <v>0</v>
      </c>
      <c r="AH2514" s="40">
        <f t="shared" si="1088"/>
        <v>0</v>
      </c>
      <c r="AR2514" s="40">
        <f t="shared" si="1089"/>
        <v>0</v>
      </c>
      <c r="AS2514" s="40">
        <f t="shared" si="1090"/>
        <v>0</v>
      </c>
      <c r="AT2514" s="40">
        <f t="shared" si="1091"/>
        <v>0</v>
      </c>
      <c r="AU2514" s="40">
        <f t="shared" si="1092"/>
        <v>0</v>
      </c>
      <c r="AX2514" s="279">
        <f t="shared" si="1093"/>
        <v>0</v>
      </c>
      <c r="AY2514" s="279">
        <f t="shared" si="1094"/>
        <v>0</v>
      </c>
      <c r="AZ2514" s="40">
        <f t="shared" si="1095"/>
        <v>0</v>
      </c>
      <c r="BB2514" s="40">
        <f t="shared" si="1096"/>
        <v>0</v>
      </c>
      <c r="BC2514" s="397">
        <f t="shared" si="1097"/>
        <v>0</v>
      </c>
      <c r="BD2514" s="105">
        <f t="shared" si="1098"/>
        <v>0</v>
      </c>
      <c r="BE2514" s="105">
        <f t="shared" si="1099"/>
        <v>0</v>
      </c>
      <c r="BF2514" s="742">
        <f t="shared" si="1100"/>
        <v>0</v>
      </c>
      <c r="BG2514" s="89"/>
      <c r="BH2514" s="9"/>
      <c r="BJ2514" s="40">
        <f t="shared" si="1101"/>
        <v>0</v>
      </c>
      <c r="BK2514" s="40">
        <f t="shared" si="1102"/>
        <v>1</v>
      </c>
      <c r="BL2514" s="40">
        <f t="shared" si="1103"/>
        <v>0</v>
      </c>
      <c r="BM2514" s="40">
        <f t="shared" si="1104"/>
        <v>0</v>
      </c>
      <c r="BN2514" s="40">
        <f t="shared" si="1105"/>
        <v>0</v>
      </c>
    </row>
    <row r="2515" spans="1:66" x14ac:dyDescent="0.25">
      <c r="A2515" s="379"/>
      <c r="B2515" s="936"/>
      <c r="C2515" s="272"/>
      <c r="D2515" s="868"/>
      <c r="E2515" s="873" t="str">
        <f t="shared" si="1079"/>
        <v xml:space="preserve"> </v>
      </c>
      <c r="F2515" s="130">
        <f t="shared" si="1080"/>
        <v>0</v>
      </c>
      <c r="G2515" s="128">
        <f t="shared" si="1081"/>
        <v>2503</v>
      </c>
      <c r="H2515" s="127"/>
      <c r="I2515" s="321"/>
      <c r="J2515" s="97"/>
      <c r="K2515" s="323"/>
      <c r="L2515" s="322"/>
      <c r="M2515" s="50"/>
      <c r="N2515" s="87"/>
      <c r="O2515" s="324"/>
      <c r="P2515" s="98"/>
      <c r="Q2515" s="98"/>
      <c r="R2515" s="114"/>
      <c r="S2515" s="753"/>
      <c r="T2515" s="98"/>
      <c r="U2515" s="98"/>
      <c r="V2515" s="98"/>
      <c r="W2515" s="99"/>
      <c r="X2515" s="97"/>
      <c r="Y2515" s="87"/>
      <c r="Z2515" s="100"/>
      <c r="AA2515" s="106">
        <f t="shared" si="1082"/>
        <v>2503</v>
      </c>
      <c r="AB2515" s="549">
        <f t="shared" si="1083"/>
        <v>0</v>
      </c>
      <c r="AC2515" s="544">
        <f t="shared" si="1084"/>
        <v>0</v>
      </c>
      <c r="AD2515" s="174">
        <f t="shared" si="1085"/>
        <v>0</v>
      </c>
      <c r="AE2515" s="8"/>
      <c r="AF2515" s="885" t="str">
        <f t="shared" si="1086"/>
        <v xml:space="preserve"> </v>
      </c>
      <c r="AG2515" s="40">
        <f t="shared" si="1087"/>
        <v>0</v>
      </c>
      <c r="AH2515" s="40">
        <f t="shared" si="1088"/>
        <v>0</v>
      </c>
      <c r="AR2515" s="40">
        <f t="shared" si="1089"/>
        <v>0</v>
      </c>
      <c r="AS2515" s="40">
        <f t="shared" si="1090"/>
        <v>0</v>
      </c>
      <c r="AT2515" s="40">
        <f t="shared" si="1091"/>
        <v>0</v>
      </c>
      <c r="AU2515" s="40">
        <f t="shared" si="1092"/>
        <v>0</v>
      </c>
      <c r="AX2515" s="279">
        <f t="shared" si="1093"/>
        <v>0</v>
      </c>
      <c r="AY2515" s="279">
        <f t="shared" si="1094"/>
        <v>0</v>
      </c>
      <c r="AZ2515" s="40">
        <f t="shared" si="1095"/>
        <v>0</v>
      </c>
      <c r="BB2515" s="40">
        <f t="shared" si="1096"/>
        <v>0</v>
      </c>
      <c r="BC2515" s="397">
        <f t="shared" si="1097"/>
        <v>0</v>
      </c>
      <c r="BD2515" s="105">
        <f t="shared" si="1098"/>
        <v>0</v>
      </c>
      <c r="BE2515" s="105">
        <f t="shared" si="1099"/>
        <v>0</v>
      </c>
      <c r="BF2515" s="742">
        <f t="shared" si="1100"/>
        <v>0</v>
      </c>
      <c r="BG2515" s="89"/>
      <c r="BH2515" s="9"/>
      <c r="BJ2515" s="40">
        <f t="shared" si="1101"/>
        <v>0</v>
      </c>
      <c r="BK2515" s="40">
        <f t="shared" si="1102"/>
        <v>1</v>
      </c>
      <c r="BL2515" s="40">
        <f t="shared" si="1103"/>
        <v>0</v>
      </c>
      <c r="BM2515" s="40">
        <f t="shared" si="1104"/>
        <v>0</v>
      </c>
      <c r="BN2515" s="40">
        <f t="shared" si="1105"/>
        <v>0</v>
      </c>
    </row>
    <row r="2516" spans="1:66" x14ac:dyDescent="0.25">
      <c r="A2516" s="379"/>
      <c r="B2516" s="936"/>
      <c r="C2516" s="272"/>
      <c r="D2516" s="868"/>
      <c r="E2516" s="873" t="str">
        <f t="shared" si="1079"/>
        <v xml:space="preserve"> </v>
      </c>
      <c r="F2516" s="130">
        <f t="shared" si="1080"/>
        <v>0</v>
      </c>
      <c r="G2516" s="128">
        <f t="shared" si="1081"/>
        <v>2504</v>
      </c>
      <c r="H2516" s="127"/>
      <c r="I2516" s="321"/>
      <c r="J2516" s="97"/>
      <c r="K2516" s="323"/>
      <c r="L2516" s="322"/>
      <c r="M2516" s="50"/>
      <c r="N2516" s="87"/>
      <c r="O2516" s="324"/>
      <c r="P2516" s="98"/>
      <c r="Q2516" s="98"/>
      <c r="R2516" s="114"/>
      <c r="S2516" s="753"/>
      <c r="T2516" s="98"/>
      <c r="U2516" s="98"/>
      <c r="V2516" s="98"/>
      <c r="W2516" s="99"/>
      <c r="X2516" s="97"/>
      <c r="Y2516" s="87"/>
      <c r="Z2516" s="100"/>
      <c r="AA2516" s="106">
        <f t="shared" si="1082"/>
        <v>2504</v>
      </c>
      <c r="AB2516" s="549">
        <f t="shared" si="1083"/>
        <v>0</v>
      </c>
      <c r="AC2516" s="544">
        <f t="shared" si="1084"/>
        <v>0</v>
      </c>
      <c r="AD2516" s="174">
        <f t="shared" si="1085"/>
        <v>0</v>
      </c>
      <c r="AE2516" s="8"/>
      <c r="AF2516" s="885" t="str">
        <f t="shared" si="1086"/>
        <v xml:space="preserve"> </v>
      </c>
      <c r="AG2516" s="40">
        <f t="shared" si="1087"/>
        <v>0</v>
      </c>
      <c r="AH2516" s="40">
        <f t="shared" si="1088"/>
        <v>0</v>
      </c>
      <c r="AR2516" s="40">
        <f t="shared" si="1089"/>
        <v>0</v>
      </c>
      <c r="AS2516" s="40">
        <f t="shared" si="1090"/>
        <v>0</v>
      </c>
      <c r="AT2516" s="40">
        <f t="shared" si="1091"/>
        <v>0</v>
      </c>
      <c r="AU2516" s="40">
        <f t="shared" si="1092"/>
        <v>0</v>
      </c>
      <c r="AX2516" s="279">
        <f t="shared" si="1093"/>
        <v>0</v>
      </c>
      <c r="AY2516" s="279">
        <f t="shared" si="1094"/>
        <v>0</v>
      </c>
      <c r="AZ2516" s="40">
        <f t="shared" si="1095"/>
        <v>0</v>
      </c>
      <c r="BB2516" s="40">
        <f t="shared" si="1096"/>
        <v>0</v>
      </c>
      <c r="BC2516" s="397">
        <f t="shared" si="1097"/>
        <v>0</v>
      </c>
      <c r="BD2516" s="105">
        <f t="shared" si="1098"/>
        <v>0</v>
      </c>
      <c r="BE2516" s="105">
        <f t="shared" si="1099"/>
        <v>0</v>
      </c>
      <c r="BF2516" s="742">
        <f t="shared" si="1100"/>
        <v>0</v>
      </c>
      <c r="BG2516" s="89"/>
      <c r="BH2516" s="9"/>
      <c r="BJ2516" s="40">
        <f t="shared" si="1101"/>
        <v>0</v>
      </c>
      <c r="BK2516" s="40">
        <f t="shared" si="1102"/>
        <v>1</v>
      </c>
      <c r="BL2516" s="40">
        <f t="shared" si="1103"/>
        <v>0</v>
      </c>
      <c r="BM2516" s="40">
        <f t="shared" si="1104"/>
        <v>0</v>
      </c>
      <c r="BN2516" s="40">
        <f t="shared" si="1105"/>
        <v>0</v>
      </c>
    </row>
    <row r="2517" spans="1:66" x14ac:dyDescent="0.25">
      <c r="A2517" s="379"/>
      <c r="B2517" s="936"/>
      <c r="C2517" s="272"/>
      <c r="D2517" s="868"/>
      <c r="E2517" s="873" t="str">
        <f t="shared" si="1079"/>
        <v xml:space="preserve"> </v>
      </c>
      <c r="F2517" s="130">
        <f t="shared" si="1080"/>
        <v>0</v>
      </c>
      <c r="G2517" s="128">
        <f t="shared" si="1081"/>
        <v>2505</v>
      </c>
      <c r="H2517" s="127"/>
      <c r="I2517" s="321"/>
      <c r="J2517" s="97"/>
      <c r="K2517" s="323"/>
      <c r="L2517" s="322"/>
      <c r="M2517" s="50"/>
      <c r="N2517" s="87"/>
      <c r="O2517" s="324"/>
      <c r="P2517" s="98"/>
      <c r="Q2517" s="98"/>
      <c r="R2517" s="114"/>
      <c r="S2517" s="753"/>
      <c r="T2517" s="98"/>
      <c r="U2517" s="98"/>
      <c r="V2517" s="98"/>
      <c r="W2517" s="99"/>
      <c r="X2517" s="97"/>
      <c r="Y2517" s="87"/>
      <c r="Z2517" s="100"/>
      <c r="AA2517" s="106">
        <f t="shared" si="1082"/>
        <v>2505</v>
      </c>
      <c r="AB2517" s="549">
        <f t="shared" si="1083"/>
        <v>0</v>
      </c>
      <c r="AC2517" s="544">
        <f t="shared" si="1084"/>
        <v>0</v>
      </c>
      <c r="AD2517" s="174">
        <f t="shared" si="1085"/>
        <v>0</v>
      </c>
      <c r="AE2517" s="8"/>
      <c r="AF2517" s="885" t="str">
        <f t="shared" si="1086"/>
        <v xml:space="preserve"> </v>
      </c>
      <c r="AG2517" s="40">
        <f t="shared" si="1087"/>
        <v>0</v>
      </c>
      <c r="AH2517" s="40">
        <f t="shared" si="1088"/>
        <v>0</v>
      </c>
      <c r="AR2517" s="40">
        <f t="shared" si="1089"/>
        <v>0</v>
      </c>
      <c r="AS2517" s="40">
        <f t="shared" si="1090"/>
        <v>0</v>
      </c>
      <c r="AT2517" s="40">
        <f t="shared" si="1091"/>
        <v>0</v>
      </c>
      <c r="AU2517" s="40">
        <f t="shared" si="1092"/>
        <v>0</v>
      </c>
      <c r="AX2517" s="279">
        <f t="shared" si="1093"/>
        <v>0</v>
      </c>
      <c r="AY2517" s="279">
        <f t="shared" si="1094"/>
        <v>0</v>
      </c>
      <c r="AZ2517" s="40">
        <f t="shared" si="1095"/>
        <v>0</v>
      </c>
      <c r="BB2517" s="40">
        <f t="shared" si="1096"/>
        <v>0</v>
      </c>
      <c r="BC2517" s="397">
        <f t="shared" si="1097"/>
        <v>0</v>
      </c>
      <c r="BD2517" s="105">
        <f t="shared" si="1098"/>
        <v>0</v>
      </c>
      <c r="BE2517" s="105">
        <f t="shared" si="1099"/>
        <v>0</v>
      </c>
      <c r="BF2517" s="742">
        <f t="shared" si="1100"/>
        <v>0</v>
      </c>
      <c r="BG2517" s="89"/>
      <c r="BH2517" s="9"/>
      <c r="BJ2517" s="40">
        <f t="shared" si="1101"/>
        <v>0</v>
      </c>
      <c r="BK2517" s="40">
        <f t="shared" si="1102"/>
        <v>1</v>
      </c>
      <c r="BL2517" s="40">
        <f t="shared" si="1103"/>
        <v>0</v>
      </c>
      <c r="BM2517" s="40">
        <f t="shared" si="1104"/>
        <v>0</v>
      </c>
      <c r="BN2517" s="40">
        <f t="shared" si="1105"/>
        <v>0</v>
      </c>
    </row>
    <row r="2518" spans="1:66" x14ac:dyDescent="0.25">
      <c r="A2518" s="379"/>
      <c r="B2518" s="936"/>
      <c r="C2518" s="272"/>
      <c r="D2518" s="868"/>
      <c r="E2518" s="873" t="str">
        <f t="shared" si="1079"/>
        <v xml:space="preserve"> </v>
      </c>
      <c r="F2518" s="130">
        <f t="shared" si="1080"/>
        <v>0</v>
      </c>
      <c r="G2518" s="128">
        <f t="shared" si="1081"/>
        <v>2506</v>
      </c>
      <c r="H2518" s="127"/>
      <c r="I2518" s="321"/>
      <c r="J2518" s="97"/>
      <c r="K2518" s="323"/>
      <c r="L2518" s="322"/>
      <c r="M2518" s="50"/>
      <c r="N2518" s="87"/>
      <c r="O2518" s="324"/>
      <c r="P2518" s="98"/>
      <c r="Q2518" s="98"/>
      <c r="R2518" s="114"/>
      <c r="S2518" s="753"/>
      <c r="T2518" s="98"/>
      <c r="U2518" s="98"/>
      <c r="V2518" s="98"/>
      <c r="W2518" s="99"/>
      <c r="X2518" s="97"/>
      <c r="Y2518" s="87"/>
      <c r="Z2518" s="100"/>
      <c r="AA2518" s="106">
        <f t="shared" si="1082"/>
        <v>2506</v>
      </c>
      <c r="AB2518" s="549">
        <f t="shared" si="1083"/>
        <v>0</v>
      </c>
      <c r="AC2518" s="544">
        <f t="shared" si="1084"/>
        <v>0</v>
      </c>
      <c r="AD2518" s="174">
        <f t="shared" si="1085"/>
        <v>0</v>
      </c>
      <c r="AE2518" s="8"/>
      <c r="AF2518" s="885" t="str">
        <f t="shared" si="1086"/>
        <v xml:space="preserve"> </v>
      </c>
      <c r="AG2518" s="40">
        <f t="shared" si="1087"/>
        <v>0</v>
      </c>
      <c r="AH2518" s="40">
        <f t="shared" si="1088"/>
        <v>0</v>
      </c>
      <c r="AR2518" s="40">
        <f t="shared" si="1089"/>
        <v>0</v>
      </c>
      <c r="AS2518" s="40">
        <f t="shared" si="1090"/>
        <v>0</v>
      </c>
      <c r="AT2518" s="40">
        <f t="shared" si="1091"/>
        <v>0</v>
      </c>
      <c r="AU2518" s="40">
        <f t="shared" si="1092"/>
        <v>0</v>
      </c>
      <c r="AX2518" s="279">
        <f t="shared" si="1093"/>
        <v>0</v>
      </c>
      <c r="AY2518" s="279">
        <f t="shared" si="1094"/>
        <v>0</v>
      </c>
      <c r="AZ2518" s="40">
        <f t="shared" si="1095"/>
        <v>0</v>
      </c>
      <c r="BB2518" s="40">
        <f t="shared" si="1096"/>
        <v>0</v>
      </c>
      <c r="BC2518" s="397">
        <f t="shared" si="1097"/>
        <v>0</v>
      </c>
      <c r="BD2518" s="105">
        <f t="shared" si="1098"/>
        <v>0</v>
      </c>
      <c r="BE2518" s="105">
        <f t="shared" si="1099"/>
        <v>0</v>
      </c>
      <c r="BF2518" s="742">
        <f t="shared" si="1100"/>
        <v>0</v>
      </c>
      <c r="BG2518" s="89"/>
      <c r="BH2518" s="9"/>
      <c r="BJ2518" s="40">
        <f t="shared" si="1101"/>
        <v>0</v>
      </c>
      <c r="BK2518" s="40">
        <f t="shared" si="1102"/>
        <v>1</v>
      </c>
      <c r="BL2518" s="40">
        <f t="shared" si="1103"/>
        <v>0</v>
      </c>
      <c r="BM2518" s="40">
        <f t="shared" si="1104"/>
        <v>0</v>
      </c>
      <c r="BN2518" s="40">
        <f t="shared" si="1105"/>
        <v>0</v>
      </c>
    </row>
    <row r="2519" spans="1:66" x14ac:dyDescent="0.25">
      <c r="A2519" s="379"/>
      <c r="B2519" s="936"/>
      <c r="C2519" s="272"/>
      <c r="D2519" s="868"/>
      <c r="E2519" s="873" t="str">
        <f t="shared" si="1079"/>
        <v xml:space="preserve"> </v>
      </c>
      <c r="F2519" s="130">
        <f t="shared" si="1080"/>
        <v>0</v>
      </c>
      <c r="G2519" s="128">
        <f t="shared" si="1081"/>
        <v>2507</v>
      </c>
      <c r="H2519" s="127"/>
      <c r="I2519" s="321"/>
      <c r="J2519" s="97"/>
      <c r="K2519" s="323"/>
      <c r="L2519" s="322"/>
      <c r="M2519" s="50"/>
      <c r="N2519" s="87"/>
      <c r="O2519" s="324"/>
      <c r="P2519" s="98"/>
      <c r="Q2519" s="98"/>
      <c r="R2519" s="114"/>
      <c r="S2519" s="753"/>
      <c r="T2519" s="98"/>
      <c r="U2519" s="98"/>
      <c r="V2519" s="98"/>
      <c r="W2519" s="99"/>
      <c r="X2519" s="97"/>
      <c r="Y2519" s="87"/>
      <c r="Z2519" s="100"/>
      <c r="AA2519" s="106">
        <f t="shared" si="1082"/>
        <v>2507</v>
      </c>
      <c r="AB2519" s="549">
        <f t="shared" si="1083"/>
        <v>0</v>
      </c>
      <c r="AC2519" s="544">
        <f t="shared" si="1084"/>
        <v>0</v>
      </c>
      <c r="AD2519" s="174">
        <f t="shared" si="1085"/>
        <v>0</v>
      </c>
      <c r="AE2519" s="8"/>
      <c r="AF2519" s="885" t="str">
        <f t="shared" si="1086"/>
        <v xml:space="preserve"> </v>
      </c>
      <c r="AG2519" s="40">
        <f t="shared" si="1087"/>
        <v>0</v>
      </c>
      <c r="AH2519" s="40">
        <f t="shared" si="1088"/>
        <v>0</v>
      </c>
      <c r="AR2519" s="40">
        <f t="shared" si="1089"/>
        <v>0</v>
      </c>
      <c r="AS2519" s="40">
        <f t="shared" si="1090"/>
        <v>0</v>
      </c>
      <c r="AT2519" s="40">
        <f t="shared" si="1091"/>
        <v>0</v>
      </c>
      <c r="AU2519" s="40">
        <f t="shared" si="1092"/>
        <v>0</v>
      </c>
      <c r="AX2519" s="279">
        <f t="shared" si="1093"/>
        <v>0</v>
      </c>
      <c r="AY2519" s="279">
        <f t="shared" si="1094"/>
        <v>0</v>
      </c>
      <c r="AZ2519" s="40">
        <f t="shared" si="1095"/>
        <v>0</v>
      </c>
      <c r="BB2519" s="40">
        <f t="shared" si="1096"/>
        <v>0</v>
      </c>
      <c r="BC2519" s="397">
        <f t="shared" si="1097"/>
        <v>0</v>
      </c>
      <c r="BD2519" s="105">
        <f t="shared" si="1098"/>
        <v>0</v>
      </c>
      <c r="BE2519" s="105">
        <f t="shared" si="1099"/>
        <v>0</v>
      </c>
      <c r="BF2519" s="742">
        <f t="shared" si="1100"/>
        <v>0</v>
      </c>
      <c r="BG2519" s="89"/>
      <c r="BH2519" s="9"/>
      <c r="BJ2519" s="40">
        <f t="shared" si="1101"/>
        <v>0</v>
      </c>
      <c r="BK2519" s="40">
        <f t="shared" si="1102"/>
        <v>1</v>
      </c>
      <c r="BL2519" s="40">
        <f t="shared" si="1103"/>
        <v>0</v>
      </c>
      <c r="BM2519" s="40">
        <f t="shared" si="1104"/>
        <v>0</v>
      </c>
      <c r="BN2519" s="40">
        <f t="shared" si="1105"/>
        <v>0</v>
      </c>
    </row>
    <row r="2520" spans="1:66" x14ac:dyDescent="0.25">
      <c r="A2520" s="379"/>
      <c r="B2520" s="936"/>
      <c r="C2520" s="272"/>
      <c r="D2520" s="868"/>
      <c r="E2520" s="873" t="str">
        <f t="shared" si="1079"/>
        <v xml:space="preserve"> </v>
      </c>
      <c r="F2520" s="130">
        <f t="shared" si="1080"/>
        <v>0</v>
      </c>
      <c r="G2520" s="128">
        <f t="shared" si="1081"/>
        <v>2508</v>
      </c>
      <c r="H2520" s="127"/>
      <c r="I2520" s="321"/>
      <c r="J2520" s="97"/>
      <c r="K2520" s="323"/>
      <c r="L2520" s="322"/>
      <c r="M2520" s="50"/>
      <c r="N2520" s="87"/>
      <c r="O2520" s="324"/>
      <c r="P2520" s="98"/>
      <c r="Q2520" s="98"/>
      <c r="R2520" s="114"/>
      <c r="S2520" s="753"/>
      <c r="T2520" s="98"/>
      <c r="U2520" s="98"/>
      <c r="V2520" s="98"/>
      <c r="W2520" s="99"/>
      <c r="X2520" s="97"/>
      <c r="Y2520" s="87"/>
      <c r="Z2520" s="100"/>
      <c r="AA2520" s="106">
        <f t="shared" si="1082"/>
        <v>2508</v>
      </c>
      <c r="AB2520" s="549">
        <f t="shared" si="1083"/>
        <v>0</v>
      </c>
      <c r="AC2520" s="544">
        <f t="shared" si="1084"/>
        <v>0</v>
      </c>
      <c r="AD2520" s="174">
        <f t="shared" si="1085"/>
        <v>0</v>
      </c>
      <c r="AE2520" s="8"/>
      <c r="AF2520" s="885" t="str">
        <f t="shared" si="1086"/>
        <v xml:space="preserve"> </v>
      </c>
      <c r="AG2520" s="40">
        <f t="shared" si="1087"/>
        <v>0</v>
      </c>
      <c r="AH2520" s="40">
        <f t="shared" si="1088"/>
        <v>0</v>
      </c>
      <c r="AR2520" s="40">
        <f t="shared" si="1089"/>
        <v>0</v>
      </c>
      <c r="AS2520" s="40">
        <f t="shared" si="1090"/>
        <v>0</v>
      </c>
      <c r="AT2520" s="40">
        <f t="shared" si="1091"/>
        <v>0</v>
      </c>
      <c r="AU2520" s="40">
        <f t="shared" si="1092"/>
        <v>0</v>
      </c>
      <c r="AX2520" s="279">
        <f t="shared" si="1093"/>
        <v>0</v>
      </c>
      <c r="AY2520" s="279">
        <f t="shared" si="1094"/>
        <v>0</v>
      </c>
      <c r="AZ2520" s="40">
        <f t="shared" si="1095"/>
        <v>0</v>
      </c>
      <c r="BB2520" s="40">
        <f t="shared" si="1096"/>
        <v>0</v>
      </c>
      <c r="BC2520" s="397">
        <f t="shared" si="1097"/>
        <v>0</v>
      </c>
      <c r="BD2520" s="105">
        <f t="shared" si="1098"/>
        <v>0</v>
      </c>
      <c r="BE2520" s="105">
        <f t="shared" si="1099"/>
        <v>0</v>
      </c>
      <c r="BF2520" s="742">
        <f t="shared" si="1100"/>
        <v>0</v>
      </c>
      <c r="BG2520" s="89"/>
      <c r="BH2520" s="9"/>
      <c r="BJ2520" s="40">
        <f t="shared" si="1101"/>
        <v>0</v>
      </c>
      <c r="BK2520" s="40">
        <f t="shared" si="1102"/>
        <v>1</v>
      </c>
      <c r="BL2520" s="40">
        <f t="shared" si="1103"/>
        <v>0</v>
      </c>
      <c r="BM2520" s="40">
        <f t="shared" si="1104"/>
        <v>0</v>
      </c>
      <c r="BN2520" s="40">
        <f t="shared" si="1105"/>
        <v>0</v>
      </c>
    </row>
    <row r="2521" spans="1:66" x14ac:dyDescent="0.25">
      <c r="A2521" s="379"/>
      <c r="B2521" s="936"/>
      <c r="C2521" s="272"/>
      <c r="D2521" s="868"/>
      <c r="E2521" s="873" t="str">
        <f t="shared" si="1079"/>
        <v xml:space="preserve"> </v>
      </c>
      <c r="F2521" s="130">
        <f t="shared" si="1080"/>
        <v>0</v>
      </c>
      <c r="G2521" s="128">
        <f t="shared" si="1081"/>
        <v>2509</v>
      </c>
      <c r="H2521" s="127"/>
      <c r="I2521" s="321"/>
      <c r="J2521" s="97"/>
      <c r="K2521" s="323"/>
      <c r="L2521" s="322"/>
      <c r="M2521" s="50"/>
      <c r="N2521" s="87"/>
      <c r="O2521" s="324"/>
      <c r="P2521" s="98"/>
      <c r="Q2521" s="98"/>
      <c r="R2521" s="114"/>
      <c r="S2521" s="753"/>
      <c r="T2521" s="98"/>
      <c r="U2521" s="98"/>
      <c r="V2521" s="98"/>
      <c r="W2521" s="99"/>
      <c r="X2521" s="97"/>
      <c r="Y2521" s="87"/>
      <c r="Z2521" s="100"/>
      <c r="AA2521" s="106">
        <f t="shared" si="1082"/>
        <v>2509</v>
      </c>
      <c r="AB2521" s="549">
        <f t="shared" si="1083"/>
        <v>0</v>
      </c>
      <c r="AC2521" s="544">
        <f t="shared" si="1084"/>
        <v>0</v>
      </c>
      <c r="AD2521" s="174">
        <f t="shared" si="1085"/>
        <v>0</v>
      </c>
      <c r="AE2521" s="8"/>
      <c r="AF2521" s="885" t="str">
        <f t="shared" si="1086"/>
        <v xml:space="preserve"> </v>
      </c>
      <c r="AG2521" s="40">
        <f t="shared" si="1087"/>
        <v>0</v>
      </c>
      <c r="AH2521" s="40">
        <f t="shared" si="1088"/>
        <v>0</v>
      </c>
      <c r="AR2521" s="40">
        <f t="shared" si="1089"/>
        <v>0</v>
      </c>
      <c r="AS2521" s="40">
        <f t="shared" si="1090"/>
        <v>0</v>
      </c>
      <c r="AT2521" s="40">
        <f t="shared" si="1091"/>
        <v>0</v>
      </c>
      <c r="AU2521" s="40">
        <f t="shared" si="1092"/>
        <v>0</v>
      </c>
      <c r="AX2521" s="279">
        <f t="shared" si="1093"/>
        <v>0</v>
      </c>
      <c r="AY2521" s="279">
        <f t="shared" si="1094"/>
        <v>0</v>
      </c>
      <c r="AZ2521" s="40">
        <f t="shared" si="1095"/>
        <v>0</v>
      </c>
      <c r="BB2521" s="40">
        <f t="shared" si="1096"/>
        <v>0</v>
      </c>
      <c r="BC2521" s="397">
        <f t="shared" si="1097"/>
        <v>0</v>
      </c>
      <c r="BD2521" s="105">
        <f t="shared" si="1098"/>
        <v>0</v>
      </c>
      <c r="BE2521" s="105">
        <f t="shared" si="1099"/>
        <v>0</v>
      </c>
      <c r="BF2521" s="742">
        <f t="shared" si="1100"/>
        <v>0</v>
      </c>
      <c r="BG2521" s="89"/>
      <c r="BH2521" s="9"/>
      <c r="BJ2521" s="40">
        <f t="shared" si="1101"/>
        <v>0</v>
      </c>
      <c r="BK2521" s="40">
        <f t="shared" si="1102"/>
        <v>1</v>
      </c>
      <c r="BL2521" s="40">
        <f t="shared" si="1103"/>
        <v>0</v>
      </c>
      <c r="BM2521" s="40">
        <f t="shared" si="1104"/>
        <v>0</v>
      </c>
      <c r="BN2521" s="40">
        <f t="shared" si="1105"/>
        <v>0</v>
      </c>
    </row>
    <row r="2522" spans="1:66" x14ac:dyDescent="0.25">
      <c r="A2522" s="379"/>
      <c r="B2522" s="936"/>
      <c r="C2522" s="272"/>
      <c r="D2522" s="868"/>
      <c r="E2522" s="873" t="str">
        <f t="shared" si="1079"/>
        <v xml:space="preserve"> </v>
      </c>
      <c r="F2522" s="130">
        <f t="shared" si="1080"/>
        <v>0</v>
      </c>
      <c r="G2522" s="128">
        <f t="shared" si="1081"/>
        <v>2510</v>
      </c>
      <c r="H2522" s="127"/>
      <c r="I2522" s="321"/>
      <c r="J2522" s="97"/>
      <c r="K2522" s="323"/>
      <c r="L2522" s="322"/>
      <c r="M2522" s="50"/>
      <c r="N2522" s="87"/>
      <c r="O2522" s="324"/>
      <c r="P2522" s="98"/>
      <c r="Q2522" s="98"/>
      <c r="R2522" s="114"/>
      <c r="S2522" s="753"/>
      <c r="T2522" s="98"/>
      <c r="U2522" s="98"/>
      <c r="V2522" s="98"/>
      <c r="W2522" s="99"/>
      <c r="X2522" s="97"/>
      <c r="Y2522" s="87"/>
      <c r="Z2522" s="100"/>
      <c r="AA2522" s="106">
        <f t="shared" si="1082"/>
        <v>2510</v>
      </c>
      <c r="AB2522" s="549">
        <f t="shared" si="1083"/>
        <v>0</v>
      </c>
      <c r="AC2522" s="544">
        <f t="shared" si="1084"/>
        <v>0</v>
      </c>
      <c r="AD2522" s="174">
        <f t="shared" si="1085"/>
        <v>0</v>
      </c>
      <c r="AE2522" s="8"/>
      <c r="AF2522" s="885" t="str">
        <f t="shared" si="1086"/>
        <v xml:space="preserve"> </v>
      </c>
      <c r="AG2522" s="40">
        <f t="shared" si="1087"/>
        <v>0</v>
      </c>
      <c r="AH2522" s="40">
        <f t="shared" si="1088"/>
        <v>0</v>
      </c>
      <c r="AR2522" s="40">
        <f t="shared" si="1089"/>
        <v>0</v>
      </c>
      <c r="AS2522" s="40">
        <f t="shared" si="1090"/>
        <v>0</v>
      </c>
      <c r="AT2522" s="40">
        <f t="shared" si="1091"/>
        <v>0</v>
      </c>
      <c r="AU2522" s="40">
        <f t="shared" si="1092"/>
        <v>0</v>
      </c>
      <c r="AX2522" s="279">
        <f t="shared" si="1093"/>
        <v>0</v>
      </c>
      <c r="AY2522" s="279">
        <f t="shared" si="1094"/>
        <v>0</v>
      </c>
      <c r="AZ2522" s="40">
        <f t="shared" si="1095"/>
        <v>0</v>
      </c>
      <c r="BB2522" s="40">
        <f t="shared" si="1096"/>
        <v>0</v>
      </c>
      <c r="BC2522" s="397">
        <f t="shared" si="1097"/>
        <v>0</v>
      </c>
      <c r="BD2522" s="105">
        <f t="shared" si="1098"/>
        <v>0</v>
      </c>
      <c r="BE2522" s="105">
        <f t="shared" si="1099"/>
        <v>0</v>
      </c>
      <c r="BF2522" s="742">
        <f t="shared" si="1100"/>
        <v>0</v>
      </c>
      <c r="BG2522" s="89"/>
      <c r="BH2522" s="9"/>
      <c r="BJ2522" s="40">
        <f t="shared" si="1101"/>
        <v>0</v>
      </c>
      <c r="BK2522" s="40">
        <f t="shared" si="1102"/>
        <v>1</v>
      </c>
      <c r="BL2522" s="40">
        <f t="shared" si="1103"/>
        <v>0</v>
      </c>
      <c r="BM2522" s="40">
        <f t="shared" si="1104"/>
        <v>0</v>
      </c>
      <c r="BN2522" s="40">
        <f t="shared" si="1105"/>
        <v>0</v>
      </c>
    </row>
    <row r="2523" spans="1:66" x14ac:dyDescent="0.25">
      <c r="A2523" s="379"/>
      <c r="B2523" s="936"/>
      <c r="C2523" s="272"/>
      <c r="D2523" s="868"/>
      <c r="E2523" s="873" t="str">
        <f t="shared" si="1079"/>
        <v xml:space="preserve"> </v>
      </c>
      <c r="F2523" s="130">
        <f t="shared" si="1080"/>
        <v>0</v>
      </c>
      <c r="G2523" s="128">
        <f t="shared" si="1081"/>
        <v>2511</v>
      </c>
      <c r="H2523" s="127"/>
      <c r="I2523" s="321"/>
      <c r="J2523" s="97"/>
      <c r="K2523" s="323"/>
      <c r="L2523" s="322"/>
      <c r="M2523" s="50"/>
      <c r="N2523" s="87"/>
      <c r="O2523" s="324"/>
      <c r="P2523" s="98"/>
      <c r="Q2523" s="98"/>
      <c r="R2523" s="114"/>
      <c r="S2523" s="753"/>
      <c r="T2523" s="98"/>
      <c r="U2523" s="98"/>
      <c r="V2523" s="98"/>
      <c r="W2523" s="99"/>
      <c r="X2523" s="97"/>
      <c r="Y2523" s="87"/>
      <c r="Z2523" s="100"/>
      <c r="AA2523" s="106">
        <f t="shared" si="1082"/>
        <v>2511</v>
      </c>
      <c r="AB2523" s="549">
        <f t="shared" si="1083"/>
        <v>0</v>
      </c>
      <c r="AC2523" s="544">
        <f t="shared" si="1084"/>
        <v>0</v>
      </c>
      <c r="AD2523" s="174">
        <f t="shared" si="1085"/>
        <v>0</v>
      </c>
      <c r="AE2523" s="8"/>
      <c r="AF2523" s="885" t="str">
        <f t="shared" si="1086"/>
        <v xml:space="preserve"> </v>
      </c>
      <c r="AG2523" s="40">
        <f t="shared" si="1087"/>
        <v>0</v>
      </c>
      <c r="AH2523" s="40">
        <f t="shared" si="1088"/>
        <v>0</v>
      </c>
      <c r="AR2523" s="40">
        <f t="shared" si="1089"/>
        <v>0</v>
      </c>
      <c r="AS2523" s="40">
        <f t="shared" si="1090"/>
        <v>0</v>
      </c>
      <c r="AT2523" s="40">
        <f t="shared" si="1091"/>
        <v>0</v>
      </c>
      <c r="AU2523" s="40">
        <f t="shared" si="1092"/>
        <v>0</v>
      </c>
      <c r="AX2523" s="279">
        <f t="shared" si="1093"/>
        <v>0</v>
      </c>
      <c r="AY2523" s="279">
        <f t="shared" si="1094"/>
        <v>0</v>
      </c>
      <c r="AZ2523" s="40">
        <f t="shared" si="1095"/>
        <v>0</v>
      </c>
      <c r="BB2523" s="40">
        <f t="shared" si="1096"/>
        <v>0</v>
      </c>
      <c r="BC2523" s="397">
        <f t="shared" si="1097"/>
        <v>0</v>
      </c>
      <c r="BD2523" s="105">
        <f t="shared" si="1098"/>
        <v>0</v>
      </c>
      <c r="BE2523" s="105">
        <f t="shared" si="1099"/>
        <v>0</v>
      </c>
      <c r="BF2523" s="742">
        <f t="shared" si="1100"/>
        <v>0</v>
      </c>
      <c r="BG2523" s="89"/>
      <c r="BH2523" s="9"/>
      <c r="BJ2523" s="40">
        <f t="shared" si="1101"/>
        <v>0</v>
      </c>
      <c r="BK2523" s="40">
        <f t="shared" si="1102"/>
        <v>1</v>
      </c>
      <c r="BL2523" s="40">
        <f t="shared" si="1103"/>
        <v>0</v>
      </c>
      <c r="BM2523" s="40">
        <f t="shared" si="1104"/>
        <v>0</v>
      </c>
      <c r="BN2523" s="40">
        <f t="shared" si="1105"/>
        <v>0</v>
      </c>
    </row>
    <row r="2524" spans="1:66" x14ac:dyDescent="0.25">
      <c r="A2524" s="379"/>
      <c r="B2524" s="936"/>
      <c r="C2524" s="272"/>
      <c r="D2524" s="868"/>
      <c r="E2524" s="873" t="str">
        <f t="shared" si="1079"/>
        <v xml:space="preserve"> </v>
      </c>
      <c r="F2524" s="130">
        <f t="shared" si="1080"/>
        <v>0</v>
      </c>
      <c r="G2524" s="128">
        <f t="shared" si="1081"/>
        <v>2512</v>
      </c>
      <c r="H2524" s="127"/>
      <c r="I2524" s="321"/>
      <c r="J2524" s="97"/>
      <c r="K2524" s="323"/>
      <c r="L2524" s="322"/>
      <c r="M2524" s="50"/>
      <c r="N2524" s="87"/>
      <c r="O2524" s="324"/>
      <c r="P2524" s="98"/>
      <c r="Q2524" s="98"/>
      <c r="R2524" s="114"/>
      <c r="S2524" s="753"/>
      <c r="T2524" s="98"/>
      <c r="U2524" s="98"/>
      <c r="V2524" s="98"/>
      <c r="W2524" s="99"/>
      <c r="X2524" s="97"/>
      <c r="Y2524" s="87"/>
      <c r="Z2524" s="100"/>
      <c r="AA2524" s="106">
        <f t="shared" si="1082"/>
        <v>2512</v>
      </c>
      <c r="AB2524" s="549">
        <f t="shared" si="1083"/>
        <v>0</v>
      </c>
      <c r="AC2524" s="544">
        <f t="shared" si="1084"/>
        <v>0</v>
      </c>
      <c r="AD2524" s="174">
        <f t="shared" si="1085"/>
        <v>0</v>
      </c>
      <c r="AE2524" s="8"/>
      <c r="AF2524" s="885" t="str">
        <f t="shared" si="1086"/>
        <v xml:space="preserve"> </v>
      </c>
      <c r="AG2524" s="40">
        <f t="shared" si="1087"/>
        <v>0</v>
      </c>
      <c r="AH2524" s="40">
        <f t="shared" si="1088"/>
        <v>0</v>
      </c>
      <c r="AR2524" s="40">
        <f t="shared" si="1089"/>
        <v>0</v>
      </c>
      <c r="AS2524" s="40">
        <f t="shared" si="1090"/>
        <v>0</v>
      </c>
      <c r="AT2524" s="40">
        <f t="shared" si="1091"/>
        <v>0</v>
      </c>
      <c r="AU2524" s="40">
        <f t="shared" si="1092"/>
        <v>0</v>
      </c>
      <c r="AX2524" s="279">
        <f t="shared" si="1093"/>
        <v>0</v>
      </c>
      <c r="AY2524" s="279">
        <f t="shared" si="1094"/>
        <v>0</v>
      </c>
      <c r="AZ2524" s="40">
        <f t="shared" si="1095"/>
        <v>0</v>
      </c>
      <c r="BB2524" s="40">
        <f t="shared" si="1096"/>
        <v>0</v>
      </c>
      <c r="BC2524" s="397">
        <f t="shared" si="1097"/>
        <v>0</v>
      </c>
      <c r="BD2524" s="105">
        <f t="shared" si="1098"/>
        <v>0</v>
      </c>
      <c r="BE2524" s="105">
        <f t="shared" si="1099"/>
        <v>0</v>
      </c>
      <c r="BF2524" s="742">
        <f t="shared" si="1100"/>
        <v>0</v>
      </c>
      <c r="BG2524" s="89"/>
      <c r="BH2524" s="9"/>
      <c r="BJ2524" s="40">
        <f t="shared" si="1101"/>
        <v>0</v>
      </c>
      <c r="BK2524" s="40">
        <f t="shared" si="1102"/>
        <v>1</v>
      </c>
      <c r="BL2524" s="40">
        <f t="shared" si="1103"/>
        <v>0</v>
      </c>
      <c r="BM2524" s="40">
        <f t="shared" si="1104"/>
        <v>0</v>
      </c>
      <c r="BN2524" s="40">
        <f t="shared" si="1105"/>
        <v>0</v>
      </c>
    </row>
    <row r="2525" spans="1:66" x14ac:dyDescent="0.25">
      <c r="A2525" s="379"/>
      <c r="B2525" s="936"/>
      <c r="C2525" s="272"/>
      <c r="D2525" s="868"/>
      <c r="E2525" s="873" t="str">
        <f t="shared" si="1079"/>
        <v xml:space="preserve"> </v>
      </c>
      <c r="F2525" s="130">
        <f t="shared" si="1080"/>
        <v>0</v>
      </c>
      <c r="G2525" s="128">
        <f t="shared" si="1081"/>
        <v>2513</v>
      </c>
      <c r="H2525" s="127"/>
      <c r="I2525" s="321"/>
      <c r="J2525" s="97"/>
      <c r="K2525" s="323"/>
      <c r="L2525" s="322"/>
      <c r="M2525" s="50"/>
      <c r="N2525" s="87"/>
      <c r="O2525" s="324"/>
      <c r="P2525" s="98"/>
      <c r="Q2525" s="98"/>
      <c r="R2525" s="114"/>
      <c r="S2525" s="753"/>
      <c r="T2525" s="98"/>
      <c r="U2525" s="98"/>
      <c r="V2525" s="98"/>
      <c r="W2525" s="99"/>
      <c r="X2525" s="97"/>
      <c r="Y2525" s="87"/>
      <c r="Z2525" s="100"/>
      <c r="AA2525" s="106">
        <f t="shared" si="1082"/>
        <v>2513</v>
      </c>
      <c r="AB2525" s="549">
        <f t="shared" si="1083"/>
        <v>0</v>
      </c>
      <c r="AC2525" s="544">
        <f t="shared" si="1084"/>
        <v>0</v>
      </c>
      <c r="AD2525" s="174">
        <f t="shared" si="1085"/>
        <v>0</v>
      </c>
      <c r="AE2525" s="8"/>
      <c r="AF2525" s="885" t="str">
        <f t="shared" si="1086"/>
        <v xml:space="preserve"> </v>
      </c>
      <c r="AG2525" s="40">
        <f t="shared" si="1087"/>
        <v>0</v>
      </c>
      <c r="AH2525" s="40">
        <f t="shared" si="1088"/>
        <v>0</v>
      </c>
      <c r="AR2525" s="40">
        <f t="shared" si="1089"/>
        <v>0</v>
      </c>
      <c r="AS2525" s="40">
        <f t="shared" si="1090"/>
        <v>0</v>
      </c>
      <c r="AT2525" s="40">
        <f t="shared" si="1091"/>
        <v>0</v>
      </c>
      <c r="AU2525" s="40">
        <f t="shared" si="1092"/>
        <v>0</v>
      </c>
      <c r="AX2525" s="279">
        <f t="shared" si="1093"/>
        <v>0</v>
      </c>
      <c r="AY2525" s="279">
        <f t="shared" si="1094"/>
        <v>0</v>
      </c>
      <c r="AZ2525" s="40">
        <f t="shared" si="1095"/>
        <v>0</v>
      </c>
      <c r="BB2525" s="40">
        <f t="shared" si="1096"/>
        <v>0</v>
      </c>
      <c r="BC2525" s="397">
        <f t="shared" si="1097"/>
        <v>0</v>
      </c>
      <c r="BD2525" s="105">
        <f t="shared" si="1098"/>
        <v>0</v>
      </c>
      <c r="BE2525" s="105">
        <f t="shared" si="1099"/>
        <v>0</v>
      </c>
      <c r="BF2525" s="742">
        <f t="shared" si="1100"/>
        <v>0</v>
      </c>
      <c r="BG2525" s="89"/>
      <c r="BH2525" s="9"/>
      <c r="BJ2525" s="40">
        <f t="shared" si="1101"/>
        <v>0</v>
      </c>
      <c r="BK2525" s="40">
        <f t="shared" si="1102"/>
        <v>1</v>
      </c>
      <c r="BL2525" s="40">
        <f t="shared" si="1103"/>
        <v>0</v>
      </c>
      <c r="BM2525" s="40">
        <f t="shared" si="1104"/>
        <v>0</v>
      </c>
      <c r="BN2525" s="40">
        <f t="shared" si="1105"/>
        <v>0</v>
      </c>
    </row>
    <row r="2526" spans="1:66" x14ac:dyDescent="0.25">
      <c r="A2526" s="379"/>
      <c r="B2526" s="936"/>
      <c r="C2526" s="272"/>
      <c r="D2526" s="868"/>
      <c r="E2526" s="873" t="str">
        <f t="shared" si="1079"/>
        <v xml:space="preserve"> </v>
      </c>
      <c r="F2526" s="130">
        <f t="shared" si="1080"/>
        <v>0</v>
      </c>
      <c r="G2526" s="128">
        <f t="shared" si="1081"/>
        <v>2514</v>
      </c>
      <c r="H2526" s="127"/>
      <c r="I2526" s="321"/>
      <c r="J2526" s="97"/>
      <c r="K2526" s="323"/>
      <c r="L2526" s="322"/>
      <c r="M2526" s="50"/>
      <c r="N2526" s="87"/>
      <c r="O2526" s="324"/>
      <c r="P2526" s="98"/>
      <c r="Q2526" s="98"/>
      <c r="R2526" s="114"/>
      <c r="S2526" s="753"/>
      <c r="T2526" s="98"/>
      <c r="U2526" s="98"/>
      <c r="V2526" s="98"/>
      <c r="W2526" s="99"/>
      <c r="X2526" s="97"/>
      <c r="Y2526" s="87"/>
      <c r="Z2526" s="100"/>
      <c r="AA2526" s="106">
        <f t="shared" si="1082"/>
        <v>2514</v>
      </c>
      <c r="AB2526" s="549">
        <f t="shared" si="1083"/>
        <v>0</v>
      </c>
      <c r="AC2526" s="544">
        <f t="shared" si="1084"/>
        <v>0</v>
      </c>
      <c r="AD2526" s="174">
        <f t="shared" si="1085"/>
        <v>0</v>
      </c>
      <c r="AE2526" s="8"/>
      <c r="AF2526" s="885" t="str">
        <f t="shared" si="1086"/>
        <v xml:space="preserve"> </v>
      </c>
      <c r="AG2526" s="40">
        <f t="shared" si="1087"/>
        <v>0</v>
      </c>
      <c r="AH2526" s="40">
        <f t="shared" si="1088"/>
        <v>0</v>
      </c>
      <c r="AR2526" s="40">
        <f t="shared" si="1089"/>
        <v>0</v>
      </c>
      <c r="AS2526" s="40">
        <f t="shared" si="1090"/>
        <v>0</v>
      </c>
      <c r="AT2526" s="40">
        <f t="shared" si="1091"/>
        <v>0</v>
      </c>
      <c r="AU2526" s="40">
        <f t="shared" si="1092"/>
        <v>0</v>
      </c>
      <c r="AX2526" s="279">
        <f t="shared" si="1093"/>
        <v>0</v>
      </c>
      <c r="AY2526" s="279">
        <f t="shared" si="1094"/>
        <v>0</v>
      </c>
      <c r="AZ2526" s="40">
        <f t="shared" si="1095"/>
        <v>0</v>
      </c>
      <c r="BB2526" s="40">
        <f t="shared" si="1096"/>
        <v>0</v>
      </c>
      <c r="BC2526" s="397">
        <f t="shared" si="1097"/>
        <v>0</v>
      </c>
      <c r="BD2526" s="105">
        <f t="shared" si="1098"/>
        <v>0</v>
      </c>
      <c r="BE2526" s="105">
        <f t="shared" si="1099"/>
        <v>0</v>
      </c>
      <c r="BF2526" s="742">
        <f t="shared" si="1100"/>
        <v>0</v>
      </c>
      <c r="BG2526" s="89"/>
      <c r="BH2526" s="9"/>
      <c r="BJ2526" s="40">
        <f t="shared" si="1101"/>
        <v>0</v>
      </c>
      <c r="BK2526" s="40">
        <f t="shared" si="1102"/>
        <v>1</v>
      </c>
      <c r="BL2526" s="40">
        <f t="shared" si="1103"/>
        <v>0</v>
      </c>
      <c r="BM2526" s="40">
        <f t="shared" si="1104"/>
        <v>0</v>
      </c>
      <c r="BN2526" s="40">
        <f t="shared" si="1105"/>
        <v>0</v>
      </c>
    </row>
    <row r="2527" spans="1:66" x14ac:dyDescent="0.25">
      <c r="A2527" s="379"/>
      <c r="B2527" s="936"/>
      <c r="C2527" s="272"/>
      <c r="D2527" s="868"/>
      <c r="E2527" s="873" t="str">
        <f t="shared" si="1079"/>
        <v xml:space="preserve"> </v>
      </c>
      <c r="F2527" s="130">
        <f t="shared" si="1080"/>
        <v>0</v>
      </c>
      <c r="G2527" s="128">
        <f t="shared" si="1081"/>
        <v>2515</v>
      </c>
      <c r="H2527" s="127"/>
      <c r="I2527" s="321"/>
      <c r="J2527" s="97"/>
      <c r="K2527" s="323"/>
      <c r="L2527" s="322"/>
      <c r="M2527" s="50"/>
      <c r="N2527" s="87"/>
      <c r="O2527" s="324"/>
      <c r="P2527" s="98"/>
      <c r="Q2527" s="98"/>
      <c r="R2527" s="114"/>
      <c r="S2527" s="753"/>
      <c r="T2527" s="98"/>
      <c r="U2527" s="98"/>
      <c r="V2527" s="98"/>
      <c r="W2527" s="99"/>
      <c r="X2527" s="97"/>
      <c r="Y2527" s="87"/>
      <c r="Z2527" s="100"/>
      <c r="AA2527" s="106">
        <f t="shared" si="1082"/>
        <v>2515</v>
      </c>
      <c r="AB2527" s="549">
        <f t="shared" si="1083"/>
        <v>0</v>
      </c>
      <c r="AC2527" s="544">
        <f t="shared" si="1084"/>
        <v>0</v>
      </c>
      <c r="AD2527" s="174">
        <f t="shared" si="1085"/>
        <v>0</v>
      </c>
      <c r="AE2527" s="8"/>
      <c r="AF2527" s="885" t="str">
        <f t="shared" si="1086"/>
        <v xml:space="preserve"> </v>
      </c>
      <c r="AG2527" s="40">
        <f t="shared" si="1087"/>
        <v>0</v>
      </c>
      <c r="AH2527" s="40">
        <f t="shared" si="1088"/>
        <v>0</v>
      </c>
      <c r="AR2527" s="40">
        <f t="shared" si="1089"/>
        <v>0</v>
      </c>
      <c r="AS2527" s="40">
        <f t="shared" si="1090"/>
        <v>0</v>
      </c>
      <c r="AT2527" s="40">
        <f t="shared" si="1091"/>
        <v>0</v>
      </c>
      <c r="AU2527" s="40">
        <f t="shared" si="1092"/>
        <v>0</v>
      </c>
      <c r="AX2527" s="279">
        <f t="shared" si="1093"/>
        <v>0</v>
      </c>
      <c r="AY2527" s="279">
        <f t="shared" si="1094"/>
        <v>0</v>
      </c>
      <c r="AZ2527" s="40">
        <f t="shared" si="1095"/>
        <v>0</v>
      </c>
      <c r="BB2527" s="40">
        <f t="shared" si="1096"/>
        <v>0</v>
      </c>
      <c r="BC2527" s="397">
        <f t="shared" si="1097"/>
        <v>0</v>
      </c>
      <c r="BD2527" s="105">
        <f t="shared" si="1098"/>
        <v>0</v>
      </c>
      <c r="BE2527" s="105">
        <f t="shared" si="1099"/>
        <v>0</v>
      </c>
      <c r="BF2527" s="742">
        <f t="shared" si="1100"/>
        <v>0</v>
      </c>
      <c r="BG2527" s="89"/>
      <c r="BH2527" s="9"/>
      <c r="BJ2527" s="40">
        <f t="shared" si="1101"/>
        <v>0</v>
      </c>
      <c r="BK2527" s="40">
        <f t="shared" si="1102"/>
        <v>1</v>
      </c>
      <c r="BL2527" s="40">
        <f t="shared" si="1103"/>
        <v>0</v>
      </c>
      <c r="BM2527" s="40">
        <f t="shared" si="1104"/>
        <v>0</v>
      </c>
      <c r="BN2527" s="40">
        <f t="shared" si="1105"/>
        <v>0</v>
      </c>
    </row>
    <row r="2528" spans="1:66" x14ac:dyDescent="0.25">
      <c r="A2528" s="379"/>
      <c r="B2528" s="936"/>
      <c r="C2528" s="272"/>
      <c r="D2528" s="868"/>
      <c r="E2528" s="873" t="str">
        <f t="shared" si="1079"/>
        <v xml:space="preserve"> </v>
      </c>
      <c r="F2528" s="130">
        <f t="shared" si="1080"/>
        <v>0</v>
      </c>
      <c r="G2528" s="128">
        <f t="shared" si="1081"/>
        <v>2516</v>
      </c>
      <c r="H2528" s="127"/>
      <c r="I2528" s="321"/>
      <c r="J2528" s="97"/>
      <c r="K2528" s="323"/>
      <c r="L2528" s="322"/>
      <c r="M2528" s="50"/>
      <c r="N2528" s="87"/>
      <c r="O2528" s="324"/>
      <c r="P2528" s="98"/>
      <c r="Q2528" s="98"/>
      <c r="R2528" s="114"/>
      <c r="S2528" s="753"/>
      <c r="T2528" s="98"/>
      <c r="U2528" s="98"/>
      <c r="V2528" s="98"/>
      <c r="W2528" s="99"/>
      <c r="X2528" s="97"/>
      <c r="Y2528" s="87"/>
      <c r="Z2528" s="100"/>
      <c r="AA2528" s="106">
        <f t="shared" si="1082"/>
        <v>2516</v>
      </c>
      <c r="AB2528" s="549">
        <f t="shared" si="1083"/>
        <v>0</v>
      </c>
      <c r="AC2528" s="544">
        <f t="shared" si="1084"/>
        <v>0</v>
      </c>
      <c r="AD2528" s="174">
        <f t="shared" si="1085"/>
        <v>0</v>
      </c>
      <c r="AE2528" s="8"/>
      <c r="AF2528" s="885" t="str">
        <f t="shared" si="1086"/>
        <v xml:space="preserve"> </v>
      </c>
      <c r="AG2528" s="40">
        <f t="shared" si="1087"/>
        <v>0</v>
      </c>
      <c r="AH2528" s="40">
        <f t="shared" si="1088"/>
        <v>0</v>
      </c>
      <c r="AR2528" s="40">
        <f t="shared" si="1089"/>
        <v>0</v>
      </c>
      <c r="AS2528" s="40">
        <f t="shared" si="1090"/>
        <v>0</v>
      </c>
      <c r="AT2528" s="40">
        <f t="shared" si="1091"/>
        <v>0</v>
      </c>
      <c r="AU2528" s="40">
        <f t="shared" si="1092"/>
        <v>0</v>
      </c>
      <c r="AX2528" s="279">
        <f t="shared" si="1093"/>
        <v>0</v>
      </c>
      <c r="AY2528" s="279">
        <f t="shared" si="1094"/>
        <v>0</v>
      </c>
      <c r="AZ2528" s="40">
        <f t="shared" si="1095"/>
        <v>0</v>
      </c>
      <c r="BB2528" s="40">
        <f t="shared" si="1096"/>
        <v>0</v>
      </c>
      <c r="BC2528" s="397">
        <f t="shared" si="1097"/>
        <v>0</v>
      </c>
      <c r="BD2528" s="105">
        <f t="shared" si="1098"/>
        <v>0</v>
      </c>
      <c r="BE2528" s="105">
        <f t="shared" si="1099"/>
        <v>0</v>
      </c>
      <c r="BF2528" s="742">
        <f t="shared" si="1100"/>
        <v>0</v>
      </c>
      <c r="BG2528" s="89"/>
      <c r="BH2528" s="9"/>
      <c r="BJ2528" s="40">
        <f t="shared" si="1101"/>
        <v>0</v>
      </c>
      <c r="BK2528" s="40">
        <f t="shared" si="1102"/>
        <v>1</v>
      </c>
      <c r="BL2528" s="40">
        <f t="shared" si="1103"/>
        <v>0</v>
      </c>
      <c r="BM2528" s="40">
        <f t="shared" si="1104"/>
        <v>0</v>
      </c>
      <c r="BN2528" s="40">
        <f t="shared" si="1105"/>
        <v>0</v>
      </c>
    </row>
    <row r="2529" spans="1:66" x14ac:dyDescent="0.25">
      <c r="A2529" s="379"/>
      <c r="B2529" s="936"/>
      <c r="C2529" s="272"/>
      <c r="D2529" s="868"/>
      <c r="E2529" s="873" t="str">
        <f t="shared" si="1079"/>
        <v xml:space="preserve"> </v>
      </c>
      <c r="F2529" s="130">
        <f t="shared" si="1080"/>
        <v>0</v>
      </c>
      <c r="G2529" s="128">
        <f t="shared" si="1081"/>
        <v>2517</v>
      </c>
      <c r="H2529" s="127"/>
      <c r="I2529" s="321"/>
      <c r="J2529" s="97"/>
      <c r="K2529" s="323"/>
      <c r="L2529" s="322"/>
      <c r="M2529" s="50"/>
      <c r="N2529" s="87"/>
      <c r="O2529" s="324"/>
      <c r="P2529" s="98"/>
      <c r="Q2529" s="98"/>
      <c r="R2529" s="114"/>
      <c r="S2529" s="753"/>
      <c r="T2529" s="98"/>
      <c r="U2529" s="98"/>
      <c r="V2529" s="98"/>
      <c r="W2529" s="99"/>
      <c r="X2529" s="97"/>
      <c r="Y2529" s="87"/>
      <c r="Z2529" s="100"/>
      <c r="AA2529" s="106">
        <f t="shared" si="1082"/>
        <v>2517</v>
      </c>
      <c r="AB2529" s="549">
        <f t="shared" si="1083"/>
        <v>0</v>
      </c>
      <c r="AC2529" s="544">
        <f t="shared" si="1084"/>
        <v>0</v>
      </c>
      <c r="AD2529" s="174">
        <f t="shared" si="1085"/>
        <v>0</v>
      </c>
      <c r="AE2529" s="8"/>
      <c r="AF2529" s="885" t="str">
        <f t="shared" si="1086"/>
        <v xml:space="preserve"> </v>
      </c>
      <c r="AG2529" s="40">
        <f t="shared" si="1087"/>
        <v>0</v>
      </c>
      <c r="AH2529" s="40">
        <f t="shared" si="1088"/>
        <v>0</v>
      </c>
      <c r="AR2529" s="40">
        <f t="shared" si="1089"/>
        <v>0</v>
      </c>
      <c r="AS2529" s="40">
        <f t="shared" si="1090"/>
        <v>0</v>
      </c>
      <c r="AT2529" s="40">
        <f t="shared" si="1091"/>
        <v>0</v>
      </c>
      <c r="AU2529" s="40">
        <f t="shared" si="1092"/>
        <v>0</v>
      </c>
      <c r="AX2529" s="279">
        <f t="shared" si="1093"/>
        <v>0</v>
      </c>
      <c r="AY2529" s="279">
        <f t="shared" si="1094"/>
        <v>0</v>
      </c>
      <c r="AZ2529" s="40">
        <f t="shared" si="1095"/>
        <v>0</v>
      </c>
      <c r="BB2529" s="40">
        <f t="shared" si="1096"/>
        <v>0</v>
      </c>
      <c r="BC2529" s="397">
        <f t="shared" si="1097"/>
        <v>0</v>
      </c>
      <c r="BD2529" s="105">
        <f t="shared" si="1098"/>
        <v>0</v>
      </c>
      <c r="BE2529" s="105">
        <f t="shared" si="1099"/>
        <v>0</v>
      </c>
      <c r="BF2529" s="742">
        <f t="shared" si="1100"/>
        <v>0</v>
      </c>
      <c r="BG2529" s="89"/>
      <c r="BH2529" s="9"/>
      <c r="BJ2529" s="40">
        <f t="shared" si="1101"/>
        <v>0</v>
      </c>
      <c r="BK2529" s="40">
        <f t="shared" si="1102"/>
        <v>1</v>
      </c>
      <c r="BL2529" s="40">
        <f t="shared" si="1103"/>
        <v>0</v>
      </c>
      <c r="BM2529" s="40">
        <f t="shared" si="1104"/>
        <v>0</v>
      </c>
      <c r="BN2529" s="40">
        <f t="shared" si="1105"/>
        <v>0</v>
      </c>
    </row>
    <row r="2530" spans="1:66" x14ac:dyDescent="0.25">
      <c r="A2530" s="379"/>
      <c r="B2530" s="936"/>
      <c r="C2530" s="272"/>
      <c r="D2530" s="868"/>
      <c r="E2530" s="873" t="str">
        <f t="shared" si="1079"/>
        <v xml:space="preserve"> </v>
      </c>
      <c r="F2530" s="130">
        <f t="shared" si="1080"/>
        <v>0</v>
      </c>
      <c r="G2530" s="128">
        <f t="shared" si="1081"/>
        <v>2518</v>
      </c>
      <c r="H2530" s="127"/>
      <c r="I2530" s="321"/>
      <c r="J2530" s="97"/>
      <c r="K2530" s="323"/>
      <c r="L2530" s="322"/>
      <c r="M2530" s="50"/>
      <c r="N2530" s="87"/>
      <c r="O2530" s="324"/>
      <c r="P2530" s="98"/>
      <c r="Q2530" s="98"/>
      <c r="R2530" s="114"/>
      <c r="S2530" s="753"/>
      <c r="T2530" s="98"/>
      <c r="U2530" s="98"/>
      <c r="V2530" s="98"/>
      <c r="W2530" s="99"/>
      <c r="X2530" s="97"/>
      <c r="Y2530" s="87"/>
      <c r="Z2530" s="100"/>
      <c r="AA2530" s="106">
        <f t="shared" si="1082"/>
        <v>2518</v>
      </c>
      <c r="AB2530" s="549">
        <f t="shared" si="1083"/>
        <v>0</v>
      </c>
      <c r="AC2530" s="544">
        <f t="shared" si="1084"/>
        <v>0</v>
      </c>
      <c r="AD2530" s="174">
        <f t="shared" si="1085"/>
        <v>0</v>
      </c>
      <c r="AE2530" s="8"/>
      <c r="AF2530" s="885" t="str">
        <f t="shared" si="1086"/>
        <v xml:space="preserve"> </v>
      </c>
      <c r="AG2530" s="40">
        <f t="shared" si="1087"/>
        <v>0</v>
      </c>
      <c r="AH2530" s="40">
        <f t="shared" si="1088"/>
        <v>0</v>
      </c>
      <c r="AR2530" s="40">
        <f t="shared" si="1089"/>
        <v>0</v>
      </c>
      <c r="AS2530" s="40">
        <f t="shared" si="1090"/>
        <v>0</v>
      </c>
      <c r="AT2530" s="40">
        <f t="shared" si="1091"/>
        <v>0</v>
      </c>
      <c r="AU2530" s="40">
        <f t="shared" si="1092"/>
        <v>0</v>
      </c>
      <c r="AX2530" s="279">
        <f t="shared" si="1093"/>
        <v>0</v>
      </c>
      <c r="AY2530" s="279">
        <f t="shared" si="1094"/>
        <v>0</v>
      </c>
      <c r="AZ2530" s="40">
        <f t="shared" si="1095"/>
        <v>0</v>
      </c>
      <c r="BB2530" s="40">
        <f t="shared" si="1096"/>
        <v>0</v>
      </c>
      <c r="BC2530" s="397">
        <f t="shared" si="1097"/>
        <v>0</v>
      </c>
      <c r="BD2530" s="105">
        <f t="shared" si="1098"/>
        <v>0</v>
      </c>
      <c r="BE2530" s="105">
        <f t="shared" si="1099"/>
        <v>0</v>
      </c>
      <c r="BF2530" s="742">
        <f t="shared" si="1100"/>
        <v>0</v>
      </c>
      <c r="BG2530" s="89"/>
      <c r="BH2530" s="9"/>
      <c r="BJ2530" s="40">
        <f t="shared" si="1101"/>
        <v>0</v>
      </c>
      <c r="BK2530" s="40">
        <f t="shared" si="1102"/>
        <v>1</v>
      </c>
      <c r="BL2530" s="40">
        <f t="shared" si="1103"/>
        <v>0</v>
      </c>
      <c r="BM2530" s="40">
        <f t="shared" si="1104"/>
        <v>0</v>
      </c>
      <c r="BN2530" s="40">
        <f t="shared" si="1105"/>
        <v>0</v>
      </c>
    </row>
    <row r="2531" spans="1:66" x14ac:dyDescent="0.25">
      <c r="A2531" s="379"/>
      <c r="B2531" s="936"/>
      <c r="C2531" s="272"/>
      <c r="D2531" s="868"/>
      <c r="E2531" s="873" t="str">
        <f t="shared" si="1079"/>
        <v xml:space="preserve"> </v>
      </c>
      <c r="F2531" s="130">
        <f t="shared" si="1080"/>
        <v>0</v>
      </c>
      <c r="G2531" s="128">
        <f t="shared" si="1081"/>
        <v>2519</v>
      </c>
      <c r="H2531" s="127"/>
      <c r="I2531" s="321"/>
      <c r="J2531" s="97"/>
      <c r="K2531" s="323"/>
      <c r="L2531" s="322"/>
      <c r="M2531" s="50"/>
      <c r="N2531" s="87"/>
      <c r="O2531" s="324"/>
      <c r="P2531" s="98"/>
      <c r="Q2531" s="98"/>
      <c r="R2531" s="114"/>
      <c r="S2531" s="753"/>
      <c r="T2531" s="98"/>
      <c r="U2531" s="98"/>
      <c r="V2531" s="98"/>
      <c r="W2531" s="99"/>
      <c r="X2531" s="97"/>
      <c r="Y2531" s="87"/>
      <c r="Z2531" s="100"/>
      <c r="AA2531" s="106">
        <f t="shared" si="1082"/>
        <v>2519</v>
      </c>
      <c r="AB2531" s="549">
        <f t="shared" si="1083"/>
        <v>0</v>
      </c>
      <c r="AC2531" s="544">
        <f t="shared" si="1084"/>
        <v>0</v>
      </c>
      <c r="AD2531" s="174">
        <f t="shared" si="1085"/>
        <v>0</v>
      </c>
      <c r="AE2531" s="8"/>
      <c r="AF2531" s="885" t="str">
        <f t="shared" si="1086"/>
        <v xml:space="preserve"> </v>
      </c>
      <c r="AG2531" s="40">
        <f t="shared" si="1087"/>
        <v>0</v>
      </c>
      <c r="AH2531" s="40">
        <f t="shared" si="1088"/>
        <v>0</v>
      </c>
      <c r="AR2531" s="40">
        <f t="shared" si="1089"/>
        <v>0</v>
      </c>
      <c r="AS2531" s="40">
        <f t="shared" si="1090"/>
        <v>0</v>
      </c>
      <c r="AT2531" s="40">
        <f t="shared" si="1091"/>
        <v>0</v>
      </c>
      <c r="AU2531" s="40">
        <f t="shared" si="1092"/>
        <v>0</v>
      </c>
      <c r="AX2531" s="279">
        <f t="shared" si="1093"/>
        <v>0</v>
      </c>
      <c r="AY2531" s="279">
        <f t="shared" si="1094"/>
        <v>0</v>
      </c>
      <c r="AZ2531" s="40">
        <f t="shared" si="1095"/>
        <v>0</v>
      </c>
      <c r="BB2531" s="40">
        <f t="shared" si="1096"/>
        <v>0</v>
      </c>
      <c r="BC2531" s="397">
        <f t="shared" si="1097"/>
        <v>0</v>
      </c>
      <c r="BD2531" s="105">
        <f t="shared" si="1098"/>
        <v>0</v>
      </c>
      <c r="BE2531" s="105">
        <f t="shared" si="1099"/>
        <v>0</v>
      </c>
      <c r="BF2531" s="742">
        <f t="shared" si="1100"/>
        <v>0</v>
      </c>
      <c r="BG2531" s="89"/>
      <c r="BH2531" s="9"/>
      <c r="BJ2531" s="40">
        <f t="shared" si="1101"/>
        <v>0</v>
      </c>
      <c r="BK2531" s="40">
        <f t="shared" si="1102"/>
        <v>1</v>
      </c>
      <c r="BL2531" s="40">
        <f t="shared" si="1103"/>
        <v>0</v>
      </c>
      <c r="BM2531" s="40">
        <f t="shared" si="1104"/>
        <v>0</v>
      </c>
      <c r="BN2531" s="40">
        <f t="shared" si="1105"/>
        <v>0</v>
      </c>
    </row>
    <row r="2532" spans="1:66" x14ac:dyDescent="0.25">
      <c r="A2532" s="379"/>
      <c r="B2532" s="936"/>
      <c r="C2532" s="272"/>
      <c r="D2532" s="868"/>
      <c r="E2532" s="873" t="str">
        <f t="shared" si="1079"/>
        <v xml:space="preserve"> </v>
      </c>
      <c r="F2532" s="130">
        <f t="shared" si="1080"/>
        <v>0</v>
      </c>
      <c r="G2532" s="128">
        <f t="shared" si="1081"/>
        <v>2520</v>
      </c>
      <c r="H2532" s="127"/>
      <c r="I2532" s="321"/>
      <c r="J2532" s="97"/>
      <c r="K2532" s="323"/>
      <c r="L2532" s="322"/>
      <c r="M2532" s="50"/>
      <c r="N2532" s="87"/>
      <c r="O2532" s="324"/>
      <c r="P2532" s="98"/>
      <c r="Q2532" s="98"/>
      <c r="R2532" s="114"/>
      <c r="S2532" s="753"/>
      <c r="T2532" s="98"/>
      <c r="U2532" s="98"/>
      <c r="V2532" s="98"/>
      <c r="W2532" s="99"/>
      <c r="X2532" s="97"/>
      <c r="Y2532" s="87"/>
      <c r="Z2532" s="100"/>
      <c r="AA2532" s="106">
        <f t="shared" si="1082"/>
        <v>2520</v>
      </c>
      <c r="AB2532" s="549">
        <f t="shared" si="1083"/>
        <v>0</v>
      </c>
      <c r="AC2532" s="544">
        <f t="shared" si="1084"/>
        <v>0</v>
      </c>
      <c r="AD2532" s="174">
        <f t="shared" si="1085"/>
        <v>0</v>
      </c>
      <c r="AE2532" s="8"/>
      <c r="AF2532" s="885" t="str">
        <f t="shared" si="1086"/>
        <v xml:space="preserve"> </v>
      </c>
      <c r="AG2532" s="40">
        <f t="shared" si="1087"/>
        <v>0</v>
      </c>
      <c r="AH2532" s="40">
        <f t="shared" si="1088"/>
        <v>0</v>
      </c>
      <c r="AR2532" s="40">
        <f t="shared" si="1089"/>
        <v>0</v>
      </c>
      <c r="AS2532" s="40">
        <f t="shared" si="1090"/>
        <v>0</v>
      </c>
      <c r="AT2532" s="40">
        <f t="shared" si="1091"/>
        <v>0</v>
      </c>
      <c r="AU2532" s="40">
        <f t="shared" si="1092"/>
        <v>0</v>
      </c>
      <c r="AX2532" s="279">
        <f t="shared" si="1093"/>
        <v>0</v>
      </c>
      <c r="AY2532" s="279">
        <f t="shared" si="1094"/>
        <v>0</v>
      </c>
      <c r="AZ2532" s="40">
        <f t="shared" si="1095"/>
        <v>0</v>
      </c>
      <c r="BB2532" s="40">
        <f t="shared" si="1096"/>
        <v>0</v>
      </c>
      <c r="BC2532" s="397">
        <f t="shared" si="1097"/>
        <v>0</v>
      </c>
      <c r="BD2532" s="105">
        <f t="shared" si="1098"/>
        <v>0</v>
      </c>
      <c r="BE2532" s="105">
        <f t="shared" si="1099"/>
        <v>0</v>
      </c>
      <c r="BF2532" s="742">
        <f t="shared" si="1100"/>
        <v>0</v>
      </c>
      <c r="BG2532" s="89"/>
      <c r="BH2532" s="9"/>
      <c r="BJ2532" s="40">
        <f t="shared" si="1101"/>
        <v>0</v>
      </c>
      <c r="BK2532" s="40">
        <f t="shared" si="1102"/>
        <v>1</v>
      </c>
      <c r="BL2532" s="40">
        <f t="shared" si="1103"/>
        <v>0</v>
      </c>
      <c r="BM2532" s="40">
        <f t="shared" si="1104"/>
        <v>0</v>
      </c>
      <c r="BN2532" s="40">
        <f t="shared" si="1105"/>
        <v>0</v>
      </c>
    </row>
    <row r="2533" spans="1:66" x14ac:dyDescent="0.25">
      <c r="A2533" s="379"/>
      <c r="B2533" s="936"/>
      <c r="C2533" s="272"/>
      <c r="D2533" s="868"/>
      <c r="E2533" s="873" t="str">
        <f t="shared" si="1079"/>
        <v xml:space="preserve"> </v>
      </c>
      <c r="F2533" s="130">
        <f t="shared" si="1080"/>
        <v>0</v>
      </c>
      <c r="G2533" s="128">
        <f t="shared" si="1081"/>
        <v>2521</v>
      </c>
      <c r="H2533" s="127"/>
      <c r="I2533" s="321"/>
      <c r="J2533" s="97"/>
      <c r="K2533" s="323"/>
      <c r="L2533" s="322"/>
      <c r="M2533" s="50"/>
      <c r="N2533" s="87"/>
      <c r="O2533" s="324"/>
      <c r="P2533" s="98"/>
      <c r="Q2533" s="98"/>
      <c r="R2533" s="114"/>
      <c r="S2533" s="753"/>
      <c r="T2533" s="98"/>
      <c r="U2533" s="98"/>
      <c r="V2533" s="98"/>
      <c r="W2533" s="99"/>
      <c r="X2533" s="97"/>
      <c r="Y2533" s="87"/>
      <c r="Z2533" s="100"/>
      <c r="AA2533" s="106">
        <f t="shared" si="1082"/>
        <v>2521</v>
      </c>
      <c r="AB2533" s="549">
        <f t="shared" si="1083"/>
        <v>0</v>
      </c>
      <c r="AC2533" s="544">
        <f t="shared" si="1084"/>
        <v>0</v>
      </c>
      <c r="AD2533" s="174">
        <f t="shared" si="1085"/>
        <v>0</v>
      </c>
      <c r="AE2533" s="8"/>
      <c r="AF2533" s="885" t="str">
        <f t="shared" si="1086"/>
        <v xml:space="preserve"> </v>
      </c>
      <c r="AG2533" s="40">
        <f t="shared" si="1087"/>
        <v>0</v>
      </c>
      <c r="AH2533" s="40">
        <f t="shared" si="1088"/>
        <v>0</v>
      </c>
      <c r="AR2533" s="40">
        <f t="shared" si="1089"/>
        <v>0</v>
      </c>
      <c r="AS2533" s="40">
        <f t="shared" si="1090"/>
        <v>0</v>
      </c>
      <c r="AT2533" s="40">
        <f t="shared" si="1091"/>
        <v>0</v>
      </c>
      <c r="AU2533" s="40">
        <f t="shared" si="1092"/>
        <v>0</v>
      </c>
      <c r="AX2533" s="279">
        <f t="shared" si="1093"/>
        <v>0</v>
      </c>
      <c r="AY2533" s="279">
        <f t="shared" si="1094"/>
        <v>0</v>
      </c>
      <c r="AZ2533" s="40">
        <f t="shared" si="1095"/>
        <v>0</v>
      </c>
      <c r="BB2533" s="40">
        <f t="shared" si="1096"/>
        <v>0</v>
      </c>
      <c r="BC2533" s="397">
        <f t="shared" si="1097"/>
        <v>0</v>
      </c>
      <c r="BD2533" s="105">
        <f t="shared" si="1098"/>
        <v>0</v>
      </c>
      <c r="BE2533" s="105">
        <f t="shared" si="1099"/>
        <v>0</v>
      </c>
      <c r="BF2533" s="742">
        <f t="shared" si="1100"/>
        <v>0</v>
      </c>
      <c r="BG2533" s="89"/>
      <c r="BH2533" s="9"/>
      <c r="BJ2533" s="40">
        <f t="shared" si="1101"/>
        <v>0</v>
      </c>
      <c r="BK2533" s="40">
        <f t="shared" si="1102"/>
        <v>1</v>
      </c>
      <c r="BL2533" s="40">
        <f t="shared" si="1103"/>
        <v>0</v>
      </c>
      <c r="BM2533" s="40">
        <f t="shared" si="1104"/>
        <v>0</v>
      </c>
      <c r="BN2533" s="40">
        <f t="shared" si="1105"/>
        <v>0</v>
      </c>
    </row>
    <row r="2534" spans="1:66" x14ac:dyDescent="0.25">
      <c r="A2534" s="379"/>
      <c r="B2534" s="936"/>
      <c r="C2534" s="272"/>
      <c r="D2534" s="868"/>
      <c r="E2534" s="873" t="str">
        <f t="shared" si="1079"/>
        <v xml:space="preserve"> </v>
      </c>
      <c r="F2534" s="130">
        <f t="shared" si="1080"/>
        <v>0</v>
      </c>
      <c r="G2534" s="128">
        <f t="shared" si="1081"/>
        <v>2522</v>
      </c>
      <c r="H2534" s="127"/>
      <c r="I2534" s="321"/>
      <c r="J2534" s="97"/>
      <c r="K2534" s="323"/>
      <c r="L2534" s="322"/>
      <c r="M2534" s="50"/>
      <c r="N2534" s="87"/>
      <c r="O2534" s="324"/>
      <c r="P2534" s="98"/>
      <c r="Q2534" s="98"/>
      <c r="R2534" s="114"/>
      <c r="S2534" s="753"/>
      <c r="T2534" s="98"/>
      <c r="U2534" s="98"/>
      <c r="V2534" s="98"/>
      <c r="W2534" s="99"/>
      <c r="X2534" s="97"/>
      <c r="Y2534" s="87"/>
      <c r="Z2534" s="100"/>
      <c r="AA2534" s="106">
        <f t="shared" si="1082"/>
        <v>2522</v>
      </c>
      <c r="AB2534" s="549">
        <f t="shared" si="1083"/>
        <v>0</v>
      </c>
      <c r="AC2534" s="544">
        <f t="shared" si="1084"/>
        <v>0</v>
      </c>
      <c r="AD2534" s="174">
        <f t="shared" si="1085"/>
        <v>0</v>
      </c>
      <c r="AE2534" s="8"/>
      <c r="AF2534" s="885" t="str">
        <f t="shared" si="1086"/>
        <v xml:space="preserve"> </v>
      </c>
      <c r="AG2534" s="40">
        <f t="shared" si="1087"/>
        <v>0</v>
      </c>
      <c r="AH2534" s="40">
        <f t="shared" si="1088"/>
        <v>0</v>
      </c>
      <c r="AR2534" s="40">
        <f t="shared" si="1089"/>
        <v>0</v>
      </c>
      <c r="AS2534" s="40">
        <f t="shared" si="1090"/>
        <v>0</v>
      </c>
      <c r="AT2534" s="40">
        <f t="shared" si="1091"/>
        <v>0</v>
      </c>
      <c r="AU2534" s="40">
        <f t="shared" si="1092"/>
        <v>0</v>
      </c>
      <c r="AX2534" s="279">
        <f t="shared" si="1093"/>
        <v>0</v>
      </c>
      <c r="AY2534" s="279">
        <f t="shared" si="1094"/>
        <v>0</v>
      </c>
      <c r="AZ2534" s="40">
        <f t="shared" si="1095"/>
        <v>0</v>
      </c>
      <c r="BB2534" s="40">
        <f t="shared" si="1096"/>
        <v>0</v>
      </c>
      <c r="BC2534" s="397">
        <f t="shared" si="1097"/>
        <v>0</v>
      </c>
      <c r="BD2534" s="105">
        <f t="shared" si="1098"/>
        <v>0</v>
      </c>
      <c r="BE2534" s="105">
        <f t="shared" si="1099"/>
        <v>0</v>
      </c>
      <c r="BF2534" s="742">
        <f t="shared" si="1100"/>
        <v>0</v>
      </c>
      <c r="BG2534" s="89"/>
      <c r="BH2534" s="9"/>
      <c r="BJ2534" s="40">
        <f t="shared" si="1101"/>
        <v>0</v>
      </c>
      <c r="BK2534" s="40">
        <f t="shared" si="1102"/>
        <v>1</v>
      </c>
      <c r="BL2534" s="40">
        <f t="shared" si="1103"/>
        <v>0</v>
      </c>
      <c r="BM2534" s="40">
        <f t="shared" si="1104"/>
        <v>0</v>
      </c>
      <c r="BN2534" s="40">
        <f t="shared" si="1105"/>
        <v>0</v>
      </c>
    </row>
    <row r="2535" spans="1:66" x14ac:dyDescent="0.25">
      <c r="A2535" s="379"/>
      <c r="B2535" s="936"/>
      <c r="C2535" s="272"/>
      <c r="D2535" s="868"/>
      <c r="E2535" s="873" t="str">
        <f t="shared" si="1079"/>
        <v xml:space="preserve"> </v>
      </c>
      <c r="F2535" s="130">
        <f t="shared" si="1080"/>
        <v>0</v>
      </c>
      <c r="G2535" s="128">
        <f t="shared" si="1081"/>
        <v>2523</v>
      </c>
      <c r="H2535" s="127"/>
      <c r="I2535" s="321"/>
      <c r="J2535" s="97"/>
      <c r="K2535" s="323"/>
      <c r="L2535" s="322"/>
      <c r="M2535" s="50"/>
      <c r="N2535" s="87"/>
      <c r="O2535" s="324"/>
      <c r="P2535" s="98"/>
      <c r="Q2535" s="98"/>
      <c r="R2535" s="114"/>
      <c r="S2535" s="753"/>
      <c r="T2535" s="98"/>
      <c r="U2535" s="98"/>
      <c r="V2535" s="98"/>
      <c r="W2535" s="99"/>
      <c r="X2535" s="97"/>
      <c r="Y2535" s="87"/>
      <c r="Z2535" s="100"/>
      <c r="AA2535" s="106">
        <f t="shared" si="1082"/>
        <v>2523</v>
      </c>
      <c r="AB2535" s="549">
        <f t="shared" si="1083"/>
        <v>0</v>
      </c>
      <c r="AC2535" s="544">
        <f t="shared" si="1084"/>
        <v>0</v>
      </c>
      <c r="AD2535" s="174">
        <f t="shared" si="1085"/>
        <v>0</v>
      </c>
      <c r="AE2535" s="8"/>
      <c r="AF2535" s="885" t="str">
        <f t="shared" si="1086"/>
        <v xml:space="preserve"> </v>
      </c>
      <c r="AG2535" s="40">
        <f t="shared" si="1087"/>
        <v>0</v>
      </c>
      <c r="AH2535" s="40">
        <f t="shared" si="1088"/>
        <v>0</v>
      </c>
      <c r="AR2535" s="40">
        <f t="shared" si="1089"/>
        <v>0</v>
      </c>
      <c r="AS2535" s="40">
        <f t="shared" si="1090"/>
        <v>0</v>
      </c>
      <c r="AT2535" s="40">
        <f t="shared" si="1091"/>
        <v>0</v>
      </c>
      <c r="AU2535" s="40">
        <f t="shared" si="1092"/>
        <v>0</v>
      </c>
      <c r="AX2535" s="279">
        <f t="shared" si="1093"/>
        <v>0</v>
      </c>
      <c r="AY2535" s="279">
        <f t="shared" si="1094"/>
        <v>0</v>
      </c>
      <c r="AZ2535" s="40">
        <f t="shared" si="1095"/>
        <v>0</v>
      </c>
      <c r="BB2535" s="40">
        <f t="shared" si="1096"/>
        <v>0</v>
      </c>
      <c r="BC2535" s="397">
        <f t="shared" si="1097"/>
        <v>0</v>
      </c>
      <c r="BD2535" s="105">
        <f t="shared" si="1098"/>
        <v>0</v>
      </c>
      <c r="BE2535" s="105">
        <f t="shared" si="1099"/>
        <v>0</v>
      </c>
      <c r="BF2535" s="742">
        <f t="shared" si="1100"/>
        <v>0</v>
      </c>
      <c r="BG2535" s="89"/>
      <c r="BH2535" s="9"/>
      <c r="BJ2535" s="40">
        <f t="shared" si="1101"/>
        <v>0</v>
      </c>
      <c r="BK2535" s="40">
        <f t="shared" si="1102"/>
        <v>1</v>
      </c>
      <c r="BL2535" s="40">
        <f t="shared" si="1103"/>
        <v>0</v>
      </c>
      <c r="BM2535" s="40">
        <f t="shared" si="1104"/>
        <v>0</v>
      </c>
      <c r="BN2535" s="40">
        <f t="shared" si="1105"/>
        <v>0</v>
      </c>
    </row>
    <row r="2536" spans="1:66" x14ac:dyDescent="0.25">
      <c r="A2536" s="379"/>
      <c r="B2536" s="936"/>
      <c r="C2536" s="272"/>
      <c r="D2536" s="868"/>
      <c r="E2536" s="873" t="str">
        <f t="shared" si="1079"/>
        <v xml:space="preserve"> </v>
      </c>
      <c r="F2536" s="130">
        <f t="shared" si="1080"/>
        <v>0</v>
      </c>
      <c r="G2536" s="128">
        <f t="shared" si="1081"/>
        <v>2524</v>
      </c>
      <c r="H2536" s="127"/>
      <c r="I2536" s="321"/>
      <c r="J2536" s="97"/>
      <c r="K2536" s="323"/>
      <c r="L2536" s="322"/>
      <c r="M2536" s="50"/>
      <c r="N2536" s="87"/>
      <c r="O2536" s="324"/>
      <c r="P2536" s="98"/>
      <c r="Q2536" s="98"/>
      <c r="R2536" s="114"/>
      <c r="S2536" s="753"/>
      <c r="T2536" s="98"/>
      <c r="U2536" s="98"/>
      <c r="V2536" s="98"/>
      <c r="W2536" s="99"/>
      <c r="X2536" s="97"/>
      <c r="Y2536" s="87"/>
      <c r="Z2536" s="100"/>
      <c r="AA2536" s="106">
        <f t="shared" si="1082"/>
        <v>2524</v>
      </c>
      <c r="AB2536" s="549">
        <f t="shared" si="1083"/>
        <v>0</v>
      </c>
      <c r="AC2536" s="544">
        <f t="shared" si="1084"/>
        <v>0</v>
      </c>
      <c r="AD2536" s="174">
        <f t="shared" si="1085"/>
        <v>0</v>
      </c>
      <c r="AE2536" s="8"/>
      <c r="AF2536" s="885" t="str">
        <f t="shared" si="1086"/>
        <v xml:space="preserve"> </v>
      </c>
      <c r="AG2536" s="40">
        <f t="shared" si="1087"/>
        <v>0</v>
      </c>
      <c r="AH2536" s="40">
        <f t="shared" si="1088"/>
        <v>0</v>
      </c>
      <c r="AR2536" s="40">
        <f t="shared" si="1089"/>
        <v>0</v>
      </c>
      <c r="AS2536" s="40">
        <f t="shared" si="1090"/>
        <v>0</v>
      </c>
      <c r="AT2536" s="40">
        <f t="shared" si="1091"/>
        <v>0</v>
      </c>
      <c r="AU2536" s="40">
        <f t="shared" si="1092"/>
        <v>0</v>
      </c>
      <c r="AX2536" s="279">
        <f t="shared" si="1093"/>
        <v>0</v>
      </c>
      <c r="AY2536" s="279">
        <f t="shared" si="1094"/>
        <v>0</v>
      </c>
      <c r="AZ2536" s="40">
        <f t="shared" si="1095"/>
        <v>0</v>
      </c>
      <c r="BB2536" s="40">
        <f t="shared" si="1096"/>
        <v>0</v>
      </c>
      <c r="BC2536" s="397">
        <f t="shared" si="1097"/>
        <v>0</v>
      </c>
      <c r="BD2536" s="105">
        <f t="shared" si="1098"/>
        <v>0</v>
      </c>
      <c r="BE2536" s="105">
        <f t="shared" si="1099"/>
        <v>0</v>
      </c>
      <c r="BF2536" s="742">
        <f t="shared" si="1100"/>
        <v>0</v>
      </c>
      <c r="BG2536" s="89"/>
      <c r="BH2536" s="9"/>
      <c r="BJ2536" s="40">
        <f t="shared" si="1101"/>
        <v>0</v>
      </c>
      <c r="BK2536" s="40">
        <f t="shared" si="1102"/>
        <v>1</v>
      </c>
      <c r="BL2536" s="40">
        <f t="shared" si="1103"/>
        <v>0</v>
      </c>
      <c r="BM2536" s="40">
        <f t="shared" si="1104"/>
        <v>0</v>
      </c>
      <c r="BN2536" s="40">
        <f t="shared" si="1105"/>
        <v>0</v>
      </c>
    </row>
    <row r="2537" spans="1:66" x14ac:dyDescent="0.25">
      <c r="A2537" s="379"/>
      <c r="B2537" s="936"/>
      <c r="C2537" s="272"/>
      <c r="D2537" s="868"/>
      <c r="E2537" s="873" t="str">
        <f t="shared" si="1079"/>
        <v xml:space="preserve"> </v>
      </c>
      <c r="F2537" s="130">
        <f t="shared" si="1080"/>
        <v>0</v>
      </c>
      <c r="G2537" s="128">
        <f t="shared" si="1081"/>
        <v>2525</v>
      </c>
      <c r="H2537" s="127"/>
      <c r="I2537" s="321"/>
      <c r="J2537" s="97"/>
      <c r="K2537" s="323"/>
      <c r="L2537" s="322"/>
      <c r="M2537" s="50"/>
      <c r="N2537" s="87"/>
      <c r="O2537" s="324"/>
      <c r="P2537" s="98"/>
      <c r="Q2537" s="98"/>
      <c r="R2537" s="114"/>
      <c r="S2537" s="753"/>
      <c r="T2537" s="98"/>
      <c r="U2537" s="98"/>
      <c r="V2537" s="98"/>
      <c r="W2537" s="99"/>
      <c r="X2537" s="97"/>
      <c r="Y2537" s="87"/>
      <c r="Z2537" s="100"/>
      <c r="AA2537" s="106">
        <f t="shared" si="1082"/>
        <v>2525</v>
      </c>
      <c r="AB2537" s="549">
        <f t="shared" si="1083"/>
        <v>0</v>
      </c>
      <c r="AC2537" s="544">
        <f t="shared" si="1084"/>
        <v>0</v>
      </c>
      <c r="AD2537" s="174">
        <f t="shared" si="1085"/>
        <v>0</v>
      </c>
      <c r="AE2537" s="8"/>
      <c r="AF2537" s="885" t="str">
        <f t="shared" si="1086"/>
        <v xml:space="preserve"> </v>
      </c>
      <c r="AG2537" s="40">
        <f t="shared" si="1087"/>
        <v>0</v>
      </c>
      <c r="AH2537" s="40">
        <f t="shared" si="1088"/>
        <v>0</v>
      </c>
      <c r="AR2537" s="40">
        <f t="shared" si="1089"/>
        <v>0</v>
      </c>
      <c r="AS2537" s="40">
        <f t="shared" si="1090"/>
        <v>0</v>
      </c>
      <c r="AT2537" s="40">
        <f t="shared" si="1091"/>
        <v>0</v>
      </c>
      <c r="AU2537" s="40">
        <f t="shared" si="1092"/>
        <v>0</v>
      </c>
      <c r="AX2537" s="279">
        <f t="shared" si="1093"/>
        <v>0</v>
      </c>
      <c r="AY2537" s="279">
        <f t="shared" si="1094"/>
        <v>0</v>
      </c>
      <c r="AZ2537" s="40">
        <f t="shared" si="1095"/>
        <v>0</v>
      </c>
      <c r="BB2537" s="40">
        <f t="shared" si="1096"/>
        <v>0</v>
      </c>
      <c r="BC2537" s="397">
        <f t="shared" si="1097"/>
        <v>0</v>
      </c>
      <c r="BD2537" s="105">
        <f t="shared" si="1098"/>
        <v>0</v>
      </c>
      <c r="BE2537" s="105">
        <f t="shared" si="1099"/>
        <v>0</v>
      </c>
      <c r="BF2537" s="742">
        <f t="shared" si="1100"/>
        <v>0</v>
      </c>
      <c r="BG2537" s="89"/>
      <c r="BH2537" s="9"/>
      <c r="BJ2537" s="40">
        <f t="shared" si="1101"/>
        <v>0</v>
      </c>
      <c r="BK2537" s="40">
        <f t="shared" si="1102"/>
        <v>1</v>
      </c>
      <c r="BL2537" s="40">
        <f t="shared" si="1103"/>
        <v>0</v>
      </c>
      <c r="BM2537" s="40">
        <f t="shared" si="1104"/>
        <v>0</v>
      </c>
      <c r="BN2537" s="40">
        <f t="shared" si="1105"/>
        <v>0</v>
      </c>
    </row>
    <row r="2538" spans="1:66" x14ac:dyDescent="0.25">
      <c r="A2538" s="379"/>
      <c r="B2538" s="936"/>
      <c r="C2538" s="272"/>
      <c r="D2538" s="868"/>
      <c r="E2538" s="873" t="str">
        <f t="shared" si="1079"/>
        <v xml:space="preserve"> </v>
      </c>
      <c r="F2538" s="130">
        <f t="shared" si="1080"/>
        <v>0</v>
      </c>
      <c r="G2538" s="128">
        <f t="shared" si="1081"/>
        <v>2526</v>
      </c>
      <c r="H2538" s="127"/>
      <c r="I2538" s="321"/>
      <c r="J2538" s="97"/>
      <c r="K2538" s="323"/>
      <c r="L2538" s="322"/>
      <c r="M2538" s="50"/>
      <c r="N2538" s="87"/>
      <c r="O2538" s="324"/>
      <c r="P2538" s="98"/>
      <c r="Q2538" s="98"/>
      <c r="R2538" s="114"/>
      <c r="S2538" s="753"/>
      <c r="T2538" s="98"/>
      <c r="U2538" s="98"/>
      <c r="V2538" s="98"/>
      <c r="W2538" s="99"/>
      <c r="X2538" s="97"/>
      <c r="Y2538" s="87"/>
      <c r="Z2538" s="100"/>
      <c r="AA2538" s="106">
        <f t="shared" si="1082"/>
        <v>2526</v>
      </c>
      <c r="AB2538" s="549">
        <f t="shared" si="1083"/>
        <v>0</v>
      </c>
      <c r="AC2538" s="544">
        <f t="shared" si="1084"/>
        <v>0</v>
      </c>
      <c r="AD2538" s="174">
        <f t="shared" si="1085"/>
        <v>0</v>
      </c>
      <c r="AE2538" s="8"/>
      <c r="AF2538" s="885" t="str">
        <f t="shared" si="1086"/>
        <v xml:space="preserve"> </v>
      </c>
      <c r="AG2538" s="40">
        <f t="shared" si="1087"/>
        <v>0</v>
      </c>
      <c r="AH2538" s="40">
        <f t="shared" si="1088"/>
        <v>0</v>
      </c>
      <c r="AR2538" s="40">
        <f t="shared" si="1089"/>
        <v>0</v>
      </c>
      <c r="AS2538" s="40">
        <f t="shared" si="1090"/>
        <v>0</v>
      </c>
      <c r="AT2538" s="40">
        <f t="shared" si="1091"/>
        <v>0</v>
      </c>
      <c r="AU2538" s="40">
        <f t="shared" si="1092"/>
        <v>0</v>
      </c>
      <c r="AX2538" s="279">
        <f t="shared" si="1093"/>
        <v>0</v>
      </c>
      <c r="AY2538" s="279">
        <f t="shared" si="1094"/>
        <v>0</v>
      </c>
      <c r="AZ2538" s="40">
        <f t="shared" si="1095"/>
        <v>0</v>
      </c>
      <c r="BB2538" s="40">
        <f t="shared" si="1096"/>
        <v>0</v>
      </c>
      <c r="BC2538" s="397">
        <f t="shared" si="1097"/>
        <v>0</v>
      </c>
      <c r="BD2538" s="105">
        <f t="shared" si="1098"/>
        <v>0</v>
      </c>
      <c r="BE2538" s="105">
        <f t="shared" si="1099"/>
        <v>0</v>
      </c>
      <c r="BF2538" s="742">
        <f t="shared" si="1100"/>
        <v>0</v>
      </c>
      <c r="BG2538" s="89"/>
      <c r="BH2538" s="9"/>
      <c r="BJ2538" s="40">
        <f t="shared" si="1101"/>
        <v>0</v>
      </c>
      <c r="BK2538" s="40">
        <f t="shared" si="1102"/>
        <v>1</v>
      </c>
      <c r="BL2538" s="40">
        <f t="shared" si="1103"/>
        <v>0</v>
      </c>
      <c r="BM2538" s="40">
        <f t="shared" si="1104"/>
        <v>0</v>
      </c>
      <c r="BN2538" s="40">
        <f t="shared" si="1105"/>
        <v>0</v>
      </c>
    </row>
    <row r="2539" spans="1:66" x14ac:dyDescent="0.25">
      <c r="A2539" s="379"/>
      <c r="B2539" s="936"/>
      <c r="C2539" s="272"/>
      <c r="D2539" s="868"/>
      <c r="E2539" s="873" t="str">
        <f t="shared" si="1079"/>
        <v xml:space="preserve"> </v>
      </c>
      <c r="F2539" s="130">
        <f t="shared" si="1080"/>
        <v>0</v>
      </c>
      <c r="G2539" s="128">
        <f t="shared" si="1081"/>
        <v>2527</v>
      </c>
      <c r="H2539" s="127"/>
      <c r="I2539" s="321"/>
      <c r="J2539" s="97"/>
      <c r="K2539" s="323"/>
      <c r="L2539" s="322"/>
      <c r="M2539" s="50"/>
      <c r="N2539" s="87"/>
      <c r="O2539" s="324"/>
      <c r="P2539" s="98"/>
      <c r="Q2539" s="98"/>
      <c r="R2539" s="114"/>
      <c r="S2539" s="753"/>
      <c r="T2539" s="98"/>
      <c r="U2539" s="98"/>
      <c r="V2539" s="98"/>
      <c r="W2539" s="99"/>
      <c r="X2539" s="97"/>
      <c r="Y2539" s="87"/>
      <c r="Z2539" s="100"/>
      <c r="AA2539" s="106">
        <f t="shared" si="1082"/>
        <v>2527</v>
      </c>
      <c r="AB2539" s="549">
        <f t="shared" si="1083"/>
        <v>0</v>
      </c>
      <c r="AC2539" s="544">
        <f t="shared" si="1084"/>
        <v>0</v>
      </c>
      <c r="AD2539" s="174">
        <f t="shared" si="1085"/>
        <v>0</v>
      </c>
      <c r="AE2539" s="8"/>
      <c r="AF2539" s="885" t="str">
        <f t="shared" si="1086"/>
        <v xml:space="preserve"> </v>
      </c>
      <c r="AG2539" s="40">
        <f t="shared" si="1087"/>
        <v>0</v>
      </c>
      <c r="AH2539" s="40">
        <f t="shared" si="1088"/>
        <v>0</v>
      </c>
      <c r="AR2539" s="40">
        <f t="shared" si="1089"/>
        <v>0</v>
      </c>
      <c r="AS2539" s="40">
        <f t="shared" si="1090"/>
        <v>0</v>
      </c>
      <c r="AT2539" s="40">
        <f t="shared" si="1091"/>
        <v>0</v>
      </c>
      <c r="AU2539" s="40">
        <f t="shared" si="1092"/>
        <v>0</v>
      </c>
      <c r="AX2539" s="279">
        <f t="shared" si="1093"/>
        <v>0</v>
      </c>
      <c r="AY2539" s="279">
        <f t="shared" si="1094"/>
        <v>0</v>
      </c>
      <c r="AZ2539" s="40">
        <f t="shared" si="1095"/>
        <v>0</v>
      </c>
      <c r="BB2539" s="40">
        <f t="shared" si="1096"/>
        <v>0</v>
      </c>
      <c r="BC2539" s="397">
        <f t="shared" si="1097"/>
        <v>0</v>
      </c>
      <c r="BD2539" s="105">
        <f t="shared" si="1098"/>
        <v>0</v>
      </c>
      <c r="BE2539" s="105">
        <f t="shared" si="1099"/>
        <v>0</v>
      </c>
      <c r="BF2539" s="742">
        <f t="shared" si="1100"/>
        <v>0</v>
      </c>
      <c r="BG2539" s="89"/>
      <c r="BH2539" s="9"/>
      <c r="BJ2539" s="40">
        <f t="shared" si="1101"/>
        <v>0</v>
      </c>
      <c r="BK2539" s="40">
        <f t="shared" si="1102"/>
        <v>1</v>
      </c>
      <c r="BL2539" s="40">
        <f t="shared" si="1103"/>
        <v>0</v>
      </c>
      <c r="BM2539" s="40">
        <f t="shared" si="1104"/>
        <v>0</v>
      </c>
      <c r="BN2539" s="40">
        <f t="shared" si="1105"/>
        <v>0</v>
      </c>
    </row>
    <row r="2540" spans="1:66" x14ac:dyDescent="0.25">
      <c r="A2540" s="379"/>
      <c r="B2540" s="936"/>
      <c r="C2540" s="272"/>
      <c r="D2540" s="868"/>
      <c r="E2540" s="873" t="str">
        <f t="shared" si="1079"/>
        <v xml:space="preserve"> </v>
      </c>
      <c r="F2540" s="130">
        <f t="shared" si="1080"/>
        <v>0</v>
      </c>
      <c r="G2540" s="128">
        <f t="shared" si="1081"/>
        <v>2528</v>
      </c>
      <c r="H2540" s="127"/>
      <c r="I2540" s="321"/>
      <c r="J2540" s="97"/>
      <c r="K2540" s="323"/>
      <c r="L2540" s="322"/>
      <c r="M2540" s="50"/>
      <c r="N2540" s="87"/>
      <c r="O2540" s="324"/>
      <c r="P2540" s="98"/>
      <c r="Q2540" s="98"/>
      <c r="R2540" s="114"/>
      <c r="S2540" s="753"/>
      <c r="T2540" s="98"/>
      <c r="U2540" s="98"/>
      <c r="V2540" s="98"/>
      <c r="W2540" s="99"/>
      <c r="X2540" s="97"/>
      <c r="Y2540" s="87"/>
      <c r="Z2540" s="100"/>
      <c r="AA2540" s="106">
        <f t="shared" si="1082"/>
        <v>2528</v>
      </c>
      <c r="AB2540" s="549">
        <f t="shared" si="1083"/>
        <v>0</v>
      </c>
      <c r="AC2540" s="544">
        <f t="shared" si="1084"/>
        <v>0</v>
      </c>
      <c r="AD2540" s="174">
        <f t="shared" si="1085"/>
        <v>0</v>
      </c>
      <c r="AE2540" s="8"/>
      <c r="AF2540" s="885" t="str">
        <f t="shared" si="1086"/>
        <v xml:space="preserve"> </v>
      </c>
      <c r="AG2540" s="40">
        <f t="shared" si="1087"/>
        <v>0</v>
      </c>
      <c r="AH2540" s="40">
        <f t="shared" si="1088"/>
        <v>0</v>
      </c>
      <c r="AR2540" s="40">
        <f t="shared" si="1089"/>
        <v>0</v>
      </c>
      <c r="AS2540" s="40">
        <f t="shared" si="1090"/>
        <v>0</v>
      </c>
      <c r="AT2540" s="40">
        <f t="shared" si="1091"/>
        <v>0</v>
      </c>
      <c r="AU2540" s="40">
        <f t="shared" si="1092"/>
        <v>0</v>
      </c>
      <c r="AX2540" s="279">
        <f t="shared" si="1093"/>
        <v>0</v>
      </c>
      <c r="AY2540" s="279">
        <f t="shared" si="1094"/>
        <v>0</v>
      </c>
      <c r="AZ2540" s="40">
        <f t="shared" si="1095"/>
        <v>0</v>
      </c>
      <c r="BB2540" s="40">
        <f t="shared" si="1096"/>
        <v>0</v>
      </c>
      <c r="BC2540" s="397">
        <f t="shared" si="1097"/>
        <v>0</v>
      </c>
      <c r="BD2540" s="105">
        <f t="shared" si="1098"/>
        <v>0</v>
      </c>
      <c r="BE2540" s="105">
        <f t="shared" si="1099"/>
        <v>0</v>
      </c>
      <c r="BF2540" s="742">
        <f t="shared" si="1100"/>
        <v>0</v>
      </c>
      <c r="BG2540" s="89"/>
      <c r="BH2540" s="9"/>
      <c r="BJ2540" s="40">
        <f t="shared" si="1101"/>
        <v>0</v>
      </c>
      <c r="BK2540" s="40">
        <f t="shared" si="1102"/>
        <v>1</v>
      </c>
      <c r="BL2540" s="40">
        <f t="shared" si="1103"/>
        <v>0</v>
      </c>
      <c r="BM2540" s="40">
        <f t="shared" si="1104"/>
        <v>0</v>
      </c>
      <c r="BN2540" s="40">
        <f t="shared" si="1105"/>
        <v>0</v>
      </c>
    </row>
    <row r="2541" spans="1:66" x14ac:dyDescent="0.25">
      <c r="A2541" s="379"/>
      <c r="B2541" s="936"/>
      <c r="C2541" s="272"/>
      <c r="D2541" s="868"/>
      <c r="E2541" s="873" t="str">
        <f t="shared" si="1079"/>
        <v xml:space="preserve"> </v>
      </c>
      <c r="F2541" s="130">
        <f t="shared" si="1080"/>
        <v>0</v>
      </c>
      <c r="G2541" s="128">
        <f t="shared" si="1081"/>
        <v>2529</v>
      </c>
      <c r="H2541" s="127"/>
      <c r="I2541" s="321"/>
      <c r="J2541" s="97"/>
      <c r="K2541" s="323"/>
      <c r="L2541" s="322"/>
      <c r="M2541" s="50"/>
      <c r="N2541" s="87"/>
      <c r="O2541" s="324"/>
      <c r="P2541" s="98"/>
      <c r="Q2541" s="98"/>
      <c r="R2541" s="114"/>
      <c r="S2541" s="753"/>
      <c r="T2541" s="98"/>
      <c r="U2541" s="98"/>
      <c r="V2541" s="98"/>
      <c r="W2541" s="99"/>
      <c r="X2541" s="97"/>
      <c r="Y2541" s="87"/>
      <c r="Z2541" s="100"/>
      <c r="AA2541" s="106">
        <f t="shared" si="1082"/>
        <v>2529</v>
      </c>
      <c r="AB2541" s="549">
        <f t="shared" si="1083"/>
        <v>0</v>
      </c>
      <c r="AC2541" s="544">
        <f t="shared" si="1084"/>
        <v>0</v>
      </c>
      <c r="AD2541" s="174">
        <f t="shared" si="1085"/>
        <v>0</v>
      </c>
      <c r="AE2541" s="8"/>
      <c r="AF2541" s="885" t="str">
        <f t="shared" si="1086"/>
        <v xml:space="preserve"> </v>
      </c>
      <c r="AG2541" s="40">
        <f t="shared" si="1087"/>
        <v>0</v>
      </c>
      <c r="AH2541" s="40">
        <f t="shared" si="1088"/>
        <v>0</v>
      </c>
      <c r="AR2541" s="40">
        <f t="shared" si="1089"/>
        <v>0</v>
      </c>
      <c r="AS2541" s="40">
        <f t="shared" si="1090"/>
        <v>0</v>
      </c>
      <c r="AT2541" s="40">
        <f t="shared" si="1091"/>
        <v>0</v>
      </c>
      <c r="AU2541" s="40">
        <f t="shared" si="1092"/>
        <v>0</v>
      </c>
      <c r="AX2541" s="279">
        <f t="shared" si="1093"/>
        <v>0</v>
      </c>
      <c r="AY2541" s="279">
        <f t="shared" si="1094"/>
        <v>0</v>
      </c>
      <c r="AZ2541" s="40">
        <f t="shared" si="1095"/>
        <v>0</v>
      </c>
      <c r="BB2541" s="40">
        <f t="shared" si="1096"/>
        <v>0</v>
      </c>
      <c r="BC2541" s="397">
        <f t="shared" si="1097"/>
        <v>0</v>
      </c>
      <c r="BD2541" s="105">
        <f t="shared" si="1098"/>
        <v>0</v>
      </c>
      <c r="BE2541" s="105">
        <f t="shared" si="1099"/>
        <v>0</v>
      </c>
      <c r="BF2541" s="742">
        <f t="shared" si="1100"/>
        <v>0</v>
      </c>
      <c r="BG2541" s="89"/>
      <c r="BH2541" s="9"/>
      <c r="BJ2541" s="40">
        <f t="shared" si="1101"/>
        <v>0</v>
      </c>
      <c r="BK2541" s="40">
        <f t="shared" si="1102"/>
        <v>1</v>
      </c>
      <c r="BL2541" s="40">
        <f t="shared" si="1103"/>
        <v>0</v>
      </c>
      <c r="BM2541" s="40">
        <f t="shared" si="1104"/>
        <v>0</v>
      </c>
      <c r="BN2541" s="40">
        <f t="shared" si="1105"/>
        <v>0</v>
      </c>
    </row>
    <row r="2542" spans="1:66" x14ac:dyDescent="0.25">
      <c r="A2542" s="379"/>
      <c r="B2542" s="936"/>
      <c r="C2542" s="272"/>
      <c r="D2542" s="868"/>
      <c r="E2542" s="873" t="str">
        <f t="shared" ref="E2542:E2605" si="1106">IF(+BN2542+BM2542&gt;0,"&lt; Error"," ")</f>
        <v xml:space="preserve"> </v>
      </c>
      <c r="F2542" s="130">
        <f t="shared" ref="F2542:F2605" si="1107">IF(ISBLANK(H2542),0,VLOOKUP(TRIM(H2542),AllVarieties,4,FALSE))</f>
        <v>0</v>
      </c>
      <c r="G2542" s="128">
        <f t="shared" si="1081"/>
        <v>2530</v>
      </c>
      <c r="H2542" s="127"/>
      <c r="I2542" s="321"/>
      <c r="J2542" s="97"/>
      <c r="K2542" s="323"/>
      <c r="L2542" s="322"/>
      <c r="M2542" s="50"/>
      <c r="N2542" s="87"/>
      <c r="O2542" s="324"/>
      <c r="P2542" s="98"/>
      <c r="Q2542" s="98"/>
      <c r="R2542" s="114"/>
      <c r="S2542" s="753"/>
      <c r="T2542" s="98"/>
      <c r="U2542" s="98"/>
      <c r="V2542" s="98"/>
      <c r="W2542" s="99"/>
      <c r="X2542" s="97"/>
      <c r="Y2542" s="87"/>
      <c r="Z2542" s="100"/>
      <c r="AA2542" s="106">
        <f t="shared" si="1082"/>
        <v>2530</v>
      </c>
      <c r="AB2542" s="549">
        <f t="shared" si="1083"/>
        <v>0</v>
      </c>
      <c r="AC2542" s="544">
        <f t="shared" si="1084"/>
        <v>0</v>
      </c>
      <c r="AD2542" s="174">
        <f t="shared" si="1085"/>
        <v>0</v>
      </c>
      <c r="AE2542" s="8"/>
      <c r="AF2542" s="885" t="str">
        <f t="shared" si="1086"/>
        <v xml:space="preserve"> </v>
      </c>
      <c r="AG2542" s="40">
        <f t="shared" si="1087"/>
        <v>0</v>
      </c>
      <c r="AH2542" s="40">
        <f t="shared" si="1088"/>
        <v>0</v>
      </c>
      <c r="AR2542" s="40">
        <f t="shared" si="1089"/>
        <v>0</v>
      </c>
      <c r="AS2542" s="40">
        <f t="shared" si="1090"/>
        <v>0</v>
      </c>
      <c r="AT2542" s="40">
        <f t="shared" si="1091"/>
        <v>0</v>
      </c>
      <c r="AU2542" s="40">
        <f t="shared" si="1092"/>
        <v>0</v>
      </c>
      <c r="AX2542" s="279">
        <f t="shared" si="1093"/>
        <v>0</v>
      </c>
      <c r="AY2542" s="279">
        <f t="shared" si="1094"/>
        <v>0</v>
      </c>
      <c r="AZ2542" s="40">
        <f t="shared" si="1095"/>
        <v>0</v>
      </c>
      <c r="BB2542" s="40">
        <f t="shared" si="1096"/>
        <v>0</v>
      </c>
      <c r="BC2542" s="397">
        <f t="shared" si="1097"/>
        <v>0</v>
      </c>
      <c r="BD2542" s="105">
        <f t="shared" si="1098"/>
        <v>0</v>
      </c>
      <c r="BE2542" s="105">
        <f t="shared" si="1099"/>
        <v>0</v>
      </c>
      <c r="BF2542" s="742">
        <f t="shared" si="1100"/>
        <v>0</v>
      </c>
      <c r="BG2542" s="89"/>
      <c r="BH2542" s="9"/>
      <c r="BJ2542" s="40">
        <f t="shared" si="1101"/>
        <v>0</v>
      </c>
      <c r="BK2542" s="40">
        <f t="shared" si="1102"/>
        <v>1</v>
      </c>
      <c r="BL2542" s="40">
        <f t="shared" si="1103"/>
        <v>0</v>
      </c>
      <c r="BM2542" s="40">
        <f t="shared" si="1104"/>
        <v>0</v>
      </c>
      <c r="BN2542" s="40">
        <f t="shared" si="1105"/>
        <v>0</v>
      </c>
    </row>
    <row r="2543" spans="1:66" x14ac:dyDescent="0.25">
      <c r="A2543" s="379"/>
      <c r="B2543" s="936"/>
      <c r="C2543" s="272"/>
      <c r="D2543" s="868"/>
      <c r="E2543" s="873" t="str">
        <f t="shared" si="1106"/>
        <v xml:space="preserve"> </v>
      </c>
      <c r="F2543" s="130">
        <f t="shared" si="1107"/>
        <v>0</v>
      </c>
      <c r="G2543" s="128">
        <f t="shared" si="1081"/>
        <v>2531</v>
      </c>
      <c r="H2543" s="127"/>
      <c r="I2543" s="321"/>
      <c r="J2543" s="97"/>
      <c r="K2543" s="323"/>
      <c r="L2543" s="322"/>
      <c r="M2543" s="50"/>
      <c r="N2543" s="87"/>
      <c r="O2543" s="324"/>
      <c r="P2543" s="98"/>
      <c r="Q2543" s="98"/>
      <c r="R2543" s="114"/>
      <c r="S2543" s="753"/>
      <c r="T2543" s="98"/>
      <c r="U2543" s="98"/>
      <c r="V2543" s="98"/>
      <c r="W2543" s="99"/>
      <c r="X2543" s="97"/>
      <c r="Y2543" s="87"/>
      <c r="Z2543" s="100"/>
      <c r="AA2543" s="106">
        <f t="shared" si="1082"/>
        <v>2531</v>
      </c>
      <c r="AB2543" s="549">
        <f t="shared" si="1083"/>
        <v>0</v>
      </c>
      <c r="AC2543" s="544">
        <f t="shared" si="1084"/>
        <v>0</v>
      </c>
      <c r="AD2543" s="174">
        <f t="shared" si="1085"/>
        <v>0</v>
      </c>
      <c r="AE2543" s="8"/>
      <c r="AF2543" s="885" t="str">
        <f t="shared" si="1086"/>
        <v xml:space="preserve"> </v>
      </c>
      <c r="AG2543" s="40">
        <f t="shared" si="1087"/>
        <v>0</v>
      </c>
      <c r="AH2543" s="40">
        <f t="shared" si="1088"/>
        <v>0</v>
      </c>
      <c r="AR2543" s="40">
        <f t="shared" si="1089"/>
        <v>0</v>
      </c>
      <c r="AS2543" s="40">
        <f t="shared" si="1090"/>
        <v>0</v>
      </c>
      <c r="AT2543" s="40">
        <f t="shared" si="1091"/>
        <v>0</v>
      </c>
      <c r="AU2543" s="40">
        <f t="shared" si="1092"/>
        <v>0</v>
      </c>
      <c r="AX2543" s="279">
        <f t="shared" si="1093"/>
        <v>0</v>
      </c>
      <c r="AY2543" s="279">
        <f t="shared" si="1094"/>
        <v>0</v>
      </c>
      <c r="AZ2543" s="40">
        <f t="shared" si="1095"/>
        <v>0</v>
      </c>
      <c r="BB2543" s="40">
        <f t="shared" si="1096"/>
        <v>0</v>
      </c>
      <c r="BC2543" s="397">
        <f t="shared" si="1097"/>
        <v>0</v>
      </c>
      <c r="BD2543" s="105">
        <f t="shared" si="1098"/>
        <v>0</v>
      </c>
      <c r="BE2543" s="105">
        <f t="shared" si="1099"/>
        <v>0</v>
      </c>
      <c r="BF2543" s="742">
        <f t="shared" si="1100"/>
        <v>0</v>
      </c>
      <c r="BG2543" s="89"/>
      <c r="BH2543" s="9"/>
      <c r="BJ2543" s="40">
        <f t="shared" si="1101"/>
        <v>0</v>
      </c>
      <c r="BK2543" s="40">
        <f t="shared" si="1102"/>
        <v>1</v>
      </c>
      <c r="BL2543" s="40">
        <f t="shared" si="1103"/>
        <v>0</v>
      </c>
      <c r="BM2543" s="40">
        <f t="shared" si="1104"/>
        <v>0</v>
      </c>
      <c r="BN2543" s="40">
        <f t="shared" si="1105"/>
        <v>0</v>
      </c>
    </row>
    <row r="2544" spans="1:66" x14ac:dyDescent="0.25">
      <c r="A2544" s="379"/>
      <c r="B2544" s="936"/>
      <c r="C2544" s="272"/>
      <c r="D2544" s="868"/>
      <c r="E2544" s="873" t="str">
        <f t="shared" si="1106"/>
        <v xml:space="preserve"> </v>
      </c>
      <c r="F2544" s="130">
        <f t="shared" si="1107"/>
        <v>0</v>
      </c>
      <c r="G2544" s="128">
        <f t="shared" si="1081"/>
        <v>2532</v>
      </c>
      <c r="H2544" s="127"/>
      <c r="I2544" s="321"/>
      <c r="J2544" s="97"/>
      <c r="K2544" s="323"/>
      <c r="L2544" s="322"/>
      <c r="M2544" s="50"/>
      <c r="N2544" s="87"/>
      <c r="O2544" s="324"/>
      <c r="P2544" s="98"/>
      <c r="Q2544" s="98"/>
      <c r="R2544" s="114"/>
      <c r="S2544" s="753"/>
      <c r="T2544" s="98"/>
      <c r="U2544" s="98"/>
      <c r="V2544" s="98"/>
      <c r="W2544" s="99"/>
      <c r="X2544" s="97"/>
      <c r="Y2544" s="87"/>
      <c r="Z2544" s="100"/>
      <c r="AA2544" s="106">
        <f t="shared" si="1082"/>
        <v>2532</v>
      </c>
      <c r="AB2544" s="549">
        <f t="shared" si="1083"/>
        <v>0</v>
      </c>
      <c r="AC2544" s="544">
        <f t="shared" si="1084"/>
        <v>0</v>
      </c>
      <c r="AD2544" s="174">
        <f t="shared" si="1085"/>
        <v>0</v>
      </c>
      <c r="AE2544" s="8"/>
      <c r="AF2544" s="885" t="str">
        <f t="shared" si="1086"/>
        <v xml:space="preserve"> </v>
      </c>
      <c r="AG2544" s="40">
        <f t="shared" si="1087"/>
        <v>0</v>
      </c>
      <c r="AH2544" s="40">
        <f t="shared" si="1088"/>
        <v>0</v>
      </c>
      <c r="AR2544" s="40">
        <f t="shared" si="1089"/>
        <v>0</v>
      </c>
      <c r="AS2544" s="40">
        <f t="shared" si="1090"/>
        <v>0</v>
      </c>
      <c r="AT2544" s="40">
        <f t="shared" si="1091"/>
        <v>0</v>
      </c>
      <c r="AU2544" s="40">
        <f t="shared" si="1092"/>
        <v>0</v>
      </c>
      <c r="AX2544" s="279">
        <f t="shared" si="1093"/>
        <v>0</v>
      </c>
      <c r="AY2544" s="279">
        <f t="shared" si="1094"/>
        <v>0</v>
      </c>
      <c r="AZ2544" s="40">
        <f t="shared" si="1095"/>
        <v>0</v>
      </c>
      <c r="BB2544" s="40">
        <f t="shared" si="1096"/>
        <v>0</v>
      </c>
      <c r="BC2544" s="397">
        <f t="shared" si="1097"/>
        <v>0</v>
      </c>
      <c r="BD2544" s="105">
        <f t="shared" si="1098"/>
        <v>0</v>
      </c>
      <c r="BE2544" s="105">
        <f t="shared" si="1099"/>
        <v>0</v>
      </c>
      <c r="BF2544" s="742">
        <f t="shared" si="1100"/>
        <v>0</v>
      </c>
      <c r="BG2544" s="89"/>
      <c r="BH2544" s="9"/>
      <c r="BJ2544" s="40">
        <f t="shared" si="1101"/>
        <v>0</v>
      </c>
      <c r="BK2544" s="40">
        <f t="shared" si="1102"/>
        <v>1</v>
      </c>
      <c r="BL2544" s="40">
        <f t="shared" si="1103"/>
        <v>0</v>
      </c>
      <c r="BM2544" s="40">
        <f t="shared" si="1104"/>
        <v>0</v>
      </c>
      <c r="BN2544" s="40">
        <f t="shared" si="1105"/>
        <v>0</v>
      </c>
    </row>
    <row r="2545" spans="1:66" x14ac:dyDescent="0.25">
      <c r="A2545" s="379"/>
      <c r="B2545" s="936"/>
      <c r="C2545" s="272"/>
      <c r="D2545" s="868"/>
      <c r="E2545" s="873" t="str">
        <f t="shared" si="1106"/>
        <v xml:space="preserve"> </v>
      </c>
      <c r="F2545" s="130">
        <f t="shared" si="1107"/>
        <v>0</v>
      </c>
      <c r="G2545" s="128">
        <f t="shared" si="1081"/>
        <v>2533</v>
      </c>
      <c r="H2545" s="127"/>
      <c r="I2545" s="321"/>
      <c r="J2545" s="97"/>
      <c r="K2545" s="323"/>
      <c r="L2545" s="322"/>
      <c r="M2545" s="50"/>
      <c r="N2545" s="87"/>
      <c r="O2545" s="324"/>
      <c r="P2545" s="98"/>
      <c r="Q2545" s="98"/>
      <c r="R2545" s="114"/>
      <c r="S2545" s="753"/>
      <c r="T2545" s="98"/>
      <c r="U2545" s="98"/>
      <c r="V2545" s="98"/>
      <c r="W2545" s="99"/>
      <c r="X2545" s="97"/>
      <c r="Y2545" s="87"/>
      <c r="Z2545" s="100"/>
      <c r="AA2545" s="106">
        <f t="shared" si="1082"/>
        <v>2533</v>
      </c>
      <c r="AB2545" s="549">
        <f t="shared" si="1083"/>
        <v>0</v>
      </c>
      <c r="AC2545" s="544">
        <f t="shared" si="1084"/>
        <v>0</v>
      </c>
      <c r="AD2545" s="174">
        <f t="shared" si="1085"/>
        <v>0</v>
      </c>
      <c r="AE2545" s="8"/>
      <c r="AF2545" s="885" t="str">
        <f t="shared" si="1086"/>
        <v xml:space="preserve"> </v>
      </c>
      <c r="AG2545" s="40">
        <f t="shared" si="1087"/>
        <v>0</v>
      </c>
      <c r="AH2545" s="40">
        <f t="shared" si="1088"/>
        <v>0</v>
      </c>
      <c r="AR2545" s="40">
        <f t="shared" si="1089"/>
        <v>0</v>
      </c>
      <c r="AS2545" s="40">
        <f t="shared" si="1090"/>
        <v>0</v>
      </c>
      <c r="AT2545" s="40">
        <f t="shared" si="1091"/>
        <v>0</v>
      </c>
      <c r="AU2545" s="40">
        <f t="shared" si="1092"/>
        <v>0</v>
      </c>
      <c r="AX2545" s="279">
        <f t="shared" si="1093"/>
        <v>0</v>
      </c>
      <c r="AY2545" s="279">
        <f t="shared" si="1094"/>
        <v>0</v>
      </c>
      <c r="AZ2545" s="40">
        <f t="shared" si="1095"/>
        <v>0</v>
      </c>
      <c r="BB2545" s="40">
        <f t="shared" si="1096"/>
        <v>0</v>
      </c>
      <c r="BC2545" s="397">
        <f t="shared" si="1097"/>
        <v>0</v>
      </c>
      <c r="BD2545" s="105">
        <f t="shared" si="1098"/>
        <v>0</v>
      </c>
      <c r="BE2545" s="105">
        <f t="shared" si="1099"/>
        <v>0</v>
      </c>
      <c r="BF2545" s="742">
        <f t="shared" si="1100"/>
        <v>0</v>
      </c>
      <c r="BG2545" s="89"/>
      <c r="BH2545" s="9"/>
      <c r="BJ2545" s="40">
        <f t="shared" si="1101"/>
        <v>0</v>
      </c>
      <c r="BK2545" s="40">
        <f t="shared" si="1102"/>
        <v>1</v>
      </c>
      <c r="BL2545" s="40">
        <f t="shared" si="1103"/>
        <v>0</v>
      </c>
      <c r="BM2545" s="40">
        <f t="shared" si="1104"/>
        <v>0</v>
      </c>
      <c r="BN2545" s="40">
        <f t="shared" si="1105"/>
        <v>0</v>
      </c>
    </row>
    <row r="2546" spans="1:66" x14ac:dyDescent="0.25">
      <c r="A2546" s="379"/>
      <c r="B2546" s="936"/>
      <c r="C2546" s="272"/>
      <c r="D2546" s="868"/>
      <c r="E2546" s="873" t="str">
        <f t="shared" si="1106"/>
        <v xml:space="preserve"> </v>
      </c>
      <c r="F2546" s="130">
        <f t="shared" si="1107"/>
        <v>0</v>
      </c>
      <c r="G2546" s="128">
        <f t="shared" si="1081"/>
        <v>2534</v>
      </c>
      <c r="H2546" s="127"/>
      <c r="I2546" s="321"/>
      <c r="J2546" s="97"/>
      <c r="K2546" s="323"/>
      <c r="L2546" s="322"/>
      <c r="M2546" s="50"/>
      <c r="N2546" s="87"/>
      <c r="O2546" s="324"/>
      <c r="P2546" s="98"/>
      <c r="Q2546" s="98"/>
      <c r="R2546" s="114"/>
      <c r="S2546" s="753"/>
      <c r="T2546" s="98"/>
      <c r="U2546" s="98"/>
      <c r="V2546" s="98"/>
      <c r="W2546" s="99"/>
      <c r="X2546" s="97"/>
      <c r="Y2546" s="87"/>
      <c r="Z2546" s="100"/>
      <c r="AA2546" s="106">
        <f t="shared" si="1082"/>
        <v>2534</v>
      </c>
      <c r="AB2546" s="549">
        <f t="shared" si="1083"/>
        <v>0</v>
      </c>
      <c r="AC2546" s="544">
        <f t="shared" si="1084"/>
        <v>0</v>
      </c>
      <c r="AD2546" s="174">
        <f t="shared" si="1085"/>
        <v>0</v>
      </c>
      <c r="AE2546" s="8"/>
      <c r="AF2546" s="885" t="str">
        <f t="shared" si="1086"/>
        <v xml:space="preserve"> </v>
      </c>
      <c r="AG2546" s="40">
        <f t="shared" si="1087"/>
        <v>0</v>
      </c>
      <c r="AH2546" s="40">
        <f t="shared" si="1088"/>
        <v>0</v>
      </c>
      <c r="AR2546" s="40">
        <f t="shared" si="1089"/>
        <v>0</v>
      </c>
      <c r="AS2546" s="40">
        <f t="shared" si="1090"/>
        <v>0</v>
      </c>
      <c r="AT2546" s="40">
        <f t="shared" si="1091"/>
        <v>0</v>
      </c>
      <c r="AU2546" s="40">
        <f t="shared" si="1092"/>
        <v>0</v>
      </c>
      <c r="AX2546" s="279">
        <f t="shared" si="1093"/>
        <v>0</v>
      </c>
      <c r="AY2546" s="279">
        <f t="shared" si="1094"/>
        <v>0</v>
      </c>
      <c r="AZ2546" s="40">
        <f t="shared" si="1095"/>
        <v>0</v>
      </c>
      <c r="BB2546" s="40">
        <f t="shared" si="1096"/>
        <v>0</v>
      </c>
      <c r="BC2546" s="397">
        <f t="shared" si="1097"/>
        <v>0</v>
      </c>
      <c r="BD2546" s="105">
        <f t="shared" si="1098"/>
        <v>0</v>
      </c>
      <c r="BE2546" s="105">
        <f t="shared" si="1099"/>
        <v>0</v>
      </c>
      <c r="BF2546" s="742">
        <f t="shared" si="1100"/>
        <v>0</v>
      </c>
      <c r="BG2546" s="89"/>
      <c r="BH2546" s="9"/>
      <c r="BJ2546" s="40">
        <f t="shared" si="1101"/>
        <v>0</v>
      </c>
      <c r="BK2546" s="40">
        <f t="shared" si="1102"/>
        <v>1</v>
      </c>
      <c r="BL2546" s="40">
        <f t="shared" si="1103"/>
        <v>0</v>
      </c>
      <c r="BM2546" s="40">
        <f t="shared" si="1104"/>
        <v>0</v>
      </c>
      <c r="BN2546" s="40">
        <f t="shared" si="1105"/>
        <v>0</v>
      </c>
    </row>
    <row r="2547" spans="1:66" x14ac:dyDescent="0.25">
      <c r="A2547" s="379"/>
      <c r="B2547" s="936"/>
      <c r="C2547" s="272"/>
      <c r="D2547" s="868"/>
      <c r="E2547" s="873" t="str">
        <f t="shared" si="1106"/>
        <v xml:space="preserve"> </v>
      </c>
      <c r="F2547" s="130">
        <f t="shared" si="1107"/>
        <v>0</v>
      </c>
      <c r="G2547" s="128">
        <f t="shared" ref="G2547:G2610" si="1108">ROW()-DPline</f>
        <v>2535</v>
      </c>
      <c r="H2547" s="127"/>
      <c r="I2547" s="321"/>
      <c r="J2547" s="97"/>
      <c r="K2547" s="323"/>
      <c r="L2547" s="322"/>
      <c r="M2547" s="50"/>
      <c r="N2547" s="87"/>
      <c r="O2547" s="324"/>
      <c r="P2547" s="98"/>
      <c r="Q2547" s="98"/>
      <c r="R2547" s="114"/>
      <c r="S2547" s="753"/>
      <c r="T2547" s="98"/>
      <c r="U2547" s="98"/>
      <c r="V2547" s="98"/>
      <c r="W2547" s="99"/>
      <c r="X2547" s="97"/>
      <c r="Y2547" s="87"/>
      <c r="Z2547" s="100"/>
      <c r="AA2547" s="106">
        <f t="shared" si="1082"/>
        <v>2535</v>
      </c>
      <c r="AB2547" s="549">
        <f t="shared" si="1083"/>
        <v>0</v>
      </c>
      <c r="AC2547" s="544">
        <f t="shared" si="1084"/>
        <v>0</v>
      </c>
      <c r="AD2547" s="174">
        <f t="shared" si="1085"/>
        <v>0</v>
      </c>
      <c r="AE2547" s="8"/>
      <c r="AF2547" s="885" t="str">
        <f t="shared" si="1086"/>
        <v xml:space="preserve"> </v>
      </c>
      <c r="AG2547" s="40">
        <f t="shared" si="1087"/>
        <v>0</v>
      </c>
      <c r="AH2547" s="40">
        <f t="shared" si="1088"/>
        <v>0</v>
      </c>
      <c r="AR2547" s="40">
        <f t="shared" si="1089"/>
        <v>0</v>
      </c>
      <c r="AS2547" s="40">
        <f t="shared" si="1090"/>
        <v>0</v>
      </c>
      <c r="AT2547" s="40">
        <f t="shared" si="1091"/>
        <v>0</v>
      </c>
      <c r="AU2547" s="40">
        <f t="shared" si="1092"/>
        <v>0</v>
      </c>
      <c r="AX2547" s="279">
        <f t="shared" si="1093"/>
        <v>0</v>
      </c>
      <c r="AY2547" s="279">
        <f t="shared" si="1094"/>
        <v>0</v>
      </c>
      <c r="AZ2547" s="40">
        <f t="shared" si="1095"/>
        <v>0</v>
      </c>
      <c r="BB2547" s="40">
        <f t="shared" si="1096"/>
        <v>0</v>
      </c>
      <c r="BC2547" s="397">
        <f t="shared" si="1097"/>
        <v>0</v>
      </c>
      <c r="BD2547" s="105">
        <f t="shared" si="1098"/>
        <v>0</v>
      </c>
      <c r="BE2547" s="105">
        <f t="shared" si="1099"/>
        <v>0</v>
      </c>
      <c r="BF2547" s="742">
        <f t="shared" si="1100"/>
        <v>0</v>
      </c>
      <c r="BG2547" s="89"/>
      <c r="BH2547" s="9"/>
      <c r="BJ2547" s="40">
        <f t="shared" si="1101"/>
        <v>0</v>
      </c>
      <c r="BK2547" s="40">
        <f t="shared" si="1102"/>
        <v>1</v>
      </c>
      <c r="BL2547" s="40">
        <f t="shared" si="1103"/>
        <v>0</v>
      </c>
      <c r="BM2547" s="40">
        <f t="shared" si="1104"/>
        <v>0</v>
      </c>
      <c r="BN2547" s="40">
        <f t="shared" si="1105"/>
        <v>0</v>
      </c>
    </row>
    <row r="2548" spans="1:66" x14ac:dyDescent="0.25">
      <c r="A2548" s="379"/>
      <c r="B2548" s="936"/>
      <c r="C2548" s="272"/>
      <c r="D2548" s="868"/>
      <c r="E2548" s="873" t="str">
        <f t="shared" si="1106"/>
        <v xml:space="preserve"> </v>
      </c>
      <c r="F2548" s="130">
        <f t="shared" si="1107"/>
        <v>0</v>
      </c>
      <c r="G2548" s="128">
        <f t="shared" si="1108"/>
        <v>2536</v>
      </c>
      <c r="H2548" s="127"/>
      <c r="I2548" s="321"/>
      <c r="J2548" s="97"/>
      <c r="K2548" s="323"/>
      <c r="L2548" s="322"/>
      <c r="M2548" s="50"/>
      <c r="N2548" s="87"/>
      <c r="O2548" s="324"/>
      <c r="P2548" s="98"/>
      <c r="Q2548" s="98"/>
      <c r="R2548" s="114"/>
      <c r="S2548" s="753"/>
      <c r="T2548" s="98"/>
      <c r="U2548" s="98"/>
      <c r="V2548" s="98"/>
      <c r="W2548" s="99"/>
      <c r="X2548" s="97"/>
      <c r="Y2548" s="87"/>
      <c r="Z2548" s="100"/>
      <c r="AA2548" s="106">
        <f t="shared" ref="AA2548:AA2611" si="1109">+G2548</f>
        <v>2536</v>
      </c>
      <c r="AB2548" s="549">
        <f t="shared" ref="AB2548:AB2611" si="1110">C2548*BJ2548</f>
        <v>0</v>
      </c>
      <c r="AC2548" s="544">
        <f t="shared" ref="AC2548:AC2611" si="1111">+AX2548+AY2548</f>
        <v>0</v>
      </c>
      <c r="AD2548" s="174">
        <f t="shared" ref="AD2548:AD2611" si="1112">+AC2548*PDArate</f>
        <v>0</v>
      </c>
      <c r="AE2548" s="8"/>
      <c r="AF2548" s="885" t="str">
        <f t="shared" ref="AF2548:AF2611" si="1113">IF(AG2548+AH2548=1,"Enter both columns 5 and 16.", " ")</f>
        <v xml:space="preserve"> </v>
      </c>
      <c r="AG2548" s="40">
        <f t="shared" ref="AG2548:AG2611" si="1114">IF(L2548+M2548+N2548+O2548+W2548 &gt; 0, 1, 0)</f>
        <v>0</v>
      </c>
      <c r="AH2548" s="40">
        <f t="shared" ref="AH2548:AH2611" si="1115">IF(AX2548 &gt; 0, 1, 0)</f>
        <v>0</v>
      </c>
      <c r="AR2548" s="40">
        <f t="shared" ref="AR2548:AR2611" si="1116">IF(ISNA(+F2548), 1, 0)</f>
        <v>0</v>
      </c>
      <c r="AS2548" s="40">
        <f t="shared" ref="AS2548:AS2611" si="1117">IF(ISERR(+F2548), 1, 0)</f>
        <v>0</v>
      </c>
      <c r="AT2548" s="40">
        <f t="shared" ref="AT2548:AT2611" si="1118">IF(ISERR(+AC2548), 1, 0)</f>
        <v>0</v>
      </c>
      <c r="AU2548" s="40">
        <f t="shared" ref="AU2548:AU2611" si="1119">IF(ISERR(+AD2548), 1, 0)</f>
        <v>0</v>
      </c>
      <c r="AX2548" s="279">
        <f t="shared" ref="AX2548:AX2611" si="1120">ROUND(L2548,1)*W2548</f>
        <v>0</v>
      </c>
      <c r="AY2548" s="279">
        <f t="shared" ref="AY2548:AY2611" si="1121">ROUND(X2548,1)*Z2548</f>
        <v>0</v>
      </c>
      <c r="AZ2548" s="40">
        <f t="shared" ref="AZ2548:AZ2611" si="1122">IF(J2548+K2548 &gt; 0, 1, 0)</f>
        <v>0</v>
      </c>
      <c r="BB2548" s="40">
        <f t="shared" ref="BB2548:BB2611" si="1123">IF(+BC2548&gt;0,IF(+BE2548&lt;=0,1,0),0)</f>
        <v>0</v>
      </c>
      <c r="BC2548" s="397">
        <f t="shared" ref="BC2548:BC2611" si="1124">IF(+D2548=1,IF(J2548&gt;0, +J2548, 0),0)</f>
        <v>0</v>
      </c>
      <c r="BD2548" s="105">
        <f t="shared" ref="BD2548:BD2611" si="1125">IF(VALUE(I2548)&lt;1,0,IF(VALUE(I2548)&gt;17,0,VLOOKUP(VALUE(F2548),T10Value,VALUE(I2548)+1,FALSE)))</f>
        <v>0</v>
      </c>
      <c r="BE2548" s="105">
        <f t="shared" ref="BE2548:BE2611" si="1126">ROUND(+BC2548,1)*BD2548</f>
        <v>0</v>
      </c>
      <c r="BF2548" s="742">
        <f t="shared" ref="BF2548:BF2611" si="1127">+BE2548*PDArate</f>
        <v>0</v>
      </c>
      <c r="BG2548" s="89"/>
      <c r="BH2548" s="9"/>
      <c r="BJ2548" s="40">
        <f t="shared" ref="BJ2548:BJ2611" si="1128">IF(J2548+L2548+M2548=J2548,0,IF(J2548-L2548-0.09&gt;0,IF(J2548-L2548&lt;=0.1*J2548,J2548-L2548,0),0))</f>
        <v>0</v>
      </c>
      <c r="BK2548" s="40">
        <f t="shared" ref="BK2548:BK2611" si="1129">IF(L2548+M2548+J2548+X2548&lt;=0,1,IF(L2548+M2548+X2548&gt;0,1,0))</f>
        <v>1</v>
      </c>
      <c r="BL2548" s="40">
        <f t="shared" ref="BL2548:BL2611" si="1130">IF(+BJ2548&gt;0,1,0)</f>
        <v>0</v>
      </c>
      <c r="BM2548" s="40">
        <f t="shared" ref="BM2548:BM2611" si="1131">IF(ISNUMBER(C2548),IF(2*BL2548-C2548&lt;0,1,IF(2*BL2548-C2548&gt;2,1,0)),IF(ISBLANK(C2548),0,1))</f>
        <v>0</v>
      </c>
      <c r="BN2548" s="40">
        <f t="shared" ref="BN2548:BN2611" si="1132">IF(ISNUMBER(D2548),IF(2*AG2548-D2548=1,1,IF(+D2548=0,0, IF(+D2548=1,0,1))),IF(ISBLANK(D2548),0,1))</f>
        <v>0</v>
      </c>
    </row>
    <row r="2549" spans="1:66" x14ac:dyDescent="0.25">
      <c r="A2549" s="379"/>
      <c r="B2549" s="936"/>
      <c r="C2549" s="272"/>
      <c r="D2549" s="868"/>
      <c r="E2549" s="873" t="str">
        <f t="shared" si="1106"/>
        <v xml:space="preserve"> </v>
      </c>
      <c r="F2549" s="130">
        <f t="shared" si="1107"/>
        <v>0</v>
      </c>
      <c r="G2549" s="128">
        <f t="shared" si="1108"/>
        <v>2537</v>
      </c>
      <c r="H2549" s="127"/>
      <c r="I2549" s="321"/>
      <c r="J2549" s="97"/>
      <c r="K2549" s="323"/>
      <c r="L2549" s="322"/>
      <c r="M2549" s="50"/>
      <c r="N2549" s="87"/>
      <c r="O2549" s="324"/>
      <c r="P2549" s="98"/>
      <c r="Q2549" s="98"/>
      <c r="R2549" s="114"/>
      <c r="S2549" s="753"/>
      <c r="T2549" s="98"/>
      <c r="U2549" s="98"/>
      <c r="V2549" s="98"/>
      <c r="W2549" s="99"/>
      <c r="X2549" s="97"/>
      <c r="Y2549" s="87"/>
      <c r="Z2549" s="100"/>
      <c r="AA2549" s="106">
        <f t="shared" si="1109"/>
        <v>2537</v>
      </c>
      <c r="AB2549" s="549">
        <f t="shared" si="1110"/>
        <v>0</v>
      </c>
      <c r="AC2549" s="544">
        <f t="shared" si="1111"/>
        <v>0</v>
      </c>
      <c r="AD2549" s="174">
        <f t="shared" si="1112"/>
        <v>0</v>
      </c>
      <c r="AE2549" s="8"/>
      <c r="AF2549" s="885" t="str">
        <f t="shared" si="1113"/>
        <v xml:space="preserve"> </v>
      </c>
      <c r="AG2549" s="40">
        <f t="shared" si="1114"/>
        <v>0</v>
      </c>
      <c r="AH2549" s="40">
        <f t="shared" si="1115"/>
        <v>0</v>
      </c>
      <c r="AR2549" s="40">
        <f t="shared" si="1116"/>
        <v>0</v>
      </c>
      <c r="AS2549" s="40">
        <f t="shared" si="1117"/>
        <v>0</v>
      </c>
      <c r="AT2549" s="40">
        <f t="shared" si="1118"/>
        <v>0</v>
      </c>
      <c r="AU2549" s="40">
        <f t="shared" si="1119"/>
        <v>0</v>
      </c>
      <c r="AX2549" s="279">
        <f t="shared" si="1120"/>
        <v>0</v>
      </c>
      <c r="AY2549" s="279">
        <f t="shared" si="1121"/>
        <v>0</v>
      </c>
      <c r="AZ2549" s="40">
        <f t="shared" si="1122"/>
        <v>0</v>
      </c>
      <c r="BB2549" s="40">
        <f t="shared" si="1123"/>
        <v>0</v>
      </c>
      <c r="BC2549" s="397">
        <f t="shared" si="1124"/>
        <v>0</v>
      </c>
      <c r="BD2549" s="105">
        <f t="shared" si="1125"/>
        <v>0</v>
      </c>
      <c r="BE2549" s="105">
        <f t="shared" si="1126"/>
        <v>0</v>
      </c>
      <c r="BF2549" s="742">
        <f t="shared" si="1127"/>
        <v>0</v>
      </c>
      <c r="BG2549" s="89"/>
      <c r="BH2549" s="9"/>
      <c r="BJ2549" s="40">
        <f t="shared" si="1128"/>
        <v>0</v>
      </c>
      <c r="BK2549" s="40">
        <f t="shared" si="1129"/>
        <v>1</v>
      </c>
      <c r="BL2549" s="40">
        <f t="shared" si="1130"/>
        <v>0</v>
      </c>
      <c r="BM2549" s="40">
        <f t="shared" si="1131"/>
        <v>0</v>
      </c>
      <c r="BN2549" s="40">
        <f t="shared" si="1132"/>
        <v>0</v>
      </c>
    </row>
    <row r="2550" spans="1:66" x14ac:dyDescent="0.25">
      <c r="A2550" s="379"/>
      <c r="B2550" s="936"/>
      <c r="C2550" s="272"/>
      <c r="D2550" s="868"/>
      <c r="E2550" s="873" t="str">
        <f t="shared" si="1106"/>
        <v xml:space="preserve"> </v>
      </c>
      <c r="F2550" s="130">
        <f t="shared" si="1107"/>
        <v>0</v>
      </c>
      <c r="G2550" s="128">
        <f t="shared" si="1108"/>
        <v>2538</v>
      </c>
      <c r="H2550" s="127"/>
      <c r="I2550" s="321"/>
      <c r="J2550" s="97"/>
      <c r="K2550" s="323"/>
      <c r="L2550" s="322"/>
      <c r="M2550" s="50"/>
      <c r="N2550" s="87"/>
      <c r="O2550" s="324"/>
      <c r="P2550" s="98"/>
      <c r="Q2550" s="98"/>
      <c r="R2550" s="114"/>
      <c r="S2550" s="753"/>
      <c r="T2550" s="98"/>
      <c r="U2550" s="98"/>
      <c r="V2550" s="98"/>
      <c r="W2550" s="99"/>
      <c r="X2550" s="97"/>
      <c r="Y2550" s="87"/>
      <c r="Z2550" s="100"/>
      <c r="AA2550" s="106">
        <f t="shared" si="1109"/>
        <v>2538</v>
      </c>
      <c r="AB2550" s="549">
        <f t="shared" si="1110"/>
        <v>0</v>
      </c>
      <c r="AC2550" s="544">
        <f t="shared" si="1111"/>
        <v>0</v>
      </c>
      <c r="AD2550" s="174">
        <f t="shared" si="1112"/>
        <v>0</v>
      </c>
      <c r="AE2550" s="8"/>
      <c r="AF2550" s="885" t="str">
        <f t="shared" si="1113"/>
        <v xml:space="preserve"> </v>
      </c>
      <c r="AG2550" s="40">
        <f t="shared" si="1114"/>
        <v>0</v>
      </c>
      <c r="AH2550" s="40">
        <f t="shared" si="1115"/>
        <v>0</v>
      </c>
      <c r="AR2550" s="40">
        <f t="shared" si="1116"/>
        <v>0</v>
      </c>
      <c r="AS2550" s="40">
        <f t="shared" si="1117"/>
        <v>0</v>
      </c>
      <c r="AT2550" s="40">
        <f t="shared" si="1118"/>
        <v>0</v>
      </c>
      <c r="AU2550" s="40">
        <f t="shared" si="1119"/>
        <v>0</v>
      </c>
      <c r="AX2550" s="279">
        <f t="shared" si="1120"/>
        <v>0</v>
      </c>
      <c r="AY2550" s="279">
        <f t="shared" si="1121"/>
        <v>0</v>
      </c>
      <c r="AZ2550" s="40">
        <f t="shared" si="1122"/>
        <v>0</v>
      </c>
      <c r="BB2550" s="40">
        <f t="shared" si="1123"/>
        <v>0</v>
      </c>
      <c r="BC2550" s="397">
        <f t="shared" si="1124"/>
        <v>0</v>
      </c>
      <c r="BD2550" s="105">
        <f t="shared" si="1125"/>
        <v>0</v>
      </c>
      <c r="BE2550" s="105">
        <f t="shared" si="1126"/>
        <v>0</v>
      </c>
      <c r="BF2550" s="742">
        <f t="shared" si="1127"/>
        <v>0</v>
      </c>
      <c r="BG2550" s="89"/>
      <c r="BH2550" s="9"/>
      <c r="BJ2550" s="40">
        <f t="shared" si="1128"/>
        <v>0</v>
      </c>
      <c r="BK2550" s="40">
        <f t="shared" si="1129"/>
        <v>1</v>
      </c>
      <c r="BL2550" s="40">
        <f t="shared" si="1130"/>
        <v>0</v>
      </c>
      <c r="BM2550" s="40">
        <f t="shared" si="1131"/>
        <v>0</v>
      </c>
      <c r="BN2550" s="40">
        <f t="shared" si="1132"/>
        <v>0</v>
      </c>
    </row>
    <row r="2551" spans="1:66" x14ac:dyDescent="0.25">
      <c r="A2551" s="379"/>
      <c r="B2551" s="936"/>
      <c r="C2551" s="272"/>
      <c r="D2551" s="868"/>
      <c r="E2551" s="873" t="str">
        <f t="shared" si="1106"/>
        <v xml:space="preserve"> </v>
      </c>
      <c r="F2551" s="130">
        <f t="shared" si="1107"/>
        <v>0</v>
      </c>
      <c r="G2551" s="128">
        <f t="shared" si="1108"/>
        <v>2539</v>
      </c>
      <c r="H2551" s="127"/>
      <c r="I2551" s="321"/>
      <c r="J2551" s="97"/>
      <c r="K2551" s="323"/>
      <c r="L2551" s="322"/>
      <c r="M2551" s="50"/>
      <c r="N2551" s="87"/>
      <c r="O2551" s="324"/>
      <c r="P2551" s="98"/>
      <c r="Q2551" s="98"/>
      <c r="R2551" s="114"/>
      <c r="S2551" s="753"/>
      <c r="T2551" s="98"/>
      <c r="U2551" s="98"/>
      <c r="V2551" s="98"/>
      <c r="W2551" s="99"/>
      <c r="X2551" s="97"/>
      <c r="Y2551" s="87"/>
      <c r="Z2551" s="100"/>
      <c r="AA2551" s="106">
        <f t="shared" si="1109"/>
        <v>2539</v>
      </c>
      <c r="AB2551" s="549">
        <f t="shared" si="1110"/>
        <v>0</v>
      </c>
      <c r="AC2551" s="544">
        <f t="shared" si="1111"/>
        <v>0</v>
      </c>
      <c r="AD2551" s="174">
        <f t="shared" si="1112"/>
        <v>0</v>
      </c>
      <c r="AE2551" s="8"/>
      <c r="AF2551" s="885" t="str">
        <f t="shared" si="1113"/>
        <v xml:space="preserve"> </v>
      </c>
      <c r="AG2551" s="40">
        <f t="shared" si="1114"/>
        <v>0</v>
      </c>
      <c r="AH2551" s="40">
        <f t="shared" si="1115"/>
        <v>0</v>
      </c>
      <c r="AR2551" s="40">
        <f t="shared" si="1116"/>
        <v>0</v>
      </c>
      <c r="AS2551" s="40">
        <f t="shared" si="1117"/>
        <v>0</v>
      </c>
      <c r="AT2551" s="40">
        <f t="shared" si="1118"/>
        <v>0</v>
      </c>
      <c r="AU2551" s="40">
        <f t="shared" si="1119"/>
        <v>0</v>
      </c>
      <c r="AX2551" s="279">
        <f t="shared" si="1120"/>
        <v>0</v>
      </c>
      <c r="AY2551" s="279">
        <f t="shared" si="1121"/>
        <v>0</v>
      </c>
      <c r="AZ2551" s="40">
        <f t="shared" si="1122"/>
        <v>0</v>
      </c>
      <c r="BB2551" s="40">
        <f t="shared" si="1123"/>
        <v>0</v>
      </c>
      <c r="BC2551" s="397">
        <f t="shared" si="1124"/>
        <v>0</v>
      </c>
      <c r="BD2551" s="105">
        <f t="shared" si="1125"/>
        <v>0</v>
      </c>
      <c r="BE2551" s="105">
        <f t="shared" si="1126"/>
        <v>0</v>
      </c>
      <c r="BF2551" s="742">
        <f t="shared" si="1127"/>
        <v>0</v>
      </c>
      <c r="BG2551" s="89"/>
      <c r="BH2551" s="9"/>
      <c r="BJ2551" s="40">
        <f t="shared" si="1128"/>
        <v>0</v>
      </c>
      <c r="BK2551" s="40">
        <f t="shared" si="1129"/>
        <v>1</v>
      </c>
      <c r="BL2551" s="40">
        <f t="shared" si="1130"/>
        <v>0</v>
      </c>
      <c r="BM2551" s="40">
        <f t="shared" si="1131"/>
        <v>0</v>
      </c>
      <c r="BN2551" s="40">
        <f t="shared" si="1132"/>
        <v>0</v>
      </c>
    </row>
    <row r="2552" spans="1:66" x14ac:dyDescent="0.25">
      <c r="A2552" s="379"/>
      <c r="B2552" s="936"/>
      <c r="C2552" s="272"/>
      <c r="D2552" s="868"/>
      <c r="E2552" s="873" t="str">
        <f t="shared" si="1106"/>
        <v xml:space="preserve"> </v>
      </c>
      <c r="F2552" s="130">
        <f t="shared" si="1107"/>
        <v>0</v>
      </c>
      <c r="G2552" s="128">
        <f t="shared" si="1108"/>
        <v>2540</v>
      </c>
      <c r="H2552" s="127"/>
      <c r="I2552" s="321"/>
      <c r="J2552" s="97"/>
      <c r="K2552" s="323"/>
      <c r="L2552" s="322"/>
      <c r="M2552" s="50"/>
      <c r="N2552" s="87"/>
      <c r="O2552" s="324"/>
      <c r="P2552" s="98"/>
      <c r="Q2552" s="98"/>
      <c r="R2552" s="114"/>
      <c r="S2552" s="753"/>
      <c r="T2552" s="98"/>
      <c r="U2552" s="98"/>
      <c r="V2552" s="98"/>
      <c r="W2552" s="99"/>
      <c r="X2552" s="97"/>
      <c r="Y2552" s="87"/>
      <c r="Z2552" s="100"/>
      <c r="AA2552" s="106">
        <f t="shared" si="1109"/>
        <v>2540</v>
      </c>
      <c r="AB2552" s="549">
        <f t="shared" si="1110"/>
        <v>0</v>
      </c>
      <c r="AC2552" s="544">
        <f t="shared" si="1111"/>
        <v>0</v>
      </c>
      <c r="AD2552" s="174">
        <f t="shared" si="1112"/>
        <v>0</v>
      </c>
      <c r="AE2552" s="8"/>
      <c r="AF2552" s="885" t="str">
        <f t="shared" si="1113"/>
        <v xml:space="preserve"> </v>
      </c>
      <c r="AG2552" s="40">
        <f t="shared" si="1114"/>
        <v>0</v>
      </c>
      <c r="AH2552" s="40">
        <f t="shared" si="1115"/>
        <v>0</v>
      </c>
      <c r="AR2552" s="40">
        <f t="shared" si="1116"/>
        <v>0</v>
      </c>
      <c r="AS2552" s="40">
        <f t="shared" si="1117"/>
        <v>0</v>
      </c>
      <c r="AT2552" s="40">
        <f t="shared" si="1118"/>
        <v>0</v>
      </c>
      <c r="AU2552" s="40">
        <f t="shared" si="1119"/>
        <v>0</v>
      </c>
      <c r="AX2552" s="279">
        <f t="shared" si="1120"/>
        <v>0</v>
      </c>
      <c r="AY2552" s="279">
        <f t="shared" si="1121"/>
        <v>0</v>
      </c>
      <c r="AZ2552" s="40">
        <f t="shared" si="1122"/>
        <v>0</v>
      </c>
      <c r="BB2552" s="40">
        <f t="shared" si="1123"/>
        <v>0</v>
      </c>
      <c r="BC2552" s="397">
        <f t="shared" si="1124"/>
        <v>0</v>
      </c>
      <c r="BD2552" s="105">
        <f t="shared" si="1125"/>
        <v>0</v>
      </c>
      <c r="BE2552" s="105">
        <f t="shared" si="1126"/>
        <v>0</v>
      </c>
      <c r="BF2552" s="742">
        <f t="shared" si="1127"/>
        <v>0</v>
      </c>
      <c r="BG2552" s="89"/>
      <c r="BH2552" s="9"/>
      <c r="BJ2552" s="40">
        <f t="shared" si="1128"/>
        <v>0</v>
      </c>
      <c r="BK2552" s="40">
        <f t="shared" si="1129"/>
        <v>1</v>
      </c>
      <c r="BL2552" s="40">
        <f t="shared" si="1130"/>
        <v>0</v>
      </c>
      <c r="BM2552" s="40">
        <f t="shared" si="1131"/>
        <v>0</v>
      </c>
      <c r="BN2552" s="40">
        <f t="shared" si="1132"/>
        <v>0</v>
      </c>
    </row>
    <row r="2553" spans="1:66" x14ac:dyDescent="0.25">
      <c r="A2553" s="379"/>
      <c r="B2553" s="936"/>
      <c r="C2553" s="272"/>
      <c r="D2553" s="868"/>
      <c r="E2553" s="873" t="str">
        <f t="shared" si="1106"/>
        <v xml:space="preserve"> </v>
      </c>
      <c r="F2553" s="130">
        <f t="shared" si="1107"/>
        <v>0</v>
      </c>
      <c r="G2553" s="128">
        <f t="shared" si="1108"/>
        <v>2541</v>
      </c>
      <c r="H2553" s="127"/>
      <c r="I2553" s="321"/>
      <c r="J2553" s="97"/>
      <c r="K2553" s="323"/>
      <c r="L2553" s="322"/>
      <c r="M2553" s="50"/>
      <c r="N2553" s="87"/>
      <c r="O2553" s="324"/>
      <c r="P2553" s="98"/>
      <c r="Q2553" s="98"/>
      <c r="R2553" s="114"/>
      <c r="S2553" s="753"/>
      <c r="T2553" s="98"/>
      <c r="U2553" s="98"/>
      <c r="V2553" s="98"/>
      <c r="W2553" s="99"/>
      <c r="X2553" s="97"/>
      <c r="Y2553" s="87"/>
      <c r="Z2553" s="100"/>
      <c r="AA2553" s="106">
        <f t="shared" si="1109"/>
        <v>2541</v>
      </c>
      <c r="AB2553" s="549">
        <f t="shared" si="1110"/>
        <v>0</v>
      </c>
      <c r="AC2553" s="544">
        <f t="shared" si="1111"/>
        <v>0</v>
      </c>
      <c r="AD2553" s="174">
        <f t="shared" si="1112"/>
        <v>0</v>
      </c>
      <c r="AE2553" s="8"/>
      <c r="AF2553" s="885" t="str">
        <f t="shared" si="1113"/>
        <v xml:space="preserve"> </v>
      </c>
      <c r="AG2553" s="40">
        <f t="shared" si="1114"/>
        <v>0</v>
      </c>
      <c r="AH2553" s="40">
        <f t="shared" si="1115"/>
        <v>0</v>
      </c>
      <c r="AR2553" s="40">
        <f t="shared" si="1116"/>
        <v>0</v>
      </c>
      <c r="AS2553" s="40">
        <f t="shared" si="1117"/>
        <v>0</v>
      </c>
      <c r="AT2553" s="40">
        <f t="shared" si="1118"/>
        <v>0</v>
      </c>
      <c r="AU2553" s="40">
        <f t="shared" si="1119"/>
        <v>0</v>
      </c>
      <c r="AX2553" s="279">
        <f t="shared" si="1120"/>
        <v>0</v>
      </c>
      <c r="AY2553" s="279">
        <f t="shared" si="1121"/>
        <v>0</v>
      </c>
      <c r="AZ2553" s="40">
        <f t="shared" si="1122"/>
        <v>0</v>
      </c>
      <c r="BB2553" s="40">
        <f t="shared" si="1123"/>
        <v>0</v>
      </c>
      <c r="BC2553" s="397">
        <f t="shared" si="1124"/>
        <v>0</v>
      </c>
      <c r="BD2553" s="105">
        <f t="shared" si="1125"/>
        <v>0</v>
      </c>
      <c r="BE2553" s="105">
        <f t="shared" si="1126"/>
        <v>0</v>
      </c>
      <c r="BF2553" s="742">
        <f t="shared" si="1127"/>
        <v>0</v>
      </c>
      <c r="BG2553" s="89"/>
      <c r="BH2553" s="9"/>
      <c r="BJ2553" s="40">
        <f t="shared" si="1128"/>
        <v>0</v>
      </c>
      <c r="BK2553" s="40">
        <f t="shared" si="1129"/>
        <v>1</v>
      </c>
      <c r="BL2553" s="40">
        <f t="shared" si="1130"/>
        <v>0</v>
      </c>
      <c r="BM2553" s="40">
        <f t="shared" si="1131"/>
        <v>0</v>
      </c>
      <c r="BN2553" s="40">
        <f t="shared" si="1132"/>
        <v>0</v>
      </c>
    </row>
    <row r="2554" spans="1:66" x14ac:dyDescent="0.25">
      <c r="A2554" s="379"/>
      <c r="B2554" s="936"/>
      <c r="C2554" s="272"/>
      <c r="D2554" s="868"/>
      <c r="E2554" s="873" t="str">
        <f t="shared" si="1106"/>
        <v xml:space="preserve"> </v>
      </c>
      <c r="F2554" s="130">
        <f t="shared" si="1107"/>
        <v>0</v>
      </c>
      <c r="G2554" s="128">
        <f t="shared" si="1108"/>
        <v>2542</v>
      </c>
      <c r="H2554" s="127"/>
      <c r="I2554" s="321"/>
      <c r="J2554" s="97"/>
      <c r="K2554" s="323"/>
      <c r="L2554" s="322"/>
      <c r="M2554" s="50"/>
      <c r="N2554" s="87"/>
      <c r="O2554" s="324"/>
      <c r="P2554" s="98"/>
      <c r="Q2554" s="98"/>
      <c r="R2554" s="114"/>
      <c r="S2554" s="753"/>
      <c r="T2554" s="98"/>
      <c r="U2554" s="98"/>
      <c r="V2554" s="98"/>
      <c r="W2554" s="99"/>
      <c r="X2554" s="97"/>
      <c r="Y2554" s="87"/>
      <c r="Z2554" s="100"/>
      <c r="AA2554" s="106">
        <f t="shared" si="1109"/>
        <v>2542</v>
      </c>
      <c r="AB2554" s="549">
        <f t="shared" si="1110"/>
        <v>0</v>
      </c>
      <c r="AC2554" s="544">
        <f t="shared" si="1111"/>
        <v>0</v>
      </c>
      <c r="AD2554" s="174">
        <f t="shared" si="1112"/>
        <v>0</v>
      </c>
      <c r="AE2554" s="8"/>
      <c r="AF2554" s="885" t="str">
        <f t="shared" si="1113"/>
        <v xml:space="preserve"> </v>
      </c>
      <c r="AG2554" s="40">
        <f t="shared" si="1114"/>
        <v>0</v>
      </c>
      <c r="AH2554" s="40">
        <f t="shared" si="1115"/>
        <v>0</v>
      </c>
      <c r="AR2554" s="40">
        <f t="shared" si="1116"/>
        <v>0</v>
      </c>
      <c r="AS2554" s="40">
        <f t="shared" si="1117"/>
        <v>0</v>
      </c>
      <c r="AT2554" s="40">
        <f t="shared" si="1118"/>
        <v>0</v>
      </c>
      <c r="AU2554" s="40">
        <f t="shared" si="1119"/>
        <v>0</v>
      </c>
      <c r="AX2554" s="279">
        <f t="shared" si="1120"/>
        <v>0</v>
      </c>
      <c r="AY2554" s="279">
        <f t="shared" si="1121"/>
        <v>0</v>
      </c>
      <c r="AZ2554" s="40">
        <f t="shared" si="1122"/>
        <v>0</v>
      </c>
      <c r="BB2554" s="40">
        <f t="shared" si="1123"/>
        <v>0</v>
      </c>
      <c r="BC2554" s="397">
        <f t="shared" si="1124"/>
        <v>0</v>
      </c>
      <c r="BD2554" s="105">
        <f t="shared" si="1125"/>
        <v>0</v>
      </c>
      <c r="BE2554" s="105">
        <f t="shared" si="1126"/>
        <v>0</v>
      </c>
      <c r="BF2554" s="742">
        <f t="shared" si="1127"/>
        <v>0</v>
      </c>
      <c r="BG2554" s="89"/>
      <c r="BH2554" s="9"/>
      <c r="BJ2554" s="40">
        <f t="shared" si="1128"/>
        <v>0</v>
      </c>
      <c r="BK2554" s="40">
        <f t="shared" si="1129"/>
        <v>1</v>
      </c>
      <c r="BL2554" s="40">
        <f t="shared" si="1130"/>
        <v>0</v>
      </c>
      <c r="BM2554" s="40">
        <f t="shared" si="1131"/>
        <v>0</v>
      </c>
      <c r="BN2554" s="40">
        <f t="shared" si="1132"/>
        <v>0</v>
      </c>
    </row>
    <row r="2555" spans="1:66" x14ac:dyDescent="0.25">
      <c r="A2555" s="379"/>
      <c r="B2555" s="936"/>
      <c r="C2555" s="272"/>
      <c r="D2555" s="868"/>
      <c r="E2555" s="873" t="str">
        <f t="shared" si="1106"/>
        <v xml:space="preserve"> </v>
      </c>
      <c r="F2555" s="130">
        <f t="shared" si="1107"/>
        <v>0</v>
      </c>
      <c r="G2555" s="128">
        <f t="shared" si="1108"/>
        <v>2543</v>
      </c>
      <c r="H2555" s="127"/>
      <c r="I2555" s="321"/>
      <c r="J2555" s="97"/>
      <c r="K2555" s="323"/>
      <c r="L2555" s="322"/>
      <c r="M2555" s="50"/>
      <c r="N2555" s="87"/>
      <c r="O2555" s="324"/>
      <c r="P2555" s="98"/>
      <c r="Q2555" s="98"/>
      <c r="R2555" s="114"/>
      <c r="S2555" s="753"/>
      <c r="T2555" s="98"/>
      <c r="U2555" s="98"/>
      <c r="V2555" s="98"/>
      <c r="W2555" s="99"/>
      <c r="X2555" s="97"/>
      <c r="Y2555" s="87"/>
      <c r="Z2555" s="100"/>
      <c r="AA2555" s="106">
        <f t="shared" si="1109"/>
        <v>2543</v>
      </c>
      <c r="AB2555" s="549">
        <f t="shared" si="1110"/>
        <v>0</v>
      </c>
      <c r="AC2555" s="544">
        <f t="shared" si="1111"/>
        <v>0</v>
      </c>
      <c r="AD2555" s="174">
        <f t="shared" si="1112"/>
        <v>0</v>
      </c>
      <c r="AE2555" s="8"/>
      <c r="AF2555" s="885" t="str">
        <f t="shared" si="1113"/>
        <v xml:space="preserve"> </v>
      </c>
      <c r="AG2555" s="40">
        <f t="shared" si="1114"/>
        <v>0</v>
      </c>
      <c r="AH2555" s="40">
        <f t="shared" si="1115"/>
        <v>0</v>
      </c>
      <c r="AR2555" s="40">
        <f t="shared" si="1116"/>
        <v>0</v>
      </c>
      <c r="AS2555" s="40">
        <f t="shared" si="1117"/>
        <v>0</v>
      </c>
      <c r="AT2555" s="40">
        <f t="shared" si="1118"/>
        <v>0</v>
      </c>
      <c r="AU2555" s="40">
        <f t="shared" si="1119"/>
        <v>0</v>
      </c>
      <c r="AX2555" s="279">
        <f t="shared" si="1120"/>
        <v>0</v>
      </c>
      <c r="AY2555" s="279">
        <f t="shared" si="1121"/>
        <v>0</v>
      </c>
      <c r="AZ2555" s="40">
        <f t="shared" si="1122"/>
        <v>0</v>
      </c>
      <c r="BB2555" s="40">
        <f t="shared" si="1123"/>
        <v>0</v>
      </c>
      <c r="BC2555" s="397">
        <f t="shared" si="1124"/>
        <v>0</v>
      </c>
      <c r="BD2555" s="105">
        <f t="shared" si="1125"/>
        <v>0</v>
      </c>
      <c r="BE2555" s="105">
        <f t="shared" si="1126"/>
        <v>0</v>
      </c>
      <c r="BF2555" s="742">
        <f t="shared" si="1127"/>
        <v>0</v>
      </c>
      <c r="BG2555" s="89"/>
      <c r="BH2555" s="9"/>
      <c r="BJ2555" s="40">
        <f t="shared" si="1128"/>
        <v>0</v>
      </c>
      <c r="BK2555" s="40">
        <f t="shared" si="1129"/>
        <v>1</v>
      </c>
      <c r="BL2555" s="40">
        <f t="shared" si="1130"/>
        <v>0</v>
      </c>
      <c r="BM2555" s="40">
        <f t="shared" si="1131"/>
        <v>0</v>
      </c>
      <c r="BN2555" s="40">
        <f t="shared" si="1132"/>
        <v>0</v>
      </c>
    </row>
    <row r="2556" spans="1:66" x14ac:dyDescent="0.25">
      <c r="A2556" s="379"/>
      <c r="B2556" s="936"/>
      <c r="C2556" s="272"/>
      <c r="D2556" s="868"/>
      <c r="E2556" s="873" t="str">
        <f t="shared" si="1106"/>
        <v xml:space="preserve"> </v>
      </c>
      <c r="F2556" s="130">
        <f t="shared" si="1107"/>
        <v>0</v>
      </c>
      <c r="G2556" s="128">
        <f t="shared" si="1108"/>
        <v>2544</v>
      </c>
      <c r="H2556" s="127"/>
      <c r="I2556" s="321"/>
      <c r="J2556" s="97"/>
      <c r="K2556" s="323"/>
      <c r="L2556" s="322"/>
      <c r="M2556" s="50"/>
      <c r="N2556" s="87"/>
      <c r="O2556" s="324"/>
      <c r="P2556" s="98"/>
      <c r="Q2556" s="98"/>
      <c r="R2556" s="114"/>
      <c r="S2556" s="753"/>
      <c r="T2556" s="98"/>
      <c r="U2556" s="98"/>
      <c r="V2556" s="98"/>
      <c r="W2556" s="99"/>
      <c r="X2556" s="97"/>
      <c r="Y2556" s="87"/>
      <c r="Z2556" s="100"/>
      <c r="AA2556" s="106">
        <f t="shared" si="1109"/>
        <v>2544</v>
      </c>
      <c r="AB2556" s="549">
        <f t="shared" si="1110"/>
        <v>0</v>
      </c>
      <c r="AC2556" s="544">
        <f t="shared" si="1111"/>
        <v>0</v>
      </c>
      <c r="AD2556" s="174">
        <f t="shared" si="1112"/>
        <v>0</v>
      </c>
      <c r="AE2556" s="8"/>
      <c r="AF2556" s="885" t="str">
        <f t="shared" si="1113"/>
        <v xml:space="preserve"> </v>
      </c>
      <c r="AG2556" s="40">
        <f t="shared" si="1114"/>
        <v>0</v>
      </c>
      <c r="AH2556" s="40">
        <f t="shared" si="1115"/>
        <v>0</v>
      </c>
      <c r="AR2556" s="40">
        <f t="shared" si="1116"/>
        <v>0</v>
      </c>
      <c r="AS2556" s="40">
        <f t="shared" si="1117"/>
        <v>0</v>
      </c>
      <c r="AT2556" s="40">
        <f t="shared" si="1118"/>
        <v>0</v>
      </c>
      <c r="AU2556" s="40">
        <f t="shared" si="1119"/>
        <v>0</v>
      </c>
      <c r="AX2556" s="279">
        <f t="shared" si="1120"/>
        <v>0</v>
      </c>
      <c r="AY2556" s="279">
        <f t="shared" si="1121"/>
        <v>0</v>
      </c>
      <c r="AZ2556" s="40">
        <f t="shared" si="1122"/>
        <v>0</v>
      </c>
      <c r="BB2556" s="40">
        <f t="shared" si="1123"/>
        <v>0</v>
      </c>
      <c r="BC2556" s="397">
        <f t="shared" si="1124"/>
        <v>0</v>
      </c>
      <c r="BD2556" s="105">
        <f t="shared" si="1125"/>
        <v>0</v>
      </c>
      <c r="BE2556" s="105">
        <f t="shared" si="1126"/>
        <v>0</v>
      </c>
      <c r="BF2556" s="742">
        <f t="shared" si="1127"/>
        <v>0</v>
      </c>
      <c r="BG2556" s="89"/>
      <c r="BH2556" s="9"/>
      <c r="BJ2556" s="40">
        <f t="shared" si="1128"/>
        <v>0</v>
      </c>
      <c r="BK2556" s="40">
        <f t="shared" si="1129"/>
        <v>1</v>
      </c>
      <c r="BL2556" s="40">
        <f t="shared" si="1130"/>
        <v>0</v>
      </c>
      <c r="BM2556" s="40">
        <f t="shared" si="1131"/>
        <v>0</v>
      </c>
      <c r="BN2556" s="40">
        <f t="shared" si="1132"/>
        <v>0</v>
      </c>
    </row>
    <row r="2557" spans="1:66" x14ac:dyDescent="0.25">
      <c r="A2557" s="379"/>
      <c r="B2557" s="936"/>
      <c r="C2557" s="272"/>
      <c r="D2557" s="868"/>
      <c r="E2557" s="873" t="str">
        <f t="shared" si="1106"/>
        <v xml:space="preserve"> </v>
      </c>
      <c r="F2557" s="130">
        <f t="shared" si="1107"/>
        <v>0</v>
      </c>
      <c r="G2557" s="128">
        <f t="shared" si="1108"/>
        <v>2545</v>
      </c>
      <c r="H2557" s="127"/>
      <c r="I2557" s="321"/>
      <c r="J2557" s="97"/>
      <c r="K2557" s="323"/>
      <c r="L2557" s="322"/>
      <c r="M2557" s="50"/>
      <c r="N2557" s="87"/>
      <c r="O2557" s="324"/>
      <c r="P2557" s="98"/>
      <c r="Q2557" s="98"/>
      <c r="R2557" s="114"/>
      <c r="S2557" s="753"/>
      <c r="T2557" s="98"/>
      <c r="U2557" s="98"/>
      <c r="V2557" s="98"/>
      <c r="W2557" s="99"/>
      <c r="X2557" s="97"/>
      <c r="Y2557" s="87"/>
      <c r="Z2557" s="100"/>
      <c r="AA2557" s="106">
        <f t="shared" si="1109"/>
        <v>2545</v>
      </c>
      <c r="AB2557" s="549">
        <f t="shared" si="1110"/>
        <v>0</v>
      </c>
      <c r="AC2557" s="544">
        <f t="shared" si="1111"/>
        <v>0</v>
      </c>
      <c r="AD2557" s="174">
        <f t="shared" si="1112"/>
        <v>0</v>
      </c>
      <c r="AE2557" s="8"/>
      <c r="AF2557" s="885" t="str">
        <f t="shared" si="1113"/>
        <v xml:space="preserve"> </v>
      </c>
      <c r="AG2557" s="40">
        <f t="shared" si="1114"/>
        <v>0</v>
      </c>
      <c r="AH2557" s="40">
        <f t="shared" si="1115"/>
        <v>0</v>
      </c>
      <c r="AR2557" s="40">
        <f t="shared" si="1116"/>
        <v>0</v>
      </c>
      <c r="AS2557" s="40">
        <f t="shared" si="1117"/>
        <v>0</v>
      </c>
      <c r="AT2557" s="40">
        <f t="shared" si="1118"/>
        <v>0</v>
      </c>
      <c r="AU2557" s="40">
        <f t="shared" si="1119"/>
        <v>0</v>
      </c>
      <c r="AX2557" s="279">
        <f t="shared" si="1120"/>
        <v>0</v>
      </c>
      <c r="AY2557" s="279">
        <f t="shared" si="1121"/>
        <v>0</v>
      </c>
      <c r="AZ2557" s="40">
        <f t="shared" si="1122"/>
        <v>0</v>
      </c>
      <c r="BB2557" s="40">
        <f t="shared" si="1123"/>
        <v>0</v>
      </c>
      <c r="BC2557" s="397">
        <f t="shared" si="1124"/>
        <v>0</v>
      </c>
      <c r="BD2557" s="105">
        <f t="shared" si="1125"/>
        <v>0</v>
      </c>
      <c r="BE2557" s="105">
        <f t="shared" si="1126"/>
        <v>0</v>
      </c>
      <c r="BF2557" s="742">
        <f t="shared" si="1127"/>
        <v>0</v>
      </c>
      <c r="BG2557" s="89"/>
      <c r="BH2557" s="9"/>
      <c r="BJ2557" s="40">
        <f t="shared" si="1128"/>
        <v>0</v>
      </c>
      <c r="BK2557" s="40">
        <f t="shared" si="1129"/>
        <v>1</v>
      </c>
      <c r="BL2557" s="40">
        <f t="shared" si="1130"/>
        <v>0</v>
      </c>
      <c r="BM2557" s="40">
        <f t="shared" si="1131"/>
        <v>0</v>
      </c>
      <c r="BN2557" s="40">
        <f t="shared" si="1132"/>
        <v>0</v>
      </c>
    </row>
    <row r="2558" spans="1:66" x14ac:dyDescent="0.25">
      <c r="A2558" s="379"/>
      <c r="B2558" s="936"/>
      <c r="C2558" s="272"/>
      <c r="D2558" s="868"/>
      <c r="E2558" s="873" t="str">
        <f t="shared" si="1106"/>
        <v xml:space="preserve"> </v>
      </c>
      <c r="F2558" s="130">
        <f t="shared" si="1107"/>
        <v>0</v>
      </c>
      <c r="G2558" s="128">
        <f t="shared" si="1108"/>
        <v>2546</v>
      </c>
      <c r="H2558" s="127"/>
      <c r="I2558" s="321"/>
      <c r="J2558" s="97"/>
      <c r="K2558" s="323"/>
      <c r="L2558" s="322"/>
      <c r="M2558" s="50"/>
      <c r="N2558" s="87"/>
      <c r="O2558" s="324"/>
      <c r="P2558" s="98"/>
      <c r="Q2558" s="98"/>
      <c r="R2558" s="114"/>
      <c r="S2558" s="753"/>
      <c r="T2558" s="98"/>
      <c r="U2558" s="98"/>
      <c r="V2558" s="98"/>
      <c r="W2558" s="99"/>
      <c r="X2558" s="97"/>
      <c r="Y2558" s="87"/>
      <c r="Z2558" s="100"/>
      <c r="AA2558" s="106">
        <f t="shared" si="1109"/>
        <v>2546</v>
      </c>
      <c r="AB2558" s="549">
        <f t="shared" si="1110"/>
        <v>0</v>
      </c>
      <c r="AC2558" s="544">
        <f t="shared" si="1111"/>
        <v>0</v>
      </c>
      <c r="AD2558" s="174">
        <f t="shared" si="1112"/>
        <v>0</v>
      </c>
      <c r="AE2558" s="8"/>
      <c r="AF2558" s="885" t="str">
        <f t="shared" si="1113"/>
        <v xml:space="preserve"> </v>
      </c>
      <c r="AG2558" s="40">
        <f t="shared" si="1114"/>
        <v>0</v>
      </c>
      <c r="AH2558" s="40">
        <f t="shared" si="1115"/>
        <v>0</v>
      </c>
      <c r="AR2558" s="40">
        <f t="shared" si="1116"/>
        <v>0</v>
      </c>
      <c r="AS2558" s="40">
        <f t="shared" si="1117"/>
        <v>0</v>
      </c>
      <c r="AT2558" s="40">
        <f t="shared" si="1118"/>
        <v>0</v>
      </c>
      <c r="AU2558" s="40">
        <f t="shared" si="1119"/>
        <v>0</v>
      </c>
      <c r="AX2558" s="279">
        <f t="shared" si="1120"/>
        <v>0</v>
      </c>
      <c r="AY2558" s="279">
        <f t="shared" si="1121"/>
        <v>0</v>
      </c>
      <c r="AZ2558" s="40">
        <f t="shared" si="1122"/>
        <v>0</v>
      </c>
      <c r="BB2558" s="40">
        <f t="shared" si="1123"/>
        <v>0</v>
      </c>
      <c r="BC2558" s="397">
        <f t="shared" si="1124"/>
        <v>0</v>
      </c>
      <c r="BD2558" s="105">
        <f t="shared" si="1125"/>
        <v>0</v>
      </c>
      <c r="BE2558" s="105">
        <f t="shared" si="1126"/>
        <v>0</v>
      </c>
      <c r="BF2558" s="742">
        <f t="shared" si="1127"/>
        <v>0</v>
      </c>
      <c r="BG2558" s="89"/>
      <c r="BH2558" s="9"/>
      <c r="BJ2558" s="40">
        <f t="shared" si="1128"/>
        <v>0</v>
      </c>
      <c r="BK2558" s="40">
        <f t="shared" si="1129"/>
        <v>1</v>
      </c>
      <c r="BL2558" s="40">
        <f t="shared" si="1130"/>
        <v>0</v>
      </c>
      <c r="BM2558" s="40">
        <f t="shared" si="1131"/>
        <v>0</v>
      </c>
      <c r="BN2558" s="40">
        <f t="shared" si="1132"/>
        <v>0</v>
      </c>
    </row>
    <row r="2559" spans="1:66" x14ac:dyDescent="0.25">
      <c r="A2559" s="379"/>
      <c r="B2559" s="936"/>
      <c r="C2559" s="272"/>
      <c r="D2559" s="868"/>
      <c r="E2559" s="873" t="str">
        <f t="shared" si="1106"/>
        <v xml:space="preserve"> </v>
      </c>
      <c r="F2559" s="130">
        <f t="shared" si="1107"/>
        <v>0</v>
      </c>
      <c r="G2559" s="128">
        <f t="shared" si="1108"/>
        <v>2547</v>
      </c>
      <c r="H2559" s="127"/>
      <c r="I2559" s="321"/>
      <c r="J2559" s="97"/>
      <c r="K2559" s="323"/>
      <c r="L2559" s="322"/>
      <c r="M2559" s="50"/>
      <c r="N2559" s="87"/>
      <c r="O2559" s="324"/>
      <c r="P2559" s="98"/>
      <c r="Q2559" s="98"/>
      <c r="R2559" s="114"/>
      <c r="S2559" s="753"/>
      <c r="T2559" s="98"/>
      <c r="U2559" s="98"/>
      <c r="V2559" s="98"/>
      <c r="W2559" s="99"/>
      <c r="X2559" s="97"/>
      <c r="Y2559" s="87"/>
      <c r="Z2559" s="100"/>
      <c r="AA2559" s="106">
        <f t="shared" si="1109"/>
        <v>2547</v>
      </c>
      <c r="AB2559" s="549">
        <f t="shared" si="1110"/>
        <v>0</v>
      </c>
      <c r="AC2559" s="544">
        <f t="shared" si="1111"/>
        <v>0</v>
      </c>
      <c r="AD2559" s="174">
        <f t="shared" si="1112"/>
        <v>0</v>
      </c>
      <c r="AE2559" s="8"/>
      <c r="AF2559" s="885" t="str">
        <f t="shared" si="1113"/>
        <v xml:space="preserve"> </v>
      </c>
      <c r="AG2559" s="40">
        <f t="shared" si="1114"/>
        <v>0</v>
      </c>
      <c r="AH2559" s="40">
        <f t="shared" si="1115"/>
        <v>0</v>
      </c>
      <c r="AR2559" s="40">
        <f t="shared" si="1116"/>
        <v>0</v>
      </c>
      <c r="AS2559" s="40">
        <f t="shared" si="1117"/>
        <v>0</v>
      </c>
      <c r="AT2559" s="40">
        <f t="shared" si="1118"/>
        <v>0</v>
      </c>
      <c r="AU2559" s="40">
        <f t="shared" si="1119"/>
        <v>0</v>
      </c>
      <c r="AX2559" s="279">
        <f t="shared" si="1120"/>
        <v>0</v>
      </c>
      <c r="AY2559" s="279">
        <f t="shared" si="1121"/>
        <v>0</v>
      </c>
      <c r="AZ2559" s="40">
        <f t="shared" si="1122"/>
        <v>0</v>
      </c>
      <c r="BB2559" s="40">
        <f t="shared" si="1123"/>
        <v>0</v>
      </c>
      <c r="BC2559" s="397">
        <f t="shared" si="1124"/>
        <v>0</v>
      </c>
      <c r="BD2559" s="105">
        <f t="shared" si="1125"/>
        <v>0</v>
      </c>
      <c r="BE2559" s="105">
        <f t="shared" si="1126"/>
        <v>0</v>
      </c>
      <c r="BF2559" s="742">
        <f t="shared" si="1127"/>
        <v>0</v>
      </c>
      <c r="BG2559" s="89"/>
      <c r="BH2559" s="9"/>
      <c r="BJ2559" s="40">
        <f t="shared" si="1128"/>
        <v>0</v>
      </c>
      <c r="BK2559" s="40">
        <f t="shared" si="1129"/>
        <v>1</v>
      </c>
      <c r="BL2559" s="40">
        <f t="shared" si="1130"/>
        <v>0</v>
      </c>
      <c r="BM2559" s="40">
        <f t="shared" si="1131"/>
        <v>0</v>
      </c>
      <c r="BN2559" s="40">
        <f t="shared" si="1132"/>
        <v>0</v>
      </c>
    </row>
    <row r="2560" spans="1:66" x14ac:dyDescent="0.25">
      <c r="A2560" s="379"/>
      <c r="B2560" s="936"/>
      <c r="C2560" s="272"/>
      <c r="D2560" s="868"/>
      <c r="E2560" s="873" t="str">
        <f t="shared" si="1106"/>
        <v xml:space="preserve"> </v>
      </c>
      <c r="F2560" s="130">
        <f t="shared" si="1107"/>
        <v>0</v>
      </c>
      <c r="G2560" s="128">
        <f t="shared" si="1108"/>
        <v>2548</v>
      </c>
      <c r="H2560" s="127"/>
      <c r="I2560" s="321"/>
      <c r="J2560" s="97"/>
      <c r="K2560" s="323"/>
      <c r="L2560" s="322"/>
      <c r="M2560" s="50"/>
      <c r="N2560" s="87"/>
      <c r="O2560" s="324"/>
      <c r="P2560" s="98"/>
      <c r="Q2560" s="98"/>
      <c r="R2560" s="114"/>
      <c r="S2560" s="753"/>
      <c r="T2560" s="98"/>
      <c r="U2560" s="98"/>
      <c r="V2560" s="98"/>
      <c r="W2560" s="99"/>
      <c r="X2560" s="97"/>
      <c r="Y2560" s="87"/>
      <c r="Z2560" s="100"/>
      <c r="AA2560" s="106">
        <f t="shared" si="1109"/>
        <v>2548</v>
      </c>
      <c r="AB2560" s="549">
        <f t="shared" si="1110"/>
        <v>0</v>
      </c>
      <c r="AC2560" s="544">
        <f t="shared" si="1111"/>
        <v>0</v>
      </c>
      <c r="AD2560" s="174">
        <f t="shared" si="1112"/>
        <v>0</v>
      </c>
      <c r="AE2560" s="8"/>
      <c r="AF2560" s="885" t="str">
        <f t="shared" si="1113"/>
        <v xml:space="preserve"> </v>
      </c>
      <c r="AG2560" s="40">
        <f t="shared" si="1114"/>
        <v>0</v>
      </c>
      <c r="AH2560" s="40">
        <f t="shared" si="1115"/>
        <v>0</v>
      </c>
      <c r="AR2560" s="40">
        <f t="shared" si="1116"/>
        <v>0</v>
      </c>
      <c r="AS2560" s="40">
        <f t="shared" si="1117"/>
        <v>0</v>
      </c>
      <c r="AT2560" s="40">
        <f t="shared" si="1118"/>
        <v>0</v>
      </c>
      <c r="AU2560" s="40">
        <f t="shared" si="1119"/>
        <v>0</v>
      </c>
      <c r="AX2560" s="279">
        <f t="shared" si="1120"/>
        <v>0</v>
      </c>
      <c r="AY2560" s="279">
        <f t="shared" si="1121"/>
        <v>0</v>
      </c>
      <c r="AZ2560" s="40">
        <f t="shared" si="1122"/>
        <v>0</v>
      </c>
      <c r="BB2560" s="40">
        <f t="shared" si="1123"/>
        <v>0</v>
      </c>
      <c r="BC2560" s="397">
        <f t="shared" si="1124"/>
        <v>0</v>
      </c>
      <c r="BD2560" s="105">
        <f t="shared" si="1125"/>
        <v>0</v>
      </c>
      <c r="BE2560" s="105">
        <f t="shared" si="1126"/>
        <v>0</v>
      </c>
      <c r="BF2560" s="742">
        <f t="shared" si="1127"/>
        <v>0</v>
      </c>
      <c r="BG2560" s="89"/>
      <c r="BH2560" s="9"/>
      <c r="BJ2560" s="40">
        <f t="shared" si="1128"/>
        <v>0</v>
      </c>
      <c r="BK2560" s="40">
        <f t="shared" si="1129"/>
        <v>1</v>
      </c>
      <c r="BL2560" s="40">
        <f t="shared" si="1130"/>
        <v>0</v>
      </c>
      <c r="BM2560" s="40">
        <f t="shared" si="1131"/>
        <v>0</v>
      </c>
      <c r="BN2560" s="40">
        <f t="shared" si="1132"/>
        <v>0</v>
      </c>
    </row>
    <row r="2561" spans="1:66" x14ac:dyDescent="0.25">
      <c r="A2561" s="379"/>
      <c r="B2561" s="936"/>
      <c r="C2561" s="272"/>
      <c r="D2561" s="868"/>
      <c r="E2561" s="873" t="str">
        <f t="shared" si="1106"/>
        <v xml:space="preserve"> </v>
      </c>
      <c r="F2561" s="130">
        <f t="shared" si="1107"/>
        <v>0</v>
      </c>
      <c r="G2561" s="128">
        <f t="shared" si="1108"/>
        <v>2549</v>
      </c>
      <c r="H2561" s="127"/>
      <c r="I2561" s="321"/>
      <c r="J2561" s="97"/>
      <c r="K2561" s="323"/>
      <c r="L2561" s="322"/>
      <c r="M2561" s="50"/>
      <c r="N2561" s="87"/>
      <c r="O2561" s="324"/>
      <c r="P2561" s="98"/>
      <c r="Q2561" s="98"/>
      <c r="R2561" s="114"/>
      <c r="S2561" s="753"/>
      <c r="T2561" s="98"/>
      <c r="U2561" s="98"/>
      <c r="V2561" s="98"/>
      <c r="W2561" s="99"/>
      <c r="X2561" s="97"/>
      <c r="Y2561" s="87"/>
      <c r="Z2561" s="100"/>
      <c r="AA2561" s="106">
        <f t="shared" si="1109"/>
        <v>2549</v>
      </c>
      <c r="AB2561" s="549">
        <f t="shared" si="1110"/>
        <v>0</v>
      </c>
      <c r="AC2561" s="544">
        <f t="shared" si="1111"/>
        <v>0</v>
      </c>
      <c r="AD2561" s="174">
        <f t="shared" si="1112"/>
        <v>0</v>
      </c>
      <c r="AE2561" s="8"/>
      <c r="AF2561" s="885" t="str">
        <f t="shared" si="1113"/>
        <v xml:space="preserve"> </v>
      </c>
      <c r="AG2561" s="40">
        <f t="shared" si="1114"/>
        <v>0</v>
      </c>
      <c r="AH2561" s="40">
        <f t="shared" si="1115"/>
        <v>0</v>
      </c>
      <c r="AR2561" s="40">
        <f t="shared" si="1116"/>
        <v>0</v>
      </c>
      <c r="AS2561" s="40">
        <f t="shared" si="1117"/>
        <v>0</v>
      </c>
      <c r="AT2561" s="40">
        <f t="shared" si="1118"/>
        <v>0</v>
      </c>
      <c r="AU2561" s="40">
        <f t="shared" si="1119"/>
        <v>0</v>
      </c>
      <c r="AX2561" s="279">
        <f t="shared" si="1120"/>
        <v>0</v>
      </c>
      <c r="AY2561" s="279">
        <f t="shared" si="1121"/>
        <v>0</v>
      </c>
      <c r="AZ2561" s="40">
        <f t="shared" si="1122"/>
        <v>0</v>
      </c>
      <c r="BB2561" s="40">
        <f t="shared" si="1123"/>
        <v>0</v>
      </c>
      <c r="BC2561" s="397">
        <f t="shared" si="1124"/>
        <v>0</v>
      </c>
      <c r="BD2561" s="105">
        <f t="shared" si="1125"/>
        <v>0</v>
      </c>
      <c r="BE2561" s="105">
        <f t="shared" si="1126"/>
        <v>0</v>
      </c>
      <c r="BF2561" s="742">
        <f t="shared" si="1127"/>
        <v>0</v>
      </c>
      <c r="BG2561" s="89"/>
      <c r="BH2561" s="9"/>
      <c r="BJ2561" s="40">
        <f t="shared" si="1128"/>
        <v>0</v>
      </c>
      <c r="BK2561" s="40">
        <f t="shared" si="1129"/>
        <v>1</v>
      </c>
      <c r="BL2561" s="40">
        <f t="shared" si="1130"/>
        <v>0</v>
      </c>
      <c r="BM2561" s="40">
        <f t="shared" si="1131"/>
        <v>0</v>
      </c>
      <c r="BN2561" s="40">
        <f t="shared" si="1132"/>
        <v>0</v>
      </c>
    </row>
    <row r="2562" spans="1:66" x14ac:dyDescent="0.25">
      <c r="A2562" s="379"/>
      <c r="B2562" s="936"/>
      <c r="C2562" s="272"/>
      <c r="D2562" s="868"/>
      <c r="E2562" s="873" t="str">
        <f t="shared" si="1106"/>
        <v xml:space="preserve"> </v>
      </c>
      <c r="F2562" s="130">
        <f t="shared" si="1107"/>
        <v>0</v>
      </c>
      <c r="G2562" s="128">
        <f t="shared" si="1108"/>
        <v>2550</v>
      </c>
      <c r="H2562" s="127"/>
      <c r="I2562" s="321"/>
      <c r="J2562" s="97"/>
      <c r="K2562" s="323"/>
      <c r="L2562" s="322"/>
      <c r="M2562" s="50"/>
      <c r="N2562" s="87"/>
      <c r="O2562" s="324"/>
      <c r="P2562" s="98"/>
      <c r="Q2562" s="98"/>
      <c r="R2562" s="114"/>
      <c r="S2562" s="753"/>
      <c r="T2562" s="98"/>
      <c r="U2562" s="98"/>
      <c r="V2562" s="98"/>
      <c r="W2562" s="99"/>
      <c r="X2562" s="97"/>
      <c r="Y2562" s="87"/>
      <c r="Z2562" s="100"/>
      <c r="AA2562" s="106">
        <f t="shared" si="1109"/>
        <v>2550</v>
      </c>
      <c r="AB2562" s="549">
        <f t="shared" si="1110"/>
        <v>0</v>
      </c>
      <c r="AC2562" s="544">
        <f t="shared" si="1111"/>
        <v>0</v>
      </c>
      <c r="AD2562" s="174">
        <f t="shared" si="1112"/>
        <v>0</v>
      </c>
      <c r="AE2562" s="8"/>
      <c r="AF2562" s="885" t="str">
        <f t="shared" si="1113"/>
        <v xml:space="preserve"> </v>
      </c>
      <c r="AG2562" s="40">
        <f t="shared" si="1114"/>
        <v>0</v>
      </c>
      <c r="AH2562" s="40">
        <f t="shared" si="1115"/>
        <v>0</v>
      </c>
      <c r="AR2562" s="40">
        <f t="shared" si="1116"/>
        <v>0</v>
      </c>
      <c r="AS2562" s="40">
        <f t="shared" si="1117"/>
        <v>0</v>
      </c>
      <c r="AT2562" s="40">
        <f t="shared" si="1118"/>
        <v>0</v>
      </c>
      <c r="AU2562" s="40">
        <f t="shared" si="1119"/>
        <v>0</v>
      </c>
      <c r="AX2562" s="279">
        <f t="shared" si="1120"/>
        <v>0</v>
      </c>
      <c r="AY2562" s="279">
        <f t="shared" si="1121"/>
        <v>0</v>
      </c>
      <c r="AZ2562" s="40">
        <f t="shared" si="1122"/>
        <v>0</v>
      </c>
      <c r="BB2562" s="40">
        <f t="shared" si="1123"/>
        <v>0</v>
      </c>
      <c r="BC2562" s="397">
        <f t="shared" si="1124"/>
        <v>0</v>
      </c>
      <c r="BD2562" s="105">
        <f t="shared" si="1125"/>
        <v>0</v>
      </c>
      <c r="BE2562" s="105">
        <f t="shared" si="1126"/>
        <v>0</v>
      </c>
      <c r="BF2562" s="742">
        <f t="shared" si="1127"/>
        <v>0</v>
      </c>
      <c r="BG2562" s="89"/>
      <c r="BH2562" s="9"/>
      <c r="BJ2562" s="40">
        <f t="shared" si="1128"/>
        <v>0</v>
      </c>
      <c r="BK2562" s="40">
        <f t="shared" si="1129"/>
        <v>1</v>
      </c>
      <c r="BL2562" s="40">
        <f t="shared" si="1130"/>
        <v>0</v>
      </c>
      <c r="BM2562" s="40">
        <f t="shared" si="1131"/>
        <v>0</v>
      </c>
      <c r="BN2562" s="40">
        <f t="shared" si="1132"/>
        <v>0</v>
      </c>
    </row>
    <row r="2563" spans="1:66" x14ac:dyDescent="0.25">
      <c r="A2563" s="379"/>
      <c r="B2563" s="936"/>
      <c r="C2563" s="272"/>
      <c r="D2563" s="868"/>
      <c r="E2563" s="873" t="str">
        <f t="shared" si="1106"/>
        <v xml:space="preserve"> </v>
      </c>
      <c r="F2563" s="130">
        <f t="shared" si="1107"/>
        <v>0</v>
      </c>
      <c r="G2563" s="128">
        <f t="shared" si="1108"/>
        <v>2551</v>
      </c>
      <c r="H2563" s="127"/>
      <c r="I2563" s="321"/>
      <c r="J2563" s="97"/>
      <c r="K2563" s="323"/>
      <c r="L2563" s="322"/>
      <c r="M2563" s="50"/>
      <c r="N2563" s="87"/>
      <c r="O2563" s="324"/>
      <c r="P2563" s="98"/>
      <c r="Q2563" s="98"/>
      <c r="R2563" s="114"/>
      <c r="S2563" s="753"/>
      <c r="T2563" s="98"/>
      <c r="U2563" s="98"/>
      <c r="V2563" s="98"/>
      <c r="W2563" s="99"/>
      <c r="X2563" s="97"/>
      <c r="Y2563" s="87"/>
      <c r="Z2563" s="100"/>
      <c r="AA2563" s="106">
        <f t="shared" si="1109"/>
        <v>2551</v>
      </c>
      <c r="AB2563" s="549">
        <f t="shared" si="1110"/>
        <v>0</v>
      </c>
      <c r="AC2563" s="544">
        <f t="shared" si="1111"/>
        <v>0</v>
      </c>
      <c r="AD2563" s="174">
        <f t="shared" si="1112"/>
        <v>0</v>
      </c>
      <c r="AE2563" s="8"/>
      <c r="AF2563" s="885" t="str">
        <f t="shared" si="1113"/>
        <v xml:space="preserve"> </v>
      </c>
      <c r="AG2563" s="40">
        <f t="shared" si="1114"/>
        <v>0</v>
      </c>
      <c r="AH2563" s="40">
        <f t="shared" si="1115"/>
        <v>0</v>
      </c>
      <c r="AR2563" s="40">
        <f t="shared" si="1116"/>
        <v>0</v>
      </c>
      <c r="AS2563" s="40">
        <f t="shared" si="1117"/>
        <v>0</v>
      </c>
      <c r="AT2563" s="40">
        <f t="shared" si="1118"/>
        <v>0</v>
      </c>
      <c r="AU2563" s="40">
        <f t="shared" si="1119"/>
        <v>0</v>
      </c>
      <c r="AX2563" s="279">
        <f t="shared" si="1120"/>
        <v>0</v>
      </c>
      <c r="AY2563" s="279">
        <f t="shared" si="1121"/>
        <v>0</v>
      </c>
      <c r="AZ2563" s="40">
        <f t="shared" si="1122"/>
        <v>0</v>
      </c>
      <c r="BB2563" s="40">
        <f t="shared" si="1123"/>
        <v>0</v>
      </c>
      <c r="BC2563" s="397">
        <f t="shared" si="1124"/>
        <v>0</v>
      </c>
      <c r="BD2563" s="105">
        <f t="shared" si="1125"/>
        <v>0</v>
      </c>
      <c r="BE2563" s="105">
        <f t="shared" si="1126"/>
        <v>0</v>
      </c>
      <c r="BF2563" s="742">
        <f t="shared" si="1127"/>
        <v>0</v>
      </c>
      <c r="BG2563" s="89"/>
      <c r="BH2563" s="9"/>
      <c r="BJ2563" s="40">
        <f t="shared" si="1128"/>
        <v>0</v>
      </c>
      <c r="BK2563" s="40">
        <f t="shared" si="1129"/>
        <v>1</v>
      </c>
      <c r="BL2563" s="40">
        <f t="shared" si="1130"/>
        <v>0</v>
      </c>
      <c r="BM2563" s="40">
        <f t="shared" si="1131"/>
        <v>0</v>
      </c>
      <c r="BN2563" s="40">
        <f t="shared" si="1132"/>
        <v>0</v>
      </c>
    </row>
    <row r="2564" spans="1:66" x14ac:dyDescent="0.25">
      <c r="A2564" s="379"/>
      <c r="B2564" s="936"/>
      <c r="C2564" s="272"/>
      <c r="D2564" s="868"/>
      <c r="E2564" s="873" t="str">
        <f t="shared" si="1106"/>
        <v xml:space="preserve"> </v>
      </c>
      <c r="F2564" s="130">
        <f t="shared" si="1107"/>
        <v>0</v>
      </c>
      <c r="G2564" s="128">
        <f t="shared" si="1108"/>
        <v>2552</v>
      </c>
      <c r="H2564" s="127"/>
      <c r="I2564" s="321"/>
      <c r="J2564" s="97"/>
      <c r="K2564" s="323"/>
      <c r="L2564" s="322"/>
      <c r="M2564" s="50"/>
      <c r="N2564" s="87"/>
      <c r="O2564" s="324"/>
      <c r="P2564" s="98"/>
      <c r="Q2564" s="98"/>
      <c r="R2564" s="114"/>
      <c r="S2564" s="753"/>
      <c r="T2564" s="98"/>
      <c r="U2564" s="98"/>
      <c r="V2564" s="98"/>
      <c r="W2564" s="99"/>
      <c r="X2564" s="97"/>
      <c r="Y2564" s="87"/>
      <c r="Z2564" s="100"/>
      <c r="AA2564" s="106">
        <f t="shared" si="1109"/>
        <v>2552</v>
      </c>
      <c r="AB2564" s="549">
        <f t="shared" si="1110"/>
        <v>0</v>
      </c>
      <c r="AC2564" s="544">
        <f t="shared" si="1111"/>
        <v>0</v>
      </c>
      <c r="AD2564" s="174">
        <f t="shared" si="1112"/>
        <v>0</v>
      </c>
      <c r="AE2564" s="8"/>
      <c r="AF2564" s="885" t="str">
        <f t="shared" si="1113"/>
        <v xml:space="preserve"> </v>
      </c>
      <c r="AG2564" s="40">
        <f t="shared" si="1114"/>
        <v>0</v>
      </c>
      <c r="AH2564" s="40">
        <f t="shared" si="1115"/>
        <v>0</v>
      </c>
      <c r="AR2564" s="40">
        <f t="shared" si="1116"/>
        <v>0</v>
      </c>
      <c r="AS2564" s="40">
        <f t="shared" si="1117"/>
        <v>0</v>
      </c>
      <c r="AT2564" s="40">
        <f t="shared" si="1118"/>
        <v>0</v>
      </c>
      <c r="AU2564" s="40">
        <f t="shared" si="1119"/>
        <v>0</v>
      </c>
      <c r="AX2564" s="279">
        <f t="shared" si="1120"/>
        <v>0</v>
      </c>
      <c r="AY2564" s="279">
        <f t="shared" si="1121"/>
        <v>0</v>
      </c>
      <c r="AZ2564" s="40">
        <f t="shared" si="1122"/>
        <v>0</v>
      </c>
      <c r="BB2564" s="40">
        <f t="shared" si="1123"/>
        <v>0</v>
      </c>
      <c r="BC2564" s="397">
        <f t="shared" si="1124"/>
        <v>0</v>
      </c>
      <c r="BD2564" s="105">
        <f t="shared" si="1125"/>
        <v>0</v>
      </c>
      <c r="BE2564" s="105">
        <f t="shared" si="1126"/>
        <v>0</v>
      </c>
      <c r="BF2564" s="742">
        <f t="shared" si="1127"/>
        <v>0</v>
      </c>
      <c r="BG2564" s="89"/>
      <c r="BH2564" s="9"/>
      <c r="BJ2564" s="40">
        <f t="shared" si="1128"/>
        <v>0</v>
      </c>
      <c r="BK2564" s="40">
        <f t="shared" si="1129"/>
        <v>1</v>
      </c>
      <c r="BL2564" s="40">
        <f t="shared" si="1130"/>
        <v>0</v>
      </c>
      <c r="BM2564" s="40">
        <f t="shared" si="1131"/>
        <v>0</v>
      </c>
      <c r="BN2564" s="40">
        <f t="shared" si="1132"/>
        <v>0</v>
      </c>
    </row>
    <row r="2565" spans="1:66" x14ac:dyDescent="0.25">
      <c r="A2565" s="379"/>
      <c r="B2565" s="936"/>
      <c r="C2565" s="272"/>
      <c r="D2565" s="868"/>
      <c r="E2565" s="873" t="str">
        <f t="shared" si="1106"/>
        <v xml:space="preserve"> </v>
      </c>
      <c r="F2565" s="130">
        <f t="shared" si="1107"/>
        <v>0</v>
      </c>
      <c r="G2565" s="128">
        <f t="shared" si="1108"/>
        <v>2553</v>
      </c>
      <c r="H2565" s="127"/>
      <c r="I2565" s="321"/>
      <c r="J2565" s="97"/>
      <c r="K2565" s="323"/>
      <c r="L2565" s="322"/>
      <c r="M2565" s="50"/>
      <c r="N2565" s="87"/>
      <c r="O2565" s="324"/>
      <c r="P2565" s="98"/>
      <c r="Q2565" s="98"/>
      <c r="R2565" s="114"/>
      <c r="S2565" s="753"/>
      <c r="T2565" s="98"/>
      <c r="U2565" s="98"/>
      <c r="V2565" s="98"/>
      <c r="W2565" s="99"/>
      <c r="X2565" s="97"/>
      <c r="Y2565" s="87"/>
      <c r="Z2565" s="100"/>
      <c r="AA2565" s="106">
        <f t="shared" si="1109"/>
        <v>2553</v>
      </c>
      <c r="AB2565" s="549">
        <f t="shared" si="1110"/>
        <v>0</v>
      </c>
      <c r="AC2565" s="544">
        <f t="shared" si="1111"/>
        <v>0</v>
      </c>
      <c r="AD2565" s="174">
        <f t="shared" si="1112"/>
        <v>0</v>
      </c>
      <c r="AE2565" s="8"/>
      <c r="AF2565" s="885" t="str">
        <f t="shared" si="1113"/>
        <v xml:space="preserve"> </v>
      </c>
      <c r="AG2565" s="40">
        <f t="shared" si="1114"/>
        <v>0</v>
      </c>
      <c r="AH2565" s="40">
        <f t="shared" si="1115"/>
        <v>0</v>
      </c>
      <c r="AR2565" s="40">
        <f t="shared" si="1116"/>
        <v>0</v>
      </c>
      <c r="AS2565" s="40">
        <f t="shared" si="1117"/>
        <v>0</v>
      </c>
      <c r="AT2565" s="40">
        <f t="shared" si="1118"/>
        <v>0</v>
      </c>
      <c r="AU2565" s="40">
        <f t="shared" si="1119"/>
        <v>0</v>
      </c>
      <c r="AX2565" s="279">
        <f t="shared" si="1120"/>
        <v>0</v>
      </c>
      <c r="AY2565" s="279">
        <f t="shared" si="1121"/>
        <v>0</v>
      </c>
      <c r="AZ2565" s="40">
        <f t="shared" si="1122"/>
        <v>0</v>
      </c>
      <c r="BB2565" s="40">
        <f t="shared" si="1123"/>
        <v>0</v>
      </c>
      <c r="BC2565" s="397">
        <f t="shared" si="1124"/>
        <v>0</v>
      </c>
      <c r="BD2565" s="105">
        <f t="shared" si="1125"/>
        <v>0</v>
      </c>
      <c r="BE2565" s="105">
        <f t="shared" si="1126"/>
        <v>0</v>
      </c>
      <c r="BF2565" s="742">
        <f t="shared" si="1127"/>
        <v>0</v>
      </c>
      <c r="BG2565" s="89"/>
      <c r="BH2565" s="9"/>
      <c r="BJ2565" s="40">
        <f t="shared" si="1128"/>
        <v>0</v>
      </c>
      <c r="BK2565" s="40">
        <f t="shared" si="1129"/>
        <v>1</v>
      </c>
      <c r="BL2565" s="40">
        <f t="shared" si="1130"/>
        <v>0</v>
      </c>
      <c r="BM2565" s="40">
        <f t="shared" si="1131"/>
        <v>0</v>
      </c>
      <c r="BN2565" s="40">
        <f t="shared" si="1132"/>
        <v>0</v>
      </c>
    </row>
    <row r="2566" spans="1:66" x14ac:dyDescent="0.25">
      <c r="A2566" s="379"/>
      <c r="B2566" s="936"/>
      <c r="C2566" s="272"/>
      <c r="D2566" s="868"/>
      <c r="E2566" s="873" t="str">
        <f t="shared" si="1106"/>
        <v xml:space="preserve"> </v>
      </c>
      <c r="F2566" s="130">
        <f t="shared" si="1107"/>
        <v>0</v>
      </c>
      <c r="G2566" s="128">
        <f t="shared" si="1108"/>
        <v>2554</v>
      </c>
      <c r="H2566" s="127"/>
      <c r="I2566" s="321"/>
      <c r="J2566" s="97"/>
      <c r="K2566" s="323"/>
      <c r="L2566" s="322"/>
      <c r="M2566" s="50"/>
      <c r="N2566" s="87"/>
      <c r="O2566" s="324"/>
      <c r="P2566" s="98"/>
      <c r="Q2566" s="98"/>
      <c r="R2566" s="114"/>
      <c r="S2566" s="753"/>
      <c r="T2566" s="98"/>
      <c r="U2566" s="98"/>
      <c r="V2566" s="98"/>
      <c r="W2566" s="99"/>
      <c r="X2566" s="97"/>
      <c r="Y2566" s="87"/>
      <c r="Z2566" s="100"/>
      <c r="AA2566" s="106">
        <f t="shared" si="1109"/>
        <v>2554</v>
      </c>
      <c r="AB2566" s="549">
        <f t="shared" si="1110"/>
        <v>0</v>
      </c>
      <c r="AC2566" s="544">
        <f t="shared" si="1111"/>
        <v>0</v>
      </c>
      <c r="AD2566" s="174">
        <f t="shared" si="1112"/>
        <v>0</v>
      </c>
      <c r="AE2566" s="8"/>
      <c r="AF2566" s="885" t="str">
        <f t="shared" si="1113"/>
        <v xml:space="preserve"> </v>
      </c>
      <c r="AG2566" s="40">
        <f t="shared" si="1114"/>
        <v>0</v>
      </c>
      <c r="AH2566" s="40">
        <f t="shared" si="1115"/>
        <v>0</v>
      </c>
      <c r="AR2566" s="40">
        <f t="shared" si="1116"/>
        <v>0</v>
      </c>
      <c r="AS2566" s="40">
        <f t="shared" si="1117"/>
        <v>0</v>
      </c>
      <c r="AT2566" s="40">
        <f t="shared" si="1118"/>
        <v>0</v>
      </c>
      <c r="AU2566" s="40">
        <f t="shared" si="1119"/>
        <v>0</v>
      </c>
      <c r="AX2566" s="279">
        <f t="shared" si="1120"/>
        <v>0</v>
      </c>
      <c r="AY2566" s="279">
        <f t="shared" si="1121"/>
        <v>0</v>
      </c>
      <c r="AZ2566" s="40">
        <f t="shared" si="1122"/>
        <v>0</v>
      </c>
      <c r="BB2566" s="40">
        <f t="shared" si="1123"/>
        <v>0</v>
      </c>
      <c r="BC2566" s="397">
        <f t="shared" si="1124"/>
        <v>0</v>
      </c>
      <c r="BD2566" s="105">
        <f t="shared" si="1125"/>
        <v>0</v>
      </c>
      <c r="BE2566" s="105">
        <f t="shared" si="1126"/>
        <v>0</v>
      </c>
      <c r="BF2566" s="742">
        <f t="shared" si="1127"/>
        <v>0</v>
      </c>
      <c r="BG2566" s="89"/>
      <c r="BH2566" s="9"/>
      <c r="BJ2566" s="40">
        <f t="shared" si="1128"/>
        <v>0</v>
      </c>
      <c r="BK2566" s="40">
        <f t="shared" si="1129"/>
        <v>1</v>
      </c>
      <c r="BL2566" s="40">
        <f t="shared" si="1130"/>
        <v>0</v>
      </c>
      <c r="BM2566" s="40">
        <f t="shared" si="1131"/>
        <v>0</v>
      </c>
      <c r="BN2566" s="40">
        <f t="shared" si="1132"/>
        <v>0</v>
      </c>
    </row>
    <row r="2567" spans="1:66" x14ac:dyDescent="0.25">
      <c r="A2567" s="379"/>
      <c r="B2567" s="936"/>
      <c r="C2567" s="272"/>
      <c r="D2567" s="868"/>
      <c r="E2567" s="873" t="str">
        <f t="shared" si="1106"/>
        <v xml:space="preserve"> </v>
      </c>
      <c r="F2567" s="130">
        <f t="shared" si="1107"/>
        <v>0</v>
      </c>
      <c r="G2567" s="128">
        <f t="shared" si="1108"/>
        <v>2555</v>
      </c>
      <c r="H2567" s="127"/>
      <c r="I2567" s="321"/>
      <c r="J2567" s="97"/>
      <c r="K2567" s="323"/>
      <c r="L2567" s="322"/>
      <c r="M2567" s="50"/>
      <c r="N2567" s="87"/>
      <c r="O2567" s="324"/>
      <c r="P2567" s="98"/>
      <c r="Q2567" s="98"/>
      <c r="R2567" s="114"/>
      <c r="S2567" s="753"/>
      <c r="T2567" s="98"/>
      <c r="U2567" s="98"/>
      <c r="V2567" s="98"/>
      <c r="W2567" s="99"/>
      <c r="X2567" s="97"/>
      <c r="Y2567" s="87"/>
      <c r="Z2567" s="100"/>
      <c r="AA2567" s="106">
        <f t="shared" si="1109"/>
        <v>2555</v>
      </c>
      <c r="AB2567" s="549">
        <f t="shared" si="1110"/>
        <v>0</v>
      </c>
      <c r="AC2567" s="544">
        <f t="shared" si="1111"/>
        <v>0</v>
      </c>
      <c r="AD2567" s="174">
        <f t="shared" si="1112"/>
        <v>0</v>
      </c>
      <c r="AE2567" s="8"/>
      <c r="AF2567" s="885" t="str">
        <f t="shared" si="1113"/>
        <v xml:space="preserve"> </v>
      </c>
      <c r="AG2567" s="40">
        <f t="shared" si="1114"/>
        <v>0</v>
      </c>
      <c r="AH2567" s="40">
        <f t="shared" si="1115"/>
        <v>0</v>
      </c>
      <c r="AR2567" s="40">
        <f t="shared" si="1116"/>
        <v>0</v>
      </c>
      <c r="AS2567" s="40">
        <f t="shared" si="1117"/>
        <v>0</v>
      </c>
      <c r="AT2567" s="40">
        <f t="shared" si="1118"/>
        <v>0</v>
      </c>
      <c r="AU2567" s="40">
        <f t="shared" si="1119"/>
        <v>0</v>
      </c>
      <c r="AX2567" s="279">
        <f t="shared" si="1120"/>
        <v>0</v>
      </c>
      <c r="AY2567" s="279">
        <f t="shared" si="1121"/>
        <v>0</v>
      </c>
      <c r="AZ2567" s="40">
        <f t="shared" si="1122"/>
        <v>0</v>
      </c>
      <c r="BB2567" s="40">
        <f t="shared" si="1123"/>
        <v>0</v>
      </c>
      <c r="BC2567" s="397">
        <f t="shared" si="1124"/>
        <v>0</v>
      </c>
      <c r="BD2567" s="105">
        <f t="shared" si="1125"/>
        <v>0</v>
      </c>
      <c r="BE2567" s="105">
        <f t="shared" si="1126"/>
        <v>0</v>
      </c>
      <c r="BF2567" s="742">
        <f t="shared" si="1127"/>
        <v>0</v>
      </c>
      <c r="BG2567" s="89"/>
      <c r="BH2567" s="9"/>
      <c r="BJ2567" s="40">
        <f t="shared" si="1128"/>
        <v>0</v>
      </c>
      <c r="BK2567" s="40">
        <f t="shared" si="1129"/>
        <v>1</v>
      </c>
      <c r="BL2567" s="40">
        <f t="shared" si="1130"/>
        <v>0</v>
      </c>
      <c r="BM2567" s="40">
        <f t="shared" si="1131"/>
        <v>0</v>
      </c>
      <c r="BN2567" s="40">
        <f t="shared" si="1132"/>
        <v>0</v>
      </c>
    </row>
    <row r="2568" spans="1:66" x14ac:dyDescent="0.25">
      <c r="A2568" s="379"/>
      <c r="B2568" s="936"/>
      <c r="C2568" s="272"/>
      <c r="D2568" s="868"/>
      <c r="E2568" s="873" t="str">
        <f t="shared" si="1106"/>
        <v xml:space="preserve"> </v>
      </c>
      <c r="F2568" s="130">
        <f t="shared" si="1107"/>
        <v>0</v>
      </c>
      <c r="G2568" s="128">
        <f t="shared" si="1108"/>
        <v>2556</v>
      </c>
      <c r="H2568" s="127"/>
      <c r="I2568" s="321"/>
      <c r="J2568" s="97"/>
      <c r="K2568" s="323"/>
      <c r="L2568" s="322"/>
      <c r="M2568" s="50"/>
      <c r="N2568" s="87"/>
      <c r="O2568" s="324"/>
      <c r="P2568" s="98"/>
      <c r="Q2568" s="98"/>
      <c r="R2568" s="114"/>
      <c r="S2568" s="753"/>
      <c r="T2568" s="98"/>
      <c r="U2568" s="98"/>
      <c r="V2568" s="98"/>
      <c r="W2568" s="99"/>
      <c r="X2568" s="97"/>
      <c r="Y2568" s="87"/>
      <c r="Z2568" s="100"/>
      <c r="AA2568" s="106">
        <f t="shared" si="1109"/>
        <v>2556</v>
      </c>
      <c r="AB2568" s="549">
        <f t="shared" si="1110"/>
        <v>0</v>
      </c>
      <c r="AC2568" s="544">
        <f t="shared" si="1111"/>
        <v>0</v>
      </c>
      <c r="AD2568" s="174">
        <f t="shared" si="1112"/>
        <v>0</v>
      </c>
      <c r="AE2568" s="8"/>
      <c r="AF2568" s="885" t="str">
        <f t="shared" si="1113"/>
        <v xml:space="preserve"> </v>
      </c>
      <c r="AG2568" s="40">
        <f t="shared" si="1114"/>
        <v>0</v>
      </c>
      <c r="AH2568" s="40">
        <f t="shared" si="1115"/>
        <v>0</v>
      </c>
      <c r="AR2568" s="40">
        <f t="shared" si="1116"/>
        <v>0</v>
      </c>
      <c r="AS2568" s="40">
        <f t="shared" si="1117"/>
        <v>0</v>
      </c>
      <c r="AT2568" s="40">
        <f t="shared" si="1118"/>
        <v>0</v>
      </c>
      <c r="AU2568" s="40">
        <f t="shared" si="1119"/>
        <v>0</v>
      </c>
      <c r="AX2568" s="279">
        <f t="shared" si="1120"/>
        <v>0</v>
      </c>
      <c r="AY2568" s="279">
        <f t="shared" si="1121"/>
        <v>0</v>
      </c>
      <c r="AZ2568" s="40">
        <f t="shared" si="1122"/>
        <v>0</v>
      </c>
      <c r="BB2568" s="40">
        <f t="shared" si="1123"/>
        <v>0</v>
      </c>
      <c r="BC2568" s="397">
        <f t="shared" si="1124"/>
        <v>0</v>
      </c>
      <c r="BD2568" s="105">
        <f t="shared" si="1125"/>
        <v>0</v>
      </c>
      <c r="BE2568" s="105">
        <f t="shared" si="1126"/>
        <v>0</v>
      </c>
      <c r="BF2568" s="742">
        <f t="shared" si="1127"/>
        <v>0</v>
      </c>
      <c r="BG2568" s="89"/>
      <c r="BH2568" s="9"/>
      <c r="BJ2568" s="40">
        <f t="shared" si="1128"/>
        <v>0</v>
      </c>
      <c r="BK2568" s="40">
        <f t="shared" si="1129"/>
        <v>1</v>
      </c>
      <c r="BL2568" s="40">
        <f t="shared" si="1130"/>
        <v>0</v>
      </c>
      <c r="BM2568" s="40">
        <f t="shared" si="1131"/>
        <v>0</v>
      </c>
      <c r="BN2568" s="40">
        <f t="shared" si="1132"/>
        <v>0</v>
      </c>
    </row>
    <row r="2569" spans="1:66" x14ac:dyDescent="0.25">
      <c r="A2569" s="379"/>
      <c r="B2569" s="936"/>
      <c r="C2569" s="272"/>
      <c r="D2569" s="868"/>
      <c r="E2569" s="873" t="str">
        <f t="shared" si="1106"/>
        <v xml:space="preserve"> </v>
      </c>
      <c r="F2569" s="130">
        <f t="shared" si="1107"/>
        <v>0</v>
      </c>
      <c r="G2569" s="128">
        <f t="shared" si="1108"/>
        <v>2557</v>
      </c>
      <c r="H2569" s="127"/>
      <c r="I2569" s="321"/>
      <c r="J2569" s="97"/>
      <c r="K2569" s="323"/>
      <c r="L2569" s="322"/>
      <c r="M2569" s="50"/>
      <c r="N2569" s="87"/>
      <c r="O2569" s="324"/>
      <c r="P2569" s="98"/>
      <c r="Q2569" s="98"/>
      <c r="R2569" s="114"/>
      <c r="S2569" s="753"/>
      <c r="T2569" s="98"/>
      <c r="U2569" s="98"/>
      <c r="V2569" s="98"/>
      <c r="W2569" s="99"/>
      <c r="X2569" s="97"/>
      <c r="Y2569" s="87"/>
      <c r="Z2569" s="100"/>
      <c r="AA2569" s="106">
        <f t="shared" si="1109"/>
        <v>2557</v>
      </c>
      <c r="AB2569" s="549">
        <f t="shared" si="1110"/>
        <v>0</v>
      </c>
      <c r="AC2569" s="544">
        <f t="shared" si="1111"/>
        <v>0</v>
      </c>
      <c r="AD2569" s="174">
        <f t="shared" si="1112"/>
        <v>0</v>
      </c>
      <c r="AE2569" s="8"/>
      <c r="AF2569" s="885" t="str">
        <f t="shared" si="1113"/>
        <v xml:space="preserve"> </v>
      </c>
      <c r="AG2569" s="40">
        <f t="shared" si="1114"/>
        <v>0</v>
      </c>
      <c r="AH2569" s="40">
        <f t="shared" si="1115"/>
        <v>0</v>
      </c>
      <c r="AR2569" s="40">
        <f t="shared" si="1116"/>
        <v>0</v>
      </c>
      <c r="AS2569" s="40">
        <f t="shared" si="1117"/>
        <v>0</v>
      </c>
      <c r="AT2569" s="40">
        <f t="shared" si="1118"/>
        <v>0</v>
      </c>
      <c r="AU2569" s="40">
        <f t="shared" si="1119"/>
        <v>0</v>
      </c>
      <c r="AX2569" s="279">
        <f t="shared" si="1120"/>
        <v>0</v>
      </c>
      <c r="AY2569" s="279">
        <f t="shared" si="1121"/>
        <v>0</v>
      </c>
      <c r="AZ2569" s="40">
        <f t="shared" si="1122"/>
        <v>0</v>
      </c>
      <c r="BB2569" s="40">
        <f t="shared" si="1123"/>
        <v>0</v>
      </c>
      <c r="BC2569" s="397">
        <f t="shared" si="1124"/>
        <v>0</v>
      </c>
      <c r="BD2569" s="105">
        <f t="shared" si="1125"/>
        <v>0</v>
      </c>
      <c r="BE2569" s="105">
        <f t="shared" si="1126"/>
        <v>0</v>
      </c>
      <c r="BF2569" s="742">
        <f t="shared" si="1127"/>
        <v>0</v>
      </c>
      <c r="BG2569" s="89"/>
      <c r="BH2569" s="9"/>
      <c r="BJ2569" s="40">
        <f t="shared" si="1128"/>
        <v>0</v>
      </c>
      <c r="BK2569" s="40">
        <f t="shared" si="1129"/>
        <v>1</v>
      </c>
      <c r="BL2569" s="40">
        <f t="shared" si="1130"/>
        <v>0</v>
      </c>
      <c r="BM2569" s="40">
        <f t="shared" si="1131"/>
        <v>0</v>
      </c>
      <c r="BN2569" s="40">
        <f t="shared" si="1132"/>
        <v>0</v>
      </c>
    </row>
    <row r="2570" spans="1:66" x14ac:dyDescent="0.25">
      <c r="A2570" s="379"/>
      <c r="B2570" s="936"/>
      <c r="C2570" s="272"/>
      <c r="D2570" s="868"/>
      <c r="E2570" s="873" t="str">
        <f t="shared" si="1106"/>
        <v xml:space="preserve"> </v>
      </c>
      <c r="F2570" s="130">
        <f t="shared" si="1107"/>
        <v>0</v>
      </c>
      <c r="G2570" s="128">
        <f t="shared" si="1108"/>
        <v>2558</v>
      </c>
      <c r="H2570" s="127"/>
      <c r="I2570" s="321"/>
      <c r="J2570" s="97"/>
      <c r="K2570" s="323"/>
      <c r="L2570" s="322"/>
      <c r="M2570" s="50"/>
      <c r="N2570" s="87"/>
      <c r="O2570" s="324"/>
      <c r="P2570" s="98"/>
      <c r="Q2570" s="98"/>
      <c r="R2570" s="114"/>
      <c r="S2570" s="753"/>
      <c r="T2570" s="98"/>
      <c r="U2570" s="98"/>
      <c r="V2570" s="98"/>
      <c r="W2570" s="99"/>
      <c r="X2570" s="97"/>
      <c r="Y2570" s="87"/>
      <c r="Z2570" s="100"/>
      <c r="AA2570" s="106">
        <f t="shared" si="1109"/>
        <v>2558</v>
      </c>
      <c r="AB2570" s="549">
        <f t="shared" si="1110"/>
        <v>0</v>
      </c>
      <c r="AC2570" s="544">
        <f t="shared" si="1111"/>
        <v>0</v>
      </c>
      <c r="AD2570" s="174">
        <f t="shared" si="1112"/>
        <v>0</v>
      </c>
      <c r="AE2570" s="8"/>
      <c r="AF2570" s="885" t="str">
        <f t="shared" si="1113"/>
        <v xml:space="preserve"> </v>
      </c>
      <c r="AG2570" s="40">
        <f t="shared" si="1114"/>
        <v>0</v>
      </c>
      <c r="AH2570" s="40">
        <f t="shared" si="1115"/>
        <v>0</v>
      </c>
      <c r="AR2570" s="40">
        <f t="shared" si="1116"/>
        <v>0</v>
      </c>
      <c r="AS2570" s="40">
        <f t="shared" si="1117"/>
        <v>0</v>
      </c>
      <c r="AT2570" s="40">
        <f t="shared" si="1118"/>
        <v>0</v>
      </c>
      <c r="AU2570" s="40">
        <f t="shared" si="1119"/>
        <v>0</v>
      </c>
      <c r="AX2570" s="279">
        <f t="shared" si="1120"/>
        <v>0</v>
      </c>
      <c r="AY2570" s="279">
        <f t="shared" si="1121"/>
        <v>0</v>
      </c>
      <c r="AZ2570" s="40">
        <f t="shared" si="1122"/>
        <v>0</v>
      </c>
      <c r="BB2570" s="40">
        <f t="shared" si="1123"/>
        <v>0</v>
      </c>
      <c r="BC2570" s="397">
        <f t="shared" si="1124"/>
        <v>0</v>
      </c>
      <c r="BD2570" s="105">
        <f t="shared" si="1125"/>
        <v>0</v>
      </c>
      <c r="BE2570" s="105">
        <f t="shared" si="1126"/>
        <v>0</v>
      </c>
      <c r="BF2570" s="742">
        <f t="shared" si="1127"/>
        <v>0</v>
      </c>
      <c r="BG2570" s="89"/>
      <c r="BH2570" s="9"/>
      <c r="BJ2570" s="40">
        <f t="shared" si="1128"/>
        <v>0</v>
      </c>
      <c r="BK2570" s="40">
        <f t="shared" si="1129"/>
        <v>1</v>
      </c>
      <c r="BL2570" s="40">
        <f t="shared" si="1130"/>
        <v>0</v>
      </c>
      <c r="BM2570" s="40">
        <f t="shared" si="1131"/>
        <v>0</v>
      </c>
      <c r="BN2570" s="40">
        <f t="shared" si="1132"/>
        <v>0</v>
      </c>
    </row>
    <row r="2571" spans="1:66" x14ac:dyDescent="0.25">
      <c r="A2571" s="379"/>
      <c r="B2571" s="936"/>
      <c r="C2571" s="272"/>
      <c r="D2571" s="868"/>
      <c r="E2571" s="873" t="str">
        <f t="shared" si="1106"/>
        <v xml:space="preserve"> </v>
      </c>
      <c r="F2571" s="130">
        <f t="shared" si="1107"/>
        <v>0</v>
      </c>
      <c r="G2571" s="128">
        <f t="shared" si="1108"/>
        <v>2559</v>
      </c>
      <c r="H2571" s="127"/>
      <c r="I2571" s="321"/>
      <c r="J2571" s="97"/>
      <c r="K2571" s="323"/>
      <c r="L2571" s="322"/>
      <c r="M2571" s="50"/>
      <c r="N2571" s="87"/>
      <c r="O2571" s="324"/>
      <c r="P2571" s="98"/>
      <c r="Q2571" s="98"/>
      <c r="R2571" s="114"/>
      <c r="S2571" s="753"/>
      <c r="T2571" s="98"/>
      <c r="U2571" s="98"/>
      <c r="V2571" s="98"/>
      <c r="W2571" s="99"/>
      <c r="X2571" s="97"/>
      <c r="Y2571" s="87"/>
      <c r="Z2571" s="100"/>
      <c r="AA2571" s="106">
        <f t="shared" si="1109"/>
        <v>2559</v>
      </c>
      <c r="AB2571" s="549">
        <f t="shared" si="1110"/>
        <v>0</v>
      </c>
      <c r="AC2571" s="544">
        <f t="shared" si="1111"/>
        <v>0</v>
      </c>
      <c r="AD2571" s="174">
        <f t="shared" si="1112"/>
        <v>0</v>
      </c>
      <c r="AE2571" s="8"/>
      <c r="AF2571" s="885" t="str">
        <f t="shared" si="1113"/>
        <v xml:space="preserve"> </v>
      </c>
      <c r="AG2571" s="40">
        <f t="shared" si="1114"/>
        <v>0</v>
      </c>
      <c r="AH2571" s="40">
        <f t="shared" si="1115"/>
        <v>0</v>
      </c>
      <c r="AR2571" s="40">
        <f t="shared" si="1116"/>
        <v>0</v>
      </c>
      <c r="AS2571" s="40">
        <f t="shared" si="1117"/>
        <v>0</v>
      </c>
      <c r="AT2571" s="40">
        <f t="shared" si="1118"/>
        <v>0</v>
      </c>
      <c r="AU2571" s="40">
        <f t="shared" si="1119"/>
        <v>0</v>
      </c>
      <c r="AX2571" s="279">
        <f t="shared" si="1120"/>
        <v>0</v>
      </c>
      <c r="AY2571" s="279">
        <f t="shared" si="1121"/>
        <v>0</v>
      </c>
      <c r="AZ2571" s="40">
        <f t="shared" si="1122"/>
        <v>0</v>
      </c>
      <c r="BB2571" s="40">
        <f t="shared" si="1123"/>
        <v>0</v>
      </c>
      <c r="BC2571" s="397">
        <f t="shared" si="1124"/>
        <v>0</v>
      </c>
      <c r="BD2571" s="105">
        <f t="shared" si="1125"/>
        <v>0</v>
      </c>
      <c r="BE2571" s="105">
        <f t="shared" si="1126"/>
        <v>0</v>
      </c>
      <c r="BF2571" s="742">
        <f t="shared" si="1127"/>
        <v>0</v>
      </c>
      <c r="BG2571" s="89"/>
      <c r="BH2571" s="9"/>
      <c r="BJ2571" s="40">
        <f t="shared" si="1128"/>
        <v>0</v>
      </c>
      <c r="BK2571" s="40">
        <f t="shared" si="1129"/>
        <v>1</v>
      </c>
      <c r="BL2571" s="40">
        <f t="shared" si="1130"/>
        <v>0</v>
      </c>
      <c r="BM2571" s="40">
        <f t="shared" si="1131"/>
        <v>0</v>
      </c>
      <c r="BN2571" s="40">
        <f t="shared" si="1132"/>
        <v>0</v>
      </c>
    </row>
    <row r="2572" spans="1:66" x14ac:dyDescent="0.25">
      <c r="A2572" s="379"/>
      <c r="B2572" s="936"/>
      <c r="C2572" s="272"/>
      <c r="D2572" s="868"/>
      <c r="E2572" s="873" t="str">
        <f t="shared" si="1106"/>
        <v xml:space="preserve"> </v>
      </c>
      <c r="F2572" s="130">
        <f t="shared" si="1107"/>
        <v>0</v>
      </c>
      <c r="G2572" s="128">
        <f t="shared" si="1108"/>
        <v>2560</v>
      </c>
      <c r="H2572" s="127"/>
      <c r="I2572" s="321"/>
      <c r="J2572" s="97"/>
      <c r="K2572" s="323"/>
      <c r="L2572" s="322"/>
      <c r="M2572" s="50"/>
      <c r="N2572" s="87"/>
      <c r="O2572" s="324"/>
      <c r="P2572" s="98"/>
      <c r="Q2572" s="98"/>
      <c r="R2572" s="114"/>
      <c r="S2572" s="753"/>
      <c r="T2572" s="98"/>
      <c r="U2572" s="98"/>
      <c r="V2572" s="98"/>
      <c r="W2572" s="99"/>
      <c r="X2572" s="97"/>
      <c r="Y2572" s="87"/>
      <c r="Z2572" s="100"/>
      <c r="AA2572" s="106">
        <f t="shared" si="1109"/>
        <v>2560</v>
      </c>
      <c r="AB2572" s="549">
        <f t="shared" si="1110"/>
        <v>0</v>
      </c>
      <c r="AC2572" s="544">
        <f t="shared" si="1111"/>
        <v>0</v>
      </c>
      <c r="AD2572" s="174">
        <f t="shared" si="1112"/>
        <v>0</v>
      </c>
      <c r="AE2572" s="8"/>
      <c r="AF2572" s="885" t="str">
        <f t="shared" si="1113"/>
        <v xml:space="preserve"> </v>
      </c>
      <c r="AG2572" s="40">
        <f t="shared" si="1114"/>
        <v>0</v>
      </c>
      <c r="AH2572" s="40">
        <f t="shared" si="1115"/>
        <v>0</v>
      </c>
      <c r="AR2572" s="40">
        <f t="shared" si="1116"/>
        <v>0</v>
      </c>
      <c r="AS2572" s="40">
        <f t="shared" si="1117"/>
        <v>0</v>
      </c>
      <c r="AT2572" s="40">
        <f t="shared" si="1118"/>
        <v>0</v>
      </c>
      <c r="AU2572" s="40">
        <f t="shared" si="1119"/>
        <v>0</v>
      </c>
      <c r="AX2572" s="279">
        <f t="shared" si="1120"/>
        <v>0</v>
      </c>
      <c r="AY2572" s="279">
        <f t="shared" si="1121"/>
        <v>0</v>
      </c>
      <c r="AZ2572" s="40">
        <f t="shared" si="1122"/>
        <v>0</v>
      </c>
      <c r="BB2572" s="40">
        <f t="shared" si="1123"/>
        <v>0</v>
      </c>
      <c r="BC2572" s="397">
        <f t="shared" si="1124"/>
        <v>0</v>
      </c>
      <c r="BD2572" s="105">
        <f t="shared" si="1125"/>
        <v>0</v>
      </c>
      <c r="BE2572" s="105">
        <f t="shared" si="1126"/>
        <v>0</v>
      </c>
      <c r="BF2572" s="742">
        <f t="shared" si="1127"/>
        <v>0</v>
      </c>
      <c r="BG2572" s="89"/>
      <c r="BH2572" s="9"/>
      <c r="BJ2572" s="40">
        <f t="shared" si="1128"/>
        <v>0</v>
      </c>
      <c r="BK2572" s="40">
        <f t="shared" si="1129"/>
        <v>1</v>
      </c>
      <c r="BL2572" s="40">
        <f t="shared" si="1130"/>
        <v>0</v>
      </c>
      <c r="BM2572" s="40">
        <f t="shared" si="1131"/>
        <v>0</v>
      </c>
      <c r="BN2572" s="40">
        <f t="shared" si="1132"/>
        <v>0</v>
      </c>
    </row>
    <row r="2573" spans="1:66" x14ac:dyDescent="0.25">
      <c r="A2573" s="379"/>
      <c r="B2573" s="936"/>
      <c r="C2573" s="272"/>
      <c r="D2573" s="868"/>
      <c r="E2573" s="873" t="str">
        <f t="shared" si="1106"/>
        <v xml:space="preserve"> </v>
      </c>
      <c r="F2573" s="130">
        <f t="shared" si="1107"/>
        <v>0</v>
      </c>
      <c r="G2573" s="128">
        <f t="shared" si="1108"/>
        <v>2561</v>
      </c>
      <c r="H2573" s="127"/>
      <c r="I2573" s="321"/>
      <c r="J2573" s="97"/>
      <c r="K2573" s="323"/>
      <c r="L2573" s="322"/>
      <c r="M2573" s="50"/>
      <c r="N2573" s="87"/>
      <c r="O2573" s="324"/>
      <c r="P2573" s="98"/>
      <c r="Q2573" s="98"/>
      <c r="R2573" s="114"/>
      <c r="S2573" s="753"/>
      <c r="T2573" s="98"/>
      <c r="U2573" s="98"/>
      <c r="V2573" s="98"/>
      <c r="W2573" s="99"/>
      <c r="X2573" s="97"/>
      <c r="Y2573" s="87"/>
      <c r="Z2573" s="100"/>
      <c r="AA2573" s="106">
        <f t="shared" si="1109"/>
        <v>2561</v>
      </c>
      <c r="AB2573" s="549">
        <f t="shared" si="1110"/>
        <v>0</v>
      </c>
      <c r="AC2573" s="544">
        <f t="shared" si="1111"/>
        <v>0</v>
      </c>
      <c r="AD2573" s="174">
        <f t="shared" si="1112"/>
        <v>0</v>
      </c>
      <c r="AE2573" s="8"/>
      <c r="AF2573" s="885" t="str">
        <f t="shared" si="1113"/>
        <v xml:space="preserve"> </v>
      </c>
      <c r="AG2573" s="40">
        <f t="shared" si="1114"/>
        <v>0</v>
      </c>
      <c r="AH2573" s="40">
        <f t="shared" si="1115"/>
        <v>0</v>
      </c>
      <c r="AR2573" s="40">
        <f t="shared" si="1116"/>
        <v>0</v>
      </c>
      <c r="AS2573" s="40">
        <f t="shared" si="1117"/>
        <v>0</v>
      </c>
      <c r="AT2573" s="40">
        <f t="shared" si="1118"/>
        <v>0</v>
      </c>
      <c r="AU2573" s="40">
        <f t="shared" si="1119"/>
        <v>0</v>
      </c>
      <c r="AX2573" s="279">
        <f t="shared" si="1120"/>
        <v>0</v>
      </c>
      <c r="AY2573" s="279">
        <f t="shared" si="1121"/>
        <v>0</v>
      </c>
      <c r="AZ2573" s="40">
        <f t="shared" si="1122"/>
        <v>0</v>
      </c>
      <c r="BB2573" s="40">
        <f t="shared" si="1123"/>
        <v>0</v>
      </c>
      <c r="BC2573" s="397">
        <f t="shared" si="1124"/>
        <v>0</v>
      </c>
      <c r="BD2573" s="105">
        <f t="shared" si="1125"/>
        <v>0</v>
      </c>
      <c r="BE2573" s="105">
        <f t="shared" si="1126"/>
        <v>0</v>
      </c>
      <c r="BF2573" s="742">
        <f t="shared" si="1127"/>
        <v>0</v>
      </c>
      <c r="BG2573" s="89"/>
      <c r="BH2573" s="9"/>
      <c r="BJ2573" s="40">
        <f t="shared" si="1128"/>
        <v>0</v>
      </c>
      <c r="BK2573" s="40">
        <f t="shared" si="1129"/>
        <v>1</v>
      </c>
      <c r="BL2573" s="40">
        <f t="shared" si="1130"/>
        <v>0</v>
      </c>
      <c r="BM2573" s="40">
        <f t="shared" si="1131"/>
        <v>0</v>
      </c>
      <c r="BN2573" s="40">
        <f t="shared" si="1132"/>
        <v>0</v>
      </c>
    </row>
    <row r="2574" spans="1:66" x14ac:dyDescent="0.25">
      <c r="A2574" s="379"/>
      <c r="B2574" s="936"/>
      <c r="C2574" s="272"/>
      <c r="D2574" s="868"/>
      <c r="E2574" s="873" t="str">
        <f t="shared" si="1106"/>
        <v xml:space="preserve"> </v>
      </c>
      <c r="F2574" s="130">
        <f t="shared" si="1107"/>
        <v>0</v>
      </c>
      <c r="G2574" s="128">
        <f t="shared" si="1108"/>
        <v>2562</v>
      </c>
      <c r="H2574" s="127"/>
      <c r="I2574" s="321"/>
      <c r="J2574" s="97"/>
      <c r="K2574" s="323"/>
      <c r="L2574" s="322"/>
      <c r="M2574" s="50"/>
      <c r="N2574" s="87"/>
      <c r="O2574" s="324"/>
      <c r="P2574" s="98"/>
      <c r="Q2574" s="98"/>
      <c r="R2574" s="114"/>
      <c r="S2574" s="753"/>
      <c r="T2574" s="98"/>
      <c r="U2574" s="98"/>
      <c r="V2574" s="98"/>
      <c r="W2574" s="99"/>
      <c r="X2574" s="97"/>
      <c r="Y2574" s="87"/>
      <c r="Z2574" s="100"/>
      <c r="AA2574" s="106">
        <f t="shared" si="1109"/>
        <v>2562</v>
      </c>
      <c r="AB2574" s="549">
        <f t="shared" si="1110"/>
        <v>0</v>
      </c>
      <c r="AC2574" s="544">
        <f t="shared" si="1111"/>
        <v>0</v>
      </c>
      <c r="AD2574" s="174">
        <f t="shared" si="1112"/>
        <v>0</v>
      </c>
      <c r="AE2574" s="8"/>
      <c r="AF2574" s="885" t="str">
        <f t="shared" si="1113"/>
        <v xml:space="preserve"> </v>
      </c>
      <c r="AG2574" s="40">
        <f t="shared" si="1114"/>
        <v>0</v>
      </c>
      <c r="AH2574" s="40">
        <f t="shared" si="1115"/>
        <v>0</v>
      </c>
      <c r="AR2574" s="40">
        <f t="shared" si="1116"/>
        <v>0</v>
      </c>
      <c r="AS2574" s="40">
        <f t="shared" si="1117"/>
        <v>0</v>
      </c>
      <c r="AT2574" s="40">
        <f t="shared" si="1118"/>
        <v>0</v>
      </c>
      <c r="AU2574" s="40">
        <f t="shared" si="1119"/>
        <v>0</v>
      </c>
      <c r="AX2574" s="279">
        <f t="shared" si="1120"/>
        <v>0</v>
      </c>
      <c r="AY2574" s="279">
        <f t="shared" si="1121"/>
        <v>0</v>
      </c>
      <c r="AZ2574" s="40">
        <f t="shared" si="1122"/>
        <v>0</v>
      </c>
      <c r="BB2574" s="40">
        <f t="shared" si="1123"/>
        <v>0</v>
      </c>
      <c r="BC2574" s="397">
        <f t="shared" si="1124"/>
        <v>0</v>
      </c>
      <c r="BD2574" s="105">
        <f t="shared" si="1125"/>
        <v>0</v>
      </c>
      <c r="BE2574" s="105">
        <f t="shared" si="1126"/>
        <v>0</v>
      </c>
      <c r="BF2574" s="742">
        <f t="shared" si="1127"/>
        <v>0</v>
      </c>
      <c r="BG2574" s="89"/>
      <c r="BH2574" s="9"/>
      <c r="BJ2574" s="40">
        <f t="shared" si="1128"/>
        <v>0</v>
      </c>
      <c r="BK2574" s="40">
        <f t="shared" si="1129"/>
        <v>1</v>
      </c>
      <c r="BL2574" s="40">
        <f t="shared" si="1130"/>
        <v>0</v>
      </c>
      <c r="BM2574" s="40">
        <f t="shared" si="1131"/>
        <v>0</v>
      </c>
      <c r="BN2574" s="40">
        <f t="shared" si="1132"/>
        <v>0</v>
      </c>
    </row>
    <row r="2575" spans="1:66" x14ac:dyDescent="0.25">
      <c r="A2575" s="379"/>
      <c r="B2575" s="936"/>
      <c r="C2575" s="272"/>
      <c r="D2575" s="868"/>
      <c r="E2575" s="873" t="str">
        <f t="shared" si="1106"/>
        <v xml:space="preserve"> </v>
      </c>
      <c r="F2575" s="130">
        <f t="shared" si="1107"/>
        <v>0</v>
      </c>
      <c r="G2575" s="128">
        <f t="shared" si="1108"/>
        <v>2563</v>
      </c>
      <c r="H2575" s="127"/>
      <c r="I2575" s="321"/>
      <c r="J2575" s="97"/>
      <c r="K2575" s="323"/>
      <c r="L2575" s="322"/>
      <c r="M2575" s="50"/>
      <c r="N2575" s="87"/>
      <c r="O2575" s="324"/>
      <c r="P2575" s="98"/>
      <c r="Q2575" s="98"/>
      <c r="R2575" s="114"/>
      <c r="S2575" s="753"/>
      <c r="T2575" s="98"/>
      <c r="U2575" s="98"/>
      <c r="V2575" s="98"/>
      <c r="W2575" s="99"/>
      <c r="X2575" s="97"/>
      <c r="Y2575" s="87"/>
      <c r="Z2575" s="100"/>
      <c r="AA2575" s="106">
        <f t="shared" si="1109"/>
        <v>2563</v>
      </c>
      <c r="AB2575" s="549">
        <f t="shared" si="1110"/>
        <v>0</v>
      </c>
      <c r="AC2575" s="544">
        <f t="shared" si="1111"/>
        <v>0</v>
      </c>
      <c r="AD2575" s="174">
        <f t="shared" si="1112"/>
        <v>0</v>
      </c>
      <c r="AE2575" s="8"/>
      <c r="AF2575" s="885" t="str">
        <f t="shared" si="1113"/>
        <v xml:space="preserve"> </v>
      </c>
      <c r="AG2575" s="40">
        <f t="shared" si="1114"/>
        <v>0</v>
      </c>
      <c r="AH2575" s="40">
        <f t="shared" si="1115"/>
        <v>0</v>
      </c>
      <c r="AR2575" s="40">
        <f t="shared" si="1116"/>
        <v>0</v>
      </c>
      <c r="AS2575" s="40">
        <f t="shared" si="1117"/>
        <v>0</v>
      </c>
      <c r="AT2575" s="40">
        <f t="shared" si="1118"/>
        <v>0</v>
      </c>
      <c r="AU2575" s="40">
        <f t="shared" si="1119"/>
        <v>0</v>
      </c>
      <c r="AX2575" s="279">
        <f t="shared" si="1120"/>
        <v>0</v>
      </c>
      <c r="AY2575" s="279">
        <f t="shared" si="1121"/>
        <v>0</v>
      </c>
      <c r="AZ2575" s="40">
        <f t="shared" si="1122"/>
        <v>0</v>
      </c>
      <c r="BB2575" s="40">
        <f t="shared" si="1123"/>
        <v>0</v>
      </c>
      <c r="BC2575" s="397">
        <f t="shared" si="1124"/>
        <v>0</v>
      </c>
      <c r="BD2575" s="105">
        <f t="shared" si="1125"/>
        <v>0</v>
      </c>
      <c r="BE2575" s="105">
        <f t="shared" si="1126"/>
        <v>0</v>
      </c>
      <c r="BF2575" s="742">
        <f t="shared" si="1127"/>
        <v>0</v>
      </c>
      <c r="BG2575" s="89"/>
      <c r="BH2575" s="9"/>
      <c r="BJ2575" s="40">
        <f t="shared" si="1128"/>
        <v>0</v>
      </c>
      <c r="BK2575" s="40">
        <f t="shared" si="1129"/>
        <v>1</v>
      </c>
      <c r="BL2575" s="40">
        <f t="shared" si="1130"/>
        <v>0</v>
      </c>
      <c r="BM2575" s="40">
        <f t="shared" si="1131"/>
        <v>0</v>
      </c>
      <c r="BN2575" s="40">
        <f t="shared" si="1132"/>
        <v>0</v>
      </c>
    </row>
    <row r="2576" spans="1:66" x14ac:dyDescent="0.25">
      <c r="A2576" s="379"/>
      <c r="B2576" s="936"/>
      <c r="C2576" s="272"/>
      <c r="D2576" s="868"/>
      <c r="E2576" s="873" t="str">
        <f t="shared" si="1106"/>
        <v xml:space="preserve"> </v>
      </c>
      <c r="F2576" s="130">
        <f t="shared" si="1107"/>
        <v>0</v>
      </c>
      <c r="G2576" s="128">
        <f t="shared" si="1108"/>
        <v>2564</v>
      </c>
      <c r="H2576" s="127"/>
      <c r="I2576" s="321"/>
      <c r="J2576" s="97"/>
      <c r="K2576" s="323"/>
      <c r="L2576" s="322"/>
      <c r="M2576" s="50"/>
      <c r="N2576" s="87"/>
      <c r="O2576" s="324"/>
      <c r="P2576" s="98"/>
      <c r="Q2576" s="98"/>
      <c r="R2576" s="114"/>
      <c r="S2576" s="753"/>
      <c r="T2576" s="98"/>
      <c r="U2576" s="98"/>
      <c r="V2576" s="98"/>
      <c r="W2576" s="99"/>
      <c r="X2576" s="97"/>
      <c r="Y2576" s="87"/>
      <c r="Z2576" s="100"/>
      <c r="AA2576" s="106">
        <f t="shared" si="1109"/>
        <v>2564</v>
      </c>
      <c r="AB2576" s="549">
        <f t="shared" si="1110"/>
        <v>0</v>
      </c>
      <c r="AC2576" s="544">
        <f t="shared" si="1111"/>
        <v>0</v>
      </c>
      <c r="AD2576" s="174">
        <f t="shared" si="1112"/>
        <v>0</v>
      </c>
      <c r="AE2576" s="8"/>
      <c r="AF2576" s="885" t="str">
        <f t="shared" si="1113"/>
        <v xml:space="preserve"> </v>
      </c>
      <c r="AG2576" s="40">
        <f t="shared" si="1114"/>
        <v>0</v>
      </c>
      <c r="AH2576" s="40">
        <f t="shared" si="1115"/>
        <v>0</v>
      </c>
      <c r="AR2576" s="40">
        <f t="shared" si="1116"/>
        <v>0</v>
      </c>
      <c r="AS2576" s="40">
        <f t="shared" si="1117"/>
        <v>0</v>
      </c>
      <c r="AT2576" s="40">
        <f t="shared" si="1118"/>
        <v>0</v>
      </c>
      <c r="AU2576" s="40">
        <f t="shared" si="1119"/>
        <v>0</v>
      </c>
      <c r="AX2576" s="279">
        <f t="shared" si="1120"/>
        <v>0</v>
      </c>
      <c r="AY2576" s="279">
        <f t="shared" si="1121"/>
        <v>0</v>
      </c>
      <c r="AZ2576" s="40">
        <f t="shared" si="1122"/>
        <v>0</v>
      </c>
      <c r="BB2576" s="40">
        <f t="shared" si="1123"/>
        <v>0</v>
      </c>
      <c r="BC2576" s="397">
        <f t="shared" si="1124"/>
        <v>0</v>
      </c>
      <c r="BD2576" s="105">
        <f t="shared" si="1125"/>
        <v>0</v>
      </c>
      <c r="BE2576" s="105">
        <f t="shared" si="1126"/>
        <v>0</v>
      </c>
      <c r="BF2576" s="742">
        <f t="shared" si="1127"/>
        <v>0</v>
      </c>
      <c r="BG2576" s="89"/>
      <c r="BH2576" s="9"/>
      <c r="BJ2576" s="40">
        <f t="shared" si="1128"/>
        <v>0</v>
      </c>
      <c r="BK2576" s="40">
        <f t="shared" si="1129"/>
        <v>1</v>
      </c>
      <c r="BL2576" s="40">
        <f t="shared" si="1130"/>
        <v>0</v>
      </c>
      <c r="BM2576" s="40">
        <f t="shared" si="1131"/>
        <v>0</v>
      </c>
      <c r="BN2576" s="40">
        <f t="shared" si="1132"/>
        <v>0</v>
      </c>
    </row>
    <row r="2577" spans="1:66" x14ac:dyDescent="0.25">
      <c r="A2577" s="379"/>
      <c r="B2577" s="936"/>
      <c r="C2577" s="272"/>
      <c r="D2577" s="868"/>
      <c r="E2577" s="873" t="str">
        <f t="shared" si="1106"/>
        <v xml:space="preserve"> </v>
      </c>
      <c r="F2577" s="130">
        <f t="shared" si="1107"/>
        <v>0</v>
      </c>
      <c r="G2577" s="128">
        <f t="shared" si="1108"/>
        <v>2565</v>
      </c>
      <c r="H2577" s="127"/>
      <c r="I2577" s="321"/>
      <c r="J2577" s="97"/>
      <c r="K2577" s="323"/>
      <c r="L2577" s="322"/>
      <c r="M2577" s="50"/>
      <c r="N2577" s="87"/>
      <c r="O2577" s="324"/>
      <c r="P2577" s="98"/>
      <c r="Q2577" s="98"/>
      <c r="R2577" s="114"/>
      <c r="S2577" s="753"/>
      <c r="T2577" s="98"/>
      <c r="U2577" s="98"/>
      <c r="V2577" s="98"/>
      <c r="W2577" s="99"/>
      <c r="X2577" s="97"/>
      <c r="Y2577" s="87"/>
      <c r="Z2577" s="100"/>
      <c r="AA2577" s="106">
        <f t="shared" si="1109"/>
        <v>2565</v>
      </c>
      <c r="AB2577" s="549">
        <f t="shared" si="1110"/>
        <v>0</v>
      </c>
      <c r="AC2577" s="544">
        <f t="shared" si="1111"/>
        <v>0</v>
      </c>
      <c r="AD2577" s="174">
        <f t="shared" si="1112"/>
        <v>0</v>
      </c>
      <c r="AE2577" s="8"/>
      <c r="AF2577" s="885" t="str">
        <f t="shared" si="1113"/>
        <v xml:space="preserve"> </v>
      </c>
      <c r="AG2577" s="40">
        <f t="shared" si="1114"/>
        <v>0</v>
      </c>
      <c r="AH2577" s="40">
        <f t="shared" si="1115"/>
        <v>0</v>
      </c>
      <c r="AR2577" s="40">
        <f t="shared" si="1116"/>
        <v>0</v>
      </c>
      <c r="AS2577" s="40">
        <f t="shared" si="1117"/>
        <v>0</v>
      </c>
      <c r="AT2577" s="40">
        <f t="shared" si="1118"/>
        <v>0</v>
      </c>
      <c r="AU2577" s="40">
        <f t="shared" si="1119"/>
        <v>0</v>
      </c>
      <c r="AX2577" s="279">
        <f t="shared" si="1120"/>
        <v>0</v>
      </c>
      <c r="AY2577" s="279">
        <f t="shared" si="1121"/>
        <v>0</v>
      </c>
      <c r="AZ2577" s="40">
        <f t="shared" si="1122"/>
        <v>0</v>
      </c>
      <c r="BB2577" s="40">
        <f t="shared" si="1123"/>
        <v>0</v>
      </c>
      <c r="BC2577" s="397">
        <f t="shared" si="1124"/>
        <v>0</v>
      </c>
      <c r="BD2577" s="105">
        <f t="shared" si="1125"/>
        <v>0</v>
      </c>
      <c r="BE2577" s="105">
        <f t="shared" si="1126"/>
        <v>0</v>
      </c>
      <c r="BF2577" s="742">
        <f t="shared" si="1127"/>
        <v>0</v>
      </c>
      <c r="BG2577" s="89"/>
      <c r="BH2577" s="9"/>
      <c r="BJ2577" s="40">
        <f t="shared" si="1128"/>
        <v>0</v>
      </c>
      <c r="BK2577" s="40">
        <f t="shared" si="1129"/>
        <v>1</v>
      </c>
      <c r="BL2577" s="40">
        <f t="shared" si="1130"/>
        <v>0</v>
      </c>
      <c r="BM2577" s="40">
        <f t="shared" si="1131"/>
        <v>0</v>
      </c>
      <c r="BN2577" s="40">
        <f t="shared" si="1132"/>
        <v>0</v>
      </c>
    </row>
    <row r="2578" spans="1:66" x14ac:dyDescent="0.25">
      <c r="A2578" s="379"/>
      <c r="B2578" s="936"/>
      <c r="C2578" s="272"/>
      <c r="D2578" s="868"/>
      <c r="E2578" s="873" t="str">
        <f t="shared" si="1106"/>
        <v xml:space="preserve"> </v>
      </c>
      <c r="F2578" s="130">
        <f t="shared" si="1107"/>
        <v>0</v>
      </c>
      <c r="G2578" s="128">
        <f t="shared" si="1108"/>
        <v>2566</v>
      </c>
      <c r="H2578" s="127"/>
      <c r="I2578" s="321"/>
      <c r="J2578" s="97"/>
      <c r="K2578" s="323"/>
      <c r="L2578" s="322"/>
      <c r="M2578" s="50"/>
      <c r="N2578" s="87"/>
      <c r="O2578" s="324"/>
      <c r="P2578" s="98"/>
      <c r="Q2578" s="98"/>
      <c r="R2578" s="114"/>
      <c r="S2578" s="753"/>
      <c r="T2578" s="98"/>
      <c r="U2578" s="98"/>
      <c r="V2578" s="98"/>
      <c r="W2578" s="99"/>
      <c r="X2578" s="97"/>
      <c r="Y2578" s="87"/>
      <c r="Z2578" s="100"/>
      <c r="AA2578" s="106">
        <f t="shared" si="1109"/>
        <v>2566</v>
      </c>
      <c r="AB2578" s="549">
        <f t="shared" si="1110"/>
        <v>0</v>
      </c>
      <c r="AC2578" s="544">
        <f t="shared" si="1111"/>
        <v>0</v>
      </c>
      <c r="AD2578" s="174">
        <f t="shared" si="1112"/>
        <v>0</v>
      </c>
      <c r="AE2578" s="8"/>
      <c r="AF2578" s="885" t="str">
        <f t="shared" si="1113"/>
        <v xml:space="preserve"> </v>
      </c>
      <c r="AG2578" s="40">
        <f t="shared" si="1114"/>
        <v>0</v>
      </c>
      <c r="AH2578" s="40">
        <f t="shared" si="1115"/>
        <v>0</v>
      </c>
      <c r="AR2578" s="40">
        <f t="shared" si="1116"/>
        <v>0</v>
      </c>
      <c r="AS2578" s="40">
        <f t="shared" si="1117"/>
        <v>0</v>
      </c>
      <c r="AT2578" s="40">
        <f t="shared" si="1118"/>
        <v>0</v>
      </c>
      <c r="AU2578" s="40">
        <f t="shared" si="1119"/>
        <v>0</v>
      </c>
      <c r="AX2578" s="279">
        <f t="shared" si="1120"/>
        <v>0</v>
      </c>
      <c r="AY2578" s="279">
        <f t="shared" si="1121"/>
        <v>0</v>
      </c>
      <c r="AZ2578" s="40">
        <f t="shared" si="1122"/>
        <v>0</v>
      </c>
      <c r="BB2578" s="40">
        <f t="shared" si="1123"/>
        <v>0</v>
      </c>
      <c r="BC2578" s="397">
        <f t="shared" si="1124"/>
        <v>0</v>
      </c>
      <c r="BD2578" s="105">
        <f t="shared" si="1125"/>
        <v>0</v>
      </c>
      <c r="BE2578" s="105">
        <f t="shared" si="1126"/>
        <v>0</v>
      </c>
      <c r="BF2578" s="742">
        <f t="shared" si="1127"/>
        <v>0</v>
      </c>
      <c r="BG2578" s="89"/>
      <c r="BH2578" s="9"/>
      <c r="BJ2578" s="40">
        <f t="shared" si="1128"/>
        <v>0</v>
      </c>
      <c r="BK2578" s="40">
        <f t="shared" si="1129"/>
        <v>1</v>
      </c>
      <c r="BL2578" s="40">
        <f t="shared" si="1130"/>
        <v>0</v>
      </c>
      <c r="BM2578" s="40">
        <f t="shared" si="1131"/>
        <v>0</v>
      </c>
      <c r="BN2578" s="40">
        <f t="shared" si="1132"/>
        <v>0</v>
      </c>
    </row>
    <row r="2579" spans="1:66" x14ac:dyDescent="0.25">
      <c r="A2579" s="379"/>
      <c r="B2579" s="936"/>
      <c r="C2579" s="272"/>
      <c r="D2579" s="868"/>
      <c r="E2579" s="873" t="str">
        <f t="shared" si="1106"/>
        <v xml:space="preserve"> </v>
      </c>
      <c r="F2579" s="130">
        <f t="shared" si="1107"/>
        <v>0</v>
      </c>
      <c r="G2579" s="128">
        <f t="shared" si="1108"/>
        <v>2567</v>
      </c>
      <c r="H2579" s="127"/>
      <c r="I2579" s="321"/>
      <c r="J2579" s="97"/>
      <c r="K2579" s="323"/>
      <c r="L2579" s="322"/>
      <c r="M2579" s="50"/>
      <c r="N2579" s="87"/>
      <c r="O2579" s="324"/>
      <c r="P2579" s="98"/>
      <c r="Q2579" s="98"/>
      <c r="R2579" s="114"/>
      <c r="S2579" s="753"/>
      <c r="T2579" s="98"/>
      <c r="U2579" s="98"/>
      <c r="V2579" s="98"/>
      <c r="W2579" s="99"/>
      <c r="X2579" s="97"/>
      <c r="Y2579" s="87"/>
      <c r="Z2579" s="100"/>
      <c r="AA2579" s="106">
        <f t="shared" si="1109"/>
        <v>2567</v>
      </c>
      <c r="AB2579" s="549">
        <f t="shared" si="1110"/>
        <v>0</v>
      </c>
      <c r="AC2579" s="544">
        <f t="shared" si="1111"/>
        <v>0</v>
      </c>
      <c r="AD2579" s="174">
        <f t="shared" si="1112"/>
        <v>0</v>
      </c>
      <c r="AE2579" s="8"/>
      <c r="AF2579" s="885" t="str">
        <f t="shared" si="1113"/>
        <v xml:space="preserve"> </v>
      </c>
      <c r="AG2579" s="40">
        <f t="shared" si="1114"/>
        <v>0</v>
      </c>
      <c r="AH2579" s="40">
        <f t="shared" si="1115"/>
        <v>0</v>
      </c>
      <c r="AR2579" s="40">
        <f t="shared" si="1116"/>
        <v>0</v>
      </c>
      <c r="AS2579" s="40">
        <f t="shared" si="1117"/>
        <v>0</v>
      </c>
      <c r="AT2579" s="40">
        <f t="shared" si="1118"/>
        <v>0</v>
      </c>
      <c r="AU2579" s="40">
        <f t="shared" si="1119"/>
        <v>0</v>
      </c>
      <c r="AX2579" s="279">
        <f t="shared" si="1120"/>
        <v>0</v>
      </c>
      <c r="AY2579" s="279">
        <f t="shared" si="1121"/>
        <v>0</v>
      </c>
      <c r="AZ2579" s="40">
        <f t="shared" si="1122"/>
        <v>0</v>
      </c>
      <c r="BB2579" s="40">
        <f t="shared" si="1123"/>
        <v>0</v>
      </c>
      <c r="BC2579" s="397">
        <f t="shared" si="1124"/>
        <v>0</v>
      </c>
      <c r="BD2579" s="105">
        <f t="shared" si="1125"/>
        <v>0</v>
      </c>
      <c r="BE2579" s="105">
        <f t="shared" si="1126"/>
        <v>0</v>
      </c>
      <c r="BF2579" s="742">
        <f t="shared" si="1127"/>
        <v>0</v>
      </c>
      <c r="BG2579" s="89"/>
      <c r="BH2579" s="9"/>
      <c r="BJ2579" s="40">
        <f t="shared" si="1128"/>
        <v>0</v>
      </c>
      <c r="BK2579" s="40">
        <f t="shared" si="1129"/>
        <v>1</v>
      </c>
      <c r="BL2579" s="40">
        <f t="shared" si="1130"/>
        <v>0</v>
      </c>
      <c r="BM2579" s="40">
        <f t="shared" si="1131"/>
        <v>0</v>
      </c>
      <c r="BN2579" s="40">
        <f t="shared" si="1132"/>
        <v>0</v>
      </c>
    </row>
    <row r="2580" spans="1:66" x14ac:dyDescent="0.25">
      <c r="A2580" s="379"/>
      <c r="B2580" s="936"/>
      <c r="C2580" s="272"/>
      <c r="D2580" s="868"/>
      <c r="E2580" s="873" t="str">
        <f t="shared" si="1106"/>
        <v xml:space="preserve"> </v>
      </c>
      <c r="F2580" s="130">
        <f t="shared" si="1107"/>
        <v>0</v>
      </c>
      <c r="G2580" s="128">
        <f t="shared" si="1108"/>
        <v>2568</v>
      </c>
      <c r="H2580" s="127"/>
      <c r="I2580" s="321"/>
      <c r="J2580" s="97"/>
      <c r="K2580" s="323"/>
      <c r="L2580" s="322"/>
      <c r="M2580" s="50"/>
      <c r="N2580" s="87"/>
      <c r="O2580" s="324"/>
      <c r="P2580" s="98"/>
      <c r="Q2580" s="98"/>
      <c r="R2580" s="114"/>
      <c r="S2580" s="753"/>
      <c r="T2580" s="98"/>
      <c r="U2580" s="98"/>
      <c r="V2580" s="98"/>
      <c r="W2580" s="99"/>
      <c r="X2580" s="97"/>
      <c r="Y2580" s="87"/>
      <c r="Z2580" s="100"/>
      <c r="AA2580" s="106">
        <f t="shared" si="1109"/>
        <v>2568</v>
      </c>
      <c r="AB2580" s="549">
        <f t="shared" si="1110"/>
        <v>0</v>
      </c>
      <c r="AC2580" s="544">
        <f t="shared" si="1111"/>
        <v>0</v>
      </c>
      <c r="AD2580" s="174">
        <f t="shared" si="1112"/>
        <v>0</v>
      </c>
      <c r="AE2580" s="8"/>
      <c r="AF2580" s="885" t="str">
        <f t="shared" si="1113"/>
        <v xml:space="preserve"> </v>
      </c>
      <c r="AG2580" s="40">
        <f t="shared" si="1114"/>
        <v>0</v>
      </c>
      <c r="AH2580" s="40">
        <f t="shared" si="1115"/>
        <v>0</v>
      </c>
      <c r="AR2580" s="40">
        <f t="shared" si="1116"/>
        <v>0</v>
      </c>
      <c r="AS2580" s="40">
        <f t="shared" si="1117"/>
        <v>0</v>
      </c>
      <c r="AT2580" s="40">
        <f t="shared" si="1118"/>
        <v>0</v>
      </c>
      <c r="AU2580" s="40">
        <f t="shared" si="1119"/>
        <v>0</v>
      </c>
      <c r="AX2580" s="279">
        <f t="shared" si="1120"/>
        <v>0</v>
      </c>
      <c r="AY2580" s="279">
        <f t="shared" si="1121"/>
        <v>0</v>
      </c>
      <c r="AZ2580" s="40">
        <f t="shared" si="1122"/>
        <v>0</v>
      </c>
      <c r="BB2580" s="40">
        <f t="shared" si="1123"/>
        <v>0</v>
      </c>
      <c r="BC2580" s="397">
        <f t="shared" si="1124"/>
        <v>0</v>
      </c>
      <c r="BD2580" s="105">
        <f t="shared" si="1125"/>
        <v>0</v>
      </c>
      <c r="BE2580" s="105">
        <f t="shared" si="1126"/>
        <v>0</v>
      </c>
      <c r="BF2580" s="742">
        <f t="shared" si="1127"/>
        <v>0</v>
      </c>
      <c r="BG2580" s="89"/>
      <c r="BH2580" s="9"/>
      <c r="BJ2580" s="40">
        <f t="shared" si="1128"/>
        <v>0</v>
      </c>
      <c r="BK2580" s="40">
        <f t="shared" si="1129"/>
        <v>1</v>
      </c>
      <c r="BL2580" s="40">
        <f t="shared" si="1130"/>
        <v>0</v>
      </c>
      <c r="BM2580" s="40">
        <f t="shared" si="1131"/>
        <v>0</v>
      </c>
      <c r="BN2580" s="40">
        <f t="shared" si="1132"/>
        <v>0</v>
      </c>
    </row>
    <row r="2581" spans="1:66" x14ac:dyDescent="0.25">
      <c r="A2581" s="379"/>
      <c r="B2581" s="936"/>
      <c r="C2581" s="272"/>
      <c r="D2581" s="868"/>
      <c r="E2581" s="873" t="str">
        <f t="shared" si="1106"/>
        <v xml:space="preserve"> </v>
      </c>
      <c r="F2581" s="130">
        <f t="shared" si="1107"/>
        <v>0</v>
      </c>
      <c r="G2581" s="128">
        <f t="shared" si="1108"/>
        <v>2569</v>
      </c>
      <c r="H2581" s="127"/>
      <c r="I2581" s="321"/>
      <c r="J2581" s="97"/>
      <c r="K2581" s="323"/>
      <c r="L2581" s="322"/>
      <c r="M2581" s="50"/>
      <c r="N2581" s="87"/>
      <c r="O2581" s="324"/>
      <c r="P2581" s="98"/>
      <c r="Q2581" s="98"/>
      <c r="R2581" s="114"/>
      <c r="S2581" s="753"/>
      <c r="T2581" s="98"/>
      <c r="U2581" s="98"/>
      <c r="V2581" s="98"/>
      <c r="W2581" s="99"/>
      <c r="X2581" s="97"/>
      <c r="Y2581" s="87"/>
      <c r="Z2581" s="100"/>
      <c r="AA2581" s="106">
        <f t="shared" si="1109"/>
        <v>2569</v>
      </c>
      <c r="AB2581" s="549">
        <f t="shared" si="1110"/>
        <v>0</v>
      </c>
      <c r="AC2581" s="544">
        <f t="shared" si="1111"/>
        <v>0</v>
      </c>
      <c r="AD2581" s="174">
        <f t="shared" si="1112"/>
        <v>0</v>
      </c>
      <c r="AE2581" s="8"/>
      <c r="AF2581" s="885" t="str">
        <f t="shared" si="1113"/>
        <v xml:space="preserve"> </v>
      </c>
      <c r="AG2581" s="40">
        <f t="shared" si="1114"/>
        <v>0</v>
      </c>
      <c r="AH2581" s="40">
        <f t="shared" si="1115"/>
        <v>0</v>
      </c>
      <c r="AR2581" s="40">
        <f t="shared" si="1116"/>
        <v>0</v>
      </c>
      <c r="AS2581" s="40">
        <f t="shared" si="1117"/>
        <v>0</v>
      </c>
      <c r="AT2581" s="40">
        <f t="shared" si="1118"/>
        <v>0</v>
      </c>
      <c r="AU2581" s="40">
        <f t="shared" si="1119"/>
        <v>0</v>
      </c>
      <c r="AX2581" s="279">
        <f t="shared" si="1120"/>
        <v>0</v>
      </c>
      <c r="AY2581" s="279">
        <f t="shared" si="1121"/>
        <v>0</v>
      </c>
      <c r="AZ2581" s="40">
        <f t="shared" si="1122"/>
        <v>0</v>
      </c>
      <c r="BB2581" s="40">
        <f t="shared" si="1123"/>
        <v>0</v>
      </c>
      <c r="BC2581" s="397">
        <f t="shared" si="1124"/>
        <v>0</v>
      </c>
      <c r="BD2581" s="105">
        <f t="shared" si="1125"/>
        <v>0</v>
      </c>
      <c r="BE2581" s="105">
        <f t="shared" si="1126"/>
        <v>0</v>
      </c>
      <c r="BF2581" s="742">
        <f t="shared" si="1127"/>
        <v>0</v>
      </c>
      <c r="BG2581" s="89"/>
      <c r="BH2581" s="9"/>
      <c r="BJ2581" s="40">
        <f t="shared" si="1128"/>
        <v>0</v>
      </c>
      <c r="BK2581" s="40">
        <f t="shared" si="1129"/>
        <v>1</v>
      </c>
      <c r="BL2581" s="40">
        <f t="shared" si="1130"/>
        <v>0</v>
      </c>
      <c r="BM2581" s="40">
        <f t="shared" si="1131"/>
        <v>0</v>
      </c>
      <c r="BN2581" s="40">
        <f t="shared" si="1132"/>
        <v>0</v>
      </c>
    </row>
    <row r="2582" spans="1:66" x14ac:dyDescent="0.25">
      <c r="A2582" s="379"/>
      <c r="B2582" s="936"/>
      <c r="C2582" s="272"/>
      <c r="D2582" s="868"/>
      <c r="E2582" s="873" t="str">
        <f t="shared" si="1106"/>
        <v xml:space="preserve"> </v>
      </c>
      <c r="F2582" s="130">
        <f t="shared" si="1107"/>
        <v>0</v>
      </c>
      <c r="G2582" s="128">
        <f t="shared" si="1108"/>
        <v>2570</v>
      </c>
      <c r="H2582" s="127"/>
      <c r="I2582" s="321"/>
      <c r="J2582" s="97"/>
      <c r="K2582" s="323"/>
      <c r="L2582" s="322"/>
      <c r="M2582" s="50"/>
      <c r="N2582" s="87"/>
      <c r="O2582" s="324"/>
      <c r="P2582" s="98"/>
      <c r="Q2582" s="98"/>
      <c r="R2582" s="114"/>
      <c r="S2582" s="753"/>
      <c r="T2582" s="98"/>
      <c r="U2582" s="98"/>
      <c r="V2582" s="98"/>
      <c r="W2582" s="99"/>
      <c r="X2582" s="97"/>
      <c r="Y2582" s="87"/>
      <c r="Z2582" s="100"/>
      <c r="AA2582" s="106">
        <f t="shared" si="1109"/>
        <v>2570</v>
      </c>
      <c r="AB2582" s="549">
        <f t="shared" si="1110"/>
        <v>0</v>
      </c>
      <c r="AC2582" s="544">
        <f t="shared" si="1111"/>
        <v>0</v>
      </c>
      <c r="AD2582" s="174">
        <f t="shared" si="1112"/>
        <v>0</v>
      </c>
      <c r="AE2582" s="8"/>
      <c r="AF2582" s="885" t="str">
        <f t="shared" si="1113"/>
        <v xml:space="preserve"> </v>
      </c>
      <c r="AG2582" s="40">
        <f t="shared" si="1114"/>
        <v>0</v>
      </c>
      <c r="AH2582" s="40">
        <f t="shared" si="1115"/>
        <v>0</v>
      </c>
      <c r="AR2582" s="40">
        <f t="shared" si="1116"/>
        <v>0</v>
      </c>
      <c r="AS2582" s="40">
        <f t="shared" si="1117"/>
        <v>0</v>
      </c>
      <c r="AT2582" s="40">
        <f t="shared" si="1118"/>
        <v>0</v>
      </c>
      <c r="AU2582" s="40">
        <f t="shared" si="1119"/>
        <v>0</v>
      </c>
      <c r="AX2582" s="279">
        <f t="shared" si="1120"/>
        <v>0</v>
      </c>
      <c r="AY2582" s="279">
        <f t="shared" si="1121"/>
        <v>0</v>
      </c>
      <c r="AZ2582" s="40">
        <f t="shared" si="1122"/>
        <v>0</v>
      </c>
      <c r="BB2582" s="40">
        <f t="shared" si="1123"/>
        <v>0</v>
      </c>
      <c r="BC2582" s="397">
        <f t="shared" si="1124"/>
        <v>0</v>
      </c>
      <c r="BD2582" s="105">
        <f t="shared" si="1125"/>
        <v>0</v>
      </c>
      <c r="BE2582" s="105">
        <f t="shared" si="1126"/>
        <v>0</v>
      </c>
      <c r="BF2582" s="742">
        <f t="shared" si="1127"/>
        <v>0</v>
      </c>
      <c r="BG2582" s="89"/>
      <c r="BH2582" s="9"/>
      <c r="BJ2582" s="40">
        <f t="shared" si="1128"/>
        <v>0</v>
      </c>
      <c r="BK2582" s="40">
        <f t="shared" si="1129"/>
        <v>1</v>
      </c>
      <c r="BL2582" s="40">
        <f t="shared" si="1130"/>
        <v>0</v>
      </c>
      <c r="BM2582" s="40">
        <f t="shared" si="1131"/>
        <v>0</v>
      </c>
      <c r="BN2582" s="40">
        <f t="shared" si="1132"/>
        <v>0</v>
      </c>
    </row>
    <row r="2583" spans="1:66" x14ac:dyDescent="0.25">
      <c r="A2583" s="379"/>
      <c r="B2583" s="936"/>
      <c r="C2583" s="272"/>
      <c r="D2583" s="868"/>
      <c r="E2583" s="873" t="str">
        <f t="shared" si="1106"/>
        <v xml:space="preserve"> </v>
      </c>
      <c r="F2583" s="130">
        <f t="shared" si="1107"/>
        <v>0</v>
      </c>
      <c r="G2583" s="128">
        <f t="shared" si="1108"/>
        <v>2571</v>
      </c>
      <c r="H2583" s="127"/>
      <c r="I2583" s="321"/>
      <c r="J2583" s="97"/>
      <c r="K2583" s="323"/>
      <c r="L2583" s="322"/>
      <c r="M2583" s="50"/>
      <c r="N2583" s="87"/>
      <c r="O2583" s="324"/>
      <c r="P2583" s="98"/>
      <c r="Q2583" s="98"/>
      <c r="R2583" s="114"/>
      <c r="S2583" s="753"/>
      <c r="T2583" s="98"/>
      <c r="U2583" s="98"/>
      <c r="V2583" s="98"/>
      <c r="W2583" s="99"/>
      <c r="X2583" s="97"/>
      <c r="Y2583" s="87"/>
      <c r="Z2583" s="100"/>
      <c r="AA2583" s="106">
        <f t="shared" si="1109"/>
        <v>2571</v>
      </c>
      <c r="AB2583" s="549">
        <f t="shared" si="1110"/>
        <v>0</v>
      </c>
      <c r="AC2583" s="544">
        <f t="shared" si="1111"/>
        <v>0</v>
      </c>
      <c r="AD2583" s="174">
        <f t="shared" si="1112"/>
        <v>0</v>
      </c>
      <c r="AE2583" s="8"/>
      <c r="AF2583" s="885" t="str">
        <f t="shared" si="1113"/>
        <v xml:space="preserve"> </v>
      </c>
      <c r="AG2583" s="40">
        <f t="shared" si="1114"/>
        <v>0</v>
      </c>
      <c r="AH2583" s="40">
        <f t="shared" si="1115"/>
        <v>0</v>
      </c>
      <c r="AR2583" s="40">
        <f t="shared" si="1116"/>
        <v>0</v>
      </c>
      <c r="AS2583" s="40">
        <f t="shared" si="1117"/>
        <v>0</v>
      </c>
      <c r="AT2583" s="40">
        <f t="shared" si="1118"/>
        <v>0</v>
      </c>
      <c r="AU2583" s="40">
        <f t="shared" si="1119"/>
        <v>0</v>
      </c>
      <c r="AX2583" s="279">
        <f t="shared" si="1120"/>
        <v>0</v>
      </c>
      <c r="AY2583" s="279">
        <f t="shared" si="1121"/>
        <v>0</v>
      </c>
      <c r="AZ2583" s="40">
        <f t="shared" si="1122"/>
        <v>0</v>
      </c>
      <c r="BB2583" s="40">
        <f t="shared" si="1123"/>
        <v>0</v>
      </c>
      <c r="BC2583" s="397">
        <f t="shared" si="1124"/>
        <v>0</v>
      </c>
      <c r="BD2583" s="105">
        <f t="shared" si="1125"/>
        <v>0</v>
      </c>
      <c r="BE2583" s="105">
        <f t="shared" si="1126"/>
        <v>0</v>
      </c>
      <c r="BF2583" s="742">
        <f t="shared" si="1127"/>
        <v>0</v>
      </c>
      <c r="BG2583" s="89"/>
      <c r="BH2583" s="9"/>
      <c r="BJ2583" s="40">
        <f t="shared" si="1128"/>
        <v>0</v>
      </c>
      <c r="BK2583" s="40">
        <f t="shared" si="1129"/>
        <v>1</v>
      </c>
      <c r="BL2583" s="40">
        <f t="shared" si="1130"/>
        <v>0</v>
      </c>
      <c r="BM2583" s="40">
        <f t="shared" si="1131"/>
        <v>0</v>
      </c>
      <c r="BN2583" s="40">
        <f t="shared" si="1132"/>
        <v>0</v>
      </c>
    </row>
    <row r="2584" spans="1:66" x14ac:dyDescent="0.25">
      <c r="A2584" s="379"/>
      <c r="B2584" s="936"/>
      <c r="C2584" s="272"/>
      <c r="D2584" s="868"/>
      <c r="E2584" s="873" t="str">
        <f t="shared" si="1106"/>
        <v xml:space="preserve"> </v>
      </c>
      <c r="F2584" s="130">
        <f t="shared" si="1107"/>
        <v>0</v>
      </c>
      <c r="G2584" s="128">
        <f t="shared" si="1108"/>
        <v>2572</v>
      </c>
      <c r="H2584" s="127"/>
      <c r="I2584" s="321"/>
      <c r="J2584" s="97"/>
      <c r="K2584" s="323"/>
      <c r="L2584" s="322"/>
      <c r="M2584" s="50"/>
      <c r="N2584" s="87"/>
      <c r="O2584" s="324"/>
      <c r="P2584" s="98"/>
      <c r="Q2584" s="98"/>
      <c r="R2584" s="114"/>
      <c r="S2584" s="753"/>
      <c r="T2584" s="98"/>
      <c r="U2584" s="98"/>
      <c r="V2584" s="98"/>
      <c r="W2584" s="99"/>
      <c r="X2584" s="97"/>
      <c r="Y2584" s="87"/>
      <c r="Z2584" s="100"/>
      <c r="AA2584" s="106">
        <f t="shared" si="1109"/>
        <v>2572</v>
      </c>
      <c r="AB2584" s="549">
        <f t="shared" si="1110"/>
        <v>0</v>
      </c>
      <c r="AC2584" s="544">
        <f t="shared" si="1111"/>
        <v>0</v>
      </c>
      <c r="AD2584" s="174">
        <f t="shared" si="1112"/>
        <v>0</v>
      </c>
      <c r="AE2584" s="8"/>
      <c r="AF2584" s="885" t="str">
        <f t="shared" si="1113"/>
        <v xml:space="preserve"> </v>
      </c>
      <c r="AG2584" s="40">
        <f t="shared" si="1114"/>
        <v>0</v>
      </c>
      <c r="AH2584" s="40">
        <f t="shared" si="1115"/>
        <v>0</v>
      </c>
      <c r="AR2584" s="40">
        <f t="shared" si="1116"/>
        <v>0</v>
      </c>
      <c r="AS2584" s="40">
        <f t="shared" si="1117"/>
        <v>0</v>
      </c>
      <c r="AT2584" s="40">
        <f t="shared" si="1118"/>
        <v>0</v>
      </c>
      <c r="AU2584" s="40">
        <f t="shared" si="1119"/>
        <v>0</v>
      </c>
      <c r="AX2584" s="279">
        <f t="shared" si="1120"/>
        <v>0</v>
      </c>
      <c r="AY2584" s="279">
        <f t="shared" si="1121"/>
        <v>0</v>
      </c>
      <c r="AZ2584" s="40">
        <f t="shared" si="1122"/>
        <v>0</v>
      </c>
      <c r="BB2584" s="40">
        <f t="shared" si="1123"/>
        <v>0</v>
      </c>
      <c r="BC2584" s="397">
        <f t="shared" si="1124"/>
        <v>0</v>
      </c>
      <c r="BD2584" s="105">
        <f t="shared" si="1125"/>
        <v>0</v>
      </c>
      <c r="BE2584" s="105">
        <f t="shared" si="1126"/>
        <v>0</v>
      </c>
      <c r="BF2584" s="742">
        <f t="shared" si="1127"/>
        <v>0</v>
      </c>
      <c r="BG2584" s="89"/>
      <c r="BH2584" s="9"/>
      <c r="BJ2584" s="40">
        <f t="shared" si="1128"/>
        <v>0</v>
      </c>
      <c r="BK2584" s="40">
        <f t="shared" si="1129"/>
        <v>1</v>
      </c>
      <c r="BL2584" s="40">
        <f t="shared" si="1130"/>
        <v>0</v>
      </c>
      <c r="BM2584" s="40">
        <f t="shared" si="1131"/>
        <v>0</v>
      </c>
      <c r="BN2584" s="40">
        <f t="shared" si="1132"/>
        <v>0</v>
      </c>
    </row>
    <row r="2585" spans="1:66" x14ac:dyDescent="0.25">
      <c r="A2585" s="379"/>
      <c r="B2585" s="936"/>
      <c r="C2585" s="272"/>
      <c r="D2585" s="868"/>
      <c r="E2585" s="873" t="str">
        <f t="shared" si="1106"/>
        <v xml:space="preserve"> </v>
      </c>
      <c r="F2585" s="130">
        <f t="shared" si="1107"/>
        <v>0</v>
      </c>
      <c r="G2585" s="128">
        <f t="shared" si="1108"/>
        <v>2573</v>
      </c>
      <c r="H2585" s="127"/>
      <c r="I2585" s="321"/>
      <c r="J2585" s="97"/>
      <c r="K2585" s="323"/>
      <c r="L2585" s="322"/>
      <c r="M2585" s="50"/>
      <c r="N2585" s="87"/>
      <c r="O2585" s="324"/>
      <c r="P2585" s="98"/>
      <c r="Q2585" s="98"/>
      <c r="R2585" s="114"/>
      <c r="S2585" s="753"/>
      <c r="T2585" s="98"/>
      <c r="U2585" s="98"/>
      <c r="V2585" s="98"/>
      <c r="W2585" s="99"/>
      <c r="X2585" s="97"/>
      <c r="Y2585" s="87"/>
      <c r="Z2585" s="100"/>
      <c r="AA2585" s="106">
        <f t="shared" si="1109"/>
        <v>2573</v>
      </c>
      <c r="AB2585" s="549">
        <f t="shared" si="1110"/>
        <v>0</v>
      </c>
      <c r="AC2585" s="544">
        <f t="shared" si="1111"/>
        <v>0</v>
      </c>
      <c r="AD2585" s="174">
        <f t="shared" si="1112"/>
        <v>0</v>
      </c>
      <c r="AE2585" s="8"/>
      <c r="AF2585" s="885" t="str">
        <f t="shared" si="1113"/>
        <v xml:space="preserve"> </v>
      </c>
      <c r="AG2585" s="40">
        <f t="shared" si="1114"/>
        <v>0</v>
      </c>
      <c r="AH2585" s="40">
        <f t="shared" si="1115"/>
        <v>0</v>
      </c>
      <c r="AR2585" s="40">
        <f t="shared" si="1116"/>
        <v>0</v>
      </c>
      <c r="AS2585" s="40">
        <f t="shared" si="1117"/>
        <v>0</v>
      </c>
      <c r="AT2585" s="40">
        <f t="shared" si="1118"/>
        <v>0</v>
      </c>
      <c r="AU2585" s="40">
        <f t="shared" si="1119"/>
        <v>0</v>
      </c>
      <c r="AX2585" s="279">
        <f t="shared" si="1120"/>
        <v>0</v>
      </c>
      <c r="AY2585" s="279">
        <f t="shared" si="1121"/>
        <v>0</v>
      </c>
      <c r="AZ2585" s="40">
        <f t="shared" si="1122"/>
        <v>0</v>
      </c>
      <c r="BB2585" s="40">
        <f t="shared" si="1123"/>
        <v>0</v>
      </c>
      <c r="BC2585" s="397">
        <f t="shared" si="1124"/>
        <v>0</v>
      </c>
      <c r="BD2585" s="105">
        <f t="shared" si="1125"/>
        <v>0</v>
      </c>
      <c r="BE2585" s="105">
        <f t="shared" si="1126"/>
        <v>0</v>
      </c>
      <c r="BF2585" s="742">
        <f t="shared" si="1127"/>
        <v>0</v>
      </c>
      <c r="BG2585" s="89"/>
      <c r="BH2585" s="9"/>
      <c r="BJ2585" s="40">
        <f t="shared" si="1128"/>
        <v>0</v>
      </c>
      <c r="BK2585" s="40">
        <f t="shared" si="1129"/>
        <v>1</v>
      </c>
      <c r="BL2585" s="40">
        <f t="shared" si="1130"/>
        <v>0</v>
      </c>
      <c r="BM2585" s="40">
        <f t="shared" si="1131"/>
        <v>0</v>
      </c>
      <c r="BN2585" s="40">
        <f t="shared" si="1132"/>
        <v>0</v>
      </c>
    </row>
    <row r="2586" spans="1:66" x14ac:dyDescent="0.25">
      <c r="A2586" s="379"/>
      <c r="B2586" s="936"/>
      <c r="C2586" s="272"/>
      <c r="D2586" s="868"/>
      <c r="E2586" s="873" t="str">
        <f t="shared" si="1106"/>
        <v xml:space="preserve"> </v>
      </c>
      <c r="F2586" s="130">
        <f t="shared" si="1107"/>
        <v>0</v>
      </c>
      <c r="G2586" s="128">
        <f t="shared" si="1108"/>
        <v>2574</v>
      </c>
      <c r="H2586" s="127"/>
      <c r="I2586" s="321"/>
      <c r="J2586" s="97"/>
      <c r="K2586" s="323"/>
      <c r="L2586" s="322"/>
      <c r="M2586" s="50"/>
      <c r="N2586" s="87"/>
      <c r="O2586" s="324"/>
      <c r="P2586" s="98"/>
      <c r="Q2586" s="98"/>
      <c r="R2586" s="114"/>
      <c r="S2586" s="753"/>
      <c r="T2586" s="98"/>
      <c r="U2586" s="98"/>
      <c r="V2586" s="98"/>
      <c r="W2586" s="99"/>
      <c r="X2586" s="97"/>
      <c r="Y2586" s="87"/>
      <c r="Z2586" s="100"/>
      <c r="AA2586" s="106">
        <f t="shared" si="1109"/>
        <v>2574</v>
      </c>
      <c r="AB2586" s="549">
        <f t="shared" si="1110"/>
        <v>0</v>
      </c>
      <c r="AC2586" s="544">
        <f t="shared" si="1111"/>
        <v>0</v>
      </c>
      <c r="AD2586" s="174">
        <f t="shared" si="1112"/>
        <v>0</v>
      </c>
      <c r="AE2586" s="8"/>
      <c r="AF2586" s="885" t="str">
        <f t="shared" si="1113"/>
        <v xml:space="preserve"> </v>
      </c>
      <c r="AG2586" s="40">
        <f t="shared" si="1114"/>
        <v>0</v>
      </c>
      <c r="AH2586" s="40">
        <f t="shared" si="1115"/>
        <v>0</v>
      </c>
      <c r="AR2586" s="40">
        <f t="shared" si="1116"/>
        <v>0</v>
      </c>
      <c r="AS2586" s="40">
        <f t="shared" si="1117"/>
        <v>0</v>
      </c>
      <c r="AT2586" s="40">
        <f t="shared" si="1118"/>
        <v>0</v>
      </c>
      <c r="AU2586" s="40">
        <f t="shared" si="1119"/>
        <v>0</v>
      </c>
      <c r="AX2586" s="279">
        <f t="shared" si="1120"/>
        <v>0</v>
      </c>
      <c r="AY2586" s="279">
        <f t="shared" si="1121"/>
        <v>0</v>
      </c>
      <c r="AZ2586" s="40">
        <f t="shared" si="1122"/>
        <v>0</v>
      </c>
      <c r="BB2586" s="40">
        <f t="shared" si="1123"/>
        <v>0</v>
      </c>
      <c r="BC2586" s="397">
        <f t="shared" si="1124"/>
        <v>0</v>
      </c>
      <c r="BD2586" s="105">
        <f t="shared" si="1125"/>
        <v>0</v>
      </c>
      <c r="BE2586" s="105">
        <f t="shared" si="1126"/>
        <v>0</v>
      </c>
      <c r="BF2586" s="742">
        <f t="shared" si="1127"/>
        <v>0</v>
      </c>
      <c r="BG2586" s="89"/>
      <c r="BH2586" s="9"/>
      <c r="BJ2586" s="40">
        <f t="shared" si="1128"/>
        <v>0</v>
      </c>
      <c r="BK2586" s="40">
        <f t="shared" si="1129"/>
        <v>1</v>
      </c>
      <c r="BL2586" s="40">
        <f t="shared" si="1130"/>
        <v>0</v>
      </c>
      <c r="BM2586" s="40">
        <f t="shared" si="1131"/>
        <v>0</v>
      </c>
      <c r="BN2586" s="40">
        <f t="shared" si="1132"/>
        <v>0</v>
      </c>
    </row>
    <row r="2587" spans="1:66" x14ac:dyDescent="0.25">
      <c r="A2587" s="379"/>
      <c r="B2587" s="936"/>
      <c r="C2587" s="272"/>
      <c r="D2587" s="868"/>
      <c r="E2587" s="873" t="str">
        <f t="shared" si="1106"/>
        <v xml:space="preserve"> </v>
      </c>
      <c r="F2587" s="130">
        <f t="shared" si="1107"/>
        <v>0</v>
      </c>
      <c r="G2587" s="128">
        <f t="shared" si="1108"/>
        <v>2575</v>
      </c>
      <c r="H2587" s="127"/>
      <c r="I2587" s="321"/>
      <c r="J2587" s="97"/>
      <c r="K2587" s="323"/>
      <c r="L2587" s="322"/>
      <c r="M2587" s="50"/>
      <c r="N2587" s="87"/>
      <c r="O2587" s="324"/>
      <c r="P2587" s="98"/>
      <c r="Q2587" s="98"/>
      <c r="R2587" s="114"/>
      <c r="S2587" s="753"/>
      <c r="T2587" s="98"/>
      <c r="U2587" s="98"/>
      <c r="V2587" s="98"/>
      <c r="W2587" s="99"/>
      <c r="X2587" s="97"/>
      <c r="Y2587" s="87"/>
      <c r="Z2587" s="100"/>
      <c r="AA2587" s="106">
        <f t="shared" si="1109"/>
        <v>2575</v>
      </c>
      <c r="AB2587" s="549">
        <f t="shared" si="1110"/>
        <v>0</v>
      </c>
      <c r="AC2587" s="544">
        <f t="shared" si="1111"/>
        <v>0</v>
      </c>
      <c r="AD2587" s="174">
        <f t="shared" si="1112"/>
        <v>0</v>
      </c>
      <c r="AE2587" s="8"/>
      <c r="AF2587" s="885" t="str">
        <f t="shared" si="1113"/>
        <v xml:space="preserve"> </v>
      </c>
      <c r="AG2587" s="40">
        <f t="shared" si="1114"/>
        <v>0</v>
      </c>
      <c r="AH2587" s="40">
        <f t="shared" si="1115"/>
        <v>0</v>
      </c>
      <c r="AR2587" s="40">
        <f t="shared" si="1116"/>
        <v>0</v>
      </c>
      <c r="AS2587" s="40">
        <f t="shared" si="1117"/>
        <v>0</v>
      </c>
      <c r="AT2587" s="40">
        <f t="shared" si="1118"/>
        <v>0</v>
      </c>
      <c r="AU2587" s="40">
        <f t="shared" si="1119"/>
        <v>0</v>
      </c>
      <c r="AX2587" s="279">
        <f t="shared" si="1120"/>
        <v>0</v>
      </c>
      <c r="AY2587" s="279">
        <f t="shared" si="1121"/>
        <v>0</v>
      </c>
      <c r="AZ2587" s="40">
        <f t="shared" si="1122"/>
        <v>0</v>
      </c>
      <c r="BB2587" s="40">
        <f t="shared" si="1123"/>
        <v>0</v>
      </c>
      <c r="BC2587" s="397">
        <f t="shared" si="1124"/>
        <v>0</v>
      </c>
      <c r="BD2587" s="105">
        <f t="shared" si="1125"/>
        <v>0</v>
      </c>
      <c r="BE2587" s="105">
        <f t="shared" si="1126"/>
        <v>0</v>
      </c>
      <c r="BF2587" s="742">
        <f t="shared" si="1127"/>
        <v>0</v>
      </c>
      <c r="BG2587" s="89"/>
      <c r="BH2587" s="9"/>
      <c r="BJ2587" s="40">
        <f t="shared" si="1128"/>
        <v>0</v>
      </c>
      <c r="BK2587" s="40">
        <f t="shared" si="1129"/>
        <v>1</v>
      </c>
      <c r="BL2587" s="40">
        <f t="shared" si="1130"/>
        <v>0</v>
      </c>
      <c r="BM2587" s="40">
        <f t="shared" si="1131"/>
        <v>0</v>
      </c>
      <c r="BN2587" s="40">
        <f t="shared" si="1132"/>
        <v>0</v>
      </c>
    </row>
    <row r="2588" spans="1:66" x14ac:dyDescent="0.25">
      <c r="A2588" s="379"/>
      <c r="B2588" s="936"/>
      <c r="C2588" s="272"/>
      <c r="D2588" s="868"/>
      <c r="E2588" s="873" t="str">
        <f t="shared" si="1106"/>
        <v xml:space="preserve"> </v>
      </c>
      <c r="F2588" s="130">
        <f t="shared" si="1107"/>
        <v>0</v>
      </c>
      <c r="G2588" s="128">
        <f t="shared" si="1108"/>
        <v>2576</v>
      </c>
      <c r="H2588" s="127"/>
      <c r="I2588" s="321"/>
      <c r="J2588" s="97"/>
      <c r="K2588" s="323"/>
      <c r="L2588" s="322"/>
      <c r="M2588" s="50"/>
      <c r="N2588" s="87"/>
      <c r="O2588" s="324"/>
      <c r="P2588" s="98"/>
      <c r="Q2588" s="98"/>
      <c r="R2588" s="114"/>
      <c r="S2588" s="753"/>
      <c r="T2588" s="98"/>
      <c r="U2588" s="98"/>
      <c r="V2588" s="98"/>
      <c r="W2588" s="99"/>
      <c r="X2588" s="97"/>
      <c r="Y2588" s="87"/>
      <c r="Z2588" s="100"/>
      <c r="AA2588" s="106">
        <f t="shared" si="1109"/>
        <v>2576</v>
      </c>
      <c r="AB2588" s="549">
        <f t="shared" si="1110"/>
        <v>0</v>
      </c>
      <c r="AC2588" s="544">
        <f t="shared" si="1111"/>
        <v>0</v>
      </c>
      <c r="AD2588" s="174">
        <f t="shared" si="1112"/>
        <v>0</v>
      </c>
      <c r="AE2588" s="8"/>
      <c r="AF2588" s="885" t="str">
        <f t="shared" si="1113"/>
        <v xml:space="preserve"> </v>
      </c>
      <c r="AG2588" s="40">
        <f t="shared" si="1114"/>
        <v>0</v>
      </c>
      <c r="AH2588" s="40">
        <f t="shared" si="1115"/>
        <v>0</v>
      </c>
      <c r="AR2588" s="40">
        <f t="shared" si="1116"/>
        <v>0</v>
      </c>
      <c r="AS2588" s="40">
        <f t="shared" si="1117"/>
        <v>0</v>
      </c>
      <c r="AT2588" s="40">
        <f t="shared" si="1118"/>
        <v>0</v>
      </c>
      <c r="AU2588" s="40">
        <f t="shared" si="1119"/>
        <v>0</v>
      </c>
      <c r="AX2588" s="279">
        <f t="shared" si="1120"/>
        <v>0</v>
      </c>
      <c r="AY2588" s="279">
        <f t="shared" si="1121"/>
        <v>0</v>
      </c>
      <c r="AZ2588" s="40">
        <f t="shared" si="1122"/>
        <v>0</v>
      </c>
      <c r="BB2588" s="40">
        <f t="shared" si="1123"/>
        <v>0</v>
      </c>
      <c r="BC2588" s="397">
        <f t="shared" si="1124"/>
        <v>0</v>
      </c>
      <c r="BD2588" s="105">
        <f t="shared" si="1125"/>
        <v>0</v>
      </c>
      <c r="BE2588" s="105">
        <f t="shared" si="1126"/>
        <v>0</v>
      </c>
      <c r="BF2588" s="742">
        <f t="shared" si="1127"/>
        <v>0</v>
      </c>
      <c r="BG2588" s="89"/>
      <c r="BH2588" s="9"/>
      <c r="BJ2588" s="40">
        <f t="shared" si="1128"/>
        <v>0</v>
      </c>
      <c r="BK2588" s="40">
        <f t="shared" si="1129"/>
        <v>1</v>
      </c>
      <c r="BL2588" s="40">
        <f t="shared" si="1130"/>
        <v>0</v>
      </c>
      <c r="BM2588" s="40">
        <f t="shared" si="1131"/>
        <v>0</v>
      </c>
      <c r="BN2588" s="40">
        <f t="shared" si="1132"/>
        <v>0</v>
      </c>
    </row>
    <row r="2589" spans="1:66" x14ac:dyDescent="0.25">
      <c r="A2589" s="379"/>
      <c r="B2589" s="936"/>
      <c r="C2589" s="272"/>
      <c r="D2589" s="868"/>
      <c r="E2589" s="873" t="str">
        <f t="shared" si="1106"/>
        <v xml:space="preserve"> </v>
      </c>
      <c r="F2589" s="130">
        <f t="shared" si="1107"/>
        <v>0</v>
      </c>
      <c r="G2589" s="128">
        <f t="shared" si="1108"/>
        <v>2577</v>
      </c>
      <c r="H2589" s="127"/>
      <c r="I2589" s="321"/>
      <c r="J2589" s="97"/>
      <c r="K2589" s="323"/>
      <c r="L2589" s="322"/>
      <c r="M2589" s="50"/>
      <c r="N2589" s="87"/>
      <c r="O2589" s="324"/>
      <c r="P2589" s="98"/>
      <c r="Q2589" s="98"/>
      <c r="R2589" s="114"/>
      <c r="S2589" s="753"/>
      <c r="T2589" s="98"/>
      <c r="U2589" s="98"/>
      <c r="V2589" s="98"/>
      <c r="W2589" s="99"/>
      <c r="X2589" s="97"/>
      <c r="Y2589" s="87"/>
      <c r="Z2589" s="100"/>
      <c r="AA2589" s="106">
        <f t="shared" si="1109"/>
        <v>2577</v>
      </c>
      <c r="AB2589" s="549">
        <f t="shared" si="1110"/>
        <v>0</v>
      </c>
      <c r="AC2589" s="544">
        <f t="shared" si="1111"/>
        <v>0</v>
      </c>
      <c r="AD2589" s="174">
        <f t="shared" si="1112"/>
        <v>0</v>
      </c>
      <c r="AE2589" s="8"/>
      <c r="AF2589" s="885" t="str">
        <f t="shared" si="1113"/>
        <v xml:space="preserve"> </v>
      </c>
      <c r="AG2589" s="40">
        <f t="shared" si="1114"/>
        <v>0</v>
      </c>
      <c r="AH2589" s="40">
        <f t="shared" si="1115"/>
        <v>0</v>
      </c>
      <c r="AR2589" s="40">
        <f t="shared" si="1116"/>
        <v>0</v>
      </c>
      <c r="AS2589" s="40">
        <f t="shared" si="1117"/>
        <v>0</v>
      </c>
      <c r="AT2589" s="40">
        <f t="shared" si="1118"/>
        <v>0</v>
      </c>
      <c r="AU2589" s="40">
        <f t="shared" si="1119"/>
        <v>0</v>
      </c>
      <c r="AX2589" s="279">
        <f t="shared" si="1120"/>
        <v>0</v>
      </c>
      <c r="AY2589" s="279">
        <f t="shared" si="1121"/>
        <v>0</v>
      </c>
      <c r="AZ2589" s="40">
        <f t="shared" si="1122"/>
        <v>0</v>
      </c>
      <c r="BB2589" s="40">
        <f t="shared" si="1123"/>
        <v>0</v>
      </c>
      <c r="BC2589" s="397">
        <f t="shared" si="1124"/>
        <v>0</v>
      </c>
      <c r="BD2589" s="105">
        <f t="shared" si="1125"/>
        <v>0</v>
      </c>
      <c r="BE2589" s="105">
        <f t="shared" si="1126"/>
        <v>0</v>
      </c>
      <c r="BF2589" s="742">
        <f t="shared" si="1127"/>
        <v>0</v>
      </c>
      <c r="BG2589" s="89"/>
      <c r="BH2589" s="9"/>
      <c r="BJ2589" s="40">
        <f t="shared" si="1128"/>
        <v>0</v>
      </c>
      <c r="BK2589" s="40">
        <f t="shared" si="1129"/>
        <v>1</v>
      </c>
      <c r="BL2589" s="40">
        <f t="shared" si="1130"/>
        <v>0</v>
      </c>
      <c r="BM2589" s="40">
        <f t="shared" si="1131"/>
        <v>0</v>
      </c>
      <c r="BN2589" s="40">
        <f t="shared" si="1132"/>
        <v>0</v>
      </c>
    </row>
    <row r="2590" spans="1:66" x14ac:dyDescent="0.25">
      <c r="A2590" s="379"/>
      <c r="B2590" s="936"/>
      <c r="C2590" s="272"/>
      <c r="D2590" s="868"/>
      <c r="E2590" s="873" t="str">
        <f t="shared" si="1106"/>
        <v xml:space="preserve"> </v>
      </c>
      <c r="F2590" s="130">
        <f t="shared" si="1107"/>
        <v>0</v>
      </c>
      <c r="G2590" s="128">
        <f t="shared" si="1108"/>
        <v>2578</v>
      </c>
      <c r="H2590" s="127"/>
      <c r="I2590" s="321"/>
      <c r="J2590" s="97"/>
      <c r="K2590" s="323"/>
      <c r="L2590" s="322"/>
      <c r="M2590" s="50"/>
      <c r="N2590" s="87"/>
      <c r="O2590" s="324"/>
      <c r="P2590" s="98"/>
      <c r="Q2590" s="98"/>
      <c r="R2590" s="114"/>
      <c r="S2590" s="753"/>
      <c r="T2590" s="98"/>
      <c r="U2590" s="98"/>
      <c r="V2590" s="98"/>
      <c r="W2590" s="99"/>
      <c r="X2590" s="97"/>
      <c r="Y2590" s="87"/>
      <c r="Z2590" s="100"/>
      <c r="AA2590" s="106">
        <f t="shared" si="1109"/>
        <v>2578</v>
      </c>
      <c r="AB2590" s="549">
        <f t="shared" si="1110"/>
        <v>0</v>
      </c>
      <c r="AC2590" s="544">
        <f t="shared" si="1111"/>
        <v>0</v>
      </c>
      <c r="AD2590" s="174">
        <f t="shared" si="1112"/>
        <v>0</v>
      </c>
      <c r="AE2590" s="8"/>
      <c r="AF2590" s="885" t="str">
        <f t="shared" si="1113"/>
        <v xml:space="preserve"> </v>
      </c>
      <c r="AG2590" s="40">
        <f t="shared" si="1114"/>
        <v>0</v>
      </c>
      <c r="AH2590" s="40">
        <f t="shared" si="1115"/>
        <v>0</v>
      </c>
      <c r="AR2590" s="40">
        <f t="shared" si="1116"/>
        <v>0</v>
      </c>
      <c r="AS2590" s="40">
        <f t="shared" si="1117"/>
        <v>0</v>
      </c>
      <c r="AT2590" s="40">
        <f t="shared" si="1118"/>
        <v>0</v>
      </c>
      <c r="AU2590" s="40">
        <f t="shared" si="1119"/>
        <v>0</v>
      </c>
      <c r="AX2590" s="279">
        <f t="shared" si="1120"/>
        <v>0</v>
      </c>
      <c r="AY2590" s="279">
        <f t="shared" si="1121"/>
        <v>0</v>
      </c>
      <c r="AZ2590" s="40">
        <f t="shared" si="1122"/>
        <v>0</v>
      </c>
      <c r="BB2590" s="40">
        <f t="shared" si="1123"/>
        <v>0</v>
      </c>
      <c r="BC2590" s="397">
        <f t="shared" si="1124"/>
        <v>0</v>
      </c>
      <c r="BD2590" s="105">
        <f t="shared" si="1125"/>
        <v>0</v>
      </c>
      <c r="BE2590" s="105">
        <f t="shared" si="1126"/>
        <v>0</v>
      </c>
      <c r="BF2590" s="742">
        <f t="shared" si="1127"/>
        <v>0</v>
      </c>
      <c r="BG2590" s="89"/>
      <c r="BH2590" s="9"/>
      <c r="BJ2590" s="40">
        <f t="shared" si="1128"/>
        <v>0</v>
      </c>
      <c r="BK2590" s="40">
        <f t="shared" si="1129"/>
        <v>1</v>
      </c>
      <c r="BL2590" s="40">
        <f t="shared" si="1130"/>
        <v>0</v>
      </c>
      <c r="BM2590" s="40">
        <f t="shared" si="1131"/>
        <v>0</v>
      </c>
      <c r="BN2590" s="40">
        <f t="shared" si="1132"/>
        <v>0</v>
      </c>
    </row>
    <row r="2591" spans="1:66" x14ac:dyDescent="0.25">
      <c r="A2591" s="379"/>
      <c r="B2591" s="936"/>
      <c r="C2591" s="272"/>
      <c r="D2591" s="868"/>
      <c r="E2591" s="873" t="str">
        <f t="shared" si="1106"/>
        <v xml:space="preserve"> </v>
      </c>
      <c r="F2591" s="130">
        <f t="shared" si="1107"/>
        <v>0</v>
      </c>
      <c r="G2591" s="128">
        <f t="shared" si="1108"/>
        <v>2579</v>
      </c>
      <c r="H2591" s="127"/>
      <c r="I2591" s="321"/>
      <c r="J2591" s="97"/>
      <c r="K2591" s="323"/>
      <c r="L2591" s="322"/>
      <c r="M2591" s="50"/>
      <c r="N2591" s="87"/>
      <c r="O2591" s="324"/>
      <c r="P2591" s="98"/>
      <c r="Q2591" s="98"/>
      <c r="R2591" s="114"/>
      <c r="S2591" s="753"/>
      <c r="T2591" s="98"/>
      <c r="U2591" s="98"/>
      <c r="V2591" s="98"/>
      <c r="W2591" s="99"/>
      <c r="X2591" s="97"/>
      <c r="Y2591" s="87"/>
      <c r="Z2591" s="100"/>
      <c r="AA2591" s="106">
        <f t="shared" si="1109"/>
        <v>2579</v>
      </c>
      <c r="AB2591" s="549">
        <f t="shared" si="1110"/>
        <v>0</v>
      </c>
      <c r="AC2591" s="544">
        <f t="shared" si="1111"/>
        <v>0</v>
      </c>
      <c r="AD2591" s="174">
        <f t="shared" si="1112"/>
        <v>0</v>
      </c>
      <c r="AE2591" s="8"/>
      <c r="AF2591" s="885" t="str">
        <f t="shared" si="1113"/>
        <v xml:space="preserve"> </v>
      </c>
      <c r="AG2591" s="40">
        <f t="shared" si="1114"/>
        <v>0</v>
      </c>
      <c r="AH2591" s="40">
        <f t="shared" si="1115"/>
        <v>0</v>
      </c>
      <c r="AR2591" s="40">
        <f t="shared" si="1116"/>
        <v>0</v>
      </c>
      <c r="AS2591" s="40">
        <f t="shared" si="1117"/>
        <v>0</v>
      </c>
      <c r="AT2591" s="40">
        <f t="shared" si="1118"/>
        <v>0</v>
      </c>
      <c r="AU2591" s="40">
        <f t="shared" si="1119"/>
        <v>0</v>
      </c>
      <c r="AX2591" s="279">
        <f t="shared" si="1120"/>
        <v>0</v>
      </c>
      <c r="AY2591" s="279">
        <f t="shared" si="1121"/>
        <v>0</v>
      </c>
      <c r="AZ2591" s="40">
        <f t="shared" si="1122"/>
        <v>0</v>
      </c>
      <c r="BB2591" s="40">
        <f t="shared" si="1123"/>
        <v>0</v>
      </c>
      <c r="BC2591" s="397">
        <f t="shared" si="1124"/>
        <v>0</v>
      </c>
      <c r="BD2591" s="105">
        <f t="shared" si="1125"/>
        <v>0</v>
      </c>
      <c r="BE2591" s="105">
        <f t="shared" si="1126"/>
        <v>0</v>
      </c>
      <c r="BF2591" s="742">
        <f t="shared" si="1127"/>
        <v>0</v>
      </c>
      <c r="BG2591" s="89"/>
      <c r="BH2591" s="9"/>
      <c r="BJ2591" s="40">
        <f t="shared" si="1128"/>
        <v>0</v>
      </c>
      <c r="BK2591" s="40">
        <f t="shared" si="1129"/>
        <v>1</v>
      </c>
      <c r="BL2591" s="40">
        <f t="shared" si="1130"/>
        <v>0</v>
      </c>
      <c r="BM2591" s="40">
        <f t="shared" si="1131"/>
        <v>0</v>
      </c>
      <c r="BN2591" s="40">
        <f t="shared" si="1132"/>
        <v>0</v>
      </c>
    </row>
    <row r="2592" spans="1:66" x14ac:dyDescent="0.25">
      <c r="A2592" s="379"/>
      <c r="B2592" s="936"/>
      <c r="C2592" s="272"/>
      <c r="D2592" s="868"/>
      <c r="E2592" s="873" t="str">
        <f t="shared" si="1106"/>
        <v xml:space="preserve"> </v>
      </c>
      <c r="F2592" s="130">
        <f t="shared" si="1107"/>
        <v>0</v>
      </c>
      <c r="G2592" s="128">
        <f t="shared" si="1108"/>
        <v>2580</v>
      </c>
      <c r="H2592" s="127"/>
      <c r="I2592" s="321"/>
      <c r="J2592" s="97"/>
      <c r="K2592" s="323"/>
      <c r="L2592" s="322"/>
      <c r="M2592" s="50"/>
      <c r="N2592" s="87"/>
      <c r="O2592" s="324"/>
      <c r="P2592" s="98"/>
      <c r="Q2592" s="98"/>
      <c r="R2592" s="114"/>
      <c r="S2592" s="753"/>
      <c r="T2592" s="98"/>
      <c r="U2592" s="98"/>
      <c r="V2592" s="98"/>
      <c r="W2592" s="99"/>
      <c r="X2592" s="97"/>
      <c r="Y2592" s="87"/>
      <c r="Z2592" s="100"/>
      <c r="AA2592" s="106">
        <f t="shared" si="1109"/>
        <v>2580</v>
      </c>
      <c r="AB2592" s="549">
        <f t="shared" si="1110"/>
        <v>0</v>
      </c>
      <c r="AC2592" s="544">
        <f t="shared" si="1111"/>
        <v>0</v>
      </c>
      <c r="AD2592" s="174">
        <f t="shared" si="1112"/>
        <v>0</v>
      </c>
      <c r="AE2592" s="8"/>
      <c r="AF2592" s="885" t="str">
        <f t="shared" si="1113"/>
        <v xml:space="preserve"> </v>
      </c>
      <c r="AG2592" s="40">
        <f t="shared" si="1114"/>
        <v>0</v>
      </c>
      <c r="AH2592" s="40">
        <f t="shared" si="1115"/>
        <v>0</v>
      </c>
      <c r="AR2592" s="40">
        <f t="shared" si="1116"/>
        <v>0</v>
      </c>
      <c r="AS2592" s="40">
        <f t="shared" si="1117"/>
        <v>0</v>
      </c>
      <c r="AT2592" s="40">
        <f t="shared" si="1118"/>
        <v>0</v>
      </c>
      <c r="AU2592" s="40">
        <f t="shared" si="1119"/>
        <v>0</v>
      </c>
      <c r="AX2592" s="279">
        <f t="shared" si="1120"/>
        <v>0</v>
      </c>
      <c r="AY2592" s="279">
        <f t="shared" si="1121"/>
        <v>0</v>
      </c>
      <c r="AZ2592" s="40">
        <f t="shared" si="1122"/>
        <v>0</v>
      </c>
      <c r="BB2592" s="40">
        <f t="shared" si="1123"/>
        <v>0</v>
      </c>
      <c r="BC2592" s="397">
        <f t="shared" si="1124"/>
        <v>0</v>
      </c>
      <c r="BD2592" s="105">
        <f t="shared" si="1125"/>
        <v>0</v>
      </c>
      <c r="BE2592" s="105">
        <f t="shared" si="1126"/>
        <v>0</v>
      </c>
      <c r="BF2592" s="742">
        <f t="shared" si="1127"/>
        <v>0</v>
      </c>
      <c r="BG2592" s="89"/>
      <c r="BH2592" s="9"/>
      <c r="BJ2592" s="40">
        <f t="shared" si="1128"/>
        <v>0</v>
      </c>
      <c r="BK2592" s="40">
        <f t="shared" si="1129"/>
        <v>1</v>
      </c>
      <c r="BL2592" s="40">
        <f t="shared" si="1130"/>
        <v>0</v>
      </c>
      <c r="BM2592" s="40">
        <f t="shared" si="1131"/>
        <v>0</v>
      </c>
      <c r="BN2592" s="40">
        <f t="shared" si="1132"/>
        <v>0</v>
      </c>
    </row>
    <row r="2593" spans="1:66" x14ac:dyDescent="0.25">
      <c r="A2593" s="379"/>
      <c r="B2593" s="936"/>
      <c r="C2593" s="272"/>
      <c r="D2593" s="868"/>
      <c r="E2593" s="873" t="str">
        <f t="shared" si="1106"/>
        <v xml:space="preserve"> </v>
      </c>
      <c r="F2593" s="130">
        <f t="shared" si="1107"/>
        <v>0</v>
      </c>
      <c r="G2593" s="128">
        <f t="shared" si="1108"/>
        <v>2581</v>
      </c>
      <c r="H2593" s="127"/>
      <c r="I2593" s="321"/>
      <c r="J2593" s="97"/>
      <c r="K2593" s="323"/>
      <c r="L2593" s="322"/>
      <c r="M2593" s="50"/>
      <c r="N2593" s="87"/>
      <c r="O2593" s="324"/>
      <c r="P2593" s="98"/>
      <c r="Q2593" s="98"/>
      <c r="R2593" s="114"/>
      <c r="S2593" s="753"/>
      <c r="T2593" s="98"/>
      <c r="U2593" s="98"/>
      <c r="V2593" s="98"/>
      <c r="W2593" s="99"/>
      <c r="X2593" s="97"/>
      <c r="Y2593" s="87"/>
      <c r="Z2593" s="100"/>
      <c r="AA2593" s="106">
        <f t="shared" si="1109"/>
        <v>2581</v>
      </c>
      <c r="AB2593" s="549">
        <f t="shared" si="1110"/>
        <v>0</v>
      </c>
      <c r="AC2593" s="544">
        <f t="shared" si="1111"/>
        <v>0</v>
      </c>
      <c r="AD2593" s="174">
        <f t="shared" si="1112"/>
        <v>0</v>
      </c>
      <c r="AE2593" s="8"/>
      <c r="AF2593" s="885" t="str">
        <f t="shared" si="1113"/>
        <v xml:space="preserve"> </v>
      </c>
      <c r="AG2593" s="40">
        <f t="shared" si="1114"/>
        <v>0</v>
      </c>
      <c r="AH2593" s="40">
        <f t="shared" si="1115"/>
        <v>0</v>
      </c>
      <c r="AR2593" s="40">
        <f t="shared" si="1116"/>
        <v>0</v>
      </c>
      <c r="AS2593" s="40">
        <f t="shared" si="1117"/>
        <v>0</v>
      </c>
      <c r="AT2593" s="40">
        <f t="shared" si="1118"/>
        <v>0</v>
      </c>
      <c r="AU2593" s="40">
        <f t="shared" si="1119"/>
        <v>0</v>
      </c>
      <c r="AX2593" s="279">
        <f t="shared" si="1120"/>
        <v>0</v>
      </c>
      <c r="AY2593" s="279">
        <f t="shared" si="1121"/>
        <v>0</v>
      </c>
      <c r="AZ2593" s="40">
        <f t="shared" si="1122"/>
        <v>0</v>
      </c>
      <c r="BB2593" s="40">
        <f t="shared" si="1123"/>
        <v>0</v>
      </c>
      <c r="BC2593" s="397">
        <f t="shared" si="1124"/>
        <v>0</v>
      </c>
      <c r="BD2593" s="105">
        <f t="shared" si="1125"/>
        <v>0</v>
      </c>
      <c r="BE2593" s="105">
        <f t="shared" si="1126"/>
        <v>0</v>
      </c>
      <c r="BF2593" s="742">
        <f t="shared" si="1127"/>
        <v>0</v>
      </c>
      <c r="BG2593" s="89"/>
      <c r="BH2593" s="9"/>
      <c r="BJ2593" s="40">
        <f t="shared" si="1128"/>
        <v>0</v>
      </c>
      <c r="BK2593" s="40">
        <f t="shared" si="1129"/>
        <v>1</v>
      </c>
      <c r="BL2593" s="40">
        <f t="shared" si="1130"/>
        <v>0</v>
      </c>
      <c r="BM2593" s="40">
        <f t="shared" si="1131"/>
        <v>0</v>
      </c>
      <c r="BN2593" s="40">
        <f t="shared" si="1132"/>
        <v>0</v>
      </c>
    </row>
    <row r="2594" spans="1:66" x14ac:dyDescent="0.25">
      <c r="A2594" s="379"/>
      <c r="B2594" s="936"/>
      <c r="C2594" s="272"/>
      <c r="D2594" s="868"/>
      <c r="E2594" s="873" t="str">
        <f t="shared" si="1106"/>
        <v xml:space="preserve"> </v>
      </c>
      <c r="F2594" s="130">
        <f t="shared" si="1107"/>
        <v>0</v>
      </c>
      <c r="G2594" s="128">
        <f t="shared" si="1108"/>
        <v>2582</v>
      </c>
      <c r="H2594" s="127"/>
      <c r="I2594" s="321"/>
      <c r="J2594" s="97"/>
      <c r="K2594" s="323"/>
      <c r="L2594" s="322"/>
      <c r="M2594" s="50"/>
      <c r="N2594" s="87"/>
      <c r="O2594" s="324"/>
      <c r="P2594" s="98"/>
      <c r="Q2594" s="98"/>
      <c r="R2594" s="114"/>
      <c r="S2594" s="753"/>
      <c r="T2594" s="98"/>
      <c r="U2594" s="98"/>
      <c r="V2594" s="98"/>
      <c r="W2594" s="99"/>
      <c r="X2594" s="97"/>
      <c r="Y2594" s="87"/>
      <c r="Z2594" s="100"/>
      <c r="AA2594" s="106">
        <f t="shared" si="1109"/>
        <v>2582</v>
      </c>
      <c r="AB2594" s="549">
        <f t="shared" si="1110"/>
        <v>0</v>
      </c>
      <c r="AC2594" s="544">
        <f t="shared" si="1111"/>
        <v>0</v>
      </c>
      <c r="AD2594" s="174">
        <f t="shared" si="1112"/>
        <v>0</v>
      </c>
      <c r="AE2594" s="8"/>
      <c r="AF2594" s="885" t="str">
        <f t="shared" si="1113"/>
        <v xml:space="preserve"> </v>
      </c>
      <c r="AG2594" s="40">
        <f t="shared" si="1114"/>
        <v>0</v>
      </c>
      <c r="AH2594" s="40">
        <f t="shared" si="1115"/>
        <v>0</v>
      </c>
      <c r="AR2594" s="40">
        <f t="shared" si="1116"/>
        <v>0</v>
      </c>
      <c r="AS2594" s="40">
        <f t="shared" si="1117"/>
        <v>0</v>
      </c>
      <c r="AT2594" s="40">
        <f t="shared" si="1118"/>
        <v>0</v>
      </c>
      <c r="AU2594" s="40">
        <f t="shared" si="1119"/>
        <v>0</v>
      </c>
      <c r="AX2594" s="279">
        <f t="shared" si="1120"/>
        <v>0</v>
      </c>
      <c r="AY2594" s="279">
        <f t="shared" si="1121"/>
        <v>0</v>
      </c>
      <c r="AZ2594" s="40">
        <f t="shared" si="1122"/>
        <v>0</v>
      </c>
      <c r="BB2594" s="40">
        <f t="shared" si="1123"/>
        <v>0</v>
      </c>
      <c r="BC2594" s="397">
        <f t="shared" si="1124"/>
        <v>0</v>
      </c>
      <c r="BD2594" s="105">
        <f t="shared" si="1125"/>
        <v>0</v>
      </c>
      <c r="BE2594" s="105">
        <f t="shared" si="1126"/>
        <v>0</v>
      </c>
      <c r="BF2594" s="742">
        <f t="shared" si="1127"/>
        <v>0</v>
      </c>
      <c r="BG2594" s="89"/>
      <c r="BH2594" s="9"/>
      <c r="BJ2594" s="40">
        <f t="shared" si="1128"/>
        <v>0</v>
      </c>
      <c r="BK2594" s="40">
        <f t="shared" si="1129"/>
        <v>1</v>
      </c>
      <c r="BL2594" s="40">
        <f t="shared" si="1130"/>
        <v>0</v>
      </c>
      <c r="BM2594" s="40">
        <f t="shared" si="1131"/>
        <v>0</v>
      </c>
      <c r="BN2594" s="40">
        <f t="shared" si="1132"/>
        <v>0</v>
      </c>
    </row>
    <row r="2595" spans="1:66" x14ac:dyDescent="0.25">
      <c r="A2595" s="379"/>
      <c r="B2595" s="936"/>
      <c r="C2595" s="272"/>
      <c r="D2595" s="868"/>
      <c r="E2595" s="873" t="str">
        <f t="shared" si="1106"/>
        <v xml:space="preserve"> </v>
      </c>
      <c r="F2595" s="130">
        <f t="shared" si="1107"/>
        <v>0</v>
      </c>
      <c r="G2595" s="128">
        <f t="shared" si="1108"/>
        <v>2583</v>
      </c>
      <c r="H2595" s="127"/>
      <c r="I2595" s="321"/>
      <c r="J2595" s="97"/>
      <c r="K2595" s="323"/>
      <c r="L2595" s="322"/>
      <c r="M2595" s="50"/>
      <c r="N2595" s="87"/>
      <c r="O2595" s="324"/>
      <c r="P2595" s="98"/>
      <c r="Q2595" s="98"/>
      <c r="R2595" s="114"/>
      <c r="S2595" s="753"/>
      <c r="T2595" s="98"/>
      <c r="U2595" s="98"/>
      <c r="V2595" s="98"/>
      <c r="W2595" s="99"/>
      <c r="X2595" s="97"/>
      <c r="Y2595" s="87"/>
      <c r="Z2595" s="100"/>
      <c r="AA2595" s="106">
        <f t="shared" si="1109"/>
        <v>2583</v>
      </c>
      <c r="AB2595" s="549">
        <f t="shared" si="1110"/>
        <v>0</v>
      </c>
      <c r="AC2595" s="544">
        <f t="shared" si="1111"/>
        <v>0</v>
      </c>
      <c r="AD2595" s="174">
        <f t="shared" si="1112"/>
        <v>0</v>
      </c>
      <c r="AE2595" s="8"/>
      <c r="AF2595" s="885" t="str">
        <f t="shared" si="1113"/>
        <v xml:space="preserve"> </v>
      </c>
      <c r="AG2595" s="40">
        <f t="shared" si="1114"/>
        <v>0</v>
      </c>
      <c r="AH2595" s="40">
        <f t="shared" si="1115"/>
        <v>0</v>
      </c>
      <c r="AR2595" s="40">
        <f t="shared" si="1116"/>
        <v>0</v>
      </c>
      <c r="AS2595" s="40">
        <f t="shared" si="1117"/>
        <v>0</v>
      </c>
      <c r="AT2595" s="40">
        <f t="shared" si="1118"/>
        <v>0</v>
      </c>
      <c r="AU2595" s="40">
        <f t="shared" si="1119"/>
        <v>0</v>
      </c>
      <c r="AX2595" s="279">
        <f t="shared" si="1120"/>
        <v>0</v>
      </c>
      <c r="AY2595" s="279">
        <f t="shared" si="1121"/>
        <v>0</v>
      </c>
      <c r="AZ2595" s="40">
        <f t="shared" si="1122"/>
        <v>0</v>
      </c>
      <c r="BB2595" s="40">
        <f t="shared" si="1123"/>
        <v>0</v>
      </c>
      <c r="BC2595" s="397">
        <f t="shared" si="1124"/>
        <v>0</v>
      </c>
      <c r="BD2595" s="105">
        <f t="shared" si="1125"/>
        <v>0</v>
      </c>
      <c r="BE2595" s="105">
        <f t="shared" si="1126"/>
        <v>0</v>
      </c>
      <c r="BF2595" s="742">
        <f t="shared" si="1127"/>
        <v>0</v>
      </c>
      <c r="BG2595" s="89"/>
      <c r="BH2595" s="9"/>
      <c r="BJ2595" s="40">
        <f t="shared" si="1128"/>
        <v>0</v>
      </c>
      <c r="BK2595" s="40">
        <f t="shared" si="1129"/>
        <v>1</v>
      </c>
      <c r="BL2595" s="40">
        <f t="shared" si="1130"/>
        <v>0</v>
      </c>
      <c r="BM2595" s="40">
        <f t="shared" si="1131"/>
        <v>0</v>
      </c>
      <c r="BN2595" s="40">
        <f t="shared" si="1132"/>
        <v>0</v>
      </c>
    </row>
    <row r="2596" spans="1:66" x14ac:dyDescent="0.25">
      <c r="A2596" s="379"/>
      <c r="B2596" s="936"/>
      <c r="C2596" s="272"/>
      <c r="D2596" s="868"/>
      <c r="E2596" s="873" t="str">
        <f t="shared" si="1106"/>
        <v xml:space="preserve"> </v>
      </c>
      <c r="F2596" s="130">
        <f t="shared" si="1107"/>
        <v>0</v>
      </c>
      <c r="G2596" s="128">
        <f t="shared" si="1108"/>
        <v>2584</v>
      </c>
      <c r="H2596" s="127"/>
      <c r="I2596" s="321"/>
      <c r="J2596" s="97"/>
      <c r="K2596" s="323"/>
      <c r="L2596" s="322"/>
      <c r="M2596" s="50"/>
      <c r="N2596" s="87"/>
      <c r="O2596" s="324"/>
      <c r="P2596" s="98"/>
      <c r="Q2596" s="98"/>
      <c r="R2596" s="114"/>
      <c r="S2596" s="753"/>
      <c r="T2596" s="98"/>
      <c r="U2596" s="98"/>
      <c r="V2596" s="98"/>
      <c r="W2596" s="99"/>
      <c r="X2596" s="97"/>
      <c r="Y2596" s="87"/>
      <c r="Z2596" s="100"/>
      <c r="AA2596" s="106">
        <f t="shared" si="1109"/>
        <v>2584</v>
      </c>
      <c r="AB2596" s="549">
        <f t="shared" si="1110"/>
        <v>0</v>
      </c>
      <c r="AC2596" s="544">
        <f t="shared" si="1111"/>
        <v>0</v>
      </c>
      <c r="AD2596" s="174">
        <f t="shared" si="1112"/>
        <v>0</v>
      </c>
      <c r="AE2596" s="8"/>
      <c r="AF2596" s="885" t="str">
        <f t="shared" si="1113"/>
        <v xml:space="preserve"> </v>
      </c>
      <c r="AG2596" s="40">
        <f t="shared" si="1114"/>
        <v>0</v>
      </c>
      <c r="AH2596" s="40">
        <f t="shared" si="1115"/>
        <v>0</v>
      </c>
      <c r="AR2596" s="40">
        <f t="shared" si="1116"/>
        <v>0</v>
      </c>
      <c r="AS2596" s="40">
        <f t="shared" si="1117"/>
        <v>0</v>
      </c>
      <c r="AT2596" s="40">
        <f t="shared" si="1118"/>
        <v>0</v>
      </c>
      <c r="AU2596" s="40">
        <f t="shared" si="1119"/>
        <v>0</v>
      </c>
      <c r="AX2596" s="279">
        <f t="shared" si="1120"/>
        <v>0</v>
      </c>
      <c r="AY2596" s="279">
        <f t="shared" si="1121"/>
        <v>0</v>
      </c>
      <c r="AZ2596" s="40">
        <f t="shared" si="1122"/>
        <v>0</v>
      </c>
      <c r="BB2596" s="40">
        <f t="shared" si="1123"/>
        <v>0</v>
      </c>
      <c r="BC2596" s="397">
        <f t="shared" si="1124"/>
        <v>0</v>
      </c>
      <c r="BD2596" s="105">
        <f t="shared" si="1125"/>
        <v>0</v>
      </c>
      <c r="BE2596" s="105">
        <f t="shared" si="1126"/>
        <v>0</v>
      </c>
      <c r="BF2596" s="742">
        <f t="shared" si="1127"/>
        <v>0</v>
      </c>
      <c r="BG2596" s="89"/>
      <c r="BH2596" s="9"/>
      <c r="BJ2596" s="40">
        <f t="shared" si="1128"/>
        <v>0</v>
      </c>
      <c r="BK2596" s="40">
        <f t="shared" si="1129"/>
        <v>1</v>
      </c>
      <c r="BL2596" s="40">
        <f t="shared" si="1130"/>
        <v>0</v>
      </c>
      <c r="BM2596" s="40">
        <f t="shared" si="1131"/>
        <v>0</v>
      </c>
      <c r="BN2596" s="40">
        <f t="shared" si="1132"/>
        <v>0</v>
      </c>
    </row>
    <row r="2597" spans="1:66" x14ac:dyDescent="0.25">
      <c r="A2597" s="379"/>
      <c r="B2597" s="936"/>
      <c r="C2597" s="272"/>
      <c r="D2597" s="868"/>
      <c r="E2597" s="873" t="str">
        <f t="shared" si="1106"/>
        <v xml:space="preserve"> </v>
      </c>
      <c r="F2597" s="130">
        <f t="shared" si="1107"/>
        <v>0</v>
      </c>
      <c r="G2597" s="128">
        <f t="shared" si="1108"/>
        <v>2585</v>
      </c>
      <c r="H2597" s="127"/>
      <c r="I2597" s="321"/>
      <c r="J2597" s="97"/>
      <c r="K2597" s="323"/>
      <c r="L2597" s="322"/>
      <c r="M2597" s="50"/>
      <c r="N2597" s="87"/>
      <c r="O2597" s="324"/>
      <c r="P2597" s="98"/>
      <c r="Q2597" s="98"/>
      <c r="R2597" s="114"/>
      <c r="S2597" s="753"/>
      <c r="T2597" s="98"/>
      <c r="U2597" s="98"/>
      <c r="V2597" s="98"/>
      <c r="W2597" s="99"/>
      <c r="X2597" s="97"/>
      <c r="Y2597" s="87"/>
      <c r="Z2597" s="100"/>
      <c r="AA2597" s="106">
        <f t="shared" si="1109"/>
        <v>2585</v>
      </c>
      <c r="AB2597" s="549">
        <f t="shared" si="1110"/>
        <v>0</v>
      </c>
      <c r="AC2597" s="544">
        <f t="shared" si="1111"/>
        <v>0</v>
      </c>
      <c r="AD2597" s="174">
        <f t="shared" si="1112"/>
        <v>0</v>
      </c>
      <c r="AE2597" s="8"/>
      <c r="AF2597" s="885" t="str">
        <f t="shared" si="1113"/>
        <v xml:space="preserve"> </v>
      </c>
      <c r="AG2597" s="40">
        <f t="shared" si="1114"/>
        <v>0</v>
      </c>
      <c r="AH2597" s="40">
        <f t="shared" si="1115"/>
        <v>0</v>
      </c>
      <c r="AR2597" s="40">
        <f t="shared" si="1116"/>
        <v>0</v>
      </c>
      <c r="AS2597" s="40">
        <f t="shared" si="1117"/>
        <v>0</v>
      </c>
      <c r="AT2597" s="40">
        <f t="shared" si="1118"/>
        <v>0</v>
      </c>
      <c r="AU2597" s="40">
        <f t="shared" si="1119"/>
        <v>0</v>
      </c>
      <c r="AX2597" s="279">
        <f t="shared" si="1120"/>
        <v>0</v>
      </c>
      <c r="AY2597" s="279">
        <f t="shared" si="1121"/>
        <v>0</v>
      </c>
      <c r="AZ2597" s="40">
        <f t="shared" si="1122"/>
        <v>0</v>
      </c>
      <c r="BB2597" s="40">
        <f t="shared" si="1123"/>
        <v>0</v>
      </c>
      <c r="BC2597" s="397">
        <f t="shared" si="1124"/>
        <v>0</v>
      </c>
      <c r="BD2597" s="105">
        <f t="shared" si="1125"/>
        <v>0</v>
      </c>
      <c r="BE2597" s="105">
        <f t="shared" si="1126"/>
        <v>0</v>
      </c>
      <c r="BF2597" s="742">
        <f t="shared" si="1127"/>
        <v>0</v>
      </c>
      <c r="BG2597" s="89"/>
      <c r="BH2597" s="9"/>
      <c r="BJ2597" s="40">
        <f t="shared" si="1128"/>
        <v>0</v>
      </c>
      <c r="BK2597" s="40">
        <f t="shared" si="1129"/>
        <v>1</v>
      </c>
      <c r="BL2597" s="40">
        <f t="shared" si="1130"/>
        <v>0</v>
      </c>
      <c r="BM2597" s="40">
        <f t="shared" si="1131"/>
        <v>0</v>
      </c>
      <c r="BN2597" s="40">
        <f t="shared" si="1132"/>
        <v>0</v>
      </c>
    </row>
    <row r="2598" spans="1:66" x14ac:dyDescent="0.25">
      <c r="A2598" s="379"/>
      <c r="B2598" s="936"/>
      <c r="C2598" s="272"/>
      <c r="D2598" s="868"/>
      <c r="E2598" s="873" t="str">
        <f t="shared" si="1106"/>
        <v xml:space="preserve"> </v>
      </c>
      <c r="F2598" s="130">
        <f t="shared" si="1107"/>
        <v>0</v>
      </c>
      <c r="G2598" s="128">
        <f t="shared" si="1108"/>
        <v>2586</v>
      </c>
      <c r="H2598" s="127"/>
      <c r="I2598" s="321"/>
      <c r="J2598" s="97"/>
      <c r="K2598" s="323"/>
      <c r="L2598" s="322"/>
      <c r="M2598" s="50"/>
      <c r="N2598" s="87"/>
      <c r="O2598" s="324"/>
      <c r="P2598" s="98"/>
      <c r="Q2598" s="98"/>
      <c r="R2598" s="114"/>
      <c r="S2598" s="753"/>
      <c r="T2598" s="98"/>
      <c r="U2598" s="98"/>
      <c r="V2598" s="98"/>
      <c r="W2598" s="99"/>
      <c r="X2598" s="97"/>
      <c r="Y2598" s="87"/>
      <c r="Z2598" s="100"/>
      <c r="AA2598" s="106">
        <f t="shared" si="1109"/>
        <v>2586</v>
      </c>
      <c r="AB2598" s="549">
        <f t="shared" si="1110"/>
        <v>0</v>
      </c>
      <c r="AC2598" s="544">
        <f t="shared" si="1111"/>
        <v>0</v>
      </c>
      <c r="AD2598" s="174">
        <f t="shared" si="1112"/>
        <v>0</v>
      </c>
      <c r="AE2598" s="8"/>
      <c r="AF2598" s="885" t="str">
        <f t="shared" si="1113"/>
        <v xml:space="preserve"> </v>
      </c>
      <c r="AG2598" s="40">
        <f t="shared" si="1114"/>
        <v>0</v>
      </c>
      <c r="AH2598" s="40">
        <f t="shared" si="1115"/>
        <v>0</v>
      </c>
      <c r="AR2598" s="40">
        <f t="shared" si="1116"/>
        <v>0</v>
      </c>
      <c r="AS2598" s="40">
        <f t="shared" si="1117"/>
        <v>0</v>
      </c>
      <c r="AT2598" s="40">
        <f t="shared" si="1118"/>
        <v>0</v>
      </c>
      <c r="AU2598" s="40">
        <f t="shared" si="1119"/>
        <v>0</v>
      </c>
      <c r="AX2598" s="279">
        <f t="shared" si="1120"/>
        <v>0</v>
      </c>
      <c r="AY2598" s="279">
        <f t="shared" si="1121"/>
        <v>0</v>
      </c>
      <c r="AZ2598" s="40">
        <f t="shared" si="1122"/>
        <v>0</v>
      </c>
      <c r="BB2598" s="40">
        <f t="shared" si="1123"/>
        <v>0</v>
      </c>
      <c r="BC2598" s="397">
        <f t="shared" si="1124"/>
        <v>0</v>
      </c>
      <c r="BD2598" s="105">
        <f t="shared" si="1125"/>
        <v>0</v>
      </c>
      <c r="BE2598" s="105">
        <f t="shared" si="1126"/>
        <v>0</v>
      </c>
      <c r="BF2598" s="742">
        <f t="shared" si="1127"/>
        <v>0</v>
      </c>
      <c r="BG2598" s="89"/>
      <c r="BH2598" s="9"/>
      <c r="BJ2598" s="40">
        <f t="shared" si="1128"/>
        <v>0</v>
      </c>
      <c r="BK2598" s="40">
        <f t="shared" si="1129"/>
        <v>1</v>
      </c>
      <c r="BL2598" s="40">
        <f t="shared" si="1130"/>
        <v>0</v>
      </c>
      <c r="BM2598" s="40">
        <f t="shared" si="1131"/>
        <v>0</v>
      </c>
      <c r="BN2598" s="40">
        <f t="shared" si="1132"/>
        <v>0</v>
      </c>
    </row>
    <row r="2599" spans="1:66" x14ac:dyDescent="0.25">
      <c r="A2599" s="379"/>
      <c r="B2599" s="936"/>
      <c r="C2599" s="272"/>
      <c r="D2599" s="868"/>
      <c r="E2599" s="873" t="str">
        <f t="shared" si="1106"/>
        <v xml:space="preserve"> </v>
      </c>
      <c r="F2599" s="130">
        <f t="shared" si="1107"/>
        <v>0</v>
      </c>
      <c r="G2599" s="128">
        <f t="shared" si="1108"/>
        <v>2587</v>
      </c>
      <c r="H2599" s="127"/>
      <c r="I2599" s="321"/>
      <c r="J2599" s="97"/>
      <c r="K2599" s="323"/>
      <c r="L2599" s="322"/>
      <c r="M2599" s="50"/>
      <c r="N2599" s="87"/>
      <c r="O2599" s="324"/>
      <c r="P2599" s="98"/>
      <c r="Q2599" s="98"/>
      <c r="R2599" s="114"/>
      <c r="S2599" s="753"/>
      <c r="T2599" s="98"/>
      <c r="U2599" s="98"/>
      <c r="V2599" s="98"/>
      <c r="W2599" s="99"/>
      <c r="X2599" s="97"/>
      <c r="Y2599" s="87"/>
      <c r="Z2599" s="100"/>
      <c r="AA2599" s="106">
        <f t="shared" si="1109"/>
        <v>2587</v>
      </c>
      <c r="AB2599" s="549">
        <f t="shared" si="1110"/>
        <v>0</v>
      </c>
      <c r="AC2599" s="544">
        <f t="shared" si="1111"/>
        <v>0</v>
      </c>
      <c r="AD2599" s="174">
        <f t="shared" si="1112"/>
        <v>0</v>
      </c>
      <c r="AE2599" s="8"/>
      <c r="AF2599" s="885" t="str">
        <f t="shared" si="1113"/>
        <v xml:space="preserve"> </v>
      </c>
      <c r="AG2599" s="40">
        <f t="shared" si="1114"/>
        <v>0</v>
      </c>
      <c r="AH2599" s="40">
        <f t="shared" si="1115"/>
        <v>0</v>
      </c>
      <c r="AR2599" s="40">
        <f t="shared" si="1116"/>
        <v>0</v>
      </c>
      <c r="AS2599" s="40">
        <f t="shared" si="1117"/>
        <v>0</v>
      </c>
      <c r="AT2599" s="40">
        <f t="shared" si="1118"/>
        <v>0</v>
      </c>
      <c r="AU2599" s="40">
        <f t="shared" si="1119"/>
        <v>0</v>
      </c>
      <c r="AX2599" s="279">
        <f t="shared" si="1120"/>
        <v>0</v>
      </c>
      <c r="AY2599" s="279">
        <f t="shared" si="1121"/>
        <v>0</v>
      </c>
      <c r="AZ2599" s="40">
        <f t="shared" si="1122"/>
        <v>0</v>
      </c>
      <c r="BB2599" s="40">
        <f t="shared" si="1123"/>
        <v>0</v>
      </c>
      <c r="BC2599" s="397">
        <f t="shared" si="1124"/>
        <v>0</v>
      </c>
      <c r="BD2599" s="105">
        <f t="shared" si="1125"/>
        <v>0</v>
      </c>
      <c r="BE2599" s="105">
        <f t="shared" si="1126"/>
        <v>0</v>
      </c>
      <c r="BF2599" s="742">
        <f t="shared" si="1127"/>
        <v>0</v>
      </c>
      <c r="BG2599" s="89"/>
      <c r="BH2599" s="9"/>
      <c r="BJ2599" s="40">
        <f t="shared" si="1128"/>
        <v>0</v>
      </c>
      <c r="BK2599" s="40">
        <f t="shared" si="1129"/>
        <v>1</v>
      </c>
      <c r="BL2599" s="40">
        <f t="shared" si="1130"/>
        <v>0</v>
      </c>
      <c r="BM2599" s="40">
        <f t="shared" si="1131"/>
        <v>0</v>
      </c>
      <c r="BN2599" s="40">
        <f t="shared" si="1132"/>
        <v>0</v>
      </c>
    </row>
    <row r="2600" spans="1:66" x14ac:dyDescent="0.25">
      <c r="A2600" s="379"/>
      <c r="B2600" s="936"/>
      <c r="C2600" s="272"/>
      <c r="D2600" s="868"/>
      <c r="E2600" s="873" t="str">
        <f t="shared" si="1106"/>
        <v xml:space="preserve"> </v>
      </c>
      <c r="F2600" s="130">
        <f t="shared" si="1107"/>
        <v>0</v>
      </c>
      <c r="G2600" s="128">
        <f t="shared" si="1108"/>
        <v>2588</v>
      </c>
      <c r="H2600" s="127"/>
      <c r="I2600" s="321"/>
      <c r="J2600" s="97"/>
      <c r="K2600" s="323"/>
      <c r="L2600" s="322"/>
      <c r="M2600" s="50"/>
      <c r="N2600" s="87"/>
      <c r="O2600" s="324"/>
      <c r="P2600" s="98"/>
      <c r="Q2600" s="98"/>
      <c r="R2600" s="114"/>
      <c r="S2600" s="753"/>
      <c r="T2600" s="98"/>
      <c r="U2600" s="98"/>
      <c r="V2600" s="98"/>
      <c r="W2600" s="99"/>
      <c r="X2600" s="97"/>
      <c r="Y2600" s="87"/>
      <c r="Z2600" s="100"/>
      <c r="AA2600" s="106">
        <f t="shared" si="1109"/>
        <v>2588</v>
      </c>
      <c r="AB2600" s="549">
        <f t="shared" si="1110"/>
        <v>0</v>
      </c>
      <c r="AC2600" s="544">
        <f t="shared" si="1111"/>
        <v>0</v>
      </c>
      <c r="AD2600" s="174">
        <f t="shared" si="1112"/>
        <v>0</v>
      </c>
      <c r="AE2600" s="8"/>
      <c r="AF2600" s="885" t="str">
        <f t="shared" si="1113"/>
        <v xml:space="preserve"> </v>
      </c>
      <c r="AG2600" s="40">
        <f t="shared" si="1114"/>
        <v>0</v>
      </c>
      <c r="AH2600" s="40">
        <f t="shared" si="1115"/>
        <v>0</v>
      </c>
      <c r="AR2600" s="40">
        <f t="shared" si="1116"/>
        <v>0</v>
      </c>
      <c r="AS2600" s="40">
        <f t="shared" si="1117"/>
        <v>0</v>
      </c>
      <c r="AT2600" s="40">
        <f t="shared" si="1118"/>
        <v>0</v>
      </c>
      <c r="AU2600" s="40">
        <f t="shared" si="1119"/>
        <v>0</v>
      </c>
      <c r="AX2600" s="279">
        <f t="shared" si="1120"/>
        <v>0</v>
      </c>
      <c r="AY2600" s="279">
        <f t="shared" si="1121"/>
        <v>0</v>
      </c>
      <c r="AZ2600" s="40">
        <f t="shared" si="1122"/>
        <v>0</v>
      </c>
      <c r="BB2600" s="40">
        <f t="shared" si="1123"/>
        <v>0</v>
      </c>
      <c r="BC2600" s="397">
        <f t="shared" si="1124"/>
        <v>0</v>
      </c>
      <c r="BD2600" s="105">
        <f t="shared" si="1125"/>
        <v>0</v>
      </c>
      <c r="BE2600" s="105">
        <f t="shared" si="1126"/>
        <v>0</v>
      </c>
      <c r="BF2600" s="742">
        <f t="shared" si="1127"/>
        <v>0</v>
      </c>
      <c r="BG2600" s="89"/>
      <c r="BH2600" s="9"/>
      <c r="BJ2600" s="40">
        <f t="shared" si="1128"/>
        <v>0</v>
      </c>
      <c r="BK2600" s="40">
        <f t="shared" si="1129"/>
        <v>1</v>
      </c>
      <c r="BL2600" s="40">
        <f t="shared" si="1130"/>
        <v>0</v>
      </c>
      <c r="BM2600" s="40">
        <f t="shared" si="1131"/>
        <v>0</v>
      </c>
      <c r="BN2600" s="40">
        <f t="shared" si="1132"/>
        <v>0</v>
      </c>
    </row>
    <row r="2601" spans="1:66" x14ac:dyDescent="0.25">
      <c r="A2601" s="379"/>
      <c r="B2601" s="936"/>
      <c r="C2601" s="272"/>
      <c r="D2601" s="868"/>
      <c r="E2601" s="873" t="str">
        <f t="shared" si="1106"/>
        <v xml:space="preserve"> </v>
      </c>
      <c r="F2601" s="130">
        <f t="shared" si="1107"/>
        <v>0</v>
      </c>
      <c r="G2601" s="128">
        <f t="shared" si="1108"/>
        <v>2589</v>
      </c>
      <c r="H2601" s="127"/>
      <c r="I2601" s="321"/>
      <c r="J2601" s="97"/>
      <c r="K2601" s="323"/>
      <c r="L2601" s="322"/>
      <c r="M2601" s="50"/>
      <c r="N2601" s="87"/>
      <c r="O2601" s="324"/>
      <c r="P2601" s="98"/>
      <c r="Q2601" s="98"/>
      <c r="R2601" s="114"/>
      <c r="S2601" s="753"/>
      <c r="T2601" s="98"/>
      <c r="U2601" s="98"/>
      <c r="V2601" s="98"/>
      <c r="W2601" s="99"/>
      <c r="X2601" s="97"/>
      <c r="Y2601" s="87"/>
      <c r="Z2601" s="100"/>
      <c r="AA2601" s="106">
        <f t="shared" si="1109"/>
        <v>2589</v>
      </c>
      <c r="AB2601" s="549">
        <f t="shared" si="1110"/>
        <v>0</v>
      </c>
      <c r="AC2601" s="544">
        <f t="shared" si="1111"/>
        <v>0</v>
      </c>
      <c r="AD2601" s="174">
        <f t="shared" si="1112"/>
        <v>0</v>
      </c>
      <c r="AE2601" s="8"/>
      <c r="AF2601" s="885" t="str">
        <f t="shared" si="1113"/>
        <v xml:space="preserve"> </v>
      </c>
      <c r="AG2601" s="40">
        <f t="shared" si="1114"/>
        <v>0</v>
      </c>
      <c r="AH2601" s="40">
        <f t="shared" si="1115"/>
        <v>0</v>
      </c>
      <c r="AR2601" s="40">
        <f t="shared" si="1116"/>
        <v>0</v>
      </c>
      <c r="AS2601" s="40">
        <f t="shared" si="1117"/>
        <v>0</v>
      </c>
      <c r="AT2601" s="40">
        <f t="shared" si="1118"/>
        <v>0</v>
      </c>
      <c r="AU2601" s="40">
        <f t="shared" si="1119"/>
        <v>0</v>
      </c>
      <c r="AX2601" s="279">
        <f t="shared" si="1120"/>
        <v>0</v>
      </c>
      <c r="AY2601" s="279">
        <f t="shared" si="1121"/>
        <v>0</v>
      </c>
      <c r="AZ2601" s="40">
        <f t="shared" si="1122"/>
        <v>0</v>
      </c>
      <c r="BB2601" s="40">
        <f t="shared" si="1123"/>
        <v>0</v>
      </c>
      <c r="BC2601" s="397">
        <f t="shared" si="1124"/>
        <v>0</v>
      </c>
      <c r="BD2601" s="105">
        <f t="shared" si="1125"/>
        <v>0</v>
      </c>
      <c r="BE2601" s="105">
        <f t="shared" si="1126"/>
        <v>0</v>
      </c>
      <c r="BF2601" s="742">
        <f t="shared" si="1127"/>
        <v>0</v>
      </c>
      <c r="BG2601" s="89"/>
      <c r="BH2601" s="9"/>
      <c r="BJ2601" s="40">
        <f t="shared" si="1128"/>
        <v>0</v>
      </c>
      <c r="BK2601" s="40">
        <f t="shared" si="1129"/>
        <v>1</v>
      </c>
      <c r="BL2601" s="40">
        <f t="shared" si="1130"/>
        <v>0</v>
      </c>
      <c r="BM2601" s="40">
        <f t="shared" si="1131"/>
        <v>0</v>
      </c>
      <c r="BN2601" s="40">
        <f t="shared" si="1132"/>
        <v>0</v>
      </c>
    </row>
    <row r="2602" spans="1:66" x14ac:dyDescent="0.25">
      <c r="A2602" s="379"/>
      <c r="B2602" s="936"/>
      <c r="C2602" s="272"/>
      <c r="D2602" s="868"/>
      <c r="E2602" s="873" t="str">
        <f t="shared" si="1106"/>
        <v xml:space="preserve"> </v>
      </c>
      <c r="F2602" s="130">
        <f t="shared" si="1107"/>
        <v>0</v>
      </c>
      <c r="G2602" s="128">
        <f t="shared" si="1108"/>
        <v>2590</v>
      </c>
      <c r="H2602" s="127"/>
      <c r="I2602" s="321"/>
      <c r="J2602" s="97"/>
      <c r="K2602" s="323"/>
      <c r="L2602" s="322"/>
      <c r="M2602" s="50"/>
      <c r="N2602" s="87"/>
      <c r="O2602" s="324"/>
      <c r="P2602" s="98"/>
      <c r="Q2602" s="98"/>
      <c r="R2602" s="114"/>
      <c r="S2602" s="753"/>
      <c r="T2602" s="98"/>
      <c r="U2602" s="98"/>
      <c r="V2602" s="98"/>
      <c r="W2602" s="99"/>
      <c r="X2602" s="97"/>
      <c r="Y2602" s="87"/>
      <c r="Z2602" s="100"/>
      <c r="AA2602" s="106">
        <f t="shared" si="1109"/>
        <v>2590</v>
      </c>
      <c r="AB2602" s="549">
        <f t="shared" si="1110"/>
        <v>0</v>
      </c>
      <c r="AC2602" s="544">
        <f t="shared" si="1111"/>
        <v>0</v>
      </c>
      <c r="AD2602" s="174">
        <f t="shared" si="1112"/>
        <v>0</v>
      </c>
      <c r="AE2602" s="8"/>
      <c r="AF2602" s="885" t="str">
        <f t="shared" si="1113"/>
        <v xml:space="preserve"> </v>
      </c>
      <c r="AG2602" s="40">
        <f t="shared" si="1114"/>
        <v>0</v>
      </c>
      <c r="AH2602" s="40">
        <f t="shared" si="1115"/>
        <v>0</v>
      </c>
      <c r="AR2602" s="40">
        <f t="shared" si="1116"/>
        <v>0</v>
      </c>
      <c r="AS2602" s="40">
        <f t="shared" si="1117"/>
        <v>0</v>
      </c>
      <c r="AT2602" s="40">
        <f t="shared" si="1118"/>
        <v>0</v>
      </c>
      <c r="AU2602" s="40">
        <f t="shared" si="1119"/>
        <v>0</v>
      </c>
      <c r="AX2602" s="279">
        <f t="shared" si="1120"/>
        <v>0</v>
      </c>
      <c r="AY2602" s="279">
        <f t="shared" si="1121"/>
        <v>0</v>
      </c>
      <c r="AZ2602" s="40">
        <f t="shared" si="1122"/>
        <v>0</v>
      </c>
      <c r="BB2602" s="40">
        <f t="shared" si="1123"/>
        <v>0</v>
      </c>
      <c r="BC2602" s="397">
        <f t="shared" si="1124"/>
        <v>0</v>
      </c>
      <c r="BD2602" s="105">
        <f t="shared" si="1125"/>
        <v>0</v>
      </c>
      <c r="BE2602" s="105">
        <f t="shared" si="1126"/>
        <v>0</v>
      </c>
      <c r="BF2602" s="742">
        <f t="shared" si="1127"/>
        <v>0</v>
      </c>
      <c r="BG2602" s="89"/>
      <c r="BH2602" s="9"/>
      <c r="BJ2602" s="40">
        <f t="shared" si="1128"/>
        <v>0</v>
      </c>
      <c r="BK2602" s="40">
        <f t="shared" si="1129"/>
        <v>1</v>
      </c>
      <c r="BL2602" s="40">
        <f t="shared" si="1130"/>
        <v>0</v>
      </c>
      <c r="BM2602" s="40">
        <f t="shared" si="1131"/>
        <v>0</v>
      </c>
      <c r="BN2602" s="40">
        <f t="shared" si="1132"/>
        <v>0</v>
      </c>
    </row>
    <row r="2603" spans="1:66" x14ac:dyDescent="0.25">
      <c r="A2603" s="379"/>
      <c r="B2603" s="936"/>
      <c r="C2603" s="272"/>
      <c r="D2603" s="868"/>
      <c r="E2603" s="873" t="str">
        <f t="shared" si="1106"/>
        <v xml:space="preserve"> </v>
      </c>
      <c r="F2603" s="130">
        <f t="shared" si="1107"/>
        <v>0</v>
      </c>
      <c r="G2603" s="128">
        <f t="shared" si="1108"/>
        <v>2591</v>
      </c>
      <c r="H2603" s="127"/>
      <c r="I2603" s="321"/>
      <c r="J2603" s="97"/>
      <c r="K2603" s="323"/>
      <c r="L2603" s="322"/>
      <c r="M2603" s="50"/>
      <c r="N2603" s="87"/>
      <c r="O2603" s="324"/>
      <c r="P2603" s="98"/>
      <c r="Q2603" s="98"/>
      <c r="R2603" s="114"/>
      <c r="S2603" s="753"/>
      <c r="T2603" s="98"/>
      <c r="U2603" s="98"/>
      <c r="V2603" s="98"/>
      <c r="W2603" s="99"/>
      <c r="X2603" s="97"/>
      <c r="Y2603" s="87"/>
      <c r="Z2603" s="100"/>
      <c r="AA2603" s="106">
        <f t="shared" si="1109"/>
        <v>2591</v>
      </c>
      <c r="AB2603" s="549">
        <f t="shared" si="1110"/>
        <v>0</v>
      </c>
      <c r="AC2603" s="544">
        <f t="shared" si="1111"/>
        <v>0</v>
      </c>
      <c r="AD2603" s="174">
        <f t="shared" si="1112"/>
        <v>0</v>
      </c>
      <c r="AE2603" s="8"/>
      <c r="AF2603" s="885" t="str">
        <f t="shared" si="1113"/>
        <v xml:space="preserve"> </v>
      </c>
      <c r="AG2603" s="40">
        <f t="shared" si="1114"/>
        <v>0</v>
      </c>
      <c r="AH2603" s="40">
        <f t="shared" si="1115"/>
        <v>0</v>
      </c>
      <c r="AR2603" s="40">
        <f t="shared" si="1116"/>
        <v>0</v>
      </c>
      <c r="AS2603" s="40">
        <f t="shared" si="1117"/>
        <v>0</v>
      </c>
      <c r="AT2603" s="40">
        <f t="shared" si="1118"/>
        <v>0</v>
      </c>
      <c r="AU2603" s="40">
        <f t="shared" si="1119"/>
        <v>0</v>
      </c>
      <c r="AX2603" s="279">
        <f t="shared" si="1120"/>
        <v>0</v>
      </c>
      <c r="AY2603" s="279">
        <f t="shared" si="1121"/>
        <v>0</v>
      </c>
      <c r="AZ2603" s="40">
        <f t="shared" si="1122"/>
        <v>0</v>
      </c>
      <c r="BB2603" s="40">
        <f t="shared" si="1123"/>
        <v>0</v>
      </c>
      <c r="BC2603" s="397">
        <f t="shared" si="1124"/>
        <v>0</v>
      </c>
      <c r="BD2603" s="105">
        <f t="shared" si="1125"/>
        <v>0</v>
      </c>
      <c r="BE2603" s="105">
        <f t="shared" si="1126"/>
        <v>0</v>
      </c>
      <c r="BF2603" s="742">
        <f t="shared" si="1127"/>
        <v>0</v>
      </c>
      <c r="BG2603" s="89"/>
      <c r="BH2603" s="9"/>
      <c r="BJ2603" s="40">
        <f t="shared" si="1128"/>
        <v>0</v>
      </c>
      <c r="BK2603" s="40">
        <f t="shared" si="1129"/>
        <v>1</v>
      </c>
      <c r="BL2603" s="40">
        <f t="shared" si="1130"/>
        <v>0</v>
      </c>
      <c r="BM2603" s="40">
        <f t="shared" si="1131"/>
        <v>0</v>
      </c>
      <c r="BN2603" s="40">
        <f t="shared" si="1132"/>
        <v>0</v>
      </c>
    </row>
    <row r="2604" spans="1:66" x14ac:dyDescent="0.25">
      <c r="A2604" s="379"/>
      <c r="B2604" s="936"/>
      <c r="C2604" s="272"/>
      <c r="D2604" s="868"/>
      <c r="E2604" s="873" t="str">
        <f t="shared" si="1106"/>
        <v xml:space="preserve"> </v>
      </c>
      <c r="F2604" s="130">
        <f t="shared" si="1107"/>
        <v>0</v>
      </c>
      <c r="G2604" s="128">
        <f t="shared" si="1108"/>
        <v>2592</v>
      </c>
      <c r="H2604" s="127"/>
      <c r="I2604" s="321"/>
      <c r="J2604" s="97"/>
      <c r="K2604" s="323"/>
      <c r="L2604" s="322"/>
      <c r="M2604" s="50"/>
      <c r="N2604" s="87"/>
      <c r="O2604" s="324"/>
      <c r="P2604" s="98"/>
      <c r="Q2604" s="98"/>
      <c r="R2604" s="114"/>
      <c r="S2604" s="753"/>
      <c r="T2604" s="98"/>
      <c r="U2604" s="98"/>
      <c r="V2604" s="98"/>
      <c r="W2604" s="99"/>
      <c r="X2604" s="97"/>
      <c r="Y2604" s="87"/>
      <c r="Z2604" s="100"/>
      <c r="AA2604" s="106">
        <f t="shared" si="1109"/>
        <v>2592</v>
      </c>
      <c r="AB2604" s="549">
        <f t="shared" si="1110"/>
        <v>0</v>
      </c>
      <c r="AC2604" s="544">
        <f t="shared" si="1111"/>
        <v>0</v>
      </c>
      <c r="AD2604" s="174">
        <f t="shared" si="1112"/>
        <v>0</v>
      </c>
      <c r="AE2604" s="8"/>
      <c r="AF2604" s="885" t="str">
        <f t="shared" si="1113"/>
        <v xml:space="preserve"> </v>
      </c>
      <c r="AG2604" s="40">
        <f t="shared" si="1114"/>
        <v>0</v>
      </c>
      <c r="AH2604" s="40">
        <f t="shared" si="1115"/>
        <v>0</v>
      </c>
      <c r="AR2604" s="40">
        <f t="shared" si="1116"/>
        <v>0</v>
      </c>
      <c r="AS2604" s="40">
        <f t="shared" si="1117"/>
        <v>0</v>
      </c>
      <c r="AT2604" s="40">
        <f t="shared" si="1118"/>
        <v>0</v>
      </c>
      <c r="AU2604" s="40">
        <f t="shared" si="1119"/>
        <v>0</v>
      </c>
      <c r="AX2604" s="279">
        <f t="shared" si="1120"/>
        <v>0</v>
      </c>
      <c r="AY2604" s="279">
        <f t="shared" si="1121"/>
        <v>0</v>
      </c>
      <c r="AZ2604" s="40">
        <f t="shared" si="1122"/>
        <v>0</v>
      </c>
      <c r="BB2604" s="40">
        <f t="shared" si="1123"/>
        <v>0</v>
      </c>
      <c r="BC2604" s="397">
        <f t="shared" si="1124"/>
        <v>0</v>
      </c>
      <c r="BD2604" s="105">
        <f t="shared" si="1125"/>
        <v>0</v>
      </c>
      <c r="BE2604" s="105">
        <f t="shared" si="1126"/>
        <v>0</v>
      </c>
      <c r="BF2604" s="742">
        <f t="shared" si="1127"/>
        <v>0</v>
      </c>
      <c r="BG2604" s="89"/>
      <c r="BH2604" s="9"/>
      <c r="BJ2604" s="40">
        <f t="shared" si="1128"/>
        <v>0</v>
      </c>
      <c r="BK2604" s="40">
        <f t="shared" si="1129"/>
        <v>1</v>
      </c>
      <c r="BL2604" s="40">
        <f t="shared" si="1130"/>
        <v>0</v>
      </c>
      <c r="BM2604" s="40">
        <f t="shared" si="1131"/>
        <v>0</v>
      </c>
      <c r="BN2604" s="40">
        <f t="shared" si="1132"/>
        <v>0</v>
      </c>
    </row>
    <row r="2605" spans="1:66" x14ac:dyDescent="0.25">
      <c r="A2605" s="379"/>
      <c r="B2605" s="936"/>
      <c r="C2605" s="272"/>
      <c r="D2605" s="868"/>
      <c r="E2605" s="873" t="str">
        <f t="shared" si="1106"/>
        <v xml:space="preserve"> </v>
      </c>
      <c r="F2605" s="130">
        <f t="shared" si="1107"/>
        <v>0</v>
      </c>
      <c r="G2605" s="128">
        <f t="shared" si="1108"/>
        <v>2593</v>
      </c>
      <c r="H2605" s="127"/>
      <c r="I2605" s="321"/>
      <c r="J2605" s="97"/>
      <c r="K2605" s="323"/>
      <c r="L2605" s="322"/>
      <c r="M2605" s="50"/>
      <c r="N2605" s="87"/>
      <c r="O2605" s="324"/>
      <c r="P2605" s="98"/>
      <c r="Q2605" s="98"/>
      <c r="R2605" s="114"/>
      <c r="S2605" s="753"/>
      <c r="T2605" s="98"/>
      <c r="U2605" s="98"/>
      <c r="V2605" s="98"/>
      <c r="W2605" s="99"/>
      <c r="X2605" s="97"/>
      <c r="Y2605" s="87"/>
      <c r="Z2605" s="100"/>
      <c r="AA2605" s="106">
        <f t="shared" si="1109"/>
        <v>2593</v>
      </c>
      <c r="AB2605" s="549">
        <f t="shared" si="1110"/>
        <v>0</v>
      </c>
      <c r="AC2605" s="544">
        <f t="shared" si="1111"/>
        <v>0</v>
      </c>
      <c r="AD2605" s="174">
        <f t="shared" si="1112"/>
        <v>0</v>
      </c>
      <c r="AE2605" s="8"/>
      <c r="AF2605" s="885" t="str">
        <f t="shared" si="1113"/>
        <v xml:space="preserve"> </v>
      </c>
      <c r="AG2605" s="40">
        <f t="shared" si="1114"/>
        <v>0</v>
      </c>
      <c r="AH2605" s="40">
        <f t="shared" si="1115"/>
        <v>0</v>
      </c>
      <c r="AR2605" s="40">
        <f t="shared" si="1116"/>
        <v>0</v>
      </c>
      <c r="AS2605" s="40">
        <f t="shared" si="1117"/>
        <v>0</v>
      </c>
      <c r="AT2605" s="40">
        <f t="shared" si="1118"/>
        <v>0</v>
      </c>
      <c r="AU2605" s="40">
        <f t="shared" si="1119"/>
        <v>0</v>
      </c>
      <c r="AX2605" s="279">
        <f t="shared" si="1120"/>
        <v>0</v>
      </c>
      <c r="AY2605" s="279">
        <f t="shared" si="1121"/>
        <v>0</v>
      </c>
      <c r="AZ2605" s="40">
        <f t="shared" si="1122"/>
        <v>0</v>
      </c>
      <c r="BB2605" s="40">
        <f t="shared" si="1123"/>
        <v>0</v>
      </c>
      <c r="BC2605" s="397">
        <f t="shared" si="1124"/>
        <v>0</v>
      </c>
      <c r="BD2605" s="105">
        <f t="shared" si="1125"/>
        <v>0</v>
      </c>
      <c r="BE2605" s="105">
        <f t="shared" si="1126"/>
        <v>0</v>
      </c>
      <c r="BF2605" s="742">
        <f t="shared" si="1127"/>
        <v>0</v>
      </c>
      <c r="BG2605" s="89"/>
      <c r="BH2605" s="9"/>
      <c r="BJ2605" s="40">
        <f t="shared" si="1128"/>
        <v>0</v>
      </c>
      <c r="BK2605" s="40">
        <f t="shared" si="1129"/>
        <v>1</v>
      </c>
      <c r="BL2605" s="40">
        <f t="shared" si="1130"/>
        <v>0</v>
      </c>
      <c r="BM2605" s="40">
        <f t="shared" si="1131"/>
        <v>0</v>
      </c>
      <c r="BN2605" s="40">
        <f t="shared" si="1132"/>
        <v>0</v>
      </c>
    </row>
    <row r="2606" spans="1:66" x14ac:dyDescent="0.25">
      <c r="A2606" s="379"/>
      <c r="B2606" s="936"/>
      <c r="C2606" s="272"/>
      <c r="D2606" s="868"/>
      <c r="E2606" s="873" t="str">
        <f t="shared" ref="E2606:E2669" si="1133">IF(+BN2606+BM2606&gt;0,"&lt; Error"," ")</f>
        <v xml:space="preserve"> </v>
      </c>
      <c r="F2606" s="130">
        <f t="shared" ref="F2606:F2669" si="1134">IF(ISBLANK(H2606),0,VLOOKUP(TRIM(H2606),AllVarieties,4,FALSE))</f>
        <v>0</v>
      </c>
      <c r="G2606" s="128">
        <f t="shared" si="1108"/>
        <v>2594</v>
      </c>
      <c r="H2606" s="127"/>
      <c r="I2606" s="321"/>
      <c r="J2606" s="97"/>
      <c r="K2606" s="323"/>
      <c r="L2606" s="322"/>
      <c r="M2606" s="50"/>
      <c r="N2606" s="87"/>
      <c r="O2606" s="324"/>
      <c r="P2606" s="98"/>
      <c r="Q2606" s="98"/>
      <c r="R2606" s="114"/>
      <c r="S2606" s="753"/>
      <c r="T2606" s="98"/>
      <c r="U2606" s="98"/>
      <c r="V2606" s="98"/>
      <c r="W2606" s="99"/>
      <c r="X2606" s="97"/>
      <c r="Y2606" s="87"/>
      <c r="Z2606" s="100"/>
      <c r="AA2606" s="106">
        <f t="shared" si="1109"/>
        <v>2594</v>
      </c>
      <c r="AB2606" s="549">
        <f t="shared" si="1110"/>
        <v>0</v>
      </c>
      <c r="AC2606" s="544">
        <f t="shared" si="1111"/>
        <v>0</v>
      </c>
      <c r="AD2606" s="174">
        <f t="shared" si="1112"/>
        <v>0</v>
      </c>
      <c r="AE2606" s="8"/>
      <c r="AF2606" s="885" t="str">
        <f t="shared" si="1113"/>
        <v xml:space="preserve"> </v>
      </c>
      <c r="AG2606" s="40">
        <f t="shared" si="1114"/>
        <v>0</v>
      </c>
      <c r="AH2606" s="40">
        <f t="shared" si="1115"/>
        <v>0</v>
      </c>
      <c r="AR2606" s="40">
        <f t="shared" si="1116"/>
        <v>0</v>
      </c>
      <c r="AS2606" s="40">
        <f t="shared" si="1117"/>
        <v>0</v>
      </c>
      <c r="AT2606" s="40">
        <f t="shared" si="1118"/>
        <v>0</v>
      </c>
      <c r="AU2606" s="40">
        <f t="shared" si="1119"/>
        <v>0</v>
      </c>
      <c r="AX2606" s="279">
        <f t="shared" si="1120"/>
        <v>0</v>
      </c>
      <c r="AY2606" s="279">
        <f t="shared" si="1121"/>
        <v>0</v>
      </c>
      <c r="AZ2606" s="40">
        <f t="shared" si="1122"/>
        <v>0</v>
      </c>
      <c r="BB2606" s="40">
        <f t="shared" si="1123"/>
        <v>0</v>
      </c>
      <c r="BC2606" s="397">
        <f t="shared" si="1124"/>
        <v>0</v>
      </c>
      <c r="BD2606" s="105">
        <f t="shared" si="1125"/>
        <v>0</v>
      </c>
      <c r="BE2606" s="105">
        <f t="shared" si="1126"/>
        <v>0</v>
      </c>
      <c r="BF2606" s="742">
        <f t="shared" si="1127"/>
        <v>0</v>
      </c>
      <c r="BG2606" s="89"/>
      <c r="BH2606" s="9"/>
      <c r="BJ2606" s="40">
        <f t="shared" si="1128"/>
        <v>0</v>
      </c>
      <c r="BK2606" s="40">
        <f t="shared" si="1129"/>
        <v>1</v>
      </c>
      <c r="BL2606" s="40">
        <f t="shared" si="1130"/>
        <v>0</v>
      </c>
      <c r="BM2606" s="40">
        <f t="shared" si="1131"/>
        <v>0</v>
      </c>
      <c r="BN2606" s="40">
        <f t="shared" si="1132"/>
        <v>0</v>
      </c>
    </row>
    <row r="2607" spans="1:66" x14ac:dyDescent="0.25">
      <c r="A2607" s="379"/>
      <c r="B2607" s="936"/>
      <c r="C2607" s="272"/>
      <c r="D2607" s="868"/>
      <c r="E2607" s="873" t="str">
        <f t="shared" si="1133"/>
        <v xml:space="preserve"> </v>
      </c>
      <c r="F2607" s="130">
        <f t="shared" si="1134"/>
        <v>0</v>
      </c>
      <c r="G2607" s="128">
        <f t="shared" si="1108"/>
        <v>2595</v>
      </c>
      <c r="H2607" s="127"/>
      <c r="I2607" s="321"/>
      <c r="J2607" s="97"/>
      <c r="K2607" s="323"/>
      <c r="L2607" s="322"/>
      <c r="M2607" s="50"/>
      <c r="N2607" s="87"/>
      <c r="O2607" s="324"/>
      <c r="P2607" s="98"/>
      <c r="Q2607" s="98"/>
      <c r="R2607" s="114"/>
      <c r="S2607" s="753"/>
      <c r="T2607" s="98"/>
      <c r="U2607" s="98"/>
      <c r="V2607" s="98"/>
      <c r="W2607" s="99"/>
      <c r="X2607" s="97"/>
      <c r="Y2607" s="87"/>
      <c r="Z2607" s="100"/>
      <c r="AA2607" s="106">
        <f t="shared" si="1109"/>
        <v>2595</v>
      </c>
      <c r="AB2607" s="549">
        <f t="shared" si="1110"/>
        <v>0</v>
      </c>
      <c r="AC2607" s="544">
        <f t="shared" si="1111"/>
        <v>0</v>
      </c>
      <c r="AD2607" s="174">
        <f t="shared" si="1112"/>
        <v>0</v>
      </c>
      <c r="AE2607" s="8"/>
      <c r="AF2607" s="885" t="str">
        <f t="shared" si="1113"/>
        <v xml:space="preserve"> </v>
      </c>
      <c r="AG2607" s="40">
        <f t="shared" si="1114"/>
        <v>0</v>
      </c>
      <c r="AH2607" s="40">
        <f t="shared" si="1115"/>
        <v>0</v>
      </c>
      <c r="AR2607" s="40">
        <f t="shared" si="1116"/>
        <v>0</v>
      </c>
      <c r="AS2607" s="40">
        <f t="shared" si="1117"/>
        <v>0</v>
      </c>
      <c r="AT2607" s="40">
        <f t="shared" si="1118"/>
        <v>0</v>
      </c>
      <c r="AU2607" s="40">
        <f t="shared" si="1119"/>
        <v>0</v>
      </c>
      <c r="AX2607" s="279">
        <f t="shared" si="1120"/>
        <v>0</v>
      </c>
      <c r="AY2607" s="279">
        <f t="shared" si="1121"/>
        <v>0</v>
      </c>
      <c r="AZ2607" s="40">
        <f t="shared" si="1122"/>
        <v>0</v>
      </c>
      <c r="BB2607" s="40">
        <f t="shared" si="1123"/>
        <v>0</v>
      </c>
      <c r="BC2607" s="397">
        <f t="shared" si="1124"/>
        <v>0</v>
      </c>
      <c r="BD2607" s="105">
        <f t="shared" si="1125"/>
        <v>0</v>
      </c>
      <c r="BE2607" s="105">
        <f t="shared" si="1126"/>
        <v>0</v>
      </c>
      <c r="BF2607" s="742">
        <f t="shared" si="1127"/>
        <v>0</v>
      </c>
      <c r="BG2607" s="89"/>
      <c r="BH2607" s="9"/>
      <c r="BJ2607" s="40">
        <f t="shared" si="1128"/>
        <v>0</v>
      </c>
      <c r="BK2607" s="40">
        <f t="shared" si="1129"/>
        <v>1</v>
      </c>
      <c r="BL2607" s="40">
        <f t="shared" si="1130"/>
        <v>0</v>
      </c>
      <c r="BM2607" s="40">
        <f t="shared" si="1131"/>
        <v>0</v>
      </c>
      <c r="BN2607" s="40">
        <f t="shared" si="1132"/>
        <v>0</v>
      </c>
    </row>
    <row r="2608" spans="1:66" x14ac:dyDescent="0.25">
      <c r="A2608" s="379"/>
      <c r="B2608" s="936"/>
      <c r="C2608" s="272"/>
      <c r="D2608" s="868"/>
      <c r="E2608" s="873" t="str">
        <f t="shared" si="1133"/>
        <v xml:space="preserve"> </v>
      </c>
      <c r="F2608" s="130">
        <f t="shared" si="1134"/>
        <v>0</v>
      </c>
      <c r="G2608" s="128">
        <f t="shared" si="1108"/>
        <v>2596</v>
      </c>
      <c r="H2608" s="127"/>
      <c r="I2608" s="321"/>
      <c r="J2608" s="97"/>
      <c r="K2608" s="323"/>
      <c r="L2608" s="322"/>
      <c r="M2608" s="50"/>
      <c r="N2608" s="87"/>
      <c r="O2608" s="324"/>
      <c r="P2608" s="98"/>
      <c r="Q2608" s="98"/>
      <c r="R2608" s="114"/>
      <c r="S2608" s="753"/>
      <c r="T2608" s="98"/>
      <c r="U2608" s="98"/>
      <c r="V2608" s="98"/>
      <c r="W2608" s="99"/>
      <c r="X2608" s="97"/>
      <c r="Y2608" s="87"/>
      <c r="Z2608" s="100"/>
      <c r="AA2608" s="106">
        <f t="shared" si="1109"/>
        <v>2596</v>
      </c>
      <c r="AB2608" s="549">
        <f t="shared" si="1110"/>
        <v>0</v>
      </c>
      <c r="AC2608" s="544">
        <f t="shared" si="1111"/>
        <v>0</v>
      </c>
      <c r="AD2608" s="174">
        <f t="shared" si="1112"/>
        <v>0</v>
      </c>
      <c r="AE2608" s="8"/>
      <c r="AF2608" s="885" t="str">
        <f t="shared" si="1113"/>
        <v xml:space="preserve"> </v>
      </c>
      <c r="AG2608" s="40">
        <f t="shared" si="1114"/>
        <v>0</v>
      </c>
      <c r="AH2608" s="40">
        <f t="shared" si="1115"/>
        <v>0</v>
      </c>
      <c r="AR2608" s="40">
        <f t="shared" si="1116"/>
        <v>0</v>
      </c>
      <c r="AS2608" s="40">
        <f t="shared" si="1117"/>
        <v>0</v>
      </c>
      <c r="AT2608" s="40">
        <f t="shared" si="1118"/>
        <v>0</v>
      </c>
      <c r="AU2608" s="40">
        <f t="shared" si="1119"/>
        <v>0</v>
      </c>
      <c r="AX2608" s="279">
        <f t="shared" si="1120"/>
        <v>0</v>
      </c>
      <c r="AY2608" s="279">
        <f t="shared" si="1121"/>
        <v>0</v>
      </c>
      <c r="AZ2608" s="40">
        <f t="shared" si="1122"/>
        <v>0</v>
      </c>
      <c r="BB2608" s="40">
        <f t="shared" si="1123"/>
        <v>0</v>
      </c>
      <c r="BC2608" s="397">
        <f t="shared" si="1124"/>
        <v>0</v>
      </c>
      <c r="BD2608" s="105">
        <f t="shared" si="1125"/>
        <v>0</v>
      </c>
      <c r="BE2608" s="105">
        <f t="shared" si="1126"/>
        <v>0</v>
      </c>
      <c r="BF2608" s="742">
        <f t="shared" si="1127"/>
        <v>0</v>
      </c>
      <c r="BG2608" s="89"/>
      <c r="BH2608" s="9"/>
      <c r="BJ2608" s="40">
        <f t="shared" si="1128"/>
        <v>0</v>
      </c>
      <c r="BK2608" s="40">
        <f t="shared" si="1129"/>
        <v>1</v>
      </c>
      <c r="BL2608" s="40">
        <f t="shared" si="1130"/>
        <v>0</v>
      </c>
      <c r="BM2608" s="40">
        <f t="shared" si="1131"/>
        <v>0</v>
      </c>
      <c r="BN2608" s="40">
        <f t="shared" si="1132"/>
        <v>0</v>
      </c>
    </row>
    <row r="2609" spans="1:66" x14ac:dyDescent="0.25">
      <c r="A2609" s="379"/>
      <c r="B2609" s="936"/>
      <c r="C2609" s="272"/>
      <c r="D2609" s="868"/>
      <c r="E2609" s="873" t="str">
        <f t="shared" si="1133"/>
        <v xml:space="preserve"> </v>
      </c>
      <c r="F2609" s="130">
        <f t="shared" si="1134"/>
        <v>0</v>
      </c>
      <c r="G2609" s="128">
        <f t="shared" si="1108"/>
        <v>2597</v>
      </c>
      <c r="H2609" s="127"/>
      <c r="I2609" s="321"/>
      <c r="J2609" s="97"/>
      <c r="K2609" s="323"/>
      <c r="L2609" s="322"/>
      <c r="M2609" s="50"/>
      <c r="N2609" s="87"/>
      <c r="O2609" s="324"/>
      <c r="P2609" s="98"/>
      <c r="Q2609" s="98"/>
      <c r="R2609" s="114"/>
      <c r="S2609" s="753"/>
      <c r="T2609" s="98"/>
      <c r="U2609" s="98"/>
      <c r="V2609" s="98"/>
      <c r="W2609" s="99"/>
      <c r="X2609" s="97"/>
      <c r="Y2609" s="87"/>
      <c r="Z2609" s="100"/>
      <c r="AA2609" s="106">
        <f t="shared" si="1109"/>
        <v>2597</v>
      </c>
      <c r="AB2609" s="549">
        <f t="shared" si="1110"/>
        <v>0</v>
      </c>
      <c r="AC2609" s="544">
        <f t="shared" si="1111"/>
        <v>0</v>
      </c>
      <c r="AD2609" s="174">
        <f t="shared" si="1112"/>
        <v>0</v>
      </c>
      <c r="AE2609" s="8"/>
      <c r="AF2609" s="885" t="str">
        <f t="shared" si="1113"/>
        <v xml:space="preserve"> </v>
      </c>
      <c r="AG2609" s="40">
        <f t="shared" si="1114"/>
        <v>0</v>
      </c>
      <c r="AH2609" s="40">
        <f t="shared" si="1115"/>
        <v>0</v>
      </c>
      <c r="AR2609" s="40">
        <f t="shared" si="1116"/>
        <v>0</v>
      </c>
      <c r="AS2609" s="40">
        <f t="shared" si="1117"/>
        <v>0</v>
      </c>
      <c r="AT2609" s="40">
        <f t="shared" si="1118"/>
        <v>0</v>
      </c>
      <c r="AU2609" s="40">
        <f t="shared" si="1119"/>
        <v>0</v>
      </c>
      <c r="AX2609" s="279">
        <f t="shared" si="1120"/>
        <v>0</v>
      </c>
      <c r="AY2609" s="279">
        <f t="shared" si="1121"/>
        <v>0</v>
      </c>
      <c r="AZ2609" s="40">
        <f t="shared" si="1122"/>
        <v>0</v>
      </c>
      <c r="BB2609" s="40">
        <f t="shared" si="1123"/>
        <v>0</v>
      </c>
      <c r="BC2609" s="397">
        <f t="shared" si="1124"/>
        <v>0</v>
      </c>
      <c r="BD2609" s="105">
        <f t="shared" si="1125"/>
        <v>0</v>
      </c>
      <c r="BE2609" s="105">
        <f t="shared" si="1126"/>
        <v>0</v>
      </c>
      <c r="BF2609" s="742">
        <f t="shared" si="1127"/>
        <v>0</v>
      </c>
      <c r="BG2609" s="89"/>
      <c r="BH2609" s="9"/>
      <c r="BJ2609" s="40">
        <f t="shared" si="1128"/>
        <v>0</v>
      </c>
      <c r="BK2609" s="40">
        <f t="shared" si="1129"/>
        <v>1</v>
      </c>
      <c r="BL2609" s="40">
        <f t="shared" si="1130"/>
        <v>0</v>
      </c>
      <c r="BM2609" s="40">
        <f t="shared" si="1131"/>
        <v>0</v>
      </c>
      <c r="BN2609" s="40">
        <f t="shared" si="1132"/>
        <v>0</v>
      </c>
    </row>
    <row r="2610" spans="1:66" x14ac:dyDescent="0.25">
      <c r="A2610" s="379"/>
      <c r="B2610" s="936"/>
      <c r="C2610" s="272"/>
      <c r="D2610" s="868"/>
      <c r="E2610" s="873" t="str">
        <f t="shared" si="1133"/>
        <v xml:space="preserve"> </v>
      </c>
      <c r="F2610" s="130">
        <f t="shared" si="1134"/>
        <v>0</v>
      </c>
      <c r="G2610" s="128">
        <f t="shared" si="1108"/>
        <v>2598</v>
      </c>
      <c r="H2610" s="127"/>
      <c r="I2610" s="321"/>
      <c r="J2610" s="97"/>
      <c r="K2610" s="323"/>
      <c r="L2610" s="322"/>
      <c r="M2610" s="50"/>
      <c r="N2610" s="87"/>
      <c r="O2610" s="324"/>
      <c r="P2610" s="98"/>
      <c r="Q2610" s="98"/>
      <c r="R2610" s="114"/>
      <c r="S2610" s="753"/>
      <c r="T2610" s="98"/>
      <c r="U2610" s="98"/>
      <c r="V2610" s="98"/>
      <c r="W2610" s="99"/>
      <c r="X2610" s="97"/>
      <c r="Y2610" s="87"/>
      <c r="Z2610" s="100"/>
      <c r="AA2610" s="106">
        <f t="shared" si="1109"/>
        <v>2598</v>
      </c>
      <c r="AB2610" s="549">
        <f t="shared" si="1110"/>
        <v>0</v>
      </c>
      <c r="AC2610" s="544">
        <f t="shared" si="1111"/>
        <v>0</v>
      </c>
      <c r="AD2610" s="174">
        <f t="shared" si="1112"/>
        <v>0</v>
      </c>
      <c r="AE2610" s="8"/>
      <c r="AF2610" s="885" t="str">
        <f t="shared" si="1113"/>
        <v xml:space="preserve"> </v>
      </c>
      <c r="AG2610" s="40">
        <f t="shared" si="1114"/>
        <v>0</v>
      </c>
      <c r="AH2610" s="40">
        <f t="shared" si="1115"/>
        <v>0</v>
      </c>
      <c r="AR2610" s="40">
        <f t="shared" si="1116"/>
        <v>0</v>
      </c>
      <c r="AS2610" s="40">
        <f t="shared" si="1117"/>
        <v>0</v>
      </c>
      <c r="AT2610" s="40">
        <f t="shared" si="1118"/>
        <v>0</v>
      </c>
      <c r="AU2610" s="40">
        <f t="shared" si="1119"/>
        <v>0</v>
      </c>
      <c r="AX2610" s="279">
        <f t="shared" si="1120"/>
        <v>0</v>
      </c>
      <c r="AY2610" s="279">
        <f t="shared" si="1121"/>
        <v>0</v>
      </c>
      <c r="AZ2610" s="40">
        <f t="shared" si="1122"/>
        <v>0</v>
      </c>
      <c r="BB2610" s="40">
        <f t="shared" si="1123"/>
        <v>0</v>
      </c>
      <c r="BC2610" s="397">
        <f t="shared" si="1124"/>
        <v>0</v>
      </c>
      <c r="BD2610" s="105">
        <f t="shared" si="1125"/>
        <v>0</v>
      </c>
      <c r="BE2610" s="105">
        <f t="shared" si="1126"/>
        <v>0</v>
      </c>
      <c r="BF2610" s="742">
        <f t="shared" si="1127"/>
        <v>0</v>
      </c>
      <c r="BG2610" s="89"/>
      <c r="BH2610" s="9"/>
      <c r="BJ2610" s="40">
        <f t="shared" si="1128"/>
        <v>0</v>
      </c>
      <c r="BK2610" s="40">
        <f t="shared" si="1129"/>
        <v>1</v>
      </c>
      <c r="BL2610" s="40">
        <f t="shared" si="1130"/>
        <v>0</v>
      </c>
      <c r="BM2610" s="40">
        <f t="shared" si="1131"/>
        <v>0</v>
      </c>
      <c r="BN2610" s="40">
        <f t="shared" si="1132"/>
        <v>0</v>
      </c>
    </row>
    <row r="2611" spans="1:66" x14ac:dyDescent="0.25">
      <c r="A2611" s="379"/>
      <c r="B2611" s="936"/>
      <c r="C2611" s="272"/>
      <c r="D2611" s="868"/>
      <c r="E2611" s="873" t="str">
        <f t="shared" si="1133"/>
        <v xml:space="preserve"> </v>
      </c>
      <c r="F2611" s="130">
        <f t="shared" si="1134"/>
        <v>0</v>
      </c>
      <c r="G2611" s="128">
        <f t="shared" ref="G2611:G2674" si="1135">ROW()-DPline</f>
        <v>2599</v>
      </c>
      <c r="H2611" s="127"/>
      <c r="I2611" s="321"/>
      <c r="J2611" s="97"/>
      <c r="K2611" s="323"/>
      <c r="L2611" s="322"/>
      <c r="M2611" s="50"/>
      <c r="N2611" s="87"/>
      <c r="O2611" s="324"/>
      <c r="P2611" s="98"/>
      <c r="Q2611" s="98"/>
      <c r="R2611" s="114"/>
      <c r="S2611" s="753"/>
      <c r="T2611" s="98"/>
      <c r="U2611" s="98"/>
      <c r="V2611" s="98"/>
      <c r="W2611" s="99"/>
      <c r="X2611" s="97"/>
      <c r="Y2611" s="87"/>
      <c r="Z2611" s="100"/>
      <c r="AA2611" s="106">
        <f t="shared" si="1109"/>
        <v>2599</v>
      </c>
      <c r="AB2611" s="549">
        <f t="shared" si="1110"/>
        <v>0</v>
      </c>
      <c r="AC2611" s="544">
        <f t="shared" si="1111"/>
        <v>0</v>
      </c>
      <c r="AD2611" s="174">
        <f t="shared" si="1112"/>
        <v>0</v>
      </c>
      <c r="AE2611" s="8"/>
      <c r="AF2611" s="885" t="str">
        <f t="shared" si="1113"/>
        <v xml:space="preserve"> </v>
      </c>
      <c r="AG2611" s="40">
        <f t="shared" si="1114"/>
        <v>0</v>
      </c>
      <c r="AH2611" s="40">
        <f t="shared" si="1115"/>
        <v>0</v>
      </c>
      <c r="AR2611" s="40">
        <f t="shared" si="1116"/>
        <v>0</v>
      </c>
      <c r="AS2611" s="40">
        <f t="shared" si="1117"/>
        <v>0</v>
      </c>
      <c r="AT2611" s="40">
        <f t="shared" si="1118"/>
        <v>0</v>
      </c>
      <c r="AU2611" s="40">
        <f t="shared" si="1119"/>
        <v>0</v>
      </c>
      <c r="AX2611" s="279">
        <f t="shared" si="1120"/>
        <v>0</v>
      </c>
      <c r="AY2611" s="279">
        <f t="shared" si="1121"/>
        <v>0</v>
      </c>
      <c r="AZ2611" s="40">
        <f t="shared" si="1122"/>
        <v>0</v>
      </c>
      <c r="BB2611" s="40">
        <f t="shared" si="1123"/>
        <v>0</v>
      </c>
      <c r="BC2611" s="397">
        <f t="shared" si="1124"/>
        <v>0</v>
      </c>
      <c r="BD2611" s="105">
        <f t="shared" si="1125"/>
        <v>0</v>
      </c>
      <c r="BE2611" s="105">
        <f t="shared" si="1126"/>
        <v>0</v>
      </c>
      <c r="BF2611" s="742">
        <f t="shared" si="1127"/>
        <v>0</v>
      </c>
      <c r="BG2611" s="89"/>
      <c r="BH2611" s="9"/>
      <c r="BJ2611" s="40">
        <f t="shared" si="1128"/>
        <v>0</v>
      </c>
      <c r="BK2611" s="40">
        <f t="shared" si="1129"/>
        <v>1</v>
      </c>
      <c r="BL2611" s="40">
        <f t="shared" si="1130"/>
        <v>0</v>
      </c>
      <c r="BM2611" s="40">
        <f t="shared" si="1131"/>
        <v>0</v>
      </c>
      <c r="BN2611" s="40">
        <f t="shared" si="1132"/>
        <v>0</v>
      </c>
    </row>
    <row r="2612" spans="1:66" x14ac:dyDescent="0.25">
      <c r="A2612" s="379"/>
      <c r="B2612" s="936"/>
      <c r="C2612" s="272"/>
      <c r="D2612" s="868"/>
      <c r="E2612" s="873" t="str">
        <f t="shared" si="1133"/>
        <v xml:space="preserve"> </v>
      </c>
      <c r="F2612" s="130">
        <f t="shared" si="1134"/>
        <v>0</v>
      </c>
      <c r="G2612" s="128">
        <f t="shared" si="1135"/>
        <v>2600</v>
      </c>
      <c r="H2612" s="127"/>
      <c r="I2612" s="321"/>
      <c r="J2612" s="97"/>
      <c r="K2612" s="323"/>
      <c r="L2612" s="322"/>
      <c r="M2612" s="50"/>
      <c r="N2612" s="87"/>
      <c r="O2612" s="324"/>
      <c r="P2612" s="98"/>
      <c r="Q2612" s="98"/>
      <c r="R2612" s="114"/>
      <c r="S2612" s="753"/>
      <c r="T2612" s="98"/>
      <c r="U2612" s="98"/>
      <c r="V2612" s="98"/>
      <c r="W2612" s="99"/>
      <c r="X2612" s="97"/>
      <c r="Y2612" s="87"/>
      <c r="Z2612" s="100"/>
      <c r="AA2612" s="106">
        <f t="shared" ref="AA2612:AA2675" si="1136">+G2612</f>
        <v>2600</v>
      </c>
      <c r="AB2612" s="549">
        <f t="shared" ref="AB2612:AB2675" si="1137">C2612*BJ2612</f>
        <v>0</v>
      </c>
      <c r="AC2612" s="544">
        <f t="shared" ref="AC2612:AC2675" si="1138">+AX2612+AY2612</f>
        <v>0</v>
      </c>
      <c r="AD2612" s="174">
        <f t="shared" ref="AD2612:AD2675" si="1139">+AC2612*PDArate</f>
        <v>0</v>
      </c>
      <c r="AE2612" s="8"/>
      <c r="AF2612" s="885" t="str">
        <f t="shared" ref="AF2612:AF2675" si="1140">IF(AG2612+AH2612=1,"Enter both columns 5 and 16.", " ")</f>
        <v xml:space="preserve"> </v>
      </c>
      <c r="AG2612" s="40">
        <f t="shared" ref="AG2612:AG2675" si="1141">IF(L2612+M2612+N2612+O2612+W2612 &gt; 0, 1, 0)</f>
        <v>0</v>
      </c>
      <c r="AH2612" s="40">
        <f t="shared" ref="AH2612:AH2675" si="1142">IF(AX2612 &gt; 0, 1, 0)</f>
        <v>0</v>
      </c>
      <c r="AR2612" s="40">
        <f t="shared" ref="AR2612:AR2675" si="1143">IF(ISNA(+F2612), 1, 0)</f>
        <v>0</v>
      </c>
      <c r="AS2612" s="40">
        <f t="shared" ref="AS2612:AS2675" si="1144">IF(ISERR(+F2612), 1, 0)</f>
        <v>0</v>
      </c>
      <c r="AT2612" s="40">
        <f t="shared" ref="AT2612:AT2675" si="1145">IF(ISERR(+AC2612), 1, 0)</f>
        <v>0</v>
      </c>
      <c r="AU2612" s="40">
        <f t="shared" ref="AU2612:AU2675" si="1146">IF(ISERR(+AD2612), 1, 0)</f>
        <v>0</v>
      </c>
      <c r="AX2612" s="279">
        <f t="shared" ref="AX2612:AX2675" si="1147">ROUND(L2612,1)*W2612</f>
        <v>0</v>
      </c>
      <c r="AY2612" s="279">
        <f t="shared" ref="AY2612:AY2675" si="1148">ROUND(X2612,1)*Z2612</f>
        <v>0</v>
      </c>
      <c r="AZ2612" s="40">
        <f t="shared" ref="AZ2612:AZ2675" si="1149">IF(J2612+K2612 &gt; 0, 1, 0)</f>
        <v>0</v>
      </c>
      <c r="BB2612" s="40">
        <f t="shared" ref="BB2612:BB2675" si="1150">IF(+BC2612&gt;0,IF(+BE2612&lt;=0,1,0),0)</f>
        <v>0</v>
      </c>
      <c r="BC2612" s="397">
        <f t="shared" ref="BC2612:BC2675" si="1151">IF(+D2612=1,IF(J2612&gt;0, +J2612, 0),0)</f>
        <v>0</v>
      </c>
      <c r="BD2612" s="105">
        <f t="shared" ref="BD2612:BD2675" si="1152">IF(VALUE(I2612)&lt;1,0,IF(VALUE(I2612)&gt;17,0,VLOOKUP(VALUE(F2612),T10Value,VALUE(I2612)+1,FALSE)))</f>
        <v>0</v>
      </c>
      <c r="BE2612" s="105">
        <f t="shared" ref="BE2612:BE2675" si="1153">ROUND(+BC2612,1)*BD2612</f>
        <v>0</v>
      </c>
      <c r="BF2612" s="742">
        <f t="shared" ref="BF2612:BF2675" si="1154">+BE2612*PDArate</f>
        <v>0</v>
      </c>
      <c r="BG2612" s="89"/>
      <c r="BH2612" s="9"/>
      <c r="BJ2612" s="40">
        <f t="shared" ref="BJ2612:BJ2675" si="1155">IF(J2612+L2612+M2612=J2612,0,IF(J2612-L2612-0.09&gt;0,IF(J2612-L2612&lt;=0.1*J2612,J2612-L2612,0),0))</f>
        <v>0</v>
      </c>
      <c r="BK2612" s="40">
        <f t="shared" ref="BK2612:BK2675" si="1156">IF(L2612+M2612+J2612+X2612&lt;=0,1,IF(L2612+M2612+X2612&gt;0,1,0))</f>
        <v>1</v>
      </c>
      <c r="BL2612" s="40">
        <f t="shared" ref="BL2612:BL2675" si="1157">IF(+BJ2612&gt;0,1,0)</f>
        <v>0</v>
      </c>
      <c r="BM2612" s="40">
        <f t="shared" ref="BM2612:BM2675" si="1158">IF(ISNUMBER(C2612),IF(2*BL2612-C2612&lt;0,1,IF(2*BL2612-C2612&gt;2,1,0)),IF(ISBLANK(C2612),0,1))</f>
        <v>0</v>
      </c>
      <c r="BN2612" s="40">
        <f t="shared" ref="BN2612:BN2675" si="1159">IF(ISNUMBER(D2612),IF(2*AG2612-D2612=1,1,IF(+D2612=0,0, IF(+D2612=1,0,1))),IF(ISBLANK(D2612),0,1))</f>
        <v>0</v>
      </c>
    </row>
    <row r="2613" spans="1:66" x14ac:dyDescent="0.25">
      <c r="A2613" s="379"/>
      <c r="B2613" s="936"/>
      <c r="C2613" s="272"/>
      <c r="D2613" s="868"/>
      <c r="E2613" s="873" t="str">
        <f t="shared" si="1133"/>
        <v xml:space="preserve"> </v>
      </c>
      <c r="F2613" s="130">
        <f t="shared" si="1134"/>
        <v>0</v>
      </c>
      <c r="G2613" s="128">
        <f t="shared" si="1135"/>
        <v>2601</v>
      </c>
      <c r="H2613" s="127"/>
      <c r="I2613" s="321"/>
      <c r="J2613" s="97"/>
      <c r="K2613" s="323"/>
      <c r="L2613" s="322"/>
      <c r="M2613" s="50"/>
      <c r="N2613" s="87"/>
      <c r="O2613" s="324"/>
      <c r="P2613" s="98"/>
      <c r="Q2613" s="98"/>
      <c r="R2613" s="114"/>
      <c r="S2613" s="753"/>
      <c r="T2613" s="98"/>
      <c r="U2613" s="98"/>
      <c r="V2613" s="98"/>
      <c r="W2613" s="99"/>
      <c r="X2613" s="97"/>
      <c r="Y2613" s="87"/>
      <c r="Z2613" s="100"/>
      <c r="AA2613" s="106">
        <f t="shared" si="1136"/>
        <v>2601</v>
      </c>
      <c r="AB2613" s="549">
        <f t="shared" si="1137"/>
        <v>0</v>
      </c>
      <c r="AC2613" s="544">
        <f t="shared" si="1138"/>
        <v>0</v>
      </c>
      <c r="AD2613" s="174">
        <f t="shared" si="1139"/>
        <v>0</v>
      </c>
      <c r="AE2613" s="8"/>
      <c r="AF2613" s="885" t="str">
        <f t="shared" si="1140"/>
        <v xml:space="preserve"> </v>
      </c>
      <c r="AG2613" s="40">
        <f t="shared" si="1141"/>
        <v>0</v>
      </c>
      <c r="AH2613" s="40">
        <f t="shared" si="1142"/>
        <v>0</v>
      </c>
      <c r="AR2613" s="40">
        <f t="shared" si="1143"/>
        <v>0</v>
      </c>
      <c r="AS2613" s="40">
        <f t="shared" si="1144"/>
        <v>0</v>
      </c>
      <c r="AT2613" s="40">
        <f t="shared" si="1145"/>
        <v>0</v>
      </c>
      <c r="AU2613" s="40">
        <f t="shared" si="1146"/>
        <v>0</v>
      </c>
      <c r="AX2613" s="279">
        <f t="shared" si="1147"/>
        <v>0</v>
      </c>
      <c r="AY2613" s="279">
        <f t="shared" si="1148"/>
        <v>0</v>
      </c>
      <c r="AZ2613" s="40">
        <f t="shared" si="1149"/>
        <v>0</v>
      </c>
      <c r="BB2613" s="40">
        <f t="shared" si="1150"/>
        <v>0</v>
      </c>
      <c r="BC2613" s="397">
        <f t="shared" si="1151"/>
        <v>0</v>
      </c>
      <c r="BD2613" s="105">
        <f t="shared" si="1152"/>
        <v>0</v>
      </c>
      <c r="BE2613" s="105">
        <f t="shared" si="1153"/>
        <v>0</v>
      </c>
      <c r="BF2613" s="742">
        <f t="shared" si="1154"/>
        <v>0</v>
      </c>
      <c r="BG2613" s="89"/>
      <c r="BH2613" s="9"/>
      <c r="BJ2613" s="40">
        <f t="shared" si="1155"/>
        <v>0</v>
      </c>
      <c r="BK2613" s="40">
        <f t="shared" si="1156"/>
        <v>1</v>
      </c>
      <c r="BL2613" s="40">
        <f t="shared" si="1157"/>
        <v>0</v>
      </c>
      <c r="BM2613" s="40">
        <f t="shared" si="1158"/>
        <v>0</v>
      </c>
      <c r="BN2613" s="40">
        <f t="shared" si="1159"/>
        <v>0</v>
      </c>
    </row>
    <row r="2614" spans="1:66" x14ac:dyDescent="0.25">
      <c r="A2614" s="379"/>
      <c r="B2614" s="936"/>
      <c r="C2614" s="272"/>
      <c r="D2614" s="868"/>
      <c r="E2614" s="873" t="str">
        <f t="shared" si="1133"/>
        <v xml:space="preserve"> </v>
      </c>
      <c r="F2614" s="130">
        <f t="shared" si="1134"/>
        <v>0</v>
      </c>
      <c r="G2614" s="128">
        <f t="shared" si="1135"/>
        <v>2602</v>
      </c>
      <c r="H2614" s="127"/>
      <c r="I2614" s="321"/>
      <c r="J2614" s="97"/>
      <c r="K2614" s="323"/>
      <c r="L2614" s="322"/>
      <c r="M2614" s="50"/>
      <c r="N2614" s="87"/>
      <c r="O2614" s="324"/>
      <c r="P2614" s="98"/>
      <c r="Q2614" s="98"/>
      <c r="R2614" s="114"/>
      <c r="S2614" s="753"/>
      <c r="T2614" s="98"/>
      <c r="U2614" s="98"/>
      <c r="V2614" s="98"/>
      <c r="W2614" s="99"/>
      <c r="X2614" s="97"/>
      <c r="Y2614" s="87"/>
      <c r="Z2614" s="100"/>
      <c r="AA2614" s="106">
        <f t="shared" si="1136"/>
        <v>2602</v>
      </c>
      <c r="AB2614" s="549">
        <f t="shared" si="1137"/>
        <v>0</v>
      </c>
      <c r="AC2614" s="544">
        <f t="shared" si="1138"/>
        <v>0</v>
      </c>
      <c r="AD2614" s="174">
        <f t="shared" si="1139"/>
        <v>0</v>
      </c>
      <c r="AE2614" s="8"/>
      <c r="AF2614" s="885" t="str">
        <f t="shared" si="1140"/>
        <v xml:space="preserve"> </v>
      </c>
      <c r="AG2614" s="40">
        <f t="shared" si="1141"/>
        <v>0</v>
      </c>
      <c r="AH2614" s="40">
        <f t="shared" si="1142"/>
        <v>0</v>
      </c>
      <c r="AR2614" s="40">
        <f t="shared" si="1143"/>
        <v>0</v>
      </c>
      <c r="AS2614" s="40">
        <f t="shared" si="1144"/>
        <v>0</v>
      </c>
      <c r="AT2614" s="40">
        <f t="shared" si="1145"/>
        <v>0</v>
      </c>
      <c r="AU2614" s="40">
        <f t="shared" si="1146"/>
        <v>0</v>
      </c>
      <c r="AX2614" s="279">
        <f t="shared" si="1147"/>
        <v>0</v>
      </c>
      <c r="AY2614" s="279">
        <f t="shared" si="1148"/>
        <v>0</v>
      </c>
      <c r="AZ2614" s="40">
        <f t="shared" si="1149"/>
        <v>0</v>
      </c>
      <c r="BB2614" s="40">
        <f t="shared" si="1150"/>
        <v>0</v>
      </c>
      <c r="BC2614" s="397">
        <f t="shared" si="1151"/>
        <v>0</v>
      </c>
      <c r="BD2614" s="105">
        <f t="shared" si="1152"/>
        <v>0</v>
      </c>
      <c r="BE2614" s="105">
        <f t="shared" si="1153"/>
        <v>0</v>
      </c>
      <c r="BF2614" s="742">
        <f t="shared" si="1154"/>
        <v>0</v>
      </c>
      <c r="BG2614" s="89"/>
      <c r="BH2614" s="9"/>
      <c r="BJ2614" s="40">
        <f t="shared" si="1155"/>
        <v>0</v>
      </c>
      <c r="BK2614" s="40">
        <f t="shared" si="1156"/>
        <v>1</v>
      </c>
      <c r="BL2614" s="40">
        <f t="shared" si="1157"/>
        <v>0</v>
      </c>
      <c r="BM2614" s="40">
        <f t="shared" si="1158"/>
        <v>0</v>
      </c>
      <c r="BN2614" s="40">
        <f t="shared" si="1159"/>
        <v>0</v>
      </c>
    </row>
    <row r="2615" spans="1:66" x14ac:dyDescent="0.25">
      <c r="A2615" s="379"/>
      <c r="B2615" s="936"/>
      <c r="C2615" s="272"/>
      <c r="D2615" s="868"/>
      <c r="E2615" s="873" t="str">
        <f t="shared" si="1133"/>
        <v xml:space="preserve"> </v>
      </c>
      <c r="F2615" s="130">
        <f t="shared" si="1134"/>
        <v>0</v>
      </c>
      <c r="G2615" s="128">
        <f t="shared" si="1135"/>
        <v>2603</v>
      </c>
      <c r="H2615" s="127"/>
      <c r="I2615" s="321"/>
      <c r="J2615" s="97"/>
      <c r="K2615" s="323"/>
      <c r="L2615" s="322"/>
      <c r="M2615" s="50"/>
      <c r="N2615" s="87"/>
      <c r="O2615" s="324"/>
      <c r="P2615" s="98"/>
      <c r="Q2615" s="98"/>
      <c r="R2615" s="114"/>
      <c r="S2615" s="753"/>
      <c r="T2615" s="98"/>
      <c r="U2615" s="98"/>
      <c r="V2615" s="98"/>
      <c r="W2615" s="99"/>
      <c r="X2615" s="97"/>
      <c r="Y2615" s="87"/>
      <c r="Z2615" s="100"/>
      <c r="AA2615" s="106">
        <f t="shared" si="1136"/>
        <v>2603</v>
      </c>
      <c r="AB2615" s="549">
        <f t="shared" si="1137"/>
        <v>0</v>
      </c>
      <c r="AC2615" s="544">
        <f t="shared" si="1138"/>
        <v>0</v>
      </c>
      <c r="AD2615" s="174">
        <f t="shared" si="1139"/>
        <v>0</v>
      </c>
      <c r="AE2615" s="8"/>
      <c r="AF2615" s="885" t="str">
        <f t="shared" si="1140"/>
        <v xml:space="preserve"> </v>
      </c>
      <c r="AG2615" s="40">
        <f t="shared" si="1141"/>
        <v>0</v>
      </c>
      <c r="AH2615" s="40">
        <f t="shared" si="1142"/>
        <v>0</v>
      </c>
      <c r="AR2615" s="40">
        <f t="shared" si="1143"/>
        <v>0</v>
      </c>
      <c r="AS2615" s="40">
        <f t="shared" si="1144"/>
        <v>0</v>
      </c>
      <c r="AT2615" s="40">
        <f t="shared" si="1145"/>
        <v>0</v>
      </c>
      <c r="AU2615" s="40">
        <f t="shared" si="1146"/>
        <v>0</v>
      </c>
      <c r="AX2615" s="279">
        <f t="shared" si="1147"/>
        <v>0</v>
      </c>
      <c r="AY2615" s="279">
        <f t="shared" si="1148"/>
        <v>0</v>
      </c>
      <c r="AZ2615" s="40">
        <f t="shared" si="1149"/>
        <v>0</v>
      </c>
      <c r="BB2615" s="40">
        <f t="shared" si="1150"/>
        <v>0</v>
      </c>
      <c r="BC2615" s="397">
        <f t="shared" si="1151"/>
        <v>0</v>
      </c>
      <c r="BD2615" s="105">
        <f t="shared" si="1152"/>
        <v>0</v>
      </c>
      <c r="BE2615" s="105">
        <f t="shared" si="1153"/>
        <v>0</v>
      </c>
      <c r="BF2615" s="742">
        <f t="shared" si="1154"/>
        <v>0</v>
      </c>
      <c r="BG2615" s="89"/>
      <c r="BH2615" s="9"/>
      <c r="BJ2615" s="40">
        <f t="shared" si="1155"/>
        <v>0</v>
      </c>
      <c r="BK2615" s="40">
        <f t="shared" si="1156"/>
        <v>1</v>
      </c>
      <c r="BL2615" s="40">
        <f t="shared" si="1157"/>
        <v>0</v>
      </c>
      <c r="BM2615" s="40">
        <f t="shared" si="1158"/>
        <v>0</v>
      </c>
      <c r="BN2615" s="40">
        <f t="shared" si="1159"/>
        <v>0</v>
      </c>
    </row>
    <row r="2616" spans="1:66" x14ac:dyDescent="0.25">
      <c r="A2616" s="379"/>
      <c r="B2616" s="936"/>
      <c r="C2616" s="272"/>
      <c r="D2616" s="868"/>
      <c r="E2616" s="873" t="str">
        <f t="shared" si="1133"/>
        <v xml:space="preserve"> </v>
      </c>
      <c r="F2616" s="130">
        <f t="shared" si="1134"/>
        <v>0</v>
      </c>
      <c r="G2616" s="128">
        <f t="shared" si="1135"/>
        <v>2604</v>
      </c>
      <c r="H2616" s="127"/>
      <c r="I2616" s="321"/>
      <c r="J2616" s="97"/>
      <c r="K2616" s="323"/>
      <c r="L2616" s="322"/>
      <c r="M2616" s="50"/>
      <c r="N2616" s="87"/>
      <c r="O2616" s="324"/>
      <c r="P2616" s="98"/>
      <c r="Q2616" s="98"/>
      <c r="R2616" s="114"/>
      <c r="S2616" s="753"/>
      <c r="T2616" s="98"/>
      <c r="U2616" s="98"/>
      <c r="V2616" s="98"/>
      <c r="W2616" s="99"/>
      <c r="X2616" s="97"/>
      <c r="Y2616" s="87"/>
      <c r="Z2616" s="100"/>
      <c r="AA2616" s="106">
        <f t="shared" si="1136"/>
        <v>2604</v>
      </c>
      <c r="AB2616" s="549">
        <f t="shared" si="1137"/>
        <v>0</v>
      </c>
      <c r="AC2616" s="544">
        <f t="shared" si="1138"/>
        <v>0</v>
      </c>
      <c r="AD2616" s="174">
        <f t="shared" si="1139"/>
        <v>0</v>
      </c>
      <c r="AE2616" s="8"/>
      <c r="AF2616" s="885" t="str">
        <f t="shared" si="1140"/>
        <v xml:space="preserve"> </v>
      </c>
      <c r="AG2616" s="40">
        <f t="shared" si="1141"/>
        <v>0</v>
      </c>
      <c r="AH2616" s="40">
        <f t="shared" si="1142"/>
        <v>0</v>
      </c>
      <c r="AR2616" s="40">
        <f t="shared" si="1143"/>
        <v>0</v>
      </c>
      <c r="AS2616" s="40">
        <f t="shared" si="1144"/>
        <v>0</v>
      </c>
      <c r="AT2616" s="40">
        <f t="shared" si="1145"/>
        <v>0</v>
      </c>
      <c r="AU2616" s="40">
        <f t="shared" si="1146"/>
        <v>0</v>
      </c>
      <c r="AX2616" s="279">
        <f t="shared" si="1147"/>
        <v>0</v>
      </c>
      <c r="AY2616" s="279">
        <f t="shared" si="1148"/>
        <v>0</v>
      </c>
      <c r="AZ2616" s="40">
        <f t="shared" si="1149"/>
        <v>0</v>
      </c>
      <c r="BB2616" s="40">
        <f t="shared" si="1150"/>
        <v>0</v>
      </c>
      <c r="BC2616" s="397">
        <f t="shared" si="1151"/>
        <v>0</v>
      </c>
      <c r="BD2616" s="105">
        <f t="shared" si="1152"/>
        <v>0</v>
      </c>
      <c r="BE2616" s="105">
        <f t="shared" si="1153"/>
        <v>0</v>
      </c>
      <c r="BF2616" s="742">
        <f t="shared" si="1154"/>
        <v>0</v>
      </c>
      <c r="BG2616" s="89"/>
      <c r="BH2616" s="9"/>
      <c r="BJ2616" s="40">
        <f t="shared" si="1155"/>
        <v>0</v>
      </c>
      <c r="BK2616" s="40">
        <f t="shared" si="1156"/>
        <v>1</v>
      </c>
      <c r="BL2616" s="40">
        <f t="shared" si="1157"/>
        <v>0</v>
      </c>
      <c r="BM2616" s="40">
        <f t="shared" si="1158"/>
        <v>0</v>
      </c>
      <c r="BN2616" s="40">
        <f t="shared" si="1159"/>
        <v>0</v>
      </c>
    </row>
    <row r="2617" spans="1:66" x14ac:dyDescent="0.25">
      <c r="A2617" s="379"/>
      <c r="B2617" s="936"/>
      <c r="C2617" s="272"/>
      <c r="D2617" s="868"/>
      <c r="E2617" s="873" t="str">
        <f t="shared" si="1133"/>
        <v xml:space="preserve"> </v>
      </c>
      <c r="F2617" s="130">
        <f t="shared" si="1134"/>
        <v>0</v>
      </c>
      <c r="G2617" s="128">
        <f t="shared" si="1135"/>
        <v>2605</v>
      </c>
      <c r="H2617" s="127"/>
      <c r="I2617" s="321"/>
      <c r="J2617" s="97"/>
      <c r="K2617" s="323"/>
      <c r="L2617" s="322"/>
      <c r="M2617" s="50"/>
      <c r="N2617" s="87"/>
      <c r="O2617" s="324"/>
      <c r="P2617" s="98"/>
      <c r="Q2617" s="98"/>
      <c r="R2617" s="114"/>
      <c r="S2617" s="753"/>
      <c r="T2617" s="98"/>
      <c r="U2617" s="98"/>
      <c r="V2617" s="98"/>
      <c r="W2617" s="99"/>
      <c r="X2617" s="97"/>
      <c r="Y2617" s="87"/>
      <c r="Z2617" s="100"/>
      <c r="AA2617" s="106">
        <f t="shared" si="1136"/>
        <v>2605</v>
      </c>
      <c r="AB2617" s="549">
        <f t="shared" si="1137"/>
        <v>0</v>
      </c>
      <c r="AC2617" s="544">
        <f t="shared" si="1138"/>
        <v>0</v>
      </c>
      <c r="AD2617" s="174">
        <f t="shared" si="1139"/>
        <v>0</v>
      </c>
      <c r="AE2617" s="8"/>
      <c r="AF2617" s="885" t="str">
        <f t="shared" si="1140"/>
        <v xml:space="preserve"> </v>
      </c>
      <c r="AG2617" s="40">
        <f t="shared" si="1141"/>
        <v>0</v>
      </c>
      <c r="AH2617" s="40">
        <f t="shared" si="1142"/>
        <v>0</v>
      </c>
      <c r="AR2617" s="40">
        <f t="shared" si="1143"/>
        <v>0</v>
      </c>
      <c r="AS2617" s="40">
        <f t="shared" si="1144"/>
        <v>0</v>
      </c>
      <c r="AT2617" s="40">
        <f t="shared" si="1145"/>
        <v>0</v>
      </c>
      <c r="AU2617" s="40">
        <f t="shared" si="1146"/>
        <v>0</v>
      </c>
      <c r="AX2617" s="279">
        <f t="shared" si="1147"/>
        <v>0</v>
      </c>
      <c r="AY2617" s="279">
        <f t="shared" si="1148"/>
        <v>0</v>
      </c>
      <c r="AZ2617" s="40">
        <f t="shared" si="1149"/>
        <v>0</v>
      </c>
      <c r="BB2617" s="40">
        <f t="shared" si="1150"/>
        <v>0</v>
      </c>
      <c r="BC2617" s="397">
        <f t="shared" si="1151"/>
        <v>0</v>
      </c>
      <c r="BD2617" s="105">
        <f t="shared" si="1152"/>
        <v>0</v>
      </c>
      <c r="BE2617" s="105">
        <f t="shared" si="1153"/>
        <v>0</v>
      </c>
      <c r="BF2617" s="742">
        <f t="shared" si="1154"/>
        <v>0</v>
      </c>
      <c r="BG2617" s="89"/>
      <c r="BH2617" s="9"/>
      <c r="BJ2617" s="40">
        <f t="shared" si="1155"/>
        <v>0</v>
      </c>
      <c r="BK2617" s="40">
        <f t="shared" si="1156"/>
        <v>1</v>
      </c>
      <c r="BL2617" s="40">
        <f t="shared" si="1157"/>
        <v>0</v>
      </c>
      <c r="BM2617" s="40">
        <f t="shared" si="1158"/>
        <v>0</v>
      </c>
      <c r="BN2617" s="40">
        <f t="shared" si="1159"/>
        <v>0</v>
      </c>
    </row>
    <row r="2618" spans="1:66" x14ac:dyDescent="0.25">
      <c r="A2618" s="379"/>
      <c r="B2618" s="936"/>
      <c r="C2618" s="272"/>
      <c r="D2618" s="868"/>
      <c r="E2618" s="873" t="str">
        <f t="shared" si="1133"/>
        <v xml:space="preserve"> </v>
      </c>
      <c r="F2618" s="130">
        <f t="shared" si="1134"/>
        <v>0</v>
      </c>
      <c r="G2618" s="128">
        <f t="shared" si="1135"/>
        <v>2606</v>
      </c>
      <c r="H2618" s="127"/>
      <c r="I2618" s="321"/>
      <c r="J2618" s="97"/>
      <c r="K2618" s="323"/>
      <c r="L2618" s="322"/>
      <c r="M2618" s="50"/>
      <c r="N2618" s="87"/>
      <c r="O2618" s="324"/>
      <c r="P2618" s="98"/>
      <c r="Q2618" s="98"/>
      <c r="R2618" s="114"/>
      <c r="S2618" s="753"/>
      <c r="T2618" s="98"/>
      <c r="U2618" s="98"/>
      <c r="V2618" s="98"/>
      <c r="W2618" s="99"/>
      <c r="X2618" s="97"/>
      <c r="Y2618" s="87"/>
      <c r="Z2618" s="100"/>
      <c r="AA2618" s="106">
        <f t="shared" si="1136"/>
        <v>2606</v>
      </c>
      <c r="AB2618" s="549">
        <f t="shared" si="1137"/>
        <v>0</v>
      </c>
      <c r="AC2618" s="544">
        <f t="shared" si="1138"/>
        <v>0</v>
      </c>
      <c r="AD2618" s="174">
        <f t="shared" si="1139"/>
        <v>0</v>
      </c>
      <c r="AE2618" s="8"/>
      <c r="AF2618" s="885" t="str">
        <f t="shared" si="1140"/>
        <v xml:space="preserve"> </v>
      </c>
      <c r="AG2618" s="40">
        <f t="shared" si="1141"/>
        <v>0</v>
      </c>
      <c r="AH2618" s="40">
        <f t="shared" si="1142"/>
        <v>0</v>
      </c>
      <c r="AR2618" s="40">
        <f t="shared" si="1143"/>
        <v>0</v>
      </c>
      <c r="AS2618" s="40">
        <f t="shared" si="1144"/>
        <v>0</v>
      </c>
      <c r="AT2618" s="40">
        <f t="shared" si="1145"/>
        <v>0</v>
      </c>
      <c r="AU2618" s="40">
        <f t="shared" si="1146"/>
        <v>0</v>
      </c>
      <c r="AX2618" s="279">
        <f t="shared" si="1147"/>
        <v>0</v>
      </c>
      <c r="AY2618" s="279">
        <f t="shared" si="1148"/>
        <v>0</v>
      </c>
      <c r="AZ2618" s="40">
        <f t="shared" si="1149"/>
        <v>0</v>
      </c>
      <c r="BB2618" s="40">
        <f t="shared" si="1150"/>
        <v>0</v>
      </c>
      <c r="BC2618" s="397">
        <f t="shared" si="1151"/>
        <v>0</v>
      </c>
      <c r="BD2618" s="105">
        <f t="shared" si="1152"/>
        <v>0</v>
      </c>
      <c r="BE2618" s="105">
        <f t="shared" si="1153"/>
        <v>0</v>
      </c>
      <c r="BF2618" s="742">
        <f t="shared" si="1154"/>
        <v>0</v>
      </c>
      <c r="BG2618" s="89"/>
      <c r="BH2618" s="9"/>
      <c r="BJ2618" s="40">
        <f t="shared" si="1155"/>
        <v>0</v>
      </c>
      <c r="BK2618" s="40">
        <f t="shared" si="1156"/>
        <v>1</v>
      </c>
      <c r="BL2618" s="40">
        <f t="shared" si="1157"/>
        <v>0</v>
      </c>
      <c r="BM2618" s="40">
        <f t="shared" si="1158"/>
        <v>0</v>
      </c>
      <c r="BN2618" s="40">
        <f t="shared" si="1159"/>
        <v>0</v>
      </c>
    </row>
    <row r="2619" spans="1:66" x14ac:dyDescent="0.25">
      <c r="A2619" s="379"/>
      <c r="B2619" s="936"/>
      <c r="C2619" s="272"/>
      <c r="D2619" s="868"/>
      <c r="E2619" s="873" t="str">
        <f t="shared" si="1133"/>
        <v xml:space="preserve"> </v>
      </c>
      <c r="F2619" s="130">
        <f t="shared" si="1134"/>
        <v>0</v>
      </c>
      <c r="G2619" s="128">
        <f t="shared" si="1135"/>
        <v>2607</v>
      </c>
      <c r="H2619" s="127"/>
      <c r="I2619" s="321"/>
      <c r="J2619" s="97"/>
      <c r="K2619" s="323"/>
      <c r="L2619" s="322"/>
      <c r="M2619" s="50"/>
      <c r="N2619" s="87"/>
      <c r="O2619" s="324"/>
      <c r="P2619" s="98"/>
      <c r="Q2619" s="98"/>
      <c r="R2619" s="114"/>
      <c r="S2619" s="753"/>
      <c r="T2619" s="98"/>
      <c r="U2619" s="98"/>
      <c r="V2619" s="98"/>
      <c r="W2619" s="99"/>
      <c r="X2619" s="97"/>
      <c r="Y2619" s="87"/>
      <c r="Z2619" s="100"/>
      <c r="AA2619" s="106">
        <f t="shared" si="1136"/>
        <v>2607</v>
      </c>
      <c r="AB2619" s="549">
        <f t="shared" si="1137"/>
        <v>0</v>
      </c>
      <c r="AC2619" s="544">
        <f t="shared" si="1138"/>
        <v>0</v>
      </c>
      <c r="AD2619" s="174">
        <f t="shared" si="1139"/>
        <v>0</v>
      </c>
      <c r="AE2619" s="8"/>
      <c r="AF2619" s="885" t="str">
        <f t="shared" si="1140"/>
        <v xml:space="preserve"> </v>
      </c>
      <c r="AG2619" s="40">
        <f t="shared" si="1141"/>
        <v>0</v>
      </c>
      <c r="AH2619" s="40">
        <f t="shared" si="1142"/>
        <v>0</v>
      </c>
      <c r="AR2619" s="40">
        <f t="shared" si="1143"/>
        <v>0</v>
      </c>
      <c r="AS2619" s="40">
        <f t="shared" si="1144"/>
        <v>0</v>
      </c>
      <c r="AT2619" s="40">
        <f t="shared" si="1145"/>
        <v>0</v>
      </c>
      <c r="AU2619" s="40">
        <f t="shared" si="1146"/>
        <v>0</v>
      </c>
      <c r="AX2619" s="279">
        <f t="shared" si="1147"/>
        <v>0</v>
      </c>
      <c r="AY2619" s="279">
        <f t="shared" si="1148"/>
        <v>0</v>
      </c>
      <c r="AZ2619" s="40">
        <f t="shared" si="1149"/>
        <v>0</v>
      </c>
      <c r="BB2619" s="40">
        <f t="shared" si="1150"/>
        <v>0</v>
      </c>
      <c r="BC2619" s="397">
        <f t="shared" si="1151"/>
        <v>0</v>
      </c>
      <c r="BD2619" s="105">
        <f t="shared" si="1152"/>
        <v>0</v>
      </c>
      <c r="BE2619" s="105">
        <f t="shared" si="1153"/>
        <v>0</v>
      </c>
      <c r="BF2619" s="742">
        <f t="shared" si="1154"/>
        <v>0</v>
      </c>
      <c r="BG2619" s="89"/>
      <c r="BH2619" s="9"/>
      <c r="BJ2619" s="40">
        <f t="shared" si="1155"/>
        <v>0</v>
      </c>
      <c r="BK2619" s="40">
        <f t="shared" si="1156"/>
        <v>1</v>
      </c>
      <c r="BL2619" s="40">
        <f t="shared" si="1157"/>
        <v>0</v>
      </c>
      <c r="BM2619" s="40">
        <f t="shared" si="1158"/>
        <v>0</v>
      </c>
      <c r="BN2619" s="40">
        <f t="shared" si="1159"/>
        <v>0</v>
      </c>
    </row>
    <row r="2620" spans="1:66" x14ac:dyDescent="0.25">
      <c r="A2620" s="379"/>
      <c r="B2620" s="936"/>
      <c r="C2620" s="272"/>
      <c r="D2620" s="868"/>
      <c r="E2620" s="873" t="str">
        <f t="shared" si="1133"/>
        <v xml:space="preserve"> </v>
      </c>
      <c r="F2620" s="130">
        <f t="shared" si="1134"/>
        <v>0</v>
      </c>
      <c r="G2620" s="128">
        <f t="shared" si="1135"/>
        <v>2608</v>
      </c>
      <c r="H2620" s="127"/>
      <c r="I2620" s="321"/>
      <c r="J2620" s="97"/>
      <c r="K2620" s="323"/>
      <c r="L2620" s="322"/>
      <c r="M2620" s="50"/>
      <c r="N2620" s="87"/>
      <c r="O2620" s="324"/>
      <c r="P2620" s="98"/>
      <c r="Q2620" s="98"/>
      <c r="R2620" s="114"/>
      <c r="S2620" s="753"/>
      <c r="T2620" s="98"/>
      <c r="U2620" s="98"/>
      <c r="V2620" s="98"/>
      <c r="W2620" s="99"/>
      <c r="X2620" s="97"/>
      <c r="Y2620" s="87"/>
      <c r="Z2620" s="100"/>
      <c r="AA2620" s="106">
        <f t="shared" si="1136"/>
        <v>2608</v>
      </c>
      <c r="AB2620" s="549">
        <f t="shared" si="1137"/>
        <v>0</v>
      </c>
      <c r="AC2620" s="544">
        <f t="shared" si="1138"/>
        <v>0</v>
      </c>
      <c r="AD2620" s="174">
        <f t="shared" si="1139"/>
        <v>0</v>
      </c>
      <c r="AE2620" s="8"/>
      <c r="AF2620" s="885" t="str">
        <f t="shared" si="1140"/>
        <v xml:space="preserve"> </v>
      </c>
      <c r="AG2620" s="40">
        <f t="shared" si="1141"/>
        <v>0</v>
      </c>
      <c r="AH2620" s="40">
        <f t="shared" si="1142"/>
        <v>0</v>
      </c>
      <c r="AR2620" s="40">
        <f t="shared" si="1143"/>
        <v>0</v>
      </c>
      <c r="AS2620" s="40">
        <f t="shared" si="1144"/>
        <v>0</v>
      </c>
      <c r="AT2620" s="40">
        <f t="shared" si="1145"/>
        <v>0</v>
      </c>
      <c r="AU2620" s="40">
        <f t="shared" si="1146"/>
        <v>0</v>
      </c>
      <c r="AX2620" s="279">
        <f t="shared" si="1147"/>
        <v>0</v>
      </c>
      <c r="AY2620" s="279">
        <f t="shared" si="1148"/>
        <v>0</v>
      </c>
      <c r="AZ2620" s="40">
        <f t="shared" si="1149"/>
        <v>0</v>
      </c>
      <c r="BB2620" s="40">
        <f t="shared" si="1150"/>
        <v>0</v>
      </c>
      <c r="BC2620" s="397">
        <f t="shared" si="1151"/>
        <v>0</v>
      </c>
      <c r="BD2620" s="105">
        <f t="shared" si="1152"/>
        <v>0</v>
      </c>
      <c r="BE2620" s="105">
        <f t="shared" si="1153"/>
        <v>0</v>
      </c>
      <c r="BF2620" s="742">
        <f t="shared" si="1154"/>
        <v>0</v>
      </c>
      <c r="BG2620" s="89"/>
      <c r="BH2620" s="9"/>
      <c r="BJ2620" s="40">
        <f t="shared" si="1155"/>
        <v>0</v>
      </c>
      <c r="BK2620" s="40">
        <f t="shared" si="1156"/>
        <v>1</v>
      </c>
      <c r="BL2620" s="40">
        <f t="shared" si="1157"/>
        <v>0</v>
      </c>
      <c r="BM2620" s="40">
        <f t="shared" si="1158"/>
        <v>0</v>
      </c>
      <c r="BN2620" s="40">
        <f t="shared" si="1159"/>
        <v>0</v>
      </c>
    </row>
    <row r="2621" spans="1:66" x14ac:dyDescent="0.25">
      <c r="A2621" s="379"/>
      <c r="B2621" s="936"/>
      <c r="C2621" s="272"/>
      <c r="D2621" s="868"/>
      <c r="E2621" s="873" t="str">
        <f t="shared" si="1133"/>
        <v xml:space="preserve"> </v>
      </c>
      <c r="F2621" s="130">
        <f t="shared" si="1134"/>
        <v>0</v>
      </c>
      <c r="G2621" s="128">
        <f t="shared" si="1135"/>
        <v>2609</v>
      </c>
      <c r="H2621" s="127"/>
      <c r="I2621" s="321"/>
      <c r="J2621" s="97"/>
      <c r="K2621" s="323"/>
      <c r="L2621" s="322"/>
      <c r="M2621" s="50"/>
      <c r="N2621" s="87"/>
      <c r="O2621" s="324"/>
      <c r="P2621" s="98"/>
      <c r="Q2621" s="98"/>
      <c r="R2621" s="114"/>
      <c r="S2621" s="753"/>
      <c r="T2621" s="98"/>
      <c r="U2621" s="98"/>
      <c r="V2621" s="98"/>
      <c r="W2621" s="99"/>
      <c r="X2621" s="97"/>
      <c r="Y2621" s="87"/>
      <c r="Z2621" s="100"/>
      <c r="AA2621" s="106">
        <f t="shared" si="1136"/>
        <v>2609</v>
      </c>
      <c r="AB2621" s="549">
        <f t="shared" si="1137"/>
        <v>0</v>
      </c>
      <c r="AC2621" s="544">
        <f t="shared" si="1138"/>
        <v>0</v>
      </c>
      <c r="AD2621" s="174">
        <f t="shared" si="1139"/>
        <v>0</v>
      </c>
      <c r="AE2621" s="8"/>
      <c r="AF2621" s="885" t="str">
        <f t="shared" si="1140"/>
        <v xml:space="preserve"> </v>
      </c>
      <c r="AG2621" s="40">
        <f t="shared" si="1141"/>
        <v>0</v>
      </c>
      <c r="AH2621" s="40">
        <f t="shared" si="1142"/>
        <v>0</v>
      </c>
      <c r="AR2621" s="40">
        <f t="shared" si="1143"/>
        <v>0</v>
      </c>
      <c r="AS2621" s="40">
        <f t="shared" si="1144"/>
        <v>0</v>
      </c>
      <c r="AT2621" s="40">
        <f t="shared" si="1145"/>
        <v>0</v>
      </c>
      <c r="AU2621" s="40">
        <f t="shared" si="1146"/>
        <v>0</v>
      </c>
      <c r="AX2621" s="279">
        <f t="shared" si="1147"/>
        <v>0</v>
      </c>
      <c r="AY2621" s="279">
        <f t="shared" si="1148"/>
        <v>0</v>
      </c>
      <c r="AZ2621" s="40">
        <f t="shared" si="1149"/>
        <v>0</v>
      </c>
      <c r="BB2621" s="40">
        <f t="shared" si="1150"/>
        <v>0</v>
      </c>
      <c r="BC2621" s="397">
        <f t="shared" si="1151"/>
        <v>0</v>
      </c>
      <c r="BD2621" s="105">
        <f t="shared" si="1152"/>
        <v>0</v>
      </c>
      <c r="BE2621" s="105">
        <f t="shared" si="1153"/>
        <v>0</v>
      </c>
      <c r="BF2621" s="742">
        <f t="shared" si="1154"/>
        <v>0</v>
      </c>
      <c r="BG2621" s="89"/>
      <c r="BH2621" s="9"/>
      <c r="BJ2621" s="40">
        <f t="shared" si="1155"/>
        <v>0</v>
      </c>
      <c r="BK2621" s="40">
        <f t="shared" si="1156"/>
        <v>1</v>
      </c>
      <c r="BL2621" s="40">
        <f t="shared" si="1157"/>
        <v>0</v>
      </c>
      <c r="BM2621" s="40">
        <f t="shared" si="1158"/>
        <v>0</v>
      </c>
      <c r="BN2621" s="40">
        <f t="shared" si="1159"/>
        <v>0</v>
      </c>
    </row>
    <row r="2622" spans="1:66" x14ac:dyDescent="0.25">
      <c r="A2622" s="379"/>
      <c r="B2622" s="936"/>
      <c r="C2622" s="272"/>
      <c r="D2622" s="868"/>
      <c r="E2622" s="873" t="str">
        <f t="shared" si="1133"/>
        <v xml:space="preserve"> </v>
      </c>
      <c r="F2622" s="130">
        <f t="shared" si="1134"/>
        <v>0</v>
      </c>
      <c r="G2622" s="128">
        <f t="shared" si="1135"/>
        <v>2610</v>
      </c>
      <c r="H2622" s="127"/>
      <c r="I2622" s="321"/>
      <c r="J2622" s="97"/>
      <c r="K2622" s="323"/>
      <c r="L2622" s="322"/>
      <c r="M2622" s="50"/>
      <c r="N2622" s="87"/>
      <c r="O2622" s="324"/>
      <c r="P2622" s="98"/>
      <c r="Q2622" s="98"/>
      <c r="R2622" s="114"/>
      <c r="S2622" s="753"/>
      <c r="T2622" s="98"/>
      <c r="U2622" s="98"/>
      <c r="V2622" s="98"/>
      <c r="W2622" s="99"/>
      <c r="X2622" s="97"/>
      <c r="Y2622" s="87"/>
      <c r="Z2622" s="100"/>
      <c r="AA2622" s="106">
        <f t="shared" si="1136"/>
        <v>2610</v>
      </c>
      <c r="AB2622" s="549">
        <f t="shared" si="1137"/>
        <v>0</v>
      </c>
      <c r="AC2622" s="544">
        <f t="shared" si="1138"/>
        <v>0</v>
      </c>
      <c r="AD2622" s="174">
        <f t="shared" si="1139"/>
        <v>0</v>
      </c>
      <c r="AE2622" s="8"/>
      <c r="AF2622" s="885" t="str">
        <f t="shared" si="1140"/>
        <v xml:space="preserve"> </v>
      </c>
      <c r="AG2622" s="40">
        <f t="shared" si="1141"/>
        <v>0</v>
      </c>
      <c r="AH2622" s="40">
        <f t="shared" si="1142"/>
        <v>0</v>
      </c>
      <c r="AR2622" s="40">
        <f t="shared" si="1143"/>
        <v>0</v>
      </c>
      <c r="AS2622" s="40">
        <f t="shared" si="1144"/>
        <v>0</v>
      </c>
      <c r="AT2622" s="40">
        <f t="shared" si="1145"/>
        <v>0</v>
      </c>
      <c r="AU2622" s="40">
        <f t="shared" si="1146"/>
        <v>0</v>
      </c>
      <c r="AX2622" s="279">
        <f t="shared" si="1147"/>
        <v>0</v>
      </c>
      <c r="AY2622" s="279">
        <f t="shared" si="1148"/>
        <v>0</v>
      </c>
      <c r="AZ2622" s="40">
        <f t="shared" si="1149"/>
        <v>0</v>
      </c>
      <c r="BB2622" s="40">
        <f t="shared" si="1150"/>
        <v>0</v>
      </c>
      <c r="BC2622" s="397">
        <f t="shared" si="1151"/>
        <v>0</v>
      </c>
      <c r="BD2622" s="105">
        <f t="shared" si="1152"/>
        <v>0</v>
      </c>
      <c r="BE2622" s="105">
        <f t="shared" si="1153"/>
        <v>0</v>
      </c>
      <c r="BF2622" s="742">
        <f t="shared" si="1154"/>
        <v>0</v>
      </c>
      <c r="BG2622" s="89"/>
      <c r="BH2622" s="9"/>
      <c r="BJ2622" s="40">
        <f t="shared" si="1155"/>
        <v>0</v>
      </c>
      <c r="BK2622" s="40">
        <f t="shared" si="1156"/>
        <v>1</v>
      </c>
      <c r="BL2622" s="40">
        <f t="shared" si="1157"/>
        <v>0</v>
      </c>
      <c r="BM2622" s="40">
        <f t="shared" si="1158"/>
        <v>0</v>
      </c>
      <c r="BN2622" s="40">
        <f t="shared" si="1159"/>
        <v>0</v>
      </c>
    </row>
    <row r="2623" spans="1:66" x14ac:dyDescent="0.25">
      <c r="A2623" s="379"/>
      <c r="B2623" s="936"/>
      <c r="C2623" s="272"/>
      <c r="D2623" s="868"/>
      <c r="E2623" s="873" t="str">
        <f t="shared" si="1133"/>
        <v xml:space="preserve"> </v>
      </c>
      <c r="F2623" s="130">
        <f t="shared" si="1134"/>
        <v>0</v>
      </c>
      <c r="G2623" s="128">
        <f t="shared" si="1135"/>
        <v>2611</v>
      </c>
      <c r="H2623" s="127"/>
      <c r="I2623" s="321"/>
      <c r="J2623" s="97"/>
      <c r="K2623" s="323"/>
      <c r="L2623" s="322"/>
      <c r="M2623" s="50"/>
      <c r="N2623" s="87"/>
      <c r="O2623" s="324"/>
      <c r="P2623" s="98"/>
      <c r="Q2623" s="98"/>
      <c r="R2623" s="114"/>
      <c r="S2623" s="753"/>
      <c r="T2623" s="98"/>
      <c r="U2623" s="98"/>
      <c r="V2623" s="98"/>
      <c r="W2623" s="99"/>
      <c r="X2623" s="97"/>
      <c r="Y2623" s="87"/>
      <c r="Z2623" s="100"/>
      <c r="AA2623" s="106">
        <f t="shared" si="1136"/>
        <v>2611</v>
      </c>
      <c r="AB2623" s="549">
        <f t="shared" si="1137"/>
        <v>0</v>
      </c>
      <c r="AC2623" s="544">
        <f t="shared" si="1138"/>
        <v>0</v>
      </c>
      <c r="AD2623" s="174">
        <f t="shared" si="1139"/>
        <v>0</v>
      </c>
      <c r="AE2623" s="8"/>
      <c r="AF2623" s="885" t="str">
        <f t="shared" si="1140"/>
        <v xml:space="preserve"> </v>
      </c>
      <c r="AG2623" s="40">
        <f t="shared" si="1141"/>
        <v>0</v>
      </c>
      <c r="AH2623" s="40">
        <f t="shared" si="1142"/>
        <v>0</v>
      </c>
      <c r="AR2623" s="40">
        <f t="shared" si="1143"/>
        <v>0</v>
      </c>
      <c r="AS2623" s="40">
        <f t="shared" si="1144"/>
        <v>0</v>
      </c>
      <c r="AT2623" s="40">
        <f t="shared" si="1145"/>
        <v>0</v>
      </c>
      <c r="AU2623" s="40">
        <f t="shared" si="1146"/>
        <v>0</v>
      </c>
      <c r="AX2623" s="279">
        <f t="shared" si="1147"/>
        <v>0</v>
      </c>
      <c r="AY2623" s="279">
        <f t="shared" si="1148"/>
        <v>0</v>
      </c>
      <c r="AZ2623" s="40">
        <f t="shared" si="1149"/>
        <v>0</v>
      </c>
      <c r="BB2623" s="40">
        <f t="shared" si="1150"/>
        <v>0</v>
      </c>
      <c r="BC2623" s="397">
        <f t="shared" si="1151"/>
        <v>0</v>
      </c>
      <c r="BD2623" s="105">
        <f t="shared" si="1152"/>
        <v>0</v>
      </c>
      <c r="BE2623" s="105">
        <f t="shared" si="1153"/>
        <v>0</v>
      </c>
      <c r="BF2623" s="742">
        <f t="shared" si="1154"/>
        <v>0</v>
      </c>
      <c r="BG2623" s="89"/>
      <c r="BH2623" s="9"/>
      <c r="BJ2623" s="40">
        <f t="shared" si="1155"/>
        <v>0</v>
      </c>
      <c r="BK2623" s="40">
        <f t="shared" si="1156"/>
        <v>1</v>
      </c>
      <c r="BL2623" s="40">
        <f t="shared" si="1157"/>
        <v>0</v>
      </c>
      <c r="BM2623" s="40">
        <f t="shared" si="1158"/>
        <v>0</v>
      </c>
      <c r="BN2623" s="40">
        <f t="shared" si="1159"/>
        <v>0</v>
      </c>
    </row>
    <row r="2624" spans="1:66" x14ac:dyDescent="0.25">
      <c r="A2624" s="379"/>
      <c r="B2624" s="936"/>
      <c r="C2624" s="272"/>
      <c r="D2624" s="868"/>
      <c r="E2624" s="873" t="str">
        <f t="shared" si="1133"/>
        <v xml:space="preserve"> </v>
      </c>
      <c r="F2624" s="130">
        <f t="shared" si="1134"/>
        <v>0</v>
      </c>
      <c r="G2624" s="128">
        <f t="shared" si="1135"/>
        <v>2612</v>
      </c>
      <c r="H2624" s="127"/>
      <c r="I2624" s="321"/>
      <c r="J2624" s="97"/>
      <c r="K2624" s="323"/>
      <c r="L2624" s="322"/>
      <c r="M2624" s="50"/>
      <c r="N2624" s="87"/>
      <c r="O2624" s="324"/>
      <c r="P2624" s="98"/>
      <c r="Q2624" s="98"/>
      <c r="R2624" s="114"/>
      <c r="S2624" s="753"/>
      <c r="T2624" s="98"/>
      <c r="U2624" s="98"/>
      <c r="V2624" s="98"/>
      <c r="W2624" s="99"/>
      <c r="X2624" s="97"/>
      <c r="Y2624" s="87"/>
      <c r="Z2624" s="100"/>
      <c r="AA2624" s="106">
        <f t="shared" si="1136"/>
        <v>2612</v>
      </c>
      <c r="AB2624" s="549">
        <f t="shared" si="1137"/>
        <v>0</v>
      </c>
      <c r="AC2624" s="544">
        <f t="shared" si="1138"/>
        <v>0</v>
      </c>
      <c r="AD2624" s="174">
        <f t="shared" si="1139"/>
        <v>0</v>
      </c>
      <c r="AE2624" s="8"/>
      <c r="AF2624" s="885" t="str">
        <f t="shared" si="1140"/>
        <v xml:space="preserve"> </v>
      </c>
      <c r="AG2624" s="40">
        <f t="shared" si="1141"/>
        <v>0</v>
      </c>
      <c r="AH2624" s="40">
        <f t="shared" si="1142"/>
        <v>0</v>
      </c>
      <c r="AR2624" s="40">
        <f t="shared" si="1143"/>
        <v>0</v>
      </c>
      <c r="AS2624" s="40">
        <f t="shared" si="1144"/>
        <v>0</v>
      </c>
      <c r="AT2624" s="40">
        <f t="shared" si="1145"/>
        <v>0</v>
      </c>
      <c r="AU2624" s="40">
        <f t="shared" si="1146"/>
        <v>0</v>
      </c>
      <c r="AX2624" s="279">
        <f t="shared" si="1147"/>
        <v>0</v>
      </c>
      <c r="AY2624" s="279">
        <f t="shared" si="1148"/>
        <v>0</v>
      </c>
      <c r="AZ2624" s="40">
        <f t="shared" si="1149"/>
        <v>0</v>
      </c>
      <c r="BB2624" s="40">
        <f t="shared" si="1150"/>
        <v>0</v>
      </c>
      <c r="BC2624" s="397">
        <f t="shared" si="1151"/>
        <v>0</v>
      </c>
      <c r="BD2624" s="105">
        <f t="shared" si="1152"/>
        <v>0</v>
      </c>
      <c r="BE2624" s="105">
        <f t="shared" si="1153"/>
        <v>0</v>
      </c>
      <c r="BF2624" s="742">
        <f t="shared" si="1154"/>
        <v>0</v>
      </c>
      <c r="BG2624" s="89"/>
      <c r="BH2624" s="9"/>
      <c r="BJ2624" s="40">
        <f t="shared" si="1155"/>
        <v>0</v>
      </c>
      <c r="BK2624" s="40">
        <f t="shared" si="1156"/>
        <v>1</v>
      </c>
      <c r="BL2624" s="40">
        <f t="shared" si="1157"/>
        <v>0</v>
      </c>
      <c r="BM2624" s="40">
        <f t="shared" si="1158"/>
        <v>0</v>
      </c>
      <c r="BN2624" s="40">
        <f t="shared" si="1159"/>
        <v>0</v>
      </c>
    </row>
    <row r="2625" spans="1:66" x14ac:dyDescent="0.25">
      <c r="A2625" s="379"/>
      <c r="B2625" s="936"/>
      <c r="C2625" s="272"/>
      <c r="D2625" s="868"/>
      <c r="E2625" s="873" t="str">
        <f t="shared" si="1133"/>
        <v xml:space="preserve"> </v>
      </c>
      <c r="F2625" s="130">
        <f t="shared" si="1134"/>
        <v>0</v>
      </c>
      <c r="G2625" s="128">
        <f t="shared" si="1135"/>
        <v>2613</v>
      </c>
      <c r="H2625" s="127"/>
      <c r="I2625" s="321"/>
      <c r="J2625" s="97"/>
      <c r="K2625" s="323"/>
      <c r="L2625" s="322"/>
      <c r="M2625" s="50"/>
      <c r="N2625" s="87"/>
      <c r="O2625" s="324"/>
      <c r="P2625" s="98"/>
      <c r="Q2625" s="98"/>
      <c r="R2625" s="114"/>
      <c r="S2625" s="753"/>
      <c r="T2625" s="98"/>
      <c r="U2625" s="98"/>
      <c r="V2625" s="98"/>
      <c r="W2625" s="99"/>
      <c r="X2625" s="97"/>
      <c r="Y2625" s="87"/>
      <c r="Z2625" s="100"/>
      <c r="AA2625" s="106">
        <f t="shared" si="1136"/>
        <v>2613</v>
      </c>
      <c r="AB2625" s="549">
        <f t="shared" si="1137"/>
        <v>0</v>
      </c>
      <c r="AC2625" s="544">
        <f t="shared" si="1138"/>
        <v>0</v>
      </c>
      <c r="AD2625" s="174">
        <f t="shared" si="1139"/>
        <v>0</v>
      </c>
      <c r="AE2625" s="8"/>
      <c r="AF2625" s="885" t="str">
        <f t="shared" si="1140"/>
        <v xml:space="preserve"> </v>
      </c>
      <c r="AG2625" s="40">
        <f t="shared" si="1141"/>
        <v>0</v>
      </c>
      <c r="AH2625" s="40">
        <f t="shared" si="1142"/>
        <v>0</v>
      </c>
      <c r="AR2625" s="40">
        <f t="shared" si="1143"/>
        <v>0</v>
      </c>
      <c r="AS2625" s="40">
        <f t="shared" si="1144"/>
        <v>0</v>
      </c>
      <c r="AT2625" s="40">
        <f t="shared" si="1145"/>
        <v>0</v>
      </c>
      <c r="AU2625" s="40">
        <f t="shared" si="1146"/>
        <v>0</v>
      </c>
      <c r="AX2625" s="279">
        <f t="shared" si="1147"/>
        <v>0</v>
      </c>
      <c r="AY2625" s="279">
        <f t="shared" si="1148"/>
        <v>0</v>
      </c>
      <c r="AZ2625" s="40">
        <f t="shared" si="1149"/>
        <v>0</v>
      </c>
      <c r="BB2625" s="40">
        <f t="shared" si="1150"/>
        <v>0</v>
      </c>
      <c r="BC2625" s="397">
        <f t="shared" si="1151"/>
        <v>0</v>
      </c>
      <c r="BD2625" s="105">
        <f t="shared" si="1152"/>
        <v>0</v>
      </c>
      <c r="BE2625" s="105">
        <f t="shared" si="1153"/>
        <v>0</v>
      </c>
      <c r="BF2625" s="742">
        <f t="shared" si="1154"/>
        <v>0</v>
      </c>
      <c r="BG2625" s="89"/>
      <c r="BH2625" s="9"/>
      <c r="BJ2625" s="40">
        <f t="shared" si="1155"/>
        <v>0</v>
      </c>
      <c r="BK2625" s="40">
        <f t="shared" si="1156"/>
        <v>1</v>
      </c>
      <c r="BL2625" s="40">
        <f t="shared" si="1157"/>
        <v>0</v>
      </c>
      <c r="BM2625" s="40">
        <f t="shared" si="1158"/>
        <v>0</v>
      </c>
      <c r="BN2625" s="40">
        <f t="shared" si="1159"/>
        <v>0</v>
      </c>
    </row>
    <row r="2626" spans="1:66" x14ac:dyDescent="0.25">
      <c r="A2626" s="379"/>
      <c r="B2626" s="936"/>
      <c r="C2626" s="272"/>
      <c r="D2626" s="868"/>
      <c r="E2626" s="873" t="str">
        <f t="shared" si="1133"/>
        <v xml:space="preserve"> </v>
      </c>
      <c r="F2626" s="130">
        <f t="shared" si="1134"/>
        <v>0</v>
      </c>
      <c r="G2626" s="128">
        <f t="shared" si="1135"/>
        <v>2614</v>
      </c>
      <c r="H2626" s="127"/>
      <c r="I2626" s="321"/>
      <c r="J2626" s="97"/>
      <c r="K2626" s="323"/>
      <c r="L2626" s="322"/>
      <c r="M2626" s="50"/>
      <c r="N2626" s="87"/>
      <c r="O2626" s="324"/>
      <c r="P2626" s="98"/>
      <c r="Q2626" s="98"/>
      <c r="R2626" s="114"/>
      <c r="S2626" s="753"/>
      <c r="T2626" s="98"/>
      <c r="U2626" s="98"/>
      <c r="V2626" s="98"/>
      <c r="W2626" s="99"/>
      <c r="X2626" s="97"/>
      <c r="Y2626" s="87"/>
      <c r="Z2626" s="100"/>
      <c r="AA2626" s="106">
        <f t="shared" si="1136"/>
        <v>2614</v>
      </c>
      <c r="AB2626" s="549">
        <f t="shared" si="1137"/>
        <v>0</v>
      </c>
      <c r="AC2626" s="544">
        <f t="shared" si="1138"/>
        <v>0</v>
      </c>
      <c r="AD2626" s="174">
        <f t="shared" si="1139"/>
        <v>0</v>
      </c>
      <c r="AE2626" s="8"/>
      <c r="AF2626" s="885" t="str">
        <f t="shared" si="1140"/>
        <v xml:space="preserve"> </v>
      </c>
      <c r="AG2626" s="40">
        <f t="shared" si="1141"/>
        <v>0</v>
      </c>
      <c r="AH2626" s="40">
        <f t="shared" si="1142"/>
        <v>0</v>
      </c>
      <c r="AR2626" s="40">
        <f t="shared" si="1143"/>
        <v>0</v>
      </c>
      <c r="AS2626" s="40">
        <f t="shared" si="1144"/>
        <v>0</v>
      </c>
      <c r="AT2626" s="40">
        <f t="shared" si="1145"/>
        <v>0</v>
      </c>
      <c r="AU2626" s="40">
        <f t="shared" si="1146"/>
        <v>0</v>
      </c>
      <c r="AX2626" s="279">
        <f t="shared" si="1147"/>
        <v>0</v>
      </c>
      <c r="AY2626" s="279">
        <f t="shared" si="1148"/>
        <v>0</v>
      </c>
      <c r="AZ2626" s="40">
        <f t="shared" si="1149"/>
        <v>0</v>
      </c>
      <c r="BB2626" s="40">
        <f t="shared" si="1150"/>
        <v>0</v>
      </c>
      <c r="BC2626" s="397">
        <f t="shared" si="1151"/>
        <v>0</v>
      </c>
      <c r="BD2626" s="105">
        <f t="shared" si="1152"/>
        <v>0</v>
      </c>
      <c r="BE2626" s="105">
        <f t="shared" si="1153"/>
        <v>0</v>
      </c>
      <c r="BF2626" s="742">
        <f t="shared" si="1154"/>
        <v>0</v>
      </c>
      <c r="BG2626" s="89"/>
      <c r="BH2626" s="9"/>
      <c r="BJ2626" s="40">
        <f t="shared" si="1155"/>
        <v>0</v>
      </c>
      <c r="BK2626" s="40">
        <f t="shared" si="1156"/>
        <v>1</v>
      </c>
      <c r="BL2626" s="40">
        <f t="shared" si="1157"/>
        <v>0</v>
      </c>
      <c r="BM2626" s="40">
        <f t="shared" si="1158"/>
        <v>0</v>
      </c>
      <c r="BN2626" s="40">
        <f t="shared" si="1159"/>
        <v>0</v>
      </c>
    </row>
    <row r="2627" spans="1:66" x14ac:dyDescent="0.25">
      <c r="A2627" s="379"/>
      <c r="B2627" s="936"/>
      <c r="C2627" s="272"/>
      <c r="D2627" s="868"/>
      <c r="E2627" s="873" t="str">
        <f t="shared" si="1133"/>
        <v xml:space="preserve"> </v>
      </c>
      <c r="F2627" s="130">
        <f t="shared" si="1134"/>
        <v>0</v>
      </c>
      <c r="G2627" s="128">
        <f t="shared" si="1135"/>
        <v>2615</v>
      </c>
      <c r="H2627" s="127"/>
      <c r="I2627" s="321"/>
      <c r="J2627" s="97"/>
      <c r="K2627" s="323"/>
      <c r="L2627" s="322"/>
      <c r="M2627" s="50"/>
      <c r="N2627" s="87"/>
      <c r="O2627" s="324"/>
      <c r="P2627" s="98"/>
      <c r="Q2627" s="98"/>
      <c r="R2627" s="114"/>
      <c r="S2627" s="753"/>
      <c r="T2627" s="98"/>
      <c r="U2627" s="98"/>
      <c r="V2627" s="98"/>
      <c r="W2627" s="99"/>
      <c r="X2627" s="97"/>
      <c r="Y2627" s="87"/>
      <c r="Z2627" s="100"/>
      <c r="AA2627" s="106">
        <f t="shared" si="1136"/>
        <v>2615</v>
      </c>
      <c r="AB2627" s="549">
        <f t="shared" si="1137"/>
        <v>0</v>
      </c>
      <c r="AC2627" s="544">
        <f t="shared" si="1138"/>
        <v>0</v>
      </c>
      <c r="AD2627" s="174">
        <f t="shared" si="1139"/>
        <v>0</v>
      </c>
      <c r="AE2627" s="8"/>
      <c r="AF2627" s="885" t="str">
        <f t="shared" si="1140"/>
        <v xml:space="preserve"> </v>
      </c>
      <c r="AG2627" s="40">
        <f t="shared" si="1141"/>
        <v>0</v>
      </c>
      <c r="AH2627" s="40">
        <f t="shared" si="1142"/>
        <v>0</v>
      </c>
      <c r="AR2627" s="40">
        <f t="shared" si="1143"/>
        <v>0</v>
      </c>
      <c r="AS2627" s="40">
        <f t="shared" si="1144"/>
        <v>0</v>
      </c>
      <c r="AT2627" s="40">
        <f t="shared" si="1145"/>
        <v>0</v>
      </c>
      <c r="AU2627" s="40">
        <f t="shared" si="1146"/>
        <v>0</v>
      </c>
      <c r="AX2627" s="279">
        <f t="shared" si="1147"/>
        <v>0</v>
      </c>
      <c r="AY2627" s="279">
        <f t="shared" si="1148"/>
        <v>0</v>
      </c>
      <c r="AZ2627" s="40">
        <f t="shared" si="1149"/>
        <v>0</v>
      </c>
      <c r="BB2627" s="40">
        <f t="shared" si="1150"/>
        <v>0</v>
      </c>
      <c r="BC2627" s="397">
        <f t="shared" si="1151"/>
        <v>0</v>
      </c>
      <c r="BD2627" s="105">
        <f t="shared" si="1152"/>
        <v>0</v>
      </c>
      <c r="BE2627" s="105">
        <f t="shared" si="1153"/>
        <v>0</v>
      </c>
      <c r="BF2627" s="742">
        <f t="shared" si="1154"/>
        <v>0</v>
      </c>
      <c r="BG2627" s="89"/>
      <c r="BH2627" s="9"/>
      <c r="BJ2627" s="40">
        <f t="shared" si="1155"/>
        <v>0</v>
      </c>
      <c r="BK2627" s="40">
        <f t="shared" si="1156"/>
        <v>1</v>
      </c>
      <c r="BL2627" s="40">
        <f t="shared" si="1157"/>
        <v>0</v>
      </c>
      <c r="BM2627" s="40">
        <f t="shared" si="1158"/>
        <v>0</v>
      </c>
      <c r="BN2627" s="40">
        <f t="shared" si="1159"/>
        <v>0</v>
      </c>
    </row>
    <row r="2628" spans="1:66" x14ac:dyDescent="0.25">
      <c r="A2628" s="379"/>
      <c r="B2628" s="936"/>
      <c r="C2628" s="272"/>
      <c r="D2628" s="868"/>
      <c r="E2628" s="873" t="str">
        <f t="shared" si="1133"/>
        <v xml:space="preserve"> </v>
      </c>
      <c r="F2628" s="130">
        <f t="shared" si="1134"/>
        <v>0</v>
      </c>
      <c r="G2628" s="128">
        <f t="shared" si="1135"/>
        <v>2616</v>
      </c>
      <c r="H2628" s="127"/>
      <c r="I2628" s="321"/>
      <c r="J2628" s="97"/>
      <c r="K2628" s="323"/>
      <c r="L2628" s="322"/>
      <c r="M2628" s="50"/>
      <c r="N2628" s="87"/>
      <c r="O2628" s="324"/>
      <c r="P2628" s="98"/>
      <c r="Q2628" s="98"/>
      <c r="R2628" s="114"/>
      <c r="S2628" s="753"/>
      <c r="T2628" s="98"/>
      <c r="U2628" s="98"/>
      <c r="V2628" s="98"/>
      <c r="W2628" s="99"/>
      <c r="X2628" s="97"/>
      <c r="Y2628" s="87"/>
      <c r="Z2628" s="100"/>
      <c r="AA2628" s="106">
        <f t="shared" si="1136"/>
        <v>2616</v>
      </c>
      <c r="AB2628" s="549">
        <f t="shared" si="1137"/>
        <v>0</v>
      </c>
      <c r="AC2628" s="544">
        <f t="shared" si="1138"/>
        <v>0</v>
      </c>
      <c r="AD2628" s="174">
        <f t="shared" si="1139"/>
        <v>0</v>
      </c>
      <c r="AE2628" s="8"/>
      <c r="AF2628" s="885" t="str">
        <f t="shared" si="1140"/>
        <v xml:space="preserve"> </v>
      </c>
      <c r="AG2628" s="40">
        <f t="shared" si="1141"/>
        <v>0</v>
      </c>
      <c r="AH2628" s="40">
        <f t="shared" si="1142"/>
        <v>0</v>
      </c>
      <c r="AR2628" s="40">
        <f t="shared" si="1143"/>
        <v>0</v>
      </c>
      <c r="AS2628" s="40">
        <f t="shared" si="1144"/>
        <v>0</v>
      </c>
      <c r="AT2628" s="40">
        <f t="shared" si="1145"/>
        <v>0</v>
      </c>
      <c r="AU2628" s="40">
        <f t="shared" si="1146"/>
        <v>0</v>
      </c>
      <c r="AX2628" s="279">
        <f t="shared" si="1147"/>
        <v>0</v>
      </c>
      <c r="AY2628" s="279">
        <f t="shared" si="1148"/>
        <v>0</v>
      </c>
      <c r="AZ2628" s="40">
        <f t="shared" si="1149"/>
        <v>0</v>
      </c>
      <c r="BB2628" s="40">
        <f t="shared" si="1150"/>
        <v>0</v>
      </c>
      <c r="BC2628" s="397">
        <f t="shared" si="1151"/>
        <v>0</v>
      </c>
      <c r="BD2628" s="105">
        <f t="shared" si="1152"/>
        <v>0</v>
      </c>
      <c r="BE2628" s="105">
        <f t="shared" si="1153"/>
        <v>0</v>
      </c>
      <c r="BF2628" s="742">
        <f t="shared" si="1154"/>
        <v>0</v>
      </c>
      <c r="BG2628" s="89"/>
      <c r="BH2628" s="9"/>
      <c r="BJ2628" s="40">
        <f t="shared" si="1155"/>
        <v>0</v>
      </c>
      <c r="BK2628" s="40">
        <f t="shared" si="1156"/>
        <v>1</v>
      </c>
      <c r="BL2628" s="40">
        <f t="shared" si="1157"/>
        <v>0</v>
      </c>
      <c r="BM2628" s="40">
        <f t="shared" si="1158"/>
        <v>0</v>
      </c>
      <c r="BN2628" s="40">
        <f t="shared" si="1159"/>
        <v>0</v>
      </c>
    </row>
    <row r="2629" spans="1:66" x14ac:dyDescent="0.25">
      <c r="A2629" s="379"/>
      <c r="B2629" s="936"/>
      <c r="C2629" s="272"/>
      <c r="D2629" s="868"/>
      <c r="E2629" s="873" t="str">
        <f t="shared" si="1133"/>
        <v xml:space="preserve"> </v>
      </c>
      <c r="F2629" s="130">
        <f t="shared" si="1134"/>
        <v>0</v>
      </c>
      <c r="G2629" s="128">
        <f t="shared" si="1135"/>
        <v>2617</v>
      </c>
      <c r="H2629" s="127"/>
      <c r="I2629" s="321"/>
      <c r="J2629" s="97"/>
      <c r="K2629" s="323"/>
      <c r="L2629" s="322"/>
      <c r="M2629" s="50"/>
      <c r="N2629" s="87"/>
      <c r="O2629" s="324"/>
      <c r="P2629" s="98"/>
      <c r="Q2629" s="98"/>
      <c r="R2629" s="114"/>
      <c r="S2629" s="753"/>
      <c r="T2629" s="98"/>
      <c r="U2629" s="98"/>
      <c r="V2629" s="98"/>
      <c r="W2629" s="99"/>
      <c r="X2629" s="97"/>
      <c r="Y2629" s="87"/>
      <c r="Z2629" s="100"/>
      <c r="AA2629" s="106">
        <f t="shared" si="1136"/>
        <v>2617</v>
      </c>
      <c r="AB2629" s="549">
        <f t="shared" si="1137"/>
        <v>0</v>
      </c>
      <c r="AC2629" s="544">
        <f t="shared" si="1138"/>
        <v>0</v>
      </c>
      <c r="AD2629" s="174">
        <f t="shared" si="1139"/>
        <v>0</v>
      </c>
      <c r="AE2629" s="8"/>
      <c r="AF2629" s="885" t="str">
        <f t="shared" si="1140"/>
        <v xml:space="preserve"> </v>
      </c>
      <c r="AG2629" s="40">
        <f t="shared" si="1141"/>
        <v>0</v>
      </c>
      <c r="AH2629" s="40">
        <f t="shared" si="1142"/>
        <v>0</v>
      </c>
      <c r="AR2629" s="40">
        <f t="shared" si="1143"/>
        <v>0</v>
      </c>
      <c r="AS2629" s="40">
        <f t="shared" si="1144"/>
        <v>0</v>
      </c>
      <c r="AT2629" s="40">
        <f t="shared" si="1145"/>
        <v>0</v>
      </c>
      <c r="AU2629" s="40">
        <f t="shared" si="1146"/>
        <v>0</v>
      </c>
      <c r="AX2629" s="279">
        <f t="shared" si="1147"/>
        <v>0</v>
      </c>
      <c r="AY2629" s="279">
        <f t="shared" si="1148"/>
        <v>0</v>
      </c>
      <c r="AZ2629" s="40">
        <f t="shared" si="1149"/>
        <v>0</v>
      </c>
      <c r="BB2629" s="40">
        <f t="shared" si="1150"/>
        <v>0</v>
      </c>
      <c r="BC2629" s="397">
        <f t="shared" si="1151"/>
        <v>0</v>
      </c>
      <c r="BD2629" s="105">
        <f t="shared" si="1152"/>
        <v>0</v>
      </c>
      <c r="BE2629" s="105">
        <f t="shared" si="1153"/>
        <v>0</v>
      </c>
      <c r="BF2629" s="742">
        <f t="shared" si="1154"/>
        <v>0</v>
      </c>
      <c r="BG2629" s="89"/>
      <c r="BH2629" s="9"/>
      <c r="BJ2629" s="40">
        <f t="shared" si="1155"/>
        <v>0</v>
      </c>
      <c r="BK2629" s="40">
        <f t="shared" si="1156"/>
        <v>1</v>
      </c>
      <c r="BL2629" s="40">
        <f t="shared" si="1157"/>
        <v>0</v>
      </c>
      <c r="BM2629" s="40">
        <f t="shared" si="1158"/>
        <v>0</v>
      </c>
      <c r="BN2629" s="40">
        <f t="shared" si="1159"/>
        <v>0</v>
      </c>
    </row>
    <row r="2630" spans="1:66" x14ac:dyDescent="0.25">
      <c r="A2630" s="379"/>
      <c r="B2630" s="936"/>
      <c r="C2630" s="272"/>
      <c r="D2630" s="868"/>
      <c r="E2630" s="873" t="str">
        <f t="shared" si="1133"/>
        <v xml:space="preserve"> </v>
      </c>
      <c r="F2630" s="130">
        <f t="shared" si="1134"/>
        <v>0</v>
      </c>
      <c r="G2630" s="128">
        <f t="shared" si="1135"/>
        <v>2618</v>
      </c>
      <c r="H2630" s="127"/>
      <c r="I2630" s="321"/>
      <c r="J2630" s="97"/>
      <c r="K2630" s="323"/>
      <c r="L2630" s="322"/>
      <c r="M2630" s="50"/>
      <c r="N2630" s="87"/>
      <c r="O2630" s="324"/>
      <c r="P2630" s="98"/>
      <c r="Q2630" s="98"/>
      <c r="R2630" s="114"/>
      <c r="S2630" s="753"/>
      <c r="T2630" s="98"/>
      <c r="U2630" s="98"/>
      <c r="V2630" s="98"/>
      <c r="W2630" s="99"/>
      <c r="X2630" s="97"/>
      <c r="Y2630" s="87"/>
      <c r="Z2630" s="100"/>
      <c r="AA2630" s="106">
        <f t="shared" si="1136"/>
        <v>2618</v>
      </c>
      <c r="AB2630" s="549">
        <f t="shared" si="1137"/>
        <v>0</v>
      </c>
      <c r="AC2630" s="544">
        <f t="shared" si="1138"/>
        <v>0</v>
      </c>
      <c r="AD2630" s="174">
        <f t="shared" si="1139"/>
        <v>0</v>
      </c>
      <c r="AE2630" s="8"/>
      <c r="AF2630" s="885" t="str">
        <f t="shared" si="1140"/>
        <v xml:space="preserve"> </v>
      </c>
      <c r="AG2630" s="40">
        <f t="shared" si="1141"/>
        <v>0</v>
      </c>
      <c r="AH2630" s="40">
        <f t="shared" si="1142"/>
        <v>0</v>
      </c>
      <c r="AR2630" s="40">
        <f t="shared" si="1143"/>
        <v>0</v>
      </c>
      <c r="AS2630" s="40">
        <f t="shared" si="1144"/>
        <v>0</v>
      </c>
      <c r="AT2630" s="40">
        <f t="shared" si="1145"/>
        <v>0</v>
      </c>
      <c r="AU2630" s="40">
        <f t="shared" si="1146"/>
        <v>0</v>
      </c>
      <c r="AX2630" s="279">
        <f t="shared" si="1147"/>
        <v>0</v>
      </c>
      <c r="AY2630" s="279">
        <f t="shared" si="1148"/>
        <v>0</v>
      </c>
      <c r="AZ2630" s="40">
        <f t="shared" si="1149"/>
        <v>0</v>
      </c>
      <c r="BB2630" s="40">
        <f t="shared" si="1150"/>
        <v>0</v>
      </c>
      <c r="BC2630" s="397">
        <f t="shared" si="1151"/>
        <v>0</v>
      </c>
      <c r="BD2630" s="105">
        <f t="shared" si="1152"/>
        <v>0</v>
      </c>
      <c r="BE2630" s="105">
        <f t="shared" si="1153"/>
        <v>0</v>
      </c>
      <c r="BF2630" s="742">
        <f t="shared" si="1154"/>
        <v>0</v>
      </c>
      <c r="BG2630" s="89"/>
      <c r="BH2630" s="9"/>
      <c r="BJ2630" s="40">
        <f t="shared" si="1155"/>
        <v>0</v>
      </c>
      <c r="BK2630" s="40">
        <f t="shared" si="1156"/>
        <v>1</v>
      </c>
      <c r="BL2630" s="40">
        <f t="shared" si="1157"/>
        <v>0</v>
      </c>
      <c r="BM2630" s="40">
        <f t="shared" si="1158"/>
        <v>0</v>
      </c>
      <c r="BN2630" s="40">
        <f t="shared" si="1159"/>
        <v>0</v>
      </c>
    </row>
    <row r="2631" spans="1:66" x14ac:dyDescent="0.25">
      <c r="A2631" s="379"/>
      <c r="B2631" s="936"/>
      <c r="C2631" s="272"/>
      <c r="D2631" s="868"/>
      <c r="E2631" s="873" t="str">
        <f t="shared" si="1133"/>
        <v xml:space="preserve"> </v>
      </c>
      <c r="F2631" s="130">
        <f t="shared" si="1134"/>
        <v>0</v>
      </c>
      <c r="G2631" s="128">
        <f t="shared" si="1135"/>
        <v>2619</v>
      </c>
      <c r="H2631" s="127"/>
      <c r="I2631" s="321"/>
      <c r="J2631" s="97"/>
      <c r="K2631" s="323"/>
      <c r="L2631" s="322"/>
      <c r="M2631" s="50"/>
      <c r="N2631" s="87"/>
      <c r="O2631" s="324"/>
      <c r="P2631" s="98"/>
      <c r="Q2631" s="98"/>
      <c r="R2631" s="114"/>
      <c r="S2631" s="753"/>
      <c r="T2631" s="98"/>
      <c r="U2631" s="98"/>
      <c r="V2631" s="98"/>
      <c r="W2631" s="99"/>
      <c r="X2631" s="97"/>
      <c r="Y2631" s="87"/>
      <c r="Z2631" s="100"/>
      <c r="AA2631" s="106">
        <f t="shared" si="1136"/>
        <v>2619</v>
      </c>
      <c r="AB2631" s="549">
        <f t="shared" si="1137"/>
        <v>0</v>
      </c>
      <c r="AC2631" s="544">
        <f t="shared" si="1138"/>
        <v>0</v>
      </c>
      <c r="AD2631" s="174">
        <f t="shared" si="1139"/>
        <v>0</v>
      </c>
      <c r="AE2631" s="8"/>
      <c r="AF2631" s="885" t="str">
        <f t="shared" si="1140"/>
        <v xml:space="preserve"> </v>
      </c>
      <c r="AG2631" s="40">
        <f t="shared" si="1141"/>
        <v>0</v>
      </c>
      <c r="AH2631" s="40">
        <f t="shared" si="1142"/>
        <v>0</v>
      </c>
      <c r="AR2631" s="40">
        <f t="shared" si="1143"/>
        <v>0</v>
      </c>
      <c r="AS2631" s="40">
        <f t="shared" si="1144"/>
        <v>0</v>
      </c>
      <c r="AT2631" s="40">
        <f t="shared" si="1145"/>
        <v>0</v>
      </c>
      <c r="AU2631" s="40">
        <f t="shared" si="1146"/>
        <v>0</v>
      </c>
      <c r="AX2631" s="279">
        <f t="shared" si="1147"/>
        <v>0</v>
      </c>
      <c r="AY2631" s="279">
        <f t="shared" si="1148"/>
        <v>0</v>
      </c>
      <c r="AZ2631" s="40">
        <f t="shared" si="1149"/>
        <v>0</v>
      </c>
      <c r="BB2631" s="40">
        <f t="shared" si="1150"/>
        <v>0</v>
      </c>
      <c r="BC2631" s="397">
        <f t="shared" si="1151"/>
        <v>0</v>
      </c>
      <c r="BD2631" s="105">
        <f t="shared" si="1152"/>
        <v>0</v>
      </c>
      <c r="BE2631" s="105">
        <f t="shared" si="1153"/>
        <v>0</v>
      </c>
      <c r="BF2631" s="742">
        <f t="shared" si="1154"/>
        <v>0</v>
      </c>
      <c r="BG2631" s="89"/>
      <c r="BH2631" s="9"/>
      <c r="BJ2631" s="40">
        <f t="shared" si="1155"/>
        <v>0</v>
      </c>
      <c r="BK2631" s="40">
        <f t="shared" si="1156"/>
        <v>1</v>
      </c>
      <c r="BL2631" s="40">
        <f t="shared" si="1157"/>
        <v>0</v>
      </c>
      <c r="BM2631" s="40">
        <f t="shared" si="1158"/>
        <v>0</v>
      </c>
      <c r="BN2631" s="40">
        <f t="shared" si="1159"/>
        <v>0</v>
      </c>
    </row>
    <row r="2632" spans="1:66" x14ac:dyDescent="0.25">
      <c r="A2632" s="379"/>
      <c r="B2632" s="936"/>
      <c r="C2632" s="272"/>
      <c r="D2632" s="868"/>
      <c r="E2632" s="873" t="str">
        <f t="shared" si="1133"/>
        <v xml:space="preserve"> </v>
      </c>
      <c r="F2632" s="130">
        <f t="shared" si="1134"/>
        <v>0</v>
      </c>
      <c r="G2632" s="128">
        <f t="shared" si="1135"/>
        <v>2620</v>
      </c>
      <c r="H2632" s="127"/>
      <c r="I2632" s="321"/>
      <c r="J2632" s="97"/>
      <c r="K2632" s="323"/>
      <c r="L2632" s="322"/>
      <c r="M2632" s="50"/>
      <c r="N2632" s="87"/>
      <c r="O2632" s="324"/>
      <c r="P2632" s="98"/>
      <c r="Q2632" s="98"/>
      <c r="R2632" s="114"/>
      <c r="S2632" s="753"/>
      <c r="T2632" s="98"/>
      <c r="U2632" s="98"/>
      <c r="V2632" s="98"/>
      <c r="W2632" s="99"/>
      <c r="X2632" s="97"/>
      <c r="Y2632" s="87"/>
      <c r="Z2632" s="100"/>
      <c r="AA2632" s="106">
        <f t="shared" si="1136"/>
        <v>2620</v>
      </c>
      <c r="AB2632" s="549">
        <f t="shared" si="1137"/>
        <v>0</v>
      </c>
      <c r="AC2632" s="544">
        <f t="shared" si="1138"/>
        <v>0</v>
      </c>
      <c r="AD2632" s="174">
        <f t="shared" si="1139"/>
        <v>0</v>
      </c>
      <c r="AE2632" s="8"/>
      <c r="AF2632" s="885" t="str">
        <f t="shared" si="1140"/>
        <v xml:space="preserve"> </v>
      </c>
      <c r="AG2632" s="40">
        <f t="shared" si="1141"/>
        <v>0</v>
      </c>
      <c r="AH2632" s="40">
        <f t="shared" si="1142"/>
        <v>0</v>
      </c>
      <c r="AR2632" s="40">
        <f t="shared" si="1143"/>
        <v>0</v>
      </c>
      <c r="AS2632" s="40">
        <f t="shared" si="1144"/>
        <v>0</v>
      </c>
      <c r="AT2632" s="40">
        <f t="shared" si="1145"/>
        <v>0</v>
      </c>
      <c r="AU2632" s="40">
        <f t="shared" si="1146"/>
        <v>0</v>
      </c>
      <c r="AX2632" s="279">
        <f t="shared" si="1147"/>
        <v>0</v>
      </c>
      <c r="AY2632" s="279">
        <f t="shared" si="1148"/>
        <v>0</v>
      </c>
      <c r="AZ2632" s="40">
        <f t="shared" si="1149"/>
        <v>0</v>
      </c>
      <c r="BB2632" s="40">
        <f t="shared" si="1150"/>
        <v>0</v>
      </c>
      <c r="BC2632" s="397">
        <f t="shared" si="1151"/>
        <v>0</v>
      </c>
      <c r="BD2632" s="105">
        <f t="shared" si="1152"/>
        <v>0</v>
      </c>
      <c r="BE2632" s="105">
        <f t="shared" si="1153"/>
        <v>0</v>
      </c>
      <c r="BF2632" s="742">
        <f t="shared" si="1154"/>
        <v>0</v>
      </c>
      <c r="BG2632" s="89"/>
      <c r="BH2632" s="9"/>
      <c r="BJ2632" s="40">
        <f t="shared" si="1155"/>
        <v>0</v>
      </c>
      <c r="BK2632" s="40">
        <f t="shared" si="1156"/>
        <v>1</v>
      </c>
      <c r="BL2632" s="40">
        <f t="shared" si="1157"/>
        <v>0</v>
      </c>
      <c r="BM2632" s="40">
        <f t="shared" si="1158"/>
        <v>0</v>
      </c>
      <c r="BN2632" s="40">
        <f t="shared" si="1159"/>
        <v>0</v>
      </c>
    </row>
    <row r="2633" spans="1:66" x14ac:dyDescent="0.25">
      <c r="A2633" s="379"/>
      <c r="B2633" s="936"/>
      <c r="C2633" s="272"/>
      <c r="D2633" s="868"/>
      <c r="E2633" s="873" t="str">
        <f t="shared" si="1133"/>
        <v xml:space="preserve"> </v>
      </c>
      <c r="F2633" s="130">
        <f t="shared" si="1134"/>
        <v>0</v>
      </c>
      <c r="G2633" s="128">
        <f t="shared" si="1135"/>
        <v>2621</v>
      </c>
      <c r="H2633" s="127"/>
      <c r="I2633" s="321"/>
      <c r="J2633" s="97"/>
      <c r="K2633" s="323"/>
      <c r="L2633" s="322"/>
      <c r="M2633" s="50"/>
      <c r="N2633" s="87"/>
      <c r="O2633" s="324"/>
      <c r="P2633" s="98"/>
      <c r="Q2633" s="98"/>
      <c r="R2633" s="114"/>
      <c r="S2633" s="753"/>
      <c r="T2633" s="98"/>
      <c r="U2633" s="98"/>
      <c r="V2633" s="98"/>
      <c r="W2633" s="99"/>
      <c r="X2633" s="97"/>
      <c r="Y2633" s="87"/>
      <c r="Z2633" s="100"/>
      <c r="AA2633" s="106">
        <f t="shared" si="1136"/>
        <v>2621</v>
      </c>
      <c r="AB2633" s="549">
        <f t="shared" si="1137"/>
        <v>0</v>
      </c>
      <c r="AC2633" s="544">
        <f t="shared" si="1138"/>
        <v>0</v>
      </c>
      <c r="AD2633" s="174">
        <f t="shared" si="1139"/>
        <v>0</v>
      </c>
      <c r="AE2633" s="8"/>
      <c r="AF2633" s="885" t="str">
        <f t="shared" si="1140"/>
        <v xml:space="preserve"> </v>
      </c>
      <c r="AG2633" s="40">
        <f t="shared" si="1141"/>
        <v>0</v>
      </c>
      <c r="AH2633" s="40">
        <f t="shared" si="1142"/>
        <v>0</v>
      </c>
      <c r="AR2633" s="40">
        <f t="shared" si="1143"/>
        <v>0</v>
      </c>
      <c r="AS2633" s="40">
        <f t="shared" si="1144"/>
        <v>0</v>
      </c>
      <c r="AT2633" s="40">
        <f t="shared" si="1145"/>
        <v>0</v>
      </c>
      <c r="AU2633" s="40">
        <f t="shared" si="1146"/>
        <v>0</v>
      </c>
      <c r="AX2633" s="279">
        <f t="shared" si="1147"/>
        <v>0</v>
      </c>
      <c r="AY2633" s="279">
        <f t="shared" si="1148"/>
        <v>0</v>
      </c>
      <c r="AZ2633" s="40">
        <f t="shared" si="1149"/>
        <v>0</v>
      </c>
      <c r="BB2633" s="40">
        <f t="shared" si="1150"/>
        <v>0</v>
      </c>
      <c r="BC2633" s="397">
        <f t="shared" si="1151"/>
        <v>0</v>
      </c>
      <c r="BD2633" s="105">
        <f t="shared" si="1152"/>
        <v>0</v>
      </c>
      <c r="BE2633" s="105">
        <f t="shared" si="1153"/>
        <v>0</v>
      </c>
      <c r="BF2633" s="742">
        <f t="shared" si="1154"/>
        <v>0</v>
      </c>
      <c r="BG2633" s="89"/>
      <c r="BH2633" s="9"/>
      <c r="BJ2633" s="40">
        <f t="shared" si="1155"/>
        <v>0</v>
      </c>
      <c r="BK2633" s="40">
        <f t="shared" si="1156"/>
        <v>1</v>
      </c>
      <c r="BL2633" s="40">
        <f t="shared" si="1157"/>
        <v>0</v>
      </c>
      <c r="BM2633" s="40">
        <f t="shared" si="1158"/>
        <v>0</v>
      </c>
      <c r="BN2633" s="40">
        <f t="shared" si="1159"/>
        <v>0</v>
      </c>
    </row>
    <row r="2634" spans="1:66" x14ac:dyDescent="0.25">
      <c r="A2634" s="379"/>
      <c r="B2634" s="936"/>
      <c r="C2634" s="272"/>
      <c r="D2634" s="868"/>
      <c r="E2634" s="873" t="str">
        <f t="shared" si="1133"/>
        <v xml:space="preserve"> </v>
      </c>
      <c r="F2634" s="130">
        <f t="shared" si="1134"/>
        <v>0</v>
      </c>
      <c r="G2634" s="128">
        <f t="shared" si="1135"/>
        <v>2622</v>
      </c>
      <c r="H2634" s="127"/>
      <c r="I2634" s="321"/>
      <c r="J2634" s="97"/>
      <c r="K2634" s="323"/>
      <c r="L2634" s="322"/>
      <c r="M2634" s="50"/>
      <c r="N2634" s="87"/>
      <c r="O2634" s="324"/>
      <c r="P2634" s="98"/>
      <c r="Q2634" s="98"/>
      <c r="R2634" s="114"/>
      <c r="S2634" s="753"/>
      <c r="T2634" s="98"/>
      <c r="U2634" s="98"/>
      <c r="V2634" s="98"/>
      <c r="W2634" s="99"/>
      <c r="X2634" s="97"/>
      <c r="Y2634" s="87"/>
      <c r="Z2634" s="100"/>
      <c r="AA2634" s="106">
        <f t="shared" si="1136"/>
        <v>2622</v>
      </c>
      <c r="AB2634" s="549">
        <f t="shared" si="1137"/>
        <v>0</v>
      </c>
      <c r="AC2634" s="544">
        <f t="shared" si="1138"/>
        <v>0</v>
      </c>
      <c r="AD2634" s="174">
        <f t="shared" si="1139"/>
        <v>0</v>
      </c>
      <c r="AE2634" s="8"/>
      <c r="AF2634" s="885" t="str">
        <f t="shared" si="1140"/>
        <v xml:space="preserve"> </v>
      </c>
      <c r="AG2634" s="40">
        <f t="shared" si="1141"/>
        <v>0</v>
      </c>
      <c r="AH2634" s="40">
        <f t="shared" si="1142"/>
        <v>0</v>
      </c>
      <c r="AR2634" s="40">
        <f t="shared" si="1143"/>
        <v>0</v>
      </c>
      <c r="AS2634" s="40">
        <f t="shared" si="1144"/>
        <v>0</v>
      </c>
      <c r="AT2634" s="40">
        <f t="shared" si="1145"/>
        <v>0</v>
      </c>
      <c r="AU2634" s="40">
        <f t="shared" si="1146"/>
        <v>0</v>
      </c>
      <c r="AX2634" s="279">
        <f t="shared" si="1147"/>
        <v>0</v>
      </c>
      <c r="AY2634" s="279">
        <f t="shared" si="1148"/>
        <v>0</v>
      </c>
      <c r="AZ2634" s="40">
        <f t="shared" si="1149"/>
        <v>0</v>
      </c>
      <c r="BB2634" s="40">
        <f t="shared" si="1150"/>
        <v>0</v>
      </c>
      <c r="BC2634" s="397">
        <f t="shared" si="1151"/>
        <v>0</v>
      </c>
      <c r="BD2634" s="105">
        <f t="shared" si="1152"/>
        <v>0</v>
      </c>
      <c r="BE2634" s="105">
        <f t="shared" si="1153"/>
        <v>0</v>
      </c>
      <c r="BF2634" s="742">
        <f t="shared" si="1154"/>
        <v>0</v>
      </c>
      <c r="BG2634" s="89"/>
      <c r="BH2634" s="9"/>
      <c r="BJ2634" s="40">
        <f t="shared" si="1155"/>
        <v>0</v>
      </c>
      <c r="BK2634" s="40">
        <f t="shared" si="1156"/>
        <v>1</v>
      </c>
      <c r="BL2634" s="40">
        <f t="shared" si="1157"/>
        <v>0</v>
      </c>
      <c r="BM2634" s="40">
        <f t="shared" si="1158"/>
        <v>0</v>
      </c>
      <c r="BN2634" s="40">
        <f t="shared" si="1159"/>
        <v>0</v>
      </c>
    </row>
    <row r="2635" spans="1:66" x14ac:dyDescent="0.25">
      <c r="A2635" s="379"/>
      <c r="B2635" s="936"/>
      <c r="C2635" s="272"/>
      <c r="D2635" s="868"/>
      <c r="E2635" s="873" t="str">
        <f t="shared" si="1133"/>
        <v xml:space="preserve"> </v>
      </c>
      <c r="F2635" s="130">
        <f t="shared" si="1134"/>
        <v>0</v>
      </c>
      <c r="G2635" s="128">
        <f t="shared" si="1135"/>
        <v>2623</v>
      </c>
      <c r="H2635" s="127"/>
      <c r="I2635" s="321"/>
      <c r="J2635" s="97"/>
      <c r="K2635" s="323"/>
      <c r="L2635" s="322"/>
      <c r="M2635" s="50"/>
      <c r="N2635" s="87"/>
      <c r="O2635" s="324"/>
      <c r="P2635" s="98"/>
      <c r="Q2635" s="98"/>
      <c r="R2635" s="114"/>
      <c r="S2635" s="753"/>
      <c r="T2635" s="98"/>
      <c r="U2635" s="98"/>
      <c r="V2635" s="98"/>
      <c r="W2635" s="99"/>
      <c r="X2635" s="97"/>
      <c r="Y2635" s="87"/>
      <c r="Z2635" s="100"/>
      <c r="AA2635" s="106">
        <f t="shared" si="1136"/>
        <v>2623</v>
      </c>
      <c r="AB2635" s="549">
        <f t="shared" si="1137"/>
        <v>0</v>
      </c>
      <c r="AC2635" s="544">
        <f t="shared" si="1138"/>
        <v>0</v>
      </c>
      <c r="AD2635" s="174">
        <f t="shared" si="1139"/>
        <v>0</v>
      </c>
      <c r="AE2635" s="8"/>
      <c r="AF2635" s="885" t="str">
        <f t="shared" si="1140"/>
        <v xml:space="preserve"> </v>
      </c>
      <c r="AG2635" s="40">
        <f t="shared" si="1141"/>
        <v>0</v>
      </c>
      <c r="AH2635" s="40">
        <f t="shared" si="1142"/>
        <v>0</v>
      </c>
      <c r="AR2635" s="40">
        <f t="shared" si="1143"/>
        <v>0</v>
      </c>
      <c r="AS2635" s="40">
        <f t="shared" si="1144"/>
        <v>0</v>
      </c>
      <c r="AT2635" s="40">
        <f t="shared" si="1145"/>
        <v>0</v>
      </c>
      <c r="AU2635" s="40">
        <f t="shared" si="1146"/>
        <v>0</v>
      </c>
      <c r="AX2635" s="279">
        <f t="shared" si="1147"/>
        <v>0</v>
      </c>
      <c r="AY2635" s="279">
        <f t="shared" si="1148"/>
        <v>0</v>
      </c>
      <c r="AZ2635" s="40">
        <f t="shared" si="1149"/>
        <v>0</v>
      </c>
      <c r="BB2635" s="40">
        <f t="shared" si="1150"/>
        <v>0</v>
      </c>
      <c r="BC2635" s="397">
        <f t="shared" si="1151"/>
        <v>0</v>
      </c>
      <c r="BD2635" s="105">
        <f t="shared" si="1152"/>
        <v>0</v>
      </c>
      <c r="BE2635" s="105">
        <f t="shared" si="1153"/>
        <v>0</v>
      </c>
      <c r="BF2635" s="742">
        <f t="shared" si="1154"/>
        <v>0</v>
      </c>
      <c r="BG2635" s="89"/>
      <c r="BH2635" s="9"/>
      <c r="BJ2635" s="40">
        <f t="shared" si="1155"/>
        <v>0</v>
      </c>
      <c r="BK2635" s="40">
        <f t="shared" si="1156"/>
        <v>1</v>
      </c>
      <c r="BL2635" s="40">
        <f t="shared" si="1157"/>
        <v>0</v>
      </c>
      <c r="BM2635" s="40">
        <f t="shared" si="1158"/>
        <v>0</v>
      </c>
      <c r="BN2635" s="40">
        <f t="shared" si="1159"/>
        <v>0</v>
      </c>
    </row>
    <row r="2636" spans="1:66" x14ac:dyDescent="0.25">
      <c r="A2636" s="379"/>
      <c r="B2636" s="936"/>
      <c r="C2636" s="272"/>
      <c r="D2636" s="868"/>
      <c r="E2636" s="873" t="str">
        <f t="shared" si="1133"/>
        <v xml:space="preserve"> </v>
      </c>
      <c r="F2636" s="130">
        <f t="shared" si="1134"/>
        <v>0</v>
      </c>
      <c r="G2636" s="128">
        <f t="shared" si="1135"/>
        <v>2624</v>
      </c>
      <c r="H2636" s="127"/>
      <c r="I2636" s="321"/>
      <c r="J2636" s="97"/>
      <c r="K2636" s="323"/>
      <c r="L2636" s="322"/>
      <c r="M2636" s="50"/>
      <c r="N2636" s="87"/>
      <c r="O2636" s="324"/>
      <c r="P2636" s="98"/>
      <c r="Q2636" s="98"/>
      <c r="R2636" s="114"/>
      <c r="S2636" s="753"/>
      <c r="T2636" s="98"/>
      <c r="U2636" s="98"/>
      <c r="V2636" s="98"/>
      <c r="W2636" s="99"/>
      <c r="X2636" s="97"/>
      <c r="Y2636" s="87"/>
      <c r="Z2636" s="100"/>
      <c r="AA2636" s="106">
        <f t="shared" si="1136"/>
        <v>2624</v>
      </c>
      <c r="AB2636" s="549">
        <f t="shared" si="1137"/>
        <v>0</v>
      </c>
      <c r="AC2636" s="544">
        <f t="shared" si="1138"/>
        <v>0</v>
      </c>
      <c r="AD2636" s="174">
        <f t="shared" si="1139"/>
        <v>0</v>
      </c>
      <c r="AE2636" s="8"/>
      <c r="AF2636" s="885" t="str">
        <f t="shared" si="1140"/>
        <v xml:space="preserve"> </v>
      </c>
      <c r="AG2636" s="40">
        <f t="shared" si="1141"/>
        <v>0</v>
      </c>
      <c r="AH2636" s="40">
        <f t="shared" si="1142"/>
        <v>0</v>
      </c>
      <c r="AR2636" s="40">
        <f t="shared" si="1143"/>
        <v>0</v>
      </c>
      <c r="AS2636" s="40">
        <f t="shared" si="1144"/>
        <v>0</v>
      </c>
      <c r="AT2636" s="40">
        <f t="shared" si="1145"/>
        <v>0</v>
      </c>
      <c r="AU2636" s="40">
        <f t="shared" si="1146"/>
        <v>0</v>
      </c>
      <c r="AX2636" s="279">
        <f t="shared" si="1147"/>
        <v>0</v>
      </c>
      <c r="AY2636" s="279">
        <f t="shared" si="1148"/>
        <v>0</v>
      </c>
      <c r="AZ2636" s="40">
        <f t="shared" si="1149"/>
        <v>0</v>
      </c>
      <c r="BB2636" s="40">
        <f t="shared" si="1150"/>
        <v>0</v>
      </c>
      <c r="BC2636" s="397">
        <f t="shared" si="1151"/>
        <v>0</v>
      </c>
      <c r="BD2636" s="105">
        <f t="shared" si="1152"/>
        <v>0</v>
      </c>
      <c r="BE2636" s="105">
        <f t="shared" si="1153"/>
        <v>0</v>
      </c>
      <c r="BF2636" s="742">
        <f t="shared" si="1154"/>
        <v>0</v>
      </c>
      <c r="BG2636" s="89"/>
      <c r="BH2636" s="9"/>
      <c r="BJ2636" s="40">
        <f t="shared" si="1155"/>
        <v>0</v>
      </c>
      <c r="BK2636" s="40">
        <f t="shared" si="1156"/>
        <v>1</v>
      </c>
      <c r="BL2636" s="40">
        <f t="shared" si="1157"/>
        <v>0</v>
      </c>
      <c r="BM2636" s="40">
        <f t="shared" si="1158"/>
        <v>0</v>
      </c>
      <c r="BN2636" s="40">
        <f t="shared" si="1159"/>
        <v>0</v>
      </c>
    </row>
    <row r="2637" spans="1:66" x14ac:dyDescent="0.25">
      <c r="A2637" s="379"/>
      <c r="B2637" s="936"/>
      <c r="C2637" s="272"/>
      <c r="D2637" s="868"/>
      <c r="E2637" s="873" t="str">
        <f t="shared" si="1133"/>
        <v xml:space="preserve"> </v>
      </c>
      <c r="F2637" s="130">
        <f t="shared" si="1134"/>
        <v>0</v>
      </c>
      <c r="G2637" s="128">
        <f t="shared" si="1135"/>
        <v>2625</v>
      </c>
      <c r="H2637" s="127"/>
      <c r="I2637" s="321"/>
      <c r="J2637" s="97"/>
      <c r="K2637" s="323"/>
      <c r="L2637" s="322"/>
      <c r="M2637" s="50"/>
      <c r="N2637" s="87"/>
      <c r="O2637" s="324"/>
      <c r="P2637" s="98"/>
      <c r="Q2637" s="98"/>
      <c r="R2637" s="114"/>
      <c r="S2637" s="753"/>
      <c r="T2637" s="98"/>
      <c r="U2637" s="98"/>
      <c r="V2637" s="98"/>
      <c r="W2637" s="99"/>
      <c r="X2637" s="97"/>
      <c r="Y2637" s="87"/>
      <c r="Z2637" s="100"/>
      <c r="AA2637" s="106">
        <f t="shared" si="1136"/>
        <v>2625</v>
      </c>
      <c r="AB2637" s="549">
        <f t="shared" si="1137"/>
        <v>0</v>
      </c>
      <c r="AC2637" s="544">
        <f t="shared" si="1138"/>
        <v>0</v>
      </c>
      <c r="AD2637" s="174">
        <f t="shared" si="1139"/>
        <v>0</v>
      </c>
      <c r="AE2637" s="8"/>
      <c r="AF2637" s="885" t="str">
        <f t="shared" si="1140"/>
        <v xml:space="preserve"> </v>
      </c>
      <c r="AG2637" s="40">
        <f t="shared" si="1141"/>
        <v>0</v>
      </c>
      <c r="AH2637" s="40">
        <f t="shared" si="1142"/>
        <v>0</v>
      </c>
      <c r="AR2637" s="40">
        <f t="shared" si="1143"/>
        <v>0</v>
      </c>
      <c r="AS2637" s="40">
        <f t="shared" si="1144"/>
        <v>0</v>
      </c>
      <c r="AT2637" s="40">
        <f t="shared" si="1145"/>
        <v>0</v>
      </c>
      <c r="AU2637" s="40">
        <f t="shared" si="1146"/>
        <v>0</v>
      </c>
      <c r="AX2637" s="279">
        <f t="shared" si="1147"/>
        <v>0</v>
      </c>
      <c r="AY2637" s="279">
        <f t="shared" si="1148"/>
        <v>0</v>
      </c>
      <c r="AZ2637" s="40">
        <f t="shared" si="1149"/>
        <v>0</v>
      </c>
      <c r="BB2637" s="40">
        <f t="shared" si="1150"/>
        <v>0</v>
      </c>
      <c r="BC2637" s="397">
        <f t="shared" si="1151"/>
        <v>0</v>
      </c>
      <c r="BD2637" s="105">
        <f t="shared" si="1152"/>
        <v>0</v>
      </c>
      <c r="BE2637" s="105">
        <f t="shared" si="1153"/>
        <v>0</v>
      </c>
      <c r="BF2637" s="742">
        <f t="shared" si="1154"/>
        <v>0</v>
      </c>
      <c r="BG2637" s="89"/>
      <c r="BH2637" s="9"/>
      <c r="BJ2637" s="40">
        <f t="shared" si="1155"/>
        <v>0</v>
      </c>
      <c r="BK2637" s="40">
        <f t="shared" si="1156"/>
        <v>1</v>
      </c>
      <c r="BL2637" s="40">
        <f t="shared" si="1157"/>
        <v>0</v>
      </c>
      <c r="BM2637" s="40">
        <f t="shared" si="1158"/>
        <v>0</v>
      </c>
      <c r="BN2637" s="40">
        <f t="shared" si="1159"/>
        <v>0</v>
      </c>
    </row>
    <row r="2638" spans="1:66" x14ac:dyDescent="0.25">
      <c r="A2638" s="379"/>
      <c r="B2638" s="936"/>
      <c r="C2638" s="272"/>
      <c r="D2638" s="868"/>
      <c r="E2638" s="873" t="str">
        <f t="shared" si="1133"/>
        <v xml:space="preserve"> </v>
      </c>
      <c r="F2638" s="130">
        <f t="shared" si="1134"/>
        <v>0</v>
      </c>
      <c r="G2638" s="128">
        <f t="shared" si="1135"/>
        <v>2626</v>
      </c>
      <c r="H2638" s="127"/>
      <c r="I2638" s="321"/>
      <c r="J2638" s="97"/>
      <c r="K2638" s="323"/>
      <c r="L2638" s="322"/>
      <c r="M2638" s="50"/>
      <c r="N2638" s="87"/>
      <c r="O2638" s="324"/>
      <c r="P2638" s="98"/>
      <c r="Q2638" s="98"/>
      <c r="R2638" s="114"/>
      <c r="S2638" s="753"/>
      <c r="T2638" s="98"/>
      <c r="U2638" s="98"/>
      <c r="V2638" s="98"/>
      <c r="W2638" s="99"/>
      <c r="X2638" s="97"/>
      <c r="Y2638" s="87"/>
      <c r="Z2638" s="100"/>
      <c r="AA2638" s="106">
        <f t="shared" si="1136"/>
        <v>2626</v>
      </c>
      <c r="AB2638" s="549">
        <f t="shared" si="1137"/>
        <v>0</v>
      </c>
      <c r="AC2638" s="544">
        <f t="shared" si="1138"/>
        <v>0</v>
      </c>
      <c r="AD2638" s="174">
        <f t="shared" si="1139"/>
        <v>0</v>
      </c>
      <c r="AE2638" s="8"/>
      <c r="AF2638" s="885" t="str">
        <f t="shared" si="1140"/>
        <v xml:space="preserve"> </v>
      </c>
      <c r="AG2638" s="40">
        <f t="shared" si="1141"/>
        <v>0</v>
      </c>
      <c r="AH2638" s="40">
        <f t="shared" si="1142"/>
        <v>0</v>
      </c>
      <c r="AR2638" s="40">
        <f t="shared" si="1143"/>
        <v>0</v>
      </c>
      <c r="AS2638" s="40">
        <f t="shared" si="1144"/>
        <v>0</v>
      </c>
      <c r="AT2638" s="40">
        <f t="shared" si="1145"/>
        <v>0</v>
      </c>
      <c r="AU2638" s="40">
        <f t="shared" si="1146"/>
        <v>0</v>
      </c>
      <c r="AX2638" s="279">
        <f t="shared" si="1147"/>
        <v>0</v>
      </c>
      <c r="AY2638" s="279">
        <f t="shared" si="1148"/>
        <v>0</v>
      </c>
      <c r="AZ2638" s="40">
        <f t="shared" si="1149"/>
        <v>0</v>
      </c>
      <c r="BB2638" s="40">
        <f t="shared" si="1150"/>
        <v>0</v>
      </c>
      <c r="BC2638" s="397">
        <f t="shared" si="1151"/>
        <v>0</v>
      </c>
      <c r="BD2638" s="105">
        <f t="shared" si="1152"/>
        <v>0</v>
      </c>
      <c r="BE2638" s="105">
        <f t="shared" si="1153"/>
        <v>0</v>
      </c>
      <c r="BF2638" s="742">
        <f t="shared" si="1154"/>
        <v>0</v>
      </c>
      <c r="BG2638" s="89"/>
      <c r="BH2638" s="9"/>
      <c r="BJ2638" s="40">
        <f t="shared" si="1155"/>
        <v>0</v>
      </c>
      <c r="BK2638" s="40">
        <f t="shared" si="1156"/>
        <v>1</v>
      </c>
      <c r="BL2638" s="40">
        <f t="shared" si="1157"/>
        <v>0</v>
      </c>
      <c r="BM2638" s="40">
        <f t="shared" si="1158"/>
        <v>0</v>
      </c>
      <c r="BN2638" s="40">
        <f t="shared" si="1159"/>
        <v>0</v>
      </c>
    </row>
    <row r="2639" spans="1:66" x14ac:dyDescent="0.25">
      <c r="A2639" s="379"/>
      <c r="B2639" s="936"/>
      <c r="C2639" s="272"/>
      <c r="D2639" s="868"/>
      <c r="E2639" s="873" t="str">
        <f t="shared" si="1133"/>
        <v xml:space="preserve"> </v>
      </c>
      <c r="F2639" s="130">
        <f t="shared" si="1134"/>
        <v>0</v>
      </c>
      <c r="G2639" s="128">
        <f t="shared" si="1135"/>
        <v>2627</v>
      </c>
      <c r="H2639" s="127"/>
      <c r="I2639" s="321"/>
      <c r="J2639" s="97"/>
      <c r="K2639" s="323"/>
      <c r="L2639" s="322"/>
      <c r="M2639" s="50"/>
      <c r="N2639" s="87"/>
      <c r="O2639" s="324"/>
      <c r="P2639" s="98"/>
      <c r="Q2639" s="98"/>
      <c r="R2639" s="114"/>
      <c r="S2639" s="753"/>
      <c r="T2639" s="98"/>
      <c r="U2639" s="98"/>
      <c r="V2639" s="98"/>
      <c r="W2639" s="99"/>
      <c r="X2639" s="97"/>
      <c r="Y2639" s="87"/>
      <c r="Z2639" s="100"/>
      <c r="AA2639" s="106">
        <f t="shared" si="1136"/>
        <v>2627</v>
      </c>
      <c r="AB2639" s="549">
        <f t="shared" si="1137"/>
        <v>0</v>
      </c>
      <c r="AC2639" s="544">
        <f t="shared" si="1138"/>
        <v>0</v>
      </c>
      <c r="AD2639" s="174">
        <f t="shared" si="1139"/>
        <v>0</v>
      </c>
      <c r="AE2639" s="8"/>
      <c r="AF2639" s="885" t="str">
        <f t="shared" si="1140"/>
        <v xml:space="preserve"> </v>
      </c>
      <c r="AG2639" s="40">
        <f t="shared" si="1141"/>
        <v>0</v>
      </c>
      <c r="AH2639" s="40">
        <f t="shared" si="1142"/>
        <v>0</v>
      </c>
      <c r="AR2639" s="40">
        <f t="shared" si="1143"/>
        <v>0</v>
      </c>
      <c r="AS2639" s="40">
        <f t="shared" si="1144"/>
        <v>0</v>
      </c>
      <c r="AT2639" s="40">
        <f t="shared" si="1145"/>
        <v>0</v>
      </c>
      <c r="AU2639" s="40">
        <f t="shared" si="1146"/>
        <v>0</v>
      </c>
      <c r="AX2639" s="279">
        <f t="shared" si="1147"/>
        <v>0</v>
      </c>
      <c r="AY2639" s="279">
        <f t="shared" si="1148"/>
        <v>0</v>
      </c>
      <c r="AZ2639" s="40">
        <f t="shared" si="1149"/>
        <v>0</v>
      </c>
      <c r="BB2639" s="40">
        <f t="shared" si="1150"/>
        <v>0</v>
      </c>
      <c r="BC2639" s="397">
        <f t="shared" si="1151"/>
        <v>0</v>
      </c>
      <c r="BD2639" s="105">
        <f t="shared" si="1152"/>
        <v>0</v>
      </c>
      <c r="BE2639" s="105">
        <f t="shared" si="1153"/>
        <v>0</v>
      </c>
      <c r="BF2639" s="742">
        <f t="shared" si="1154"/>
        <v>0</v>
      </c>
      <c r="BG2639" s="89"/>
      <c r="BH2639" s="9"/>
      <c r="BJ2639" s="40">
        <f t="shared" si="1155"/>
        <v>0</v>
      </c>
      <c r="BK2639" s="40">
        <f t="shared" si="1156"/>
        <v>1</v>
      </c>
      <c r="BL2639" s="40">
        <f t="shared" si="1157"/>
        <v>0</v>
      </c>
      <c r="BM2639" s="40">
        <f t="shared" si="1158"/>
        <v>0</v>
      </c>
      <c r="BN2639" s="40">
        <f t="shared" si="1159"/>
        <v>0</v>
      </c>
    </row>
    <row r="2640" spans="1:66" x14ac:dyDescent="0.25">
      <c r="A2640" s="379"/>
      <c r="B2640" s="936"/>
      <c r="C2640" s="272"/>
      <c r="D2640" s="868"/>
      <c r="E2640" s="873" t="str">
        <f t="shared" si="1133"/>
        <v xml:space="preserve"> </v>
      </c>
      <c r="F2640" s="130">
        <f t="shared" si="1134"/>
        <v>0</v>
      </c>
      <c r="G2640" s="128">
        <f t="shared" si="1135"/>
        <v>2628</v>
      </c>
      <c r="H2640" s="127"/>
      <c r="I2640" s="321"/>
      <c r="J2640" s="97"/>
      <c r="K2640" s="323"/>
      <c r="L2640" s="322"/>
      <c r="M2640" s="50"/>
      <c r="N2640" s="87"/>
      <c r="O2640" s="324"/>
      <c r="P2640" s="98"/>
      <c r="Q2640" s="98"/>
      <c r="R2640" s="114"/>
      <c r="S2640" s="753"/>
      <c r="T2640" s="98"/>
      <c r="U2640" s="98"/>
      <c r="V2640" s="98"/>
      <c r="W2640" s="99"/>
      <c r="X2640" s="97"/>
      <c r="Y2640" s="87"/>
      <c r="Z2640" s="100"/>
      <c r="AA2640" s="106">
        <f t="shared" si="1136"/>
        <v>2628</v>
      </c>
      <c r="AB2640" s="549">
        <f t="shared" si="1137"/>
        <v>0</v>
      </c>
      <c r="AC2640" s="544">
        <f t="shared" si="1138"/>
        <v>0</v>
      </c>
      <c r="AD2640" s="174">
        <f t="shared" si="1139"/>
        <v>0</v>
      </c>
      <c r="AE2640" s="8"/>
      <c r="AF2640" s="885" t="str">
        <f t="shared" si="1140"/>
        <v xml:space="preserve"> </v>
      </c>
      <c r="AG2640" s="40">
        <f t="shared" si="1141"/>
        <v>0</v>
      </c>
      <c r="AH2640" s="40">
        <f t="shared" si="1142"/>
        <v>0</v>
      </c>
      <c r="AR2640" s="40">
        <f t="shared" si="1143"/>
        <v>0</v>
      </c>
      <c r="AS2640" s="40">
        <f t="shared" si="1144"/>
        <v>0</v>
      </c>
      <c r="AT2640" s="40">
        <f t="shared" si="1145"/>
        <v>0</v>
      </c>
      <c r="AU2640" s="40">
        <f t="shared" si="1146"/>
        <v>0</v>
      </c>
      <c r="AX2640" s="279">
        <f t="shared" si="1147"/>
        <v>0</v>
      </c>
      <c r="AY2640" s="279">
        <f t="shared" si="1148"/>
        <v>0</v>
      </c>
      <c r="AZ2640" s="40">
        <f t="shared" si="1149"/>
        <v>0</v>
      </c>
      <c r="BB2640" s="40">
        <f t="shared" si="1150"/>
        <v>0</v>
      </c>
      <c r="BC2640" s="397">
        <f t="shared" si="1151"/>
        <v>0</v>
      </c>
      <c r="BD2640" s="105">
        <f t="shared" si="1152"/>
        <v>0</v>
      </c>
      <c r="BE2640" s="105">
        <f t="shared" si="1153"/>
        <v>0</v>
      </c>
      <c r="BF2640" s="742">
        <f t="shared" si="1154"/>
        <v>0</v>
      </c>
      <c r="BG2640" s="89"/>
      <c r="BH2640" s="9"/>
      <c r="BJ2640" s="40">
        <f t="shared" si="1155"/>
        <v>0</v>
      </c>
      <c r="BK2640" s="40">
        <f t="shared" si="1156"/>
        <v>1</v>
      </c>
      <c r="BL2640" s="40">
        <f t="shared" si="1157"/>
        <v>0</v>
      </c>
      <c r="BM2640" s="40">
        <f t="shared" si="1158"/>
        <v>0</v>
      </c>
      <c r="BN2640" s="40">
        <f t="shared" si="1159"/>
        <v>0</v>
      </c>
    </row>
    <row r="2641" spans="1:66" x14ac:dyDescent="0.25">
      <c r="A2641" s="379"/>
      <c r="B2641" s="936"/>
      <c r="C2641" s="272"/>
      <c r="D2641" s="868"/>
      <c r="E2641" s="873" t="str">
        <f t="shared" si="1133"/>
        <v xml:space="preserve"> </v>
      </c>
      <c r="F2641" s="130">
        <f t="shared" si="1134"/>
        <v>0</v>
      </c>
      <c r="G2641" s="128">
        <f t="shared" si="1135"/>
        <v>2629</v>
      </c>
      <c r="H2641" s="127"/>
      <c r="I2641" s="321"/>
      <c r="J2641" s="97"/>
      <c r="K2641" s="323"/>
      <c r="L2641" s="322"/>
      <c r="M2641" s="50"/>
      <c r="N2641" s="87"/>
      <c r="O2641" s="324"/>
      <c r="P2641" s="98"/>
      <c r="Q2641" s="98"/>
      <c r="R2641" s="114"/>
      <c r="S2641" s="753"/>
      <c r="T2641" s="98"/>
      <c r="U2641" s="98"/>
      <c r="V2641" s="98"/>
      <c r="W2641" s="99"/>
      <c r="X2641" s="97"/>
      <c r="Y2641" s="87"/>
      <c r="Z2641" s="100"/>
      <c r="AA2641" s="106">
        <f t="shared" si="1136"/>
        <v>2629</v>
      </c>
      <c r="AB2641" s="549">
        <f t="shared" si="1137"/>
        <v>0</v>
      </c>
      <c r="AC2641" s="544">
        <f t="shared" si="1138"/>
        <v>0</v>
      </c>
      <c r="AD2641" s="174">
        <f t="shared" si="1139"/>
        <v>0</v>
      </c>
      <c r="AE2641" s="8"/>
      <c r="AF2641" s="885" t="str">
        <f t="shared" si="1140"/>
        <v xml:space="preserve"> </v>
      </c>
      <c r="AG2641" s="40">
        <f t="shared" si="1141"/>
        <v>0</v>
      </c>
      <c r="AH2641" s="40">
        <f t="shared" si="1142"/>
        <v>0</v>
      </c>
      <c r="AR2641" s="40">
        <f t="shared" si="1143"/>
        <v>0</v>
      </c>
      <c r="AS2641" s="40">
        <f t="shared" si="1144"/>
        <v>0</v>
      </c>
      <c r="AT2641" s="40">
        <f t="shared" si="1145"/>
        <v>0</v>
      </c>
      <c r="AU2641" s="40">
        <f t="shared" si="1146"/>
        <v>0</v>
      </c>
      <c r="AX2641" s="279">
        <f t="shared" si="1147"/>
        <v>0</v>
      </c>
      <c r="AY2641" s="279">
        <f t="shared" si="1148"/>
        <v>0</v>
      </c>
      <c r="AZ2641" s="40">
        <f t="shared" si="1149"/>
        <v>0</v>
      </c>
      <c r="BB2641" s="40">
        <f t="shared" si="1150"/>
        <v>0</v>
      </c>
      <c r="BC2641" s="397">
        <f t="shared" si="1151"/>
        <v>0</v>
      </c>
      <c r="BD2641" s="105">
        <f t="shared" si="1152"/>
        <v>0</v>
      </c>
      <c r="BE2641" s="105">
        <f t="shared" si="1153"/>
        <v>0</v>
      </c>
      <c r="BF2641" s="742">
        <f t="shared" si="1154"/>
        <v>0</v>
      </c>
      <c r="BG2641" s="89"/>
      <c r="BH2641" s="9"/>
      <c r="BJ2641" s="40">
        <f t="shared" si="1155"/>
        <v>0</v>
      </c>
      <c r="BK2641" s="40">
        <f t="shared" si="1156"/>
        <v>1</v>
      </c>
      <c r="BL2641" s="40">
        <f t="shared" si="1157"/>
        <v>0</v>
      </c>
      <c r="BM2641" s="40">
        <f t="shared" si="1158"/>
        <v>0</v>
      </c>
      <c r="BN2641" s="40">
        <f t="shared" si="1159"/>
        <v>0</v>
      </c>
    </row>
    <row r="2642" spans="1:66" x14ac:dyDescent="0.25">
      <c r="A2642" s="379"/>
      <c r="B2642" s="936"/>
      <c r="C2642" s="272"/>
      <c r="D2642" s="868"/>
      <c r="E2642" s="873" t="str">
        <f t="shared" si="1133"/>
        <v xml:space="preserve"> </v>
      </c>
      <c r="F2642" s="130">
        <f t="shared" si="1134"/>
        <v>0</v>
      </c>
      <c r="G2642" s="128">
        <f t="shared" si="1135"/>
        <v>2630</v>
      </c>
      <c r="H2642" s="127"/>
      <c r="I2642" s="321"/>
      <c r="J2642" s="97"/>
      <c r="K2642" s="323"/>
      <c r="L2642" s="322"/>
      <c r="M2642" s="50"/>
      <c r="N2642" s="87"/>
      <c r="O2642" s="324"/>
      <c r="P2642" s="98"/>
      <c r="Q2642" s="98"/>
      <c r="R2642" s="114"/>
      <c r="S2642" s="753"/>
      <c r="T2642" s="98"/>
      <c r="U2642" s="98"/>
      <c r="V2642" s="98"/>
      <c r="W2642" s="99"/>
      <c r="X2642" s="97"/>
      <c r="Y2642" s="87"/>
      <c r="Z2642" s="100"/>
      <c r="AA2642" s="106">
        <f t="shared" si="1136"/>
        <v>2630</v>
      </c>
      <c r="AB2642" s="549">
        <f t="shared" si="1137"/>
        <v>0</v>
      </c>
      <c r="AC2642" s="544">
        <f t="shared" si="1138"/>
        <v>0</v>
      </c>
      <c r="AD2642" s="174">
        <f t="shared" si="1139"/>
        <v>0</v>
      </c>
      <c r="AE2642" s="8"/>
      <c r="AF2642" s="885" t="str">
        <f t="shared" si="1140"/>
        <v xml:space="preserve"> </v>
      </c>
      <c r="AG2642" s="40">
        <f t="shared" si="1141"/>
        <v>0</v>
      </c>
      <c r="AH2642" s="40">
        <f t="shared" si="1142"/>
        <v>0</v>
      </c>
      <c r="AR2642" s="40">
        <f t="shared" si="1143"/>
        <v>0</v>
      </c>
      <c r="AS2642" s="40">
        <f t="shared" si="1144"/>
        <v>0</v>
      </c>
      <c r="AT2642" s="40">
        <f t="shared" si="1145"/>
        <v>0</v>
      </c>
      <c r="AU2642" s="40">
        <f t="shared" si="1146"/>
        <v>0</v>
      </c>
      <c r="AX2642" s="279">
        <f t="shared" si="1147"/>
        <v>0</v>
      </c>
      <c r="AY2642" s="279">
        <f t="shared" si="1148"/>
        <v>0</v>
      </c>
      <c r="AZ2642" s="40">
        <f t="shared" si="1149"/>
        <v>0</v>
      </c>
      <c r="BB2642" s="40">
        <f t="shared" si="1150"/>
        <v>0</v>
      </c>
      <c r="BC2642" s="397">
        <f t="shared" si="1151"/>
        <v>0</v>
      </c>
      <c r="BD2642" s="105">
        <f t="shared" si="1152"/>
        <v>0</v>
      </c>
      <c r="BE2642" s="105">
        <f t="shared" si="1153"/>
        <v>0</v>
      </c>
      <c r="BF2642" s="742">
        <f t="shared" si="1154"/>
        <v>0</v>
      </c>
      <c r="BG2642" s="89"/>
      <c r="BH2642" s="9"/>
      <c r="BJ2642" s="40">
        <f t="shared" si="1155"/>
        <v>0</v>
      </c>
      <c r="BK2642" s="40">
        <f t="shared" si="1156"/>
        <v>1</v>
      </c>
      <c r="BL2642" s="40">
        <f t="shared" si="1157"/>
        <v>0</v>
      </c>
      <c r="BM2642" s="40">
        <f t="shared" si="1158"/>
        <v>0</v>
      </c>
      <c r="BN2642" s="40">
        <f t="shared" si="1159"/>
        <v>0</v>
      </c>
    </row>
    <row r="2643" spans="1:66" x14ac:dyDescent="0.25">
      <c r="A2643" s="379"/>
      <c r="B2643" s="936"/>
      <c r="C2643" s="272"/>
      <c r="D2643" s="868"/>
      <c r="E2643" s="873" t="str">
        <f t="shared" si="1133"/>
        <v xml:space="preserve"> </v>
      </c>
      <c r="F2643" s="130">
        <f t="shared" si="1134"/>
        <v>0</v>
      </c>
      <c r="G2643" s="128">
        <f t="shared" si="1135"/>
        <v>2631</v>
      </c>
      <c r="H2643" s="127"/>
      <c r="I2643" s="321"/>
      <c r="J2643" s="97"/>
      <c r="K2643" s="323"/>
      <c r="L2643" s="322"/>
      <c r="M2643" s="50"/>
      <c r="N2643" s="87"/>
      <c r="O2643" s="324"/>
      <c r="P2643" s="98"/>
      <c r="Q2643" s="98"/>
      <c r="R2643" s="114"/>
      <c r="S2643" s="753"/>
      <c r="T2643" s="98"/>
      <c r="U2643" s="98"/>
      <c r="V2643" s="98"/>
      <c r="W2643" s="99"/>
      <c r="X2643" s="97"/>
      <c r="Y2643" s="87"/>
      <c r="Z2643" s="100"/>
      <c r="AA2643" s="106">
        <f t="shared" si="1136"/>
        <v>2631</v>
      </c>
      <c r="AB2643" s="549">
        <f t="shared" si="1137"/>
        <v>0</v>
      </c>
      <c r="AC2643" s="544">
        <f t="shared" si="1138"/>
        <v>0</v>
      </c>
      <c r="AD2643" s="174">
        <f t="shared" si="1139"/>
        <v>0</v>
      </c>
      <c r="AE2643" s="8"/>
      <c r="AF2643" s="885" t="str">
        <f t="shared" si="1140"/>
        <v xml:space="preserve"> </v>
      </c>
      <c r="AG2643" s="40">
        <f t="shared" si="1141"/>
        <v>0</v>
      </c>
      <c r="AH2643" s="40">
        <f t="shared" si="1142"/>
        <v>0</v>
      </c>
      <c r="AR2643" s="40">
        <f t="shared" si="1143"/>
        <v>0</v>
      </c>
      <c r="AS2643" s="40">
        <f t="shared" si="1144"/>
        <v>0</v>
      </c>
      <c r="AT2643" s="40">
        <f t="shared" si="1145"/>
        <v>0</v>
      </c>
      <c r="AU2643" s="40">
        <f t="shared" si="1146"/>
        <v>0</v>
      </c>
      <c r="AX2643" s="279">
        <f t="shared" si="1147"/>
        <v>0</v>
      </c>
      <c r="AY2643" s="279">
        <f t="shared" si="1148"/>
        <v>0</v>
      </c>
      <c r="AZ2643" s="40">
        <f t="shared" si="1149"/>
        <v>0</v>
      </c>
      <c r="BB2643" s="40">
        <f t="shared" si="1150"/>
        <v>0</v>
      </c>
      <c r="BC2643" s="397">
        <f t="shared" si="1151"/>
        <v>0</v>
      </c>
      <c r="BD2643" s="105">
        <f t="shared" si="1152"/>
        <v>0</v>
      </c>
      <c r="BE2643" s="105">
        <f t="shared" si="1153"/>
        <v>0</v>
      </c>
      <c r="BF2643" s="742">
        <f t="shared" si="1154"/>
        <v>0</v>
      </c>
      <c r="BG2643" s="89"/>
      <c r="BH2643" s="9"/>
      <c r="BJ2643" s="40">
        <f t="shared" si="1155"/>
        <v>0</v>
      </c>
      <c r="BK2643" s="40">
        <f t="shared" si="1156"/>
        <v>1</v>
      </c>
      <c r="BL2643" s="40">
        <f t="shared" si="1157"/>
        <v>0</v>
      </c>
      <c r="BM2643" s="40">
        <f t="shared" si="1158"/>
        <v>0</v>
      </c>
      <c r="BN2643" s="40">
        <f t="shared" si="1159"/>
        <v>0</v>
      </c>
    </row>
    <row r="2644" spans="1:66" x14ac:dyDescent="0.25">
      <c r="A2644" s="379"/>
      <c r="B2644" s="936"/>
      <c r="C2644" s="272"/>
      <c r="D2644" s="868"/>
      <c r="E2644" s="873" t="str">
        <f t="shared" si="1133"/>
        <v xml:space="preserve"> </v>
      </c>
      <c r="F2644" s="130">
        <f t="shared" si="1134"/>
        <v>0</v>
      </c>
      <c r="G2644" s="128">
        <f t="shared" si="1135"/>
        <v>2632</v>
      </c>
      <c r="H2644" s="127"/>
      <c r="I2644" s="321"/>
      <c r="J2644" s="97"/>
      <c r="K2644" s="323"/>
      <c r="L2644" s="322"/>
      <c r="M2644" s="50"/>
      <c r="N2644" s="87"/>
      <c r="O2644" s="324"/>
      <c r="P2644" s="98"/>
      <c r="Q2644" s="98"/>
      <c r="R2644" s="114"/>
      <c r="S2644" s="753"/>
      <c r="T2644" s="98"/>
      <c r="U2644" s="98"/>
      <c r="V2644" s="98"/>
      <c r="W2644" s="99"/>
      <c r="X2644" s="97"/>
      <c r="Y2644" s="87"/>
      <c r="Z2644" s="100"/>
      <c r="AA2644" s="106">
        <f t="shared" si="1136"/>
        <v>2632</v>
      </c>
      <c r="AB2644" s="549">
        <f t="shared" si="1137"/>
        <v>0</v>
      </c>
      <c r="AC2644" s="544">
        <f t="shared" si="1138"/>
        <v>0</v>
      </c>
      <c r="AD2644" s="174">
        <f t="shared" si="1139"/>
        <v>0</v>
      </c>
      <c r="AE2644" s="8"/>
      <c r="AF2644" s="885" t="str">
        <f t="shared" si="1140"/>
        <v xml:space="preserve"> </v>
      </c>
      <c r="AG2644" s="40">
        <f t="shared" si="1141"/>
        <v>0</v>
      </c>
      <c r="AH2644" s="40">
        <f t="shared" si="1142"/>
        <v>0</v>
      </c>
      <c r="AR2644" s="40">
        <f t="shared" si="1143"/>
        <v>0</v>
      </c>
      <c r="AS2644" s="40">
        <f t="shared" si="1144"/>
        <v>0</v>
      </c>
      <c r="AT2644" s="40">
        <f t="shared" si="1145"/>
        <v>0</v>
      </c>
      <c r="AU2644" s="40">
        <f t="shared" si="1146"/>
        <v>0</v>
      </c>
      <c r="AX2644" s="279">
        <f t="shared" si="1147"/>
        <v>0</v>
      </c>
      <c r="AY2644" s="279">
        <f t="shared" si="1148"/>
        <v>0</v>
      </c>
      <c r="AZ2644" s="40">
        <f t="shared" si="1149"/>
        <v>0</v>
      </c>
      <c r="BB2644" s="40">
        <f t="shared" si="1150"/>
        <v>0</v>
      </c>
      <c r="BC2644" s="397">
        <f t="shared" si="1151"/>
        <v>0</v>
      </c>
      <c r="BD2644" s="105">
        <f t="shared" si="1152"/>
        <v>0</v>
      </c>
      <c r="BE2644" s="105">
        <f t="shared" si="1153"/>
        <v>0</v>
      </c>
      <c r="BF2644" s="742">
        <f t="shared" si="1154"/>
        <v>0</v>
      </c>
      <c r="BG2644" s="89"/>
      <c r="BH2644" s="9"/>
      <c r="BJ2644" s="40">
        <f t="shared" si="1155"/>
        <v>0</v>
      </c>
      <c r="BK2644" s="40">
        <f t="shared" si="1156"/>
        <v>1</v>
      </c>
      <c r="BL2644" s="40">
        <f t="shared" si="1157"/>
        <v>0</v>
      </c>
      <c r="BM2644" s="40">
        <f t="shared" si="1158"/>
        <v>0</v>
      </c>
      <c r="BN2644" s="40">
        <f t="shared" si="1159"/>
        <v>0</v>
      </c>
    </row>
    <row r="2645" spans="1:66" x14ac:dyDescent="0.25">
      <c r="A2645" s="379"/>
      <c r="B2645" s="936"/>
      <c r="C2645" s="272"/>
      <c r="D2645" s="868"/>
      <c r="E2645" s="873" t="str">
        <f t="shared" si="1133"/>
        <v xml:space="preserve"> </v>
      </c>
      <c r="F2645" s="130">
        <f t="shared" si="1134"/>
        <v>0</v>
      </c>
      <c r="G2645" s="128">
        <f t="shared" si="1135"/>
        <v>2633</v>
      </c>
      <c r="H2645" s="127"/>
      <c r="I2645" s="321"/>
      <c r="J2645" s="97"/>
      <c r="K2645" s="323"/>
      <c r="L2645" s="322"/>
      <c r="M2645" s="50"/>
      <c r="N2645" s="87"/>
      <c r="O2645" s="324"/>
      <c r="P2645" s="98"/>
      <c r="Q2645" s="98"/>
      <c r="R2645" s="114"/>
      <c r="S2645" s="753"/>
      <c r="T2645" s="98"/>
      <c r="U2645" s="98"/>
      <c r="V2645" s="98"/>
      <c r="W2645" s="99"/>
      <c r="X2645" s="97"/>
      <c r="Y2645" s="87"/>
      <c r="Z2645" s="100"/>
      <c r="AA2645" s="106">
        <f t="shared" si="1136"/>
        <v>2633</v>
      </c>
      <c r="AB2645" s="549">
        <f t="shared" si="1137"/>
        <v>0</v>
      </c>
      <c r="AC2645" s="544">
        <f t="shared" si="1138"/>
        <v>0</v>
      </c>
      <c r="AD2645" s="174">
        <f t="shared" si="1139"/>
        <v>0</v>
      </c>
      <c r="AE2645" s="8"/>
      <c r="AF2645" s="885" t="str">
        <f t="shared" si="1140"/>
        <v xml:space="preserve"> </v>
      </c>
      <c r="AG2645" s="40">
        <f t="shared" si="1141"/>
        <v>0</v>
      </c>
      <c r="AH2645" s="40">
        <f t="shared" si="1142"/>
        <v>0</v>
      </c>
      <c r="AR2645" s="40">
        <f t="shared" si="1143"/>
        <v>0</v>
      </c>
      <c r="AS2645" s="40">
        <f t="shared" si="1144"/>
        <v>0</v>
      </c>
      <c r="AT2645" s="40">
        <f t="shared" si="1145"/>
        <v>0</v>
      </c>
      <c r="AU2645" s="40">
        <f t="shared" si="1146"/>
        <v>0</v>
      </c>
      <c r="AX2645" s="279">
        <f t="shared" si="1147"/>
        <v>0</v>
      </c>
      <c r="AY2645" s="279">
        <f t="shared" si="1148"/>
        <v>0</v>
      </c>
      <c r="AZ2645" s="40">
        <f t="shared" si="1149"/>
        <v>0</v>
      </c>
      <c r="BB2645" s="40">
        <f t="shared" si="1150"/>
        <v>0</v>
      </c>
      <c r="BC2645" s="397">
        <f t="shared" si="1151"/>
        <v>0</v>
      </c>
      <c r="BD2645" s="105">
        <f t="shared" si="1152"/>
        <v>0</v>
      </c>
      <c r="BE2645" s="105">
        <f t="shared" si="1153"/>
        <v>0</v>
      </c>
      <c r="BF2645" s="742">
        <f t="shared" si="1154"/>
        <v>0</v>
      </c>
      <c r="BG2645" s="89"/>
      <c r="BH2645" s="9"/>
      <c r="BJ2645" s="40">
        <f t="shared" si="1155"/>
        <v>0</v>
      </c>
      <c r="BK2645" s="40">
        <f t="shared" si="1156"/>
        <v>1</v>
      </c>
      <c r="BL2645" s="40">
        <f t="shared" si="1157"/>
        <v>0</v>
      </c>
      <c r="BM2645" s="40">
        <f t="shared" si="1158"/>
        <v>0</v>
      </c>
      <c r="BN2645" s="40">
        <f t="shared" si="1159"/>
        <v>0</v>
      </c>
    </row>
    <row r="2646" spans="1:66" x14ac:dyDescent="0.25">
      <c r="A2646" s="379"/>
      <c r="B2646" s="936"/>
      <c r="C2646" s="272"/>
      <c r="D2646" s="868"/>
      <c r="E2646" s="873" t="str">
        <f t="shared" si="1133"/>
        <v xml:space="preserve"> </v>
      </c>
      <c r="F2646" s="130">
        <f t="shared" si="1134"/>
        <v>0</v>
      </c>
      <c r="G2646" s="128">
        <f t="shared" si="1135"/>
        <v>2634</v>
      </c>
      <c r="H2646" s="127"/>
      <c r="I2646" s="321"/>
      <c r="J2646" s="97"/>
      <c r="K2646" s="323"/>
      <c r="L2646" s="322"/>
      <c r="M2646" s="50"/>
      <c r="N2646" s="87"/>
      <c r="O2646" s="324"/>
      <c r="P2646" s="98"/>
      <c r="Q2646" s="98"/>
      <c r="R2646" s="114"/>
      <c r="S2646" s="753"/>
      <c r="T2646" s="98"/>
      <c r="U2646" s="98"/>
      <c r="V2646" s="98"/>
      <c r="W2646" s="99"/>
      <c r="X2646" s="97"/>
      <c r="Y2646" s="87"/>
      <c r="Z2646" s="100"/>
      <c r="AA2646" s="106">
        <f t="shared" si="1136"/>
        <v>2634</v>
      </c>
      <c r="AB2646" s="549">
        <f t="shared" si="1137"/>
        <v>0</v>
      </c>
      <c r="AC2646" s="544">
        <f t="shared" si="1138"/>
        <v>0</v>
      </c>
      <c r="AD2646" s="174">
        <f t="shared" si="1139"/>
        <v>0</v>
      </c>
      <c r="AE2646" s="8"/>
      <c r="AF2646" s="885" t="str">
        <f t="shared" si="1140"/>
        <v xml:space="preserve"> </v>
      </c>
      <c r="AG2646" s="40">
        <f t="shared" si="1141"/>
        <v>0</v>
      </c>
      <c r="AH2646" s="40">
        <f t="shared" si="1142"/>
        <v>0</v>
      </c>
      <c r="AR2646" s="40">
        <f t="shared" si="1143"/>
        <v>0</v>
      </c>
      <c r="AS2646" s="40">
        <f t="shared" si="1144"/>
        <v>0</v>
      </c>
      <c r="AT2646" s="40">
        <f t="shared" si="1145"/>
        <v>0</v>
      </c>
      <c r="AU2646" s="40">
        <f t="shared" si="1146"/>
        <v>0</v>
      </c>
      <c r="AX2646" s="279">
        <f t="shared" si="1147"/>
        <v>0</v>
      </c>
      <c r="AY2646" s="279">
        <f t="shared" si="1148"/>
        <v>0</v>
      </c>
      <c r="AZ2646" s="40">
        <f t="shared" si="1149"/>
        <v>0</v>
      </c>
      <c r="BB2646" s="40">
        <f t="shared" si="1150"/>
        <v>0</v>
      </c>
      <c r="BC2646" s="397">
        <f t="shared" si="1151"/>
        <v>0</v>
      </c>
      <c r="BD2646" s="105">
        <f t="shared" si="1152"/>
        <v>0</v>
      </c>
      <c r="BE2646" s="105">
        <f t="shared" si="1153"/>
        <v>0</v>
      </c>
      <c r="BF2646" s="742">
        <f t="shared" si="1154"/>
        <v>0</v>
      </c>
      <c r="BG2646" s="89"/>
      <c r="BH2646" s="9"/>
      <c r="BJ2646" s="40">
        <f t="shared" si="1155"/>
        <v>0</v>
      </c>
      <c r="BK2646" s="40">
        <f t="shared" si="1156"/>
        <v>1</v>
      </c>
      <c r="BL2646" s="40">
        <f t="shared" si="1157"/>
        <v>0</v>
      </c>
      <c r="BM2646" s="40">
        <f t="shared" si="1158"/>
        <v>0</v>
      </c>
      <c r="BN2646" s="40">
        <f t="shared" si="1159"/>
        <v>0</v>
      </c>
    </row>
    <row r="2647" spans="1:66" x14ac:dyDescent="0.25">
      <c r="A2647" s="379"/>
      <c r="B2647" s="936"/>
      <c r="C2647" s="272"/>
      <c r="D2647" s="868"/>
      <c r="E2647" s="873" t="str">
        <f t="shared" si="1133"/>
        <v xml:space="preserve"> </v>
      </c>
      <c r="F2647" s="130">
        <f t="shared" si="1134"/>
        <v>0</v>
      </c>
      <c r="G2647" s="128">
        <f t="shared" si="1135"/>
        <v>2635</v>
      </c>
      <c r="H2647" s="127"/>
      <c r="I2647" s="321"/>
      <c r="J2647" s="97"/>
      <c r="K2647" s="323"/>
      <c r="L2647" s="322"/>
      <c r="M2647" s="50"/>
      <c r="N2647" s="87"/>
      <c r="O2647" s="324"/>
      <c r="P2647" s="98"/>
      <c r="Q2647" s="98"/>
      <c r="R2647" s="114"/>
      <c r="S2647" s="753"/>
      <c r="T2647" s="98"/>
      <c r="U2647" s="98"/>
      <c r="V2647" s="98"/>
      <c r="W2647" s="99"/>
      <c r="X2647" s="97"/>
      <c r="Y2647" s="87"/>
      <c r="Z2647" s="100"/>
      <c r="AA2647" s="106">
        <f t="shared" si="1136"/>
        <v>2635</v>
      </c>
      <c r="AB2647" s="549">
        <f t="shared" si="1137"/>
        <v>0</v>
      </c>
      <c r="AC2647" s="544">
        <f t="shared" si="1138"/>
        <v>0</v>
      </c>
      <c r="AD2647" s="174">
        <f t="shared" si="1139"/>
        <v>0</v>
      </c>
      <c r="AE2647" s="8"/>
      <c r="AF2647" s="885" t="str">
        <f t="shared" si="1140"/>
        <v xml:space="preserve"> </v>
      </c>
      <c r="AG2647" s="40">
        <f t="shared" si="1141"/>
        <v>0</v>
      </c>
      <c r="AH2647" s="40">
        <f t="shared" si="1142"/>
        <v>0</v>
      </c>
      <c r="AR2647" s="40">
        <f t="shared" si="1143"/>
        <v>0</v>
      </c>
      <c r="AS2647" s="40">
        <f t="shared" si="1144"/>
        <v>0</v>
      </c>
      <c r="AT2647" s="40">
        <f t="shared" si="1145"/>
        <v>0</v>
      </c>
      <c r="AU2647" s="40">
        <f t="shared" si="1146"/>
        <v>0</v>
      </c>
      <c r="AX2647" s="279">
        <f t="shared" si="1147"/>
        <v>0</v>
      </c>
      <c r="AY2647" s="279">
        <f t="shared" si="1148"/>
        <v>0</v>
      </c>
      <c r="AZ2647" s="40">
        <f t="shared" si="1149"/>
        <v>0</v>
      </c>
      <c r="BB2647" s="40">
        <f t="shared" si="1150"/>
        <v>0</v>
      </c>
      <c r="BC2647" s="397">
        <f t="shared" si="1151"/>
        <v>0</v>
      </c>
      <c r="BD2647" s="105">
        <f t="shared" si="1152"/>
        <v>0</v>
      </c>
      <c r="BE2647" s="105">
        <f t="shared" si="1153"/>
        <v>0</v>
      </c>
      <c r="BF2647" s="742">
        <f t="shared" si="1154"/>
        <v>0</v>
      </c>
      <c r="BG2647" s="89"/>
      <c r="BH2647" s="9"/>
      <c r="BJ2647" s="40">
        <f t="shared" si="1155"/>
        <v>0</v>
      </c>
      <c r="BK2647" s="40">
        <f t="shared" si="1156"/>
        <v>1</v>
      </c>
      <c r="BL2647" s="40">
        <f t="shared" si="1157"/>
        <v>0</v>
      </c>
      <c r="BM2647" s="40">
        <f t="shared" si="1158"/>
        <v>0</v>
      </c>
      <c r="BN2647" s="40">
        <f t="shared" si="1159"/>
        <v>0</v>
      </c>
    </row>
    <row r="2648" spans="1:66" x14ac:dyDescent="0.25">
      <c r="A2648" s="379"/>
      <c r="B2648" s="936"/>
      <c r="C2648" s="272"/>
      <c r="D2648" s="868"/>
      <c r="E2648" s="873" t="str">
        <f t="shared" si="1133"/>
        <v xml:space="preserve"> </v>
      </c>
      <c r="F2648" s="130">
        <f t="shared" si="1134"/>
        <v>0</v>
      </c>
      <c r="G2648" s="128">
        <f t="shared" si="1135"/>
        <v>2636</v>
      </c>
      <c r="H2648" s="127"/>
      <c r="I2648" s="321"/>
      <c r="J2648" s="97"/>
      <c r="K2648" s="323"/>
      <c r="L2648" s="322"/>
      <c r="M2648" s="50"/>
      <c r="N2648" s="87"/>
      <c r="O2648" s="324"/>
      <c r="P2648" s="98"/>
      <c r="Q2648" s="98"/>
      <c r="R2648" s="114"/>
      <c r="S2648" s="753"/>
      <c r="T2648" s="98"/>
      <c r="U2648" s="98"/>
      <c r="V2648" s="98"/>
      <c r="W2648" s="99"/>
      <c r="X2648" s="97"/>
      <c r="Y2648" s="87"/>
      <c r="Z2648" s="100"/>
      <c r="AA2648" s="106">
        <f t="shared" si="1136"/>
        <v>2636</v>
      </c>
      <c r="AB2648" s="549">
        <f t="shared" si="1137"/>
        <v>0</v>
      </c>
      <c r="AC2648" s="544">
        <f t="shared" si="1138"/>
        <v>0</v>
      </c>
      <c r="AD2648" s="174">
        <f t="shared" si="1139"/>
        <v>0</v>
      </c>
      <c r="AE2648" s="8"/>
      <c r="AF2648" s="885" t="str">
        <f t="shared" si="1140"/>
        <v xml:space="preserve"> </v>
      </c>
      <c r="AG2648" s="40">
        <f t="shared" si="1141"/>
        <v>0</v>
      </c>
      <c r="AH2648" s="40">
        <f t="shared" si="1142"/>
        <v>0</v>
      </c>
      <c r="AR2648" s="40">
        <f t="shared" si="1143"/>
        <v>0</v>
      </c>
      <c r="AS2648" s="40">
        <f t="shared" si="1144"/>
        <v>0</v>
      </c>
      <c r="AT2648" s="40">
        <f t="shared" si="1145"/>
        <v>0</v>
      </c>
      <c r="AU2648" s="40">
        <f t="shared" si="1146"/>
        <v>0</v>
      </c>
      <c r="AX2648" s="279">
        <f t="shared" si="1147"/>
        <v>0</v>
      </c>
      <c r="AY2648" s="279">
        <f t="shared" si="1148"/>
        <v>0</v>
      </c>
      <c r="AZ2648" s="40">
        <f t="shared" si="1149"/>
        <v>0</v>
      </c>
      <c r="BB2648" s="40">
        <f t="shared" si="1150"/>
        <v>0</v>
      </c>
      <c r="BC2648" s="397">
        <f t="shared" si="1151"/>
        <v>0</v>
      </c>
      <c r="BD2648" s="105">
        <f t="shared" si="1152"/>
        <v>0</v>
      </c>
      <c r="BE2648" s="105">
        <f t="shared" si="1153"/>
        <v>0</v>
      </c>
      <c r="BF2648" s="742">
        <f t="shared" si="1154"/>
        <v>0</v>
      </c>
      <c r="BG2648" s="89"/>
      <c r="BH2648" s="9"/>
      <c r="BJ2648" s="40">
        <f t="shared" si="1155"/>
        <v>0</v>
      </c>
      <c r="BK2648" s="40">
        <f t="shared" si="1156"/>
        <v>1</v>
      </c>
      <c r="BL2648" s="40">
        <f t="shared" si="1157"/>
        <v>0</v>
      </c>
      <c r="BM2648" s="40">
        <f t="shared" si="1158"/>
        <v>0</v>
      </c>
      <c r="BN2648" s="40">
        <f t="shared" si="1159"/>
        <v>0</v>
      </c>
    </row>
    <row r="2649" spans="1:66" x14ac:dyDescent="0.25">
      <c r="A2649" s="379"/>
      <c r="B2649" s="936"/>
      <c r="C2649" s="272"/>
      <c r="D2649" s="868"/>
      <c r="E2649" s="873" t="str">
        <f t="shared" si="1133"/>
        <v xml:space="preserve"> </v>
      </c>
      <c r="F2649" s="130">
        <f t="shared" si="1134"/>
        <v>0</v>
      </c>
      <c r="G2649" s="128">
        <f t="shared" si="1135"/>
        <v>2637</v>
      </c>
      <c r="H2649" s="127"/>
      <c r="I2649" s="321"/>
      <c r="J2649" s="97"/>
      <c r="K2649" s="323"/>
      <c r="L2649" s="322"/>
      <c r="M2649" s="50"/>
      <c r="N2649" s="87"/>
      <c r="O2649" s="324"/>
      <c r="P2649" s="98"/>
      <c r="Q2649" s="98"/>
      <c r="R2649" s="114"/>
      <c r="S2649" s="753"/>
      <c r="T2649" s="98"/>
      <c r="U2649" s="98"/>
      <c r="V2649" s="98"/>
      <c r="W2649" s="99"/>
      <c r="X2649" s="97"/>
      <c r="Y2649" s="87"/>
      <c r="Z2649" s="100"/>
      <c r="AA2649" s="106">
        <f t="shared" si="1136"/>
        <v>2637</v>
      </c>
      <c r="AB2649" s="549">
        <f t="shared" si="1137"/>
        <v>0</v>
      </c>
      <c r="AC2649" s="544">
        <f t="shared" si="1138"/>
        <v>0</v>
      </c>
      <c r="AD2649" s="174">
        <f t="shared" si="1139"/>
        <v>0</v>
      </c>
      <c r="AE2649" s="8"/>
      <c r="AF2649" s="885" t="str">
        <f t="shared" si="1140"/>
        <v xml:space="preserve"> </v>
      </c>
      <c r="AG2649" s="40">
        <f t="shared" si="1141"/>
        <v>0</v>
      </c>
      <c r="AH2649" s="40">
        <f t="shared" si="1142"/>
        <v>0</v>
      </c>
      <c r="AR2649" s="40">
        <f t="shared" si="1143"/>
        <v>0</v>
      </c>
      <c r="AS2649" s="40">
        <f t="shared" si="1144"/>
        <v>0</v>
      </c>
      <c r="AT2649" s="40">
        <f t="shared" si="1145"/>
        <v>0</v>
      </c>
      <c r="AU2649" s="40">
        <f t="shared" si="1146"/>
        <v>0</v>
      </c>
      <c r="AX2649" s="279">
        <f t="shared" si="1147"/>
        <v>0</v>
      </c>
      <c r="AY2649" s="279">
        <f t="shared" si="1148"/>
        <v>0</v>
      </c>
      <c r="AZ2649" s="40">
        <f t="shared" si="1149"/>
        <v>0</v>
      </c>
      <c r="BB2649" s="40">
        <f t="shared" si="1150"/>
        <v>0</v>
      </c>
      <c r="BC2649" s="397">
        <f t="shared" si="1151"/>
        <v>0</v>
      </c>
      <c r="BD2649" s="105">
        <f t="shared" si="1152"/>
        <v>0</v>
      </c>
      <c r="BE2649" s="105">
        <f t="shared" si="1153"/>
        <v>0</v>
      </c>
      <c r="BF2649" s="742">
        <f t="shared" si="1154"/>
        <v>0</v>
      </c>
      <c r="BG2649" s="89"/>
      <c r="BH2649" s="9"/>
      <c r="BJ2649" s="40">
        <f t="shared" si="1155"/>
        <v>0</v>
      </c>
      <c r="BK2649" s="40">
        <f t="shared" si="1156"/>
        <v>1</v>
      </c>
      <c r="BL2649" s="40">
        <f t="shared" si="1157"/>
        <v>0</v>
      </c>
      <c r="BM2649" s="40">
        <f t="shared" si="1158"/>
        <v>0</v>
      </c>
      <c r="BN2649" s="40">
        <f t="shared" si="1159"/>
        <v>0</v>
      </c>
    </row>
    <row r="2650" spans="1:66" x14ac:dyDescent="0.25">
      <c r="A2650" s="379"/>
      <c r="B2650" s="936"/>
      <c r="C2650" s="272"/>
      <c r="D2650" s="868"/>
      <c r="E2650" s="873" t="str">
        <f t="shared" si="1133"/>
        <v xml:space="preserve"> </v>
      </c>
      <c r="F2650" s="130">
        <f t="shared" si="1134"/>
        <v>0</v>
      </c>
      <c r="G2650" s="128">
        <f t="shared" si="1135"/>
        <v>2638</v>
      </c>
      <c r="H2650" s="127"/>
      <c r="I2650" s="321"/>
      <c r="J2650" s="97"/>
      <c r="K2650" s="323"/>
      <c r="L2650" s="322"/>
      <c r="M2650" s="50"/>
      <c r="N2650" s="87"/>
      <c r="O2650" s="324"/>
      <c r="P2650" s="98"/>
      <c r="Q2650" s="98"/>
      <c r="R2650" s="114"/>
      <c r="S2650" s="753"/>
      <c r="T2650" s="98"/>
      <c r="U2650" s="98"/>
      <c r="V2650" s="98"/>
      <c r="W2650" s="99"/>
      <c r="X2650" s="97"/>
      <c r="Y2650" s="87"/>
      <c r="Z2650" s="100"/>
      <c r="AA2650" s="106">
        <f t="shared" si="1136"/>
        <v>2638</v>
      </c>
      <c r="AB2650" s="549">
        <f t="shared" si="1137"/>
        <v>0</v>
      </c>
      <c r="AC2650" s="544">
        <f t="shared" si="1138"/>
        <v>0</v>
      </c>
      <c r="AD2650" s="174">
        <f t="shared" si="1139"/>
        <v>0</v>
      </c>
      <c r="AE2650" s="8"/>
      <c r="AF2650" s="885" t="str">
        <f t="shared" si="1140"/>
        <v xml:space="preserve"> </v>
      </c>
      <c r="AG2650" s="40">
        <f t="shared" si="1141"/>
        <v>0</v>
      </c>
      <c r="AH2650" s="40">
        <f t="shared" si="1142"/>
        <v>0</v>
      </c>
      <c r="AR2650" s="40">
        <f t="shared" si="1143"/>
        <v>0</v>
      </c>
      <c r="AS2650" s="40">
        <f t="shared" si="1144"/>
        <v>0</v>
      </c>
      <c r="AT2650" s="40">
        <f t="shared" si="1145"/>
        <v>0</v>
      </c>
      <c r="AU2650" s="40">
        <f t="shared" si="1146"/>
        <v>0</v>
      </c>
      <c r="AX2650" s="279">
        <f t="shared" si="1147"/>
        <v>0</v>
      </c>
      <c r="AY2650" s="279">
        <f t="shared" si="1148"/>
        <v>0</v>
      </c>
      <c r="AZ2650" s="40">
        <f t="shared" si="1149"/>
        <v>0</v>
      </c>
      <c r="BB2650" s="40">
        <f t="shared" si="1150"/>
        <v>0</v>
      </c>
      <c r="BC2650" s="397">
        <f t="shared" si="1151"/>
        <v>0</v>
      </c>
      <c r="BD2650" s="105">
        <f t="shared" si="1152"/>
        <v>0</v>
      </c>
      <c r="BE2650" s="105">
        <f t="shared" si="1153"/>
        <v>0</v>
      </c>
      <c r="BF2650" s="742">
        <f t="shared" si="1154"/>
        <v>0</v>
      </c>
      <c r="BG2650" s="89"/>
      <c r="BH2650" s="9"/>
      <c r="BJ2650" s="40">
        <f t="shared" si="1155"/>
        <v>0</v>
      </c>
      <c r="BK2650" s="40">
        <f t="shared" si="1156"/>
        <v>1</v>
      </c>
      <c r="BL2650" s="40">
        <f t="shared" si="1157"/>
        <v>0</v>
      </c>
      <c r="BM2650" s="40">
        <f t="shared" si="1158"/>
        <v>0</v>
      </c>
      <c r="BN2650" s="40">
        <f t="shared" si="1159"/>
        <v>0</v>
      </c>
    </row>
    <row r="2651" spans="1:66" x14ac:dyDescent="0.25">
      <c r="A2651" s="379"/>
      <c r="B2651" s="936"/>
      <c r="C2651" s="272"/>
      <c r="D2651" s="868"/>
      <c r="E2651" s="873" t="str">
        <f t="shared" si="1133"/>
        <v xml:space="preserve"> </v>
      </c>
      <c r="F2651" s="130">
        <f t="shared" si="1134"/>
        <v>0</v>
      </c>
      <c r="G2651" s="128">
        <f t="shared" si="1135"/>
        <v>2639</v>
      </c>
      <c r="H2651" s="127"/>
      <c r="I2651" s="321"/>
      <c r="J2651" s="97"/>
      <c r="K2651" s="323"/>
      <c r="L2651" s="322"/>
      <c r="M2651" s="50"/>
      <c r="N2651" s="87"/>
      <c r="O2651" s="324"/>
      <c r="P2651" s="98"/>
      <c r="Q2651" s="98"/>
      <c r="R2651" s="114"/>
      <c r="S2651" s="753"/>
      <c r="T2651" s="98"/>
      <c r="U2651" s="98"/>
      <c r="V2651" s="98"/>
      <c r="W2651" s="99"/>
      <c r="X2651" s="97"/>
      <c r="Y2651" s="87"/>
      <c r="Z2651" s="100"/>
      <c r="AA2651" s="106">
        <f t="shared" si="1136"/>
        <v>2639</v>
      </c>
      <c r="AB2651" s="549">
        <f t="shared" si="1137"/>
        <v>0</v>
      </c>
      <c r="AC2651" s="544">
        <f t="shared" si="1138"/>
        <v>0</v>
      </c>
      <c r="AD2651" s="174">
        <f t="shared" si="1139"/>
        <v>0</v>
      </c>
      <c r="AE2651" s="8"/>
      <c r="AF2651" s="885" t="str">
        <f t="shared" si="1140"/>
        <v xml:space="preserve"> </v>
      </c>
      <c r="AG2651" s="40">
        <f t="shared" si="1141"/>
        <v>0</v>
      </c>
      <c r="AH2651" s="40">
        <f t="shared" si="1142"/>
        <v>0</v>
      </c>
      <c r="AR2651" s="40">
        <f t="shared" si="1143"/>
        <v>0</v>
      </c>
      <c r="AS2651" s="40">
        <f t="shared" si="1144"/>
        <v>0</v>
      </c>
      <c r="AT2651" s="40">
        <f t="shared" si="1145"/>
        <v>0</v>
      </c>
      <c r="AU2651" s="40">
        <f t="shared" si="1146"/>
        <v>0</v>
      </c>
      <c r="AX2651" s="279">
        <f t="shared" si="1147"/>
        <v>0</v>
      </c>
      <c r="AY2651" s="279">
        <f t="shared" si="1148"/>
        <v>0</v>
      </c>
      <c r="AZ2651" s="40">
        <f t="shared" si="1149"/>
        <v>0</v>
      </c>
      <c r="BB2651" s="40">
        <f t="shared" si="1150"/>
        <v>0</v>
      </c>
      <c r="BC2651" s="397">
        <f t="shared" si="1151"/>
        <v>0</v>
      </c>
      <c r="BD2651" s="105">
        <f t="shared" si="1152"/>
        <v>0</v>
      </c>
      <c r="BE2651" s="105">
        <f t="shared" si="1153"/>
        <v>0</v>
      </c>
      <c r="BF2651" s="742">
        <f t="shared" si="1154"/>
        <v>0</v>
      </c>
      <c r="BG2651" s="89"/>
      <c r="BH2651" s="9"/>
      <c r="BJ2651" s="40">
        <f t="shared" si="1155"/>
        <v>0</v>
      </c>
      <c r="BK2651" s="40">
        <f t="shared" si="1156"/>
        <v>1</v>
      </c>
      <c r="BL2651" s="40">
        <f t="shared" si="1157"/>
        <v>0</v>
      </c>
      <c r="BM2651" s="40">
        <f t="shared" si="1158"/>
        <v>0</v>
      </c>
      <c r="BN2651" s="40">
        <f t="shared" si="1159"/>
        <v>0</v>
      </c>
    </row>
    <row r="2652" spans="1:66" x14ac:dyDescent="0.25">
      <c r="A2652" s="379"/>
      <c r="B2652" s="936"/>
      <c r="C2652" s="272"/>
      <c r="D2652" s="868"/>
      <c r="E2652" s="873" t="str">
        <f t="shared" si="1133"/>
        <v xml:space="preserve"> </v>
      </c>
      <c r="F2652" s="130">
        <f t="shared" si="1134"/>
        <v>0</v>
      </c>
      <c r="G2652" s="128">
        <f t="shared" si="1135"/>
        <v>2640</v>
      </c>
      <c r="H2652" s="127"/>
      <c r="I2652" s="321"/>
      <c r="J2652" s="97"/>
      <c r="K2652" s="323"/>
      <c r="L2652" s="322"/>
      <c r="M2652" s="50"/>
      <c r="N2652" s="87"/>
      <c r="O2652" s="324"/>
      <c r="P2652" s="98"/>
      <c r="Q2652" s="98"/>
      <c r="R2652" s="114"/>
      <c r="S2652" s="753"/>
      <c r="T2652" s="98"/>
      <c r="U2652" s="98"/>
      <c r="V2652" s="98"/>
      <c r="W2652" s="99"/>
      <c r="X2652" s="97"/>
      <c r="Y2652" s="87"/>
      <c r="Z2652" s="100"/>
      <c r="AA2652" s="106">
        <f t="shared" si="1136"/>
        <v>2640</v>
      </c>
      <c r="AB2652" s="549">
        <f t="shared" si="1137"/>
        <v>0</v>
      </c>
      <c r="AC2652" s="544">
        <f t="shared" si="1138"/>
        <v>0</v>
      </c>
      <c r="AD2652" s="174">
        <f t="shared" si="1139"/>
        <v>0</v>
      </c>
      <c r="AE2652" s="8"/>
      <c r="AF2652" s="885" t="str">
        <f t="shared" si="1140"/>
        <v xml:space="preserve"> </v>
      </c>
      <c r="AG2652" s="40">
        <f t="shared" si="1141"/>
        <v>0</v>
      </c>
      <c r="AH2652" s="40">
        <f t="shared" si="1142"/>
        <v>0</v>
      </c>
      <c r="AR2652" s="40">
        <f t="shared" si="1143"/>
        <v>0</v>
      </c>
      <c r="AS2652" s="40">
        <f t="shared" si="1144"/>
        <v>0</v>
      </c>
      <c r="AT2652" s="40">
        <f t="shared" si="1145"/>
        <v>0</v>
      </c>
      <c r="AU2652" s="40">
        <f t="shared" si="1146"/>
        <v>0</v>
      </c>
      <c r="AX2652" s="279">
        <f t="shared" si="1147"/>
        <v>0</v>
      </c>
      <c r="AY2652" s="279">
        <f t="shared" si="1148"/>
        <v>0</v>
      </c>
      <c r="AZ2652" s="40">
        <f t="shared" si="1149"/>
        <v>0</v>
      </c>
      <c r="BB2652" s="40">
        <f t="shared" si="1150"/>
        <v>0</v>
      </c>
      <c r="BC2652" s="397">
        <f t="shared" si="1151"/>
        <v>0</v>
      </c>
      <c r="BD2652" s="105">
        <f t="shared" si="1152"/>
        <v>0</v>
      </c>
      <c r="BE2652" s="105">
        <f t="shared" si="1153"/>
        <v>0</v>
      </c>
      <c r="BF2652" s="742">
        <f t="shared" si="1154"/>
        <v>0</v>
      </c>
      <c r="BG2652" s="89"/>
      <c r="BH2652" s="9"/>
      <c r="BJ2652" s="40">
        <f t="shared" si="1155"/>
        <v>0</v>
      </c>
      <c r="BK2652" s="40">
        <f t="shared" si="1156"/>
        <v>1</v>
      </c>
      <c r="BL2652" s="40">
        <f t="shared" si="1157"/>
        <v>0</v>
      </c>
      <c r="BM2652" s="40">
        <f t="shared" si="1158"/>
        <v>0</v>
      </c>
      <c r="BN2652" s="40">
        <f t="shared" si="1159"/>
        <v>0</v>
      </c>
    </row>
    <row r="2653" spans="1:66" x14ac:dyDescent="0.25">
      <c r="A2653" s="379"/>
      <c r="B2653" s="936"/>
      <c r="C2653" s="272"/>
      <c r="D2653" s="868"/>
      <c r="E2653" s="873" t="str">
        <f t="shared" si="1133"/>
        <v xml:space="preserve"> </v>
      </c>
      <c r="F2653" s="130">
        <f t="shared" si="1134"/>
        <v>0</v>
      </c>
      <c r="G2653" s="128">
        <f t="shared" si="1135"/>
        <v>2641</v>
      </c>
      <c r="H2653" s="127"/>
      <c r="I2653" s="321"/>
      <c r="J2653" s="97"/>
      <c r="K2653" s="323"/>
      <c r="L2653" s="322"/>
      <c r="M2653" s="50"/>
      <c r="N2653" s="87"/>
      <c r="O2653" s="324"/>
      <c r="P2653" s="98"/>
      <c r="Q2653" s="98"/>
      <c r="R2653" s="114"/>
      <c r="S2653" s="753"/>
      <c r="T2653" s="98"/>
      <c r="U2653" s="98"/>
      <c r="V2653" s="98"/>
      <c r="W2653" s="99"/>
      <c r="X2653" s="97"/>
      <c r="Y2653" s="87"/>
      <c r="Z2653" s="100"/>
      <c r="AA2653" s="106">
        <f t="shared" si="1136"/>
        <v>2641</v>
      </c>
      <c r="AB2653" s="549">
        <f t="shared" si="1137"/>
        <v>0</v>
      </c>
      <c r="AC2653" s="544">
        <f t="shared" si="1138"/>
        <v>0</v>
      </c>
      <c r="AD2653" s="174">
        <f t="shared" si="1139"/>
        <v>0</v>
      </c>
      <c r="AE2653" s="8"/>
      <c r="AF2653" s="885" t="str">
        <f t="shared" si="1140"/>
        <v xml:space="preserve"> </v>
      </c>
      <c r="AG2653" s="40">
        <f t="shared" si="1141"/>
        <v>0</v>
      </c>
      <c r="AH2653" s="40">
        <f t="shared" si="1142"/>
        <v>0</v>
      </c>
      <c r="AR2653" s="40">
        <f t="shared" si="1143"/>
        <v>0</v>
      </c>
      <c r="AS2653" s="40">
        <f t="shared" si="1144"/>
        <v>0</v>
      </c>
      <c r="AT2653" s="40">
        <f t="shared" si="1145"/>
        <v>0</v>
      </c>
      <c r="AU2653" s="40">
        <f t="shared" si="1146"/>
        <v>0</v>
      </c>
      <c r="AX2653" s="279">
        <f t="shared" si="1147"/>
        <v>0</v>
      </c>
      <c r="AY2653" s="279">
        <f t="shared" si="1148"/>
        <v>0</v>
      </c>
      <c r="AZ2653" s="40">
        <f t="shared" si="1149"/>
        <v>0</v>
      </c>
      <c r="BB2653" s="40">
        <f t="shared" si="1150"/>
        <v>0</v>
      </c>
      <c r="BC2653" s="397">
        <f t="shared" si="1151"/>
        <v>0</v>
      </c>
      <c r="BD2653" s="105">
        <f t="shared" si="1152"/>
        <v>0</v>
      </c>
      <c r="BE2653" s="105">
        <f t="shared" si="1153"/>
        <v>0</v>
      </c>
      <c r="BF2653" s="742">
        <f t="shared" si="1154"/>
        <v>0</v>
      </c>
      <c r="BG2653" s="89"/>
      <c r="BH2653" s="9"/>
      <c r="BJ2653" s="40">
        <f t="shared" si="1155"/>
        <v>0</v>
      </c>
      <c r="BK2653" s="40">
        <f t="shared" si="1156"/>
        <v>1</v>
      </c>
      <c r="BL2653" s="40">
        <f t="shared" si="1157"/>
        <v>0</v>
      </c>
      <c r="BM2653" s="40">
        <f t="shared" si="1158"/>
        <v>0</v>
      </c>
      <c r="BN2653" s="40">
        <f t="shared" si="1159"/>
        <v>0</v>
      </c>
    </row>
    <row r="2654" spans="1:66" x14ac:dyDescent="0.25">
      <c r="A2654" s="379"/>
      <c r="B2654" s="936"/>
      <c r="C2654" s="272"/>
      <c r="D2654" s="868"/>
      <c r="E2654" s="873" t="str">
        <f t="shared" si="1133"/>
        <v xml:space="preserve"> </v>
      </c>
      <c r="F2654" s="130">
        <f t="shared" si="1134"/>
        <v>0</v>
      </c>
      <c r="G2654" s="128">
        <f t="shared" si="1135"/>
        <v>2642</v>
      </c>
      <c r="H2654" s="127"/>
      <c r="I2654" s="321"/>
      <c r="J2654" s="97"/>
      <c r="K2654" s="323"/>
      <c r="L2654" s="322"/>
      <c r="M2654" s="50"/>
      <c r="N2654" s="87"/>
      <c r="O2654" s="324"/>
      <c r="P2654" s="98"/>
      <c r="Q2654" s="98"/>
      <c r="R2654" s="114"/>
      <c r="S2654" s="753"/>
      <c r="T2654" s="98"/>
      <c r="U2654" s="98"/>
      <c r="V2654" s="98"/>
      <c r="W2654" s="99"/>
      <c r="X2654" s="97"/>
      <c r="Y2654" s="87"/>
      <c r="Z2654" s="100"/>
      <c r="AA2654" s="106">
        <f t="shared" si="1136"/>
        <v>2642</v>
      </c>
      <c r="AB2654" s="549">
        <f t="shared" si="1137"/>
        <v>0</v>
      </c>
      <c r="AC2654" s="544">
        <f t="shared" si="1138"/>
        <v>0</v>
      </c>
      <c r="AD2654" s="174">
        <f t="shared" si="1139"/>
        <v>0</v>
      </c>
      <c r="AE2654" s="8"/>
      <c r="AF2654" s="885" t="str">
        <f t="shared" si="1140"/>
        <v xml:space="preserve"> </v>
      </c>
      <c r="AG2654" s="40">
        <f t="shared" si="1141"/>
        <v>0</v>
      </c>
      <c r="AH2654" s="40">
        <f t="shared" si="1142"/>
        <v>0</v>
      </c>
      <c r="AR2654" s="40">
        <f t="shared" si="1143"/>
        <v>0</v>
      </c>
      <c r="AS2654" s="40">
        <f t="shared" si="1144"/>
        <v>0</v>
      </c>
      <c r="AT2654" s="40">
        <f t="shared" si="1145"/>
        <v>0</v>
      </c>
      <c r="AU2654" s="40">
        <f t="shared" si="1146"/>
        <v>0</v>
      </c>
      <c r="AX2654" s="279">
        <f t="shared" si="1147"/>
        <v>0</v>
      </c>
      <c r="AY2654" s="279">
        <f t="shared" si="1148"/>
        <v>0</v>
      </c>
      <c r="AZ2654" s="40">
        <f t="shared" si="1149"/>
        <v>0</v>
      </c>
      <c r="BB2654" s="40">
        <f t="shared" si="1150"/>
        <v>0</v>
      </c>
      <c r="BC2654" s="397">
        <f t="shared" si="1151"/>
        <v>0</v>
      </c>
      <c r="BD2654" s="105">
        <f t="shared" si="1152"/>
        <v>0</v>
      </c>
      <c r="BE2654" s="105">
        <f t="shared" si="1153"/>
        <v>0</v>
      </c>
      <c r="BF2654" s="742">
        <f t="shared" si="1154"/>
        <v>0</v>
      </c>
      <c r="BG2654" s="89"/>
      <c r="BH2654" s="9"/>
      <c r="BJ2654" s="40">
        <f t="shared" si="1155"/>
        <v>0</v>
      </c>
      <c r="BK2654" s="40">
        <f t="shared" si="1156"/>
        <v>1</v>
      </c>
      <c r="BL2654" s="40">
        <f t="shared" si="1157"/>
        <v>0</v>
      </c>
      <c r="BM2654" s="40">
        <f t="shared" si="1158"/>
        <v>0</v>
      </c>
      <c r="BN2654" s="40">
        <f t="shared" si="1159"/>
        <v>0</v>
      </c>
    </row>
    <row r="2655" spans="1:66" x14ac:dyDescent="0.25">
      <c r="A2655" s="379"/>
      <c r="B2655" s="936"/>
      <c r="C2655" s="272"/>
      <c r="D2655" s="868"/>
      <c r="E2655" s="873" t="str">
        <f t="shared" si="1133"/>
        <v xml:space="preserve"> </v>
      </c>
      <c r="F2655" s="130">
        <f t="shared" si="1134"/>
        <v>0</v>
      </c>
      <c r="G2655" s="128">
        <f t="shared" si="1135"/>
        <v>2643</v>
      </c>
      <c r="H2655" s="127"/>
      <c r="I2655" s="321"/>
      <c r="J2655" s="97"/>
      <c r="K2655" s="323"/>
      <c r="L2655" s="322"/>
      <c r="M2655" s="50"/>
      <c r="N2655" s="87"/>
      <c r="O2655" s="324"/>
      <c r="P2655" s="98"/>
      <c r="Q2655" s="98"/>
      <c r="R2655" s="114"/>
      <c r="S2655" s="753"/>
      <c r="T2655" s="98"/>
      <c r="U2655" s="98"/>
      <c r="V2655" s="98"/>
      <c r="W2655" s="99"/>
      <c r="X2655" s="97"/>
      <c r="Y2655" s="87"/>
      <c r="Z2655" s="100"/>
      <c r="AA2655" s="106">
        <f t="shared" si="1136"/>
        <v>2643</v>
      </c>
      <c r="AB2655" s="549">
        <f t="shared" si="1137"/>
        <v>0</v>
      </c>
      <c r="AC2655" s="544">
        <f t="shared" si="1138"/>
        <v>0</v>
      </c>
      <c r="AD2655" s="174">
        <f t="shared" si="1139"/>
        <v>0</v>
      </c>
      <c r="AE2655" s="8"/>
      <c r="AF2655" s="885" t="str">
        <f t="shared" si="1140"/>
        <v xml:space="preserve"> </v>
      </c>
      <c r="AG2655" s="40">
        <f t="shared" si="1141"/>
        <v>0</v>
      </c>
      <c r="AH2655" s="40">
        <f t="shared" si="1142"/>
        <v>0</v>
      </c>
      <c r="AR2655" s="40">
        <f t="shared" si="1143"/>
        <v>0</v>
      </c>
      <c r="AS2655" s="40">
        <f t="shared" si="1144"/>
        <v>0</v>
      </c>
      <c r="AT2655" s="40">
        <f t="shared" si="1145"/>
        <v>0</v>
      </c>
      <c r="AU2655" s="40">
        <f t="shared" si="1146"/>
        <v>0</v>
      </c>
      <c r="AX2655" s="279">
        <f t="shared" si="1147"/>
        <v>0</v>
      </c>
      <c r="AY2655" s="279">
        <f t="shared" si="1148"/>
        <v>0</v>
      </c>
      <c r="AZ2655" s="40">
        <f t="shared" si="1149"/>
        <v>0</v>
      </c>
      <c r="BB2655" s="40">
        <f t="shared" si="1150"/>
        <v>0</v>
      </c>
      <c r="BC2655" s="397">
        <f t="shared" si="1151"/>
        <v>0</v>
      </c>
      <c r="BD2655" s="105">
        <f t="shared" si="1152"/>
        <v>0</v>
      </c>
      <c r="BE2655" s="105">
        <f t="shared" si="1153"/>
        <v>0</v>
      </c>
      <c r="BF2655" s="742">
        <f t="shared" si="1154"/>
        <v>0</v>
      </c>
      <c r="BG2655" s="89"/>
      <c r="BH2655" s="9"/>
      <c r="BJ2655" s="40">
        <f t="shared" si="1155"/>
        <v>0</v>
      </c>
      <c r="BK2655" s="40">
        <f t="shared" si="1156"/>
        <v>1</v>
      </c>
      <c r="BL2655" s="40">
        <f t="shared" si="1157"/>
        <v>0</v>
      </c>
      <c r="BM2655" s="40">
        <f t="shared" si="1158"/>
        <v>0</v>
      </c>
      <c r="BN2655" s="40">
        <f t="shared" si="1159"/>
        <v>0</v>
      </c>
    </row>
    <row r="2656" spans="1:66" x14ac:dyDescent="0.25">
      <c r="A2656" s="379"/>
      <c r="B2656" s="936"/>
      <c r="C2656" s="272"/>
      <c r="D2656" s="868"/>
      <c r="E2656" s="873" t="str">
        <f t="shared" si="1133"/>
        <v xml:space="preserve"> </v>
      </c>
      <c r="F2656" s="130">
        <f t="shared" si="1134"/>
        <v>0</v>
      </c>
      <c r="G2656" s="128">
        <f t="shared" si="1135"/>
        <v>2644</v>
      </c>
      <c r="H2656" s="127"/>
      <c r="I2656" s="321"/>
      <c r="J2656" s="97"/>
      <c r="K2656" s="323"/>
      <c r="L2656" s="322"/>
      <c r="M2656" s="50"/>
      <c r="N2656" s="87"/>
      <c r="O2656" s="324"/>
      <c r="P2656" s="98"/>
      <c r="Q2656" s="98"/>
      <c r="R2656" s="114"/>
      <c r="S2656" s="753"/>
      <c r="T2656" s="98"/>
      <c r="U2656" s="98"/>
      <c r="V2656" s="98"/>
      <c r="W2656" s="99"/>
      <c r="X2656" s="97"/>
      <c r="Y2656" s="87"/>
      <c r="Z2656" s="100"/>
      <c r="AA2656" s="106">
        <f t="shared" si="1136"/>
        <v>2644</v>
      </c>
      <c r="AB2656" s="549">
        <f t="shared" si="1137"/>
        <v>0</v>
      </c>
      <c r="AC2656" s="544">
        <f t="shared" si="1138"/>
        <v>0</v>
      </c>
      <c r="AD2656" s="174">
        <f t="shared" si="1139"/>
        <v>0</v>
      </c>
      <c r="AE2656" s="8"/>
      <c r="AF2656" s="885" t="str">
        <f t="shared" si="1140"/>
        <v xml:space="preserve"> </v>
      </c>
      <c r="AG2656" s="40">
        <f t="shared" si="1141"/>
        <v>0</v>
      </c>
      <c r="AH2656" s="40">
        <f t="shared" si="1142"/>
        <v>0</v>
      </c>
      <c r="AR2656" s="40">
        <f t="shared" si="1143"/>
        <v>0</v>
      </c>
      <c r="AS2656" s="40">
        <f t="shared" si="1144"/>
        <v>0</v>
      </c>
      <c r="AT2656" s="40">
        <f t="shared" si="1145"/>
        <v>0</v>
      </c>
      <c r="AU2656" s="40">
        <f t="shared" si="1146"/>
        <v>0</v>
      </c>
      <c r="AX2656" s="279">
        <f t="shared" si="1147"/>
        <v>0</v>
      </c>
      <c r="AY2656" s="279">
        <f t="shared" si="1148"/>
        <v>0</v>
      </c>
      <c r="AZ2656" s="40">
        <f t="shared" si="1149"/>
        <v>0</v>
      </c>
      <c r="BB2656" s="40">
        <f t="shared" si="1150"/>
        <v>0</v>
      </c>
      <c r="BC2656" s="397">
        <f t="shared" si="1151"/>
        <v>0</v>
      </c>
      <c r="BD2656" s="105">
        <f t="shared" si="1152"/>
        <v>0</v>
      </c>
      <c r="BE2656" s="105">
        <f t="shared" si="1153"/>
        <v>0</v>
      </c>
      <c r="BF2656" s="742">
        <f t="shared" si="1154"/>
        <v>0</v>
      </c>
      <c r="BG2656" s="89"/>
      <c r="BH2656" s="9"/>
      <c r="BJ2656" s="40">
        <f t="shared" si="1155"/>
        <v>0</v>
      </c>
      <c r="BK2656" s="40">
        <f t="shared" si="1156"/>
        <v>1</v>
      </c>
      <c r="BL2656" s="40">
        <f t="shared" si="1157"/>
        <v>0</v>
      </c>
      <c r="BM2656" s="40">
        <f t="shared" si="1158"/>
        <v>0</v>
      </c>
      <c r="BN2656" s="40">
        <f t="shared" si="1159"/>
        <v>0</v>
      </c>
    </row>
    <row r="2657" spans="1:66" x14ac:dyDescent="0.25">
      <c r="A2657" s="379"/>
      <c r="B2657" s="936"/>
      <c r="C2657" s="272"/>
      <c r="D2657" s="868"/>
      <c r="E2657" s="873" t="str">
        <f t="shared" si="1133"/>
        <v xml:space="preserve"> </v>
      </c>
      <c r="F2657" s="130">
        <f t="shared" si="1134"/>
        <v>0</v>
      </c>
      <c r="G2657" s="128">
        <f t="shared" si="1135"/>
        <v>2645</v>
      </c>
      <c r="H2657" s="127"/>
      <c r="I2657" s="321"/>
      <c r="J2657" s="97"/>
      <c r="K2657" s="323"/>
      <c r="L2657" s="322"/>
      <c r="M2657" s="50"/>
      <c r="N2657" s="87"/>
      <c r="O2657" s="324"/>
      <c r="P2657" s="98"/>
      <c r="Q2657" s="98"/>
      <c r="R2657" s="114"/>
      <c r="S2657" s="753"/>
      <c r="T2657" s="98"/>
      <c r="U2657" s="98"/>
      <c r="V2657" s="98"/>
      <c r="W2657" s="99"/>
      <c r="X2657" s="97"/>
      <c r="Y2657" s="87"/>
      <c r="Z2657" s="100"/>
      <c r="AA2657" s="106">
        <f t="shared" si="1136"/>
        <v>2645</v>
      </c>
      <c r="AB2657" s="549">
        <f t="shared" si="1137"/>
        <v>0</v>
      </c>
      <c r="AC2657" s="544">
        <f t="shared" si="1138"/>
        <v>0</v>
      </c>
      <c r="AD2657" s="174">
        <f t="shared" si="1139"/>
        <v>0</v>
      </c>
      <c r="AE2657" s="8"/>
      <c r="AF2657" s="885" t="str">
        <f t="shared" si="1140"/>
        <v xml:space="preserve"> </v>
      </c>
      <c r="AG2657" s="40">
        <f t="shared" si="1141"/>
        <v>0</v>
      </c>
      <c r="AH2657" s="40">
        <f t="shared" si="1142"/>
        <v>0</v>
      </c>
      <c r="AR2657" s="40">
        <f t="shared" si="1143"/>
        <v>0</v>
      </c>
      <c r="AS2657" s="40">
        <f t="shared" si="1144"/>
        <v>0</v>
      </c>
      <c r="AT2657" s="40">
        <f t="shared" si="1145"/>
        <v>0</v>
      </c>
      <c r="AU2657" s="40">
        <f t="shared" si="1146"/>
        <v>0</v>
      </c>
      <c r="AX2657" s="279">
        <f t="shared" si="1147"/>
        <v>0</v>
      </c>
      <c r="AY2657" s="279">
        <f t="shared" si="1148"/>
        <v>0</v>
      </c>
      <c r="AZ2657" s="40">
        <f t="shared" si="1149"/>
        <v>0</v>
      </c>
      <c r="BB2657" s="40">
        <f t="shared" si="1150"/>
        <v>0</v>
      </c>
      <c r="BC2657" s="397">
        <f t="shared" si="1151"/>
        <v>0</v>
      </c>
      <c r="BD2657" s="105">
        <f t="shared" si="1152"/>
        <v>0</v>
      </c>
      <c r="BE2657" s="105">
        <f t="shared" si="1153"/>
        <v>0</v>
      </c>
      <c r="BF2657" s="742">
        <f t="shared" si="1154"/>
        <v>0</v>
      </c>
      <c r="BG2657" s="89"/>
      <c r="BH2657" s="9"/>
      <c r="BJ2657" s="40">
        <f t="shared" si="1155"/>
        <v>0</v>
      </c>
      <c r="BK2657" s="40">
        <f t="shared" si="1156"/>
        <v>1</v>
      </c>
      <c r="BL2657" s="40">
        <f t="shared" si="1157"/>
        <v>0</v>
      </c>
      <c r="BM2657" s="40">
        <f t="shared" si="1158"/>
        <v>0</v>
      </c>
      <c r="BN2657" s="40">
        <f t="shared" si="1159"/>
        <v>0</v>
      </c>
    </row>
    <row r="2658" spans="1:66" x14ac:dyDescent="0.25">
      <c r="A2658" s="379"/>
      <c r="B2658" s="936"/>
      <c r="C2658" s="272"/>
      <c r="D2658" s="868"/>
      <c r="E2658" s="873" t="str">
        <f t="shared" si="1133"/>
        <v xml:space="preserve"> </v>
      </c>
      <c r="F2658" s="130">
        <f t="shared" si="1134"/>
        <v>0</v>
      </c>
      <c r="G2658" s="128">
        <f t="shared" si="1135"/>
        <v>2646</v>
      </c>
      <c r="H2658" s="127"/>
      <c r="I2658" s="321"/>
      <c r="J2658" s="97"/>
      <c r="K2658" s="323"/>
      <c r="L2658" s="322"/>
      <c r="M2658" s="50"/>
      <c r="N2658" s="87"/>
      <c r="O2658" s="324"/>
      <c r="P2658" s="98"/>
      <c r="Q2658" s="98"/>
      <c r="R2658" s="114"/>
      <c r="S2658" s="753"/>
      <c r="T2658" s="98"/>
      <c r="U2658" s="98"/>
      <c r="V2658" s="98"/>
      <c r="W2658" s="99"/>
      <c r="X2658" s="97"/>
      <c r="Y2658" s="87"/>
      <c r="Z2658" s="100"/>
      <c r="AA2658" s="106">
        <f t="shared" si="1136"/>
        <v>2646</v>
      </c>
      <c r="AB2658" s="549">
        <f t="shared" si="1137"/>
        <v>0</v>
      </c>
      <c r="AC2658" s="544">
        <f t="shared" si="1138"/>
        <v>0</v>
      </c>
      <c r="AD2658" s="174">
        <f t="shared" si="1139"/>
        <v>0</v>
      </c>
      <c r="AE2658" s="8"/>
      <c r="AF2658" s="885" t="str">
        <f t="shared" si="1140"/>
        <v xml:space="preserve"> </v>
      </c>
      <c r="AG2658" s="40">
        <f t="shared" si="1141"/>
        <v>0</v>
      </c>
      <c r="AH2658" s="40">
        <f t="shared" si="1142"/>
        <v>0</v>
      </c>
      <c r="AR2658" s="40">
        <f t="shared" si="1143"/>
        <v>0</v>
      </c>
      <c r="AS2658" s="40">
        <f t="shared" si="1144"/>
        <v>0</v>
      </c>
      <c r="AT2658" s="40">
        <f t="shared" si="1145"/>
        <v>0</v>
      </c>
      <c r="AU2658" s="40">
        <f t="shared" si="1146"/>
        <v>0</v>
      </c>
      <c r="AX2658" s="279">
        <f t="shared" si="1147"/>
        <v>0</v>
      </c>
      <c r="AY2658" s="279">
        <f t="shared" si="1148"/>
        <v>0</v>
      </c>
      <c r="AZ2658" s="40">
        <f t="shared" si="1149"/>
        <v>0</v>
      </c>
      <c r="BB2658" s="40">
        <f t="shared" si="1150"/>
        <v>0</v>
      </c>
      <c r="BC2658" s="397">
        <f t="shared" si="1151"/>
        <v>0</v>
      </c>
      <c r="BD2658" s="105">
        <f t="shared" si="1152"/>
        <v>0</v>
      </c>
      <c r="BE2658" s="105">
        <f t="shared" si="1153"/>
        <v>0</v>
      </c>
      <c r="BF2658" s="742">
        <f t="shared" si="1154"/>
        <v>0</v>
      </c>
      <c r="BG2658" s="89"/>
      <c r="BH2658" s="9"/>
      <c r="BJ2658" s="40">
        <f t="shared" si="1155"/>
        <v>0</v>
      </c>
      <c r="BK2658" s="40">
        <f t="shared" si="1156"/>
        <v>1</v>
      </c>
      <c r="BL2658" s="40">
        <f t="shared" si="1157"/>
        <v>0</v>
      </c>
      <c r="BM2658" s="40">
        <f t="shared" si="1158"/>
        <v>0</v>
      </c>
      <c r="BN2658" s="40">
        <f t="shared" si="1159"/>
        <v>0</v>
      </c>
    </row>
    <row r="2659" spans="1:66" x14ac:dyDescent="0.25">
      <c r="A2659" s="379"/>
      <c r="B2659" s="936"/>
      <c r="C2659" s="272"/>
      <c r="D2659" s="868"/>
      <c r="E2659" s="873" t="str">
        <f t="shared" si="1133"/>
        <v xml:space="preserve"> </v>
      </c>
      <c r="F2659" s="130">
        <f t="shared" si="1134"/>
        <v>0</v>
      </c>
      <c r="G2659" s="128">
        <f t="shared" si="1135"/>
        <v>2647</v>
      </c>
      <c r="H2659" s="127"/>
      <c r="I2659" s="321"/>
      <c r="J2659" s="97"/>
      <c r="K2659" s="323"/>
      <c r="L2659" s="322"/>
      <c r="M2659" s="50"/>
      <c r="N2659" s="87"/>
      <c r="O2659" s="324"/>
      <c r="P2659" s="98"/>
      <c r="Q2659" s="98"/>
      <c r="R2659" s="114"/>
      <c r="S2659" s="753"/>
      <c r="T2659" s="98"/>
      <c r="U2659" s="98"/>
      <c r="V2659" s="98"/>
      <c r="W2659" s="99"/>
      <c r="X2659" s="97"/>
      <c r="Y2659" s="87"/>
      <c r="Z2659" s="100"/>
      <c r="AA2659" s="106">
        <f t="shared" si="1136"/>
        <v>2647</v>
      </c>
      <c r="AB2659" s="549">
        <f t="shared" si="1137"/>
        <v>0</v>
      </c>
      <c r="AC2659" s="544">
        <f t="shared" si="1138"/>
        <v>0</v>
      </c>
      <c r="AD2659" s="174">
        <f t="shared" si="1139"/>
        <v>0</v>
      </c>
      <c r="AE2659" s="8"/>
      <c r="AF2659" s="885" t="str">
        <f t="shared" si="1140"/>
        <v xml:space="preserve"> </v>
      </c>
      <c r="AG2659" s="40">
        <f t="shared" si="1141"/>
        <v>0</v>
      </c>
      <c r="AH2659" s="40">
        <f t="shared" si="1142"/>
        <v>0</v>
      </c>
      <c r="AR2659" s="40">
        <f t="shared" si="1143"/>
        <v>0</v>
      </c>
      <c r="AS2659" s="40">
        <f t="shared" si="1144"/>
        <v>0</v>
      </c>
      <c r="AT2659" s="40">
        <f t="shared" si="1145"/>
        <v>0</v>
      </c>
      <c r="AU2659" s="40">
        <f t="shared" si="1146"/>
        <v>0</v>
      </c>
      <c r="AX2659" s="279">
        <f t="shared" si="1147"/>
        <v>0</v>
      </c>
      <c r="AY2659" s="279">
        <f t="shared" si="1148"/>
        <v>0</v>
      </c>
      <c r="AZ2659" s="40">
        <f t="shared" si="1149"/>
        <v>0</v>
      </c>
      <c r="BB2659" s="40">
        <f t="shared" si="1150"/>
        <v>0</v>
      </c>
      <c r="BC2659" s="397">
        <f t="shared" si="1151"/>
        <v>0</v>
      </c>
      <c r="BD2659" s="105">
        <f t="shared" si="1152"/>
        <v>0</v>
      </c>
      <c r="BE2659" s="105">
        <f t="shared" si="1153"/>
        <v>0</v>
      </c>
      <c r="BF2659" s="742">
        <f t="shared" si="1154"/>
        <v>0</v>
      </c>
      <c r="BG2659" s="89"/>
      <c r="BH2659" s="9"/>
      <c r="BJ2659" s="40">
        <f t="shared" si="1155"/>
        <v>0</v>
      </c>
      <c r="BK2659" s="40">
        <f t="shared" si="1156"/>
        <v>1</v>
      </c>
      <c r="BL2659" s="40">
        <f t="shared" si="1157"/>
        <v>0</v>
      </c>
      <c r="BM2659" s="40">
        <f t="shared" si="1158"/>
        <v>0</v>
      </c>
      <c r="BN2659" s="40">
        <f t="shared" si="1159"/>
        <v>0</v>
      </c>
    </row>
    <row r="2660" spans="1:66" x14ac:dyDescent="0.25">
      <c r="A2660" s="379"/>
      <c r="B2660" s="936"/>
      <c r="C2660" s="272"/>
      <c r="D2660" s="868"/>
      <c r="E2660" s="873" t="str">
        <f t="shared" si="1133"/>
        <v xml:space="preserve"> </v>
      </c>
      <c r="F2660" s="130">
        <f t="shared" si="1134"/>
        <v>0</v>
      </c>
      <c r="G2660" s="128">
        <f t="shared" si="1135"/>
        <v>2648</v>
      </c>
      <c r="H2660" s="127"/>
      <c r="I2660" s="321"/>
      <c r="J2660" s="97"/>
      <c r="K2660" s="323"/>
      <c r="L2660" s="322"/>
      <c r="M2660" s="50"/>
      <c r="N2660" s="87"/>
      <c r="O2660" s="324"/>
      <c r="P2660" s="98"/>
      <c r="Q2660" s="98"/>
      <c r="R2660" s="114"/>
      <c r="S2660" s="753"/>
      <c r="T2660" s="98"/>
      <c r="U2660" s="98"/>
      <c r="V2660" s="98"/>
      <c r="W2660" s="99"/>
      <c r="X2660" s="97"/>
      <c r="Y2660" s="87"/>
      <c r="Z2660" s="100"/>
      <c r="AA2660" s="106">
        <f t="shared" si="1136"/>
        <v>2648</v>
      </c>
      <c r="AB2660" s="549">
        <f t="shared" si="1137"/>
        <v>0</v>
      </c>
      <c r="AC2660" s="544">
        <f t="shared" si="1138"/>
        <v>0</v>
      </c>
      <c r="AD2660" s="174">
        <f t="shared" si="1139"/>
        <v>0</v>
      </c>
      <c r="AE2660" s="8"/>
      <c r="AF2660" s="885" t="str">
        <f t="shared" si="1140"/>
        <v xml:space="preserve"> </v>
      </c>
      <c r="AG2660" s="40">
        <f t="shared" si="1141"/>
        <v>0</v>
      </c>
      <c r="AH2660" s="40">
        <f t="shared" si="1142"/>
        <v>0</v>
      </c>
      <c r="AR2660" s="40">
        <f t="shared" si="1143"/>
        <v>0</v>
      </c>
      <c r="AS2660" s="40">
        <f t="shared" si="1144"/>
        <v>0</v>
      </c>
      <c r="AT2660" s="40">
        <f t="shared" si="1145"/>
        <v>0</v>
      </c>
      <c r="AU2660" s="40">
        <f t="shared" si="1146"/>
        <v>0</v>
      </c>
      <c r="AX2660" s="279">
        <f t="shared" si="1147"/>
        <v>0</v>
      </c>
      <c r="AY2660" s="279">
        <f t="shared" si="1148"/>
        <v>0</v>
      </c>
      <c r="AZ2660" s="40">
        <f t="shared" si="1149"/>
        <v>0</v>
      </c>
      <c r="BB2660" s="40">
        <f t="shared" si="1150"/>
        <v>0</v>
      </c>
      <c r="BC2660" s="397">
        <f t="shared" si="1151"/>
        <v>0</v>
      </c>
      <c r="BD2660" s="105">
        <f t="shared" si="1152"/>
        <v>0</v>
      </c>
      <c r="BE2660" s="105">
        <f t="shared" si="1153"/>
        <v>0</v>
      </c>
      <c r="BF2660" s="742">
        <f t="shared" si="1154"/>
        <v>0</v>
      </c>
      <c r="BG2660" s="89"/>
      <c r="BH2660" s="9"/>
      <c r="BJ2660" s="40">
        <f t="shared" si="1155"/>
        <v>0</v>
      </c>
      <c r="BK2660" s="40">
        <f t="shared" si="1156"/>
        <v>1</v>
      </c>
      <c r="BL2660" s="40">
        <f t="shared" si="1157"/>
        <v>0</v>
      </c>
      <c r="BM2660" s="40">
        <f t="shared" si="1158"/>
        <v>0</v>
      </c>
      <c r="BN2660" s="40">
        <f t="shared" si="1159"/>
        <v>0</v>
      </c>
    </row>
    <row r="2661" spans="1:66" x14ac:dyDescent="0.25">
      <c r="A2661" s="379"/>
      <c r="B2661" s="936"/>
      <c r="C2661" s="272"/>
      <c r="D2661" s="868"/>
      <c r="E2661" s="873" t="str">
        <f t="shared" si="1133"/>
        <v xml:space="preserve"> </v>
      </c>
      <c r="F2661" s="130">
        <f t="shared" si="1134"/>
        <v>0</v>
      </c>
      <c r="G2661" s="128">
        <f t="shared" si="1135"/>
        <v>2649</v>
      </c>
      <c r="H2661" s="127"/>
      <c r="I2661" s="321"/>
      <c r="J2661" s="97"/>
      <c r="K2661" s="323"/>
      <c r="L2661" s="322"/>
      <c r="M2661" s="50"/>
      <c r="N2661" s="87"/>
      <c r="O2661" s="324"/>
      <c r="P2661" s="98"/>
      <c r="Q2661" s="98"/>
      <c r="R2661" s="114"/>
      <c r="S2661" s="753"/>
      <c r="T2661" s="98"/>
      <c r="U2661" s="98"/>
      <c r="V2661" s="98"/>
      <c r="W2661" s="99"/>
      <c r="X2661" s="97"/>
      <c r="Y2661" s="87"/>
      <c r="Z2661" s="100"/>
      <c r="AA2661" s="106">
        <f t="shared" si="1136"/>
        <v>2649</v>
      </c>
      <c r="AB2661" s="549">
        <f t="shared" si="1137"/>
        <v>0</v>
      </c>
      <c r="AC2661" s="544">
        <f t="shared" si="1138"/>
        <v>0</v>
      </c>
      <c r="AD2661" s="174">
        <f t="shared" si="1139"/>
        <v>0</v>
      </c>
      <c r="AE2661" s="8"/>
      <c r="AF2661" s="885" t="str">
        <f t="shared" si="1140"/>
        <v xml:space="preserve"> </v>
      </c>
      <c r="AG2661" s="40">
        <f t="shared" si="1141"/>
        <v>0</v>
      </c>
      <c r="AH2661" s="40">
        <f t="shared" si="1142"/>
        <v>0</v>
      </c>
      <c r="AR2661" s="40">
        <f t="shared" si="1143"/>
        <v>0</v>
      </c>
      <c r="AS2661" s="40">
        <f t="shared" si="1144"/>
        <v>0</v>
      </c>
      <c r="AT2661" s="40">
        <f t="shared" si="1145"/>
        <v>0</v>
      </c>
      <c r="AU2661" s="40">
        <f t="shared" si="1146"/>
        <v>0</v>
      </c>
      <c r="AX2661" s="279">
        <f t="shared" si="1147"/>
        <v>0</v>
      </c>
      <c r="AY2661" s="279">
        <f t="shared" si="1148"/>
        <v>0</v>
      </c>
      <c r="AZ2661" s="40">
        <f t="shared" si="1149"/>
        <v>0</v>
      </c>
      <c r="BB2661" s="40">
        <f t="shared" si="1150"/>
        <v>0</v>
      </c>
      <c r="BC2661" s="397">
        <f t="shared" si="1151"/>
        <v>0</v>
      </c>
      <c r="BD2661" s="105">
        <f t="shared" si="1152"/>
        <v>0</v>
      </c>
      <c r="BE2661" s="105">
        <f t="shared" si="1153"/>
        <v>0</v>
      </c>
      <c r="BF2661" s="742">
        <f t="shared" si="1154"/>
        <v>0</v>
      </c>
      <c r="BG2661" s="89"/>
      <c r="BH2661" s="9"/>
      <c r="BJ2661" s="40">
        <f t="shared" si="1155"/>
        <v>0</v>
      </c>
      <c r="BK2661" s="40">
        <f t="shared" si="1156"/>
        <v>1</v>
      </c>
      <c r="BL2661" s="40">
        <f t="shared" si="1157"/>
        <v>0</v>
      </c>
      <c r="BM2661" s="40">
        <f t="shared" si="1158"/>
        <v>0</v>
      </c>
      <c r="BN2661" s="40">
        <f t="shared" si="1159"/>
        <v>0</v>
      </c>
    </row>
    <row r="2662" spans="1:66" x14ac:dyDescent="0.25">
      <c r="A2662" s="379"/>
      <c r="B2662" s="936"/>
      <c r="C2662" s="272"/>
      <c r="D2662" s="868"/>
      <c r="E2662" s="873" t="str">
        <f t="shared" si="1133"/>
        <v xml:space="preserve"> </v>
      </c>
      <c r="F2662" s="130">
        <f t="shared" si="1134"/>
        <v>0</v>
      </c>
      <c r="G2662" s="128">
        <f t="shared" si="1135"/>
        <v>2650</v>
      </c>
      <c r="H2662" s="127"/>
      <c r="I2662" s="321"/>
      <c r="J2662" s="97"/>
      <c r="K2662" s="323"/>
      <c r="L2662" s="322"/>
      <c r="M2662" s="50"/>
      <c r="N2662" s="87"/>
      <c r="O2662" s="324"/>
      <c r="P2662" s="98"/>
      <c r="Q2662" s="98"/>
      <c r="R2662" s="114"/>
      <c r="S2662" s="753"/>
      <c r="T2662" s="98"/>
      <c r="U2662" s="98"/>
      <c r="V2662" s="98"/>
      <c r="W2662" s="99"/>
      <c r="X2662" s="97"/>
      <c r="Y2662" s="87"/>
      <c r="Z2662" s="100"/>
      <c r="AA2662" s="106">
        <f t="shared" si="1136"/>
        <v>2650</v>
      </c>
      <c r="AB2662" s="549">
        <f t="shared" si="1137"/>
        <v>0</v>
      </c>
      <c r="AC2662" s="544">
        <f t="shared" si="1138"/>
        <v>0</v>
      </c>
      <c r="AD2662" s="174">
        <f t="shared" si="1139"/>
        <v>0</v>
      </c>
      <c r="AE2662" s="8"/>
      <c r="AF2662" s="885" t="str">
        <f t="shared" si="1140"/>
        <v xml:space="preserve"> </v>
      </c>
      <c r="AG2662" s="40">
        <f t="shared" si="1141"/>
        <v>0</v>
      </c>
      <c r="AH2662" s="40">
        <f t="shared" si="1142"/>
        <v>0</v>
      </c>
      <c r="AR2662" s="40">
        <f t="shared" si="1143"/>
        <v>0</v>
      </c>
      <c r="AS2662" s="40">
        <f t="shared" si="1144"/>
        <v>0</v>
      </c>
      <c r="AT2662" s="40">
        <f t="shared" si="1145"/>
        <v>0</v>
      </c>
      <c r="AU2662" s="40">
        <f t="shared" si="1146"/>
        <v>0</v>
      </c>
      <c r="AX2662" s="279">
        <f t="shared" si="1147"/>
        <v>0</v>
      </c>
      <c r="AY2662" s="279">
        <f t="shared" si="1148"/>
        <v>0</v>
      </c>
      <c r="AZ2662" s="40">
        <f t="shared" si="1149"/>
        <v>0</v>
      </c>
      <c r="BB2662" s="40">
        <f t="shared" si="1150"/>
        <v>0</v>
      </c>
      <c r="BC2662" s="397">
        <f t="shared" si="1151"/>
        <v>0</v>
      </c>
      <c r="BD2662" s="105">
        <f t="shared" si="1152"/>
        <v>0</v>
      </c>
      <c r="BE2662" s="105">
        <f t="shared" si="1153"/>
        <v>0</v>
      </c>
      <c r="BF2662" s="742">
        <f t="shared" si="1154"/>
        <v>0</v>
      </c>
      <c r="BG2662" s="89"/>
      <c r="BH2662" s="9"/>
      <c r="BJ2662" s="40">
        <f t="shared" si="1155"/>
        <v>0</v>
      </c>
      <c r="BK2662" s="40">
        <f t="shared" si="1156"/>
        <v>1</v>
      </c>
      <c r="BL2662" s="40">
        <f t="shared" si="1157"/>
        <v>0</v>
      </c>
      <c r="BM2662" s="40">
        <f t="shared" si="1158"/>
        <v>0</v>
      </c>
      <c r="BN2662" s="40">
        <f t="shared" si="1159"/>
        <v>0</v>
      </c>
    </row>
    <row r="2663" spans="1:66" x14ac:dyDescent="0.25">
      <c r="A2663" s="379"/>
      <c r="B2663" s="936"/>
      <c r="C2663" s="272"/>
      <c r="D2663" s="868"/>
      <c r="E2663" s="873" t="str">
        <f t="shared" si="1133"/>
        <v xml:space="preserve"> </v>
      </c>
      <c r="F2663" s="130">
        <f t="shared" si="1134"/>
        <v>0</v>
      </c>
      <c r="G2663" s="128">
        <f t="shared" si="1135"/>
        <v>2651</v>
      </c>
      <c r="H2663" s="127"/>
      <c r="I2663" s="321"/>
      <c r="J2663" s="97"/>
      <c r="K2663" s="323"/>
      <c r="L2663" s="322"/>
      <c r="M2663" s="50"/>
      <c r="N2663" s="87"/>
      <c r="O2663" s="324"/>
      <c r="P2663" s="98"/>
      <c r="Q2663" s="98"/>
      <c r="R2663" s="114"/>
      <c r="S2663" s="753"/>
      <c r="T2663" s="98"/>
      <c r="U2663" s="98"/>
      <c r="V2663" s="98"/>
      <c r="W2663" s="99"/>
      <c r="X2663" s="97"/>
      <c r="Y2663" s="87"/>
      <c r="Z2663" s="100"/>
      <c r="AA2663" s="106">
        <f t="shared" si="1136"/>
        <v>2651</v>
      </c>
      <c r="AB2663" s="549">
        <f t="shared" si="1137"/>
        <v>0</v>
      </c>
      <c r="AC2663" s="544">
        <f t="shared" si="1138"/>
        <v>0</v>
      </c>
      <c r="AD2663" s="174">
        <f t="shared" si="1139"/>
        <v>0</v>
      </c>
      <c r="AE2663" s="8"/>
      <c r="AF2663" s="885" t="str">
        <f t="shared" si="1140"/>
        <v xml:space="preserve"> </v>
      </c>
      <c r="AG2663" s="40">
        <f t="shared" si="1141"/>
        <v>0</v>
      </c>
      <c r="AH2663" s="40">
        <f t="shared" si="1142"/>
        <v>0</v>
      </c>
      <c r="AR2663" s="40">
        <f t="shared" si="1143"/>
        <v>0</v>
      </c>
      <c r="AS2663" s="40">
        <f t="shared" si="1144"/>
        <v>0</v>
      </c>
      <c r="AT2663" s="40">
        <f t="shared" si="1145"/>
        <v>0</v>
      </c>
      <c r="AU2663" s="40">
        <f t="shared" si="1146"/>
        <v>0</v>
      </c>
      <c r="AX2663" s="279">
        <f t="shared" si="1147"/>
        <v>0</v>
      </c>
      <c r="AY2663" s="279">
        <f t="shared" si="1148"/>
        <v>0</v>
      </c>
      <c r="AZ2663" s="40">
        <f t="shared" si="1149"/>
        <v>0</v>
      </c>
      <c r="BB2663" s="40">
        <f t="shared" si="1150"/>
        <v>0</v>
      </c>
      <c r="BC2663" s="397">
        <f t="shared" si="1151"/>
        <v>0</v>
      </c>
      <c r="BD2663" s="105">
        <f t="shared" si="1152"/>
        <v>0</v>
      </c>
      <c r="BE2663" s="105">
        <f t="shared" si="1153"/>
        <v>0</v>
      </c>
      <c r="BF2663" s="742">
        <f t="shared" si="1154"/>
        <v>0</v>
      </c>
      <c r="BG2663" s="89"/>
      <c r="BH2663" s="9"/>
      <c r="BJ2663" s="40">
        <f t="shared" si="1155"/>
        <v>0</v>
      </c>
      <c r="BK2663" s="40">
        <f t="shared" si="1156"/>
        <v>1</v>
      </c>
      <c r="BL2663" s="40">
        <f t="shared" si="1157"/>
        <v>0</v>
      </c>
      <c r="BM2663" s="40">
        <f t="shared" si="1158"/>
        <v>0</v>
      </c>
      <c r="BN2663" s="40">
        <f t="shared" si="1159"/>
        <v>0</v>
      </c>
    </row>
    <row r="2664" spans="1:66" x14ac:dyDescent="0.25">
      <c r="A2664" s="379"/>
      <c r="B2664" s="936"/>
      <c r="C2664" s="272"/>
      <c r="D2664" s="868"/>
      <c r="E2664" s="873" t="str">
        <f t="shared" si="1133"/>
        <v xml:space="preserve"> </v>
      </c>
      <c r="F2664" s="130">
        <f t="shared" si="1134"/>
        <v>0</v>
      </c>
      <c r="G2664" s="128">
        <f t="shared" si="1135"/>
        <v>2652</v>
      </c>
      <c r="H2664" s="127"/>
      <c r="I2664" s="321"/>
      <c r="J2664" s="97"/>
      <c r="K2664" s="323"/>
      <c r="L2664" s="322"/>
      <c r="M2664" s="50"/>
      <c r="N2664" s="87"/>
      <c r="O2664" s="324"/>
      <c r="P2664" s="98"/>
      <c r="Q2664" s="98"/>
      <c r="R2664" s="114"/>
      <c r="S2664" s="753"/>
      <c r="T2664" s="98"/>
      <c r="U2664" s="98"/>
      <c r="V2664" s="98"/>
      <c r="W2664" s="99"/>
      <c r="X2664" s="97"/>
      <c r="Y2664" s="87"/>
      <c r="Z2664" s="100"/>
      <c r="AA2664" s="106">
        <f t="shared" si="1136"/>
        <v>2652</v>
      </c>
      <c r="AB2664" s="549">
        <f t="shared" si="1137"/>
        <v>0</v>
      </c>
      <c r="AC2664" s="544">
        <f t="shared" si="1138"/>
        <v>0</v>
      </c>
      <c r="AD2664" s="174">
        <f t="shared" si="1139"/>
        <v>0</v>
      </c>
      <c r="AE2664" s="8"/>
      <c r="AF2664" s="885" t="str">
        <f t="shared" si="1140"/>
        <v xml:space="preserve"> </v>
      </c>
      <c r="AG2664" s="40">
        <f t="shared" si="1141"/>
        <v>0</v>
      </c>
      <c r="AH2664" s="40">
        <f t="shared" si="1142"/>
        <v>0</v>
      </c>
      <c r="AR2664" s="40">
        <f t="shared" si="1143"/>
        <v>0</v>
      </c>
      <c r="AS2664" s="40">
        <f t="shared" si="1144"/>
        <v>0</v>
      </c>
      <c r="AT2664" s="40">
        <f t="shared" si="1145"/>
        <v>0</v>
      </c>
      <c r="AU2664" s="40">
        <f t="shared" si="1146"/>
        <v>0</v>
      </c>
      <c r="AX2664" s="279">
        <f t="shared" si="1147"/>
        <v>0</v>
      </c>
      <c r="AY2664" s="279">
        <f t="shared" si="1148"/>
        <v>0</v>
      </c>
      <c r="AZ2664" s="40">
        <f t="shared" si="1149"/>
        <v>0</v>
      </c>
      <c r="BB2664" s="40">
        <f t="shared" si="1150"/>
        <v>0</v>
      </c>
      <c r="BC2664" s="397">
        <f t="shared" si="1151"/>
        <v>0</v>
      </c>
      <c r="BD2664" s="105">
        <f t="shared" si="1152"/>
        <v>0</v>
      </c>
      <c r="BE2664" s="105">
        <f t="shared" si="1153"/>
        <v>0</v>
      </c>
      <c r="BF2664" s="742">
        <f t="shared" si="1154"/>
        <v>0</v>
      </c>
      <c r="BG2664" s="89"/>
      <c r="BH2664" s="9"/>
      <c r="BJ2664" s="40">
        <f t="shared" si="1155"/>
        <v>0</v>
      </c>
      <c r="BK2664" s="40">
        <f t="shared" si="1156"/>
        <v>1</v>
      </c>
      <c r="BL2664" s="40">
        <f t="shared" si="1157"/>
        <v>0</v>
      </c>
      <c r="BM2664" s="40">
        <f t="shared" si="1158"/>
        <v>0</v>
      </c>
      <c r="BN2664" s="40">
        <f t="shared" si="1159"/>
        <v>0</v>
      </c>
    </row>
    <row r="2665" spans="1:66" x14ac:dyDescent="0.25">
      <c r="A2665" s="379"/>
      <c r="B2665" s="936"/>
      <c r="C2665" s="272"/>
      <c r="D2665" s="868"/>
      <c r="E2665" s="873" t="str">
        <f t="shared" si="1133"/>
        <v xml:space="preserve"> </v>
      </c>
      <c r="F2665" s="130">
        <f t="shared" si="1134"/>
        <v>0</v>
      </c>
      <c r="G2665" s="128">
        <f t="shared" si="1135"/>
        <v>2653</v>
      </c>
      <c r="H2665" s="127"/>
      <c r="I2665" s="321"/>
      <c r="J2665" s="97"/>
      <c r="K2665" s="323"/>
      <c r="L2665" s="322"/>
      <c r="M2665" s="50"/>
      <c r="N2665" s="87"/>
      <c r="O2665" s="324"/>
      <c r="P2665" s="98"/>
      <c r="Q2665" s="98"/>
      <c r="R2665" s="114"/>
      <c r="S2665" s="753"/>
      <c r="T2665" s="98"/>
      <c r="U2665" s="98"/>
      <c r="V2665" s="98"/>
      <c r="W2665" s="99"/>
      <c r="X2665" s="97"/>
      <c r="Y2665" s="87"/>
      <c r="Z2665" s="100"/>
      <c r="AA2665" s="106">
        <f t="shared" si="1136"/>
        <v>2653</v>
      </c>
      <c r="AB2665" s="549">
        <f t="shared" si="1137"/>
        <v>0</v>
      </c>
      <c r="AC2665" s="544">
        <f t="shared" si="1138"/>
        <v>0</v>
      </c>
      <c r="AD2665" s="174">
        <f t="shared" si="1139"/>
        <v>0</v>
      </c>
      <c r="AE2665" s="8"/>
      <c r="AF2665" s="885" t="str">
        <f t="shared" si="1140"/>
        <v xml:space="preserve"> </v>
      </c>
      <c r="AG2665" s="40">
        <f t="shared" si="1141"/>
        <v>0</v>
      </c>
      <c r="AH2665" s="40">
        <f t="shared" si="1142"/>
        <v>0</v>
      </c>
      <c r="AR2665" s="40">
        <f t="shared" si="1143"/>
        <v>0</v>
      </c>
      <c r="AS2665" s="40">
        <f t="shared" si="1144"/>
        <v>0</v>
      </c>
      <c r="AT2665" s="40">
        <f t="shared" si="1145"/>
        <v>0</v>
      </c>
      <c r="AU2665" s="40">
        <f t="shared" si="1146"/>
        <v>0</v>
      </c>
      <c r="AX2665" s="279">
        <f t="shared" si="1147"/>
        <v>0</v>
      </c>
      <c r="AY2665" s="279">
        <f t="shared" si="1148"/>
        <v>0</v>
      </c>
      <c r="AZ2665" s="40">
        <f t="shared" si="1149"/>
        <v>0</v>
      </c>
      <c r="BB2665" s="40">
        <f t="shared" si="1150"/>
        <v>0</v>
      </c>
      <c r="BC2665" s="397">
        <f t="shared" si="1151"/>
        <v>0</v>
      </c>
      <c r="BD2665" s="105">
        <f t="shared" si="1152"/>
        <v>0</v>
      </c>
      <c r="BE2665" s="105">
        <f t="shared" si="1153"/>
        <v>0</v>
      </c>
      <c r="BF2665" s="742">
        <f t="shared" si="1154"/>
        <v>0</v>
      </c>
      <c r="BG2665" s="89"/>
      <c r="BH2665" s="9"/>
      <c r="BJ2665" s="40">
        <f t="shared" si="1155"/>
        <v>0</v>
      </c>
      <c r="BK2665" s="40">
        <f t="shared" si="1156"/>
        <v>1</v>
      </c>
      <c r="BL2665" s="40">
        <f t="shared" si="1157"/>
        <v>0</v>
      </c>
      <c r="BM2665" s="40">
        <f t="shared" si="1158"/>
        <v>0</v>
      </c>
      <c r="BN2665" s="40">
        <f t="shared" si="1159"/>
        <v>0</v>
      </c>
    </row>
    <row r="2666" spans="1:66" x14ac:dyDescent="0.25">
      <c r="A2666" s="379"/>
      <c r="B2666" s="936"/>
      <c r="C2666" s="272"/>
      <c r="D2666" s="868"/>
      <c r="E2666" s="873" t="str">
        <f t="shared" si="1133"/>
        <v xml:space="preserve"> </v>
      </c>
      <c r="F2666" s="130">
        <f t="shared" si="1134"/>
        <v>0</v>
      </c>
      <c r="G2666" s="128">
        <f t="shared" si="1135"/>
        <v>2654</v>
      </c>
      <c r="H2666" s="127"/>
      <c r="I2666" s="321"/>
      <c r="J2666" s="97"/>
      <c r="K2666" s="323"/>
      <c r="L2666" s="322"/>
      <c r="M2666" s="50"/>
      <c r="N2666" s="87"/>
      <c r="O2666" s="324"/>
      <c r="P2666" s="98"/>
      <c r="Q2666" s="98"/>
      <c r="R2666" s="114"/>
      <c r="S2666" s="753"/>
      <c r="T2666" s="98"/>
      <c r="U2666" s="98"/>
      <c r="V2666" s="98"/>
      <c r="W2666" s="99"/>
      <c r="X2666" s="97"/>
      <c r="Y2666" s="87"/>
      <c r="Z2666" s="100"/>
      <c r="AA2666" s="106">
        <f t="shared" si="1136"/>
        <v>2654</v>
      </c>
      <c r="AB2666" s="549">
        <f t="shared" si="1137"/>
        <v>0</v>
      </c>
      <c r="AC2666" s="544">
        <f t="shared" si="1138"/>
        <v>0</v>
      </c>
      <c r="AD2666" s="174">
        <f t="shared" si="1139"/>
        <v>0</v>
      </c>
      <c r="AE2666" s="8"/>
      <c r="AF2666" s="885" t="str">
        <f t="shared" si="1140"/>
        <v xml:space="preserve"> </v>
      </c>
      <c r="AG2666" s="40">
        <f t="shared" si="1141"/>
        <v>0</v>
      </c>
      <c r="AH2666" s="40">
        <f t="shared" si="1142"/>
        <v>0</v>
      </c>
      <c r="AR2666" s="40">
        <f t="shared" si="1143"/>
        <v>0</v>
      </c>
      <c r="AS2666" s="40">
        <f t="shared" si="1144"/>
        <v>0</v>
      </c>
      <c r="AT2666" s="40">
        <f t="shared" si="1145"/>
        <v>0</v>
      </c>
      <c r="AU2666" s="40">
        <f t="shared" si="1146"/>
        <v>0</v>
      </c>
      <c r="AX2666" s="279">
        <f t="shared" si="1147"/>
        <v>0</v>
      </c>
      <c r="AY2666" s="279">
        <f t="shared" si="1148"/>
        <v>0</v>
      </c>
      <c r="AZ2666" s="40">
        <f t="shared" si="1149"/>
        <v>0</v>
      </c>
      <c r="BB2666" s="40">
        <f t="shared" si="1150"/>
        <v>0</v>
      </c>
      <c r="BC2666" s="397">
        <f t="shared" si="1151"/>
        <v>0</v>
      </c>
      <c r="BD2666" s="105">
        <f t="shared" si="1152"/>
        <v>0</v>
      </c>
      <c r="BE2666" s="105">
        <f t="shared" si="1153"/>
        <v>0</v>
      </c>
      <c r="BF2666" s="742">
        <f t="shared" si="1154"/>
        <v>0</v>
      </c>
      <c r="BG2666" s="89"/>
      <c r="BH2666" s="9"/>
      <c r="BJ2666" s="40">
        <f t="shared" si="1155"/>
        <v>0</v>
      </c>
      <c r="BK2666" s="40">
        <f t="shared" si="1156"/>
        <v>1</v>
      </c>
      <c r="BL2666" s="40">
        <f t="shared" si="1157"/>
        <v>0</v>
      </c>
      <c r="BM2666" s="40">
        <f t="shared" si="1158"/>
        <v>0</v>
      </c>
      <c r="BN2666" s="40">
        <f t="shared" si="1159"/>
        <v>0</v>
      </c>
    </row>
    <row r="2667" spans="1:66" x14ac:dyDescent="0.25">
      <c r="A2667" s="379"/>
      <c r="B2667" s="936"/>
      <c r="C2667" s="272"/>
      <c r="D2667" s="868"/>
      <c r="E2667" s="873" t="str">
        <f t="shared" si="1133"/>
        <v xml:space="preserve"> </v>
      </c>
      <c r="F2667" s="130">
        <f t="shared" si="1134"/>
        <v>0</v>
      </c>
      <c r="G2667" s="128">
        <f t="shared" si="1135"/>
        <v>2655</v>
      </c>
      <c r="H2667" s="127"/>
      <c r="I2667" s="321"/>
      <c r="J2667" s="97"/>
      <c r="K2667" s="323"/>
      <c r="L2667" s="322"/>
      <c r="M2667" s="50"/>
      <c r="N2667" s="87"/>
      <c r="O2667" s="324"/>
      <c r="P2667" s="98"/>
      <c r="Q2667" s="98"/>
      <c r="R2667" s="114"/>
      <c r="S2667" s="753"/>
      <c r="T2667" s="98"/>
      <c r="U2667" s="98"/>
      <c r="V2667" s="98"/>
      <c r="W2667" s="99"/>
      <c r="X2667" s="97"/>
      <c r="Y2667" s="87"/>
      <c r="Z2667" s="100"/>
      <c r="AA2667" s="106">
        <f t="shared" si="1136"/>
        <v>2655</v>
      </c>
      <c r="AB2667" s="549">
        <f t="shared" si="1137"/>
        <v>0</v>
      </c>
      <c r="AC2667" s="544">
        <f t="shared" si="1138"/>
        <v>0</v>
      </c>
      <c r="AD2667" s="174">
        <f t="shared" si="1139"/>
        <v>0</v>
      </c>
      <c r="AE2667" s="8"/>
      <c r="AF2667" s="885" t="str">
        <f t="shared" si="1140"/>
        <v xml:space="preserve"> </v>
      </c>
      <c r="AG2667" s="40">
        <f t="shared" si="1141"/>
        <v>0</v>
      </c>
      <c r="AH2667" s="40">
        <f t="shared" si="1142"/>
        <v>0</v>
      </c>
      <c r="AR2667" s="40">
        <f t="shared" si="1143"/>
        <v>0</v>
      </c>
      <c r="AS2667" s="40">
        <f t="shared" si="1144"/>
        <v>0</v>
      </c>
      <c r="AT2667" s="40">
        <f t="shared" si="1145"/>
        <v>0</v>
      </c>
      <c r="AU2667" s="40">
        <f t="shared" si="1146"/>
        <v>0</v>
      </c>
      <c r="AX2667" s="279">
        <f t="shared" si="1147"/>
        <v>0</v>
      </c>
      <c r="AY2667" s="279">
        <f t="shared" si="1148"/>
        <v>0</v>
      </c>
      <c r="AZ2667" s="40">
        <f t="shared" si="1149"/>
        <v>0</v>
      </c>
      <c r="BB2667" s="40">
        <f t="shared" si="1150"/>
        <v>0</v>
      </c>
      <c r="BC2667" s="397">
        <f t="shared" si="1151"/>
        <v>0</v>
      </c>
      <c r="BD2667" s="105">
        <f t="shared" si="1152"/>
        <v>0</v>
      </c>
      <c r="BE2667" s="105">
        <f t="shared" si="1153"/>
        <v>0</v>
      </c>
      <c r="BF2667" s="742">
        <f t="shared" si="1154"/>
        <v>0</v>
      </c>
      <c r="BG2667" s="89"/>
      <c r="BH2667" s="9"/>
      <c r="BJ2667" s="40">
        <f t="shared" si="1155"/>
        <v>0</v>
      </c>
      <c r="BK2667" s="40">
        <f t="shared" si="1156"/>
        <v>1</v>
      </c>
      <c r="BL2667" s="40">
        <f t="shared" si="1157"/>
        <v>0</v>
      </c>
      <c r="BM2667" s="40">
        <f t="shared" si="1158"/>
        <v>0</v>
      </c>
      <c r="BN2667" s="40">
        <f t="shared" si="1159"/>
        <v>0</v>
      </c>
    </row>
    <row r="2668" spans="1:66" x14ac:dyDescent="0.25">
      <c r="A2668" s="379"/>
      <c r="B2668" s="936"/>
      <c r="C2668" s="272"/>
      <c r="D2668" s="868"/>
      <c r="E2668" s="873" t="str">
        <f t="shared" si="1133"/>
        <v xml:space="preserve"> </v>
      </c>
      <c r="F2668" s="130">
        <f t="shared" si="1134"/>
        <v>0</v>
      </c>
      <c r="G2668" s="128">
        <f t="shared" si="1135"/>
        <v>2656</v>
      </c>
      <c r="H2668" s="127"/>
      <c r="I2668" s="321"/>
      <c r="J2668" s="97"/>
      <c r="K2668" s="323"/>
      <c r="L2668" s="322"/>
      <c r="M2668" s="50"/>
      <c r="N2668" s="87"/>
      <c r="O2668" s="324"/>
      <c r="P2668" s="98"/>
      <c r="Q2668" s="98"/>
      <c r="R2668" s="114"/>
      <c r="S2668" s="753"/>
      <c r="T2668" s="98"/>
      <c r="U2668" s="98"/>
      <c r="V2668" s="98"/>
      <c r="W2668" s="99"/>
      <c r="X2668" s="97"/>
      <c r="Y2668" s="87"/>
      <c r="Z2668" s="100"/>
      <c r="AA2668" s="106">
        <f t="shared" si="1136"/>
        <v>2656</v>
      </c>
      <c r="AB2668" s="549">
        <f t="shared" si="1137"/>
        <v>0</v>
      </c>
      <c r="AC2668" s="544">
        <f t="shared" si="1138"/>
        <v>0</v>
      </c>
      <c r="AD2668" s="174">
        <f t="shared" si="1139"/>
        <v>0</v>
      </c>
      <c r="AE2668" s="8"/>
      <c r="AF2668" s="885" t="str">
        <f t="shared" si="1140"/>
        <v xml:space="preserve"> </v>
      </c>
      <c r="AG2668" s="40">
        <f t="shared" si="1141"/>
        <v>0</v>
      </c>
      <c r="AH2668" s="40">
        <f t="shared" si="1142"/>
        <v>0</v>
      </c>
      <c r="AR2668" s="40">
        <f t="shared" si="1143"/>
        <v>0</v>
      </c>
      <c r="AS2668" s="40">
        <f t="shared" si="1144"/>
        <v>0</v>
      </c>
      <c r="AT2668" s="40">
        <f t="shared" si="1145"/>
        <v>0</v>
      </c>
      <c r="AU2668" s="40">
        <f t="shared" si="1146"/>
        <v>0</v>
      </c>
      <c r="AX2668" s="279">
        <f t="shared" si="1147"/>
        <v>0</v>
      </c>
      <c r="AY2668" s="279">
        <f t="shared" si="1148"/>
        <v>0</v>
      </c>
      <c r="AZ2668" s="40">
        <f t="shared" si="1149"/>
        <v>0</v>
      </c>
      <c r="BB2668" s="40">
        <f t="shared" si="1150"/>
        <v>0</v>
      </c>
      <c r="BC2668" s="397">
        <f t="shared" si="1151"/>
        <v>0</v>
      </c>
      <c r="BD2668" s="105">
        <f t="shared" si="1152"/>
        <v>0</v>
      </c>
      <c r="BE2668" s="105">
        <f t="shared" si="1153"/>
        <v>0</v>
      </c>
      <c r="BF2668" s="742">
        <f t="shared" si="1154"/>
        <v>0</v>
      </c>
      <c r="BG2668" s="89"/>
      <c r="BH2668" s="9"/>
      <c r="BJ2668" s="40">
        <f t="shared" si="1155"/>
        <v>0</v>
      </c>
      <c r="BK2668" s="40">
        <f t="shared" si="1156"/>
        <v>1</v>
      </c>
      <c r="BL2668" s="40">
        <f t="shared" si="1157"/>
        <v>0</v>
      </c>
      <c r="BM2668" s="40">
        <f t="shared" si="1158"/>
        <v>0</v>
      </c>
      <c r="BN2668" s="40">
        <f t="shared" si="1159"/>
        <v>0</v>
      </c>
    </row>
    <row r="2669" spans="1:66" x14ac:dyDescent="0.25">
      <c r="A2669" s="379"/>
      <c r="B2669" s="936"/>
      <c r="C2669" s="272"/>
      <c r="D2669" s="868"/>
      <c r="E2669" s="873" t="str">
        <f t="shared" si="1133"/>
        <v xml:space="preserve"> </v>
      </c>
      <c r="F2669" s="130">
        <f t="shared" si="1134"/>
        <v>0</v>
      </c>
      <c r="G2669" s="128">
        <f t="shared" si="1135"/>
        <v>2657</v>
      </c>
      <c r="H2669" s="127"/>
      <c r="I2669" s="321"/>
      <c r="J2669" s="97"/>
      <c r="K2669" s="323"/>
      <c r="L2669" s="322"/>
      <c r="M2669" s="50"/>
      <c r="N2669" s="87"/>
      <c r="O2669" s="324"/>
      <c r="P2669" s="98"/>
      <c r="Q2669" s="98"/>
      <c r="R2669" s="114"/>
      <c r="S2669" s="753"/>
      <c r="T2669" s="98"/>
      <c r="U2669" s="98"/>
      <c r="V2669" s="98"/>
      <c r="W2669" s="99"/>
      <c r="X2669" s="97"/>
      <c r="Y2669" s="87"/>
      <c r="Z2669" s="100"/>
      <c r="AA2669" s="106">
        <f t="shared" si="1136"/>
        <v>2657</v>
      </c>
      <c r="AB2669" s="549">
        <f t="shared" si="1137"/>
        <v>0</v>
      </c>
      <c r="AC2669" s="544">
        <f t="shared" si="1138"/>
        <v>0</v>
      </c>
      <c r="AD2669" s="174">
        <f t="shared" si="1139"/>
        <v>0</v>
      </c>
      <c r="AE2669" s="8"/>
      <c r="AF2669" s="885" t="str">
        <f t="shared" si="1140"/>
        <v xml:space="preserve"> </v>
      </c>
      <c r="AG2669" s="40">
        <f t="shared" si="1141"/>
        <v>0</v>
      </c>
      <c r="AH2669" s="40">
        <f t="shared" si="1142"/>
        <v>0</v>
      </c>
      <c r="AR2669" s="40">
        <f t="shared" si="1143"/>
        <v>0</v>
      </c>
      <c r="AS2669" s="40">
        <f t="shared" si="1144"/>
        <v>0</v>
      </c>
      <c r="AT2669" s="40">
        <f t="shared" si="1145"/>
        <v>0</v>
      </c>
      <c r="AU2669" s="40">
        <f t="shared" si="1146"/>
        <v>0</v>
      </c>
      <c r="AX2669" s="279">
        <f t="shared" si="1147"/>
        <v>0</v>
      </c>
      <c r="AY2669" s="279">
        <f t="shared" si="1148"/>
        <v>0</v>
      </c>
      <c r="AZ2669" s="40">
        <f t="shared" si="1149"/>
        <v>0</v>
      </c>
      <c r="BB2669" s="40">
        <f t="shared" si="1150"/>
        <v>0</v>
      </c>
      <c r="BC2669" s="397">
        <f t="shared" si="1151"/>
        <v>0</v>
      </c>
      <c r="BD2669" s="105">
        <f t="shared" si="1152"/>
        <v>0</v>
      </c>
      <c r="BE2669" s="105">
        <f t="shared" si="1153"/>
        <v>0</v>
      </c>
      <c r="BF2669" s="742">
        <f t="shared" si="1154"/>
        <v>0</v>
      </c>
      <c r="BG2669" s="89"/>
      <c r="BH2669" s="9"/>
      <c r="BJ2669" s="40">
        <f t="shared" si="1155"/>
        <v>0</v>
      </c>
      <c r="BK2669" s="40">
        <f t="shared" si="1156"/>
        <v>1</v>
      </c>
      <c r="BL2669" s="40">
        <f t="shared" si="1157"/>
        <v>0</v>
      </c>
      <c r="BM2669" s="40">
        <f t="shared" si="1158"/>
        <v>0</v>
      </c>
      <c r="BN2669" s="40">
        <f t="shared" si="1159"/>
        <v>0</v>
      </c>
    </row>
    <row r="2670" spans="1:66" x14ac:dyDescent="0.25">
      <c r="A2670" s="379"/>
      <c r="B2670" s="936"/>
      <c r="C2670" s="272"/>
      <c r="D2670" s="868"/>
      <c r="E2670" s="873" t="str">
        <f t="shared" ref="E2670:E2733" si="1160">IF(+BN2670+BM2670&gt;0,"&lt; Error"," ")</f>
        <v xml:space="preserve"> </v>
      </c>
      <c r="F2670" s="130">
        <f t="shared" ref="F2670:F2733" si="1161">IF(ISBLANK(H2670),0,VLOOKUP(TRIM(H2670),AllVarieties,4,FALSE))</f>
        <v>0</v>
      </c>
      <c r="G2670" s="128">
        <f t="shared" si="1135"/>
        <v>2658</v>
      </c>
      <c r="H2670" s="127"/>
      <c r="I2670" s="321"/>
      <c r="J2670" s="97"/>
      <c r="K2670" s="323"/>
      <c r="L2670" s="322"/>
      <c r="M2670" s="50"/>
      <c r="N2670" s="87"/>
      <c r="O2670" s="324"/>
      <c r="P2670" s="98"/>
      <c r="Q2670" s="98"/>
      <c r="R2670" s="114"/>
      <c r="S2670" s="753"/>
      <c r="T2670" s="98"/>
      <c r="U2670" s="98"/>
      <c r="V2670" s="98"/>
      <c r="W2670" s="99"/>
      <c r="X2670" s="97"/>
      <c r="Y2670" s="87"/>
      <c r="Z2670" s="100"/>
      <c r="AA2670" s="106">
        <f t="shared" si="1136"/>
        <v>2658</v>
      </c>
      <c r="AB2670" s="549">
        <f t="shared" si="1137"/>
        <v>0</v>
      </c>
      <c r="AC2670" s="544">
        <f t="shared" si="1138"/>
        <v>0</v>
      </c>
      <c r="AD2670" s="174">
        <f t="shared" si="1139"/>
        <v>0</v>
      </c>
      <c r="AE2670" s="8"/>
      <c r="AF2670" s="885" t="str">
        <f t="shared" si="1140"/>
        <v xml:space="preserve"> </v>
      </c>
      <c r="AG2670" s="40">
        <f t="shared" si="1141"/>
        <v>0</v>
      </c>
      <c r="AH2670" s="40">
        <f t="shared" si="1142"/>
        <v>0</v>
      </c>
      <c r="AR2670" s="40">
        <f t="shared" si="1143"/>
        <v>0</v>
      </c>
      <c r="AS2670" s="40">
        <f t="shared" si="1144"/>
        <v>0</v>
      </c>
      <c r="AT2670" s="40">
        <f t="shared" si="1145"/>
        <v>0</v>
      </c>
      <c r="AU2670" s="40">
        <f t="shared" si="1146"/>
        <v>0</v>
      </c>
      <c r="AX2670" s="279">
        <f t="shared" si="1147"/>
        <v>0</v>
      </c>
      <c r="AY2670" s="279">
        <f t="shared" si="1148"/>
        <v>0</v>
      </c>
      <c r="AZ2670" s="40">
        <f t="shared" si="1149"/>
        <v>0</v>
      </c>
      <c r="BB2670" s="40">
        <f t="shared" si="1150"/>
        <v>0</v>
      </c>
      <c r="BC2670" s="397">
        <f t="shared" si="1151"/>
        <v>0</v>
      </c>
      <c r="BD2670" s="105">
        <f t="shared" si="1152"/>
        <v>0</v>
      </c>
      <c r="BE2670" s="105">
        <f t="shared" si="1153"/>
        <v>0</v>
      </c>
      <c r="BF2670" s="742">
        <f t="shared" si="1154"/>
        <v>0</v>
      </c>
      <c r="BG2670" s="89"/>
      <c r="BH2670" s="9"/>
      <c r="BJ2670" s="40">
        <f t="shared" si="1155"/>
        <v>0</v>
      </c>
      <c r="BK2670" s="40">
        <f t="shared" si="1156"/>
        <v>1</v>
      </c>
      <c r="BL2670" s="40">
        <f t="shared" si="1157"/>
        <v>0</v>
      </c>
      <c r="BM2670" s="40">
        <f t="shared" si="1158"/>
        <v>0</v>
      </c>
      <c r="BN2670" s="40">
        <f t="shared" si="1159"/>
        <v>0</v>
      </c>
    </row>
    <row r="2671" spans="1:66" x14ac:dyDescent="0.25">
      <c r="A2671" s="379"/>
      <c r="B2671" s="936"/>
      <c r="C2671" s="272"/>
      <c r="D2671" s="868"/>
      <c r="E2671" s="873" t="str">
        <f t="shared" si="1160"/>
        <v xml:space="preserve"> </v>
      </c>
      <c r="F2671" s="130">
        <f t="shared" si="1161"/>
        <v>0</v>
      </c>
      <c r="G2671" s="128">
        <f t="shared" si="1135"/>
        <v>2659</v>
      </c>
      <c r="H2671" s="127"/>
      <c r="I2671" s="321"/>
      <c r="J2671" s="97"/>
      <c r="K2671" s="323"/>
      <c r="L2671" s="322"/>
      <c r="M2671" s="50"/>
      <c r="N2671" s="87"/>
      <c r="O2671" s="324"/>
      <c r="P2671" s="98"/>
      <c r="Q2671" s="98"/>
      <c r="R2671" s="114"/>
      <c r="S2671" s="753"/>
      <c r="T2671" s="98"/>
      <c r="U2671" s="98"/>
      <c r="V2671" s="98"/>
      <c r="W2671" s="99"/>
      <c r="X2671" s="97"/>
      <c r="Y2671" s="87"/>
      <c r="Z2671" s="100"/>
      <c r="AA2671" s="106">
        <f t="shared" si="1136"/>
        <v>2659</v>
      </c>
      <c r="AB2671" s="549">
        <f t="shared" si="1137"/>
        <v>0</v>
      </c>
      <c r="AC2671" s="544">
        <f t="shared" si="1138"/>
        <v>0</v>
      </c>
      <c r="AD2671" s="174">
        <f t="shared" si="1139"/>
        <v>0</v>
      </c>
      <c r="AE2671" s="8"/>
      <c r="AF2671" s="885" t="str">
        <f t="shared" si="1140"/>
        <v xml:space="preserve"> </v>
      </c>
      <c r="AG2671" s="40">
        <f t="shared" si="1141"/>
        <v>0</v>
      </c>
      <c r="AH2671" s="40">
        <f t="shared" si="1142"/>
        <v>0</v>
      </c>
      <c r="AR2671" s="40">
        <f t="shared" si="1143"/>
        <v>0</v>
      </c>
      <c r="AS2671" s="40">
        <f t="shared" si="1144"/>
        <v>0</v>
      </c>
      <c r="AT2671" s="40">
        <f t="shared" si="1145"/>
        <v>0</v>
      </c>
      <c r="AU2671" s="40">
        <f t="shared" si="1146"/>
        <v>0</v>
      </c>
      <c r="AX2671" s="279">
        <f t="shared" si="1147"/>
        <v>0</v>
      </c>
      <c r="AY2671" s="279">
        <f t="shared" si="1148"/>
        <v>0</v>
      </c>
      <c r="AZ2671" s="40">
        <f t="shared" si="1149"/>
        <v>0</v>
      </c>
      <c r="BB2671" s="40">
        <f t="shared" si="1150"/>
        <v>0</v>
      </c>
      <c r="BC2671" s="397">
        <f t="shared" si="1151"/>
        <v>0</v>
      </c>
      <c r="BD2671" s="105">
        <f t="shared" si="1152"/>
        <v>0</v>
      </c>
      <c r="BE2671" s="105">
        <f t="shared" si="1153"/>
        <v>0</v>
      </c>
      <c r="BF2671" s="742">
        <f t="shared" si="1154"/>
        <v>0</v>
      </c>
      <c r="BG2671" s="89"/>
      <c r="BH2671" s="9"/>
      <c r="BJ2671" s="40">
        <f t="shared" si="1155"/>
        <v>0</v>
      </c>
      <c r="BK2671" s="40">
        <f t="shared" si="1156"/>
        <v>1</v>
      </c>
      <c r="BL2671" s="40">
        <f t="shared" si="1157"/>
        <v>0</v>
      </c>
      <c r="BM2671" s="40">
        <f t="shared" si="1158"/>
        <v>0</v>
      </c>
      <c r="BN2671" s="40">
        <f t="shared" si="1159"/>
        <v>0</v>
      </c>
    </row>
    <row r="2672" spans="1:66" x14ac:dyDescent="0.25">
      <c r="A2672" s="379"/>
      <c r="B2672" s="936"/>
      <c r="C2672" s="272"/>
      <c r="D2672" s="868"/>
      <c r="E2672" s="873" t="str">
        <f t="shared" si="1160"/>
        <v xml:space="preserve"> </v>
      </c>
      <c r="F2672" s="130">
        <f t="shared" si="1161"/>
        <v>0</v>
      </c>
      <c r="G2672" s="128">
        <f t="shared" si="1135"/>
        <v>2660</v>
      </c>
      <c r="H2672" s="127"/>
      <c r="I2672" s="321"/>
      <c r="J2672" s="97"/>
      <c r="K2672" s="323"/>
      <c r="L2672" s="322"/>
      <c r="M2672" s="50"/>
      <c r="N2672" s="87"/>
      <c r="O2672" s="324"/>
      <c r="P2672" s="98"/>
      <c r="Q2672" s="98"/>
      <c r="R2672" s="114"/>
      <c r="S2672" s="753"/>
      <c r="T2672" s="98"/>
      <c r="U2672" s="98"/>
      <c r="V2672" s="98"/>
      <c r="W2672" s="99"/>
      <c r="X2672" s="97"/>
      <c r="Y2672" s="87"/>
      <c r="Z2672" s="100"/>
      <c r="AA2672" s="106">
        <f t="shared" si="1136"/>
        <v>2660</v>
      </c>
      <c r="AB2672" s="549">
        <f t="shared" si="1137"/>
        <v>0</v>
      </c>
      <c r="AC2672" s="544">
        <f t="shared" si="1138"/>
        <v>0</v>
      </c>
      <c r="AD2672" s="174">
        <f t="shared" si="1139"/>
        <v>0</v>
      </c>
      <c r="AE2672" s="8"/>
      <c r="AF2672" s="885" t="str">
        <f t="shared" si="1140"/>
        <v xml:space="preserve"> </v>
      </c>
      <c r="AG2672" s="40">
        <f t="shared" si="1141"/>
        <v>0</v>
      </c>
      <c r="AH2672" s="40">
        <f t="shared" si="1142"/>
        <v>0</v>
      </c>
      <c r="AR2672" s="40">
        <f t="shared" si="1143"/>
        <v>0</v>
      </c>
      <c r="AS2672" s="40">
        <f t="shared" si="1144"/>
        <v>0</v>
      </c>
      <c r="AT2672" s="40">
        <f t="shared" si="1145"/>
        <v>0</v>
      </c>
      <c r="AU2672" s="40">
        <f t="shared" si="1146"/>
        <v>0</v>
      </c>
      <c r="AX2672" s="279">
        <f t="shared" si="1147"/>
        <v>0</v>
      </c>
      <c r="AY2672" s="279">
        <f t="shared" si="1148"/>
        <v>0</v>
      </c>
      <c r="AZ2672" s="40">
        <f t="shared" si="1149"/>
        <v>0</v>
      </c>
      <c r="BB2672" s="40">
        <f t="shared" si="1150"/>
        <v>0</v>
      </c>
      <c r="BC2672" s="397">
        <f t="shared" si="1151"/>
        <v>0</v>
      </c>
      <c r="BD2672" s="105">
        <f t="shared" si="1152"/>
        <v>0</v>
      </c>
      <c r="BE2672" s="105">
        <f t="shared" si="1153"/>
        <v>0</v>
      </c>
      <c r="BF2672" s="742">
        <f t="shared" si="1154"/>
        <v>0</v>
      </c>
      <c r="BG2672" s="89"/>
      <c r="BH2672" s="9"/>
      <c r="BJ2672" s="40">
        <f t="shared" si="1155"/>
        <v>0</v>
      </c>
      <c r="BK2672" s="40">
        <f t="shared" si="1156"/>
        <v>1</v>
      </c>
      <c r="BL2672" s="40">
        <f t="shared" si="1157"/>
        <v>0</v>
      </c>
      <c r="BM2672" s="40">
        <f t="shared" si="1158"/>
        <v>0</v>
      </c>
      <c r="BN2672" s="40">
        <f t="shared" si="1159"/>
        <v>0</v>
      </c>
    </row>
    <row r="2673" spans="1:66" x14ac:dyDescent="0.25">
      <c r="A2673" s="379"/>
      <c r="B2673" s="936"/>
      <c r="C2673" s="272"/>
      <c r="D2673" s="868"/>
      <c r="E2673" s="873" t="str">
        <f t="shared" si="1160"/>
        <v xml:space="preserve"> </v>
      </c>
      <c r="F2673" s="130">
        <f t="shared" si="1161"/>
        <v>0</v>
      </c>
      <c r="G2673" s="128">
        <f t="shared" si="1135"/>
        <v>2661</v>
      </c>
      <c r="H2673" s="127"/>
      <c r="I2673" s="321"/>
      <c r="J2673" s="97"/>
      <c r="K2673" s="323"/>
      <c r="L2673" s="322"/>
      <c r="M2673" s="50"/>
      <c r="N2673" s="87"/>
      <c r="O2673" s="324"/>
      <c r="P2673" s="98"/>
      <c r="Q2673" s="98"/>
      <c r="R2673" s="114"/>
      <c r="S2673" s="753"/>
      <c r="T2673" s="98"/>
      <c r="U2673" s="98"/>
      <c r="V2673" s="98"/>
      <c r="W2673" s="99"/>
      <c r="X2673" s="97"/>
      <c r="Y2673" s="87"/>
      <c r="Z2673" s="100"/>
      <c r="AA2673" s="106">
        <f t="shared" si="1136"/>
        <v>2661</v>
      </c>
      <c r="AB2673" s="549">
        <f t="shared" si="1137"/>
        <v>0</v>
      </c>
      <c r="AC2673" s="544">
        <f t="shared" si="1138"/>
        <v>0</v>
      </c>
      <c r="AD2673" s="174">
        <f t="shared" si="1139"/>
        <v>0</v>
      </c>
      <c r="AE2673" s="8"/>
      <c r="AF2673" s="885" t="str">
        <f t="shared" si="1140"/>
        <v xml:space="preserve"> </v>
      </c>
      <c r="AG2673" s="40">
        <f t="shared" si="1141"/>
        <v>0</v>
      </c>
      <c r="AH2673" s="40">
        <f t="shared" si="1142"/>
        <v>0</v>
      </c>
      <c r="AR2673" s="40">
        <f t="shared" si="1143"/>
        <v>0</v>
      </c>
      <c r="AS2673" s="40">
        <f t="shared" si="1144"/>
        <v>0</v>
      </c>
      <c r="AT2673" s="40">
        <f t="shared" si="1145"/>
        <v>0</v>
      </c>
      <c r="AU2673" s="40">
        <f t="shared" si="1146"/>
        <v>0</v>
      </c>
      <c r="AX2673" s="279">
        <f t="shared" si="1147"/>
        <v>0</v>
      </c>
      <c r="AY2673" s="279">
        <f t="shared" si="1148"/>
        <v>0</v>
      </c>
      <c r="AZ2673" s="40">
        <f t="shared" si="1149"/>
        <v>0</v>
      </c>
      <c r="BB2673" s="40">
        <f t="shared" si="1150"/>
        <v>0</v>
      </c>
      <c r="BC2673" s="397">
        <f t="shared" si="1151"/>
        <v>0</v>
      </c>
      <c r="BD2673" s="105">
        <f t="shared" si="1152"/>
        <v>0</v>
      </c>
      <c r="BE2673" s="105">
        <f t="shared" si="1153"/>
        <v>0</v>
      </c>
      <c r="BF2673" s="742">
        <f t="shared" si="1154"/>
        <v>0</v>
      </c>
      <c r="BG2673" s="89"/>
      <c r="BH2673" s="9"/>
      <c r="BJ2673" s="40">
        <f t="shared" si="1155"/>
        <v>0</v>
      </c>
      <c r="BK2673" s="40">
        <f t="shared" si="1156"/>
        <v>1</v>
      </c>
      <c r="BL2673" s="40">
        <f t="shared" si="1157"/>
        <v>0</v>
      </c>
      <c r="BM2673" s="40">
        <f t="shared" si="1158"/>
        <v>0</v>
      </c>
      <c r="BN2673" s="40">
        <f t="shared" si="1159"/>
        <v>0</v>
      </c>
    </row>
    <row r="2674" spans="1:66" x14ac:dyDescent="0.25">
      <c r="A2674" s="379"/>
      <c r="B2674" s="936"/>
      <c r="C2674" s="272"/>
      <c r="D2674" s="868"/>
      <c r="E2674" s="873" t="str">
        <f t="shared" si="1160"/>
        <v xml:space="preserve"> </v>
      </c>
      <c r="F2674" s="130">
        <f t="shared" si="1161"/>
        <v>0</v>
      </c>
      <c r="G2674" s="128">
        <f t="shared" si="1135"/>
        <v>2662</v>
      </c>
      <c r="H2674" s="127"/>
      <c r="I2674" s="321"/>
      <c r="J2674" s="97"/>
      <c r="K2674" s="323"/>
      <c r="L2674" s="322"/>
      <c r="M2674" s="50"/>
      <c r="N2674" s="87"/>
      <c r="O2674" s="324"/>
      <c r="P2674" s="98"/>
      <c r="Q2674" s="98"/>
      <c r="R2674" s="114"/>
      <c r="S2674" s="753"/>
      <c r="T2674" s="98"/>
      <c r="U2674" s="98"/>
      <c r="V2674" s="98"/>
      <c r="W2674" s="99"/>
      <c r="X2674" s="97"/>
      <c r="Y2674" s="87"/>
      <c r="Z2674" s="100"/>
      <c r="AA2674" s="106">
        <f t="shared" si="1136"/>
        <v>2662</v>
      </c>
      <c r="AB2674" s="549">
        <f t="shared" si="1137"/>
        <v>0</v>
      </c>
      <c r="AC2674" s="544">
        <f t="shared" si="1138"/>
        <v>0</v>
      </c>
      <c r="AD2674" s="174">
        <f t="shared" si="1139"/>
        <v>0</v>
      </c>
      <c r="AE2674" s="8"/>
      <c r="AF2674" s="885" t="str">
        <f t="shared" si="1140"/>
        <v xml:space="preserve"> </v>
      </c>
      <c r="AG2674" s="40">
        <f t="shared" si="1141"/>
        <v>0</v>
      </c>
      <c r="AH2674" s="40">
        <f t="shared" si="1142"/>
        <v>0</v>
      </c>
      <c r="AR2674" s="40">
        <f t="shared" si="1143"/>
        <v>0</v>
      </c>
      <c r="AS2674" s="40">
        <f t="shared" si="1144"/>
        <v>0</v>
      </c>
      <c r="AT2674" s="40">
        <f t="shared" si="1145"/>
        <v>0</v>
      </c>
      <c r="AU2674" s="40">
        <f t="shared" si="1146"/>
        <v>0</v>
      </c>
      <c r="AX2674" s="279">
        <f t="shared" si="1147"/>
        <v>0</v>
      </c>
      <c r="AY2674" s="279">
        <f t="shared" si="1148"/>
        <v>0</v>
      </c>
      <c r="AZ2674" s="40">
        <f t="shared" si="1149"/>
        <v>0</v>
      </c>
      <c r="BB2674" s="40">
        <f t="shared" si="1150"/>
        <v>0</v>
      </c>
      <c r="BC2674" s="397">
        <f t="shared" si="1151"/>
        <v>0</v>
      </c>
      <c r="BD2674" s="105">
        <f t="shared" si="1152"/>
        <v>0</v>
      </c>
      <c r="BE2674" s="105">
        <f t="shared" si="1153"/>
        <v>0</v>
      </c>
      <c r="BF2674" s="742">
        <f t="shared" si="1154"/>
        <v>0</v>
      </c>
      <c r="BG2674" s="89"/>
      <c r="BH2674" s="9"/>
      <c r="BJ2674" s="40">
        <f t="shared" si="1155"/>
        <v>0</v>
      </c>
      <c r="BK2674" s="40">
        <f t="shared" si="1156"/>
        <v>1</v>
      </c>
      <c r="BL2674" s="40">
        <f t="shared" si="1157"/>
        <v>0</v>
      </c>
      <c r="BM2674" s="40">
        <f t="shared" si="1158"/>
        <v>0</v>
      </c>
      <c r="BN2674" s="40">
        <f t="shared" si="1159"/>
        <v>0</v>
      </c>
    </row>
    <row r="2675" spans="1:66" x14ac:dyDescent="0.25">
      <c r="A2675" s="379"/>
      <c r="B2675" s="936"/>
      <c r="C2675" s="272"/>
      <c r="D2675" s="868"/>
      <c r="E2675" s="873" t="str">
        <f t="shared" si="1160"/>
        <v xml:space="preserve"> </v>
      </c>
      <c r="F2675" s="130">
        <f t="shared" si="1161"/>
        <v>0</v>
      </c>
      <c r="G2675" s="128">
        <f t="shared" ref="G2675:G2738" si="1162">ROW()-DPline</f>
        <v>2663</v>
      </c>
      <c r="H2675" s="127"/>
      <c r="I2675" s="321"/>
      <c r="J2675" s="97"/>
      <c r="K2675" s="323"/>
      <c r="L2675" s="322"/>
      <c r="M2675" s="50"/>
      <c r="N2675" s="87"/>
      <c r="O2675" s="324"/>
      <c r="P2675" s="98"/>
      <c r="Q2675" s="98"/>
      <c r="R2675" s="114"/>
      <c r="S2675" s="753"/>
      <c r="T2675" s="98"/>
      <c r="U2675" s="98"/>
      <c r="V2675" s="98"/>
      <c r="W2675" s="99"/>
      <c r="X2675" s="97"/>
      <c r="Y2675" s="87"/>
      <c r="Z2675" s="100"/>
      <c r="AA2675" s="106">
        <f t="shared" si="1136"/>
        <v>2663</v>
      </c>
      <c r="AB2675" s="549">
        <f t="shared" si="1137"/>
        <v>0</v>
      </c>
      <c r="AC2675" s="544">
        <f t="shared" si="1138"/>
        <v>0</v>
      </c>
      <c r="AD2675" s="174">
        <f t="shared" si="1139"/>
        <v>0</v>
      </c>
      <c r="AE2675" s="8"/>
      <c r="AF2675" s="885" t="str">
        <f t="shared" si="1140"/>
        <v xml:space="preserve"> </v>
      </c>
      <c r="AG2675" s="40">
        <f t="shared" si="1141"/>
        <v>0</v>
      </c>
      <c r="AH2675" s="40">
        <f t="shared" si="1142"/>
        <v>0</v>
      </c>
      <c r="AR2675" s="40">
        <f t="shared" si="1143"/>
        <v>0</v>
      </c>
      <c r="AS2675" s="40">
        <f t="shared" si="1144"/>
        <v>0</v>
      </c>
      <c r="AT2675" s="40">
        <f t="shared" si="1145"/>
        <v>0</v>
      </c>
      <c r="AU2675" s="40">
        <f t="shared" si="1146"/>
        <v>0</v>
      </c>
      <c r="AX2675" s="279">
        <f t="shared" si="1147"/>
        <v>0</v>
      </c>
      <c r="AY2675" s="279">
        <f t="shared" si="1148"/>
        <v>0</v>
      </c>
      <c r="AZ2675" s="40">
        <f t="shared" si="1149"/>
        <v>0</v>
      </c>
      <c r="BB2675" s="40">
        <f t="shared" si="1150"/>
        <v>0</v>
      </c>
      <c r="BC2675" s="397">
        <f t="shared" si="1151"/>
        <v>0</v>
      </c>
      <c r="BD2675" s="105">
        <f t="shared" si="1152"/>
        <v>0</v>
      </c>
      <c r="BE2675" s="105">
        <f t="shared" si="1153"/>
        <v>0</v>
      </c>
      <c r="BF2675" s="742">
        <f t="shared" si="1154"/>
        <v>0</v>
      </c>
      <c r="BG2675" s="89"/>
      <c r="BH2675" s="9"/>
      <c r="BJ2675" s="40">
        <f t="shared" si="1155"/>
        <v>0</v>
      </c>
      <c r="BK2675" s="40">
        <f t="shared" si="1156"/>
        <v>1</v>
      </c>
      <c r="BL2675" s="40">
        <f t="shared" si="1157"/>
        <v>0</v>
      </c>
      <c r="BM2675" s="40">
        <f t="shared" si="1158"/>
        <v>0</v>
      </c>
      <c r="BN2675" s="40">
        <f t="shared" si="1159"/>
        <v>0</v>
      </c>
    </row>
    <row r="2676" spans="1:66" x14ac:dyDescent="0.25">
      <c r="A2676" s="379"/>
      <c r="B2676" s="936"/>
      <c r="C2676" s="272"/>
      <c r="D2676" s="868"/>
      <c r="E2676" s="873" t="str">
        <f t="shared" si="1160"/>
        <v xml:space="preserve"> </v>
      </c>
      <c r="F2676" s="130">
        <f t="shared" si="1161"/>
        <v>0</v>
      </c>
      <c r="G2676" s="128">
        <f t="shared" si="1162"/>
        <v>2664</v>
      </c>
      <c r="H2676" s="127"/>
      <c r="I2676" s="321"/>
      <c r="J2676" s="97"/>
      <c r="K2676" s="323"/>
      <c r="L2676" s="322"/>
      <c r="M2676" s="50"/>
      <c r="N2676" s="87"/>
      <c r="O2676" s="324"/>
      <c r="P2676" s="98"/>
      <c r="Q2676" s="98"/>
      <c r="R2676" s="114"/>
      <c r="S2676" s="753"/>
      <c r="T2676" s="98"/>
      <c r="U2676" s="98"/>
      <c r="V2676" s="98"/>
      <c r="W2676" s="99"/>
      <c r="X2676" s="97"/>
      <c r="Y2676" s="87"/>
      <c r="Z2676" s="100"/>
      <c r="AA2676" s="106">
        <f t="shared" ref="AA2676:AA2739" si="1163">+G2676</f>
        <v>2664</v>
      </c>
      <c r="AB2676" s="549">
        <f t="shared" ref="AB2676:AB2739" si="1164">C2676*BJ2676</f>
        <v>0</v>
      </c>
      <c r="AC2676" s="544">
        <f t="shared" ref="AC2676:AC2739" si="1165">+AX2676+AY2676</f>
        <v>0</v>
      </c>
      <c r="AD2676" s="174">
        <f t="shared" ref="AD2676:AD2739" si="1166">+AC2676*PDArate</f>
        <v>0</v>
      </c>
      <c r="AE2676" s="8"/>
      <c r="AF2676" s="885" t="str">
        <f t="shared" ref="AF2676:AF2739" si="1167">IF(AG2676+AH2676=1,"Enter both columns 5 and 16.", " ")</f>
        <v xml:space="preserve"> </v>
      </c>
      <c r="AG2676" s="40">
        <f t="shared" ref="AG2676:AG2739" si="1168">IF(L2676+M2676+N2676+O2676+W2676 &gt; 0, 1, 0)</f>
        <v>0</v>
      </c>
      <c r="AH2676" s="40">
        <f t="shared" ref="AH2676:AH2739" si="1169">IF(AX2676 &gt; 0, 1, 0)</f>
        <v>0</v>
      </c>
      <c r="AR2676" s="40">
        <f t="shared" ref="AR2676:AR2739" si="1170">IF(ISNA(+F2676), 1, 0)</f>
        <v>0</v>
      </c>
      <c r="AS2676" s="40">
        <f t="shared" ref="AS2676:AS2739" si="1171">IF(ISERR(+F2676), 1, 0)</f>
        <v>0</v>
      </c>
      <c r="AT2676" s="40">
        <f t="shared" ref="AT2676:AT2739" si="1172">IF(ISERR(+AC2676), 1, 0)</f>
        <v>0</v>
      </c>
      <c r="AU2676" s="40">
        <f t="shared" ref="AU2676:AU2739" si="1173">IF(ISERR(+AD2676), 1, 0)</f>
        <v>0</v>
      </c>
      <c r="AX2676" s="279">
        <f t="shared" ref="AX2676:AX2739" si="1174">ROUND(L2676,1)*W2676</f>
        <v>0</v>
      </c>
      <c r="AY2676" s="279">
        <f t="shared" ref="AY2676:AY2739" si="1175">ROUND(X2676,1)*Z2676</f>
        <v>0</v>
      </c>
      <c r="AZ2676" s="40">
        <f t="shared" ref="AZ2676:AZ2739" si="1176">IF(J2676+K2676 &gt; 0, 1, 0)</f>
        <v>0</v>
      </c>
      <c r="BB2676" s="40">
        <f t="shared" ref="BB2676:BB2739" si="1177">IF(+BC2676&gt;0,IF(+BE2676&lt;=0,1,0),0)</f>
        <v>0</v>
      </c>
      <c r="BC2676" s="397">
        <f t="shared" ref="BC2676:BC2739" si="1178">IF(+D2676=1,IF(J2676&gt;0, +J2676, 0),0)</f>
        <v>0</v>
      </c>
      <c r="BD2676" s="105">
        <f t="shared" ref="BD2676:BD2739" si="1179">IF(VALUE(I2676)&lt;1,0,IF(VALUE(I2676)&gt;17,0,VLOOKUP(VALUE(F2676),T10Value,VALUE(I2676)+1,FALSE)))</f>
        <v>0</v>
      </c>
      <c r="BE2676" s="105">
        <f t="shared" ref="BE2676:BE2739" si="1180">ROUND(+BC2676,1)*BD2676</f>
        <v>0</v>
      </c>
      <c r="BF2676" s="742">
        <f t="shared" ref="BF2676:BF2739" si="1181">+BE2676*PDArate</f>
        <v>0</v>
      </c>
      <c r="BG2676" s="89"/>
      <c r="BH2676" s="9"/>
      <c r="BJ2676" s="40">
        <f t="shared" ref="BJ2676:BJ2739" si="1182">IF(J2676+L2676+M2676=J2676,0,IF(J2676-L2676-0.09&gt;0,IF(J2676-L2676&lt;=0.1*J2676,J2676-L2676,0),0))</f>
        <v>0</v>
      </c>
      <c r="BK2676" s="40">
        <f t="shared" ref="BK2676:BK2739" si="1183">IF(L2676+M2676+J2676+X2676&lt;=0,1,IF(L2676+M2676+X2676&gt;0,1,0))</f>
        <v>1</v>
      </c>
      <c r="BL2676" s="40">
        <f t="shared" ref="BL2676:BL2739" si="1184">IF(+BJ2676&gt;0,1,0)</f>
        <v>0</v>
      </c>
      <c r="BM2676" s="40">
        <f t="shared" ref="BM2676:BM2739" si="1185">IF(ISNUMBER(C2676),IF(2*BL2676-C2676&lt;0,1,IF(2*BL2676-C2676&gt;2,1,0)),IF(ISBLANK(C2676),0,1))</f>
        <v>0</v>
      </c>
      <c r="BN2676" s="40">
        <f t="shared" ref="BN2676:BN2739" si="1186">IF(ISNUMBER(D2676),IF(2*AG2676-D2676=1,1,IF(+D2676=0,0, IF(+D2676=1,0,1))),IF(ISBLANK(D2676),0,1))</f>
        <v>0</v>
      </c>
    </row>
    <row r="2677" spans="1:66" x14ac:dyDescent="0.25">
      <c r="A2677" s="379"/>
      <c r="B2677" s="936"/>
      <c r="C2677" s="272"/>
      <c r="D2677" s="868"/>
      <c r="E2677" s="873" t="str">
        <f t="shared" si="1160"/>
        <v xml:space="preserve"> </v>
      </c>
      <c r="F2677" s="130">
        <f t="shared" si="1161"/>
        <v>0</v>
      </c>
      <c r="G2677" s="128">
        <f t="shared" si="1162"/>
        <v>2665</v>
      </c>
      <c r="H2677" s="127"/>
      <c r="I2677" s="321"/>
      <c r="J2677" s="97"/>
      <c r="K2677" s="323"/>
      <c r="L2677" s="322"/>
      <c r="M2677" s="50"/>
      <c r="N2677" s="87"/>
      <c r="O2677" s="324"/>
      <c r="P2677" s="98"/>
      <c r="Q2677" s="98"/>
      <c r="R2677" s="114"/>
      <c r="S2677" s="753"/>
      <c r="T2677" s="98"/>
      <c r="U2677" s="98"/>
      <c r="V2677" s="98"/>
      <c r="W2677" s="99"/>
      <c r="X2677" s="97"/>
      <c r="Y2677" s="87"/>
      <c r="Z2677" s="100"/>
      <c r="AA2677" s="106">
        <f t="shared" si="1163"/>
        <v>2665</v>
      </c>
      <c r="AB2677" s="549">
        <f t="shared" si="1164"/>
        <v>0</v>
      </c>
      <c r="AC2677" s="544">
        <f t="shared" si="1165"/>
        <v>0</v>
      </c>
      <c r="AD2677" s="174">
        <f t="shared" si="1166"/>
        <v>0</v>
      </c>
      <c r="AE2677" s="8"/>
      <c r="AF2677" s="885" t="str">
        <f t="shared" si="1167"/>
        <v xml:space="preserve"> </v>
      </c>
      <c r="AG2677" s="40">
        <f t="shared" si="1168"/>
        <v>0</v>
      </c>
      <c r="AH2677" s="40">
        <f t="shared" si="1169"/>
        <v>0</v>
      </c>
      <c r="AR2677" s="40">
        <f t="shared" si="1170"/>
        <v>0</v>
      </c>
      <c r="AS2677" s="40">
        <f t="shared" si="1171"/>
        <v>0</v>
      </c>
      <c r="AT2677" s="40">
        <f t="shared" si="1172"/>
        <v>0</v>
      </c>
      <c r="AU2677" s="40">
        <f t="shared" si="1173"/>
        <v>0</v>
      </c>
      <c r="AX2677" s="279">
        <f t="shared" si="1174"/>
        <v>0</v>
      </c>
      <c r="AY2677" s="279">
        <f t="shared" si="1175"/>
        <v>0</v>
      </c>
      <c r="AZ2677" s="40">
        <f t="shared" si="1176"/>
        <v>0</v>
      </c>
      <c r="BB2677" s="40">
        <f t="shared" si="1177"/>
        <v>0</v>
      </c>
      <c r="BC2677" s="397">
        <f t="shared" si="1178"/>
        <v>0</v>
      </c>
      <c r="BD2677" s="105">
        <f t="shared" si="1179"/>
        <v>0</v>
      </c>
      <c r="BE2677" s="105">
        <f t="shared" si="1180"/>
        <v>0</v>
      </c>
      <c r="BF2677" s="742">
        <f t="shared" si="1181"/>
        <v>0</v>
      </c>
      <c r="BG2677" s="89"/>
      <c r="BH2677" s="9"/>
      <c r="BJ2677" s="40">
        <f t="shared" si="1182"/>
        <v>0</v>
      </c>
      <c r="BK2677" s="40">
        <f t="shared" si="1183"/>
        <v>1</v>
      </c>
      <c r="BL2677" s="40">
        <f t="shared" si="1184"/>
        <v>0</v>
      </c>
      <c r="BM2677" s="40">
        <f t="shared" si="1185"/>
        <v>0</v>
      </c>
      <c r="BN2677" s="40">
        <f t="shared" si="1186"/>
        <v>0</v>
      </c>
    </row>
    <row r="2678" spans="1:66" x14ac:dyDescent="0.25">
      <c r="A2678" s="379"/>
      <c r="B2678" s="936"/>
      <c r="C2678" s="272"/>
      <c r="D2678" s="868"/>
      <c r="E2678" s="873" t="str">
        <f t="shared" si="1160"/>
        <v xml:space="preserve"> </v>
      </c>
      <c r="F2678" s="130">
        <f t="shared" si="1161"/>
        <v>0</v>
      </c>
      <c r="G2678" s="128">
        <f t="shared" si="1162"/>
        <v>2666</v>
      </c>
      <c r="H2678" s="127"/>
      <c r="I2678" s="321"/>
      <c r="J2678" s="97"/>
      <c r="K2678" s="323"/>
      <c r="L2678" s="322"/>
      <c r="M2678" s="50"/>
      <c r="N2678" s="87"/>
      <c r="O2678" s="324"/>
      <c r="P2678" s="98"/>
      <c r="Q2678" s="98"/>
      <c r="R2678" s="114"/>
      <c r="S2678" s="753"/>
      <c r="T2678" s="98"/>
      <c r="U2678" s="98"/>
      <c r="V2678" s="98"/>
      <c r="W2678" s="99"/>
      <c r="X2678" s="97"/>
      <c r="Y2678" s="87"/>
      <c r="Z2678" s="100"/>
      <c r="AA2678" s="106">
        <f t="shared" si="1163"/>
        <v>2666</v>
      </c>
      <c r="AB2678" s="549">
        <f t="shared" si="1164"/>
        <v>0</v>
      </c>
      <c r="AC2678" s="544">
        <f t="shared" si="1165"/>
        <v>0</v>
      </c>
      <c r="AD2678" s="174">
        <f t="shared" si="1166"/>
        <v>0</v>
      </c>
      <c r="AE2678" s="8"/>
      <c r="AF2678" s="885" t="str">
        <f t="shared" si="1167"/>
        <v xml:space="preserve"> </v>
      </c>
      <c r="AG2678" s="40">
        <f t="shared" si="1168"/>
        <v>0</v>
      </c>
      <c r="AH2678" s="40">
        <f t="shared" si="1169"/>
        <v>0</v>
      </c>
      <c r="AR2678" s="40">
        <f t="shared" si="1170"/>
        <v>0</v>
      </c>
      <c r="AS2678" s="40">
        <f t="shared" si="1171"/>
        <v>0</v>
      </c>
      <c r="AT2678" s="40">
        <f t="shared" si="1172"/>
        <v>0</v>
      </c>
      <c r="AU2678" s="40">
        <f t="shared" si="1173"/>
        <v>0</v>
      </c>
      <c r="AX2678" s="279">
        <f t="shared" si="1174"/>
        <v>0</v>
      </c>
      <c r="AY2678" s="279">
        <f t="shared" si="1175"/>
        <v>0</v>
      </c>
      <c r="AZ2678" s="40">
        <f t="shared" si="1176"/>
        <v>0</v>
      </c>
      <c r="BB2678" s="40">
        <f t="shared" si="1177"/>
        <v>0</v>
      </c>
      <c r="BC2678" s="397">
        <f t="shared" si="1178"/>
        <v>0</v>
      </c>
      <c r="BD2678" s="105">
        <f t="shared" si="1179"/>
        <v>0</v>
      </c>
      <c r="BE2678" s="105">
        <f t="shared" si="1180"/>
        <v>0</v>
      </c>
      <c r="BF2678" s="742">
        <f t="shared" si="1181"/>
        <v>0</v>
      </c>
      <c r="BG2678" s="89"/>
      <c r="BH2678" s="9"/>
      <c r="BJ2678" s="40">
        <f t="shared" si="1182"/>
        <v>0</v>
      </c>
      <c r="BK2678" s="40">
        <f t="shared" si="1183"/>
        <v>1</v>
      </c>
      <c r="BL2678" s="40">
        <f t="shared" si="1184"/>
        <v>0</v>
      </c>
      <c r="BM2678" s="40">
        <f t="shared" si="1185"/>
        <v>0</v>
      </c>
      <c r="BN2678" s="40">
        <f t="shared" si="1186"/>
        <v>0</v>
      </c>
    </row>
    <row r="2679" spans="1:66" x14ac:dyDescent="0.25">
      <c r="A2679" s="379"/>
      <c r="B2679" s="936"/>
      <c r="C2679" s="272"/>
      <c r="D2679" s="868"/>
      <c r="E2679" s="873" t="str">
        <f t="shared" si="1160"/>
        <v xml:space="preserve"> </v>
      </c>
      <c r="F2679" s="130">
        <f t="shared" si="1161"/>
        <v>0</v>
      </c>
      <c r="G2679" s="128">
        <f t="shared" si="1162"/>
        <v>2667</v>
      </c>
      <c r="H2679" s="127"/>
      <c r="I2679" s="321"/>
      <c r="J2679" s="97"/>
      <c r="K2679" s="323"/>
      <c r="L2679" s="322"/>
      <c r="M2679" s="50"/>
      <c r="N2679" s="87"/>
      <c r="O2679" s="324"/>
      <c r="P2679" s="98"/>
      <c r="Q2679" s="98"/>
      <c r="R2679" s="114"/>
      <c r="S2679" s="753"/>
      <c r="T2679" s="98"/>
      <c r="U2679" s="98"/>
      <c r="V2679" s="98"/>
      <c r="W2679" s="99"/>
      <c r="X2679" s="97"/>
      <c r="Y2679" s="87"/>
      <c r="Z2679" s="100"/>
      <c r="AA2679" s="106">
        <f t="shared" si="1163"/>
        <v>2667</v>
      </c>
      <c r="AB2679" s="549">
        <f t="shared" si="1164"/>
        <v>0</v>
      </c>
      <c r="AC2679" s="544">
        <f t="shared" si="1165"/>
        <v>0</v>
      </c>
      <c r="AD2679" s="174">
        <f t="shared" si="1166"/>
        <v>0</v>
      </c>
      <c r="AE2679" s="8"/>
      <c r="AF2679" s="885" t="str">
        <f t="shared" si="1167"/>
        <v xml:space="preserve"> </v>
      </c>
      <c r="AG2679" s="40">
        <f t="shared" si="1168"/>
        <v>0</v>
      </c>
      <c r="AH2679" s="40">
        <f t="shared" si="1169"/>
        <v>0</v>
      </c>
      <c r="AR2679" s="40">
        <f t="shared" si="1170"/>
        <v>0</v>
      </c>
      <c r="AS2679" s="40">
        <f t="shared" si="1171"/>
        <v>0</v>
      </c>
      <c r="AT2679" s="40">
        <f t="shared" si="1172"/>
        <v>0</v>
      </c>
      <c r="AU2679" s="40">
        <f t="shared" si="1173"/>
        <v>0</v>
      </c>
      <c r="AX2679" s="279">
        <f t="shared" si="1174"/>
        <v>0</v>
      </c>
      <c r="AY2679" s="279">
        <f t="shared" si="1175"/>
        <v>0</v>
      </c>
      <c r="AZ2679" s="40">
        <f t="shared" si="1176"/>
        <v>0</v>
      </c>
      <c r="BB2679" s="40">
        <f t="shared" si="1177"/>
        <v>0</v>
      </c>
      <c r="BC2679" s="397">
        <f t="shared" si="1178"/>
        <v>0</v>
      </c>
      <c r="BD2679" s="105">
        <f t="shared" si="1179"/>
        <v>0</v>
      </c>
      <c r="BE2679" s="105">
        <f t="shared" si="1180"/>
        <v>0</v>
      </c>
      <c r="BF2679" s="742">
        <f t="shared" si="1181"/>
        <v>0</v>
      </c>
      <c r="BG2679" s="89"/>
      <c r="BH2679" s="9"/>
      <c r="BJ2679" s="40">
        <f t="shared" si="1182"/>
        <v>0</v>
      </c>
      <c r="BK2679" s="40">
        <f t="shared" si="1183"/>
        <v>1</v>
      </c>
      <c r="BL2679" s="40">
        <f t="shared" si="1184"/>
        <v>0</v>
      </c>
      <c r="BM2679" s="40">
        <f t="shared" si="1185"/>
        <v>0</v>
      </c>
      <c r="BN2679" s="40">
        <f t="shared" si="1186"/>
        <v>0</v>
      </c>
    </row>
    <row r="2680" spans="1:66" x14ac:dyDescent="0.25">
      <c r="A2680" s="379"/>
      <c r="B2680" s="936"/>
      <c r="C2680" s="272"/>
      <c r="D2680" s="868"/>
      <c r="E2680" s="873" t="str">
        <f t="shared" si="1160"/>
        <v xml:space="preserve"> </v>
      </c>
      <c r="F2680" s="130">
        <f t="shared" si="1161"/>
        <v>0</v>
      </c>
      <c r="G2680" s="128">
        <f t="shared" si="1162"/>
        <v>2668</v>
      </c>
      <c r="H2680" s="127"/>
      <c r="I2680" s="321"/>
      <c r="J2680" s="97"/>
      <c r="K2680" s="323"/>
      <c r="L2680" s="322"/>
      <c r="M2680" s="50"/>
      <c r="N2680" s="87"/>
      <c r="O2680" s="324"/>
      <c r="P2680" s="98"/>
      <c r="Q2680" s="98"/>
      <c r="R2680" s="114"/>
      <c r="S2680" s="753"/>
      <c r="T2680" s="98"/>
      <c r="U2680" s="98"/>
      <c r="V2680" s="98"/>
      <c r="W2680" s="99"/>
      <c r="X2680" s="97"/>
      <c r="Y2680" s="87"/>
      <c r="Z2680" s="100"/>
      <c r="AA2680" s="106">
        <f t="shared" si="1163"/>
        <v>2668</v>
      </c>
      <c r="AB2680" s="549">
        <f t="shared" si="1164"/>
        <v>0</v>
      </c>
      <c r="AC2680" s="544">
        <f t="shared" si="1165"/>
        <v>0</v>
      </c>
      <c r="AD2680" s="174">
        <f t="shared" si="1166"/>
        <v>0</v>
      </c>
      <c r="AE2680" s="8"/>
      <c r="AF2680" s="885" t="str">
        <f t="shared" si="1167"/>
        <v xml:space="preserve"> </v>
      </c>
      <c r="AG2680" s="40">
        <f t="shared" si="1168"/>
        <v>0</v>
      </c>
      <c r="AH2680" s="40">
        <f t="shared" si="1169"/>
        <v>0</v>
      </c>
      <c r="AR2680" s="40">
        <f t="shared" si="1170"/>
        <v>0</v>
      </c>
      <c r="AS2680" s="40">
        <f t="shared" si="1171"/>
        <v>0</v>
      </c>
      <c r="AT2680" s="40">
        <f t="shared" si="1172"/>
        <v>0</v>
      </c>
      <c r="AU2680" s="40">
        <f t="shared" si="1173"/>
        <v>0</v>
      </c>
      <c r="AX2680" s="279">
        <f t="shared" si="1174"/>
        <v>0</v>
      </c>
      <c r="AY2680" s="279">
        <f t="shared" si="1175"/>
        <v>0</v>
      </c>
      <c r="AZ2680" s="40">
        <f t="shared" si="1176"/>
        <v>0</v>
      </c>
      <c r="BB2680" s="40">
        <f t="shared" si="1177"/>
        <v>0</v>
      </c>
      <c r="BC2680" s="397">
        <f t="shared" si="1178"/>
        <v>0</v>
      </c>
      <c r="BD2680" s="105">
        <f t="shared" si="1179"/>
        <v>0</v>
      </c>
      <c r="BE2680" s="105">
        <f t="shared" si="1180"/>
        <v>0</v>
      </c>
      <c r="BF2680" s="742">
        <f t="shared" si="1181"/>
        <v>0</v>
      </c>
      <c r="BG2680" s="89"/>
      <c r="BH2680" s="9"/>
      <c r="BJ2680" s="40">
        <f t="shared" si="1182"/>
        <v>0</v>
      </c>
      <c r="BK2680" s="40">
        <f t="shared" si="1183"/>
        <v>1</v>
      </c>
      <c r="BL2680" s="40">
        <f t="shared" si="1184"/>
        <v>0</v>
      </c>
      <c r="BM2680" s="40">
        <f t="shared" si="1185"/>
        <v>0</v>
      </c>
      <c r="BN2680" s="40">
        <f t="shared" si="1186"/>
        <v>0</v>
      </c>
    </row>
    <row r="2681" spans="1:66" x14ac:dyDescent="0.25">
      <c r="A2681" s="379"/>
      <c r="B2681" s="936"/>
      <c r="C2681" s="272"/>
      <c r="D2681" s="868"/>
      <c r="E2681" s="873" t="str">
        <f t="shared" si="1160"/>
        <v xml:space="preserve"> </v>
      </c>
      <c r="F2681" s="130">
        <f t="shared" si="1161"/>
        <v>0</v>
      </c>
      <c r="G2681" s="128">
        <f t="shared" si="1162"/>
        <v>2669</v>
      </c>
      <c r="H2681" s="127"/>
      <c r="I2681" s="321"/>
      <c r="J2681" s="97"/>
      <c r="K2681" s="323"/>
      <c r="L2681" s="322"/>
      <c r="M2681" s="50"/>
      <c r="N2681" s="87"/>
      <c r="O2681" s="324"/>
      <c r="P2681" s="98"/>
      <c r="Q2681" s="98"/>
      <c r="R2681" s="114"/>
      <c r="S2681" s="753"/>
      <c r="T2681" s="98"/>
      <c r="U2681" s="98"/>
      <c r="V2681" s="98"/>
      <c r="W2681" s="99"/>
      <c r="X2681" s="97"/>
      <c r="Y2681" s="87"/>
      <c r="Z2681" s="100"/>
      <c r="AA2681" s="106">
        <f t="shared" si="1163"/>
        <v>2669</v>
      </c>
      <c r="AB2681" s="549">
        <f t="shared" si="1164"/>
        <v>0</v>
      </c>
      <c r="AC2681" s="544">
        <f t="shared" si="1165"/>
        <v>0</v>
      </c>
      <c r="AD2681" s="174">
        <f t="shared" si="1166"/>
        <v>0</v>
      </c>
      <c r="AE2681" s="8"/>
      <c r="AF2681" s="885" t="str">
        <f t="shared" si="1167"/>
        <v xml:space="preserve"> </v>
      </c>
      <c r="AG2681" s="40">
        <f t="shared" si="1168"/>
        <v>0</v>
      </c>
      <c r="AH2681" s="40">
        <f t="shared" si="1169"/>
        <v>0</v>
      </c>
      <c r="AR2681" s="40">
        <f t="shared" si="1170"/>
        <v>0</v>
      </c>
      <c r="AS2681" s="40">
        <f t="shared" si="1171"/>
        <v>0</v>
      </c>
      <c r="AT2681" s="40">
        <f t="shared" si="1172"/>
        <v>0</v>
      </c>
      <c r="AU2681" s="40">
        <f t="shared" si="1173"/>
        <v>0</v>
      </c>
      <c r="AX2681" s="279">
        <f t="shared" si="1174"/>
        <v>0</v>
      </c>
      <c r="AY2681" s="279">
        <f t="shared" si="1175"/>
        <v>0</v>
      </c>
      <c r="AZ2681" s="40">
        <f t="shared" si="1176"/>
        <v>0</v>
      </c>
      <c r="BB2681" s="40">
        <f t="shared" si="1177"/>
        <v>0</v>
      </c>
      <c r="BC2681" s="397">
        <f t="shared" si="1178"/>
        <v>0</v>
      </c>
      <c r="BD2681" s="105">
        <f t="shared" si="1179"/>
        <v>0</v>
      </c>
      <c r="BE2681" s="105">
        <f t="shared" si="1180"/>
        <v>0</v>
      </c>
      <c r="BF2681" s="742">
        <f t="shared" si="1181"/>
        <v>0</v>
      </c>
      <c r="BG2681" s="89"/>
      <c r="BH2681" s="9"/>
      <c r="BJ2681" s="40">
        <f t="shared" si="1182"/>
        <v>0</v>
      </c>
      <c r="BK2681" s="40">
        <f t="shared" si="1183"/>
        <v>1</v>
      </c>
      <c r="BL2681" s="40">
        <f t="shared" si="1184"/>
        <v>0</v>
      </c>
      <c r="BM2681" s="40">
        <f t="shared" si="1185"/>
        <v>0</v>
      </c>
      <c r="BN2681" s="40">
        <f t="shared" si="1186"/>
        <v>0</v>
      </c>
    </row>
    <row r="2682" spans="1:66" x14ac:dyDescent="0.25">
      <c r="A2682" s="379"/>
      <c r="B2682" s="936"/>
      <c r="C2682" s="272"/>
      <c r="D2682" s="868"/>
      <c r="E2682" s="873" t="str">
        <f t="shared" si="1160"/>
        <v xml:space="preserve"> </v>
      </c>
      <c r="F2682" s="130">
        <f t="shared" si="1161"/>
        <v>0</v>
      </c>
      <c r="G2682" s="128">
        <f t="shared" si="1162"/>
        <v>2670</v>
      </c>
      <c r="H2682" s="127"/>
      <c r="I2682" s="321"/>
      <c r="J2682" s="97"/>
      <c r="K2682" s="323"/>
      <c r="L2682" s="322"/>
      <c r="M2682" s="50"/>
      <c r="N2682" s="87"/>
      <c r="O2682" s="324"/>
      <c r="P2682" s="98"/>
      <c r="Q2682" s="98"/>
      <c r="R2682" s="114"/>
      <c r="S2682" s="753"/>
      <c r="T2682" s="98"/>
      <c r="U2682" s="98"/>
      <c r="V2682" s="98"/>
      <c r="W2682" s="99"/>
      <c r="X2682" s="97"/>
      <c r="Y2682" s="87"/>
      <c r="Z2682" s="100"/>
      <c r="AA2682" s="106">
        <f t="shared" si="1163"/>
        <v>2670</v>
      </c>
      <c r="AB2682" s="549">
        <f t="shared" si="1164"/>
        <v>0</v>
      </c>
      <c r="AC2682" s="544">
        <f t="shared" si="1165"/>
        <v>0</v>
      </c>
      <c r="AD2682" s="174">
        <f t="shared" si="1166"/>
        <v>0</v>
      </c>
      <c r="AE2682" s="8"/>
      <c r="AF2682" s="885" t="str">
        <f t="shared" si="1167"/>
        <v xml:space="preserve"> </v>
      </c>
      <c r="AG2682" s="40">
        <f t="shared" si="1168"/>
        <v>0</v>
      </c>
      <c r="AH2682" s="40">
        <f t="shared" si="1169"/>
        <v>0</v>
      </c>
      <c r="AR2682" s="40">
        <f t="shared" si="1170"/>
        <v>0</v>
      </c>
      <c r="AS2682" s="40">
        <f t="shared" si="1171"/>
        <v>0</v>
      </c>
      <c r="AT2682" s="40">
        <f t="shared" si="1172"/>
        <v>0</v>
      </c>
      <c r="AU2682" s="40">
        <f t="shared" si="1173"/>
        <v>0</v>
      </c>
      <c r="AX2682" s="279">
        <f t="shared" si="1174"/>
        <v>0</v>
      </c>
      <c r="AY2682" s="279">
        <f t="shared" si="1175"/>
        <v>0</v>
      </c>
      <c r="AZ2682" s="40">
        <f t="shared" si="1176"/>
        <v>0</v>
      </c>
      <c r="BB2682" s="40">
        <f t="shared" si="1177"/>
        <v>0</v>
      </c>
      <c r="BC2682" s="397">
        <f t="shared" si="1178"/>
        <v>0</v>
      </c>
      <c r="BD2682" s="105">
        <f t="shared" si="1179"/>
        <v>0</v>
      </c>
      <c r="BE2682" s="105">
        <f t="shared" si="1180"/>
        <v>0</v>
      </c>
      <c r="BF2682" s="742">
        <f t="shared" si="1181"/>
        <v>0</v>
      </c>
      <c r="BG2682" s="89"/>
      <c r="BH2682" s="9"/>
      <c r="BJ2682" s="40">
        <f t="shared" si="1182"/>
        <v>0</v>
      </c>
      <c r="BK2682" s="40">
        <f t="shared" si="1183"/>
        <v>1</v>
      </c>
      <c r="BL2682" s="40">
        <f t="shared" si="1184"/>
        <v>0</v>
      </c>
      <c r="BM2682" s="40">
        <f t="shared" si="1185"/>
        <v>0</v>
      </c>
      <c r="BN2682" s="40">
        <f t="shared" si="1186"/>
        <v>0</v>
      </c>
    </row>
    <row r="2683" spans="1:66" x14ac:dyDescent="0.25">
      <c r="A2683" s="379"/>
      <c r="B2683" s="936"/>
      <c r="C2683" s="272"/>
      <c r="D2683" s="868"/>
      <c r="E2683" s="873" t="str">
        <f t="shared" si="1160"/>
        <v xml:space="preserve"> </v>
      </c>
      <c r="F2683" s="130">
        <f t="shared" si="1161"/>
        <v>0</v>
      </c>
      <c r="G2683" s="128">
        <f t="shared" si="1162"/>
        <v>2671</v>
      </c>
      <c r="H2683" s="127"/>
      <c r="I2683" s="321"/>
      <c r="J2683" s="97"/>
      <c r="K2683" s="323"/>
      <c r="L2683" s="322"/>
      <c r="M2683" s="50"/>
      <c r="N2683" s="87"/>
      <c r="O2683" s="324"/>
      <c r="P2683" s="98"/>
      <c r="Q2683" s="98"/>
      <c r="R2683" s="114"/>
      <c r="S2683" s="753"/>
      <c r="T2683" s="98"/>
      <c r="U2683" s="98"/>
      <c r="V2683" s="98"/>
      <c r="W2683" s="99"/>
      <c r="X2683" s="97"/>
      <c r="Y2683" s="87"/>
      <c r="Z2683" s="100"/>
      <c r="AA2683" s="106">
        <f t="shared" si="1163"/>
        <v>2671</v>
      </c>
      <c r="AB2683" s="549">
        <f t="shared" si="1164"/>
        <v>0</v>
      </c>
      <c r="AC2683" s="544">
        <f t="shared" si="1165"/>
        <v>0</v>
      </c>
      <c r="AD2683" s="174">
        <f t="shared" si="1166"/>
        <v>0</v>
      </c>
      <c r="AE2683" s="8"/>
      <c r="AF2683" s="885" t="str">
        <f t="shared" si="1167"/>
        <v xml:space="preserve"> </v>
      </c>
      <c r="AG2683" s="40">
        <f t="shared" si="1168"/>
        <v>0</v>
      </c>
      <c r="AH2683" s="40">
        <f t="shared" si="1169"/>
        <v>0</v>
      </c>
      <c r="AR2683" s="40">
        <f t="shared" si="1170"/>
        <v>0</v>
      </c>
      <c r="AS2683" s="40">
        <f t="shared" si="1171"/>
        <v>0</v>
      </c>
      <c r="AT2683" s="40">
        <f t="shared" si="1172"/>
        <v>0</v>
      </c>
      <c r="AU2683" s="40">
        <f t="shared" si="1173"/>
        <v>0</v>
      </c>
      <c r="AX2683" s="279">
        <f t="shared" si="1174"/>
        <v>0</v>
      </c>
      <c r="AY2683" s="279">
        <f t="shared" si="1175"/>
        <v>0</v>
      </c>
      <c r="AZ2683" s="40">
        <f t="shared" si="1176"/>
        <v>0</v>
      </c>
      <c r="BB2683" s="40">
        <f t="shared" si="1177"/>
        <v>0</v>
      </c>
      <c r="BC2683" s="397">
        <f t="shared" si="1178"/>
        <v>0</v>
      </c>
      <c r="BD2683" s="105">
        <f t="shared" si="1179"/>
        <v>0</v>
      </c>
      <c r="BE2683" s="105">
        <f t="shared" si="1180"/>
        <v>0</v>
      </c>
      <c r="BF2683" s="742">
        <f t="shared" si="1181"/>
        <v>0</v>
      </c>
      <c r="BG2683" s="89"/>
      <c r="BH2683" s="9"/>
      <c r="BJ2683" s="40">
        <f t="shared" si="1182"/>
        <v>0</v>
      </c>
      <c r="BK2683" s="40">
        <f t="shared" si="1183"/>
        <v>1</v>
      </c>
      <c r="BL2683" s="40">
        <f t="shared" si="1184"/>
        <v>0</v>
      </c>
      <c r="BM2683" s="40">
        <f t="shared" si="1185"/>
        <v>0</v>
      </c>
      <c r="BN2683" s="40">
        <f t="shared" si="1186"/>
        <v>0</v>
      </c>
    </row>
    <row r="2684" spans="1:66" x14ac:dyDescent="0.25">
      <c r="A2684" s="379"/>
      <c r="B2684" s="936"/>
      <c r="C2684" s="272"/>
      <c r="D2684" s="868"/>
      <c r="E2684" s="873" t="str">
        <f t="shared" si="1160"/>
        <v xml:space="preserve"> </v>
      </c>
      <c r="F2684" s="130">
        <f t="shared" si="1161"/>
        <v>0</v>
      </c>
      <c r="G2684" s="128">
        <f t="shared" si="1162"/>
        <v>2672</v>
      </c>
      <c r="H2684" s="127"/>
      <c r="I2684" s="321"/>
      <c r="J2684" s="97"/>
      <c r="K2684" s="323"/>
      <c r="L2684" s="322"/>
      <c r="M2684" s="50"/>
      <c r="N2684" s="87"/>
      <c r="O2684" s="324"/>
      <c r="P2684" s="98"/>
      <c r="Q2684" s="98"/>
      <c r="R2684" s="114"/>
      <c r="S2684" s="753"/>
      <c r="T2684" s="98"/>
      <c r="U2684" s="98"/>
      <c r="V2684" s="98"/>
      <c r="W2684" s="99"/>
      <c r="X2684" s="97"/>
      <c r="Y2684" s="87"/>
      <c r="Z2684" s="100"/>
      <c r="AA2684" s="106">
        <f t="shared" si="1163"/>
        <v>2672</v>
      </c>
      <c r="AB2684" s="549">
        <f t="shared" si="1164"/>
        <v>0</v>
      </c>
      <c r="AC2684" s="544">
        <f t="shared" si="1165"/>
        <v>0</v>
      </c>
      <c r="AD2684" s="174">
        <f t="shared" si="1166"/>
        <v>0</v>
      </c>
      <c r="AE2684" s="8"/>
      <c r="AF2684" s="885" t="str">
        <f t="shared" si="1167"/>
        <v xml:space="preserve"> </v>
      </c>
      <c r="AG2684" s="40">
        <f t="shared" si="1168"/>
        <v>0</v>
      </c>
      <c r="AH2684" s="40">
        <f t="shared" si="1169"/>
        <v>0</v>
      </c>
      <c r="AR2684" s="40">
        <f t="shared" si="1170"/>
        <v>0</v>
      </c>
      <c r="AS2684" s="40">
        <f t="shared" si="1171"/>
        <v>0</v>
      </c>
      <c r="AT2684" s="40">
        <f t="shared" si="1172"/>
        <v>0</v>
      </c>
      <c r="AU2684" s="40">
        <f t="shared" si="1173"/>
        <v>0</v>
      </c>
      <c r="AX2684" s="279">
        <f t="shared" si="1174"/>
        <v>0</v>
      </c>
      <c r="AY2684" s="279">
        <f t="shared" si="1175"/>
        <v>0</v>
      </c>
      <c r="AZ2684" s="40">
        <f t="shared" si="1176"/>
        <v>0</v>
      </c>
      <c r="BB2684" s="40">
        <f t="shared" si="1177"/>
        <v>0</v>
      </c>
      <c r="BC2684" s="397">
        <f t="shared" si="1178"/>
        <v>0</v>
      </c>
      <c r="BD2684" s="105">
        <f t="shared" si="1179"/>
        <v>0</v>
      </c>
      <c r="BE2684" s="105">
        <f t="shared" si="1180"/>
        <v>0</v>
      </c>
      <c r="BF2684" s="742">
        <f t="shared" si="1181"/>
        <v>0</v>
      </c>
      <c r="BG2684" s="89"/>
      <c r="BH2684" s="9"/>
      <c r="BJ2684" s="40">
        <f t="shared" si="1182"/>
        <v>0</v>
      </c>
      <c r="BK2684" s="40">
        <f t="shared" si="1183"/>
        <v>1</v>
      </c>
      <c r="BL2684" s="40">
        <f t="shared" si="1184"/>
        <v>0</v>
      </c>
      <c r="BM2684" s="40">
        <f t="shared" si="1185"/>
        <v>0</v>
      </c>
      <c r="BN2684" s="40">
        <f t="shared" si="1186"/>
        <v>0</v>
      </c>
    </row>
    <row r="2685" spans="1:66" x14ac:dyDescent="0.25">
      <c r="A2685" s="379"/>
      <c r="B2685" s="936"/>
      <c r="C2685" s="272"/>
      <c r="D2685" s="868"/>
      <c r="E2685" s="873" t="str">
        <f t="shared" si="1160"/>
        <v xml:space="preserve"> </v>
      </c>
      <c r="F2685" s="130">
        <f t="shared" si="1161"/>
        <v>0</v>
      </c>
      <c r="G2685" s="128">
        <f t="shared" si="1162"/>
        <v>2673</v>
      </c>
      <c r="H2685" s="127"/>
      <c r="I2685" s="321"/>
      <c r="J2685" s="97"/>
      <c r="K2685" s="323"/>
      <c r="L2685" s="322"/>
      <c r="M2685" s="50"/>
      <c r="N2685" s="87"/>
      <c r="O2685" s="324"/>
      <c r="P2685" s="98"/>
      <c r="Q2685" s="98"/>
      <c r="R2685" s="114"/>
      <c r="S2685" s="753"/>
      <c r="T2685" s="98"/>
      <c r="U2685" s="98"/>
      <c r="V2685" s="98"/>
      <c r="W2685" s="99"/>
      <c r="X2685" s="97"/>
      <c r="Y2685" s="87"/>
      <c r="Z2685" s="100"/>
      <c r="AA2685" s="106">
        <f t="shared" si="1163"/>
        <v>2673</v>
      </c>
      <c r="AB2685" s="549">
        <f t="shared" si="1164"/>
        <v>0</v>
      </c>
      <c r="AC2685" s="544">
        <f t="shared" si="1165"/>
        <v>0</v>
      </c>
      <c r="AD2685" s="174">
        <f t="shared" si="1166"/>
        <v>0</v>
      </c>
      <c r="AE2685" s="8"/>
      <c r="AF2685" s="885" t="str">
        <f t="shared" si="1167"/>
        <v xml:space="preserve"> </v>
      </c>
      <c r="AG2685" s="40">
        <f t="shared" si="1168"/>
        <v>0</v>
      </c>
      <c r="AH2685" s="40">
        <f t="shared" si="1169"/>
        <v>0</v>
      </c>
      <c r="AR2685" s="40">
        <f t="shared" si="1170"/>
        <v>0</v>
      </c>
      <c r="AS2685" s="40">
        <f t="shared" si="1171"/>
        <v>0</v>
      </c>
      <c r="AT2685" s="40">
        <f t="shared" si="1172"/>
        <v>0</v>
      </c>
      <c r="AU2685" s="40">
        <f t="shared" si="1173"/>
        <v>0</v>
      </c>
      <c r="AX2685" s="279">
        <f t="shared" si="1174"/>
        <v>0</v>
      </c>
      <c r="AY2685" s="279">
        <f t="shared" si="1175"/>
        <v>0</v>
      </c>
      <c r="AZ2685" s="40">
        <f t="shared" si="1176"/>
        <v>0</v>
      </c>
      <c r="BB2685" s="40">
        <f t="shared" si="1177"/>
        <v>0</v>
      </c>
      <c r="BC2685" s="397">
        <f t="shared" si="1178"/>
        <v>0</v>
      </c>
      <c r="BD2685" s="105">
        <f t="shared" si="1179"/>
        <v>0</v>
      </c>
      <c r="BE2685" s="105">
        <f t="shared" si="1180"/>
        <v>0</v>
      </c>
      <c r="BF2685" s="742">
        <f t="shared" si="1181"/>
        <v>0</v>
      </c>
      <c r="BG2685" s="89"/>
      <c r="BH2685" s="9"/>
      <c r="BJ2685" s="40">
        <f t="shared" si="1182"/>
        <v>0</v>
      </c>
      <c r="BK2685" s="40">
        <f t="shared" si="1183"/>
        <v>1</v>
      </c>
      <c r="BL2685" s="40">
        <f t="shared" si="1184"/>
        <v>0</v>
      </c>
      <c r="BM2685" s="40">
        <f t="shared" si="1185"/>
        <v>0</v>
      </c>
      <c r="BN2685" s="40">
        <f t="shared" si="1186"/>
        <v>0</v>
      </c>
    </row>
    <row r="2686" spans="1:66" x14ac:dyDescent="0.25">
      <c r="A2686" s="379"/>
      <c r="B2686" s="936"/>
      <c r="C2686" s="272"/>
      <c r="D2686" s="868"/>
      <c r="E2686" s="873" t="str">
        <f t="shared" si="1160"/>
        <v xml:space="preserve"> </v>
      </c>
      <c r="F2686" s="130">
        <f t="shared" si="1161"/>
        <v>0</v>
      </c>
      <c r="G2686" s="128">
        <f t="shared" si="1162"/>
        <v>2674</v>
      </c>
      <c r="H2686" s="127"/>
      <c r="I2686" s="321"/>
      <c r="J2686" s="97"/>
      <c r="K2686" s="323"/>
      <c r="L2686" s="322"/>
      <c r="M2686" s="50"/>
      <c r="N2686" s="87"/>
      <c r="O2686" s="324"/>
      <c r="P2686" s="98"/>
      <c r="Q2686" s="98"/>
      <c r="R2686" s="114"/>
      <c r="S2686" s="753"/>
      <c r="T2686" s="98"/>
      <c r="U2686" s="98"/>
      <c r="V2686" s="98"/>
      <c r="W2686" s="99"/>
      <c r="X2686" s="97"/>
      <c r="Y2686" s="87"/>
      <c r="Z2686" s="100"/>
      <c r="AA2686" s="106">
        <f t="shared" si="1163"/>
        <v>2674</v>
      </c>
      <c r="AB2686" s="549">
        <f t="shared" si="1164"/>
        <v>0</v>
      </c>
      <c r="AC2686" s="544">
        <f t="shared" si="1165"/>
        <v>0</v>
      </c>
      <c r="AD2686" s="174">
        <f t="shared" si="1166"/>
        <v>0</v>
      </c>
      <c r="AE2686" s="8"/>
      <c r="AF2686" s="885" t="str">
        <f t="shared" si="1167"/>
        <v xml:space="preserve"> </v>
      </c>
      <c r="AG2686" s="40">
        <f t="shared" si="1168"/>
        <v>0</v>
      </c>
      <c r="AH2686" s="40">
        <f t="shared" si="1169"/>
        <v>0</v>
      </c>
      <c r="AR2686" s="40">
        <f t="shared" si="1170"/>
        <v>0</v>
      </c>
      <c r="AS2686" s="40">
        <f t="shared" si="1171"/>
        <v>0</v>
      </c>
      <c r="AT2686" s="40">
        <f t="shared" si="1172"/>
        <v>0</v>
      </c>
      <c r="AU2686" s="40">
        <f t="shared" si="1173"/>
        <v>0</v>
      </c>
      <c r="AX2686" s="279">
        <f t="shared" si="1174"/>
        <v>0</v>
      </c>
      <c r="AY2686" s="279">
        <f t="shared" si="1175"/>
        <v>0</v>
      </c>
      <c r="AZ2686" s="40">
        <f t="shared" si="1176"/>
        <v>0</v>
      </c>
      <c r="BB2686" s="40">
        <f t="shared" si="1177"/>
        <v>0</v>
      </c>
      <c r="BC2686" s="397">
        <f t="shared" si="1178"/>
        <v>0</v>
      </c>
      <c r="BD2686" s="105">
        <f t="shared" si="1179"/>
        <v>0</v>
      </c>
      <c r="BE2686" s="105">
        <f t="shared" si="1180"/>
        <v>0</v>
      </c>
      <c r="BF2686" s="742">
        <f t="shared" si="1181"/>
        <v>0</v>
      </c>
      <c r="BG2686" s="89"/>
      <c r="BH2686" s="9"/>
      <c r="BJ2686" s="40">
        <f t="shared" si="1182"/>
        <v>0</v>
      </c>
      <c r="BK2686" s="40">
        <f t="shared" si="1183"/>
        <v>1</v>
      </c>
      <c r="BL2686" s="40">
        <f t="shared" si="1184"/>
        <v>0</v>
      </c>
      <c r="BM2686" s="40">
        <f t="shared" si="1185"/>
        <v>0</v>
      </c>
      <c r="BN2686" s="40">
        <f t="shared" si="1186"/>
        <v>0</v>
      </c>
    </row>
    <row r="2687" spans="1:66" x14ac:dyDescent="0.25">
      <c r="A2687" s="379"/>
      <c r="B2687" s="936"/>
      <c r="C2687" s="272"/>
      <c r="D2687" s="868"/>
      <c r="E2687" s="873" t="str">
        <f t="shared" si="1160"/>
        <v xml:space="preserve"> </v>
      </c>
      <c r="F2687" s="130">
        <f t="shared" si="1161"/>
        <v>0</v>
      </c>
      <c r="G2687" s="128">
        <f t="shared" si="1162"/>
        <v>2675</v>
      </c>
      <c r="H2687" s="127"/>
      <c r="I2687" s="321"/>
      <c r="J2687" s="97"/>
      <c r="K2687" s="323"/>
      <c r="L2687" s="322"/>
      <c r="M2687" s="50"/>
      <c r="N2687" s="87"/>
      <c r="O2687" s="324"/>
      <c r="P2687" s="98"/>
      <c r="Q2687" s="98"/>
      <c r="R2687" s="114"/>
      <c r="S2687" s="753"/>
      <c r="T2687" s="98"/>
      <c r="U2687" s="98"/>
      <c r="V2687" s="98"/>
      <c r="W2687" s="99"/>
      <c r="X2687" s="97"/>
      <c r="Y2687" s="87"/>
      <c r="Z2687" s="100"/>
      <c r="AA2687" s="106">
        <f t="shared" si="1163"/>
        <v>2675</v>
      </c>
      <c r="AB2687" s="549">
        <f t="shared" si="1164"/>
        <v>0</v>
      </c>
      <c r="AC2687" s="544">
        <f t="shared" si="1165"/>
        <v>0</v>
      </c>
      <c r="AD2687" s="174">
        <f t="shared" si="1166"/>
        <v>0</v>
      </c>
      <c r="AE2687" s="8"/>
      <c r="AF2687" s="885" t="str">
        <f t="shared" si="1167"/>
        <v xml:space="preserve"> </v>
      </c>
      <c r="AG2687" s="40">
        <f t="shared" si="1168"/>
        <v>0</v>
      </c>
      <c r="AH2687" s="40">
        <f t="shared" si="1169"/>
        <v>0</v>
      </c>
      <c r="AR2687" s="40">
        <f t="shared" si="1170"/>
        <v>0</v>
      </c>
      <c r="AS2687" s="40">
        <f t="shared" si="1171"/>
        <v>0</v>
      </c>
      <c r="AT2687" s="40">
        <f t="shared" si="1172"/>
        <v>0</v>
      </c>
      <c r="AU2687" s="40">
        <f t="shared" si="1173"/>
        <v>0</v>
      </c>
      <c r="AX2687" s="279">
        <f t="shared" si="1174"/>
        <v>0</v>
      </c>
      <c r="AY2687" s="279">
        <f t="shared" si="1175"/>
        <v>0</v>
      </c>
      <c r="AZ2687" s="40">
        <f t="shared" si="1176"/>
        <v>0</v>
      </c>
      <c r="BB2687" s="40">
        <f t="shared" si="1177"/>
        <v>0</v>
      </c>
      <c r="BC2687" s="397">
        <f t="shared" si="1178"/>
        <v>0</v>
      </c>
      <c r="BD2687" s="105">
        <f t="shared" si="1179"/>
        <v>0</v>
      </c>
      <c r="BE2687" s="105">
        <f t="shared" si="1180"/>
        <v>0</v>
      </c>
      <c r="BF2687" s="742">
        <f t="shared" si="1181"/>
        <v>0</v>
      </c>
      <c r="BG2687" s="89"/>
      <c r="BH2687" s="9"/>
      <c r="BJ2687" s="40">
        <f t="shared" si="1182"/>
        <v>0</v>
      </c>
      <c r="BK2687" s="40">
        <f t="shared" si="1183"/>
        <v>1</v>
      </c>
      <c r="BL2687" s="40">
        <f t="shared" si="1184"/>
        <v>0</v>
      </c>
      <c r="BM2687" s="40">
        <f t="shared" si="1185"/>
        <v>0</v>
      </c>
      <c r="BN2687" s="40">
        <f t="shared" si="1186"/>
        <v>0</v>
      </c>
    </row>
    <row r="2688" spans="1:66" x14ac:dyDescent="0.25">
      <c r="A2688" s="379"/>
      <c r="B2688" s="936"/>
      <c r="C2688" s="272"/>
      <c r="D2688" s="868"/>
      <c r="E2688" s="873" t="str">
        <f t="shared" si="1160"/>
        <v xml:space="preserve"> </v>
      </c>
      <c r="F2688" s="130">
        <f t="shared" si="1161"/>
        <v>0</v>
      </c>
      <c r="G2688" s="128">
        <f t="shared" si="1162"/>
        <v>2676</v>
      </c>
      <c r="H2688" s="127"/>
      <c r="I2688" s="321"/>
      <c r="J2688" s="97"/>
      <c r="K2688" s="323"/>
      <c r="L2688" s="322"/>
      <c r="M2688" s="50"/>
      <c r="N2688" s="87"/>
      <c r="O2688" s="324"/>
      <c r="P2688" s="98"/>
      <c r="Q2688" s="98"/>
      <c r="R2688" s="114"/>
      <c r="S2688" s="753"/>
      <c r="T2688" s="98"/>
      <c r="U2688" s="98"/>
      <c r="V2688" s="98"/>
      <c r="W2688" s="99"/>
      <c r="X2688" s="97"/>
      <c r="Y2688" s="87"/>
      <c r="Z2688" s="100"/>
      <c r="AA2688" s="106">
        <f t="shared" si="1163"/>
        <v>2676</v>
      </c>
      <c r="AB2688" s="549">
        <f t="shared" si="1164"/>
        <v>0</v>
      </c>
      <c r="AC2688" s="544">
        <f t="shared" si="1165"/>
        <v>0</v>
      </c>
      <c r="AD2688" s="174">
        <f t="shared" si="1166"/>
        <v>0</v>
      </c>
      <c r="AE2688" s="8"/>
      <c r="AF2688" s="885" t="str">
        <f t="shared" si="1167"/>
        <v xml:space="preserve"> </v>
      </c>
      <c r="AG2688" s="40">
        <f t="shared" si="1168"/>
        <v>0</v>
      </c>
      <c r="AH2688" s="40">
        <f t="shared" si="1169"/>
        <v>0</v>
      </c>
      <c r="AR2688" s="40">
        <f t="shared" si="1170"/>
        <v>0</v>
      </c>
      <c r="AS2688" s="40">
        <f t="shared" si="1171"/>
        <v>0</v>
      </c>
      <c r="AT2688" s="40">
        <f t="shared" si="1172"/>
        <v>0</v>
      </c>
      <c r="AU2688" s="40">
        <f t="shared" si="1173"/>
        <v>0</v>
      </c>
      <c r="AX2688" s="279">
        <f t="shared" si="1174"/>
        <v>0</v>
      </c>
      <c r="AY2688" s="279">
        <f t="shared" si="1175"/>
        <v>0</v>
      </c>
      <c r="AZ2688" s="40">
        <f t="shared" si="1176"/>
        <v>0</v>
      </c>
      <c r="BB2688" s="40">
        <f t="shared" si="1177"/>
        <v>0</v>
      </c>
      <c r="BC2688" s="397">
        <f t="shared" si="1178"/>
        <v>0</v>
      </c>
      <c r="BD2688" s="105">
        <f t="shared" si="1179"/>
        <v>0</v>
      </c>
      <c r="BE2688" s="105">
        <f t="shared" si="1180"/>
        <v>0</v>
      </c>
      <c r="BF2688" s="742">
        <f t="shared" si="1181"/>
        <v>0</v>
      </c>
      <c r="BG2688" s="89"/>
      <c r="BH2688" s="9"/>
      <c r="BJ2688" s="40">
        <f t="shared" si="1182"/>
        <v>0</v>
      </c>
      <c r="BK2688" s="40">
        <f t="shared" si="1183"/>
        <v>1</v>
      </c>
      <c r="BL2688" s="40">
        <f t="shared" si="1184"/>
        <v>0</v>
      </c>
      <c r="BM2688" s="40">
        <f t="shared" si="1185"/>
        <v>0</v>
      </c>
      <c r="BN2688" s="40">
        <f t="shared" si="1186"/>
        <v>0</v>
      </c>
    </row>
    <row r="2689" spans="1:66" x14ac:dyDescent="0.25">
      <c r="A2689" s="379"/>
      <c r="B2689" s="936"/>
      <c r="C2689" s="272"/>
      <c r="D2689" s="868"/>
      <c r="E2689" s="873" t="str">
        <f t="shared" si="1160"/>
        <v xml:space="preserve"> </v>
      </c>
      <c r="F2689" s="130">
        <f t="shared" si="1161"/>
        <v>0</v>
      </c>
      <c r="G2689" s="128">
        <f t="shared" si="1162"/>
        <v>2677</v>
      </c>
      <c r="H2689" s="127"/>
      <c r="I2689" s="321"/>
      <c r="J2689" s="97"/>
      <c r="K2689" s="323"/>
      <c r="L2689" s="322"/>
      <c r="M2689" s="50"/>
      <c r="N2689" s="87"/>
      <c r="O2689" s="324"/>
      <c r="P2689" s="98"/>
      <c r="Q2689" s="98"/>
      <c r="R2689" s="114"/>
      <c r="S2689" s="753"/>
      <c r="T2689" s="98"/>
      <c r="U2689" s="98"/>
      <c r="V2689" s="98"/>
      <c r="W2689" s="99"/>
      <c r="X2689" s="97"/>
      <c r="Y2689" s="87"/>
      <c r="Z2689" s="100"/>
      <c r="AA2689" s="106">
        <f t="shared" si="1163"/>
        <v>2677</v>
      </c>
      <c r="AB2689" s="549">
        <f t="shared" si="1164"/>
        <v>0</v>
      </c>
      <c r="AC2689" s="544">
        <f t="shared" si="1165"/>
        <v>0</v>
      </c>
      <c r="AD2689" s="174">
        <f t="shared" si="1166"/>
        <v>0</v>
      </c>
      <c r="AE2689" s="8"/>
      <c r="AF2689" s="885" t="str">
        <f t="shared" si="1167"/>
        <v xml:space="preserve"> </v>
      </c>
      <c r="AG2689" s="40">
        <f t="shared" si="1168"/>
        <v>0</v>
      </c>
      <c r="AH2689" s="40">
        <f t="shared" si="1169"/>
        <v>0</v>
      </c>
      <c r="AR2689" s="40">
        <f t="shared" si="1170"/>
        <v>0</v>
      </c>
      <c r="AS2689" s="40">
        <f t="shared" si="1171"/>
        <v>0</v>
      </c>
      <c r="AT2689" s="40">
        <f t="shared" si="1172"/>
        <v>0</v>
      </c>
      <c r="AU2689" s="40">
        <f t="shared" si="1173"/>
        <v>0</v>
      </c>
      <c r="AX2689" s="279">
        <f t="shared" si="1174"/>
        <v>0</v>
      </c>
      <c r="AY2689" s="279">
        <f t="shared" si="1175"/>
        <v>0</v>
      </c>
      <c r="AZ2689" s="40">
        <f t="shared" si="1176"/>
        <v>0</v>
      </c>
      <c r="BB2689" s="40">
        <f t="shared" si="1177"/>
        <v>0</v>
      </c>
      <c r="BC2689" s="397">
        <f t="shared" si="1178"/>
        <v>0</v>
      </c>
      <c r="BD2689" s="105">
        <f t="shared" si="1179"/>
        <v>0</v>
      </c>
      <c r="BE2689" s="105">
        <f t="shared" si="1180"/>
        <v>0</v>
      </c>
      <c r="BF2689" s="742">
        <f t="shared" si="1181"/>
        <v>0</v>
      </c>
      <c r="BG2689" s="89"/>
      <c r="BH2689" s="9"/>
      <c r="BJ2689" s="40">
        <f t="shared" si="1182"/>
        <v>0</v>
      </c>
      <c r="BK2689" s="40">
        <f t="shared" si="1183"/>
        <v>1</v>
      </c>
      <c r="BL2689" s="40">
        <f t="shared" si="1184"/>
        <v>0</v>
      </c>
      <c r="BM2689" s="40">
        <f t="shared" si="1185"/>
        <v>0</v>
      </c>
      <c r="BN2689" s="40">
        <f t="shared" si="1186"/>
        <v>0</v>
      </c>
    </row>
    <row r="2690" spans="1:66" x14ac:dyDescent="0.25">
      <c r="A2690" s="379"/>
      <c r="B2690" s="936"/>
      <c r="C2690" s="272"/>
      <c r="D2690" s="868"/>
      <c r="E2690" s="873" t="str">
        <f t="shared" si="1160"/>
        <v xml:space="preserve"> </v>
      </c>
      <c r="F2690" s="130">
        <f t="shared" si="1161"/>
        <v>0</v>
      </c>
      <c r="G2690" s="128">
        <f t="shared" si="1162"/>
        <v>2678</v>
      </c>
      <c r="H2690" s="127"/>
      <c r="I2690" s="321"/>
      <c r="J2690" s="97"/>
      <c r="K2690" s="323"/>
      <c r="L2690" s="322"/>
      <c r="M2690" s="50"/>
      <c r="N2690" s="87"/>
      <c r="O2690" s="324"/>
      <c r="P2690" s="98"/>
      <c r="Q2690" s="98"/>
      <c r="R2690" s="114"/>
      <c r="S2690" s="753"/>
      <c r="T2690" s="98"/>
      <c r="U2690" s="98"/>
      <c r="V2690" s="98"/>
      <c r="W2690" s="99"/>
      <c r="X2690" s="97"/>
      <c r="Y2690" s="87"/>
      <c r="Z2690" s="100"/>
      <c r="AA2690" s="106">
        <f t="shared" si="1163"/>
        <v>2678</v>
      </c>
      <c r="AB2690" s="549">
        <f t="shared" si="1164"/>
        <v>0</v>
      </c>
      <c r="AC2690" s="544">
        <f t="shared" si="1165"/>
        <v>0</v>
      </c>
      <c r="AD2690" s="174">
        <f t="shared" si="1166"/>
        <v>0</v>
      </c>
      <c r="AE2690" s="8"/>
      <c r="AF2690" s="885" t="str">
        <f t="shared" si="1167"/>
        <v xml:space="preserve"> </v>
      </c>
      <c r="AG2690" s="40">
        <f t="shared" si="1168"/>
        <v>0</v>
      </c>
      <c r="AH2690" s="40">
        <f t="shared" si="1169"/>
        <v>0</v>
      </c>
      <c r="AR2690" s="40">
        <f t="shared" si="1170"/>
        <v>0</v>
      </c>
      <c r="AS2690" s="40">
        <f t="shared" si="1171"/>
        <v>0</v>
      </c>
      <c r="AT2690" s="40">
        <f t="shared" si="1172"/>
        <v>0</v>
      </c>
      <c r="AU2690" s="40">
        <f t="shared" si="1173"/>
        <v>0</v>
      </c>
      <c r="AX2690" s="279">
        <f t="shared" si="1174"/>
        <v>0</v>
      </c>
      <c r="AY2690" s="279">
        <f t="shared" si="1175"/>
        <v>0</v>
      </c>
      <c r="AZ2690" s="40">
        <f t="shared" si="1176"/>
        <v>0</v>
      </c>
      <c r="BB2690" s="40">
        <f t="shared" si="1177"/>
        <v>0</v>
      </c>
      <c r="BC2690" s="397">
        <f t="shared" si="1178"/>
        <v>0</v>
      </c>
      <c r="BD2690" s="105">
        <f t="shared" si="1179"/>
        <v>0</v>
      </c>
      <c r="BE2690" s="105">
        <f t="shared" si="1180"/>
        <v>0</v>
      </c>
      <c r="BF2690" s="742">
        <f t="shared" si="1181"/>
        <v>0</v>
      </c>
      <c r="BG2690" s="89"/>
      <c r="BH2690" s="9"/>
      <c r="BJ2690" s="40">
        <f t="shared" si="1182"/>
        <v>0</v>
      </c>
      <c r="BK2690" s="40">
        <f t="shared" si="1183"/>
        <v>1</v>
      </c>
      <c r="BL2690" s="40">
        <f t="shared" si="1184"/>
        <v>0</v>
      </c>
      <c r="BM2690" s="40">
        <f t="shared" si="1185"/>
        <v>0</v>
      </c>
      <c r="BN2690" s="40">
        <f t="shared" si="1186"/>
        <v>0</v>
      </c>
    </row>
    <row r="2691" spans="1:66" x14ac:dyDescent="0.25">
      <c r="A2691" s="379"/>
      <c r="B2691" s="936"/>
      <c r="C2691" s="272"/>
      <c r="D2691" s="868"/>
      <c r="E2691" s="873" t="str">
        <f t="shared" si="1160"/>
        <v xml:space="preserve"> </v>
      </c>
      <c r="F2691" s="130">
        <f t="shared" si="1161"/>
        <v>0</v>
      </c>
      <c r="G2691" s="128">
        <f t="shared" si="1162"/>
        <v>2679</v>
      </c>
      <c r="H2691" s="127"/>
      <c r="I2691" s="321"/>
      <c r="J2691" s="97"/>
      <c r="K2691" s="323"/>
      <c r="L2691" s="322"/>
      <c r="M2691" s="50"/>
      <c r="N2691" s="87"/>
      <c r="O2691" s="324"/>
      <c r="P2691" s="98"/>
      <c r="Q2691" s="98"/>
      <c r="R2691" s="114"/>
      <c r="S2691" s="753"/>
      <c r="T2691" s="98"/>
      <c r="U2691" s="98"/>
      <c r="V2691" s="98"/>
      <c r="W2691" s="99"/>
      <c r="X2691" s="97"/>
      <c r="Y2691" s="87"/>
      <c r="Z2691" s="100"/>
      <c r="AA2691" s="106">
        <f t="shared" si="1163"/>
        <v>2679</v>
      </c>
      <c r="AB2691" s="549">
        <f t="shared" si="1164"/>
        <v>0</v>
      </c>
      <c r="AC2691" s="544">
        <f t="shared" si="1165"/>
        <v>0</v>
      </c>
      <c r="AD2691" s="174">
        <f t="shared" si="1166"/>
        <v>0</v>
      </c>
      <c r="AE2691" s="8"/>
      <c r="AF2691" s="885" t="str">
        <f t="shared" si="1167"/>
        <v xml:space="preserve"> </v>
      </c>
      <c r="AG2691" s="40">
        <f t="shared" si="1168"/>
        <v>0</v>
      </c>
      <c r="AH2691" s="40">
        <f t="shared" si="1169"/>
        <v>0</v>
      </c>
      <c r="AR2691" s="40">
        <f t="shared" si="1170"/>
        <v>0</v>
      </c>
      <c r="AS2691" s="40">
        <f t="shared" si="1171"/>
        <v>0</v>
      </c>
      <c r="AT2691" s="40">
        <f t="shared" si="1172"/>
        <v>0</v>
      </c>
      <c r="AU2691" s="40">
        <f t="shared" si="1173"/>
        <v>0</v>
      </c>
      <c r="AX2691" s="279">
        <f t="shared" si="1174"/>
        <v>0</v>
      </c>
      <c r="AY2691" s="279">
        <f t="shared" si="1175"/>
        <v>0</v>
      </c>
      <c r="AZ2691" s="40">
        <f t="shared" si="1176"/>
        <v>0</v>
      </c>
      <c r="BB2691" s="40">
        <f t="shared" si="1177"/>
        <v>0</v>
      </c>
      <c r="BC2691" s="397">
        <f t="shared" si="1178"/>
        <v>0</v>
      </c>
      <c r="BD2691" s="105">
        <f t="shared" si="1179"/>
        <v>0</v>
      </c>
      <c r="BE2691" s="105">
        <f t="shared" si="1180"/>
        <v>0</v>
      </c>
      <c r="BF2691" s="742">
        <f t="shared" si="1181"/>
        <v>0</v>
      </c>
      <c r="BG2691" s="89"/>
      <c r="BH2691" s="9"/>
      <c r="BJ2691" s="40">
        <f t="shared" si="1182"/>
        <v>0</v>
      </c>
      <c r="BK2691" s="40">
        <f t="shared" si="1183"/>
        <v>1</v>
      </c>
      <c r="BL2691" s="40">
        <f t="shared" si="1184"/>
        <v>0</v>
      </c>
      <c r="BM2691" s="40">
        <f t="shared" si="1185"/>
        <v>0</v>
      </c>
      <c r="BN2691" s="40">
        <f t="shared" si="1186"/>
        <v>0</v>
      </c>
    </row>
    <row r="2692" spans="1:66" x14ac:dyDescent="0.25">
      <c r="A2692" s="379"/>
      <c r="B2692" s="936"/>
      <c r="C2692" s="272"/>
      <c r="D2692" s="868"/>
      <c r="E2692" s="873" t="str">
        <f t="shared" si="1160"/>
        <v xml:space="preserve"> </v>
      </c>
      <c r="F2692" s="130">
        <f t="shared" si="1161"/>
        <v>0</v>
      </c>
      <c r="G2692" s="128">
        <f t="shared" si="1162"/>
        <v>2680</v>
      </c>
      <c r="H2692" s="127"/>
      <c r="I2692" s="321"/>
      <c r="J2692" s="97"/>
      <c r="K2692" s="323"/>
      <c r="L2692" s="322"/>
      <c r="M2692" s="50"/>
      <c r="N2692" s="87"/>
      <c r="O2692" s="324"/>
      <c r="P2692" s="98"/>
      <c r="Q2692" s="98"/>
      <c r="R2692" s="114"/>
      <c r="S2692" s="753"/>
      <c r="T2692" s="98"/>
      <c r="U2692" s="98"/>
      <c r="V2692" s="98"/>
      <c r="W2692" s="99"/>
      <c r="X2692" s="97"/>
      <c r="Y2692" s="87"/>
      <c r="Z2692" s="100"/>
      <c r="AA2692" s="106">
        <f t="shared" si="1163"/>
        <v>2680</v>
      </c>
      <c r="AB2692" s="549">
        <f t="shared" si="1164"/>
        <v>0</v>
      </c>
      <c r="AC2692" s="544">
        <f t="shared" si="1165"/>
        <v>0</v>
      </c>
      <c r="AD2692" s="174">
        <f t="shared" si="1166"/>
        <v>0</v>
      </c>
      <c r="AE2692" s="8"/>
      <c r="AF2692" s="885" t="str">
        <f t="shared" si="1167"/>
        <v xml:space="preserve"> </v>
      </c>
      <c r="AG2692" s="40">
        <f t="shared" si="1168"/>
        <v>0</v>
      </c>
      <c r="AH2692" s="40">
        <f t="shared" si="1169"/>
        <v>0</v>
      </c>
      <c r="AR2692" s="40">
        <f t="shared" si="1170"/>
        <v>0</v>
      </c>
      <c r="AS2692" s="40">
        <f t="shared" si="1171"/>
        <v>0</v>
      </c>
      <c r="AT2692" s="40">
        <f t="shared" si="1172"/>
        <v>0</v>
      </c>
      <c r="AU2692" s="40">
        <f t="shared" si="1173"/>
        <v>0</v>
      </c>
      <c r="AX2692" s="279">
        <f t="shared" si="1174"/>
        <v>0</v>
      </c>
      <c r="AY2692" s="279">
        <f t="shared" si="1175"/>
        <v>0</v>
      </c>
      <c r="AZ2692" s="40">
        <f t="shared" si="1176"/>
        <v>0</v>
      </c>
      <c r="BB2692" s="40">
        <f t="shared" si="1177"/>
        <v>0</v>
      </c>
      <c r="BC2692" s="397">
        <f t="shared" si="1178"/>
        <v>0</v>
      </c>
      <c r="BD2692" s="105">
        <f t="shared" si="1179"/>
        <v>0</v>
      </c>
      <c r="BE2692" s="105">
        <f t="shared" si="1180"/>
        <v>0</v>
      </c>
      <c r="BF2692" s="742">
        <f t="shared" si="1181"/>
        <v>0</v>
      </c>
      <c r="BG2692" s="89"/>
      <c r="BH2692" s="9"/>
      <c r="BJ2692" s="40">
        <f t="shared" si="1182"/>
        <v>0</v>
      </c>
      <c r="BK2692" s="40">
        <f t="shared" si="1183"/>
        <v>1</v>
      </c>
      <c r="BL2692" s="40">
        <f t="shared" si="1184"/>
        <v>0</v>
      </c>
      <c r="BM2692" s="40">
        <f t="shared" si="1185"/>
        <v>0</v>
      </c>
      <c r="BN2692" s="40">
        <f t="shared" si="1186"/>
        <v>0</v>
      </c>
    </row>
    <row r="2693" spans="1:66" x14ac:dyDescent="0.25">
      <c r="A2693" s="379"/>
      <c r="B2693" s="936"/>
      <c r="C2693" s="272"/>
      <c r="D2693" s="868"/>
      <c r="E2693" s="873" t="str">
        <f t="shared" si="1160"/>
        <v xml:space="preserve"> </v>
      </c>
      <c r="F2693" s="130">
        <f t="shared" si="1161"/>
        <v>0</v>
      </c>
      <c r="G2693" s="128">
        <f t="shared" si="1162"/>
        <v>2681</v>
      </c>
      <c r="H2693" s="127"/>
      <c r="I2693" s="321"/>
      <c r="J2693" s="97"/>
      <c r="K2693" s="323"/>
      <c r="L2693" s="322"/>
      <c r="M2693" s="50"/>
      <c r="N2693" s="87"/>
      <c r="O2693" s="324"/>
      <c r="P2693" s="98"/>
      <c r="Q2693" s="98"/>
      <c r="R2693" s="114"/>
      <c r="S2693" s="753"/>
      <c r="T2693" s="98"/>
      <c r="U2693" s="98"/>
      <c r="V2693" s="98"/>
      <c r="W2693" s="99"/>
      <c r="X2693" s="97"/>
      <c r="Y2693" s="87"/>
      <c r="Z2693" s="100"/>
      <c r="AA2693" s="106">
        <f t="shared" si="1163"/>
        <v>2681</v>
      </c>
      <c r="AB2693" s="549">
        <f t="shared" si="1164"/>
        <v>0</v>
      </c>
      <c r="AC2693" s="544">
        <f t="shared" si="1165"/>
        <v>0</v>
      </c>
      <c r="AD2693" s="174">
        <f t="shared" si="1166"/>
        <v>0</v>
      </c>
      <c r="AE2693" s="8"/>
      <c r="AF2693" s="885" t="str">
        <f t="shared" si="1167"/>
        <v xml:space="preserve"> </v>
      </c>
      <c r="AG2693" s="40">
        <f t="shared" si="1168"/>
        <v>0</v>
      </c>
      <c r="AH2693" s="40">
        <f t="shared" si="1169"/>
        <v>0</v>
      </c>
      <c r="AR2693" s="40">
        <f t="shared" si="1170"/>
        <v>0</v>
      </c>
      <c r="AS2693" s="40">
        <f t="shared" si="1171"/>
        <v>0</v>
      </c>
      <c r="AT2693" s="40">
        <f t="shared" si="1172"/>
        <v>0</v>
      </c>
      <c r="AU2693" s="40">
        <f t="shared" si="1173"/>
        <v>0</v>
      </c>
      <c r="AX2693" s="279">
        <f t="shared" si="1174"/>
        <v>0</v>
      </c>
      <c r="AY2693" s="279">
        <f t="shared" si="1175"/>
        <v>0</v>
      </c>
      <c r="AZ2693" s="40">
        <f t="shared" si="1176"/>
        <v>0</v>
      </c>
      <c r="BB2693" s="40">
        <f t="shared" si="1177"/>
        <v>0</v>
      </c>
      <c r="BC2693" s="397">
        <f t="shared" si="1178"/>
        <v>0</v>
      </c>
      <c r="BD2693" s="105">
        <f t="shared" si="1179"/>
        <v>0</v>
      </c>
      <c r="BE2693" s="105">
        <f t="shared" si="1180"/>
        <v>0</v>
      </c>
      <c r="BF2693" s="742">
        <f t="shared" si="1181"/>
        <v>0</v>
      </c>
      <c r="BG2693" s="89"/>
      <c r="BH2693" s="9"/>
      <c r="BJ2693" s="40">
        <f t="shared" si="1182"/>
        <v>0</v>
      </c>
      <c r="BK2693" s="40">
        <f t="shared" si="1183"/>
        <v>1</v>
      </c>
      <c r="BL2693" s="40">
        <f t="shared" si="1184"/>
        <v>0</v>
      </c>
      <c r="BM2693" s="40">
        <f t="shared" si="1185"/>
        <v>0</v>
      </c>
      <c r="BN2693" s="40">
        <f t="shared" si="1186"/>
        <v>0</v>
      </c>
    </row>
    <row r="2694" spans="1:66" x14ac:dyDescent="0.25">
      <c r="A2694" s="379"/>
      <c r="B2694" s="936"/>
      <c r="C2694" s="272"/>
      <c r="D2694" s="868"/>
      <c r="E2694" s="873" t="str">
        <f t="shared" si="1160"/>
        <v xml:space="preserve"> </v>
      </c>
      <c r="F2694" s="130">
        <f t="shared" si="1161"/>
        <v>0</v>
      </c>
      <c r="G2694" s="128">
        <f t="shared" si="1162"/>
        <v>2682</v>
      </c>
      <c r="H2694" s="127"/>
      <c r="I2694" s="321"/>
      <c r="J2694" s="97"/>
      <c r="K2694" s="323"/>
      <c r="L2694" s="322"/>
      <c r="M2694" s="50"/>
      <c r="N2694" s="87"/>
      <c r="O2694" s="324"/>
      <c r="P2694" s="98"/>
      <c r="Q2694" s="98"/>
      <c r="R2694" s="114"/>
      <c r="S2694" s="753"/>
      <c r="T2694" s="98"/>
      <c r="U2694" s="98"/>
      <c r="V2694" s="98"/>
      <c r="W2694" s="99"/>
      <c r="X2694" s="97"/>
      <c r="Y2694" s="87"/>
      <c r="Z2694" s="100"/>
      <c r="AA2694" s="106">
        <f t="shared" si="1163"/>
        <v>2682</v>
      </c>
      <c r="AB2694" s="549">
        <f t="shared" si="1164"/>
        <v>0</v>
      </c>
      <c r="AC2694" s="544">
        <f t="shared" si="1165"/>
        <v>0</v>
      </c>
      <c r="AD2694" s="174">
        <f t="shared" si="1166"/>
        <v>0</v>
      </c>
      <c r="AE2694" s="8"/>
      <c r="AF2694" s="885" t="str">
        <f t="shared" si="1167"/>
        <v xml:space="preserve"> </v>
      </c>
      <c r="AG2694" s="40">
        <f t="shared" si="1168"/>
        <v>0</v>
      </c>
      <c r="AH2694" s="40">
        <f t="shared" si="1169"/>
        <v>0</v>
      </c>
      <c r="AR2694" s="40">
        <f t="shared" si="1170"/>
        <v>0</v>
      </c>
      <c r="AS2694" s="40">
        <f t="shared" si="1171"/>
        <v>0</v>
      </c>
      <c r="AT2694" s="40">
        <f t="shared" si="1172"/>
        <v>0</v>
      </c>
      <c r="AU2694" s="40">
        <f t="shared" si="1173"/>
        <v>0</v>
      </c>
      <c r="AX2694" s="279">
        <f t="shared" si="1174"/>
        <v>0</v>
      </c>
      <c r="AY2694" s="279">
        <f t="shared" si="1175"/>
        <v>0</v>
      </c>
      <c r="AZ2694" s="40">
        <f t="shared" si="1176"/>
        <v>0</v>
      </c>
      <c r="BB2694" s="40">
        <f t="shared" si="1177"/>
        <v>0</v>
      </c>
      <c r="BC2694" s="397">
        <f t="shared" si="1178"/>
        <v>0</v>
      </c>
      <c r="BD2694" s="105">
        <f t="shared" si="1179"/>
        <v>0</v>
      </c>
      <c r="BE2694" s="105">
        <f t="shared" si="1180"/>
        <v>0</v>
      </c>
      <c r="BF2694" s="742">
        <f t="shared" si="1181"/>
        <v>0</v>
      </c>
      <c r="BG2694" s="89"/>
      <c r="BH2694" s="9"/>
      <c r="BJ2694" s="40">
        <f t="shared" si="1182"/>
        <v>0</v>
      </c>
      <c r="BK2694" s="40">
        <f t="shared" si="1183"/>
        <v>1</v>
      </c>
      <c r="BL2694" s="40">
        <f t="shared" si="1184"/>
        <v>0</v>
      </c>
      <c r="BM2694" s="40">
        <f t="shared" si="1185"/>
        <v>0</v>
      </c>
      <c r="BN2694" s="40">
        <f t="shared" si="1186"/>
        <v>0</v>
      </c>
    </row>
    <row r="2695" spans="1:66" x14ac:dyDescent="0.25">
      <c r="A2695" s="379"/>
      <c r="B2695" s="936"/>
      <c r="C2695" s="272"/>
      <c r="D2695" s="868"/>
      <c r="E2695" s="873" t="str">
        <f t="shared" si="1160"/>
        <v xml:space="preserve"> </v>
      </c>
      <c r="F2695" s="130">
        <f t="shared" si="1161"/>
        <v>0</v>
      </c>
      <c r="G2695" s="128">
        <f t="shared" si="1162"/>
        <v>2683</v>
      </c>
      <c r="H2695" s="127"/>
      <c r="I2695" s="321"/>
      <c r="J2695" s="97"/>
      <c r="K2695" s="323"/>
      <c r="L2695" s="322"/>
      <c r="M2695" s="50"/>
      <c r="N2695" s="87"/>
      <c r="O2695" s="324"/>
      <c r="P2695" s="98"/>
      <c r="Q2695" s="98"/>
      <c r="R2695" s="114"/>
      <c r="S2695" s="753"/>
      <c r="T2695" s="98"/>
      <c r="U2695" s="98"/>
      <c r="V2695" s="98"/>
      <c r="W2695" s="99"/>
      <c r="X2695" s="97"/>
      <c r="Y2695" s="87"/>
      <c r="Z2695" s="100"/>
      <c r="AA2695" s="106">
        <f t="shared" si="1163"/>
        <v>2683</v>
      </c>
      <c r="AB2695" s="549">
        <f t="shared" si="1164"/>
        <v>0</v>
      </c>
      <c r="AC2695" s="544">
        <f t="shared" si="1165"/>
        <v>0</v>
      </c>
      <c r="AD2695" s="174">
        <f t="shared" si="1166"/>
        <v>0</v>
      </c>
      <c r="AE2695" s="8"/>
      <c r="AF2695" s="885" t="str">
        <f t="shared" si="1167"/>
        <v xml:space="preserve"> </v>
      </c>
      <c r="AG2695" s="40">
        <f t="shared" si="1168"/>
        <v>0</v>
      </c>
      <c r="AH2695" s="40">
        <f t="shared" si="1169"/>
        <v>0</v>
      </c>
      <c r="AR2695" s="40">
        <f t="shared" si="1170"/>
        <v>0</v>
      </c>
      <c r="AS2695" s="40">
        <f t="shared" si="1171"/>
        <v>0</v>
      </c>
      <c r="AT2695" s="40">
        <f t="shared" si="1172"/>
        <v>0</v>
      </c>
      <c r="AU2695" s="40">
        <f t="shared" si="1173"/>
        <v>0</v>
      </c>
      <c r="AX2695" s="279">
        <f t="shared" si="1174"/>
        <v>0</v>
      </c>
      <c r="AY2695" s="279">
        <f t="shared" si="1175"/>
        <v>0</v>
      </c>
      <c r="AZ2695" s="40">
        <f t="shared" si="1176"/>
        <v>0</v>
      </c>
      <c r="BB2695" s="40">
        <f t="shared" si="1177"/>
        <v>0</v>
      </c>
      <c r="BC2695" s="397">
        <f t="shared" si="1178"/>
        <v>0</v>
      </c>
      <c r="BD2695" s="105">
        <f t="shared" si="1179"/>
        <v>0</v>
      </c>
      <c r="BE2695" s="105">
        <f t="shared" si="1180"/>
        <v>0</v>
      </c>
      <c r="BF2695" s="742">
        <f t="shared" si="1181"/>
        <v>0</v>
      </c>
      <c r="BG2695" s="89"/>
      <c r="BH2695" s="9"/>
      <c r="BJ2695" s="40">
        <f t="shared" si="1182"/>
        <v>0</v>
      </c>
      <c r="BK2695" s="40">
        <f t="shared" si="1183"/>
        <v>1</v>
      </c>
      <c r="BL2695" s="40">
        <f t="shared" si="1184"/>
        <v>0</v>
      </c>
      <c r="BM2695" s="40">
        <f t="shared" si="1185"/>
        <v>0</v>
      </c>
      <c r="BN2695" s="40">
        <f t="shared" si="1186"/>
        <v>0</v>
      </c>
    </row>
    <row r="2696" spans="1:66" x14ac:dyDescent="0.25">
      <c r="A2696" s="379"/>
      <c r="B2696" s="936"/>
      <c r="C2696" s="272"/>
      <c r="D2696" s="868"/>
      <c r="E2696" s="873" t="str">
        <f t="shared" si="1160"/>
        <v xml:space="preserve"> </v>
      </c>
      <c r="F2696" s="130">
        <f t="shared" si="1161"/>
        <v>0</v>
      </c>
      <c r="G2696" s="128">
        <f t="shared" si="1162"/>
        <v>2684</v>
      </c>
      <c r="H2696" s="127"/>
      <c r="I2696" s="321"/>
      <c r="J2696" s="97"/>
      <c r="K2696" s="323"/>
      <c r="L2696" s="322"/>
      <c r="M2696" s="50"/>
      <c r="N2696" s="87"/>
      <c r="O2696" s="324"/>
      <c r="P2696" s="98"/>
      <c r="Q2696" s="98"/>
      <c r="R2696" s="114"/>
      <c r="S2696" s="753"/>
      <c r="T2696" s="98"/>
      <c r="U2696" s="98"/>
      <c r="V2696" s="98"/>
      <c r="W2696" s="99"/>
      <c r="X2696" s="97"/>
      <c r="Y2696" s="87"/>
      <c r="Z2696" s="100"/>
      <c r="AA2696" s="106">
        <f t="shared" si="1163"/>
        <v>2684</v>
      </c>
      <c r="AB2696" s="549">
        <f t="shared" si="1164"/>
        <v>0</v>
      </c>
      <c r="AC2696" s="544">
        <f t="shared" si="1165"/>
        <v>0</v>
      </c>
      <c r="AD2696" s="174">
        <f t="shared" si="1166"/>
        <v>0</v>
      </c>
      <c r="AE2696" s="8"/>
      <c r="AF2696" s="885" t="str">
        <f t="shared" si="1167"/>
        <v xml:space="preserve"> </v>
      </c>
      <c r="AG2696" s="40">
        <f t="shared" si="1168"/>
        <v>0</v>
      </c>
      <c r="AH2696" s="40">
        <f t="shared" si="1169"/>
        <v>0</v>
      </c>
      <c r="AR2696" s="40">
        <f t="shared" si="1170"/>
        <v>0</v>
      </c>
      <c r="AS2696" s="40">
        <f t="shared" si="1171"/>
        <v>0</v>
      </c>
      <c r="AT2696" s="40">
        <f t="shared" si="1172"/>
        <v>0</v>
      </c>
      <c r="AU2696" s="40">
        <f t="shared" si="1173"/>
        <v>0</v>
      </c>
      <c r="AX2696" s="279">
        <f t="shared" si="1174"/>
        <v>0</v>
      </c>
      <c r="AY2696" s="279">
        <f t="shared" si="1175"/>
        <v>0</v>
      </c>
      <c r="AZ2696" s="40">
        <f t="shared" si="1176"/>
        <v>0</v>
      </c>
      <c r="BB2696" s="40">
        <f t="shared" si="1177"/>
        <v>0</v>
      </c>
      <c r="BC2696" s="397">
        <f t="shared" si="1178"/>
        <v>0</v>
      </c>
      <c r="BD2696" s="105">
        <f t="shared" si="1179"/>
        <v>0</v>
      </c>
      <c r="BE2696" s="105">
        <f t="shared" si="1180"/>
        <v>0</v>
      </c>
      <c r="BF2696" s="742">
        <f t="shared" si="1181"/>
        <v>0</v>
      </c>
      <c r="BG2696" s="89"/>
      <c r="BH2696" s="9"/>
      <c r="BJ2696" s="40">
        <f t="shared" si="1182"/>
        <v>0</v>
      </c>
      <c r="BK2696" s="40">
        <f t="shared" si="1183"/>
        <v>1</v>
      </c>
      <c r="BL2696" s="40">
        <f t="shared" si="1184"/>
        <v>0</v>
      </c>
      <c r="BM2696" s="40">
        <f t="shared" si="1185"/>
        <v>0</v>
      </c>
      <c r="BN2696" s="40">
        <f t="shared" si="1186"/>
        <v>0</v>
      </c>
    </row>
    <row r="2697" spans="1:66" x14ac:dyDescent="0.25">
      <c r="A2697" s="379"/>
      <c r="B2697" s="936"/>
      <c r="C2697" s="272"/>
      <c r="D2697" s="868"/>
      <c r="E2697" s="873" t="str">
        <f t="shared" si="1160"/>
        <v xml:space="preserve"> </v>
      </c>
      <c r="F2697" s="130">
        <f t="shared" si="1161"/>
        <v>0</v>
      </c>
      <c r="G2697" s="128">
        <f t="shared" si="1162"/>
        <v>2685</v>
      </c>
      <c r="H2697" s="127"/>
      <c r="I2697" s="321"/>
      <c r="J2697" s="97"/>
      <c r="K2697" s="323"/>
      <c r="L2697" s="322"/>
      <c r="M2697" s="50"/>
      <c r="N2697" s="87"/>
      <c r="O2697" s="324"/>
      <c r="P2697" s="98"/>
      <c r="Q2697" s="98"/>
      <c r="R2697" s="114"/>
      <c r="S2697" s="753"/>
      <c r="T2697" s="98"/>
      <c r="U2697" s="98"/>
      <c r="V2697" s="98"/>
      <c r="W2697" s="99"/>
      <c r="X2697" s="97"/>
      <c r="Y2697" s="87"/>
      <c r="Z2697" s="100"/>
      <c r="AA2697" s="106">
        <f t="shared" si="1163"/>
        <v>2685</v>
      </c>
      <c r="AB2697" s="549">
        <f t="shared" si="1164"/>
        <v>0</v>
      </c>
      <c r="AC2697" s="544">
        <f t="shared" si="1165"/>
        <v>0</v>
      </c>
      <c r="AD2697" s="174">
        <f t="shared" si="1166"/>
        <v>0</v>
      </c>
      <c r="AE2697" s="8"/>
      <c r="AF2697" s="885" t="str">
        <f t="shared" si="1167"/>
        <v xml:space="preserve"> </v>
      </c>
      <c r="AG2697" s="40">
        <f t="shared" si="1168"/>
        <v>0</v>
      </c>
      <c r="AH2697" s="40">
        <f t="shared" si="1169"/>
        <v>0</v>
      </c>
      <c r="AR2697" s="40">
        <f t="shared" si="1170"/>
        <v>0</v>
      </c>
      <c r="AS2697" s="40">
        <f t="shared" si="1171"/>
        <v>0</v>
      </c>
      <c r="AT2697" s="40">
        <f t="shared" si="1172"/>
        <v>0</v>
      </c>
      <c r="AU2697" s="40">
        <f t="shared" si="1173"/>
        <v>0</v>
      </c>
      <c r="AX2697" s="279">
        <f t="shared" si="1174"/>
        <v>0</v>
      </c>
      <c r="AY2697" s="279">
        <f t="shared" si="1175"/>
        <v>0</v>
      </c>
      <c r="AZ2697" s="40">
        <f t="shared" si="1176"/>
        <v>0</v>
      </c>
      <c r="BB2697" s="40">
        <f t="shared" si="1177"/>
        <v>0</v>
      </c>
      <c r="BC2697" s="397">
        <f t="shared" si="1178"/>
        <v>0</v>
      </c>
      <c r="BD2697" s="105">
        <f t="shared" si="1179"/>
        <v>0</v>
      </c>
      <c r="BE2697" s="105">
        <f t="shared" si="1180"/>
        <v>0</v>
      </c>
      <c r="BF2697" s="742">
        <f t="shared" si="1181"/>
        <v>0</v>
      </c>
      <c r="BG2697" s="89"/>
      <c r="BH2697" s="9"/>
      <c r="BJ2697" s="40">
        <f t="shared" si="1182"/>
        <v>0</v>
      </c>
      <c r="BK2697" s="40">
        <f t="shared" si="1183"/>
        <v>1</v>
      </c>
      <c r="BL2697" s="40">
        <f t="shared" si="1184"/>
        <v>0</v>
      </c>
      <c r="BM2697" s="40">
        <f t="shared" si="1185"/>
        <v>0</v>
      </c>
      <c r="BN2697" s="40">
        <f t="shared" si="1186"/>
        <v>0</v>
      </c>
    </row>
    <row r="2698" spans="1:66" x14ac:dyDescent="0.25">
      <c r="A2698" s="379"/>
      <c r="B2698" s="936"/>
      <c r="C2698" s="272"/>
      <c r="D2698" s="868"/>
      <c r="E2698" s="873" t="str">
        <f t="shared" si="1160"/>
        <v xml:space="preserve"> </v>
      </c>
      <c r="F2698" s="130">
        <f t="shared" si="1161"/>
        <v>0</v>
      </c>
      <c r="G2698" s="128">
        <f t="shared" si="1162"/>
        <v>2686</v>
      </c>
      <c r="H2698" s="127"/>
      <c r="I2698" s="321"/>
      <c r="J2698" s="97"/>
      <c r="K2698" s="323"/>
      <c r="L2698" s="322"/>
      <c r="M2698" s="50"/>
      <c r="N2698" s="87"/>
      <c r="O2698" s="324"/>
      <c r="P2698" s="98"/>
      <c r="Q2698" s="98"/>
      <c r="R2698" s="114"/>
      <c r="S2698" s="753"/>
      <c r="T2698" s="98"/>
      <c r="U2698" s="98"/>
      <c r="V2698" s="98"/>
      <c r="W2698" s="99"/>
      <c r="X2698" s="97"/>
      <c r="Y2698" s="87"/>
      <c r="Z2698" s="100"/>
      <c r="AA2698" s="106">
        <f t="shared" si="1163"/>
        <v>2686</v>
      </c>
      <c r="AB2698" s="549">
        <f t="shared" si="1164"/>
        <v>0</v>
      </c>
      <c r="AC2698" s="544">
        <f t="shared" si="1165"/>
        <v>0</v>
      </c>
      <c r="AD2698" s="174">
        <f t="shared" si="1166"/>
        <v>0</v>
      </c>
      <c r="AE2698" s="8"/>
      <c r="AF2698" s="885" t="str">
        <f t="shared" si="1167"/>
        <v xml:space="preserve"> </v>
      </c>
      <c r="AG2698" s="40">
        <f t="shared" si="1168"/>
        <v>0</v>
      </c>
      <c r="AH2698" s="40">
        <f t="shared" si="1169"/>
        <v>0</v>
      </c>
      <c r="AR2698" s="40">
        <f t="shared" si="1170"/>
        <v>0</v>
      </c>
      <c r="AS2698" s="40">
        <f t="shared" si="1171"/>
        <v>0</v>
      </c>
      <c r="AT2698" s="40">
        <f t="shared" si="1172"/>
        <v>0</v>
      </c>
      <c r="AU2698" s="40">
        <f t="shared" si="1173"/>
        <v>0</v>
      </c>
      <c r="AX2698" s="279">
        <f t="shared" si="1174"/>
        <v>0</v>
      </c>
      <c r="AY2698" s="279">
        <f t="shared" si="1175"/>
        <v>0</v>
      </c>
      <c r="AZ2698" s="40">
        <f t="shared" si="1176"/>
        <v>0</v>
      </c>
      <c r="BB2698" s="40">
        <f t="shared" si="1177"/>
        <v>0</v>
      </c>
      <c r="BC2698" s="397">
        <f t="shared" si="1178"/>
        <v>0</v>
      </c>
      <c r="BD2698" s="105">
        <f t="shared" si="1179"/>
        <v>0</v>
      </c>
      <c r="BE2698" s="105">
        <f t="shared" si="1180"/>
        <v>0</v>
      </c>
      <c r="BF2698" s="742">
        <f t="shared" si="1181"/>
        <v>0</v>
      </c>
      <c r="BG2698" s="89"/>
      <c r="BH2698" s="9"/>
      <c r="BJ2698" s="40">
        <f t="shared" si="1182"/>
        <v>0</v>
      </c>
      <c r="BK2698" s="40">
        <f t="shared" si="1183"/>
        <v>1</v>
      </c>
      <c r="BL2698" s="40">
        <f t="shared" si="1184"/>
        <v>0</v>
      </c>
      <c r="BM2698" s="40">
        <f t="shared" si="1185"/>
        <v>0</v>
      </c>
      <c r="BN2698" s="40">
        <f t="shared" si="1186"/>
        <v>0</v>
      </c>
    </row>
    <row r="2699" spans="1:66" x14ac:dyDescent="0.25">
      <c r="A2699" s="379"/>
      <c r="B2699" s="936"/>
      <c r="C2699" s="272"/>
      <c r="D2699" s="868"/>
      <c r="E2699" s="873" t="str">
        <f t="shared" si="1160"/>
        <v xml:space="preserve"> </v>
      </c>
      <c r="F2699" s="130">
        <f t="shared" si="1161"/>
        <v>0</v>
      </c>
      <c r="G2699" s="128">
        <f t="shared" si="1162"/>
        <v>2687</v>
      </c>
      <c r="H2699" s="127"/>
      <c r="I2699" s="321"/>
      <c r="J2699" s="97"/>
      <c r="K2699" s="323"/>
      <c r="L2699" s="322"/>
      <c r="M2699" s="50"/>
      <c r="N2699" s="87"/>
      <c r="O2699" s="324"/>
      <c r="P2699" s="98"/>
      <c r="Q2699" s="98"/>
      <c r="R2699" s="114"/>
      <c r="S2699" s="753"/>
      <c r="T2699" s="98"/>
      <c r="U2699" s="98"/>
      <c r="V2699" s="98"/>
      <c r="W2699" s="99"/>
      <c r="X2699" s="97"/>
      <c r="Y2699" s="87"/>
      <c r="Z2699" s="100"/>
      <c r="AA2699" s="106">
        <f t="shared" si="1163"/>
        <v>2687</v>
      </c>
      <c r="AB2699" s="549">
        <f t="shared" si="1164"/>
        <v>0</v>
      </c>
      <c r="AC2699" s="544">
        <f t="shared" si="1165"/>
        <v>0</v>
      </c>
      <c r="AD2699" s="174">
        <f t="shared" si="1166"/>
        <v>0</v>
      </c>
      <c r="AE2699" s="8"/>
      <c r="AF2699" s="885" t="str">
        <f t="shared" si="1167"/>
        <v xml:space="preserve"> </v>
      </c>
      <c r="AG2699" s="40">
        <f t="shared" si="1168"/>
        <v>0</v>
      </c>
      <c r="AH2699" s="40">
        <f t="shared" si="1169"/>
        <v>0</v>
      </c>
      <c r="AR2699" s="40">
        <f t="shared" si="1170"/>
        <v>0</v>
      </c>
      <c r="AS2699" s="40">
        <f t="shared" si="1171"/>
        <v>0</v>
      </c>
      <c r="AT2699" s="40">
        <f t="shared" si="1172"/>
        <v>0</v>
      </c>
      <c r="AU2699" s="40">
        <f t="shared" si="1173"/>
        <v>0</v>
      </c>
      <c r="AX2699" s="279">
        <f t="shared" si="1174"/>
        <v>0</v>
      </c>
      <c r="AY2699" s="279">
        <f t="shared" si="1175"/>
        <v>0</v>
      </c>
      <c r="AZ2699" s="40">
        <f t="shared" si="1176"/>
        <v>0</v>
      </c>
      <c r="BB2699" s="40">
        <f t="shared" si="1177"/>
        <v>0</v>
      </c>
      <c r="BC2699" s="397">
        <f t="shared" si="1178"/>
        <v>0</v>
      </c>
      <c r="BD2699" s="105">
        <f t="shared" si="1179"/>
        <v>0</v>
      </c>
      <c r="BE2699" s="105">
        <f t="shared" si="1180"/>
        <v>0</v>
      </c>
      <c r="BF2699" s="742">
        <f t="shared" si="1181"/>
        <v>0</v>
      </c>
      <c r="BG2699" s="89"/>
      <c r="BH2699" s="9"/>
      <c r="BJ2699" s="40">
        <f t="shared" si="1182"/>
        <v>0</v>
      </c>
      <c r="BK2699" s="40">
        <f t="shared" si="1183"/>
        <v>1</v>
      </c>
      <c r="BL2699" s="40">
        <f t="shared" si="1184"/>
        <v>0</v>
      </c>
      <c r="BM2699" s="40">
        <f t="shared" si="1185"/>
        <v>0</v>
      </c>
      <c r="BN2699" s="40">
        <f t="shared" si="1186"/>
        <v>0</v>
      </c>
    </row>
    <row r="2700" spans="1:66" x14ac:dyDescent="0.25">
      <c r="A2700" s="379"/>
      <c r="B2700" s="936"/>
      <c r="C2700" s="272"/>
      <c r="D2700" s="868"/>
      <c r="E2700" s="873" t="str">
        <f t="shared" si="1160"/>
        <v xml:space="preserve"> </v>
      </c>
      <c r="F2700" s="130">
        <f t="shared" si="1161"/>
        <v>0</v>
      </c>
      <c r="G2700" s="128">
        <f t="shared" si="1162"/>
        <v>2688</v>
      </c>
      <c r="H2700" s="127"/>
      <c r="I2700" s="321"/>
      <c r="J2700" s="97"/>
      <c r="K2700" s="323"/>
      <c r="L2700" s="322"/>
      <c r="M2700" s="50"/>
      <c r="N2700" s="87"/>
      <c r="O2700" s="324"/>
      <c r="P2700" s="98"/>
      <c r="Q2700" s="98"/>
      <c r="R2700" s="114"/>
      <c r="S2700" s="753"/>
      <c r="T2700" s="98"/>
      <c r="U2700" s="98"/>
      <c r="V2700" s="98"/>
      <c r="W2700" s="99"/>
      <c r="X2700" s="97"/>
      <c r="Y2700" s="87"/>
      <c r="Z2700" s="100"/>
      <c r="AA2700" s="106">
        <f t="shared" si="1163"/>
        <v>2688</v>
      </c>
      <c r="AB2700" s="549">
        <f t="shared" si="1164"/>
        <v>0</v>
      </c>
      <c r="AC2700" s="544">
        <f t="shared" si="1165"/>
        <v>0</v>
      </c>
      <c r="AD2700" s="174">
        <f t="shared" si="1166"/>
        <v>0</v>
      </c>
      <c r="AE2700" s="8"/>
      <c r="AF2700" s="885" t="str">
        <f t="shared" si="1167"/>
        <v xml:space="preserve"> </v>
      </c>
      <c r="AG2700" s="40">
        <f t="shared" si="1168"/>
        <v>0</v>
      </c>
      <c r="AH2700" s="40">
        <f t="shared" si="1169"/>
        <v>0</v>
      </c>
      <c r="AR2700" s="40">
        <f t="shared" si="1170"/>
        <v>0</v>
      </c>
      <c r="AS2700" s="40">
        <f t="shared" si="1171"/>
        <v>0</v>
      </c>
      <c r="AT2700" s="40">
        <f t="shared" si="1172"/>
        <v>0</v>
      </c>
      <c r="AU2700" s="40">
        <f t="shared" si="1173"/>
        <v>0</v>
      </c>
      <c r="AX2700" s="279">
        <f t="shared" si="1174"/>
        <v>0</v>
      </c>
      <c r="AY2700" s="279">
        <f t="shared" si="1175"/>
        <v>0</v>
      </c>
      <c r="AZ2700" s="40">
        <f t="shared" si="1176"/>
        <v>0</v>
      </c>
      <c r="BB2700" s="40">
        <f t="shared" si="1177"/>
        <v>0</v>
      </c>
      <c r="BC2700" s="397">
        <f t="shared" si="1178"/>
        <v>0</v>
      </c>
      <c r="BD2700" s="105">
        <f t="shared" si="1179"/>
        <v>0</v>
      </c>
      <c r="BE2700" s="105">
        <f t="shared" si="1180"/>
        <v>0</v>
      </c>
      <c r="BF2700" s="742">
        <f t="shared" si="1181"/>
        <v>0</v>
      </c>
      <c r="BG2700" s="89"/>
      <c r="BH2700" s="9"/>
      <c r="BJ2700" s="40">
        <f t="shared" si="1182"/>
        <v>0</v>
      </c>
      <c r="BK2700" s="40">
        <f t="shared" si="1183"/>
        <v>1</v>
      </c>
      <c r="BL2700" s="40">
        <f t="shared" si="1184"/>
        <v>0</v>
      </c>
      <c r="BM2700" s="40">
        <f t="shared" si="1185"/>
        <v>0</v>
      </c>
      <c r="BN2700" s="40">
        <f t="shared" si="1186"/>
        <v>0</v>
      </c>
    </row>
    <row r="2701" spans="1:66" x14ac:dyDescent="0.25">
      <c r="A2701" s="379"/>
      <c r="B2701" s="936"/>
      <c r="C2701" s="272"/>
      <c r="D2701" s="868"/>
      <c r="E2701" s="873" t="str">
        <f t="shared" si="1160"/>
        <v xml:space="preserve"> </v>
      </c>
      <c r="F2701" s="130">
        <f t="shared" si="1161"/>
        <v>0</v>
      </c>
      <c r="G2701" s="128">
        <f t="shared" si="1162"/>
        <v>2689</v>
      </c>
      <c r="H2701" s="127"/>
      <c r="I2701" s="321"/>
      <c r="J2701" s="97"/>
      <c r="K2701" s="323"/>
      <c r="L2701" s="322"/>
      <c r="M2701" s="50"/>
      <c r="N2701" s="87"/>
      <c r="O2701" s="324"/>
      <c r="P2701" s="98"/>
      <c r="Q2701" s="98"/>
      <c r="R2701" s="114"/>
      <c r="S2701" s="753"/>
      <c r="T2701" s="98"/>
      <c r="U2701" s="98"/>
      <c r="V2701" s="98"/>
      <c r="W2701" s="99"/>
      <c r="X2701" s="97"/>
      <c r="Y2701" s="87"/>
      <c r="Z2701" s="100"/>
      <c r="AA2701" s="106">
        <f t="shared" si="1163"/>
        <v>2689</v>
      </c>
      <c r="AB2701" s="549">
        <f t="shared" si="1164"/>
        <v>0</v>
      </c>
      <c r="AC2701" s="544">
        <f t="shared" si="1165"/>
        <v>0</v>
      </c>
      <c r="AD2701" s="174">
        <f t="shared" si="1166"/>
        <v>0</v>
      </c>
      <c r="AE2701" s="8"/>
      <c r="AF2701" s="885" t="str">
        <f t="shared" si="1167"/>
        <v xml:space="preserve"> </v>
      </c>
      <c r="AG2701" s="40">
        <f t="shared" si="1168"/>
        <v>0</v>
      </c>
      <c r="AH2701" s="40">
        <f t="shared" si="1169"/>
        <v>0</v>
      </c>
      <c r="AR2701" s="40">
        <f t="shared" si="1170"/>
        <v>0</v>
      </c>
      <c r="AS2701" s="40">
        <f t="shared" si="1171"/>
        <v>0</v>
      </c>
      <c r="AT2701" s="40">
        <f t="shared" si="1172"/>
        <v>0</v>
      </c>
      <c r="AU2701" s="40">
        <f t="shared" si="1173"/>
        <v>0</v>
      </c>
      <c r="AX2701" s="279">
        <f t="shared" si="1174"/>
        <v>0</v>
      </c>
      <c r="AY2701" s="279">
        <f t="shared" si="1175"/>
        <v>0</v>
      </c>
      <c r="AZ2701" s="40">
        <f t="shared" si="1176"/>
        <v>0</v>
      </c>
      <c r="BB2701" s="40">
        <f t="shared" si="1177"/>
        <v>0</v>
      </c>
      <c r="BC2701" s="397">
        <f t="shared" si="1178"/>
        <v>0</v>
      </c>
      <c r="BD2701" s="105">
        <f t="shared" si="1179"/>
        <v>0</v>
      </c>
      <c r="BE2701" s="105">
        <f t="shared" si="1180"/>
        <v>0</v>
      </c>
      <c r="BF2701" s="742">
        <f t="shared" si="1181"/>
        <v>0</v>
      </c>
      <c r="BG2701" s="89"/>
      <c r="BH2701" s="9"/>
      <c r="BJ2701" s="40">
        <f t="shared" si="1182"/>
        <v>0</v>
      </c>
      <c r="BK2701" s="40">
        <f t="shared" si="1183"/>
        <v>1</v>
      </c>
      <c r="BL2701" s="40">
        <f t="shared" si="1184"/>
        <v>0</v>
      </c>
      <c r="BM2701" s="40">
        <f t="shared" si="1185"/>
        <v>0</v>
      </c>
      <c r="BN2701" s="40">
        <f t="shared" si="1186"/>
        <v>0</v>
      </c>
    </row>
    <row r="2702" spans="1:66" x14ac:dyDescent="0.25">
      <c r="A2702" s="379"/>
      <c r="B2702" s="936"/>
      <c r="C2702" s="272"/>
      <c r="D2702" s="868"/>
      <c r="E2702" s="873" t="str">
        <f t="shared" si="1160"/>
        <v xml:space="preserve"> </v>
      </c>
      <c r="F2702" s="130">
        <f t="shared" si="1161"/>
        <v>0</v>
      </c>
      <c r="G2702" s="128">
        <f t="shared" si="1162"/>
        <v>2690</v>
      </c>
      <c r="H2702" s="127"/>
      <c r="I2702" s="321"/>
      <c r="J2702" s="97"/>
      <c r="K2702" s="323"/>
      <c r="L2702" s="322"/>
      <c r="M2702" s="50"/>
      <c r="N2702" s="87"/>
      <c r="O2702" s="324"/>
      <c r="P2702" s="98"/>
      <c r="Q2702" s="98"/>
      <c r="R2702" s="114"/>
      <c r="S2702" s="753"/>
      <c r="T2702" s="98"/>
      <c r="U2702" s="98"/>
      <c r="V2702" s="98"/>
      <c r="W2702" s="99"/>
      <c r="X2702" s="97"/>
      <c r="Y2702" s="87"/>
      <c r="Z2702" s="100"/>
      <c r="AA2702" s="106">
        <f t="shared" si="1163"/>
        <v>2690</v>
      </c>
      <c r="AB2702" s="549">
        <f t="shared" si="1164"/>
        <v>0</v>
      </c>
      <c r="AC2702" s="544">
        <f t="shared" si="1165"/>
        <v>0</v>
      </c>
      <c r="AD2702" s="174">
        <f t="shared" si="1166"/>
        <v>0</v>
      </c>
      <c r="AE2702" s="8"/>
      <c r="AF2702" s="885" t="str">
        <f t="shared" si="1167"/>
        <v xml:space="preserve"> </v>
      </c>
      <c r="AG2702" s="40">
        <f t="shared" si="1168"/>
        <v>0</v>
      </c>
      <c r="AH2702" s="40">
        <f t="shared" si="1169"/>
        <v>0</v>
      </c>
      <c r="AR2702" s="40">
        <f t="shared" si="1170"/>
        <v>0</v>
      </c>
      <c r="AS2702" s="40">
        <f t="shared" si="1171"/>
        <v>0</v>
      </c>
      <c r="AT2702" s="40">
        <f t="shared" si="1172"/>
        <v>0</v>
      </c>
      <c r="AU2702" s="40">
        <f t="shared" si="1173"/>
        <v>0</v>
      </c>
      <c r="AX2702" s="279">
        <f t="shared" si="1174"/>
        <v>0</v>
      </c>
      <c r="AY2702" s="279">
        <f t="shared" si="1175"/>
        <v>0</v>
      </c>
      <c r="AZ2702" s="40">
        <f t="shared" si="1176"/>
        <v>0</v>
      </c>
      <c r="BB2702" s="40">
        <f t="shared" si="1177"/>
        <v>0</v>
      </c>
      <c r="BC2702" s="397">
        <f t="shared" si="1178"/>
        <v>0</v>
      </c>
      <c r="BD2702" s="105">
        <f t="shared" si="1179"/>
        <v>0</v>
      </c>
      <c r="BE2702" s="105">
        <f t="shared" si="1180"/>
        <v>0</v>
      </c>
      <c r="BF2702" s="742">
        <f t="shared" si="1181"/>
        <v>0</v>
      </c>
      <c r="BG2702" s="89"/>
      <c r="BH2702" s="9"/>
      <c r="BJ2702" s="40">
        <f t="shared" si="1182"/>
        <v>0</v>
      </c>
      <c r="BK2702" s="40">
        <f t="shared" si="1183"/>
        <v>1</v>
      </c>
      <c r="BL2702" s="40">
        <f t="shared" si="1184"/>
        <v>0</v>
      </c>
      <c r="BM2702" s="40">
        <f t="shared" si="1185"/>
        <v>0</v>
      </c>
      <c r="BN2702" s="40">
        <f t="shared" si="1186"/>
        <v>0</v>
      </c>
    </row>
    <row r="2703" spans="1:66" x14ac:dyDescent="0.25">
      <c r="A2703" s="379"/>
      <c r="B2703" s="936"/>
      <c r="C2703" s="272"/>
      <c r="D2703" s="868"/>
      <c r="E2703" s="873" t="str">
        <f t="shared" si="1160"/>
        <v xml:space="preserve"> </v>
      </c>
      <c r="F2703" s="130">
        <f t="shared" si="1161"/>
        <v>0</v>
      </c>
      <c r="G2703" s="128">
        <f t="shared" si="1162"/>
        <v>2691</v>
      </c>
      <c r="H2703" s="127"/>
      <c r="I2703" s="321"/>
      <c r="J2703" s="97"/>
      <c r="K2703" s="323"/>
      <c r="L2703" s="322"/>
      <c r="M2703" s="50"/>
      <c r="N2703" s="87"/>
      <c r="O2703" s="324"/>
      <c r="P2703" s="98"/>
      <c r="Q2703" s="98"/>
      <c r="R2703" s="114"/>
      <c r="S2703" s="753"/>
      <c r="T2703" s="98"/>
      <c r="U2703" s="98"/>
      <c r="V2703" s="98"/>
      <c r="W2703" s="99"/>
      <c r="X2703" s="97"/>
      <c r="Y2703" s="87"/>
      <c r="Z2703" s="100"/>
      <c r="AA2703" s="106">
        <f t="shared" si="1163"/>
        <v>2691</v>
      </c>
      <c r="AB2703" s="549">
        <f t="shared" si="1164"/>
        <v>0</v>
      </c>
      <c r="AC2703" s="544">
        <f t="shared" si="1165"/>
        <v>0</v>
      </c>
      <c r="AD2703" s="174">
        <f t="shared" si="1166"/>
        <v>0</v>
      </c>
      <c r="AE2703" s="8"/>
      <c r="AF2703" s="885" t="str">
        <f t="shared" si="1167"/>
        <v xml:space="preserve"> </v>
      </c>
      <c r="AG2703" s="40">
        <f t="shared" si="1168"/>
        <v>0</v>
      </c>
      <c r="AH2703" s="40">
        <f t="shared" si="1169"/>
        <v>0</v>
      </c>
      <c r="AR2703" s="40">
        <f t="shared" si="1170"/>
        <v>0</v>
      </c>
      <c r="AS2703" s="40">
        <f t="shared" si="1171"/>
        <v>0</v>
      </c>
      <c r="AT2703" s="40">
        <f t="shared" si="1172"/>
        <v>0</v>
      </c>
      <c r="AU2703" s="40">
        <f t="shared" si="1173"/>
        <v>0</v>
      </c>
      <c r="AX2703" s="279">
        <f t="shared" si="1174"/>
        <v>0</v>
      </c>
      <c r="AY2703" s="279">
        <f t="shared" si="1175"/>
        <v>0</v>
      </c>
      <c r="AZ2703" s="40">
        <f t="shared" si="1176"/>
        <v>0</v>
      </c>
      <c r="BB2703" s="40">
        <f t="shared" si="1177"/>
        <v>0</v>
      </c>
      <c r="BC2703" s="397">
        <f t="shared" si="1178"/>
        <v>0</v>
      </c>
      <c r="BD2703" s="105">
        <f t="shared" si="1179"/>
        <v>0</v>
      </c>
      <c r="BE2703" s="105">
        <f t="shared" si="1180"/>
        <v>0</v>
      </c>
      <c r="BF2703" s="742">
        <f t="shared" si="1181"/>
        <v>0</v>
      </c>
      <c r="BG2703" s="89"/>
      <c r="BH2703" s="9"/>
      <c r="BJ2703" s="40">
        <f t="shared" si="1182"/>
        <v>0</v>
      </c>
      <c r="BK2703" s="40">
        <f t="shared" si="1183"/>
        <v>1</v>
      </c>
      <c r="BL2703" s="40">
        <f t="shared" si="1184"/>
        <v>0</v>
      </c>
      <c r="BM2703" s="40">
        <f t="shared" si="1185"/>
        <v>0</v>
      </c>
      <c r="BN2703" s="40">
        <f t="shared" si="1186"/>
        <v>0</v>
      </c>
    </row>
    <row r="2704" spans="1:66" x14ac:dyDescent="0.25">
      <c r="A2704" s="379"/>
      <c r="B2704" s="936"/>
      <c r="C2704" s="272"/>
      <c r="D2704" s="868"/>
      <c r="E2704" s="873" t="str">
        <f t="shared" si="1160"/>
        <v xml:space="preserve"> </v>
      </c>
      <c r="F2704" s="130">
        <f t="shared" si="1161"/>
        <v>0</v>
      </c>
      <c r="G2704" s="128">
        <f t="shared" si="1162"/>
        <v>2692</v>
      </c>
      <c r="H2704" s="127"/>
      <c r="I2704" s="321"/>
      <c r="J2704" s="97"/>
      <c r="K2704" s="323"/>
      <c r="L2704" s="322"/>
      <c r="M2704" s="50"/>
      <c r="N2704" s="87"/>
      <c r="O2704" s="324"/>
      <c r="P2704" s="98"/>
      <c r="Q2704" s="98"/>
      <c r="R2704" s="114"/>
      <c r="S2704" s="753"/>
      <c r="T2704" s="98"/>
      <c r="U2704" s="98"/>
      <c r="V2704" s="98"/>
      <c r="W2704" s="99"/>
      <c r="X2704" s="97"/>
      <c r="Y2704" s="87"/>
      <c r="Z2704" s="100"/>
      <c r="AA2704" s="106">
        <f t="shared" si="1163"/>
        <v>2692</v>
      </c>
      <c r="AB2704" s="549">
        <f t="shared" si="1164"/>
        <v>0</v>
      </c>
      <c r="AC2704" s="544">
        <f t="shared" si="1165"/>
        <v>0</v>
      </c>
      <c r="AD2704" s="174">
        <f t="shared" si="1166"/>
        <v>0</v>
      </c>
      <c r="AE2704" s="8"/>
      <c r="AF2704" s="885" t="str">
        <f t="shared" si="1167"/>
        <v xml:space="preserve"> </v>
      </c>
      <c r="AG2704" s="40">
        <f t="shared" si="1168"/>
        <v>0</v>
      </c>
      <c r="AH2704" s="40">
        <f t="shared" si="1169"/>
        <v>0</v>
      </c>
      <c r="AR2704" s="40">
        <f t="shared" si="1170"/>
        <v>0</v>
      </c>
      <c r="AS2704" s="40">
        <f t="shared" si="1171"/>
        <v>0</v>
      </c>
      <c r="AT2704" s="40">
        <f t="shared" si="1172"/>
        <v>0</v>
      </c>
      <c r="AU2704" s="40">
        <f t="shared" si="1173"/>
        <v>0</v>
      </c>
      <c r="AX2704" s="279">
        <f t="shared" si="1174"/>
        <v>0</v>
      </c>
      <c r="AY2704" s="279">
        <f t="shared" si="1175"/>
        <v>0</v>
      </c>
      <c r="AZ2704" s="40">
        <f t="shared" si="1176"/>
        <v>0</v>
      </c>
      <c r="BB2704" s="40">
        <f t="shared" si="1177"/>
        <v>0</v>
      </c>
      <c r="BC2704" s="397">
        <f t="shared" si="1178"/>
        <v>0</v>
      </c>
      <c r="BD2704" s="105">
        <f t="shared" si="1179"/>
        <v>0</v>
      </c>
      <c r="BE2704" s="105">
        <f t="shared" si="1180"/>
        <v>0</v>
      </c>
      <c r="BF2704" s="742">
        <f t="shared" si="1181"/>
        <v>0</v>
      </c>
      <c r="BG2704" s="89"/>
      <c r="BH2704" s="9"/>
      <c r="BJ2704" s="40">
        <f t="shared" si="1182"/>
        <v>0</v>
      </c>
      <c r="BK2704" s="40">
        <f t="shared" si="1183"/>
        <v>1</v>
      </c>
      <c r="BL2704" s="40">
        <f t="shared" si="1184"/>
        <v>0</v>
      </c>
      <c r="BM2704" s="40">
        <f t="shared" si="1185"/>
        <v>0</v>
      </c>
      <c r="BN2704" s="40">
        <f t="shared" si="1186"/>
        <v>0</v>
      </c>
    </row>
    <row r="2705" spans="1:66" x14ac:dyDescent="0.25">
      <c r="A2705" s="379"/>
      <c r="B2705" s="936"/>
      <c r="C2705" s="272"/>
      <c r="D2705" s="868"/>
      <c r="E2705" s="873" t="str">
        <f t="shared" si="1160"/>
        <v xml:space="preserve"> </v>
      </c>
      <c r="F2705" s="130">
        <f t="shared" si="1161"/>
        <v>0</v>
      </c>
      <c r="G2705" s="128">
        <f t="shared" si="1162"/>
        <v>2693</v>
      </c>
      <c r="H2705" s="127"/>
      <c r="I2705" s="321"/>
      <c r="J2705" s="97"/>
      <c r="K2705" s="323"/>
      <c r="L2705" s="322"/>
      <c r="M2705" s="50"/>
      <c r="N2705" s="87"/>
      <c r="O2705" s="324"/>
      <c r="P2705" s="98"/>
      <c r="Q2705" s="98"/>
      <c r="R2705" s="114"/>
      <c r="S2705" s="753"/>
      <c r="T2705" s="98"/>
      <c r="U2705" s="98"/>
      <c r="V2705" s="98"/>
      <c r="W2705" s="99"/>
      <c r="X2705" s="97"/>
      <c r="Y2705" s="87"/>
      <c r="Z2705" s="100"/>
      <c r="AA2705" s="106">
        <f t="shared" si="1163"/>
        <v>2693</v>
      </c>
      <c r="AB2705" s="549">
        <f t="shared" si="1164"/>
        <v>0</v>
      </c>
      <c r="AC2705" s="544">
        <f t="shared" si="1165"/>
        <v>0</v>
      </c>
      <c r="AD2705" s="174">
        <f t="shared" si="1166"/>
        <v>0</v>
      </c>
      <c r="AE2705" s="8"/>
      <c r="AF2705" s="885" t="str">
        <f t="shared" si="1167"/>
        <v xml:space="preserve"> </v>
      </c>
      <c r="AG2705" s="40">
        <f t="shared" si="1168"/>
        <v>0</v>
      </c>
      <c r="AH2705" s="40">
        <f t="shared" si="1169"/>
        <v>0</v>
      </c>
      <c r="AR2705" s="40">
        <f t="shared" si="1170"/>
        <v>0</v>
      </c>
      <c r="AS2705" s="40">
        <f t="shared" si="1171"/>
        <v>0</v>
      </c>
      <c r="AT2705" s="40">
        <f t="shared" si="1172"/>
        <v>0</v>
      </c>
      <c r="AU2705" s="40">
        <f t="shared" si="1173"/>
        <v>0</v>
      </c>
      <c r="AX2705" s="279">
        <f t="shared" si="1174"/>
        <v>0</v>
      </c>
      <c r="AY2705" s="279">
        <f t="shared" si="1175"/>
        <v>0</v>
      </c>
      <c r="AZ2705" s="40">
        <f t="shared" si="1176"/>
        <v>0</v>
      </c>
      <c r="BB2705" s="40">
        <f t="shared" si="1177"/>
        <v>0</v>
      </c>
      <c r="BC2705" s="397">
        <f t="shared" si="1178"/>
        <v>0</v>
      </c>
      <c r="BD2705" s="105">
        <f t="shared" si="1179"/>
        <v>0</v>
      </c>
      <c r="BE2705" s="105">
        <f t="shared" si="1180"/>
        <v>0</v>
      </c>
      <c r="BF2705" s="742">
        <f t="shared" si="1181"/>
        <v>0</v>
      </c>
      <c r="BG2705" s="89"/>
      <c r="BH2705" s="9"/>
      <c r="BJ2705" s="40">
        <f t="shared" si="1182"/>
        <v>0</v>
      </c>
      <c r="BK2705" s="40">
        <f t="shared" si="1183"/>
        <v>1</v>
      </c>
      <c r="BL2705" s="40">
        <f t="shared" si="1184"/>
        <v>0</v>
      </c>
      <c r="BM2705" s="40">
        <f t="shared" si="1185"/>
        <v>0</v>
      </c>
      <c r="BN2705" s="40">
        <f t="shared" si="1186"/>
        <v>0</v>
      </c>
    </row>
    <row r="2706" spans="1:66" x14ac:dyDescent="0.25">
      <c r="A2706" s="379"/>
      <c r="B2706" s="936"/>
      <c r="C2706" s="272"/>
      <c r="D2706" s="868"/>
      <c r="E2706" s="873" t="str">
        <f t="shared" si="1160"/>
        <v xml:space="preserve"> </v>
      </c>
      <c r="F2706" s="130">
        <f t="shared" si="1161"/>
        <v>0</v>
      </c>
      <c r="G2706" s="128">
        <f t="shared" si="1162"/>
        <v>2694</v>
      </c>
      <c r="H2706" s="127"/>
      <c r="I2706" s="321"/>
      <c r="J2706" s="97"/>
      <c r="K2706" s="323"/>
      <c r="L2706" s="322"/>
      <c r="M2706" s="50"/>
      <c r="N2706" s="87"/>
      <c r="O2706" s="324"/>
      <c r="P2706" s="98"/>
      <c r="Q2706" s="98"/>
      <c r="R2706" s="114"/>
      <c r="S2706" s="753"/>
      <c r="T2706" s="98"/>
      <c r="U2706" s="98"/>
      <c r="V2706" s="98"/>
      <c r="W2706" s="99"/>
      <c r="X2706" s="97"/>
      <c r="Y2706" s="87"/>
      <c r="Z2706" s="100"/>
      <c r="AA2706" s="106">
        <f t="shared" si="1163"/>
        <v>2694</v>
      </c>
      <c r="AB2706" s="549">
        <f t="shared" si="1164"/>
        <v>0</v>
      </c>
      <c r="AC2706" s="544">
        <f t="shared" si="1165"/>
        <v>0</v>
      </c>
      <c r="AD2706" s="174">
        <f t="shared" si="1166"/>
        <v>0</v>
      </c>
      <c r="AE2706" s="8"/>
      <c r="AF2706" s="885" t="str">
        <f t="shared" si="1167"/>
        <v xml:space="preserve"> </v>
      </c>
      <c r="AG2706" s="40">
        <f t="shared" si="1168"/>
        <v>0</v>
      </c>
      <c r="AH2706" s="40">
        <f t="shared" si="1169"/>
        <v>0</v>
      </c>
      <c r="AR2706" s="40">
        <f t="shared" si="1170"/>
        <v>0</v>
      </c>
      <c r="AS2706" s="40">
        <f t="shared" si="1171"/>
        <v>0</v>
      </c>
      <c r="AT2706" s="40">
        <f t="shared" si="1172"/>
        <v>0</v>
      </c>
      <c r="AU2706" s="40">
        <f t="shared" si="1173"/>
        <v>0</v>
      </c>
      <c r="AX2706" s="279">
        <f t="shared" si="1174"/>
        <v>0</v>
      </c>
      <c r="AY2706" s="279">
        <f t="shared" si="1175"/>
        <v>0</v>
      </c>
      <c r="AZ2706" s="40">
        <f t="shared" si="1176"/>
        <v>0</v>
      </c>
      <c r="BB2706" s="40">
        <f t="shared" si="1177"/>
        <v>0</v>
      </c>
      <c r="BC2706" s="397">
        <f t="shared" si="1178"/>
        <v>0</v>
      </c>
      <c r="BD2706" s="105">
        <f t="shared" si="1179"/>
        <v>0</v>
      </c>
      <c r="BE2706" s="105">
        <f t="shared" si="1180"/>
        <v>0</v>
      </c>
      <c r="BF2706" s="742">
        <f t="shared" si="1181"/>
        <v>0</v>
      </c>
      <c r="BG2706" s="89"/>
      <c r="BH2706" s="9"/>
      <c r="BJ2706" s="40">
        <f t="shared" si="1182"/>
        <v>0</v>
      </c>
      <c r="BK2706" s="40">
        <f t="shared" si="1183"/>
        <v>1</v>
      </c>
      <c r="BL2706" s="40">
        <f t="shared" si="1184"/>
        <v>0</v>
      </c>
      <c r="BM2706" s="40">
        <f t="shared" si="1185"/>
        <v>0</v>
      </c>
      <c r="BN2706" s="40">
        <f t="shared" si="1186"/>
        <v>0</v>
      </c>
    </row>
    <row r="2707" spans="1:66" x14ac:dyDescent="0.25">
      <c r="A2707" s="379"/>
      <c r="B2707" s="936"/>
      <c r="C2707" s="272"/>
      <c r="D2707" s="868"/>
      <c r="E2707" s="873" t="str">
        <f t="shared" si="1160"/>
        <v xml:space="preserve"> </v>
      </c>
      <c r="F2707" s="130">
        <f t="shared" si="1161"/>
        <v>0</v>
      </c>
      <c r="G2707" s="128">
        <f t="shared" si="1162"/>
        <v>2695</v>
      </c>
      <c r="H2707" s="127"/>
      <c r="I2707" s="321"/>
      <c r="J2707" s="97"/>
      <c r="K2707" s="323"/>
      <c r="L2707" s="322"/>
      <c r="M2707" s="50"/>
      <c r="N2707" s="87"/>
      <c r="O2707" s="324"/>
      <c r="P2707" s="98"/>
      <c r="Q2707" s="98"/>
      <c r="R2707" s="114"/>
      <c r="S2707" s="753"/>
      <c r="T2707" s="98"/>
      <c r="U2707" s="98"/>
      <c r="V2707" s="98"/>
      <c r="W2707" s="99"/>
      <c r="X2707" s="97"/>
      <c r="Y2707" s="87"/>
      <c r="Z2707" s="100"/>
      <c r="AA2707" s="106">
        <f t="shared" si="1163"/>
        <v>2695</v>
      </c>
      <c r="AB2707" s="549">
        <f t="shared" si="1164"/>
        <v>0</v>
      </c>
      <c r="AC2707" s="544">
        <f t="shared" si="1165"/>
        <v>0</v>
      </c>
      <c r="AD2707" s="174">
        <f t="shared" si="1166"/>
        <v>0</v>
      </c>
      <c r="AE2707" s="8"/>
      <c r="AF2707" s="885" t="str">
        <f t="shared" si="1167"/>
        <v xml:space="preserve"> </v>
      </c>
      <c r="AG2707" s="40">
        <f t="shared" si="1168"/>
        <v>0</v>
      </c>
      <c r="AH2707" s="40">
        <f t="shared" si="1169"/>
        <v>0</v>
      </c>
      <c r="AR2707" s="40">
        <f t="shared" si="1170"/>
        <v>0</v>
      </c>
      <c r="AS2707" s="40">
        <f t="shared" si="1171"/>
        <v>0</v>
      </c>
      <c r="AT2707" s="40">
        <f t="shared" si="1172"/>
        <v>0</v>
      </c>
      <c r="AU2707" s="40">
        <f t="shared" si="1173"/>
        <v>0</v>
      </c>
      <c r="AX2707" s="279">
        <f t="shared" si="1174"/>
        <v>0</v>
      </c>
      <c r="AY2707" s="279">
        <f t="shared" si="1175"/>
        <v>0</v>
      </c>
      <c r="AZ2707" s="40">
        <f t="shared" si="1176"/>
        <v>0</v>
      </c>
      <c r="BB2707" s="40">
        <f t="shared" si="1177"/>
        <v>0</v>
      </c>
      <c r="BC2707" s="397">
        <f t="shared" si="1178"/>
        <v>0</v>
      </c>
      <c r="BD2707" s="105">
        <f t="shared" si="1179"/>
        <v>0</v>
      </c>
      <c r="BE2707" s="105">
        <f t="shared" si="1180"/>
        <v>0</v>
      </c>
      <c r="BF2707" s="742">
        <f t="shared" si="1181"/>
        <v>0</v>
      </c>
      <c r="BG2707" s="89"/>
      <c r="BH2707" s="9"/>
      <c r="BJ2707" s="40">
        <f t="shared" si="1182"/>
        <v>0</v>
      </c>
      <c r="BK2707" s="40">
        <f t="shared" si="1183"/>
        <v>1</v>
      </c>
      <c r="BL2707" s="40">
        <f t="shared" si="1184"/>
        <v>0</v>
      </c>
      <c r="BM2707" s="40">
        <f t="shared" si="1185"/>
        <v>0</v>
      </c>
      <c r="BN2707" s="40">
        <f t="shared" si="1186"/>
        <v>0</v>
      </c>
    </row>
    <row r="2708" spans="1:66" x14ac:dyDescent="0.25">
      <c r="A2708" s="379"/>
      <c r="B2708" s="936"/>
      <c r="C2708" s="272"/>
      <c r="D2708" s="868"/>
      <c r="E2708" s="873" t="str">
        <f t="shared" si="1160"/>
        <v xml:space="preserve"> </v>
      </c>
      <c r="F2708" s="130">
        <f t="shared" si="1161"/>
        <v>0</v>
      </c>
      <c r="G2708" s="128">
        <f t="shared" si="1162"/>
        <v>2696</v>
      </c>
      <c r="H2708" s="127"/>
      <c r="I2708" s="321"/>
      <c r="J2708" s="97"/>
      <c r="K2708" s="323"/>
      <c r="L2708" s="322"/>
      <c r="M2708" s="50"/>
      <c r="N2708" s="87"/>
      <c r="O2708" s="324"/>
      <c r="P2708" s="98"/>
      <c r="Q2708" s="98"/>
      <c r="R2708" s="114"/>
      <c r="S2708" s="753"/>
      <c r="T2708" s="98"/>
      <c r="U2708" s="98"/>
      <c r="V2708" s="98"/>
      <c r="W2708" s="99"/>
      <c r="X2708" s="97"/>
      <c r="Y2708" s="87"/>
      <c r="Z2708" s="100"/>
      <c r="AA2708" s="106">
        <f t="shared" si="1163"/>
        <v>2696</v>
      </c>
      <c r="AB2708" s="549">
        <f t="shared" si="1164"/>
        <v>0</v>
      </c>
      <c r="AC2708" s="544">
        <f t="shared" si="1165"/>
        <v>0</v>
      </c>
      <c r="AD2708" s="174">
        <f t="shared" si="1166"/>
        <v>0</v>
      </c>
      <c r="AE2708" s="8"/>
      <c r="AF2708" s="885" t="str">
        <f t="shared" si="1167"/>
        <v xml:space="preserve"> </v>
      </c>
      <c r="AG2708" s="40">
        <f t="shared" si="1168"/>
        <v>0</v>
      </c>
      <c r="AH2708" s="40">
        <f t="shared" si="1169"/>
        <v>0</v>
      </c>
      <c r="AR2708" s="40">
        <f t="shared" si="1170"/>
        <v>0</v>
      </c>
      <c r="AS2708" s="40">
        <f t="shared" si="1171"/>
        <v>0</v>
      </c>
      <c r="AT2708" s="40">
        <f t="shared" si="1172"/>
        <v>0</v>
      </c>
      <c r="AU2708" s="40">
        <f t="shared" si="1173"/>
        <v>0</v>
      </c>
      <c r="AX2708" s="279">
        <f t="shared" si="1174"/>
        <v>0</v>
      </c>
      <c r="AY2708" s="279">
        <f t="shared" si="1175"/>
        <v>0</v>
      </c>
      <c r="AZ2708" s="40">
        <f t="shared" si="1176"/>
        <v>0</v>
      </c>
      <c r="BB2708" s="40">
        <f t="shared" si="1177"/>
        <v>0</v>
      </c>
      <c r="BC2708" s="397">
        <f t="shared" si="1178"/>
        <v>0</v>
      </c>
      <c r="BD2708" s="105">
        <f t="shared" si="1179"/>
        <v>0</v>
      </c>
      <c r="BE2708" s="105">
        <f t="shared" si="1180"/>
        <v>0</v>
      </c>
      <c r="BF2708" s="742">
        <f t="shared" si="1181"/>
        <v>0</v>
      </c>
      <c r="BG2708" s="89"/>
      <c r="BH2708" s="9"/>
      <c r="BJ2708" s="40">
        <f t="shared" si="1182"/>
        <v>0</v>
      </c>
      <c r="BK2708" s="40">
        <f t="shared" si="1183"/>
        <v>1</v>
      </c>
      <c r="BL2708" s="40">
        <f t="shared" si="1184"/>
        <v>0</v>
      </c>
      <c r="BM2708" s="40">
        <f t="shared" si="1185"/>
        <v>0</v>
      </c>
      <c r="BN2708" s="40">
        <f t="shared" si="1186"/>
        <v>0</v>
      </c>
    </row>
    <row r="2709" spans="1:66" x14ac:dyDescent="0.25">
      <c r="A2709" s="379"/>
      <c r="B2709" s="936"/>
      <c r="C2709" s="272"/>
      <c r="D2709" s="868"/>
      <c r="E2709" s="873" t="str">
        <f t="shared" si="1160"/>
        <v xml:space="preserve"> </v>
      </c>
      <c r="F2709" s="130">
        <f t="shared" si="1161"/>
        <v>0</v>
      </c>
      <c r="G2709" s="128">
        <f t="shared" si="1162"/>
        <v>2697</v>
      </c>
      <c r="H2709" s="127"/>
      <c r="I2709" s="321"/>
      <c r="J2709" s="97"/>
      <c r="K2709" s="323"/>
      <c r="L2709" s="322"/>
      <c r="M2709" s="50"/>
      <c r="N2709" s="87"/>
      <c r="O2709" s="324"/>
      <c r="P2709" s="98"/>
      <c r="Q2709" s="98"/>
      <c r="R2709" s="114"/>
      <c r="S2709" s="753"/>
      <c r="T2709" s="98"/>
      <c r="U2709" s="98"/>
      <c r="V2709" s="98"/>
      <c r="W2709" s="99"/>
      <c r="X2709" s="97"/>
      <c r="Y2709" s="87"/>
      <c r="Z2709" s="100"/>
      <c r="AA2709" s="106">
        <f t="shared" si="1163"/>
        <v>2697</v>
      </c>
      <c r="AB2709" s="549">
        <f t="shared" si="1164"/>
        <v>0</v>
      </c>
      <c r="AC2709" s="544">
        <f t="shared" si="1165"/>
        <v>0</v>
      </c>
      <c r="AD2709" s="174">
        <f t="shared" si="1166"/>
        <v>0</v>
      </c>
      <c r="AE2709" s="8"/>
      <c r="AF2709" s="885" t="str">
        <f t="shared" si="1167"/>
        <v xml:space="preserve"> </v>
      </c>
      <c r="AG2709" s="40">
        <f t="shared" si="1168"/>
        <v>0</v>
      </c>
      <c r="AH2709" s="40">
        <f t="shared" si="1169"/>
        <v>0</v>
      </c>
      <c r="AR2709" s="40">
        <f t="shared" si="1170"/>
        <v>0</v>
      </c>
      <c r="AS2709" s="40">
        <f t="shared" si="1171"/>
        <v>0</v>
      </c>
      <c r="AT2709" s="40">
        <f t="shared" si="1172"/>
        <v>0</v>
      </c>
      <c r="AU2709" s="40">
        <f t="shared" si="1173"/>
        <v>0</v>
      </c>
      <c r="AX2709" s="279">
        <f t="shared" si="1174"/>
        <v>0</v>
      </c>
      <c r="AY2709" s="279">
        <f t="shared" si="1175"/>
        <v>0</v>
      </c>
      <c r="AZ2709" s="40">
        <f t="shared" si="1176"/>
        <v>0</v>
      </c>
      <c r="BB2709" s="40">
        <f t="shared" si="1177"/>
        <v>0</v>
      </c>
      <c r="BC2709" s="397">
        <f t="shared" si="1178"/>
        <v>0</v>
      </c>
      <c r="BD2709" s="105">
        <f t="shared" si="1179"/>
        <v>0</v>
      </c>
      <c r="BE2709" s="105">
        <f t="shared" si="1180"/>
        <v>0</v>
      </c>
      <c r="BF2709" s="742">
        <f t="shared" si="1181"/>
        <v>0</v>
      </c>
      <c r="BG2709" s="89"/>
      <c r="BH2709" s="9"/>
      <c r="BJ2709" s="40">
        <f t="shared" si="1182"/>
        <v>0</v>
      </c>
      <c r="BK2709" s="40">
        <f t="shared" si="1183"/>
        <v>1</v>
      </c>
      <c r="BL2709" s="40">
        <f t="shared" si="1184"/>
        <v>0</v>
      </c>
      <c r="BM2709" s="40">
        <f t="shared" si="1185"/>
        <v>0</v>
      </c>
      <c r="BN2709" s="40">
        <f t="shared" si="1186"/>
        <v>0</v>
      </c>
    </row>
    <row r="2710" spans="1:66" x14ac:dyDescent="0.25">
      <c r="A2710" s="379"/>
      <c r="B2710" s="936"/>
      <c r="C2710" s="272"/>
      <c r="D2710" s="868"/>
      <c r="E2710" s="873" t="str">
        <f t="shared" si="1160"/>
        <v xml:space="preserve"> </v>
      </c>
      <c r="F2710" s="130">
        <f t="shared" si="1161"/>
        <v>0</v>
      </c>
      <c r="G2710" s="128">
        <f t="shared" si="1162"/>
        <v>2698</v>
      </c>
      <c r="H2710" s="127"/>
      <c r="I2710" s="321"/>
      <c r="J2710" s="97"/>
      <c r="K2710" s="323"/>
      <c r="L2710" s="322"/>
      <c r="M2710" s="50"/>
      <c r="N2710" s="87"/>
      <c r="O2710" s="324"/>
      <c r="P2710" s="98"/>
      <c r="Q2710" s="98"/>
      <c r="R2710" s="114"/>
      <c r="S2710" s="753"/>
      <c r="T2710" s="98"/>
      <c r="U2710" s="98"/>
      <c r="V2710" s="98"/>
      <c r="W2710" s="99"/>
      <c r="X2710" s="97"/>
      <c r="Y2710" s="87"/>
      <c r="Z2710" s="100"/>
      <c r="AA2710" s="106">
        <f t="shared" si="1163"/>
        <v>2698</v>
      </c>
      <c r="AB2710" s="549">
        <f t="shared" si="1164"/>
        <v>0</v>
      </c>
      <c r="AC2710" s="544">
        <f t="shared" si="1165"/>
        <v>0</v>
      </c>
      <c r="AD2710" s="174">
        <f t="shared" si="1166"/>
        <v>0</v>
      </c>
      <c r="AE2710" s="8"/>
      <c r="AF2710" s="885" t="str">
        <f t="shared" si="1167"/>
        <v xml:space="preserve"> </v>
      </c>
      <c r="AG2710" s="40">
        <f t="shared" si="1168"/>
        <v>0</v>
      </c>
      <c r="AH2710" s="40">
        <f t="shared" si="1169"/>
        <v>0</v>
      </c>
      <c r="AR2710" s="40">
        <f t="shared" si="1170"/>
        <v>0</v>
      </c>
      <c r="AS2710" s="40">
        <f t="shared" si="1171"/>
        <v>0</v>
      </c>
      <c r="AT2710" s="40">
        <f t="shared" si="1172"/>
        <v>0</v>
      </c>
      <c r="AU2710" s="40">
        <f t="shared" si="1173"/>
        <v>0</v>
      </c>
      <c r="AX2710" s="279">
        <f t="shared" si="1174"/>
        <v>0</v>
      </c>
      <c r="AY2710" s="279">
        <f t="shared" si="1175"/>
        <v>0</v>
      </c>
      <c r="AZ2710" s="40">
        <f t="shared" si="1176"/>
        <v>0</v>
      </c>
      <c r="BB2710" s="40">
        <f t="shared" si="1177"/>
        <v>0</v>
      </c>
      <c r="BC2710" s="397">
        <f t="shared" si="1178"/>
        <v>0</v>
      </c>
      <c r="BD2710" s="105">
        <f t="shared" si="1179"/>
        <v>0</v>
      </c>
      <c r="BE2710" s="105">
        <f t="shared" si="1180"/>
        <v>0</v>
      </c>
      <c r="BF2710" s="742">
        <f t="shared" si="1181"/>
        <v>0</v>
      </c>
      <c r="BG2710" s="89"/>
      <c r="BH2710" s="9"/>
      <c r="BJ2710" s="40">
        <f t="shared" si="1182"/>
        <v>0</v>
      </c>
      <c r="BK2710" s="40">
        <f t="shared" si="1183"/>
        <v>1</v>
      </c>
      <c r="BL2710" s="40">
        <f t="shared" si="1184"/>
        <v>0</v>
      </c>
      <c r="BM2710" s="40">
        <f t="shared" si="1185"/>
        <v>0</v>
      </c>
      <c r="BN2710" s="40">
        <f t="shared" si="1186"/>
        <v>0</v>
      </c>
    </row>
    <row r="2711" spans="1:66" x14ac:dyDescent="0.25">
      <c r="A2711" s="379"/>
      <c r="B2711" s="936"/>
      <c r="C2711" s="272"/>
      <c r="D2711" s="868"/>
      <c r="E2711" s="873" t="str">
        <f t="shared" si="1160"/>
        <v xml:space="preserve"> </v>
      </c>
      <c r="F2711" s="130">
        <f t="shared" si="1161"/>
        <v>0</v>
      </c>
      <c r="G2711" s="128">
        <f t="shared" si="1162"/>
        <v>2699</v>
      </c>
      <c r="H2711" s="127"/>
      <c r="I2711" s="321"/>
      <c r="J2711" s="97"/>
      <c r="K2711" s="323"/>
      <c r="L2711" s="322"/>
      <c r="M2711" s="50"/>
      <c r="N2711" s="87"/>
      <c r="O2711" s="324"/>
      <c r="P2711" s="98"/>
      <c r="Q2711" s="98"/>
      <c r="R2711" s="114"/>
      <c r="S2711" s="753"/>
      <c r="T2711" s="98"/>
      <c r="U2711" s="98"/>
      <c r="V2711" s="98"/>
      <c r="W2711" s="99"/>
      <c r="X2711" s="97"/>
      <c r="Y2711" s="87"/>
      <c r="Z2711" s="100"/>
      <c r="AA2711" s="106">
        <f t="shared" si="1163"/>
        <v>2699</v>
      </c>
      <c r="AB2711" s="549">
        <f t="shared" si="1164"/>
        <v>0</v>
      </c>
      <c r="AC2711" s="544">
        <f t="shared" si="1165"/>
        <v>0</v>
      </c>
      <c r="AD2711" s="174">
        <f t="shared" si="1166"/>
        <v>0</v>
      </c>
      <c r="AE2711" s="8"/>
      <c r="AF2711" s="885" t="str">
        <f t="shared" si="1167"/>
        <v xml:space="preserve"> </v>
      </c>
      <c r="AG2711" s="40">
        <f t="shared" si="1168"/>
        <v>0</v>
      </c>
      <c r="AH2711" s="40">
        <f t="shared" si="1169"/>
        <v>0</v>
      </c>
      <c r="AR2711" s="40">
        <f t="shared" si="1170"/>
        <v>0</v>
      </c>
      <c r="AS2711" s="40">
        <f t="shared" si="1171"/>
        <v>0</v>
      </c>
      <c r="AT2711" s="40">
        <f t="shared" si="1172"/>
        <v>0</v>
      </c>
      <c r="AU2711" s="40">
        <f t="shared" si="1173"/>
        <v>0</v>
      </c>
      <c r="AX2711" s="279">
        <f t="shared" si="1174"/>
        <v>0</v>
      </c>
      <c r="AY2711" s="279">
        <f t="shared" si="1175"/>
        <v>0</v>
      </c>
      <c r="AZ2711" s="40">
        <f t="shared" si="1176"/>
        <v>0</v>
      </c>
      <c r="BB2711" s="40">
        <f t="shared" si="1177"/>
        <v>0</v>
      </c>
      <c r="BC2711" s="397">
        <f t="shared" si="1178"/>
        <v>0</v>
      </c>
      <c r="BD2711" s="105">
        <f t="shared" si="1179"/>
        <v>0</v>
      </c>
      <c r="BE2711" s="105">
        <f t="shared" si="1180"/>
        <v>0</v>
      </c>
      <c r="BF2711" s="742">
        <f t="shared" si="1181"/>
        <v>0</v>
      </c>
      <c r="BG2711" s="89"/>
      <c r="BH2711" s="9"/>
      <c r="BJ2711" s="40">
        <f t="shared" si="1182"/>
        <v>0</v>
      </c>
      <c r="BK2711" s="40">
        <f t="shared" si="1183"/>
        <v>1</v>
      </c>
      <c r="BL2711" s="40">
        <f t="shared" si="1184"/>
        <v>0</v>
      </c>
      <c r="BM2711" s="40">
        <f t="shared" si="1185"/>
        <v>0</v>
      </c>
      <c r="BN2711" s="40">
        <f t="shared" si="1186"/>
        <v>0</v>
      </c>
    </row>
    <row r="2712" spans="1:66" x14ac:dyDescent="0.25">
      <c r="A2712" s="379"/>
      <c r="B2712" s="936"/>
      <c r="C2712" s="272"/>
      <c r="D2712" s="868"/>
      <c r="E2712" s="873" t="str">
        <f t="shared" si="1160"/>
        <v xml:space="preserve"> </v>
      </c>
      <c r="F2712" s="130">
        <f t="shared" si="1161"/>
        <v>0</v>
      </c>
      <c r="G2712" s="128">
        <f t="shared" si="1162"/>
        <v>2700</v>
      </c>
      <c r="H2712" s="127"/>
      <c r="I2712" s="321"/>
      <c r="J2712" s="97"/>
      <c r="K2712" s="323"/>
      <c r="L2712" s="322"/>
      <c r="M2712" s="50"/>
      <c r="N2712" s="87"/>
      <c r="O2712" s="324"/>
      <c r="P2712" s="98"/>
      <c r="Q2712" s="98"/>
      <c r="R2712" s="114"/>
      <c r="S2712" s="753"/>
      <c r="T2712" s="98"/>
      <c r="U2712" s="98"/>
      <c r="V2712" s="98"/>
      <c r="W2712" s="99"/>
      <c r="X2712" s="97"/>
      <c r="Y2712" s="87"/>
      <c r="Z2712" s="100"/>
      <c r="AA2712" s="106">
        <f t="shared" si="1163"/>
        <v>2700</v>
      </c>
      <c r="AB2712" s="549">
        <f t="shared" si="1164"/>
        <v>0</v>
      </c>
      <c r="AC2712" s="544">
        <f t="shared" si="1165"/>
        <v>0</v>
      </c>
      <c r="AD2712" s="174">
        <f t="shared" si="1166"/>
        <v>0</v>
      </c>
      <c r="AE2712" s="8"/>
      <c r="AF2712" s="885" t="str">
        <f t="shared" si="1167"/>
        <v xml:space="preserve"> </v>
      </c>
      <c r="AG2712" s="40">
        <f t="shared" si="1168"/>
        <v>0</v>
      </c>
      <c r="AH2712" s="40">
        <f t="shared" si="1169"/>
        <v>0</v>
      </c>
      <c r="AR2712" s="40">
        <f t="shared" si="1170"/>
        <v>0</v>
      </c>
      <c r="AS2712" s="40">
        <f t="shared" si="1171"/>
        <v>0</v>
      </c>
      <c r="AT2712" s="40">
        <f t="shared" si="1172"/>
        <v>0</v>
      </c>
      <c r="AU2712" s="40">
        <f t="shared" si="1173"/>
        <v>0</v>
      </c>
      <c r="AX2712" s="279">
        <f t="shared" si="1174"/>
        <v>0</v>
      </c>
      <c r="AY2712" s="279">
        <f t="shared" si="1175"/>
        <v>0</v>
      </c>
      <c r="AZ2712" s="40">
        <f t="shared" si="1176"/>
        <v>0</v>
      </c>
      <c r="BB2712" s="40">
        <f t="shared" si="1177"/>
        <v>0</v>
      </c>
      <c r="BC2712" s="397">
        <f t="shared" si="1178"/>
        <v>0</v>
      </c>
      <c r="BD2712" s="105">
        <f t="shared" si="1179"/>
        <v>0</v>
      </c>
      <c r="BE2712" s="105">
        <f t="shared" si="1180"/>
        <v>0</v>
      </c>
      <c r="BF2712" s="742">
        <f t="shared" si="1181"/>
        <v>0</v>
      </c>
      <c r="BG2712" s="89"/>
      <c r="BH2712" s="9"/>
      <c r="BJ2712" s="40">
        <f t="shared" si="1182"/>
        <v>0</v>
      </c>
      <c r="BK2712" s="40">
        <f t="shared" si="1183"/>
        <v>1</v>
      </c>
      <c r="BL2712" s="40">
        <f t="shared" si="1184"/>
        <v>0</v>
      </c>
      <c r="BM2712" s="40">
        <f t="shared" si="1185"/>
        <v>0</v>
      </c>
      <c r="BN2712" s="40">
        <f t="shared" si="1186"/>
        <v>0</v>
      </c>
    </row>
    <row r="2713" spans="1:66" x14ac:dyDescent="0.25">
      <c r="A2713" s="379"/>
      <c r="B2713" s="936"/>
      <c r="C2713" s="272"/>
      <c r="D2713" s="868"/>
      <c r="E2713" s="873" t="str">
        <f t="shared" si="1160"/>
        <v xml:space="preserve"> </v>
      </c>
      <c r="F2713" s="130">
        <f t="shared" si="1161"/>
        <v>0</v>
      </c>
      <c r="G2713" s="128">
        <f t="shared" si="1162"/>
        <v>2701</v>
      </c>
      <c r="H2713" s="127"/>
      <c r="I2713" s="321"/>
      <c r="J2713" s="97"/>
      <c r="K2713" s="323"/>
      <c r="L2713" s="322"/>
      <c r="M2713" s="50"/>
      <c r="N2713" s="87"/>
      <c r="O2713" s="324"/>
      <c r="P2713" s="98"/>
      <c r="Q2713" s="98"/>
      <c r="R2713" s="114"/>
      <c r="S2713" s="753"/>
      <c r="T2713" s="98"/>
      <c r="U2713" s="98"/>
      <c r="V2713" s="98"/>
      <c r="W2713" s="99"/>
      <c r="X2713" s="97"/>
      <c r="Y2713" s="87"/>
      <c r="Z2713" s="100"/>
      <c r="AA2713" s="106">
        <f t="shared" si="1163"/>
        <v>2701</v>
      </c>
      <c r="AB2713" s="549">
        <f t="shared" si="1164"/>
        <v>0</v>
      </c>
      <c r="AC2713" s="544">
        <f t="shared" si="1165"/>
        <v>0</v>
      </c>
      <c r="AD2713" s="174">
        <f t="shared" si="1166"/>
        <v>0</v>
      </c>
      <c r="AE2713" s="8"/>
      <c r="AF2713" s="885" t="str">
        <f t="shared" si="1167"/>
        <v xml:space="preserve"> </v>
      </c>
      <c r="AG2713" s="40">
        <f t="shared" si="1168"/>
        <v>0</v>
      </c>
      <c r="AH2713" s="40">
        <f t="shared" si="1169"/>
        <v>0</v>
      </c>
      <c r="AR2713" s="40">
        <f t="shared" si="1170"/>
        <v>0</v>
      </c>
      <c r="AS2713" s="40">
        <f t="shared" si="1171"/>
        <v>0</v>
      </c>
      <c r="AT2713" s="40">
        <f t="shared" si="1172"/>
        <v>0</v>
      </c>
      <c r="AU2713" s="40">
        <f t="shared" si="1173"/>
        <v>0</v>
      </c>
      <c r="AX2713" s="279">
        <f t="shared" si="1174"/>
        <v>0</v>
      </c>
      <c r="AY2713" s="279">
        <f t="shared" si="1175"/>
        <v>0</v>
      </c>
      <c r="AZ2713" s="40">
        <f t="shared" si="1176"/>
        <v>0</v>
      </c>
      <c r="BB2713" s="40">
        <f t="shared" si="1177"/>
        <v>0</v>
      </c>
      <c r="BC2713" s="397">
        <f t="shared" si="1178"/>
        <v>0</v>
      </c>
      <c r="BD2713" s="105">
        <f t="shared" si="1179"/>
        <v>0</v>
      </c>
      <c r="BE2713" s="105">
        <f t="shared" si="1180"/>
        <v>0</v>
      </c>
      <c r="BF2713" s="742">
        <f t="shared" si="1181"/>
        <v>0</v>
      </c>
      <c r="BG2713" s="89"/>
      <c r="BH2713" s="9"/>
      <c r="BJ2713" s="40">
        <f t="shared" si="1182"/>
        <v>0</v>
      </c>
      <c r="BK2713" s="40">
        <f t="shared" si="1183"/>
        <v>1</v>
      </c>
      <c r="BL2713" s="40">
        <f t="shared" si="1184"/>
        <v>0</v>
      </c>
      <c r="BM2713" s="40">
        <f t="shared" si="1185"/>
        <v>0</v>
      </c>
      <c r="BN2713" s="40">
        <f t="shared" si="1186"/>
        <v>0</v>
      </c>
    </row>
    <row r="2714" spans="1:66" x14ac:dyDescent="0.25">
      <c r="A2714" s="379"/>
      <c r="B2714" s="936"/>
      <c r="C2714" s="272"/>
      <c r="D2714" s="868"/>
      <c r="E2714" s="873" t="str">
        <f t="shared" si="1160"/>
        <v xml:space="preserve"> </v>
      </c>
      <c r="F2714" s="130">
        <f t="shared" si="1161"/>
        <v>0</v>
      </c>
      <c r="G2714" s="128">
        <f t="shared" si="1162"/>
        <v>2702</v>
      </c>
      <c r="H2714" s="127"/>
      <c r="I2714" s="321"/>
      <c r="J2714" s="97"/>
      <c r="K2714" s="323"/>
      <c r="L2714" s="322"/>
      <c r="M2714" s="50"/>
      <c r="N2714" s="87"/>
      <c r="O2714" s="324"/>
      <c r="P2714" s="98"/>
      <c r="Q2714" s="98"/>
      <c r="R2714" s="114"/>
      <c r="S2714" s="753"/>
      <c r="T2714" s="98"/>
      <c r="U2714" s="98"/>
      <c r="V2714" s="98"/>
      <c r="W2714" s="99"/>
      <c r="X2714" s="97"/>
      <c r="Y2714" s="87"/>
      <c r="Z2714" s="100"/>
      <c r="AA2714" s="106">
        <f t="shared" si="1163"/>
        <v>2702</v>
      </c>
      <c r="AB2714" s="549">
        <f t="shared" si="1164"/>
        <v>0</v>
      </c>
      <c r="AC2714" s="544">
        <f t="shared" si="1165"/>
        <v>0</v>
      </c>
      <c r="AD2714" s="174">
        <f t="shared" si="1166"/>
        <v>0</v>
      </c>
      <c r="AE2714" s="8"/>
      <c r="AF2714" s="885" t="str">
        <f t="shared" si="1167"/>
        <v xml:space="preserve"> </v>
      </c>
      <c r="AG2714" s="40">
        <f t="shared" si="1168"/>
        <v>0</v>
      </c>
      <c r="AH2714" s="40">
        <f t="shared" si="1169"/>
        <v>0</v>
      </c>
      <c r="AR2714" s="40">
        <f t="shared" si="1170"/>
        <v>0</v>
      </c>
      <c r="AS2714" s="40">
        <f t="shared" si="1171"/>
        <v>0</v>
      </c>
      <c r="AT2714" s="40">
        <f t="shared" si="1172"/>
        <v>0</v>
      </c>
      <c r="AU2714" s="40">
        <f t="shared" si="1173"/>
        <v>0</v>
      </c>
      <c r="AX2714" s="279">
        <f t="shared" si="1174"/>
        <v>0</v>
      </c>
      <c r="AY2714" s="279">
        <f t="shared" si="1175"/>
        <v>0</v>
      </c>
      <c r="AZ2714" s="40">
        <f t="shared" si="1176"/>
        <v>0</v>
      </c>
      <c r="BB2714" s="40">
        <f t="shared" si="1177"/>
        <v>0</v>
      </c>
      <c r="BC2714" s="397">
        <f t="shared" si="1178"/>
        <v>0</v>
      </c>
      <c r="BD2714" s="105">
        <f t="shared" si="1179"/>
        <v>0</v>
      </c>
      <c r="BE2714" s="105">
        <f t="shared" si="1180"/>
        <v>0</v>
      </c>
      <c r="BF2714" s="742">
        <f t="shared" si="1181"/>
        <v>0</v>
      </c>
      <c r="BG2714" s="89"/>
      <c r="BH2714" s="9"/>
      <c r="BJ2714" s="40">
        <f t="shared" si="1182"/>
        <v>0</v>
      </c>
      <c r="BK2714" s="40">
        <f t="shared" si="1183"/>
        <v>1</v>
      </c>
      <c r="BL2714" s="40">
        <f t="shared" si="1184"/>
        <v>0</v>
      </c>
      <c r="BM2714" s="40">
        <f t="shared" si="1185"/>
        <v>0</v>
      </c>
      <c r="BN2714" s="40">
        <f t="shared" si="1186"/>
        <v>0</v>
      </c>
    </row>
    <row r="2715" spans="1:66" x14ac:dyDescent="0.25">
      <c r="A2715" s="379"/>
      <c r="B2715" s="936"/>
      <c r="C2715" s="272"/>
      <c r="D2715" s="868"/>
      <c r="E2715" s="873" t="str">
        <f t="shared" si="1160"/>
        <v xml:space="preserve"> </v>
      </c>
      <c r="F2715" s="130">
        <f t="shared" si="1161"/>
        <v>0</v>
      </c>
      <c r="G2715" s="128">
        <f t="shared" si="1162"/>
        <v>2703</v>
      </c>
      <c r="H2715" s="127"/>
      <c r="I2715" s="321"/>
      <c r="J2715" s="97"/>
      <c r="K2715" s="323"/>
      <c r="L2715" s="322"/>
      <c r="M2715" s="50"/>
      <c r="N2715" s="87"/>
      <c r="O2715" s="324"/>
      <c r="P2715" s="98"/>
      <c r="Q2715" s="98"/>
      <c r="R2715" s="114"/>
      <c r="S2715" s="753"/>
      <c r="T2715" s="98"/>
      <c r="U2715" s="98"/>
      <c r="V2715" s="98"/>
      <c r="W2715" s="99"/>
      <c r="X2715" s="97"/>
      <c r="Y2715" s="87"/>
      <c r="Z2715" s="100"/>
      <c r="AA2715" s="106">
        <f t="shared" si="1163"/>
        <v>2703</v>
      </c>
      <c r="AB2715" s="549">
        <f t="shared" si="1164"/>
        <v>0</v>
      </c>
      <c r="AC2715" s="544">
        <f t="shared" si="1165"/>
        <v>0</v>
      </c>
      <c r="AD2715" s="174">
        <f t="shared" si="1166"/>
        <v>0</v>
      </c>
      <c r="AE2715" s="8"/>
      <c r="AF2715" s="885" t="str">
        <f t="shared" si="1167"/>
        <v xml:space="preserve"> </v>
      </c>
      <c r="AG2715" s="40">
        <f t="shared" si="1168"/>
        <v>0</v>
      </c>
      <c r="AH2715" s="40">
        <f t="shared" si="1169"/>
        <v>0</v>
      </c>
      <c r="AR2715" s="40">
        <f t="shared" si="1170"/>
        <v>0</v>
      </c>
      <c r="AS2715" s="40">
        <f t="shared" si="1171"/>
        <v>0</v>
      </c>
      <c r="AT2715" s="40">
        <f t="shared" si="1172"/>
        <v>0</v>
      </c>
      <c r="AU2715" s="40">
        <f t="shared" si="1173"/>
        <v>0</v>
      </c>
      <c r="AX2715" s="279">
        <f t="shared" si="1174"/>
        <v>0</v>
      </c>
      <c r="AY2715" s="279">
        <f t="shared" si="1175"/>
        <v>0</v>
      </c>
      <c r="AZ2715" s="40">
        <f t="shared" si="1176"/>
        <v>0</v>
      </c>
      <c r="BB2715" s="40">
        <f t="shared" si="1177"/>
        <v>0</v>
      </c>
      <c r="BC2715" s="397">
        <f t="shared" si="1178"/>
        <v>0</v>
      </c>
      <c r="BD2715" s="105">
        <f t="shared" si="1179"/>
        <v>0</v>
      </c>
      <c r="BE2715" s="105">
        <f t="shared" si="1180"/>
        <v>0</v>
      </c>
      <c r="BF2715" s="742">
        <f t="shared" si="1181"/>
        <v>0</v>
      </c>
      <c r="BG2715" s="89"/>
      <c r="BH2715" s="9"/>
      <c r="BJ2715" s="40">
        <f t="shared" si="1182"/>
        <v>0</v>
      </c>
      <c r="BK2715" s="40">
        <f t="shared" si="1183"/>
        <v>1</v>
      </c>
      <c r="BL2715" s="40">
        <f t="shared" si="1184"/>
        <v>0</v>
      </c>
      <c r="BM2715" s="40">
        <f t="shared" si="1185"/>
        <v>0</v>
      </c>
      <c r="BN2715" s="40">
        <f t="shared" si="1186"/>
        <v>0</v>
      </c>
    </row>
    <row r="2716" spans="1:66" x14ac:dyDescent="0.25">
      <c r="A2716" s="379"/>
      <c r="B2716" s="936"/>
      <c r="C2716" s="272"/>
      <c r="D2716" s="868"/>
      <c r="E2716" s="873" t="str">
        <f t="shared" si="1160"/>
        <v xml:space="preserve"> </v>
      </c>
      <c r="F2716" s="130">
        <f t="shared" si="1161"/>
        <v>0</v>
      </c>
      <c r="G2716" s="128">
        <f t="shared" si="1162"/>
        <v>2704</v>
      </c>
      <c r="H2716" s="127"/>
      <c r="I2716" s="321"/>
      <c r="J2716" s="97"/>
      <c r="K2716" s="323"/>
      <c r="L2716" s="322"/>
      <c r="M2716" s="50"/>
      <c r="N2716" s="87"/>
      <c r="O2716" s="324"/>
      <c r="P2716" s="98"/>
      <c r="Q2716" s="98"/>
      <c r="R2716" s="114"/>
      <c r="S2716" s="753"/>
      <c r="T2716" s="98"/>
      <c r="U2716" s="98"/>
      <c r="V2716" s="98"/>
      <c r="W2716" s="99"/>
      <c r="X2716" s="97"/>
      <c r="Y2716" s="87"/>
      <c r="Z2716" s="100"/>
      <c r="AA2716" s="106">
        <f t="shared" si="1163"/>
        <v>2704</v>
      </c>
      <c r="AB2716" s="549">
        <f t="shared" si="1164"/>
        <v>0</v>
      </c>
      <c r="AC2716" s="544">
        <f t="shared" si="1165"/>
        <v>0</v>
      </c>
      <c r="AD2716" s="174">
        <f t="shared" si="1166"/>
        <v>0</v>
      </c>
      <c r="AE2716" s="8"/>
      <c r="AF2716" s="885" t="str">
        <f t="shared" si="1167"/>
        <v xml:space="preserve"> </v>
      </c>
      <c r="AG2716" s="40">
        <f t="shared" si="1168"/>
        <v>0</v>
      </c>
      <c r="AH2716" s="40">
        <f t="shared" si="1169"/>
        <v>0</v>
      </c>
      <c r="AR2716" s="40">
        <f t="shared" si="1170"/>
        <v>0</v>
      </c>
      <c r="AS2716" s="40">
        <f t="shared" si="1171"/>
        <v>0</v>
      </c>
      <c r="AT2716" s="40">
        <f t="shared" si="1172"/>
        <v>0</v>
      </c>
      <c r="AU2716" s="40">
        <f t="shared" si="1173"/>
        <v>0</v>
      </c>
      <c r="AX2716" s="279">
        <f t="shared" si="1174"/>
        <v>0</v>
      </c>
      <c r="AY2716" s="279">
        <f t="shared" si="1175"/>
        <v>0</v>
      </c>
      <c r="AZ2716" s="40">
        <f t="shared" si="1176"/>
        <v>0</v>
      </c>
      <c r="BB2716" s="40">
        <f t="shared" si="1177"/>
        <v>0</v>
      </c>
      <c r="BC2716" s="397">
        <f t="shared" si="1178"/>
        <v>0</v>
      </c>
      <c r="BD2716" s="105">
        <f t="shared" si="1179"/>
        <v>0</v>
      </c>
      <c r="BE2716" s="105">
        <f t="shared" si="1180"/>
        <v>0</v>
      </c>
      <c r="BF2716" s="742">
        <f t="shared" si="1181"/>
        <v>0</v>
      </c>
      <c r="BG2716" s="89"/>
      <c r="BH2716" s="9"/>
      <c r="BJ2716" s="40">
        <f t="shared" si="1182"/>
        <v>0</v>
      </c>
      <c r="BK2716" s="40">
        <f t="shared" si="1183"/>
        <v>1</v>
      </c>
      <c r="BL2716" s="40">
        <f t="shared" si="1184"/>
        <v>0</v>
      </c>
      <c r="BM2716" s="40">
        <f t="shared" si="1185"/>
        <v>0</v>
      </c>
      <c r="BN2716" s="40">
        <f t="shared" si="1186"/>
        <v>0</v>
      </c>
    </row>
    <row r="2717" spans="1:66" x14ac:dyDescent="0.25">
      <c r="A2717" s="379"/>
      <c r="B2717" s="936"/>
      <c r="C2717" s="272"/>
      <c r="D2717" s="868"/>
      <c r="E2717" s="873" t="str">
        <f t="shared" si="1160"/>
        <v xml:space="preserve"> </v>
      </c>
      <c r="F2717" s="130">
        <f t="shared" si="1161"/>
        <v>0</v>
      </c>
      <c r="G2717" s="128">
        <f t="shared" si="1162"/>
        <v>2705</v>
      </c>
      <c r="H2717" s="127"/>
      <c r="I2717" s="321"/>
      <c r="J2717" s="97"/>
      <c r="K2717" s="323"/>
      <c r="L2717" s="322"/>
      <c r="M2717" s="50"/>
      <c r="N2717" s="87"/>
      <c r="O2717" s="324"/>
      <c r="P2717" s="98"/>
      <c r="Q2717" s="98"/>
      <c r="R2717" s="114"/>
      <c r="S2717" s="753"/>
      <c r="T2717" s="98"/>
      <c r="U2717" s="98"/>
      <c r="V2717" s="98"/>
      <c r="W2717" s="99"/>
      <c r="X2717" s="97"/>
      <c r="Y2717" s="87"/>
      <c r="Z2717" s="100"/>
      <c r="AA2717" s="106">
        <f t="shared" si="1163"/>
        <v>2705</v>
      </c>
      <c r="AB2717" s="549">
        <f t="shared" si="1164"/>
        <v>0</v>
      </c>
      <c r="AC2717" s="544">
        <f t="shared" si="1165"/>
        <v>0</v>
      </c>
      <c r="AD2717" s="174">
        <f t="shared" si="1166"/>
        <v>0</v>
      </c>
      <c r="AE2717" s="8"/>
      <c r="AF2717" s="885" t="str">
        <f t="shared" si="1167"/>
        <v xml:space="preserve"> </v>
      </c>
      <c r="AG2717" s="40">
        <f t="shared" si="1168"/>
        <v>0</v>
      </c>
      <c r="AH2717" s="40">
        <f t="shared" si="1169"/>
        <v>0</v>
      </c>
      <c r="AR2717" s="40">
        <f t="shared" si="1170"/>
        <v>0</v>
      </c>
      <c r="AS2717" s="40">
        <f t="shared" si="1171"/>
        <v>0</v>
      </c>
      <c r="AT2717" s="40">
        <f t="shared" si="1172"/>
        <v>0</v>
      </c>
      <c r="AU2717" s="40">
        <f t="shared" si="1173"/>
        <v>0</v>
      </c>
      <c r="AX2717" s="279">
        <f t="shared" si="1174"/>
        <v>0</v>
      </c>
      <c r="AY2717" s="279">
        <f t="shared" si="1175"/>
        <v>0</v>
      </c>
      <c r="AZ2717" s="40">
        <f t="shared" si="1176"/>
        <v>0</v>
      </c>
      <c r="BB2717" s="40">
        <f t="shared" si="1177"/>
        <v>0</v>
      </c>
      <c r="BC2717" s="397">
        <f t="shared" si="1178"/>
        <v>0</v>
      </c>
      <c r="BD2717" s="105">
        <f t="shared" si="1179"/>
        <v>0</v>
      </c>
      <c r="BE2717" s="105">
        <f t="shared" si="1180"/>
        <v>0</v>
      </c>
      <c r="BF2717" s="742">
        <f t="shared" si="1181"/>
        <v>0</v>
      </c>
      <c r="BG2717" s="89"/>
      <c r="BH2717" s="9"/>
      <c r="BJ2717" s="40">
        <f t="shared" si="1182"/>
        <v>0</v>
      </c>
      <c r="BK2717" s="40">
        <f t="shared" si="1183"/>
        <v>1</v>
      </c>
      <c r="BL2717" s="40">
        <f t="shared" si="1184"/>
        <v>0</v>
      </c>
      <c r="BM2717" s="40">
        <f t="shared" si="1185"/>
        <v>0</v>
      </c>
      <c r="BN2717" s="40">
        <f t="shared" si="1186"/>
        <v>0</v>
      </c>
    </row>
    <row r="2718" spans="1:66" x14ac:dyDescent="0.25">
      <c r="A2718" s="379"/>
      <c r="B2718" s="936"/>
      <c r="C2718" s="272"/>
      <c r="D2718" s="868"/>
      <c r="E2718" s="873" t="str">
        <f t="shared" si="1160"/>
        <v xml:space="preserve"> </v>
      </c>
      <c r="F2718" s="130">
        <f t="shared" si="1161"/>
        <v>0</v>
      </c>
      <c r="G2718" s="128">
        <f t="shared" si="1162"/>
        <v>2706</v>
      </c>
      <c r="H2718" s="127"/>
      <c r="I2718" s="321"/>
      <c r="J2718" s="97"/>
      <c r="K2718" s="323"/>
      <c r="L2718" s="322"/>
      <c r="M2718" s="50"/>
      <c r="N2718" s="87"/>
      <c r="O2718" s="324"/>
      <c r="P2718" s="98"/>
      <c r="Q2718" s="98"/>
      <c r="R2718" s="114"/>
      <c r="S2718" s="753"/>
      <c r="T2718" s="98"/>
      <c r="U2718" s="98"/>
      <c r="V2718" s="98"/>
      <c r="W2718" s="99"/>
      <c r="X2718" s="97"/>
      <c r="Y2718" s="87"/>
      <c r="Z2718" s="100"/>
      <c r="AA2718" s="106">
        <f t="shared" si="1163"/>
        <v>2706</v>
      </c>
      <c r="AB2718" s="549">
        <f t="shared" si="1164"/>
        <v>0</v>
      </c>
      <c r="AC2718" s="544">
        <f t="shared" si="1165"/>
        <v>0</v>
      </c>
      <c r="AD2718" s="174">
        <f t="shared" si="1166"/>
        <v>0</v>
      </c>
      <c r="AE2718" s="8"/>
      <c r="AF2718" s="885" t="str">
        <f t="shared" si="1167"/>
        <v xml:space="preserve"> </v>
      </c>
      <c r="AG2718" s="40">
        <f t="shared" si="1168"/>
        <v>0</v>
      </c>
      <c r="AH2718" s="40">
        <f t="shared" si="1169"/>
        <v>0</v>
      </c>
      <c r="AR2718" s="40">
        <f t="shared" si="1170"/>
        <v>0</v>
      </c>
      <c r="AS2718" s="40">
        <f t="shared" si="1171"/>
        <v>0</v>
      </c>
      <c r="AT2718" s="40">
        <f t="shared" si="1172"/>
        <v>0</v>
      </c>
      <c r="AU2718" s="40">
        <f t="shared" si="1173"/>
        <v>0</v>
      </c>
      <c r="AX2718" s="279">
        <f t="shared" si="1174"/>
        <v>0</v>
      </c>
      <c r="AY2718" s="279">
        <f t="shared" si="1175"/>
        <v>0</v>
      </c>
      <c r="AZ2718" s="40">
        <f t="shared" si="1176"/>
        <v>0</v>
      </c>
      <c r="BB2718" s="40">
        <f t="shared" si="1177"/>
        <v>0</v>
      </c>
      <c r="BC2718" s="397">
        <f t="shared" si="1178"/>
        <v>0</v>
      </c>
      <c r="BD2718" s="105">
        <f t="shared" si="1179"/>
        <v>0</v>
      </c>
      <c r="BE2718" s="105">
        <f t="shared" si="1180"/>
        <v>0</v>
      </c>
      <c r="BF2718" s="742">
        <f t="shared" si="1181"/>
        <v>0</v>
      </c>
      <c r="BG2718" s="89"/>
      <c r="BH2718" s="9"/>
      <c r="BJ2718" s="40">
        <f t="shared" si="1182"/>
        <v>0</v>
      </c>
      <c r="BK2718" s="40">
        <f t="shared" si="1183"/>
        <v>1</v>
      </c>
      <c r="BL2718" s="40">
        <f t="shared" si="1184"/>
        <v>0</v>
      </c>
      <c r="BM2718" s="40">
        <f t="shared" si="1185"/>
        <v>0</v>
      </c>
      <c r="BN2718" s="40">
        <f t="shared" si="1186"/>
        <v>0</v>
      </c>
    </row>
    <row r="2719" spans="1:66" x14ac:dyDescent="0.25">
      <c r="A2719" s="379"/>
      <c r="B2719" s="936"/>
      <c r="C2719" s="272"/>
      <c r="D2719" s="868"/>
      <c r="E2719" s="873" t="str">
        <f t="shared" si="1160"/>
        <v xml:space="preserve"> </v>
      </c>
      <c r="F2719" s="130">
        <f t="shared" si="1161"/>
        <v>0</v>
      </c>
      <c r="G2719" s="128">
        <f t="shared" si="1162"/>
        <v>2707</v>
      </c>
      <c r="H2719" s="127"/>
      <c r="I2719" s="321"/>
      <c r="J2719" s="97"/>
      <c r="K2719" s="323"/>
      <c r="L2719" s="322"/>
      <c r="M2719" s="50"/>
      <c r="N2719" s="87"/>
      <c r="O2719" s="324"/>
      <c r="P2719" s="98"/>
      <c r="Q2719" s="98"/>
      <c r="R2719" s="114"/>
      <c r="S2719" s="753"/>
      <c r="T2719" s="98"/>
      <c r="U2719" s="98"/>
      <c r="V2719" s="98"/>
      <c r="W2719" s="99"/>
      <c r="X2719" s="97"/>
      <c r="Y2719" s="87"/>
      <c r="Z2719" s="100"/>
      <c r="AA2719" s="106">
        <f t="shared" si="1163"/>
        <v>2707</v>
      </c>
      <c r="AB2719" s="549">
        <f t="shared" si="1164"/>
        <v>0</v>
      </c>
      <c r="AC2719" s="544">
        <f t="shared" si="1165"/>
        <v>0</v>
      </c>
      <c r="AD2719" s="174">
        <f t="shared" si="1166"/>
        <v>0</v>
      </c>
      <c r="AE2719" s="8"/>
      <c r="AF2719" s="885" t="str">
        <f t="shared" si="1167"/>
        <v xml:space="preserve"> </v>
      </c>
      <c r="AG2719" s="40">
        <f t="shared" si="1168"/>
        <v>0</v>
      </c>
      <c r="AH2719" s="40">
        <f t="shared" si="1169"/>
        <v>0</v>
      </c>
      <c r="AR2719" s="40">
        <f t="shared" si="1170"/>
        <v>0</v>
      </c>
      <c r="AS2719" s="40">
        <f t="shared" si="1171"/>
        <v>0</v>
      </c>
      <c r="AT2719" s="40">
        <f t="shared" si="1172"/>
        <v>0</v>
      </c>
      <c r="AU2719" s="40">
        <f t="shared" si="1173"/>
        <v>0</v>
      </c>
      <c r="AX2719" s="279">
        <f t="shared" si="1174"/>
        <v>0</v>
      </c>
      <c r="AY2719" s="279">
        <f t="shared" si="1175"/>
        <v>0</v>
      </c>
      <c r="AZ2719" s="40">
        <f t="shared" si="1176"/>
        <v>0</v>
      </c>
      <c r="BB2719" s="40">
        <f t="shared" si="1177"/>
        <v>0</v>
      </c>
      <c r="BC2719" s="397">
        <f t="shared" si="1178"/>
        <v>0</v>
      </c>
      <c r="BD2719" s="105">
        <f t="shared" si="1179"/>
        <v>0</v>
      </c>
      <c r="BE2719" s="105">
        <f t="shared" si="1180"/>
        <v>0</v>
      </c>
      <c r="BF2719" s="742">
        <f t="shared" si="1181"/>
        <v>0</v>
      </c>
      <c r="BG2719" s="89"/>
      <c r="BH2719" s="9"/>
      <c r="BJ2719" s="40">
        <f t="shared" si="1182"/>
        <v>0</v>
      </c>
      <c r="BK2719" s="40">
        <f t="shared" si="1183"/>
        <v>1</v>
      </c>
      <c r="BL2719" s="40">
        <f t="shared" si="1184"/>
        <v>0</v>
      </c>
      <c r="BM2719" s="40">
        <f t="shared" si="1185"/>
        <v>0</v>
      </c>
      <c r="BN2719" s="40">
        <f t="shared" si="1186"/>
        <v>0</v>
      </c>
    </row>
    <row r="2720" spans="1:66" x14ac:dyDescent="0.25">
      <c r="A2720" s="379"/>
      <c r="B2720" s="936"/>
      <c r="C2720" s="272"/>
      <c r="D2720" s="868"/>
      <c r="E2720" s="873" t="str">
        <f t="shared" si="1160"/>
        <v xml:space="preserve"> </v>
      </c>
      <c r="F2720" s="130">
        <f t="shared" si="1161"/>
        <v>0</v>
      </c>
      <c r="G2720" s="128">
        <f t="shared" si="1162"/>
        <v>2708</v>
      </c>
      <c r="H2720" s="127"/>
      <c r="I2720" s="321"/>
      <c r="J2720" s="97"/>
      <c r="K2720" s="323"/>
      <c r="L2720" s="322"/>
      <c r="M2720" s="50"/>
      <c r="N2720" s="87"/>
      <c r="O2720" s="324"/>
      <c r="P2720" s="98"/>
      <c r="Q2720" s="98"/>
      <c r="R2720" s="114"/>
      <c r="S2720" s="753"/>
      <c r="T2720" s="98"/>
      <c r="U2720" s="98"/>
      <c r="V2720" s="98"/>
      <c r="W2720" s="99"/>
      <c r="X2720" s="97"/>
      <c r="Y2720" s="87"/>
      <c r="Z2720" s="100"/>
      <c r="AA2720" s="106">
        <f t="shared" si="1163"/>
        <v>2708</v>
      </c>
      <c r="AB2720" s="549">
        <f t="shared" si="1164"/>
        <v>0</v>
      </c>
      <c r="AC2720" s="544">
        <f t="shared" si="1165"/>
        <v>0</v>
      </c>
      <c r="AD2720" s="174">
        <f t="shared" si="1166"/>
        <v>0</v>
      </c>
      <c r="AE2720" s="8"/>
      <c r="AF2720" s="885" t="str">
        <f t="shared" si="1167"/>
        <v xml:space="preserve"> </v>
      </c>
      <c r="AG2720" s="40">
        <f t="shared" si="1168"/>
        <v>0</v>
      </c>
      <c r="AH2720" s="40">
        <f t="shared" si="1169"/>
        <v>0</v>
      </c>
      <c r="AR2720" s="40">
        <f t="shared" si="1170"/>
        <v>0</v>
      </c>
      <c r="AS2720" s="40">
        <f t="shared" si="1171"/>
        <v>0</v>
      </c>
      <c r="AT2720" s="40">
        <f t="shared" si="1172"/>
        <v>0</v>
      </c>
      <c r="AU2720" s="40">
        <f t="shared" si="1173"/>
        <v>0</v>
      </c>
      <c r="AX2720" s="279">
        <f t="shared" si="1174"/>
        <v>0</v>
      </c>
      <c r="AY2720" s="279">
        <f t="shared" si="1175"/>
        <v>0</v>
      </c>
      <c r="AZ2720" s="40">
        <f t="shared" si="1176"/>
        <v>0</v>
      </c>
      <c r="BB2720" s="40">
        <f t="shared" si="1177"/>
        <v>0</v>
      </c>
      <c r="BC2720" s="397">
        <f t="shared" si="1178"/>
        <v>0</v>
      </c>
      <c r="BD2720" s="105">
        <f t="shared" si="1179"/>
        <v>0</v>
      </c>
      <c r="BE2720" s="105">
        <f t="shared" si="1180"/>
        <v>0</v>
      </c>
      <c r="BF2720" s="742">
        <f t="shared" si="1181"/>
        <v>0</v>
      </c>
      <c r="BG2720" s="89"/>
      <c r="BH2720" s="9"/>
      <c r="BJ2720" s="40">
        <f t="shared" si="1182"/>
        <v>0</v>
      </c>
      <c r="BK2720" s="40">
        <f t="shared" si="1183"/>
        <v>1</v>
      </c>
      <c r="BL2720" s="40">
        <f t="shared" si="1184"/>
        <v>0</v>
      </c>
      <c r="BM2720" s="40">
        <f t="shared" si="1185"/>
        <v>0</v>
      </c>
      <c r="BN2720" s="40">
        <f t="shared" si="1186"/>
        <v>0</v>
      </c>
    </row>
    <row r="2721" spans="1:66" x14ac:dyDescent="0.25">
      <c r="A2721" s="379"/>
      <c r="B2721" s="936"/>
      <c r="C2721" s="272"/>
      <c r="D2721" s="868"/>
      <c r="E2721" s="873" t="str">
        <f t="shared" si="1160"/>
        <v xml:space="preserve"> </v>
      </c>
      <c r="F2721" s="130">
        <f t="shared" si="1161"/>
        <v>0</v>
      </c>
      <c r="G2721" s="128">
        <f t="shared" si="1162"/>
        <v>2709</v>
      </c>
      <c r="H2721" s="127"/>
      <c r="I2721" s="321"/>
      <c r="J2721" s="97"/>
      <c r="K2721" s="323"/>
      <c r="L2721" s="322"/>
      <c r="M2721" s="50"/>
      <c r="N2721" s="87"/>
      <c r="O2721" s="324"/>
      <c r="P2721" s="98"/>
      <c r="Q2721" s="98"/>
      <c r="R2721" s="114"/>
      <c r="S2721" s="753"/>
      <c r="T2721" s="98"/>
      <c r="U2721" s="98"/>
      <c r="V2721" s="98"/>
      <c r="W2721" s="99"/>
      <c r="X2721" s="97"/>
      <c r="Y2721" s="87"/>
      <c r="Z2721" s="100"/>
      <c r="AA2721" s="106">
        <f t="shared" si="1163"/>
        <v>2709</v>
      </c>
      <c r="AB2721" s="549">
        <f t="shared" si="1164"/>
        <v>0</v>
      </c>
      <c r="AC2721" s="544">
        <f t="shared" si="1165"/>
        <v>0</v>
      </c>
      <c r="AD2721" s="174">
        <f t="shared" si="1166"/>
        <v>0</v>
      </c>
      <c r="AE2721" s="8"/>
      <c r="AF2721" s="885" t="str">
        <f t="shared" si="1167"/>
        <v xml:space="preserve"> </v>
      </c>
      <c r="AG2721" s="40">
        <f t="shared" si="1168"/>
        <v>0</v>
      </c>
      <c r="AH2721" s="40">
        <f t="shared" si="1169"/>
        <v>0</v>
      </c>
      <c r="AR2721" s="40">
        <f t="shared" si="1170"/>
        <v>0</v>
      </c>
      <c r="AS2721" s="40">
        <f t="shared" si="1171"/>
        <v>0</v>
      </c>
      <c r="AT2721" s="40">
        <f t="shared" si="1172"/>
        <v>0</v>
      </c>
      <c r="AU2721" s="40">
        <f t="shared" si="1173"/>
        <v>0</v>
      </c>
      <c r="AX2721" s="279">
        <f t="shared" si="1174"/>
        <v>0</v>
      </c>
      <c r="AY2721" s="279">
        <f t="shared" si="1175"/>
        <v>0</v>
      </c>
      <c r="AZ2721" s="40">
        <f t="shared" si="1176"/>
        <v>0</v>
      </c>
      <c r="BB2721" s="40">
        <f t="shared" si="1177"/>
        <v>0</v>
      </c>
      <c r="BC2721" s="397">
        <f t="shared" si="1178"/>
        <v>0</v>
      </c>
      <c r="BD2721" s="105">
        <f t="shared" si="1179"/>
        <v>0</v>
      </c>
      <c r="BE2721" s="105">
        <f t="shared" si="1180"/>
        <v>0</v>
      </c>
      <c r="BF2721" s="742">
        <f t="shared" si="1181"/>
        <v>0</v>
      </c>
      <c r="BG2721" s="89"/>
      <c r="BH2721" s="9"/>
      <c r="BJ2721" s="40">
        <f t="shared" si="1182"/>
        <v>0</v>
      </c>
      <c r="BK2721" s="40">
        <f t="shared" si="1183"/>
        <v>1</v>
      </c>
      <c r="BL2721" s="40">
        <f t="shared" si="1184"/>
        <v>0</v>
      </c>
      <c r="BM2721" s="40">
        <f t="shared" si="1185"/>
        <v>0</v>
      </c>
      <c r="BN2721" s="40">
        <f t="shared" si="1186"/>
        <v>0</v>
      </c>
    </row>
    <row r="2722" spans="1:66" x14ac:dyDescent="0.25">
      <c r="A2722" s="379"/>
      <c r="B2722" s="936"/>
      <c r="C2722" s="272"/>
      <c r="D2722" s="868"/>
      <c r="E2722" s="873" t="str">
        <f t="shared" si="1160"/>
        <v xml:space="preserve"> </v>
      </c>
      <c r="F2722" s="130">
        <f t="shared" si="1161"/>
        <v>0</v>
      </c>
      <c r="G2722" s="128">
        <f t="shared" si="1162"/>
        <v>2710</v>
      </c>
      <c r="H2722" s="127"/>
      <c r="I2722" s="321"/>
      <c r="J2722" s="97"/>
      <c r="K2722" s="323"/>
      <c r="L2722" s="322"/>
      <c r="M2722" s="50"/>
      <c r="N2722" s="87"/>
      <c r="O2722" s="324"/>
      <c r="P2722" s="98"/>
      <c r="Q2722" s="98"/>
      <c r="R2722" s="114"/>
      <c r="S2722" s="753"/>
      <c r="T2722" s="98"/>
      <c r="U2722" s="98"/>
      <c r="V2722" s="98"/>
      <c r="W2722" s="99"/>
      <c r="X2722" s="97"/>
      <c r="Y2722" s="87"/>
      <c r="Z2722" s="100"/>
      <c r="AA2722" s="106">
        <f t="shared" si="1163"/>
        <v>2710</v>
      </c>
      <c r="AB2722" s="549">
        <f t="shared" si="1164"/>
        <v>0</v>
      </c>
      <c r="AC2722" s="544">
        <f t="shared" si="1165"/>
        <v>0</v>
      </c>
      <c r="AD2722" s="174">
        <f t="shared" si="1166"/>
        <v>0</v>
      </c>
      <c r="AE2722" s="8"/>
      <c r="AF2722" s="885" t="str">
        <f t="shared" si="1167"/>
        <v xml:space="preserve"> </v>
      </c>
      <c r="AG2722" s="40">
        <f t="shared" si="1168"/>
        <v>0</v>
      </c>
      <c r="AH2722" s="40">
        <f t="shared" si="1169"/>
        <v>0</v>
      </c>
      <c r="AR2722" s="40">
        <f t="shared" si="1170"/>
        <v>0</v>
      </c>
      <c r="AS2722" s="40">
        <f t="shared" si="1171"/>
        <v>0</v>
      </c>
      <c r="AT2722" s="40">
        <f t="shared" si="1172"/>
        <v>0</v>
      </c>
      <c r="AU2722" s="40">
        <f t="shared" si="1173"/>
        <v>0</v>
      </c>
      <c r="AX2722" s="279">
        <f t="shared" si="1174"/>
        <v>0</v>
      </c>
      <c r="AY2722" s="279">
        <f t="shared" si="1175"/>
        <v>0</v>
      </c>
      <c r="AZ2722" s="40">
        <f t="shared" si="1176"/>
        <v>0</v>
      </c>
      <c r="BB2722" s="40">
        <f t="shared" si="1177"/>
        <v>0</v>
      </c>
      <c r="BC2722" s="397">
        <f t="shared" si="1178"/>
        <v>0</v>
      </c>
      <c r="BD2722" s="105">
        <f t="shared" si="1179"/>
        <v>0</v>
      </c>
      <c r="BE2722" s="105">
        <f t="shared" si="1180"/>
        <v>0</v>
      </c>
      <c r="BF2722" s="742">
        <f t="shared" si="1181"/>
        <v>0</v>
      </c>
      <c r="BG2722" s="89"/>
      <c r="BH2722" s="9"/>
      <c r="BJ2722" s="40">
        <f t="shared" si="1182"/>
        <v>0</v>
      </c>
      <c r="BK2722" s="40">
        <f t="shared" si="1183"/>
        <v>1</v>
      </c>
      <c r="BL2722" s="40">
        <f t="shared" si="1184"/>
        <v>0</v>
      </c>
      <c r="BM2722" s="40">
        <f t="shared" si="1185"/>
        <v>0</v>
      </c>
      <c r="BN2722" s="40">
        <f t="shared" si="1186"/>
        <v>0</v>
      </c>
    </row>
    <row r="2723" spans="1:66" x14ac:dyDescent="0.25">
      <c r="A2723" s="379"/>
      <c r="B2723" s="936"/>
      <c r="C2723" s="272"/>
      <c r="D2723" s="868"/>
      <c r="E2723" s="873" t="str">
        <f t="shared" si="1160"/>
        <v xml:space="preserve"> </v>
      </c>
      <c r="F2723" s="130">
        <f t="shared" si="1161"/>
        <v>0</v>
      </c>
      <c r="G2723" s="128">
        <f t="shared" si="1162"/>
        <v>2711</v>
      </c>
      <c r="H2723" s="127"/>
      <c r="I2723" s="321"/>
      <c r="J2723" s="97"/>
      <c r="K2723" s="323"/>
      <c r="L2723" s="322"/>
      <c r="M2723" s="50"/>
      <c r="N2723" s="87"/>
      <c r="O2723" s="324"/>
      <c r="P2723" s="98"/>
      <c r="Q2723" s="98"/>
      <c r="R2723" s="114"/>
      <c r="S2723" s="753"/>
      <c r="T2723" s="98"/>
      <c r="U2723" s="98"/>
      <c r="V2723" s="98"/>
      <c r="W2723" s="99"/>
      <c r="X2723" s="97"/>
      <c r="Y2723" s="87"/>
      <c r="Z2723" s="100"/>
      <c r="AA2723" s="106">
        <f t="shared" si="1163"/>
        <v>2711</v>
      </c>
      <c r="AB2723" s="549">
        <f t="shared" si="1164"/>
        <v>0</v>
      </c>
      <c r="AC2723" s="544">
        <f t="shared" si="1165"/>
        <v>0</v>
      </c>
      <c r="AD2723" s="174">
        <f t="shared" si="1166"/>
        <v>0</v>
      </c>
      <c r="AE2723" s="8"/>
      <c r="AF2723" s="885" t="str">
        <f t="shared" si="1167"/>
        <v xml:space="preserve"> </v>
      </c>
      <c r="AG2723" s="40">
        <f t="shared" si="1168"/>
        <v>0</v>
      </c>
      <c r="AH2723" s="40">
        <f t="shared" si="1169"/>
        <v>0</v>
      </c>
      <c r="AR2723" s="40">
        <f t="shared" si="1170"/>
        <v>0</v>
      </c>
      <c r="AS2723" s="40">
        <f t="shared" si="1171"/>
        <v>0</v>
      </c>
      <c r="AT2723" s="40">
        <f t="shared" si="1172"/>
        <v>0</v>
      </c>
      <c r="AU2723" s="40">
        <f t="shared" si="1173"/>
        <v>0</v>
      </c>
      <c r="AX2723" s="279">
        <f t="shared" si="1174"/>
        <v>0</v>
      </c>
      <c r="AY2723" s="279">
        <f t="shared" si="1175"/>
        <v>0</v>
      </c>
      <c r="AZ2723" s="40">
        <f t="shared" si="1176"/>
        <v>0</v>
      </c>
      <c r="BB2723" s="40">
        <f t="shared" si="1177"/>
        <v>0</v>
      </c>
      <c r="BC2723" s="397">
        <f t="shared" si="1178"/>
        <v>0</v>
      </c>
      <c r="BD2723" s="105">
        <f t="shared" si="1179"/>
        <v>0</v>
      </c>
      <c r="BE2723" s="105">
        <f t="shared" si="1180"/>
        <v>0</v>
      </c>
      <c r="BF2723" s="742">
        <f t="shared" si="1181"/>
        <v>0</v>
      </c>
      <c r="BG2723" s="89"/>
      <c r="BH2723" s="9"/>
      <c r="BJ2723" s="40">
        <f t="shared" si="1182"/>
        <v>0</v>
      </c>
      <c r="BK2723" s="40">
        <f t="shared" si="1183"/>
        <v>1</v>
      </c>
      <c r="BL2723" s="40">
        <f t="shared" si="1184"/>
        <v>0</v>
      </c>
      <c r="BM2723" s="40">
        <f t="shared" si="1185"/>
        <v>0</v>
      </c>
      <c r="BN2723" s="40">
        <f t="shared" si="1186"/>
        <v>0</v>
      </c>
    </row>
    <row r="2724" spans="1:66" x14ac:dyDescent="0.25">
      <c r="A2724" s="379"/>
      <c r="B2724" s="936"/>
      <c r="C2724" s="272"/>
      <c r="D2724" s="868"/>
      <c r="E2724" s="873" t="str">
        <f t="shared" si="1160"/>
        <v xml:space="preserve"> </v>
      </c>
      <c r="F2724" s="130">
        <f t="shared" si="1161"/>
        <v>0</v>
      </c>
      <c r="G2724" s="128">
        <f t="shared" si="1162"/>
        <v>2712</v>
      </c>
      <c r="H2724" s="127"/>
      <c r="I2724" s="321"/>
      <c r="J2724" s="97"/>
      <c r="K2724" s="323"/>
      <c r="L2724" s="322"/>
      <c r="M2724" s="50"/>
      <c r="N2724" s="87"/>
      <c r="O2724" s="324"/>
      <c r="P2724" s="98"/>
      <c r="Q2724" s="98"/>
      <c r="R2724" s="114"/>
      <c r="S2724" s="753"/>
      <c r="T2724" s="98"/>
      <c r="U2724" s="98"/>
      <c r="V2724" s="98"/>
      <c r="W2724" s="99"/>
      <c r="X2724" s="97"/>
      <c r="Y2724" s="87"/>
      <c r="Z2724" s="100"/>
      <c r="AA2724" s="106">
        <f t="shared" si="1163"/>
        <v>2712</v>
      </c>
      <c r="AB2724" s="549">
        <f t="shared" si="1164"/>
        <v>0</v>
      </c>
      <c r="AC2724" s="544">
        <f t="shared" si="1165"/>
        <v>0</v>
      </c>
      <c r="AD2724" s="174">
        <f t="shared" si="1166"/>
        <v>0</v>
      </c>
      <c r="AE2724" s="8"/>
      <c r="AF2724" s="885" t="str">
        <f t="shared" si="1167"/>
        <v xml:space="preserve"> </v>
      </c>
      <c r="AG2724" s="40">
        <f t="shared" si="1168"/>
        <v>0</v>
      </c>
      <c r="AH2724" s="40">
        <f t="shared" si="1169"/>
        <v>0</v>
      </c>
      <c r="AR2724" s="40">
        <f t="shared" si="1170"/>
        <v>0</v>
      </c>
      <c r="AS2724" s="40">
        <f t="shared" si="1171"/>
        <v>0</v>
      </c>
      <c r="AT2724" s="40">
        <f t="shared" si="1172"/>
        <v>0</v>
      </c>
      <c r="AU2724" s="40">
        <f t="shared" si="1173"/>
        <v>0</v>
      </c>
      <c r="AX2724" s="279">
        <f t="shared" si="1174"/>
        <v>0</v>
      </c>
      <c r="AY2724" s="279">
        <f t="shared" si="1175"/>
        <v>0</v>
      </c>
      <c r="AZ2724" s="40">
        <f t="shared" si="1176"/>
        <v>0</v>
      </c>
      <c r="BB2724" s="40">
        <f t="shared" si="1177"/>
        <v>0</v>
      </c>
      <c r="BC2724" s="397">
        <f t="shared" si="1178"/>
        <v>0</v>
      </c>
      <c r="BD2724" s="105">
        <f t="shared" si="1179"/>
        <v>0</v>
      </c>
      <c r="BE2724" s="105">
        <f t="shared" si="1180"/>
        <v>0</v>
      </c>
      <c r="BF2724" s="742">
        <f t="shared" si="1181"/>
        <v>0</v>
      </c>
      <c r="BG2724" s="89"/>
      <c r="BH2724" s="9"/>
      <c r="BJ2724" s="40">
        <f t="shared" si="1182"/>
        <v>0</v>
      </c>
      <c r="BK2724" s="40">
        <f t="shared" si="1183"/>
        <v>1</v>
      </c>
      <c r="BL2724" s="40">
        <f t="shared" si="1184"/>
        <v>0</v>
      </c>
      <c r="BM2724" s="40">
        <f t="shared" si="1185"/>
        <v>0</v>
      </c>
      <c r="BN2724" s="40">
        <f t="shared" si="1186"/>
        <v>0</v>
      </c>
    </row>
    <row r="2725" spans="1:66" x14ac:dyDescent="0.25">
      <c r="A2725" s="379"/>
      <c r="B2725" s="936"/>
      <c r="C2725" s="272"/>
      <c r="D2725" s="868"/>
      <c r="E2725" s="873" t="str">
        <f t="shared" si="1160"/>
        <v xml:space="preserve"> </v>
      </c>
      <c r="F2725" s="130">
        <f t="shared" si="1161"/>
        <v>0</v>
      </c>
      <c r="G2725" s="128">
        <f t="shared" si="1162"/>
        <v>2713</v>
      </c>
      <c r="H2725" s="127"/>
      <c r="I2725" s="321"/>
      <c r="J2725" s="97"/>
      <c r="K2725" s="323"/>
      <c r="L2725" s="322"/>
      <c r="M2725" s="50"/>
      <c r="N2725" s="87"/>
      <c r="O2725" s="324"/>
      <c r="P2725" s="98"/>
      <c r="Q2725" s="98"/>
      <c r="R2725" s="114"/>
      <c r="S2725" s="753"/>
      <c r="T2725" s="98"/>
      <c r="U2725" s="98"/>
      <c r="V2725" s="98"/>
      <c r="W2725" s="99"/>
      <c r="X2725" s="97"/>
      <c r="Y2725" s="87"/>
      <c r="Z2725" s="100"/>
      <c r="AA2725" s="106">
        <f t="shared" si="1163"/>
        <v>2713</v>
      </c>
      <c r="AB2725" s="549">
        <f t="shared" si="1164"/>
        <v>0</v>
      </c>
      <c r="AC2725" s="544">
        <f t="shared" si="1165"/>
        <v>0</v>
      </c>
      <c r="AD2725" s="174">
        <f t="shared" si="1166"/>
        <v>0</v>
      </c>
      <c r="AE2725" s="8"/>
      <c r="AF2725" s="885" t="str">
        <f t="shared" si="1167"/>
        <v xml:space="preserve"> </v>
      </c>
      <c r="AG2725" s="40">
        <f t="shared" si="1168"/>
        <v>0</v>
      </c>
      <c r="AH2725" s="40">
        <f t="shared" si="1169"/>
        <v>0</v>
      </c>
      <c r="AR2725" s="40">
        <f t="shared" si="1170"/>
        <v>0</v>
      </c>
      <c r="AS2725" s="40">
        <f t="shared" si="1171"/>
        <v>0</v>
      </c>
      <c r="AT2725" s="40">
        <f t="shared" si="1172"/>
        <v>0</v>
      </c>
      <c r="AU2725" s="40">
        <f t="shared" si="1173"/>
        <v>0</v>
      </c>
      <c r="AX2725" s="279">
        <f t="shared" si="1174"/>
        <v>0</v>
      </c>
      <c r="AY2725" s="279">
        <f t="shared" si="1175"/>
        <v>0</v>
      </c>
      <c r="AZ2725" s="40">
        <f t="shared" si="1176"/>
        <v>0</v>
      </c>
      <c r="BB2725" s="40">
        <f t="shared" si="1177"/>
        <v>0</v>
      </c>
      <c r="BC2725" s="397">
        <f t="shared" si="1178"/>
        <v>0</v>
      </c>
      <c r="BD2725" s="105">
        <f t="shared" si="1179"/>
        <v>0</v>
      </c>
      <c r="BE2725" s="105">
        <f t="shared" si="1180"/>
        <v>0</v>
      </c>
      <c r="BF2725" s="742">
        <f t="shared" si="1181"/>
        <v>0</v>
      </c>
      <c r="BG2725" s="89"/>
      <c r="BH2725" s="9"/>
      <c r="BJ2725" s="40">
        <f t="shared" si="1182"/>
        <v>0</v>
      </c>
      <c r="BK2725" s="40">
        <f t="shared" si="1183"/>
        <v>1</v>
      </c>
      <c r="BL2725" s="40">
        <f t="shared" si="1184"/>
        <v>0</v>
      </c>
      <c r="BM2725" s="40">
        <f t="shared" si="1185"/>
        <v>0</v>
      </c>
      <c r="BN2725" s="40">
        <f t="shared" si="1186"/>
        <v>0</v>
      </c>
    </row>
    <row r="2726" spans="1:66" x14ac:dyDescent="0.25">
      <c r="A2726" s="379"/>
      <c r="B2726" s="936"/>
      <c r="C2726" s="272"/>
      <c r="D2726" s="868"/>
      <c r="E2726" s="873" t="str">
        <f t="shared" si="1160"/>
        <v xml:space="preserve"> </v>
      </c>
      <c r="F2726" s="130">
        <f t="shared" si="1161"/>
        <v>0</v>
      </c>
      <c r="G2726" s="128">
        <f t="shared" si="1162"/>
        <v>2714</v>
      </c>
      <c r="H2726" s="127"/>
      <c r="I2726" s="321"/>
      <c r="J2726" s="97"/>
      <c r="K2726" s="323"/>
      <c r="L2726" s="322"/>
      <c r="M2726" s="50"/>
      <c r="N2726" s="87"/>
      <c r="O2726" s="324"/>
      <c r="P2726" s="98"/>
      <c r="Q2726" s="98"/>
      <c r="R2726" s="114"/>
      <c r="S2726" s="753"/>
      <c r="T2726" s="98"/>
      <c r="U2726" s="98"/>
      <c r="V2726" s="98"/>
      <c r="W2726" s="99"/>
      <c r="X2726" s="97"/>
      <c r="Y2726" s="87"/>
      <c r="Z2726" s="100"/>
      <c r="AA2726" s="106">
        <f t="shared" si="1163"/>
        <v>2714</v>
      </c>
      <c r="AB2726" s="549">
        <f t="shared" si="1164"/>
        <v>0</v>
      </c>
      <c r="AC2726" s="544">
        <f t="shared" si="1165"/>
        <v>0</v>
      </c>
      <c r="AD2726" s="174">
        <f t="shared" si="1166"/>
        <v>0</v>
      </c>
      <c r="AE2726" s="8"/>
      <c r="AF2726" s="885" t="str">
        <f t="shared" si="1167"/>
        <v xml:space="preserve"> </v>
      </c>
      <c r="AG2726" s="40">
        <f t="shared" si="1168"/>
        <v>0</v>
      </c>
      <c r="AH2726" s="40">
        <f t="shared" si="1169"/>
        <v>0</v>
      </c>
      <c r="AR2726" s="40">
        <f t="shared" si="1170"/>
        <v>0</v>
      </c>
      <c r="AS2726" s="40">
        <f t="shared" si="1171"/>
        <v>0</v>
      </c>
      <c r="AT2726" s="40">
        <f t="shared" si="1172"/>
        <v>0</v>
      </c>
      <c r="AU2726" s="40">
        <f t="shared" si="1173"/>
        <v>0</v>
      </c>
      <c r="AX2726" s="279">
        <f t="shared" si="1174"/>
        <v>0</v>
      </c>
      <c r="AY2726" s="279">
        <f t="shared" si="1175"/>
        <v>0</v>
      </c>
      <c r="AZ2726" s="40">
        <f t="shared" si="1176"/>
        <v>0</v>
      </c>
      <c r="BB2726" s="40">
        <f t="shared" si="1177"/>
        <v>0</v>
      </c>
      <c r="BC2726" s="397">
        <f t="shared" si="1178"/>
        <v>0</v>
      </c>
      <c r="BD2726" s="105">
        <f t="shared" si="1179"/>
        <v>0</v>
      </c>
      <c r="BE2726" s="105">
        <f t="shared" si="1180"/>
        <v>0</v>
      </c>
      <c r="BF2726" s="742">
        <f t="shared" si="1181"/>
        <v>0</v>
      </c>
      <c r="BG2726" s="89"/>
      <c r="BH2726" s="9"/>
      <c r="BJ2726" s="40">
        <f t="shared" si="1182"/>
        <v>0</v>
      </c>
      <c r="BK2726" s="40">
        <f t="shared" si="1183"/>
        <v>1</v>
      </c>
      <c r="BL2726" s="40">
        <f t="shared" si="1184"/>
        <v>0</v>
      </c>
      <c r="BM2726" s="40">
        <f t="shared" si="1185"/>
        <v>0</v>
      </c>
      <c r="BN2726" s="40">
        <f t="shared" si="1186"/>
        <v>0</v>
      </c>
    </row>
    <row r="2727" spans="1:66" x14ac:dyDescent="0.25">
      <c r="A2727" s="379"/>
      <c r="B2727" s="936"/>
      <c r="C2727" s="272"/>
      <c r="D2727" s="868"/>
      <c r="E2727" s="873" t="str">
        <f t="shared" si="1160"/>
        <v xml:space="preserve"> </v>
      </c>
      <c r="F2727" s="130">
        <f t="shared" si="1161"/>
        <v>0</v>
      </c>
      <c r="G2727" s="128">
        <f t="shared" si="1162"/>
        <v>2715</v>
      </c>
      <c r="H2727" s="127"/>
      <c r="I2727" s="321"/>
      <c r="J2727" s="97"/>
      <c r="K2727" s="323"/>
      <c r="L2727" s="322"/>
      <c r="M2727" s="50"/>
      <c r="N2727" s="87"/>
      <c r="O2727" s="324"/>
      <c r="P2727" s="98"/>
      <c r="Q2727" s="98"/>
      <c r="R2727" s="114"/>
      <c r="S2727" s="753"/>
      <c r="T2727" s="98"/>
      <c r="U2727" s="98"/>
      <c r="V2727" s="98"/>
      <c r="W2727" s="99"/>
      <c r="X2727" s="97"/>
      <c r="Y2727" s="87"/>
      <c r="Z2727" s="100"/>
      <c r="AA2727" s="106">
        <f t="shared" si="1163"/>
        <v>2715</v>
      </c>
      <c r="AB2727" s="549">
        <f t="shared" si="1164"/>
        <v>0</v>
      </c>
      <c r="AC2727" s="544">
        <f t="shared" si="1165"/>
        <v>0</v>
      </c>
      <c r="AD2727" s="174">
        <f t="shared" si="1166"/>
        <v>0</v>
      </c>
      <c r="AE2727" s="8"/>
      <c r="AF2727" s="885" t="str">
        <f t="shared" si="1167"/>
        <v xml:space="preserve"> </v>
      </c>
      <c r="AG2727" s="40">
        <f t="shared" si="1168"/>
        <v>0</v>
      </c>
      <c r="AH2727" s="40">
        <f t="shared" si="1169"/>
        <v>0</v>
      </c>
      <c r="AR2727" s="40">
        <f t="shared" si="1170"/>
        <v>0</v>
      </c>
      <c r="AS2727" s="40">
        <f t="shared" si="1171"/>
        <v>0</v>
      </c>
      <c r="AT2727" s="40">
        <f t="shared" si="1172"/>
        <v>0</v>
      </c>
      <c r="AU2727" s="40">
        <f t="shared" si="1173"/>
        <v>0</v>
      </c>
      <c r="AX2727" s="279">
        <f t="shared" si="1174"/>
        <v>0</v>
      </c>
      <c r="AY2727" s="279">
        <f t="shared" si="1175"/>
        <v>0</v>
      </c>
      <c r="AZ2727" s="40">
        <f t="shared" si="1176"/>
        <v>0</v>
      </c>
      <c r="BB2727" s="40">
        <f t="shared" si="1177"/>
        <v>0</v>
      </c>
      <c r="BC2727" s="397">
        <f t="shared" si="1178"/>
        <v>0</v>
      </c>
      <c r="BD2727" s="105">
        <f t="shared" si="1179"/>
        <v>0</v>
      </c>
      <c r="BE2727" s="105">
        <f t="shared" si="1180"/>
        <v>0</v>
      </c>
      <c r="BF2727" s="742">
        <f t="shared" si="1181"/>
        <v>0</v>
      </c>
      <c r="BG2727" s="89"/>
      <c r="BH2727" s="9"/>
      <c r="BJ2727" s="40">
        <f t="shared" si="1182"/>
        <v>0</v>
      </c>
      <c r="BK2727" s="40">
        <f t="shared" si="1183"/>
        <v>1</v>
      </c>
      <c r="BL2727" s="40">
        <f t="shared" si="1184"/>
        <v>0</v>
      </c>
      <c r="BM2727" s="40">
        <f t="shared" si="1185"/>
        <v>0</v>
      </c>
      <c r="BN2727" s="40">
        <f t="shared" si="1186"/>
        <v>0</v>
      </c>
    </row>
    <row r="2728" spans="1:66" x14ac:dyDescent="0.25">
      <c r="A2728" s="379"/>
      <c r="B2728" s="936"/>
      <c r="C2728" s="272"/>
      <c r="D2728" s="868"/>
      <c r="E2728" s="873" t="str">
        <f t="shared" si="1160"/>
        <v xml:space="preserve"> </v>
      </c>
      <c r="F2728" s="130">
        <f t="shared" si="1161"/>
        <v>0</v>
      </c>
      <c r="G2728" s="128">
        <f t="shared" si="1162"/>
        <v>2716</v>
      </c>
      <c r="H2728" s="127"/>
      <c r="I2728" s="321"/>
      <c r="J2728" s="97"/>
      <c r="K2728" s="323"/>
      <c r="L2728" s="322"/>
      <c r="M2728" s="50"/>
      <c r="N2728" s="87"/>
      <c r="O2728" s="324"/>
      <c r="P2728" s="98"/>
      <c r="Q2728" s="98"/>
      <c r="R2728" s="114"/>
      <c r="S2728" s="753"/>
      <c r="T2728" s="98"/>
      <c r="U2728" s="98"/>
      <c r="V2728" s="98"/>
      <c r="W2728" s="99"/>
      <c r="X2728" s="97"/>
      <c r="Y2728" s="87"/>
      <c r="Z2728" s="100"/>
      <c r="AA2728" s="106">
        <f t="shared" si="1163"/>
        <v>2716</v>
      </c>
      <c r="AB2728" s="549">
        <f t="shared" si="1164"/>
        <v>0</v>
      </c>
      <c r="AC2728" s="544">
        <f t="shared" si="1165"/>
        <v>0</v>
      </c>
      <c r="AD2728" s="174">
        <f t="shared" si="1166"/>
        <v>0</v>
      </c>
      <c r="AE2728" s="8"/>
      <c r="AF2728" s="885" t="str">
        <f t="shared" si="1167"/>
        <v xml:space="preserve"> </v>
      </c>
      <c r="AG2728" s="40">
        <f t="shared" si="1168"/>
        <v>0</v>
      </c>
      <c r="AH2728" s="40">
        <f t="shared" si="1169"/>
        <v>0</v>
      </c>
      <c r="AR2728" s="40">
        <f t="shared" si="1170"/>
        <v>0</v>
      </c>
      <c r="AS2728" s="40">
        <f t="shared" si="1171"/>
        <v>0</v>
      </c>
      <c r="AT2728" s="40">
        <f t="shared" si="1172"/>
        <v>0</v>
      </c>
      <c r="AU2728" s="40">
        <f t="shared" si="1173"/>
        <v>0</v>
      </c>
      <c r="AX2728" s="279">
        <f t="shared" si="1174"/>
        <v>0</v>
      </c>
      <c r="AY2728" s="279">
        <f t="shared" si="1175"/>
        <v>0</v>
      </c>
      <c r="AZ2728" s="40">
        <f t="shared" si="1176"/>
        <v>0</v>
      </c>
      <c r="BB2728" s="40">
        <f t="shared" si="1177"/>
        <v>0</v>
      </c>
      <c r="BC2728" s="397">
        <f t="shared" si="1178"/>
        <v>0</v>
      </c>
      <c r="BD2728" s="105">
        <f t="shared" si="1179"/>
        <v>0</v>
      </c>
      <c r="BE2728" s="105">
        <f t="shared" si="1180"/>
        <v>0</v>
      </c>
      <c r="BF2728" s="742">
        <f t="shared" si="1181"/>
        <v>0</v>
      </c>
      <c r="BG2728" s="89"/>
      <c r="BH2728" s="9"/>
      <c r="BJ2728" s="40">
        <f t="shared" si="1182"/>
        <v>0</v>
      </c>
      <c r="BK2728" s="40">
        <f t="shared" si="1183"/>
        <v>1</v>
      </c>
      <c r="BL2728" s="40">
        <f t="shared" si="1184"/>
        <v>0</v>
      </c>
      <c r="BM2728" s="40">
        <f t="shared" si="1185"/>
        <v>0</v>
      </c>
      <c r="BN2728" s="40">
        <f t="shared" si="1186"/>
        <v>0</v>
      </c>
    </row>
    <row r="2729" spans="1:66" x14ac:dyDescent="0.25">
      <c r="A2729" s="379"/>
      <c r="B2729" s="936"/>
      <c r="C2729" s="272"/>
      <c r="D2729" s="868"/>
      <c r="E2729" s="873" t="str">
        <f t="shared" si="1160"/>
        <v xml:space="preserve"> </v>
      </c>
      <c r="F2729" s="130">
        <f t="shared" si="1161"/>
        <v>0</v>
      </c>
      <c r="G2729" s="128">
        <f t="shared" si="1162"/>
        <v>2717</v>
      </c>
      <c r="H2729" s="127"/>
      <c r="I2729" s="321"/>
      <c r="J2729" s="97"/>
      <c r="K2729" s="323"/>
      <c r="L2729" s="322"/>
      <c r="M2729" s="50"/>
      <c r="N2729" s="87"/>
      <c r="O2729" s="324"/>
      <c r="P2729" s="98"/>
      <c r="Q2729" s="98"/>
      <c r="R2729" s="114"/>
      <c r="S2729" s="753"/>
      <c r="T2729" s="98"/>
      <c r="U2729" s="98"/>
      <c r="V2729" s="98"/>
      <c r="W2729" s="99"/>
      <c r="X2729" s="97"/>
      <c r="Y2729" s="87"/>
      <c r="Z2729" s="100"/>
      <c r="AA2729" s="106">
        <f t="shared" si="1163"/>
        <v>2717</v>
      </c>
      <c r="AB2729" s="549">
        <f t="shared" si="1164"/>
        <v>0</v>
      </c>
      <c r="AC2729" s="544">
        <f t="shared" si="1165"/>
        <v>0</v>
      </c>
      <c r="AD2729" s="174">
        <f t="shared" si="1166"/>
        <v>0</v>
      </c>
      <c r="AE2729" s="8"/>
      <c r="AF2729" s="885" t="str">
        <f t="shared" si="1167"/>
        <v xml:space="preserve"> </v>
      </c>
      <c r="AG2729" s="40">
        <f t="shared" si="1168"/>
        <v>0</v>
      </c>
      <c r="AH2729" s="40">
        <f t="shared" si="1169"/>
        <v>0</v>
      </c>
      <c r="AR2729" s="40">
        <f t="shared" si="1170"/>
        <v>0</v>
      </c>
      <c r="AS2729" s="40">
        <f t="shared" si="1171"/>
        <v>0</v>
      </c>
      <c r="AT2729" s="40">
        <f t="shared" si="1172"/>
        <v>0</v>
      </c>
      <c r="AU2729" s="40">
        <f t="shared" si="1173"/>
        <v>0</v>
      </c>
      <c r="AX2729" s="279">
        <f t="shared" si="1174"/>
        <v>0</v>
      </c>
      <c r="AY2729" s="279">
        <f t="shared" si="1175"/>
        <v>0</v>
      </c>
      <c r="AZ2729" s="40">
        <f t="shared" si="1176"/>
        <v>0</v>
      </c>
      <c r="BB2729" s="40">
        <f t="shared" si="1177"/>
        <v>0</v>
      </c>
      <c r="BC2729" s="397">
        <f t="shared" si="1178"/>
        <v>0</v>
      </c>
      <c r="BD2729" s="105">
        <f t="shared" si="1179"/>
        <v>0</v>
      </c>
      <c r="BE2729" s="105">
        <f t="shared" si="1180"/>
        <v>0</v>
      </c>
      <c r="BF2729" s="742">
        <f t="shared" si="1181"/>
        <v>0</v>
      </c>
      <c r="BG2729" s="89"/>
      <c r="BH2729" s="9"/>
      <c r="BJ2729" s="40">
        <f t="shared" si="1182"/>
        <v>0</v>
      </c>
      <c r="BK2729" s="40">
        <f t="shared" si="1183"/>
        <v>1</v>
      </c>
      <c r="BL2729" s="40">
        <f t="shared" si="1184"/>
        <v>0</v>
      </c>
      <c r="BM2729" s="40">
        <f t="shared" si="1185"/>
        <v>0</v>
      </c>
      <c r="BN2729" s="40">
        <f t="shared" si="1186"/>
        <v>0</v>
      </c>
    </row>
    <row r="2730" spans="1:66" x14ac:dyDescent="0.25">
      <c r="A2730" s="379"/>
      <c r="B2730" s="936"/>
      <c r="C2730" s="272"/>
      <c r="D2730" s="868"/>
      <c r="E2730" s="873" t="str">
        <f t="shared" si="1160"/>
        <v xml:space="preserve"> </v>
      </c>
      <c r="F2730" s="130">
        <f t="shared" si="1161"/>
        <v>0</v>
      </c>
      <c r="G2730" s="128">
        <f t="shared" si="1162"/>
        <v>2718</v>
      </c>
      <c r="H2730" s="127"/>
      <c r="I2730" s="321"/>
      <c r="J2730" s="97"/>
      <c r="K2730" s="323"/>
      <c r="L2730" s="322"/>
      <c r="M2730" s="50"/>
      <c r="N2730" s="87"/>
      <c r="O2730" s="324"/>
      <c r="P2730" s="98"/>
      <c r="Q2730" s="98"/>
      <c r="R2730" s="114"/>
      <c r="S2730" s="753"/>
      <c r="T2730" s="98"/>
      <c r="U2730" s="98"/>
      <c r="V2730" s="98"/>
      <c r="W2730" s="99"/>
      <c r="X2730" s="97"/>
      <c r="Y2730" s="87"/>
      <c r="Z2730" s="100"/>
      <c r="AA2730" s="106">
        <f t="shared" si="1163"/>
        <v>2718</v>
      </c>
      <c r="AB2730" s="549">
        <f t="shared" si="1164"/>
        <v>0</v>
      </c>
      <c r="AC2730" s="544">
        <f t="shared" si="1165"/>
        <v>0</v>
      </c>
      <c r="AD2730" s="174">
        <f t="shared" si="1166"/>
        <v>0</v>
      </c>
      <c r="AE2730" s="8"/>
      <c r="AF2730" s="885" t="str">
        <f t="shared" si="1167"/>
        <v xml:space="preserve"> </v>
      </c>
      <c r="AG2730" s="40">
        <f t="shared" si="1168"/>
        <v>0</v>
      </c>
      <c r="AH2730" s="40">
        <f t="shared" si="1169"/>
        <v>0</v>
      </c>
      <c r="AR2730" s="40">
        <f t="shared" si="1170"/>
        <v>0</v>
      </c>
      <c r="AS2730" s="40">
        <f t="shared" si="1171"/>
        <v>0</v>
      </c>
      <c r="AT2730" s="40">
        <f t="shared" si="1172"/>
        <v>0</v>
      </c>
      <c r="AU2730" s="40">
        <f t="shared" si="1173"/>
        <v>0</v>
      </c>
      <c r="AX2730" s="279">
        <f t="shared" si="1174"/>
        <v>0</v>
      </c>
      <c r="AY2730" s="279">
        <f t="shared" si="1175"/>
        <v>0</v>
      </c>
      <c r="AZ2730" s="40">
        <f t="shared" si="1176"/>
        <v>0</v>
      </c>
      <c r="BB2730" s="40">
        <f t="shared" si="1177"/>
        <v>0</v>
      </c>
      <c r="BC2730" s="397">
        <f t="shared" si="1178"/>
        <v>0</v>
      </c>
      <c r="BD2730" s="105">
        <f t="shared" si="1179"/>
        <v>0</v>
      </c>
      <c r="BE2730" s="105">
        <f t="shared" si="1180"/>
        <v>0</v>
      </c>
      <c r="BF2730" s="742">
        <f t="shared" si="1181"/>
        <v>0</v>
      </c>
      <c r="BG2730" s="89"/>
      <c r="BH2730" s="9"/>
      <c r="BJ2730" s="40">
        <f t="shared" si="1182"/>
        <v>0</v>
      </c>
      <c r="BK2730" s="40">
        <f t="shared" si="1183"/>
        <v>1</v>
      </c>
      <c r="BL2730" s="40">
        <f t="shared" si="1184"/>
        <v>0</v>
      </c>
      <c r="BM2730" s="40">
        <f t="shared" si="1185"/>
        <v>0</v>
      </c>
      <c r="BN2730" s="40">
        <f t="shared" si="1186"/>
        <v>0</v>
      </c>
    </row>
    <row r="2731" spans="1:66" x14ac:dyDescent="0.25">
      <c r="A2731" s="379"/>
      <c r="B2731" s="936"/>
      <c r="C2731" s="272"/>
      <c r="D2731" s="868"/>
      <c r="E2731" s="873" t="str">
        <f t="shared" si="1160"/>
        <v xml:space="preserve"> </v>
      </c>
      <c r="F2731" s="130">
        <f t="shared" si="1161"/>
        <v>0</v>
      </c>
      <c r="G2731" s="128">
        <f t="shared" si="1162"/>
        <v>2719</v>
      </c>
      <c r="H2731" s="127"/>
      <c r="I2731" s="321"/>
      <c r="J2731" s="97"/>
      <c r="K2731" s="323"/>
      <c r="L2731" s="322"/>
      <c r="M2731" s="50"/>
      <c r="N2731" s="87"/>
      <c r="O2731" s="324"/>
      <c r="P2731" s="98"/>
      <c r="Q2731" s="98"/>
      <c r="R2731" s="114"/>
      <c r="S2731" s="753"/>
      <c r="T2731" s="98"/>
      <c r="U2731" s="98"/>
      <c r="V2731" s="98"/>
      <c r="W2731" s="99"/>
      <c r="X2731" s="97"/>
      <c r="Y2731" s="87"/>
      <c r="Z2731" s="100"/>
      <c r="AA2731" s="106">
        <f t="shared" si="1163"/>
        <v>2719</v>
      </c>
      <c r="AB2731" s="549">
        <f t="shared" si="1164"/>
        <v>0</v>
      </c>
      <c r="AC2731" s="544">
        <f t="shared" si="1165"/>
        <v>0</v>
      </c>
      <c r="AD2731" s="174">
        <f t="shared" si="1166"/>
        <v>0</v>
      </c>
      <c r="AE2731" s="8"/>
      <c r="AF2731" s="885" t="str">
        <f t="shared" si="1167"/>
        <v xml:space="preserve"> </v>
      </c>
      <c r="AG2731" s="40">
        <f t="shared" si="1168"/>
        <v>0</v>
      </c>
      <c r="AH2731" s="40">
        <f t="shared" si="1169"/>
        <v>0</v>
      </c>
      <c r="AR2731" s="40">
        <f t="shared" si="1170"/>
        <v>0</v>
      </c>
      <c r="AS2731" s="40">
        <f t="shared" si="1171"/>
        <v>0</v>
      </c>
      <c r="AT2731" s="40">
        <f t="shared" si="1172"/>
        <v>0</v>
      </c>
      <c r="AU2731" s="40">
        <f t="shared" si="1173"/>
        <v>0</v>
      </c>
      <c r="AX2731" s="279">
        <f t="shared" si="1174"/>
        <v>0</v>
      </c>
      <c r="AY2731" s="279">
        <f t="shared" si="1175"/>
        <v>0</v>
      </c>
      <c r="AZ2731" s="40">
        <f t="shared" si="1176"/>
        <v>0</v>
      </c>
      <c r="BB2731" s="40">
        <f t="shared" si="1177"/>
        <v>0</v>
      </c>
      <c r="BC2731" s="397">
        <f t="shared" si="1178"/>
        <v>0</v>
      </c>
      <c r="BD2731" s="105">
        <f t="shared" si="1179"/>
        <v>0</v>
      </c>
      <c r="BE2731" s="105">
        <f t="shared" si="1180"/>
        <v>0</v>
      </c>
      <c r="BF2731" s="742">
        <f t="shared" si="1181"/>
        <v>0</v>
      </c>
      <c r="BG2731" s="89"/>
      <c r="BH2731" s="9"/>
      <c r="BJ2731" s="40">
        <f t="shared" si="1182"/>
        <v>0</v>
      </c>
      <c r="BK2731" s="40">
        <f t="shared" si="1183"/>
        <v>1</v>
      </c>
      <c r="BL2731" s="40">
        <f t="shared" si="1184"/>
        <v>0</v>
      </c>
      <c r="BM2731" s="40">
        <f t="shared" si="1185"/>
        <v>0</v>
      </c>
      <c r="BN2731" s="40">
        <f t="shared" si="1186"/>
        <v>0</v>
      </c>
    </row>
    <row r="2732" spans="1:66" x14ac:dyDescent="0.25">
      <c r="A2732" s="379"/>
      <c r="B2732" s="936"/>
      <c r="C2732" s="272"/>
      <c r="D2732" s="868"/>
      <c r="E2732" s="873" t="str">
        <f t="shared" si="1160"/>
        <v xml:space="preserve"> </v>
      </c>
      <c r="F2732" s="130">
        <f t="shared" si="1161"/>
        <v>0</v>
      </c>
      <c r="G2732" s="128">
        <f t="shared" si="1162"/>
        <v>2720</v>
      </c>
      <c r="H2732" s="127"/>
      <c r="I2732" s="321"/>
      <c r="J2732" s="97"/>
      <c r="K2732" s="323"/>
      <c r="L2732" s="322"/>
      <c r="M2732" s="50"/>
      <c r="N2732" s="87"/>
      <c r="O2732" s="324"/>
      <c r="P2732" s="98"/>
      <c r="Q2732" s="98"/>
      <c r="R2732" s="114"/>
      <c r="S2732" s="753"/>
      <c r="T2732" s="98"/>
      <c r="U2732" s="98"/>
      <c r="V2732" s="98"/>
      <c r="W2732" s="99"/>
      <c r="X2732" s="97"/>
      <c r="Y2732" s="87"/>
      <c r="Z2732" s="100"/>
      <c r="AA2732" s="106">
        <f t="shared" si="1163"/>
        <v>2720</v>
      </c>
      <c r="AB2732" s="549">
        <f t="shared" si="1164"/>
        <v>0</v>
      </c>
      <c r="AC2732" s="544">
        <f t="shared" si="1165"/>
        <v>0</v>
      </c>
      <c r="AD2732" s="174">
        <f t="shared" si="1166"/>
        <v>0</v>
      </c>
      <c r="AE2732" s="8"/>
      <c r="AF2732" s="885" t="str">
        <f t="shared" si="1167"/>
        <v xml:space="preserve"> </v>
      </c>
      <c r="AG2732" s="40">
        <f t="shared" si="1168"/>
        <v>0</v>
      </c>
      <c r="AH2732" s="40">
        <f t="shared" si="1169"/>
        <v>0</v>
      </c>
      <c r="AR2732" s="40">
        <f t="shared" si="1170"/>
        <v>0</v>
      </c>
      <c r="AS2732" s="40">
        <f t="shared" si="1171"/>
        <v>0</v>
      </c>
      <c r="AT2732" s="40">
        <f t="shared" si="1172"/>
        <v>0</v>
      </c>
      <c r="AU2732" s="40">
        <f t="shared" si="1173"/>
        <v>0</v>
      </c>
      <c r="AX2732" s="279">
        <f t="shared" si="1174"/>
        <v>0</v>
      </c>
      <c r="AY2732" s="279">
        <f t="shared" si="1175"/>
        <v>0</v>
      </c>
      <c r="AZ2732" s="40">
        <f t="shared" si="1176"/>
        <v>0</v>
      </c>
      <c r="BB2732" s="40">
        <f t="shared" si="1177"/>
        <v>0</v>
      </c>
      <c r="BC2732" s="397">
        <f t="shared" si="1178"/>
        <v>0</v>
      </c>
      <c r="BD2732" s="105">
        <f t="shared" si="1179"/>
        <v>0</v>
      </c>
      <c r="BE2732" s="105">
        <f t="shared" si="1180"/>
        <v>0</v>
      </c>
      <c r="BF2732" s="742">
        <f t="shared" si="1181"/>
        <v>0</v>
      </c>
      <c r="BG2732" s="89"/>
      <c r="BH2732" s="9"/>
      <c r="BJ2732" s="40">
        <f t="shared" si="1182"/>
        <v>0</v>
      </c>
      <c r="BK2732" s="40">
        <f t="shared" si="1183"/>
        <v>1</v>
      </c>
      <c r="BL2732" s="40">
        <f t="shared" si="1184"/>
        <v>0</v>
      </c>
      <c r="BM2732" s="40">
        <f t="shared" si="1185"/>
        <v>0</v>
      </c>
      <c r="BN2732" s="40">
        <f t="shared" si="1186"/>
        <v>0</v>
      </c>
    </row>
    <row r="2733" spans="1:66" x14ac:dyDescent="0.25">
      <c r="A2733" s="379"/>
      <c r="B2733" s="936"/>
      <c r="C2733" s="272"/>
      <c r="D2733" s="868"/>
      <c r="E2733" s="873" t="str">
        <f t="shared" si="1160"/>
        <v xml:space="preserve"> </v>
      </c>
      <c r="F2733" s="130">
        <f t="shared" si="1161"/>
        <v>0</v>
      </c>
      <c r="G2733" s="128">
        <f t="shared" si="1162"/>
        <v>2721</v>
      </c>
      <c r="H2733" s="127"/>
      <c r="I2733" s="321"/>
      <c r="J2733" s="97"/>
      <c r="K2733" s="323"/>
      <c r="L2733" s="322"/>
      <c r="M2733" s="50"/>
      <c r="N2733" s="87"/>
      <c r="O2733" s="324"/>
      <c r="P2733" s="98"/>
      <c r="Q2733" s="98"/>
      <c r="R2733" s="114"/>
      <c r="S2733" s="753"/>
      <c r="T2733" s="98"/>
      <c r="U2733" s="98"/>
      <c r="V2733" s="98"/>
      <c r="W2733" s="99"/>
      <c r="X2733" s="97"/>
      <c r="Y2733" s="87"/>
      <c r="Z2733" s="100"/>
      <c r="AA2733" s="106">
        <f t="shared" si="1163"/>
        <v>2721</v>
      </c>
      <c r="AB2733" s="549">
        <f t="shared" si="1164"/>
        <v>0</v>
      </c>
      <c r="AC2733" s="544">
        <f t="shared" si="1165"/>
        <v>0</v>
      </c>
      <c r="AD2733" s="174">
        <f t="shared" si="1166"/>
        <v>0</v>
      </c>
      <c r="AE2733" s="8"/>
      <c r="AF2733" s="885" t="str">
        <f t="shared" si="1167"/>
        <v xml:space="preserve"> </v>
      </c>
      <c r="AG2733" s="40">
        <f t="shared" si="1168"/>
        <v>0</v>
      </c>
      <c r="AH2733" s="40">
        <f t="shared" si="1169"/>
        <v>0</v>
      </c>
      <c r="AR2733" s="40">
        <f t="shared" si="1170"/>
        <v>0</v>
      </c>
      <c r="AS2733" s="40">
        <f t="shared" si="1171"/>
        <v>0</v>
      </c>
      <c r="AT2733" s="40">
        <f t="shared" si="1172"/>
        <v>0</v>
      </c>
      <c r="AU2733" s="40">
        <f t="shared" si="1173"/>
        <v>0</v>
      </c>
      <c r="AX2733" s="279">
        <f t="shared" si="1174"/>
        <v>0</v>
      </c>
      <c r="AY2733" s="279">
        <f t="shared" si="1175"/>
        <v>0</v>
      </c>
      <c r="AZ2733" s="40">
        <f t="shared" si="1176"/>
        <v>0</v>
      </c>
      <c r="BB2733" s="40">
        <f t="shared" si="1177"/>
        <v>0</v>
      </c>
      <c r="BC2733" s="397">
        <f t="shared" si="1178"/>
        <v>0</v>
      </c>
      <c r="BD2733" s="105">
        <f t="shared" si="1179"/>
        <v>0</v>
      </c>
      <c r="BE2733" s="105">
        <f t="shared" si="1180"/>
        <v>0</v>
      </c>
      <c r="BF2733" s="742">
        <f t="shared" si="1181"/>
        <v>0</v>
      </c>
      <c r="BG2733" s="89"/>
      <c r="BH2733" s="9"/>
      <c r="BJ2733" s="40">
        <f t="shared" si="1182"/>
        <v>0</v>
      </c>
      <c r="BK2733" s="40">
        <f t="shared" si="1183"/>
        <v>1</v>
      </c>
      <c r="BL2733" s="40">
        <f t="shared" si="1184"/>
        <v>0</v>
      </c>
      <c r="BM2733" s="40">
        <f t="shared" si="1185"/>
        <v>0</v>
      </c>
      <c r="BN2733" s="40">
        <f t="shared" si="1186"/>
        <v>0</v>
      </c>
    </row>
    <row r="2734" spans="1:66" x14ac:dyDescent="0.25">
      <c r="A2734" s="379"/>
      <c r="B2734" s="936"/>
      <c r="C2734" s="272"/>
      <c r="D2734" s="868"/>
      <c r="E2734" s="873" t="str">
        <f t="shared" ref="E2734:E2797" si="1187">IF(+BN2734+BM2734&gt;0,"&lt; Error"," ")</f>
        <v xml:space="preserve"> </v>
      </c>
      <c r="F2734" s="130">
        <f t="shared" ref="F2734:F2797" si="1188">IF(ISBLANK(H2734),0,VLOOKUP(TRIM(H2734),AllVarieties,4,FALSE))</f>
        <v>0</v>
      </c>
      <c r="G2734" s="128">
        <f t="shared" si="1162"/>
        <v>2722</v>
      </c>
      <c r="H2734" s="127"/>
      <c r="I2734" s="321"/>
      <c r="J2734" s="97"/>
      <c r="K2734" s="323"/>
      <c r="L2734" s="322"/>
      <c r="M2734" s="50"/>
      <c r="N2734" s="87"/>
      <c r="O2734" s="324"/>
      <c r="P2734" s="98"/>
      <c r="Q2734" s="98"/>
      <c r="R2734" s="114"/>
      <c r="S2734" s="753"/>
      <c r="T2734" s="98"/>
      <c r="U2734" s="98"/>
      <c r="V2734" s="98"/>
      <c r="W2734" s="99"/>
      <c r="X2734" s="97"/>
      <c r="Y2734" s="87"/>
      <c r="Z2734" s="100"/>
      <c r="AA2734" s="106">
        <f t="shared" si="1163"/>
        <v>2722</v>
      </c>
      <c r="AB2734" s="549">
        <f t="shared" si="1164"/>
        <v>0</v>
      </c>
      <c r="AC2734" s="544">
        <f t="shared" si="1165"/>
        <v>0</v>
      </c>
      <c r="AD2734" s="174">
        <f t="shared" si="1166"/>
        <v>0</v>
      </c>
      <c r="AE2734" s="8"/>
      <c r="AF2734" s="885" t="str">
        <f t="shared" si="1167"/>
        <v xml:space="preserve"> </v>
      </c>
      <c r="AG2734" s="40">
        <f t="shared" si="1168"/>
        <v>0</v>
      </c>
      <c r="AH2734" s="40">
        <f t="shared" si="1169"/>
        <v>0</v>
      </c>
      <c r="AR2734" s="40">
        <f t="shared" si="1170"/>
        <v>0</v>
      </c>
      <c r="AS2734" s="40">
        <f t="shared" si="1171"/>
        <v>0</v>
      </c>
      <c r="AT2734" s="40">
        <f t="shared" si="1172"/>
        <v>0</v>
      </c>
      <c r="AU2734" s="40">
        <f t="shared" si="1173"/>
        <v>0</v>
      </c>
      <c r="AX2734" s="279">
        <f t="shared" si="1174"/>
        <v>0</v>
      </c>
      <c r="AY2734" s="279">
        <f t="shared" si="1175"/>
        <v>0</v>
      </c>
      <c r="AZ2734" s="40">
        <f t="shared" si="1176"/>
        <v>0</v>
      </c>
      <c r="BB2734" s="40">
        <f t="shared" si="1177"/>
        <v>0</v>
      </c>
      <c r="BC2734" s="397">
        <f t="shared" si="1178"/>
        <v>0</v>
      </c>
      <c r="BD2734" s="105">
        <f t="shared" si="1179"/>
        <v>0</v>
      </c>
      <c r="BE2734" s="105">
        <f t="shared" si="1180"/>
        <v>0</v>
      </c>
      <c r="BF2734" s="742">
        <f t="shared" si="1181"/>
        <v>0</v>
      </c>
      <c r="BG2734" s="89"/>
      <c r="BH2734" s="9"/>
      <c r="BJ2734" s="40">
        <f t="shared" si="1182"/>
        <v>0</v>
      </c>
      <c r="BK2734" s="40">
        <f t="shared" si="1183"/>
        <v>1</v>
      </c>
      <c r="BL2734" s="40">
        <f t="shared" si="1184"/>
        <v>0</v>
      </c>
      <c r="BM2734" s="40">
        <f t="shared" si="1185"/>
        <v>0</v>
      </c>
      <c r="BN2734" s="40">
        <f t="shared" si="1186"/>
        <v>0</v>
      </c>
    </row>
    <row r="2735" spans="1:66" x14ac:dyDescent="0.25">
      <c r="A2735" s="379"/>
      <c r="B2735" s="936"/>
      <c r="C2735" s="272"/>
      <c r="D2735" s="868"/>
      <c r="E2735" s="873" t="str">
        <f t="shared" si="1187"/>
        <v xml:space="preserve"> </v>
      </c>
      <c r="F2735" s="130">
        <f t="shared" si="1188"/>
        <v>0</v>
      </c>
      <c r="G2735" s="128">
        <f t="shared" si="1162"/>
        <v>2723</v>
      </c>
      <c r="H2735" s="127"/>
      <c r="I2735" s="321"/>
      <c r="J2735" s="97"/>
      <c r="K2735" s="323"/>
      <c r="L2735" s="322"/>
      <c r="M2735" s="50"/>
      <c r="N2735" s="87"/>
      <c r="O2735" s="324"/>
      <c r="P2735" s="98"/>
      <c r="Q2735" s="98"/>
      <c r="R2735" s="114"/>
      <c r="S2735" s="753"/>
      <c r="T2735" s="98"/>
      <c r="U2735" s="98"/>
      <c r="V2735" s="98"/>
      <c r="W2735" s="99"/>
      <c r="X2735" s="97"/>
      <c r="Y2735" s="87"/>
      <c r="Z2735" s="100"/>
      <c r="AA2735" s="106">
        <f t="shared" si="1163"/>
        <v>2723</v>
      </c>
      <c r="AB2735" s="549">
        <f t="shared" si="1164"/>
        <v>0</v>
      </c>
      <c r="AC2735" s="544">
        <f t="shared" si="1165"/>
        <v>0</v>
      </c>
      <c r="AD2735" s="174">
        <f t="shared" si="1166"/>
        <v>0</v>
      </c>
      <c r="AE2735" s="8"/>
      <c r="AF2735" s="885" t="str">
        <f t="shared" si="1167"/>
        <v xml:space="preserve"> </v>
      </c>
      <c r="AG2735" s="40">
        <f t="shared" si="1168"/>
        <v>0</v>
      </c>
      <c r="AH2735" s="40">
        <f t="shared" si="1169"/>
        <v>0</v>
      </c>
      <c r="AR2735" s="40">
        <f t="shared" si="1170"/>
        <v>0</v>
      </c>
      <c r="AS2735" s="40">
        <f t="shared" si="1171"/>
        <v>0</v>
      </c>
      <c r="AT2735" s="40">
        <f t="shared" si="1172"/>
        <v>0</v>
      </c>
      <c r="AU2735" s="40">
        <f t="shared" si="1173"/>
        <v>0</v>
      </c>
      <c r="AX2735" s="279">
        <f t="shared" si="1174"/>
        <v>0</v>
      </c>
      <c r="AY2735" s="279">
        <f t="shared" si="1175"/>
        <v>0</v>
      </c>
      <c r="AZ2735" s="40">
        <f t="shared" si="1176"/>
        <v>0</v>
      </c>
      <c r="BB2735" s="40">
        <f t="shared" si="1177"/>
        <v>0</v>
      </c>
      <c r="BC2735" s="397">
        <f t="shared" si="1178"/>
        <v>0</v>
      </c>
      <c r="BD2735" s="105">
        <f t="shared" si="1179"/>
        <v>0</v>
      </c>
      <c r="BE2735" s="105">
        <f t="shared" si="1180"/>
        <v>0</v>
      </c>
      <c r="BF2735" s="742">
        <f t="shared" si="1181"/>
        <v>0</v>
      </c>
      <c r="BG2735" s="89"/>
      <c r="BH2735" s="9"/>
      <c r="BJ2735" s="40">
        <f t="shared" si="1182"/>
        <v>0</v>
      </c>
      <c r="BK2735" s="40">
        <f t="shared" si="1183"/>
        <v>1</v>
      </c>
      <c r="BL2735" s="40">
        <f t="shared" si="1184"/>
        <v>0</v>
      </c>
      <c r="BM2735" s="40">
        <f t="shared" si="1185"/>
        <v>0</v>
      </c>
      <c r="BN2735" s="40">
        <f t="shared" si="1186"/>
        <v>0</v>
      </c>
    </row>
    <row r="2736" spans="1:66" x14ac:dyDescent="0.25">
      <c r="A2736" s="379"/>
      <c r="B2736" s="936"/>
      <c r="C2736" s="272"/>
      <c r="D2736" s="868"/>
      <c r="E2736" s="873" t="str">
        <f t="shared" si="1187"/>
        <v xml:space="preserve"> </v>
      </c>
      <c r="F2736" s="130">
        <f t="shared" si="1188"/>
        <v>0</v>
      </c>
      <c r="G2736" s="128">
        <f t="shared" si="1162"/>
        <v>2724</v>
      </c>
      <c r="H2736" s="127"/>
      <c r="I2736" s="321"/>
      <c r="J2736" s="97"/>
      <c r="K2736" s="323"/>
      <c r="L2736" s="322"/>
      <c r="M2736" s="50"/>
      <c r="N2736" s="87"/>
      <c r="O2736" s="324"/>
      <c r="P2736" s="98"/>
      <c r="Q2736" s="98"/>
      <c r="R2736" s="114"/>
      <c r="S2736" s="753"/>
      <c r="T2736" s="98"/>
      <c r="U2736" s="98"/>
      <c r="V2736" s="98"/>
      <c r="W2736" s="99"/>
      <c r="X2736" s="97"/>
      <c r="Y2736" s="87"/>
      <c r="Z2736" s="100"/>
      <c r="AA2736" s="106">
        <f t="shared" si="1163"/>
        <v>2724</v>
      </c>
      <c r="AB2736" s="549">
        <f t="shared" si="1164"/>
        <v>0</v>
      </c>
      <c r="AC2736" s="544">
        <f t="shared" si="1165"/>
        <v>0</v>
      </c>
      <c r="AD2736" s="174">
        <f t="shared" si="1166"/>
        <v>0</v>
      </c>
      <c r="AE2736" s="8"/>
      <c r="AF2736" s="885" t="str">
        <f t="shared" si="1167"/>
        <v xml:space="preserve"> </v>
      </c>
      <c r="AG2736" s="40">
        <f t="shared" si="1168"/>
        <v>0</v>
      </c>
      <c r="AH2736" s="40">
        <f t="shared" si="1169"/>
        <v>0</v>
      </c>
      <c r="AR2736" s="40">
        <f t="shared" si="1170"/>
        <v>0</v>
      </c>
      <c r="AS2736" s="40">
        <f t="shared" si="1171"/>
        <v>0</v>
      </c>
      <c r="AT2736" s="40">
        <f t="shared" si="1172"/>
        <v>0</v>
      </c>
      <c r="AU2736" s="40">
        <f t="shared" si="1173"/>
        <v>0</v>
      </c>
      <c r="AX2736" s="279">
        <f t="shared" si="1174"/>
        <v>0</v>
      </c>
      <c r="AY2736" s="279">
        <f t="shared" si="1175"/>
        <v>0</v>
      </c>
      <c r="AZ2736" s="40">
        <f t="shared" si="1176"/>
        <v>0</v>
      </c>
      <c r="BB2736" s="40">
        <f t="shared" si="1177"/>
        <v>0</v>
      </c>
      <c r="BC2736" s="397">
        <f t="shared" si="1178"/>
        <v>0</v>
      </c>
      <c r="BD2736" s="105">
        <f t="shared" si="1179"/>
        <v>0</v>
      </c>
      <c r="BE2736" s="105">
        <f t="shared" si="1180"/>
        <v>0</v>
      </c>
      <c r="BF2736" s="742">
        <f t="shared" si="1181"/>
        <v>0</v>
      </c>
      <c r="BG2736" s="89"/>
      <c r="BH2736" s="9"/>
      <c r="BJ2736" s="40">
        <f t="shared" si="1182"/>
        <v>0</v>
      </c>
      <c r="BK2736" s="40">
        <f t="shared" si="1183"/>
        <v>1</v>
      </c>
      <c r="BL2736" s="40">
        <f t="shared" si="1184"/>
        <v>0</v>
      </c>
      <c r="BM2736" s="40">
        <f t="shared" si="1185"/>
        <v>0</v>
      </c>
      <c r="BN2736" s="40">
        <f t="shared" si="1186"/>
        <v>0</v>
      </c>
    </row>
    <row r="2737" spans="1:66" x14ac:dyDescent="0.25">
      <c r="A2737" s="379"/>
      <c r="B2737" s="936"/>
      <c r="C2737" s="272"/>
      <c r="D2737" s="868"/>
      <c r="E2737" s="873" t="str">
        <f t="shared" si="1187"/>
        <v xml:space="preserve"> </v>
      </c>
      <c r="F2737" s="130">
        <f t="shared" si="1188"/>
        <v>0</v>
      </c>
      <c r="G2737" s="128">
        <f t="shared" si="1162"/>
        <v>2725</v>
      </c>
      <c r="H2737" s="127"/>
      <c r="I2737" s="321"/>
      <c r="J2737" s="97"/>
      <c r="K2737" s="323"/>
      <c r="L2737" s="322"/>
      <c r="M2737" s="50"/>
      <c r="N2737" s="87"/>
      <c r="O2737" s="324"/>
      <c r="P2737" s="98"/>
      <c r="Q2737" s="98"/>
      <c r="R2737" s="114"/>
      <c r="S2737" s="753"/>
      <c r="T2737" s="98"/>
      <c r="U2737" s="98"/>
      <c r="V2737" s="98"/>
      <c r="W2737" s="99"/>
      <c r="X2737" s="97"/>
      <c r="Y2737" s="87"/>
      <c r="Z2737" s="100"/>
      <c r="AA2737" s="106">
        <f t="shared" si="1163"/>
        <v>2725</v>
      </c>
      <c r="AB2737" s="549">
        <f t="shared" si="1164"/>
        <v>0</v>
      </c>
      <c r="AC2737" s="544">
        <f t="shared" si="1165"/>
        <v>0</v>
      </c>
      <c r="AD2737" s="174">
        <f t="shared" si="1166"/>
        <v>0</v>
      </c>
      <c r="AE2737" s="8"/>
      <c r="AF2737" s="885" t="str">
        <f t="shared" si="1167"/>
        <v xml:space="preserve"> </v>
      </c>
      <c r="AG2737" s="40">
        <f t="shared" si="1168"/>
        <v>0</v>
      </c>
      <c r="AH2737" s="40">
        <f t="shared" si="1169"/>
        <v>0</v>
      </c>
      <c r="AR2737" s="40">
        <f t="shared" si="1170"/>
        <v>0</v>
      </c>
      <c r="AS2737" s="40">
        <f t="shared" si="1171"/>
        <v>0</v>
      </c>
      <c r="AT2737" s="40">
        <f t="shared" si="1172"/>
        <v>0</v>
      </c>
      <c r="AU2737" s="40">
        <f t="shared" si="1173"/>
        <v>0</v>
      </c>
      <c r="AX2737" s="279">
        <f t="shared" si="1174"/>
        <v>0</v>
      </c>
      <c r="AY2737" s="279">
        <f t="shared" si="1175"/>
        <v>0</v>
      </c>
      <c r="AZ2737" s="40">
        <f t="shared" si="1176"/>
        <v>0</v>
      </c>
      <c r="BB2737" s="40">
        <f t="shared" si="1177"/>
        <v>0</v>
      </c>
      <c r="BC2737" s="397">
        <f t="shared" si="1178"/>
        <v>0</v>
      </c>
      <c r="BD2737" s="105">
        <f t="shared" si="1179"/>
        <v>0</v>
      </c>
      <c r="BE2737" s="105">
        <f t="shared" si="1180"/>
        <v>0</v>
      </c>
      <c r="BF2737" s="742">
        <f t="shared" si="1181"/>
        <v>0</v>
      </c>
      <c r="BG2737" s="89"/>
      <c r="BH2737" s="9"/>
      <c r="BJ2737" s="40">
        <f t="shared" si="1182"/>
        <v>0</v>
      </c>
      <c r="BK2737" s="40">
        <f t="shared" si="1183"/>
        <v>1</v>
      </c>
      <c r="BL2737" s="40">
        <f t="shared" si="1184"/>
        <v>0</v>
      </c>
      <c r="BM2737" s="40">
        <f t="shared" si="1185"/>
        <v>0</v>
      </c>
      <c r="BN2737" s="40">
        <f t="shared" si="1186"/>
        <v>0</v>
      </c>
    </row>
    <row r="2738" spans="1:66" x14ac:dyDescent="0.25">
      <c r="A2738" s="379"/>
      <c r="B2738" s="936"/>
      <c r="C2738" s="272"/>
      <c r="D2738" s="868"/>
      <c r="E2738" s="873" t="str">
        <f t="shared" si="1187"/>
        <v xml:space="preserve"> </v>
      </c>
      <c r="F2738" s="130">
        <f t="shared" si="1188"/>
        <v>0</v>
      </c>
      <c r="G2738" s="128">
        <f t="shared" si="1162"/>
        <v>2726</v>
      </c>
      <c r="H2738" s="127"/>
      <c r="I2738" s="321"/>
      <c r="J2738" s="97"/>
      <c r="K2738" s="323"/>
      <c r="L2738" s="322"/>
      <c r="M2738" s="50"/>
      <c r="N2738" s="87"/>
      <c r="O2738" s="324"/>
      <c r="P2738" s="98"/>
      <c r="Q2738" s="98"/>
      <c r="R2738" s="114"/>
      <c r="S2738" s="753"/>
      <c r="T2738" s="98"/>
      <c r="U2738" s="98"/>
      <c r="V2738" s="98"/>
      <c r="W2738" s="99"/>
      <c r="X2738" s="97"/>
      <c r="Y2738" s="87"/>
      <c r="Z2738" s="100"/>
      <c r="AA2738" s="106">
        <f t="shared" si="1163"/>
        <v>2726</v>
      </c>
      <c r="AB2738" s="549">
        <f t="shared" si="1164"/>
        <v>0</v>
      </c>
      <c r="AC2738" s="544">
        <f t="shared" si="1165"/>
        <v>0</v>
      </c>
      <c r="AD2738" s="174">
        <f t="shared" si="1166"/>
        <v>0</v>
      </c>
      <c r="AE2738" s="8"/>
      <c r="AF2738" s="885" t="str">
        <f t="shared" si="1167"/>
        <v xml:space="preserve"> </v>
      </c>
      <c r="AG2738" s="40">
        <f t="shared" si="1168"/>
        <v>0</v>
      </c>
      <c r="AH2738" s="40">
        <f t="shared" si="1169"/>
        <v>0</v>
      </c>
      <c r="AR2738" s="40">
        <f t="shared" si="1170"/>
        <v>0</v>
      </c>
      <c r="AS2738" s="40">
        <f t="shared" si="1171"/>
        <v>0</v>
      </c>
      <c r="AT2738" s="40">
        <f t="shared" si="1172"/>
        <v>0</v>
      </c>
      <c r="AU2738" s="40">
        <f t="shared" si="1173"/>
        <v>0</v>
      </c>
      <c r="AX2738" s="279">
        <f t="shared" si="1174"/>
        <v>0</v>
      </c>
      <c r="AY2738" s="279">
        <f t="shared" si="1175"/>
        <v>0</v>
      </c>
      <c r="AZ2738" s="40">
        <f t="shared" si="1176"/>
        <v>0</v>
      </c>
      <c r="BB2738" s="40">
        <f t="shared" si="1177"/>
        <v>0</v>
      </c>
      <c r="BC2738" s="397">
        <f t="shared" si="1178"/>
        <v>0</v>
      </c>
      <c r="BD2738" s="105">
        <f t="shared" si="1179"/>
        <v>0</v>
      </c>
      <c r="BE2738" s="105">
        <f t="shared" si="1180"/>
        <v>0</v>
      </c>
      <c r="BF2738" s="742">
        <f t="shared" si="1181"/>
        <v>0</v>
      </c>
      <c r="BG2738" s="89"/>
      <c r="BH2738" s="9"/>
      <c r="BJ2738" s="40">
        <f t="shared" si="1182"/>
        <v>0</v>
      </c>
      <c r="BK2738" s="40">
        <f t="shared" si="1183"/>
        <v>1</v>
      </c>
      <c r="BL2738" s="40">
        <f t="shared" si="1184"/>
        <v>0</v>
      </c>
      <c r="BM2738" s="40">
        <f t="shared" si="1185"/>
        <v>0</v>
      </c>
      <c r="BN2738" s="40">
        <f t="shared" si="1186"/>
        <v>0</v>
      </c>
    </row>
    <row r="2739" spans="1:66" x14ac:dyDescent="0.25">
      <c r="A2739" s="379"/>
      <c r="B2739" s="936"/>
      <c r="C2739" s="272"/>
      <c r="D2739" s="868"/>
      <c r="E2739" s="873" t="str">
        <f t="shared" si="1187"/>
        <v xml:space="preserve"> </v>
      </c>
      <c r="F2739" s="130">
        <f t="shared" si="1188"/>
        <v>0</v>
      </c>
      <c r="G2739" s="128">
        <f t="shared" ref="G2739:G2802" si="1189">ROW()-DPline</f>
        <v>2727</v>
      </c>
      <c r="H2739" s="127"/>
      <c r="I2739" s="321"/>
      <c r="J2739" s="97"/>
      <c r="K2739" s="323"/>
      <c r="L2739" s="322"/>
      <c r="M2739" s="50"/>
      <c r="N2739" s="87"/>
      <c r="O2739" s="324"/>
      <c r="P2739" s="98"/>
      <c r="Q2739" s="98"/>
      <c r="R2739" s="114"/>
      <c r="S2739" s="753"/>
      <c r="T2739" s="98"/>
      <c r="U2739" s="98"/>
      <c r="V2739" s="98"/>
      <c r="W2739" s="99"/>
      <c r="X2739" s="97"/>
      <c r="Y2739" s="87"/>
      <c r="Z2739" s="100"/>
      <c r="AA2739" s="106">
        <f t="shared" si="1163"/>
        <v>2727</v>
      </c>
      <c r="AB2739" s="549">
        <f t="shared" si="1164"/>
        <v>0</v>
      </c>
      <c r="AC2739" s="544">
        <f t="shared" si="1165"/>
        <v>0</v>
      </c>
      <c r="AD2739" s="174">
        <f t="shared" si="1166"/>
        <v>0</v>
      </c>
      <c r="AE2739" s="8"/>
      <c r="AF2739" s="885" t="str">
        <f t="shared" si="1167"/>
        <v xml:space="preserve"> </v>
      </c>
      <c r="AG2739" s="40">
        <f t="shared" si="1168"/>
        <v>0</v>
      </c>
      <c r="AH2739" s="40">
        <f t="shared" si="1169"/>
        <v>0</v>
      </c>
      <c r="AR2739" s="40">
        <f t="shared" si="1170"/>
        <v>0</v>
      </c>
      <c r="AS2739" s="40">
        <f t="shared" si="1171"/>
        <v>0</v>
      </c>
      <c r="AT2739" s="40">
        <f t="shared" si="1172"/>
        <v>0</v>
      </c>
      <c r="AU2739" s="40">
        <f t="shared" si="1173"/>
        <v>0</v>
      </c>
      <c r="AX2739" s="279">
        <f t="shared" si="1174"/>
        <v>0</v>
      </c>
      <c r="AY2739" s="279">
        <f t="shared" si="1175"/>
        <v>0</v>
      </c>
      <c r="AZ2739" s="40">
        <f t="shared" si="1176"/>
        <v>0</v>
      </c>
      <c r="BB2739" s="40">
        <f t="shared" si="1177"/>
        <v>0</v>
      </c>
      <c r="BC2739" s="397">
        <f t="shared" si="1178"/>
        <v>0</v>
      </c>
      <c r="BD2739" s="105">
        <f t="shared" si="1179"/>
        <v>0</v>
      </c>
      <c r="BE2739" s="105">
        <f t="shared" si="1180"/>
        <v>0</v>
      </c>
      <c r="BF2739" s="742">
        <f t="shared" si="1181"/>
        <v>0</v>
      </c>
      <c r="BG2739" s="89"/>
      <c r="BH2739" s="9"/>
      <c r="BJ2739" s="40">
        <f t="shared" si="1182"/>
        <v>0</v>
      </c>
      <c r="BK2739" s="40">
        <f t="shared" si="1183"/>
        <v>1</v>
      </c>
      <c r="BL2739" s="40">
        <f t="shared" si="1184"/>
        <v>0</v>
      </c>
      <c r="BM2739" s="40">
        <f t="shared" si="1185"/>
        <v>0</v>
      </c>
      <c r="BN2739" s="40">
        <f t="shared" si="1186"/>
        <v>0</v>
      </c>
    </row>
    <row r="2740" spans="1:66" x14ac:dyDescent="0.25">
      <c r="A2740" s="379"/>
      <c r="B2740" s="936"/>
      <c r="C2740" s="272"/>
      <c r="D2740" s="868"/>
      <c r="E2740" s="873" t="str">
        <f t="shared" si="1187"/>
        <v xml:space="preserve"> </v>
      </c>
      <c r="F2740" s="130">
        <f t="shared" si="1188"/>
        <v>0</v>
      </c>
      <c r="G2740" s="128">
        <f t="shared" si="1189"/>
        <v>2728</v>
      </c>
      <c r="H2740" s="127"/>
      <c r="I2740" s="321"/>
      <c r="J2740" s="97"/>
      <c r="K2740" s="323"/>
      <c r="L2740" s="322"/>
      <c r="M2740" s="50"/>
      <c r="N2740" s="87"/>
      <c r="O2740" s="324"/>
      <c r="P2740" s="98"/>
      <c r="Q2740" s="98"/>
      <c r="R2740" s="114"/>
      <c r="S2740" s="753"/>
      <c r="T2740" s="98"/>
      <c r="U2740" s="98"/>
      <c r="V2740" s="98"/>
      <c r="W2740" s="99"/>
      <c r="X2740" s="97"/>
      <c r="Y2740" s="87"/>
      <c r="Z2740" s="100"/>
      <c r="AA2740" s="106">
        <f t="shared" ref="AA2740:AA2803" si="1190">+G2740</f>
        <v>2728</v>
      </c>
      <c r="AB2740" s="549">
        <f t="shared" ref="AB2740:AB2803" si="1191">C2740*BJ2740</f>
        <v>0</v>
      </c>
      <c r="AC2740" s="544">
        <f t="shared" ref="AC2740:AC2803" si="1192">+AX2740+AY2740</f>
        <v>0</v>
      </c>
      <c r="AD2740" s="174">
        <f t="shared" ref="AD2740:AD2803" si="1193">+AC2740*PDArate</f>
        <v>0</v>
      </c>
      <c r="AE2740" s="8"/>
      <c r="AF2740" s="885" t="str">
        <f t="shared" ref="AF2740:AF2803" si="1194">IF(AG2740+AH2740=1,"Enter both columns 5 and 16.", " ")</f>
        <v xml:space="preserve"> </v>
      </c>
      <c r="AG2740" s="40">
        <f t="shared" ref="AG2740:AG2803" si="1195">IF(L2740+M2740+N2740+O2740+W2740 &gt; 0, 1, 0)</f>
        <v>0</v>
      </c>
      <c r="AH2740" s="40">
        <f t="shared" ref="AH2740:AH2803" si="1196">IF(AX2740 &gt; 0, 1, 0)</f>
        <v>0</v>
      </c>
      <c r="AR2740" s="40">
        <f t="shared" ref="AR2740:AR2803" si="1197">IF(ISNA(+F2740), 1, 0)</f>
        <v>0</v>
      </c>
      <c r="AS2740" s="40">
        <f t="shared" ref="AS2740:AS2803" si="1198">IF(ISERR(+F2740), 1, 0)</f>
        <v>0</v>
      </c>
      <c r="AT2740" s="40">
        <f t="shared" ref="AT2740:AT2803" si="1199">IF(ISERR(+AC2740), 1, 0)</f>
        <v>0</v>
      </c>
      <c r="AU2740" s="40">
        <f t="shared" ref="AU2740:AU2803" si="1200">IF(ISERR(+AD2740), 1, 0)</f>
        <v>0</v>
      </c>
      <c r="AX2740" s="279">
        <f t="shared" ref="AX2740:AX2803" si="1201">ROUND(L2740,1)*W2740</f>
        <v>0</v>
      </c>
      <c r="AY2740" s="279">
        <f t="shared" ref="AY2740:AY2803" si="1202">ROUND(X2740,1)*Z2740</f>
        <v>0</v>
      </c>
      <c r="AZ2740" s="40">
        <f t="shared" ref="AZ2740:AZ2803" si="1203">IF(J2740+K2740 &gt; 0, 1, 0)</f>
        <v>0</v>
      </c>
      <c r="BB2740" s="40">
        <f t="shared" ref="BB2740:BB2803" si="1204">IF(+BC2740&gt;0,IF(+BE2740&lt;=0,1,0),0)</f>
        <v>0</v>
      </c>
      <c r="BC2740" s="397">
        <f t="shared" ref="BC2740:BC2803" si="1205">IF(+D2740=1,IF(J2740&gt;0, +J2740, 0),0)</f>
        <v>0</v>
      </c>
      <c r="BD2740" s="105">
        <f t="shared" ref="BD2740:BD2803" si="1206">IF(VALUE(I2740)&lt;1,0,IF(VALUE(I2740)&gt;17,0,VLOOKUP(VALUE(F2740),T10Value,VALUE(I2740)+1,FALSE)))</f>
        <v>0</v>
      </c>
      <c r="BE2740" s="105">
        <f t="shared" ref="BE2740:BE2803" si="1207">ROUND(+BC2740,1)*BD2740</f>
        <v>0</v>
      </c>
      <c r="BF2740" s="742">
        <f t="shared" ref="BF2740:BF2803" si="1208">+BE2740*PDArate</f>
        <v>0</v>
      </c>
      <c r="BG2740" s="89"/>
      <c r="BH2740" s="9"/>
      <c r="BJ2740" s="40">
        <f t="shared" ref="BJ2740:BJ2803" si="1209">IF(J2740+L2740+M2740=J2740,0,IF(J2740-L2740-0.09&gt;0,IF(J2740-L2740&lt;=0.1*J2740,J2740-L2740,0),0))</f>
        <v>0</v>
      </c>
      <c r="BK2740" s="40">
        <f t="shared" ref="BK2740:BK2803" si="1210">IF(L2740+M2740+J2740+X2740&lt;=0,1,IF(L2740+M2740+X2740&gt;0,1,0))</f>
        <v>1</v>
      </c>
      <c r="BL2740" s="40">
        <f t="shared" ref="BL2740:BL2803" si="1211">IF(+BJ2740&gt;0,1,0)</f>
        <v>0</v>
      </c>
      <c r="BM2740" s="40">
        <f t="shared" ref="BM2740:BM2803" si="1212">IF(ISNUMBER(C2740),IF(2*BL2740-C2740&lt;0,1,IF(2*BL2740-C2740&gt;2,1,0)),IF(ISBLANK(C2740),0,1))</f>
        <v>0</v>
      </c>
      <c r="BN2740" s="40">
        <f t="shared" ref="BN2740:BN2803" si="1213">IF(ISNUMBER(D2740),IF(2*AG2740-D2740=1,1,IF(+D2740=0,0, IF(+D2740=1,0,1))),IF(ISBLANK(D2740),0,1))</f>
        <v>0</v>
      </c>
    </row>
    <row r="2741" spans="1:66" x14ac:dyDescent="0.25">
      <c r="A2741" s="379"/>
      <c r="B2741" s="936"/>
      <c r="C2741" s="272"/>
      <c r="D2741" s="868"/>
      <c r="E2741" s="873" t="str">
        <f t="shared" si="1187"/>
        <v xml:space="preserve"> </v>
      </c>
      <c r="F2741" s="130">
        <f t="shared" si="1188"/>
        <v>0</v>
      </c>
      <c r="G2741" s="128">
        <f t="shared" si="1189"/>
        <v>2729</v>
      </c>
      <c r="H2741" s="127"/>
      <c r="I2741" s="321"/>
      <c r="J2741" s="97"/>
      <c r="K2741" s="323"/>
      <c r="L2741" s="322"/>
      <c r="M2741" s="50"/>
      <c r="N2741" s="87"/>
      <c r="O2741" s="324"/>
      <c r="P2741" s="98"/>
      <c r="Q2741" s="98"/>
      <c r="R2741" s="114"/>
      <c r="S2741" s="753"/>
      <c r="T2741" s="98"/>
      <c r="U2741" s="98"/>
      <c r="V2741" s="98"/>
      <c r="W2741" s="99"/>
      <c r="X2741" s="97"/>
      <c r="Y2741" s="87"/>
      <c r="Z2741" s="100"/>
      <c r="AA2741" s="106">
        <f t="shared" si="1190"/>
        <v>2729</v>
      </c>
      <c r="AB2741" s="549">
        <f t="shared" si="1191"/>
        <v>0</v>
      </c>
      <c r="AC2741" s="544">
        <f t="shared" si="1192"/>
        <v>0</v>
      </c>
      <c r="AD2741" s="174">
        <f t="shared" si="1193"/>
        <v>0</v>
      </c>
      <c r="AE2741" s="8"/>
      <c r="AF2741" s="885" t="str">
        <f t="shared" si="1194"/>
        <v xml:space="preserve"> </v>
      </c>
      <c r="AG2741" s="40">
        <f t="shared" si="1195"/>
        <v>0</v>
      </c>
      <c r="AH2741" s="40">
        <f t="shared" si="1196"/>
        <v>0</v>
      </c>
      <c r="AR2741" s="40">
        <f t="shared" si="1197"/>
        <v>0</v>
      </c>
      <c r="AS2741" s="40">
        <f t="shared" si="1198"/>
        <v>0</v>
      </c>
      <c r="AT2741" s="40">
        <f t="shared" si="1199"/>
        <v>0</v>
      </c>
      <c r="AU2741" s="40">
        <f t="shared" si="1200"/>
        <v>0</v>
      </c>
      <c r="AX2741" s="279">
        <f t="shared" si="1201"/>
        <v>0</v>
      </c>
      <c r="AY2741" s="279">
        <f t="shared" si="1202"/>
        <v>0</v>
      </c>
      <c r="AZ2741" s="40">
        <f t="shared" si="1203"/>
        <v>0</v>
      </c>
      <c r="BB2741" s="40">
        <f t="shared" si="1204"/>
        <v>0</v>
      </c>
      <c r="BC2741" s="397">
        <f t="shared" si="1205"/>
        <v>0</v>
      </c>
      <c r="BD2741" s="105">
        <f t="shared" si="1206"/>
        <v>0</v>
      </c>
      <c r="BE2741" s="105">
        <f t="shared" si="1207"/>
        <v>0</v>
      </c>
      <c r="BF2741" s="742">
        <f t="shared" si="1208"/>
        <v>0</v>
      </c>
      <c r="BG2741" s="89"/>
      <c r="BH2741" s="9"/>
      <c r="BJ2741" s="40">
        <f t="shared" si="1209"/>
        <v>0</v>
      </c>
      <c r="BK2741" s="40">
        <f t="shared" si="1210"/>
        <v>1</v>
      </c>
      <c r="BL2741" s="40">
        <f t="shared" si="1211"/>
        <v>0</v>
      </c>
      <c r="BM2741" s="40">
        <f t="shared" si="1212"/>
        <v>0</v>
      </c>
      <c r="BN2741" s="40">
        <f t="shared" si="1213"/>
        <v>0</v>
      </c>
    </row>
    <row r="2742" spans="1:66" x14ac:dyDescent="0.25">
      <c r="A2742" s="379"/>
      <c r="B2742" s="936"/>
      <c r="C2742" s="272"/>
      <c r="D2742" s="868"/>
      <c r="E2742" s="873" t="str">
        <f t="shared" si="1187"/>
        <v xml:space="preserve"> </v>
      </c>
      <c r="F2742" s="130">
        <f t="shared" si="1188"/>
        <v>0</v>
      </c>
      <c r="G2742" s="128">
        <f t="shared" si="1189"/>
        <v>2730</v>
      </c>
      <c r="H2742" s="127"/>
      <c r="I2742" s="321"/>
      <c r="J2742" s="97"/>
      <c r="K2742" s="323"/>
      <c r="L2742" s="322"/>
      <c r="M2742" s="50"/>
      <c r="N2742" s="87"/>
      <c r="O2742" s="324"/>
      <c r="P2742" s="98"/>
      <c r="Q2742" s="98"/>
      <c r="R2742" s="114"/>
      <c r="S2742" s="753"/>
      <c r="T2742" s="98"/>
      <c r="U2742" s="98"/>
      <c r="V2742" s="98"/>
      <c r="W2742" s="99"/>
      <c r="X2742" s="97"/>
      <c r="Y2742" s="87"/>
      <c r="Z2742" s="100"/>
      <c r="AA2742" s="106">
        <f t="shared" si="1190"/>
        <v>2730</v>
      </c>
      <c r="AB2742" s="549">
        <f t="shared" si="1191"/>
        <v>0</v>
      </c>
      <c r="AC2742" s="544">
        <f t="shared" si="1192"/>
        <v>0</v>
      </c>
      <c r="AD2742" s="174">
        <f t="shared" si="1193"/>
        <v>0</v>
      </c>
      <c r="AE2742" s="8"/>
      <c r="AF2742" s="885" t="str">
        <f t="shared" si="1194"/>
        <v xml:space="preserve"> </v>
      </c>
      <c r="AG2742" s="40">
        <f t="shared" si="1195"/>
        <v>0</v>
      </c>
      <c r="AH2742" s="40">
        <f t="shared" si="1196"/>
        <v>0</v>
      </c>
      <c r="AR2742" s="40">
        <f t="shared" si="1197"/>
        <v>0</v>
      </c>
      <c r="AS2742" s="40">
        <f t="shared" si="1198"/>
        <v>0</v>
      </c>
      <c r="AT2742" s="40">
        <f t="shared" si="1199"/>
        <v>0</v>
      </c>
      <c r="AU2742" s="40">
        <f t="shared" si="1200"/>
        <v>0</v>
      </c>
      <c r="AX2742" s="279">
        <f t="shared" si="1201"/>
        <v>0</v>
      </c>
      <c r="AY2742" s="279">
        <f t="shared" si="1202"/>
        <v>0</v>
      </c>
      <c r="AZ2742" s="40">
        <f t="shared" si="1203"/>
        <v>0</v>
      </c>
      <c r="BB2742" s="40">
        <f t="shared" si="1204"/>
        <v>0</v>
      </c>
      <c r="BC2742" s="397">
        <f t="shared" si="1205"/>
        <v>0</v>
      </c>
      <c r="BD2742" s="105">
        <f t="shared" si="1206"/>
        <v>0</v>
      </c>
      <c r="BE2742" s="105">
        <f t="shared" si="1207"/>
        <v>0</v>
      </c>
      <c r="BF2742" s="742">
        <f t="shared" si="1208"/>
        <v>0</v>
      </c>
      <c r="BG2742" s="89"/>
      <c r="BH2742" s="9"/>
      <c r="BJ2742" s="40">
        <f t="shared" si="1209"/>
        <v>0</v>
      </c>
      <c r="BK2742" s="40">
        <f t="shared" si="1210"/>
        <v>1</v>
      </c>
      <c r="BL2742" s="40">
        <f t="shared" si="1211"/>
        <v>0</v>
      </c>
      <c r="BM2742" s="40">
        <f t="shared" si="1212"/>
        <v>0</v>
      </c>
      <c r="BN2742" s="40">
        <f t="shared" si="1213"/>
        <v>0</v>
      </c>
    </row>
    <row r="2743" spans="1:66" x14ac:dyDescent="0.25">
      <c r="A2743" s="379"/>
      <c r="B2743" s="936"/>
      <c r="C2743" s="272"/>
      <c r="D2743" s="868"/>
      <c r="E2743" s="873" t="str">
        <f t="shared" si="1187"/>
        <v xml:space="preserve"> </v>
      </c>
      <c r="F2743" s="130">
        <f t="shared" si="1188"/>
        <v>0</v>
      </c>
      <c r="G2743" s="128">
        <f t="shared" si="1189"/>
        <v>2731</v>
      </c>
      <c r="H2743" s="127"/>
      <c r="I2743" s="321"/>
      <c r="J2743" s="97"/>
      <c r="K2743" s="323"/>
      <c r="L2743" s="322"/>
      <c r="M2743" s="50"/>
      <c r="N2743" s="87"/>
      <c r="O2743" s="324"/>
      <c r="P2743" s="98"/>
      <c r="Q2743" s="98"/>
      <c r="R2743" s="114"/>
      <c r="S2743" s="753"/>
      <c r="T2743" s="98"/>
      <c r="U2743" s="98"/>
      <c r="V2743" s="98"/>
      <c r="W2743" s="99"/>
      <c r="X2743" s="97"/>
      <c r="Y2743" s="87"/>
      <c r="Z2743" s="100"/>
      <c r="AA2743" s="106">
        <f t="shared" si="1190"/>
        <v>2731</v>
      </c>
      <c r="AB2743" s="549">
        <f t="shared" si="1191"/>
        <v>0</v>
      </c>
      <c r="AC2743" s="544">
        <f t="shared" si="1192"/>
        <v>0</v>
      </c>
      <c r="AD2743" s="174">
        <f t="shared" si="1193"/>
        <v>0</v>
      </c>
      <c r="AE2743" s="8"/>
      <c r="AF2743" s="885" t="str">
        <f t="shared" si="1194"/>
        <v xml:space="preserve"> </v>
      </c>
      <c r="AG2743" s="40">
        <f t="shared" si="1195"/>
        <v>0</v>
      </c>
      <c r="AH2743" s="40">
        <f t="shared" si="1196"/>
        <v>0</v>
      </c>
      <c r="AR2743" s="40">
        <f t="shared" si="1197"/>
        <v>0</v>
      </c>
      <c r="AS2743" s="40">
        <f t="shared" si="1198"/>
        <v>0</v>
      </c>
      <c r="AT2743" s="40">
        <f t="shared" si="1199"/>
        <v>0</v>
      </c>
      <c r="AU2743" s="40">
        <f t="shared" si="1200"/>
        <v>0</v>
      </c>
      <c r="AX2743" s="279">
        <f t="shared" si="1201"/>
        <v>0</v>
      </c>
      <c r="AY2743" s="279">
        <f t="shared" si="1202"/>
        <v>0</v>
      </c>
      <c r="AZ2743" s="40">
        <f t="shared" si="1203"/>
        <v>0</v>
      </c>
      <c r="BB2743" s="40">
        <f t="shared" si="1204"/>
        <v>0</v>
      </c>
      <c r="BC2743" s="397">
        <f t="shared" si="1205"/>
        <v>0</v>
      </c>
      <c r="BD2743" s="105">
        <f t="shared" si="1206"/>
        <v>0</v>
      </c>
      <c r="BE2743" s="105">
        <f t="shared" si="1207"/>
        <v>0</v>
      </c>
      <c r="BF2743" s="742">
        <f t="shared" si="1208"/>
        <v>0</v>
      </c>
      <c r="BG2743" s="89"/>
      <c r="BH2743" s="9"/>
      <c r="BJ2743" s="40">
        <f t="shared" si="1209"/>
        <v>0</v>
      </c>
      <c r="BK2743" s="40">
        <f t="shared" si="1210"/>
        <v>1</v>
      </c>
      <c r="BL2743" s="40">
        <f t="shared" si="1211"/>
        <v>0</v>
      </c>
      <c r="BM2743" s="40">
        <f t="shared" si="1212"/>
        <v>0</v>
      </c>
      <c r="BN2743" s="40">
        <f t="shared" si="1213"/>
        <v>0</v>
      </c>
    </row>
    <row r="2744" spans="1:66" x14ac:dyDescent="0.25">
      <c r="A2744" s="379"/>
      <c r="B2744" s="936"/>
      <c r="C2744" s="272"/>
      <c r="D2744" s="868"/>
      <c r="E2744" s="873" t="str">
        <f t="shared" si="1187"/>
        <v xml:space="preserve"> </v>
      </c>
      <c r="F2744" s="130">
        <f t="shared" si="1188"/>
        <v>0</v>
      </c>
      <c r="G2744" s="128">
        <f t="shared" si="1189"/>
        <v>2732</v>
      </c>
      <c r="H2744" s="127"/>
      <c r="I2744" s="321"/>
      <c r="J2744" s="97"/>
      <c r="K2744" s="323"/>
      <c r="L2744" s="322"/>
      <c r="M2744" s="50"/>
      <c r="N2744" s="87"/>
      <c r="O2744" s="324"/>
      <c r="P2744" s="98"/>
      <c r="Q2744" s="98"/>
      <c r="R2744" s="114"/>
      <c r="S2744" s="753"/>
      <c r="T2744" s="98"/>
      <c r="U2744" s="98"/>
      <c r="V2744" s="98"/>
      <c r="W2744" s="99"/>
      <c r="X2744" s="97"/>
      <c r="Y2744" s="87"/>
      <c r="Z2744" s="100"/>
      <c r="AA2744" s="106">
        <f t="shared" si="1190"/>
        <v>2732</v>
      </c>
      <c r="AB2744" s="549">
        <f t="shared" si="1191"/>
        <v>0</v>
      </c>
      <c r="AC2744" s="544">
        <f t="shared" si="1192"/>
        <v>0</v>
      </c>
      <c r="AD2744" s="174">
        <f t="shared" si="1193"/>
        <v>0</v>
      </c>
      <c r="AE2744" s="8"/>
      <c r="AF2744" s="885" t="str">
        <f t="shared" si="1194"/>
        <v xml:space="preserve"> </v>
      </c>
      <c r="AG2744" s="40">
        <f t="shared" si="1195"/>
        <v>0</v>
      </c>
      <c r="AH2744" s="40">
        <f t="shared" si="1196"/>
        <v>0</v>
      </c>
      <c r="AR2744" s="40">
        <f t="shared" si="1197"/>
        <v>0</v>
      </c>
      <c r="AS2744" s="40">
        <f t="shared" si="1198"/>
        <v>0</v>
      </c>
      <c r="AT2744" s="40">
        <f t="shared" si="1199"/>
        <v>0</v>
      </c>
      <c r="AU2744" s="40">
        <f t="shared" si="1200"/>
        <v>0</v>
      </c>
      <c r="AX2744" s="279">
        <f t="shared" si="1201"/>
        <v>0</v>
      </c>
      <c r="AY2744" s="279">
        <f t="shared" si="1202"/>
        <v>0</v>
      </c>
      <c r="AZ2744" s="40">
        <f t="shared" si="1203"/>
        <v>0</v>
      </c>
      <c r="BB2744" s="40">
        <f t="shared" si="1204"/>
        <v>0</v>
      </c>
      <c r="BC2744" s="397">
        <f t="shared" si="1205"/>
        <v>0</v>
      </c>
      <c r="BD2744" s="105">
        <f t="shared" si="1206"/>
        <v>0</v>
      </c>
      <c r="BE2744" s="105">
        <f t="shared" si="1207"/>
        <v>0</v>
      </c>
      <c r="BF2744" s="742">
        <f t="shared" si="1208"/>
        <v>0</v>
      </c>
      <c r="BG2744" s="89"/>
      <c r="BH2744" s="9"/>
      <c r="BJ2744" s="40">
        <f t="shared" si="1209"/>
        <v>0</v>
      </c>
      <c r="BK2744" s="40">
        <f t="shared" si="1210"/>
        <v>1</v>
      </c>
      <c r="BL2744" s="40">
        <f t="shared" si="1211"/>
        <v>0</v>
      </c>
      <c r="BM2744" s="40">
        <f t="shared" si="1212"/>
        <v>0</v>
      </c>
      <c r="BN2744" s="40">
        <f t="shared" si="1213"/>
        <v>0</v>
      </c>
    </row>
    <row r="2745" spans="1:66" x14ac:dyDescent="0.25">
      <c r="A2745" s="379"/>
      <c r="B2745" s="936"/>
      <c r="C2745" s="272"/>
      <c r="D2745" s="868"/>
      <c r="E2745" s="873" t="str">
        <f t="shared" si="1187"/>
        <v xml:space="preserve"> </v>
      </c>
      <c r="F2745" s="130">
        <f t="shared" si="1188"/>
        <v>0</v>
      </c>
      <c r="G2745" s="128">
        <f t="shared" si="1189"/>
        <v>2733</v>
      </c>
      <c r="H2745" s="127"/>
      <c r="I2745" s="321"/>
      <c r="J2745" s="97"/>
      <c r="K2745" s="323"/>
      <c r="L2745" s="322"/>
      <c r="M2745" s="50"/>
      <c r="N2745" s="87"/>
      <c r="O2745" s="324"/>
      <c r="P2745" s="98"/>
      <c r="Q2745" s="98"/>
      <c r="R2745" s="114"/>
      <c r="S2745" s="753"/>
      <c r="T2745" s="98"/>
      <c r="U2745" s="98"/>
      <c r="V2745" s="98"/>
      <c r="W2745" s="99"/>
      <c r="X2745" s="97"/>
      <c r="Y2745" s="87"/>
      <c r="Z2745" s="100"/>
      <c r="AA2745" s="106">
        <f t="shared" si="1190"/>
        <v>2733</v>
      </c>
      <c r="AB2745" s="549">
        <f t="shared" si="1191"/>
        <v>0</v>
      </c>
      <c r="AC2745" s="544">
        <f t="shared" si="1192"/>
        <v>0</v>
      </c>
      <c r="AD2745" s="174">
        <f t="shared" si="1193"/>
        <v>0</v>
      </c>
      <c r="AE2745" s="8"/>
      <c r="AF2745" s="885" t="str">
        <f t="shared" si="1194"/>
        <v xml:space="preserve"> </v>
      </c>
      <c r="AG2745" s="40">
        <f t="shared" si="1195"/>
        <v>0</v>
      </c>
      <c r="AH2745" s="40">
        <f t="shared" si="1196"/>
        <v>0</v>
      </c>
      <c r="AR2745" s="40">
        <f t="shared" si="1197"/>
        <v>0</v>
      </c>
      <c r="AS2745" s="40">
        <f t="shared" si="1198"/>
        <v>0</v>
      </c>
      <c r="AT2745" s="40">
        <f t="shared" si="1199"/>
        <v>0</v>
      </c>
      <c r="AU2745" s="40">
        <f t="shared" si="1200"/>
        <v>0</v>
      </c>
      <c r="AX2745" s="279">
        <f t="shared" si="1201"/>
        <v>0</v>
      </c>
      <c r="AY2745" s="279">
        <f t="shared" si="1202"/>
        <v>0</v>
      </c>
      <c r="AZ2745" s="40">
        <f t="shared" si="1203"/>
        <v>0</v>
      </c>
      <c r="BB2745" s="40">
        <f t="shared" si="1204"/>
        <v>0</v>
      </c>
      <c r="BC2745" s="397">
        <f t="shared" si="1205"/>
        <v>0</v>
      </c>
      <c r="BD2745" s="105">
        <f t="shared" si="1206"/>
        <v>0</v>
      </c>
      <c r="BE2745" s="105">
        <f t="shared" si="1207"/>
        <v>0</v>
      </c>
      <c r="BF2745" s="742">
        <f t="shared" si="1208"/>
        <v>0</v>
      </c>
      <c r="BG2745" s="89"/>
      <c r="BH2745" s="9"/>
      <c r="BJ2745" s="40">
        <f t="shared" si="1209"/>
        <v>0</v>
      </c>
      <c r="BK2745" s="40">
        <f t="shared" si="1210"/>
        <v>1</v>
      </c>
      <c r="BL2745" s="40">
        <f t="shared" si="1211"/>
        <v>0</v>
      </c>
      <c r="BM2745" s="40">
        <f t="shared" si="1212"/>
        <v>0</v>
      </c>
      <c r="BN2745" s="40">
        <f t="shared" si="1213"/>
        <v>0</v>
      </c>
    </row>
    <row r="2746" spans="1:66" x14ac:dyDescent="0.25">
      <c r="A2746" s="379"/>
      <c r="B2746" s="936"/>
      <c r="C2746" s="272"/>
      <c r="D2746" s="868"/>
      <c r="E2746" s="873" t="str">
        <f t="shared" si="1187"/>
        <v xml:space="preserve"> </v>
      </c>
      <c r="F2746" s="130">
        <f t="shared" si="1188"/>
        <v>0</v>
      </c>
      <c r="G2746" s="128">
        <f t="shared" si="1189"/>
        <v>2734</v>
      </c>
      <c r="H2746" s="127"/>
      <c r="I2746" s="321"/>
      <c r="J2746" s="97"/>
      <c r="K2746" s="323"/>
      <c r="L2746" s="322"/>
      <c r="M2746" s="50"/>
      <c r="N2746" s="87"/>
      <c r="O2746" s="324"/>
      <c r="P2746" s="98"/>
      <c r="Q2746" s="98"/>
      <c r="R2746" s="114"/>
      <c r="S2746" s="753"/>
      <c r="T2746" s="98"/>
      <c r="U2746" s="98"/>
      <c r="V2746" s="98"/>
      <c r="W2746" s="99"/>
      <c r="X2746" s="97"/>
      <c r="Y2746" s="87"/>
      <c r="Z2746" s="100"/>
      <c r="AA2746" s="106">
        <f t="shared" si="1190"/>
        <v>2734</v>
      </c>
      <c r="AB2746" s="549">
        <f t="shared" si="1191"/>
        <v>0</v>
      </c>
      <c r="AC2746" s="544">
        <f t="shared" si="1192"/>
        <v>0</v>
      </c>
      <c r="AD2746" s="174">
        <f t="shared" si="1193"/>
        <v>0</v>
      </c>
      <c r="AE2746" s="8"/>
      <c r="AF2746" s="885" t="str">
        <f t="shared" si="1194"/>
        <v xml:space="preserve"> </v>
      </c>
      <c r="AG2746" s="40">
        <f t="shared" si="1195"/>
        <v>0</v>
      </c>
      <c r="AH2746" s="40">
        <f t="shared" si="1196"/>
        <v>0</v>
      </c>
      <c r="AR2746" s="40">
        <f t="shared" si="1197"/>
        <v>0</v>
      </c>
      <c r="AS2746" s="40">
        <f t="shared" si="1198"/>
        <v>0</v>
      </c>
      <c r="AT2746" s="40">
        <f t="shared" si="1199"/>
        <v>0</v>
      </c>
      <c r="AU2746" s="40">
        <f t="shared" si="1200"/>
        <v>0</v>
      </c>
      <c r="AX2746" s="279">
        <f t="shared" si="1201"/>
        <v>0</v>
      </c>
      <c r="AY2746" s="279">
        <f t="shared" si="1202"/>
        <v>0</v>
      </c>
      <c r="AZ2746" s="40">
        <f t="shared" si="1203"/>
        <v>0</v>
      </c>
      <c r="BB2746" s="40">
        <f t="shared" si="1204"/>
        <v>0</v>
      </c>
      <c r="BC2746" s="397">
        <f t="shared" si="1205"/>
        <v>0</v>
      </c>
      <c r="BD2746" s="105">
        <f t="shared" si="1206"/>
        <v>0</v>
      </c>
      <c r="BE2746" s="105">
        <f t="shared" si="1207"/>
        <v>0</v>
      </c>
      <c r="BF2746" s="742">
        <f t="shared" si="1208"/>
        <v>0</v>
      </c>
      <c r="BG2746" s="89"/>
      <c r="BH2746" s="9"/>
      <c r="BJ2746" s="40">
        <f t="shared" si="1209"/>
        <v>0</v>
      </c>
      <c r="BK2746" s="40">
        <f t="shared" si="1210"/>
        <v>1</v>
      </c>
      <c r="BL2746" s="40">
        <f t="shared" si="1211"/>
        <v>0</v>
      </c>
      <c r="BM2746" s="40">
        <f t="shared" si="1212"/>
        <v>0</v>
      </c>
      <c r="BN2746" s="40">
        <f t="shared" si="1213"/>
        <v>0</v>
      </c>
    </row>
    <row r="2747" spans="1:66" x14ac:dyDescent="0.25">
      <c r="A2747" s="379"/>
      <c r="B2747" s="936"/>
      <c r="C2747" s="272"/>
      <c r="D2747" s="868"/>
      <c r="E2747" s="873" t="str">
        <f t="shared" si="1187"/>
        <v xml:space="preserve"> </v>
      </c>
      <c r="F2747" s="130">
        <f t="shared" si="1188"/>
        <v>0</v>
      </c>
      <c r="G2747" s="128">
        <f t="shared" si="1189"/>
        <v>2735</v>
      </c>
      <c r="H2747" s="127"/>
      <c r="I2747" s="321"/>
      <c r="J2747" s="97"/>
      <c r="K2747" s="323"/>
      <c r="L2747" s="322"/>
      <c r="M2747" s="50"/>
      <c r="N2747" s="87"/>
      <c r="O2747" s="324"/>
      <c r="P2747" s="98"/>
      <c r="Q2747" s="98"/>
      <c r="R2747" s="114"/>
      <c r="S2747" s="753"/>
      <c r="T2747" s="98"/>
      <c r="U2747" s="98"/>
      <c r="V2747" s="98"/>
      <c r="W2747" s="99"/>
      <c r="X2747" s="97"/>
      <c r="Y2747" s="87"/>
      <c r="Z2747" s="100"/>
      <c r="AA2747" s="106">
        <f t="shared" si="1190"/>
        <v>2735</v>
      </c>
      <c r="AB2747" s="549">
        <f t="shared" si="1191"/>
        <v>0</v>
      </c>
      <c r="AC2747" s="544">
        <f t="shared" si="1192"/>
        <v>0</v>
      </c>
      <c r="AD2747" s="174">
        <f t="shared" si="1193"/>
        <v>0</v>
      </c>
      <c r="AE2747" s="8"/>
      <c r="AF2747" s="885" t="str">
        <f t="shared" si="1194"/>
        <v xml:space="preserve"> </v>
      </c>
      <c r="AG2747" s="40">
        <f t="shared" si="1195"/>
        <v>0</v>
      </c>
      <c r="AH2747" s="40">
        <f t="shared" si="1196"/>
        <v>0</v>
      </c>
      <c r="AR2747" s="40">
        <f t="shared" si="1197"/>
        <v>0</v>
      </c>
      <c r="AS2747" s="40">
        <f t="shared" si="1198"/>
        <v>0</v>
      </c>
      <c r="AT2747" s="40">
        <f t="shared" si="1199"/>
        <v>0</v>
      </c>
      <c r="AU2747" s="40">
        <f t="shared" si="1200"/>
        <v>0</v>
      </c>
      <c r="AX2747" s="279">
        <f t="shared" si="1201"/>
        <v>0</v>
      </c>
      <c r="AY2747" s="279">
        <f t="shared" si="1202"/>
        <v>0</v>
      </c>
      <c r="AZ2747" s="40">
        <f t="shared" si="1203"/>
        <v>0</v>
      </c>
      <c r="BB2747" s="40">
        <f t="shared" si="1204"/>
        <v>0</v>
      </c>
      <c r="BC2747" s="397">
        <f t="shared" si="1205"/>
        <v>0</v>
      </c>
      <c r="BD2747" s="105">
        <f t="shared" si="1206"/>
        <v>0</v>
      </c>
      <c r="BE2747" s="105">
        <f t="shared" si="1207"/>
        <v>0</v>
      </c>
      <c r="BF2747" s="742">
        <f t="shared" si="1208"/>
        <v>0</v>
      </c>
      <c r="BG2747" s="89"/>
      <c r="BH2747" s="9"/>
      <c r="BJ2747" s="40">
        <f t="shared" si="1209"/>
        <v>0</v>
      </c>
      <c r="BK2747" s="40">
        <f t="shared" si="1210"/>
        <v>1</v>
      </c>
      <c r="BL2747" s="40">
        <f t="shared" si="1211"/>
        <v>0</v>
      </c>
      <c r="BM2747" s="40">
        <f t="shared" si="1212"/>
        <v>0</v>
      </c>
      <c r="BN2747" s="40">
        <f t="shared" si="1213"/>
        <v>0</v>
      </c>
    </row>
    <row r="2748" spans="1:66" x14ac:dyDescent="0.25">
      <c r="A2748" s="379"/>
      <c r="B2748" s="936"/>
      <c r="C2748" s="272"/>
      <c r="D2748" s="868"/>
      <c r="E2748" s="873" t="str">
        <f t="shared" si="1187"/>
        <v xml:space="preserve"> </v>
      </c>
      <c r="F2748" s="130">
        <f t="shared" si="1188"/>
        <v>0</v>
      </c>
      <c r="G2748" s="128">
        <f t="shared" si="1189"/>
        <v>2736</v>
      </c>
      <c r="H2748" s="127"/>
      <c r="I2748" s="321"/>
      <c r="J2748" s="97"/>
      <c r="K2748" s="323"/>
      <c r="L2748" s="322"/>
      <c r="M2748" s="50"/>
      <c r="N2748" s="87"/>
      <c r="O2748" s="324"/>
      <c r="P2748" s="98"/>
      <c r="Q2748" s="98"/>
      <c r="R2748" s="114"/>
      <c r="S2748" s="753"/>
      <c r="T2748" s="98"/>
      <c r="U2748" s="98"/>
      <c r="V2748" s="98"/>
      <c r="W2748" s="99"/>
      <c r="X2748" s="97"/>
      <c r="Y2748" s="87"/>
      <c r="Z2748" s="100"/>
      <c r="AA2748" s="106">
        <f t="shared" si="1190"/>
        <v>2736</v>
      </c>
      <c r="AB2748" s="549">
        <f t="shared" si="1191"/>
        <v>0</v>
      </c>
      <c r="AC2748" s="544">
        <f t="shared" si="1192"/>
        <v>0</v>
      </c>
      <c r="AD2748" s="174">
        <f t="shared" si="1193"/>
        <v>0</v>
      </c>
      <c r="AE2748" s="8"/>
      <c r="AF2748" s="885" t="str">
        <f t="shared" si="1194"/>
        <v xml:space="preserve"> </v>
      </c>
      <c r="AG2748" s="40">
        <f t="shared" si="1195"/>
        <v>0</v>
      </c>
      <c r="AH2748" s="40">
        <f t="shared" si="1196"/>
        <v>0</v>
      </c>
      <c r="AR2748" s="40">
        <f t="shared" si="1197"/>
        <v>0</v>
      </c>
      <c r="AS2748" s="40">
        <f t="shared" si="1198"/>
        <v>0</v>
      </c>
      <c r="AT2748" s="40">
        <f t="shared" si="1199"/>
        <v>0</v>
      </c>
      <c r="AU2748" s="40">
        <f t="shared" si="1200"/>
        <v>0</v>
      </c>
      <c r="AX2748" s="279">
        <f t="shared" si="1201"/>
        <v>0</v>
      </c>
      <c r="AY2748" s="279">
        <f t="shared" si="1202"/>
        <v>0</v>
      </c>
      <c r="AZ2748" s="40">
        <f t="shared" si="1203"/>
        <v>0</v>
      </c>
      <c r="BB2748" s="40">
        <f t="shared" si="1204"/>
        <v>0</v>
      </c>
      <c r="BC2748" s="397">
        <f t="shared" si="1205"/>
        <v>0</v>
      </c>
      <c r="BD2748" s="105">
        <f t="shared" si="1206"/>
        <v>0</v>
      </c>
      <c r="BE2748" s="105">
        <f t="shared" si="1207"/>
        <v>0</v>
      </c>
      <c r="BF2748" s="742">
        <f t="shared" si="1208"/>
        <v>0</v>
      </c>
      <c r="BG2748" s="89"/>
      <c r="BH2748" s="9"/>
      <c r="BJ2748" s="40">
        <f t="shared" si="1209"/>
        <v>0</v>
      </c>
      <c r="BK2748" s="40">
        <f t="shared" si="1210"/>
        <v>1</v>
      </c>
      <c r="BL2748" s="40">
        <f t="shared" si="1211"/>
        <v>0</v>
      </c>
      <c r="BM2748" s="40">
        <f t="shared" si="1212"/>
        <v>0</v>
      </c>
      <c r="BN2748" s="40">
        <f t="shared" si="1213"/>
        <v>0</v>
      </c>
    </row>
    <row r="2749" spans="1:66" x14ac:dyDescent="0.25">
      <c r="A2749" s="379"/>
      <c r="B2749" s="936"/>
      <c r="C2749" s="272"/>
      <c r="D2749" s="868"/>
      <c r="E2749" s="873" t="str">
        <f t="shared" si="1187"/>
        <v xml:space="preserve"> </v>
      </c>
      <c r="F2749" s="130">
        <f t="shared" si="1188"/>
        <v>0</v>
      </c>
      <c r="G2749" s="128">
        <f t="shared" si="1189"/>
        <v>2737</v>
      </c>
      <c r="H2749" s="127"/>
      <c r="I2749" s="321"/>
      <c r="J2749" s="97"/>
      <c r="K2749" s="323"/>
      <c r="L2749" s="322"/>
      <c r="M2749" s="50"/>
      <c r="N2749" s="87"/>
      <c r="O2749" s="324"/>
      <c r="P2749" s="98"/>
      <c r="Q2749" s="98"/>
      <c r="R2749" s="114"/>
      <c r="S2749" s="753"/>
      <c r="T2749" s="98"/>
      <c r="U2749" s="98"/>
      <c r="V2749" s="98"/>
      <c r="W2749" s="99"/>
      <c r="X2749" s="97"/>
      <c r="Y2749" s="87"/>
      <c r="Z2749" s="100"/>
      <c r="AA2749" s="106">
        <f t="shared" si="1190"/>
        <v>2737</v>
      </c>
      <c r="AB2749" s="549">
        <f t="shared" si="1191"/>
        <v>0</v>
      </c>
      <c r="AC2749" s="544">
        <f t="shared" si="1192"/>
        <v>0</v>
      </c>
      <c r="AD2749" s="174">
        <f t="shared" si="1193"/>
        <v>0</v>
      </c>
      <c r="AE2749" s="8"/>
      <c r="AF2749" s="885" t="str">
        <f t="shared" si="1194"/>
        <v xml:space="preserve"> </v>
      </c>
      <c r="AG2749" s="40">
        <f t="shared" si="1195"/>
        <v>0</v>
      </c>
      <c r="AH2749" s="40">
        <f t="shared" si="1196"/>
        <v>0</v>
      </c>
      <c r="AR2749" s="40">
        <f t="shared" si="1197"/>
        <v>0</v>
      </c>
      <c r="AS2749" s="40">
        <f t="shared" si="1198"/>
        <v>0</v>
      </c>
      <c r="AT2749" s="40">
        <f t="shared" si="1199"/>
        <v>0</v>
      </c>
      <c r="AU2749" s="40">
        <f t="shared" si="1200"/>
        <v>0</v>
      </c>
      <c r="AX2749" s="279">
        <f t="shared" si="1201"/>
        <v>0</v>
      </c>
      <c r="AY2749" s="279">
        <f t="shared" si="1202"/>
        <v>0</v>
      </c>
      <c r="AZ2749" s="40">
        <f t="shared" si="1203"/>
        <v>0</v>
      </c>
      <c r="BB2749" s="40">
        <f t="shared" si="1204"/>
        <v>0</v>
      </c>
      <c r="BC2749" s="397">
        <f t="shared" si="1205"/>
        <v>0</v>
      </c>
      <c r="BD2749" s="105">
        <f t="shared" si="1206"/>
        <v>0</v>
      </c>
      <c r="BE2749" s="105">
        <f t="shared" si="1207"/>
        <v>0</v>
      </c>
      <c r="BF2749" s="742">
        <f t="shared" si="1208"/>
        <v>0</v>
      </c>
      <c r="BG2749" s="89"/>
      <c r="BH2749" s="9"/>
      <c r="BJ2749" s="40">
        <f t="shared" si="1209"/>
        <v>0</v>
      </c>
      <c r="BK2749" s="40">
        <f t="shared" si="1210"/>
        <v>1</v>
      </c>
      <c r="BL2749" s="40">
        <f t="shared" si="1211"/>
        <v>0</v>
      </c>
      <c r="BM2749" s="40">
        <f t="shared" si="1212"/>
        <v>0</v>
      </c>
      <c r="BN2749" s="40">
        <f t="shared" si="1213"/>
        <v>0</v>
      </c>
    </row>
    <row r="2750" spans="1:66" x14ac:dyDescent="0.25">
      <c r="A2750" s="379"/>
      <c r="B2750" s="936"/>
      <c r="C2750" s="272"/>
      <c r="D2750" s="868"/>
      <c r="E2750" s="873" t="str">
        <f t="shared" si="1187"/>
        <v xml:space="preserve"> </v>
      </c>
      <c r="F2750" s="130">
        <f t="shared" si="1188"/>
        <v>0</v>
      </c>
      <c r="G2750" s="128">
        <f t="shared" si="1189"/>
        <v>2738</v>
      </c>
      <c r="H2750" s="127"/>
      <c r="I2750" s="321"/>
      <c r="J2750" s="97"/>
      <c r="K2750" s="323"/>
      <c r="L2750" s="322"/>
      <c r="M2750" s="50"/>
      <c r="N2750" s="87"/>
      <c r="O2750" s="324"/>
      <c r="P2750" s="98"/>
      <c r="Q2750" s="98"/>
      <c r="R2750" s="114"/>
      <c r="S2750" s="753"/>
      <c r="T2750" s="98"/>
      <c r="U2750" s="98"/>
      <c r="V2750" s="98"/>
      <c r="W2750" s="99"/>
      <c r="X2750" s="97"/>
      <c r="Y2750" s="87"/>
      <c r="Z2750" s="100"/>
      <c r="AA2750" s="106">
        <f t="shared" si="1190"/>
        <v>2738</v>
      </c>
      <c r="AB2750" s="549">
        <f t="shared" si="1191"/>
        <v>0</v>
      </c>
      <c r="AC2750" s="544">
        <f t="shared" si="1192"/>
        <v>0</v>
      </c>
      <c r="AD2750" s="174">
        <f t="shared" si="1193"/>
        <v>0</v>
      </c>
      <c r="AE2750" s="8"/>
      <c r="AF2750" s="885" t="str">
        <f t="shared" si="1194"/>
        <v xml:space="preserve"> </v>
      </c>
      <c r="AG2750" s="40">
        <f t="shared" si="1195"/>
        <v>0</v>
      </c>
      <c r="AH2750" s="40">
        <f t="shared" si="1196"/>
        <v>0</v>
      </c>
      <c r="AR2750" s="40">
        <f t="shared" si="1197"/>
        <v>0</v>
      </c>
      <c r="AS2750" s="40">
        <f t="shared" si="1198"/>
        <v>0</v>
      </c>
      <c r="AT2750" s="40">
        <f t="shared" si="1199"/>
        <v>0</v>
      </c>
      <c r="AU2750" s="40">
        <f t="shared" si="1200"/>
        <v>0</v>
      </c>
      <c r="AX2750" s="279">
        <f t="shared" si="1201"/>
        <v>0</v>
      </c>
      <c r="AY2750" s="279">
        <f t="shared" si="1202"/>
        <v>0</v>
      </c>
      <c r="AZ2750" s="40">
        <f t="shared" si="1203"/>
        <v>0</v>
      </c>
      <c r="BB2750" s="40">
        <f t="shared" si="1204"/>
        <v>0</v>
      </c>
      <c r="BC2750" s="397">
        <f t="shared" si="1205"/>
        <v>0</v>
      </c>
      <c r="BD2750" s="105">
        <f t="shared" si="1206"/>
        <v>0</v>
      </c>
      <c r="BE2750" s="105">
        <f t="shared" si="1207"/>
        <v>0</v>
      </c>
      <c r="BF2750" s="742">
        <f t="shared" si="1208"/>
        <v>0</v>
      </c>
      <c r="BG2750" s="89"/>
      <c r="BH2750" s="9"/>
      <c r="BJ2750" s="40">
        <f t="shared" si="1209"/>
        <v>0</v>
      </c>
      <c r="BK2750" s="40">
        <f t="shared" si="1210"/>
        <v>1</v>
      </c>
      <c r="BL2750" s="40">
        <f t="shared" si="1211"/>
        <v>0</v>
      </c>
      <c r="BM2750" s="40">
        <f t="shared" si="1212"/>
        <v>0</v>
      </c>
      <c r="BN2750" s="40">
        <f t="shared" si="1213"/>
        <v>0</v>
      </c>
    </row>
    <row r="2751" spans="1:66" x14ac:dyDescent="0.25">
      <c r="A2751" s="379"/>
      <c r="B2751" s="936"/>
      <c r="C2751" s="272"/>
      <c r="D2751" s="868"/>
      <c r="E2751" s="873" t="str">
        <f t="shared" si="1187"/>
        <v xml:space="preserve"> </v>
      </c>
      <c r="F2751" s="130">
        <f t="shared" si="1188"/>
        <v>0</v>
      </c>
      <c r="G2751" s="128">
        <f t="shared" si="1189"/>
        <v>2739</v>
      </c>
      <c r="H2751" s="127"/>
      <c r="I2751" s="321"/>
      <c r="J2751" s="97"/>
      <c r="K2751" s="323"/>
      <c r="L2751" s="322"/>
      <c r="M2751" s="50"/>
      <c r="N2751" s="87"/>
      <c r="O2751" s="324"/>
      <c r="P2751" s="98"/>
      <c r="Q2751" s="98"/>
      <c r="R2751" s="114"/>
      <c r="S2751" s="753"/>
      <c r="T2751" s="98"/>
      <c r="U2751" s="98"/>
      <c r="V2751" s="98"/>
      <c r="W2751" s="99"/>
      <c r="X2751" s="97"/>
      <c r="Y2751" s="87"/>
      <c r="Z2751" s="100"/>
      <c r="AA2751" s="106">
        <f t="shared" si="1190"/>
        <v>2739</v>
      </c>
      <c r="AB2751" s="549">
        <f t="shared" si="1191"/>
        <v>0</v>
      </c>
      <c r="AC2751" s="544">
        <f t="shared" si="1192"/>
        <v>0</v>
      </c>
      <c r="AD2751" s="174">
        <f t="shared" si="1193"/>
        <v>0</v>
      </c>
      <c r="AE2751" s="8"/>
      <c r="AF2751" s="885" t="str">
        <f t="shared" si="1194"/>
        <v xml:space="preserve"> </v>
      </c>
      <c r="AG2751" s="40">
        <f t="shared" si="1195"/>
        <v>0</v>
      </c>
      <c r="AH2751" s="40">
        <f t="shared" si="1196"/>
        <v>0</v>
      </c>
      <c r="AR2751" s="40">
        <f t="shared" si="1197"/>
        <v>0</v>
      </c>
      <c r="AS2751" s="40">
        <f t="shared" si="1198"/>
        <v>0</v>
      </c>
      <c r="AT2751" s="40">
        <f t="shared" si="1199"/>
        <v>0</v>
      </c>
      <c r="AU2751" s="40">
        <f t="shared" si="1200"/>
        <v>0</v>
      </c>
      <c r="AX2751" s="279">
        <f t="shared" si="1201"/>
        <v>0</v>
      </c>
      <c r="AY2751" s="279">
        <f t="shared" si="1202"/>
        <v>0</v>
      </c>
      <c r="AZ2751" s="40">
        <f t="shared" si="1203"/>
        <v>0</v>
      </c>
      <c r="BB2751" s="40">
        <f t="shared" si="1204"/>
        <v>0</v>
      </c>
      <c r="BC2751" s="397">
        <f t="shared" si="1205"/>
        <v>0</v>
      </c>
      <c r="BD2751" s="105">
        <f t="shared" si="1206"/>
        <v>0</v>
      </c>
      <c r="BE2751" s="105">
        <f t="shared" si="1207"/>
        <v>0</v>
      </c>
      <c r="BF2751" s="742">
        <f t="shared" si="1208"/>
        <v>0</v>
      </c>
      <c r="BG2751" s="89"/>
      <c r="BH2751" s="9"/>
      <c r="BJ2751" s="40">
        <f t="shared" si="1209"/>
        <v>0</v>
      </c>
      <c r="BK2751" s="40">
        <f t="shared" si="1210"/>
        <v>1</v>
      </c>
      <c r="BL2751" s="40">
        <f t="shared" si="1211"/>
        <v>0</v>
      </c>
      <c r="BM2751" s="40">
        <f t="shared" si="1212"/>
        <v>0</v>
      </c>
      <c r="BN2751" s="40">
        <f t="shared" si="1213"/>
        <v>0</v>
      </c>
    </row>
    <row r="2752" spans="1:66" x14ac:dyDescent="0.25">
      <c r="A2752" s="379"/>
      <c r="B2752" s="936"/>
      <c r="C2752" s="272"/>
      <c r="D2752" s="868"/>
      <c r="E2752" s="873" t="str">
        <f t="shared" si="1187"/>
        <v xml:space="preserve"> </v>
      </c>
      <c r="F2752" s="130">
        <f t="shared" si="1188"/>
        <v>0</v>
      </c>
      <c r="G2752" s="128">
        <f t="shared" si="1189"/>
        <v>2740</v>
      </c>
      <c r="H2752" s="127"/>
      <c r="I2752" s="321"/>
      <c r="J2752" s="97"/>
      <c r="K2752" s="323"/>
      <c r="L2752" s="322"/>
      <c r="M2752" s="50"/>
      <c r="N2752" s="87"/>
      <c r="O2752" s="324"/>
      <c r="P2752" s="98"/>
      <c r="Q2752" s="98"/>
      <c r="R2752" s="114"/>
      <c r="S2752" s="753"/>
      <c r="T2752" s="98"/>
      <c r="U2752" s="98"/>
      <c r="V2752" s="98"/>
      <c r="W2752" s="99"/>
      <c r="X2752" s="97"/>
      <c r="Y2752" s="87"/>
      <c r="Z2752" s="100"/>
      <c r="AA2752" s="106">
        <f t="shared" si="1190"/>
        <v>2740</v>
      </c>
      <c r="AB2752" s="549">
        <f t="shared" si="1191"/>
        <v>0</v>
      </c>
      <c r="AC2752" s="544">
        <f t="shared" si="1192"/>
        <v>0</v>
      </c>
      <c r="AD2752" s="174">
        <f t="shared" si="1193"/>
        <v>0</v>
      </c>
      <c r="AE2752" s="8"/>
      <c r="AF2752" s="885" t="str">
        <f t="shared" si="1194"/>
        <v xml:space="preserve"> </v>
      </c>
      <c r="AG2752" s="40">
        <f t="shared" si="1195"/>
        <v>0</v>
      </c>
      <c r="AH2752" s="40">
        <f t="shared" si="1196"/>
        <v>0</v>
      </c>
      <c r="AR2752" s="40">
        <f t="shared" si="1197"/>
        <v>0</v>
      </c>
      <c r="AS2752" s="40">
        <f t="shared" si="1198"/>
        <v>0</v>
      </c>
      <c r="AT2752" s="40">
        <f t="shared" si="1199"/>
        <v>0</v>
      </c>
      <c r="AU2752" s="40">
        <f t="shared" si="1200"/>
        <v>0</v>
      </c>
      <c r="AX2752" s="279">
        <f t="shared" si="1201"/>
        <v>0</v>
      </c>
      <c r="AY2752" s="279">
        <f t="shared" si="1202"/>
        <v>0</v>
      </c>
      <c r="AZ2752" s="40">
        <f t="shared" si="1203"/>
        <v>0</v>
      </c>
      <c r="BB2752" s="40">
        <f t="shared" si="1204"/>
        <v>0</v>
      </c>
      <c r="BC2752" s="397">
        <f t="shared" si="1205"/>
        <v>0</v>
      </c>
      <c r="BD2752" s="105">
        <f t="shared" si="1206"/>
        <v>0</v>
      </c>
      <c r="BE2752" s="105">
        <f t="shared" si="1207"/>
        <v>0</v>
      </c>
      <c r="BF2752" s="742">
        <f t="shared" si="1208"/>
        <v>0</v>
      </c>
      <c r="BG2752" s="89"/>
      <c r="BH2752" s="9"/>
      <c r="BJ2752" s="40">
        <f t="shared" si="1209"/>
        <v>0</v>
      </c>
      <c r="BK2752" s="40">
        <f t="shared" si="1210"/>
        <v>1</v>
      </c>
      <c r="BL2752" s="40">
        <f t="shared" si="1211"/>
        <v>0</v>
      </c>
      <c r="BM2752" s="40">
        <f t="shared" si="1212"/>
        <v>0</v>
      </c>
      <c r="BN2752" s="40">
        <f t="shared" si="1213"/>
        <v>0</v>
      </c>
    </row>
    <row r="2753" spans="1:66" x14ac:dyDescent="0.25">
      <c r="A2753" s="379"/>
      <c r="B2753" s="936"/>
      <c r="C2753" s="272"/>
      <c r="D2753" s="868"/>
      <c r="E2753" s="873" t="str">
        <f t="shared" si="1187"/>
        <v xml:space="preserve"> </v>
      </c>
      <c r="F2753" s="130">
        <f t="shared" si="1188"/>
        <v>0</v>
      </c>
      <c r="G2753" s="128">
        <f t="shared" si="1189"/>
        <v>2741</v>
      </c>
      <c r="H2753" s="127"/>
      <c r="I2753" s="321"/>
      <c r="J2753" s="97"/>
      <c r="K2753" s="323"/>
      <c r="L2753" s="322"/>
      <c r="M2753" s="50"/>
      <c r="N2753" s="87"/>
      <c r="O2753" s="324"/>
      <c r="P2753" s="98"/>
      <c r="Q2753" s="98"/>
      <c r="R2753" s="114"/>
      <c r="S2753" s="753"/>
      <c r="T2753" s="98"/>
      <c r="U2753" s="98"/>
      <c r="V2753" s="98"/>
      <c r="W2753" s="99"/>
      <c r="X2753" s="97"/>
      <c r="Y2753" s="87"/>
      <c r="Z2753" s="100"/>
      <c r="AA2753" s="106">
        <f t="shared" si="1190"/>
        <v>2741</v>
      </c>
      <c r="AB2753" s="549">
        <f t="shared" si="1191"/>
        <v>0</v>
      </c>
      <c r="AC2753" s="544">
        <f t="shared" si="1192"/>
        <v>0</v>
      </c>
      <c r="AD2753" s="174">
        <f t="shared" si="1193"/>
        <v>0</v>
      </c>
      <c r="AE2753" s="8"/>
      <c r="AF2753" s="885" t="str">
        <f t="shared" si="1194"/>
        <v xml:space="preserve"> </v>
      </c>
      <c r="AG2753" s="40">
        <f t="shared" si="1195"/>
        <v>0</v>
      </c>
      <c r="AH2753" s="40">
        <f t="shared" si="1196"/>
        <v>0</v>
      </c>
      <c r="AR2753" s="40">
        <f t="shared" si="1197"/>
        <v>0</v>
      </c>
      <c r="AS2753" s="40">
        <f t="shared" si="1198"/>
        <v>0</v>
      </c>
      <c r="AT2753" s="40">
        <f t="shared" si="1199"/>
        <v>0</v>
      </c>
      <c r="AU2753" s="40">
        <f t="shared" si="1200"/>
        <v>0</v>
      </c>
      <c r="AX2753" s="279">
        <f t="shared" si="1201"/>
        <v>0</v>
      </c>
      <c r="AY2753" s="279">
        <f t="shared" si="1202"/>
        <v>0</v>
      </c>
      <c r="AZ2753" s="40">
        <f t="shared" si="1203"/>
        <v>0</v>
      </c>
      <c r="BB2753" s="40">
        <f t="shared" si="1204"/>
        <v>0</v>
      </c>
      <c r="BC2753" s="397">
        <f t="shared" si="1205"/>
        <v>0</v>
      </c>
      <c r="BD2753" s="105">
        <f t="shared" si="1206"/>
        <v>0</v>
      </c>
      <c r="BE2753" s="105">
        <f t="shared" si="1207"/>
        <v>0</v>
      </c>
      <c r="BF2753" s="742">
        <f t="shared" si="1208"/>
        <v>0</v>
      </c>
      <c r="BG2753" s="89"/>
      <c r="BH2753" s="9"/>
      <c r="BJ2753" s="40">
        <f t="shared" si="1209"/>
        <v>0</v>
      </c>
      <c r="BK2753" s="40">
        <f t="shared" si="1210"/>
        <v>1</v>
      </c>
      <c r="BL2753" s="40">
        <f t="shared" si="1211"/>
        <v>0</v>
      </c>
      <c r="BM2753" s="40">
        <f t="shared" si="1212"/>
        <v>0</v>
      </c>
      <c r="BN2753" s="40">
        <f t="shared" si="1213"/>
        <v>0</v>
      </c>
    </row>
    <row r="2754" spans="1:66" x14ac:dyDescent="0.25">
      <c r="A2754" s="379"/>
      <c r="B2754" s="936"/>
      <c r="C2754" s="272"/>
      <c r="D2754" s="868"/>
      <c r="E2754" s="873" t="str">
        <f t="shared" si="1187"/>
        <v xml:space="preserve"> </v>
      </c>
      <c r="F2754" s="130">
        <f t="shared" si="1188"/>
        <v>0</v>
      </c>
      <c r="G2754" s="128">
        <f t="shared" si="1189"/>
        <v>2742</v>
      </c>
      <c r="H2754" s="127"/>
      <c r="I2754" s="321"/>
      <c r="J2754" s="97"/>
      <c r="K2754" s="323"/>
      <c r="L2754" s="322"/>
      <c r="M2754" s="50"/>
      <c r="N2754" s="87"/>
      <c r="O2754" s="324"/>
      <c r="P2754" s="98"/>
      <c r="Q2754" s="98"/>
      <c r="R2754" s="114"/>
      <c r="S2754" s="753"/>
      <c r="T2754" s="98"/>
      <c r="U2754" s="98"/>
      <c r="V2754" s="98"/>
      <c r="W2754" s="99"/>
      <c r="X2754" s="97"/>
      <c r="Y2754" s="87"/>
      <c r="Z2754" s="100"/>
      <c r="AA2754" s="106">
        <f t="shared" si="1190"/>
        <v>2742</v>
      </c>
      <c r="AB2754" s="549">
        <f t="shared" si="1191"/>
        <v>0</v>
      </c>
      <c r="AC2754" s="544">
        <f t="shared" si="1192"/>
        <v>0</v>
      </c>
      <c r="AD2754" s="174">
        <f t="shared" si="1193"/>
        <v>0</v>
      </c>
      <c r="AE2754" s="8"/>
      <c r="AF2754" s="885" t="str">
        <f t="shared" si="1194"/>
        <v xml:space="preserve"> </v>
      </c>
      <c r="AG2754" s="40">
        <f t="shared" si="1195"/>
        <v>0</v>
      </c>
      <c r="AH2754" s="40">
        <f t="shared" si="1196"/>
        <v>0</v>
      </c>
      <c r="AR2754" s="40">
        <f t="shared" si="1197"/>
        <v>0</v>
      </c>
      <c r="AS2754" s="40">
        <f t="shared" si="1198"/>
        <v>0</v>
      </c>
      <c r="AT2754" s="40">
        <f t="shared" si="1199"/>
        <v>0</v>
      </c>
      <c r="AU2754" s="40">
        <f t="shared" si="1200"/>
        <v>0</v>
      </c>
      <c r="AX2754" s="279">
        <f t="shared" si="1201"/>
        <v>0</v>
      </c>
      <c r="AY2754" s="279">
        <f t="shared" si="1202"/>
        <v>0</v>
      </c>
      <c r="AZ2754" s="40">
        <f t="shared" si="1203"/>
        <v>0</v>
      </c>
      <c r="BB2754" s="40">
        <f t="shared" si="1204"/>
        <v>0</v>
      </c>
      <c r="BC2754" s="397">
        <f t="shared" si="1205"/>
        <v>0</v>
      </c>
      <c r="BD2754" s="105">
        <f t="shared" si="1206"/>
        <v>0</v>
      </c>
      <c r="BE2754" s="105">
        <f t="shared" si="1207"/>
        <v>0</v>
      </c>
      <c r="BF2754" s="742">
        <f t="shared" si="1208"/>
        <v>0</v>
      </c>
      <c r="BG2754" s="89"/>
      <c r="BH2754" s="9"/>
      <c r="BJ2754" s="40">
        <f t="shared" si="1209"/>
        <v>0</v>
      </c>
      <c r="BK2754" s="40">
        <f t="shared" si="1210"/>
        <v>1</v>
      </c>
      <c r="BL2754" s="40">
        <f t="shared" si="1211"/>
        <v>0</v>
      </c>
      <c r="BM2754" s="40">
        <f t="shared" si="1212"/>
        <v>0</v>
      </c>
      <c r="BN2754" s="40">
        <f t="shared" si="1213"/>
        <v>0</v>
      </c>
    </row>
    <row r="2755" spans="1:66" x14ac:dyDescent="0.25">
      <c r="A2755" s="379"/>
      <c r="B2755" s="936"/>
      <c r="C2755" s="272"/>
      <c r="D2755" s="868"/>
      <c r="E2755" s="873" t="str">
        <f t="shared" si="1187"/>
        <v xml:space="preserve"> </v>
      </c>
      <c r="F2755" s="130">
        <f t="shared" si="1188"/>
        <v>0</v>
      </c>
      <c r="G2755" s="128">
        <f t="shared" si="1189"/>
        <v>2743</v>
      </c>
      <c r="H2755" s="127"/>
      <c r="I2755" s="321"/>
      <c r="J2755" s="97"/>
      <c r="K2755" s="323"/>
      <c r="L2755" s="322"/>
      <c r="M2755" s="50"/>
      <c r="N2755" s="87"/>
      <c r="O2755" s="324"/>
      <c r="P2755" s="98"/>
      <c r="Q2755" s="98"/>
      <c r="R2755" s="114"/>
      <c r="S2755" s="753"/>
      <c r="T2755" s="98"/>
      <c r="U2755" s="98"/>
      <c r="V2755" s="98"/>
      <c r="W2755" s="99"/>
      <c r="X2755" s="97"/>
      <c r="Y2755" s="87"/>
      <c r="Z2755" s="100"/>
      <c r="AA2755" s="106">
        <f t="shared" si="1190"/>
        <v>2743</v>
      </c>
      <c r="AB2755" s="549">
        <f t="shared" si="1191"/>
        <v>0</v>
      </c>
      <c r="AC2755" s="544">
        <f t="shared" si="1192"/>
        <v>0</v>
      </c>
      <c r="AD2755" s="174">
        <f t="shared" si="1193"/>
        <v>0</v>
      </c>
      <c r="AE2755" s="8"/>
      <c r="AF2755" s="885" t="str">
        <f t="shared" si="1194"/>
        <v xml:space="preserve"> </v>
      </c>
      <c r="AG2755" s="40">
        <f t="shared" si="1195"/>
        <v>0</v>
      </c>
      <c r="AH2755" s="40">
        <f t="shared" si="1196"/>
        <v>0</v>
      </c>
      <c r="AR2755" s="40">
        <f t="shared" si="1197"/>
        <v>0</v>
      </c>
      <c r="AS2755" s="40">
        <f t="shared" si="1198"/>
        <v>0</v>
      </c>
      <c r="AT2755" s="40">
        <f t="shared" si="1199"/>
        <v>0</v>
      </c>
      <c r="AU2755" s="40">
        <f t="shared" si="1200"/>
        <v>0</v>
      </c>
      <c r="AX2755" s="279">
        <f t="shared" si="1201"/>
        <v>0</v>
      </c>
      <c r="AY2755" s="279">
        <f t="shared" si="1202"/>
        <v>0</v>
      </c>
      <c r="AZ2755" s="40">
        <f t="shared" si="1203"/>
        <v>0</v>
      </c>
      <c r="BB2755" s="40">
        <f t="shared" si="1204"/>
        <v>0</v>
      </c>
      <c r="BC2755" s="397">
        <f t="shared" si="1205"/>
        <v>0</v>
      </c>
      <c r="BD2755" s="105">
        <f t="shared" si="1206"/>
        <v>0</v>
      </c>
      <c r="BE2755" s="105">
        <f t="shared" si="1207"/>
        <v>0</v>
      </c>
      <c r="BF2755" s="742">
        <f t="shared" si="1208"/>
        <v>0</v>
      </c>
      <c r="BG2755" s="89"/>
      <c r="BH2755" s="9"/>
      <c r="BJ2755" s="40">
        <f t="shared" si="1209"/>
        <v>0</v>
      </c>
      <c r="BK2755" s="40">
        <f t="shared" si="1210"/>
        <v>1</v>
      </c>
      <c r="BL2755" s="40">
        <f t="shared" si="1211"/>
        <v>0</v>
      </c>
      <c r="BM2755" s="40">
        <f t="shared" si="1212"/>
        <v>0</v>
      </c>
      <c r="BN2755" s="40">
        <f t="shared" si="1213"/>
        <v>0</v>
      </c>
    </row>
    <row r="2756" spans="1:66" x14ac:dyDescent="0.25">
      <c r="A2756" s="379"/>
      <c r="B2756" s="936"/>
      <c r="C2756" s="272"/>
      <c r="D2756" s="868"/>
      <c r="E2756" s="873" t="str">
        <f t="shared" si="1187"/>
        <v xml:space="preserve"> </v>
      </c>
      <c r="F2756" s="130">
        <f t="shared" si="1188"/>
        <v>0</v>
      </c>
      <c r="G2756" s="128">
        <f t="shared" si="1189"/>
        <v>2744</v>
      </c>
      <c r="H2756" s="127"/>
      <c r="I2756" s="321"/>
      <c r="J2756" s="97"/>
      <c r="K2756" s="323"/>
      <c r="L2756" s="322"/>
      <c r="M2756" s="50"/>
      <c r="N2756" s="87"/>
      <c r="O2756" s="324"/>
      <c r="P2756" s="98"/>
      <c r="Q2756" s="98"/>
      <c r="R2756" s="114"/>
      <c r="S2756" s="753"/>
      <c r="T2756" s="98"/>
      <c r="U2756" s="98"/>
      <c r="V2756" s="98"/>
      <c r="W2756" s="99"/>
      <c r="X2756" s="97"/>
      <c r="Y2756" s="87"/>
      <c r="Z2756" s="100"/>
      <c r="AA2756" s="106">
        <f t="shared" si="1190"/>
        <v>2744</v>
      </c>
      <c r="AB2756" s="549">
        <f t="shared" si="1191"/>
        <v>0</v>
      </c>
      <c r="AC2756" s="544">
        <f t="shared" si="1192"/>
        <v>0</v>
      </c>
      <c r="AD2756" s="174">
        <f t="shared" si="1193"/>
        <v>0</v>
      </c>
      <c r="AE2756" s="8"/>
      <c r="AF2756" s="885" t="str">
        <f t="shared" si="1194"/>
        <v xml:space="preserve"> </v>
      </c>
      <c r="AG2756" s="40">
        <f t="shared" si="1195"/>
        <v>0</v>
      </c>
      <c r="AH2756" s="40">
        <f t="shared" si="1196"/>
        <v>0</v>
      </c>
      <c r="AR2756" s="40">
        <f t="shared" si="1197"/>
        <v>0</v>
      </c>
      <c r="AS2756" s="40">
        <f t="shared" si="1198"/>
        <v>0</v>
      </c>
      <c r="AT2756" s="40">
        <f t="shared" si="1199"/>
        <v>0</v>
      </c>
      <c r="AU2756" s="40">
        <f t="shared" si="1200"/>
        <v>0</v>
      </c>
      <c r="AX2756" s="279">
        <f t="shared" si="1201"/>
        <v>0</v>
      </c>
      <c r="AY2756" s="279">
        <f t="shared" si="1202"/>
        <v>0</v>
      </c>
      <c r="AZ2756" s="40">
        <f t="shared" si="1203"/>
        <v>0</v>
      </c>
      <c r="BB2756" s="40">
        <f t="shared" si="1204"/>
        <v>0</v>
      </c>
      <c r="BC2756" s="397">
        <f t="shared" si="1205"/>
        <v>0</v>
      </c>
      <c r="BD2756" s="105">
        <f t="shared" si="1206"/>
        <v>0</v>
      </c>
      <c r="BE2756" s="105">
        <f t="shared" si="1207"/>
        <v>0</v>
      </c>
      <c r="BF2756" s="742">
        <f t="shared" si="1208"/>
        <v>0</v>
      </c>
      <c r="BG2756" s="89"/>
      <c r="BH2756" s="9"/>
      <c r="BJ2756" s="40">
        <f t="shared" si="1209"/>
        <v>0</v>
      </c>
      <c r="BK2756" s="40">
        <f t="shared" si="1210"/>
        <v>1</v>
      </c>
      <c r="BL2756" s="40">
        <f t="shared" si="1211"/>
        <v>0</v>
      </c>
      <c r="BM2756" s="40">
        <f t="shared" si="1212"/>
        <v>0</v>
      </c>
      <c r="BN2756" s="40">
        <f t="shared" si="1213"/>
        <v>0</v>
      </c>
    </row>
    <row r="2757" spans="1:66" x14ac:dyDescent="0.25">
      <c r="A2757" s="379"/>
      <c r="B2757" s="936"/>
      <c r="C2757" s="272"/>
      <c r="D2757" s="868"/>
      <c r="E2757" s="873" t="str">
        <f t="shared" si="1187"/>
        <v xml:space="preserve"> </v>
      </c>
      <c r="F2757" s="130">
        <f t="shared" si="1188"/>
        <v>0</v>
      </c>
      <c r="G2757" s="128">
        <f t="shared" si="1189"/>
        <v>2745</v>
      </c>
      <c r="H2757" s="127"/>
      <c r="I2757" s="321"/>
      <c r="J2757" s="97"/>
      <c r="K2757" s="323"/>
      <c r="L2757" s="322"/>
      <c r="M2757" s="50"/>
      <c r="N2757" s="87"/>
      <c r="O2757" s="324"/>
      <c r="P2757" s="98"/>
      <c r="Q2757" s="98"/>
      <c r="R2757" s="114"/>
      <c r="S2757" s="753"/>
      <c r="T2757" s="98"/>
      <c r="U2757" s="98"/>
      <c r="V2757" s="98"/>
      <c r="W2757" s="99"/>
      <c r="X2757" s="97"/>
      <c r="Y2757" s="87"/>
      <c r="Z2757" s="100"/>
      <c r="AA2757" s="106">
        <f t="shared" si="1190"/>
        <v>2745</v>
      </c>
      <c r="AB2757" s="549">
        <f t="shared" si="1191"/>
        <v>0</v>
      </c>
      <c r="AC2757" s="544">
        <f t="shared" si="1192"/>
        <v>0</v>
      </c>
      <c r="AD2757" s="174">
        <f t="shared" si="1193"/>
        <v>0</v>
      </c>
      <c r="AE2757" s="8"/>
      <c r="AF2757" s="885" t="str">
        <f t="shared" si="1194"/>
        <v xml:space="preserve"> </v>
      </c>
      <c r="AG2757" s="40">
        <f t="shared" si="1195"/>
        <v>0</v>
      </c>
      <c r="AH2757" s="40">
        <f t="shared" si="1196"/>
        <v>0</v>
      </c>
      <c r="AR2757" s="40">
        <f t="shared" si="1197"/>
        <v>0</v>
      </c>
      <c r="AS2757" s="40">
        <f t="shared" si="1198"/>
        <v>0</v>
      </c>
      <c r="AT2757" s="40">
        <f t="shared" si="1199"/>
        <v>0</v>
      </c>
      <c r="AU2757" s="40">
        <f t="shared" si="1200"/>
        <v>0</v>
      </c>
      <c r="AX2757" s="279">
        <f t="shared" si="1201"/>
        <v>0</v>
      </c>
      <c r="AY2757" s="279">
        <f t="shared" si="1202"/>
        <v>0</v>
      </c>
      <c r="AZ2757" s="40">
        <f t="shared" si="1203"/>
        <v>0</v>
      </c>
      <c r="BB2757" s="40">
        <f t="shared" si="1204"/>
        <v>0</v>
      </c>
      <c r="BC2757" s="397">
        <f t="shared" si="1205"/>
        <v>0</v>
      </c>
      <c r="BD2757" s="105">
        <f t="shared" si="1206"/>
        <v>0</v>
      </c>
      <c r="BE2757" s="105">
        <f t="shared" si="1207"/>
        <v>0</v>
      </c>
      <c r="BF2757" s="742">
        <f t="shared" si="1208"/>
        <v>0</v>
      </c>
      <c r="BG2757" s="89"/>
      <c r="BH2757" s="9"/>
      <c r="BJ2757" s="40">
        <f t="shared" si="1209"/>
        <v>0</v>
      </c>
      <c r="BK2757" s="40">
        <f t="shared" si="1210"/>
        <v>1</v>
      </c>
      <c r="BL2757" s="40">
        <f t="shared" si="1211"/>
        <v>0</v>
      </c>
      <c r="BM2757" s="40">
        <f t="shared" si="1212"/>
        <v>0</v>
      </c>
      <c r="BN2757" s="40">
        <f t="shared" si="1213"/>
        <v>0</v>
      </c>
    </row>
    <row r="2758" spans="1:66" x14ac:dyDescent="0.25">
      <c r="A2758" s="379"/>
      <c r="B2758" s="936"/>
      <c r="C2758" s="272"/>
      <c r="D2758" s="868"/>
      <c r="E2758" s="873" t="str">
        <f t="shared" si="1187"/>
        <v xml:space="preserve"> </v>
      </c>
      <c r="F2758" s="130">
        <f t="shared" si="1188"/>
        <v>0</v>
      </c>
      <c r="G2758" s="128">
        <f t="shared" si="1189"/>
        <v>2746</v>
      </c>
      <c r="H2758" s="127"/>
      <c r="I2758" s="321"/>
      <c r="J2758" s="97"/>
      <c r="K2758" s="323"/>
      <c r="L2758" s="322"/>
      <c r="M2758" s="50"/>
      <c r="N2758" s="87"/>
      <c r="O2758" s="324"/>
      <c r="P2758" s="98"/>
      <c r="Q2758" s="98"/>
      <c r="R2758" s="114"/>
      <c r="S2758" s="753"/>
      <c r="T2758" s="98"/>
      <c r="U2758" s="98"/>
      <c r="V2758" s="98"/>
      <c r="W2758" s="99"/>
      <c r="X2758" s="97"/>
      <c r="Y2758" s="87"/>
      <c r="Z2758" s="100"/>
      <c r="AA2758" s="106">
        <f t="shared" si="1190"/>
        <v>2746</v>
      </c>
      <c r="AB2758" s="549">
        <f t="shared" si="1191"/>
        <v>0</v>
      </c>
      <c r="AC2758" s="544">
        <f t="shared" si="1192"/>
        <v>0</v>
      </c>
      <c r="AD2758" s="174">
        <f t="shared" si="1193"/>
        <v>0</v>
      </c>
      <c r="AE2758" s="8"/>
      <c r="AF2758" s="885" t="str">
        <f t="shared" si="1194"/>
        <v xml:space="preserve"> </v>
      </c>
      <c r="AG2758" s="40">
        <f t="shared" si="1195"/>
        <v>0</v>
      </c>
      <c r="AH2758" s="40">
        <f t="shared" si="1196"/>
        <v>0</v>
      </c>
      <c r="AR2758" s="40">
        <f t="shared" si="1197"/>
        <v>0</v>
      </c>
      <c r="AS2758" s="40">
        <f t="shared" si="1198"/>
        <v>0</v>
      </c>
      <c r="AT2758" s="40">
        <f t="shared" si="1199"/>
        <v>0</v>
      </c>
      <c r="AU2758" s="40">
        <f t="shared" si="1200"/>
        <v>0</v>
      </c>
      <c r="AX2758" s="279">
        <f t="shared" si="1201"/>
        <v>0</v>
      </c>
      <c r="AY2758" s="279">
        <f t="shared" si="1202"/>
        <v>0</v>
      </c>
      <c r="AZ2758" s="40">
        <f t="shared" si="1203"/>
        <v>0</v>
      </c>
      <c r="BB2758" s="40">
        <f t="shared" si="1204"/>
        <v>0</v>
      </c>
      <c r="BC2758" s="397">
        <f t="shared" si="1205"/>
        <v>0</v>
      </c>
      <c r="BD2758" s="105">
        <f t="shared" si="1206"/>
        <v>0</v>
      </c>
      <c r="BE2758" s="105">
        <f t="shared" si="1207"/>
        <v>0</v>
      </c>
      <c r="BF2758" s="742">
        <f t="shared" si="1208"/>
        <v>0</v>
      </c>
      <c r="BG2758" s="89"/>
      <c r="BH2758" s="9"/>
      <c r="BJ2758" s="40">
        <f t="shared" si="1209"/>
        <v>0</v>
      </c>
      <c r="BK2758" s="40">
        <f t="shared" si="1210"/>
        <v>1</v>
      </c>
      <c r="BL2758" s="40">
        <f t="shared" si="1211"/>
        <v>0</v>
      </c>
      <c r="BM2758" s="40">
        <f t="shared" si="1212"/>
        <v>0</v>
      </c>
      <c r="BN2758" s="40">
        <f t="shared" si="1213"/>
        <v>0</v>
      </c>
    </row>
    <row r="2759" spans="1:66" x14ac:dyDescent="0.25">
      <c r="A2759" s="379"/>
      <c r="B2759" s="936"/>
      <c r="C2759" s="272"/>
      <c r="D2759" s="868"/>
      <c r="E2759" s="873" t="str">
        <f t="shared" si="1187"/>
        <v xml:space="preserve"> </v>
      </c>
      <c r="F2759" s="130">
        <f t="shared" si="1188"/>
        <v>0</v>
      </c>
      <c r="G2759" s="128">
        <f t="shared" si="1189"/>
        <v>2747</v>
      </c>
      <c r="H2759" s="127"/>
      <c r="I2759" s="321"/>
      <c r="J2759" s="97"/>
      <c r="K2759" s="323"/>
      <c r="L2759" s="322"/>
      <c r="M2759" s="50"/>
      <c r="N2759" s="87"/>
      <c r="O2759" s="324"/>
      <c r="P2759" s="98"/>
      <c r="Q2759" s="98"/>
      <c r="R2759" s="114"/>
      <c r="S2759" s="753"/>
      <c r="T2759" s="98"/>
      <c r="U2759" s="98"/>
      <c r="V2759" s="98"/>
      <c r="W2759" s="99"/>
      <c r="X2759" s="97"/>
      <c r="Y2759" s="87"/>
      <c r="Z2759" s="100"/>
      <c r="AA2759" s="106">
        <f t="shared" si="1190"/>
        <v>2747</v>
      </c>
      <c r="AB2759" s="549">
        <f t="shared" si="1191"/>
        <v>0</v>
      </c>
      <c r="AC2759" s="544">
        <f t="shared" si="1192"/>
        <v>0</v>
      </c>
      <c r="AD2759" s="174">
        <f t="shared" si="1193"/>
        <v>0</v>
      </c>
      <c r="AE2759" s="8"/>
      <c r="AF2759" s="885" t="str">
        <f t="shared" si="1194"/>
        <v xml:space="preserve"> </v>
      </c>
      <c r="AG2759" s="40">
        <f t="shared" si="1195"/>
        <v>0</v>
      </c>
      <c r="AH2759" s="40">
        <f t="shared" si="1196"/>
        <v>0</v>
      </c>
      <c r="AR2759" s="40">
        <f t="shared" si="1197"/>
        <v>0</v>
      </c>
      <c r="AS2759" s="40">
        <f t="shared" si="1198"/>
        <v>0</v>
      </c>
      <c r="AT2759" s="40">
        <f t="shared" si="1199"/>
        <v>0</v>
      </c>
      <c r="AU2759" s="40">
        <f t="shared" si="1200"/>
        <v>0</v>
      </c>
      <c r="AX2759" s="279">
        <f t="shared" si="1201"/>
        <v>0</v>
      </c>
      <c r="AY2759" s="279">
        <f t="shared" si="1202"/>
        <v>0</v>
      </c>
      <c r="AZ2759" s="40">
        <f t="shared" si="1203"/>
        <v>0</v>
      </c>
      <c r="BB2759" s="40">
        <f t="shared" si="1204"/>
        <v>0</v>
      </c>
      <c r="BC2759" s="397">
        <f t="shared" si="1205"/>
        <v>0</v>
      </c>
      <c r="BD2759" s="105">
        <f t="shared" si="1206"/>
        <v>0</v>
      </c>
      <c r="BE2759" s="105">
        <f t="shared" si="1207"/>
        <v>0</v>
      </c>
      <c r="BF2759" s="742">
        <f t="shared" si="1208"/>
        <v>0</v>
      </c>
      <c r="BG2759" s="89"/>
      <c r="BH2759" s="9"/>
      <c r="BJ2759" s="40">
        <f t="shared" si="1209"/>
        <v>0</v>
      </c>
      <c r="BK2759" s="40">
        <f t="shared" si="1210"/>
        <v>1</v>
      </c>
      <c r="BL2759" s="40">
        <f t="shared" si="1211"/>
        <v>0</v>
      </c>
      <c r="BM2759" s="40">
        <f t="shared" si="1212"/>
        <v>0</v>
      </c>
      <c r="BN2759" s="40">
        <f t="shared" si="1213"/>
        <v>0</v>
      </c>
    </row>
    <row r="2760" spans="1:66" x14ac:dyDescent="0.25">
      <c r="A2760" s="379"/>
      <c r="B2760" s="936"/>
      <c r="C2760" s="272"/>
      <c r="D2760" s="868"/>
      <c r="E2760" s="873" t="str">
        <f t="shared" si="1187"/>
        <v xml:space="preserve"> </v>
      </c>
      <c r="F2760" s="130">
        <f t="shared" si="1188"/>
        <v>0</v>
      </c>
      <c r="G2760" s="128">
        <f t="shared" si="1189"/>
        <v>2748</v>
      </c>
      <c r="H2760" s="127"/>
      <c r="I2760" s="321"/>
      <c r="J2760" s="97"/>
      <c r="K2760" s="323"/>
      <c r="L2760" s="322"/>
      <c r="M2760" s="50"/>
      <c r="N2760" s="87"/>
      <c r="O2760" s="324"/>
      <c r="P2760" s="98"/>
      <c r="Q2760" s="98"/>
      <c r="R2760" s="114"/>
      <c r="S2760" s="753"/>
      <c r="T2760" s="98"/>
      <c r="U2760" s="98"/>
      <c r="V2760" s="98"/>
      <c r="W2760" s="99"/>
      <c r="X2760" s="97"/>
      <c r="Y2760" s="87"/>
      <c r="Z2760" s="100"/>
      <c r="AA2760" s="106">
        <f t="shared" si="1190"/>
        <v>2748</v>
      </c>
      <c r="AB2760" s="549">
        <f t="shared" si="1191"/>
        <v>0</v>
      </c>
      <c r="AC2760" s="544">
        <f t="shared" si="1192"/>
        <v>0</v>
      </c>
      <c r="AD2760" s="174">
        <f t="shared" si="1193"/>
        <v>0</v>
      </c>
      <c r="AE2760" s="8"/>
      <c r="AF2760" s="885" t="str">
        <f t="shared" si="1194"/>
        <v xml:space="preserve"> </v>
      </c>
      <c r="AG2760" s="40">
        <f t="shared" si="1195"/>
        <v>0</v>
      </c>
      <c r="AH2760" s="40">
        <f t="shared" si="1196"/>
        <v>0</v>
      </c>
      <c r="AR2760" s="40">
        <f t="shared" si="1197"/>
        <v>0</v>
      </c>
      <c r="AS2760" s="40">
        <f t="shared" si="1198"/>
        <v>0</v>
      </c>
      <c r="AT2760" s="40">
        <f t="shared" si="1199"/>
        <v>0</v>
      </c>
      <c r="AU2760" s="40">
        <f t="shared" si="1200"/>
        <v>0</v>
      </c>
      <c r="AX2760" s="279">
        <f t="shared" si="1201"/>
        <v>0</v>
      </c>
      <c r="AY2760" s="279">
        <f t="shared" si="1202"/>
        <v>0</v>
      </c>
      <c r="AZ2760" s="40">
        <f t="shared" si="1203"/>
        <v>0</v>
      </c>
      <c r="BB2760" s="40">
        <f t="shared" si="1204"/>
        <v>0</v>
      </c>
      <c r="BC2760" s="397">
        <f t="shared" si="1205"/>
        <v>0</v>
      </c>
      <c r="BD2760" s="105">
        <f t="shared" si="1206"/>
        <v>0</v>
      </c>
      <c r="BE2760" s="105">
        <f t="shared" si="1207"/>
        <v>0</v>
      </c>
      <c r="BF2760" s="742">
        <f t="shared" si="1208"/>
        <v>0</v>
      </c>
      <c r="BG2760" s="89"/>
      <c r="BH2760" s="9"/>
      <c r="BJ2760" s="40">
        <f t="shared" si="1209"/>
        <v>0</v>
      </c>
      <c r="BK2760" s="40">
        <f t="shared" si="1210"/>
        <v>1</v>
      </c>
      <c r="BL2760" s="40">
        <f t="shared" si="1211"/>
        <v>0</v>
      </c>
      <c r="BM2760" s="40">
        <f t="shared" si="1212"/>
        <v>0</v>
      </c>
      <c r="BN2760" s="40">
        <f t="shared" si="1213"/>
        <v>0</v>
      </c>
    </row>
    <row r="2761" spans="1:66" x14ac:dyDescent="0.25">
      <c r="A2761" s="379"/>
      <c r="B2761" s="936"/>
      <c r="C2761" s="272"/>
      <c r="D2761" s="868"/>
      <c r="E2761" s="873" t="str">
        <f t="shared" si="1187"/>
        <v xml:space="preserve"> </v>
      </c>
      <c r="F2761" s="130">
        <f t="shared" si="1188"/>
        <v>0</v>
      </c>
      <c r="G2761" s="128">
        <f t="shared" si="1189"/>
        <v>2749</v>
      </c>
      <c r="H2761" s="127"/>
      <c r="I2761" s="321"/>
      <c r="J2761" s="97"/>
      <c r="K2761" s="323"/>
      <c r="L2761" s="322"/>
      <c r="M2761" s="50"/>
      <c r="N2761" s="87"/>
      <c r="O2761" s="324"/>
      <c r="P2761" s="98"/>
      <c r="Q2761" s="98"/>
      <c r="R2761" s="114"/>
      <c r="S2761" s="753"/>
      <c r="T2761" s="98"/>
      <c r="U2761" s="98"/>
      <c r="V2761" s="98"/>
      <c r="W2761" s="99"/>
      <c r="X2761" s="97"/>
      <c r="Y2761" s="87"/>
      <c r="Z2761" s="100"/>
      <c r="AA2761" s="106">
        <f t="shared" si="1190"/>
        <v>2749</v>
      </c>
      <c r="AB2761" s="549">
        <f t="shared" si="1191"/>
        <v>0</v>
      </c>
      <c r="AC2761" s="544">
        <f t="shared" si="1192"/>
        <v>0</v>
      </c>
      <c r="AD2761" s="174">
        <f t="shared" si="1193"/>
        <v>0</v>
      </c>
      <c r="AE2761" s="8"/>
      <c r="AF2761" s="885" t="str">
        <f t="shared" si="1194"/>
        <v xml:space="preserve"> </v>
      </c>
      <c r="AG2761" s="40">
        <f t="shared" si="1195"/>
        <v>0</v>
      </c>
      <c r="AH2761" s="40">
        <f t="shared" si="1196"/>
        <v>0</v>
      </c>
      <c r="AR2761" s="40">
        <f t="shared" si="1197"/>
        <v>0</v>
      </c>
      <c r="AS2761" s="40">
        <f t="shared" si="1198"/>
        <v>0</v>
      </c>
      <c r="AT2761" s="40">
        <f t="shared" si="1199"/>
        <v>0</v>
      </c>
      <c r="AU2761" s="40">
        <f t="shared" si="1200"/>
        <v>0</v>
      </c>
      <c r="AX2761" s="279">
        <f t="shared" si="1201"/>
        <v>0</v>
      </c>
      <c r="AY2761" s="279">
        <f t="shared" si="1202"/>
        <v>0</v>
      </c>
      <c r="AZ2761" s="40">
        <f t="shared" si="1203"/>
        <v>0</v>
      </c>
      <c r="BB2761" s="40">
        <f t="shared" si="1204"/>
        <v>0</v>
      </c>
      <c r="BC2761" s="397">
        <f t="shared" si="1205"/>
        <v>0</v>
      </c>
      <c r="BD2761" s="105">
        <f t="shared" si="1206"/>
        <v>0</v>
      </c>
      <c r="BE2761" s="105">
        <f t="shared" si="1207"/>
        <v>0</v>
      </c>
      <c r="BF2761" s="742">
        <f t="shared" si="1208"/>
        <v>0</v>
      </c>
      <c r="BG2761" s="89"/>
      <c r="BH2761" s="9"/>
      <c r="BJ2761" s="40">
        <f t="shared" si="1209"/>
        <v>0</v>
      </c>
      <c r="BK2761" s="40">
        <f t="shared" si="1210"/>
        <v>1</v>
      </c>
      <c r="BL2761" s="40">
        <f t="shared" si="1211"/>
        <v>0</v>
      </c>
      <c r="BM2761" s="40">
        <f t="shared" si="1212"/>
        <v>0</v>
      </c>
      <c r="BN2761" s="40">
        <f t="shared" si="1213"/>
        <v>0</v>
      </c>
    </row>
    <row r="2762" spans="1:66" x14ac:dyDescent="0.25">
      <c r="A2762" s="379"/>
      <c r="B2762" s="936"/>
      <c r="C2762" s="272"/>
      <c r="D2762" s="868"/>
      <c r="E2762" s="873" t="str">
        <f t="shared" si="1187"/>
        <v xml:space="preserve"> </v>
      </c>
      <c r="F2762" s="130">
        <f t="shared" si="1188"/>
        <v>0</v>
      </c>
      <c r="G2762" s="128">
        <f t="shared" si="1189"/>
        <v>2750</v>
      </c>
      <c r="H2762" s="127"/>
      <c r="I2762" s="321"/>
      <c r="J2762" s="97"/>
      <c r="K2762" s="323"/>
      <c r="L2762" s="322"/>
      <c r="M2762" s="50"/>
      <c r="N2762" s="87"/>
      <c r="O2762" s="324"/>
      <c r="P2762" s="98"/>
      <c r="Q2762" s="98"/>
      <c r="R2762" s="114"/>
      <c r="S2762" s="753"/>
      <c r="T2762" s="98"/>
      <c r="U2762" s="98"/>
      <c r="V2762" s="98"/>
      <c r="W2762" s="99"/>
      <c r="X2762" s="97"/>
      <c r="Y2762" s="87"/>
      <c r="Z2762" s="100"/>
      <c r="AA2762" s="106">
        <f t="shared" si="1190"/>
        <v>2750</v>
      </c>
      <c r="AB2762" s="549">
        <f t="shared" si="1191"/>
        <v>0</v>
      </c>
      <c r="AC2762" s="544">
        <f t="shared" si="1192"/>
        <v>0</v>
      </c>
      <c r="AD2762" s="174">
        <f t="shared" si="1193"/>
        <v>0</v>
      </c>
      <c r="AE2762" s="8"/>
      <c r="AF2762" s="885" t="str">
        <f t="shared" si="1194"/>
        <v xml:space="preserve"> </v>
      </c>
      <c r="AG2762" s="40">
        <f t="shared" si="1195"/>
        <v>0</v>
      </c>
      <c r="AH2762" s="40">
        <f t="shared" si="1196"/>
        <v>0</v>
      </c>
      <c r="AR2762" s="40">
        <f t="shared" si="1197"/>
        <v>0</v>
      </c>
      <c r="AS2762" s="40">
        <f t="shared" si="1198"/>
        <v>0</v>
      </c>
      <c r="AT2762" s="40">
        <f t="shared" si="1199"/>
        <v>0</v>
      </c>
      <c r="AU2762" s="40">
        <f t="shared" si="1200"/>
        <v>0</v>
      </c>
      <c r="AX2762" s="279">
        <f t="shared" si="1201"/>
        <v>0</v>
      </c>
      <c r="AY2762" s="279">
        <f t="shared" si="1202"/>
        <v>0</v>
      </c>
      <c r="AZ2762" s="40">
        <f t="shared" si="1203"/>
        <v>0</v>
      </c>
      <c r="BB2762" s="40">
        <f t="shared" si="1204"/>
        <v>0</v>
      </c>
      <c r="BC2762" s="397">
        <f t="shared" si="1205"/>
        <v>0</v>
      </c>
      <c r="BD2762" s="105">
        <f t="shared" si="1206"/>
        <v>0</v>
      </c>
      <c r="BE2762" s="105">
        <f t="shared" si="1207"/>
        <v>0</v>
      </c>
      <c r="BF2762" s="742">
        <f t="shared" si="1208"/>
        <v>0</v>
      </c>
      <c r="BG2762" s="89"/>
      <c r="BH2762" s="9"/>
      <c r="BJ2762" s="40">
        <f t="shared" si="1209"/>
        <v>0</v>
      </c>
      <c r="BK2762" s="40">
        <f t="shared" si="1210"/>
        <v>1</v>
      </c>
      <c r="BL2762" s="40">
        <f t="shared" si="1211"/>
        <v>0</v>
      </c>
      <c r="BM2762" s="40">
        <f t="shared" si="1212"/>
        <v>0</v>
      </c>
      <c r="BN2762" s="40">
        <f t="shared" si="1213"/>
        <v>0</v>
      </c>
    </row>
    <row r="2763" spans="1:66" x14ac:dyDescent="0.25">
      <c r="A2763" s="379"/>
      <c r="B2763" s="936"/>
      <c r="C2763" s="272"/>
      <c r="D2763" s="868"/>
      <c r="E2763" s="873" t="str">
        <f t="shared" si="1187"/>
        <v xml:space="preserve"> </v>
      </c>
      <c r="F2763" s="130">
        <f t="shared" si="1188"/>
        <v>0</v>
      </c>
      <c r="G2763" s="128">
        <f t="shared" si="1189"/>
        <v>2751</v>
      </c>
      <c r="H2763" s="127"/>
      <c r="I2763" s="321"/>
      <c r="J2763" s="97"/>
      <c r="K2763" s="323"/>
      <c r="L2763" s="322"/>
      <c r="M2763" s="50"/>
      <c r="N2763" s="87"/>
      <c r="O2763" s="324"/>
      <c r="P2763" s="98"/>
      <c r="Q2763" s="98"/>
      <c r="R2763" s="114"/>
      <c r="S2763" s="753"/>
      <c r="T2763" s="98"/>
      <c r="U2763" s="98"/>
      <c r="V2763" s="98"/>
      <c r="W2763" s="99"/>
      <c r="X2763" s="97"/>
      <c r="Y2763" s="87"/>
      <c r="Z2763" s="100"/>
      <c r="AA2763" s="106">
        <f t="shared" si="1190"/>
        <v>2751</v>
      </c>
      <c r="AB2763" s="549">
        <f t="shared" si="1191"/>
        <v>0</v>
      </c>
      <c r="AC2763" s="544">
        <f t="shared" si="1192"/>
        <v>0</v>
      </c>
      <c r="AD2763" s="174">
        <f t="shared" si="1193"/>
        <v>0</v>
      </c>
      <c r="AE2763" s="8"/>
      <c r="AF2763" s="885" t="str">
        <f t="shared" si="1194"/>
        <v xml:space="preserve"> </v>
      </c>
      <c r="AG2763" s="40">
        <f t="shared" si="1195"/>
        <v>0</v>
      </c>
      <c r="AH2763" s="40">
        <f t="shared" si="1196"/>
        <v>0</v>
      </c>
      <c r="AR2763" s="40">
        <f t="shared" si="1197"/>
        <v>0</v>
      </c>
      <c r="AS2763" s="40">
        <f t="shared" si="1198"/>
        <v>0</v>
      </c>
      <c r="AT2763" s="40">
        <f t="shared" si="1199"/>
        <v>0</v>
      </c>
      <c r="AU2763" s="40">
        <f t="shared" si="1200"/>
        <v>0</v>
      </c>
      <c r="AX2763" s="279">
        <f t="shared" si="1201"/>
        <v>0</v>
      </c>
      <c r="AY2763" s="279">
        <f t="shared" si="1202"/>
        <v>0</v>
      </c>
      <c r="AZ2763" s="40">
        <f t="shared" si="1203"/>
        <v>0</v>
      </c>
      <c r="BB2763" s="40">
        <f t="shared" si="1204"/>
        <v>0</v>
      </c>
      <c r="BC2763" s="397">
        <f t="shared" si="1205"/>
        <v>0</v>
      </c>
      <c r="BD2763" s="105">
        <f t="shared" si="1206"/>
        <v>0</v>
      </c>
      <c r="BE2763" s="105">
        <f t="shared" si="1207"/>
        <v>0</v>
      </c>
      <c r="BF2763" s="742">
        <f t="shared" si="1208"/>
        <v>0</v>
      </c>
      <c r="BG2763" s="89"/>
      <c r="BH2763" s="9"/>
      <c r="BJ2763" s="40">
        <f t="shared" si="1209"/>
        <v>0</v>
      </c>
      <c r="BK2763" s="40">
        <f t="shared" si="1210"/>
        <v>1</v>
      </c>
      <c r="BL2763" s="40">
        <f t="shared" si="1211"/>
        <v>0</v>
      </c>
      <c r="BM2763" s="40">
        <f t="shared" si="1212"/>
        <v>0</v>
      </c>
      <c r="BN2763" s="40">
        <f t="shared" si="1213"/>
        <v>0</v>
      </c>
    </row>
    <row r="2764" spans="1:66" x14ac:dyDescent="0.25">
      <c r="A2764" s="379"/>
      <c r="B2764" s="936"/>
      <c r="C2764" s="272"/>
      <c r="D2764" s="868"/>
      <c r="E2764" s="873" t="str">
        <f t="shared" si="1187"/>
        <v xml:space="preserve"> </v>
      </c>
      <c r="F2764" s="130">
        <f t="shared" si="1188"/>
        <v>0</v>
      </c>
      <c r="G2764" s="128">
        <f t="shared" si="1189"/>
        <v>2752</v>
      </c>
      <c r="H2764" s="127"/>
      <c r="I2764" s="321"/>
      <c r="J2764" s="97"/>
      <c r="K2764" s="323"/>
      <c r="L2764" s="322"/>
      <c r="M2764" s="50"/>
      <c r="N2764" s="87"/>
      <c r="O2764" s="324"/>
      <c r="P2764" s="98"/>
      <c r="Q2764" s="98"/>
      <c r="R2764" s="114"/>
      <c r="S2764" s="753"/>
      <c r="T2764" s="98"/>
      <c r="U2764" s="98"/>
      <c r="V2764" s="98"/>
      <c r="W2764" s="99"/>
      <c r="X2764" s="97"/>
      <c r="Y2764" s="87"/>
      <c r="Z2764" s="100"/>
      <c r="AA2764" s="106">
        <f t="shared" si="1190"/>
        <v>2752</v>
      </c>
      <c r="AB2764" s="549">
        <f t="shared" si="1191"/>
        <v>0</v>
      </c>
      <c r="AC2764" s="544">
        <f t="shared" si="1192"/>
        <v>0</v>
      </c>
      <c r="AD2764" s="174">
        <f t="shared" si="1193"/>
        <v>0</v>
      </c>
      <c r="AE2764" s="8"/>
      <c r="AF2764" s="885" t="str">
        <f t="shared" si="1194"/>
        <v xml:space="preserve"> </v>
      </c>
      <c r="AG2764" s="40">
        <f t="shared" si="1195"/>
        <v>0</v>
      </c>
      <c r="AH2764" s="40">
        <f t="shared" si="1196"/>
        <v>0</v>
      </c>
      <c r="AR2764" s="40">
        <f t="shared" si="1197"/>
        <v>0</v>
      </c>
      <c r="AS2764" s="40">
        <f t="shared" si="1198"/>
        <v>0</v>
      </c>
      <c r="AT2764" s="40">
        <f t="shared" si="1199"/>
        <v>0</v>
      </c>
      <c r="AU2764" s="40">
        <f t="shared" si="1200"/>
        <v>0</v>
      </c>
      <c r="AX2764" s="279">
        <f t="shared" si="1201"/>
        <v>0</v>
      </c>
      <c r="AY2764" s="279">
        <f t="shared" si="1202"/>
        <v>0</v>
      </c>
      <c r="AZ2764" s="40">
        <f t="shared" si="1203"/>
        <v>0</v>
      </c>
      <c r="BB2764" s="40">
        <f t="shared" si="1204"/>
        <v>0</v>
      </c>
      <c r="BC2764" s="397">
        <f t="shared" si="1205"/>
        <v>0</v>
      </c>
      <c r="BD2764" s="105">
        <f t="shared" si="1206"/>
        <v>0</v>
      </c>
      <c r="BE2764" s="105">
        <f t="shared" si="1207"/>
        <v>0</v>
      </c>
      <c r="BF2764" s="742">
        <f t="shared" si="1208"/>
        <v>0</v>
      </c>
      <c r="BG2764" s="89"/>
      <c r="BH2764" s="9"/>
      <c r="BJ2764" s="40">
        <f t="shared" si="1209"/>
        <v>0</v>
      </c>
      <c r="BK2764" s="40">
        <f t="shared" si="1210"/>
        <v>1</v>
      </c>
      <c r="BL2764" s="40">
        <f t="shared" si="1211"/>
        <v>0</v>
      </c>
      <c r="BM2764" s="40">
        <f t="shared" si="1212"/>
        <v>0</v>
      </c>
      <c r="BN2764" s="40">
        <f t="shared" si="1213"/>
        <v>0</v>
      </c>
    </row>
    <row r="2765" spans="1:66" x14ac:dyDescent="0.25">
      <c r="A2765" s="379"/>
      <c r="B2765" s="936"/>
      <c r="C2765" s="272"/>
      <c r="D2765" s="868"/>
      <c r="E2765" s="873" t="str">
        <f t="shared" si="1187"/>
        <v xml:space="preserve"> </v>
      </c>
      <c r="F2765" s="130">
        <f t="shared" si="1188"/>
        <v>0</v>
      </c>
      <c r="G2765" s="128">
        <f t="shared" si="1189"/>
        <v>2753</v>
      </c>
      <c r="H2765" s="127"/>
      <c r="I2765" s="321"/>
      <c r="J2765" s="97"/>
      <c r="K2765" s="323"/>
      <c r="L2765" s="322"/>
      <c r="M2765" s="50"/>
      <c r="N2765" s="87"/>
      <c r="O2765" s="324"/>
      <c r="P2765" s="98"/>
      <c r="Q2765" s="98"/>
      <c r="R2765" s="114"/>
      <c r="S2765" s="753"/>
      <c r="T2765" s="98"/>
      <c r="U2765" s="98"/>
      <c r="V2765" s="98"/>
      <c r="W2765" s="99"/>
      <c r="X2765" s="97"/>
      <c r="Y2765" s="87"/>
      <c r="Z2765" s="100"/>
      <c r="AA2765" s="106">
        <f t="shared" si="1190"/>
        <v>2753</v>
      </c>
      <c r="AB2765" s="549">
        <f t="shared" si="1191"/>
        <v>0</v>
      </c>
      <c r="AC2765" s="544">
        <f t="shared" si="1192"/>
        <v>0</v>
      </c>
      <c r="AD2765" s="174">
        <f t="shared" si="1193"/>
        <v>0</v>
      </c>
      <c r="AE2765" s="8"/>
      <c r="AF2765" s="885" t="str">
        <f t="shared" si="1194"/>
        <v xml:space="preserve"> </v>
      </c>
      <c r="AG2765" s="40">
        <f t="shared" si="1195"/>
        <v>0</v>
      </c>
      <c r="AH2765" s="40">
        <f t="shared" si="1196"/>
        <v>0</v>
      </c>
      <c r="AR2765" s="40">
        <f t="shared" si="1197"/>
        <v>0</v>
      </c>
      <c r="AS2765" s="40">
        <f t="shared" si="1198"/>
        <v>0</v>
      </c>
      <c r="AT2765" s="40">
        <f t="shared" si="1199"/>
        <v>0</v>
      </c>
      <c r="AU2765" s="40">
        <f t="shared" si="1200"/>
        <v>0</v>
      </c>
      <c r="AX2765" s="279">
        <f t="shared" si="1201"/>
        <v>0</v>
      </c>
      <c r="AY2765" s="279">
        <f t="shared" si="1202"/>
        <v>0</v>
      </c>
      <c r="AZ2765" s="40">
        <f t="shared" si="1203"/>
        <v>0</v>
      </c>
      <c r="BB2765" s="40">
        <f t="shared" si="1204"/>
        <v>0</v>
      </c>
      <c r="BC2765" s="397">
        <f t="shared" si="1205"/>
        <v>0</v>
      </c>
      <c r="BD2765" s="105">
        <f t="shared" si="1206"/>
        <v>0</v>
      </c>
      <c r="BE2765" s="105">
        <f t="shared" si="1207"/>
        <v>0</v>
      </c>
      <c r="BF2765" s="742">
        <f t="shared" si="1208"/>
        <v>0</v>
      </c>
      <c r="BG2765" s="89"/>
      <c r="BH2765" s="9"/>
      <c r="BJ2765" s="40">
        <f t="shared" si="1209"/>
        <v>0</v>
      </c>
      <c r="BK2765" s="40">
        <f t="shared" si="1210"/>
        <v>1</v>
      </c>
      <c r="BL2765" s="40">
        <f t="shared" si="1211"/>
        <v>0</v>
      </c>
      <c r="BM2765" s="40">
        <f t="shared" si="1212"/>
        <v>0</v>
      </c>
      <c r="BN2765" s="40">
        <f t="shared" si="1213"/>
        <v>0</v>
      </c>
    </row>
    <row r="2766" spans="1:66" x14ac:dyDescent="0.25">
      <c r="A2766" s="379"/>
      <c r="B2766" s="936"/>
      <c r="C2766" s="272"/>
      <c r="D2766" s="868"/>
      <c r="E2766" s="873" t="str">
        <f t="shared" si="1187"/>
        <v xml:space="preserve"> </v>
      </c>
      <c r="F2766" s="130">
        <f t="shared" si="1188"/>
        <v>0</v>
      </c>
      <c r="G2766" s="128">
        <f t="shared" si="1189"/>
        <v>2754</v>
      </c>
      <c r="H2766" s="127"/>
      <c r="I2766" s="321"/>
      <c r="J2766" s="97"/>
      <c r="K2766" s="323"/>
      <c r="L2766" s="322"/>
      <c r="M2766" s="50"/>
      <c r="N2766" s="87"/>
      <c r="O2766" s="324"/>
      <c r="P2766" s="98"/>
      <c r="Q2766" s="98"/>
      <c r="R2766" s="114"/>
      <c r="S2766" s="753"/>
      <c r="T2766" s="98"/>
      <c r="U2766" s="98"/>
      <c r="V2766" s="98"/>
      <c r="W2766" s="99"/>
      <c r="X2766" s="97"/>
      <c r="Y2766" s="87"/>
      <c r="Z2766" s="100"/>
      <c r="AA2766" s="106">
        <f t="shared" si="1190"/>
        <v>2754</v>
      </c>
      <c r="AB2766" s="549">
        <f t="shared" si="1191"/>
        <v>0</v>
      </c>
      <c r="AC2766" s="544">
        <f t="shared" si="1192"/>
        <v>0</v>
      </c>
      <c r="AD2766" s="174">
        <f t="shared" si="1193"/>
        <v>0</v>
      </c>
      <c r="AE2766" s="8"/>
      <c r="AF2766" s="885" t="str">
        <f t="shared" si="1194"/>
        <v xml:space="preserve"> </v>
      </c>
      <c r="AG2766" s="40">
        <f t="shared" si="1195"/>
        <v>0</v>
      </c>
      <c r="AH2766" s="40">
        <f t="shared" si="1196"/>
        <v>0</v>
      </c>
      <c r="AR2766" s="40">
        <f t="shared" si="1197"/>
        <v>0</v>
      </c>
      <c r="AS2766" s="40">
        <f t="shared" si="1198"/>
        <v>0</v>
      </c>
      <c r="AT2766" s="40">
        <f t="shared" si="1199"/>
        <v>0</v>
      </c>
      <c r="AU2766" s="40">
        <f t="shared" si="1200"/>
        <v>0</v>
      </c>
      <c r="AX2766" s="279">
        <f t="shared" si="1201"/>
        <v>0</v>
      </c>
      <c r="AY2766" s="279">
        <f t="shared" si="1202"/>
        <v>0</v>
      </c>
      <c r="AZ2766" s="40">
        <f t="shared" si="1203"/>
        <v>0</v>
      </c>
      <c r="BB2766" s="40">
        <f t="shared" si="1204"/>
        <v>0</v>
      </c>
      <c r="BC2766" s="397">
        <f t="shared" si="1205"/>
        <v>0</v>
      </c>
      <c r="BD2766" s="105">
        <f t="shared" si="1206"/>
        <v>0</v>
      </c>
      <c r="BE2766" s="105">
        <f t="shared" si="1207"/>
        <v>0</v>
      </c>
      <c r="BF2766" s="742">
        <f t="shared" si="1208"/>
        <v>0</v>
      </c>
      <c r="BG2766" s="89"/>
      <c r="BH2766" s="9"/>
      <c r="BJ2766" s="40">
        <f t="shared" si="1209"/>
        <v>0</v>
      </c>
      <c r="BK2766" s="40">
        <f t="shared" si="1210"/>
        <v>1</v>
      </c>
      <c r="BL2766" s="40">
        <f t="shared" si="1211"/>
        <v>0</v>
      </c>
      <c r="BM2766" s="40">
        <f t="shared" si="1212"/>
        <v>0</v>
      </c>
      <c r="BN2766" s="40">
        <f t="shared" si="1213"/>
        <v>0</v>
      </c>
    </row>
    <row r="2767" spans="1:66" x14ac:dyDescent="0.25">
      <c r="A2767" s="379"/>
      <c r="B2767" s="936"/>
      <c r="C2767" s="272"/>
      <c r="D2767" s="868"/>
      <c r="E2767" s="873" t="str">
        <f t="shared" si="1187"/>
        <v xml:space="preserve"> </v>
      </c>
      <c r="F2767" s="130">
        <f t="shared" si="1188"/>
        <v>0</v>
      </c>
      <c r="G2767" s="128">
        <f t="shared" si="1189"/>
        <v>2755</v>
      </c>
      <c r="H2767" s="127"/>
      <c r="I2767" s="321"/>
      <c r="J2767" s="97"/>
      <c r="K2767" s="323"/>
      <c r="L2767" s="322"/>
      <c r="M2767" s="50"/>
      <c r="N2767" s="87"/>
      <c r="O2767" s="324"/>
      <c r="P2767" s="98"/>
      <c r="Q2767" s="98"/>
      <c r="R2767" s="114"/>
      <c r="S2767" s="753"/>
      <c r="T2767" s="98"/>
      <c r="U2767" s="98"/>
      <c r="V2767" s="98"/>
      <c r="W2767" s="99"/>
      <c r="X2767" s="97"/>
      <c r="Y2767" s="87"/>
      <c r="Z2767" s="100"/>
      <c r="AA2767" s="106">
        <f t="shared" si="1190"/>
        <v>2755</v>
      </c>
      <c r="AB2767" s="549">
        <f t="shared" si="1191"/>
        <v>0</v>
      </c>
      <c r="AC2767" s="544">
        <f t="shared" si="1192"/>
        <v>0</v>
      </c>
      <c r="AD2767" s="174">
        <f t="shared" si="1193"/>
        <v>0</v>
      </c>
      <c r="AE2767" s="8"/>
      <c r="AF2767" s="885" t="str">
        <f t="shared" si="1194"/>
        <v xml:space="preserve"> </v>
      </c>
      <c r="AG2767" s="40">
        <f t="shared" si="1195"/>
        <v>0</v>
      </c>
      <c r="AH2767" s="40">
        <f t="shared" si="1196"/>
        <v>0</v>
      </c>
      <c r="AR2767" s="40">
        <f t="shared" si="1197"/>
        <v>0</v>
      </c>
      <c r="AS2767" s="40">
        <f t="shared" si="1198"/>
        <v>0</v>
      </c>
      <c r="AT2767" s="40">
        <f t="shared" si="1199"/>
        <v>0</v>
      </c>
      <c r="AU2767" s="40">
        <f t="shared" si="1200"/>
        <v>0</v>
      </c>
      <c r="AX2767" s="279">
        <f t="shared" si="1201"/>
        <v>0</v>
      </c>
      <c r="AY2767" s="279">
        <f t="shared" si="1202"/>
        <v>0</v>
      </c>
      <c r="AZ2767" s="40">
        <f t="shared" si="1203"/>
        <v>0</v>
      </c>
      <c r="BB2767" s="40">
        <f t="shared" si="1204"/>
        <v>0</v>
      </c>
      <c r="BC2767" s="397">
        <f t="shared" si="1205"/>
        <v>0</v>
      </c>
      <c r="BD2767" s="105">
        <f t="shared" si="1206"/>
        <v>0</v>
      </c>
      <c r="BE2767" s="105">
        <f t="shared" si="1207"/>
        <v>0</v>
      </c>
      <c r="BF2767" s="742">
        <f t="shared" si="1208"/>
        <v>0</v>
      </c>
      <c r="BG2767" s="89"/>
      <c r="BH2767" s="9"/>
      <c r="BJ2767" s="40">
        <f t="shared" si="1209"/>
        <v>0</v>
      </c>
      <c r="BK2767" s="40">
        <f t="shared" si="1210"/>
        <v>1</v>
      </c>
      <c r="BL2767" s="40">
        <f t="shared" si="1211"/>
        <v>0</v>
      </c>
      <c r="BM2767" s="40">
        <f t="shared" si="1212"/>
        <v>0</v>
      </c>
      <c r="BN2767" s="40">
        <f t="shared" si="1213"/>
        <v>0</v>
      </c>
    </row>
    <row r="2768" spans="1:66" x14ac:dyDescent="0.25">
      <c r="A2768" s="379"/>
      <c r="B2768" s="936"/>
      <c r="C2768" s="272"/>
      <c r="D2768" s="868"/>
      <c r="E2768" s="873" t="str">
        <f t="shared" si="1187"/>
        <v xml:space="preserve"> </v>
      </c>
      <c r="F2768" s="130">
        <f t="shared" si="1188"/>
        <v>0</v>
      </c>
      <c r="G2768" s="128">
        <f t="shared" si="1189"/>
        <v>2756</v>
      </c>
      <c r="H2768" s="127"/>
      <c r="I2768" s="321"/>
      <c r="J2768" s="97"/>
      <c r="K2768" s="323"/>
      <c r="L2768" s="322"/>
      <c r="M2768" s="50"/>
      <c r="N2768" s="87"/>
      <c r="O2768" s="324"/>
      <c r="P2768" s="98"/>
      <c r="Q2768" s="98"/>
      <c r="R2768" s="114"/>
      <c r="S2768" s="753"/>
      <c r="T2768" s="98"/>
      <c r="U2768" s="98"/>
      <c r="V2768" s="98"/>
      <c r="W2768" s="99"/>
      <c r="X2768" s="97"/>
      <c r="Y2768" s="87"/>
      <c r="Z2768" s="100"/>
      <c r="AA2768" s="106">
        <f t="shared" si="1190"/>
        <v>2756</v>
      </c>
      <c r="AB2768" s="549">
        <f t="shared" si="1191"/>
        <v>0</v>
      </c>
      <c r="AC2768" s="544">
        <f t="shared" si="1192"/>
        <v>0</v>
      </c>
      <c r="AD2768" s="174">
        <f t="shared" si="1193"/>
        <v>0</v>
      </c>
      <c r="AE2768" s="8"/>
      <c r="AF2768" s="885" t="str">
        <f t="shared" si="1194"/>
        <v xml:space="preserve"> </v>
      </c>
      <c r="AG2768" s="40">
        <f t="shared" si="1195"/>
        <v>0</v>
      </c>
      <c r="AH2768" s="40">
        <f t="shared" si="1196"/>
        <v>0</v>
      </c>
      <c r="AR2768" s="40">
        <f t="shared" si="1197"/>
        <v>0</v>
      </c>
      <c r="AS2768" s="40">
        <f t="shared" si="1198"/>
        <v>0</v>
      </c>
      <c r="AT2768" s="40">
        <f t="shared" si="1199"/>
        <v>0</v>
      </c>
      <c r="AU2768" s="40">
        <f t="shared" si="1200"/>
        <v>0</v>
      </c>
      <c r="AX2768" s="279">
        <f t="shared" si="1201"/>
        <v>0</v>
      </c>
      <c r="AY2768" s="279">
        <f t="shared" si="1202"/>
        <v>0</v>
      </c>
      <c r="AZ2768" s="40">
        <f t="shared" si="1203"/>
        <v>0</v>
      </c>
      <c r="BB2768" s="40">
        <f t="shared" si="1204"/>
        <v>0</v>
      </c>
      <c r="BC2768" s="397">
        <f t="shared" si="1205"/>
        <v>0</v>
      </c>
      <c r="BD2768" s="105">
        <f t="shared" si="1206"/>
        <v>0</v>
      </c>
      <c r="BE2768" s="105">
        <f t="shared" si="1207"/>
        <v>0</v>
      </c>
      <c r="BF2768" s="742">
        <f t="shared" si="1208"/>
        <v>0</v>
      </c>
      <c r="BG2768" s="89"/>
      <c r="BH2768" s="9"/>
      <c r="BJ2768" s="40">
        <f t="shared" si="1209"/>
        <v>0</v>
      </c>
      <c r="BK2768" s="40">
        <f t="shared" si="1210"/>
        <v>1</v>
      </c>
      <c r="BL2768" s="40">
        <f t="shared" si="1211"/>
        <v>0</v>
      </c>
      <c r="BM2768" s="40">
        <f t="shared" si="1212"/>
        <v>0</v>
      </c>
      <c r="BN2768" s="40">
        <f t="shared" si="1213"/>
        <v>0</v>
      </c>
    </row>
    <row r="2769" spans="1:66" x14ac:dyDescent="0.25">
      <c r="A2769" s="379"/>
      <c r="B2769" s="936"/>
      <c r="C2769" s="272"/>
      <c r="D2769" s="868"/>
      <c r="E2769" s="873" t="str">
        <f t="shared" si="1187"/>
        <v xml:space="preserve"> </v>
      </c>
      <c r="F2769" s="130">
        <f t="shared" si="1188"/>
        <v>0</v>
      </c>
      <c r="G2769" s="128">
        <f t="shared" si="1189"/>
        <v>2757</v>
      </c>
      <c r="H2769" s="127"/>
      <c r="I2769" s="321"/>
      <c r="J2769" s="97"/>
      <c r="K2769" s="323"/>
      <c r="L2769" s="322"/>
      <c r="M2769" s="50"/>
      <c r="N2769" s="87"/>
      <c r="O2769" s="324"/>
      <c r="P2769" s="98"/>
      <c r="Q2769" s="98"/>
      <c r="R2769" s="114"/>
      <c r="S2769" s="753"/>
      <c r="T2769" s="98"/>
      <c r="U2769" s="98"/>
      <c r="V2769" s="98"/>
      <c r="W2769" s="99"/>
      <c r="X2769" s="97"/>
      <c r="Y2769" s="87"/>
      <c r="Z2769" s="100"/>
      <c r="AA2769" s="106">
        <f t="shared" si="1190"/>
        <v>2757</v>
      </c>
      <c r="AB2769" s="549">
        <f t="shared" si="1191"/>
        <v>0</v>
      </c>
      <c r="AC2769" s="544">
        <f t="shared" si="1192"/>
        <v>0</v>
      </c>
      <c r="AD2769" s="174">
        <f t="shared" si="1193"/>
        <v>0</v>
      </c>
      <c r="AE2769" s="8"/>
      <c r="AF2769" s="885" t="str">
        <f t="shared" si="1194"/>
        <v xml:space="preserve"> </v>
      </c>
      <c r="AG2769" s="40">
        <f t="shared" si="1195"/>
        <v>0</v>
      </c>
      <c r="AH2769" s="40">
        <f t="shared" si="1196"/>
        <v>0</v>
      </c>
      <c r="AR2769" s="40">
        <f t="shared" si="1197"/>
        <v>0</v>
      </c>
      <c r="AS2769" s="40">
        <f t="shared" si="1198"/>
        <v>0</v>
      </c>
      <c r="AT2769" s="40">
        <f t="shared" si="1199"/>
        <v>0</v>
      </c>
      <c r="AU2769" s="40">
        <f t="shared" si="1200"/>
        <v>0</v>
      </c>
      <c r="AX2769" s="279">
        <f t="shared" si="1201"/>
        <v>0</v>
      </c>
      <c r="AY2769" s="279">
        <f t="shared" si="1202"/>
        <v>0</v>
      </c>
      <c r="AZ2769" s="40">
        <f t="shared" si="1203"/>
        <v>0</v>
      </c>
      <c r="BB2769" s="40">
        <f t="shared" si="1204"/>
        <v>0</v>
      </c>
      <c r="BC2769" s="397">
        <f t="shared" si="1205"/>
        <v>0</v>
      </c>
      <c r="BD2769" s="105">
        <f t="shared" si="1206"/>
        <v>0</v>
      </c>
      <c r="BE2769" s="105">
        <f t="shared" si="1207"/>
        <v>0</v>
      </c>
      <c r="BF2769" s="742">
        <f t="shared" si="1208"/>
        <v>0</v>
      </c>
      <c r="BG2769" s="89"/>
      <c r="BH2769" s="9"/>
      <c r="BJ2769" s="40">
        <f t="shared" si="1209"/>
        <v>0</v>
      </c>
      <c r="BK2769" s="40">
        <f t="shared" si="1210"/>
        <v>1</v>
      </c>
      <c r="BL2769" s="40">
        <f t="shared" si="1211"/>
        <v>0</v>
      </c>
      <c r="BM2769" s="40">
        <f t="shared" si="1212"/>
        <v>0</v>
      </c>
      <c r="BN2769" s="40">
        <f t="shared" si="1213"/>
        <v>0</v>
      </c>
    </row>
    <row r="2770" spans="1:66" x14ac:dyDescent="0.25">
      <c r="A2770" s="379"/>
      <c r="B2770" s="936"/>
      <c r="C2770" s="272"/>
      <c r="D2770" s="868"/>
      <c r="E2770" s="873" t="str">
        <f t="shared" si="1187"/>
        <v xml:space="preserve"> </v>
      </c>
      <c r="F2770" s="130">
        <f t="shared" si="1188"/>
        <v>0</v>
      </c>
      <c r="G2770" s="128">
        <f t="shared" si="1189"/>
        <v>2758</v>
      </c>
      <c r="H2770" s="127"/>
      <c r="I2770" s="321"/>
      <c r="J2770" s="97"/>
      <c r="K2770" s="323"/>
      <c r="L2770" s="322"/>
      <c r="M2770" s="50"/>
      <c r="N2770" s="87"/>
      <c r="O2770" s="324"/>
      <c r="P2770" s="98"/>
      <c r="Q2770" s="98"/>
      <c r="R2770" s="114"/>
      <c r="S2770" s="753"/>
      <c r="T2770" s="98"/>
      <c r="U2770" s="98"/>
      <c r="V2770" s="98"/>
      <c r="W2770" s="99"/>
      <c r="X2770" s="97"/>
      <c r="Y2770" s="87"/>
      <c r="Z2770" s="100"/>
      <c r="AA2770" s="106">
        <f t="shared" si="1190"/>
        <v>2758</v>
      </c>
      <c r="AB2770" s="549">
        <f t="shared" si="1191"/>
        <v>0</v>
      </c>
      <c r="AC2770" s="544">
        <f t="shared" si="1192"/>
        <v>0</v>
      </c>
      <c r="AD2770" s="174">
        <f t="shared" si="1193"/>
        <v>0</v>
      </c>
      <c r="AE2770" s="8"/>
      <c r="AF2770" s="885" t="str">
        <f t="shared" si="1194"/>
        <v xml:space="preserve"> </v>
      </c>
      <c r="AG2770" s="40">
        <f t="shared" si="1195"/>
        <v>0</v>
      </c>
      <c r="AH2770" s="40">
        <f t="shared" si="1196"/>
        <v>0</v>
      </c>
      <c r="AR2770" s="40">
        <f t="shared" si="1197"/>
        <v>0</v>
      </c>
      <c r="AS2770" s="40">
        <f t="shared" si="1198"/>
        <v>0</v>
      </c>
      <c r="AT2770" s="40">
        <f t="shared" si="1199"/>
        <v>0</v>
      </c>
      <c r="AU2770" s="40">
        <f t="shared" si="1200"/>
        <v>0</v>
      </c>
      <c r="AX2770" s="279">
        <f t="shared" si="1201"/>
        <v>0</v>
      </c>
      <c r="AY2770" s="279">
        <f t="shared" si="1202"/>
        <v>0</v>
      </c>
      <c r="AZ2770" s="40">
        <f t="shared" si="1203"/>
        <v>0</v>
      </c>
      <c r="BB2770" s="40">
        <f t="shared" si="1204"/>
        <v>0</v>
      </c>
      <c r="BC2770" s="397">
        <f t="shared" si="1205"/>
        <v>0</v>
      </c>
      <c r="BD2770" s="105">
        <f t="shared" si="1206"/>
        <v>0</v>
      </c>
      <c r="BE2770" s="105">
        <f t="shared" si="1207"/>
        <v>0</v>
      </c>
      <c r="BF2770" s="742">
        <f t="shared" si="1208"/>
        <v>0</v>
      </c>
      <c r="BG2770" s="89"/>
      <c r="BH2770" s="9"/>
      <c r="BJ2770" s="40">
        <f t="shared" si="1209"/>
        <v>0</v>
      </c>
      <c r="BK2770" s="40">
        <f t="shared" si="1210"/>
        <v>1</v>
      </c>
      <c r="BL2770" s="40">
        <f t="shared" si="1211"/>
        <v>0</v>
      </c>
      <c r="BM2770" s="40">
        <f t="shared" si="1212"/>
        <v>0</v>
      </c>
      <c r="BN2770" s="40">
        <f t="shared" si="1213"/>
        <v>0</v>
      </c>
    </row>
    <row r="2771" spans="1:66" x14ac:dyDescent="0.25">
      <c r="A2771" s="379"/>
      <c r="B2771" s="936"/>
      <c r="C2771" s="272"/>
      <c r="D2771" s="868"/>
      <c r="E2771" s="873" t="str">
        <f t="shared" si="1187"/>
        <v xml:space="preserve"> </v>
      </c>
      <c r="F2771" s="130">
        <f t="shared" si="1188"/>
        <v>0</v>
      </c>
      <c r="G2771" s="128">
        <f t="shared" si="1189"/>
        <v>2759</v>
      </c>
      <c r="H2771" s="127"/>
      <c r="I2771" s="321"/>
      <c r="J2771" s="97"/>
      <c r="K2771" s="323"/>
      <c r="L2771" s="322"/>
      <c r="M2771" s="50"/>
      <c r="N2771" s="87"/>
      <c r="O2771" s="324"/>
      <c r="P2771" s="98"/>
      <c r="Q2771" s="98"/>
      <c r="R2771" s="114"/>
      <c r="S2771" s="753"/>
      <c r="T2771" s="98"/>
      <c r="U2771" s="98"/>
      <c r="V2771" s="98"/>
      <c r="W2771" s="99"/>
      <c r="X2771" s="97"/>
      <c r="Y2771" s="87"/>
      <c r="Z2771" s="100"/>
      <c r="AA2771" s="106">
        <f t="shared" si="1190"/>
        <v>2759</v>
      </c>
      <c r="AB2771" s="549">
        <f t="shared" si="1191"/>
        <v>0</v>
      </c>
      <c r="AC2771" s="544">
        <f t="shared" si="1192"/>
        <v>0</v>
      </c>
      <c r="AD2771" s="174">
        <f t="shared" si="1193"/>
        <v>0</v>
      </c>
      <c r="AE2771" s="8"/>
      <c r="AF2771" s="885" t="str">
        <f t="shared" si="1194"/>
        <v xml:space="preserve"> </v>
      </c>
      <c r="AG2771" s="40">
        <f t="shared" si="1195"/>
        <v>0</v>
      </c>
      <c r="AH2771" s="40">
        <f t="shared" si="1196"/>
        <v>0</v>
      </c>
      <c r="AR2771" s="40">
        <f t="shared" si="1197"/>
        <v>0</v>
      </c>
      <c r="AS2771" s="40">
        <f t="shared" si="1198"/>
        <v>0</v>
      </c>
      <c r="AT2771" s="40">
        <f t="shared" si="1199"/>
        <v>0</v>
      </c>
      <c r="AU2771" s="40">
        <f t="shared" si="1200"/>
        <v>0</v>
      </c>
      <c r="AX2771" s="279">
        <f t="shared" si="1201"/>
        <v>0</v>
      </c>
      <c r="AY2771" s="279">
        <f t="shared" si="1202"/>
        <v>0</v>
      </c>
      <c r="AZ2771" s="40">
        <f t="shared" si="1203"/>
        <v>0</v>
      </c>
      <c r="BB2771" s="40">
        <f t="shared" si="1204"/>
        <v>0</v>
      </c>
      <c r="BC2771" s="397">
        <f t="shared" si="1205"/>
        <v>0</v>
      </c>
      <c r="BD2771" s="105">
        <f t="shared" si="1206"/>
        <v>0</v>
      </c>
      <c r="BE2771" s="105">
        <f t="shared" si="1207"/>
        <v>0</v>
      </c>
      <c r="BF2771" s="742">
        <f t="shared" si="1208"/>
        <v>0</v>
      </c>
      <c r="BG2771" s="89"/>
      <c r="BH2771" s="9"/>
      <c r="BJ2771" s="40">
        <f t="shared" si="1209"/>
        <v>0</v>
      </c>
      <c r="BK2771" s="40">
        <f t="shared" si="1210"/>
        <v>1</v>
      </c>
      <c r="BL2771" s="40">
        <f t="shared" si="1211"/>
        <v>0</v>
      </c>
      <c r="BM2771" s="40">
        <f t="shared" si="1212"/>
        <v>0</v>
      </c>
      <c r="BN2771" s="40">
        <f t="shared" si="1213"/>
        <v>0</v>
      </c>
    </row>
    <row r="2772" spans="1:66" x14ac:dyDescent="0.25">
      <c r="A2772" s="379"/>
      <c r="B2772" s="936"/>
      <c r="C2772" s="272"/>
      <c r="D2772" s="868"/>
      <c r="E2772" s="873" t="str">
        <f t="shared" si="1187"/>
        <v xml:space="preserve"> </v>
      </c>
      <c r="F2772" s="130">
        <f t="shared" si="1188"/>
        <v>0</v>
      </c>
      <c r="G2772" s="128">
        <f t="shared" si="1189"/>
        <v>2760</v>
      </c>
      <c r="H2772" s="127"/>
      <c r="I2772" s="321"/>
      <c r="J2772" s="97"/>
      <c r="K2772" s="323"/>
      <c r="L2772" s="322"/>
      <c r="M2772" s="50"/>
      <c r="N2772" s="87"/>
      <c r="O2772" s="324"/>
      <c r="P2772" s="98"/>
      <c r="Q2772" s="98"/>
      <c r="R2772" s="114"/>
      <c r="S2772" s="753"/>
      <c r="T2772" s="98"/>
      <c r="U2772" s="98"/>
      <c r="V2772" s="98"/>
      <c r="W2772" s="99"/>
      <c r="X2772" s="97"/>
      <c r="Y2772" s="87"/>
      <c r="Z2772" s="100"/>
      <c r="AA2772" s="106">
        <f t="shared" si="1190"/>
        <v>2760</v>
      </c>
      <c r="AB2772" s="549">
        <f t="shared" si="1191"/>
        <v>0</v>
      </c>
      <c r="AC2772" s="544">
        <f t="shared" si="1192"/>
        <v>0</v>
      </c>
      <c r="AD2772" s="174">
        <f t="shared" si="1193"/>
        <v>0</v>
      </c>
      <c r="AE2772" s="8"/>
      <c r="AF2772" s="885" t="str">
        <f t="shared" si="1194"/>
        <v xml:space="preserve"> </v>
      </c>
      <c r="AG2772" s="40">
        <f t="shared" si="1195"/>
        <v>0</v>
      </c>
      <c r="AH2772" s="40">
        <f t="shared" si="1196"/>
        <v>0</v>
      </c>
      <c r="AR2772" s="40">
        <f t="shared" si="1197"/>
        <v>0</v>
      </c>
      <c r="AS2772" s="40">
        <f t="shared" si="1198"/>
        <v>0</v>
      </c>
      <c r="AT2772" s="40">
        <f t="shared" si="1199"/>
        <v>0</v>
      </c>
      <c r="AU2772" s="40">
        <f t="shared" si="1200"/>
        <v>0</v>
      </c>
      <c r="AX2772" s="279">
        <f t="shared" si="1201"/>
        <v>0</v>
      </c>
      <c r="AY2772" s="279">
        <f t="shared" si="1202"/>
        <v>0</v>
      </c>
      <c r="AZ2772" s="40">
        <f t="shared" si="1203"/>
        <v>0</v>
      </c>
      <c r="BB2772" s="40">
        <f t="shared" si="1204"/>
        <v>0</v>
      </c>
      <c r="BC2772" s="397">
        <f t="shared" si="1205"/>
        <v>0</v>
      </c>
      <c r="BD2772" s="105">
        <f t="shared" si="1206"/>
        <v>0</v>
      </c>
      <c r="BE2772" s="105">
        <f t="shared" si="1207"/>
        <v>0</v>
      </c>
      <c r="BF2772" s="742">
        <f t="shared" si="1208"/>
        <v>0</v>
      </c>
      <c r="BG2772" s="89"/>
      <c r="BH2772" s="9"/>
      <c r="BJ2772" s="40">
        <f t="shared" si="1209"/>
        <v>0</v>
      </c>
      <c r="BK2772" s="40">
        <f t="shared" si="1210"/>
        <v>1</v>
      </c>
      <c r="BL2772" s="40">
        <f t="shared" si="1211"/>
        <v>0</v>
      </c>
      <c r="BM2772" s="40">
        <f t="shared" si="1212"/>
        <v>0</v>
      </c>
      <c r="BN2772" s="40">
        <f t="shared" si="1213"/>
        <v>0</v>
      </c>
    </row>
    <row r="2773" spans="1:66" x14ac:dyDescent="0.25">
      <c r="A2773" s="379"/>
      <c r="B2773" s="936"/>
      <c r="C2773" s="272"/>
      <c r="D2773" s="868"/>
      <c r="E2773" s="873" t="str">
        <f t="shared" si="1187"/>
        <v xml:space="preserve"> </v>
      </c>
      <c r="F2773" s="130">
        <f t="shared" si="1188"/>
        <v>0</v>
      </c>
      <c r="G2773" s="128">
        <f t="shared" si="1189"/>
        <v>2761</v>
      </c>
      <c r="H2773" s="127"/>
      <c r="I2773" s="321"/>
      <c r="J2773" s="97"/>
      <c r="K2773" s="323"/>
      <c r="L2773" s="322"/>
      <c r="M2773" s="50"/>
      <c r="N2773" s="87"/>
      <c r="O2773" s="324"/>
      <c r="P2773" s="98"/>
      <c r="Q2773" s="98"/>
      <c r="R2773" s="114"/>
      <c r="S2773" s="753"/>
      <c r="T2773" s="98"/>
      <c r="U2773" s="98"/>
      <c r="V2773" s="98"/>
      <c r="W2773" s="99"/>
      <c r="X2773" s="97"/>
      <c r="Y2773" s="87"/>
      <c r="Z2773" s="100"/>
      <c r="AA2773" s="106">
        <f t="shared" si="1190"/>
        <v>2761</v>
      </c>
      <c r="AB2773" s="549">
        <f t="shared" si="1191"/>
        <v>0</v>
      </c>
      <c r="AC2773" s="544">
        <f t="shared" si="1192"/>
        <v>0</v>
      </c>
      <c r="AD2773" s="174">
        <f t="shared" si="1193"/>
        <v>0</v>
      </c>
      <c r="AE2773" s="8"/>
      <c r="AF2773" s="885" t="str">
        <f t="shared" si="1194"/>
        <v xml:space="preserve"> </v>
      </c>
      <c r="AG2773" s="40">
        <f t="shared" si="1195"/>
        <v>0</v>
      </c>
      <c r="AH2773" s="40">
        <f t="shared" si="1196"/>
        <v>0</v>
      </c>
      <c r="AR2773" s="40">
        <f t="shared" si="1197"/>
        <v>0</v>
      </c>
      <c r="AS2773" s="40">
        <f t="shared" si="1198"/>
        <v>0</v>
      </c>
      <c r="AT2773" s="40">
        <f t="shared" si="1199"/>
        <v>0</v>
      </c>
      <c r="AU2773" s="40">
        <f t="shared" si="1200"/>
        <v>0</v>
      </c>
      <c r="AX2773" s="279">
        <f t="shared" si="1201"/>
        <v>0</v>
      </c>
      <c r="AY2773" s="279">
        <f t="shared" si="1202"/>
        <v>0</v>
      </c>
      <c r="AZ2773" s="40">
        <f t="shared" si="1203"/>
        <v>0</v>
      </c>
      <c r="BB2773" s="40">
        <f t="shared" si="1204"/>
        <v>0</v>
      </c>
      <c r="BC2773" s="397">
        <f t="shared" si="1205"/>
        <v>0</v>
      </c>
      <c r="BD2773" s="105">
        <f t="shared" si="1206"/>
        <v>0</v>
      </c>
      <c r="BE2773" s="105">
        <f t="shared" si="1207"/>
        <v>0</v>
      </c>
      <c r="BF2773" s="742">
        <f t="shared" si="1208"/>
        <v>0</v>
      </c>
      <c r="BG2773" s="89"/>
      <c r="BH2773" s="9"/>
      <c r="BJ2773" s="40">
        <f t="shared" si="1209"/>
        <v>0</v>
      </c>
      <c r="BK2773" s="40">
        <f t="shared" si="1210"/>
        <v>1</v>
      </c>
      <c r="BL2773" s="40">
        <f t="shared" si="1211"/>
        <v>0</v>
      </c>
      <c r="BM2773" s="40">
        <f t="shared" si="1212"/>
        <v>0</v>
      </c>
      <c r="BN2773" s="40">
        <f t="shared" si="1213"/>
        <v>0</v>
      </c>
    </row>
    <row r="2774" spans="1:66" x14ac:dyDescent="0.25">
      <c r="A2774" s="379"/>
      <c r="B2774" s="936"/>
      <c r="C2774" s="272"/>
      <c r="D2774" s="868"/>
      <c r="E2774" s="873" t="str">
        <f t="shared" si="1187"/>
        <v xml:space="preserve"> </v>
      </c>
      <c r="F2774" s="130">
        <f t="shared" si="1188"/>
        <v>0</v>
      </c>
      <c r="G2774" s="128">
        <f t="shared" si="1189"/>
        <v>2762</v>
      </c>
      <c r="H2774" s="127"/>
      <c r="I2774" s="321"/>
      <c r="J2774" s="97"/>
      <c r="K2774" s="323"/>
      <c r="L2774" s="322"/>
      <c r="M2774" s="50"/>
      <c r="N2774" s="87"/>
      <c r="O2774" s="324"/>
      <c r="P2774" s="98"/>
      <c r="Q2774" s="98"/>
      <c r="R2774" s="114"/>
      <c r="S2774" s="753"/>
      <c r="T2774" s="98"/>
      <c r="U2774" s="98"/>
      <c r="V2774" s="98"/>
      <c r="W2774" s="99"/>
      <c r="X2774" s="97"/>
      <c r="Y2774" s="87"/>
      <c r="Z2774" s="100"/>
      <c r="AA2774" s="106">
        <f t="shared" si="1190"/>
        <v>2762</v>
      </c>
      <c r="AB2774" s="549">
        <f t="shared" si="1191"/>
        <v>0</v>
      </c>
      <c r="AC2774" s="544">
        <f t="shared" si="1192"/>
        <v>0</v>
      </c>
      <c r="AD2774" s="174">
        <f t="shared" si="1193"/>
        <v>0</v>
      </c>
      <c r="AE2774" s="8"/>
      <c r="AF2774" s="885" t="str">
        <f t="shared" si="1194"/>
        <v xml:space="preserve"> </v>
      </c>
      <c r="AG2774" s="40">
        <f t="shared" si="1195"/>
        <v>0</v>
      </c>
      <c r="AH2774" s="40">
        <f t="shared" si="1196"/>
        <v>0</v>
      </c>
      <c r="AR2774" s="40">
        <f t="shared" si="1197"/>
        <v>0</v>
      </c>
      <c r="AS2774" s="40">
        <f t="shared" si="1198"/>
        <v>0</v>
      </c>
      <c r="AT2774" s="40">
        <f t="shared" si="1199"/>
        <v>0</v>
      </c>
      <c r="AU2774" s="40">
        <f t="shared" si="1200"/>
        <v>0</v>
      </c>
      <c r="AX2774" s="279">
        <f t="shared" si="1201"/>
        <v>0</v>
      </c>
      <c r="AY2774" s="279">
        <f t="shared" si="1202"/>
        <v>0</v>
      </c>
      <c r="AZ2774" s="40">
        <f t="shared" si="1203"/>
        <v>0</v>
      </c>
      <c r="BB2774" s="40">
        <f t="shared" si="1204"/>
        <v>0</v>
      </c>
      <c r="BC2774" s="397">
        <f t="shared" si="1205"/>
        <v>0</v>
      </c>
      <c r="BD2774" s="105">
        <f t="shared" si="1206"/>
        <v>0</v>
      </c>
      <c r="BE2774" s="105">
        <f t="shared" si="1207"/>
        <v>0</v>
      </c>
      <c r="BF2774" s="742">
        <f t="shared" si="1208"/>
        <v>0</v>
      </c>
      <c r="BG2774" s="89"/>
      <c r="BH2774" s="9"/>
      <c r="BJ2774" s="40">
        <f t="shared" si="1209"/>
        <v>0</v>
      </c>
      <c r="BK2774" s="40">
        <f t="shared" si="1210"/>
        <v>1</v>
      </c>
      <c r="BL2774" s="40">
        <f t="shared" si="1211"/>
        <v>0</v>
      </c>
      <c r="BM2774" s="40">
        <f t="shared" si="1212"/>
        <v>0</v>
      </c>
      <c r="BN2774" s="40">
        <f t="shared" si="1213"/>
        <v>0</v>
      </c>
    </row>
    <row r="2775" spans="1:66" x14ac:dyDescent="0.25">
      <c r="A2775" s="379"/>
      <c r="B2775" s="936"/>
      <c r="C2775" s="272"/>
      <c r="D2775" s="868"/>
      <c r="E2775" s="873" t="str">
        <f t="shared" si="1187"/>
        <v xml:space="preserve"> </v>
      </c>
      <c r="F2775" s="130">
        <f t="shared" si="1188"/>
        <v>0</v>
      </c>
      <c r="G2775" s="128">
        <f t="shared" si="1189"/>
        <v>2763</v>
      </c>
      <c r="H2775" s="127"/>
      <c r="I2775" s="321"/>
      <c r="J2775" s="97"/>
      <c r="K2775" s="323"/>
      <c r="L2775" s="322"/>
      <c r="M2775" s="50"/>
      <c r="N2775" s="87"/>
      <c r="O2775" s="324"/>
      <c r="P2775" s="98"/>
      <c r="Q2775" s="98"/>
      <c r="R2775" s="114"/>
      <c r="S2775" s="753"/>
      <c r="T2775" s="98"/>
      <c r="U2775" s="98"/>
      <c r="V2775" s="98"/>
      <c r="W2775" s="99"/>
      <c r="X2775" s="97"/>
      <c r="Y2775" s="87"/>
      <c r="Z2775" s="100"/>
      <c r="AA2775" s="106">
        <f t="shared" si="1190"/>
        <v>2763</v>
      </c>
      <c r="AB2775" s="549">
        <f t="shared" si="1191"/>
        <v>0</v>
      </c>
      <c r="AC2775" s="544">
        <f t="shared" si="1192"/>
        <v>0</v>
      </c>
      <c r="AD2775" s="174">
        <f t="shared" si="1193"/>
        <v>0</v>
      </c>
      <c r="AE2775" s="8"/>
      <c r="AF2775" s="885" t="str">
        <f t="shared" si="1194"/>
        <v xml:space="preserve"> </v>
      </c>
      <c r="AG2775" s="40">
        <f t="shared" si="1195"/>
        <v>0</v>
      </c>
      <c r="AH2775" s="40">
        <f t="shared" si="1196"/>
        <v>0</v>
      </c>
      <c r="AR2775" s="40">
        <f t="shared" si="1197"/>
        <v>0</v>
      </c>
      <c r="AS2775" s="40">
        <f t="shared" si="1198"/>
        <v>0</v>
      </c>
      <c r="AT2775" s="40">
        <f t="shared" si="1199"/>
        <v>0</v>
      </c>
      <c r="AU2775" s="40">
        <f t="shared" si="1200"/>
        <v>0</v>
      </c>
      <c r="AX2775" s="279">
        <f t="shared" si="1201"/>
        <v>0</v>
      </c>
      <c r="AY2775" s="279">
        <f t="shared" si="1202"/>
        <v>0</v>
      </c>
      <c r="AZ2775" s="40">
        <f t="shared" si="1203"/>
        <v>0</v>
      </c>
      <c r="BB2775" s="40">
        <f t="shared" si="1204"/>
        <v>0</v>
      </c>
      <c r="BC2775" s="397">
        <f t="shared" si="1205"/>
        <v>0</v>
      </c>
      <c r="BD2775" s="105">
        <f t="shared" si="1206"/>
        <v>0</v>
      </c>
      <c r="BE2775" s="105">
        <f t="shared" si="1207"/>
        <v>0</v>
      </c>
      <c r="BF2775" s="742">
        <f t="shared" si="1208"/>
        <v>0</v>
      </c>
      <c r="BG2775" s="89"/>
      <c r="BH2775" s="9"/>
      <c r="BJ2775" s="40">
        <f t="shared" si="1209"/>
        <v>0</v>
      </c>
      <c r="BK2775" s="40">
        <f t="shared" si="1210"/>
        <v>1</v>
      </c>
      <c r="BL2775" s="40">
        <f t="shared" si="1211"/>
        <v>0</v>
      </c>
      <c r="BM2775" s="40">
        <f t="shared" si="1212"/>
        <v>0</v>
      </c>
      <c r="BN2775" s="40">
        <f t="shared" si="1213"/>
        <v>0</v>
      </c>
    </row>
    <row r="2776" spans="1:66" x14ac:dyDescent="0.25">
      <c r="A2776" s="379"/>
      <c r="B2776" s="936"/>
      <c r="C2776" s="272"/>
      <c r="D2776" s="868"/>
      <c r="E2776" s="873" t="str">
        <f t="shared" si="1187"/>
        <v xml:space="preserve"> </v>
      </c>
      <c r="F2776" s="130">
        <f t="shared" si="1188"/>
        <v>0</v>
      </c>
      <c r="G2776" s="128">
        <f t="shared" si="1189"/>
        <v>2764</v>
      </c>
      <c r="H2776" s="127"/>
      <c r="I2776" s="321"/>
      <c r="J2776" s="97"/>
      <c r="K2776" s="323"/>
      <c r="L2776" s="322"/>
      <c r="M2776" s="50"/>
      <c r="N2776" s="87"/>
      <c r="O2776" s="324"/>
      <c r="P2776" s="98"/>
      <c r="Q2776" s="98"/>
      <c r="R2776" s="114"/>
      <c r="S2776" s="753"/>
      <c r="T2776" s="98"/>
      <c r="U2776" s="98"/>
      <c r="V2776" s="98"/>
      <c r="W2776" s="99"/>
      <c r="X2776" s="97"/>
      <c r="Y2776" s="87"/>
      <c r="Z2776" s="100"/>
      <c r="AA2776" s="106">
        <f t="shared" si="1190"/>
        <v>2764</v>
      </c>
      <c r="AB2776" s="549">
        <f t="shared" si="1191"/>
        <v>0</v>
      </c>
      <c r="AC2776" s="544">
        <f t="shared" si="1192"/>
        <v>0</v>
      </c>
      <c r="AD2776" s="174">
        <f t="shared" si="1193"/>
        <v>0</v>
      </c>
      <c r="AE2776" s="8"/>
      <c r="AF2776" s="885" t="str">
        <f t="shared" si="1194"/>
        <v xml:space="preserve"> </v>
      </c>
      <c r="AG2776" s="40">
        <f t="shared" si="1195"/>
        <v>0</v>
      </c>
      <c r="AH2776" s="40">
        <f t="shared" si="1196"/>
        <v>0</v>
      </c>
      <c r="AR2776" s="40">
        <f t="shared" si="1197"/>
        <v>0</v>
      </c>
      <c r="AS2776" s="40">
        <f t="shared" si="1198"/>
        <v>0</v>
      </c>
      <c r="AT2776" s="40">
        <f t="shared" si="1199"/>
        <v>0</v>
      </c>
      <c r="AU2776" s="40">
        <f t="shared" si="1200"/>
        <v>0</v>
      </c>
      <c r="AX2776" s="279">
        <f t="shared" si="1201"/>
        <v>0</v>
      </c>
      <c r="AY2776" s="279">
        <f t="shared" si="1202"/>
        <v>0</v>
      </c>
      <c r="AZ2776" s="40">
        <f t="shared" si="1203"/>
        <v>0</v>
      </c>
      <c r="BB2776" s="40">
        <f t="shared" si="1204"/>
        <v>0</v>
      </c>
      <c r="BC2776" s="397">
        <f t="shared" si="1205"/>
        <v>0</v>
      </c>
      <c r="BD2776" s="105">
        <f t="shared" si="1206"/>
        <v>0</v>
      </c>
      <c r="BE2776" s="105">
        <f t="shared" si="1207"/>
        <v>0</v>
      </c>
      <c r="BF2776" s="742">
        <f t="shared" si="1208"/>
        <v>0</v>
      </c>
      <c r="BG2776" s="89"/>
      <c r="BH2776" s="9"/>
      <c r="BJ2776" s="40">
        <f t="shared" si="1209"/>
        <v>0</v>
      </c>
      <c r="BK2776" s="40">
        <f t="shared" si="1210"/>
        <v>1</v>
      </c>
      <c r="BL2776" s="40">
        <f t="shared" si="1211"/>
        <v>0</v>
      </c>
      <c r="BM2776" s="40">
        <f t="shared" si="1212"/>
        <v>0</v>
      </c>
      <c r="BN2776" s="40">
        <f t="shared" si="1213"/>
        <v>0</v>
      </c>
    </row>
    <row r="2777" spans="1:66" x14ac:dyDescent="0.25">
      <c r="A2777" s="379"/>
      <c r="B2777" s="936"/>
      <c r="C2777" s="272"/>
      <c r="D2777" s="868"/>
      <c r="E2777" s="873" t="str">
        <f t="shared" si="1187"/>
        <v xml:space="preserve"> </v>
      </c>
      <c r="F2777" s="130">
        <f t="shared" si="1188"/>
        <v>0</v>
      </c>
      <c r="G2777" s="128">
        <f t="shared" si="1189"/>
        <v>2765</v>
      </c>
      <c r="H2777" s="127"/>
      <c r="I2777" s="321"/>
      <c r="J2777" s="97"/>
      <c r="K2777" s="323"/>
      <c r="L2777" s="322"/>
      <c r="M2777" s="50"/>
      <c r="N2777" s="87"/>
      <c r="O2777" s="324"/>
      <c r="P2777" s="98"/>
      <c r="Q2777" s="98"/>
      <c r="R2777" s="114"/>
      <c r="S2777" s="753"/>
      <c r="T2777" s="98"/>
      <c r="U2777" s="98"/>
      <c r="V2777" s="98"/>
      <c r="W2777" s="99"/>
      <c r="X2777" s="97"/>
      <c r="Y2777" s="87"/>
      <c r="Z2777" s="100"/>
      <c r="AA2777" s="106">
        <f t="shared" si="1190"/>
        <v>2765</v>
      </c>
      <c r="AB2777" s="549">
        <f t="shared" si="1191"/>
        <v>0</v>
      </c>
      <c r="AC2777" s="544">
        <f t="shared" si="1192"/>
        <v>0</v>
      </c>
      <c r="AD2777" s="174">
        <f t="shared" si="1193"/>
        <v>0</v>
      </c>
      <c r="AE2777" s="8"/>
      <c r="AF2777" s="885" t="str">
        <f t="shared" si="1194"/>
        <v xml:space="preserve"> </v>
      </c>
      <c r="AG2777" s="40">
        <f t="shared" si="1195"/>
        <v>0</v>
      </c>
      <c r="AH2777" s="40">
        <f t="shared" si="1196"/>
        <v>0</v>
      </c>
      <c r="AR2777" s="40">
        <f t="shared" si="1197"/>
        <v>0</v>
      </c>
      <c r="AS2777" s="40">
        <f t="shared" si="1198"/>
        <v>0</v>
      </c>
      <c r="AT2777" s="40">
        <f t="shared" si="1199"/>
        <v>0</v>
      </c>
      <c r="AU2777" s="40">
        <f t="shared" si="1200"/>
        <v>0</v>
      </c>
      <c r="AX2777" s="279">
        <f t="shared" si="1201"/>
        <v>0</v>
      </c>
      <c r="AY2777" s="279">
        <f t="shared" si="1202"/>
        <v>0</v>
      </c>
      <c r="AZ2777" s="40">
        <f t="shared" si="1203"/>
        <v>0</v>
      </c>
      <c r="BB2777" s="40">
        <f t="shared" si="1204"/>
        <v>0</v>
      </c>
      <c r="BC2777" s="397">
        <f t="shared" si="1205"/>
        <v>0</v>
      </c>
      <c r="BD2777" s="105">
        <f t="shared" si="1206"/>
        <v>0</v>
      </c>
      <c r="BE2777" s="105">
        <f t="shared" si="1207"/>
        <v>0</v>
      </c>
      <c r="BF2777" s="742">
        <f t="shared" si="1208"/>
        <v>0</v>
      </c>
      <c r="BG2777" s="89"/>
      <c r="BH2777" s="9"/>
      <c r="BJ2777" s="40">
        <f t="shared" si="1209"/>
        <v>0</v>
      </c>
      <c r="BK2777" s="40">
        <f t="shared" si="1210"/>
        <v>1</v>
      </c>
      <c r="BL2777" s="40">
        <f t="shared" si="1211"/>
        <v>0</v>
      </c>
      <c r="BM2777" s="40">
        <f t="shared" si="1212"/>
        <v>0</v>
      </c>
      <c r="BN2777" s="40">
        <f t="shared" si="1213"/>
        <v>0</v>
      </c>
    </row>
    <row r="2778" spans="1:66" x14ac:dyDescent="0.25">
      <c r="A2778" s="379"/>
      <c r="B2778" s="936"/>
      <c r="C2778" s="272"/>
      <c r="D2778" s="868"/>
      <c r="E2778" s="873" t="str">
        <f t="shared" si="1187"/>
        <v xml:space="preserve"> </v>
      </c>
      <c r="F2778" s="130">
        <f t="shared" si="1188"/>
        <v>0</v>
      </c>
      <c r="G2778" s="128">
        <f t="shared" si="1189"/>
        <v>2766</v>
      </c>
      <c r="H2778" s="127"/>
      <c r="I2778" s="321"/>
      <c r="J2778" s="97"/>
      <c r="K2778" s="323"/>
      <c r="L2778" s="322"/>
      <c r="M2778" s="50"/>
      <c r="N2778" s="87"/>
      <c r="O2778" s="324"/>
      <c r="P2778" s="98"/>
      <c r="Q2778" s="98"/>
      <c r="R2778" s="114"/>
      <c r="S2778" s="753"/>
      <c r="T2778" s="98"/>
      <c r="U2778" s="98"/>
      <c r="V2778" s="98"/>
      <c r="W2778" s="99"/>
      <c r="X2778" s="97"/>
      <c r="Y2778" s="87"/>
      <c r="Z2778" s="100"/>
      <c r="AA2778" s="106">
        <f t="shared" si="1190"/>
        <v>2766</v>
      </c>
      <c r="AB2778" s="549">
        <f t="shared" si="1191"/>
        <v>0</v>
      </c>
      <c r="AC2778" s="544">
        <f t="shared" si="1192"/>
        <v>0</v>
      </c>
      <c r="AD2778" s="174">
        <f t="shared" si="1193"/>
        <v>0</v>
      </c>
      <c r="AE2778" s="8"/>
      <c r="AF2778" s="885" t="str">
        <f t="shared" si="1194"/>
        <v xml:space="preserve"> </v>
      </c>
      <c r="AG2778" s="40">
        <f t="shared" si="1195"/>
        <v>0</v>
      </c>
      <c r="AH2778" s="40">
        <f t="shared" si="1196"/>
        <v>0</v>
      </c>
      <c r="AR2778" s="40">
        <f t="shared" si="1197"/>
        <v>0</v>
      </c>
      <c r="AS2778" s="40">
        <f t="shared" si="1198"/>
        <v>0</v>
      </c>
      <c r="AT2778" s="40">
        <f t="shared" si="1199"/>
        <v>0</v>
      </c>
      <c r="AU2778" s="40">
        <f t="shared" si="1200"/>
        <v>0</v>
      </c>
      <c r="AX2778" s="279">
        <f t="shared" si="1201"/>
        <v>0</v>
      </c>
      <c r="AY2778" s="279">
        <f t="shared" si="1202"/>
        <v>0</v>
      </c>
      <c r="AZ2778" s="40">
        <f t="shared" si="1203"/>
        <v>0</v>
      </c>
      <c r="BB2778" s="40">
        <f t="shared" si="1204"/>
        <v>0</v>
      </c>
      <c r="BC2778" s="397">
        <f t="shared" si="1205"/>
        <v>0</v>
      </c>
      <c r="BD2778" s="105">
        <f t="shared" si="1206"/>
        <v>0</v>
      </c>
      <c r="BE2778" s="105">
        <f t="shared" si="1207"/>
        <v>0</v>
      </c>
      <c r="BF2778" s="742">
        <f t="shared" si="1208"/>
        <v>0</v>
      </c>
      <c r="BG2778" s="89"/>
      <c r="BH2778" s="9"/>
      <c r="BJ2778" s="40">
        <f t="shared" si="1209"/>
        <v>0</v>
      </c>
      <c r="BK2778" s="40">
        <f t="shared" si="1210"/>
        <v>1</v>
      </c>
      <c r="BL2778" s="40">
        <f t="shared" si="1211"/>
        <v>0</v>
      </c>
      <c r="BM2778" s="40">
        <f t="shared" si="1212"/>
        <v>0</v>
      </c>
      <c r="BN2778" s="40">
        <f t="shared" si="1213"/>
        <v>0</v>
      </c>
    </row>
    <row r="2779" spans="1:66" x14ac:dyDescent="0.25">
      <c r="A2779" s="379"/>
      <c r="B2779" s="936"/>
      <c r="C2779" s="272"/>
      <c r="D2779" s="868"/>
      <c r="E2779" s="873" t="str">
        <f t="shared" si="1187"/>
        <v xml:space="preserve"> </v>
      </c>
      <c r="F2779" s="130">
        <f t="shared" si="1188"/>
        <v>0</v>
      </c>
      <c r="G2779" s="128">
        <f t="shared" si="1189"/>
        <v>2767</v>
      </c>
      <c r="H2779" s="127"/>
      <c r="I2779" s="321"/>
      <c r="J2779" s="97"/>
      <c r="K2779" s="323"/>
      <c r="L2779" s="322"/>
      <c r="M2779" s="50"/>
      <c r="N2779" s="87"/>
      <c r="O2779" s="324"/>
      <c r="P2779" s="98"/>
      <c r="Q2779" s="98"/>
      <c r="R2779" s="114"/>
      <c r="S2779" s="753"/>
      <c r="T2779" s="98"/>
      <c r="U2779" s="98"/>
      <c r="V2779" s="98"/>
      <c r="W2779" s="99"/>
      <c r="X2779" s="97"/>
      <c r="Y2779" s="87"/>
      <c r="Z2779" s="100"/>
      <c r="AA2779" s="106">
        <f t="shared" si="1190"/>
        <v>2767</v>
      </c>
      <c r="AB2779" s="549">
        <f t="shared" si="1191"/>
        <v>0</v>
      </c>
      <c r="AC2779" s="544">
        <f t="shared" si="1192"/>
        <v>0</v>
      </c>
      <c r="AD2779" s="174">
        <f t="shared" si="1193"/>
        <v>0</v>
      </c>
      <c r="AE2779" s="8"/>
      <c r="AF2779" s="885" t="str">
        <f t="shared" si="1194"/>
        <v xml:space="preserve"> </v>
      </c>
      <c r="AG2779" s="40">
        <f t="shared" si="1195"/>
        <v>0</v>
      </c>
      <c r="AH2779" s="40">
        <f t="shared" si="1196"/>
        <v>0</v>
      </c>
      <c r="AR2779" s="40">
        <f t="shared" si="1197"/>
        <v>0</v>
      </c>
      <c r="AS2779" s="40">
        <f t="shared" si="1198"/>
        <v>0</v>
      </c>
      <c r="AT2779" s="40">
        <f t="shared" si="1199"/>
        <v>0</v>
      </c>
      <c r="AU2779" s="40">
        <f t="shared" si="1200"/>
        <v>0</v>
      </c>
      <c r="AX2779" s="279">
        <f t="shared" si="1201"/>
        <v>0</v>
      </c>
      <c r="AY2779" s="279">
        <f t="shared" si="1202"/>
        <v>0</v>
      </c>
      <c r="AZ2779" s="40">
        <f t="shared" si="1203"/>
        <v>0</v>
      </c>
      <c r="BB2779" s="40">
        <f t="shared" si="1204"/>
        <v>0</v>
      </c>
      <c r="BC2779" s="397">
        <f t="shared" si="1205"/>
        <v>0</v>
      </c>
      <c r="BD2779" s="105">
        <f t="shared" si="1206"/>
        <v>0</v>
      </c>
      <c r="BE2779" s="105">
        <f t="shared" si="1207"/>
        <v>0</v>
      </c>
      <c r="BF2779" s="742">
        <f t="shared" si="1208"/>
        <v>0</v>
      </c>
      <c r="BG2779" s="89"/>
      <c r="BH2779" s="9"/>
      <c r="BJ2779" s="40">
        <f t="shared" si="1209"/>
        <v>0</v>
      </c>
      <c r="BK2779" s="40">
        <f t="shared" si="1210"/>
        <v>1</v>
      </c>
      <c r="BL2779" s="40">
        <f t="shared" si="1211"/>
        <v>0</v>
      </c>
      <c r="BM2779" s="40">
        <f t="shared" si="1212"/>
        <v>0</v>
      </c>
      <c r="BN2779" s="40">
        <f t="shared" si="1213"/>
        <v>0</v>
      </c>
    </row>
    <row r="2780" spans="1:66" x14ac:dyDescent="0.25">
      <c r="A2780" s="379"/>
      <c r="B2780" s="936"/>
      <c r="C2780" s="272"/>
      <c r="D2780" s="868"/>
      <c r="E2780" s="873" t="str">
        <f t="shared" si="1187"/>
        <v xml:space="preserve"> </v>
      </c>
      <c r="F2780" s="130">
        <f t="shared" si="1188"/>
        <v>0</v>
      </c>
      <c r="G2780" s="128">
        <f t="shared" si="1189"/>
        <v>2768</v>
      </c>
      <c r="H2780" s="127"/>
      <c r="I2780" s="321"/>
      <c r="J2780" s="97"/>
      <c r="K2780" s="323"/>
      <c r="L2780" s="322"/>
      <c r="M2780" s="50"/>
      <c r="N2780" s="87"/>
      <c r="O2780" s="324"/>
      <c r="P2780" s="98"/>
      <c r="Q2780" s="98"/>
      <c r="R2780" s="114"/>
      <c r="S2780" s="753"/>
      <c r="T2780" s="98"/>
      <c r="U2780" s="98"/>
      <c r="V2780" s="98"/>
      <c r="W2780" s="99"/>
      <c r="X2780" s="97"/>
      <c r="Y2780" s="87"/>
      <c r="Z2780" s="100"/>
      <c r="AA2780" s="106">
        <f t="shared" si="1190"/>
        <v>2768</v>
      </c>
      <c r="AB2780" s="549">
        <f t="shared" si="1191"/>
        <v>0</v>
      </c>
      <c r="AC2780" s="544">
        <f t="shared" si="1192"/>
        <v>0</v>
      </c>
      <c r="AD2780" s="174">
        <f t="shared" si="1193"/>
        <v>0</v>
      </c>
      <c r="AE2780" s="8"/>
      <c r="AF2780" s="885" t="str">
        <f t="shared" si="1194"/>
        <v xml:space="preserve"> </v>
      </c>
      <c r="AG2780" s="40">
        <f t="shared" si="1195"/>
        <v>0</v>
      </c>
      <c r="AH2780" s="40">
        <f t="shared" si="1196"/>
        <v>0</v>
      </c>
      <c r="AR2780" s="40">
        <f t="shared" si="1197"/>
        <v>0</v>
      </c>
      <c r="AS2780" s="40">
        <f t="shared" si="1198"/>
        <v>0</v>
      </c>
      <c r="AT2780" s="40">
        <f t="shared" si="1199"/>
        <v>0</v>
      </c>
      <c r="AU2780" s="40">
        <f t="shared" si="1200"/>
        <v>0</v>
      </c>
      <c r="AX2780" s="279">
        <f t="shared" si="1201"/>
        <v>0</v>
      </c>
      <c r="AY2780" s="279">
        <f t="shared" si="1202"/>
        <v>0</v>
      </c>
      <c r="AZ2780" s="40">
        <f t="shared" si="1203"/>
        <v>0</v>
      </c>
      <c r="BB2780" s="40">
        <f t="shared" si="1204"/>
        <v>0</v>
      </c>
      <c r="BC2780" s="397">
        <f t="shared" si="1205"/>
        <v>0</v>
      </c>
      <c r="BD2780" s="105">
        <f t="shared" si="1206"/>
        <v>0</v>
      </c>
      <c r="BE2780" s="105">
        <f t="shared" si="1207"/>
        <v>0</v>
      </c>
      <c r="BF2780" s="742">
        <f t="shared" si="1208"/>
        <v>0</v>
      </c>
      <c r="BG2780" s="89"/>
      <c r="BH2780" s="9"/>
      <c r="BJ2780" s="40">
        <f t="shared" si="1209"/>
        <v>0</v>
      </c>
      <c r="BK2780" s="40">
        <f t="shared" si="1210"/>
        <v>1</v>
      </c>
      <c r="BL2780" s="40">
        <f t="shared" si="1211"/>
        <v>0</v>
      </c>
      <c r="BM2780" s="40">
        <f t="shared" si="1212"/>
        <v>0</v>
      </c>
      <c r="BN2780" s="40">
        <f t="shared" si="1213"/>
        <v>0</v>
      </c>
    </row>
    <row r="2781" spans="1:66" x14ac:dyDescent="0.25">
      <c r="A2781" s="379"/>
      <c r="B2781" s="936"/>
      <c r="C2781" s="272"/>
      <c r="D2781" s="868"/>
      <c r="E2781" s="873" t="str">
        <f t="shared" si="1187"/>
        <v xml:space="preserve"> </v>
      </c>
      <c r="F2781" s="130">
        <f t="shared" si="1188"/>
        <v>0</v>
      </c>
      <c r="G2781" s="128">
        <f t="shared" si="1189"/>
        <v>2769</v>
      </c>
      <c r="H2781" s="127"/>
      <c r="I2781" s="321"/>
      <c r="J2781" s="97"/>
      <c r="K2781" s="323"/>
      <c r="L2781" s="322"/>
      <c r="M2781" s="50"/>
      <c r="N2781" s="87"/>
      <c r="O2781" s="324"/>
      <c r="P2781" s="98"/>
      <c r="Q2781" s="98"/>
      <c r="R2781" s="114"/>
      <c r="S2781" s="753"/>
      <c r="T2781" s="98"/>
      <c r="U2781" s="98"/>
      <c r="V2781" s="98"/>
      <c r="W2781" s="99"/>
      <c r="X2781" s="97"/>
      <c r="Y2781" s="87"/>
      <c r="Z2781" s="100"/>
      <c r="AA2781" s="106">
        <f t="shared" si="1190"/>
        <v>2769</v>
      </c>
      <c r="AB2781" s="549">
        <f t="shared" si="1191"/>
        <v>0</v>
      </c>
      <c r="AC2781" s="544">
        <f t="shared" si="1192"/>
        <v>0</v>
      </c>
      <c r="AD2781" s="174">
        <f t="shared" si="1193"/>
        <v>0</v>
      </c>
      <c r="AE2781" s="8"/>
      <c r="AF2781" s="885" t="str">
        <f t="shared" si="1194"/>
        <v xml:space="preserve"> </v>
      </c>
      <c r="AG2781" s="40">
        <f t="shared" si="1195"/>
        <v>0</v>
      </c>
      <c r="AH2781" s="40">
        <f t="shared" si="1196"/>
        <v>0</v>
      </c>
      <c r="AR2781" s="40">
        <f t="shared" si="1197"/>
        <v>0</v>
      </c>
      <c r="AS2781" s="40">
        <f t="shared" si="1198"/>
        <v>0</v>
      </c>
      <c r="AT2781" s="40">
        <f t="shared" si="1199"/>
        <v>0</v>
      </c>
      <c r="AU2781" s="40">
        <f t="shared" si="1200"/>
        <v>0</v>
      </c>
      <c r="AX2781" s="279">
        <f t="shared" si="1201"/>
        <v>0</v>
      </c>
      <c r="AY2781" s="279">
        <f t="shared" si="1202"/>
        <v>0</v>
      </c>
      <c r="AZ2781" s="40">
        <f t="shared" si="1203"/>
        <v>0</v>
      </c>
      <c r="BB2781" s="40">
        <f t="shared" si="1204"/>
        <v>0</v>
      </c>
      <c r="BC2781" s="397">
        <f t="shared" si="1205"/>
        <v>0</v>
      </c>
      <c r="BD2781" s="105">
        <f t="shared" si="1206"/>
        <v>0</v>
      </c>
      <c r="BE2781" s="105">
        <f t="shared" si="1207"/>
        <v>0</v>
      </c>
      <c r="BF2781" s="742">
        <f t="shared" si="1208"/>
        <v>0</v>
      </c>
      <c r="BG2781" s="89"/>
      <c r="BH2781" s="9"/>
      <c r="BJ2781" s="40">
        <f t="shared" si="1209"/>
        <v>0</v>
      </c>
      <c r="BK2781" s="40">
        <f t="shared" si="1210"/>
        <v>1</v>
      </c>
      <c r="BL2781" s="40">
        <f t="shared" si="1211"/>
        <v>0</v>
      </c>
      <c r="BM2781" s="40">
        <f t="shared" si="1212"/>
        <v>0</v>
      </c>
      <c r="BN2781" s="40">
        <f t="shared" si="1213"/>
        <v>0</v>
      </c>
    </row>
    <row r="2782" spans="1:66" x14ac:dyDescent="0.25">
      <c r="A2782" s="379"/>
      <c r="B2782" s="936"/>
      <c r="C2782" s="272"/>
      <c r="D2782" s="868"/>
      <c r="E2782" s="873" t="str">
        <f t="shared" si="1187"/>
        <v xml:space="preserve"> </v>
      </c>
      <c r="F2782" s="130">
        <f t="shared" si="1188"/>
        <v>0</v>
      </c>
      <c r="G2782" s="128">
        <f t="shared" si="1189"/>
        <v>2770</v>
      </c>
      <c r="H2782" s="127"/>
      <c r="I2782" s="321"/>
      <c r="J2782" s="97"/>
      <c r="K2782" s="323"/>
      <c r="L2782" s="322"/>
      <c r="M2782" s="50"/>
      <c r="N2782" s="87"/>
      <c r="O2782" s="324"/>
      <c r="P2782" s="98"/>
      <c r="Q2782" s="98"/>
      <c r="R2782" s="114"/>
      <c r="S2782" s="753"/>
      <c r="T2782" s="98"/>
      <c r="U2782" s="98"/>
      <c r="V2782" s="98"/>
      <c r="W2782" s="99"/>
      <c r="X2782" s="97"/>
      <c r="Y2782" s="87"/>
      <c r="Z2782" s="100"/>
      <c r="AA2782" s="106">
        <f t="shared" si="1190"/>
        <v>2770</v>
      </c>
      <c r="AB2782" s="549">
        <f t="shared" si="1191"/>
        <v>0</v>
      </c>
      <c r="AC2782" s="544">
        <f t="shared" si="1192"/>
        <v>0</v>
      </c>
      <c r="AD2782" s="174">
        <f t="shared" si="1193"/>
        <v>0</v>
      </c>
      <c r="AE2782" s="8"/>
      <c r="AF2782" s="885" t="str">
        <f t="shared" si="1194"/>
        <v xml:space="preserve"> </v>
      </c>
      <c r="AG2782" s="40">
        <f t="shared" si="1195"/>
        <v>0</v>
      </c>
      <c r="AH2782" s="40">
        <f t="shared" si="1196"/>
        <v>0</v>
      </c>
      <c r="AR2782" s="40">
        <f t="shared" si="1197"/>
        <v>0</v>
      </c>
      <c r="AS2782" s="40">
        <f t="shared" si="1198"/>
        <v>0</v>
      </c>
      <c r="AT2782" s="40">
        <f t="shared" si="1199"/>
        <v>0</v>
      </c>
      <c r="AU2782" s="40">
        <f t="shared" si="1200"/>
        <v>0</v>
      </c>
      <c r="AX2782" s="279">
        <f t="shared" si="1201"/>
        <v>0</v>
      </c>
      <c r="AY2782" s="279">
        <f t="shared" si="1202"/>
        <v>0</v>
      </c>
      <c r="AZ2782" s="40">
        <f t="shared" si="1203"/>
        <v>0</v>
      </c>
      <c r="BB2782" s="40">
        <f t="shared" si="1204"/>
        <v>0</v>
      </c>
      <c r="BC2782" s="397">
        <f t="shared" si="1205"/>
        <v>0</v>
      </c>
      <c r="BD2782" s="105">
        <f t="shared" si="1206"/>
        <v>0</v>
      </c>
      <c r="BE2782" s="105">
        <f t="shared" si="1207"/>
        <v>0</v>
      </c>
      <c r="BF2782" s="742">
        <f t="shared" si="1208"/>
        <v>0</v>
      </c>
      <c r="BG2782" s="89"/>
      <c r="BH2782" s="9"/>
      <c r="BJ2782" s="40">
        <f t="shared" si="1209"/>
        <v>0</v>
      </c>
      <c r="BK2782" s="40">
        <f t="shared" si="1210"/>
        <v>1</v>
      </c>
      <c r="BL2782" s="40">
        <f t="shared" si="1211"/>
        <v>0</v>
      </c>
      <c r="BM2782" s="40">
        <f t="shared" si="1212"/>
        <v>0</v>
      </c>
      <c r="BN2782" s="40">
        <f t="shared" si="1213"/>
        <v>0</v>
      </c>
    </row>
    <row r="2783" spans="1:66" x14ac:dyDescent="0.25">
      <c r="A2783" s="379"/>
      <c r="B2783" s="936"/>
      <c r="C2783" s="272"/>
      <c r="D2783" s="868"/>
      <c r="E2783" s="873" t="str">
        <f t="shared" si="1187"/>
        <v xml:space="preserve"> </v>
      </c>
      <c r="F2783" s="130">
        <f t="shared" si="1188"/>
        <v>0</v>
      </c>
      <c r="G2783" s="128">
        <f t="shared" si="1189"/>
        <v>2771</v>
      </c>
      <c r="H2783" s="127"/>
      <c r="I2783" s="321"/>
      <c r="J2783" s="97"/>
      <c r="K2783" s="323"/>
      <c r="L2783" s="322"/>
      <c r="M2783" s="50"/>
      <c r="N2783" s="87"/>
      <c r="O2783" s="324"/>
      <c r="P2783" s="98"/>
      <c r="Q2783" s="98"/>
      <c r="R2783" s="114"/>
      <c r="S2783" s="753"/>
      <c r="T2783" s="98"/>
      <c r="U2783" s="98"/>
      <c r="V2783" s="98"/>
      <c r="W2783" s="99"/>
      <c r="X2783" s="97"/>
      <c r="Y2783" s="87"/>
      <c r="Z2783" s="100"/>
      <c r="AA2783" s="106">
        <f t="shared" si="1190"/>
        <v>2771</v>
      </c>
      <c r="AB2783" s="549">
        <f t="shared" si="1191"/>
        <v>0</v>
      </c>
      <c r="AC2783" s="544">
        <f t="shared" si="1192"/>
        <v>0</v>
      </c>
      <c r="AD2783" s="174">
        <f t="shared" si="1193"/>
        <v>0</v>
      </c>
      <c r="AE2783" s="8"/>
      <c r="AF2783" s="885" t="str">
        <f t="shared" si="1194"/>
        <v xml:space="preserve"> </v>
      </c>
      <c r="AG2783" s="40">
        <f t="shared" si="1195"/>
        <v>0</v>
      </c>
      <c r="AH2783" s="40">
        <f t="shared" si="1196"/>
        <v>0</v>
      </c>
      <c r="AR2783" s="40">
        <f t="shared" si="1197"/>
        <v>0</v>
      </c>
      <c r="AS2783" s="40">
        <f t="shared" si="1198"/>
        <v>0</v>
      </c>
      <c r="AT2783" s="40">
        <f t="shared" si="1199"/>
        <v>0</v>
      </c>
      <c r="AU2783" s="40">
        <f t="shared" si="1200"/>
        <v>0</v>
      </c>
      <c r="AX2783" s="279">
        <f t="shared" si="1201"/>
        <v>0</v>
      </c>
      <c r="AY2783" s="279">
        <f t="shared" si="1202"/>
        <v>0</v>
      </c>
      <c r="AZ2783" s="40">
        <f t="shared" si="1203"/>
        <v>0</v>
      </c>
      <c r="BB2783" s="40">
        <f t="shared" si="1204"/>
        <v>0</v>
      </c>
      <c r="BC2783" s="397">
        <f t="shared" si="1205"/>
        <v>0</v>
      </c>
      <c r="BD2783" s="105">
        <f t="shared" si="1206"/>
        <v>0</v>
      </c>
      <c r="BE2783" s="105">
        <f t="shared" si="1207"/>
        <v>0</v>
      </c>
      <c r="BF2783" s="742">
        <f t="shared" si="1208"/>
        <v>0</v>
      </c>
      <c r="BG2783" s="89"/>
      <c r="BH2783" s="9"/>
      <c r="BJ2783" s="40">
        <f t="shared" si="1209"/>
        <v>0</v>
      </c>
      <c r="BK2783" s="40">
        <f t="shared" si="1210"/>
        <v>1</v>
      </c>
      <c r="BL2783" s="40">
        <f t="shared" si="1211"/>
        <v>0</v>
      </c>
      <c r="BM2783" s="40">
        <f t="shared" si="1212"/>
        <v>0</v>
      </c>
      <c r="BN2783" s="40">
        <f t="shared" si="1213"/>
        <v>0</v>
      </c>
    </row>
    <row r="2784" spans="1:66" x14ac:dyDescent="0.25">
      <c r="A2784" s="379"/>
      <c r="B2784" s="936"/>
      <c r="C2784" s="272"/>
      <c r="D2784" s="868"/>
      <c r="E2784" s="873" t="str">
        <f t="shared" si="1187"/>
        <v xml:space="preserve"> </v>
      </c>
      <c r="F2784" s="130">
        <f t="shared" si="1188"/>
        <v>0</v>
      </c>
      <c r="G2784" s="128">
        <f t="shared" si="1189"/>
        <v>2772</v>
      </c>
      <c r="H2784" s="127"/>
      <c r="I2784" s="321"/>
      <c r="J2784" s="97"/>
      <c r="K2784" s="323"/>
      <c r="L2784" s="322"/>
      <c r="M2784" s="50"/>
      <c r="N2784" s="87"/>
      <c r="O2784" s="324"/>
      <c r="P2784" s="98"/>
      <c r="Q2784" s="98"/>
      <c r="R2784" s="114"/>
      <c r="S2784" s="753"/>
      <c r="T2784" s="98"/>
      <c r="U2784" s="98"/>
      <c r="V2784" s="98"/>
      <c r="W2784" s="99"/>
      <c r="X2784" s="97"/>
      <c r="Y2784" s="87"/>
      <c r="Z2784" s="100"/>
      <c r="AA2784" s="106">
        <f t="shared" si="1190"/>
        <v>2772</v>
      </c>
      <c r="AB2784" s="549">
        <f t="shared" si="1191"/>
        <v>0</v>
      </c>
      <c r="AC2784" s="544">
        <f t="shared" si="1192"/>
        <v>0</v>
      </c>
      <c r="AD2784" s="174">
        <f t="shared" si="1193"/>
        <v>0</v>
      </c>
      <c r="AE2784" s="8"/>
      <c r="AF2784" s="885" t="str">
        <f t="shared" si="1194"/>
        <v xml:space="preserve"> </v>
      </c>
      <c r="AG2784" s="40">
        <f t="shared" si="1195"/>
        <v>0</v>
      </c>
      <c r="AH2784" s="40">
        <f t="shared" si="1196"/>
        <v>0</v>
      </c>
      <c r="AR2784" s="40">
        <f t="shared" si="1197"/>
        <v>0</v>
      </c>
      <c r="AS2784" s="40">
        <f t="shared" si="1198"/>
        <v>0</v>
      </c>
      <c r="AT2784" s="40">
        <f t="shared" si="1199"/>
        <v>0</v>
      </c>
      <c r="AU2784" s="40">
        <f t="shared" si="1200"/>
        <v>0</v>
      </c>
      <c r="AX2784" s="279">
        <f t="shared" si="1201"/>
        <v>0</v>
      </c>
      <c r="AY2784" s="279">
        <f t="shared" si="1202"/>
        <v>0</v>
      </c>
      <c r="AZ2784" s="40">
        <f t="shared" si="1203"/>
        <v>0</v>
      </c>
      <c r="BB2784" s="40">
        <f t="shared" si="1204"/>
        <v>0</v>
      </c>
      <c r="BC2784" s="397">
        <f t="shared" si="1205"/>
        <v>0</v>
      </c>
      <c r="BD2784" s="105">
        <f t="shared" si="1206"/>
        <v>0</v>
      </c>
      <c r="BE2784" s="105">
        <f t="shared" si="1207"/>
        <v>0</v>
      </c>
      <c r="BF2784" s="742">
        <f t="shared" si="1208"/>
        <v>0</v>
      </c>
      <c r="BG2784" s="89"/>
      <c r="BH2784" s="9"/>
      <c r="BJ2784" s="40">
        <f t="shared" si="1209"/>
        <v>0</v>
      </c>
      <c r="BK2784" s="40">
        <f t="shared" si="1210"/>
        <v>1</v>
      </c>
      <c r="BL2784" s="40">
        <f t="shared" si="1211"/>
        <v>0</v>
      </c>
      <c r="BM2784" s="40">
        <f t="shared" si="1212"/>
        <v>0</v>
      </c>
      <c r="BN2784" s="40">
        <f t="shared" si="1213"/>
        <v>0</v>
      </c>
    </row>
    <row r="2785" spans="1:66" x14ac:dyDescent="0.25">
      <c r="A2785" s="379"/>
      <c r="B2785" s="936"/>
      <c r="C2785" s="272"/>
      <c r="D2785" s="868"/>
      <c r="E2785" s="873" t="str">
        <f t="shared" si="1187"/>
        <v xml:space="preserve"> </v>
      </c>
      <c r="F2785" s="130">
        <f t="shared" si="1188"/>
        <v>0</v>
      </c>
      <c r="G2785" s="128">
        <f t="shared" si="1189"/>
        <v>2773</v>
      </c>
      <c r="H2785" s="127"/>
      <c r="I2785" s="321"/>
      <c r="J2785" s="97"/>
      <c r="K2785" s="323"/>
      <c r="L2785" s="322"/>
      <c r="M2785" s="50"/>
      <c r="N2785" s="87"/>
      <c r="O2785" s="324"/>
      <c r="P2785" s="98"/>
      <c r="Q2785" s="98"/>
      <c r="R2785" s="114"/>
      <c r="S2785" s="753"/>
      <c r="T2785" s="98"/>
      <c r="U2785" s="98"/>
      <c r="V2785" s="98"/>
      <c r="W2785" s="99"/>
      <c r="X2785" s="97"/>
      <c r="Y2785" s="87"/>
      <c r="Z2785" s="100"/>
      <c r="AA2785" s="106">
        <f t="shared" si="1190"/>
        <v>2773</v>
      </c>
      <c r="AB2785" s="549">
        <f t="shared" si="1191"/>
        <v>0</v>
      </c>
      <c r="AC2785" s="544">
        <f t="shared" si="1192"/>
        <v>0</v>
      </c>
      <c r="AD2785" s="174">
        <f t="shared" si="1193"/>
        <v>0</v>
      </c>
      <c r="AE2785" s="8"/>
      <c r="AF2785" s="885" t="str">
        <f t="shared" si="1194"/>
        <v xml:space="preserve"> </v>
      </c>
      <c r="AG2785" s="40">
        <f t="shared" si="1195"/>
        <v>0</v>
      </c>
      <c r="AH2785" s="40">
        <f t="shared" si="1196"/>
        <v>0</v>
      </c>
      <c r="AR2785" s="40">
        <f t="shared" si="1197"/>
        <v>0</v>
      </c>
      <c r="AS2785" s="40">
        <f t="shared" si="1198"/>
        <v>0</v>
      </c>
      <c r="AT2785" s="40">
        <f t="shared" si="1199"/>
        <v>0</v>
      </c>
      <c r="AU2785" s="40">
        <f t="shared" si="1200"/>
        <v>0</v>
      </c>
      <c r="AX2785" s="279">
        <f t="shared" si="1201"/>
        <v>0</v>
      </c>
      <c r="AY2785" s="279">
        <f t="shared" si="1202"/>
        <v>0</v>
      </c>
      <c r="AZ2785" s="40">
        <f t="shared" si="1203"/>
        <v>0</v>
      </c>
      <c r="BB2785" s="40">
        <f t="shared" si="1204"/>
        <v>0</v>
      </c>
      <c r="BC2785" s="397">
        <f t="shared" si="1205"/>
        <v>0</v>
      </c>
      <c r="BD2785" s="105">
        <f t="shared" si="1206"/>
        <v>0</v>
      </c>
      <c r="BE2785" s="105">
        <f t="shared" si="1207"/>
        <v>0</v>
      </c>
      <c r="BF2785" s="742">
        <f t="shared" si="1208"/>
        <v>0</v>
      </c>
      <c r="BG2785" s="89"/>
      <c r="BH2785" s="9"/>
      <c r="BJ2785" s="40">
        <f t="shared" si="1209"/>
        <v>0</v>
      </c>
      <c r="BK2785" s="40">
        <f t="shared" si="1210"/>
        <v>1</v>
      </c>
      <c r="BL2785" s="40">
        <f t="shared" si="1211"/>
        <v>0</v>
      </c>
      <c r="BM2785" s="40">
        <f t="shared" si="1212"/>
        <v>0</v>
      </c>
      <c r="BN2785" s="40">
        <f t="shared" si="1213"/>
        <v>0</v>
      </c>
    </row>
    <row r="2786" spans="1:66" x14ac:dyDescent="0.25">
      <c r="A2786" s="379"/>
      <c r="B2786" s="936"/>
      <c r="C2786" s="272"/>
      <c r="D2786" s="868"/>
      <c r="E2786" s="873" t="str">
        <f t="shared" si="1187"/>
        <v xml:space="preserve"> </v>
      </c>
      <c r="F2786" s="130">
        <f t="shared" si="1188"/>
        <v>0</v>
      </c>
      <c r="G2786" s="128">
        <f t="shared" si="1189"/>
        <v>2774</v>
      </c>
      <c r="H2786" s="127"/>
      <c r="I2786" s="321"/>
      <c r="J2786" s="97"/>
      <c r="K2786" s="323"/>
      <c r="L2786" s="322"/>
      <c r="M2786" s="50"/>
      <c r="N2786" s="87"/>
      <c r="O2786" s="324"/>
      <c r="P2786" s="98"/>
      <c r="Q2786" s="98"/>
      <c r="R2786" s="114"/>
      <c r="S2786" s="753"/>
      <c r="T2786" s="98"/>
      <c r="U2786" s="98"/>
      <c r="V2786" s="98"/>
      <c r="W2786" s="99"/>
      <c r="X2786" s="97"/>
      <c r="Y2786" s="87"/>
      <c r="Z2786" s="100"/>
      <c r="AA2786" s="106">
        <f t="shared" si="1190"/>
        <v>2774</v>
      </c>
      <c r="AB2786" s="549">
        <f t="shared" si="1191"/>
        <v>0</v>
      </c>
      <c r="AC2786" s="544">
        <f t="shared" si="1192"/>
        <v>0</v>
      </c>
      <c r="AD2786" s="174">
        <f t="shared" si="1193"/>
        <v>0</v>
      </c>
      <c r="AE2786" s="8"/>
      <c r="AF2786" s="885" t="str">
        <f t="shared" si="1194"/>
        <v xml:space="preserve"> </v>
      </c>
      <c r="AG2786" s="40">
        <f t="shared" si="1195"/>
        <v>0</v>
      </c>
      <c r="AH2786" s="40">
        <f t="shared" si="1196"/>
        <v>0</v>
      </c>
      <c r="AR2786" s="40">
        <f t="shared" si="1197"/>
        <v>0</v>
      </c>
      <c r="AS2786" s="40">
        <f t="shared" si="1198"/>
        <v>0</v>
      </c>
      <c r="AT2786" s="40">
        <f t="shared" si="1199"/>
        <v>0</v>
      </c>
      <c r="AU2786" s="40">
        <f t="shared" si="1200"/>
        <v>0</v>
      </c>
      <c r="AX2786" s="279">
        <f t="shared" si="1201"/>
        <v>0</v>
      </c>
      <c r="AY2786" s="279">
        <f t="shared" si="1202"/>
        <v>0</v>
      </c>
      <c r="AZ2786" s="40">
        <f t="shared" si="1203"/>
        <v>0</v>
      </c>
      <c r="BB2786" s="40">
        <f t="shared" si="1204"/>
        <v>0</v>
      </c>
      <c r="BC2786" s="397">
        <f t="shared" si="1205"/>
        <v>0</v>
      </c>
      <c r="BD2786" s="105">
        <f t="shared" si="1206"/>
        <v>0</v>
      </c>
      <c r="BE2786" s="105">
        <f t="shared" si="1207"/>
        <v>0</v>
      </c>
      <c r="BF2786" s="742">
        <f t="shared" si="1208"/>
        <v>0</v>
      </c>
      <c r="BG2786" s="89"/>
      <c r="BH2786" s="9"/>
      <c r="BJ2786" s="40">
        <f t="shared" si="1209"/>
        <v>0</v>
      </c>
      <c r="BK2786" s="40">
        <f t="shared" si="1210"/>
        <v>1</v>
      </c>
      <c r="BL2786" s="40">
        <f t="shared" si="1211"/>
        <v>0</v>
      </c>
      <c r="BM2786" s="40">
        <f t="shared" si="1212"/>
        <v>0</v>
      </c>
      <c r="BN2786" s="40">
        <f t="shared" si="1213"/>
        <v>0</v>
      </c>
    </row>
    <row r="2787" spans="1:66" x14ac:dyDescent="0.25">
      <c r="A2787" s="379"/>
      <c r="B2787" s="936"/>
      <c r="C2787" s="272"/>
      <c r="D2787" s="868"/>
      <c r="E2787" s="873" t="str">
        <f t="shared" si="1187"/>
        <v xml:space="preserve"> </v>
      </c>
      <c r="F2787" s="130">
        <f t="shared" si="1188"/>
        <v>0</v>
      </c>
      <c r="G2787" s="128">
        <f t="shared" si="1189"/>
        <v>2775</v>
      </c>
      <c r="H2787" s="127"/>
      <c r="I2787" s="321"/>
      <c r="J2787" s="97"/>
      <c r="K2787" s="323"/>
      <c r="L2787" s="322"/>
      <c r="M2787" s="50"/>
      <c r="N2787" s="87"/>
      <c r="O2787" s="324"/>
      <c r="P2787" s="98"/>
      <c r="Q2787" s="98"/>
      <c r="R2787" s="114"/>
      <c r="S2787" s="753"/>
      <c r="T2787" s="98"/>
      <c r="U2787" s="98"/>
      <c r="V2787" s="98"/>
      <c r="W2787" s="99"/>
      <c r="X2787" s="97"/>
      <c r="Y2787" s="87"/>
      <c r="Z2787" s="100"/>
      <c r="AA2787" s="106">
        <f t="shared" si="1190"/>
        <v>2775</v>
      </c>
      <c r="AB2787" s="549">
        <f t="shared" si="1191"/>
        <v>0</v>
      </c>
      <c r="AC2787" s="544">
        <f t="shared" si="1192"/>
        <v>0</v>
      </c>
      <c r="AD2787" s="174">
        <f t="shared" si="1193"/>
        <v>0</v>
      </c>
      <c r="AE2787" s="8"/>
      <c r="AF2787" s="885" t="str">
        <f t="shared" si="1194"/>
        <v xml:space="preserve"> </v>
      </c>
      <c r="AG2787" s="40">
        <f t="shared" si="1195"/>
        <v>0</v>
      </c>
      <c r="AH2787" s="40">
        <f t="shared" si="1196"/>
        <v>0</v>
      </c>
      <c r="AR2787" s="40">
        <f t="shared" si="1197"/>
        <v>0</v>
      </c>
      <c r="AS2787" s="40">
        <f t="shared" si="1198"/>
        <v>0</v>
      </c>
      <c r="AT2787" s="40">
        <f t="shared" si="1199"/>
        <v>0</v>
      </c>
      <c r="AU2787" s="40">
        <f t="shared" si="1200"/>
        <v>0</v>
      </c>
      <c r="AX2787" s="279">
        <f t="shared" si="1201"/>
        <v>0</v>
      </c>
      <c r="AY2787" s="279">
        <f t="shared" si="1202"/>
        <v>0</v>
      </c>
      <c r="AZ2787" s="40">
        <f t="shared" si="1203"/>
        <v>0</v>
      </c>
      <c r="BB2787" s="40">
        <f t="shared" si="1204"/>
        <v>0</v>
      </c>
      <c r="BC2787" s="397">
        <f t="shared" si="1205"/>
        <v>0</v>
      </c>
      <c r="BD2787" s="105">
        <f t="shared" si="1206"/>
        <v>0</v>
      </c>
      <c r="BE2787" s="105">
        <f t="shared" si="1207"/>
        <v>0</v>
      </c>
      <c r="BF2787" s="742">
        <f t="shared" si="1208"/>
        <v>0</v>
      </c>
      <c r="BG2787" s="89"/>
      <c r="BH2787" s="9"/>
      <c r="BJ2787" s="40">
        <f t="shared" si="1209"/>
        <v>0</v>
      </c>
      <c r="BK2787" s="40">
        <f t="shared" si="1210"/>
        <v>1</v>
      </c>
      <c r="BL2787" s="40">
        <f t="shared" si="1211"/>
        <v>0</v>
      </c>
      <c r="BM2787" s="40">
        <f t="shared" si="1212"/>
        <v>0</v>
      </c>
      <c r="BN2787" s="40">
        <f t="shared" si="1213"/>
        <v>0</v>
      </c>
    </row>
    <row r="2788" spans="1:66" x14ac:dyDescent="0.25">
      <c r="A2788" s="379"/>
      <c r="B2788" s="936"/>
      <c r="C2788" s="272"/>
      <c r="D2788" s="868"/>
      <c r="E2788" s="873" t="str">
        <f t="shared" si="1187"/>
        <v xml:space="preserve"> </v>
      </c>
      <c r="F2788" s="130">
        <f t="shared" si="1188"/>
        <v>0</v>
      </c>
      <c r="G2788" s="128">
        <f t="shared" si="1189"/>
        <v>2776</v>
      </c>
      <c r="H2788" s="127"/>
      <c r="I2788" s="321"/>
      <c r="J2788" s="97"/>
      <c r="K2788" s="323"/>
      <c r="L2788" s="322"/>
      <c r="M2788" s="50"/>
      <c r="N2788" s="87"/>
      <c r="O2788" s="324"/>
      <c r="P2788" s="98"/>
      <c r="Q2788" s="98"/>
      <c r="R2788" s="114"/>
      <c r="S2788" s="753"/>
      <c r="T2788" s="98"/>
      <c r="U2788" s="98"/>
      <c r="V2788" s="98"/>
      <c r="W2788" s="99"/>
      <c r="X2788" s="97"/>
      <c r="Y2788" s="87"/>
      <c r="Z2788" s="100"/>
      <c r="AA2788" s="106">
        <f t="shared" si="1190"/>
        <v>2776</v>
      </c>
      <c r="AB2788" s="549">
        <f t="shared" si="1191"/>
        <v>0</v>
      </c>
      <c r="AC2788" s="544">
        <f t="shared" si="1192"/>
        <v>0</v>
      </c>
      <c r="AD2788" s="174">
        <f t="shared" si="1193"/>
        <v>0</v>
      </c>
      <c r="AE2788" s="8"/>
      <c r="AF2788" s="885" t="str">
        <f t="shared" si="1194"/>
        <v xml:space="preserve"> </v>
      </c>
      <c r="AG2788" s="40">
        <f t="shared" si="1195"/>
        <v>0</v>
      </c>
      <c r="AH2788" s="40">
        <f t="shared" si="1196"/>
        <v>0</v>
      </c>
      <c r="AR2788" s="40">
        <f t="shared" si="1197"/>
        <v>0</v>
      </c>
      <c r="AS2788" s="40">
        <f t="shared" si="1198"/>
        <v>0</v>
      </c>
      <c r="AT2788" s="40">
        <f t="shared" si="1199"/>
        <v>0</v>
      </c>
      <c r="AU2788" s="40">
        <f t="shared" si="1200"/>
        <v>0</v>
      </c>
      <c r="AX2788" s="279">
        <f t="shared" si="1201"/>
        <v>0</v>
      </c>
      <c r="AY2788" s="279">
        <f t="shared" si="1202"/>
        <v>0</v>
      </c>
      <c r="AZ2788" s="40">
        <f t="shared" si="1203"/>
        <v>0</v>
      </c>
      <c r="BB2788" s="40">
        <f t="shared" si="1204"/>
        <v>0</v>
      </c>
      <c r="BC2788" s="397">
        <f t="shared" si="1205"/>
        <v>0</v>
      </c>
      <c r="BD2788" s="105">
        <f t="shared" si="1206"/>
        <v>0</v>
      </c>
      <c r="BE2788" s="105">
        <f t="shared" si="1207"/>
        <v>0</v>
      </c>
      <c r="BF2788" s="742">
        <f t="shared" si="1208"/>
        <v>0</v>
      </c>
      <c r="BG2788" s="89"/>
      <c r="BH2788" s="9"/>
      <c r="BJ2788" s="40">
        <f t="shared" si="1209"/>
        <v>0</v>
      </c>
      <c r="BK2788" s="40">
        <f t="shared" si="1210"/>
        <v>1</v>
      </c>
      <c r="BL2788" s="40">
        <f t="shared" si="1211"/>
        <v>0</v>
      </c>
      <c r="BM2788" s="40">
        <f t="shared" si="1212"/>
        <v>0</v>
      </c>
      <c r="BN2788" s="40">
        <f t="shared" si="1213"/>
        <v>0</v>
      </c>
    </row>
    <row r="2789" spans="1:66" x14ac:dyDescent="0.25">
      <c r="A2789" s="379"/>
      <c r="B2789" s="936"/>
      <c r="C2789" s="272"/>
      <c r="D2789" s="868"/>
      <c r="E2789" s="873" t="str">
        <f t="shared" si="1187"/>
        <v xml:space="preserve"> </v>
      </c>
      <c r="F2789" s="130">
        <f t="shared" si="1188"/>
        <v>0</v>
      </c>
      <c r="G2789" s="128">
        <f t="shared" si="1189"/>
        <v>2777</v>
      </c>
      <c r="H2789" s="127"/>
      <c r="I2789" s="321"/>
      <c r="J2789" s="97"/>
      <c r="K2789" s="323"/>
      <c r="L2789" s="322"/>
      <c r="M2789" s="50"/>
      <c r="N2789" s="87"/>
      <c r="O2789" s="324"/>
      <c r="P2789" s="98"/>
      <c r="Q2789" s="98"/>
      <c r="R2789" s="114"/>
      <c r="S2789" s="753"/>
      <c r="T2789" s="98"/>
      <c r="U2789" s="98"/>
      <c r="V2789" s="98"/>
      <c r="W2789" s="99"/>
      <c r="X2789" s="97"/>
      <c r="Y2789" s="87"/>
      <c r="Z2789" s="100"/>
      <c r="AA2789" s="106">
        <f t="shared" si="1190"/>
        <v>2777</v>
      </c>
      <c r="AB2789" s="549">
        <f t="shared" si="1191"/>
        <v>0</v>
      </c>
      <c r="AC2789" s="544">
        <f t="shared" si="1192"/>
        <v>0</v>
      </c>
      <c r="AD2789" s="174">
        <f t="shared" si="1193"/>
        <v>0</v>
      </c>
      <c r="AE2789" s="8"/>
      <c r="AF2789" s="885" t="str">
        <f t="shared" si="1194"/>
        <v xml:space="preserve"> </v>
      </c>
      <c r="AG2789" s="40">
        <f t="shared" si="1195"/>
        <v>0</v>
      </c>
      <c r="AH2789" s="40">
        <f t="shared" si="1196"/>
        <v>0</v>
      </c>
      <c r="AR2789" s="40">
        <f t="shared" si="1197"/>
        <v>0</v>
      </c>
      <c r="AS2789" s="40">
        <f t="shared" si="1198"/>
        <v>0</v>
      </c>
      <c r="AT2789" s="40">
        <f t="shared" si="1199"/>
        <v>0</v>
      </c>
      <c r="AU2789" s="40">
        <f t="shared" si="1200"/>
        <v>0</v>
      </c>
      <c r="AX2789" s="279">
        <f t="shared" si="1201"/>
        <v>0</v>
      </c>
      <c r="AY2789" s="279">
        <f t="shared" si="1202"/>
        <v>0</v>
      </c>
      <c r="AZ2789" s="40">
        <f t="shared" si="1203"/>
        <v>0</v>
      </c>
      <c r="BB2789" s="40">
        <f t="shared" si="1204"/>
        <v>0</v>
      </c>
      <c r="BC2789" s="397">
        <f t="shared" si="1205"/>
        <v>0</v>
      </c>
      <c r="BD2789" s="105">
        <f t="shared" si="1206"/>
        <v>0</v>
      </c>
      <c r="BE2789" s="105">
        <f t="shared" si="1207"/>
        <v>0</v>
      </c>
      <c r="BF2789" s="742">
        <f t="shared" si="1208"/>
        <v>0</v>
      </c>
      <c r="BG2789" s="89"/>
      <c r="BH2789" s="9"/>
      <c r="BJ2789" s="40">
        <f t="shared" si="1209"/>
        <v>0</v>
      </c>
      <c r="BK2789" s="40">
        <f t="shared" si="1210"/>
        <v>1</v>
      </c>
      <c r="BL2789" s="40">
        <f t="shared" si="1211"/>
        <v>0</v>
      </c>
      <c r="BM2789" s="40">
        <f t="shared" si="1212"/>
        <v>0</v>
      </c>
      <c r="BN2789" s="40">
        <f t="shared" si="1213"/>
        <v>0</v>
      </c>
    </row>
    <row r="2790" spans="1:66" x14ac:dyDescent="0.25">
      <c r="A2790" s="379"/>
      <c r="B2790" s="936"/>
      <c r="C2790" s="272"/>
      <c r="D2790" s="868"/>
      <c r="E2790" s="873" t="str">
        <f t="shared" si="1187"/>
        <v xml:space="preserve"> </v>
      </c>
      <c r="F2790" s="130">
        <f t="shared" si="1188"/>
        <v>0</v>
      </c>
      <c r="G2790" s="128">
        <f t="shared" si="1189"/>
        <v>2778</v>
      </c>
      <c r="H2790" s="127"/>
      <c r="I2790" s="321"/>
      <c r="J2790" s="97"/>
      <c r="K2790" s="323"/>
      <c r="L2790" s="322"/>
      <c r="M2790" s="50"/>
      <c r="N2790" s="87"/>
      <c r="O2790" s="324"/>
      <c r="P2790" s="98"/>
      <c r="Q2790" s="98"/>
      <c r="R2790" s="114"/>
      <c r="S2790" s="753"/>
      <c r="T2790" s="98"/>
      <c r="U2790" s="98"/>
      <c r="V2790" s="98"/>
      <c r="W2790" s="99"/>
      <c r="X2790" s="97"/>
      <c r="Y2790" s="87"/>
      <c r="Z2790" s="100"/>
      <c r="AA2790" s="106">
        <f t="shared" si="1190"/>
        <v>2778</v>
      </c>
      <c r="AB2790" s="549">
        <f t="shared" si="1191"/>
        <v>0</v>
      </c>
      <c r="AC2790" s="544">
        <f t="shared" si="1192"/>
        <v>0</v>
      </c>
      <c r="AD2790" s="174">
        <f t="shared" si="1193"/>
        <v>0</v>
      </c>
      <c r="AE2790" s="8"/>
      <c r="AF2790" s="885" t="str">
        <f t="shared" si="1194"/>
        <v xml:space="preserve"> </v>
      </c>
      <c r="AG2790" s="40">
        <f t="shared" si="1195"/>
        <v>0</v>
      </c>
      <c r="AH2790" s="40">
        <f t="shared" si="1196"/>
        <v>0</v>
      </c>
      <c r="AR2790" s="40">
        <f t="shared" si="1197"/>
        <v>0</v>
      </c>
      <c r="AS2790" s="40">
        <f t="shared" si="1198"/>
        <v>0</v>
      </c>
      <c r="AT2790" s="40">
        <f t="shared" si="1199"/>
        <v>0</v>
      </c>
      <c r="AU2790" s="40">
        <f t="shared" si="1200"/>
        <v>0</v>
      </c>
      <c r="AX2790" s="279">
        <f t="shared" si="1201"/>
        <v>0</v>
      </c>
      <c r="AY2790" s="279">
        <f t="shared" si="1202"/>
        <v>0</v>
      </c>
      <c r="AZ2790" s="40">
        <f t="shared" si="1203"/>
        <v>0</v>
      </c>
      <c r="BB2790" s="40">
        <f t="shared" si="1204"/>
        <v>0</v>
      </c>
      <c r="BC2790" s="397">
        <f t="shared" si="1205"/>
        <v>0</v>
      </c>
      <c r="BD2790" s="105">
        <f t="shared" si="1206"/>
        <v>0</v>
      </c>
      <c r="BE2790" s="105">
        <f t="shared" si="1207"/>
        <v>0</v>
      </c>
      <c r="BF2790" s="742">
        <f t="shared" si="1208"/>
        <v>0</v>
      </c>
      <c r="BG2790" s="89"/>
      <c r="BH2790" s="9"/>
      <c r="BJ2790" s="40">
        <f t="shared" si="1209"/>
        <v>0</v>
      </c>
      <c r="BK2790" s="40">
        <f t="shared" si="1210"/>
        <v>1</v>
      </c>
      <c r="BL2790" s="40">
        <f t="shared" si="1211"/>
        <v>0</v>
      </c>
      <c r="BM2790" s="40">
        <f t="shared" si="1212"/>
        <v>0</v>
      </c>
      <c r="BN2790" s="40">
        <f t="shared" si="1213"/>
        <v>0</v>
      </c>
    </row>
    <row r="2791" spans="1:66" x14ac:dyDescent="0.25">
      <c r="A2791" s="379"/>
      <c r="B2791" s="936"/>
      <c r="C2791" s="272"/>
      <c r="D2791" s="868"/>
      <c r="E2791" s="873" t="str">
        <f t="shared" si="1187"/>
        <v xml:space="preserve"> </v>
      </c>
      <c r="F2791" s="130">
        <f t="shared" si="1188"/>
        <v>0</v>
      </c>
      <c r="G2791" s="128">
        <f t="shared" si="1189"/>
        <v>2779</v>
      </c>
      <c r="H2791" s="127"/>
      <c r="I2791" s="321"/>
      <c r="J2791" s="97"/>
      <c r="K2791" s="323"/>
      <c r="L2791" s="322"/>
      <c r="M2791" s="50"/>
      <c r="N2791" s="87"/>
      <c r="O2791" s="324"/>
      <c r="P2791" s="98"/>
      <c r="Q2791" s="98"/>
      <c r="R2791" s="114"/>
      <c r="S2791" s="753"/>
      <c r="T2791" s="98"/>
      <c r="U2791" s="98"/>
      <c r="V2791" s="98"/>
      <c r="W2791" s="99"/>
      <c r="X2791" s="97"/>
      <c r="Y2791" s="87"/>
      <c r="Z2791" s="100"/>
      <c r="AA2791" s="106">
        <f t="shared" si="1190"/>
        <v>2779</v>
      </c>
      <c r="AB2791" s="549">
        <f t="shared" si="1191"/>
        <v>0</v>
      </c>
      <c r="AC2791" s="544">
        <f t="shared" si="1192"/>
        <v>0</v>
      </c>
      <c r="AD2791" s="174">
        <f t="shared" si="1193"/>
        <v>0</v>
      </c>
      <c r="AE2791" s="8"/>
      <c r="AF2791" s="885" t="str">
        <f t="shared" si="1194"/>
        <v xml:space="preserve"> </v>
      </c>
      <c r="AG2791" s="40">
        <f t="shared" si="1195"/>
        <v>0</v>
      </c>
      <c r="AH2791" s="40">
        <f t="shared" si="1196"/>
        <v>0</v>
      </c>
      <c r="AR2791" s="40">
        <f t="shared" si="1197"/>
        <v>0</v>
      </c>
      <c r="AS2791" s="40">
        <f t="shared" si="1198"/>
        <v>0</v>
      </c>
      <c r="AT2791" s="40">
        <f t="shared" si="1199"/>
        <v>0</v>
      </c>
      <c r="AU2791" s="40">
        <f t="shared" si="1200"/>
        <v>0</v>
      </c>
      <c r="AX2791" s="279">
        <f t="shared" si="1201"/>
        <v>0</v>
      </c>
      <c r="AY2791" s="279">
        <f t="shared" si="1202"/>
        <v>0</v>
      </c>
      <c r="AZ2791" s="40">
        <f t="shared" si="1203"/>
        <v>0</v>
      </c>
      <c r="BB2791" s="40">
        <f t="shared" si="1204"/>
        <v>0</v>
      </c>
      <c r="BC2791" s="397">
        <f t="shared" si="1205"/>
        <v>0</v>
      </c>
      <c r="BD2791" s="105">
        <f t="shared" si="1206"/>
        <v>0</v>
      </c>
      <c r="BE2791" s="105">
        <f t="shared" si="1207"/>
        <v>0</v>
      </c>
      <c r="BF2791" s="742">
        <f t="shared" si="1208"/>
        <v>0</v>
      </c>
      <c r="BG2791" s="89"/>
      <c r="BH2791" s="9"/>
      <c r="BJ2791" s="40">
        <f t="shared" si="1209"/>
        <v>0</v>
      </c>
      <c r="BK2791" s="40">
        <f t="shared" si="1210"/>
        <v>1</v>
      </c>
      <c r="BL2791" s="40">
        <f t="shared" si="1211"/>
        <v>0</v>
      </c>
      <c r="BM2791" s="40">
        <f t="shared" si="1212"/>
        <v>0</v>
      </c>
      <c r="BN2791" s="40">
        <f t="shared" si="1213"/>
        <v>0</v>
      </c>
    </row>
    <row r="2792" spans="1:66" x14ac:dyDescent="0.25">
      <c r="A2792" s="379"/>
      <c r="B2792" s="936"/>
      <c r="C2792" s="272"/>
      <c r="D2792" s="868"/>
      <c r="E2792" s="873" t="str">
        <f t="shared" si="1187"/>
        <v xml:space="preserve"> </v>
      </c>
      <c r="F2792" s="130">
        <f t="shared" si="1188"/>
        <v>0</v>
      </c>
      <c r="G2792" s="128">
        <f t="shared" si="1189"/>
        <v>2780</v>
      </c>
      <c r="H2792" s="127"/>
      <c r="I2792" s="321"/>
      <c r="J2792" s="97"/>
      <c r="K2792" s="323"/>
      <c r="L2792" s="322"/>
      <c r="M2792" s="50"/>
      <c r="N2792" s="87"/>
      <c r="O2792" s="324"/>
      <c r="P2792" s="98"/>
      <c r="Q2792" s="98"/>
      <c r="R2792" s="114"/>
      <c r="S2792" s="753"/>
      <c r="T2792" s="98"/>
      <c r="U2792" s="98"/>
      <c r="V2792" s="98"/>
      <c r="W2792" s="99"/>
      <c r="X2792" s="97"/>
      <c r="Y2792" s="87"/>
      <c r="Z2792" s="100"/>
      <c r="AA2792" s="106">
        <f t="shared" si="1190"/>
        <v>2780</v>
      </c>
      <c r="AB2792" s="549">
        <f t="shared" si="1191"/>
        <v>0</v>
      </c>
      <c r="AC2792" s="544">
        <f t="shared" si="1192"/>
        <v>0</v>
      </c>
      <c r="AD2792" s="174">
        <f t="shared" si="1193"/>
        <v>0</v>
      </c>
      <c r="AE2792" s="8"/>
      <c r="AF2792" s="885" t="str">
        <f t="shared" si="1194"/>
        <v xml:space="preserve"> </v>
      </c>
      <c r="AG2792" s="40">
        <f t="shared" si="1195"/>
        <v>0</v>
      </c>
      <c r="AH2792" s="40">
        <f t="shared" si="1196"/>
        <v>0</v>
      </c>
      <c r="AR2792" s="40">
        <f t="shared" si="1197"/>
        <v>0</v>
      </c>
      <c r="AS2792" s="40">
        <f t="shared" si="1198"/>
        <v>0</v>
      </c>
      <c r="AT2792" s="40">
        <f t="shared" si="1199"/>
        <v>0</v>
      </c>
      <c r="AU2792" s="40">
        <f t="shared" si="1200"/>
        <v>0</v>
      </c>
      <c r="AX2792" s="279">
        <f t="shared" si="1201"/>
        <v>0</v>
      </c>
      <c r="AY2792" s="279">
        <f t="shared" si="1202"/>
        <v>0</v>
      </c>
      <c r="AZ2792" s="40">
        <f t="shared" si="1203"/>
        <v>0</v>
      </c>
      <c r="BB2792" s="40">
        <f t="shared" si="1204"/>
        <v>0</v>
      </c>
      <c r="BC2792" s="397">
        <f t="shared" si="1205"/>
        <v>0</v>
      </c>
      <c r="BD2792" s="105">
        <f t="shared" si="1206"/>
        <v>0</v>
      </c>
      <c r="BE2792" s="105">
        <f t="shared" si="1207"/>
        <v>0</v>
      </c>
      <c r="BF2792" s="742">
        <f t="shared" si="1208"/>
        <v>0</v>
      </c>
      <c r="BG2792" s="89"/>
      <c r="BH2792" s="9"/>
      <c r="BJ2792" s="40">
        <f t="shared" si="1209"/>
        <v>0</v>
      </c>
      <c r="BK2792" s="40">
        <f t="shared" si="1210"/>
        <v>1</v>
      </c>
      <c r="BL2792" s="40">
        <f t="shared" si="1211"/>
        <v>0</v>
      </c>
      <c r="BM2792" s="40">
        <f t="shared" si="1212"/>
        <v>0</v>
      </c>
      <c r="BN2792" s="40">
        <f t="shared" si="1213"/>
        <v>0</v>
      </c>
    </row>
    <row r="2793" spans="1:66" x14ac:dyDescent="0.25">
      <c r="A2793" s="379"/>
      <c r="B2793" s="936"/>
      <c r="C2793" s="272"/>
      <c r="D2793" s="868"/>
      <c r="E2793" s="873" t="str">
        <f t="shared" si="1187"/>
        <v xml:space="preserve"> </v>
      </c>
      <c r="F2793" s="130">
        <f t="shared" si="1188"/>
        <v>0</v>
      </c>
      <c r="G2793" s="128">
        <f t="shared" si="1189"/>
        <v>2781</v>
      </c>
      <c r="H2793" s="127"/>
      <c r="I2793" s="321"/>
      <c r="J2793" s="97"/>
      <c r="K2793" s="323"/>
      <c r="L2793" s="322"/>
      <c r="M2793" s="50"/>
      <c r="N2793" s="87"/>
      <c r="O2793" s="324"/>
      <c r="P2793" s="98"/>
      <c r="Q2793" s="98"/>
      <c r="R2793" s="114"/>
      <c r="S2793" s="753"/>
      <c r="T2793" s="98"/>
      <c r="U2793" s="98"/>
      <c r="V2793" s="98"/>
      <c r="W2793" s="99"/>
      <c r="X2793" s="97"/>
      <c r="Y2793" s="87"/>
      <c r="Z2793" s="100"/>
      <c r="AA2793" s="106">
        <f t="shared" si="1190"/>
        <v>2781</v>
      </c>
      <c r="AB2793" s="549">
        <f t="shared" si="1191"/>
        <v>0</v>
      </c>
      <c r="AC2793" s="544">
        <f t="shared" si="1192"/>
        <v>0</v>
      </c>
      <c r="AD2793" s="174">
        <f t="shared" si="1193"/>
        <v>0</v>
      </c>
      <c r="AE2793" s="8"/>
      <c r="AF2793" s="885" t="str">
        <f t="shared" si="1194"/>
        <v xml:space="preserve"> </v>
      </c>
      <c r="AG2793" s="40">
        <f t="shared" si="1195"/>
        <v>0</v>
      </c>
      <c r="AH2793" s="40">
        <f t="shared" si="1196"/>
        <v>0</v>
      </c>
      <c r="AR2793" s="40">
        <f t="shared" si="1197"/>
        <v>0</v>
      </c>
      <c r="AS2793" s="40">
        <f t="shared" si="1198"/>
        <v>0</v>
      </c>
      <c r="AT2793" s="40">
        <f t="shared" si="1199"/>
        <v>0</v>
      </c>
      <c r="AU2793" s="40">
        <f t="shared" si="1200"/>
        <v>0</v>
      </c>
      <c r="AX2793" s="279">
        <f t="shared" si="1201"/>
        <v>0</v>
      </c>
      <c r="AY2793" s="279">
        <f t="shared" si="1202"/>
        <v>0</v>
      </c>
      <c r="AZ2793" s="40">
        <f t="shared" si="1203"/>
        <v>0</v>
      </c>
      <c r="BB2793" s="40">
        <f t="shared" si="1204"/>
        <v>0</v>
      </c>
      <c r="BC2793" s="397">
        <f t="shared" si="1205"/>
        <v>0</v>
      </c>
      <c r="BD2793" s="105">
        <f t="shared" si="1206"/>
        <v>0</v>
      </c>
      <c r="BE2793" s="105">
        <f t="shared" si="1207"/>
        <v>0</v>
      </c>
      <c r="BF2793" s="742">
        <f t="shared" si="1208"/>
        <v>0</v>
      </c>
      <c r="BG2793" s="89"/>
      <c r="BH2793" s="9"/>
      <c r="BJ2793" s="40">
        <f t="shared" si="1209"/>
        <v>0</v>
      </c>
      <c r="BK2793" s="40">
        <f t="shared" si="1210"/>
        <v>1</v>
      </c>
      <c r="BL2793" s="40">
        <f t="shared" si="1211"/>
        <v>0</v>
      </c>
      <c r="BM2793" s="40">
        <f t="shared" si="1212"/>
        <v>0</v>
      </c>
      <c r="BN2793" s="40">
        <f t="shared" si="1213"/>
        <v>0</v>
      </c>
    </row>
    <row r="2794" spans="1:66" x14ac:dyDescent="0.25">
      <c r="A2794" s="379"/>
      <c r="B2794" s="936"/>
      <c r="C2794" s="272"/>
      <c r="D2794" s="868"/>
      <c r="E2794" s="873" t="str">
        <f t="shared" si="1187"/>
        <v xml:space="preserve"> </v>
      </c>
      <c r="F2794" s="130">
        <f t="shared" si="1188"/>
        <v>0</v>
      </c>
      <c r="G2794" s="128">
        <f t="shared" si="1189"/>
        <v>2782</v>
      </c>
      <c r="H2794" s="127"/>
      <c r="I2794" s="321"/>
      <c r="J2794" s="97"/>
      <c r="K2794" s="323"/>
      <c r="L2794" s="322"/>
      <c r="M2794" s="50"/>
      <c r="N2794" s="87"/>
      <c r="O2794" s="324"/>
      <c r="P2794" s="98"/>
      <c r="Q2794" s="98"/>
      <c r="R2794" s="114"/>
      <c r="S2794" s="753"/>
      <c r="T2794" s="98"/>
      <c r="U2794" s="98"/>
      <c r="V2794" s="98"/>
      <c r="W2794" s="99"/>
      <c r="X2794" s="97"/>
      <c r="Y2794" s="87"/>
      <c r="Z2794" s="100"/>
      <c r="AA2794" s="106">
        <f t="shared" si="1190"/>
        <v>2782</v>
      </c>
      <c r="AB2794" s="549">
        <f t="shared" si="1191"/>
        <v>0</v>
      </c>
      <c r="AC2794" s="544">
        <f t="shared" si="1192"/>
        <v>0</v>
      </c>
      <c r="AD2794" s="174">
        <f t="shared" si="1193"/>
        <v>0</v>
      </c>
      <c r="AE2794" s="8"/>
      <c r="AF2794" s="885" t="str">
        <f t="shared" si="1194"/>
        <v xml:space="preserve"> </v>
      </c>
      <c r="AG2794" s="40">
        <f t="shared" si="1195"/>
        <v>0</v>
      </c>
      <c r="AH2794" s="40">
        <f t="shared" si="1196"/>
        <v>0</v>
      </c>
      <c r="AR2794" s="40">
        <f t="shared" si="1197"/>
        <v>0</v>
      </c>
      <c r="AS2794" s="40">
        <f t="shared" si="1198"/>
        <v>0</v>
      </c>
      <c r="AT2794" s="40">
        <f t="shared" si="1199"/>
        <v>0</v>
      </c>
      <c r="AU2794" s="40">
        <f t="shared" si="1200"/>
        <v>0</v>
      </c>
      <c r="AX2794" s="279">
        <f t="shared" si="1201"/>
        <v>0</v>
      </c>
      <c r="AY2794" s="279">
        <f t="shared" si="1202"/>
        <v>0</v>
      </c>
      <c r="AZ2794" s="40">
        <f t="shared" si="1203"/>
        <v>0</v>
      </c>
      <c r="BB2794" s="40">
        <f t="shared" si="1204"/>
        <v>0</v>
      </c>
      <c r="BC2794" s="397">
        <f t="shared" si="1205"/>
        <v>0</v>
      </c>
      <c r="BD2794" s="105">
        <f t="shared" si="1206"/>
        <v>0</v>
      </c>
      <c r="BE2794" s="105">
        <f t="shared" si="1207"/>
        <v>0</v>
      </c>
      <c r="BF2794" s="742">
        <f t="shared" si="1208"/>
        <v>0</v>
      </c>
      <c r="BG2794" s="89"/>
      <c r="BH2794" s="9"/>
      <c r="BJ2794" s="40">
        <f t="shared" si="1209"/>
        <v>0</v>
      </c>
      <c r="BK2794" s="40">
        <f t="shared" si="1210"/>
        <v>1</v>
      </c>
      <c r="BL2794" s="40">
        <f t="shared" si="1211"/>
        <v>0</v>
      </c>
      <c r="BM2794" s="40">
        <f t="shared" si="1212"/>
        <v>0</v>
      </c>
      <c r="BN2794" s="40">
        <f t="shared" si="1213"/>
        <v>0</v>
      </c>
    </row>
    <row r="2795" spans="1:66" x14ac:dyDescent="0.25">
      <c r="A2795" s="379"/>
      <c r="B2795" s="936"/>
      <c r="C2795" s="272"/>
      <c r="D2795" s="868"/>
      <c r="E2795" s="873" t="str">
        <f t="shared" si="1187"/>
        <v xml:space="preserve"> </v>
      </c>
      <c r="F2795" s="130">
        <f t="shared" si="1188"/>
        <v>0</v>
      </c>
      <c r="G2795" s="128">
        <f t="shared" si="1189"/>
        <v>2783</v>
      </c>
      <c r="H2795" s="127"/>
      <c r="I2795" s="321"/>
      <c r="J2795" s="97"/>
      <c r="K2795" s="323"/>
      <c r="L2795" s="322"/>
      <c r="M2795" s="50"/>
      <c r="N2795" s="87"/>
      <c r="O2795" s="324"/>
      <c r="P2795" s="98"/>
      <c r="Q2795" s="98"/>
      <c r="R2795" s="114"/>
      <c r="S2795" s="753"/>
      <c r="T2795" s="98"/>
      <c r="U2795" s="98"/>
      <c r="V2795" s="98"/>
      <c r="W2795" s="99"/>
      <c r="X2795" s="97"/>
      <c r="Y2795" s="87"/>
      <c r="Z2795" s="100"/>
      <c r="AA2795" s="106">
        <f t="shared" si="1190"/>
        <v>2783</v>
      </c>
      <c r="AB2795" s="549">
        <f t="shared" si="1191"/>
        <v>0</v>
      </c>
      <c r="AC2795" s="544">
        <f t="shared" si="1192"/>
        <v>0</v>
      </c>
      <c r="AD2795" s="174">
        <f t="shared" si="1193"/>
        <v>0</v>
      </c>
      <c r="AE2795" s="8"/>
      <c r="AF2795" s="885" t="str">
        <f t="shared" si="1194"/>
        <v xml:space="preserve"> </v>
      </c>
      <c r="AG2795" s="40">
        <f t="shared" si="1195"/>
        <v>0</v>
      </c>
      <c r="AH2795" s="40">
        <f t="shared" si="1196"/>
        <v>0</v>
      </c>
      <c r="AR2795" s="40">
        <f t="shared" si="1197"/>
        <v>0</v>
      </c>
      <c r="AS2795" s="40">
        <f t="shared" si="1198"/>
        <v>0</v>
      </c>
      <c r="AT2795" s="40">
        <f t="shared" si="1199"/>
        <v>0</v>
      </c>
      <c r="AU2795" s="40">
        <f t="shared" si="1200"/>
        <v>0</v>
      </c>
      <c r="AX2795" s="279">
        <f t="shared" si="1201"/>
        <v>0</v>
      </c>
      <c r="AY2795" s="279">
        <f t="shared" si="1202"/>
        <v>0</v>
      </c>
      <c r="AZ2795" s="40">
        <f t="shared" si="1203"/>
        <v>0</v>
      </c>
      <c r="BB2795" s="40">
        <f t="shared" si="1204"/>
        <v>0</v>
      </c>
      <c r="BC2795" s="397">
        <f t="shared" si="1205"/>
        <v>0</v>
      </c>
      <c r="BD2795" s="105">
        <f t="shared" si="1206"/>
        <v>0</v>
      </c>
      <c r="BE2795" s="105">
        <f t="shared" si="1207"/>
        <v>0</v>
      </c>
      <c r="BF2795" s="742">
        <f t="shared" si="1208"/>
        <v>0</v>
      </c>
      <c r="BG2795" s="89"/>
      <c r="BH2795" s="9"/>
      <c r="BJ2795" s="40">
        <f t="shared" si="1209"/>
        <v>0</v>
      </c>
      <c r="BK2795" s="40">
        <f t="shared" si="1210"/>
        <v>1</v>
      </c>
      <c r="BL2795" s="40">
        <f t="shared" si="1211"/>
        <v>0</v>
      </c>
      <c r="BM2795" s="40">
        <f t="shared" si="1212"/>
        <v>0</v>
      </c>
      <c r="BN2795" s="40">
        <f t="shared" si="1213"/>
        <v>0</v>
      </c>
    </row>
    <row r="2796" spans="1:66" x14ac:dyDescent="0.25">
      <c r="A2796" s="379"/>
      <c r="B2796" s="936"/>
      <c r="C2796" s="272"/>
      <c r="D2796" s="868"/>
      <c r="E2796" s="873" t="str">
        <f t="shared" si="1187"/>
        <v xml:space="preserve"> </v>
      </c>
      <c r="F2796" s="130">
        <f t="shared" si="1188"/>
        <v>0</v>
      </c>
      <c r="G2796" s="128">
        <f t="shared" si="1189"/>
        <v>2784</v>
      </c>
      <c r="H2796" s="127"/>
      <c r="I2796" s="321"/>
      <c r="J2796" s="97"/>
      <c r="K2796" s="323"/>
      <c r="L2796" s="322"/>
      <c r="M2796" s="50"/>
      <c r="N2796" s="87"/>
      <c r="O2796" s="324"/>
      <c r="P2796" s="98"/>
      <c r="Q2796" s="98"/>
      <c r="R2796" s="114"/>
      <c r="S2796" s="753"/>
      <c r="T2796" s="98"/>
      <c r="U2796" s="98"/>
      <c r="V2796" s="98"/>
      <c r="W2796" s="99"/>
      <c r="X2796" s="97"/>
      <c r="Y2796" s="87"/>
      <c r="Z2796" s="100"/>
      <c r="AA2796" s="106">
        <f t="shared" si="1190"/>
        <v>2784</v>
      </c>
      <c r="AB2796" s="549">
        <f t="shared" si="1191"/>
        <v>0</v>
      </c>
      <c r="AC2796" s="544">
        <f t="shared" si="1192"/>
        <v>0</v>
      </c>
      <c r="AD2796" s="174">
        <f t="shared" si="1193"/>
        <v>0</v>
      </c>
      <c r="AE2796" s="8"/>
      <c r="AF2796" s="885" t="str">
        <f t="shared" si="1194"/>
        <v xml:space="preserve"> </v>
      </c>
      <c r="AG2796" s="40">
        <f t="shared" si="1195"/>
        <v>0</v>
      </c>
      <c r="AH2796" s="40">
        <f t="shared" si="1196"/>
        <v>0</v>
      </c>
      <c r="AR2796" s="40">
        <f t="shared" si="1197"/>
        <v>0</v>
      </c>
      <c r="AS2796" s="40">
        <f t="shared" si="1198"/>
        <v>0</v>
      </c>
      <c r="AT2796" s="40">
        <f t="shared" si="1199"/>
        <v>0</v>
      </c>
      <c r="AU2796" s="40">
        <f t="shared" si="1200"/>
        <v>0</v>
      </c>
      <c r="AX2796" s="279">
        <f t="shared" si="1201"/>
        <v>0</v>
      </c>
      <c r="AY2796" s="279">
        <f t="shared" si="1202"/>
        <v>0</v>
      </c>
      <c r="AZ2796" s="40">
        <f t="shared" si="1203"/>
        <v>0</v>
      </c>
      <c r="BB2796" s="40">
        <f t="shared" si="1204"/>
        <v>0</v>
      </c>
      <c r="BC2796" s="397">
        <f t="shared" si="1205"/>
        <v>0</v>
      </c>
      <c r="BD2796" s="105">
        <f t="shared" si="1206"/>
        <v>0</v>
      </c>
      <c r="BE2796" s="105">
        <f t="shared" si="1207"/>
        <v>0</v>
      </c>
      <c r="BF2796" s="742">
        <f t="shared" si="1208"/>
        <v>0</v>
      </c>
      <c r="BG2796" s="89"/>
      <c r="BH2796" s="9"/>
      <c r="BJ2796" s="40">
        <f t="shared" si="1209"/>
        <v>0</v>
      </c>
      <c r="BK2796" s="40">
        <f t="shared" si="1210"/>
        <v>1</v>
      </c>
      <c r="BL2796" s="40">
        <f t="shared" si="1211"/>
        <v>0</v>
      </c>
      <c r="BM2796" s="40">
        <f t="shared" si="1212"/>
        <v>0</v>
      </c>
      <c r="BN2796" s="40">
        <f t="shared" si="1213"/>
        <v>0</v>
      </c>
    </row>
    <row r="2797" spans="1:66" x14ac:dyDescent="0.25">
      <c r="A2797" s="379"/>
      <c r="B2797" s="936"/>
      <c r="C2797" s="272"/>
      <c r="D2797" s="868"/>
      <c r="E2797" s="873" t="str">
        <f t="shared" si="1187"/>
        <v xml:space="preserve"> </v>
      </c>
      <c r="F2797" s="130">
        <f t="shared" si="1188"/>
        <v>0</v>
      </c>
      <c r="G2797" s="128">
        <f t="shared" si="1189"/>
        <v>2785</v>
      </c>
      <c r="H2797" s="127"/>
      <c r="I2797" s="321"/>
      <c r="J2797" s="97"/>
      <c r="K2797" s="323"/>
      <c r="L2797" s="322"/>
      <c r="M2797" s="50"/>
      <c r="N2797" s="87"/>
      <c r="O2797" s="324"/>
      <c r="P2797" s="98"/>
      <c r="Q2797" s="98"/>
      <c r="R2797" s="114"/>
      <c r="S2797" s="753"/>
      <c r="T2797" s="98"/>
      <c r="U2797" s="98"/>
      <c r="V2797" s="98"/>
      <c r="W2797" s="99"/>
      <c r="X2797" s="97"/>
      <c r="Y2797" s="87"/>
      <c r="Z2797" s="100"/>
      <c r="AA2797" s="106">
        <f t="shared" si="1190"/>
        <v>2785</v>
      </c>
      <c r="AB2797" s="549">
        <f t="shared" si="1191"/>
        <v>0</v>
      </c>
      <c r="AC2797" s="544">
        <f t="shared" si="1192"/>
        <v>0</v>
      </c>
      <c r="AD2797" s="174">
        <f t="shared" si="1193"/>
        <v>0</v>
      </c>
      <c r="AE2797" s="8"/>
      <c r="AF2797" s="885" t="str">
        <f t="shared" si="1194"/>
        <v xml:space="preserve"> </v>
      </c>
      <c r="AG2797" s="40">
        <f t="shared" si="1195"/>
        <v>0</v>
      </c>
      <c r="AH2797" s="40">
        <f t="shared" si="1196"/>
        <v>0</v>
      </c>
      <c r="AR2797" s="40">
        <f t="shared" si="1197"/>
        <v>0</v>
      </c>
      <c r="AS2797" s="40">
        <f t="shared" si="1198"/>
        <v>0</v>
      </c>
      <c r="AT2797" s="40">
        <f t="shared" si="1199"/>
        <v>0</v>
      </c>
      <c r="AU2797" s="40">
        <f t="shared" si="1200"/>
        <v>0</v>
      </c>
      <c r="AX2797" s="279">
        <f t="shared" si="1201"/>
        <v>0</v>
      </c>
      <c r="AY2797" s="279">
        <f t="shared" si="1202"/>
        <v>0</v>
      </c>
      <c r="AZ2797" s="40">
        <f t="shared" si="1203"/>
        <v>0</v>
      </c>
      <c r="BB2797" s="40">
        <f t="shared" si="1204"/>
        <v>0</v>
      </c>
      <c r="BC2797" s="397">
        <f t="shared" si="1205"/>
        <v>0</v>
      </c>
      <c r="BD2797" s="105">
        <f t="shared" si="1206"/>
        <v>0</v>
      </c>
      <c r="BE2797" s="105">
        <f t="shared" si="1207"/>
        <v>0</v>
      </c>
      <c r="BF2797" s="742">
        <f t="shared" si="1208"/>
        <v>0</v>
      </c>
      <c r="BG2797" s="89"/>
      <c r="BH2797" s="9"/>
      <c r="BJ2797" s="40">
        <f t="shared" si="1209"/>
        <v>0</v>
      </c>
      <c r="BK2797" s="40">
        <f t="shared" si="1210"/>
        <v>1</v>
      </c>
      <c r="BL2797" s="40">
        <f t="shared" si="1211"/>
        <v>0</v>
      </c>
      <c r="BM2797" s="40">
        <f t="shared" si="1212"/>
        <v>0</v>
      </c>
      <c r="BN2797" s="40">
        <f t="shared" si="1213"/>
        <v>0</v>
      </c>
    </row>
    <row r="2798" spans="1:66" x14ac:dyDescent="0.25">
      <c r="A2798" s="379"/>
      <c r="B2798" s="936"/>
      <c r="C2798" s="272"/>
      <c r="D2798" s="868"/>
      <c r="E2798" s="873" t="str">
        <f t="shared" ref="E2798:E2861" si="1214">IF(+BN2798+BM2798&gt;0,"&lt; Error"," ")</f>
        <v xml:space="preserve"> </v>
      </c>
      <c r="F2798" s="130">
        <f t="shared" ref="F2798:F2861" si="1215">IF(ISBLANK(H2798),0,VLOOKUP(TRIM(H2798),AllVarieties,4,FALSE))</f>
        <v>0</v>
      </c>
      <c r="G2798" s="128">
        <f t="shared" si="1189"/>
        <v>2786</v>
      </c>
      <c r="H2798" s="127"/>
      <c r="I2798" s="321"/>
      <c r="J2798" s="97"/>
      <c r="K2798" s="323"/>
      <c r="L2798" s="322"/>
      <c r="M2798" s="50"/>
      <c r="N2798" s="87"/>
      <c r="O2798" s="324"/>
      <c r="P2798" s="98"/>
      <c r="Q2798" s="98"/>
      <c r="R2798" s="114"/>
      <c r="S2798" s="753"/>
      <c r="T2798" s="98"/>
      <c r="U2798" s="98"/>
      <c r="V2798" s="98"/>
      <c r="W2798" s="99"/>
      <c r="X2798" s="97"/>
      <c r="Y2798" s="87"/>
      <c r="Z2798" s="100"/>
      <c r="AA2798" s="106">
        <f t="shared" si="1190"/>
        <v>2786</v>
      </c>
      <c r="AB2798" s="549">
        <f t="shared" si="1191"/>
        <v>0</v>
      </c>
      <c r="AC2798" s="544">
        <f t="shared" si="1192"/>
        <v>0</v>
      </c>
      <c r="AD2798" s="174">
        <f t="shared" si="1193"/>
        <v>0</v>
      </c>
      <c r="AE2798" s="8"/>
      <c r="AF2798" s="885" t="str">
        <f t="shared" si="1194"/>
        <v xml:space="preserve"> </v>
      </c>
      <c r="AG2798" s="40">
        <f t="shared" si="1195"/>
        <v>0</v>
      </c>
      <c r="AH2798" s="40">
        <f t="shared" si="1196"/>
        <v>0</v>
      </c>
      <c r="AR2798" s="40">
        <f t="shared" si="1197"/>
        <v>0</v>
      </c>
      <c r="AS2798" s="40">
        <f t="shared" si="1198"/>
        <v>0</v>
      </c>
      <c r="AT2798" s="40">
        <f t="shared" si="1199"/>
        <v>0</v>
      </c>
      <c r="AU2798" s="40">
        <f t="shared" si="1200"/>
        <v>0</v>
      </c>
      <c r="AX2798" s="279">
        <f t="shared" si="1201"/>
        <v>0</v>
      </c>
      <c r="AY2798" s="279">
        <f t="shared" si="1202"/>
        <v>0</v>
      </c>
      <c r="AZ2798" s="40">
        <f t="shared" si="1203"/>
        <v>0</v>
      </c>
      <c r="BB2798" s="40">
        <f t="shared" si="1204"/>
        <v>0</v>
      </c>
      <c r="BC2798" s="397">
        <f t="shared" si="1205"/>
        <v>0</v>
      </c>
      <c r="BD2798" s="105">
        <f t="shared" si="1206"/>
        <v>0</v>
      </c>
      <c r="BE2798" s="105">
        <f t="shared" si="1207"/>
        <v>0</v>
      </c>
      <c r="BF2798" s="742">
        <f t="shared" si="1208"/>
        <v>0</v>
      </c>
      <c r="BG2798" s="89"/>
      <c r="BH2798" s="9"/>
      <c r="BJ2798" s="40">
        <f t="shared" si="1209"/>
        <v>0</v>
      </c>
      <c r="BK2798" s="40">
        <f t="shared" si="1210"/>
        <v>1</v>
      </c>
      <c r="BL2798" s="40">
        <f t="shared" si="1211"/>
        <v>0</v>
      </c>
      <c r="BM2798" s="40">
        <f t="shared" si="1212"/>
        <v>0</v>
      </c>
      <c r="BN2798" s="40">
        <f t="shared" si="1213"/>
        <v>0</v>
      </c>
    </row>
    <row r="2799" spans="1:66" x14ac:dyDescent="0.25">
      <c r="A2799" s="379"/>
      <c r="B2799" s="936"/>
      <c r="C2799" s="272"/>
      <c r="D2799" s="868"/>
      <c r="E2799" s="873" t="str">
        <f t="shared" si="1214"/>
        <v xml:space="preserve"> </v>
      </c>
      <c r="F2799" s="130">
        <f t="shared" si="1215"/>
        <v>0</v>
      </c>
      <c r="G2799" s="128">
        <f t="shared" si="1189"/>
        <v>2787</v>
      </c>
      <c r="H2799" s="127"/>
      <c r="I2799" s="321"/>
      <c r="J2799" s="97"/>
      <c r="K2799" s="323"/>
      <c r="L2799" s="322"/>
      <c r="M2799" s="50"/>
      <c r="N2799" s="87"/>
      <c r="O2799" s="324"/>
      <c r="P2799" s="98"/>
      <c r="Q2799" s="98"/>
      <c r="R2799" s="114"/>
      <c r="S2799" s="753"/>
      <c r="T2799" s="98"/>
      <c r="U2799" s="98"/>
      <c r="V2799" s="98"/>
      <c r="W2799" s="99"/>
      <c r="X2799" s="97"/>
      <c r="Y2799" s="87"/>
      <c r="Z2799" s="100"/>
      <c r="AA2799" s="106">
        <f t="shared" si="1190"/>
        <v>2787</v>
      </c>
      <c r="AB2799" s="549">
        <f t="shared" si="1191"/>
        <v>0</v>
      </c>
      <c r="AC2799" s="544">
        <f t="shared" si="1192"/>
        <v>0</v>
      </c>
      <c r="AD2799" s="174">
        <f t="shared" si="1193"/>
        <v>0</v>
      </c>
      <c r="AE2799" s="8"/>
      <c r="AF2799" s="885" t="str">
        <f t="shared" si="1194"/>
        <v xml:space="preserve"> </v>
      </c>
      <c r="AG2799" s="40">
        <f t="shared" si="1195"/>
        <v>0</v>
      </c>
      <c r="AH2799" s="40">
        <f t="shared" si="1196"/>
        <v>0</v>
      </c>
      <c r="AR2799" s="40">
        <f t="shared" si="1197"/>
        <v>0</v>
      </c>
      <c r="AS2799" s="40">
        <f t="shared" si="1198"/>
        <v>0</v>
      </c>
      <c r="AT2799" s="40">
        <f t="shared" si="1199"/>
        <v>0</v>
      </c>
      <c r="AU2799" s="40">
        <f t="shared" si="1200"/>
        <v>0</v>
      </c>
      <c r="AX2799" s="279">
        <f t="shared" si="1201"/>
        <v>0</v>
      </c>
      <c r="AY2799" s="279">
        <f t="shared" si="1202"/>
        <v>0</v>
      </c>
      <c r="AZ2799" s="40">
        <f t="shared" si="1203"/>
        <v>0</v>
      </c>
      <c r="BB2799" s="40">
        <f t="shared" si="1204"/>
        <v>0</v>
      </c>
      <c r="BC2799" s="397">
        <f t="shared" si="1205"/>
        <v>0</v>
      </c>
      <c r="BD2799" s="105">
        <f t="shared" si="1206"/>
        <v>0</v>
      </c>
      <c r="BE2799" s="105">
        <f t="shared" si="1207"/>
        <v>0</v>
      </c>
      <c r="BF2799" s="742">
        <f t="shared" si="1208"/>
        <v>0</v>
      </c>
      <c r="BG2799" s="89"/>
      <c r="BH2799" s="9"/>
      <c r="BJ2799" s="40">
        <f t="shared" si="1209"/>
        <v>0</v>
      </c>
      <c r="BK2799" s="40">
        <f t="shared" si="1210"/>
        <v>1</v>
      </c>
      <c r="BL2799" s="40">
        <f t="shared" si="1211"/>
        <v>0</v>
      </c>
      <c r="BM2799" s="40">
        <f t="shared" si="1212"/>
        <v>0</v>
      </c>
      <c r="BN2799" s="40">
        <f t="shared" si="1213"/>
        <v>0</v>
      </c>
    </row>
    <row r="2800" spans="1:66" x14ac:dyDescent="0.25">
      <c r="A2800" s="379"/>
      <c r="B2800" s="936"/>
      <c r="C2800" s="272"/>
      <c r="D2800" s="868"/>
      <c r="E2800" s="873" t="str">
        <f t="shared" si="1214"/>
        <v xml:space="preserve"> </v>
      </c>
      <c r="F2800" s="130">
        <f t="shared" si="1215"/>
        <v>0</v>
      </c>
      <c r="G2800" s="128">
        <f t="shared" si="1189"/>
        <v>2788</v>
      </c>
      <c r="H2800" s="127"/>
      <c r="I2800" s="321"/>
      <c r="J2800" s="97"/>
      <c r="K2800" s="323"/>
      <c r="L2800" s="322"/>
      <c r="M2800" s="50"/>
      <c r="N2800" s="87"/>
      <c r="O2800" s="324"/>
      <c r="P2800" s="98"/>
      <c r="Q2800" s="98"/>
      <c r="R2800" s="114"/>
      <c r="S2800" s="753"/>
      <c r="T2800" s="98"/>
      <c r="U2800" s="98"/>
      <c r="V2800" s="98"/>
      <c r="W2800" s="99"/>
      <c r="X2800" s="97"/>
      <c r="Y2800" s="87"/>
      <c r="Z2800" s="100"/>
      <c r="AA2800" s="106">
        <f t="shared" si="1190"/>
        <v>2788</v>
      </c>
      <c r="AB2800" s="549">
        <f t="shared" si="1191"/>
        <v>0</v>
      </c>
      <c r="AC2800" s="544">
        <f t="shared" si="1192"/>
        <v>0</v>
      </c>
      <c r="AD2800" s="174">
        <f t="shared" si="1193"/>
        <v>0</v>
      </c>
      <c r="AE2800" s="8"/>
      <c r="AF2800" s="885" t="str">
        <f t="shared" si="1194"/>
        <v xml:space="preserve"> </v>
      </c>
      <c r="AG2800" s="40">
        <f t="shared" si="1195"/>
        <v>0</v>
      </c>
      <c r="AH2800" s="40">
        <f t="shared" si="1196"/>
        <v>0</v>
      </c>
      <c r="AR2800" s="40">
        <f t="shared" si="1197"/>
        <v>0</v>
      </c>
      <c r="AS2800" s="40">
        <f t="shared" si="1198"/>
        <v>0</v>
      </c>
      <c r="AT2800" s="40">
        <f t="shared" si="1199"/>
        <v>0</v>
      </c>
      <c r="AU2800" s="40">
        <f t="shared" si="1200"/>
        <v>0</v>
      </c>
      <c r="AX2800" s="279">
        <f t="shared" si="1201"/>
        <v>0</v>
      </c>
      <c r="AY2800" s="279">
        <f t="shared" si="1202"/>
        <v>0</v>
      </c>
      <c r="AZ2800" s="40">
        <f t="shared" si="1203"/>
        <v>0</v>
      </c>
      <c r="BB2800" s="40">
        <f t="shared" si="1204"/>
        <v>0</v>
      </c>
      <c r="BC2800" s="397">
        <f t="shared" si="1205"/>
        <v>0</v>
      </c>
      <c r="BD2800" s="105">
        <f t="shared" si="1206"/>
        <v>0</v>
      </c>
      <c r="BE2800" s="105">
        <f t="shared" si="1207"/>
        <v>0</v>
      </c>
      <c r="BF2800" s="742">
        <f t="shared" si="1208"/>
        <v>0</v>
      </c>
      <c r="BG2800" s="89"/>
      <c r="BH2800" s="9"/>
      <c r="BJ2800" s="40">
        <f t="shared" si="1209"/>
        <v>0</v>
      </c>
      <c r="BK2800" s="40">
        <f t="shared" si="1210"/>
        <v>1</v>
      </c>
      <c r="BL2800" s="40">
        <f t="shared" si="1211"/>
        <v>0</v>
      </c>
      <c r="BM2800" s="40">
        <f t="shared" si="1212"/>
        <v>0</v>
      </c>
      <c r="BN2800" s="40">
        <f t="shared" si="1213"/>
        <v>0</v>
      </c>
    </row>
    <row r="2801" spans="1:66" x14ac:dyDescent="0.25">
      <c r="A2801" s="379"/>
      <c r="B2801" s="936"/>
      <c r="C2801" s="272"/>
      <c r="D2801" s="868"/>
      <c r="E2801" s="873" t="str">
        <f t="shared" si="1214"/>
        <v xml:space="preserve"> </v>
      </c>
      <c r="F2801" s="130">
        <f t="shared" si="1215"/>
        <v>0</v>
      </c>
      <c r="G2801" s="128">
        <f t="shared" si="1189"/>
        <v>2789</v>
      </c>
      <c r="H2801" s="127"/>
      <c r="I2801" s="321"/>
      <c r="J2801" s="97"/>
      <c r="K2801" s="323"/>
      <c r="L2801" s="322"/>
      <c r="M2801" s="50"/>
      <c r="N2801" s="87"/>
      <c r="O2801" s="324"/>
      <c r="P2801" s="98"/>
      <c r="Q2801" s="98"/>
      <c r="R2801" s="114"/>
      <c r="S2801" s="753"/>
      <c r="T2801" s="98"/>
      <c r="U2801" s="98"/>
      <c r="V2801" s="98"/>
      <c r="W2801" s="99"/>
      <c r="X2801" s="97"/>
      <c r="Y2801" s="87"/>
      <c r="Z2801" s="100"/>
      <c r="AA2801" s="106">
        <f t="shared" si="1190"/>
        <v>2789</v>
      </c>
      <c r="AB2801" s="549">
        <f t="shared" si="1191"/>
        <v>0</v>
      </c>
      <c r="AC2801" s="544">
        <f t="shared" si="1192"/>
        <v>0</v>
      </c>
      <c r="AD2801" s="174">
        <f t="shared" si="1193"/>
        <v>0</v>
      </c>
      <c r="AE2801" s="8"/>
      <c r="AF2801" s="885" t="str">
        <f t="shared" si="1194"/>
        <v xml:space="preserve"> </v>
      </c>
      <c r="AG2801" s="40">
        <f t="shared" si="1195"/>
        <v>0</v>
      </c>
      <c r="AH2801" s="40">
        <f t="shared" si="1196"/>
        <v>0</v>
      </c>
      <c r="AR2801" s="40">
        <f t="shared" si="1197"/>
        <v>0</v>
      </c>
      <c r="AS2801" s="40">
        <f t="shared" si="1198"/>
        <v>0</v>
      </c>
      <c r="AT2801" s="40">
        <f t="shared" si="1199"/>
        <v>0</v>
      </c>
      <c r="AU2801" s="40">
        <f t="shared" si="1200"/>
        <v>0</v>
      </c>
      <c r="AX2801" s="279">
        <f t="shared" si="1201"/>
        <v>0</v>
      </c>
      <c r="AY2801" s="279">
        <f t="shared" si="1202"/>
        <v>0</v>
      </c>
      <c r="AZ2801" s="40">
        <f t="shared" si="1203"/>
        <v>0</v>
      </c>
      <c r="BB2801" s="40">
        <f t="shared" si="1204"/>
        <v>0</v>
      </c>
      <c r="BC2801" s="397">
        <f t="shared" si="1205"/>
        <v>0</v>
      </c>
      <c r="BD2801" s="105">
        <f t="shared" si="1206"/>
        <v>0</v>
      </c>
      <c r="BE2801" s="105">
        <f t="shared" si="1207"/>
        <v>0</v>
      </c>
      <c r="BF2801" s="742">
        <f t="shared" si="1208"/>
        <v>0</v>
      </c>
      <c r="BG2801" s="89"/>
      <c r="BH2801" s="9"/>
      <c r="BJ2801" s="40">
        <f t="shared" si="1209"/>
        <v>0</v>
      </c>
      <c r="BK2801" s="40">
        <f t="shared" si="1210"/>
        <v>1</v>
      </c>
      <c r="BL2801" s="40">
        <f t="shared" si="1211"/>
        <v>0</v>
      </c>
      <c r="BM2801" s="40">
        <f t="shared" si="1212"/>
        <v>0</v>
      </c>
      <c r="BN2801" s="40">
        <f t="shared" si="1213"/>
        <v>0</v>
      </c>
    </row>
    <row r="2802" spans="1:66" x14ac:dyDescent="0.25">
      <c r="A2802" s="379"/>
      <c r="B2802" s="936"/>
      <c r="C2802" s="272"/>
      <c r="D2802" s="868"/>
      <c r="E2802" s="873" t="str">
        <f t="shared" si="1214"/>
        <v xml:space="preserve"> </v>
      </c>
      <c r="F2802" s="130">
        <f t="shared" si="1215"/>
        <v>0</v>
      </c>
      <c r="G2802" s="128">
        <f t="shared" si="1189"/>
        <v>2790</v>
      </c>
      <c r="H2802" s="127"/>
      <c r="I2802" s="321"/>
      <c r="J2802" s="97"/>
      <c r="K2802" s="323"/>
      <c r="L2802" s="322"/>
      <c r="M2802" s="50"/>
      <c r="N2802" s="87"/>
      <c r="O2802" s="324"/>
      <c r="P2802" s="98"/>
      <c r="Q2802" s="98"/>
      <c r="R2802" s="114"/>
      <c r="S2802" s="753"/>
      <c r="T2802" s="98"/>
      <c r="U2802" s="98"/>
      <c r="V2802" s="98"/>
      <c r="W2802" s="99"/>
      <c r="X2802" s="97"/>
      <c r="Y2802" s="87"/>
      <c r="Z2802" s="100"/>
      <c r="AA2802" s="106">
        <f t="shared" si="1190"/>
        <v>2790</v>
      </c>
      <c r="AB2802" s="549">
        <f t="shared" si="1191"/>
        <v>0</v>
      </c>
      <c r="AC2802" s="544">
        <f t="shared" si="1192"/>
        <v>0</v>
      </c>
      <c r="AD2802" s="174">
        <f t="shared" si="1193"/>
        <v>0</v>
      </c>
      <c r="AE2802" s="8"/>
      <c r="AF2802" s="885" t="str">
        <f t="shared" si="1194"/>
        <v xml:space="preserve"> </v>
      </c>
      <c r="AG2802" s="40">
        <f t="shared" si="1195"/>
        <v>0</v>
      </c>
      <c r="AH2802" s="40">
        <f t="shared" si="1196"/>
        <v>0</v>
      </c>
      <c r="AR2802" s="40">
        <f t="shared" si="1197"/>
        <v>0</v>
      </c>
      <c r="AS2802" s="40">
        <f t="shared" si="1198"/>
        <v>0</v>
      </c>
      <c r="AT2802" s="40">
        <f t="shared" si="1199"/>
        <v>0</v>
      </c>
      <c r="AU2802" s="40">
        <f t="shared" si="1200"/>
        <v>0</v>
      </c>
      <c r="AX2802" s="279">
        <f t="shared" si="1201"/>
        <v>0</v>
      </c>
      <c r="AY2802" s="279">
        <f t="shared" si="1202"/>
        <v>0</v>
      </c>
      <c r="AZ2802" s="40">
        <f t="shared" si="1203"/>
        <v>0</v>
      </c>
      <c r="BB2802" s="40">
        <f t="shared" si="1204"/>
        <v>0</v>
      </c>
      <c r="BC2802" s="397">
        <f t="shared" si="1205"/>
        <v>0</v>
      </c>
      <c r="BD2802" s="105">
        <f t="shared" si="1206"/>
        <v>0</v>
      </c>
      <c r="BE2802" s="105">
        <f t="shared" si="1207"/>
        <v>0</v>
      </c>
      <c r="BF2802" s="742">
        <f t="shared" si="1208"/>
        <v>0</v>
      </c>
      <c r="BG2802" s="89"/>
      <c r="BH2802" s="9"/>
      <c r="BJ2802" s="40">
        <f t="shared" si="1209"/>
        <v>0</v>
      </c>
      <c r="BK2802" s="40">
        <f t="shared" si="1210"/>
        <v>1</v>
      </c>
      <c r="BL2802" s="40">
        <f t="shared" si="1211"/>
        <v>0</v>
      </c>
      <c r="BM2802" s="40">
        <f t="shared" si="1212"/>
        <v>0</v>
      </c>
      <c r="BN2802" s="40">
        <f t="shared" si="1213"/>
        <v>0</v>
      </c>
    </row>
    <row r="2803" spans="1:66" x14ac:dyDescent="0.25">
      <c r="A2803" s="379"/>
      <c r="B2803" s="936"/>
      <c r="C2803" s="272"/>
      <c r="D2803" s="868"/>
      <c r="E2803" s="873" t="str">
        <f t="shared" si="1214"/>
        <v xml:space="preserve"> </v>
      </c>
      <c r="F2803" s="130">
        <f t="shared" si="1215"/>
        <v>0</v>
      </c>
      <c r="G2803" s="128">
        <f t="shared" ref="G2803:G2866" si="1216">ROW()-DPline</f>
        <v>2791</v>
      </c>
      <c r="H2803" s="127"/>
      <c r="I2803" s="321"/>
      <c r="J2803" s="97"/>
      <c r="K2803" s="323"/>
      <c r="L2803" s="322"/>
      <c r="M2803" s="50"/>
      <c r="N2803" s="87"/>
      <c r="O2803" s="324"/>
      <c r="P2803" s="98"/>
      <c r="Q2803" s="98"/>
      <c r="R2803" s="114"/>
      <c r="S2803" s="753"/>
      <c r="T2803" s="98"/>
      <c r="U2803" s="98"/>
      <c r="V2803" s="98"/>
      <c r="W2803" s="99"/>
      <c r="X2803" s="97"/>
      <c r="Y2803" s="87"/>
      <c r="Z2803" s="100"/>
      <c r="AA2803" s="106">
        <f t="shared" si="1190"/>
        <v>2791</v>
      </c>
      <c r="AB2803" s="549">
        <f t="shared" si="1191"/>
        <v>0</v>
      </c>
      <c r="AC2803" s="544">
        <f t="shared" si="1192"/>
        <v>0</v>
      </c>
      <c r="AD2803" s="174">
        <f t="shared" si="1193"/>
        <v>0</v>
      </c>
      <c r="AE2803" s="8"/>
      <c r="AF2803" s="885" t="str">
        <f t="shared" si="1194"/>
        <v xml:space="preserve"> </v>
      </c>
      <c r="AG2803" s="40">
        <f t="shared" si="1195"/>
        <v>0</v>
      </c>
      <c r="AH2803" s="40">
        <f t="shared" si="1196"/>
        <v>0</v>
      </c>
      <c r="AR2803" s="40">
        <f t="shared" si="1197"/>
        <v>0</v>
      </c>
      <c r="AS2803" s="40">
        <f t="shared" si="1198"/>
        <v>0</v>
      </c>
      <c r="AT2803" s="40">
        <f t="shared" si="1199"/>
        <v>0</v>
      </c>
      <c r="AU2803" s="40">
        <f t="shared" si="1200"/>
        <v>0</v>
      </c>
      <c r="AX2803" s="279">
        <f t="shared" si="1201"/>
        <v>0</v>
      </c>
      <c r="AY2803" s="279">
        <f t="shared" si="1202"/>
        <v>0</v>
      </c>
      <c r="AZ2803" s="40">
        <f t="shared" si="1203"/>
        <v>0</v>
      </c>
      <c r="BB2803" s="40">
        <f t="shared" si="1204"/>
        <v>0</v>
      </c>
      <c r="BC2803" s="397">
        <f t="shared" si="1205"/>
        <v>0</v>
      </c>
      <c r="BD2803" s="105">
        <f t="shared" si="1206"/>
        <v>0</v>
      </c>
      <c r="BE2803" s="105">
        <f t="shared" si="1207"/>
        <v>0</v>
      </c>
      <c r="BF2803" s="742">
        <f t="shared" si="1208"/>
        <v>0</v>
      </c>
      <c r="BG2803" s="89"/>
      <c r="BH2803" s="9"/>
      <c r="BJ2803" s="40">
        <f t="shared" si="1209"/>
        <v>0</v>
      </c>
      <c r="BK2803" s="40">
        <f t="shared" si="1210"/>
        <v>1</v>
      </c>
      <c r="BL2803" s="40">
        <f t="shared" si="1211"/>
        <v>0</v>
      </c>
      <c r="BM2803" s="40">
        <f t="shared" si="1212"/>
        <v>0</v>
      </c>
      <c r="BN2803" s="40">
        <f t="shared" si="1213"/>
        <v>0</v>
      </c>
    </row>
    <row r="2804" spans="1:66" x14ac:dyDescent="0.25">
      <c r="A2804" s="379"/>
      <c r="B2804" s="936"/>
      <c r="C2804" s="272"/>
      <c r="D2804" s="868"/>
      <c r="E2804" s="873" t="str">
        <f t="shared" si="1214"/>
        <v xml:space="preserve"> </v>
      </c>
      <c r="F2804" s="130">
        <f t="shared" si="1215"/>
        <v>0</v>
      </c>
      <c r="G2804" s="128">
        <f t="shared" si="1216"/>
        <v>2792</v>
      </c>
      <c r="H2804" s="127"/>
      <c r="I2804" s="321"/>
      <c r="J2804" s="97"/>
      <c r="K2804" s="323"/>
      <c r="L2804" s="322"/>
      <c r="M2804" s="50"/>
      <c r="N2804" s="87"/>
      <c r="O2804" s="324"/>
      <c r="P2804" s="98"/>
      <c r="Q2804" s="98"/>
      <c r="R2804" s="114"/>
      <c r="S2804" s="753"/>
      <c r="T2804" s="98"/>
      <c r="U2804" s="98"/>
      <c r="V2804" s="98"/>
      <c r="W2804" s="99"/>
      <c r="X2804" s="97"/>
      <c r="Y2804" s="87"/>
      <c r="Z2804" s="100"/>
      <c r="AA2804" s="106">
        <f t="shared" ref="AA2804:AA2867" si="1217">+G2804</f>
        <v>2792</v>
      </c>
      <c r="AB2804" s="549">
        <f t="shared" ref="AB2804:AB2867" si="1218">C2804*BJ2804</f>
        <v>0</v>
      </c>
      <c r="AC2804" s="544">
        <f t="shared" ref="AC2804:AC2867" si="1219">+AX2804+AY2804</f>
        <v>0</v>
      </c>
      <c r="AD2804" s="174">
        <f t="shared" ref="AD2804:AD2867" si="1220">+AC2804*PDArate</f>
        <v>0</v>
      </c>
      <c r="AE2804" s="8"/>
      <c r="AF2804" s="885" t="str">
        <f t="shared" ref="AF2804:AF2867" si="1221">IF(AG2804+AH2804=1,"Enter both columns 5 and 16.", " ")</f>
        <v xml:space="preserve"> </v>
      </c>
      <c r="AG2804" s="40">
        <f t="shared" ref="AG2804:AG2867" si="1222">IF(L2804+M2804+N2804+O2804+W2804 &gt; 0, 1, 0)</f>
        <v>0</v>
      </c>
      <c r="AH2804" s="40">
        <f t="shared" ref="AH2804:AH2867" si="1223">IF(AX2804 &gt; 0, 1, 0)</f>
        <v>0</v>
      </c>
      <c r="AR2804" s="40">
        <f t="shared" ref="AR2804:AR2867" si="1224">IF(ISNA(+F2804), 1, 0)</f>
        <v>0</v>
      </c>
      <c r="AS2804" s="40">
        <f t="shared" ref="AS2804:AS2867" si="1225">IF(ISERR(+F2804), 1, 0)</f>
        <v>0</v>
      </c>
      <c r="AT2804" s="40">
        <f t="shared" ref="AT2804:AT2867" si="1226">IF(ISERR(+AC2804), 1, 0)</f>
        <v>0</v>
      </c>
      <c r="AU2804" s="40">
        <f t="shared" ref="AU2804:AU2867" si="1227">IF(ISERR(+AD2804), 1, 0)</f>
        <v>0</v>
      </c>
      <c r="AX2804" s="279">
        <f t="shared" ref="AX2804:AX2867" si="1228">ROUND(L2804,1)*W2804</f>
        <v>0</v>
      </c>
      <c r="AY2804" s="279">
        <f t="shared" ref="AY2804:AY2867" si="1229">ROUND(X2804,1)*Z2804</f>
        <v>0</v>
      </c>
      <c r="AZ2804" s="40">
        <f t="shared" ref="AZ2804:AZ2867" si="1230">IF(J2804+K2804 &gt; 0, 1, 0)</f>
        <v>0</v>
      </c>
      <c r="BB2804" s="40">
        <f t="shared" ref="BB2804:BB2867" si="1231">IF(+BC2804&gt;0,IF(+BE2804&lt;=0,1,0),0)</f>
        <v>0</v>
      </c>
      <c r="BC2804" s="397">
        <f t="shared" ref="BC2804:BC2867" si="1232">IF(+D2804=1,IF(J2804&gt;0, +J2804, 0),0)</f>
        <v>0</v>
      </c>
      <c r="BD2804" s="105">
        <f t="shared" ref="BD2804:BD2867" si="1233">IF(VALUE(I2804)&lt;1,0,IF(VALUE(I2804)&gt;17,0,VLOOKUP(VALUE(F2804),T10Value,VALUE(I2804)+1,FALSE)))</f>
        <v>0</v>
      </c>
      <c r="BE2804" s="105">
        <f t="shared" ref="BE2804:BE2867" si="1234">ROUND(+BC2804,1)*BD2804</f>
        <v>0</v>
      </c>
      <c r="BF2804" s="742">
        <f t="shared" ref="BF2804:BF2867" si="1235">+BE2804*PDArate</f>
        <v>0</v>
      </c>
      <c r="BG2804" s="89"/>
      <c r="BH2804" s="9"/>
      <c r="BJ2804" s="40">
        <f t="shared" ref="BJ2804:BJ2867" si="1236">IF(J2804+L2804+M2804=J2804,0,IF(J2804-L2804-0.09&gt;0,IF(J2804-L2804&lt;=0.1*J2804,J2804-L2804,0),0))</f>
        <v>0</v>
      </c>
      <c r="BK2804" s="40">
        <f t="shared" ref="BK2804:BK2867" si="1237">IF(L2804+M2804+J2804+X2804&lt;=0,1,IF(L2804+M2804+X2804&gt;0,1,0))</f>
        <v>1</v>
      </c>
      <c r="BL2804" s="40">
        <f t="shared" ref="BL2804:BL2867" si="1238">IF(+BJ2804&gt;0,1,0)</f>
        <v>0</v>
      </c>
      <c r="BM2804" s="40">
        <f t="shared" ref="BM2804:BM2867" si="1239">IF(ISNUMBER(C2804),IF(2*BL2804-C2804&lt;0,1,IF(2*BL2804-C2804&gt;2,1,0)),IF(ISBLANK(C2804),0,1))</f>
        <v>0</v>
      </c>
      <c r="BN2804" s="40">
        <f t="shared" ref="BN2804:BN2867" si="1240">IF(ISNUMBER(D2804),IF(2*AG2804-D2804=1,1,IF(+D2804=0,0, IF(+D2804=1,0,1))),IF(ISBLANK(D2804),0,1))</f>
        <v>0</v>
      </c>
    </row>
    <row r="2805" spans="1:66" x14ac:dyDescent="0.25">
      <c r="A2805" s="379"/>
      <c r="B2805" s="936"/>
      <c r="C2805" s="272"/>
      <c r="D2805" s="868"/>
      <c r="E2805" s="873" t="str">
        <f t="shared" si="1214"/>
        <v xml:space="preserve"> </v>
      </c>
      <c r="F2805" s="130">
        <f t="shared" si="1215"/>
        <v>0</v>
      </c>
      <c r="G2805" s="128">
        <f t="shared" si="1216"/>
        <v>2793</v>
      </c>
      <c r="H2805" s="127"/>
      <c r="I2805" s="321"/>
      <c r="J2805" s="97"/>
      <c r="K2805" s="323"/>
      <c r="L2805" s="322"/>
      <c r="M2805" s="50"/>
      <c r="N2805" s="87"/>
      <c r="O2805" s="324"/>
      <c r="P2805" s="98"/>
      <c r="Q2805" s="98"/>
      <c r="R2805" s="114"/>
      <c r="S2805" s="753"/>
      <c r="T2805" s="98"/>
      <c r="U2805" s="98"/>
      <c r="V2805" s="98"/>
      <c r="W2805" s="99"/>
      <c r="X2805" s="97"/>
      <c r="Y2805" s="87"/>
      <c r="Z2805" s="100"/>
      <c r="AA2805" s="106">
        <f t="shared" si="1217"/>
        <v>2793</v>
      </c>
      <c r="AB2805" s="549">
        <f t="shared" si="1218"/>
        <v>0</v>
      </c>
      <c r="AC2805" s="544">
        <f t="shared" si="1219"/>
        <v>0</v>
      </c>
      <c r="AD2805" s="174">
        <f t="shared" si="1220"/>
        <v>0</v>
      </c>
      <c r="AE2805" s="8"/>
      <c r="AF2805" s="885" t="str">
        <f t="shared" si="1221"/>
        <v xml:space="preserve"> </v>
      </c>
      <c r="AG2805" s="40">
        <f t="shared" si="1222"/>
        <v>0</v>
      </c>
      <c r="AH2805" s="40">
        <f t="shared" si="1223"/>
        <v>0</v>
      </c>
      <c r="AR2805" s="40">
        <f t="shared" si="1224"/>
        <v>0</v>
      </c>
      <c r="AS2805" s="40">
        <f t="shared" si="1225"/>
        <v>0</v>
      </c>
      <c r="AT2805" s="40">
        <f t="shared" si="1226"/>
        <v>0</v>
      </c>
      <c r="AU2805" s="40">
        <f t="shared" si="1227"/>
        <v>0</v>
      </c>
      <c r="AX2805" s="279">
        <f t="shared" si="1228"/>
        <v>0</v>
      </c>
      <c r="AY2805" s="279">
        <f t="shared" si="1229"/>
        <v>0</v>
      </c>
      <c r="AZ2805" s="40">
        <f t="shared" si="1230"/>
        <v>0</v>
      </c>
      <c r="BB2805" s="40">
        <f t="shared" si="1231"/>
        <v>0</v>
      </c>
      <c r="BC2805" s="397">
        <f t="shared" si="1232"/>
        <v>0</v>
      </c>
      <c r="BD2805" s="105">
        <f t="shared" si="1233"/>
        <v>0</v>
      </c>
      <c r="BE2805" s="105">
        <f t="shared" si="1234"/>
        <v>0</v>
      </c>
      <c r="BF2805" s="742">
        <f t="shared" si="1235"/>
        <v>0</v>
      </c>
      <c r="BG2805" s="89"/>
      <c r="BH2805" s="9"/>
      <c r="BJ2805" s="40">
        <f t="shared" si="1236"/>
        <v>0</v>
      </c>
      <c r="BK2805" s="40">
        <f t="shared" si="1237"/>
        <v>1</v>
      </c>
      <c r="BL2805" s="40">
        <f t="shared" si="1238"/>
        <v>0</v>
      </c>
      <c r="BM2805" s="40">
        <f t="shared" si="1239"/>
        <v>0</v>
      </c>
      <c r="BN2805" s="40">
        <f t="shared" si="1240"/>
        <v>0</v>
      </c>
    </row>
    <row r="2806" spans="1:66" x14ac:dyDescent="0.25">
      <c r="A2806" s="379"/>
      <c r="B2806" s="936"/>
      <c r="C2806" s="272"/>
      <c r="D2806" s="868"/>
      <c r="E2806" s="873" t="str">
        <f t="shared" si="1214"/>
        <v xml:space="preserve"> </v>
      </c>
      <c r="F2806" s="130">
        <f t="shared" si="1215"/>
        <v>0</v>
      </c>
      <c r="G2806" s="128">
        <f t="shared" si="1216"/>
        <v>2794</v>
      </c>
      <c r="H2806" s="127"/>
      <c r="I2806" s="321"/>
      <c r="J2806" s="97"/>
      <c r="K2806" s="323"/>
      <c r="L2806" s="322"/>
      <c r="M2806" s="50"/>
      <c r="N2806" s="87"/>
      <c r="O2806" s="324"/>
      <c r="P2806" s="98"/>
      <c r="Q2806" s="98"/>
      <c r="R2806" s="114"/>
      <c r="S2806" s="753"/>
      <c r="T2806" s="98"/>
      <c r="U2806" s="98"/>
      <c r="V2806" s="98"/>
      <c r="W2806" s="99"/>
      <c r="X2806" s="97"/>
      <c r="Y2806" s="87"/>
      <c r="Z2806" s="100"/>
      <c r="AA2806" s="106">
        <f t="shared" si="1217"/>
        <v>2794</v>
      </c>
      <c r="AB2806" s="549">
        <f t="shared" si="1218"/>
        <v>0</v>
      </c>
      <c r="AC2806" s="544">
        <f t="shared" si="1219"/>
        <v>0</v>
      </c>
      <c r="AD2806" s="174">
        <f t="shared" si="1220"/>
        <v>0</v>
      </c>
      <c r="AE2806" s="8"/>
      <c r="AF2806" s="885" t="str">
        <f t="shared" si="1221"/>
        <v xml:space="preserve"> </v>
      </c>
      <c r="AG2806" s="40">
        <f t="shared" si="1222"/>
        <v>0</v>
      </c>
      <c r="AH2806" s="40">
        <f t="shared" si="1223"/>
        <v>0</v>
      </c>
      <c r="AR2806" s="40">
        <f t="shared" si="1224"/>
        <v>0</v>
      </c>
      <c r="AS2806" s="40">
        <f t="shared" si="1225"/>
        <v>0</v>
      </c>
      <c r="AT2806" s="40">
        <f t="shared" si="1226"/>
        <v>0</v>
      </c>
      <c r="AU2806" s="40">
        <f t="shared" si="1227"/>
        <v>0</v>
      </c>
      <c r="AX2806" s="279">
        <f t="shared" si="1228"/>
        <v>0</v>
      </c>
      <c r="AY2806" s="279">
        <f t="shared" si="1229"/>
        <v>0</v>
      </c>
      <c r="AZ2806" s="40">
        <f t="shared" si="1230"/>
        <v>0</v>
      </c>
      <c r="BB2806" s="40">
        <f t="shared" si="1231"/>
        <v>0</v>
      </c>
      <c r="BC2806" s="397">
        <f t="shared" si="1232"/>
        <v>0</v>
      </c>
      <c r="BD2806" s="105">
        <f t="shared" si="1233"/>
        <v>0</v>
      </c>
      <c r="BE2806" s="105">
        <f t="shared" si="1234"/>
        <v>0</v>
      </c>
      <c r="BF2806" s="742">
        <f t="shared" si="1235"/>
        <v>0</v>
      </c>
      <c r="BG2806" s="89"/>
      <c r="BH2806" s="9"/>
      <c r="BJ2806" s="40">
        <f t="shared" si="1236"/>
        <v>0</v>
      </c>
      <c r="BK2806" s="40">
        <f t="shared" si="1237"/>
        <v>1</v>
      </c>
      <c r="BL2806" s="40">
        <f t="shared" si="1238"/>
        <v>0</v>
      </c>
      <c r="BM2806" s="40">
        <f t="shared" si="1239"/>
        <v>0</v>
      </c>
      <c r="BN2806" s="40">
        <f t="shared" si="1240"/>
        <v>0</v>
      </c>
    </row>
    <row r="2807" spans="1:66" x14ac:dyDescent="0.25">
      <c r="A2807" s="379"/>
      <c r="B2807" s="936"/>
      <c r="C2807" s="272"/>
      <c r="D2807" s="868"/>
      <c r="E2807" s="873" t="str">
        <f t="shared" si="1214"/>
        <v xml:space="preserve"> </v>
      </c>
      <c r="F2807" s="130">
        <f t="shared" si="1215"/>
        <v>0</v>
      </c>
      <c r="G2807" s="128">
        <f t="shared" si="1216"/>
        <v>2795</v>
      </c>
      <c r="H2807" s="127"/>
      <c r="I2807" s="321"/>
      <c r="J2807" s="97"/>
      <c r="K2807" s="323"/>
      <c r="L2807" s="322"/>
      <c r="M2807" s="50"/>
      <c r="N2807" s="87"/>
      <c r="O2807" s="324"/>
      <c r="P2807" s="98"/>
      <c r="Q2807" s="98"/>
      <c r="R2807" s="114"/>
      <c r="S2807" s="753"/>
      <c r="T2807" s="98"/>
      <c r="U2807" s="98"/>
      <c r="V2807" s="98"/>
      <c r="W2807" s="99"/>
      <c r="X2807" s="97"/>
      <c r="Y2807" s="87"/>
      <c r="Z2807" s="100"/>
      <c r="AA2807" s="106">
        <f t="shared" si="1217"/>
        <v>2795</v>
      </c>
      <c r="AB2807" s="549">
        <f t="shared" si="1218"/>
        <v>0</v>
      </c>
      <c r="AC2807" s="544">
        <f t="shared" si="1219"/>
        <v>0</v>
      </c>
      <c r="AD2807" s="174">
        <f t="shared" si="1220"/>
        <v>0</v>
      </c>
      <c r="AE2807" s="8"/>
      <c r="AF2807" s="885" t="str">
        <f t="shared" si="1221"/>
        <v xml:space="preserve"> </v>
      </c>
      <c r="AG2807" s="40">
        <f t="shared" si="1222"/>
        <v>0</v>
      </c>
      <c r="AH2807" s="40">
        <f t="shared" si="1223"/>
        <v>0</v>
      </c>
      <c r="AR2807" s="40">
        <f t="shared" si="1224"/>
        <v>0</v>
      </c>
      <c r="AS2807" s="40">
        <f t="shared" si="1225"/>
        <v>0</v>
      </c>
      <c r="AT2807" s="40">
        <f t="shared" si="1226"/>
        <v>0</v>
      </c>
      <c r="AU2807" s="40">
        <f t="shared" si="1227"/>
        <v>0</v>
      </c>
      <c r="AX2807" s="279">
        <f t="shared" si="1228"/>
        <v>0</v>
      </c>
      <c r="AY2807" s="279">
        <f t="shared" si="1229"/>
        <v>0</v>
      </c>
      <c r="AZ2807" s="40">
        <f t="shared" si="1230"/>
        <v>0</v>
      </c>
      <c r="BB2807" s="40">
        <f t="shared" si="1231"/>
        <v>0</v>
      </c>
      <c r="BC2807" s="397">
        <f t="shared" si="1232"/>
        <v>0</v>
      </c>
      <c r="BD2807" s="105">
        <f t="shared" si="1233"/>
        <v>0</v>
      </c>
      <c r="BE2807" s="105">
        <f t="shared" si="1234"/>
        <v>0</v>
      </c>
      <c r="BF2807" s="742">
        <f t="shared" si="1235"/>
        <v>0</v>
      </c>
      <c r="BG2807" s="89"/>
      <c r="BH2807" s="9"/>
      <c r="BJ2807" s="40">
        <f t="shared" si="1236"/>
        <v>0</v>
      </c>
      <c r="BK2807" s="40">
        <f t="shared" si="1237"/>
        <v>1</v>
      </c>
      <c r="BL2807" s="40">
        <f t="shared" si="1238"/>
        <v>0</v>
      </c>
      <c r="BM2807" s="40">
        <f t="shared" si="1239"/>
        <v>0</v>
      </c>
      <c r="BN2807" s="40">
        <f t="shared" si="1240"/>
        <v>0</v>
      </c>
    </row>
    <row r="2808" spans="1:66" x14ac:dyDescent="0.25">
      <c r="A2808" s="379"/>
      <c r="B2808" s="936"/>
      <c r="C2808" s="272"/>
      <c r="D2808" s="868"/>
      <c r="E2808" s="873" t="str">
        <f t="shared" si="1214"/>
        <v xml:space="preserve"> </v>
      </c>
      <c r="F2808" s="130">
        <f t="shared" si="1215"/>
        <v>0</v>
      </c>
      <c r="G2808" s="128">
        <f t="shared" si="1216"/>
        <v>2796</v>
      </c>
      <c r="H2808" s="127"/>
      <c r="I2808" s="321"/>
      <c r="J2808" s="97"/>
      <c r="K2808" s="323"/>
      <c r="L2808" s="322"/>
      <c r="M2808" s="50"/>
      <c r="N2808" s="87"/>
      <c r="O2808" s="324"/>
      <c r="P2808" s="98"/>
      <c r="Q2808" s="98"/>
      <c r="R2808" s="114"/>
      <c r="S2808" s="753"/>
      <c r="T2808" s="98"/>
      <c r="U2808" s="98"/>
      <c r="V2808" s="98"/>
      <c r="W2808" s="99"/>
      <c r="X2808" s="97"/>
      <c r="Y2808" s="87"/>
      <c r="Z2808" s="100"/>
      <c r="AA2808" s="106">
        <f t="shared" si="1217"/>
        <v>2796</v>
      </c>
      <c r="AB2808" s="549">
        <f t="shared" si="1218"/>
        <v>0</v>
      </c>
      <c r="AC2808" s="544">
        <f t="shared" si="1219"/>
        <v>0</v>
      </c>
      <c r="AD2808" s="174">
        <f t="shared" si="1220"/>
        <v>0</v>
      </c>
      <c r="AE2808" s="8"/>
      <c r="AF2808" s="885" t="str">
        <f t="shared" si="1221"/>
        <v xml:space="preserve"> </v>
      </c>
      <c r="AG2808" s="40">
        <f t="shared" si="1222"/>
        <v>0</v>
      </c>
      <c r="AH2808" s="40">
        <f t="shared" si="1223"/>
        <v>0</v>
      </c>
      <c r="AR2808" s="40">
        <f t="shared" si="1224"/>
        <v>0</v>
      </c>
      <c r="AS2808" s="40">
        <f t="shared" si="1225"/>
        <v>0</v>
      </c>
      <c r="AT2808" s="40">
        <f t="shared" si="1226"/>
        <v>0</v>
      </c>
      <c r="AU2808" s="40">
        <f t="shared" si="1227"/>
        <v>0</v>
      </c>
      <c r="AX2808" s="279">
        <f t="shared" si="1228"/>
        <v>0</v>
      </c>
      <c r="AY2808" s="279">
        <f t="shared" si="1229"/>
        <v>0</v>
      </c>
      <c r="AZ2808" s="40">
        <f t="shared" si="1230"/>
        <v>0</v>
      </c>
      <c r="BB2808" s="40">
        <f t="shared" si="1231"/>
        <v>0</v>
      </c>
      <c r="BC2808" s="397">
        <f t="shared" si="1232"/>
        <v>0</v>
      </c>
      <c r="BD2808" s="105">
        <f t="shared" si="1233"/>
        <v>0</v>
      </c>
      <c r="BE2808" s="105">
        <f t="shared" si="1234"/>
        <v>0</v>
      </c>
      <c r="BF2808" s="742">
        <f t="shared" si="1235"/>
        <v>0</v>
      </c>
      <c r="BG2808" s="89"/>
      <c r="BH2808" s="9"/>
      <c r="BJ2808" s="40">
        <f t="shared" si="1236"/>
        <v>0</v>
      </c>
      <c r="BK2808" s="40">
        <f t="shared" si="1237"/>
        <v>1</v>
      </c>
      <c r="BL2808" s="40">
        <f t="shared" si="1238"/>
        <v>0</v>
      </c>
      <c r="BM2808" s="40">
        <f t="shared" si="1239"/>
        <v>0</v>
      </c>
      <c r="BN2808" s="40">
        <f t="shared" si="1240"/>
        <v>0</v>
      </c>
    </row>
    <row r="2809" spans="1:66" x14ac:dyDescent="0.25">
      <c r="A2809" s="379"/>
      <c r="B2809" s="936"/>
      <c r="C2809" s="272"/>
      <c r="D2809" s="868"/>
      <c r="E2809" s="873" t="str">
        <f t="shared" si="1214"/>
        <v xml:space="preserve"> </v>
      </c>
      <c r="F2809" s="130">
        <f t="shared" si="1215"/>
        <v>0</v>
      </c>
      <c r="G2809" s="128">
        <f t="shared" si="1216"/>
        <v>2797</v>
      </c>
      <c r="H2809" s="127"/>
      <c r="I2809" s="321"/>
      <c r="J2809" s="97"/>
      <c r="K2809" s="323"/>
      <c r="L2809" s="322"/>
      <c r="M2809" s="50"/>
      <c r="N2809" s="87"/>
      <c r="O2809" s="324"/>
      <c r="P2809" s="98"/>
      <c r="Q2809" s="98"/>
      <c r="R2809" s="114"/>
      <c r="S2809" s="753"/>
      <c r="T2809" s="98"/>
      <c r="U2809" s="98"/>
      <c r="V2809" s="98"/>
      <c r="W2809" s="99"/>
      <c r="X2809" s="97"/>
      <c r="Y2809" s="87"/>
      <c r="Z2809" s="100"/>
      <c r="AA2809" s="106">
        <f t="shared" si="1217"/>
        <v>2797</v>
      </c>
      <c r="AB2809" s="549">
        <f t="shared" si="1218"/>
        <v>0</v>
      </c>
      <c r="AC2809" s="544">
        <f t="shared" si="1219"/>
        <v>0</v>
      </c>
      <c r="AD2809" s="174">
        <f t="shared" si="1220"/>
        <v>0</v>
      </c>
      <c r="AE2809" s="8"/>
      <c r="AF2809" s="885" t="str">
        <f t="shared" si="1221"/>
        <v xml:space="preserve"> </v>
      </c>
      <c r="AG2809" s="40">
        <f t="shared" si="1222"/>
        <v>0</v>
      </c>
      <c r="AH2809" s="40">
        <f t="shared" si="1223"/>
        <v>0</v>
      </c>
      <c r="AR2809" s="40">
        <f t="shared" si="1224"/>
        <v>0</v>
      </c>
      <c r="AS2809" s="40">
        <f t="shared" si="1225"/>
        <v>0</v>
      </c>
      <c r="AT2809" s="40">
        <f t="shared" si="1226"/>
        <v>0</v>
      </c>
      <c r="AU2809" s="40">
        <f t="shared" si="1227"/>
        <v>0</v>
      </c>
      <c r="AX2809" s="279">
        <f t="shared" si="1228"/>
        <v>0</v>
      </c>
      <c r="AY2809" s="279">
        <f t="shared" si="1229"/>
        <v>0</v>
      </c>
      <c r="AZ2809" s="40">
        <f t="shared" si="1230"/>
        <v>0</v>
      </c>
      <c r="BB2809" s="40">
        <f t="shared" si="1231"/>
        <v>0</v>
      </c>
      <c r="BC2809" s="397">
        <f t="shared" si="1232"/>
        <v>0</v>
      </c>
      <c r="BD2809" s="105">
        <f t="shared" si="1233"/>
        <v>0</v>
      </c>
      <c r="BE2809" s="105">
        <f t="shared" si="1234"/>
        <v>0</v>
      </c>
      <c r="BF2809" s="742">
        <f t="shared" si="1235"/>
        <v>0</v>
      </c>
      <c r="BG2809" s="89"/>
      <c r="BH2809" s="9"/>
      <c r="BJ2809" s="40">
        <f t="shared" si="1236"/>
        <v>0</v>
      </c>
      <c r="BK2809" s="40">
        <f t="shared" si="1237"/>
        <v>1</v>
      </c>
      <c r="BL2809" s="40">
        <f t="shared" si="1238"/>
        <v>0</v>
      </c>
      <c r="BM2809" s="40">
        <f t="shared" si="1239"/>
        <v>0</v>
      </c>
      <c r="BN2809" s="40">
        <f t="shared" si="1240"/>
        <v>0</v>
      </c>
    </row>
    <row r="2810" spans="1:66" x14ac:dyDescent="0.25">
      <c r="A2810" s="379"/>
      <c r="B2810" s="936"/>
      <c r="C2810" s="272"/>
      <c r="D2810" s="868"/>
      <c r="E2810" s="873" t="str">
        <f t="shared" si="1214"/>
        <v xml:space="preserve"> </v>
      </c>
      <c r="F2810" s="130">
        <f t="shared" si="1215"/>
        <v>0</v>
      </c>
      <c r="G2810" s="128">
        <f t="shared" si="1216"/>
        <v>2798</v>
      </c>
      <c r="H2810" s="127"/>
      <c r="I2810" s="321"/>
      <c r="J2810" s="97"/>
      <c r="K2810" s="323"/>
      <c r="L2810" s="322"/>
      <c r="M2810" s="50"/>
      <c r="N2810" s="87"/>
      <c r="O2810" s="324"/>
      <c r="P2810" s="98"/>
      <c r="Q2810" s="98"/>
      <c r="R2810" s="114"/>
      <c r="S2810" s="753"/>
      <c r="T2810" s="98"/>
      <c r="U2810" s="98"/>
      <c r="V2810" s="98"/>
      <c r="W2810" s="99"/>
      <c r="X2810" s="97"/>
      <c r="Y2810" s="87"/>
      <c r="Z2810" s="100"/>
      <c r="AA2810" s="106">
        <f t="shared" si="1217"/>
        <v>2798</v>
      </c>
      <c r="AB2810" s="549">
        <f t="shared" si="1218"/>
        <v>0</v>
      </c>
      <c r="AC2810" s="544">
        <f t="shared" si="1219"/>
        <v>0</v>
      </c>
      <c r="AD2810" s="174">
        <f t="shared" si="1220"/>
        <v>0</v>
      </c>
      <c r="AE2810" s="8"/>
      <c r="AF2810" s="885" t="str">
        <f t="shared" si="1221"/>
        <v xml:space="preserve"> </v>
      </c>
      <c r="AG2810" s="40">
        <f t="shared" si="1222"/>
        <v>0</v>
      </c>
      <c r="AH2810" s="40">
        <f t="shared" si="1223"/>
        <v>0</v>
      </c>
      <c r="AR2810" s="40">
        <f t="shared" si="1224"/>
        <v>0</v>
      </c>
      <c r="AS2810" s="40">
        <f t="shared" si="1225"/>
        <v>0</v>
      </c>
      <c r="AT2810" s="40">
        <f t="shared" si="1226"/>
        <v>0</v>
      </c>
      <c r="AU2810" s="40">
        <f t="shared" si="1227"/>
        <v>0</v>
      </c>
      <c r="AX2810" s="279">
        <f t="shared" si="1228"/>
        <v>0</v>
      </c>
      <c r="AY2810" s="279">
        <f t="shared" si="1229"/>
        <v>0</v>
      </c>
      <c r="AZ2810" s="40">
        <f t="shared" si="1230"/>
        <v>0</v>
      </c>
      <c r="BB2810" s="40">
        <f t="shared" si="1231"/>
        <v>0</v>
      </c>
      <c r="BC2810" s="397">
        <f t="shared" si="1232"/>
        <v>0</v>
      </c>
      <c r="BD2810" s="105">
        <f t="shared" si="1233"/>
        <v>0</v>
      </c>
      <c r="BE2810" s="105">
        <f t="shared" si="1234"/>
        <v>0</v>
      </c>
      <c r="BF2810" s="742">
        <f t="shared" si="1235"/>
        <v>0</v>
      </c>
      <c r="BG2810" s="89"/>
      <c r="BH2810" s="9"/>
      <c r="BJ2810" s="40">
        <f t="shared" si="1236"/>
        <v>0</v>
      </c>
      <c r="BK2810" s="40">
        <f t="shared" si="1237"/>
        <v>1</v>
      </c>
      <c r="BL2810" s="40">
        <f t="shared" si="1238"/>
        <v>0</v>
      </c>
      <c r="BM2810" s="40">
        <f t="shared" si="1239"/>
        <v>0</v>
      </c>
      <c r="BN2810" s="40">
        <f t="shared" si="1240"/>
        <v>0</v>
      </c>
    </row>
    <row r="2811" spans="1:66" x14ac:dyDescent="0.25">
      <c r="A2811" s="379"/>
      <c r="B2811" s="936"/>
      <c r="C2811" s="272"/>
      <c r="D2811" s="868"/>
      <c r="E2811" s="873" t="str">
        <f t="shared" si="1214"/>
        <v xml:space="preserve"> </v>
      </c>
      <c r="F2811" s="130">
        <f t="shared" si="1215"/>
        <v>0</v>
      </c>
      <c r="G2811" s="128">
        <f t="shared" si="1216"/>
        <v>2799</v>
      </c>
      <c r="H2811" s="127"/>
      <c r="I2811" s="321"/>
      <c r="J2811" s="97"/>
      <c r="K2811" s="323"/>
      <c r="L2811" s="322"/>
      <c r="M2811" s="50"/>
      <c r="N2811" s="87"/>
      <c r="O2811" s="324"/>
      <c r="P2811" s="98"/>
      <c r="Q2811" s="98"/>
      <c r="R2811" s="114"/>
      <c r="S2811" s="753"/>
      <c r="T2811" s="98"/>
      <c r="U2811" s="98"/>
      <c r="V2811" s="98"/>
      <c r="W2811" s="99"/>
      <c r="X2811" s="97"/>
      <c r="Y2811" s="87"/>
      <c r="Z2811" s="100"/>
      <c r="AA2811" s="106">
        <f t="shared" si="1217"/>
        <v>2799</v>
      </c>
      <c r="AB2811" s="549">
        <f t="shared" si="1218"/>
        <v>0</v>
      </c>
      <c r="AC2811" s="544">
        <f t="shared" si="1219"/>
        <v>0</v>
      </c>
      <c r="AD2811" s="174">
        <f t="shared" si="1220"/>
        <v>0</v>
      </c>
      <c r="AE2811" s="8"/>
      <c r="AF2811" s="885" t="str">
        <f t="shared" si="1221"/>
        <v xml:space="preserve"> </v>
      </c>
      <c r="AG2811" s="40">
        <f t="shared" si="1222"/>
        <v>0</v>
      </c>
      <c r="AH2811" s="40">
        <f t="shared" si="1223"/>
        <v>0</v>
      </c>
      <c r="AR2811" s="40">
        <f t="shared" si="1224"/>
        <v>0</v>
      </c>
      <c r="AS2811" s="40">
        <f t="shared" si="1225"/>
        <v>0</v>
      </c>
      <c r="AT2811" s="40">
        <f t="shared" si="1226"/>
        <v>0</v>
      </c>
      <c r="AU2811" s="40">
        <f t="shared" si="1227"/>
        <v>0</v>
      </c>
      <c r="AX2811" s="279">
        <f t="shared" si="1228"/>
        <v>0</v>
      </c>
      <c r="AY2811" s="279">
        <f t="shared" si="1229"/>
        <v>0</v>
      </c>
      <c r="AZ2811" s="40">
        <f t="shared" si="1230"/>
        <v>0</v>
      </c>
      <c r="BB2811" s="40">
        <f t="shared" si="1231"/>
        <v>0</v>
      </c>
      <c r="BC2811" s="397">
        <f t="shared" si="1232"/>
        <v>0</v>
      </c>
      <c r="BD2811" s="105">
        <f t="shared" si="1233"/>
        <v>0</v>
      </c>
      <c r="BE2811" s="105">
        <f t="shared" si="1234"/>
        <v>0</v>
      </c>
      <c r="BF2811" s="742">
        <f t="shared" si="1235"/>
        <v>0</v>
      </c>
      <c r="BG2811" s="89"/>
      <c r="BH2811" s="9"/>
      <c r="BJ2811" s="40">
        <f t="shared" si="1236"/>
        <v>0</v>
      </c>
      <c r="BK2811" s="40">
        <f t="shared" si="1237"/>
        <v>1</v>
      </c>
      <c r="BL2811" s="40">
        <f t="shared" si="1238"/>
        <v>0</v>
      </c>
      <c r="BM2811" s="40">
        <f t="shared" si="1239"/>
        <v>0</v>
      </c>
      <c r="BN2811" s="40">
        <f t="shared" si="1240"/>
        <v>0</v>
      </c>
    </row>
    <row r="2812" spans="1:66" x14ac:dyDescent="0.25">
      <c r="A2812" s="379"/>
      <c r="B2812" s="936"/>
      <c r="C2812" s="272"/>
      <c r="D2812" s="868"/>
      <c r="E2812" s="873" t="str">
        <f t="shared" si="1214"/>
        <v xml:space="preserve"> </v>
      </c>
      <c r="F2812" s="130">
        <f t="shared" si="1215"/>
        <v>0</v>
      </c>
      <c r="G2812" s="128">
        <f t="shared" si="1216"/>
        <v>2800</v>
      </c>
      <c r="H2812" s="127"/>
      <c r="I2812" s="321"/>
      <c r="J2812" s="97"/>
      <c r="K2812" s="323"/>
      <c r="L2812" s="322"/>
      <c r="M2812" s="50"/>
      <c r="N2812" s="87"/>
      <c r="O2812" s="324"/>
      <c r="P2812" s="98"/>
      <c r="Q2812" s="98"/>
      <c r="R2812" s="114"/>
      <c r="S2812" s="753"/>
      <c r="T2812" s="98"/>
      <c r="U2812" s="98"/>
      <c r="V2812" s="98"/>
      <c r="W2812" s="99"/>
      <c r="X2812" s="97"/>
      <c r="Y2812" s="87"/>
      <c r="Z2812" s="100"/>
      <c r="AA2812" s="106">
        <f t="shared" si="1217"/>
        <v>2800</v>
      </c>
      <c r="AB2812" s="549">
        <f t="shared" si="1218"/>
        <v>0</v>
      </c>
      <c r="AC2812" s="544">
        <f t="shared" si="1219"/>
        <v>0</v>
      </c>
      <c r="AD2812" s="174">
        <f t="shared" si="1220"/>
        <v>0</v>
      </c>
      <c r="AE2812" s="8"/>
      <c r="AF2812" s="885" t="str">
        <f t="shared" si="1221"/>
        <v xml:space="preserve"> </v>
      </c>
      <c r="AG2812" s="40">
        <f t="shared" si="1222"/>
        <v>0</v>
      </c>
      <c r="AH2812" s="40">
        <f t="shared" si="1223"/>
        <v>0</v>
      </c>
      <c r="AR2812" s="40">
        <f t="shared" si="1224"/>
        <v>0</v>
      </c>
      <c r="AS2812" s="40">
        <f t="shared" si="1225"/>
        <v>0</v>
      </c>
      <c r="AT2812" s="40">
        <f t="shared" si="1226"/>
        <v>0</v>
      </c>
      <c r="AU2812" s="40">
        <f t="shared" si="1227"/>
        <v>0</v>
      </c>
      <c r="AX2812" s="279">
        <f t="shared" si="1228"/>
        <v>0</v>
      </c>
      <c r="AY2812" s="279">
        <f t="shared" si="1229"/>
        <v>0</v>
      </c>
      <c r="AZ2812" s="40">
        <f t="shared" si="1230"/>
        <v>0</v>
      </c>
      <c r="BB2812" s="40">
        <f t="shared" si="1231"/>
        <v>0</v>
      </c>
      <c r="BC2812" s="397">
        <f t="shared" si="1232"/>
        <v>0</v>
      </c>
      <c r="BD2812" s="105">
        <f t="shared" si="1233"/>
        <v>0</v>
      </c>
      <c r="BE2812" s="105">
        <f t="shared" si="1234"/>
        <v>0</v>
      </c>
      <c r="BF2812" s="742">
        <f t="shared" si="1235"/>
        <v>0</v>
      </c>
      <c r="BG2812" s="89"/>
      <c r="BH2812" s="9"/>
      <c r="BJ2812" s="40">
        <f t="shared" si="1236"/>
        <v>0</v>
      </c>
      <c r="BK2812" s="40">
        <f t="shared" si="1237"/>
        <v>1</v>
      </c>
      <c r="BL2812" s="40">
        <f t="shared" si="1238"/>
        <v>0</v>
      </c>
      <c r="BM2812" s="40">
        <f t="shared" si="1239"/>
        <v>0</v>
      </c>
      <c r="BN2812" s="40">
        <f t="shared" si="1240"/>
        <v>0</v>
      </c>
    </row>
    <row r="2813" spans="1:66" x14ac:dyDescent="0.25">
      <c r="A2813" s="379"/>
      <c r="B2813" s="936"/>
      <c r="C2813" s="272"/>
      <c r="D2813" s="868"/>
      <c r="E2813" s="873" t="str">
        <f t="shared" si="1214"/>
        <v xml:space="preserve"> </v>
      </c>
      <c r="F2813" s="130">
        <f t="shared" si="1215"/>
        <v>0</v>
      </c>
      <c r="G2813" s="128">
        <f t="shared" si="1216"/>
        <v>2801</v>
      </c>
      <c r="H2813" s="127"/>
      <c r="I2813" s="321"/>
      <c r="J2813" s="97"/>
      <c r="K2813" s="323"/>
      <c r="L2813" s="322"/>
      <c r="M2813" s="50"/>
      <c r="N2813" s="87"/>
      <c r="O2813" s="324"/>
      <c r="P2813" s="98"/>
      <c r="Q2813" s="98"/>
      <c r="R2813" s="114"/>
      <c r="S2813" s="753"/>
      <c r="T2813" s="98"/>
      <c r="U2813" s="98"/>
      <c r="V2813" s="98"/>
      <c r="W2813" s="99"/>
      <c r="X2813" s="97"/>
      <c r="Y2813" s="87"/>
      <c r="Z2813" s="100"/>
      <c r="AA2813" s="106">
        <f t="shared" si="1217"/>
        <v>2801</v>
      </c>
      <c r="AB2813" s="549">
        <f t="shared" si="1218"/>
        <v>0</v>
      </c>
      <c r="AC2813" s="544">
        <f t="shared" si="1219"/>
        <v>0</v>
      </c>
      <c r="AD2813" s="174">
        <f t="shared" si="1220"/>
        <v>0</v>
      </c>
      <c r="AE2813" s="8"/>
      <c r="AF2813" s="885" t="str">
        <f t="shared" si="1221"/>
        <v xml:space="preserve"> </v>
      </c>
      <c r="AG2813" s="40">
        <f t="shared" si="1222"/>
        <v>0</v>
      </c>
      <c r="AH2813" s="40">
        <f t="shared" si="1223"/>
        <v>0</v>
      </c>
      <c r="AR2813" s="40">
        <f t="shared" si="1224"/>
        <v>0</v>
      </c>
      <c r="AS2813" s="40">
        <f t="shared" si="1225"/>
        <v>0</v>
      </c>
      <c r="AT2813" s="40">
        <f t="shared" si="1226"/>
        <v>0</v>
      </c>
      <c r="AU2813" s="40">
        <f t="shared" si="1227"/>
        <v>0</v>
      </c>
      <c r="AX2813" s="279">
        <f t="shared" si="1228"/>
        <v>0</v>
      </c>
      <c r="AY2813" s="279">
        <f t="shared" si="1229"/>
        <v>0</v>
      </c>
      <c r="AZ2813" s="40">
        <f t="shared" si="1230"/>
        <v>0</v>
      </c>
      <c r="BB2813" s="40">
        <f t="shared" si="1231"/>
        <v>0</v>
      </c>
      <c r="BC2813" s="397">
        <f t="shared" si="1232"/>
        <v>0</v>
      </c>
      <c r="BD2813" s="105">
        <f t="shared" si="1233"/>
        <v>0</v>
      </c>
      <c r="BE2813" s="105">
        <f t="shared" si="1234"/>
        <v>0</v>
      </c>
      <c r="BF2813" s="742">
        <f t="shared" si="1235"/>
        <v>0</v>
      </c>
      <c r="BG2813" s="89"/>
      <c r="BH2813" s="9"/>
      <c r="BJ2813" s="40">
        <f t="shared" si="1236"/>
        <v>0</v>
      </c>
      <c r="BK2813" s="40">
        <f t="shared" si="1237"/>
        <v>1</v>
      </c>
      <c r="BL2813" s="40">
        <f t="shared" si="1238"/>
        <v>0</v>
      </c>
      <c r="BM2813" s="40">
        <f t="shared" si="1239"/>
        <v>0</v>
      </c>
      <c r="BN2813" s="40">
        <f t="shared" si="1240"/>
        <v>0</v>
      </c>
    </row>
    <row r="2814" spans="1:66" x14ac:dyDescent="0.25">
      <c r="A2814" s="379"/>
      <c r="B2814" s="936"/>
      <c r="C2814" s="272"/>
      <c r="D2814" s="868"/>
      <c r="E2814" s="873" t="str">
        <f t="shared" si="1214"/>
        <v xml:space="preserve"> </v>
      </c>
      <c r="F2814" s="130">
        <f t="shared" si="1215"/>
        <v>0</v>
      </c>
      <c r="G2814" s="128">
        <f t="shared" si="1216"/>
        <v>2802</v>
      </c>
      <c r="H2814" s="127"/>
      <c r="I2814" s="321"/>
      <c r="J2814" s="97"/>
      <c r="K2814" s="323"/>
      <c r="L2814" s="322"/>
      <c r="M2814" s="50"/>
      <c r="N2814" s="87"/>
      <c r="O2814" s="324"/>
      <c r="P2814" s="98"/>
      <c r="Q2814" s="98"/>
      <c r="R2814" s="114"/>
      <c r="S2814" s="753"/>
      <c r="T2814" s="98"/>
      <c r="U2814" s="98"/>
      <c r="V2814" s="98"/>
      <c r="W2814" s="99"/>
      <c r="X2814" s="97"/>
      <c r="Y2814" s="87"/>
      <c r="Z2814" s="100"/>
      <c r="AA2814" s="106">
        <f t="shared" si="1217"/>
        <v>2802</v>
      </c>
      <c r="AB2814" s="549">
        <f t="shared" si="1218"/>
        <v>0</v>
      </c>
      <c r="AC2814" s="544">
        <f t="shared" si="1219"/>
        <v>0</v>
      </c>
      <c r="AD2814" s="174">
        <f t="shared" si="1220"/>
        <v>0</v>
      </c>
      <c r="AE2814" s="8"/>
      <c r="AF2814" s="885" t="str">
        <f t="shared" si="1221"/>
        <v xml:space="preserve"> </v>
      </c>
      <c r="AG2814" s="40">
        <f t="shared" si="1222"/>
        <v>0</v>
      </c>
      <c r="AH2814" s="40">
        <f t="shared" si="1223"/>
        <v>0</v>
      </c>
      <c r="AR2814" s="40">
        <f t="shared" si="1224"/>
        <v>0</v>
      </c>
      <c r="AS2814" s="40">
        <f t="shared" si="1225"/>
        <v>0</v>
      </c>
      <c r="AT2814" s="40">
        <f t="shared" si="1226"/>
        <v>0</v>
      </c>
      <c r="AU2814" s="40">
        <f t="shared" si="1227"/>
        <v>0</v>
      </c>
      <c r="AX2814" s="279">
        <f t="shared" si="1228"/>
        <v>0</v>
      </c>
      <c r="AY2814" s="279">
        <f t="shared" si="1229"/>
        <v>0</v>
      </c>
      <c r="AZ2814" s="40">
        <f t="shared" si="1230"/>
        <v>0</v>
      </c>
      <c r="BB2814" s="40">
        <f t="shared" si="1231"/>
        <v>0</v>
      </c>
      <c r="BC2814" s="397">
        <f t="shared" si="1232"/>
        <v>0</v>
      </c>
      <c r="BD2814" s="105">
        <f t="shared" si="1233"/>
        <v>0</v>
      </c>
      <c r="BE2814" s="105">
        <f t="shared" si="1234"/>
        <v>0</v>
      </c>
      <c r="BF2814" s="742">
        <f t="shared" si="1235"/>
        <v>0</v>
      </c>
      <c r="BG2814" s="89"/>
      <c r="BH2814" s="9"/>
      <c r="BJ2814" s="40">
        <f t="shared" si="1236"/>
        <v>0</v>
      </c>
      <c r="BK2814" s="40">
        <f t="shared" si="1237"/>
        <v>1</v>
      </c>
      <c r="BL2814" s="40">
        <f t="shared" si="1238"/>
        <v>0</v>
      </c>
      <c r="BM2814" s="40">
        <f t="shared" si="1239"/>
        <v>0</v>
      </c>
      <c r="BN2814" s="40">
        <f t="shared" si="1240"/>
        <v>0</v>
      </c>
    </row>
    <row r="2815" spans="1:66" x14ac:dyDescent="0.25">
      <c r="A2815" s="379"/>
      <c r="B2815" s="936"/>
      <c r="C2815" s="272"/>
      <c r="D2815" s="868"/>
      <c r="E2815" s="873" t="str">
        <f t="shared" si="1214"/>
        <v xml:space="preserve"> </v>
      </c>
      <c r="F2815" s="130">
        <f t="shared" si="1215"/>
        <v>0</v>
      </c>
      <c r="G2815" s="128">
        <f t="shared" si="1216"/>
        <v>2803</v>
      </c>
      <c r="H2815" s="127"/>
      <c r="I2815" s="321"/>
      <c r="J2815" s="97"/>
      <c r="K2815" s="323"/>
      <c r="L2815" s="322"/>
      <c r="M2815" s="50"/>
      <c r="N2815" s="87"/>
      <c r="O2815" s="324"/>
      <c r="P2815" s="98"/>
      <c r="Q2815" s="98"/>
      <c r="R2815" s="114"/>
      <c r="S2815" s="753"/>
      <c r="T2815" s="98"/>
      <c r="U2815" s="98"/>
      <c r="V2815" s="98"/>
      <c r="W2815" s="99"/>
      <c r="X2815" s="97"/>
      <c r="Y2815" s="87"/>
      <c r="Z2815" s="100"/>
      <c r="AA2815" s="106">
        <f t="shared" si="1217"/>
        <v>2803</v>
      </c>
      <c r="AB2815" s="549">
        <f t="shared" si="1218"/>
        <v>0</v>
      </c>
      <c r="AC2815" s="544">
        <f t="shared" si="1219"/>
        <v>0</v>
      </c>
      <c r="AD2815" s="174">
        <f t="shared" si="1220"/>
        <v>0</v>
      </c>
      <c r="AE2815" s="8"/>
      <c r="AF2815" s="885" t="str">
        <f t="shared" si="1221"/>
        <v xml:space="preserve"> </v>
      </c>
      <c r="AG2815" s="40">
        <f t="shared" si="1222"/>
        <v>0</v>
      </c>
      <c r="AH2815" s="40">
        <f t="shared" si="1223"/>
        <v>0</v>
      </c>
      <c r="AR2815" s="40">
        <f t="shared" si="1224"/>
        <v>0</v>
      </c>
      <c r="AS2815" s="40">
        <f t="shared" si="1225"/>
        <v>0</v>
      </c>
      <c r="AT2815" s="40">
        <f t="shared" si="1226"/>
        <v>0</v>
      </c>
      <c r="AU2815" s="40">
        <f t="shared" si="1227"/>
        <v>0</v>
      </c>
      <c r="AX2815" s="279">
        <f t="shared" si="1228"/>
        <v>0</v>
      </c>
      <c r="AY2815" s="279">
        <f t="shared" si="1229"/>
        <v>0</v>
      </c>
      <c r="AZ2815" s="40">
        <f t="shared" si="1230"/>
        <v>0</v>
      </c>
      <c r="BB2815" s="40">
        <f t="shared" si="1231"/>
        <v>0</v>
      </c>
      <c r="BC2815" s="397">
        <f t="shared" si="1232"/>
        <v>0</v>
      </c>
      <c r="BD2815" s="105">
        <f t="shared" si="1233"/>
        <v>0</v>
      </c>
      <c r="BE2815" s="105">
        <f t="shared" si="1234"/>
        <v>0</v>
      </c>
      <c r="BF2815" s="742">
        <f t="shared" si="1235"/>
        <v>0</v>
      </c>
      <c r="BG2815" s="89"/>
      <c r="BH2815" s="9"/>
      <c r="BJ2815" s="40">
        <f t="shared" si="1236"/>
        <v>0</v>
      </c>
      <c r="BK2815" s="40">
        <f t="shared" si="1237"/>
        <v>1</v>
      </c>
      <c r="BL2815" s="40">
        <f t="shared" si="1238"/>
        <v>0</v>
      </c>
      <c r="BM2815" s="40">
        <f t="shared" si="1239"/>
        <v>0</v>
      </c>
      <c r="BN2815" s="40">
        <f t="shared" si="1240"/>
        <v>0</v>
      </c>
    </row>
    <row r="2816" spans="1:66" x14ac:dyDescent="0.25">
      <c r="A2816" s="379"/>
      <c r="B2816" s="936"/>
      <c r="C2816" s="272"/>
      <c r="D2816" s="868"/>
      <c r="E2816" s="873" t="str">
        <f t="shared" si="1214"/>
        <v xml:space="preserve"> </v>
      </c>
      <c r="F2816" s="130">
        <f t="shared" si="1215"/>
        <v>0</v>
      </c>
      <c r="G2816" s="128">
        <f t="shared" si="1216"/>
        <v>2804</v>
      </c>
      <c r="H2816" s="127"/>
      <c r="I2816" s="321"/>
      <c r="J2816" s="97"/>
      <c r="K2816" s="323"/>
      <c r="L2816" s="322"/>
      <c r="M2816" s="50"/>
      <c r="N2816" s="87"/>
      <c r="O2816" s="324"/>
      <c r="P2816" s="98"/>
      <c r="Q2816" s="98"/>
      <c r="R2816" s="114"/>
      <c r="S2816" s="753"/>
      <c r="T2816" s="98"/>
      <c r="U2816" s="98"/>
      <c r="V2816" s="98"/>
      <c r="W2816" s="99"/>
      <c r="X2816" s="97"/>
      <c r="Y2816" s="87"/>
      <c r="Z2816" s="100"/>
      <c r="AA2816" s="106">
        <f t="shared" si="1217"/>
        <v>2804</v>
      </c>
      <c r="AB2816" s="549">
        <f t="shared" si="1218"/>
        <v>0</v>
      </c>
      <c r="AC2816" s="544">
        <f t="shared" si="1219"/>
        <v>0</v>
      </c>
      <c r="AD2816" s="174">
        <f t="shared" si="1220"/>
        <v>0</v>
      </c>
      <c r="AE2816" s="8"/>
      <c r="AF2816" s="885" t="str">
        <f t="shared" si="1221"/>
        <v xml:space="preserve"> </v>
      </c>
      <c r="AG2816" s="40">
        <f t="shared" si="1222"/>
        <v>0</v>
      </c>
      <c r="AH2816" s="40">
        <f t="shared" si="1223"/>
        <v>0</v>
      </c>
      <c r="AR2816" s="40">
        <f t="shared" si="1224"/>
        <v>0</v>
      </c>
      <c r="AS2816" s="40">
        <f t="shared" si="1225"/>
        <v>0</v>
      </c>
      <c r="AT2816" s="40">
        <f t="shared" si="1226"/>
        <v>0</v>
      </c>
      <c r="AU2816" s="40">
        <f t="shared" si="1227"/>
        <v>0</v>
      </c>
      <c r="AX2816" s="279">
        <f t="shared" si="1228"/>
        <v>0</v>
      </c>
      <c r="AY2816" s="279">
        <f t="shared" si="1229"/>
        <v>0</v>
      </c>
      <c r="AZ2816" s="40">
        <f t="shared" si="1230"/>
        <v>0</v>
      </c>
      <c r="BB2816" s="40">
        <f t="shared" si="1231"/>
        <v>0</v>
      </c>
      <c r="BC2816" s="397">
        <f t="shared" si="1232"/>
        <v>0</v>
      </c>
      <c r="BD2816" s="105">
        <f t="shared" si="1233"/>
        <v>0</v>
      </c>
      <c r="BE2816" s="105">
        <f t="shared" si="1234"/>
        <v>0</v>
      </c>
      <c r="BF2816" s="742">
        <f t="shared" si="1235"/>
        <v>0</v>
      </c>
      <c r="BG2816" s="89"/>
      <c r="BH2816" s="9"/>
      <c r="BJ2816" s="40">
        <f t="shared" si="1236"/>
        <v>0</v>
      </c>
      <c r="BK2816" s="40">
        <f t="shared" si="1237"/>
        <v>1</v>
      </c>
      <c r="BL2816" s="40">
        <f t="shared" si="1238"/>
        <v>0</v>
      </c>
      <c r="BM2816" s="40">
        <f t="shared" si="1239"/>
        <v>0</v>
      </c>
      <c r="BN2816" s="40">
        <f t="shared" si="1240"/>
        <v>0</v>
      </c>
    </row>
    <row r="2817" spans="1:66" x14ac:dyDescent="0.25">
      <c r="A2817" s="379"/>
      <c r="B2817" s="936"/>
      <c r="C2817" s="272"/>
      <c r="D2817" s="868"/>
      <c r="E2817" s="873" t="str">
        <f t="shared" si="1214"/>
        <v xml:space="preserve"> </v>
      </c>
      <c r="F2817" s="130">
        <f t="shared" si="1215"/>
        <v>0</v>
      </c>
      <c r="G2817" s="128">
        <f t="shared" si="1216"/>
        <v>2805</v>
      </c>
      <c r="H2817" s="127"/>
      <c r="I2817" s="321"/>
      <c r="J2817" s="97"/>
      <c r="K2817" s="323"/>
      <c r="L2817" s="322"/>
      <c r="M2817" s="50"/>
      <c r="N2817" s="87"/>
      <c r="O2817" s="324"/>
      <c r="P2817" s="98"/>
      <c r="Q2817" s="98"/>
      <c r="R2817" s="114"/>
      <c r="S2817" s="753"/>
      <c r="T2817" s="98"/>
      <c r="U2817" s="98"/>
      <c r="V2817" s="98"/>
      <c r="W2817" s="99"/>
      <c r="X2817" s="97"/>
      <c r="Y2817" s="87"/>
      <c r="Z2817" s="100"/>
      <c r="AA2817" s="106">
        <f t="shared" si="1217"/>
        <v>2805</v>
      </c>
      <c r="AB2817" s="549">
        <f t="shared" si="1218"/>
        <v>0</v>
      </c>
      <c r="AC2817" s="544">
        <f t="shared" si="1219"/>
        <v>0</v>
      </c>
      <c r="AD2817" s="174">
        <f t="shared" si="1220"/>
        <v>0</v>
      </c>
      <c r="AE2817" s="8"/>
      <c r="AF2817" s="885" t="str">
        <f t="shared" si="1221"/>
        <v xml:space="preserve"> </v>
      </c>
      <c r="AG2817" s="40">
        <f t="shared" si="1222"/>
        <v>0</v>
      </c>
      <c r="AH2817" s="40">
        <f t="shared" si="1223"/>
        <v>0</v>
      </c>
      <c r="AR2817" s="40">
        <f t="shared" si="1224"/>
        <v>0</v>
      </c>
      <c r="AS2817" s="40">
        <f t="shared" si="1225"/>
        <v>0</v>
      </c>
      <c r="AT2817" s="40">
        <f t="shared" si="1226"/>
        <v>0</v>
      </c>
      <c r="AU2817" s="40">
        <f t="shared" si="1227"/>
        <v>0</v>
      </c>
      <c r="AX2817" s="279">
        <f t="shared" si="1228"/>
        <v>0</v>
      </c>
      <c r="AY2817" s="279">
        <f t="shared" si="1229"/>
        <v>0</v>
      </c>
      <c r="AZ2817" s="40">
        <f t="shared" si="1230"/>
        <v>0</v>
      </c>
      <c r="BB2817" s="40">
        <f t="shared" si="1231"/>
        <v>0</v>
      </c>
      <c r="BC2817" s="397">
        <f t="shared" si="1232"/>
        <v>0</v>
      </c>
      <c r="BD2817" s="105">
        <f t="shared" si="1233"/>
        <v>0</v>
      </c>
      <c r="BE2817" s="105">
        <f t="shared" si="1234"/>
        <v>0</v>
      </c>
      <c r="BF2817" s="742">
        <f t="shared" si="1235"/>
        <v>0</v>
      </c>
      <c r="BG2817" s="89"/>
      <c r="BH2817" s="9"/>
      <c r="BJ2817" s="40">
        <f t="shared" si="1236"/>
        <v>0</v>
      </c>
      <c r="BK2817" s="40">
        <f t="shared" si="1237"/>
        <v>1</v>
      </c>
      <c r="BL2817" s="40">
        <f t="shared" si="1238"/>
        <v>0</v>
      </c>
      <c r="BM2817" s="40">
        <f t="shared" si="1239"/>
        <v>0</v>
      </c>
      <c r="BN2817" s="40">
        <f t="shared" si="1240"/>
        <v>0</v>
      </c>
    </row>
    <row r="2818" spans="1:66" x14ac:dyDescent="0.25">
      <c r="A2818" s="379"/>
      <c r="B2818" s="936"/>
      <c r="C2818" s="272"/>
      <c r="D2818" s="868"/>
      <c r="E2818" s="873" t="str">
        <f t="shared" si="1214"/>
        <v xml:space="preserve"> </v>
      </c>
      <c r="F2818" s="130">
        <f t="shared" si="1215"/>
        <v>0</v>
      </c>
      <c r="G2818" s="128">
        <f t="shared" si="1216"/>
        <v>2806</v>
      </c>
      <c r="H2818" s="127"/>
      <c r="I2818" s="321"/>
      <c r="J2818" s="97"/>
      <c r="K2818" s="323"/>
      <c r="L2818" s="322"/>
      <c r="M2818" s="50"/>
      <c r="N2818" s="87"/>
      <c r="O2818" s="324"/>
      <c r="P2818" s="98"/>
      <c r="Q2818" s="98"/>
      <c r="R2818" s="114"/>
      <c r="S2818" s="753"/>
      <c r="T2818" s="98"/>
      <c r="U2818" s="98"/>
      <c r="V2818" s="98"/>
      <c r="W2818" s="99"/>
      <c r="X2818" s="97"/>
      <c r="Y2818" s="87"/>
      <c r="Z2818" s="100"/>
      <c r="AA2818" s="106">
        <f t="shared" si="1217"/>
        <v>2806</v>
      </c>
      <c r="AB2818" s="549">
        <f t="shared" si="1218"/>
        <v>0</v>
      </c>
      <c r="AC2818" s="544">
        <f t="shared" si="1219"/>
        <v>0</v>
      </c>
      <c r="AD2818" s="174">
        <f t="shared" si="1220"/>
        <v>0</v>
      </c>
      <c r="AE2818" s="8"/>
      <c r="AF2818" s="885" t="str">
        <f t="shared" si="1221"/>
        <v xml:space="preserve"> </v>
      </c>
      <c r="AG2818" s="40">
        <f t="shared" si="1222"/>
        <v>0</v>
      </c>
      <c r="AH2818" s="40">
        <f t="shared" si="1223"/>
        <v>0</v>
      </c>
      <c r="AR2818" s="40">
        <f t="shared" si="1224"/>
        <v>0</v>
      </c>
      <c r="AS2818" s="40">
        <f t="shared" si="1225"/>
        <v>0</v>
      </c>
      <c r="AT2818" s="40">
        <f t="shared" si="1226"/>
        <v>0</v>
      </c>
      <c r="AU2818" s="40">
        <f t="shared" si="1227"/>
        <v>0</v>
      </c>
      <c r="AX2818" s="279">
        <f t="shared" si="1228"/>
        <v>0</v>
      </c>
      <c r="AY2818" s="279">
        <f t="shared" si="1229"/>
        <v>0</v>
      </c>
      <c r="AZ2818" s="40">
        <f t="shared" si="1230"/>
        <v>0</v>
      </c>
      <c r="BB2818" s="40">
        <f t="shared" si="1231"/>
        <v>0</v>
      </c>
      <c r="BC2818" s="397">
        <f t="shared" si="1232"/>
        <v>0</v>
      </c>
      <c r="BD2818" s="105">
        <f t="shared" si="1233"/>
        <v>0</v>
      </c>
      <c r="BE2818" s="105">
        <f t="shared" si="1234"/>
        <v>0</v>
      </c>
      <c r="BF2818" s="742">
        <f t="shared" si="1235"/>
        <v>0</v>
      </c>
      <c r="BG2818" s="89"/>
      <c r="BH2818" s="9"/>
      <c r="BJ2818" s="40">
        <f t="shared" si="1236"/>
        <v>0</v>
      </c>
      <c r="BK2818" s="40">
        <f t="shared" si="1237"/>
        <v>1</v>
      </c>
      <c r="BL2818" s="40">
        <f t="shared" si="1238"/>
        <v>0</v>
      </c>
      <c r="BM2818" s="40">
        <f t="shared" si="1239"/>
        <v>0</v>
      </c>
      <c r="BN2818" s="40">
        <f t="shared" si="1240"/>
        <v>0</v>
      </c>
    </row>
    <row r="2819" spans="1:66" x14ac:dyDescent="0.25">
      <c r="A2819" s="379"/>
      <c r="B2819" s="936"/>
      <c r="C2819" s="272"/>
      <c r="D2819" s="868"/>
      <c r="E2819" s="873" t="str">
        <f t="shared" si="1214"/>
        <v xml:space="preserve"> </v>
      </c>
      <c r="F2819" s="130">
        <f t="shared" si="1215"/>
        <v>0</v>
      </c>
      <c r="G2819" s="128">
        <f t="shared" si="1216"/>
        <v>2807</v>
      </c>
      <c r="H2819" s="127"/>
      <c r="I2819" s="321"/>
      <c r="J2819" s="97"/>
      <c r="K2819" s="323"/>
      <c r="L2819" s="322"/>
      <c r="M2819" s="50"/>
      <c r="N2819" s="87"/>
      <c r="O2819" s="324"/>
      <c r="P2819" s="98"/>
      <c r="Q2819" s="98"/>
      <c r="R2819" s="114"/>
      <c r="S2819" s="753"/>
      <c r="T2819" s="98"/>
      <c r="U2819" s="98"/>
      <c r="V2819" s="98"/>
      <c r="W2819" s="99"/>
      <c r="X2819" s="97"/>
      <c r="Y2819" s="87"/>
      <c r="Z2819" s="100"/>
      <c r="AA2819" s="106">
        <f t="shared" si="1217"/>
        <v>2807</v>
      </c>
      <c r="AB2819" s="549">
        <f t="shared" si="1218"/>
        <v>0</v>
      </c>
      <c r="AC2819" s="544">
        <f t="shared" si="1219"/>
        <v>0</v>
      </c>
      <c r="AD2819" s="174">
        <f t="shared" si="1220"/>
        <v>0</v>
      </c>
      <c r="AE2819" s="8"/>
      <c r="AF2819" s="885" t="str">
        <f t="shared" si="1221"/>
        <v xml:space="preserve"> </v>
      </c>
      <c r="AG2819" s="40">
        <f t="shared" si="1222"/>
        <v>0</v>
      </c>
      <c r="AH2819" s="40">
        <f t="shared" si="1223"/>
        <v>0</v>
      </c>
      <c r="AR2819" s="40">
        <f t="shared" si="1224"/>
        <v>0</v>
      </c>
      <c r="AS2819" s="40">
        <f t="shared" si="1225"/>
        <v>0</v>
      </c>
      <c r="AT2819" s="40">
        <f t="shared" si="1226"/>
        <v>0</v>
      </c>
      <c r="AU2819" s="40">
        <f t="shared" si="1227"/>
        <v>0</v>
      </c>
      <c r="AX2819" s="279">
        <f t="shared" si="1228"/>
        <v>0</v>
      </c>
      <c r="AY2819" s="279">
        <f t="shared" si="1229"/>
        <v>0</v>
      </c>
      <c r="AZ2819" s="40">
        <f t="shared" si="1230"/>
        <v>0</v>
      </c>
      <c r="BB2819" s="40">
        <f t="shared" si="1231"/>
        <v>0</v>
      </c>
      <c r="BC2819" s="397">
        <f t="shared" si="1232"/>
        <v>0</v>
      </c>
      <c r="BD2819" s="105">
        <f t="shared" si="1233"/>
        <v>0</v>
      </c>
      <c r="BE2819" s="105">
        <f t="shared" si="1234"/>
        <v>0</v>
      </c>
      <c r="BF2819" s="742">
        <f t="shared" si="1235"/>
        <v>0</v>
      </c>
      <c r="BG2819" s="89"/>
      <c r="BH2819" s="9"/>
      <c r="BJ2819" s="40">
        <f t="shared" si="1236"/>
        <v>0</v>
      </c>
      <c r="BK2819" s="40">
        <f t="shared" si="1237"/>
        <v>1</v>
      </c>
      <c r="BL2819" s="40">
        <f t="shared" si="1238"/>
        <v>0</v>
      </c>
      <c r="BM2819" s="40">
        <f t="shared" si="1239"/>
        <v>0</v>
      </c>
      <c r="BN2819" s="40">
        <f t="shared" si="1240"/>
        <v>0</v>
      </c>
    </row>
    <row r="2820" spans="1:66" x14ac:dyDescent="0.25">
      <c r="A2820" s="379"/>
      <c r="B2820" s="936"/>
      <c r="C2820" s="272"/>
      <c r="D2820" s="868"/>
      <c r="E2820" s="873" t="str">
        <f t="shared" si="1214"/>
        <v xml:space="preserve"> </v>
      </c>
      <c r="F2820" s="130">
        <f t="shared" si="1215"/>
        <v>0</v>
      </c>
      <c r="G2820" s="128">
        <f t="shared" si="1216"/>
        <v>2808</v>
      </c>
      <c r="H2820" s="127"/>
      <c r="I2820" s="321"/>
      <c r="J2820" s="97"/>
      <c r="K2820" s="323"/>
      <c r="L2820" s="322"/>
      <c r="M2820" s="50"/>
      <c r="N2820" s="87"/>
      <c r="O2820" s="324"/>
      <c r="P2820" s="98"/>
      <c r="Q2820" s="98"/>
      <c r="R2820" s="114"/>
      <c r="S2820" s="753"/>
      <c r="T2820" s="98"/>
      <c r="U2820" s="98"/>
      <c r="V2820" s="98"/>
      <c r="W2820" s="99"/>
      <c r="X2820" s="97"/>
      <c r="Y2820" s="87"/>
      <c r="Z2820" s="100"/>
      <c r="AA2820" s="106">
        <f t="shared" si="1217"/>
        <v>2808</v>
      </c>
      <c r="AB2820" s="549">
        <f t="shared" si="1218"/>
        <v>0</v>
      </c>
      <c r="AC2820" s="544">
        <f t="shared" si="1219"/>
        <v>0</v>
      </c>
      <c r="AD2820" s="174">
        <f t="shared" si="1220"/>
        <v>0</v>
      </c>
      <c r="AE2820" s="8"/>
      <c r="AF2820" s="885" t="str">
        <f t="shared" si="1221"/>
        <v xml:space="preserve"> </v>
      </c>
      <c r="AG2820" s="40">
        <f t="shared" si="1222"/>
        <v>0</v>
      </c>
      <c r="AH2820" s="40">
        <f t="shared" si="1223"/>
        <v>0</v>
      </c>
      <c r="AR2820" s="40">
        <f t="shared" si="1224"/>
        <v>0</v>
      </c>
      <c r="AS2820" s="40">
        <f t="shared" si="1225"/>
        <v>0</v>
      </c>
      <c r="AT2820" s="40">
        <f t="shared" si="1226"/>
        <v>0</v>
      </c>
      <c r="AU2820" s="40">
        <f t="shared" si="1227"/>
        <v>0</v>
      </c>
      <c r="AX2820" s="279">
        <f t="shared" si="1228"/>
        <v>0</v>
      </c>
      <c r="AY2820" s="279">
        <f t="shared" si="1229"/>
        <v>0</v>
      </c>
      <c r="AZ2820" s="40">
        <f t="shared" si="1230"/>
        <v>0</v>
      </c>
      <c r="BB2820" s="40">
        <f t="shared" si="1231"/>
        <v>0</v>
      </c>
      <c r="BC2820" s="397">
        <f t="shared" si="1232"/>
        <v>0</v>
      </c>
      <c r="BD2820" s="105">
        <f t="shared" si="1233"/>
        <v>0</v>
      </c>
      <c r="BE2820" s="105">
        <f t="shared" si="1234"/>
        <v>0</v>
      </c>
      <c r="BF2820" s="742">
        <f t="shared" si="1235"/>
        <v>0</v>
      </c>
      <c r="BG2820" s="89"/>
      <c r="BH2820" s="9"/>
      <c r="BJ2820" s="40">
        <f t="shared" si="1236"/>
        <v>0</v>
      </c>
      <c r="BK2820" s="40">
        <f t="shared" si="1237"/>
        <v>1</v>
      </c>
      <c r="BL2820" s="40">
        <f t="shared" si="1238"/>
        <v>0</v>
      </c>
      <c r="BM2820" s="40">
        <f t="shared" si="1239"/>
        <v>0</v>
      </c>
      <c r="BN2820" s="40">
        <f t="shared" si="1240"/>
        <v>0</v>
      </c>
    </row>
    <row r="2821" spans="1:66" x14ac:dyDescent="0.25">
      <c r="A2821" s="379"/>
      <c r="B2821" s="936"/>
      <c r="C2821" s="272"/>
      <c r="D2821" s="868"/>
      <c r="E2821" s="873" t="str">
        <f t="shared" si="1214"/>
        <v xml:space="preserve"> </v>
      </c>
      <c r="F2821" s="130">
        <f t="shared" si="1215"/>
        <v>0</v>
      </c>
      <c r="G2821" s="128">
        <f t="shared" si="1216"/>
        <v>2809</v>
      </c>
      <c r="H2821" s="127"/>
      <c r="I2821" s="321"/>
      <c r="J2821" s="97"/>
      <c r="K2821" s="323"/>
      <c r="L2821" s="322"/>
      <c r="M2821" s="50"/>
      <c r="N2821" s="87"/>
      <c r="O2821" s="324"/>
      <c r="P2821" s="98"/>
      <c r="Q2821" s="98"/>
      <c r="R2821" s="114"/>
      <c r="S2821" s="753"/>
      <c r="T2821" s="98"/>
      <c r="U2821" s="98"/>
      <c r="V2821" s="98"/>
      <c r="W2821" s="99"/>
      <c r="X2821" s="97"/>
      <c r="Y2821" s="87"/>
      <c r="Z2821" s="100"/>
      <c r="AA2821" s="106">
        <f t="shared" si="1217"/>
        <v>2809</v>
      </c>
      <c r="AB2821" s="549">
        <f t="shared" si="1218"/>
        <v>0</v>
      </c>
      <c r="AC2821" s="544">
        <f t="shared" si="1219"/>
        <v>0</v>
      </c>
      <c r="AD2821" s="174">
        <f t="shared" si="1220"/>
        <v>0</v>
      </c>
      <c r="AE2821" s="8"/>
      <c r="AF2821" s="885" t="str">
        <f t="shared" si="1221"/>
        <v xml:space="preserve"> </v>
      </c>
      <c r="AG2821" s="40">
        <f t="shared" si="1222"/>
        <v>0</v>
      </c>
      <c r="AH2821" s="40">
        <f t="shared" si="1223"/>
        <v>0</v>
      </c>
      <c r="AR2821" s="40">
        <f t="shared" si="1224"/>
        <v>0</v>
      </c>
      <c r="AS2821" s="40">
        <f t="shared" si="1225"/>
        <v>0</v>
      </c>
      <c r="AT2821" s="40">
        <f t="shared" si="1226"/>
        <v>0</v>
      </c>
      <c r="AU2821" s="40">
        <f t="shared" si="1227"/>
        <v>0</v>
      </c>
      <c r="AX2821" s="279">
        <f t="shared" si="1228"/>
        <v>0</v>
      </c>
      <c r="AY2821" s="279">
        <f t="shared" si="1229"/>
        <v>0</v>
      </c>
      <c r="AZ2821" s="40">
        <f t="shared" si="1230"/>
        <v>0</v>
      </c>
      <c r="BB2821" s="40">
        <f t="shared" si="1231"/>
        <v>0</v>
      </c>
      <c r="BC2821" s="397">
        <f t="shared" si="1232"/>
        <v>0</v>
      </c>
      <c r="BD2821" s="105">
        <f t="shared" si="1233"/>
        <v>0</v>
      </c>
      <c r="BE2821" s="105">
        <f t="shared" si="1234"/>
        <v>0</v>
      </c>
      <c r="BF2821" s="742">
        <f t="shared" si="1235"/>
        <v>0</v>
      </c>
      <c r="BG2821" s="89"/>
      <c r="BH2821" s="9"/>
      <c r="BJ2821" s="40">
        <f t="shared" si="1236"/>
        <v>0</v>
      </c>
      <c r="BK2821" s="40">
        <f t="shared" si="1237"/>
        <v>1</v>
      </c>
      <c r="BL2821" s="40">
        <f t="shared" si="1238"/>
        <v>0</v>
      </c>
      <c r="BM2821" s="40">
        <f t="shared" si="1239"/>
        <v>0</v>
      </c>
      <c r="BN2821" s="40">
        <f t="shared" si="1240"/>
        <v>0</v>
      </c>
    </row>
    <row r="2822" spans="1:66" x14ac:dyDescent="0.25">
      <c r="A2822" s="379"/>
      <c r="B2822" s="936"/>
      <c r="C2822" s="272"/>
      <c r="D2822" s="868"/>
      <c r="E2822" s="873" t="str">
        <f t="shared" si="1214"/>
        <v xml:space="preserve"> </v>
      </c>
      <c r="F2822" s="130">
        <f t="shared" si="1215"/>
        <v>0</v>
      </c>
      <c r="G2822" s="128">
        <f t="shared" si="1216"/>
        <v>2810</v>
      </c>
      <c r="H2822" s="127"/>
      <c r="I2822" s="321"/>
      <c r="J2822" s="97"/>
      <c r="K2822" s="323"/>
      <c r="L2822" s="322"/>
      <c r="M2822" s="50"/>
      <c r="N2822" s="87"/>
      <c r="O2822" s="324"/>
      <c r="P2822" s="98"/>
      <c r="Q2822" s="98"/>
      <c r="R2822" s="114"/>
      <c r="S2822" s="753"/>
      <c r="T2822" s="98"/>
      <c r="U2822" s="98"/>
      <c r="V2822" s="98"/>
      <c r="W2822" s="99"/>
      <c r="X2822" s="97"/>
      <c r="Y2822" s="87"/>
      <c r="Z2822" s="100"/>
      <c r="AA2822" s="106">
        <f t="shared" si="1217"/>
        <v>2810</v>
      </c>
      <c r="AB2822" s="549">
        <f t="shared" si="1218"/>
        <v>0</v>
      </c>
      <c r="AC2822" s="544">
        <f t="shared" si="1219"/>
        <v>0</v>
      </c>
      <c r="AD2822" s="174">
        <f t="shared" si="1220"/>
        <v>0</v>
      </c>
      <c r="AE2822" s="8"/>
      <c r="AF2822" s="885" t="str">
        <f t="shared" si="1221"/>
        <v xml:space="preserve"> </v>
      </c>
      <c r="AG2822" s="40">
        <f t="shared" si="1222"/>
        <v>0</v>
      </c>
      <c r="AH2822" s="40">
        <f t="shared" si="1223"/>
        <v>0</v>
      </c>
      <c r="AR2822" s="40">
        <f t="shared" si="1224"/>
        <v>0</v>
      </c>
      <c r="AS2822" s="40">
        <f t="shared" si="1225"/>
        <v>0</v>
      </c>
      <c r="AT2822" s="40">
        <f t="shared" si="1226"/>
        <v>0</v>
      </c>
      <c r="AU2822" s="40">
        <f t="shared" si="1227"/>
        <v>0</v>
      </c>
      <c r="AX2822" s="279">
        <f t="shared" si="1228"/>
        <v>0</v>
      </c>
      <c r="AY2822" s="279">
        <f t="shared" si="1229"/>
        <v>0</v>
      </c>
      <c r="AZ2822" s="40">
        <f t="shared" si="1230"/>
        <v>0</v>
      </c>
      <c r="BB2822" s="40">
        <f t="shared" si="1231"/>
        <v>0</v>
      </c>
      <c r="BC2822" s="397">
        <f t="shared" si="1232"/>
        <v>0</v>
      </c>
      <c r="BD2822" s="105">
        <f t="shared" si="1233"/>
        <v>0</v>
      </c>
      <c r="BE2822" s="105">
        <f t="shared" si="1234"/>
        <v>0</v>
      </c>
      <c r="BF2822" s="742">
        <f t="shared" si="1235"/>
        <v>0</v>
      </c>
      <c r="BG2822" s="89"/>
      <c r="BH2822" s="9"/>
      <c r="BJ2822" s="40">
        <f t="shared" si="1236"/>
        <v>0</v>
      </c>
      <c r="BK2822" s="40">
        <f t="shared" si="1237"/>
        <v>1</v>
      </c>
      <c r="BL2822" s="40">
        <f t="shared" si="1238"/>
        <v>0</v>
      </c>
      <c r="BM2822" s="40">
        <f t="shared" si="1239"/>
        <v>0</v>
      </c>
      <c r="BN2822" s="40">
        <f t="shared" si="1240"/>
        <v>0</v>
      </c>
    </row>
    <row r="2823" spans="1:66" x14ac:dyDescent="0.25">
      <c r="A2823" s="379"/>
      <c r="B2823" s="936"/>
      <c r="C2823" s="272"/>
      <c r="D2823" s="868"/>
      <c r="E2823" s="873" t="str">
        <f t="shared" si="1214"/>
        <v xml:space="preserve"> </v>
      </c>
      <c r="F2823" s="130">
        <f t="shared" si="1215"/>
        <v>0</v>
      </c>
      <c r="G2823" s="128">
        <f t="shared" si="1216"/>
        <v>2811</v>
      </c>
      <c r="H2823" s="127"/>
      <c r="I2823" s="321"/>
      <c r="J2823" s="97"/>
      <c r="K2823" s="323"/>
      <c r="L2823" s="322"/>
      <c r="M2823" s="50"/>
      <c r="N2823" s="87"/>
      <c r="O2823" s="324"/>
      <c r="P2823" s="98"/>
      <c r="Q2823" s="98"/>
      <c r="R2823" s="114"/>
      <c r="S2823" s="753"/>
      <c r="T2823" s="98"/>
      <c r="U2823" s="98"/>
      <c r="V2823" s="98"/>
      <c r="W2823" s="99"/>
      <c r="X2823" s="97"/>
      <c r="Y2823" s="87"/>
      <c r="Z2823" s="100"/>
      <c r="AA2823" s="106">
        <f t="shared" si="1217"/>
        <v>2811</v>
      </c>
      <c r="AB2823" s="549">
        <f t="shared" si="1218"/>
        <v>0</v>
      </c>
      <c r="AC2823" s="544">
        <f t="shared" si="1219"/>
        <v>0</v>
      </c>
      <c r="AD2823" s="174">
        <f t="shared" si="1220"/>
        <v>0</v>
      </c>
      <c r="AE2823" s="8"/>
      <c r="AF2823" s="885" t="str">
        <f t="shared" si="1221"/>
        <v xml:space="preserve"> </v>
      </c>
      <c r="AG2823" s="40">
        <f t="shared" si="1222"/>
        <v>0</v>
      </c>
      <c r="AH2823" s="40">
        <f t="shared" si="1223"/>
        <v>0</v>
      </c>
      <c r="AR2823" s="40">
        <f t="shared" si="1224"/>
        <v>0</v>
      </c>
      <c r="AS2823" s="40">
        <f t="shared" si="1225"/>
        <v>0</v>
      </c>
      <c r="AT2823" s="40">
        <f t="shared" si="1226"/>
        <v>0</v>
      </c>
      <c r="AU2823" s="40">
        <f t="shared" si="1227"/>
        <v>0</v>
      </c>
      <c r="AX2823" s="279">
        <f t="shared" si="1228"/>
        <v>0</v>
      </c>
      <c r="AY2823" s="279">
        <f t="shared" si="1229"/>
        <v>0</v>
      </c>
      <c r="AZ2823" s="40">
        <f t="shared" si="1230"/>
        <v>0</v>
      </c>
      <c r="BB2823" s="40">
        <f t="shared" si="1231"/>
        <v>0</v>
      </c>
      <c r="BC2823" s="397">
        <f t="shared" si="1232"/>
        <v>0</v>
      </c>
      <c r="BD2823" s="105">
        <f t="shared" si="1233"/>
        <v>0</v>
      </c>
      <c r="BE2823" s="105">
        <f t="shared" si="1234"/>
        <v>0</v>
      </c>
      <c r="BF2823" s="742">
        <f t="shared" si="1235"/>
        <v>0</v>
      </c>
      <c r="BG2823" s="89"/>
      <c r="BH2823" s="9"/>
      <c r="BJ2823" s="40">
        <f t="shared" si="1236"/>
        <v>0</v>
      </c>
      <c r="BK2823" s="40">
        <f t="shared" si="1237"/>
        <v>1</v>
      </c>
      <c r="BL2823" s="40">
        <f t="shared" si="1238"/>
        <v>0</v>
      </c>
      <c r="BM2823" s="40">
        <f t="shared" si="1239"/>
        <v>0</v>
      </c>
      <c r="BN2823" s="40">
        <f t="shared" si="1240"/>
        <v>0</v>
      </c>
    </row>
    <row r="2824" spans="1:66" x14ac:dyDescent="0.25">
      <c r="A2824" s="379"/>
      <c r="B2824" s="936"/>
      <c r="C2824" s="272"/>
      <c r="D2824" s="868"/>
      <c r="E2824" s="873" t="str">
        <f t="shared" si="1214"/>
        <v xml:space="preserve"> </v>
      </c>
      <c r="F2824" s="130">
        <f t="shared" si="1215"/>
        <v>0</v>
      </c>
      <c r="G2824" s="128">
        <f t="shared" si="1216"/>
        <v>2812</v>
      </c>
      <c r="H2824" s="127"/>
      <c r="I2824" s="321"/>
      <c r="J2824" s="97"/>
      <c r="K2824" s="323"/>
      <c r="L2824" s="322"/>
      <c r="M2824" s="50"/>
      <c r="N2824" s="87"/>
      <c r="O2824" s="324"/>
      <c r="P2824" s="98"/>
      <c r="Q2824" s="98"/>
      <c r="R2824" s="114"/>
      <c r="S2824" s="753"/>
      <c r="T2824" s="98"/>
      <c r="U2824" s="98"/>
      <c r="V2824" s="98"/>
      <c r="W2824" s="99"/>
      <c r="X2824" s="97"/>
      <c r="Y2824" s="87"/>
      <c r="Z2824" s="100"/>
      <c r="AA2824" s="106">
        <f t="shared" si="1217"/>
        <v>2812</v>
      </c>
      <c r="AB2824" s="549">
        <f t="shared" si="1218"/>
        <v>0</v>
      </c>
      <c r="AC2824" s="544">
        <f t="shared" si="1219"/>
        <v>0</v>
      </c>
      <c r="AD2824" s="174">
        <f t="shared" si="1220"/>
        <v>0</v>
      </c>
      <c r="AE2824" s="8"/>
      <c r="AF2824" s="885" t="str">
        <f t="shared" si="1221"/>
        <v xml:space="preserve"> </v>
      </c>
      <c r="AG2824" s="40">
        <f t="shared" si="1222"/>
        <v>0</v>
      </c>
      <c r="AH2824" s="40">
        <f t="shared" si="1223"/>
        <v>0</v>
      </c>
      <c r="AR2824" s="40">
        <f t="shared" si="1224"/>
        <v>0</v>
      </c>
      <c r="AS2824" s="40">
        <f t="shared" si="1225"/>
        <v>0</v>
      </c>
      <c r="AT2824" s="40">
        <f t="shared" si="1226"/>
        <v>0</v>
      </c>
      <c r="AU2824" s="40">
        <f t="shared" si="1227"/>
        <v>0</v>
      </c>
      <c r="AX2824" s="279">
        <f t="shared" si="1228"/>
        <v>0</v>
      </c>
      <c r="AY2824" s="279">
        <f t="shared" si="1229"/>
        <v>0</v>
      </c>
      <c r="AZ2824" s="40">
        <f t="shared" si="1230"/>
        <v>0</v>
      </c>
      <c r="BB2824" s="40">
        <f t="shared" si="1231"/>
        <v>0</v>
      </c>
      <c r="BC2824" s="397">
        <f t="shared" si="1232"/>
        <v>0</v>
      </c>
      <c r="BD2824" s="105">
        <f t="shared" si="1233"/>
        <v>0</v>
      </c>
      <c r="BE2824" s="105">
        <f t="shared" si="1234"/>
        <v>0</v>
      </c>
      <c r="BF2824" s="742">
        <f t="shared" si="1235"/>
        <v>0</v>
      </c>
      <c r="BG2824" s="89"/>
      <c r="BH2824" s="9"/>
      <c r="BJ2824" s="40">
        <f t="shared" si="1236"/>
        <v>0</v>
      </c>
      <c r="BK2824" s="40">
        <f t="shared" si="1237"/>
        <v>1</v>
      </c>
      <c r="BL2824" s="40">
        <f t="shared" si="1238"/>
        <v>0</v>
      </c>
      <c r="BM2824" s="40">
        <f t="shared" si="1239"/>
        <v>0</v>
      </c>
      <c r="BN2824" s="40">
        <f t="shared" si="1240"/>
        <v>0</v>
      </c>
    </row>
    <row r="2825" spans="1:66" x14ac:dyDescent="0.25">
      <c r="A2825" s="379"/>
      <c r="B2825" s="936"/>
      <c r="C2825" s="272"/>
      <c r="D2825" s="868"/>
      <c r="E2825" s="873" t="str">
        <f t="shared" si="1214"/>
        <v xml:space="preserve"> </v>
      </c>
      <c r="F2825" s="130">
        <f t="shared" si="1215"/>
        <v>0</v>
      </c>
      <c r="G2825" s="128">
        <f t="shared" si="1216"/>
        <v>2813</v>
      </c>
      <c r="H2825" s="127"/>
      <c r="I2825" s="321"/>
      <c r="J2825" s="97"/>
      <c r="K2825" s="323"/>
      <c r="L2825" s="322"/>
      <c r="M2825" s="50"/>
      <c r="N2825" s="87"/>
      <c r="O2825" s="324"/>
      <c r="P2825" s="98"/>
      <c r="Q2825" s="98"/>
      <c r="R2825" s="114"/>
      <c r="S2825" s="753"/>
      <c r="T2825" s="98"/>
      <c r="U2825" s="98"/>
      <c r="V2825" s="98"/>
      <c r="W2825" s="99"/>
      <c r="X2825" s="97"/>
      <c r="Y2825" s="87"/>
      <c r="Z2825" s="100"/>
      <c r="AA2825" s="106">
        <f t="shared" si="1217"/>
        <v>2813</v>
      </c>
      <c r="AB2825" s="549">
        <f t="shared" si="1218"/>
        <v>0</v>
      </c>
      <c r="AC2825" s="544">
        <f t="shared" si="1219"/>
        <v>0</v>
      </c>
      <c r="AD2825" s="174">
        <f t="shared" si="1220"/>
        <v>0</v>
      </c>
      <c r="AE2825" s="8"/>
      <c r="AF2825" s="885" t="str">
        <f t="shared" si="1221"/>
        <v xml:space="preserve"> </v>
      </c>
      <c r="AG2825" s="40">
        <f t="shared" si="1222"/>
        <v>0</v>
      </c>
      <c r="AH2825" s="40">
        <f t="shared" si="1223"/>
        <v>0</v>
      </c>
      <c r="AR2825" s="40">
        <f t="shared" si="1224"/>
        <v>0</v>
      </c>
      <c r="AS2825" s="40">
        <f t="shared" si="1225"/>
        <v>0</v>
      </c>
      <c r="AT2825" s="40">
        <f t="shared" si="1226"/>
        <v>0</v>
      </c>
      <c r="AU2825" s="40">
        <f t="shared" si="1227"/>
        <v>0</v>
      </c>
      <c r="AX2825" s="279">
        <f t="shared" si="1228"/>
        <v>0</v>
      </c>
      <c r="AY2825" s="279">
        <f t="shared" si="1229"/>
        <v>0</v>
      </c>
      <c r="AZ2825" s="40">
        <f t="shared" si="1230"/>
        <v>0</v>
      </c>
      <c r="BB2825" s="40">
        <f t="shared" si="1231"/>
        <v>0</v>
      </c>
      <c r="BC2825" s="397">
        <f t="shared" si="1232"/>
        <v>0</v>
      </c>
      <c r="BD2825" s="105">
        <f t="shared" si="1233"/>
        <v>0</v>
      </c>
      <c r="BE2825" s="105">
        <f t="shared" si="1234"/>
        <v>0</v>
      </c>
      <c r="BF2825" s="742">
        <f t="shared" si="1235"/>
        <v>0</v>
      </c>
      <c r="BG2825" s="89"/>
      <c r="BH2825" s="9"/>
      <c r="BJ2825" s="40">
        <f t="shared" si="1236"/>
        <v>0</v>
      </c>
      <c r="BK2825" s="40">
        <f t="shared" si="1237"/>
        <v>1</v>
      </c>
      <c r="BL2825" s="40">
        <f t="shared" si="1238"/>
        <v>0</v>
      </c>
      <c r="BM2825" s="40">
        <f t="shared" si="1239"/>
        <v>0</v>
      </c>
      <c r="BN2825" s="40">
        <f t="shared" si="1240"/>
        <v>0</v>
      </c>
    </row>
    <row r="2826" spans="1:66" x14ac:dyDescent="0.25">
      <c r="A2826" s="379"/>
      <c r="B2826" s="936"/>
      <c r="C2826" s="272"/>
      <c r="D2826" s="868"/>
      <c r="E2826" s="873" t="str">
        <f t="shared" si="1214"/>
        <v xml:space="preserve"> </v>
      </c>
      <c r="F2826" s="130">
        <f t="shared" si="1215"/>
        <v>0</v>
      </c>
      <c r="G2826" s="128">
        <f t="shared" si="1216"/>
        <v>2814</v>
      </c>
      <c r="H2826" s="127"/>
      <c r="I2826" s="321"/>
      <c r="J2826" s="97"/>
      <c r="K2826" s="323"/>
      <c r="L2826" s="322"/>
      <c r="M2826" s="50"/>
      <c r="N2826" s="87"/>
      <c r="O2826" s="324"/>
      <c r="P2826" s="98"/>
      <c r="Q2826" s="98"/>
      <c r="R2826" s="114"/>
      <c r="S2826" s="753"/>
      <c r="T2826" s="98"/>
      <c r="U2826" s="98"/>
      <c r="V2826" s="98"/>
      <c r="W2826" s="99"/>
      <c r="X2826" s="97"/>
      <c r="Y2826" s="87"/>
      <c r="Z2826" s="100"/>
      <c r="AA2826" s="106">
        <f t="shared" si="1217"/>
        <v>2814</v>
      </c>
      <c r="AB2826" s="549">
        <f t="shared" si="1218"/>
        <v>0</v>
      </c>
      <c r="AC2826" s="544">
        <f t="shared" si="1219"/>
        <v>0</v>
      </c>
      <c r="AD2826" s="174">
        <f t="shared" si="1220"/>
        <v>0</v>
      </c>
      <c r="AE2826" s="8"/>
      <c r="AF2826" s="885" t="str">
        <f t="shared" si="1221"/>
        <v xml:space="preserve"> </v>
      </c>
      <c r="AG2826" s="40">
        <f t="shared" si="1222"/>
        <v>0</v>
      </c>
      <c r="AH2826" s="40">
        <f t="shared" si="1223"/>
        <v>0</v>
      </c>
      <c r="AR2826" s="40">
        <f t="shared" si="1224"/>
        <v>0</v>
      </c>
      <c r="AS2826" s="40">
        <f t="shared" si="1225"/>
        <v>0</v>
      </c>
      <c r="AT2826" s="40">
        <f t="shared" si="1226"/>
        <v>0</v>
      </c>
      <c r="AU2826" s="40">
        <f t="shared" si="1227"/>
        <v>0</v>
      </c>
      <c r="AX2826" s="279">
        <f t="shared" si="1228"/>
        <v>0</v>
      </c>
      <c r="AY2826" s="279">
        <f t="shared" si="1229"/>
        <v>0</v>
      </c>
      <c r="AZ2826" s="40">
        <f t="shared" si="1230"/>
        <v>0</v>
      </c>
      <c r="BB2826" s="40">
        <f t="shared" si="1231"/>
        <v>0</v>
      </c>
      <c r="BC2826" s="397">
        <f t="shared" si="1232"/>
        <v>0</v>
      </c>
      <c r="BD2826" s="105">
        <f t="shared" si="1233"/>
        <v>0</v>
      </c>
      <c r="BE2826" s="105">
        <f t="shared" si="1234"/>
        <v>0</v>
      </c>
      <c r="BF2826" s="742">
        <f t="shared" si="1235"/>
        <v>0</v>
      </c>
      <c r="BG2826" s="89"/>
      <c r="BH2826" s="9"/>
      <c r="BJ2826" s="40">
        <f t="shared" si="1236"/>
        <v>0</v>
      </c>
      <c r="BK2826" s="40">
        <f t="shared" si="1237"/>
        <v>1</v>
      </c>
      <c r="BL2826" s="40">
        <f t="shared" si="1238"/>
        <v>0</v>
      </c>
      <c r="BM2826" s="40">
        <f t="shared" si="1239"/>
        <v>0</v>
      </c>
      <c r="BN2826" s="40">
        <f t="shared" si="1240"/>
        <v>0</v>
      </c>
    </row>
    <row r="2827" spans="1:66" x14ac:dyDescent="0.25">
      <c r="A2827" s="379"/>
      <c r="B2827" s="936"/>
      <c r="C2827" s="272"/>
      <c r="D2827" s="868"/>
      <c r="E2827" s="873" t="str">
        <f t="shared" si="1214"/>
        <v xml:space="preserve"> </v>
      </c>
      <c r="F2827" s="130">
        <f t="shared" si="1215"/>
        <v>0</v>
      </c>
      <c r="G2827" s="128">
        <f t="shared" si="1216"/>
        <v>2815</v>
      </c>
      <c r="H2827" s="127"/>
      <c r="I2827" s="321"/>
      <c r="J2827" s="97"/>
      <c r="K2827" s="323"/>
      <c r="L2827" s="322"/>
      <c r="M2827" s="50"/>
      <c r="N2827" s="87"/>
      <c r="O2827" s="324"/>
      <c r="P2827" s="98"/>
      <c r="Q2827" s="98"/>
      <c r="R2827" s="114"/>
      <c r="S2827" s="753"/>
      <c r="T2827" s="98"/>
      <c r="U2827" s="98"/>
      <c r="V2827" s="98"/>
      <c r="W2827" s="99"/>
      <c r="X2827" s="97"/>
      <c r="Y2827" s="87"/>
      <c r="Z2827" s="100"/>
      <c r="AA2827" s="106">
        <f t="shared" si="1217"/>
        <v>2815</v>
      </c>
      <c r="AB2827" s="549">
        <f t="shared" si="1218"/>
        <v>0</v>
      </c>
      <c r="AC2827" s="544">
        <f t="shared" si="1219"/>
        <v>0</v>
      </c>
      <c r="AD2827" s="174">
        <f t="shared" si="1220"/>
        <v>0</v>
      </c>
      <c r="AE2827" s="8"/>
      <c r="AF2827" s="885" t="str">
        <f t="shared" si="1221"/>
        <v xml:space="preserve"> </v>
      </c>
      <c r="AG2827" s="40">
        <f t="shared" si="1222"/>
        <v>0</v>
      </c>
      <c r="AH2827" s="40">
        <f t="shared" si="1223"/>
        <v>0</v>
      </c>
      <c r="AR2827" s="40">
        <f t="shared" si="1224"/>
        <v>0</v>
      </c>
      <c r="AS2827" s="40">
        <f t="shared" si="1225"/>
        <v>0</v>
      </c>
      <c r="AT2827" s="40">
        <f t="shared" si="1226"/>
        <v>0</v>
      </c>
      <c r="AU2827" s="40">
        <f t="shared" si="1227"/>
        <v>0</v>
      </c>
      <c r="AX2827" s="279">
        <f t="shared" si="1228"/>
        <v>0</v>
      </c>
      <c r="AY2827" s="279">
        <f t="shared" si="1229"/>
        <v>0</v>
      </c>
      <c r="AZ2827" s="40">
        <f t="shared" si="1230"/>
        <v>0</v>
      </c>
      <c r="BB2827" s="40">
        <f t="shared" si="1231"/>
        <v>0</v>
      </c>
      <c r="BC2827" s="397">
        <f t="shared" si="1232"/>
        <v>0</v>
      </c>
      <c r="BD2827" s="105">
        <f t="shared" si="1233"/>
        <v>0</v>
      </c>
      <c r="BE2827" s="105">
        <f t="shared" si="1234"/>
        <v>0</v>
      </c>
      <c r="BF2827" s="742">
        <f t="shared" si="1235"/>
        <v>0</v>
      </c>
      <c r="BG2827" s="89"/>
      <c r="BH2827" s="9"/>
      <c r="BJ2827" s="40">
        <f t="shared" si="1236"/>
        <v>0</v>
      </c>
      <c r="BK2827" s="40">
        <f t="shared" si="1237"/>
        <v>1</v>
      </c>
      <c r="BL2827" s="40">
        <f t="shared" si="1238"/>
        <v>0</v>
      </c>
      <c r="BM2827" s="40">
        <f t="shared" si="1239"/>
        <v>0</v>
      </c>
      <c r="BN2827" s="40">
        <f t="shared" si="1240"/>
        <v>0</v>
      </c>
    </row>
    <row r="2828" spans="1:66" x14ac:dyDescent="0.25">
      <c r="A2828" s="379"/>
      <c r="B2828" s="936"/>
      <c r="C2828" s="272"/>
      <c r="D2828" s="868"/>
      <c r="E2828" s="873" t="str">
        <f t="shared" si="1214"/>
        <v xml:space="preserve"> </v>
      </c>
      <c r="F2828" s="130">
        <f t="shared" si="1215"/>
        <v>0</v>
      </c>
      <c r="G2828" s="128">
        <f t="shared" si="1216"/>
        <v>2816</v>
      </c>
      <c r="H2828" s="127"/>
      <c r="I2828" s="321"/>
      <c r="J2828" s="97"/>
      <c r="K2828" s="323"/>
      <c r="L2828" s="322"/>
      <c r="M2828" s="50"/>
      <c r="N2828" s="87"/>
      <c r="O2828" s="324"/>
      <c r="P2828" s="98"/>
      <c r="Q2828" s="98"/>
      <c r="R2828" s="114"/>
      <c r="S2828" s="753"/>
      <c r="T2828" s="98"/>
      <c r="U2828" s="98"/>
      <c r="V2828" s="98"/>
      <c r="W2828" s="99"/>
      <c r="X2828" s="97"/>
      <c r="Y2828" s="87"/>
      <c r="Z2828" s="100"/>
      <c r="AA2828" s="106">
        <f t="shared" si="1217"/>
        <v>2816</v>
      </c>
      <c r="AB2828" s="549">
        <f t="shared" si="1218"/>
        <v>0</v>
      </c>
      <c r="AC2828" s="544">
        <f t="shared" si="1219"/>
        <v>0</v>
      </c>
      <c r="AD2828" s="174">
        <f t="shared" si="1220"/>
        <v>0</v>
      </c>
      <c r="AE2828" s="8"/>
      <c r="AF2828" s="885" t="str">
        <f t="shared" si="1221"/>
        <v xml:space="preserve"> </v>
      </c>
      <c r="AG2828" s="40">
        <f t="shared" si="1222"/>
        <v>0</v>
      </c>
      <c r="AH2828" s="40">
        <f t="shared" si="1223"/>
        <v>0</v>
      </c>
      <c r="AR2828" s="40">
        <f t="shared" si="1224"/>
        <v>0</v>
      </c>
      <c r="AS2828" s="40">
        <f t="shared" si="1225"/>
        <v>0</v>
      </c>
      <c r="AT2828" s="40">
        <f t="shared" si="1226"/>
        <v>0</v>
      </c>
      <c r="AU2828" s="40">
        <f t="shared" si="1227"/>
        <v>0</v>
      </c>
      <c r="AX2828" s="279">
        <f t="shared" si="1228"/>
        <v>0</v>
      </c>
      <c r="AY2828" s="279">
        <f t="shared" si="1229"/>
        <v>0</v>
      </c>
      <c r="AZ2828" s="40">
        <f t="shared" si="1230"/>
        <v>0</v>
      </c>
      <c r="BB2828" s="40">
        <f t="shared" si="1231"/>
        <v>0</v>
      </c>
      <c r="BC2828" s="397">
        <f t="shared" si="1232"/>
        <v>0</v>
      </c>
      <c r="BD2828" s="105">
        <f t="shared" si="1233"/>
        <v>0</v>
      </c>
      <c r="BE2828" s="105">
        <f t="shared" si="1234"/>
        <v>0</v>
      </c>
      <c r="BF2828" s="742">
        <f t="shared" si="1235"/>
        <v>0</v>
      </c>
      <c r="BG2828" s="89"/>
      <c r="BH2828" s="9"/>
      <c r="BJ2828" s="40">
        <f t="shared" si="1236"/>
        <v>0</v>
      </c>
      <c r="BK2828" s="40">
        <f t="shared" si="1237"/>
        <v>1</v>
      </c>
      <c r="BL2828" s="40">
        <f t="shared" si="1238"/>
        <v>0</v>
      </c>
      <c r="BM2828" s="40">
        <f t="shared" si="1239"/>
        <v>0</v>
      </c>
      <c r="BN2828" s="40">
        <f t="shared" si="1240"/>
        <v>0</v>
      </c>
    </row>
    <row r="2829" spans="1:66" x14ac:dyDescent="0.25">
      <c r="A2829" s="379"/>
      <c r="B2829" s="936"/>
      <c r="C2829" s="272"/>
      <c r="D2829" s="868"/>
      <c r="E2829" s="873" t="str">
        <f t="shared" si="1214"/>
        <v xml:space="preserve"> </v>
      </c>
      <c r="F2829" s="130">
        <f t="shared" si="1215"/>
        <v>0</v>
      </c>
      <c r="G2829" s="128">
        <f t="shared" si="1216"/>
        <v>2817</v>
      </c>
      <c r="H2829" s="127"/>
      <c r="I2829" s="321"/>
      <c r="J2829" s="97"/>
      <c r="K2829" s="323"/>
      <c r="L2829" s="322"/>
      <c r="M2829" s="50"/>
      <c r="N2829" s="87"/>
      <c r="O2829" s="324"/>
      <c r="P2829" s="98"/>
      <c r="Q2829" s="98"/>
      <c r="R2829" s="114"/>
      <c r="S2829" s="753"/>
      <c r="T2829" s="98"/>
      <c r="U2829" s="98"/>
      <c r="V2829" s="98"/>
      <c r="W2829" s="99"/>
      <c r="X2829" s="97"/>
      <c r="Y2829" s="87"/>
      <c r="Z2829" s="100"/>
      <c r="AA2829" s="106">
        <f t="shared" si="1217"/>
        <v>2817</v>
      </c>
      <c r="AB2829" s="549">
        <f t="shared" si="1218"/>
        <v>0</v>
      </c>
      <c r="AC2829" s="544">
        <f t="shared" si="1219"/>
        <v>0</v>
      </c>
      <c r="AD2829" s="174">
        <f t="shared" si="1220"/>
        <v>0</v>
      </c>
      <c r="AE2829" s="8"/>
      <c r="AF2829" s="885" t="str">
        <f t="shared" si="1221"/>
        <v xml:space="preserve"> </v>
      </c>
      <c r="AG2829" s="40">
        <f t="shared" si="1222"/>
        <v>0</v>
      </c>
      <c r="AH2829" s="40">
        <f t="shared" si="1223"/>
        <v>0</v>
      </c>
      <c r="AR2829" s="40">
        <f t="shared" si="1224"/>
        <v>0</v>
      </c>
      <c r="AS2829" s="40">
        <f t="shared" si="1225"/>
        <v>0</v>
      </c>
      <c r="AT2829" s="40">
        <f t="shared" si="1226"/>
        <v>0</v>
      </c>
      <c r="AU2829" s="40">
        <f t="shared" si="1227"/>
        <v>0</v>
      </c>
      <c r="AX2829" s="279">
        <f t="shared" si="1228"/>
        <v>0</v>
      </c>
      <c r="AY2829" s="279">
        <f t="shared" si="1229"/>
        <v>0</v>
      </c>
      <c r="AZ2829" s="40">
        <f t="shared" si="1230"/>
        <v>0</v>
      </c>
      <c r="BB2829" s="40">
        <f t="shared" si="1231"/>
        <v>0</v>
      </c>
      <c r="BC2829" s="397">
        <f t="shared" si="1232"/>
        <v>0</v>
      </c>
      <c r="BD2829" s="105">
        <f t="shared" si="1233"/>
        <v>0</v>
      </c>
      <c r="BE2829" s="105">
        <f t="shared" si="1234"/>
        <v>0</v>
      </c>
      <c r="BF2829" s="742">
        <f t="shared" si="1235"/>
        <v>0</v>
      </c>
      <c r="BG2829" s="89"/>
      <c r="BH2829" s="9"/>
      <c r="BJ2829" s="40">
        <f t="shared" si="1236"/>
        <v>0</v>
      </c>
      <c r="BK2829" s="40">
        <f t="shared" si="1237"/>
        <v>1</v>
      </c>
      <c r="BL2829" s="40">
        <f t="shared" si="1238"/>
        <v>0</v>
      </c>
      <c r="BM2829" s="40">
        <f t="shared" si="1239"/>
        <v>0</v>
      </c>
      <c r="BN2829" s="40">
        <f t="shared" si="1240"/>
        <v>0</v>
      </c>
    </row>
    <row r="2830" spans="1:66" x14ac:dyDescent="0.25">
      <c r="A2830" s="379"/>
      <c r="B2830" s="936"/>
      <c r="C2830" s="272"/>
      <c r="D2830" s="868"/>
      <c r="E2830" s="873" t="str">
        <f t="shared" si="1214"/>
        <v xml:space="preserve"> </v>
      </c>
      <c r="F2830" s="130">
        <f t="shared" si="1215"/>
        <v>0</v>
      </c>
      <c r="G2830" s="128">
        <f t="shared" si="1216"/>
        <v>2818</v>
      </c>
      <c r="H2830" s="127"/>
      <c r="I2830" s="321"/>
      <c r="J2830" s="97"/>
      <c r="K2830" s="323"/>
      <c r="L2830" s="322"/>
      <c r="M2830" s="50"/>
      <c r="N2830" s="87"/>
      <c r="O2830" s="324"/>
      <c r="P2830" s="98"/>
      <c r="Q2830" s="98"/>
      <c r="R2830" s="114"/>
      <c r="S2830" s="753"/>
      <c r="T2830" s="98"/>
      <c r="U2830" s="98"/>
      <c r="V2830" s="98"/>
      <c r="W2830" s="99"/>
      <c r="X2830" s="97"/>
      <c r="Y2830" s="87"/>
      <c r="Z2830" s="100"/>
      <c r="AA2830" s="106">
        <f t="shared" si="1217"/>
        <v>2818</v>
      </c>
      <c r="AB2830" s="549">
        <f t="shared" si="1218"/>
        <v>0</v>
      </c>
      <c r="AC2830" s="544">
        <f t="shared" si="1219"/>
        <v>0</v>
      </c>
      <c r="AD2830" s="174">
        <f t="shared" si="1220"/>
        <v>0</v>
      </c>
      <c r="AE2830" s="8"/>
      <c r="AF2830" s="885" t="str">
        <f t="shared" si="1221"/>
        <v xml:space="preserve"> </v>
      </c>
      <c r="AG2830" s="40">
        <f t="shared" si="1222"/>
        <v>0</v>
      </c>
      <c r="AH2830" s="40">
        <f t="shared" si="1223"/>
        <v>0</v>
      </c>
      <c r="AR2830" s="40">
        <f t="shared" si="1224"/>
        <v>0</v>
      </c>
      <c r="AS2830" s="40">
        <f t="shared" si="1225"/>
        <v>0</v>
      </c>
      <c r="AT2830" s="40">
        <f t="shared" si="1226"/>
        <v>0</v>
      </c>
      <c r="AU2830" s="40">
        <f t="shared" si="1227"/>
        <v>0</v>
      </c>
      <c r="AX2830" s="279">
        <f t="shared" si="1228"/>
        <v>0</v>
      </c>
      <c r="AY2830" s="279">
        <f t="shared" si="1229"/>
        <v>0</v>
      </c>
      <c r="AZ2830" s="40">
        <f t="shared" si="1230"/>
        <v>0</v>
      </c>
      <c r="BB2830" s="40">
        <f t="shared" si="1231"/>
        <v>0</v>
      </c>
      <c r="BC2830" s="397">
        <f t="shared" si="1232"/>
        <v>0</v>
      </c>
      <c r="BD2830" s="105">
        <f t="shared" si="1233"/>
        <v>0</v>
      </c>
      <c r="BE2830" s="105">
        <f t="shared" si="1234"/>
        <v>0</v>
      </c>
      <c r="BF2830" s="742">
        <f t="shared" si="1235"/>
        <v>0</v>
      </c>
      <c r="BG2830" s="89"/>
      <c r="BH2830" s="9"/>
      <c r="BJ2830" s="40">
        <f t="shared" si="1236"/>
        <v>0</v>
      </c>
      <c r="BK2830" s="40">
        <f t="shared" si="1237"/>
        <v>1</v>
      </c>
      <c r="BL2830" s="40">
        <f t="shared" si="1238"/>
        <v>0</v>
      </c>
      <c r="BM2830" s="40">
        <f t="shared" si="1239"/>
        <v>0</v>
      </c>
      <c r="BN2830" s="40">
        <f t="shared" si="1240"/>
        <v>0</v>
      </c>
    </row>
    <row r="2831" spans="1:66" x14ac:dyDescent="0.25">
      <c r="A2831" s="379"/>
      <c r="B2831" s="936"/>
      <c r="C2831" s="272"/>
      <c r="D2831" s="868"/>
      <c r="E2831" s="873" t="str">
        <f t="shared" si="1214"/>
        <v xml:space="preserve"> </v>
      </c>
      <c r="F2831" s="130">
        <f t="shared" si="1215"/>
        <v>0</v>
      </c>
      <c r="G2831" s="128">
        <f t="shared" si="1216"/>
        <v>2819</v>
      </c>
      <c r="H2831" s="127"/>
      <c r="I2831" s="321"/>
      <c r="J2831" s="97"/>
      <c r="K2831" s="323"/>
      <c r="L2831" s="322"/>
      <c r="M2831" s="50"/>
      <c r="N2831" s="87"/>
      <c r="O2831" s="324"/>
      <c r="P2831" s="98"/>
      <c r="Q2831" s="98"/>
      <c r="R2831" s="114"/>
      <c r="S2831" s="753"/>
      <c r="T2831" s="98"/>
      <c r="U2831" s="98"/>
      <c r="V2831" s="98"/>
      <c r="W2831" s="99"/>
      <c r="X2831" s="97"/>
      <c r="Y2831" s="87"/>
      <c r="Z2831" s="100"/>
      <c r="AA2831" s="106">
        <f t="shared" si="1217"/>
        <v>2819</v>
      </c>
      <c r="AB2831" s="549">
        <f t="shared" si="1218"/>
        <v>0</v>
      </c>
      <c r="AC2831" s="544">
        <f t="shared" si="1219"/>
        <v>0</v>
      </c>
      <c r="AD2831" s="174">
        <f t="shared" si="1220"/>
        <v>0</v>
      </c>
      <c r="AE2831" s="8"/>
      <c r="AF2831" s="885" t="str">
        <f t="shared" si="1221"/>
        <v xml:space="preserve"> </v>
      </c>
      <c r="AG2831" s="40">
        <f t="shared" si="1222"/>
        <v>0</v>
      </c>
      <c r="AH2831" s="40">
        <f t="shared" si="1223"/>
        <v>0</v>
      </c>
      <c r="AR2831" s="40">
        <f t="shared" si="1224"/>
        <v>0</v>
      </c>
      <c r="AS2831" s="40">
        <f t="shared" si="1225"/>
        <v>0</v>
      </c>
      <c r="AT2831" s="40">
        <f t="shared" si="1226"/>
        <v>0</v>
      </c>
      <c r="AU2831" s="40">
        <f t="shared" si="1227"/>
        <v>0</v>
      </c>
      <c r="AX2831" s="279">
        <f t="shared" si="1228"/>
        <v>0</v>
      </c>
      <c r="AY2831" s="279">
        <f t="shared" si="1229"/>
        <v>0</v>
      </c>
      <c r="AZ2831" s="40">
        <f t="shared" si="1230"/>
        <v>0</v>
      </c>
      <c r="BB2831" s="40">
        <f t="shared" si="1231"/>
        <v>0</v>
      </c>
      <c r="BC2831" s="397">
        <f t="shared" si="1232"/>
        <v>0</v>
      </c>
      <c r="BD2831" s="105">
        <f t="shared" si="1233"/>
        <v>0</v>
      </c>
      <c r="BE2831" s="105">
        <f t="shared" si="1234"/>
        <v>0</v>
      </c>
      <c r="BF2831" s="742">
        <f t="shared" si="1235"/>
        <v>0</v>
      </c>
      <c r="BG2831" s="89"/>
      <c r="BH2831" s="9"/>
      <c r="BJ2831" s="40">
        <f t="shared" si="1236"/>
        <v>0</v>
      </c>
      <c r="BK2831" s="40">
        <f t="shared" si="1237"/>
        <v>1</v>
      </c>
      <c r="BL2831" s="40">
        <f t="shared" si="1238"/>
        <v>0</v>
      </c>
      <c r="BM2831" s="40">
        <f t="shared" si="1239"/>
        <v>0</v>
      </c>
      <c r="BN2831" s="40">
        <f t="shared" si="1240"/>
        <v>0</v>
      </c>
    </row>
    <row r="2832" spans="1:66" x14ac:dyDescent="0.25">
      <c r="A2832" s="379"/>
      <c r="B2832" s="936"/>
      <c r="C2832" s="272"/>
      <c r="D2832" s="868"/>
      <c r="E2832" s="873" t="str">
        <f t="shared" si="1214"/>
        <v xml:space="preserve"> </v>
      </c>
      <c r="F2832" s="130">
        <f t="shared" si="1215"/>
        <v>0</v>
      </c>
      <c r="G2832" s="128">
        <f t="shared" si="1216"/>
        <v>2820</v>
      </c>
      <c r="H2832" s="127"/>
      <c r="I2832" s="321"/>
      <c r="J2832" s="97"/>
      <c r="K2832" s="323"/>
      <c r="L2832" s="322"/>
      <c r="M2832" s="50"/>
      <c r="N2832" s="87"/>
      <c r="O2832" s="324"/>
      <c r="P2832" s="98"/>
      <c r="Q2832" s="98"/>
      <c r="R2832" s="114"/>
      <c r="S2832" s="753"/>
      <c r="T2832" s="98"/>
      <c r="U2832" s="98"/>
      <c r="V2832" s="98"/>
      <c r="W2832" s="99"/>
      <c r="X2832" s="97"/>
      <c r="Y2832" s="87"/>
      <c r="Z2832" s="100"/>
      <c r="AA2832" s="106">
        <f t="shared" si="1217"/>
        <v>2820</v>
      </c>
      <c r="AB2832" s="549">
        <f t="shared" si="1218"/>
        <v>0</v>
      </c>
      <c r="AC2832" s="544">
        <f t="shared" si="1219"/>
        <v>0</v>
      </c>
      <c r="AD2832" s="174">
        <f t="shared" si="1220"/>
        <v>0</v>
      </c>
      <c r="AE2832" s="8"/>
      <c r="AF2832" s="885" t="str">
        <f t="shared" si="1221"/>
        <v xml:space="preserve"> </v>
      </c>
      <c r="AG2832" s="40">
        <f t="shared" si="1222"/>
        <v>0</v>
      </c>
      <c r="AH2832" s="40">
        <f t="shared" si="1223"/>
        <v>0</v>
      </c>
      <c r="AR2832" s="40">
        <f t="shared" si="1224"/>
        <v>0</v>
      </c>
      <c r="AS2832" s="40">
        <f t="shared" si="1225"/>
        <v>0</v>
      </c>
      <c r="AT2832" s="40">
        <f t="shared" si="1226"/>
        <v>0</v>
      </c>
      <c r="AU2832" s="40">
        <f t="shared" si="1227"/>
        <v>0</v>
      </c>
      <c r="AX2832" s="279">
        <f t="shared" si="1228"/>
        <v>0</v>
      </c>
      <c r="AY2832" s="279">
        <f t="shared" si="1229"/>
        <v>0</v>
      </c>
      <c r="AZ2832" s="40">
        <f t="shared" si="1230"/>
        <v>0</v>
      </c>
      <c r="BB2832" s="40">
        <f t="shared" si="1231"/>
        <v>0</v>
      </c>
      <c r="BC2832" s="397">
        <f t="shared" si="1232"/>
        <v>0</v>
      </c>
      <c r="BD2832" s="105">
        <f t="shared" si="1233"/>
        <v>0</v>
      </c>
      <c r="BE2832" s="105">
        <f t="shared" si="1234"/>
        <v>0</v>
      </c>
      <c r="BF2832" s="742">
        <f t="shared" si="1235"/>
        <v>0</v>
      </c>
      <c r="BG2832" s="89"/>
      <c r="BH2832" s="9"/>
      <c r="BJ2832" s="40">
        <f t="shared" si="1236"/>
        <v>0</v>
      </c>
      <c r="BK2832" s="40">
        <f t="shared" si="1237"/>
        <v>1</v>
      </c>
      <c r="BL2832" s="40">
        <f t="shared" si="1238"/>
        <v>0</v>
      </c>
      <c r="BM2832" s="40">
        <f t="shared" si="1239"/>
        <v>0</v>
      </c>
      <c r="BN2832" s="40">
        <f t="shared" si="1240"/>
        <v>0</v>
      </c>
    </row>
    <row r="2833" spans="1:66" x14ac:dyDescent="0.25">
      <c r="A2833" s="379"/>
      <c r="B2833" s="936"/>
      <c r="C2833" s="272"/>
      <c r="D2833" s="868"/>
      <c r="E2833" s="873" t="str">
        <f t="shared" si="1214"/>
        <v xml:space="preserve"> </v>
      </c>
      <c r="F2833" s="130">
        <f t="shared" si="1215"/>
        <v>0</v>
      </c>
      <c r="G2833" s="128">
        <f t="shared" si="1216"/>
        <v>2821</v>
      </c>
      <c r="H2833" s="127"/>
      <c r="I2833" s="321"/>
      <c r="J2833" s="97"/>
      <c r="K2833" s="323"/>
      <c r="L2833" s="322"/>
      <c r="M2833" s="50"/>
      <c r="N2833" s="87"/>
      <c r="O2833" s="324"/>
      <c r="P2833" s="98"/>
      <c r="Q2833" s="98"/>
      <c r="R2833" s="114"/>
      <c r="S2833" s="753"/>
      <c r="T2833" s="98"/>
      <c r="U2833" s="98"/>
      <c r="V2833" s="98"/>
      <c r="W2833" s="99"/>
      <c r="X2833" s="97"/>
      <c r="Y2833" s="87"/>
      <c r="Z2833" s="100"/>
      <c r="AA2833" s="106">
        <f t="shared" si="1217"/>
        <v>2821</v>
      </c>
      <c r="AB2833" s="549">
        <f t="shared" si="1218"/>
        <v>0</v>
      </c>
      <c r="AC2833" s="544">
        <f t="shared" si="1219"/>
        <v>0</v>
      </c>
      <c r="AD2833" s="174">
        <f t="shared" si="1220"/>
        <v>0</v>
      </c>
      <c r="AE2833" s="8"/>
      <c r="AF2833" s="885" t="str">
        <f t="shared" si="1221"/>
        <v xml:space="preserve"> </v>
      </c>
      <c r="AG2833" s="40">
        <f t="shared" si="1222"/>
        <v>0</v>
      </c>
      <c r="AH2833" s="40">
        <f t="shared" si="1223"/>
        <v>0</v>
      </c>
      <c r="AR2833" s="40">
        <f t="shared" si="1224"/>
        <v>0</v>
      </c>
      <c r="AS2833" s="40">
        <f t="shared" si="1225"/>
        <v>0</v>
      </c>
      <c r="AT2833" s="40">
        <f t="shared" si="1226"/>
        <v>0</v>
      </c>
      <c r="AU2833" s="40">
        <f t="shared" si="1227"/>
        <v>0</v>
      </c>
      <c r="AX2833" s="279">
        <f t="shared" si="1228"/>
        <v>0</v>
      </c>
      <c r="AY2833" s="279">
        <f t="shared" si="1229"/>
        <v>0</v>
      </c>
      <c r="AZ2833" s="40">
        <f t="shared" si="1230"/>
        <v>0</v>
      </c>
      <c r="BB2833" s="40">
        <f t="shared" si="1231"/>
        <v>0</v>
      </c>
      <c r="BC2833" s="397">
        <f t="shared" si="1232"/>
        <v>0</v>
      </c>
      <c r="BD2833" s="105">
        <f t="shared" si="1233"/>
        <v>0</v>
      </c>
      <c r="BE2833" s="105">
        <f t="shared" si="1234"/>
        <v>0</v>
      </c>
      <c r="BF2833" s="742">
        <f t="shared" si="1235"/>
        <v>0</v>
      </c>
      <c r="BG2833" s="89"/>
      <c r="BH2833" s="9"/>
      <c r="BJ2833" s="40">
        <f t="shared" si="1236"/>
        <v>0</v>
      </c>
      <c r="BK2833" s="40">
        <f t="shared" si="1237"/>
        <v>1</v>
      </c>
      <c r="BL2833" s="40">
        <f t="shared" si="1238"/>
        <v>0</v>
      </c>
      <c r="BM2833" s="40">
        <f t="shared" si="1239"/>
        <v>0</v>
      </c>
      <c r="BN2833" s="40">
        <f t="shared" si="1240"/>
        <v>0</v>
      </c>
    </row>
    <row r="2834" spans="1:66" x14ac:dyDescent="0.25">
      <c r="A2834" s="379"/>
      <c r="B2834" s="936"/>
      <c r="C2834" s="272"/>
      <c r="D2834" s="868"/>
      <c r="E2834" s="873" t="str">
        <f t="shared" si="1214"/>
        <v xml:space="preserve"> </v>
      </c>
      <c r="F2834" s="130">
        <f t="shared" si="1215"/>
        <v>0</v>
      </c>
      <c r="G2834" s="128">
        <f t="shared" si="1216"/>
        <v>2822</v>
      </c>
      <c r="H2834" s="127"/>
      <c r="I2834" s="321"/>
      <c r="J2834" s="97"/>
      <c r="K2834" s="323"/>
      <c r="L2834" s="322"/>
      <c r="M2834" s="50"/>
      <c r="N2834" s="87"/>
      <c r="O2834" s="324"/>
      <c r="P2834" s="98"/>
      <c r="Q2834" s="98"/>
      <c r="R2834" s="114"/>
      <c r="S2834" s="753"/>
      <c r="T2834" s="98"/>
      <c r="U2834" s="98"/>
      <c r="V2834" s="98"/>
      <c r="W2834" s="99"/>
      <c r="X2834" s="97"/>
      <c r="Y2834" s="87"/>
      <c r="Z2834" s="100"/>
      <c r="AA2834" s="106">
        <f t="shared" si="1217"/>
        <v>2822</v>
      </c>
      <c r="AB2834" s="549">
        <f t="shared" si="1218"/>
        <v>0</v>
      </c>
      <c r="AC2834" s="544">
        <f t="shared" si="1219"/>
        <v>0</v>
      </c>
      <c r="AD2834" s="174">
        <f t="shared" si="1220"/>
        <v>0</v>
      </c>
      <c r="AE2834" s="8"/>
      <c r="AF2834" s="885" t="str">
        <f t="shared" si="1221"/>
        <v xml:space="preserve"> </v>
      </c>
      <c r="AG2834" s="40">
        <f t="shared" si="1222"/>
        <v>0</v>
      </c>
      <c r="AH2834" s="40">
        <f t="shared" si="1223"/>
        <v>0</v>
      </c>
      <c r="AR2834" s="40">
        <f t="shared" si="1224"/>
        <v>0</v>
      </c>
      <c r="AS2834" s="40">
        <f t="shared" si="1225"/>
        <v>0</v>
      </c>
      <c r="AT2834" s="40">
        <f t="shared" si="1226"/>
        <v>0</v>
      </c>
      <c r="AU2834" s="40">
        <f t="shared" si="1227"/>
        <v>0</v>
      </c>
      <c r="AX2834" s="279">
        <f t="shared" si="1228"/>
        <v>0</v>
      </c>
      <c r="AY2834" s="279">
        <f t="shared" si="1229"/>
        <v>0</v>
      </c>
      <c r="AZ2834" s="40">
        <f t="shared" si="1230"/>
        <v>0</v>
      </c>
      <c r="BB2834" s="40">
        <f t="shared" si="1231"/>
        <v>0</v>
      </c>
      <c r="BC2834" s="397">
        <f t="shared" si="1232"/>
        <v>0</v>
      </c>
      <c r="BD2834" s="105">
        <f t="shared" si="1233"/>
        <v>0</v>
      </c>
      <c r="BE2834" s="105">
        <f t="shared" si="1234"/>
        <v>0</v>
      </c>
      <c r="BF2834" s="742">
        <f t="shared" si="1235"/>
        <v>0</v>
      </c>
      <c r="BG2834" s="89"/>
      <c r="BH2834" s="9"/>
      <c r="BJ2834" s="40">
        <f t="shared" si="1236"/>
        <v>0</v>
      </c>
      <c r="BK2834" s="40">
        <f t="shared" si="1237"/>
        <v>1</v>
      </c>
      <c r="BL2834" s="40">
        <f t="shared" si="1238"/>
        <v>0</v>
      </c>
      <c r="BM2834" s="40">
        <f t="shared" si="1239"/>
        <v>0</v>
      </c>
      <c r="BN2834" s="40">
        <f t="shared" si="1240"/>
        <v>0</v>
      </c>
    </row>
    <row r="2835" spans="1:66" x14ac:dyDescent="0.25">
      <c r="A2835" s="379"/>
      <c r="B2835" s="936"/>
      <c r="C2835" s="272"/>
      <c r="D2835" s="868"/>
      <c r="E2835" s="873" t="str">
        <f t="shared" si="1214"/>
        <v xml:space="preserve"> </v>
      </c>
      <c r="F2835" s="130">
        <f t="shared" si="1215"/>
        <v>0</v>
      </c>
      <c r="G2835" s="128">
        <f t="shared" si="1216"/>
        <v>2823</v>
      </c>
      <c r="H2835" s="127"/>
      <c r="I2835" s="321"/>
      <c r="J2835" s="97"/>
      <c r="K2835" s="323"/>
      <c r="L2835" s="322"/>
      <c r="M2835" s="50"/>
      <c r="N2835" s="87"/>
      <c r="O2835" s="324"/>
      <c r="P2835" s="98"/>
      <c r="Q2835" s="98"/>
      <c r="R2835" s="114"/>
      <c r="S2835" s="753"/>
      <c r="T2835" s="98"/>
      <c r="U2835" s="98"/>
      <c r="V2835" s="98"/>
      <c r="W2835" s="99"/>
      <c r="X2835" s="97"/>
      <c r="Y2835" s="87"/>
      <c r="Z2835" s="100"/>
      <c r="AA2835" s="106">
        <f t="shared" si="1217"/>
        <v>2823</v>
      </c>
      <c r="AB2835" s="549">
        <f t="shared" si="1218"/>
        <v>0</v>
      </c>
      <c r="AC2835" s="544">
        <f t="shared" si="1219"/>
        <v>0</v>
      </c>
      <c r="AD2835" s="174">
        <f t="shared" si="1220"/>
        <v>0</v>
      </c>
      <c r="AE2835" s="8"/>
      <c r="AF2835" s="885" t="str">
        <f t="shared" si="1221"/>
        <v xml:space="preserve"> </v>
      </c>
      <c r="AG2835" s="40">
        <f t="shared" si="1222"/>
        <v>0</v>
      </c>
      <c r="AH2835" s="40">
        <f t="shared" si="1223"/>
        <v>0</v>
      </c>
      <c r="AR2835" s="40">
        <f t="shared" si="1224"/>
        <v>0</v>
      </c>
      <c r="AS2835" s="40">
        <f t="shared" si="1225"/>
        <v>0</v>
      </c>
      <c r="AT2835" s="40">
        <f t="shared" si="1226"/>
        <v>0</v>
      </c>
      <c r="AU2835" s="40">
        <f t="shared" si="1227"/>
        <v>0</v>
      </c>
      <c r="AX2835" s="279">
        <f t="shared" si="1228"/>
        <v>0</v>
      </c>
      <c r="AY2835" s="279">
        <f t="shared" si="1229"/>
        <v>0</v>
      </c>
      <c r="AZ2835" s="40">
        <f t="shared" si="1230"/>
        <v>0</v>
      </c>
      <c r="BB2835" s="40">
        <f t="shared" si="1231"/>
        <v>0</v>
      </c>
      <c r="BC2835" s="397">
        <f t="shared" si="1232"/>
        <v>0</v>
      </c>
      <c r="BD2835" s="105">
        <f t="shared" si="1233"/>
        <v>0</v>
      </c>
      <c r="BE2835" s="105">
        <f t="shared" si="1234"/>
        <v>0</v>
      </c>
      <c r="BF2835" s="742">
        <f t="shared" si="1235"/>
        <v>0</v>
      </c>
      <c r="BG2835" s="89"/>
      <c r="BH2835" s="9"/>
      <c r="BJ2835" s="40">
        <f t="shared" si="1236"/>
        <v>0</v>
      </c>
      <c r="BK2835" s="40">
        <f t="shared" si="1237"/>
        <v>1</v>
      </c>
      <c r="BL2835" s="40">
        <f t="shared" si="1238"/>
        <v>0</v>
      </c>
      <c r="BM2835" s="40">
        <f t="shared" si="1239"/>
        <v>0</v>
      </c>
      <c r="BN2835" s="40">
        <f t="shared" si="1240"/>
        <v>0</v>
      </c>
    </row>
    <row r="2836" spans="1:66" x14ac:dyDescent="0.25">
      <c r="A2836" s="379"/>
      <c r="B2836" s="936"/>
      <c r="C2836" s="272"/>
      <c r="D2836" s="868"/>
      <c r="E2836" s="873" t="str">
        <f t="shared" si="1214"/>
        <v xml:space="preserve"> </v>
      </c>
      <c r="F2836" s="130">
        <f t="shared" si="1215"/>
        <v>0</v>
      </c>
      <c r="G2836" s="128">
        <f t="shared" si="1216"/>
        <v>2824</v>
      </c>
      <c r="H2836" s="127"/>
      <c r="I2836" s="321"/>
      <c r="J2836" s="97"/>
      <c r="K2836" s="323"/>
      <c r="L2836" s="322"/>
      <c r="M2836" s="50"/>
      <c r="N2836" s="87"/>
      <c r="O2836" s="324"/>
      <c r="P2836" s="98"/>
      <c r="Q2836" s="98"/>
      <c r="R2836" s="114"/>
      <c r="S2836" s="753"/>
      <c r="T2836" s="98"/>
      <c r="U2836" s="98"/>
      <c r="V2836" s="98"/>
      <c r="W2836" s="99"/>
      <c r="X2836" s="97"/>
      <c r="Y2836" s="87"/>
      <c r="Z2836" s="100"/>
      <c r="AA2836" s="106">
        <f t="shared" si="1217"/>
        <v>2824</v>
      </c>
      <c r="AB2836" s="549">
        <f t="shared" si="1218"/>
        <v>0</v>
      </c>
      <c r="AC2836" s="544">
        <f t="shared" si="1219"/>
        <v>0</v>
      </c>
      <c r="AD2836" s="174">
        <f t="shared" si="1220"/>
        <v>0</v>
      </c>
      <c r="AE2836" s="8"/>
      <c r="AF2836" s="885" t="str">
        <f t="shared" si="1221"/>
        <v xml:space="preserve"> </v>
      </c>
      <c r="AG2836" s="40">
        <f t="shared" si="1222"/>
        <v>0</v>
      </c>
      <c r="AH2836" s="40">
        <f t="shared" si="1223"/>
        <v>0</v>
      </c>
      <c r="AR2836" s="40">
        <f t="shared" si="1224"/>
        <v>0</v>
      </c>
      <c r="AS2836" s="40">
        <f t="shared" si="1225"/>
        <v>0</v>
      </c>
      <c r="AT2836" s="40">
        <f t="shared" si="1226"/>
        <v>0</v>
      </c>
      <c r="AU2836" s="40">
        <f t="shared" si="1227"/>
        <v>0</v>
      </c>
      <c r="AX2836" s="279">
        <f t="shared" si="1228"/>
        <v>0</v>
      </c>
      <c r="AY2836" s="279">
        <f t="shared" si="1229"/>
        <v>0</v>
      </c>
      <c r="AZ2836" s="40">
        <f t="shared" si="1230"/>
        <v>0</v>
      </c>
      <c r="BB2836" s="40">
        <f t="shared" si="1231"/>
        <v>0</v>
      </c>
      <c r="BC2836" s="397">
        <f t="shared" si="1232"/>
        <v>0</v>
      </c>
      <c r="BD2836" s="105">
        <f t="shared" si="1233"/>
        <v>0</v>
      </c>
      <c r="BE2836" s="105">
        <f t="shared" si="1234"/>
        <v>0</v>
      </c>
      <c r="BF2836" s="742">
        <f t="shared" si="1235"/>
        <v>0</v>
      </c>
      <c r="BG2836" s="89"/>
      <c r="BH2836" s="9"/>
      <c r="BJ2836" s="40">
        <f t="shared" si="1236"/>
        <v>0</v>
      </c>
      <c r="BK2836" s="40">
        <f t="shared" si="1237"/>
        <v>1</v>
      </c>
      <c r="BL2836" s="40">
        <f t="shared" si="1238"/>
        <v>0</v>
      </c>
      <c r="BM2836" s="40">
        <f t="shared" si="1239"/>
        <v>0</v>
      </c>
      <c r="BN2836" s="40">
        <f t="shared" si="1240"/>
        <v>0</v>
      </c>
    </row>
    <row r="2837" spans="1:66" x14ac:dyDescent="0.25">
      <c r="A2837" s="379"/>
      <c r="B2837" s="936"/>
      <c r="C2837" s="272"/>
      <c r="D2837" s="868"/>
      <c r="E2837" s="873" t="str">
        <f t="shared" si="1214"/>
        <v xml:space="preserve"> </v>
      </c>
      <c r="F2837" s="130">
        <f t="shared" si="1215"/>
        <v>0</v>
      </c>
      <c r="G2837" s="128">
        <f t="shared" si="1216"/>
        <v>2825</v>
      </c>
      <c r="H2837" s="127"/>
      <c r="I2837" s="321"/>
      <c r="J2837" s="97"/>
      <c r="K2837" s="323"/>
      <c r="L2837" s="322"/>
      <c r="M2837" s="50"/>
      <c r="N2837" s="87"/>
      <c r="O2837" s="324"/>
      <c r="P2837" s="98"/>
      <c r="Q2837" s="98"/>
      <c r="R2837" s="114"/>
      <c r="S2837" s="753"/>
      <c r="T2837" s="98"/>
      <c r="U2837" s="98"/>
      <c r="V2837" s="98"/>
      <c r="W2837" s="99"/>
      <c r="X2837" s="97"/>
      <c r="Y2837" s="87"/>
      <c r="Z2837" s="100"/>
      <c r="AA2837" s="106">
        <f t="shared" si="1217"/>
        <v>2825</v>
      </c>
      <c r="AB2837" s="549">
        <f t="shared" si="1218"/>
        <v>0</v>
      </c>
      <c r="AC2837" s="544">
        <f t="shared" si="1219"/>
        <v>0</v>
      </c>
      <c r="AD2837" s="174">
        <f t="shared" si="1220"/>
        <v>0</v>
      </c>
      <c r="AE2837" s="8"/>
      <c r="AF2837" s="885" t="str">
        <f t="shared" si="1221"/>
        <v xml:space="preserve"> </v>
      </c>
      <c r="AG2837" s="40">
        <f t="shared" si="1222"/>
        <v>0</v>
      </c>
      <c r="AH2837" s="40">
        <f t="shared" si="1223"/>
        <v>0</v>
      </c>
      <c r="AR2837" s="40">
        <f t="shared" si="1224"/>
        <v>0</v>
      </c>
      <c r="AS2837" s="40">
        <f t="shared" si="1225"/>
        <v>0</v>
      </c>
      <c r="AT2837" s="40">
        <f t="shared" si="1226"/>
        <v>0</v>
      </c>
      <c r="AU2837" s="40">
        <f t="shared" si="1227"/>
        <v>0</v>
      </c>
      <c r="AX2837" s="279">
        <f t="shared" si="1228"/>
        <v>0</v>
      </c>
      <c r="AY2837" s="279">
        <f t="shared" si="1229"/>
        <v>0</v>
      </c>
      <c r="AZ2837" s="40">
        <f t="shared" si="1230"/>
        <v>0</v>
      </c>
      <c r="BB2837" s="40">
        <f t="shared" si="1231"/>
        <v>0</v>
      </c>
      <c r="BC2837" s="397">
        <f t="shared" si="1232"/>
        <v>0</v>
      </c>
      <c r="BD2837" s="105">
        <f t="shared" si="1233"/>
        <v>0</v>
      </c>
      <c r="BE2837" s="105">
        <f t="shared" si="1234"/>
        <v>0</v>
      </c>
      <c r="BF2837" s="742">
        <f t="shared" si="1235"/>
        <v>0</v>
      </c>
      <c r="BG2837" s="89"/>
      <c r="BH2837" s="9"/>
      <c r="BJ2837" s="40">
        <f t="shared" si="1236"/>
        <v>0</v>
      </c>
      <c r="BK2837" s="40">
        <f t="shared" si="1237"/>
        <v>1</v>
      </c>
      <c r="BL2837" s="40">
        <f t="shared" si="1238"/>
        <v>0</v>
      </c>
      <c r="BM2837" s="40">
        <f t="shared" si="1239"/>
        <v>0</v>
      </c>
      <c r="BN2837" s="40">
        <f t="shared" si="1240"/>
        <v>0</v>
      </c>
    </row>
    <row r="2838" spans="1:66" x14ac:dyDescent="0.25">
      <c r="A2838" s="379"/>
      <c r="B2838" s="936"/>
      <c r="C2838" s="272"/>
      <c r="D2838" s="868"/>
      <c r="E2838" s="873" t="str">
        <f t="shared" si="1214"/>
        <v xml:space="preserve"> </v>
      </c>
      <c r="F2838" s="130">
        <f t="shared" si="1215"/>
        <v>0</v>
      </c>
      <c r="G2838" s="128">
        <f t="shared" si="1216"/>
        <v>2826</v>
      </c>
      <c r="H2838" s="127"/>
      <c r="I2838" s="321"/>
      <c r="J2838" s="97"/>
      <c r="K2838" s="323"/>
      <c r="L2838" s="322"/>
      <c r="M2838" s="50"/>
      <c r="N2838" s="87"/>
      <c r="O2838" s="324"/>
      <c r="P2838" s="98"/>
      <c r="Q2838" s="98"/>
      <c r="R2838" s="114"/>
      <c r="S2838" s="753"/>
      <c r="T2838" s="98"/>
      <c r="U2838" s="98"/>
      <c r="V2838" s="98"/>
      <c r="W2838" s="99"/>
      <c r="X2838" s="97"/>
      <c r="Y2838" s="87"/>
      <c r="Z2838" s="100"/>
      <c r="AA2838" s="106">
        <f t="shared" si="1217"/>
        <v>2826</v>
      </c>
      <c r="AB2838" s="549">
        <f t="shared" si="1218"/>
        <v>0</v>
      </c>
      <c r="AC2838" s="544">
        <f t="shared" si="1219"/>
        <v>0</v>
      </c>
      <c r="AD2838" s="174">
        <f t="shared" si="1220"/>
        <v>0</v>
      </c>
      <c r="AE2838" s="8"/>
      <c r="AF2838" s="885" t="str">
        <f t="shared" si="1221"/>
        <v xml:space="preserve"> </v>
      </c>
      <c r="AG2838" s="40">
        <f t="shared" si="1222"/>
        <v>0</v>
      </c>
      <c r="AH2838" s="40">
        <f t="shared" si="1223"/>
        <v>0</v>
      </c>
      <c r="AR2838" s="40">
        <f t="shared" si="1224"/>
        <v>0</v>
      </c>
      <c r="AS2838" s="40">
        <f t="shared" si="1225"/>
        <v>0</v>
      </c>
      <c r="AT2838" s="40">
        <f t="shared" si="1226"/>
        <v>0</v>
      </c>
      <c r="AU2838" s="40">
        <f t="shared" si="1227"/>
        <v>0</v>
      </c>
      <c r="AX2838" s="279">
        <f t="shared" si="1228"/>
        <v>0</v>
      </c>
      <c r="AY2838" s="279">
        <f t="shared" si="1229"/>
        <v>0</v>
      </c>
      <c r="AZ2838" s="40">
        <f t="shared" si="1230"/>
        <v>0</v>
      </c>
      <c r="BB2838" s="40">
        <f t="shared" si="1231"/>
        <v>0</v>
      </c>
      <c r="BC2838" s="397">
        <f t="shared" si="1232"/>
        <v>0</v>
      </c>
      <c r="BD2838" s="105">
        <f t="shared" si="1233"/>
        <v>0</v>
      </c>
      <c r="BE2838" s="105">
        <f t="shared" si="1234"/>
        <v>0</v>
      </c>
      <c r="BF2838" s="742">
        <f t="shared" si="1235"/>
        <v>0</v>
      </c>
      <c r="BG2838" s="89"/>
      <c r="BH2838" s="9"/>
      <c r="BJ2838" s="40">
        <f t="shared" si="1236"/>
        <v>0</v>
      </c>
      <c r="BK2838" s="40">
        <f t="shared" si="1237"/>
        <v>1</v>
      </c>
      <c r="BL2838" s="40">
        <f t="shared" si="1238"/>
        <v>0</v>
      </c>
      <c r="BM2838" s="40">
        <f t="shared" si="1239"/>
        <v>0</v>
      </c>
      <c r="BN2838" s="40">
        <f t="shared" si="1240"/>
        <v>0</v>
      </c>
    </row>
    <row r="2839" spans="1:66" x14ac:dyDescent="0.25">
      <c r="A2839" s="379"/>
      <c r="B2839" s="936"/>
      <c r="C2839" s="272"/>
      <c r="D2839" s="868"/>
      <c r="E2839" s="873" t="str">
        <f t="shared" si="1214"/>
        <v xml:space="preserve"> </v>
      </c>
      <c r="F2839" s="130">
        <f t="shared" si="1215"/>
        <v>0</v>
      </c>
      <c r="G2839" s="128">
        <f t="shared" si="1216"/>
        <v>2827</v>
      </c>
      <c r="H2839" s="127"/>
      <c r="I2839" s="321"/>
      <c r="J2839" s="97"/>
      <c r="K2839" s="323"/>
      <c r="L2839" s="322"/>
      <c r="M2839" s="50"/>
      <c r="N2839" s="87"/>
      <c r="O2839" s="324"/>
      <c r="P2839" s="98"/>
      <c r="Q2839" s="98"/>
      <c r="R2839" s="114"/>
      <c r="S2839" s="753"/>
      <c r="T2839" s="98"/>
      <c r="U2839" s="98"/>
      <c r="V2839" s="98"/>
      <c r="W2839" s="99"/>
      <c r="X2839" s="97"/>
      <c r="Y2839" s="87"/>
      <c r="Z2839" s="100"/>
      <c r="AA2839" s="106">
        <f t="shared" si="1217"/>
        <v>2827</v>
      </c>
      <c r="AB2839" s="549">
        <f t="shared" si="1218"/>
        <v>0</v>
      </c>
      <c r="AC2839" s="544">
        <f t="shared" si="1219"/>
        <v>0</v>
      </c>
      <c r="AD2839" s="174">
        <f t="shared" si="1220"/>
        <v>0</v>
      </c>
      <c r="AE2839" s="8"/>
      <c r="AF2839" s="885" t="str">
        <f t="shared" si="1221"/>
        <v xml:space="preserve"> </v>
      </c>
      <c r="AG2839" s="40">
        <f t="shared" si="1222"/>
        <v>0</v>
      </c>
      <c r="AH2839" s="40">
        <f t="shared" si="1223"/>
        <v>0</v>
      </c>
      <c r="AR2839" s="40">
        <f t="shared" si="1224"/>
        <v>0</v>
      </c>
      <c r="AS2839" s="40">
        <f t="shared" si="1225"/>
        <v>0</v>
      </c>
      <c r="AT2839" s="40">
        <f t="shared" si="1226"/>
        <v>0</v>
      </c>
      <c r="AU2839" s="40">
        <f t="shared" si="1227"/>
        <v>0</v>
      </c>
      <c r="AX2839" s="279">
        <f t="shared" si="1228"/>
        <v>0</v>
      </c>
      <c r="AY2839" s="279">
        <f t="shared" si="1229"/>
        <v>0</v>
      </c>
      <c r="AZ2839" s="40">
        <f t="shared" si="1230"/>
        <v>0</v>
      </c>
      <c r="BB2839" s="40">
        <f t="shared" si="1231"/>
        <v>0</v>
      </c>
      <c r="BC2839" s="397">
        <f t="shared" si="1232"/>
        <v>0</v>
      </c>
      <c r="BD2839" s="105">
        <f t="shared" si="1233"/>
        <v>0</v>
      </c>
      <c r="BE2839" s="105">
        <f t="shared" si="1234"/>
        <v>0</v>
      </c>
      <c r="BF2839" s="742">
        <f t="shared" si="1235"/>
        <v>0</v>
      </c>
      <c r="BG2839" s="89"/>
      <c r="BH2839" s="9"/>
      <c r="BJ2839" s="40">
        <f t="shared" si="1236"/>
        <v>0</v>
      </c>
      <c r="BK2839" s="40">
        <f t="shared" si="1237"/>
        <v>1</v>
      </c>
      <c r="BL2839" s="40">
        <f t="shared" si="1238"/>
        <v>0</v>
      </c>
      <c r="BM2839" s="40">
        <f t="shared" si="1239"/>
        <v>0</v>
      </c>
      <c r="BN2839" s="40">
        <f t="shared" si="1240"/>
        <v>0</v>
      </c>
    </row>
    <row r="2840" spans="1:66" x14ac:dyDescent="0.25">
      <c r="A2840" s="379"/>
      <c r="B2840" s="936"/>
      <c r="C2840" s="272"/>
      <c r="D2840" s="868"/>
      <c r="E2840" s="873" t="str">
        <f t="shared" si="1214"/>
        <v xml:space="preserve"> </v>
      </c>
      <c r="F2840" s="130">
        <f t="shared" si="1215"/>
        <v>0</v>
      </c>
      <c r="G2840" s="128">
        <f t="shared" si="1216"/>
        <v>2828</v>
      </c>
      <c r="H2840" s="127"/>
      <c r="I2840" s="321"/>
      <c r="J2840" s="97"/>
      <c r="K2840" s="323"/>
      <c r="L2840" s="322"/>
      <c r="M2840" s="50"/>
      <c r="N2840" s="87"/>
      <c r="O2840" s="324"/>
      <c r="P2840" s="98"/>
      <c r="Q2840" s="98"/>
      <c r="R2840" s="114"/>
      <c r="S2840" s="753"/>
      <c r="T2840" s="98"/>
      <c r="U2840" s="98"/>
      <c r="V2840" s="98"/>
      <c r="W2840" s="99"/>
      <c r="X2840" s="97"/>
      <c r="Y2840" s="87"/>
      <c r="Z2840" s="100"/>
      <c r="AA2840" s="106">
        <f t="shared" si="1217"/>
        <v>2828</v>
      </c>
      <c r="AB2840" s="549">
        <f t="shared" si="1218"/>
        <v>0</v>
      </c>
      <c r="AC2840" s="544">
        <f t="shared" si="1219"/>
        <v>0</v>
      </c>
      <c r="AD2840" s="174">
        <f t="shared" si="1220"/>
        <v>0</v>
      </c>
      <c r="AE2840" s="8"/>
      <c r="AF2840" s="885" t="str">
        <f t="shared" si="1221"/>
        <v xml:space="preserve"> </v>
      </c>
      <c r="AG2840" s="40">
        <f t="shared" si="1222"/>
        <v>0</v>
      </c>
      <c r="AH2840" s="40">
        <f t="shared" si="1223"/>
        <v>0</v>
      </c>
      <c r="AR2840" s="40">
        <f t="shared" si="1224"/>
        <v>0</v>
      </c>
      <c r="AS2840" s="40">
        <f t="shared" si="1225"/>
        <v>0</v>
      </c>
      <c r="AT2840" s="40">
        <f t="shared" si="1226"/>
        <v>0</v>
      </c>
      <c r="AU2840" s="40">
        <f t="shared" si="1227"/>
        <v>0</v>
      </c>
      <c r="AX2840" s="279">
        <f t="shared" si="1228"/>
        <v>0</v>
      </c>
      <c r="AY2840" s="279">
        <f t="shared" si="1229"/>
        <v>0</v>
      </c>
      <c r="AZ2840" s="40">
        <f t="shared" si="1230"/>
        <v>0</v>
      </c>
      <c r="BB2840" s="40">
        <f t="shared" si="1231"/>
        <v>0</v>
      </c>
      <c r="BC2840" s="397">
        <f t="shared" si="1232"/>
        <v>0</v>
      </c>
      <c r="BD2840" s="105">
        <f t="shared" si="1233"/>
        <v>0</v>
      </c>
      <c r="BE2840" s="105">
        <f t="shared" si="1234"/>
        <v>0</v>
      </c>
      <c r="BF2840" s="742">
        <f t="shared" si="1235"/>
        <v>0</v>
      </c>
      <c r="BG2840" s="89"/>
      <c r="BH2840" s="9"/>
      <c r="BJ2840" s="40">
        <f t="shared" si="1236"/>
        <v>0</v>
      </c>
      <c r="BK2840" s="40">
        <f t="shared" si="1237"/>
        <v>1</v>
      </c>
      <c r="BL2840" s="40">
        <f t="shared" si="1238"/>
        <v>0</v>
      </c>
      <c r="BM2840" s="40">
        <f t="shared" si="1239"/>
        <v>0</v>
      </c>
      <c r="BN2840" s="40">
        <f t="shared" si="1240"/>
        <v>0</v>
      </c>
    </row>
    <row r="2841" spans="1:66" x14ac:dyDescent="0.25">
      <c r="A2841" s="379"/>
      <c r="B2841" s="936"/>
      <c r="C2841" s="272"/>
      <c r="D2841" s="868"/>
      <c r="E2841" s="873" t="str">
        <f t="shared" si="1214"/>
        <v xml:space="preserve"> </v>
      </c>
      <c r="F2841" s="130">
        <f t="shared" si="1215"/>
        <v>0</v>
      </c>
      <c r="G2841" s="128">
        <f t="shared" si="1216"/>
        <v>2829</v>
      </c>
      <c r="H2841" s="127"/>
      <c r="I2841" s="321"/>
      <c r="J2841" s="97"/>
      <c r="K2841" s="323"/>
      <c r="L2841" s="322"/>
      <c r="M2841" s="50"/>
      <c r="N2841" s="87"/>
      <c r="O2841" s="324"/>
      <c r="P2841" s="98"/>
      <c r="Q2841" s="98"/>
      <c r="R2841" s="114"/>
      <c r="S2841" s="753"/>
      <c r="T2841" s="98"/>
      <c r="U2841" s="98"/>
      <c r="V2841" s="98"/>
      <c r="W2841" s="99"/>
      <c r="X2841" s="97"/>
      <c r="Y2841" s="87"/>
      <c r="Z2841" s="100"/>
      <c r="AA2841" s="106">
        <f t="shared" si="1217"/>
        <v>2829</v>
      </c>
      <c r="AB2841" s="549">
        <f t="shared" si="1218"/>
        <v>0</v>
      </c>
      <c r="AC2841" s="544">
        <f t="shared" si="1219"/>
        <v>0</v>
      </c>
      <c r="AD2841" s="174">
        <f t="shared" si="1220"/>
        <v>0</v>
      </c>
      <c r="AE2841" s="8"/>
      <c r="AF2841" s="885" t="str">
        <f t="shared" si="1221"/>
        <v xml:space="preserve"> </v>
      </c>
      <c r="AG2841" s="40">
        <f t="shared" si="1222"/>
        <v>0</v>
      </c>
      <c r="AH2841" s="40">
        <f t="shared" si="1223"/>
        <v>0</v>
      </c>
      <c r="AR2841" s="40">
        <f t="shared" si="1224"/>
        <v>0</v>
      </c>
      <c r="AS2841" s="40">
        <f t="shared" si="1225"/>
        <v>0</v>
      </c>
      <c r="AT2841" s="40">
        <f t="shared" si="1226"/>
        <v>0</v>
      </c>
      <c r="AU2841" s="40">
        <f t="shared" si="1227"/>
        <v>0</v>
      </c>
      <c r="AX2841" s="279">
        <f t="shared" si="1228"/>
        <v>0</v>
      </c>
      <c r="AY2841" s="279">
        <f t="shared" si="1229"/>
        <v>0</v>
      </c>
      <c r="AZ2841" s="40">
        <f t="shared" si="1230"/>
        <v>0</v>
      </c>
      <c r="BB2841" s="40">
        <f t="shared" si="1231"/>
        <v>0</v>
      </c>
      <c r="BC2841" s="397">
        <f t="shared" si="1232"/>
        <v>0</v>
      </c>
      <c r="BD2841" s="105">
        <f t="shared" si="1233"/>
        <v>0</v>
      </c>
      <c r="BE2841" s="105">
        <f t="shared" si="1234"/>
        <v>0</v>
      </c>
      <c r="BF2841" s="742">
        <f t="shared" si="1235"/>
        <v>0</v>
      </c>
      <c r="BG2841" s="89"/>
      <c r="BH2841" s="9"/>
      <c r="BJ2841" s="40">
        <f t="shared" si="1236"/>
        <v>0</v>
      </c>
      <c r="BK2841" s="40">
        <f t="shared" si="1237"/>
        <v>1</v>
      </c>
      <c r="BL2841" s="40">
        <f t="shared" si="1238"/>
        <v>0</v>
      </c>
      <c r="BM2841" s="40">
        <f t="shared" si="1239"/>
        <v>0</v>
      </c>
      <c r="BN2841" s="40">
        <f t="shared" si="1240"/>
        <v>0</v>
      </c>
    </row>
    <row r="2842" spans="1:66" x14ac:dyDescent="0.25">
      <c r="A2842" s="379"/>
      <c r="B2842" s="936"/>
      <c r="C2842" s="272"/>
      <c r="D2842" s="868"/>
      <c r="E2842" s="873" t="str">
        <f t="shared" si="1214"/>
        <v xml:space="preserve"> </v>
      </c>
      <c r="F2842" s="130">
        <f t="shared" si="1215"/>
        <v>0</v>
      </c>
      <c r="G2842" s="128">
        <f t="shared" si="1216"/>
        <v>2830</v>
      </c>
      <c r="H2842" s="127"/>
      <c r="I2842" s="321"/>
      <c r="J2842" s="97"/>
      <c r="K2842" s="323"/>
      <c r="L2842" s="322"/>
      <c r="M2842" s="50"/>
      <c r="N2842" s="87"/>
      <c r="O2842" s="324"/>
      <c r="P2842" s="98"/>
      <c r="Q2842" s="98"/>
      <c r="R2842" s="114"/>
      <c r="S2842" s="753"/>
      <c r="T2842" s="98"/>
      <c r="U2842" s="98"/>
      <c r="V2842" s="98"/>
      <c r="W2842" s="99"/>
      <c r="X2842" s="97"/>
      <c r="Y2842" s="87"/>
      <c r="Z2842" s="100"/>
      <c r="AA2842" s="106">
        <f t="shared" si="1217"/>
        <v>2830</v>
      </c>
      <c r="AB2842" s="549">
        <f t="shared" si="1218"/>
        <v>0</v>
      </c>
      <c r="AC2842" s="544">
        <f t="shared" si="1219"/>
        <v>0</v>
      </c>
      <c r="AD2842" s="174">
        <f t="shared" si="1220"/>
        <v>0</v>
      </c>
      <c r="AE2842" s="8"/>
      <c r="AF2842" s="885" t="str">
        <f t="shared" si="1221"/>
        <v xml:space="preserve"> </v>
      </c>
      <c r="AG2842" s="40">
        <f t="shared" si="1222"/>
        <v>0</v>
      </c>
      <c r="AH2842" s="40">
        <f t="shared" si="1223"/>
        <v>0</v>
      </c>
      <c r="AR2842" s="40">
        <f t="shared" si="1224"/>
        <v>0</v>
      </c>
      <c r="AS2842" s="40">
        <f t="shared" si="1225"/>
        <v>0</v>
      </c>
      <c r="AT2842" s="40">
        <f t="shared" si="1226"/>
        <v>0</v>
      </c>
      <c r="AU2842" s="40">
        <f t="shared" si="1227"/>
        <v>0</v>
      </c>
      <c r="AX2842" s="279">
        <f t="shared" si="1228"/>
        <v>0</v>
      </c>
      <c r="AY2842" s="279">
        <f t="shared" si="1229"/>
        <v>0</v>
      </c>
      <c r="AZ2842" s="40">
        <f t="shared" si="1230"/>
        <v>0</v>
      </c>
      <c r="BB2842" s="40">
        <f t="shared" si="1231"/>
        <v>0</v>
      </c>
      <c r="BC2842" s="397">
        <f t="shared" si="1232"/>
        <v>0</v>
      </c>
      <c r="BD2842" s="105">
        <f t="shared" si="1233"/>
        <v>0</v>
      </c>
      <c r="BE2842" s="105">
        <f t="shared" si="1234"/>
        <v>0</v>
      </c>
      <c r="BF2842" s="742">
        <f t="shared" si="1235"/>
        <v>0</v>
      </c>
      <c r="BG2842" s="89"/>
      <c r="BH2842" s="9"/>
      <c r="BJ2842" s="40">
        <f t="shared" si="1236"/>
        <v>0</v>
      </c>
      <c r="BK2842" s="40">
        <f t="shared" si="1237"/>
        <v>1</v>
      </c>
      <c r="BL2842" s="40">
        <f t="shared" si="1238"/>
        <v>0</v>
      </c>
      <c r="BM2842" s="40">
        <f t="shared" si="1239"/>
        <v>0</v>
      </c>
      <c r="BN2842" s="40">
        <f t="shared" si="1240"/>
        <v>0</v>
      </c>
    </row>
    <row r="2843" spans="1:66" x14ac:dyDescent="0.25">
      <c r="A2843" s="379"/>
      <c r="B2843" s="936"/>
      <c r="C2843" s="272"/>
      <c r="D2843" s="868"/>
      <c r="E2843" s="873" t="str">
        <f t="shared" si="1214"/>
        <v xml:space="preserve"> </v>
      </c>
      <c r="F2843" s="130">
        <f t="shared" si="1215"/>
        <v>0</v>
      </c>
      <c r="G2843" s="128">
        <f t="shared" si="1216"/>
        <v>2831</v>
      </c>
      <c r="H2843" s="127"/>
      <c r="I2843" s="321"/>
      <c r="J2843" s="97"/>
      <c r="K2843" s="323"/>
      <c r="L2843" s="322"/>
      <c r="M2843" s="50"/>
      <c r="N2843" s="87"/>
      <c r="O2843" s="324"/>
      <c r="P2843" s="98"/>
      <c r="Q2843" s="98"/>
      <c r="R2843" s="114"/>
      <c r="S2843" s="753"/>
      <c r="T2843" s="98"/>
      <c r="U2843" s="98"/>
      <c r="V2843" s="98"/>
      <c r="W2843" s="99"/>
      <c r="X2843" s="97"/>
      <c r="Y2843" s="87"/>
      <c r="Z2843" s="100"/>
      <c r="AA2843" s="106">
        <f t="shared" si="1217"/>
        <v>2831</v>
      </c>
      <c r="AB2843" s="549">
        <f t="shared" si="1218"/>
        <v>0</v>
      </c>
      <c r="AC2843" s="544">
        <f t="shared" si="1219"/>
        <v>0</v>
      </c>
      <c r="AD2843" s="174">
        <f t="shared" si="1220"/>
        <v>0</v>
      </c>
      <c r="AE2843" s="8"/>
      <c r="AF2843" s="885" t="str">
        <f t="shared" si="1221"/>
        <v xml:space="preserve"> </v>
      </c>
      <c r="AG2843" s="40">
        <f t="shared" si="1222"/>
        <v>0</v>
      </c>
      <c r="AH2843" s="40">
        <f t="shared" si="1223"/>
        <v>0</v>
      </c>
      <c r="AR2843" s="40">
        <f t="shared" si="1224"/>
        <v>0</v>
      </c>
      <c r="AS2843" s="40">
        <f t="shared" si="1225"/>
        <v>0</v>
      </c>
      <c r="AT2843" s="40">
        <f t="shared" si="1226"/>
        <v>0</v>
      </c>
      <c r="AU2843" s="40">
        <f t="shared" si="1227"/>
        <v>0</v>
      </c>
      <c r="AX2843" s="279">
        <f t="shared" si="1228"/>
        <v>0</v>
      </c>
      <c r="AY2843" s="279">
        <f t="shared" si="1229"/>
        <v>0</v>
      </c>
      <c r="AZ2843" s="40">
        <f t="shared" si="1230"/>
        <v>0</v>
      </c>
      <c r="BB2843" s="40">
        <f t="shared" si="1231"/>
        <v>0</v>
      </c>
      <c r="BC2843" s="397">
        <f t="shared" si="1232"/>
        <v>0</v>
      </c>
      <c r="BD2843" s="105">
        <f t="shared" si="1233"/>
        <v>0</v>
      </c>
      <c r="BE2843" s="105">
        <f t="shared" si="1234"/>
        <v>0</v>
      </c>
      <c r="BF2843" s="742">
        <f t="shared" si="1235"/>
        <v>0</v>
      </c>
      <c r="BG2843" s="89"/>
      <c r="BH2843" s="9"/>
      <c r="BJ2843" s="40">
        <f t="shared" si="1236"/>
        <v>0</v>
      </c>
      <c r="BK2843" s="40">
        <f t="shared" si="1237"/>
        <v>1</v>
      </c>
      <c r="BL2843" s="40">
        <f t="shared" si="1238"/>
        <v>0</v>
      </c>
      <c r="BM2843" s="40">
        <f t="shared" si="1239"/>
        <v>0</v>
      </c>
      <c r="BN2843" s="40">
        <f t="shared" si="1240"/>
        <v>0</v>
      </c>
    </row>
    <row r="2844" spans="1:66" x14ac:dyDescent="0.25">
      <c r="A2844" s="379"/>
      <c r="B2844" s="936"/>
      <c r="C2844" s="272"/>
      <c r="D2844" s="868"/>
      <c r="E2844" s="873" t="str">
        <f t="shared" si="1214"/>
        <v xml:space="preserve"> </v>
      </c>
      <c r="F2844" s="130">
        <f t="shared" si="1215"/>
        <v>0</v>
      </c>
      <c r="G2844" s="128">
        <f t="shared" si="1216"/>
        <v>2832</v>
      </c>
      <c r="H2844" s="127"/>
      <c r="I2844" s="321"/>
      <c r="J2844" s="97"/>
      <c r="K2844" s="323"/>
      <c r="L2844" s="322"/>
      <c r="M2844" s="50"/>
      <c r="N2844" s="87"/>
      <c r="O2844" s="324"/>
      <c r="P2844" s="98"/>
      <c r="Q2844" s="98"/>
      <c r="R2844" s="114"/>
      <c r="S2844" s="753"/>
      <c r="T2844" s="98"/>
      <c r="U2844" s="98"/>
      <c r="V2844" s="98"/>
      <c r="W2844" s="99"/>
      <c r="X2844" s="97"/>
      <c r="Y2844" s="87"/>
      <c r="Z2844" s="100"/>
      <c r="AA2844" s="106">
        <f t="shared" si="1217"/>
        <v>2832</v>
      </c>
      <c r="AB2844" s="549">
        <f t="shared" si="1218"/>
        <v>0</v>
      </c>
      <c r="AC2844" s="544">
        <f t="shared" si="1219"/>
        <v>0</v>
      </c>
      <c r="AD2844" s="174">
        <f t="shared" si="1220"/>
        <v>0</v>
      </c>
      <c r="AE2844" s="8"/>
      <c r="AF2844" s="885" t="str">
        <f t="shared" si="1221"/>
        <v xml:space="preserve"> </v>
      </c>
      <c r="AG2844" s="40">
        <f t="shared" si="1222"/>
        <v>0</v>
      </c>
      <c r="AH2844" s="40">
        <f t="shared" si="1223"/>
        <v>0</v>
      </c>
      <c r="AR2844" s="40">
        <f t="shared" si="1224"/>
        <v>0</v>
      </c>
      <c r="AS2844" s="40">
        <f t="shared" si="1225"/>
        <v>0</v>
      </c>
      <c r="AT2844" s="40">
        <f t="shared" si="1226"/>
        <v>0</v>
      </c>
      <c r="AU2844" s="40">
        <f t="shared" si="1227"/>
        <v>0</v>
      </c>
      <c r="AX2844" s="279">
        <f t="shared" si="1228"/>
        <v>0</v>
      </c>
      <c r="AY2844" s="279">
        <f t="shared" si="1229"/>
        <v>0</v>
      </c>
      <c r="AZ2844" s="40">
        <f t="shared" si="1230"/>
        <v>0</v>
      </c>
      <c r="BB2844" s="40">
        <f t="shared" si="1231"/>
        <v>0</v>
      </c>
      <c r="BC2844" s="397">
        <f t="shared" si="1232"/>
        <v>0</v>
      </c>
      <c r="BD2844" s="105">
        <f t="shared" si="1233"/>
        <v>0</v>
      </c>
      <c r="BE2844" s="105">
        <f t="shared" si="1234"/>
        <v>0</v>
      </c>
      <c r="BF2844" s="742">
        <f t="shared" si="1235"/>
        <v>0</v>
      </c>
      <c r="BG2844" s="89"/>
      <c r="BH2844" s="9"/>
      <c r="BJ2844" s="40">
        <f t="shared" si="1236"/>
        <v>0</v>
      </c>
      <c r="BK2844" s="40">
        <f t="shared" si="1237"/>
        <v>1</v>
      </c>
      <c r="BL2844" s="40">
        <f t="shared" si="1238"/>
        <v>0</v>
      </c>
      <c r="BM2844" s="40">
        <f t="shared" si="1239"/>
        <v>0</v>
      </c>
      <c r="BN2844" s="40">
        <f t="shared" si="1240"/>
        <v>0</v>
      </c>
    </row>
    <row r="2845" spans="1:66" x14ac:dyDescent="0.25">
      <c r="A2845" s="379"/>
      <c r="B2845" s="936"/>
      <c r="C2845" s="272"/>
      <c r="D2845" s="868"/>
      <c r="E2845" s="873" t="str">
        <f t="shared" si="1214"/>
        <v xml:space="preserve"> </v>
      </c>
      <c r="F2845" s="130">
        <f t="shared" si="1215"/>
        <v>0</v>
      </c>
      <c r="G2845" s="128">
        <f t="shared" si="1216"/>
        <v>2833</v>
      </c>
      <c r="H2845" s="127"/>
      <c r="I2845" s="321"/>
      <c r="J2845" s="97"/>
      <c r="K2845" s="323"/>
      <c r="L2845" s="322"/>
      <c r="M2845" s="50"/>
      <c r="N2845" s="87"/>
      <c r="O2845" s="324"/>
      <c r="P2845" s="98"/>
      <c r="Q2845" s="98"/>
      <c r="R2845" s="114"/>
      <c r="S2845" s="753"/>
      <c r="T2845" s="98"/>
      <c r="U2845" s="98"/>
      <c r="V2845" s="98"/>
      <c r="W2845" s="99"/>
      <c r="X2845" s="97"/>
      <c r="Y2845" s="87"/>
      <c r="Z2845" s="100"/>
      <c r="AA2845" s="106">
        <f t="shared" si="1217"/>
        <v>2833</v>
      </c>
      <c r="AB2845" s="549">
        <f t="shared" si="1218"/>
        <v>0</v>
      </c>
      <c r="AC2845" s="544">
        <f t="shared" si="1219"/>
        <v>0</v>
      </c>
      <c r="AD2845" s="174">
        <f t="shared" si="1220"/>
        <v>0</v>
      </c>
      <c r="AE2845" s="8"/>
      <c r="AF2845" s="885" t="str">
        <f t="shared" si="1221"/>
        <v xml:space="preserve"> </v>
      </c>
      <c r="AG2845" s="40">
        <f t="shared" si="1222"/>
        <v>0</v>
      </c>
      <c r="AH2845" s="40">
        <f t="shared" si="1223"/>
        <v>0</v>
      </c>
      <c r="AR2845" s="40">
        <f t="shared" si="1224"/>
        <v>0</v>
      </c>
      <c r="AS2845" s="40">
        <f t="shared" si="1225"/>
        <v>0</v>
      </c>
      <c r="AT2845" s="40">
        <f t="shared" si="1226"/>
        <v>0</v>
      </c>
      <c r="AU2845" s="40">
        <f t="shared" si="1227"/>
        <v>0</v>
      </c>
      <c r="AX2845" s="279">
        <f t="shared" si="1228"/>
        <v>0</v>
      </c>
      <c r="AY2845" s="279">
        <f t="shared" si="1229"/>
        <v>0</v>
      </c>
      <c r="AZ2845" s="40">
        <f t="shared" si="1230"/>
        <v>0</v>
      </c>
      <c r="BB2845" s="40">
        <f t="shared" si="1231"/>
        <v>0</v>
      </c>
      <c r="BC2845" s="397">
        <f t="shared" si="1232"/>
        <v>0</v>
      </c>
      <c r="BD2845" s="105">
        <f t="shared" si="1233"/>
        <v>0</v>
      </c>
      <c r="BE2845" s="105">
        <f t="shared" si="1234"/>
        <v>0</v>
      </c>
      <c r="BF2845" s="742">
        <f t="shared" si="1235"/>
        <v>0</v>
      </c>
      <c r="BG2845" s="89"/>
      <c r="BH2845" s="9"/>
      <c r="BJ2845" s="40">
        <f t="shared" si="1236"/>
        <v>0</v>
      </c>
      <c r="BK2845" s="40">
        <f t="shared" si="1237"/>
        <v>1</v>
      </c>
      <c r="BL2845" s="40">
        <f t="shared" si="1238"/>
        <v>0</v>
      </c>
      <c r="BM2845" s="40">
        <f t="shared" si="1239"/>
        <v>0</v>
      </c>
      <c r="BN2845" s="40">
        <f t="shared" si="1240"/>
        <v>0</v>
      </c>
    </row>
    <row r="2846" spans="1:66" x14ac:dyDescent="0.25">
      <c r="A2846" s="379"/>
      <c r="B2846" s="936"/>
      <c r="C2846" s="272"/>
      <c r="D2846" s="868"/>
      <c r="E2846" s="873" t="str">
        <f t="shared" si="1214"/>
        <v xml:space="preserve"> </v>
      </c>
      <c r="F2846" s="130">
        <f t="shared" si="1215"/>
        <v>0</v>
      </c>
      <c r="G2846" s="128">
        <f t="shared" si="1216"/>
        <v>2834</v>
      </c>
      <c r="H2846" s="127"/>
      <c r="I2846" s="321"/>
      <c r="J2846" s="97"/>
      <c r="K2846" s="323"/>
      <c r="L2846" s="322"/>
      <c r="M2846" s="50"/>
      <c r="N2846" s="87"/>
      <c r="O2846" s="324"/>
      <c r="P2846" s="98"/>
      <c r="Q2846" s="98"/>
      <c r="R2846" s="114"/>
      <c r="S2846" s="753"/>
      <c r="T2846" s="98"/>
      <c r="U2846" s="98"/>
      <c r="V2846" s="98"/>
      <c r="W2846" s="99"/>
      <c r="X2846" s="97"/>
      <c r="Y2846" s="87"/>
      <c r="Z2846" s="100"/>
      <c r="AA2846" s="106">
        <f t="shared" si="1217"/>
        <v>2834</v>
      </c>
      <c r="AB2846" s="549">
        <f t="shared" si="1218"/>
        <v>0</v>
      </c>
      <c r="AC2846" s="544">
        <f t="shared" si="1219"/>
        <v>0</v>
      </c>
      <c r="AD2846" s="174">
        <f t="shared" si="1220"/>
        <v>0</v>
      </c>
      <c r="AE2846" s="8"/>
      <c r="AF2846" s="885" t="str">
        <f t="shared" si="1221"/>
        <v xml:space="preserve"> </v>
      </c>
      <c r="AG2846" s="40">
        <f t="shared" si="1222"/>
        <v>0</v>
      </c>
      <c r="AH2846" s="40">
        <f t="shared" si="1223"/>
        <v>0</v>
      </c>
      <c r="AR2846" s="40">
        <f t="shared" si="1224"/>
        <v>0</v>
      </c>
      <c r="AS2846" s="40">
        <f t="shared" si="1225"/>
        <v>0</v>
      </c>
      <c r="AT2846" s="40">
        <f t="shared" si="1226"/>
        <v>0</v>
      </c>
      <c r="AU2846" s="40">
        <f t="shared" si="1227"/>
        <v>0</v>
      </c>
      <c r="AX2846" s="279">
        <f t="shared" si="1228"/>
        <v>0</v>
      </c>
      <c r="AY2846" s="279">
        <f t="shared" si="1229"/>
        <v>0</v>
      </c>
      <c r="AZ2846" s="40">
        <f t="shared" si="1230"/>
        <v>0</v>
      </c>
      <c r="BB2846" s="40">
        <f t="shared" si="1231"/>
        <v>0</v>
      </c>
      <c r="BC2846" s="397">
        <f t="shared" si="1232"/>
        <v>0</v>
      </c>
      <c r="BD2846" s="105">
        <f t="shared" si="1233"/>
        <v>0</v>
      </c>
      <c r="BE2846" s="105">
        <f t="shared" si="1234"/>
        <v>0</v>
      </c>
      <c r="BF2846" s="742">
        <f t="shared" si="1235"/>
        <v>0</v>
      </c>
      <c r="BG2846" s="89"/>
      <c r="BH2846" s="9"/>
      <c r="BJ2846" s="40">
        <f t="shared" si="1236"/>
        <v>0</v>
      </c>
      <c r="BK2846" s="40">
        <f t="shared" si="1237"/>
        <v>1</v>
      </c>
      <c r="BL2846" s="40">
        <f t="shared" si="1238"/>
        <v>0</v>
      </c>
      <c r="BM2846" s="40">
        <f t="shared" si="1239"/>
        <v>0</v>
      </c>
      <c r="BN2846" s="40">
        <f t="shared" si="1240"/>
        <v>0</v>
      </c>
    </row>
    <row r="2847" spans="1:66" x14ac:dyDescent="0.25">
      <c r="A2847" s="379"/>
      <c r="B2847" s="936"/>
      <c r="C2847" s="272"/>
      <c r="D2847" s="868"/>
      <c r="E2847" s="873" t="str">
        <f t="shared" si="1214"/>
        <v xml:space="preserve"> </v>
      </c>
      <c r="F2847" s="130">
        <f t="shared" si="1215"/>
        <v>0</v>
      </c>
      <c r="G2847" s="128">
        <f t="shared" si="1216"/>
        <v>2835</v>
      </c>
      <c r="H2847" s="127"/>
      <c r="I2847" s="321"/>
      <c r="J2847" s="97"/>
      <c r="K2847" s="323"/>
      <c r="L2847" s="322"/>
      <c r="M2847" s="50"/>
      <c r="N2847" s="87"/>
      <c r="O2847" s="324"/>
      <c r="P2847" s="98"/>
      <c r="Q2847" s="98"/>
      <c r="R2847" s="114"/>
      <c r="S2847" s="753"/>
      <c r="T2847" s="98"/>
      <c r="U2847" s="98"/>
      <c r="V2847" s="98"/>
      <c r="W2847" s="99"/>
      <c r="X2847" s="97"/>
      <c r="Y2847" s="87"/>
      <c r="Z2847" s="100"/>
      <c r="AA2847" s="106">
        <f t="shared" si="1217"/>
        <v>2835</v>
      </c>
      <c r="AB2847" s="549">
        <f t="shared" si="1218"/>
        <v>0</v>
      </c>
      <c r="AC2847" s="544">
        <f t="shared" si="1219"/>
        <v>0</v>
      </c>
      <c r="AD2847" s="174">
        <f t="shared" si="1220"/>
        <v>0</v>
      </c>
      <c r="AE2847" s="8"/>
      <c r="AF2847" s="885" t="str">
        <f t="shared" si="1221"/>
        <v xml:space="preserve"> </v>
      </c>
      <c r="AG2847" s="40">
        <f t="shared" si="1222"/>
        <v>0</v>
      </c>
      <c r="AH2847" s="40">
        <f t="shared" si="1223"/>
        <v>0</v>
      </c>
      <c r="AR2847" s="40">
        <f t="shared" si="1224"/>
        <v>0</v>
      </c>
      <c r="AS2847" s="40">
        <f t="shared" si="1225"/>
        <v>0</v>
      </c>
      <c r="AT2847" s="40">
        <f t="shared" si="1226"/>
        <v>0</v>
      </c>
      <c r="AU2847" s="40">
        <f t="shared" si="1227"/>
        <v>0</v>
      </c>
      <c r="AX2847" s="279">
        <f t="shared" si="1228"/>
        <v>0</v>
      </c>
      <c r="AY2847" s="279">
        <f t="shared" si="1229"/>
        <v>0</v>
      </c>
      <c r="AZ2847" s="40">
        <f t="shared" si="1230"/>
        <v>0</v>
      </c>
      <c r="BB2847" s="40">
        <f t="shared" si="1231"/>
        <v>0</v>
      </c>
      <c r="BC2847" s="397">
        <f t="shared" si="1232"/>
        <v>0</v>
      </c>
      <c r="BD2847" s="105">
        <f t="shared" si="1233"/>
        <v>0</v>
      </c>
      <c r="BE2847" s="105">
        <f t="shared" si="1234"/>
        <v>0</v>
      </c>
      <c r="BF2847" s="742">
        <f t="shared" si="1235"/>
        <v>0</v>
      </c>
      <c r="BG2847" s="89"/>
      <c r="BH2847" s="9"/>
      <c r="BJ2847" s="40">
        <f t="shared" si="1236"/>
        <v>0</v>
      </c>
      <c r="BK2847" s="40">
        <f t="shared" si="1237"/>
        <v>1</v>
      </c>
      <c r="BL2847" s="40">
        <f t="shared" si="1238"/>
        <v>0</v>
      </c>
      <c r="BM2847" s="40">
        <f t="shared" si="1239"/>
        <v>0</v>
      </c>
      <c r="BN2847" s="40">
        <f t="shared" si="1240"/>
        <v>0</v>
      </c>
    </row>
    <row r="2848" spans="1:66" x14ac:dyDescent="0.25">
      <c r="A2848" s="379"/>
      <c r="B2848" s="936"/>
      <c r="C2848" s="272"/>
      <c r="D2848" s="868"/>
      <c r="E2848" s="873" t="str">
        <f t="shared" si="1214"/>
        <v xml:space="preserve"> </v>
      </c>
      <c r="F2848" s="130">
        <f t="shared" si="1215"/>
        <v>0</v>
      </c>
      <c r="G2848" s="128">
        <f t="shared" si="1216"/>
        <v>2836</v>
      </c>
      <c r="H2848" s="127"/>
      <c r="I2848" s="321"/>
      <c r="J2848" s="97"/>
      <c r="K2848" s="323"/>
      <c r="L2848" s="322"/>
      <c r="M2848" s="50"/>
      <c r="N2848" s="87"/>
      <c r="O2848" s="324"/>
      <c r="P2848" s="98"/>
      <c r="Q2848" s="98"/>
      <c r="R2848" s="114"/>
      <c r="S2848" s="753"/>
      <c r="T2848" s="98"/>
      <c r="U2848" s="98"/>
      <c r="V2848" s="98"/>
      <c r="W2848" s="99"/>
      <c r="X2848" s="97"/>
      <c r="Y2848" s="87"/>
      <c r="Z2848" s="100"/>
      <c r="AA2848" s="106">
        <f t="shared" si="1217"/>
        <v>2836</v>
      </c>
      <c r="AB2848" s="549">
        <f t="shared" si="1218"/>
        <v>0</v>
      </c>
      <c r="AC2848" s="544">
        <f t="shared" si="1219"/>
        <v>0</v>
      </c>
      <c r="AD2848" s="174">
        <f t="shared" si="1220"/>
        <v>0</v>
      </c>
      <c r="AE2848" s="8"/>
      <c r="AF2848" s="885" t="str">
        <f t="shared" si="1221"/>
        <v xml:space="preserve"> </v>
      </c>
      <c r="AG2848" s="40">
        <f t="shared" si="1222"/>
        <v>0</v>
      </c>
      <c r="AH2848" s="40">
        <f t="shared" si="1223"/>
        <v>0</v>
      </c>
      <c r="AR2848" s="40">
        <f t="shared" si="1224"/>
        <v>0</v>
      </c>
      <c r="AS2848" s="40">
        <f t="shared" si="1225"/>
        <v>0</v>
      </c>
      <c r="AT2848" s="40">
        <f t="shared" si="1226"/>
        <v>0</v>
      </c>
      <c r="AU2848" s="40">
        <f t="shared" si="1227"/>
        <v>0</v>
      </c>
      <c r="AX2848" s="279">
        <f t="shared" si="1228"/>
        <v>0</v>
      </c>
      <c r="AY2848" s="279">
        <f t="shared" si="1229"/>
        <v>0</v>
      </c>
      <c r="AZ2848" s="40">
        <f t="shared" si="1230"/>
        <v>0</v>
      </c>
      <c r="BB2848" s="40">
        <f t="shared" si="1231"/>
        <v>0</v>
      </c>
      <c r="BC2848" s="397">
        <f t="shared" si="1232"/>
        <v>0</v>
      </c>
      <c r="BD2848" s="105">
        <f t="shared" si="1233"/>
        <v>0</v>
      </c>
      <c r="BE2848" s="105">
        <f t="shared" si="1234"/>
        <v>0</v>
      </c>
      <c r="BF2848" s="742">
        <f t="shared" si="1235"/>
        <v>0</v>
      </c>
      <c r="BG2848" s="89"/>
      <c r="BH2848" s="9"/>
      <c r="BJ2848" s="40">
        <f t="shared" si="1236"/>
        <v>0</v>
      </c>
      <c r="BK2848" s="40">
        <f t="shared" si="1237"/>
        <v>1</v>
      </c>
      <c r="BL2848" s="40">
        <f t="shared" si="1238"/>
        <v>0</v>
      </c>
      <c r="BM2848" s="40">
        <f t="shared" si="1239"/>
        <v>0</v>
      </c>
      <c r="BN2848" s="40">
        <f t="shared" si="1240"/>
        <v>0</v>
      </c>
    </row>
    <row r="2849" spans="1:66" x14ac:dyDescent="0.25">
      <c r="A2849" s="379"/>
      <c r="B2849" s="936"/>
      <c r="C2849" s="272"/>
      <c r="D2849" s="868"/>
      <c r="E2849" s="873" t="str">
        <f t="shared" si="1214"/>
        <v xml:space="preserve"> </v>
      </c>
      <c r="F2849" s="130">
        <f t="shared" si="1215"/>
        <v>0</v>
      </c>
      <c r="G2849" s="128">
        <f t="shared" si="1216"/>
        <v>2837</v>
      </c>
      <c r="H2849" s="127"/>
      <c r="I2849" s="321"/>
      <c r="J2849" s="97"/>
      <c r="K2849" s="323"/>
      <c r="L2849" s="322"/>
      <c r="M2849" s="50"/>
      <c r="N2849" s="87"/>
      <c r="O2849" s="324"/>
      <c r="P2849" s="98"/>
      <c r="Q2849" s="98"/>
      <c r="R2849" s="114"/>
      <c r="S2849" s="753"/>
      <c r="T2849" s="98"/>
      <c r="U2849" s="98"/>
      <c r="V2849" s="98"/>
      <c r="W2849" s="99"/>
      <c r="X2849" s="97"/>
      <c r="Y2849" s="87"/>
      <c r="Z2849" s="100"/>
      <c r="AA2849" s="106">
        <f t="shared" si="1217"/>
        <v>2837</v>
      </c>
      <c r="AB2849" s="549">
        <f t="shared" si="1218"/>
        <v>0</v>
      </c>
      <c r="AC2849" s="544">
        <f t="shared" si="1219"/>
        <v>0</v>
      </c>
      <c r="AD2849" s="174">
        <f t="shared" si="1220"/>
        <v>0</v>
      </c>
      <c r="AE2849" s="8"/>
      <c r="AF2849" s="885" t="str">
        <f t="shared" si="1221"/>
        <v xml:space="preserve"> </v>
      </c>
      <c r="AG2849" s="40">
        <f t="shared" si="1222"/>
        <v>0</v>
      </c>
      <c r="AH2849" s="40">
        <f t="shared" si="1223"/>
        <v>0</v>
      </c>
      <c r="AR2849" s="40">
        <f t="shared" si="1224"/>
        <v>0</v>
      </c>
      <c r="AS2849" s="40">
        <f t="shared" si="1225"/>
        <v>0</v>
      </c>
      <c r="AT2849" s="40">
        <f t="shared" si="1226"/>
        <v>0</v>
      </c>
      <c r="AU2849" s="40">
        <f t="shared" si="1227"/>
        <v>0</v>
      </c>
      <c r="AX2849" s="279">
        <f t="shared" si="1228"/>
        <v>0</v>
      </c>
      <c r="AY2849" s="279">
        <f t="shared" si="1229"/>
        <v>0</v>
      </c>
      <c r="AZ2849" s="40">
        <f t="shared" si="1230"/>
        <v>0</v>
      </c>
      <c r="BB2849" s="40">
        <f t="shared" si="1231"/>
        <v>0</v>
      </c>
      <c r="BC2849" s="397">
        <f t="shared" si="1232"/>
        <v>0</v>
      </c>
      <c r="BD2849" s="105">
        <f t="shared" si="1233"/>
        <v>0</v>
      </c>
      <c r="BE2849" s="105">
        <f t="shared" si="1234"/>
        <v>0</v>
      </c>
      <c r="BF2849" s="742">
        <f t="shared" si="1235"/>
        <v>0</v>
      </c>
      <c r="BG2849" s="89"/>
      <c r="BH2849" s="9"/>
      <c r="BJ2849" s="40">
        <f t="shared" si="1236"/>
        <v>0</v>
      </c>
      <c r="BK2849" s="40">
        <f t="shared" si="1237"/>
        <v>1</v>
      </c>
      <c r="BL2849" s="40">
        <f t="shared" si="1238"/>
        <v>0</v>
      </c>
      <c r="BM2849" s="40">
        <f t="shared" si="1239"/>
        <v>0</v>
      </c>
      <c r="BN2849" s="40">
        <f t="shared" si="1240"/>
        <v>0</v>
      </c>
    </row>
    <row r="2850" spans="1:66" x14ac:dyDescent="0.25">
      <c r="A2850" s="379"/>
      <c r="B2850" s="936"/>
      <c r="C2850" s="272"/>
      <c r="D2850" s="868"/>
      <c r="E2850" s="873" t="str">
        <f t="shared" si="1214"/>
        <v xml:space="preserve"> </v>
      </c>
      <c r="F2850" s="130">
        <f t="shared" si="1215"/>
        <v>0</v>
      </c>
      <c r="G2850" s="128">
        <f t="shared" si="1216"/>
        <v>2838</v>
      </c>
      <c r="H2850" s="127"/>
      <c r="I2850" s="321"/>
      <c r="J2850" s="97"/>
      <c r="K2850" s="323"/>
      <c r="L2850" s="322"/>
      <c r="M2850" s="50"/>
      <c r="N2850" s="87"/>
      <c r="O2850" s="324"/>
      <c r="P2850" s="98"/>
      <c r="Q2850" s="98"/>
      <c r="R2850" s="114"/>
      <c r="S2850" s="753"/>
      <c r="T2850" s="98"/>
      <c r="U2850" s="98"/>
      <c r="V2850" s="98"/>
      <c r="W2850" s="99"/>
      <c r="X2850" s="97"/>
      <c r="Y2850" s="87"/>
      <c r="Z2850" s="100"/>
      <c r="AA2850" s="106">
        <f t="shared" si="1217"/>
        <v>2838</v>
      </c>
      <c r="AB2850" s="549">
        <f t="shared" si="1218"/>
        <v>0</v>
      </c>
      <c r="AC2850" s="544">
        <f t="shared" si="1219"/>
        <v>0</v>
      </c>
      <c r="AD2850" s="174">
        <f t="shared" si="1220"/>
        <v>0</v>
      </c>
      <c r="AE2850" s="8"/>
      <c r="AF2850" s="885" t="str">
        <f t="shared" si="1221"/>
        <v xml:space="preserve"> </v>
      </c>
      <c r="AG2850" s="40">
        <f t="shared" si="1222"/>
        <v>0</v>
      </c>
      <c r="AH2850" s="40">
        <f t="shared" si="1223"/>
        <v>0</v>
      </c>
      <c r="AR2850" s="40">
        <f t="shared" si="1224"/>
        <v>0</v>
      </c>
      <c r="AS2850" s="40">
        <f t="shared" si="1225"/>
        <v>0</v>
      </c>
      <c r="AT2850" s="40">
        <f t="shared" si="1226"/>
        <v>0</v>
      </c>
      <c r="AU2850" s="40">
        <f t="shared" si="1227"/>
        <v>0</v>
      </c>
      <c r="AX2850" s="279">
        <f t="shared" si="1228"/>
        <v>0</v>
      </c>
      <c r="AY2850" s="279">
        <f t="shared" si="1229"/>
        <v>0</v>
      </c>
      <c r="AZ2850" s="40">
        <f t="shared" si="1230"/>
        <v>0</v>
      </c>
      <c r="BB2850" s="40">
        <f t="shared" si="1231"/>
        <v>0</v>
      </c>
      <c r="BC2850" s="397">
        <f t="shared" si="1232"/>
        <v>0</v>
      </c>
      <c r="BD2850" s="105">
        <f t="shared" si="1233"/>
        <v>0</v>
      </c>
      <c r="BE2850" s="105">
        <f t="shared" si="1234"/>
        <v>0</v>
      </c>
      <c r="BF2850" s="742">
        <f t="shared" si="1235"/>
        <v>0</v>
      </c>
      <c r="BG2850" s="89"/>
      <c r="BH2850" s="9"/>
      <c r="BJ2850" s="40">
        <f t="shared" si="1236"/>
        <v>0</v>
      </c>
      <c r="BK2850" s="40">
        <f t="shared" si="1237"/>
        <v>1</v>
      </c>
      <c r="BL2850" s="40">
        <f t="shared" si="1238"/>
        <v>0</v>
      </c>
      <c r="BM2850" s="40">
        <f t="shared" si="1239"/>
        <v>0</v>
      </c>
      <c r="BN2850" s="40">
        <f t="shared" si="1240"/>
        <v>0</v>
      </c>
    </row>
    <row r="2851" spans="1:66" x14ac:dyDescent="0.25">
      <c r="A2851" s="379"/>
      <c r="B2851" s="936"/>
      <c r="C2851" s="272"/>
      <c r="D2851" s="868"/>
      <c r="E2851" s="873" t="str">
        <f t="shared" si="1214"/>
        <v xml:space="preserve"> </v>
      </c>
      <c r="F2851" s="130">
        <f t="shared" si="1215"/>
        <v>0</v>
      </c>
      <c r="G2851" s="128">
        <f t="shared" si="1216"/>
        <v>2839</v>
      </c>
      <c r="H2851" s="127"/>
      <c r="I2851" s="321"/>
      <c r="J2851" s="97"/>
      <c r="K2851" s="323"/>
      <c r="L2851" s="322"/>
      <c r="M2851" s="50"/>
      <c r="N2851" s="87"/>
      <c r="O2851" s="324"/>
      <c r="P2851" s="98"/>
      <c r="Q2851" s="98"/>
      <c r="R2851" s="114"/>
      <c r="S2851" s="753"/>
      <c r="T2851" s="98"/>
      <c r="U2851" s="98"/>
      <c r="V2851" s="98"/>
      <c r="W2851" s="99"/>
      <c r="X2851" s="97"/>
      <c r="Y2851" s="87"/>
      <c r="Z2851" s="100"/>
      <c r="AA2851" s="106">
        <f t="shared" si="1217"/>
        <v>2839</v>
      </c>
      <c r="AB2851" s="549">
        <f t="shared" si="1218"/>
        <v>0</v>
      </c>
      <c r="AC2851" s="544">
        <f t="shared" si="1219"/>
        <v>0</v>
      </c>
      <c r="AD2851" s="174">
        <f t="shared" si="1220"/>
        <v>0</v>
      </c>
      <c r="AE2851" s="8"/>
      <c r="AF2851" s="885" t="str">
        <f t="shared" si="1221"/>
        <v xml:space="preserve"> </v>
      </c>
      <c r="AG2851" s="40">
        <f t="shared" si="1222"/>
        <v>0</v>
      </c>
      <c r="AH2851" s="40">
        <f t="shared" si="1223"/>
        <v>0</v>
      </c>
      <c r="AR2851" s="40">
        <f t="shared" si="1224"/>
        <v>0</v>
      </c>
      <c r="AS2851" s="40">
        <f t="shared" si="1225"/>
        <v>0</v>
      </c>
      <c r="AT2851" s="40">
        <f t="shared" si="1226"/>
        <v>0</v>
      </c>
      <c r="AU2851" s="40">
        <f t="shared" si="1227"/>
        <v>0</v>
      </c>
      <c r="AX2851" s="279">
        <f t="shared" si="1228"/>
        <v>0</v>
      </c>
      <c r="AY2851" s="279">
        <f t="shared" si="1229"/>
        <v>0</v>
      </c>
      <c r="AZ2851" s="40">
        <f t="shared" si="1230"/>
        <v>0</v>
      </c>
      <c r="BB2851" s="40">
        <f t="shared" si="1231"/>
        <v>0</v>
      </c>
      <c r="BC2851" s="397">
        <f t="shared" si="1232"/>
        <v>0</v>
      </c>
      <c r="BD2851" s="105">
        <f t="shared" si="1233"/>
        <v>0</v>
      </c>
      <c r="BE2851" s="105">
        <f t="shared" si="1234"/>
        <v>0</v>
      </c>
      <c r="BF2851" s="742">
        <f t="shared" si="1235"/>
        <v>0</v>
      </c>
      <c r="BG2851" s="89"/>
      <c r="BH2851" s="9"/>
      <c r="BJ2851" s="40">
        <f t="shared" si="1236"/>
        <v>0</v>
      </c>
      <c r="BK2851" s="40">
        <f t="shared" si="1237"/>
        <v>1</v>
      </c>
      <c r="BL2851" s="40">
        <f t="shared" si="1238"/>
        <v>0</v>
      </c>
      <c r="BM2851" s="40">
        <f t="shared" si="1239"/>
        <v>0</v>
      </c>
      <c r="BN2851" s="40">
        <f t="shared" si="1240"/>
        <v>0</v>
      </c>
    </row>
    <row r="2852" spans="1:66" x14ac:dyDescent="0.25">
      <c r="A2852" s="379"/>
      <c r="B2852" s="936"/>
      <c r="C2852" s="272"/>
      <c r="D2852" s="868"/>
      <c r="E2852" s="873" t="str">
        <f t="shared" si="1214"/>
        <v xml:space="preserve"> </v>
      </c>
      <c r="F2852" s="130">
        <f t="shared" si="1215"/>
        <v>0</v>
      </c>
      <c r="G2852" s="128">
        <f t="shared" si="1216"/>
        <v>2840</v>
      </c>
      <c r="H2852" s="127"/>
      <c r="I2852" s="321"/>
      <c r="J2852" s="97"/>
      <c r="K2852" s="323"/>
      <c r="L2852" s="322"/>
      <c r="M2852" s="50"/>
      <c r="N2852" s="87"/>
      <c r="O2852" s="324"/>
      <c r="P2852" s="98"/>
      <c r="Q2852" s="98"/>
      <c r="R2852" s="114"/>
      <c r="S2852" s="753"/>
      <c r="T2852" s="98"/>
      <c r="U2852" s="98"/>
      <c r="V2852" s="98"/>
      <c r="W2852" s="99"/>
      <c r="X2852" s="97"/>
      <c r="Y2852" s="87"/>
      <c r="Z2852" s="100"/>
      <c r="AA2852" s="106">
        <f t="shared" si="1217"/>
        <v>2840</v>
      </c>
      <c r="AB2852" s="549">
        <f t="shared" si="1218"/>
        <v>0</v>
      </c>
      <c r="AC2852" s="544">
        <f t="shared" si="1219"/>
        <v>0</v>
      </c>
      <c r="AD2852" s="174">
        <f t="shared" si="1220"/>
        <v>0</v>
      </c>
      <c r="AE2852" s="8"/>
      <c r="AF2852" s="885" t="str">
        <f t="shared" si="1221"/>
        <v xml:space="preserve"> </v>
      </c>
      <c r="AG2852" s="40">
        <f t="shared" si="1222"/>
        <v>0</v>
      </c>
      <c r="AH2852" s="40">
        <f t="shared" si="1223"/>
        <v>0</v>
      </c>
      <c r="AR2852" s="40">
        <f t="shared" si="1224"/>
        <v>0</v>
      </c>
      <c r="AS2852" s="40">
        <f t="shared" si="1225"/>
        <v>0</v>
      </c>
      <c r="AT2852" s="40">
        <f t="shared" si="1226"/>
        <v>0</v>
      </c>
      <c r="AU2852" s="40">
        <f t="shared" si="1227"/>
        <v>0</v>
      </c>
      <c r="AX2852" s="279">
        <f t="shared" si="1228"/>
        <v>0</v>
      </c>
      <c r="AY2852" s="279">
        <f t="shared" si="1229"/>
        <v>0</v>
      </c>
      <c r="AZ2852" s="40">
        <f t="shared" si="1230"/>
        <v>0</v>
      </c>
      <c r="BB2852" s="40">
        <f t="shared" si="1231"/>
        <v>0</v>
      </c>
      <c r="BC2852" s="397">
        <f t="shared" si="1232"/>
        <v>0</v>
      </c>
      <c r="BD2852" s="105">
        <f t="shared" si="1233"/>
        <v>0</v>
      </c>
      <c r="BE2852" s="105">
        <f t="shared" si="1234"/>
        <v>0</v>
      </c>
      <c r="BF2852" s="742">
        <f t="shared" si="1235"/>
        <v>0</v>
      </c>
      <c r="BG2852" s="89"/>
      <c r="BH2852" s="9"/>
      <c r="BJ2852" s="40">
        <f t="shared" si="1236"/>
        <v>0</v>
      </c>
      <c r="BK2852" s="40">
        <f t="shared" si="1237"/>
        <v>1</v>
      </c>
      <c r="BL2852" s="40">
        <f t="shared" si="1238"/>
        <v>0</v>
      </c>
      <c r="BM2852" s="40">
        <f t="shared" si="1239"/>
        <v>0</v>
      </c>
      <c r="BN2852" s="40">
        <f t="shared" si="1240"/>
        <v>0</v>
      </c>
    </row>
    <row r="2853" spans="1:66" x14ac:dyDescent="0.25">
      <c r="A2853" s="379"/>
      <c r="B2853" s="936"/>
      <c r="C2853" s="272"/>
      <c r="D2853" s="868"/>
      <c r="E2853" s="873" t="str">
        <f t="shared" si="1214"/>
        <v xml:space="preserve"> </v>
      </c>
      <c r="F2853" s="130">
        <f t="shared" si="1215"/>
        <v>0</v>
      </c>
      <c r="G2853" s="128">
        <f t="shared" si="1216"/>
        <v>2841</v>
      </c>
      <c r="H2853" s="127"/>
      <c r="I2853" s="321"/>
      <c r="J2853" s="97"/>
      <c r="K2853" s="323"/>
      <c r="L2853" s="322"/>
      <c r="M2853" s="50"/>
      <c r="N2853" s="87"/>
      <c r="O2853" s="324"/>
      <c r="P2853" s="98"/>
      <c r="Q2853" s="98"/>
      <c r="R2853" s="114"/>
      <c r="S2853" s="753"/>
      <c r="T2853" s="98"/>
      <c r="U2853" s="98"/>
      <c r="V2853" s="98"/>
      <c r="W2853" s="99"/>
      <c r="X2853" s="97"/>
      <c r="Y2853" s="87"/>
      <c r="Z2853" s="100"/>
      <c r="AA2853" s="106">
        <f t="shared" si="1217"/>
        <v>2841</v>
      </c>
      <c r="AB2853" s="549">
        <f t="shared" si="1218"/>
        <v>0</v>
      </c>
      <c r="AC2853" s="544">
        <f t="shared" si="1219"/>
        <v>0</v>
      </c>
      <c r="AD2853" s="174">
        <f t="shared" si="1220"/>
        <v>0</v>
      </c>
      <c r="AE2853" s="8"/>
      <c r="AF2853" s="885" t="str">
        <f t="shared" si="1221"/>
        <v xml:space="preserve"> </v>
      </c>
      <c r="AG2853" s="40">
        <f t="shared" si="1222"/>
        <v>0</v>
      </c>
      <c r="AH2853" s="40">
        <f t="shared" si="1223"/>
        <v>0</v>
      </c>
      <c r="AR2853" s="40">
        <f t="shared" si="1224"/>
        <v>0</v>
      </c>
      <c r="AS2853" s="40">
        <f t="shared" si="1225"/>
        <v>0</v>
      </c>
      <c r="AT2853" s="40">
        <f t="shared" si="1226"/>
        <v>0</v>
      </c>
      <c r="AU2853" s="40">
        <f t="shared" si="1227"/>
        <v>0</v>
      </c>
      <c r="AX2853" s="279">
        <f t="shared" si="1228"/>
        <v>0</v>
      </c>
      <c r="AY2853" s="279">
        <f t="shared" si="1229"/>
        <v>0</v>
      </c>
      <c r="AZ2853" s="40">
        <f t="shared" si="1230"/>
        <v>0</v>
      </c>
      <c r="BB2853" s="40">
        <f t="shared" si="1231"/>
        <v>0</v>
      </c>
      <c r="BC2853" s="397">
        <f t="shared" si="1232"/>
        <v>0</v>
      </c>
      <c r="BD2853" s="105">
        <f t="shared" si="1233"/>
        <v>0</v>
      </c>
      <c r="BE2853" s="105">
        <f t="shared" si="1234"/>
        <v>0</v>
      </c>
      <c r="BF2853" s="742">
        <f t="shared" si="1235"/>
        <v>0</v>
      </c>
      <c r="BG2853" s="89"/>
      <c r="BH2853" s="9"/>
      <c r="BJ2853" s="40">
        <f t="shared" si="1236"/>
        <v>0</v>
      </c>
      <c r="BK2853" s="40">
        <f t="shared" si="1237"/>
        <v>1</v>
      </c>
      <c r="BL2853" s="40">
        <f t="shared" si="1238"/>
        <v>0</v>
      </c>
      <c r="BM2853" s="40">
        <f t="shared" si="1239"/>
        <v>0</v>
      </c>
      <c r="BN2853" s="40">
        <f t="shared" si="1240"/>
        <v>0</v>
      </c>
    </row>
    <row r="2854" spans="1:66" x14ac:dyDescent="0.25">
      <c r="A2854" s="379"/>
      <c r="B2854" s="936"/>
      <c r="C2854" s="272"/>
      <c r="D2854" s="868"/>
      <c r="E2854" s="873" t="str">
        <f t="shared" si="1214"/>
        <v xml:space="preserve"> </v>
      </c>
      <c r="F2854" s="130">
        <f t="shared" si="1215"/>
        <v>0</v>
      </c>
      <c r="G2854" s="128">
        <f t="shared" si="1216"/>
        <v>2842</v>
      </c>
      <c r="H2854" s="127"/>
      <c r="I2854" s="321"/>
      <c r="J2854" s="97"/>
      <c r="K2854" s="323"/>
      <c r="L2854" s="322"/>
      <c r="M2854" s="50"/>
      <c r="N2854" s="87"/>
      <c r="O2854" s="324"/>
      <c r="P2854" s="98"/>
      <c r="Q2854" s="98"/>
      <c r="R2854" s="114"/>
      <c r="S2854" s="753"/>
      <c r="T2854" s="98"/>
      <c r="U2854" s="98"/>
      <c r="V2854" s="98"/>
      <c r="W2854" s="99"/>
      <c r="X2854" s="97"/>
      <c r="Y2854" s="87"/>
      <c r="Z2854" s="100"/>
      <c r="AA2854" s="106">
        <f t="shared" si="1217"/>
        <v>2842</v>
      </c>
      <c r="AB2854" s="549">
        <f t="shared" si="1218"/>
        <v>0</v>
      </c>
      <c r="AC2854" s="544">
        <f t="shared" si="1219"/>
        <v>0</v>
      </c>
      <c r="AD2854" s="174">
        <f t="shared" si="1220"/>
        <v>0</v>
      </c>
      <c r="AE2854" s="8"/>
      <c r="AF2854" s="885" t="str">
        <f t="shared" si="1221"/>
        <v xml:space="preserve"> </v>
      </c>
      <c r="AG2854" s="40">
        <f t="shared" si="1222"/>
        <v>0</v>
      </c>
      <c r="AH2854" s="40">
        <f t="shared" si="1223"/>
        <v>0</v>
      </c>
      <c r="AR2854" s="40">
        <f t="shared" si="1224"/>
        <v>0</v>
      </c>
      <c r="AS2854" s="40">
        <f t="shared" si="1225"/>
        <v>0</v>
      </c>
      <c r="AT2854" s="40">
        <f t="shared" si="1226"/>
        <v>0</v>
      </c>
      <c r="AU2854" s="40">
        <f t="shared" si="1227"/>
        <v>0</v>
      </c>
      <c r="AX2854" s="279">
        <f t="shared" si="1228"/>
        <v>0</v>
      </c>
      <c r="AY2854" s="279">
        <f t="shared" si="1229"/>
        <v>0</v>
      </c>
      <c r="AZ2854" s="40">
        <f t="shared" si="1230"/>
        <v>0</v>
      </c>
      <c r="BB2854" s="40">
        <f t="shared" si="1231"/>
        <v>0</v>
      </c>
      <c r="BC2854" s="397">
        <f t="shared" si="1232"/>
        <v>0</v>
      </c>
      <c r="BD2854" s="105">
        <f t="shared" si="1233"/>
        <v>0</v>
      </c>
      <c r="BE2854" s="105">
        <f t="shared" si="1234"/>
        <v>0</v>
      </c>
      <c r="BF2854" s="742">
        <f t="shared" si="1235"/>
        <v>0</v>
      </c>
      <c r="BG2854" s="89"/>
      <c r="BH2854" s="9"/>
      <c r="BJ2854" s="40">
        <f t="shared" si="1236"/>
        <v>0</v>
      </c>
      <c r="BK2854" s="40">
        <f t="shared" si="1237"/>
        <v>1</v>
      </c>
      <c r="BL2854" s="40">
        <f t="shared" si="1238"/>
        <v>0</v>
      </c>
      <c r="BM2854" s="40">
        <f t="shared" si="1239"/>
        <v>0</v>
      </c>
      <c r="BN2854" s="40">
        <f t="shared" si="1240"/>
        <v>0</v>
      </c>
    </row>
    <row r="2855" spans="1:66" x14ac:dyDescent="0.25">
      <c r="A2855" s="379"/>
      <c r="B2855" s="936"/>
      <c r="C2855" s="272"/>
      <c r="D2855" s="868"/>
      <c r="E2855" s="873" t="str">
        <f t="shared" si="1214"/>
        <v xml:space="preserve"> </v>
      </c>
      <c r="F2855" s="130">
        <f t="shared" si="1215"/>
        <v>0</v>
      </c>
      <c r="G2855" s="128">
        <f t="shared" si="1216"/>
        <v>2843</v>
      </c>
      <c r="H2855" s="127"/>
      <c r="I2855" s="321"/>
      <c r="J2855" s="97"/>
      <c r="K2855" s="323"/>
      <c r="L2855" s="322"/>
      <c r="M2855" s="50"/>
      <c r="N2855" s="87"/>
      <c r="O2855" s="324"/>
      <c r="P2855" s="98"/>
      <c r="Q2855" s="98"/>
      <c r="R2855" s="114"/>
      <c r="S2855" s="753"/>
      <c r="T2855" s="98"/>
      <c r="U2855" s="98"/>
      <c r="V2855" s="98"/>
      <c r="W2855" s="99"/>
      <c r="X2855" s="97"/>
      <c r="Y2855" s="87"/>
      <c r="Z2855" s="100"/>
      <c r="AA2855" s="106">
        <f t="shared" si="1217"/>
        <v>2843</v>
      </c>
      <c r="AB2855" s="549">
        <f t="shared" si="1218"/>
        <v>0</v>
      </c>
      <c r="AC2855" s="544">
        <f t="shared" si="1219"/>
        <v>0</v>
      </c>
      <c r="AD2855" s="174">
        <f t="shared" si="1220"/>
        <v>0</v>
      </c>
      <c r="AE2855" s="8"/>
      <c r="AF2855" s="885" t="str">
        <f t="shared" si="1221"/>
        <v xml:space="preserve"> </v>
      </c>
      <c r="AG2855" s="40">
        <f t="shared" si="1222"/>
        <v>0</v>
      </c>
      <c r="AH2855" s="40">
        <f t="shared" si="1223"/>
        <v>0</v>
      </c>
      <c r="AR2855" s="40">
        <f t="shared" si="1224"/>
        <v>0</v>
      </c>
      <c r="AS2855" s="40">
        <f t="shared" si="1225"/>
        <v>0</v>
      </c>
      <c r="AT2855" s="40">
        <f t="shared" si="1226"/>
        <v>0</v>
      </c>
      <c r="AU2855" s="40">
        <f t="shared" si="1227"/>
        <v>0</v>
      </c>
      <c r="AX2855" s="279">
        <f t="shared" si="1228"/>
        <v>0</v>
      </c>
      <c r="AY2855" s="279">
        <f t="shared" si="1229"/>
        <v>0</v>
      </c>
      <c r="AZ2855" s="40">
        <f t="shared" si="1230"/>
        <v>0</v>
      </c>
      <c r="BB2855" s="40">
        <f t="shared" si="1231"/>
        <v>0</v>
      </c>
      <c r="BC2855" s="397">
        <f t="shared" si="1232"/>
        <v>0</v>
      </c>
      <c r="BD2855" s="105">
        <f t="shared" si="1233"/>
        <v>0</v>
      </c>
      <c r="BE2855" s="105">
        <f t="shared" si="1234"/>
        <v>0</v>
      </c>
      <c r="BF2855" s="742">
        <f t="shared" si="1235"/>
        <v>0</v>
      </c>
      <c r="BG2855" s="89"/>
      <c r="BH2855" s="9"/>
      <c r="BJ2855" s="40">
        <f t="shared" si="1236"/>
        <v>0</v>
      </c>
      <c r="BK2855" s="40">
        <f t="shared" si="1237"/>
        <v>1</v>
      </c>
      <c r="BL2855" s="40">
        <f t="shared" si="1238"/>
        <v>0</v>
      </c>
      <c r="BM2855" s="40">
        <f t="shared" si="1239"/>
        <v>0</v>
      </c>
      <c r="BN2855" s="40">
        <f t="shared" si="1240"/>
        <v>0</v>
      </c>
    </row>
    <row r="2856" spans="1:66" x14ac:dyDescent="0.25">
      <c r="A2856" s="379"/>
      <c r="B2856" s="936"/>
      <c r="C2856" s="272"/>
      <c r="D2856" s="868"/>
      <c r="E2856" s="873" t="str">
        <f t="shared" si="1214"/>
        <v xml:space="preserve"> </v>
      </c>
      <c r="F2856" s="130">
        <f t="shared" si="1215"/>
        <v>0</v>
      </c>
      <c r="G2856" s="128">
        <f t="shared" si="1216"/>
        <v>2844</v>
      </c>
      <c r="H2856" s="127"/>
      <c r="I2856" s="321"/>
      <c r="J2856" s="97"/>
      <c r="K2856" s="323"/>
      <c r="L2856" s="322"/>
      <c r="M2856" s="50"/>
      <c r="N2856" s="87"/>
      <c r="O2856" s="324"/>
      <c r="P2856" s="98"/>
      <c r="Q2856" s="98"/>
      <c r="R2856" s="114"/>
      <c r="S2856" s="753"/>
      <c r="T2856" s="98"/>
      <c r="U2856" s="98"/>
      <c r="V2856" s="98"/>
      <c r="W2856" s="99"/>
      <c r="X2856" s="97"/>
      <c r="Y2856" s="87"/>
      <c r="Z2856" s="100"/>
      <c r="AA2856" s="106">
        <f t="shared" si="1217"/>
        <v>2844</v>
      </c>
      <c r="AB2856" s="549">
        <f t="shared" si="1218"/>
        <v>0</v>
      </c>
      <c r="AC2856" s="544">
        <f t="shared" si="1219"/>
        <v>0</v>
      </c>
      <c r="AD2856" s="174">
        <f t="shared" si="1220"/>
        <v>0</v>
      </c>
      <c r="AE2856" s="8"/>
      <c r="AF2856" s="885" t="str">
        <f t="shared" si="1221"/>
        <v xml:space="preserve"> </v>
      </c>
      <c r="AG2856" s="40">
        <f t="shared" si="1222"/>
        <v>0</v>
      </c>
      <c r="AH2856" s="40">
        <f t="shared" si="1223"/>
        <v>0</v>
      </c>
      <c r="AR2856" s="40">
        <f t="shared" si="1224"/>
        <v>0</v>
      </c>
      <c r="AS2856" s="40">
        <f t="shared" si="1225"/>
        <v>0</v>
      </c>
      <c r="AT2856" s="40">
        <f t="shared" si="1226"/>
        <v>0</v>
      </c>
      <c r="AU2856" s="40">
        <f t="shared" si="1227"/>
        <v>0</v>
      </c>
      <c r="AX2856" s="279">
        <f t="shared" si="1228"/>
        <v>0</v>
      </c>
      <c r="AY2856" s="279">
        <f t="shared" si="1229"/>
        <v>0</v>
      </c>
      <c r="AZ2856" s="40">
        <f t="shared" si="1230"/>
        <v>0</v>
      </c>
      <c r="BB2856" s="40">
        <f t="shared" si="1231"/>
        <v>0</v>
      </c>
      <c r="BC2856" s="397">
        <f t="shared" si="1232"/>
        <v>0</v>
      </c>
      <c r="BD2856" s="105">
        <f t="shared" si="1233"/>
        <v>0</v>
      </c>
      <c r="BE2856" s="105">
        <f t="shared" si="1234"/>
        <v>0</v>
      </c>
      <c r="BF2856" s="742">
        <f t="shared" si="1235"/>
        <v>0</v>
      </c>
      <c r="BG2856" s="89"/>
      <c r="BH2856" s="9"/>
      <c r="BJ2856" s="40">
        <f t="shared" si="1236"/>
        <v>0</v>
      </c>
      <c r="BK2856" s="40">
        <f t="shared" si="1237"/>
        <v>1</v>
      </c>
      <c r="BL2856" s="40">
        <f t="shared" si="1238"/>
        <v>0</v>
      </c>
      <c r="BM2856" s="40">
        <f t="shared" si="1239"/>
        <v>0</v>
      </c>
      <c r="BN2856" s="40">
        <f t="shared" si="1240"/>
        <v>0</v>
      </c>
    </row>
    <row r="2857" spans="1:66" x14ac:dyDescent="0.25">
      <c r="A2857" s="379"/>
      <c r="B2857" s="936"/>
      <c r="C2857" s="272"/>
      <c r="D2857" s="868"/>
      <c r="E2857" s="873" t="str">
        <f t="shared" si="1214"/>
        <v xml:space="preserve"> </v>
      </c>
      <c r="F2857" s="130">
        <f t="shared" si="1215"/>
        <v>0</v>
      </c>
      <c r="G2857" s="128">
        <f t="shared" si="1216"/>
        <v>2845</v>
      </c>
      <c r="H2857" s="127"/>
      <c r="I2857" s="321"/>
      <c r="J2857" s="97"/>
      <c r="K2857" s="323"/>
      <c r="L2857" s="322"/>
      <c r="M2857" s="50"/>
      <c r="N2857" s="87"/>
      <c r="O2857" s="324"/>
      <c r="P2857" s="98"/>
      <c r="Q2857" s="98"/>
      <c r="R2857" s="114"/>
      <c r="S2857" s="753"/>
      <c r="T2857" s="98"/>
      <c r="U2857" s="98"/>
      <c r="V2857" s="98"/>
      <c r="W2857" s="99"/>
      <c r="X2857" s="97"/>
      <c r="Y2857" s="87"/>
      <c r="Z2857" s="100"/>
      <c r="AA2857" s="106">
        <f t="shared" si="1217"/>
        <v>2845</v>
      </c>
      <c r="AB2857" s="549">
        <f t="shared" si="1218"/>
        <v>0</v>
      </c>
      <c r="AC2857" s="544">
        <f t="shared" si="1219"/>
        <v>0</v>
      </c>
      <c r="AD2857" s="174">
        <f t="shared" si="1220"/>
        <v>0</v>
      </c>
      <c r="AE2857" s="8"/>
      <c r="AF2857" s="885" t="str">
        <f t="shared" si="1221"/>
        <v xml:space="preserve"> </v>
      </c>
      <c r="AG2857" s="40">
        <f t="shared" si="1222"/>
        <v>0</v>
      </c>
      <c r="AH2857" s="40">
        <f t="shared" si="1223"/>
        <v>0</v>
      </c>
      <c r="AR2857" s="40">
        <f t="shared" si="1224"/>
        <v>0</v>
      </c>
      <c r="AS2857" s="40">
        <f t="shared" si="1225"/>
        <v>0</v>
      </c>
      <c r="AT2857" s="40">
        <f t="shared" si="1226"/>
        <v>0</v>
      </c>
      <c r="AU2857" s="40">
        <f t="shared" si="1227"/>
        <v>0</v>
      </c>
      <c r="AX2857" s="279">
        <f t="shared" si="1228"/>
        <v>0</v>
      </c>
      <c r="AY2857" s="279">
        <f t="shared" si="1229"/>
        <v>0</v>
      </c>
      <c r="AZ2857" s="40">
        <f t="shared" si="1230"/>
        <v>0</v>
      </c>
      <c r="BB2857" s="40">
        <f t="shared" si="1231"/>
        <v>0</v>
      </c>
      <c r="BC2857" s="397">
        <f t="shared" si="1232"/>
        <v>0</v>
      </c>
      <c r="BD2857" s="105">
        <f t="shared" si="1233"/>
        <v>0</v>
      </c>
      <c r="BE2857" s="105">
        <f t="shared" si="1234"/>
        <v>0</v>
      </c>
      <c r="BF2857" s="742">
        <f t="shared" si="1235"/>
        <v>0</v>
      </c>
      <c r="BG2857" s="89"/>
      <c r="BH2857" s="9"/>
      <c r="BJ2857" s="40">
        <f t="shared" si="1236"/>
        <v>0</v>
      </c>
      <c r="BK2857" s="40">
        <f t="shared" si="1237"/>
        <v>1</v>
      </c>
      <c r="BL2857" s="40">
        <f t="shared" si="1238"/>
        <v>0</v>
      </c>
      <c r="BM2857" s="40">
        <f t="shared" si="1239"/>
        <v>0</v>
      </c>
      <c r="BN2857" s="40">
        <f t="shared" si="1240"/>
        <v>0</v>
      </c>
    </row>
    <row r="2858" spans="1:66" x14ac:dyDescent="0.25">
      <c r="A2858" s="379"/>
      <c r="B2858" s="936"/>
      <c r="C2858" s="272"/>
      <c r="D2858" s="868"/>
      <c r="E2858" s="873" t="str">
        <f t="shared" si="1214"/>
        <v xml:space="preserve"> </v>
      </c>
      <c r="F2858" s="130">
        <f t="shared" si="1215"/>
        <v>0</v>
      </c>
      <c r="G2858" s="128">
        <f t="shared" si="1216"/>
        <v>2846</v>
      </c>
      <c r="H2858" s="127"/>
      <c r="I2858" s="321"/>
      <c r="J2858" s="97"/>
      <c r="K2858" s="323"/>
      <c r="L2858" s="322"/>
      <c r="M2858" s="50"/>
      <c r="N2858" s="87"/>
      <c r="O2858" s="324"/>
      <c r="P2858" s="98"/>
      <c r="Q2858" s="98"/>
      <c r="R2858" s="114"/>
      <c r="S2858" s="753"/>
      <c r="T2858" s="98"/>
      <c r="U2858" s="98"/>
      <c r="V2858" s="98"/>
      <c r="W2858" s="99"/>
      <c r="X2858" s="97"/>
      <c r="Y2858" s="87"/>
      <c r="Z2858" s="100"/>
      <c r="AA2858" s="106">
        <f t="shared" si="1217"/>
        <v>2846</v>
      </c>
      <c r="AB2858" s="549">
        <f t="shared" si="1218"/>
        <v>0</v>
      </c>
      <c r="AC2858" s="544">
        <f t="shared" si="1219"/>
        <v>0</v>
      </c>
      <c r="AD2858" s="174">
        <f t="shared" si="1220"/>
        <v>0</v>
      </c>
      <c r="AE2858" s="8"/>
      <c r="AF2858" s="885" t="str">
        <f t="shared" si="1221"/>
        <v xml:space="preserve"> </v>
      </c>
      <c r="AG2858" s="40">
        <f t="shared" si="1222"/>
        <v>0</v>
      </c>
      <c r="AH2858" s="40">
        <f t="shared" si="1223"/>
        <v>0</v>
      </c>
      <c r="AR2858" s="40">
        <f t="shared" si="1224"/>
        <v>0</v>
      </c>
      <c r="AS2858" s="40">
        <f t="shared" si="1225"/>
        <v>0</v>
      </c>
      <c r="AT2858" s="40">
        <f t="shared" si="1226"/>
        <v>0</v>
      </c>
      <c r="AU2858" s="40">
        <f t="shared" si="1227"/>
        <v>0</v>
      </c>
      <c r="AX2858" s="279">
        <f t="shared" si="1228"/>
        <v>0</v>
      </c>
      <c r="AY2858" s="279">
        <f t="shared" si="1229"/>
        <v>0</v>
      </c>
      <c r="AZ2858" s="40">
        <f t="shared" si="1230"/>
        <v>0</v>
      </c>
      <c r="BB2858" s="40">
        <f t="shared" si="1231"/>
        <v>0</v>
      </c>
      <c r="BC2858" s="397">
        <f t="shared" si="1232"/>
        <v>0</v>
      </c>
      <c r="BD2858" s="105">
        <f t="shared" si="1233"/>
        <v>0</v>
      </c>
      <c r="BE2858" s="105">
        <f t="shared" si="1234"/>
        <v>0</v>
      </c>
      <c r="BF2858" s="742">
        <f t="shared" si="1235"/>
        <v>0</v>
      </c>
      <c r="BG2858" s="89"/>
      <c r="BH2858" s="9"/>
      <c r="BJ2858" s="40">
        <f t="shared" si="1236"/>
        <v>0</v>
      </c>
      <c r="BK2858" s="40">
        <f t="shared" si="1237"/>
        <v>1</v>
      </c>
      <c r="BL2858" s="40">
        <f t="shared" si="1238"/>
        <v>0</v>
      </c>
      <c r="BM2858" s="40">
        <f t="shared" si="1239"/>
        <v>0</v>
      </c>
      <c r="BN2858" s="40">
        <f t="shared" si="1240"/>
        <v>0</v>
      </c>
    </row>
    <row r="2859" spans="1:66" x14ac:dyDescent="0.25">
      <c r="A2859" s="379"/>
      <c r="B2859" s="936"/>
      <c r="C2859" s="272"/>
      <c r="D2859" s="868"/>
      <c r="E2859" s="873" t="str">
        <f t="shared" si="1214"/>
        <v xml:space="preserve"> </v>
      </c>
      <c r="F2859" s="130">
        <f t="shared" si="1215"/>
        <v>0</v>
      </c>
      <c r="G2859" s="128">
        <f t="shared" si="1216"/>
        <v>2847</v>
      </c>
      <c r="H2859" s="127"/>
      <c r="I2859" s="321"/>
      <c r="J2859" s="97"/>
      <c r="K2859" s="323"/>
      <c r="L2859" s="322"/>
      <c r="M2859" s="50"/>
      <c r="N2859" s="87"/>
      <c r="O2859" s="324"/>
      <c r="P2859" s="98"/>
      <c r="Q2859" s="98"/>
      <c r="R2859" s="114"/>
      <c r="S2859" s="753"/>
      <c r="T2859" s="98"/>
      <c r="U2859" s="98"/>
      <c r="V2859" s="98"/>
      <c r="W2859" s="99"/>
      <c r="X2859" s="97"/>
      <c r="Y2859" s="87"/>
      <c r="Z2859" s="100"/>
      <c r="AA2859" s="106">
        <f t="shared" si="1217"/>
        <v>2847</v>
      </c>
      <c r="AB2859" s="549">
        <f t="shared" si="1218"/>
        <v>0</v>
      </c>
      <c r="AC2859" s="544">
        <f t="shared" si="1219"/>
        <v>0</v>
      </c>
      <c r="AD2859" s="174">
        <f t="shared" si="1220"/>
        <v>0</v>
      </c>
      <c r="AE2859" s="8"/>
      <c r="AF2859" s="885" t="str">
        <f t="shared" si="1221"/>
        <v xml:space="preserve"> </v>
      </c>
      <c r="AG2859" s="40">
        <f t="shared" si="1222"/>
        <v>0</v>
      </c>
      <c r="AH2859" s="40">
        <f t="shared" si="1223"/>
        <v>0</v>
      </c>
      <c r="AR2859" s="40">
        <f t="shared" si="1224"/>
        <v>0</v>
      </c>
      <c r="AS2859" s="40">
        <f t="shared" si="1225"/>
        <v>0</v>
      </c>
      <c r="AT2859" s="40">
        <f t="shared" si="1226"/>
        <v>0</v>
      </c>
      <c r="AU2859" s="40">
        <f t="shared" si="1227"/>
        <v>0</v>
      </c>
      <c r="AX2859" s="279">
        <f t="shared" si="1228"/>
        <v>0</v>
      </c>
      <c r="AY2859" s="279">
        <f t="shared" si="1229"/>
        <v>0</v>
      </c>
      <c r="AZ2859" s="40">
        <f t="shared" si="1230"/>
        <v>0</v>
      </c>
      <c r="BB2859" s="40">
        <f t="shared" si="1231"/>
        <v>0</v>
      </c>
      <c r="BC2859" s="397">
        <f t="shared" si="1232"/>
        <v>0</v>
      </c>
      <c r="BD2859" s="105">
        <f t="shared" si="1233"/>
        <v>0</v>
      </c>
      <c r="BE2859" s="105">
        <f t="shared" si="1234"/>
        <v>0</v>
      </c>
      <c r="BF2859" s="742">
        <f t="shared" si="1235"/>
        <v>0</v>
      </c>
      <c r="BG2859" s="89"/>
      <c r="BH2859" s="9"/>
      <c r="BJ2859" s="40">
        <f t="shared" si="1236"/>
        <v>0</v>
      </c>
      <c r="BK2859" s="40">
        <f t="shared" si="1237"/>
        <v>1</v>
      </c>
      <c r="BL2859" s="40">
        <f t="shared" si="1238"/>
        <v>0</v>
      </c>
      <c r="BM2859" s="40">
        <f t="shared" si="1239"/>
        <v>0</v>
      </c>
      <c r="BN2859" s="40">
        <f t="shared" si="1240"/>
        <v>0</v>
      </c>
    </row>
    <row r="2860" spans="1:66" x14ac:dyDescent="0.25">
      <c r="A2860" s="379"/>
      <c r="B2860" s="936"/>
      <c r="C2860" s="272"/>
      <c r="D2860" s="868"/>
      <c r="E2860" s="873" t="str">
        <f t="shared" si="1214"/>
        <v xml:space="preserve"> </v>
      </c>
      <c r="F2860" s="130">
        <f t="shared" si="1215"/>
        <v>0</v>
      </c>
      <c r="G2860" s="128">
        <f t="shared" si="1216"/>
        <v>2848</v>
      </c>
      <c r="H2860" s="127"/>
      <c r="I2860" s="321"/>
      <c r="J2860" s="97"/>
      <c r="K2860" s="323"/>
      <c r="L2860" s="322"/>
      <c r="M2860" s="50"/>
      <c r="N2860" s="87"/>
      <c r="O2860" s="324"/>
      <c r="P2860" s="98"/>
      <c r="Q2860" s="98"/>
      <c r="R2860" s="114"/>
      <c r="S2860" s="753"/>
      <c r="T2860" s="98"/>
      <c r="U2860" s="98"/>
      <c r="V2860" s="98"/>
      <c r="W2860" s="99"/>
      <c r="X2860" s="97"/>
      <c r="Y2860" s="87"/>
      <c r="Z2860" s="100"/>
      <c r="AA2860" s="106">
        <f t="shared" si="1217"/>
        <v>2848</v>
      </c>
      <c r="AB2860" s="549">
        <f t="shared" si="1218"/>
        <v>0</v>
      </c>
      <c r="AC2860" s="544">
        <f t="shared" si="1219"/>
        <v>0</v>
      </c>
      <c r="AD2860" s="174">
        <f t="shared" si="1220"/>
        <v>0</v>
      </c>
      <c r="AE2860" s="8"/>
      <c r="AF2860" s="885" t="str">
        <f t="shared" si="1221"/>
        <v xml:space="preserve"> </v>
      </c>
      <c r="AG2860" s="40">
        <f t="shared" si="1222"/>
        <v>0</v>
      </c>
      <c r="AH2860" s="40">
        <f t="shared" si="1223"/>
        <v>0</v>
      </c>
      <c r="AR2860" s="40">
        <f t="shared" si="1224"/>
        <v>0</v>
      </c>
      <c r="AS2860" s="40">
        <f t="shared" si="1225"/>
        <v>0</v>
      </c>
      <c r="AT2860" s="40">
        <f t="shared" si="1226"/>
        <v>0</v>
      </c>
      <c r="AU2860" s="40">
        <f t="shared" si="1227"/>
        <v>0</v>
      </c>
      <c r="AX2860" s="279">
        <f t="shared" si="1228"/>
        <v>0</v>
      </c>
      <c r="AY2860" s="279">
        <f t="shared" si="1229"/>
        <v>0</v>
      </c>
      <c r="AZ2860" s="40">
        <f t="shared" si="1230"/>
        <v>0</v>
      </c>
      <c r="BB2860" s="40">
        <f t="shared" si="1231"/>
        <v>0</v>
      </c>
      <c r="BC2860" s="397">
        <f t="shared" si="1232"/>
        <v>0</v>
      </c>
      <c r="BD2860" s="105">
        <f t="shared" si="1233"/>
        <v>0</v>
      </c>
      <c r="BE2860" s="105">
        <f t="shared" si="1234"/>
        <v>0</v>
      </c>
      <c r="BF2860" s="742">
        <f t="shared" si="1235"/>
        <v>0</v>
      </c>
      <c r="BG2860" s="89"/>
      <c r="BH2860" s="9"/>
      <c r="BJ2860" s="40">
        <f t="shared" si="1236"/>
        <v>0</v>
      </c>
      <c r="BK2860" s="40">
        <f t="shared" si="1237"/>
        <v>1</v>
      </c>
      <c r="BL2860" s="40">
        <f t="shared" si="1238"/>
        <v>0</v>
      </c>
      <c r="BM2860" s="40">
        <f t="shared" si="1239"/>
        <v>0</v>
      </c>
      <c r="BN2860" s="40">
        <f t="shared" si="1240"/>
        <v>0</v>
      </c>
    </row>
    <row r="2861" spans="1:66" x14ac:dyDescent="0.25">
      <c r="A2861" s="379"/>
      <c r="B2861" s="936"/>
      <c r="C2861" s="272"/>
      <c r="D2861" s="868"/>
      <c r="E2861" s="873" t="str">
        <f t="shared" si="1214"/>
        <v xml:space="preserve"> </v>
      </c>
      <c r="F2861" s="130">
        <f t="shared" si="1215"/>
        <v>0</v>
      </c>
      <c r="G2861" s="128">
        <f t="shared" si="1216"/>
        <v>2849</v>
      </c>
      <c r="H2861" s="127"/>
      <c r="I2861" s="321"/>
      <c r="J2861" s="97"/>
      <c r="K2861" s="323"/>
      <c r="L2861" s="322"/>
      <c r="M2861" s="50"/>
      <c r="N2861" s="87"/>
      <c r="O2861" s="324"/>
      <c r="P2861" s="98"/>
      <c r="Q2861" s="98"/>
      <c r="R2861" s="114"/>
      <c r="S2861" s="753"/>
      <c r="T2861" s="98"/>
      <c r="U2861" s="98"/>
      <c r="V2861" s="98"/>
      <c r="W2861" s="99"/>
      <c r="X2861" s="97"/>
      <c r="Y2861" s="87"/>
      <c r="Z2861" s="100"/>
      <c r="AA2861" s="106">
        <f t="shared" si="1217"/>
        <v>2849</v>
      </c>
      <c r="AB2861" s="549">
        <f t="shared" si="1218"/>
        <v>0</v>
      </c>
      <c r="AC2861" s="544">
        <f t="shared" si="1219"/>
        <v>0</v>
      </c>
      <c r="AD2861" s="174">
        <f t="shared" si="1220"/>
        <v>0</v>
      </c>
      <c r="AE2861" s="8"/>
      <c r="AF2861" s="885" t="str">
        <f t="shared" si="1221"/>
        <v xml:space="preserve"> </v>
      </c>
      <c r="AG2861" s="40">
        <f t="shared" si="1222"/>
        <v>0</v>
      </c>
      <c r="AH2861" s="40">
        <f t="shared" si="1223"/>
        <v>0</v>
      </c>
      <c r="AR2861" s="40">
        <f t="shared" si="1224"/>
        <v>0</v>
      </c>
      <c r="AS2861" s="40">
        <f t="shared" si="1225"/>
        <v>0</v>
      </c>
      <c r="AT2861" s="40">
        <f t="shared" si="1226"/>
        <v>0</v>
      </c>
      <c r="AU2861" s="40">
        <f t="shared" si="1227"/>
        <v>0</v>
      </c>
      <c r="AX2861" s="279">
        <f t="shared" si="1228"/>
        <v>0</v>
      </c>
      <c r="AY2861" s="279">
        <f t="shared" si="1229"/>
        <v>0</v>
      </c>
      <c r="AZ2861" s="40">
        <f t="shared" si="1230"/>
        <v>0</v>
      </c>
      <c r="BB2861" s="40">
        <f t="shared" si="1231"/>
        <v>0</v>
      </c>
      <c r="BC2861" s="397">
        <f t="shared" si="1232"/>
        <v>0</v>
      </c>
      <c r="BD2861" s="105">
        <f t="shared" si="1233"/>
        <v>0</v>
      </c>
      <c r="BE2861" s="105">
        <f t="shared" si="1234"/>
        <v>0</v>
      </c>
      <c r="BF2861" s="742">
        <f t="shared" si="1235"/>
        <v>0</v>
      </c>
      <c r="BG2861" s="89"/>
      <c r="BH2861" s="9"/>
      <c r="BJ2861" s="40">
        <f t="shared" si="1236"/>
        <v>0</v>
      </c>
      <c r="BK2861" s="40">
        <f t="shared" si="1237"/>
        <v>1</v>
      </c>
      <c r="BL2861" s="40">
        <f t="shared" si="1238"/>
        <v>0</v>
      </c>
      <c r="BM2861" s="40">
        <f t="shared" si="1239"/>
        <v>0</v>
      </c>
      <c r="BN2861" s="40">
        <f t="shared" si="1240"/>
        <v>0</v>
      </c>
    </row>
    <row r="2862" spans="1:66" x14ac:dyDescent="0.25">
      <c r="A2862" s="379"/>
      <c r="B2862" s="936"/>
      <c r="C2862" s="272"/>
      <c r="D2862" s="868"/>
      <c r="E2862" s="873" t="str">
        <f t="shared" ref="E2862:E2925" si="1241">IF(+BN2862+BM2862&gt;0,"&lt; Error"," ")</f>
        <v xml:space="preserve"> </v>
      </c>
      <c r="F2862" s="130">
        <f t="shared" ref="F2862:F2925" si="1242">IF(ISBLANK(H2862),0,VLOOKUP(TRIM(H2862),AllVarieties,4,FALSE))</f>
        <v>0</v>
      </c>
      <c r="G2862" s="128">
        <f t="shared" si="1216"/>
        <v>2850</v>
      </c>
      <c r="H2862" s="127"/>
      <c r="I2862" s="321"/>
      <c r="J2862" s="97"/>
      <c r="K2862" s="323"/>
      <c r="L2862" s="322"/>
      <c r="M2862" s="50"/>
      <c r="N2862" s="87"/>
      <c r="O2862" s="324"/>
      <c r="P2862" s="98"/>
      <c r="Q2862" s="98"/>
      <c r="R2862" s="114"/>
      <c r="S2862" s="753"/>
      <c r="T2862" s="98"/>
      <c r="U2862" s="98"/>
      <c r="V2862" s="98"/>
      <c r="W2862" s="99"/>
      <c r="X2862" s="97"/>
      <c r="Y2862" s="87"/>
      <c r="Z2862" s="100"/>
      <c r="AA2862" s="106">
        <f t="shared" si="1217"/>
        <v>2850</v>
      </c>
      <c r="AB2862" s="549">
        <f t="shared" si="1218"/>
        <v>0</v>
      </c>
      <c r="AC2862" s="544">
        <f t="shared" si="1219"/>
        <v>0</v>
      </c>
      <c r="AD2862" s="174">
        <f t="shared" si="1220"/>
        <v>0</v>
      </c>
      <c r="AE2862" s="8"/>
      <c r="AF2862" s="885" t="str">
        <f t="shared" si="1221"/>
        <v xml:space="preserve"> </v>
      </c>
      <c r="AG2862" s="40">
        <f t="shared" si="1222"/>
        <v>0</v>
      </c>
      <c r="AH2862" s="40">
        <f t="shared" si="1223"/>
        <v>0</v>
      </c>
      <c r="AR2862" s="40">
        <f t="shared" si="1224"/>
        <v>0</v>
      </c>
      <c r="AS2862" s="40">
        <f t="shared" si="1225"/>
        <v>0</v>
      </c>
      <c r="AT2862" s="40">
        <f t="shared" si="1226"/>
        <v>0</v>
      </c>
      <c r="AU2862" s="40">
        <f t="shared" si="1227"/>
        <v>0</v>
      </c>
      <c r="AX2862" s="279">
        <f t="shared" si="1228"/>
        <v>0</v>
      </c>
      <c r="AY2862" s="279">
        <f t="shared" si="1229"/>
        <v>0</v>
      </c>
      <c r="AZ2862" s="40">
        <f t="shared" si="1230"/>
        <v>0</v>
      </c>
      <c r="BB2862" s="40">
        <f t="shared" si="1231"/>
        <v>0</v>
      </c>
      <c r="BC2862" s="397">
        <f t="shared" si="1232"/>
        <v>0</v>
      </c>
      <c r="BD2862" s="105">
        <f t="shared" si="1233"/>
        <v>0</v>
      </c>
      <c r="BE2862" s="105">
        <f t="shared" si="1234"/>
        <v>0</v>
      </c>
      <c r="BF2862" s="742">
        <f t="shared" si="1235"/>
        <v>0</v>
      </c>
      <c r="BG2862" s="89"/>
      <c r="BH2862" s="9"/>
      <c r="BJ2862" s="40">
        <f t="shared" si="1236"/>
        <v>0</v>
      </c>
      <c r="BK2862" s="40">
        <f t="shared" si="1237"/>
        <v>1</v>
      </c>
      <c r="BL2862" s="40">
        <f t="shared" si="1238"/>
        <v>0</v>
      </c>
      <c r="BM2862" s="40">
        <f t="shared" si="1239"/>
        <v>0</v>
      </c>
      <c r="BN2862" s="40">
        <f t="shared" si="1240"/>
        <v>0</v>
      </c>
    </row>
    <row r="2863" spans="1:66" x14ac:dyDescent="0.25">
      <c r="A2863" s="379"/>
      <c r="B2863" s="936"/>
      <c r="C2863" s="272"/>
      <c r="D2863" s="868"/>
      <c r="E2863" s="873" t="str">
        <f t="shared" si="1241"/>
        <v xml:space="preserve"> </v>
      </c>
      <c r="F2863" s="130">
        <f t="shared" si="1242"/>
        <v>0</v>
      </c>
      <c r="G2863" s="128">
        <f t="shared" si="1216"/>
        <v>2851</v>
      </c>
      <c r="H2863" s="127"/>
      <c r="I2863" s="321"/>
      <c r="J2863" s="97"/>
      <c r="K2863" s="323"/>
      <c r="L2863" s="322"/>
      <c r="M2863" s="50"/>
      <c r="N2863" s="87"/>
      <c r="O2863" s="324"/>
      <c r="P2863" s="98"/>
      <c r="Q2863" s="98"/>
      <c r="R2863" s="114"/>
      <c r="S2863" s="753"/>
      <c r="T2863" s="98"/>
      <c r="U2863" s="98"/>
      <c r="V2863" s="98"/>
      <c r="W2863" s="99"/>
      <c r="X2863" s="97"/>
      <c r="Y2863" s="87"/>
      <c r="Z2863" s="100"/>
      <c r="AA2863" s="106">
        <f t="shared" si="1217"/>
        <v>2851</v>
      </c>
      <c r="AB2863" s="549">
        <f t="shared" si="1218"/>
        <v>0</v>
      </c>
      <c r="AC2863" s="544">
        <f t="shared" si="1219"/>
        <v>0</v>
      </c>
      <c r="AD2863" s="174">
        <f t="shared" si="1220"/>
        <v>0</v>
      </c>
      <c r="AE2863" s="8"/>
      <c r="AF2863" s="885" t="str">
        <f t="shared" si="1221"/>
        <v xml:space="preserve"> </v>
      </c>
      <c r="AG2863" s="40">
        <f t="shared" si="1222"/>
        <v>0</v>
      </c>
      <c r="AH2863" s="40">
        <f t="shared" si="1223"/>
        <v>0</v>
      </c>
      <c r="AR2863" s="40">
        <f t="shared" si="1224"/>
        <v>0</v>
      </c>
      <c r="AS2863" s="40">
        <f t="shared" si="1225"/>
        <v>0</v>
      </c>
      <c r="AT2863" s="40">
        <f t="shared" si="1226"/>
        <v>0</v>
      </c>
      <c r="AU2863" s="40">
        <f t="shared" si="1227"/>
        <v>0</v>
      </c>
      <c r="AX2863" s="279">
        <f t="shared" si="1228"/>
        <v>0</v>
      </c>
      <c r="AY2863" s="279">
        <f t="shared" si="1229"/>
        <v>0</v>
      </c>
      <c r="AZ2863" s="40">
        <f t="shared" si="1230"/>
        <v>0</v>
      </c>
      <c r="BB2863" s="40">
        <f t="shared" si="1231"/>
        <v>0</v>
      </c>
      <c r="BC2863" s="397">
        <f t="shared" si="1232"/>
        <v>0</v>
      </c>
      <c r="BD2863" s="105">
        <f t="shared" si="1233"/>
        <v>0</v>
      </c>
      <c r="BE2863" s="105">
        <f t="shared" si="1234"/>
        <v>0</v>
      </c>
      <c r="BF2863" s="742">
        <f t="shared" si="1235"/>
        <v>0</v>
      </c>
      <c r="BG2863" s="89"/>
      <c r="BH2863" s="9"/>
      <c r="BJ2863" s="40">
        <f t="shared" si="1236"/>
        <v>0</v>
      </c>
      <c r="BK2863" s="40">
        <f t="shared" si="1237"/>
        <v>1</v>
      </c>
      <c r="BL2863" s="40">
        <f t="shared" si="1238"/>
        <v>0</v>
      </c>
      <c r="BM2863" s="40">
        <f t="shared" si="1239"/>
        <v>0</v>
      </c>
      <c r="BN2863" s="40">
        <f t="shared" si="1240"/>
        <v>0</v>
      </c>
    </row>
    <row r="2864" spans="1:66" x14ac:dyDescent="0.25">
      <c r="A2864" s="379"/>
      <c r="B2864" s="936"/>
      <c r="C2864" s="272"/>
      <c r="D2864" s="868"/>
      <c r="E2864" s="873" t="str">
        <f t="shared" si="1241"/>
        <v xml:space="preserve"> </v>
      </c>
      <c r="F2864" s="130">
        <f t="shared" si="1242"/>
        <v>0</v>
      </c>
      <c r="G2864" s="128">
        <f t="shared" si="1216"/>
        <v>2852</v>
      </c>
      <c r="H2864" s="127"/>
      <c r="I2864" s="321"/>
      <c r="J2864" s="97"/>
      <c r="K2864" s="323"/>
      <c r="L2864" s="322"/>
      <c r="M2864" s="50"/>
      <c r="N2864" s="87"/>
      <c r="O2864" s="324"/>
      <c r="P2864" s="98"/>
      <c r="Q2864" s="98"/>
      <c r="R2864" s="114"/>
      <c r="S2864" s="753"/>
      <c r="T2864" s="98"/>
      <c r="U2864" s="98"/>
      <c r="V2864" s="98"/>
      <c r="W2864" s="99"/>
      <c r="X2864" s="97"/>
      <c r="Y2864" s="87"/>
      <c r="Z2864" s="100"/>
      <c r="AA2864" s="106">
        <f t="shared" si="1217"/>
        <v>2852</v>
      </c>
      <c r="AB2864" s="549">
        <f t="shared" si="1218"/>
        <v>0</v>
      </c>
      <c r="AC2864" s="544">
        <f t="shared" si="1219"/>
        <v>0</v>
      </c>
      <c r="AD2864" s="174">
        <f t="shared" si="1220"/>
        <v>0</v>
      </c>
      <c r="AE2864" s="8"/>
      <c r="AF2864" s="885" t="str">
        <f t="shared" si="1221"/>
        <v xml:space="preserve"> </v>
      </c>
      <c r="AG2864" s="40">
        <f t="shared" si="1222"/>
        <v>0</v>
      </c>
      <c r="AH2864" s="40">
        <f t="shared" si="1223"/>
        <v>0</v>
      </c>
      <c r="AR2864" s="40">
        <f t="shared" si="1224"/>
        <v>0</v>
      </c>
      <c r="AS2864" s="40">
        <f t="shared" si="1225"/>
        <v>0</v>
      </c>
      <c r="AT2864" s="40">
        <f t="shared" si="1226"/>
        <v>0</v>
      </c>
      <c r="AU2864" s="40">
        <f t="shared" si="1227"/>
        <v>0</v>
      </c>
      <c r="AX2864" s="279">
        <f t="shared" si="1228"/>
        <v>0</v>
      </c>
      <c r="AY2864" s="279">
        <f t="shared" si="1229"/>
        <v>0</v>
      </c>
      <c r="AZ2864" s="40">
        <f t="shared" si="1230"/>
        <v>0</v>
      </c>
      <c r="BB2864" s="40">
        <f t="shared" si="1231"/>
        <v>0</v>
      </c>
      <c r="BC2864" s="397">
        <f t="shared" si="1232"/>
        <v>0</v>
      </c>
      <c r="BD2864" s="105">
        <f t="shared" si="1233"/>
        <v>0</v>
      </c>
      <c r="BE2864" s="105">
        <f t="shared" si="1234"/>
        <v>0</v>
      </c>
      <c r="BF2864" s="742">
        <f t="shared" si="1235"/>
        <v>0</v>
      </c>
      <c r="BG2864" s="89"/>
      <c r="BH2864" s="9"/>
      <c r="BJ2864" s="40">
        <f t="shared" si="1236"/>
        <v>0</v>
      </c>
      <c r="BK2864" s="40">
        <f t="shared" si="1237"/>
        <v>1</v>
      </c>
      <c r="BL2864" s="40">
        <f t="shared" si="1238"/>
        <v>0</v>
      </c>
      <c r="BM2864" s="40">
        <f t="shared" si="1239"/>
        <v>0</v>
      </c>
      <c r="BN2864" s="40">
        <f t="shared" si="1240"/>
        <v>0</v>
      </c>
    </row>
    <row r="2865" spans="1:66" x14ac:dyDescent="0.25">
      <c r="A2865" s="379"/>
      <c r="B2865" s="936"/>
      <c r="C2865" s="272"/>
      <c r="D2865" s="868"/>
      <c r="E2865" s="873" t="str">
        <f t="shared" si="1241"/>
        <v xml:space="preserve"> </v>
      </c>
      <c r="F2865" s="130">
        <f t="shared" si="1242"/>
        <v>0</v>
      </c>
      <c r="G2865" s="128">
        <f t="shared" si="1216"/>
        <v>2853</v>
      </c>
      <c r="H2865" s="127"/>
      <c r="I2865" s="321"/>
      <c r="J2865" s="97"/>
      <c r="K2865" s="323"/>
      <c r="L2865" s="322"/>
      <c r="M2865" s="50"/>
      <c r="N2865" s="87"/>
      <c r="O2865" s="324"/>
      <c r="P2865" s="98"/>
      <c r="Q2865" s="98"/>
      <c r="R2865" s="114"/>
      <c r="S2865" s="753"/>
      <c r="T2865" s="98"/>
      <c r="U2865" s="98"/>
      <c r="V2865" s="98"/>
      <c r="W2865" s="99"/>
      <c r="X2865" s="97"/>
      <c r="Y2865" s="87"/>
      <c r="Z2865" s="100"/>
      <c r="AA2865" s="106">
        <f t="shared" si="1217"/>
        <v>2853</v>
      </c>
      <c r="AB2865" s="549">
        <f t="shared" si="1218"/>
        <v>0</v>
      </c>
      <c r="AC2865" s="544">
        <f t="shared" si="1219"/>
        <v>0</v>
      </c>
      <c r="AD2865" s="174">
        <f t="shared" si="1220"/>
        <v>0</v>
      </c>
      <c r="AE2865" s="8"/>
      <c r="AF2865" s="885" t="str">
        <f t="shared" si="1221"/>
        <v xml:space="preserve"> </v>
      </c>
      <c r="AG2865" s="40">
        <f t="shared" si="1222"/>
        <v>0</v>
      </c>
      <c r="AH2865" s="40">
        <f t="shared" si="1223"/>
        <v>0</v>
      </c>
      <c r="AR2865" s="40">
        <f t="shared" si="1224"/>
        <v>0</v>
      </c>
      <c r="AS2865" s="40">
        <f t="shared" si="1225"/>
        <v>0</v>
      </c>
      <c r="AT2865" s="40">
        <f t="shared" si="1226"/>
        <v>0</v>
      </c>
      <c r="AU2865" s="40">
        <f t="shared" si="1227"/>
        <v>0</v>
      </c>
      <c r="AX2865" s="279">
        <f t="shared" si="1228"/>
        <v>0</v>
      </c>
      <c r="AY2865" s="279">
        <f t="shared" si="1229"/>
        <v>0</v>
      </c>
      <c r="AZ2865" s="40">
        <f t="shared" si="1230"/>
        <v>0</v>
      </c>
      <c r="BB2865" s="40">
        <f t="shared" si="1231"/>
        <v>0</v>
      </c>
      <c r="BC2865" s="397">
        <f t="shared" si="1232"/>
        <v>0</v>
      </c>
      <c r="BD2865" s="105">
        <f t="shared" si="1233"/>
        <v>0</v>
      </c>
      <c r="BE2865" s="105">
        <f t="shared" si="1234"/>
        <v>0</v>
      </c>
      <c r="BF2865" s="742">
        <f t="shared" si="1235"/>
        <v>0</v>
      </c>
      <c r="BG2865" s="89"/>
      <c r="BH2865" s="9"/>
      <c r="BJ2865" s="40">
        <f t="shared" si="1236"/>
        <v>0</v>
      </c>
      <c r="BK2865" s="40">
        <f t="shared" si="1237"/>
        <v>1</v>
      </c>
      <c r="BL2865" s="40">
        <f t="shared" si="1238"/>
        <v>0</v>
      </c>
      <c r="BM2865" s="40">
        <f t="shared" si="1239"/>
        <v>0</v>
      </c>
      <c r="BN2865" s="40">
        <f t="shared" si="1240"/>
        <v>0</v>
      </c>
    </row>
    <row r="2866" spans="1:66" x14ac:dyDescent="0.25">
      <c r="A2866" s="379"/>
      <c r="B2866" s="936"/>
      <c r="C2866" s="272"/>
      <c r="D2866" s="868"/>
      <c r="E2866" s="873" t="str">
        <f t="shared" si="1241"/>
        <v xml:space="preserve"> </v>
      </c>
      <c r="F2866" s="130">
        <f t="shared" si="1242"/>
        <v>0</v>
      </c>
      <c r="G2866" s="128">
        <f t="shared" si="1216"/>
        <v>2854</v>
      </c>
      <c r="H2866" s="127"/>
      <c r="I2866" s="321"/>
      <c r="J2866" s="97"/>
      <c r="K2866" s="323"/>
      <c r="L2866" s="322"/>
      <c r="M2866" s="50"/>
      <c r="N2866" s="87"/>
      <c r="O2866" s="324"/>
      <c r="P2866" s="98"/>
      <c r="Q2866" s="98"/>
      <c r="R2866" s="114"/>
      <c r="S2866" s="753"/>
      <c r="T2866" s="98"/>
      <c r="U2866" s="98"/>
      <c r="V2866" s="98"/>
      <c r="W2866" s="99"/>
      <c r="X2866" s="97"/>
      <c r="Y2866" s="87"/>
      <c r="Z2866" s="100"/>
      <c r="AA2866" s="106">
        <f t="shared" si="1217"/>
        <v>2854</v>
      </c>
      <c r="AB2866" s="549">
        <f t="shared" si="1218"/>
        <v>0</v>
      </c>
      <c r="AC2866" s="544">
        <f t="shared" si="1219"/>
        <v>0</v>
      </c>
      <c r="AD2866" s="174">
        <f t="shared" si="1220"/>
        <v>0</v>
      </c>
      <c r="AE2866" s="8"/>
      <c r="AF2866" s="885" t="str">
        <f t="shared" si="1221"/>
        <v xml:space="preserve"> </v>
      </c>
      <c r="AG2866" s="40">
        <f t="shared" si="1222"/>
        <v>0</v>
      </c>
      <c r="AH2866" s="40">
        <f t="shared" si="1223"/>
        <v>0</v>
      </c>
      <c r="AR2866" s="40">
        <f t="shared" si="1224"/>
        <v>0</v>
      </c>
      <c r="AS2866" s="40">
        <f t="shared" si="1225"/>
        <v>0</v>
      </c>
      <c r="AT2866" s="40">
        <f t="shared" si="1226"/>
        <v>0</v>
      </c>
      <c r="AU2866" s="40">
        <f t="shared" si="1227"/>
        <v>0</v>
      </c>
      <c r="AX2866" s="279">
        <f t="shared" si="1228"/>
        <v>0</v>
      </c>
      <c r="AY2866" s="279">
        <f t="shared" si="1229"/>
        <v>0</v>
      </c>
      <c r="AZ2866" s="40">
        <f t="shared" si="1230"/>
        <v>0</v>
      </c>
      <c r="BB2866" s="40">
        <f t="shared" si="1231"/>
        <v>0</v>
      </c>
      <c r="BC2866" s="397">
        <f t="shared" si="1232"/>
        <v>0</v>
      </c>
      <c r="BD2866" s="105">
        <f t="shared" si="1233"/>
        <v>0</v>
      </c>
      <c r="BE2866" s="105">
        <f t="shared" si="1234"/>
        <v>0</v>
      </c>
      <c r="BF2866" s="742">
        <f t="shared" si="1235"/>
        <v>0</v>
      </c>
      <c r="BG2866" s="89"/>
      <c r="BH2866" s="9"/>
      <c r="BJ2866" s="40">
        <f t="shared" si="1236"/>
        <v>0</v>
      </c>
      <c r="BK2866" s="40">
        <f t="shared" si="1237"/>
        <v>1</v>
      </c>
      <c r="BL2866" s="40">
        <f t="shared" si="1238"/>
        <v>0</v>
      </c>
      <c r="BM2866" s="40">
        <f t="shared" si="1239"/>
        <v>0</v>
      </c>
      <c r="BN2866" s="40">
        <f t="shared" si="1240"/>
        <v>0</v>
      </c>
    </row>
    <row r="2867" spans="1:66" x14ac:dyDescent="0.25">
      <c r="A2867" s="379"/>
      <c r="B2867" s="936"/>
      <c r="C2867" s="272"/>
      <c r="D2867" s="868"/>
      <c r="E2867" s="873" t="str">
        <f t="shared" si="1241"/>
        <v xml:space="preserve"> </v>
      </c>
      <c r="F2867" s="130">
        <f t="shared" si="1242"/>
        <v>0</v>
      </c>
      <c r="G2867" s="128">
        <f t="shared" ref="G2867:G2930" si="1243">ROW()-DPline</f>
        <v>2855</v>
      </c>
      <c r="H2867" s="127"/>
      <c r="I2867" s="321"/>
      <c r="J2867" s="97"/>
      <c r="K2867" s="323"/>
      <c r="L2867" s="322"/>
      <c r="M2867" s="50"/>
      <c r="N2867" s="87"/>
      <c r="O2867" s="324"/>
      <c r="P2867" s="98"/>
      <c r="Q2867" s="98"/>
      <c r="R2867" s="114"/>
      <c r="S2867" s="753"/>
      <c r="T2867" s="98"/>
      <c r="U2867" s="98"/>
      <c r="V2867" s="98"/>
      <c r="W2867" s="99"/>
      <c r="X2867" s="97"/>
      <c r="Y2867" s="87"/>
      <c r="Z2867" s="100"/>
      <c r="AA2867" s="106">
        <f t="shared" si="1217"/>
        <v>2855</v>
      </c>
      <c r="AB2867" s="549">
        <f t="shared" si="1218"/>
        <v>0</v>
      </c>
      <c r="AC2867" s="544">
        <f t="shared" si="1219"/>
        <v>0</v>
      </c>
      <c r="AD2867" s="174">
        <f t="shared" si="1220"/>
        <v>0</v>
      </c>
      <c r="AE2867" s="8"/>
      <c r="AF2867" s="885" t="str">
        <f t="shared" si="1221"/>
        <v xml:space="preserve"> </v>
      </c>
      <c r="AG2867" s="40">
        <f t="shared" si="1222"/>
        <v>0</v>
      </c>
      <c r="AH2867" s="40">
        <f t="shared" si="1223"/>
        <v>0</v>
      </c>
      <c r="AR2867" s="40">
        <f t="shared" si="1224"/>
        <v>0</v>
      </c>
      <c r="AS2867" s="40">
        <f t="shared" si="1225"/>
        <v>0</v>
      </c>
      <c r="AT2867" s="40">
        <f t="shared" si="1226"/>
        <v>0</v>
      </c>
      <c r="AU2867" s="40">
        <f t="shared" si="1227"/>
        <v>0</v>
      </c>
      <c r="AX2867" s="279">
        <f t="shared" si="1228"/>
        <v>0</v>
      </c>
      <c r="AY2867" s="279">
        <f t="shared" si="1229"/>
        <v>0</v>
      </c>
      <c r="AZ2867" s="40">
        <f t="shared" si="1230"/>
        <v>0</v>
      </c>
      <c r="BB2867" s="40">
        <f t="shared" si="1231"/>
        <v>0</v>
      </c>
      <c r="BC2867" s="397">
        <f t="shared" si="1232"/>
        <v>0</v>
      </c>
      <c r="BD2867" s="105">
        <f t="shared" si="1233"/>
        <v>0</v>
      </c>
      <c r="BE2867" s="105">
        <f t="shared" si="1234"/>
        <v>0</v>
      </c>
      <c r="BF2867" s="742">
        <f t="shared" si="1235"/>
        <v>0</v>
      </c>
      <c r="BG2867" s="89"/>
      <c r="BH2867" s="9"/>
      <c r="BJ2867" s="40">
        <f t="shared" si="1236"/>
        <v>0</v>
      </c>
      <c r="BK2867" s="40">
        <f t="shared" si="1237"/>
        <v>1</v>
      </c>
      <c r="BL2867" s="40">
        <f t="shared" si="1238"/>
        <v>0</v>
      </c>
      <c r="BM2867" s="40">
        <f t="shared" si="1239"/>
        <v>0</v>
      </c>
      <c r="BN2867" s="40">
        <f t="shared" si="1240"/>
        <v>0</v>
      </c>
    </row>
    <row r="2868" spans="1:66" x14ac:dyDescent="0.25">
      <c r="A2868" s="379"/>
      <c r="B2868" s="936"/>
      <c r="C2868" s="272"/>
      <c r="D2868" s="868"/>
      <c r="E2868" s="873" t="str">
        <f t="shared" si="1241"/>
        <v xml:space="preserve"> </v>
      </c>
      <c r="F2868" s="130">
        <f t="shared" si="1242"/>
        <v>0</v>
      </c>
      <c r="G2868" s="128">
        <f t="shared" si="1243"/>
        <v>2856</v>
      </c>
      <c r="H2868" s="127"/>
      <c r="I2868" s="321"/>
      <c r="J2868" s="97"/>
      <c r="K2868" s="323"/>
      <c r="L2868" s="322"/>
      <c r="M2868" s="50"/>
      <c r="N2868" s="87"/>
      <c r="O2868" s="324"/>
      <c r="P2868" s="98"/>
      <c r="Q2868" s="98"/>
      <c r="R2868" s="114"/>
      <c r="S2868" s="753"/>
      <c r="T2868" s="98"/>
      <c r="U2868" s="98"/>
      <c r="V2868" s="98"/>
      <c r="W2868" s="99"/>
      <c r="X2868" s="97"/>
      <c r="Y2868" s="87"/>
      <c r="Z2868" s="100"/>
      <c r="AA2868" s="106">
        <f t="shared" ref="AA2868:AA2931" si="1244">+G2868</f>
        <v>2856</v>
      </c>
      <c r="AB2868" s="549">
        <f t="shared" ref="AB2868:AB2931" si="1245">C2868*BJ2868</f>
        <v>0</v>
      </c>
      <c r="AC2868" s="544">
        <f t="shared" ref="AC2868:AC2931" si="1246">+AX2868+AY2868</f>
        <v>0</v>
      </c>
      <c r="AD2868" s="174">
        <f t="shared" ref="AD2868:AD2931" si="1247">+AC2868*PDArate</f>
        <v>0</v>
      </c>
      <c r="AE2868" s="8"/>
      <c r="AF2868" s="885" t="str">
        <f t="shared" ref="AF2868:AF2931" si="1248">IF(AG2868+AH2868=1,"Enter both columns 5 and 16.", " ")</f>
        <v xml:space="preserve"> </v>
      </c>
      <c r="AG2868" s="40">
        <f t="shared" ref="AG2868:AG2931" si="1249">IF(L2868+M2868+N2868+O2868+W2868 &gt; 0, 1, 0)</f>
        <v>0</v>
      </c>
      <c r="AH2868" s="40">
        <f t="shared" ref="AH2868:AH2931" si="1250">IF(AX2868 &gt; 0, 1, 0)</f>
        <v>0</v>
      </c>
      <c r="AR2868" s="40">
        <f t="shared" ref="AR2868:AR2931" si="1251">IF(ISNA(+F2868), 1, 0)</f>
        <v>0</v>
      </c>
      <c r="AS2868" s="40">
        <f t="shared" ref="AS2868:AS2931" si="1252">IF(ISERR(+F2868), 1, 0)</f>
        <v>0</v>
      </c>
      <c r="AT2868" s="40">
        <f t="shared" ref="AT2868:AT2931" si="1253">IF(ISERR(+AC2868), 1, 0)</f>
        <v>0</v>
      </c>
      <c r="AU2868" s="40">
        <f t="shared" ref="AU2868:AU2931" si="1254">IF(ISERR(+AD2868), 1, 0)</f>
        <v>0</v>
      </c>
      <c r="AX2868" s="279">
        <f t="shared" ref="AX2868:AX2931" si="1255">ROUND(L2868,1)*W2868</f>
        <v>0</v>
      </c>
      <c r="AY2868" s="279">
        <f t="shared" ref="AY2868:AY2931" si="1256">ROUND(X2868,1)*Z2868</f>
        <v>0</v>
      </c>
      <c r="AZ2868" s="40">
        <f t="shared" ref="AZ2868:AZ2931" si="1257">IF(J2868+K2868 &gt; 0, 1, 0)</f>
        <v>0</v>
      </c>
      <c r="BB2868" s="40">
        <f t="shared" ref="BB2868:BB2931" si="1258">IF(+BC2868&gt;0,IF(+BE2868&lt;=0,1,0),0)</f>
        <v>0</v>
      </c>
      <c r="BC2868" s="397">
        <f t="shared" ref="BC2868:BC2931" si="1259">IF(+D2868=1,IF(J2868&gt;0, +J2868, 0),0)</f>
        <v>0</v>
      </c>
      <c r="BD2868" s="105">
        <f t="shared" ref="BD2868:BD2931" si="1260">IF(VALUE(I2868)&lt;1,0,IF(VALUE(I2868)&gt;17,0,VLOOKUP(VALUE(F2868),T10Value,VALUE(I2868)+1,FALSE)))</f>
        <v>0</v>
      </c>
      <c r="BE2868" s="105">
        <f t="shared" ref="BE2868:BE2931" si="1261">ROUND(+BC2868,1)*BD2868</f>
        <v>0</v>
      </c>
      <c r="BF2868" s="742">
        <f t="shared" ref="BF2868:BF2931" si="1262">+BE2868*PDArate</f>
        <v>0</v>
      </c>
      <c r="BG2868" s="89"/>
      <c r="BH2868" s="9"/>
      <c r="BJ2868" s="40">
        <f t="shared" ref="BJ2868:BJ2931" si="1263">IF(J2868+L2868+M2868=J2868,0,IF(J2868-L2868-0.09&gt;0,IF(J2868-L2868&lt;=0.1*J2868,J2868-L2868,0),0))</f>
        <v>0</v>
      </c>
      <c r="BK2868" s="40">
        <f t="shared" ref="BK2868:BK2931" si="1264">IF(L2868+M2868+J2868+X2868&lt;=0,1,IF(L2868+M2868+X2868&gt;0,1,0))</f>
        <v>1</v>
      </c>
      <c r="BL2868" s="40">
        <f t="shared" ref="BL2868:BL2931" si="1265">IF(+BJ2868&gt;0,1,0)</f>
        <v>0</v>
      </c>
      <c r="BM2868" s="40">
        <f t="shared" ref="BM2868:BM2931" si="1266">IF(ISNUMBER(C2868),IF(2*BL2868-C2868&lt;0,1,IF(2*BL2868-C2868&gt;2,1,0)),IF(ISBLANK(C2868),0,1))</f>
        <v>0</v>
      </c>
      <c r="BN2868" s="40">
        <f t="shared" ref="BN2868:BN2931" si="1267">IF(ISNUMBER(D2868),IF(2*AG2868-D2868=1,1,IF(+D2868=0,0, IF(+D2868=1,0,1))),IF(ISBLANK(D2868),0,1))</f>
        <v>0</v>
      </c>
    </row>
    <row r="2869" spans="1:66" x14ac:dyDescent="0.25">
      <c r="A2869" s="379"/>
      <c r="B2869" s="936"/>
      <c r="C2869" s="272"/>
      <c r="D2869" s="868"/>
      <c r="E2869" s="873" t="str">
        <f t="shared" si="1241"/>
        <v xml:space="preserve"> </v>
      </c>
      <c r="F2869" s="130">
        <f t="shared" si="1242"/>
        <v>0</v>
      </c>
      <c r="G2869" s="128">
        <f t="shared" si="1243"/>
        <v>2857</v>
      </c>
      <c r="H2869" s="127"/>
      <c r="I2869" s="321"/>
      <c r="J2869" s="97"/>
      <c r="K2869" s="323"/>
      <c r="L2869" s="322"/>
      <c r="M2869" s="50"/>
      <c r="N2869" s="87"/>
      <c r="O2869" s="324"/>
      <c r="P2869" s="98"/>
      <c r="Q2869" s="98"/>
      <c r="R2869" s="114"/>
      <c r="S2869" s="753"/>
      <c r="T2869" s="98"/>
      <c r="U2869" s="98"/>
      <c r="V2869" s="98"/>
      <c r="W2869" s="99"/>
      <c r="X2869" s="97"/>
      <c r="Y2869" s="87"/>
      <c r="Z2869" s="100"/>
      <c r="AA2869" s="106">
        <f t="shared" si="1244"/>
        <v>2857</v>
      </c>
      <c r="AB2869" s="549">
        <f t="shared" si="1245"/>
        <v>0</v>
      </c>
      <c r="AC2869" s="544">
        <f t="shared" si="1246"/>
        <v>0</v>
      </c>
      <c r="AD2869" s="174">
        <f t="shared" si="1247"/>
        <v>0</v>
      </c>
      <c r="AE2869" s="8"/>
      <c r="AF2869" s="885" t="str">
        <f t="shared" si="1248"/>
        <v xml:space="preserve"> </v>
      </c>
      <c r="AG2869" s="40">
        <f t="shared" si="1249"/>
        <v>0</v>
      </c>
      <c r="AH2869" s="40">
        <f t="shared" si="1250"/>
        <v>0</v>
      </c>
      <c r="AR2869" s="40">
        <f t="shared" si="1251"/>
        <v>0</v>
      </c>
      <c r="AS2869" s="40">
        <f t="shared" si="1252"/>
        <v>0</v>
      </c>
      <c r="AT2869" s="40">
        <f t="shared" si="1253"/>
        <v>0</v>
      </c>
      <c r="AU2869" s="40">
        <f t="shared" si="1254"/>
        <v>0</v>
      </c>
      <c r="AX2869" s="279">
        <f t="shared" si="1255"/>
        <v>0</v>
      </c>
      <c r="AY2869" s="279">
        <f t="shared" si="1256"/>
        <v>0</v>
      </c>
      <c r="AZ2869" s="40">
        <f t="shared" si="1257"/>
        <v>0</v>
      </c>
      <c r="BB2869" s="40">
        <f t="shared" si="1258"/>
        <v>0</v>
      </c>
      <c r="BC2869" s="397">
        <f t="shared" si="1259"/>
        <v>0</v>
      </c>
      <c r="BD2869" s="105">
        <f t="shared" si="1260"/>
        <v>0</v>
      </c>
      <c r="BE2869" s="105">
        <f t="shared" si="1261"/>
        <v>0</v>
      </c>
      <c r="BF2869" s="742">
        <f t="shared" si="1262"/>
        <v>0</v>
      </c>
      <c r="BG2869" s="89"/>
      <c r="BH2869" s="9"/>
      <c r="BJ2869" s="40">
        <f t="shared" si="1263"/>
        <v>0</v>
      </c>
      <c r="BK2869" s="40">
        <f t="shared" si="1264"/>
        <v>1</v>
      </c>
      <c r="BL2869" s="40">
        <f t="shared" si="1265"/>
        <v>0</v>
      </c>
      <c r="BM2869" s="40">
        <f t="shared" si="1266"/>
        <v>0</v>
      </c>
      <c r="BN2869" s="40">
        <f t="shared" si="1267"/>
        <v>0</v>
      </c>
    </row>
    <row r="2870" spans="1:66" x14ac:dyDescent="0.25">
      <c r="A2870" s="379"/>
      <c r="B2870" s="936"/>
      <c r="C2870" s="272"/>
      <c r="D2870" s="868"/>
      <c r="E2870" s="873" t="str">
        <f t="shared" si="1241"/>
        <v xml:space="preserve"> </v>
      </c>
      <c r="F2870" s="130">
        <f t="shared" si="1242"/>
        <v>0</v>
      </c>
      <c r="G2870" s="128">
        <f t="shared" si="1243"/>
        <v>2858</v>
      </c>
      <c r="H2870" s="127"/>
      <c r="I2870" s="321"/>
      <c r="J2870" s="97"/>
      <c r="K2870" s="323"/>
      <c r="L2870" s="322"/>
      <c r="M2870" s="50"/>
      <c r="N2870" s="87"/>
      <c r="O2870" s="324"/>
      <c r="P2870" s="98"/>
      <c r="Q2870" s="98"/>
      <c r="R2870" s="114"/>
      <c r="S2870" s="753"/>
      <c r="T2870" s="98"/>
      <c r="U2870" s="98"/>
      <c r="V2870" s="98"/>
      <c r="W2870" s="99"/>
      <c r="X2870" s="97"/>
      <c r="Y2870" s="87"/>
      <c r="Z2870" s="100"/>
      <c r="AA2870" s="106">
        <f t="shared" si="1244"/>
        <v>2858</v>
      </c>
      <c r="AB2870" s="549">
        <f t="shared" si="1245"/>
        <v>0</v>
      </c>
      <c r="AC2870" s="544">
        <f t="shared" si="1246"/>
        <v>0</v>
      </c>
      <c r="AD2870" s="174">
        <f t="shared" si="1247"/>
        <v>0</v>
      </c>
      <c r="AE2870" s="8"/>
      <c r="AF2870" s="885" t="str">
        <f t="shared" si="1248"/>
        <v xml:space="preserve"> </v>
      </c>
      <c r="AG2870" s="40">
        <f t="shared" si="1249"/>
        <v>0</v>
      </c>
      <c r="AH2870" s="40">
        <f t="shared" si="1250"/>
        <v>0</v>
      </c>
      <c r="AR2870" s="40">
        <f t="shared" si="1251"/>
        <v>0</v>
      </c>
      <c r="AS2870" s="40">
        <f t="shared" si="1252"/>
        <v>0</v>
      </c>
      <c r="AT2870" s="40">
        <f t="shared" si="1253"/>
        <v>0</v>
      </c>
      <c r="AU2870" s="40">
        <f t="shared" si="1254"/>
        <v>0</v>
      </c>
      <c r="AX2870" s="279">
        <f t="shared" si="1255"/>
        <v>0</v>
      </c>
      <c r="AY2870" s="279">
        <f t="shared" si="1256"/>
        <v>0</v>
      </c>
      <c r="AZ2870" s="40">
        <f t="shared" si="1257"/>
        <v>0</v>
      </c>
      <c r="BB2870" s="40">
        <f t="shared" si="1258"/>
        <v>0</v>
      </c>
      <c r="BC2870" s="397">
        <f t="shared" si="1259"/>
        <v>0</v>
      </c>
      <c r="BD2870" s="105">
        <f t="shared" si="1260"/>
        <v>0</v>
      </c>
      <c r="BE2870" s="105">
        <f t="shared" si="1261"/>
        <v>0</v>
      </c>
      <c r="BF2870" s="742">
        <f t="shared" si="1262"/>
        <v>0</v>
      </c>
      <c r="BG2870" s="89"/>
      <c r="BH2870" s="9"/>
      <c r="BJ2870" s="40">
        <f t="shared" si="1263"/>
        <v>0</v>
      </c>
      <c r="BK2870" s="40">
        <f t="shared" si="1264"/>
        <v>1</v>
      </c>
      <c r="BL2870" s="40">
        <f t="shared" si="1265"/>
        <v>0</v>
      </c>
      <c r="BM2870" s="40">
        <f t="shared" si="1266"/>
        <v>0</v>
      </c>
      <c r="BN2870" s="40">
        <f t="shared" si="1267"/>
        <v>0</v>
      </c>
    </row>
    <row r="2871" spans="1:66" x14ac:dyDescent="0.25">
      <c r="A2871" s="379"/>
      <c r="B2871" s="936"/>
      <c r="C2871" s="272"/>
      <c r="D2871" s="868"/>
      <c r="E2871" s="873" t="str">
        <f t="shared" si="1241"/>
        <v xml:space="preserve"> </v>
      </c>
      <c r="F2871" s="130">
        <f t="shared" si="1242"/>
        <v>0</v>
      </c>
      <c r="G2871" s="128">
        <f t="shared" si="1243"/>
        <v>2859</v>
      </c>
      <c r="H2871" s="127"/>
      <c r="I2871" s="321"/>
      <c r="J2871" s="97"/>
      <c r="K2871" s="323"/>
      <c r="L2871" s="322"/>
      <c r="M2871" s="50"/>
      <c r="N2871" s="87"/>
      <c r="O2871" s="324"/>
      <c r="P2871" s="98"/>
      <c r="Q2871" s="98"/>
      <c r="R2871" s="114"/>
      <c r="S2871" s="753"/>
      <c r="T2871" s="98"/>
      <c r="U2871" s="98"/>
      <c r="V2871" s="98"/>
      <c r="W2871" s="99"/>
      <c r="X2871" s="97"/>
      <c r="Y2871" s="87"/>
      <c r="Z2871" s="100"/>
      <c r="AA2871" s="106">
        <f t="shared" si="1244"/>
        <v>2859</v>
      </c>
      <c r="AB2871" s="549">
        <f t="shared" si="1245"/>
        <v>0</v>
      </c>
      <c r="AC2871" s="544">
        <f t="shared" si="1246"/>
        <v>0</v>
      </c>
      <c r="AD2871" s="174">
        <f t="shared" si="1247"/>
        <v>0</v>
      </c>
      <c r="AE2871" s="8"/>
      <c r="AF2871" s="885" t="str">
        <f t="shared" si="1248"/>
        <v xml:space="preserve"> </v>
      </c>
      <c r="AG2871" s="40">
        <f t="shared" si="1249"/>
        <v>0</v>
      </c>
      <c r="AH2871" s="40">
        <f t="shared" si="1250"/>
        <v>0</v>
      </c>
      <c r="AR2871" s="40">
        <f t="shared" si="1251"/>
        <v>0</v>
      </c>
      <c r="AS2871" s="40">
        <f t="shared" si="1252"/>
        <v>0</v>
      </c>
      <c r="AT2871" s="40">
        <f t="shared" si="1253"/>
        <v>0</v>
      </c>
      <c r="AU2871" s="40">
        <f t="shared" si="1254"/>
        <v>0</v>
      </c>
      <c r="AX2871" s="279">
        <f t="shared" si="1255"/>
        <v>0</v>
      </c>
      <c r="AY2871" s="279">
        <f t="shared" si="1256"/>
        <v>0</v>
      </c>
      <c r="AZ2871" s="40">
        <f t="shared" si="1257"/>
        <v>0</v>
      </c>
      <c r="BB2871" s="40">
        <f t="shared" si="1258"/>
        <v>0</v>
      </c>
      <c r="BC2871" s="397">
        <f t="shared" si="1259"/>
        <v>0</v>
      </c>
      <c r="BD2871" s="105">
        <f t="shared" si="1260"/>
        <v>0</v>
      </c>
      <c r="BE2871" s="105">
        <f t="shared" si="1261"/>
        <v>0</v>
      </c>
      <c r="BF2871" s="742">
        <f t="shared" si="1262"/>
        <v>0</v>
      </c>
      <c r="BG2871" s="89"/>
      <c r="BH2871" s="9"/>
      <c r="BJ2871" s="40">
        <f t="shared" si="1263"/>
        <v>0</v>
      </c>
      <c r="BK2871" s="40">
        <f t="shared" si="1264"/>
        <v>1</v>
      </c>
      <c r="BL2871" s="40">
        <f t="shared" si="1265"/>
        <v>0</v>
      </c>
      <c r="BM2871" s="40">
        <f t="shared" si="1266"/>
        <v>0</v>
      </c>
      <c r="BN2871" s="40">
        <f t="shared" si="1267"/>
        <v>0</v>
      </c>
    </row>
    <row r="2872" spans="1:66" x14ac:dyDescent="0.25">
      <c r="A2872" s="379"/>
      <c r="B2872" s="936"/>
      <c r="C2872" s="272"/>
      <c r="D2872" s="868"/>
      <c r="E2872" s="873" t="str">
        <f t="shared" si="1241"/>
        <v xml:space="preserve"> </v>
      </c>
      <c r="F2872" s="130">
        <f t="shared" si="1242"/>
        <v>0</v>
      </c>
      <c r="G2872" s="128">
        <f t="shared" si="1243"/>
        <v>2860</v>
      </c>
      <c r="H2872" s="127"/>
      <c r="I2872" s="321"/>
      <c r="J2872" s="97"/>
      <c r="K2872" s="323"/>
      <c r="L2872" s="322"/>
      <c r="M2872" s="50"/>
      <c r="N2872" s="87"/>
      <c r="O2872" s="324"/>
      <c r="P2872" s="98"/>
      <c r="Q2872" s="98"/>
      <c r="R2872" s="114"/>
      <c r="S2872" s="753"/>
      <c r="T2872" s="98"/>
      <c r="U2872" s="98"/>
      <c r="V2872" s="98"/>
      <c r="W2872" s="99"/>
      <c r="X2872" s="97"/>
      <c r="Y2872" s="87"/>
      <c r="Z2872" s="100"/>
      <c r="AA2872" s="106">
        <f t="shared" si="1244"/>
        <v>2860</v>
      </c>
      <c r="AB2872" s="549">
        <f t="shared" si="1245"/>
        <v>0</v>
      </c>
      <c r="AC2872" s="544">
        <f t="shared" si="1246"/>
        <v>0</v>
      </c>
      <c r="AD2872" s="174">
        <f t="shared" si="1247"/>
        <v>0</v>
      </c>
      <c r="AE2872" s="8"/>
      <c r="AF2872" s="885" t="str">
        <f t="shared" si="1248"/>
        <v xml:space="preserve"> </v>
      </c>
      <c r="AG2872" s="40">
        <f t="shared" si="1249"/>
        <v>0</v>
      </c>
      <c r="AH2872" s="40">
        <f t="shared" si="1250"/>
        <v>0</v>
      </c>
      <c r="AR2872" s="40">
        <f t="shared" si="1251"/>
        <v>0</v>
      </c>
      <c r="AS2872" s="40">
        <f t="shared" si="1252"/>
        <v>0</v>
      </c>
      <c r="AT2872" s="40">
        <f t="shared" si="1253"/>
        <v>0</v>
      </c>
      <c r="AU2872" s="40">
        <f t="shared" si="1254"/>
        <v>0</v>
      </c>
      <c r="AX2872" s="279">
        <f t="shared" si="1255"/>
        <v>0</v>
      </c>
      <c r="AY2872" s="279">
        <f t="shared" si="1256"/>
        <v>0</v>
      </c>
      <c r="AZ2872" s="40">
        <f t="shared" si="1257"/>
        <v>0</v>
      </c>
      <c r="BB2872" s="40">
        <f t="shared" si="1258"/>
        <v>0</v>
      </c>
      <c r="BC2872" s="397">
        <f t="shared" si="1259"/>
        <v>0</v>
      </c>
      <c r="BD2872" s="105">
        <f t="shared" si="1260"/>
        <v>0</v>
      </c>
      <c r="BE2872" s="105">
        <f t="shared" si="1261"/>
        <v>0</v>
      </c>
      <c r="BF2872" s="742">
        <f t="shared" si="1262"/>
        <v>0</v>
      </c>
      <c r="BG2872" s="89"/>
      <c r="BH2872" s="9"/>
      <c r="BJ2872" s="40">
        <f t="shared" si="1263"/>
        <v>0</v>
      </c>
      <c r="BK2872" s="40">
        <f t="shared" si="1264"/>
        <v>1</v>
      </c>
      <c r="BL2872" s="40">
        <f t="shared" si="1265"/>
        <v>0</v>
      </c>
      <c r="BM2872" s="40">
        <f t="shared" si="1266"/>
        <v>0</v>
      </c>
      <c r="BN2872" s="40">
        <f t="shared" si="1267"/>
        <v>0</v>
      </c>
    </row>
    <row r="2873" spans="1:66" x14ac:dyDescent="0.25">
      <c r="A2873" s="379"/>
      <c r="B2873" s="936"/>
      <c r="C2873" s="272"/>
      <c r="D2873" s="868"/>
      <c r="E2873" s="873" t="str">
        <f t="shared" si="1241"/>
        <v xml:space="preserve"> </v>
      </c>
      <c r="F2873" s="130">
        <f t="shared" si="1242"/>
        <v>0</v>
      </c>
      <c r="G2873" s="128">
        <f t="shared" si="1243"/>
        <v>2861</v>
      </c>
      <c r="H2873" s="127"/>
      <c r="I2873" s="321"/>
      <c r="J2873" s="97"/>
      <c r="K2873" s="323"/>
      <c r="L2873" s="322"/>
      <c r="M2873" s="50"/>
      <c r="N2873" s="87"/>
      <c r="O2873" s="324"/>
      <c r="P2873" s="98"/>
      <c r="Q2873" s="98"/>
      <c r="R2873" s="114"/>
      <c r="S2873" s="753"/>
      <c r="T2873" s="98"/>
      <c r="U2873" s="98"/>
      <c r="V2873" s="98"/>
      <c r="W2873" s="99"/>
      <c r="X2873" s="97"/>
      <c r="Y2873" s="87"/>
      <c r="Z2873" s="100"/>
      <c r="AA2873" s="106">
        <f t="shared" si="1244"/>
        <v>2861</v>
      </c>
      <c r="AB2873" s="549">
        <f t="shared" si="1245"/>
        <v>0</v>
      </c>
      <c r="AC2873" s="544">
        <f t="shared" si="1246"/>
        <v>0</v>
      </c>
      <c r="AD2873" s="174">
        <f t="shared" si="1247"/>
        <v>0</v>
      </c>
      <c r="AE2873" s="8"/>
      <c r="AF2873" s="885" t="str">
        <f t="shared" si="1248"/>
        <v xml:space="preserve"> </v>
      </c>
      <c r="AG2873" s="40">
        <f t="shared" si="1249"/>
        <v>0</v>
      </c>
      <c r="AH2873" s="40">
        <f t="shared" si="1250"/>
        <v>0</v>
      </c>
      <c r="AR2873" s="40">
        <f t="shared" si="1251"/>
        <v>0</v>
      </c>
      <c r="AS2873" s="40">
        <f t="shared" si="1252"/>
        <v>0</v>
      </c>
      <c r="AT2873" s="40">
        <f t="shared" si="1253"/>
        <v>0</v>
      </c>
      <c r="AU2873" s="40">
        <f t="shared" si="1254"/>
        <v>0</v>
      </c>
      <c r="AX2873" s="279">
        <f t="shared" si="1255"/>
        <v>0</v>
      </c>
      <c r="AY2873" s="279">
        <f t="shared" si="1256"/>
        <v>0</v>
      </c>
      <c r="AZ2873" s="40">
        <f t="shared" si="1257"/>
        <v>0</v>
      </c>
      <c r="BB2873" s="40">
        <f t="shared" si="1258"/>
        <v>0</v>
      </c>
      <c r="BC2873" s="397">
        <f t="shared" si="1259"/>
        <v>0</v>
      </c>
      <c r="BD2873" s="105">
        <f t="shared" si="1260"/>
        <v>0</v>
      </c>
      <c r="BE2873" s="105">
        <f t="shared" si="1261"/>
        <v>0</v>
      </c>
      <c r="BF2873" s="742">
        <f t="shared" si="1262"/>
        <v>0</v>
      </c>
      <c r="BG2873" s="89"/>
      <c r="BH2873" s="9"/>
      <c r="BJ2873" s="40">
        <f t="shared" si="1263"/>
        <v>0</v>
      </c>
      <c r="BK2873" s="40">
        <f t="shared" si="1264"/>
        <v>1</v>
      </c>
      <c r="BL2873" s="40">
        <f t="shared" si="1265"/>
        <v>0</v>
      </c>
      <c r="BM2873" s="40">
        <f t="shared" si="1266"/>
        <v>0</v>
      </c>
      <c r="BN2873" s="40">
        <f t="shared" si="1267"/>
        <v>0</v>
      </c>
    </row>
    <row r="2874" spans="1:66" x14ac:dyDescent="0.25">
      <c r="A2874" s="379"/>
      <c r="B2874" s="936"/>
      <c r="C2874" s="272"/>
      <c r="D2874" s="868"/>
      <c r="E2874" s="873" t="str">
        <f t="shared" si="1241"/>
        <v xml:space="preserve"> </v>
      </c>
      <c r="F2874" s="130">
        <f t="shared" si="1242"/>
        <v>0</v>
      </c>
      <c r="G2874" s="128">
        <f t="shared" si="1243"/>
        <v>2862</v>
      </c>
      <c r="H2874" s="127"/>
      <c r="I2874" s="321"/>
      <c r="J2874" s="97"/>
      <c r="K2874" s="323"/>
      <c r="L2874" s="322"/>
      <c r="M2874" s="50"/>
      <c r="N2874" s="87"/>
      <c r="O2874" s="324"/>
      <c r="P2874" s="98"/>
      <c r="Q2874" s="98"/>
      <c r="R2874" s="114"/>
      <c r="S2874" s="753"/>
      <c r="T2874" s="98"/>
      <c r="U2874" s="98"/>
      <c r="V2874" s="98"/>
      <c r="W2874" s="99"/>
      <c r="X2874" s="97"/>
      <c r="Y2874" s="87"/>
      <c r="Z2874" s="100"/>
      <c r="AA2874" s="106">
        <f t="shared" si="1244"/>
        <v>2862</v>
      </c>
      <c r="AB2874" s="549">
        <f t="shared" si="1245"/>
        <v>0</v>
      </c>
      <c r="AC2874" s="544">
        <f t="shared" si="1246"/>
        <v>0</v>
      </c>
      <c r="AD2874" s="174">
        <f t="shared" si="1247"/>
        <v>0</v>
      </c>
      <c r="AE2874" s="8"/>
      <c r="AF2874" s="885" t="str">
        <f t="shared" si="1248"/>
        <v xml:space="preserve"> </v>
      </c>
      <c r="AG2874" s="40">
        <f t="shared" si="1249"/>
        <v>0</v>
      </c>
      <c r="AH2874" s="40">
        <f t="shared" si="1250"/>
        <v>0</v>
      </c>
      <c r="AR2874" s="40">
        <f t="shared" si="1251"/>
        <v>0</v>
      </c>
      <c r="AS2874" s="40">
        <f t="shared" si="1252"/>
        <v>0</v>
      </c>
      <c r="AT2874" s="40">
        <f t="shared" si="1253"/>
        <v>0</v>
      </c>
      <c r="AU2874" s="40">
        <f t="shared" si="1254"/>
        <v>0</v>
      </c>
      <c r="AX2874" s="279">
        <f t="shared" si="1255"/>
        <v>0</v>
      </c>
      <c r="AY2874" s="279">
        <f t="shared" si="1256"/>
        <v>0</v>
      </c>
      <c r="AZ2874" s="40">
        <f t="shared" si="1257"/>
        <v>0</v>
      </c>
      <c r="BB2874" s="40">
        <f t="shared" si="1258"/>
        <v>0</v>
      </c>
      <c r="BC2874" s="397">
        <f t="shared" si="1259"/>
        <v>0</v>
      </c>
      <c r="BD2874" s="105">
        <f t="shared" si="1260"/>
        <v>0</v>
      </c>
      <c r="BE2874" s="105">
        <f t="shared" si="1261"/>
        <v>0</v>
      </c>
      <c r="BF2874" s="742">
        <f t="shared" si="1262"/>
        <v>0</v>
      </c>
      <c r="BG2874" s="89"/>
      <c r="BH2874" s="9"/>
      <c r="BJ2874" s="40">
        <f t="shared" si="1263"/>
        <v>0</v>
      </c>
      <c r="BK2874" s="40">
        <f t="shared" si="1264"/>
        <v>1</v>
      </c>
      <c r="BL2874" s="40">
        <f t="shared" si="1265"/>
        <v>0</v>
      </c>
      <c r="BM2874" s="40">
        <f t="shared" si="1266"/>
        <v>0</v>
      </c>
      <c r="BN2874" s="40">
        <f t="shared" si="1267"/>
        <v>0</v>
      </c>
    </row>
    <row r="2875" spans="1:66" x14ac:dyDescent="0.25">
      <c r="A2875" s="379"/>
      <c r="B2875" s="936"/>
      <c r="C2875" s="272"/>
      <c r="D2875" s="868"/>
      <c r="E2875" s="873" t="str">
        <f t="shared" si="1241"/>
        <v xml:space="preserve"> </v>
      </c>
      <c r="F2875" s="130">
        <f t="shared" si="1242"/>
        <v>0</v>
      </c>
      <c r="G2875" s="128">
        <f t="shared" si="1243"/>
        <v>2863</v>
      </c>
      <c r="H2875" s="127"/>
      <c r="I2875" s="321"/>
      <c r="J2875" s="97"/>
      <c r="K2875" s="323"/>
      <c r="L2875" s="322"/>
      <c r="M2875" s="50"/>
      <c r="N2875" s="87"/>
      <c r="O2875" s="324"/>
      <c r="P2875" s="98"/>
      <c r="Q2875" s="98"/>
      <c r="R2875" s="114"/>
      <c r="S2875" s="753"/>
      <c r="T2875" s="98"/>
      <c r="U2875" s="98"/>
      <c r="V2875" s="98"/>
      <c r="W2875" s="99"/>
      <c r="X2875" s="97"/>
      <c r="Y2875" s="87"/>
      <c r="Z2875" s="100"/>
      <c r="AA2875" s="106">
        <f t="shared" si="1244"/>
        <v>2863</v>
      </c>
      <c r="AB2875" s="549">
        <f t="shared" si="1245"/>
        <v>0</v>
      </c>
      <c r="AC2875" s="544">
        <f t="shared" si="1246"/>
        <v>0</v>
      </c>
      <c r="AD2875" s="174">
        <f t="shared" si="1247"/>
        <v>0</v>
      </c>
      <c r="AE2875" s="8"/>
      <c r="AF2875" s="885" t="str">
        <f t="shared" si="1248"/>
        <v xml:space="preserve"> </v>
      </c>
      <c r="AG2875" s="40">
        <f t="shared" si="1249"/>
        <v>0</v>
      </c>
      <c r="AH2875" s="40">
        <f t="shared" si="1250"/>
        <v>0</v>
      </c>
      <c r="AR2875" s="40">
        <f t="shared" si="1251"/>
        <v>0</v>
      </c>
      <c r="AS2875" s="40">
        <f t="shared" si="1252"/>
        <v>0</v>
      </c>
      <c r="AT2875" s="40">
        <f t="shared" si="1253"/>
        <v>0</v>
      </c>
      <c r="AU2875" s="40">
        <f t="shared" si="1254"/>
        <v>0</v>
      </c>
      <c r="AX2875" s="279">
        <f t="shared" si="1255"/>
        <v>0</v>
      </c>
      <c r="AY2875" s="279">
        <f t="shared" si="1256"/>
        <v>0</v>
      </c>
      <c r="AZ2875" s="40">
        <f t="shared" si="1257"/>
        <v>0</v>
      </c>
      <c r="BB2875" s="40">
        <f t="shared" si="1258"/>
        <v>0</v>
      </c>
      <c r="BC2875" s="397">
        <f t="shared" si="1259"/>
        <v>0</v>
      </c>
      <c r="BD2875" s="105">
        <f t="shared" si="1260"/>
        <v>0</v>
      </c>
      <c r="BE2875" s="105">
        <f t="shared" si="1261"/>
        <v>0</v>
      </c>
      <c r="BF2875" s="742">
        <f t="shared" si="1262"/>
        <v>0</v>
      </c>
      <c r="BG2875" s="89"/>
      <c r="BH2875" s="9"/>
      <c r="BJ2875" s="40">
        <f t="shared" si="1263"/>
        <v>0</v>
      </c>
      <c r="BK2875" s="40">
        <f t="shared" si="1264"/>
        <v>1</v>
      </c>
      <c r="BL2875" s="40">
        <f t="shared" si="1265"/>
        <v>0</v>
      </c>
      <c r="BM2875" s="40">
        <f t="shared" si="1266"/>
        <v>0</v>
      </c>
      <c r="BN2875" s="40">
        <f t="shared" si="1267"/>
        <v>0</v>
      </c>
    </row>
    <row r="2876" spans="1:66" x14ac:dyDescent="0.25">
      <c r="A2876" s="379"/>
      <c r="B2876" s="936"/>
      <c r="C2876" s="272"/>
      <c r="D2876" s="868"/>
      <c r="E2876" s="873" t="str">
        <f t="shared" si="1241"/>
        <v xml:space="preserve"> </v>
      </c>
      <c r="F2876" s="130">
        <f t="shared" si="1242"/>
        <v>0</v>
      </c>
      <c r="G2876" s="128">
        <f t="shared" si="1243"/>
        <v>2864</v>
      </c>
      <c r="H2876" s="127"/>
      <c r="I2876" s="321"/>
      <c r="J2876" s="97"/>
      <c r="K2876" s="323"/>
      <c r="L2876" s="322"/>
      <c r="M2876" s="50"/>
      <c r="N2876" s="87"/>
      <c r="O2876" s="324"/>
      <c r="P2876" s="98"/>
      <c r="Q2876" s="98"/>
      <c r="R2876" s="114"/>
      <c r="S2876" s="753"/>
      <c r="T2876" s="98"/>
      <c r="U2876" s="98"/>
      <c r="V2876" s="98"/>
      <c r="W2876" s="99"/>
      <c r="X2876" s="97"/>
      <c r="Y2876" s="87"/>
      <c r="Z2876" s="100"/>
      <c r="AA2876" s="106">
        <f t="shared" si="1244"/>
        <v>2864</v>
      </c>
      <c r="AB2876" s="549">
        <f t="shared" si="1245"/>
        <v>0</v>
      </c>
      <c r="AC2876" s="544">
        <f t="shared" si="1246"/>
        <v>0</v>
      </c>
      <c r="AD2876" s="174">
        <f t="shared" si="1247"/>
        <v>0</v>
      </c>
      <c r="AE2876" s="8"/>
      <c r="AF2876" s="885" t="str">
        <f t="shared" si="1248"/>
        <v xml:space="preserve"> </v>
      </c>
      <c r="AG2876" s="40">
        <f t="shared" si="1249"/>
        <v>0</v>
      </c>
      <c r="AH2876" s="40">
        <f t="shared" si="1250"/>
        <v>0</v>
      </c>
      <c r="AR2876" s="40">
        <f t="shared" si="1251"/>
        <v>0</v>
      </c>
      <c r="AS2876" s="40">
        <f t="shared" si="1252"/>
        <v>0</v>
      </c>
      <c r="AT2876" s="40">
        <f t="shared" si="1253"/>
        <v>0</v>
      </c>
      <c r="AU2876" s="40">
        <f t="shared" si="1254"/>
        <v>0</v>
      </c>
      <c r="AX2876" s="279">
        <f t="shared" si="1255"/>
        <v>0</v>
      </c>
      <c r="AY2876" s="279">
        <f t="shared" si="1256"/>
        <v>0</v>
      </c>
      <c r="AZ2876" s="40">
        <f t="shared" si="1257"/>
        <v>0</v>
      </c>
      <c r="BB2876" s="40">
        <f t="shared" si="1258"/>
        <v>0</v>
      </c>
      <c r="BC2876" s="397">
        <f t="shared" si="1259"/>
        <v>0</v>
      </c>
      <c r="BD2876" s="105">
        <f t="shared" si="1260"/>
        <v>0</v>
      </c>
      <c r="BE2876" s="105">
        <f t="shared" si="1261"/>
        <v>0</v>
      </c>
      <c r="BF2876" s="742">
        <f t="shared" si="1262"/>
        <v>0</v>
      </c>
      <c r="BG2876" s="89"/>
      <c r="BH2876" s="9"/>
      <c r="BJ2876" s="40">
        <f t="shared" si="1263"/>
        <v>0</v>
      </c>
      <c r="BK2876" s="40">
        <f t="shared" si="1264"/>
        <v>1</v>
      </c>
      <c r="BL2876" s="40">
        <f t="shared" si="1265"/>
        <v>0</v>
      </c>
      <c r="BM2876" s="40">
        <f t="shared" si="1266"/>
        <v>0</v>
      </c>
      <c r="BN2876" s="40">
        <f t="shared" si="1267"/>
        <v>0</v>
      </c>
    </row>
    <row r="2877" spans="1:66" x14ac:dyDescent="0.25">
      <c r="A2877" s="379"/>
      <c r="B2877" s="936"/>
      <c r="C2877" s="272"/>
      <c r="D2877" s="868"/>
      <c r="E2877" s="873" t="str">
        <f t="shared" si="1241"/>
        <v xml:space="preserve"> </v>
      </c>
      <c r="F2877" s="130">
        <f t="shared" si="1242"/>
        <v>0</v>
      </c>
      <c r="G2877" s="128">
        <f t="shared" si="1243"/>
        <v>2865</v>
      </c>
      <c r="H2877" s="127"/>
      <c r="I2877" s="321"/>
      <c r="J2877" s="97"/>
      <c r="K2877" s="323"/>
      <c r="L2877" s="322"/>
      <c r="M2877" s="50"/>
      <c r="N2877" s="87"/>
      <c r="O2877" s="324"/>
      <c r="P2877" s="98"/>
      <c r="Q2877" s="98"/>
      <c r="R2877" s="114"/>
      <c r="S2877" s="753"/>
      <c r="T2877" s="98"/>
      <c r="U2877" s="98"/>
      <c r="V2877" s="98"/>
      <c r="W2877" s="99"/>
      <c r="X2877" s="97"/>
      <c r="Y2877" s="87"/>
      <c r="Z2877" s="100"/>
      <c r="AA2877" s="106">
        <f t="shared" si="1244"/>
        <v>2865</v>
      </c>
      <c r="AB2877" s="549">
        <f t="shared" si="1245"/>
        <v>0</v>
      </c>
      <c r="AC2877" s="544">
        <f t="shared" si="1246"/>
        <v>0</v>
      </c>
      <c r="AD2877" s="174">
        <f t="shared" si="1247"/>
        <v>0</v>
      </c>
      <c r="AE2877" s="8"/>
      <c r="AF2877" s="885" t="str">
        <f t="shared" si="1248"/>
        <v xml:space="preserve"> </v>
      </c>
      <c r="AG2877" s="40">
        <f t="shared" si="1249"/>
        <v>0</v>
      </c>
      <c r="AH2877" s="40">
        <f t="shared" si="1250"/>
        <v>0</v>
      </c>
      <c r="AR2877" s="40">
        <f t="shared" si="1251"/>
        <v>0</v>
      </c>
      <c r="AS2877" s="40">
        <f t="shared" si="1252"/>
        <v>0</v>
      </c>
      <c r="AT2877" s="40">
        <f t="shared" si="1253"/>
        <v>0</v>
      </c>
      <c r="AU2877" s="40">
        <f t="shared" si="1254"/>
        <v>0</v>
      </c>
      <c r="AX2877" s="279">
        <f t="shared" si="1255"/>
        <v>0</v>
      </c>
      <c r="AY2877" s="279">
        <f t="shared" si="1256"/>
        <v>0</v>
      </c>
      <c r="AZ2877" s="40">
        <f t="shared" si="1257"/>
        <v>0</v>
      </c>
      <c r="BB2877" s="40">
        <f t="shared" si="1258"/>
        <v>0</v>
      </c>
      <c r="BC2877" s="397">
        <f t="shared" si="1259"/>
        <v>0</v>
      </c>
      <c r="BD2877" s="105">
        <f t="shared" si="1260"/>
        <v>0</v>
      </c>
      <c r="BE2877" s="105">
        <f t="shared" si="1261"/>
        <v>0</v>
      </c>
      <c r="BF2877" s="742">
        <f t="shared" si="1262"/>
        <v>0</v>
      </c>
      <c r="BG2877" s="89"/>
      <c r="BH2877" s="9"/>
      <c r="BJ2877" s="40">
        <f t="shared" si="1263"/>
        <v>0</v>
      </c>
      <c r="BK2877" s="40">
        <f t="shared" si="1264"/>
        <v>1</v>
      </c>
      <c r="BL2877" s="40">
        <f t="shared" si="1265"/>
        <v>0</v>
      </c>
      <c r="BM2877" s="40">
        <f t="shared" si="1266"/>
        <v>0</v>
      </c>
      <c r="BN2877" s="40">
        <f t="shared" si="1267"/>
        <v>0</v>
      </c>
    </row>
    <row r="2878" spans="1:66" x14ac:dyDescent="0.25">
      <c r="A2878" s="379"/>
      <c r="B2878" s="936"/>
      <c r="C2878" s="272"/>
      <c r="D2878" s="868"/>
      <c r="E2878" s="873" t="str">
        <f t="shared" si="1241"/>
        <v xml:space="preserve"> </v>
      </c>
      <c r="F2878" s="130">
        <f t="shared" si="1242"/>
        <v>0</v>
      </c>
      <c r="G2878" s="128">
        <f t="shared" si="1243"/>
        <v>2866</v>
      </c>
      <c r="H2878" s="127"/>
      <c r="I2878" s="321"/>
      <c r="J2878" s="97"/>
      <c r="K2878" s="323"/>
      <c r="L2878" s="322"/>
      <c r="M2878" s="50"/>
      <c r="N2878" s="87"/>
      <c r="O2878" s="324"/>
      <c r="P2878" s="98"/>
      <c r="Q2878" s="98"/>
      <c r="R2878" s="114"/>
      <c r="S2878" s="753"/>
      <c r="T2878" s="98"/>
      <c r="U2878" s="98"/>
      <c r="V2878" s="98"/>
      <c r="W2878" s="99"/>
      <c r="X2878" s="97"/>
      <c r="Y2878" s="87"/>
      <c r="Z2878" s="100"/>
      <c r="AA2878" s="106">
        <f t="shared" si="1244"/>
        <v>2866</v>
      </c>
      <c r="AB2878" s="549">
        <f t="shared" si="1245"/>
        <v>0</v>
      </c>
      <c r="AC2878" s="544">
        <f t="shared" si="1246"/>
        <v>0</v>
      </c>
      <c r="AD2878" s="174">
        <f t="shared" si="1247"/>
        <v>0</v>
      </c>
      <c r="AE2878" s="8"/>
      <c r="AF2878" s="885" t="str">
        <f t="shared" si="1248"/>
        <v xml:space="preserve"> </v>
      </c>
      <c r="AG2878" s="40">
        <f t="shared" si="1249"/>
        <v>0</v>
      </c>
      <c r="AH2878" s="40">
        <f t="shared" si="1250"/>
        <v>0</v>
      </c>
      <c r="AR2878" s="40">
        <f t="shared" si="1251"/>
        <v>0</v>
      </c>
      <c r="AS2878" s="40">
        <f t="shared" si="1252"/>
        <v>0</v>
      </c>
      <c r="AT2878" s="40">
        <f t="shared" si="1253"/>
        <v>0</v>
      </c>
      <c r="AU2878" s="40">
        <f t="shared" si="1254"/>
        <v>0</v>
      </c>
      <c r="AX2878" s="279">
        <f t="shared" si="1255"/>
        <v>0</v>
      </c>
      <c r="AY2878" s="279">
        <f t="shared" si="1256"/>
        <v>0</v>
      </c>
      <c r="AZ2878" s="40">
        <f t="shared" si="1257"/>
        <v>0</v>
      </c>
      <c r="BB2878" s="40">
        <f t="shared" si="1258"/>
        <v>0</v>
      </c>
      <c r="BC2878" s="397">
        <f t="shared" si="1259"/>
        <v>0</v>
      </c>
      <c r="BD2878" s="105">
        <f t="shared" si="1260"/>
        <v>0</v>
      </c>
      <c r="BE2878" s="105">
        <f t="shared" si="1261"/>
        <v>0</v>
      </c>
      <c r="BF2878" s="742">
        <f t="shared" si="1262"/>
        <v>0</v>
      </c>
      <c r="BG2878" s="89"/>
      <c r="BH2878" s="9"/>
      <c r="BJ2878" s="40">
        <f t="shared" si="1263"/>
        <v>0</v>
      </c>
      <c r="BK2878" s="40">
        <f t="shared" si="1264"/>
        <v>1</v>
      </c>
      <c r="BL2878" s="40">
        <f t="shared" si="1265"/>
        <v>0</v>
      </c>
      <c r="BM2878" s="40">
        <f t="shared" si="1266"/>
        <v>0</v>
      </c>
      <c r="BN2878" s="40">
        <f t="shared" si="1267"/>
        <v>0</v>
      </c>
    </row>
    <row r="2879" spans="1:66" x14ac:dyDescent="0.25">
      <c r="A2879" s="379"/>
      <c r="B2879" s="936"/>
      <c r="C2879" s="272"/>
      <c r="D2879" s="868"/>
      <c r="E2879" s="873" t="str">
        <f t="shared" si="1241"/>
        <v xml:space="preserve"> </v>
      </c>
      <c r="F2879" s="130">
        <f t="shared" si="1242"/>
        <v>0</v>
      </c>
      <c r="G2879" s="128">
        <f t="shared" si="1243"/>
        <v>2867</v>
      </c>
      <c r="H2879" s="127"/>
      <c r="I2879" s="321"/>
      <c r="J2879" s="97"/>
      <c r="K2879" s="323"/>
      <c r="L2879" s="322"/>
      <c r="M2879" s="50"/>
      <c r="N2879" s="87"/>
      <c r="O2879" s="324"/>
      <c r="P2879" s="98"/>
      <c r="Q2879" s="98"/>
      <c r="R2879" s="114"/>
      <c r="S2879" s="753"/>
      <c r="T2879" s="98"/>
      <c r="U2879" s="98"/>
      <c r="V2879" s="98"/>
      <c r="W2879" s="99"/>
      <c r="X2879" s="97"/>
      <c r="Y2879" s="87"/>
      <c r="Z2879" s="100"/>
      <c r="AA2879" s="106">
        <f t="shared" si="1244"/>
        <v>2867</v>
      </c>
      <c r="AB2879" s="549">
        <f t="shared" si="1245"/>
        <v>0</v>
      </c>
      <c r="AC2879" s="544">
        <f t="shared" si="1246"/>
        <v>0</v>
      </c>
      <c r="AD2879" s="174">
        <f t="shared" si="1247"/>
        <v>0</v>
      </c>
      <c r="AE2879" s="8"/>
      <c r="AF2879" s="885" t="str">
        <f t="shared" si="1248"/>
        <v xml:space="preserve"> </v>
      </c>
      <c r="AG2879" s="40">
        <f t="shared" si="1249"/>
        <v>0</v>
      </c>
      <c r="AH2879" s="40">
        <f t="shared" si="1250"/>
        <v>0</v>
      </c>
      <c r="AR2879" s="40">
        <f t="shared" si="1251"/>
        <v>0</v>
      </c>
      <c r="AS2879" s="40">
        <f t="shared" si="1252"/>
        <v>0</v>
      </c>
      <c r="AT2879" s="40">
        <f t="shared" si="1253"/>
        <v>0</v>
      </c>
      <c r="AU2879" s="40">
        <f t="shared" si="1254"/>
        <v>0</v>
      </c>
      <c r="AX2879" s="279">
        <f t="shared" si="1255"/>
        <v>0</v>
      </c>
      <c r="AY2879" s="279">
        <f t="shared" si="1256"/>
        <v>0</v>
      </c>
      <c r="AZ2879" s="40">
        <f t="shared" si="1257"/>
        <v>0</v>
      </c>
      <c r="BB2879" s="40">
        <f t="shared" si="1258"/>
        <v>0</v>
      </c>
      <c r="BC2879" s="397">
        <f t="shared" si="1259"/>
        <v>0</v>
      </c>
      <c r="BD2879" s="105">
        <f t="shared" si="1260"/>
        <v>0</v>
      </c>
      <c r="BE2879" s="105">
        <f t="shared" si="1261"/>
        <v>0</v>
      </c>
      <c r="BF2879" s="742">
        <f t="shared" si="1262"/>
        <v>0</v>
      </c>
      <c r="BG2879" s="89"/>
      <c r="BH2879" s="9"/>
      <c r="BJ2879" s="40">
        <f t="shared" si="1263"/>
        <v>0</v>
      </c>
      <c r="BK2879" s="40">
        <f t="shared" si="1264"/>
        <v>1</v>
      </c>
      <c r="BL2879" s="40">
        <f t="shared" si="1265"/>
        <v>0</v>
      </c>
      <c r="BM2879" s="40">
        <f t="shared" si="1266"/>
        <v>0</v>
      </c>
      <c r="BN2879" s="40">
        <f t="shared" si="1267"/>
        <v>0</v>
      </c>
    </row>
    <row r="2880" spans="1:66" x14ac:dyDescent="0.25">
      <c r="A2880" s="379"/>
      <c r="B2880" s="936"/>
      <c r="C2880" s="272"/>
      <c r="D2880" s="868"/>
      <c r="E2880" s="873" t="str">
        <f t="shared" si="1241"/>
        <v xml:space="preserve"> </v>
      </c>
      <c r="F2880" s="130">
        <f t="shared" si="1242"/>
        <v>0</v>
      </c>
      <c r="G2880" s="128">
        <f t="shared" si="1243"/>
        <v>2868</v>
      </c>
      <c r="H2880" s="127"/>
      <c r="I2880" s="321"/>
      <c r="J2880" s="97"/>
      <c r="K2880" s="323"/>
      <c r="L2880" s="322"/>
      <c r="M2880" s="50"/>
      <c r="N2880" s="87"/>
      <c r="O2880" s="324"/>
      <c r="P2880" s="98"/>
      <c r="Q2880" s="98"/>
      <c r="R2880" s="114"/>
      <c r="S2880" s="753"/>
      <c r="T2880" s="98"/>
      <c r="U2880" s="98"/>
      <c r="V2880" s="98"/>
      <c r="W2880" s="99"/>
      <c r="X2880" s="97"/>
      <c r="Y2880" s="87"/>
      <c r="Z2880" s="100"/>
      <c r="AA2880" s="106">
        <f t="shared" si="1244"/>
        <v>2868</v>
      </c>
      <c r="AB2880" s="549">
        <f t="shared" si="1245"/>
        <v>0</v>
      </c>
      <c r="AC2880" s="544">
        <f t="shared" si="1246"/>
        <v>0</v>
      </c>
      <c r="AD2880" s="174">
        <f t="shared" si="1247"/>
        <v>0</v>
      </c>
      <c r="AE2880" s="8"/>
      <c r="AF2880" s="885" t="str">
        <f t="shared" si="1248"/>
        <v xml:space="preserve"> </v>
      </c>
      <c r="AG2880" s="40">
        <f t="shared" si="1249"/>
        <v>0</v>
      </c>
      <c r="AH2880" s="40">
        <f t="shared" si="1250"/>
        <v>0</v>
      </c>
      <c r="AR2880" s="40">
        <f t="shared" si="1251"/>
        <v>0</v>
      </c>
      <c r="AS2880" s="40">
        <f t="shared" si="1252"/>
        <v>0</v>
      </c>
      <c r="AT2880" s="40">
        <f t="shared" si="1253"/>
        <v>0</v>
      </c>
      <c r="AU2880" s="40">
        <f t="shared" si="1254"/>
        <v>0</v>
      </c>
      <c r="AX2880" s="279">
        <f t="shared" si="1255"/>
        <v>0</v>
      </c>
      <c r="AY2880" s="279">
        <f t="shared" si="1256"/>
        <v>0</v>
      </c>
      <c r="AZ2880" s="40">
        <f t="shared" si="1257"/>
        <v>0</v>
      </c>
      <c r="BB2880" s="40">
        <f t="shared" si="1258"/>
        <v>0</v>
      </c>
      <c r="BC2880" s="397">
        <f t="shared" si="1259"/>
        <v>0</v>
      </c>
      <c r="BD2880" s="105">
        <f t="shared" si="1260"/>
        <v>0</v>
      </c>
      <c r="BE2880" s="105">
        <f t="shared" si="1261"/>
        <v>0</v>
      </c>
      <c r="BF2880" s="742">
        <f t="shared" si="1262"/>
        <v>0</v>
      </c>
      <c r="BG2880" s="89"/>
      <c r="BH2880" s="9"/>
      <c r="BJ2880" s="40">
        <f t="shared" si="1263"/>
        <v>0</v>
      </c>
      <c r="BK2880" s="40">
        <f t="shared" si="1264"/>
        <v>1</v>
      </c>
      <c r="BL2880" s="40">
        <f t="shared" si="1265"/>
        <v>0</v>
      </c>
      <c r="BM2880" s="40">
        <f t="shared" si="1266"/>
        <v>0</v>
      </c>
      <c r="BN2880" s="40">
        <f t="shared" si="1267"/>
        <v>0</v>
      </c>
    </row>
    <row r="2881" spans="1:66" x14ac:dyDescent="0.25">
      <c r="A2881" s="379"/>
      <c r="B2881" s="936"/>
      <c r="C2881" s="272"/>
      <c r="D2881" s="868"/>
      <c r="E2881" s="873" t="str">
        <f t="shared" si="1241"/>
        <v xml:space="preserve"> </v>
      </c>
      <c r="F2881" s="130">
        <f t="shared" si="1242"/>
        <v>0</v>
      </c>
      <c r="G2881" s="128">
        <f t="shared" si="1243"/>
        <v>2869</v>
      </c>
      <c r="H2881" s="127"/>
      <c r="I2881" s="321"/>
      <c r="J2881" s="97"/>
      <c r="K2881" s="323"/>
      <c r="L2881" s="322"/>
      <c r="M2881" s="50"/>
      <c r="N2881" s="87"/>
      <c r="O2881" s="324"/>
      <c r="P2881" s="98"/>
      <c r="Q2881" s="98"/>
      <c r="R2881" s="114"/>
      <c r="S2881" s="753"/>
      <c r="T2881" s="98"/>
      <c r="U2881" s="98"/>
      <c r="V2881" s="98"/>
      <c r="W2881" s="99"/>
      <c r="X2881" s="97"/>
      <c r="Y2881" s="87"/>
      <c r="Z2881" s="100"/>
      <c r="AA2881" s="106">
        <f t="shared" si="1244"/>
        <v>2869</v>
      </c>
      <c r="AB2881" s="549">
        <f t="shared" si="1245"/>
        <v>0</v>
      </c>
      <c r="AC2881" s="544">
        <f t="shared" si="1246"/>
        <v>0</v>
      </c>
      <c r="AD2881" s="174">
        <f t="shared" si="1247"/>
        <v>0</v>
      </c>
      <c r="AE2881" s="8"/>
      <c r="AF2881" s="885" t="str">
        <f t="shared" si="1248"/>
        <v xml:space="preserve"> </v>
      </c>
      <c r="AG2881" s="40">
        <f t="shared" si="1249"/>
        <v>0</v>
      </c>
      <c r="AH2881" s="40">
        <f t="shared" si="1250"/>
        <v>0</v>
      </c>
      <c r="AR2881" s="40">
        <f t="shared" si="1251"/>
        <v>0</v>
      </c>
      <c r="AS2881" s="40">
        <f t="shared" si="1252"/>
        <v>0</v>
      </c>
      <c r="AT2881" s="40">
        <f t="shared" si="1253"/>
        <v>0</v>
      </c>
      <c r="AU2881" s="40">
        <f t="shared" si="1254"/>
        <v>0</v>
      </c>
      <c r="AX2881" s="279">
        <f t="shared" si="1255"/>
        <v>0</v>
      </c>
      <c r="AY2881" s="279">
        <f t="shared" si="1256"/>
        <v>0</v>
      </c>
      <c r="AZ2881" s="40">
        <f t="shared" si="1257"/>
        <v>0</v>
      </c>
      <c r="BB2881" s="40">
        <f t="shared" si="1258"/>
        <v>0</v>
      </c>
      <c r="BC2881" s="397">
        <f t="shared" si="1259"/>
        <v>0</v>
      </c>
      <c r="BD2881" s="105">
        <f t="shared" si="1260"/>
        <v>0</v>
      </c>
      <c r="BE2881" s="105">
        <f t="shared" si="1261"/>
        <v>0</v>
      </c>
      <c r="BF2881" s="742">
        <f t="shared" si="1262"/>
        <v>0</v>
      </c>
      <c r="BG2881" s="89"/>
      <c r="BH2881" s="9"/>
      <c r="BJ2881" s="40">
        <f t="shared" si="1263"/>
        <v>0</v>
      </c>
      <c r="BK2881" s="40">
        <f t="shared" si="1264"/>
        <v>1</v>
      </c>
      <c r="BL2881" s="40">
        <f t="shared" si="1265"/>
        <v>0</v>
      </c>
      <c r="BM2881" s="40">
        <f t="shared" si="1266"/>
        <v>0</v>
      </c>
      <c r="BN2881" s="40">
        <f t="shared" si="1267"/>
        <v>0</v>
      </c>
    </row>
    <row r="2882" spans="1:66" x14ac:dyDescent="0.25">
      <c r="A2882" s="379"/>
      <c r="B2882" s="936"/>
      <c r="C2882" s="272"/>
      <c r="D2882" s="868"/>
      <c r="E2882" s="873" t="str">
        <f t="shared" si="1241"/>
        <v xml:space="preserve"> </v>
      </c>
      <c r="F2882" s="130">
        <f t="shared" si="1242"/>
        <v>0</v>
      </c>
      <c r="G2882" s="128">
        <f t="shared" si="1243"/>
        <v>2870</v>
      </c>
      <c r="H2882" s="127"/>
      <c r="I2882" s="321"/>
      <c r="J2882" s="97"/>
      <c r="K2882" s="323"/>
      <c r="L2882" s="322"/>
      <c r="M2882" s="50"/>
      <c r="N2882" s="87"/>
      <c r="O2882" s="324"/>
      <c r="P2882" s="98"/>
      <c r="Q2882" s="98"/>
      <c r="R2882" s="114"/>
      <c r="S2882" s="753"/>
      <c r="T2882" s="98"/>
      <c r="U2882" s="98"/>
      <c r="V2882" s="98"/>
      <c r="W2882" s="99"/>
      <c r="X2882" s="97"/>
      <c r="Y2882" s="87"/>
      <c r="Z2882" s="100"/>
      <c r="AA2882" s="106">
        <f t="shared" si="1244"/>
        <v>2870</v>
      </c>
      <c r="AB2882" s="549">
        <f t="shared" si="1245"/>
        <v>0</v>
      </c>
      <c r="AC2882" s="544">
        <f t="shared" si="1246"/>
        <v>0</v>
      </c>
      <c r="AD2882" s="174">
        <f t="shared" si="1247"/>
        <v>0</v>
      </c>
      <c r="AE2882" s="8"/>
      <c r="AF2882" s="885" t="str">
        <f t="shared" si="1248"/>
        <v xml:space="preserve"> </v>
      </c>
      <c r="AG2882" s="40">
        <f t="shared" si="1249"/>
        <v>0</v>
      </c>
      <c r="AH2882" s="40">
        <f t="shared" si="1250"/>
        <v>0</v>
      </c>
      <c r="AR2882" s="40">
        <f t="shared" si="1251"/>
        <v>0</v>
      </c>
      <c r="AS2882" s="40">
        <f t="shared" si="1252"/>
        <v>0</v>
      </c>
      <c r="AT2882" s="40">
        <f t="shared" si="1253"/>
        <v>0</v>
      </c>
      <c r="AU2882" s="40">
        <f t="shared" si="1254"/>
        <v>0</v>
      </c>
      <c r="AX2882" s="279">
        <f t="shared" si="1255"/>
        <v>0</v>
      </c>
      <c r="AY2882" s="279">
        <f t="shared" si="1256"/>
        <v>0</v>
      </c>
      <c r="AZ2882" s="40">
        <f t="shared" si="1257"/>
        <v>0</v>
      </c>
      <c r="BB2882" s="40">
        <f t="shared" si="1258"/>
        <v>0</v>
      </c>
      <c r="BC2882" s="397">
        <f t="shared" si="1259"/>
        <v>0</v>
      </c>
      <c r="BD2882" s="105">
        <f t="shared" si="1260"/>
        <v>0</v>
      </c>
      <c r="BE2882" s="105">
        <f t="shared" si="1261"/>
        <v>0</v>
      </c>
      <c r="BF2882" s="742">
        <f t="shared" si="1262"/>
        <v>0</v>
      </c>
      <c r="BG2882" s="89"/>
      <c r="BH2882" s="9"/>
      <c r="BJ2882" s="40">
        <f t="shared" si="1263"/>
        <v>0</v>
      </c>
      <c r="BK2882" s="40">
        <f t="shared" si="1264"/>
        <v>1</v>
      </c>
      <c r="BL2882" s="40">
        <f t="shared" si="1265"/>
        <v>0</v>
      </c>
      <c r="BM2882" s="40">
        <f t="shared" si="1266"/>
        <v>0</v>
      </c>
      <c r="BN2882" s="40">
        <f t="shared" si="1267"/>
        <v>0</v>
      </c>
    </row>
    <row r="2883" spans="1:66" x14ac:dyDescent="0.25">
      <c r="A2883" s="379"/>
      <c r="B2883" s="936"/>
      <c r="C2883" s="272"/>
      <c r="D2883" s="868"/>
      <c r="E2883" s="873" t="str">
        <f t="shared" si="1241"/>
        <v xml:space="preserve"> </v>
      </c>
      <c r="F2883" s="130">
        <f t="shared" si="1242"/>
        <v>0</v>
      </c>
      <c r="G2883" s="128">
        <f t="shared" si="1243"/>
        <v>2871</v>
      </c>
      <c r="H2883" s="127"/>
      <c r="I2883" s="321"/>
      <c r="J2883" s="97"/>
      <c r="K2883" s="323"/>
      <c r="L2883" s="322"/>
      <c r="M2883" s="50"/>
      <c r="N2883" s="87"/>
      <c r="O2883" s="324"/>
      <c r="P2883" s="98"/>
      <c r="Q2883" s="98"/>
      <c r="R2883" s="114"/>
      <c r="S2883" s="753"/>
      <c r="T2883" s="98"/>
      <c r="U2883" s="98"/>
      <c r="V2883" s="98"/>
      <c r="W2883" s="99"/>
      <c r="X2883" s="97"/>
      <c r="Y2883" s="87"/>
      <c r="Z2883" s="100"/>
      <c r="AA2883" s="106">
        <f t="shared" si="1244"/>
        <v>2871</v>
      </c>
      <c r="AB2883" s="549">
        <f t="shared" si="1245"/>
        <v>0</v>
      </c>
      <c r="AC2883" s="544">
        <f t="shared" si="1246"/>
        <v>0</v>
      </c>
      <c r="AD2883" s="174">
        <f t="shared" si="1247"/>
        <v>0</v>
      </c>
      <c r="AE2883" s="8"/>
      <c r="AF2883" s="885" t="str">
        <f t="shared" si="1248"/>
        <v xml:space="preserve"> </v>
      </c>
      <c r="AG2883" s="40">
        <f t="shared" si="1249"/>
        <v>0</v>
      </c>
      <c r="AH2883" s="40">
        <f t="shared" si="1250"/>
        <v>0</v>
      </c>
      <c r="AR2883" s="40">
        <f t="shared" si="1251"/>
        <v>0</v>
      </c>
      <c r="AS2883" s="40">
        <f t="shared" si="1252"/>
        <v>0</v>
      </c>
      <c r="AT2883" s="40">
        <f t="shared" si="1253"/>
        <v>0</v>
      </c>
      <c r="AU2883" s="40">
        <f t="shared" si="1254"/>
        <v>0</v>
      </c>
      <c r="AX2883" s="279">
        <f t="shared" si="1255"/>
        <v>0</v>
      </c>
      <c r="AY2883" s="279">
        <f t="shared" si="1256"/>
        <v>0</v>
      </c>
      <c r="AZ2883" s="40">
        <f t="shared" si="1257"/>
        <v>0</v>
      </c>
      <c r="BB2883" s="40">
        <f t="shared" si="1258"/>
        <v>0</v>
      </c>
      <c r="BC2883" s="397">
        <f t="shared" si="1259"/>
        <v>0</v>
      </c>
      <c r="BD2883" s="105">
        <f t="shared" si="1260"/>
        <v>0</v>
      </c>
      <c r="BE2883" s="105">
        <f t="shared" si="1261"/>
        <v>0</v>
      </c>
      <c r="BF2883" s="742">
        <f t="shared" si="1262"/>
        <v>0</v>
      </c>
      <c r="BG2883" s="89"/>
      <c r="BH2883" s="9"/>
      <c r="BJ2883" s="40">
        <f t="shared" si="1263"/>
        <v>0</v>
      </c>
      <c r="BK2883" s="40">
        <f t="shared" si="1264"/>
        <v>1</v>
      </c>
      <c r="BL2883" s="40">
        <f t="shared" si="1265"/>
        <v>0</v>
      </c>
      <c r="BM2883" s="40">
        <f t="shared" si="1266"/>
        <v>0</v>
      </c>
      <c r="BN2883" s="40">
        <f t="shared" si="1267"/>
        <v>0</v>
      </c>
    </row>
    <row r="2884" spans="1:66" x14ac:dyDescent="0.25">
      <c r="A2884" s="379"/>
      <c r="B2884" s="936"/>
      <c r="C2884" s="272"/>
      <c r="D2884" s="868"/>
      <c r="E2884" s="873" t="str">
        <f t="shared" si="1241"/>
        <v xml:space="preserve"> </v>
      </c>
      <c r="F2884" s="130">
        <f t="shared" si="1242"/>
        <v>0</v>
      </c>
      <c r="G2884" s="128">
        <f t="shared" si="1243"/>
        <v>2872</v>
      </c>
      <c r="H2884" s="127"/>
      <c r="I2884" s="321"/>
      <c r="J2884" s="97"/>
      <c r="K2884" s="323"/>
      <c r="L2884" s="322"/>
      <c r="M2884" s="50"/>
      <c r="N2884" s="87"/>
      <c r="O2884" s="324"/>
      <c r="P2884" s="98"/>
      <c r="Q2884" s="98"/>
      <c r="R2884" s="114"/>
      <c r="S2884" s="753"/>
      <c r="T2884" s="98"/>
      <c r="U2884" s="98"/>
      <c r="V2884" s="98"/>
      <c r="W2884" s="99"/>
      <c r="X2884" s="97"/>
      <c r="Y2884" s="87"/>
      <c r="Z2884" s="100"/>
      <c r="AA2884" s="106">
        <f t="shared" si="1244"/>
        <v>2872</v>
      </c>
      <c r="AB2884" s="549">
        <f t="shared" si="1245"/>
        <v>0</v>
      </c>
      <c r="AC2884" s="544">
        <f t="shared" si="1246"/>
        <v>0</v>
      </c>
      <c r="AD2884" s="174">
        <f t="shared" si="1247"/>
        <v>0</v>
      </c>
      <c r="AE2884" s="8"/>
      <c r="AF2884" s="885" t="str">
        <f t="shared" si="1248"/>
        <v xml:space="preserve"> </v>
      </c>
      <c r="AG2884" s="40">
        <f t="shared" si="1249"/>
        <v>0</v>
      </c>
      <c r="AH2884" s="40">
        <f t="shared" si="1250"/>
        <v>0</v>
      </c>
      <c r="AR2884" s="40">
        <f t="shared" si="1251"/>
        <v>0</v>
      </c>
      <c r="AS2884" s="40">
        <f t="shared" si="1252"/>
        <v>0</v>
      </c>
      <c r="AT2884" s="40">
        <f t="shared" si="1253"/>
        <v>0</v>
      </c>
      <c r="AU2884" s="40">
        <f t="shared" si="1254"/>
        <v>0</v>
      </c>
      <c r="AX2884" s="279">
        <f t="shared" si="1255"/>
        <v>0</v>
      </c>
      <c r="AY2884" s="279">
        <f t="shared" si="1256"/>
        <v>0</v>
      </c>
      <c r="AZ2884" s="40">
        <f t="shared" si="1257"/>
        <v>0</v>
      </c>
      <c r="BB2884" s="40">
        <f t="shared" si="1258"/>
        <v>0</v>
      </c>
      <c r="BC2884" s="397">
        <f t="shared" si="1259"/>
        <v>0</v>
      </c>
      <c r="BD2884" s="105">
        <f t="shared" si="1260"/>
        <v>0</v>
      </c>
      <c r="BE2884" s="105">
        <f t="shared" si="1261"/>
        <v>0</v>
      </c>
      <c r="BF2884" s="742">
        <f t="shared" si="1262"/>
        <v>0</v>
      </c>
      <c r="BG2884" s="89"/>
      <c r="BH2884" s="9"/>
      <c r="BJ2884" s="40">
        <f t="shared" si="1263"/>
        <v>0</v>
      </c>
      <c r="BK2884" s="40">
        <f t="shared" si="1264"/>
        <v>1</v>
      </c>
      <c r="BL2884" s="40">
        <f t="shared" si="1265"/>
        <v>0</v>
      </c>
      <c r="BM2884" s="40">
        <f t="shared" si="1266"/>
        <v>0</v>
      </c>
      <c r="BN2884" s="40">
        <f t="shared" si="1267"/>
        <v>0</v>
      </c>
    </row>
    <row r="2885" spans="1:66" x14ac:dyDescent="0.25">
      <c r="A2885" s="379"/>
      <c r="B2885" s="936"/>
      <c r="C2885" s="272"/>
      <c r="D2885" s="868"/>
      <c r="E2885" s="873" t="str">
        <f t="shared" si="1241"/>
        <v xml:space="preserve"> </v>
      </c>
      <c r="F2885" s="130">
        <f t="shared" si="1242"/>
        <v>0</v>
      </c>
      <c r="G2885" s="128">
        <f t="shared" si="1243"/>
        <v>2873</v>
      </c>
      <c r="H2885" s="127"/>
      <c r="I2885" s="321"/>
      <c r="J2885" s="97"/>
      <c r="K2885" s="323"/>
      <c r="L2885" s="322"/>
      <c r="M2885" s="50"/>
      <c r="N2885" s="87"/>
      <c r="O2885" s="324"/>
      <c r="P2885" s="98"/>
      <c r="Q2885" s="98"/>
      <c r="R2885" s="114"/>
      <c r="S2885" s="753"/>
      <c r="T2885" s="98"/>
      <c r="U2885" s="98"/>
      <c r="V2885" s="98"/>
      <c r="W2885" s="99"/>
      <c r="X2885" s="97"/>
      <c r="Y2885" s="87"/>
      <c r="Z2885" s="100"/>
      <c r="AA2885" s="106">
        <f t="shared" si="1244"/>
        <v>2873</v>
      </c>
      <c r="AB2885" s="549">
        <f t="shared" si="1245"/>
        <v>0</v>
      </c>
      <c r="AC2885" s="544">
        <f t="shared" si="1246"/>
        <v>0</v>
      </c>
      <c r="AD2885" s="174">
        <f t="shared" si="1247"/>
        <v>0</v>
      </c>
      <c r="AE2885" s="8"/>
      <c r="AF2885" s="885" t="str">
        <f t="shared" si="1248"/>
        <v xml:space="preserve"> </v>
      </c>
      <c r="AG2885" s="40">
        <f t="shared" si="1249"/>
        <v>0</v>
      </c>
      <c r="AH2885" s="40">
        <f t="shared" si="1250"/>
        <v>0</v>
      </c>
      <c r="AR2885" s="40">
        <f t="shared" si="1251"/>
        <v>0</v>
      </c>
      <c r="AS2885" s="40">
        <f t="shared" si="1252"/>
        <v>0</v>
      </c>
      <c r="AT2885" s="40">
        <f t="shared" si="1253"/>
        <v>0</v>
      </c>
      <c r="AU2885" s="40">
        <f t="shared" si="1254"/>
        <v>0</v>
      </c>
      <c r="AX2885" s="279">
        <f t="shared" si="1255"/>
        <v>0</v>
      </c>
      <c r="AY2885" s="279">
        <f t="shared" si="1256"/>
        <v>0</v>
      </c>
      <c r="AZ2885" s="40">
        <f t="shared" si="1257"/>
        <v>0</v>
      </c>
      <c r="BB2885" s="40">
        <f t="shared" si="1258"/>
        <v>0</v>
      </c>
      <c r="BC2885" s="397">
        <f t="shared" si="1259"/>
        <v>0</v>
      </c>
      <c r="BD2885" s="105">
        <f t="shared" si="1260"/>
        <v>0</v>
      </c>
      <c r="BE2885" s="105">
        <f t="shared" si="1261"/>
        <v>0</v>
      </c>
      <c r="BF2885" s="742">
        <f t="shared" si="1262"/>
        <v>0</v>
      </c>
      <c r="BG2885" s="89"/>
      <c r="BH2885" s="9"/>
      <c r="BJ2885" s="40">
        <f t="shared" si="1263"/>
        <v>0</v>
      </c>
      <c r="BK2885" s="40">
        <f t="shared" si="1264"/>
        <v>1</v>
      </c>
      <c r="BL2885" s="40">
        <f t="shared" si="1265"/>
        <v>0</v>
      </c>
      <c r="BM2885" s="40">
        <f t="shared" si="1266"/>
        <v>0</v>
      </c>
      <c r="BN2885" s="40">
        <f t="shared" si="1267"/>
        <v>0</v>
      </c>
    </row>
    <row r="2886" spans="1:66" x14ac:dyDescent="0.25">
      <c r="A2886" s="379"/>
      <c r="B2886" s="936"/>
      <c r="C2886" s="272"/>
      <c r="D2886" s="868"/>
      <c r="E2886" s="873" t="str">
        <f t="shared" si="1241"/>
        <v xml:space="preserve"> </v>
      </c>
      <c r="F2886" s="130">
        <f t="shared" si="1242"/>
        <v>0</v>
      </c>
      <c r="G2886" s="128">
        <f t="shared" si="1243"/>
        <v>2874</v>
      </c>
      <c r="H2886" s="127"/>
      <c r="I2886" s="321"/>
      <c r="J2886" s="97"/>
      <c r="K2886" s="323"/>
      <c r="L2886" s="322"/>
      <c r="M2886" s="50"/>
      <c r="N2886" s="87"/>
      <c r="O2886" s="324"/>
      <c r="P2886" s="98"/>
      <c r="Q2886" s="98"/>
      <c r="R2886" s="114"/>
      <c r="S2886" s="753"/>
      <c r="T2886" s="98"/>
      <c r="U2886" s="98"/>
      <c r="V2886" s="98"/>
      <c r="W2886" s="99"/>
      <c r="X2886" s="97"/>
      <c r="Y2886" s="87"/>
      <c r="Z2886" s="100"/>
      <c r="AA2886" s="106">
        <f t="shared" si="1244"/>
        <v>2874</v>
      </c>
      <c r="AB2886" s="549">
        <f t="shared" si="1245"/>
        <v>0</v>
      </c>
      <c r="AC2886" s="544">
        <f t="shared" si="1246"/>
        <v>0</v>
      </c>
      <c r="AD2886" s="174">
        <f t="shared" si="1247"/>
        <v>0</v>
      </c>
      <c r="AE2886" s="8"/>
      <c r="AF2886" s="885" t="str">
        <f t="shared" si="1248"/>
        <v xml:space="preserve"> </v>
      </c>
      <c r="AG2886" s="40">
        <f t="shared" si="1249"/>
        <v>0</v>
      </c>
      <c r="AH2886" s="40">
        <f t="shared" si="1250"/>
        <v>0</v>
      </c>
      <c r="AR2886" s="40">
        <f t="shared" si="1251"/>
        <v>0</v>
      </c>
      <c r="AS2886" s="40">
        <f t="shared" si="1252"/>
        <v>0</v>
      </c>
      <c r="AT2886" s="40">
        <f t="shared" si="1253"/>
        <v>0</v>
      </c>
      <c r="AU2886" s="40">
        <f t="shared" si="1254"/>
        <v>0</v>
      </c>
      <c r="AX2886" s="279">
        <f t="shared" si="1255"/>
        <v>0</v>
      </c>
      <c r="AY2886" s="279">
        <f t="shared" si="1256"/>
        <v>0</v>
      </c>
      <c r="AZ2886" s="40">
        <f t="shared" si="1257"/>
        <v>0</v>
      </c>
      <c r="BB2886" s="40">
        <f t="shared" si="1258"/>
        <v>0</v>
      </c>
      <c r="BC2886" s="397">
        <f t="shared" si="1259"/>
        <v>0</v>
      </c>
      <c r="BD2886" s="105">
        <f t="shared" si="1260"/>
        <v>0</v>
      </c>
      <c r="BE2886" s="105">
        <f t="shared" si="1261"/>
        <v>0</v>
      </c>
      <c r="BF2886" s="742">
        <f t="shared" si="1262"/>
        <v>0</v>
      </c>
      <c r="BG2886" s="89"/>
      <c r="BH2886" s="9"/>
      <c r="BJ2886" s="40">
        <f t="shared" si="1263"/>
        <v>0</v>
      </c>
      <c r="BK2886" s="40">
        <f t="shared" si="1264"/>
        <v>1</v>
      </c>
      <c r="BL2886" s="40">
        <f t="shared" si="1265"/>
        <v>0</v>
      </c>
      <c r="BM2886" s="40">
        <f t="shared" si="1266"/>
        <v>0</v>
      </c>
      <c r="BN2886" s="40">
        <f t="shared" si="1267"/>
        <v>0</v>
      </c>
    </row>
    <row r="2887" spans="1:66" x14ac:dyDescent="0.25">
      <c r="A2887" s="379"/>
      <c r="B2887" s="936"/>
      <c r="C2887" s="272"/>
      <c r="D2887" s="868"/>
      <c r="E2887" s="873" t="str">
        <f t="shared" si="1241"/>
        <v xml:space="preserve"> </v>
      </c>
      <c r="F2887" s="130">
        <f t="shared" si="1242"/>
        <v>0</v>
      </c>
      <c r="G2887" s="128">
        <f t="shared" si="1243"/>
        <v>2875</v>
      </c>
      <c r="H2887" s="127"/>
      <c r="I2887" s="321"/>
      <c r="J2887" s="97"/>
      <c r="K2887" s="323"/>
      <c r="L2887" s="322"/>
      <c r="M2887" s="50"/>
      <c r="N2887" s="87"/>
      <c r="O2887" s="324"/>
      <c r="P2887" s="98"/>
      <c r="Q2887" s="98"/>
      <c r="R2887" s="114"/>
      <c r="S2887" s="753"/>
      <c r="T2887" s="98"/>
      <c r="U2887" s="98"/>
      <c r="V2887" s="98"/>
      <c r="W2887" s="99"/>
      <c r="X2887" s="97"/>
      <c r="Y2887" s="87"/>
      <c r="Z2887" s="100"/>
      <c r="AA2887" s="106">
        <f t="shared" si="1244"/>
        <v>2875</v>
      </c>
      <c r="AB2887" s="549">
        <f t="shared" si="1245"/>
        <v>0</v>
      </c>
      <c r="AC2887" s="544">
        <f t="shared" si="1246"/>
        <v>0</v>
      </c>
      <c r="AD2887" s="174">
        <f t="shared" si="1247"/>
        <v>0</v>
      </c>
      <c r="AE2887" s="8"/>
      <c r="AF2887" s="885" t="str">
        <f t="shared" si="1248"/>
        <v xml:space="preserve"> </v>
      </c>
      <c r="AG2887" s="40">
        <f t="shared" si="1249"/>
        <v>0</v>
      </c>
      <c r="AH2887" s="40">
        <f t="shared" si="1250"/>
        <v>0</v>
      </c>
      <c r="AR2887" s="40">
        <f t="shared" si="1251"/>
        <v>0</v>
      </c>
      <c r="AS2887" s="40">
        <f t="shared" si="1252"/>
        <v>0</v>
      </c>
      <c r="AT2887" s="40">
        <f t="shared" si="1253"/>
        <v>0</v>
      </c>
      <c r="AU2887" s="40">
        <f t="shared" si="1254"/>
        <v>0</v>
      </c>
      <c r="AX2887" s="279">
        <f t="shared" si="1255"/>
        <v>0</v>
      </c>
      <c r="AY2887" s="279">
        <f t="shared" si="1256"/>
        <v>0</v>
      </c>
      <c r="AZ2887" s="40">
        <f t="shared" si="1257"/>
        <v>0</v>
      </c>
      <c r="BB2887" s="40">
        <f t="shared" si="1258"/>
        <v>0</v>
      </c>
      <c r="BC2887" s="397">
        <f t="shared" si="1259"/>
        <v>0</v>
      </c>
      <c r="BD2887" s="105">
        <f t="shared" si="1260"/>
        <v>0</v>
      </c>
      <c r="BE2887" s="105">
        <f t="shared" si="1261"/>
        <v>0</v>
      </c>
      <c r="BF2887" s="742">
        <f t="shared" si="1262"/>
        <v>0</v>
      </c>
      <c r="BG2887" s="89"/>
      <c r="BH2887" s="9"/>
      <c r="BJ2887" s="40">
        <f t="shared" si="1263"/>
        <v>0</v>
      </c>
      <c r="BK2887" s="40">
        <f t="shared" si="1264"/>
        <v>1</v>
      </c>
      <c r="BL2887" s="40">
        <f t="shared" si="1265"/>
        <v>0</v>
      </c>
      <c r="BM2887" s="40">
        <f t="shared" si="1266"/>
        <v>0</v>
      </c>
      <c r="BN2887" s="40">
        <f t="shared" si="1267"/>
        <v>0</v>
      </c>
    </row>
    <row r="2888" spans="1:66" x14ac:dyDescent="0.25">
      <c r="A2888" s="379"/>
      <c r="B2888" s="936"/>
      <c r="C2888" s="272"/>
      <c r="D2888" s="868"/>
      <c r="E2888" s="873" t="str">
        <f t="shared" si="1241"/>
        <v xml:space="preserve"> </v>
      </c>
      <c r="F2888" s="130">
        <f t="shared" si="1242"/>
        <v>0</v>
      </c>
      <c r="G2888" s="128">
        <f t="shared" si="1243"/>
        <v>2876</v>
      </c>
      <c r="H2888" s="127"/>
      <c r="I2888" s="321"/>
      <c r="J2888" s="97"/>
      <c r="K2888" s="323"/>
      <c r="L2888" s="322"/>
      <c r="M2888" s="50"/>
      <c r="N2888" s="87"/>
      <c r="O2888" s="324"/>
      <c r="P2888" s="98"/>
      <c r="Q2888" s="98"/>
      <c r="R2888" s="114"/>
      <c r="S2888" s="753"/>
      <c r="T2888" s="98"/>
      <c r="U2888" s="98"/>
      <c r="V2888" s="98"/>
      <c r="W2888" s="99"/>
      <c r="X2888" s="97"/>
      <c r="Y2888" s="87"/>
      <c r="Z2888" s="100"/>
      <c r="AA2888" s="106">
        <f t="shared" si="1244"/>
        <v>2876</v>
      </c>
      <c r="AB2888" s="549">
        <f t="shared" si="1245"/>
        <v>0</v>
      </c>
      <c r="AC2888" s="544">
        <f t="shared" si="1246"/>
        <v>0</v>
      </c>
      <c r="AD2888" s="174">
        <f t="shared" si="1247"/>
        <v>0</v>
      </c>
      <c r="AE2888" s="8"/>
      <c r="AF2888" s="885" t="str">
        <f t="shared" si="1248"/>
        <v xml:space="preserve"> </v>
      </c>
      <c r="AG2888" s="40">
        <f t="shared" si="1249"/>
        <v>0</v>
      </c>
      <c r="AH2888" s="40">
        <f t="shared" si="1250"/>
        <v>0</v>
      </c>
      <c r="AR2888" s="40">
        <f t="shared" si="1251"/>
        <v>0</v>
      </c>
      <c r="AS2888" s="40">
        <f t="shared" si="1252"/>
        <v>0</v>
      </c>
      <c r="AT2888" s="40">
        <f t="shared" si="1253"/>
        <v>0</v>
      </c>
      <c r="AU2888" s="40">
        <f t="shared" si="1254"/>
        <v>0</v>
      </c>
      <c r="AX2888" s="279">
        <f t="shared" si="1255"/>
        <v>0</v>
      </c>
      <c r="AY2888" s="279">
        <f t="shared" si="1256"/>
        <v>0</v>
      </c>
      <c r="AZ2888" s="40">
        <f t="shared" si="1257"/>
        <v>0</v>
      </c>
      <c r="BB2888" s="40">
        <f t="shared" si="1258"/>
        <v>0</v>
      </c>
      <c r="BC2888" s="397">
        <f t="shared" si="1259"/>
        <v>0</v>
      </c>
      <c r="BD2888" s="105">
        <f t="shared" si="1260"/>
        <v>0</v>
      </c>
      <c r="BE2888" s="105">
        <f t="shared" si="1261"/>
        <v>0</v>
      </c>
      <c r="BF2888" s="742">
        <f t="shared" si="1262"/>
        <v>0</v>
      </c>
      <c r="BG2888" s="89"/>
      <c r="BH2888" s="9"/>
      <c r="BJ2888" s="40">
        <f t="shared" si="1263"/>
        <v>0</v>
      </c>
      <c r="BK2888" s="40">
        <f t="shared" si="1264"/>
        <v>1</v>
      </c>
      <c r="BL2888" s="40">
        <f t="shared" si="1265"/>
        <v>0</v>
      </c>
      <c r="BM2888" s="40">
        <f t="shared" si="1266"/>
        <v>0</v>
      </c>
      <c r="BN2888" s="40">
        <f t="shared" si="1267"/>
        <v>0</v>
      </c>
    </row>
    <row r="2889" spans="1:66" x14ac:dyDescent="0.25">
      <c r="A2889" s="379"/>
      <c r="B2889" s="936"/>
      <c r="C2889" s="272"/>
      <c r="D2889" s="868"/>
      <c r="E2889" s="873" t="str">
        <f t="shared" si="1241"/>
        <v xml:space="preserve"> </v>
      </c>
      <c r="F2889" s="130">
        <f t="shared" si="1242"/>
        <v>0</v>
      </c>
      <c r="G2889" s="128">
        <f t="shared" si="1243"/>
        <v>2877</v>
      </c>
      <c r="H2889" s="127"/>
      <c r="I2889" s="321"/>
      <c r="J2889" s="97"/>
      <c r="K2889" s="323"/>
      <c r="L2889" s="322"/>
      <c r="M2889" s="50"/>
      <c r="N2889" s="87"/>
      <c r="O2889" s="324"/>
      <c r="P2889" s="98"/>
      <c r="Q2889" s="98"/>
      <c r="R2889" s="114"/>
      <c r="S2889" s="753"/>
      <c r="T2889" s="98"/>
      <c r="U2889" s="98"/>
      <c r="V2889" s="98"/>
      <c r="W2889" s="99"/>
      <c r="X2889" s="97"/>
      <c r="Y2889" s="87"/>
      <c r="Z2889" s="100"/>
      <c r="AA2889" s="106">
        <f t="shared" si="1244"/>
        <v>2877</v>
      </c>
      <c r="AB2889" s="549">
        <f t="shared" si="1245"/>
        <v>0</v>
      </c>
      <c r="AC2889" s="544">
        <f t="shared" si="1246"/>
        <v>0</v>
      </c>
      <c r="AD2889" s="174">
        <f t="shared" si="1247"/>
        <v>0</v>
      </c>
      <c r="AE2889" s="8"/>
      <c r="AF2889" s="885" t="str">
        <f t="shared" si="1248"/>
        <v xml:space="preserve"> </v>
      </c>
      <c r="AG2889" s="40">
        <f t="shared" si="1249"/>
        <v>0</v>
      </c>
      <c r="AH2889" s="40">
        <f t="shared" si="1250"/>
        <v>0</v>
      </c>
      <c r="AR2889" s="40">
        <f t="shared" si="1251"/>
        <v>0</v>
      </c>
      <c r="AS2889" s="40">
        <f t="shared" si="1252"/>
        <v>0</v>
      </c>
      <c r="AT2889" s="40">
        <f t="shared" si="1253"/>
        <v>0</v>
      </c>
      <c r="AU2889" s="40">
        <f t="shared" si="1254"/>
        <v>0</v>
      </c>
      <c r="AX2889" s="279">
        <f t="shared" si="1255"/>
        <v>0</v>
      </c>
      <c r="AY2889" s="279">
        <f t="shared" si="1256"/>
        <v>0</v>
      </c>
      <c r="AZ2889" s="40">
        <f t="shared" si="1257"/>
        <v>0</v>
      </c>
      <c r="BB2889" s="40">
        <f t="shared" si="1258"/>
        <v>0</v>
      </c>
      <c r="BC2889" s="397">
        <f t="shared" si="1259"/>
        <v>0</v>
      </c>
      <c r="BD2889" s="105">
        <f t="shared" si="1260"/>
        <v>0</v>
      </c>
      <c r="BE2889" s="105">
        <f t="shared" si="1261"/>
        <v>0</v>
      </c>
      <c r="BF2889" s="742">
        <f t="shared" si="1262"/>
        <v>0</v>
      </c>
      <c r="BG2889" s="89"/>
      <c r="BH2889" s="9"/>
      <c r="BJ2889" s="40">
        <f t="shared" si="1263"/>
        <v>0</v>
      </c>
      <c r="BK2889" s="40">
        <f t="shared" si="1264"/>
        <v>1</v>
      </c>
      <c r="BL2889" s="40">
        <f t="shared" si="1265"/>
        <v>0</v>
      </c>
      <c r="BM2889" s="40">
        <f t="shared" si="1266"/>
        <v>0</v>
      </c>
      <c r="BN2889" s="40">
        <f t="shared" si="1267"/>
        <v>0</v>
      </c>
    </row>
    <row r="2890" spans="1:66" x14ac:dyDescent="0.25">
      <c r="A2890" s="379"/>
      <c r="B2890" s="936"/>
      <c r="C2890" s="272"/>
      <c r="D2890" s="868"/>
      <c r="E2890" s="873" t="str">
        <f t="shared" si="1241"/>
        <v xml:space="preserve"> </v>
      </c>
      <c r="F2890" s="130">
        <f t="shared" si="1242"/>
        <v>0</v>
      </c>
      <c r="G2890" s="128">
        <f t="shared" si="1243"/>
        <v>2878</v>
      </c>
      <c r="H2890" s="127"/>
      <c r="I2890" s="321"/>
      <c r="J2890" s="97"/>
      <c r="K2890" s="323"/>
      <c r="L2890" s="322"/>
      <c r="M2890" s="50"/>
      <c r="N2890" s="87"/>
      <c r="O2890" s="324"/>
      <c r="P2890" s="98"/>
      <c r="Q2890" s="98"/>
      <c r="R2890" s="114"/>
      <c r="S2890" s="753"/>
      <c r="T2890" s="98"/>
      <c r="U2890" s="98"/>
      <c r="V2890" s="98"/>
      <c r="W2890" s="99"/>
      <c r="X2890" s="97"/>
      <c r="Y2890" s="87"/>
      <c r="Z2890" s="100"/>
      <c r="AA2890" s="106">
        <f t="shared" si="1244"/>
        <v>2878</v>
      </c>
      <c r="AB2890" s="549">
        <f t="shared" si="1245"/>
        <v>0</v>
      </c>
      <c r="AC2890" s="544">
        <f t="shared" si="1246"/>
        <v>0</v>
      </c>
      <c r="AD2890" s="174">
        <f t="shared" si="1247"/>
        <v>0</v>
      </c>
      <c r="AE2890" s="8"/>
      <c r="AF2890" s="885" t="str">
        <f t="shared" si="1248"/>
        <v xml:space="preserve"> </v>
      </c>
      <c r="AG2890" s="40">
        <f t="shared" si="1249"/>
        <v>0</v>
      </c>
      <c r="AH2890" s="40">
        <f t="shared" si="1250"/>
        <v>0</v>
      </c>
      <c r="AR2890" s="40">
        <f t="shared" si="1251"/>
        <v>0</v>
      </c>
      <c r="AS2890" s="40">
        <f t="shared" si="1252"/>
        <v>0</v>
      </c>
      <c r="AT2890" s="40">
        <f t="shared" si="1253"/>
        <v>0</v>
      </c>
      <c r="AU2890" s="40">
        <f t="shared" si="1254"/>
        <v>0</v>
      </c>
      <c r="AX2890" s="279">
        <f t="shared" si="1255"/>
        <v>0</v>
      </c>
      <c r="AY2890" s="279">
        <f t="shared" si="1256"/>
        <v>0</v>
      </c>
      <c r="AZ2890" s="40">
        <f t="shared" si="1257"/>
        <v>0</v>
      </c>
      <c r="BB2890" s="40">
        <f t="shared" si="1258"/>
        <v>0</v>
      </c>
      <c r="BC2890" s="397">
        <f t="shared" si="1259"/>
        <v>0</v>
      </c>
      <c r="BD2890" s="105">
        <f t="shared" si="1260"/>
        <v>0</v>
      </c>
      <c r="BE2890" s="105">
        <f t="shared" si="1261"/>
        <v>0</v>
      </c>
      <c r="BF2890" s="742">
        <f t="shared" si="1262"/>
        <v>0</v>
      </c>
      <c r="BG2890" s="89"/>
      <c r="BH2890" s="9"/>
      <c r="BJ2890" s="40">
        <f t="shared" si="1263"/>
        <v>0</v>
      </c>
      <c r="BK2890" s="40">
        <f t="shared" si="1264"/>
        <v>1</v>
      </c>
      <c r="BL2890" s="40">
        <f t="shared" si="1265"/>
        <v>0</v>
      </c>
      <c r="BM2890" s="40">
        <f t="shared" si="1266"/>
        <v>0</v>
      </c>
      <c r="BN2890" s="40">
        <f t="shared" si="1267"/>
        <v>0</v>
      </c>
    </row>
    <row r="2891" spans="1:66" x14ac:dyDescent="0.25">
      <c r="A2891" s="379"/>
      <c r="B2891" s="936"/>
      <c r="C2891" s="272"/>
      <c r="D2891" s="868"/>
      <c r="E2891" s="873" t="str">
        <f t="shared" si="1241"/>
        <v xml:space="preserve"> </v>
      </c>
      <c r="F2891" s="130">
        <f t="shared" si="1242"/>
        <v>0</v>
      </c>
      <c r="G2891" s="128">
        <f t="shared" si="1243"/>
        <v>2879</v>
      </c>
      <c r="H2891" s="127"/>
      <c r="I2891" s="321"/>
      <c r="J2891" s="97"/>
      <c r="K2891" s="323"/>
      <c r="L2891" s="322"/>
      <c r="M2891" s="50"/>
      <c r="N2891" s="87"/>
      <c r="O2891" s="324"/>
      <c r="P2891" s="98"/>
      <c r="Q2891" s="98"/>
      <c r="R2891" s="114"/>
      <c r="S2891" s="753"/>
      <c r="T2891" s="98"/>
      <c r="U2891" s="98"/>
      <c r="V2891" s="98"/>
      <c r="W2891" s="99"/>
      <c r="X2891" s="97"/>
      <c r="Y2891" s="87"/>
      <c r="Z2891" s="100"/>
      <c r="AA2891" s="106">
        <f t="shared" si="1244"/>
        <v>2879</v>
      </c>
      <c r="AB2891" s="549">
        <f t="shared" si="1245"/>
        <v>0</v>
      </c>
      <c r="AC2891" s="544">
        <f t="shared" si="1246"/>
        <v>0</v>
      </c>
      <c r="AD2891" s="174">
        <f t="shared" si="1247"/>
        <v>0</v>
      </c>
      <c r="AE2891" s="8"/>
      <c r="AF2891" s="885" t="str">
        <f t="shared" si="1248"/>
        <v xml:space="preserve"> </v>
      </c>
      <c r="AG2891" s="40">
        <f t="shared" si="1249"/>
        <v>0</v>
      </c>
      <c r="AH2891" s="40">
        <f t="shared" si="1250"/>
        <v>0</v>
      </c>
      <c r="AR2891" s="40">
        <f t="shared" si="1251"/>
        <v>0</v>
      </c>
      <c r="AS2891" s="40">
        <f t="shared" si="1252"/>
        <v>0</v>
      </c>
      <c r="AT2891" s="40">
        <f t="shared" si="1253"/>
        <v>0</v>
      </c>
      <c r="AU2891" s="40">
        <f t="shared" si="1254"/>
        <v>0</v>
      </c>
      <c r="AX2891" s="279">
        <f t="shared" si="1255"/>
        <v>0</v>
      </c>
      <c r="AY2891" s="279">
        <f t="shared" si="1256"/>
        <v>0</v>
      </c>
      <c r="AZ2891" s="40">
        <f t="shared" si="1257"/>
        <v>0</v>
      </c>
      <c r="BB2891" s="40">
        <f t="shared" si="1258"/>
        <v>0</v>
      </c>
      <c r="BC2891" s="397">
        <f t="shared" si="1259"/>
        <v>0</v>
      </c>
      <c r="BD2891" s="105">
        <f t="shared" si="1260"/>
        <v>0</v>
      </c>
      <c r="BE2891" s="105">
        <f t="shared" si="1261"/>
        <v>0</v>
      </c>
      <c r="BF2891" s="742">
        <f t="shared" si="1262"/>
        <v>0</v>
      </c>
      <c r="BG2891" s="89"/>
      <c r="BH2891" s="9"/>
      <c r="BJ2891" s="40">
        <f t="shared" si="1263"/>
        <v>0</v>
      </c>
      <c r="BK2891" s="40">
        <f t="shared" si="1264"/>
        <v>1</v>
      </c>
      <c r="BL2891" s="40">
        <f t="shared" si="1265"/>
        <v>0</v>
      </c>
      <c r="BM2891" s="40">
        <f t="shared" si="1266"/>
        <v>0</v>
      </c>
      <c r="BN2891" s="40">
        <f t="shared" si="1267"/>
        <v>0</v>
      </c>
    </row>
    <row r="2892" spans="1:66" x14ac:dyDescent="0.25">
      <c r="A2892" s="379"/>
      <c r="B2892" s="936"/>
      <c r="C2892" s="272"/>
      <c r="D2892" s="868"/>
      <c r="E2892" s="873" t="str">
        <f t="shared" si="1241"/>
        <v xml:space="preserve"> </v>
      </c>
      <c r="F2892" s="130">
        <f t="shared" si="1242"/>
        <v>0</v>
      </c>
      <c r="G2892" s="128">
        <f t="shared" si="1243"/>
        <v>2880</v>
      </c>
      <c r="H2892" s="127"/>
      <c r="I2892" s="321"/>
      <c r="J2892" s="97"/>
      <c r="K2892" s="323"/>
      <c r="L2892" s="322"/>
      <c r="M2892" s="50"/>
      <c r="N2892" s="87"/>
      <c r="O2892" s="324"/>
      <c r="P2892" s="98"/>
      <c r="Q2892" s="98"/>
      <c r="R2892" s="114"/>
      <c r="S2892" s="753"/>
      <c r="T2892" s="98"/>
      <c r="U2892" s="98"/>
      <c r="V2892" s="98"/>
      <c r="W2892" s="99"/>
      <c r="X2892" s="97"/>
      <c r="Y2892" s="87"/>
      <c r="Z2892" s="100"/>
      <c r="AA2892" s="106">
        <f t="shared" si="1244"/>
        <v>2880</v>
      </c>
      <c r="AB2892" s="549">
        <f t="shared" si="1245"/>
        <v>0</v>
      </c>
      <c r="AC2892" s="544">
        <f t="shared" si="1246"/>
        <v>0</v>
      </c>
      <c r="AD2892" s="174">
        <f t="shared" si="1247"/>
        <v>0</v>
      </c>
      <c r="AE2892" s="8"/>
      <c r="AF2892" s="885" t="str">
        <f t="shared" si="1248"/>
        <v xml:space="preserve"> </v>
      </c>
      <c r="AG2892" s="40">
        <f t="shared" si="1249"/>
        <v>0</v>
      </c>
      <c r="AH2892" s="40">
        <f t="shared" si="1250"/>
        <v>0</v>
      </c>
      <c r="AR2892" s="40">
        <f t="shared" si="1251"/>
        <v>0</v>
      </c>
      <c r="AS2892" s="40">
        <f t="shared" si="1252"/>
        <v>0</v>
      </c>
      <c r="AT2892" s="40">
        <f t="shared" si="1253"/>
        <v>0</v>
      </c>
      <c r="AU2892" s="40">
        <f t="shared" si="1254"/>
        <v>0</v>
      </c>
      <c r="AX2892" s="279">
        <f t="shared" si="1255"/>
        <v>0</v>
      </c>
      <c r="AY2892" s="279">
        <f t="shared" si="1256"/>
        <v>0</v>
      </c>
      <c r="AZ2892" s="40">
        <f t="shared" si="1257"/>
        <v>0</v>
      </c>
      <c r="BB2892" s="40">
        <f t="shared" si="1258"/>
        <v>0</v>
      </c>
      <c r="BC2892" s="397">
        <f t="shared" si="1259"/>
        <v>0</v>
      </c>
      <c r="BD2892" s="105">
        <f t="shared" si="1260"/>
        <v>0</v>
      </c>
      <c r="BE2892" s="105">
        <f t="shared" si="1261"/>
        <v>0</v>
      </c>
      <c r="BF2892" s="742">
        <f t="shared" si="1262"/>
        <v>0</v>
      </c>
      <c r="BG2892" s="89"/>
      <c r="BH2892" s="9"/>
      <c r="BJ2892" s="40">
        <f t="shared" si="1263"/>
        <v>0</v>
      </c>
      <c r="BK2892" s="40">
        <f t="shared" si="1264"/>
        <v>1</v>
      </c>
      <c r="BL2892" s="40">
        <f t="shared" si="1265"/>
        <v>0</v>
      </c>
      <c r="BM2892" s="40">
        <f t="shared" si="1266"/>
        <v>0</v>
      </c>
      <c r="BN2892" s="40">
        <f t="shared" si="1267"/>
        <v>0</v>
      </c>
    </row>
    <row r="2893" spans="1:66" x14ac:dyDescent="0.25">
      <c r="A2893" s="379"/>
      <c r="B2893" s="936"/>
      <c r="C2893" s="272"/>
      <c r="D2893" s="868"/>
      <c r="E2893" s="873" t="str">
        <f t="shared" si="1241"/>
        <v xml:space="preserve"> </v>
      </c>
      <c r="F2893" s="130">
        <f t="shared" si="1242"/>
        <v>0</v>
      </c>
      <c r="G2893" s="128">
        <f t="shared" si="1243"/>
        <v>2881</v>
      </c>
      <c r="H2893" s="127"/>
      <c r="I2893" s="321"/>
      <c r="J2893" s="97"/>
      <c r="K2893" s="323"/>
      <c r="L2893" s="322"/>
      <c r="M2893" s="50"/>
      <c r="N2893" s="87"/>
      <c r="O2893" s="324"/>
      <c r="P2893" s="98"/>
      <c r="Q2893" s="98"/>
      <c r="R2893" s="114"/>
      <c r="S2893" s="753"/>
      <c r="T2893" s="98"/>
      <c r="U2893" s="98"/>
      <c r="V2893" s="98"/>
      <c r="W2893" s="99"/>
      <c r="X2893" s="97"/>
      <c r="Y2893" s="87"/>
      <c r="Z2893" s="100"/>
      <c r="AA2893" s="106">
        <f t="shared" si="1244"/>
        <v>2881</v>
      </c>
      <c r="AB2893" s="549">
        <f t="shared" si="1245"/>
        <v>0</v>
      </c>
      <c r="AC2893" s="544">
        <f t="shared" si="1246"/>
        <v>0</v>
      </c>
      <c r="AD2893" s="174">
        <f t="shared" si="1247"/>
        <v>0</v>
      </c>
      <c r="AE2893" s="8"/>
      <c r="AF2893" s="885" t="str">
        <f t="shared" si="1248"/>
        <v xml:space="preserve"> </v>
      </c>
      <c r="AG2893" s="40">
        <f t="shared" si="1249"/>
        <v>0</v>
      </c>
      <c r="AH2893" s="40">
        <f t="shared" si="1250"/>
        <v>0</v>
      </c>
      <c r="AR2893" s="40">
        <f t="shared" si="1251"/>
        <v>0</v>
      </c>
      <c r="AS2893" s="40">
        <f t="shared" si="1252"/>
        <v>0</v>
      </c>
      <c r="AT2893" s="40">
        <f t="shared" si="1253"/>
        <v>0</v>
      </c>
      <c r="AU2893" s="40">
        <f t="shared" si="1254"/>
        <v>0</v>
      </c>
      <c r="AX2893" s="279">
        <f t="shared" si="1255"/>
        <v>0</v>
      </c>
      <c r="AY2893" s="279">
        <f t="shared" si="1256"/>
        <v>0</v>
      </c>
      <c r="AZ2893" s="40">
        <f t="shared" si="1257"/>
        <v>0</v>
      </c>
      <c r="BB2893" s="40">
        <f t="shared" si="1258"/>
        <v>0</v>
      </c>
      <c r="BC2893" s="397">
        <f t="shared" si="1259"/>
        <v>0</v>
      </c>
      <c r="BD2893" s="105">
        <f t="shared" si="1260"/>
        <v>0</v>
      </c>
      <c r="BE2893" s="105">
        <f t="shared" si="1261"/>
        <v>0</v>
      </c>
      <c r="BF2893" s="742">
        <f t="shared" si="1262"/>
        <v>0</v>
      </c>
      <c r="BG2893" s="89"/>
      <c r="BH2893" s="9"/>
      <c r="BJ2893" s="40">
        <f t="shared" si="1263"/>
        <v>0</v>
      </c>
      <c r="BK2893" s="40">
        <f t="shared" si="1264"/>
        <v>1</v>
      </c>
      <c r="BL2893" s="40">
        <f t="shared" si="1265"/>
        <v>0</v>
      </c>
      <c r="BM2893" s="40">
        <f t="shared" si="1266"/>
        <v>0</v>
      </c>
      <c r="BN2893" s="40">
        <f t="shared" si="1267"/>
        <v>0</v>
      </c>
    </row>
    <row r="2894" spans="1:66" x14ac:dyDescent="0.25">
      <c r="A2894" s="379"/>
      <c r="B2894" s="936"/>
      <c r="C2894" s="272"/>
      <c r="D2894" s="868"/>
      <c r="E2894" s="873" t="str">
        <f t="shared" si="1241"/>
        <v xml:space="preserve"> </v>
      </c>
      <c r="F2894" s="130">
        <f t="shared" si="1242"/>
        <v>0</v>
      </c>
      <c r="G2894" s="128">
        <f t="shared" si="1243"/>
        <v>2882</v>
      </c>
      <c r="H2894" s="127"/>
      <c r="I2894" s="321"/>
      <c r="J2894" s="97"/>
      <c r="K2894" s="323"/>
      <c r="L2894" s="322"/>
      <c r="M2894" s="50"/>
      <c r="N2894" s="87"/>
      <c r="O2894" s="324"/>
      <c r="P2894" s="98"/>
      <c r="Q2894" s="98"/>
      <c r="R2894" s="114"/>
      <c r="S2894" s="753"/>
      <c r="T2894" s="98"/>
      <c r="U2894" s="98"/>
      <c r="V2894" s="98"/>
      <c r="W2894" s="99"/>
      <c r="X2894" s="97"/>
      <c r="Y2894" s="87"/>
      <c r="Z2894" s="100"/>
      <c r="AA2894" s="106">
        <f t="shared" si="1244"/>
        <v>2882</v>
      </c>
      <c r="AB2894" s="549">
        <f t="shared" si="1245"/>
        <v>0</v>
      </c>
      <c r="AC2894" s="544">
        <f t="shared" si="1246"/>
        <v>0</v>
      </c>
      <c r="AD2894" s="174">
        <f t="shared" si="1247"/>
        <v>0</v>
      </c>
      <c r="AE2894" s="8"/>
      <c r="AF2894" s="885" t="str">
        <f t="shared" si="1248"/>
        <v xml:space="preserve"> </v>
      </c>
      <c r="AG2894" s="40">
        <f t="shared" si="1249"/>
        <v>0</v>
      </c>
      <c r="AH2894" s="40">
        <f t="shared" si="1250"/>
        <v>0</v>
      </c>
      <c r="AR2894" s="40">
        <f t="shared" si="1251"/>
        <v>0</v>
      </c>
      <c r="AS2894" s="40">
        <f t="shared" si="1252"/>
        <v>0</v>
      </c>
      <c r="AT2894" s="40">
        <f t="shared" si="1253"/>
        <v>0</v>
      </c>
      <c r="AU2894" s="40">
        <f t="shared" si="1254"/>
        <v>0</v>
      </c>
      <c r="AX2894" s="279">
        <f t="shared" si="1255"/>
        <v>0</v>
      </c>
      <c r="AY2894" s="279">
        <f t="shared" si="1256"/>
        <v>0</v>
      </c>
      <c r="AZ2894" s="40">
        <f t="shared" si="1257"/>
        <v>0</v>
      </c>
      <c r="BB2894" s="40">
        <f t="shared" si="1258"/>
        <v>0</v>
      </c>
      <c r="BC2894" s="397">
        <f t="shared" si="1259"/>
        <v>0</v>
      </c>
      <c r="BD2894" s="105">
        <f t="shared" si="1260"/>
        <v>0</v>
      </c>
      <c r="BE2894" s="105">
        <f t="shared" si="1261"/>
        <v>0</v>
      </c>
      <c r="BF2894" s="742">
        <f t="shared" si="1262"/>
        <v>0</v>
      </c>
      <c r="BG2894" s="89"/>
      <c r="BH2894" s="9"/>
      <c r="BJ2894" s="40">
        <f t="shared" si="1263"/>
        <v>0</v>
      </c>
      <c r="BK2894" s="40">
        <f t="shared" si="1264"/>
        <v>1</v>
      </c>
      <c r="BL2894" s="40">
        <f t="shared" si="1265"/>
        <v>0</v>
      </c>
      <c r="BM2894" s="40">
        <f t="shared" si="1266"/>
        <v>0</v>
      </c>
      <c r="BN2894" s="40">
        <f t="shared" si="1267"/>
        <v>0</v>
      </c>
    </row>
    <row r="2895" spans="1:66" x14ac:dyDescent="0.25">
      <c r="A2895" s="379"/>
      <c r="B2895" s="936"/>
      <c r="C2895" s="272"/>
      <c r="D2895" s="868"/>
      <c r="E2895" s="873" t="str">
        <f t="shared" si="1241"/>
        <v xml:space="preserve"> </v>
      </c>
      <c r="F2895" s="130">
        <f t="shared" si="1242"/>
        <v>0</v>
      </c>
      <c r="G2895" s="128">
        <f t="shared" si="1243"/>
        <v>2883</v>
      </c>
      <c r="H2895" s="127"/>
      <c r="I2895" s="321"/>
      <c r="J2895" s="97"/>
      <c r="K2895" s="323"/>
      <c r="L2895" s="322"/>
      <c r="M2895" s="50"/>
      <c r="N2895" s="87"/>
      <c r="O2895" s="324"/>
      <c r="P2895" s="98"/>
      <c r="Q2895" s="98"/>
      <c r="R2895" s="114"/>
      <c r="S2895" s="753"/>
      <c r="T2895" s="98"/>
      <c r="U2895" s="98"/>
      <c r="V2895" s="98"/>
      <c r="W2895" s="99"/>
      <c r="X2895" s="97"/>
      <c r="Y2895" s="87"/>
      <c r="Z2895" s="100"/>
      <c r="AA2895" s="106">
        <f t="shared" si="1244"/>
        <v>2883</v>
      </c>
      <c r="AB2895" s="549">
        <f t="shared" si="1245"/>
        <v>0</v>
      </c>
      <c r="AC2895" s="544">
        <f t="shared" si="1246"/>
        <v>0</v>
      </c>
      <c r="AD2895" s="174">
        <f t="shared" si="1247"/>
        <v>0</v>
      </c>
      <c r="AE2895" s="8"/>
      <c r="AF2895" s="885" t="str">
        <f t="shared" si="1248"/>
        <v xml:space="preserve"> </v>
      </c>
      <c r="AG2895" s="40">
        <f t="shared" si="1249"/>
        <v>0</v>
      </c>
      <c r="AH2895" s="40">
        <f t="shared" si="1250"/>
        <v>0</v>
      </c>
      <c r="AR2895" s="40">
        <f t="shared" si="1251"/>
        <v>0</v>
      </c>
      <c r="AS2895" s="40">
        <f t="shared" si="1252"/>
        <v>0</v>
      </c>
      <c r="AT2895" s="40">
        <f t="shared" si="1253"/>
        <v>0</v>
      </c>
      <c r="AU2895" s="40">
        <f t="shared" si="1254"/>
        <v>0</v>
      </c>
      <c r="AX2895" s="279">
        <f t="shared" si="1255"/>
        <v>0</v>
      </c>
      <c r="AY2895" s="279">
        <f t="shared" si="1256"/>
        <v>0</v>
      </c>
      <c r="AZ2895" s="40">
        <f t="shared" si="1257"/>
        <v>0</v>
      </c>
      <c r="BB2895" s="40">
        <f t="shared" si="1258"/>
        <v>0</v>
      </c>
      <c r="BC2895" s="397">
        <f t="shared" si="1259"/>
        <v>0</v>
      </c>
      <c r="BD2895" s="105">
        <f t="shared" si="1260"/>
        <v>0</v>
      </c>
      <c r="BE2895" s="105">
        <f t="shared" si="1261"/>
        <v>0</v>
      </c>
      <c r="BF2895" s="742">
        <f t="shared" si="1262"/>
        <v>0</v>
      </c>
      <c r="BG2895" s="89"/>
      <c r="BH2895" s="9"/>
      <c r="BJ2895" s="40">
        <f t="shared" si="1263"/>
        <v>0</v>
      </c>
      <c r="BK2895" s="40">
        <f t="shared" si="1264"/>
        <v>1</v>
      </c>
      <c r="BL2895" s="40">
        <f t="shared" si="1265"/>
        <v>0</v>
      </c>
      <c r="BM2895" s="40">
        <f t="shared" si="1266"/>
        <v>0</v>
      </c>
      <c r="BN2895" s="40">
        <f t="shared" si="1267"/>
        <v>0</v>
      </c>
    </row>
    <row r="2896" spans="1:66" x14ac:dyDescent="0.25">
      <c r="A2896" s="379"/>
      <c r="B2896" s="936"/>
      <c r="C2896" s="272"/>
      <c r="D2896" s="868"/>
      <c r="E2896" s="873" t="str">
        <f t="shared" si="1241"/>
        <v xml:space="preserve"> </v>
      </c>
      <c r="F2896" s="130">
        <f t="shared" si="1242"/>
        <v>0</v>
      </c>
      <c r="G2896" s="128">
        <f t="shared" si="1243"/>
        <v>2884</v>
      </c>
      <c r="H2896" s="127"/>
      <c r="I2896" s="321"/>
      <c r="J2896" s="97"/>
      <c r="K2896" s="323"/>
      <c r="L2896" s="322"/>
      <c r="M2896" s="50"/>
      <c r="N2896" s="87"/>
      <c r="O2896" s="324"/>
      <c r="P2896" s="98"/>
      <c r="Q2896" s="98"/>
      <c r="R2896" s="114"/>
      <c r="S2896" s="753"/>
      <c r="T2896" s="98"/>
      <c r="U2896" s="98"/>
      <c r="V2896" s="98"/>
      <c r="W2896" s="99"/>
      <c r="X2896" s="97"/>
      <c r="Y2896" s="87"/>
      <c r="Z2896" s="100"/>
      <c r="AA2896" s="106">
        <f t="shared" si="1244"/>
        <v>2884</v>
      </c>
      <c r="AB2896" s="549">
        <f t="shared" si="1245"/>
        <v>0</v>
      </c>
      <c r="AC2896" s="544">
        <f t="shared" si="1246"/>
        <v>0</v>
      </c>
      <c r="AD2896" s="174">
        <f t="shared" si="1247"/>
        <v>0</v>
      </c>
      <c r="AE2896" s="8"/>
      <c r="AF2896" s="885" t="str">
        <f t="shared" si="1248"/>
        <v xml:space="preserve"> </v>
      </c>
      <c r="AG2896" s="40">
        <f t="shared" si="1249"/>
        <v>0</v>
      </c>
      <c r="AH2896" s="40">
        <f t="shared" si="1250"/>
        <v>0</v>
      </c>
      <c r="AR2896" s="40">
        <f t="shared" si="1251"/>
        <v>0</v>
      </c>
      <c r="AS2896" s="40">
        <f t="shared" si="1252"/>
        <v>0</v>
      </c>
      <c r="AT2896" s="40">
        <f t="shared" si="1253"/>
        <v>0</v>
      </c>
      <c r="AU2896" s="40">
        <f t="shared" si="1254"/>
        <v>0</v>
      </c>
      <c r="AX2896" s="279">
        <f t="shared" si="1255"/>
        <v>0</v>
      </c>
      <c r="AY2896" s="279">
        <f t="shared" si="1256"/>
        <v>0</v>
      </c>
      <c r="AZ2896" s="40">
        <f t="shared" si="1257"/>
        <v>0</v>
      </c>
      <c r="BB2896" s="40">
        <f t="shared" si="1258"/>
        <v>0</v>
      </c>
      <c r="BC2896" s="397">
        <f t="shared" si="1259"/>
        <v>0</v>
      </c>
      <c r="BD2896" s="105">
        <f t="shared" si="1260"/>
        <v>0</v>
      </c>
      <c r="BE2896" s="105">
        <f t="shared" si="1261"/>
        <v>0</v>
      </c>
      <c r="BF2896" s="742">
        <f t="shared" si="1262"/>
        <v>0</v>
      </c>
      <c r="BG2896" s="89"/>
      <c r="BH2896" s="9"/>
      <c r="BJ2896" s="40">
        <f t="shared" si="1263"/>
        <v>0</v>
      </c>
      <c r="BK2896" s="40">
        <f t="shared" si="1264"/>
        <v>1</v>
      </c>
      <c r="BL2896" s="40">
        <f t="shared" si="1265"/>
        <v>0</v>
      </c>
      <c r="BM2896" s="40">
        <f t="shared" si="1266"/>
        <v>0</v>
      </c>
      <c r="BN2896" s="40">
        <f t="shared" si="1267"/>
        <v>0</v>
      </c>
    </row>
    <row r="2897" spans="1:66" x14ac:dyDescent="0.25">
      <c r="A2897" s="379"/>
      <c r="B2897" s="936"/>
      <c r="C2897" s="272"/>
      <c r="D2897" s="868"/>
      <c r="E2897" s="873" t="str">
        <f t="shared" si="1241"/>
        <v xml:space="preserve"> </v>
      </c>
      <c r="F2897" s="130">
        <f t="shared" si="1242"/>
        <v>0</v>
      </c>
      <c r="G2897" s="128">
        <f t="shared" si="1243"/>
        <v>2885</v>
      </c>
      <c r="H2897" s="127"/>
      <c r="I2897" s="321"/>
      <c r="J2897" s="97"/>
      <c r="K2897" s="323"/>
      <c r="L2897" s="322"/>
      <c r="M2897" s="50"/>
      <c r="N2897" s="87"/>
      <c r="O2897" s="324"/>
      <c r="P2897" s="98"/>
      <c r="Q2897" s="98"/>
      <c r="R2897" s="114"/>
      <c r="S2897" s="753"/>
      <c r="T2897" s="98"/>
      <c r="U2897" s="98"/>
      <c r="V2897" s="98"/>
      <c r="W2897" s="99"/>
      <c r="X2897" s="97"/>
      <c r="Y2897" s="87"/>
      <c r="Z2897" s="100"/>
      <c r="AA2897" s="106">
        <f t="shared" si="1244"/>
        <v>2885</v>
      </c>
      <c r="AB2897" s="549">
        <f t="shared" si="1245"/>
        <v>0</v>
      </c>
      <c r="AC2897" s="544">
        <f t="shared" si="1246"/>
        <v>0</v>
      </c>
      <c r="AD2897" s="174">
        <f t="shared" si="1247"/>
        <v>0</v>
      </c>
      <c r="AE2897" s="8"/>
      <c r="AF2897" s="885" t="str">
        <f t="shared" si="1248"/>
        <v xml:space="preserve"> </v>
      </c>
      <c r="AG2897" s="40">
        <f t="shared" si="1249"/>
        <v>0</v>
      </c>
      <c r="AH2897" s="40">
        <f t="shared" si="1250"/>
        <v>0</v>
      </c>
      <c r="AR2897" s="40">
        <f t="shared" si="1251"/>
        <v>0</v>
      </c>
      <c r="AS2897" s="40">
        <f t="shared" si="1252"/>
        <v>0</v>
      </c>
      <c r="AT2897" s="40">
        <f t="shared" si="1253"/>
        <v>0</v>
      </c>
      <c r="AU2897" s="40">
        <f t="shared" si="1254"/>
        <v>0</v>
      </c>
      <c r="AX2897" s="279">
        <f t="shared" si="1255"/>
        <v>0</v>
      </c>
      <c r="AY2897" s="279">
        <f t="shared" si="1256"/>
        <v>0</v>
      </c>
      <c r="AZ2897" s="40">
        <f t="shared" si="1257"/>
        <v>0</v>
      </c>
      <c r="BB2897" s="40">
        <f t="shared" si="1258"/>
        <v>0</v>
      </c>
      <c r="BC2897" s="397">
        <f t="shared" si="1259"/>
        <v>0</v>
      </c>
      <c r="BD2897" s="105">
        <f t="shared" si="1260"/>
        <v>0</v>
      </c>
      <c r="BE2897" s="105">
        <f t="shared" si="1261"/>
        <v>0</v>
      </c>
      <c r="BF2897" s="742">
        <f t="shared" si="1262"/>
        <v>0</v>
      </c>
      <c r="BG2897" s="89"/>
      <c r="BH2897" s="9"/>
      <c r="BJ2897" s="40">
        <f t="shared" si="1263"/>
        <v>0</v>
      </c>
      <c r="BK2897" s="40">
        <f t="shared" si="1264"/>
        <v>1</v>
      </c>
      <c r="BL2897" s="40">
        <f t="shared" si="1265"/>
        <v>0</v>
      </c>
      <c r="BM2897" s="40">
        <f t="shared" si="1266"/>
        <v>0</v>
      </c>
      <c r="BN2897" s="40">
        <f t="shared" si="1267"/>
        <v>0</v>
      </c>
    </row>
    <row r="2898" spans="1:66" x14ac:dyDescent="0.25">
      <c r="A2898" s="379"/>
      <c r="B2898" s="936"/>
      <c r="C2898" s="272"/>
      <c r="D2898" s="868"/>
      <c r="E2898" s="873" t="str">
        <f t="shared" si="1241"/>
        <v xml:space="preserve"> </v>
      </c>
      <c r="F2898" s="130">
        <f t="shared" si="1242"/>
        <v>0</v>
      </c>
      <c r="G2898" s="128">
        <f t="shared" si="1243"/>
        <v>2886</v>
      </c>
      <c r="H2898" s="127"/>
      <c r="I2898" s="321"/>
      <c r="J2898" s="97"/>
      <c r="K2898" s="323"/>
      <c r="L2898" s="322"/>
      <c r="M2898" s="50"/>
      <c r="N2898" s="87"/>
      <c r="O2898" s="324"/>
      <c r="P2898" s="98"/>
      <c r="Q2898" s="98"/>
      <c r="R2898" s="114"/>
      <c r="S2898" s="753"/>
      <c r="T2898" s="98"/>
      <c r="U2898" s="98"/>
      <c r="V2898" s="98"/>
      <c r="W2898" s="99"/>
      <c r="X2898" s="97"/>
      <c r="Y2898" s="87"/>
      <c r="Z2898" s="100"/>
      <c r="AA2898" s="106">
        <f t="shared" si="1244"/>
        <v>2886</v>
      </c>
      <c r="AB2898" s="549">
        <f t="shared" si="1245"/>
        <v>0</v>
      </c>
      <c r="AC2898" s="544">
        <f t="shared" si="1246"/>
        <v>0</v>
      </c>
      <c r="AD2898" s="174">
        <f t="shared" si="1247"/>
        <v>0</v>
      </c>
      <c r="AE2898" s="8"/>
      <c r="AF2898" s="885" t="str">
        <f t="shared" si="1248"/>
        <v xml:space="preserve"> </v>
      </c>
      <c r="AG2898" s="40">
        <f t="shared" si="1249"/>
        <v>0</v>
      </c>
      <c r="AH2898" s="40">
        <f t="shared" si="1250"/>
        <v>0</v>
      </c>
      <c r="AR2898" s="40">
        <f t="shared" si="1251"/>
        <v>0</v>
      </c>
      <c r="AS2898" s="40">
        <f t="shared" si="1252"/>
        <v>0</v>
      </c>
      <c r="AT2898" s="40">
        <f t="shared" si="1253"/>
        <v>0</v>
      </c>
      <c r="AU2898" s="40">
        <f t="shared" si="1254"/>
        <v>0</v>
      </c>
      <c r="AX2898" s="279">
        <f t="shared" si="1255"/>
        <v>0</v>
      </c>
      <c r="AY2898" s="279">
        <f t="shared" si="1256"/>
        <v>0</v>
      </c>
      <c r="AZ2898" s="40">
        <f t="shared" si="1257"/>
        <v>0</v>
      </c>
      <c r="BB2898" s="40">
        <f t="shared" si="1258"/>
        <v>0</v>
      </c>
      <c r="BC2898" s="397">
        <f t="shared" si="1259"/>
        <v>0</v>
      </c>
      <c r="BD2898" s="105">
        <f t="shared" si="1260"/>
        <v>0</v>
      </c>
      <c r="BE2898" s="105">
        <f t="shared" si="1261"/>
        <v>0</v>
      </c>
      <c r="BF2898" s="742">
        <f t="shared" si="1262"/>
        <v>0</v>
      </c>
      <c r="BG2898" s="89"/>
      <c r="BH2898" s="9"/>
      <c r="BJ2898" s="40">
        <f t="shared" si="1263"/>
        <v>0</v>
      </c>
      <c r="BK2898" s="40">
        <f t="shared" si="1264"/>
        <v>1</v>
      </c>
      <c r="BL2898" s="40">
        <f t="shared" si="1265"/>
        <v>0</v>
      </c>
      <c r="BM2898" s="40">
        <f t="shared" si="1266"/>
        <v>0</v>
      </c>
      <c r="BN2898" s="40">
        <f t="shared" si="1267"/>
        <v>0</v>
      </c>
    </row>
    <row r="2899" spans="1:66" x14ac:dyDescent="0.25">
      <c r="A2899" s="379"/>
      <c r="B2899" s="936"/>
      <c r="C2899" s="272"/>
      <c r="D2899" s="868"/>
      <c r="E2899" s="873" t="str">
        <f t="shared" si="1241"/>
        <v xml:space="preserve"> </v>
      </c>
      <c r="F2899" s="130">
        <f t="shared" si="1242"/>
        <v>0</v>
      </c>
      <c r="G2899" s="128">
        <f t="shared" si="1243"/>
        <v>2887</v>
      </c>
      <c r="H2899" s="127"/>
      <c r="I2899" s="321"/>
      <c r="J2899" s="97"/>
      <c r="K2899" s="323"/>
      <c r="L2899" s="322"/>
      <c r="M2899" s="50"/>
      <c r="N2899" s="87"/>
      <c r="O2899" s="324"/>
      <c r="P2899" s="98"/>
      <c r="Q2899" s="98"/>
      <c r="R2899" s="114"/>
      <c r="S2899" s="753"/>
      <c r="T2899" s="98"/>
      <c r="U2899" s="98"/>
      <c r="V2899" s="98"/>
      <c r="W2899" s="99"/>
      <c r="X2899" s="97"/>
      <c r="Y2899" s="87"/>
      <c r="Z2899" s="100"/>
      <c r="AA2899" s="106">
        <f t="shared" si="1244"/>
        <v>2887</v>
      </c>
      <c r="AB2899" s="549">
        <f t="shared" si="1245"/>
        <v>0</v>
      </c>
      <c r="AC2899" s="544">
        <f t="shared" si="1246"/>
        <v>0</v>
      </c>
      <c r="AD2899" s="174">
        <f t="shared" si="1247"/>
        <v>0</v>
      </c>
      <c r="AE2899" s="8"/>
      <c r="AF2899" s="885" t="str">
        <f t="shared" si="1248"/>
        <v xml:space="preserve"> </v>
      </c>
      <c r="AG2899" s="40">
        <f t="shared" si="1249"/>
        <v>0</v>
      </c>
      <c r="AH2899" s="40">
        <f t="shared" si="1250"/>
        <v>0</v>
      </c>
      <c r="AR2899" s="40">
        <f t="shared" si="1251"/>
        <v>0</v>
      </c>
      <c r="AS2899" s="40">
        <f t="shared" si="1252"/>
        <v>0</v>
      </c>
      <c r="AT2899" s="40">
        <f t="shared" si="1253"/>
        <v>0</v>
      </c>
      <c r="AU2899" s="40">
        <f t="shared" si="1254"/>
        <v>0</v>
      </c>
      <c r="AX2899" s="279">
        <f t="shared" si="1255"/>
        <v>0</v>
      </c>
      <c r="AY2899" s="279">
        <f t="shared" si="1256"/>
        <v>0</v>
      </c>
      <c r="AZ2899" s="40">
        <f t="shared" si="1257"/>
        <v>0</v>
      </c>
      <c r="BB2899" s="40">
        <f t="shared" si="1258"/>
        <v>0</v>
      </c>
      <c r="BC2899" s="397">
        <f t="shared" si="1259"/>
        <v>0</v>
      </c>
      <c r="BD2899" s="105">
        <f t="shared" si="1260"/>
        <v>0</v>
      </c>
      <c r="BE2899" s="105">
        <f t="shared" si="1261"/>
        <v>0</v>
      </c>
      <c r="BF2899" s="742">
        <f t="shared" si="1262"/>
        <v>0</v>
      </c>
      <c r="BG2899" s="89"/>
      <c r="BH2899" s="9"/>
      <c r="BJ2899" s="40">
        <f t="shared" si="1263"/>
        <v>0</v>
      </c>
      <c r="BK2899" s="40">
        <f t="shared" si="1264"/>
        <v>1</v>
      </c>
      <c r="BL2899" s="40">
        <f t="shared" si="1265"/>
        <v>0</v>
      </c>
      <c r="BM2899" s="40">
        <f t="shared" si="1266"/>
        <v>0</v>
      </c>
      <c r="BN2899" s="40">
        <f t="shared" si="1267"/>
        <v>0</v>
      </c>
    </row>
    <row r="2900" spans="1:66" x14ac:dyDescent="0.25">
      <c r="A2900" s="379"/>
      <c r="B2900" s="936"/>
      <c r="C2900" s="272"/>
      <c r="D2900" s="868"/>
      <c r="E2900" s="873" t="str">
        <f t="shared" si="1241"/>
        <v xml:space="preserve"> </v>
      </c>
      <c r="F2900" s="130">
        <f t="shared" si="1242"/>
        <v>0</v>
      </c>
      <c r="G2900" s="128">
        <f t="shared" si="1243"/>
        <v>2888</v>
      </c>
      <c r="H2900" s="127"/>
      <c r="I2900" s="321"/>
      <c r="J2900" s="97"/>
      <c r="K2900" s="323"/>
      <c r="L2900" s="322"/>
      <c r="M2900" s="50"/>
      <c r="N2900" s="87"/>
      <c r="O2900" s="324"/>
      <c r="P2900" s="98"/>
      <c r="Q2900" s="98"/>
      <c r="R2900" s="114"/>
      <c r="S2900" s="753"/>
      <c r="T2900" s="98"/>
      <c r="U2900" s="98"/>
      <c r="V2900" s="98"/>
      <c r="W2900" s="99"/>
      <c r="X2900" s="97"/>
      <c r="Y2900" s="87"/>
      <c r="Z2900" s="100"/>
      <c r="AA2900" s="106">
        <f t="shared" si="1244"/>
        <v>2888</v>
      </c>
      <c r="AB2900" s="549">
        <f t="shared" si="1245"/>
        <v>0</v>
      </c>
      <c r="AC2900" s="544">
        <f t="shared" si="1246"/>
        <v>0</v>
      </c>
      <c r="AD2900" s="174">
        <f t="shared" si="1247"/>
        <v>0</v>
      </c>
      <c r="AE2900" s="8"/>
      <c r="AF2900" s="885" t="str">
        <f t="shared" si="1248"/>
        <v xml:space="preserve"> </v>
      </c>
      <c r="AG2900" s="40">
        <f t="shared" si="1249"/>
        <v>0</v>
      </c>
      <c r="AH2900" s="40">
        <f t="shared" si="1250"/>
        <v>0</v>
      </c>
      <c r="AR2900" s="40">
        <f t="shared" si="1251"/>
        <v>0</v>
      </c>
      <c r="AS2900" s="40">
        <f t="shared" si="1252"/>
        <v>0</v>
      </c>
      <c r="AT2900" s="40">
        <f t="shared" si="1253"/>
        <v>0</v>
      </c>
      <c r="AU2900" s="40">
        <f t="shared" si="1254"/>
        <v>0</v>
      </c>
      <c r="AX2900" s="279">
        <f t="shared" si="1255"/>
        <v>0</v>
      </c>
      <c r="AY2900" s="279">
        <f t="shared" si="1256"/>
        <v>0</v>
      </c>
      <c r="AZ2900" s="40">
        <f t="shared" si="1257"/>
        <v>0</v>
      </c>
      <c r="BB2900" s="40">
        <f t="shared" si="1258"/>
        <v>0</v>
      </c>
      <c r="BC2900" s="397">
        <f t="shared" si="1259"/>
        <v>0</v>
      </c>
      <c r="BD2900" s="105">
        <f t="shared" si="1260"/>
        <v>0</v>
      </c>
      <c r="BE2900" s="105">
        <f t="shared" si="1261"/>
        <v>0</v>
      </c>
      <c r="BF2900" s="742">
        <f t="shared" si="1262"/>
        <v>0</v>
      </c>
      <c r="BG2900" s="89"/>
      <c r="BH2900" s="9"/>
      <c r="BJ2900" s="40">
        <f t="shared" si="1263"/>
        <v>0</v>
      </c>
      <c r="BK2900" s="40">
        <f t="shared" si="1264"/>
        <v>1</v>
      </c>
      <c r="BL2900" s="40">
        <f t="shared" si="1265"/>
        <v>0</v>
      </c>
      <c r="BM2900" s="40">
        <f t="shared" si="1266"/>
        <v>0</v>
      </c>
      <c r="BN2900" s="40">
        <f t="shared" si="1267"/>
        <v>0</v>
      </c>
    </row>
    <row r="2901" spans="1:66" x14ac:dyDescent="0.25">
      <c r="A2901" s="379"/>
      <c r="B2901" s="936"/>
      <c r="C2901" s="272"/>
      <c r="D2901" s="868"/>
      <c r="E2901" s="873" t="str">
        <f t="shared" si="1241"/>
        <v xml:space="preserve"> </v>
      </c>
      <c r="F2901" s="130">
        <f t="shared" si="1242"/>
        <v>0</v>
      </c>
      <c r="G2901" s="128">
        <f t="shared" si="1243"/>
        <v>2889</v>
      </c>
      <c r="H2901" s="127"/>
      <c r="I2901" s="321"/>
      <c r="J2901" s="97"/>
      <c r="K2901" s="323"/>
      <c r="L2901" s="322"/>
      <c r="M2901" s="50"/>
      <c r="N2901" s="87"/>
      <c r="O2901" s="324"/>
      <c r="P2901" s="98"/>
      <c r="Q2901" s="98"/>
      <c r="R2901" s="114"/>
      <c r="S2901" s="753"/>
      <c r="T2901" s="98"/>
      <c r="U2901" s="98"/>
      <c r="V2901" s="98"/>
      <c r="W2901" s="99"/>
      <c r="X2901" s="97"/>
      <c r="Y2901" s="87"/>
      <c r="Z2901" s="100"/>
      <c r="AA2901" s="106">
        <f t="shared" si="1244"/>
        <v>2889</v>
      </c>
      <c r="AB2901" s="549">
        <f t="shared" si="1245"/>
        <v>0</v>
      </c>
      <c r="AC2901" s="544">
        <f t="shared" si="1246"/>
        <v>0</v>
      </c>
      <c r="AD2901" s="174">
        <f t="shared" si="1247"/>
        <v>0</v>
      </c>
      <c r="AE2901" s="8"/>
      <c r="AF2901" s="885" t="str">
        <f t="shared" si="1248"/>
        <v xml:space="preserve"> </v>
      </c>
      <c r="AG2901" s="40">
        <f t="shared" si="1249"/>
        <v>0</v>
      </c>
      <c r="AH2901" s="40">
        <f t="shared" si="1250"/>
        <v>0</v>
      </c>
      <c r="AR2901" s="40">
        <f t="shared" si="1251"/>
        <v>0</v>
      </c>
      <c r="AS2901" s="40">
        <f t="shared" si="1252"/>
        <v>0</v>
      </c>
      <c r="AT2901" s="40">
        <f t="shared" si="1253"/>
        <v>0</v>
      </c>
      <c r="AU2901" s="40">
        <f t="shared" si="1254"/>
        <v>0</v>
      </c>
      <c r="AX2901" s="279">
        <f t="shared" si="1255"/>
        <v>0</v>
      </c>
      <c r="AY2901" s="279">
        <f t="shared" si="1256"/>
        <v>0</v>
      </c>
      <c r="AZ2901" s="40">
        <f t="shared" si="1257"/>
        <v>0</v>
      </c>
      <c r="BB2901" s="40">
        <f t="shared" si="1258"/>
        <v>0</v>
      </c>
      <c r="BC2901" s="397">
        <f t="shared" si="1259"/>
        <v>0</v>
      </c>
      <c r="BD2901" s="105">
        <f t="shared" si="1260"/>
        <v>0</v>
      </c>
      <c r="BE2901" s="105">
        <f t="shared" si="1261"/>
        <v>0</v>
      </c>
      <c r="BF2901" s="742">
        <f t="shared" si="1262"/>
        <v>0</v>
      </c>
      <c r="BG2901" s="89"/>
      <c r="BH2901" s="9"/>
      <c r="BJ2901" s="40">
        <f t="shared" si="1263"/>
        <v>0</v>
      </c>
      <c r="BK2901" s="40">
        <f t="shared" si="1264"/>
        <v>1</v>
      </c>
      <c r="BL2901" s="40">
        <f t="shared" si="1265"/>
        <v>0</v>
      </c>
      <c r="BM2901" s="40">
        <f t="shared" si="1266"/>
        <v>0</v>
      </c>
      <c r="BN2901" s="40">
        <f t="shared" si="1267"/>
        <v>0</v>
      </c>
    </row>
    <row r="2902" spans="1:66" x14ac:dyDescent="0.25">
      <c r="A2902" s="379"/>
      <c r="B2902" s="936"/>
      <c r="C2902" s="272"/>
      <c r="D2902" s="868"/>
      <c r="E2902" s="873" t="str">
        <f t="shared" si="1241"/>
        <v xml:space="preserve"> </v>
      </c>
      <c r="F2902" s="130">
        <f t="shared" si="1242"/>
        <v>0</v>
      </c>
      <c r="G2902" s="128">
        <f t="shared" si="1243"/>
        <v>2890</v>
      </c>
      <c r="H2902" s="127"/>
      <c r="I2902" s="321"/>
      <c r="J2902" s="97"/>
      <c r="K2902" s="323"/>
      <c r="L2902" s="322"/>
      <c r="M2902" s="50"/>
      <c r="N2902" s="87"/>
      <c r="O2902" s="324"/>
      <c r="P2902" s="98"/>
      <c r="Q2902" s="98"/>
      <c r="R2902" s="114"/>
      <c r="S2902" s="753"/>
      <c r="T2902" s="98"/>
      <c r="U2902" s="98"/>
      <c r="V2902" s="98"/>
      <c r="W2902" s="99"/>
      <c r="X2902" s="97"/>
      <c r="Y2902" s="87"/>
      <c r="Z2902" s="100"/>
      <c r="AA2902" s="106">
        <f t="shared" si="1244"/>
        <v>2890</v>
      </c>
      <c r="AB2902" s="549">
        <f t="shared" si="1245"/>
        <v>0</v>
      </c>
      <c r="AC2902" s="544">
        <f t="shared" si="1246"/>
        <v>0</v>
      </c>
      <c r="AD2902" s="174">
        <f t="shared" si="1247"/>
        <v>0</v>
      </c>
      <c r="AE2902" s="8"/>
      <c r="AF2902" s="885" t="str">
        <f t="shared" si="1248"/>
        <v xml:space="preserve"> </v>
      </c>
      <c r="AG2902" s="40">
        <f t="shared" si="1249"/>
        <v>0</v>
      </c>
      <c r="AH2902" s="40">
        <f t="shared" si="1250"/>
        <v>0</v>
      </c>
      <c r="AR2902" s="40">
        <f t="shared" si="1251"/>
        <v>0</v>
      </c>
      <c r="AS2902" s="40">
        <f t="shared" si="1252"/>
        <v>0</v>
      </c>
      <c r="AT2902" s="40">
        <f t="shared" si="1253"/>
        <v>0</v>
      </c>
      <c r="AU2902" s="40">
        <f t="shared" si="1254"/>
        <v>0</v>
      </c>
      <c r="AX2902" s="279">
        <f t="shared" si="1255"/>
        <v>0</v>
      </c>
      <c r="AY2902" s="279">
        <f t="shared" si="1256"/>
        <v>0</v>
      </c>
      <c r="AZ2902" s="40">
        <f t="shared" si="1257"/>
        <v>0</v>
      </c>
      <c r="BB2902" s="40">
        <f t="shared" si="1258"/>
        <v>0</v>
      </c>
      <c r="BC2902" s="397">
        <f t="shared" si="1259"/>
        <v>0</v>
      </c>
      <c r="BD2902" s="105">
        <f t="shared" si="1260"/>
        <v>0</v>
      </c>
      <c r="BE2902" s="105">
        <f t="shared" si="1261"/>
        <v>0</v>
      </c>
      <c r="BF2902" s="742">
        <f t="shared" si="1262"/>
        <v>0</v>
      </c>
      <c r="BG2902" s="89"/>
      <c r="BH2902" s="9"/>
      <c r="BJ2902" s="40">
        <f t="shared" si="1263"/>
        <v>0</v>
      </c>
      <c r="BK2902" s="40">
        <f t="shared" si="1264"/>
        <v>1</v>
      </c>
      <c r="BL2902" s="40">
        <f t="shared" si="1265"/>
        <v>0</v>
      </c>
      <c r="BM2902" s="40">
        <f t="shared" si="1266"/>
        <v>0</v>
      </c>
      <c r="BN2902" s="40">
        <f t="shared" si="1267"/>
        <v>0</v>
      </c>
    </row>
    <row r="2903" spans="1:66" x14ac:dyDescent="0.25">
      <c r="A2903" s="379"/>
      <c r="B2903" s="936"/>
      <c r="C2903" s="272"/>
      <c r="D2903" s="868"/>
      <c r="E2903" s="873" t="str">
        <f t="shared" si="1241"/>
        <v xml:space="preserve"> </v>
      </c>
      <c r="F2903" s="130">
        <f t="shared" si="1242"/>
        <v>0</v>
      </c>
      <c r="G2903" s="128">
        <f t="shared" si="1243"/>
        <v>2891</v>
      </c>
      <c r="H2903" s="127"/>
      <c r="I2903" s="321"/>
      <c r="J2903" s="97"/>
      <c r="K2903" s="323"/>
      <c r="L2903" s="322"/>
      <c r="M2903" s="50"/>
      <c r="N2903" s="87"/>
      <c r="O2903" s="324"/>
      <c r="P2903" s="98"/>
      <c r="Q2903" s="98"/>
      <c r="R2903" s="114"/>
      <c r="S2903" s="753"/>
      <c r="T2903" s="98"/>
      <c r="U2903" s="98"/>
      <c r="V2903" s="98"/>
      <c r="W2903" s="99"/>
      <c r="X2903" s="97"/>
      <c r="Y2903" s="87"/>
      <c r="Z2903" s="100"/>
      <c r="AA2903" s="106">
        <f t="shared" si="1244"/>
        <v>2891</v>
      </c>
      <c r="AB2903" s="549">
        <f t="shared" si="1245"/>
        <v>0</v>
      </c>
      <c r="AC2903" s="544">
        <f t="shared" si="1246"/>
        <v>0</v>
      </c>
      <c r="AD2903" s="174">
        <f t="shared" si="1247"/>
        <v>0</v>
      </c>
      <c r="AE2903" s="8"/>
      <c r="AF2903" s="885" t="str">
        <f t="shared" si="1248"/>
        <v xml:space="preserve"> </v>
      </c>
      <c r="AG2903" s="40">
        <f t="shared" si="1249"/>
        <v>0</v>
      </c>
      <c r="AH2903" s="40">
        <f t="shared" si="1250"/>
        <v>0</v>
      </c>
      <c r="AR2903" s="40">
        <f t="shared" si="1251"/>
        <v>0</v>
      </c>
      <c r="AS2903" s="40">
        <f t="shared" si="1252"/>
        <v>0</v>
      </c>
      <c r="AT2903" s="40">
        <f t="shared" si="1253"/>
        <v>0</v>
      </c>
      <c r="AU2903" s="40">
        <f t="shared" si="1254"/>
        <v>0</v>
      </c>
      <c r="AX2903" s="279">
        <f t="shared" si="1255"/>
        <v>0</v>
      </c>
      <c r="AY2903" s="279">
        <f t="shared" si="1256"/>
        <v>0</v>
      </c>
      <c r="AZ2903" s="40">
        <f t="shared" si="1257"/>
        <v>0</v>
      </c>
      <c r="BB2903" s="40">
        <f t="shared" si="1258"/>
        <v>0</v>
      </c>
      <c r="BC2903" s="397">
        <f t="shared" si="1259"/>
        <v>0</v>
      </c>
      <c r="BD2903" s="105">
        <f t="shared" si="1260"/>
        <v>0</v>
      </c>
      <c r="BE2903" s="105">
        <f t="shared" si="1261"/>
        <v>0</v>
      </c>
      <c r="BF2903" s="742">
        <f t="shared" si="1262"/>
        <v>0</v>
      </c>
      <c r="BG2903" s="89"/>
      <c r="BH2903" s="9"/>
      <c r="BJ2903" s="40">
        <f t="shared" si="1263"/>
        <v>0</v>
      </c>
      <c r="BK2903" s="40">
        <f t="shared" si="1264"/>
        <v>1</v>
      </c>
      <c r="BL2903" s="40">
        <f t="shared" si="1265"/>
        <v>0</v>
      </c>
      <c r="BM2903" s="40">
        <f t="shared" si="1266"/>
        <v>0</v>
      </c>
      <c r="BN2903" s="40">
        <f t="shared" si="1267"/>
        <v>0</v>
      </c>
    </row>
    <row r="2904" spans="1:66" x14ac:dyDescent="0.25">
      <c r="A2904" s="379"/>
      <c r="B2904" s="936"/>
      <c r="C2904" s="272"/>
      <c r="D2904" s="868"/>
      <c r="E2904" s="873" t="str">
        <f t="shared" si="1241"/>
        <v xml:space="preserve"> </v>
      </c>
      <c r="F2904" s="130">
        <f t="shared" si="1242"/>
        <v>0</v>
      </c>
      <c r="G2904" s="128">
        <f t="shared" si="1243"/>
        <v>2892</v>
      </c>
      <c r="H2904" s="127"/>
      <c r="I2904" s="321"/>
      <c r="J2904" s="97"/>
      <c r="K2904" s="323"/>
      <c r="L2904" s="322"/>
      <c r="M2904" s="50"/>
      <c r="N2904" s="87"/>
      <c r="O2904" s="324"/>
      <c r="P2904" s="98"/>
      <c r="Q2904" s="98"/>
      <c r="R2904" s="114"/>
      <c r="S2904" s="753"/>
      <c r="T2904" s="98"/>
      <c r="U2904" s="98"/>
      <c r="V2904" s="98"/>
      <c r="W2904" s="99"/>
      <c r="X2904" s="97"/>
      <c r="Y2904" s="87"/>
      <c r="Z2904" s="100"/>
      <c r="AA2904" s="106">
        <f t="shared" si="1244"/>
        <v>2892</v>
      </c>
      <c r="AB2904" s="549">
        <f t="shared" si="1245"/>
        <v>0</v>
      </c>
      <c r="AC2904" s="544">
        <f t="shared" si="1246"/>
        <v>0</v>
      </c>
      <c r="AD2904" s="174">
        <f t="shared" si="1247"/>
        <v>0</v>
      </c>
      <c r="AE2904" s="8"/>
      <c r="AF2904" s="885" t="str">
        <f t="shared" si="1248"/>
        <v xml:space="preserve"> </v>
      </c>
      <c r="AG2904" s="40">
        <f t="shared" si="1249"/>
        <v>0</v>
      </c>
      <c r="AH2904" s="40">
        <f t="shared" si="1250"/>
        <v>0</v>
      </c>
      <c r="AR2904" s="40">
        <f t="shared" si="1251"/>
        <v>0</v>
      </c>
      <c r="AS2904" s="40">
        <f t="shared" si="1252"/>
        <v>0</v>
      </c>
      <c r="AT2904" s="40">
        <f t="shared" si="1253"/>
        <v>0</v>
      </c>
      <c r="AU2904" s="40">
        <f t="shared" si="1254"/>
        <v>0</v>
      </c>
      <c r="AX2904" s="279">
        <f t="shared" si="1255"/>
        <v>0</v>
      </c>
      <c r="AY2904" s="279">
        <f t="shared" si="1256"/>
        <v>0</v>
      </c>
      <c r="AZ2904" s="40">
        <f t="shared" si="1257"/>
        <v>0</v>
      </c>
      <c r="BB2904" s="40">
        <f t="shared" si="1258"/>
        <v>0</v>
      </c>
      <c r="BC2904" s="397">
        <f t="shared" si="1259"/>
        <v>0</v>
      </c>
      <c r="BD2904" s="105">
        <f t="shared" si="1260"/>
        <v>0</v>
      </c>
      <c r="BE2904" s="105">
        <f t="shared" si="1261"/>
        <v>0</v>
      </c>
      <c r="BF2904" s="742">
        <f t="shared" si="1262"/>
        <v>0</v>
      </c>
      <c r="BG2904" s="89"/>
      <c r="BH2904" s="9"/>
      <c r="BJ2904" s="40">
        <f t="shared" si="1263"/>
        <v>0</v>
      </c>
      <c r="BK2904" s="40">
        <f t="shared" si="1264"/>
        <v>1</v>
      </c>
      <c r="BL2904" s="40">
        <f t="shared" si="1265"/>
        <v>0</v>
      </c>
      <c r="BM2904" s="40">
        <f t="shared" si="1266"/>
        <v>0</v>
      </c>
      <c r="BN2904" s="40">
        <f t="shared" si="1267"/>
        <v>0</v>
      </c>
    </row>
    <row r="2905" spans="1:66" x14ac:dyDescent="0.25">
      <c r="A2905" s="379"/>
      <c r="B2905" s="936"/>
      <c r="C2905" s="272"/>
      <c r="D2905" s="868"/>
      <c r="E2905" s="873" t="str">
        <f t="shared" si="1241"/>
        <v xml:space="preserve"> </v>
      </c>
      <c r="F2905" s="130">
        <f t="shared" si="1242"/>
        <v>0</v>
      </c>
      <c r="G2905" s="128">
        <f t="shared" si="1243"/>
        <v>2893</v>
      </c>
      <c r="H2905" s="127"/>
      <c r="I2905" s="321"/>
      <c r="J2905" s="97"/>
      <c r="K2905" s="323"/>
      <c r="L2905" s="322"/>
      <c r="M2905" s="50"/>
      <c r="N2905" s="87"/>
      <c r="O2905" s="324"/>
      <c r="P2905" s="98"/>
      <c r="Q2905" s="98"/>
      <c r="R2905" s="114"/>
      <c r="S2905" s="753"/>
      <c r="T2905" s="98"/>
      <c r="U2905" s="98"/>
      <c r="V2905" s="98"/>
      <c r="W2905" s="99"/>
      <c r="X2905" s="97"/>
      <c r="Y2905" s="87"/>
      <c r="Z2905" s="100"/>
      <c r="AA2905" s="106">
        <f t="shared" si="1244"/>
        <v>2893</v>
      </c>
      <c r="AB2905" s="549">
        <f t="shared" si="1245"/>
        <v>0</v>
      </c>
      <c r="AC2905" s="544">
        <f t="shared" si="1246"/>
        <v>0</v>
      </c>
      <c r="AD2905" s="174">
        <f t="shared" si="1247"/>
        <v>0</v>
      </c>
      <c r="AE2905" s="8"/>
      <c r="AF2905" s="885" t="str">
        <f t="shared" si="1248"/>
        <v xml:space="preserve"> </v>
      </c>
      <c r="AG2905" s="40">
        <f t="shared" si="1249"/>
        <v>0</v>
      </c>
      <c r="AH2905" s="40">
        <f t="shared" si="1250"/>
        <v>0</v>
      </c>
      <c r="AR2905" s="40">
        <f t="shared" si="1251"/>
        <v>0</v>
      </c>
      <c r="AS2905" s="40">
        <f t="shared" si="1252"/>
        <v>0</v>
      </c>
      <c r="AT2905" s="40">
        <f t="shared" si="1253"/>
        <v>0</v>
      </c>
      <c r="AU2905" s="40">
        <f t="shared" si="1254"/>
        <v>0</v>
      </c>
      <c r="AX2905" s="279">
        <f t="shared" si="1255"/>
        <v>0</v>
      </c>
      <c r="AY2905" s="279">
        <f t="shared" si="1256"/>
        <v>0</v>
      </c>
      <c r="AZ2905" s="40">
        <f t="shared" si="1257"/>
        <v>0</v>
      </c>
      <c r="BB2905" s="40">
        <f t="shared" si="1258"/>
        <v>0</v>
      </c>
      <c r="BC2905" s="397">
        <f t="shared" si="1259"/>
        <v>0</v>
      </c>
      <c r="BD2905" s="105">
        <f t="shared" si="1260"/>
        <v>0</v>
      </c>
      <c r="BE2905" s="105">
        <f t="shared" si="1261"/>
        <v>0</v>
      </c>
      <c r="BF2905" s="742">
        <f t="shared" si="1262"/>
        <v>0</v>
      </c>
      <c r="BG2905" s="89"/>
      <c r="BH2905" s="9"/>
      <c r="BJ2905" s="40">
        <f t="shared" si="1263"/>
        <v>0</v>
      </c>
      <c r="BK2905" s="40">
        <f t="shared" si="1264"/>
        <v>1</v>
      </c>
      <c r="BL2905" s="40">
        <f t="shared" si="1265"/>
        <v>0</v>
      </c>
      <c r="BM2905" s="40">
        <f t="shared" si="1266"/>
        <v>0</v>
      </c>
      <c r="BN2905" s="40">
        <f t="shared" si="1267"/>
        <v>0</v>
      </c>
    </row>
    <row r="2906" spans="1:66" x14ac:dyDescent="0.25">
      <c r="A2906" s="379"/>
      <c r="B2906" s="936"/>
      <c r="C2906" s="272"/>
      <c r="D2906" s="868"/>
      <c r="E2906" s="873" t="str">
        <f t="shared" si="1241"/>
        <v xml:space="preserve"> </v>
      </c>
      <c r="F2906" s="130">
        <f t="shared" si="1242"/>
        <v>0</v>
      </c>
      <c r="G2906" s="128">
        <f t="shared" si="1243"/>
        <v>2894</v>
      </c>
      <c r="H2906" s="127"/>
      <c r="I2906" s="321"/>
      <c r="J2906" s="97"/>
      <c r="K2906" s="323"/>
      <c r="L2906" s="322"/>
      <c r="M2906" s="50"/>
      <c r="N2906" s="87"/>
      <c r="O2906" s="324"/>
      <c r="P2906" s="98"/>
      <c r="Q2906" s="98"/>
      <c r="R2906" s="114"/>
      <c r="S2906" s="753"/>
      <c r="T2906" s="98"/>
      <c r="U2906" s="98"/>
      <c r="V2906" s="98"/>
      <c r="W2906" s="99"/>
      <c r="X2906" s="97"/>
      <c r="Y2906" s="87"/>
      <c r="Z2906" s="100"/>
      <c r="AA2906" s="106">
        <f t="shared" si="1244"/>
        <v>2894</v>
      </c>
      <c r="AB2906" s="549">
        <f t="shared" si="1245"/>
        <v>0</v>
      </c>
      <c r="AC2906" s="544">
        <f t="shared" si="1246"/>
        <v>0</v>
      </c>
      <c r="AD2906" s="174">
        <f t="shared" si="1247"/>
        <v>0</v>
      </c>
      <c r="AE2906" s="8"/>
      <c r="AF2906" s="885" t="str">
        <f t="shared" si="1248"/>
        <v xml:space="preserve"> </v>
      </c>
      <c r="AG2906" s="40">
        <f t="shared" si="1249"/>
        <v>0</v>
      </c>
      <c r="AH2906" s="40">
        <f t="shared" si="1250"/>
        <v>0</v>
      </c>
      <c r="AR2906" s="40">
        <f t="shared" si="1251"/>
        <v>0</v>
      </c>
      <c r="AS2906" s="40">
        <f t="shared" si="1252"/>
        <v>0</v>
      </c>
      <c r="AT2906" s="40">
        <f t="shared" si="1253"/>
        <v>0</v>
      </c>
      <c r="AU2906" s="40">
        <f t="shared" si="1254"/>
        <v>0</v>
      </c>
      <c r="AX2906" s="279">
        <f t="shared" si="1255"/>
        <v>0</v>
      </c>
      <c r="AY2906" s="279">
        <f t="shared" si="1256"/>
        <v>0</v>
      </c>
      <c r="AZ2906" s="40">
        <f t="shared" si="1257"/>
        <v>0</v>
      </c>
      <c r="BB2906" s="40">
        <f t="shared" si="1258"/>
        <v>0</v>
      </c>
      <c r="BC2906" s="397">
        <f t="shared" si="1259"/>
        <v>0</v>
      </c>
      <c r="BD2906" s="105">
        <f t="shared" si="1260"/>
        <v>0</v>
      </c>
      <c r="BE2906" s="105">
        <f t="shared" si="1261"/>
        <v>0</v>
      </c>
      <c r="BF2906" s="742">
        <f t="shared" si="1262"/>
        <v>0</v>
      </c>
      <c r="BG2906" s="89"/>
      <c r="BH2906" s="9"/>
      <c r="BJ2906" s="40">
        <f t="shared" si="1263"/>
        <v>0</v>
      </c>
      <c r="BK2906" s="40">
        <f t="shared" si="1264"/>
        <v>1</v>
      </c>
      <c r="BL2906" s="40">
        <f t="shared" si="1265"/>
        <v>0</v>
      </c>
      <c r="BM2906" s="40">
        <f t="shared" si="1266"/>
        <v>0</v>
      </c>
      <c r="BN2906" s="40">
        <f t="shared" si="1267"/>
        <v>0</v>
      </c>
    </row>
    <row r="2907" spans="1:66" x14ac:dyDescent="0.25">
      <c r="A2907" s="379"/>
      <c r="B2907" s="936"/>
      <c r="C2907" s="272"/>
      <c r="D2907" s="868"/>
      <c r="E2907" s="873" t="str">
        <f t="shared" si="1241"/>
        <v xml:space="preserve"> </v>
      </c>
      <c r="F2907" s="130">
        <f t="shared" si="1242"/>
        <v>0</v>
      </c>
      <c r="G2907" s="128">
        <f t="shared" si="1243"/>
        <v>2895</v>
      </c>
      <c r="H2907" s="127"/>
      <c r="I2907" s="321"/>
      <c r="J2907" s="97"/>
      <c r="K2907" s="323"/>
      <c r="L2907" s="322"/>
      <c r="M2907" s="50"/>
      <c r="N2907" s="87"/>
      <c r="O2907" s="324"/>
      <c r="P2907" s="98"/>
      <c r="Q2907" s="98"/>
      <c r="R2907" s="114"/>
      <c r="S2907" s="753"/>
      <c r="T2907" s="98"/>
      <c r="U2907" s="98"/>
      <c r="V2907" s="98"/>
      <c r="W2907" s="99"/>
      <c r="X2907" s="97"/>
      <c r="Y2907" s="87"/>
      <c r="Z2907" s="100"/>
      <c r="AA2907" s="106">
        <f t="shared" si="1244"/>
        <v>2895</v>
      </c>
      <c r="AB2907" s="549">
        <f t="shared" si="1245"/>
        <v>0</v>
      </c>
      <c r="AC2907" s="544">
        <f t="shared" si="1246"/>
        <v>0</v>
      </c>
      <c r="AD2907" s="174">
        <f t="shared" si="1247"/>
        <v>0</v>
      </c>
      <c r="AE2907" s="8"/>
      <c r="AF2907" s="885" t="str">
        <f t="shared" si="1248"/>
        <v xml:space="preserve"> </v>
      </c>
      <c r="AG2907" s="40">
        <f t="shared" si="1249"/>
        <v>0</v>
      </c>
      <c r="AH2907" s="40">
        <f t="shared" si="1250"/>
        <v>0</v>
      </c>
      <c r="AR2907" s="40">
        <f t="shared" si="1251"/>
        <v>0</v>
      </c>
      <c r="AS2907" s="40">
        <f t="shared" si="1252"/>
        <v>0</v>
      </c>
      <c r="AT2907" s="40">
        <f t="shared" si="1253"/>
        <v>0</v>
      </c>
      <c r="AU2907" s="40">
        <f t="shared" si="1254"/>
        <v>0</v>
      </c>
      <c r="AX2907" s="279">
        <f t="shared" si="1255"/>
        <v>0</v>
      </c>
      <c r="AY2907" s="279">
        <f t="shared" si="1256"/>
        <v>0</v>
      </c>
      <c r="AZ2907" s="40">
        <f t="shared" si="1257"/>
        <v>0</v>
      </c>
      <c r="BB2907" s="40">
        <f t="shared" si="1258"/>
        <v>0</v>
      </c>
      <c r="BC2907" s="397">
        <f t="shared" si="1259"/>
        <v>0</v>
      </c>
      <c r="BD2907" s="105">
        <f t="shared" si="1260"/>
        <v>0</v>
      </c>
      <c r="BE2907" s="105">
        <f t="shared" si="1261"/>
        <v>0</v>
      </c>
      <c r="BF2907" s="742">
        <f t="shared" si="1262"/>
        <v>0</v>
      </c>
      <c r="BG2907" s="89"/>
      <c r="BH2907" s="9"/>
      <c r="BJ2907" s="40">
        <f t="shared" si="1263"/>
        <v>0</v>
      </c>
      <c r="BK2907" s="40">
        <f t="shared" si="1264"/>
        <v>1</v>
      </c>
      <c r="BL2907" s="40">
        <f t="shared" si="1265"/>
        <v>0</v>
      </c>
      <c r="BM2907" s="40">
        <f t="shared" si="1266"/>
        <v>0</v>
      </c>
      <c r="BN2907" s="40">
        <f t="shared" si="1267"/>
        <v>0</v>
      </c>
    </row>
    <row r="2908" spans="1:66" x14ac:dyDescent="0.25">
      <c r="A2908" s="379"/>
      <c r="B2908" s="936"/>
      <c r="C2908" s="272"/>
      <c r="D2908" s="868"/>
      <c r="E2908" s="873" t="str">
        <f t="shared" si="1241"/>
        <v xml:space="preserve"> </v>
      </c>
      <c r="F2908" s="130">
        <f t="shared" si="1242"/>
        <v>0</v>
      </c>
      <c r="G2908" s="128">
        <f t="shared" si="1243"/>
        <v>2896</v>
      </c>
      <c r="H2908" s="127"/>
      <c r="I2908" s="321"/>
      <c r="J2908" s="97"/>
      <c r="K2908" s="323"/>
      <c r="L2908" s="322"/>
      <c r="M2908" s="50"/>
      <c r="N2908" s="87"/>
      <c r="O2908" s="324"/>
      <c r="P2908" s="98"/>
      <c r="Q2908" s="98"/>
      <c r="R2908" s="114"/>
      <c r="S2908" s="753"/>
      <c r="T2908" s="98"/>
      <c r="U2908" s="98"/>
      <c r="V2908" s="98"/>
      <c r="W2908" s="99"/>
      <c r="X2908" s="97"/>
      <c r="Y2908" s="87"/>
      <c r="Z2908" s="100"/>
      <c r="AA2908" s="106">
        <f t="shared" si="1244"/>
        <v>2896</v>
      </c>
      <c r="AB2908" s="549">
        <f t="shared" si="1245"/>
        <v>0</v>
      </c>
      <c r="AC2908" s="544">
        <f t="shared" si="1246"/>
        <v>0</v>
      </c>
      <c r="AD2908" s="174">
        <f t="shared" si="1247"/>
        <v>0</v>
      </c>
      <c r="AE2908" s="8"/>
      <c r="AF2908" s="885" t="str">
        <f t="shared" si="1248"/>
        <v xml:space="preserve"> </v>
      </c>
      <c r="AG2908" s="40">
        <f t="shared" si="1249"/>
        <v>0</v>
      </c>
      <c r="AH2908" s="40">
        <f t="shared" si="1250"/>
        <v>0</v>
      </c>
      <c r="AR2908" s="40">
        <f t="shared" si="1251"/>
        <v>0</v>
      </c>
      <c r="AS2908" s="40">
        <f t="shared" si="1252"/>
        <v>0</v>
      </c>
      <c r="AT2908" s="40">
        <f t="shared" si="1253"/>
        <v>0</v>
      </c>
      <c r="AU2908" s="40">
        <f t="shared" si="1254"/>
        <v>0</v>
      </c>
      <c r="AX2908" s="279">
        <f t="shared" si="1255"/>
        <v>0</v>
      </c>
      <c r="AY2908" s="279">
        <f t="shared" si="1256"/>
        <v>0</v>
      </c>
      <c r="AZ2908" s="40">
        <f t="shared" si="1257"/>
        <v>0</v>
      </c>
      <c r="BB2908" s="40">
        <f t="shared" si="1258"/>
        <v>0</v>
      </c>
      <c r="BC2908" s="397">
        <f t="shared" si="1259"/>
        <v>0</v>
      </c>
      <c r="BD2908" s="105">
        <f t="shared" si="1260"/>
        <v>0</v>
      </c>
      <c r="BE2908" s="105">
        <f t="shared" si="1261"/>
        <v>0</v>
      </c>
      <c r="BF2908" s="742">
        <f t="shared" si="1262"/>
        <v>0</v>
      </c>
      <c r="BG2908" s="89"/>
      <c r="BH2908" s="9"/>
      <c r="BJ2908" s="40">
        <f t="shared" si="1263"/>
        <v>0</v>
      </c>
      <c r="BK2908" s="40">
        <f t="shared" si="1264"/>
        <v>1</v>
      </c>
      <c r="BL2908" s="40">
        <f t="shared" si="1265"/>
        <v>0</v>
      </c>
      <c r="BM2908" s="40">
        <f t="shared" si="1266"/>
        <v>0</v>
      </c>
      <c r="BN2908" s="40">
        <f t="shared" si="1267"/>
        <v>0</v>
      </c>
    </row>
    <row r="2909" spans="1:66" x14ac:dyDescent="0.25">
      <c r="A2909" s="379"/>
      <c r="B2909" s="936"/>
      <c r="C2909" s="272"/>
      <c r="D2909" s="868"/>
      <c r="E2909" s="873" t="str">
        <f t="shared" si="1241"/>
        <v xml:space="preserve"> </v>
      </c>
      <c r="F2909" s="130">
        <f t="shared" si="1242"/>
        <v>0</v>
      </c>
      <c r="G2909" s="128">
        <f t="shared" si="1243"/>
        <v>2897</v>
      </c>
      <c r="H2909" s="127"/>
      <c r="I2909" s="321"/>
      <c r="J2909" s="97"/>
      <c r="K2909" s="323"/>
      <c r="L2909" s="322"/>
      <c r="M2909" s="50"/>
      <c r="N2909" s="87"/>
      <c r="O2909" s="324"/>
      <c r="P2909" s="98"/>
      <c r="Q2909" s="98"/>
      <c r="R2909" s="114"/>
      <c r="S2909" s="753"/>
      <c r="T2909" s="98"/>
      <c r="U2909" s="98"/>
      <c r="V2909" s="98"/>
      <c r="W2909" s="99"/>
      <c r="X2909" s="97"/>
      <c r="Y2909" s="87"/>
      <c r="Z2909" s="100"/>
      <c r="AA2909" s="106">
        <f t="shared" si="1244"/>
        <v>2897</v>
      </c>
      <c r="AB2909" s="549">
        <f t="shared" si="1245"/>
        <v>0</v>
      </c>
      <c r="AC2909" s="544">
        <f t="shared" si="1246"/>
        <v>0</v>
      </c>
      <c r="AD2909" s="174">
        <f t="shared" si="1247"/>
        <v>0</v>
      </c>
      <c r="AE2909" s="8"/>
      <c r="AF2909" s="885" t="str">
        <f t="shared" si="1248"/>
        <v xml:space="preserve"> </v>
      </c>
      <c r="AG2909" s="40">
        <f t="shared" si="1249"/>
        <v>0</v>
      </c>
      <c r="AH2909" s="40">
        <f t="shared" si="1250"/>
        <v>0</v>
      </c>
      <c r="AR2909" s="40">
        <f t="shared" si="1251"/>
        <v>0</v>
      </c>
      <c r="AS2909" s="40">
        <f t="shared" si="1252"/>
        <v>0</v>
      </c>
      <c r="AT2909" s="40">
        <f t="shared" si="1253"/>
        <v>0</v>
      </c>
      <c r="AU2909" s="40">
        <f t="shared" si="1254"/>
        <v>0</v>
      </c>
      <c r="AX2909" s="279">
        <f t="shared" si="1255"/>
        <v>0</v>
      </c>
      <c r="AY2909" s="279">
        <f t="shared" si="1256"/>
        <v>0</v>
      </c>
      <c r="AZ2909" s="40">
        <f t="shared" si="1257"/>
        <v>0</v>
      </c>
      <c r="BB2909" s="40">
        <f t="shared" si="1258"/>
        <v>0</v>
      </c>
      <c r="BC2909" s="397">
        <f t="shared" si="1259"/>
        <v>0</v>
      </c>
      <c r="BD2909" s="105">
        <f t="shared" si="1260"/>
        <v>0</v>
      </c>
      <c r="BE2909" s="105">
        <f t="shared" si="1261"/>
        <v>0</v>
      </c>
      <c r="BF2909" s="742">
        <f t="shared" si="1262"/>
        <v>0</v>
      </c>
      <c r="BG2909" s="89"/>
      <c r="BH2909" s="9"/>
      <c r="BJ2909" s="40">
        <f t="shared" si="1263"/>
        <v>0</v>
      </c>
      <c r="BK2909" s="40">
        <f t="shared" si="1264"/>
        <v>1</v>
      </c>
      <c r="BL2909" s="40">
        <f t="shared" si="1265"/>
        <v>0</v>
      </c>
      <c r="BM2909" s="40">
        <f t="shared" si="1266"/>
        <v>0</v>
      </c>
      <c r="BN2909" s="40">
        <f t="shared" si="1267"/>
        <v>0</v>
      </c>
    </row>
    <row r="2910" spans="1:66" x14ac:dyDescent="0.25">
      <c r="A2910" s="379"/>
      <c r="B2910" s="936"/>
      <c r="C2910" s="272"/>
      <c r="D2910" s="868"/>
      <c r="E2910" s="873" t="str">
        <f t="shared" si="1241"/>
        <v xml:space="preserve"> </v>
      </c>
      <c r="F2910" s="130">
        <f t="shared" si="1242"/>
        <v>0</v>
      </c>
      <c r="G2910" s="128">
        <f t="shared" si="1243"/>
        <v>2898</v>
      </c>
      <c r="H2910" s="127"/>
      <c r="I2910" s="321"/>
      <c r="J2910" s="97"/>
      <c r="K2910" s="323"/>
      <c r="L2910" s="322"/>
      <c r="M2910" s="50"/>
      <c r="N2910" s="87"/>
      <c r="O2910" s="324"/>
      <c r="P2910" s="98"/>
      <c r="Q2910" s="98"/>
      <c r="R2910" s="114"/>
      <c r="S2910" s="753"/>
      <c r="T2910" s="98"/>
      <c r="U2910" s="98"/>
      <c r="V2910" s="98"/>
      <c r="W2910" s="99"/>
      <c r="X2910" s="97"/>
      <c r="Y2910" s="87"/>
      <c r="Z2910" s="100"/>
      <c r="AA2910" s="106">
        <f t="shared" si="1244"/>
        <v>2898</v>
      </c>
      <c r="AB2910" s="549">
        <f t="shared" si="1245"/>
        <v>0</v>
      </c>
      <c r="AC2910" s="544">
        <f t="shared" si="1246"/>
        <v>0</v>
      </c>
      <c r="AD2910" s="174">
        <f t="shared" si="1247"/>
        <v>0</v>
      </c>
      <c r="AE2910" s="8"/>
      <c r="AF2910" s="885" t="str">
        <f t="shared" si="1248"/>
        <v xml:space="preserve"> </v>
      </c>
      <c r="AG2910" s="40">
        <f t="shared" si="1249"/>
        <v>0</v>
      </c>
      <c r="AH2910" s="40">
        <f t="shared" si="1250"/>
        <v>0</v>
      </c>
      <c r="AR2910" s="40">
        <f t="shared" si="1251"/>
        <v>0</v>
      </c>
      <c r="AS2910" s="40">
        <f t="shared" si="1252"/>
        <v>0</v>
      </c>
      <c r="AT2910" s="40">
        <f t="shared" si="1253"/>
        <v>0</v>
      </c>
      <c r="AU2910" s="40">
        <f t="shared" si="1254"/>
        <v>0</v>
      </c>
      <c r="AX2910" s="279">
        <f t="shared" si="1255"/>
        <v>0</v>
      </c>
      <c r="AY2910" s="279">
        <f t="shared" si="1256"/>
        <v>0</v>
      </c>
      <c r="AZ2910" s="40">
        <f t="shared" si="1257"/>
        <v>0</v>
      </c>
      <c r="BB2910" s="40">
        <f t="shared" si="1258"/>
        <v>0</v>
      </c>
      <c r="BC2910" s="397">
        <f t="shared" si="1259"/>
        <v>0</v>
      </c>
      <c r="BD2910" s="105">
        <f t="shared" si="1260"/>
        <v>0</v>
      </c>
      <c r="BE2910" s="105">
        <f t="shared" si="1261"/>
        <v>0</v>
      </c>
      <c r="BF2910" s="742">
        <f t="shared" si="1262"/>
        <v>0</v>
      </c>
      <c r="BG2910" s="89"/>
      <c r="BH2910" s="9"/>
      <c r="BJ2910" s="40">
        <f t="shared" si="1263"/>
        <v>0</v>
      </c>
      <c r="BK2910" s="40">
        <f t="shared" si="1264"/>
        <v>1</v>
      </c>
      <c r="BL2910" s="40">
        <f t="shared" si="1265"/>
        <v>0</v>
      </c>
      <c r="BM2910" s="40">
        <f t="shared" si="1266"/>
        <v>0</v>
      </c>
      <c r="BN2910" s="40">
        <f t="shared" si="1267"/>
        <v>0</v>
      </c>
    </row>
    <row r="2911" spans="1:66" x14ac:dyDescent="0.25">
      <c r="A2911" s="379"/>
      <c r="B2911" s="936"/>
      <c r="C2911" s="272"/>
      <c r="D2911" s="868"/>
      <c r="E2911" s="873" t="str">
        <f t="shared" si="1241"/>
        <v xml:space="preserve"> </v>
      </c>
      <c r="F2911" s="130">
        <f t="shared" si="1242"/>
        <v>0</v>
      </c>
      <c r="G2911" s="128">
        <f t="shared" si="1243"/>
        <v>2899</v>
      </c>
      <c r="H2911" s="127"/>
      <c r="I2911" s="321"/>
      <c r="J2911" s="97"/>
      <c r="K2911" s="323"/>
      <c r="L2911" s="322"/>
      <c r="M2911" s="50"/>
      <c r="N2911" s="87"/>
      <c r="O2911" s="324"/>
      <c r="P2911" s="98"/>
      <c r="Q2911" s="98"/>
      <c r="R2911" s="114"/>
      <c r="S2911" s="753"/>
      <c r="T2911" s="98"/>
      <c r="U2911" s="98"/>
      <c r="V2911" s="98"/>
      <c r="W2911" s="99"/>
      <c r="X2911" s="97"/>
      <c r="Y2911" s="87"/>
      <c r="Z2911" s="100"/>
      <c r="AA2911" s="106">
        <f t="shared" si="1244"/>
        <v>2899</v>
      </c>
      <c r="AB2911" s="549">
        <f t="shared" si="1245"/>
        <v>0</v>
      </c>
      <c r="AC2911" s="544">
        <f t="shared" si="1246"/>
        <v>0</v>
      </c>
      <c r="AD2911" s="174">
        <f t="shared" si="1247"/>
        <v>0</v>
      </c>
      <c r="AE2911" s="8"/>
      <c r="AF2911" s="885" t="str">
        <f t="shared" si="1248"/>
        <v xml:space="preserve"> </v>
      </c>
      <c r="AG2911" s="40">
        <f t="shared" si="1249"/>
        <v>0</v>
      </c>
      <c r="AH2911" s="40">
        <f t="shared" si="1250"/>
        <v>0</v>
      </c>
      <c r="AR2911" s="40">
        <f t="shared" si="1251"/>
        <v>0</v>
      </c>
      <c r="AS2911" s="40">
        <f t="shared" si="1252"/>
        <v>0</v>
      </c>
      <c r="AT2911" s="40">
        <f t="shared" si="1253"/>
        <v>0</v>
      </c>
      <c r="AU2911" s="40">
        <f t="shared" si="1254"/>
        <v>0</v>
      </c>
      <c r="AX2911" s="279">
        <f t="shared" si="1255"/>
        <v>0</v>
      </c>
      <c r="AY2911" s="279">
        <f t="shared" si="1256"/>
        <v>0</v>
      </c>
      <c r="AZ2911" s="40">
        <f t="shared" si="1257"/>
        <v>0</v>
      </c>
      <c r="BB2911" s="40">
        <f t="shared" si="1258"/>
        <v>0</v>
      </c>
      <c r="BC2911" s="397">
        <f t="shared" si="1259"/>
        <v>0</v>
      </c>
      <c r="BD2911" s="105">
        <f t="shared" si="1260"/>
        <v>0</v>
      </c>
      <c r="BE2911" s="105">
        <f t="shared" si="1261"/>
        <v>0</v>
      </c>
      <c r="BF2911" s="742">
        <f t="shared" si="1262"/>
        <v>0</v>
      </c>
      <c r="BG2911" s="89"/>
      <c r="BH2911" s="9"/>
      <c r="BJ2911" s="40">
        <f t="shared" si="1263"/>
        <v>0</v>
      </c>
      <c r="BK2911" s="40">
        <f t="shared" si="1264"/>
        <v>1</v>
      </c>
      <c r="BL2911" s="40">
        <f t="shared" si="1265"/>
        <v>0</v>
      </c>
      <c r="BM2911" s="40">
        <f t="shared" si="1266"/>
        <v>0</v>
      </c>
      <c r="BN2911" s="40">
        <f t="shared" si="1267"/>
        <v>0</v>
      </c>
    </row>
    <row r="2912" spans="1:66" x14ac:dyDescent="0.25">
      <c r="A2912" s="379"/>
      <c r="B2912" s="936"/>
      <c r="C2912" s="272"/>
      <c r="D2912" s="868"/>
      <c r="E2912" s="873" t="str">
        <f t="shared" si="1241"/>
        <v xml:space="preserve"> </v>
      </c>
      <c r="F2912" s="130">
        <f t="shared" si="1242"/>
        <v>0</v>
      </c>
      <c r="G2912" s="128">
        <f t="shared" si="1243"/>
        <v>2900</v>
      </c>
      <c r="H2912" s="127"/>
      <c r="I2912" s="321"/>
      <c r="J2912" s="97"/>
      <c r="K2912" s="323"/>
      <c r="L2912" s="322"/>
      <c r="M2912" s="50"/>
      <c r="N2912" s="87"/>
      <c r="O2912" s="324"/>
      <c r="P2912" s="98"/>
      <c r="Q2912" s="98"/>
      <c r="R2912" s="114"/>
      <c r="S2912" s="753"/>
      <c r="T2912" s="98"/>
      <c r="U2912" s="98"/>
      <c r="V2912" s="98"/>
      <c r="W2912" s="99"/>
      <c r="X2912" s="97"/>
      <c r="Y2912" s="87"/>
      <c r="Z2912" s="100"/>
      <c r="AA2912" s="106">
        <f t="shared" si="1244"/>
        <v>2900</v>
      </c>
      <c r="AB2912" s="549">
        <f t="shared" si="1245"/>
        <v>0</v>
      </c>
      <c r="AC2912" s="544">
        <f t="shared" si="1246"/>
        <v>0</v>
      </c>
      <c r="AD2912" s="174">
        <f t="shared" si="1247"/>
        <v>0</v>
      </c>
      <c r="AE2912" s="8"/>
      <c r="AF2912" s="885" t="str">
        <f t="shared" si="1248"/>
        <v xml:space="preserve"> </v>
      </c>
      <c r="AG2912" s="40">
        <f t="shared" si="1249"/>
        <v>0</v>
      </c>
      <c r="AH2912" s="40">
        <f t="shared" si="1250"/>
        <v>0</v>
      </c>
      <c r="AR2912" s="40">
        <f t="shared" si="1251"/>
        <v>0</v>
      </c>
      <c r="AS2912" s="40">
        <f t="shared" si="1252"/>
        <v>0</v>
      </c>
      <c r="AT2912" s="40">
        <f t="shared" si="1253"/>
        <v>0</v>
      </c>
      <c r="AU2912" s="40">
        <f t="shared" si="1254"/>
        <v>0</v>
      </c>
      <c r="AX2912" s="279">
        <f t="shared" si="1255"/>
        <v>0</v>
      </c>
      <c r="AY2912" s="279">
        <f t="shared" si="1256"/>
        <v>0</v>
      </c>
      <c r="AZ2912" s="40">
        <f t="shared" si="1257"/>
        <v>0</v>
      </c>
      <c r="BB2912" s="40">
        <f t="shared" si="1258"/>
        <v>0</v>
      </c>
      <c r="BC2912" s="397">
        <f t="shared" si="1259"/>
        <v>0</v>
      </c>
      <c r="BD2912" s="105">
        <f t="shared" si="1260"/>
        <v>0</v>
      </c>
      <c r="BE2912" s="105">
        <f t="shared" si="1261"/>
        <v>0</v>
      </c>
      <c r="BF2912" s="742">
        <f t="shared" si="1262"/>
        <v>0</v>
      </c>
      <c r="BG2912" s="89"/>
      <c r="BH2912" s="9"/>
      <c r="BJ2912" s="40">
        <f t="shared" si="1263"/>
        <v>0</v>
      </c>
      <c r="BK2912" s="40">
        <f t="shared" si="1264"/>
        <v>1</v>
      </c>
      <c r="BL2912" s="40">
        <f t="shared" si="1265"/>
        <v>0</v>
      </c>
      <c r="BM2912" s="40">
        <f t="shared" si="1266"/>
        <v>0</v>
      </c>
      <c r="BN2912" s="40">
        <f t="shared" si="1267"/>
        <v>0</v>
      </c>
    </row>
    <row r="2913" spans="1:66" x14ac:dyDescent="0.25">
      <c r="A2913" s="379"/>
      <c r="B2913" s="936"/>
      <c r="C2913" s="272"/>
      <c r="D2913" s="868"/>
      <c r="E2913" s="873" t="str">
        <f t="shared" si="1241"/>
        <v xml:space="preserve"> </v>
      </c>
      <c r="F2913" s="130">
        <f t="shared" si="1242"/>
        <v>0</v>
      </c>
      <c r="G2913" s="128">
        <f t="shared" si="1243"/>
        <v>2901</v>
      </c>
      <c r="H2913" s="127"/>
      <c r="I2913" s="321"/>
      <c r="J2913" s="97"/>
      <c r="K2913" s="323"/>
      <c r="L2913" s="322"/>
      <c r="M2913" s="50"/>
      <c r="N2913" s="87"/>
      <c r="O2913" s="324"/>
      <c r="P2913" s="98"/>
      <c r="Q2913" s="98"/>
      <c r="R2913" s="114"/>
      <c r="S2913" s="753"/>
      <c r="T2913" s="98"/>
      <c r="U2913" s="98"/>
      <c r="V2913" s="98"/>
      <c r="W2913" s="99"/>
      <c r="X2913" s="97"/>
      <c r="Y2913" s="87"/>
      <c r="Z2913" s="100"/>
      <c r="AA2913" s="106">
        <f t="shared" si="1244"/>
        <v>2901</v>
      </c>
      <c r="AB2913" s="549">
        <f t="shared" si="1245"/>
        <v>0</v>
      </c>
      <c r="AC2913" s="544">
        <f t="shared" si="1246"/>
        <v>0</v>
      </c>
      <c r="AD2913" s="174">
        <f t="shared" si="1247"/>
        <v>0</v>
      </c>
      <c r="AE2913" s="8"/>
      <c r="AF2913" s="885" t="str">
        <f t="shared" si="1248"/>
        <v xml:space="preserve"> </v>
      </c>
      <c r="AG2913" s="40">
        <f t="shared" si="1249"/>
        <v>0</v>
      </c>
      <c r="AH2913" s="40">
        <f t="shared" si="1250"/>
        <v>0</v>
      </c>
      <c r="AR2913" s="40">
        <f t="shared" si="1251"/>
        <v>0</v>
      </c>
      <c r="AS2913" s="40">
        <f t="shared" si="1252"/>
        <v>0</v>
      </c>
      <c r="AT2913" s="40">
        <f t="shared" si="1253"/>
        <v>0</v>
      </c>
      <c r="AU2913" s="40">
        <f t="shared" si="1254"/>
        <v>0</v>
      </c>
      <c r="AX2913" s="279">
        <f t="shared" si="1255"/>
        <v>0</v>
      </c>
      <c r="AY2913" s="279">
        <f t="shared" si="1256"/>
        <v>0</v>
      </c>
      <c r="AZ2913" s="40">
        <f t="shared" si="1257"/>
        <v>0</v>
      </c>
      <c r="BB2913" s="40">
        <f t="shared" si="1258"/>
        <v>0</v>
      </c>
      <c r="BC2913" s="397">
        <f t="shared" si="1259"/>
        <v>0</v>
      </c>
      <c r="BD2913" s="105">
        <f t="shared" si="1260"/>
        <v>0</v>
      </c>
      <c r="BE2913" s="105">
        <f t="shared" si="1261"/>
        <v>0</v>
      </c>
      <c r="BF2913" s="742">
        <f t="shared" si="1262"/>
        <v>0</v>
      </c>
      <c r="BG2913" s="89"/>
      <c r="BH2913" s="9"/>
      <c r="BJ2913" s="40">
        <f t="shared" si="1263"/>
        <v>0</v>
      </c>
      <c r="BK2913" s="40">
        <f t="shared" si="1264"/>
        <v>1</v>
      </c>
      <c r="BL2913" s="40">
        <f t="shared" si="1265"/>
        <v>0</v>
      </c>
      <c r="BM2913" s="40">
        <f t="shared" si="1266"/>
        <v>0</v>
      </c>
      <c r="BN2913" s="40">
        <f t="shared" si="1267"/>
        <v>0</v>
      </c>
    </row>
    <row r="2914" spans="1:66" x14ac:dyDescent="0.25">
      <c r="A2914" s="379"/>
      <c r="B2914" s="936"/>
      <c r="C2914" s="272"/>
      <c r="D2914" s="868"/>
      <c r="E2914" s="873" t="str">
        <f t="shared" si="1241"/>
        <v xml:space="preserve"> </v>
      </c>
      <c r="F2914" s="130">
        <f t="shared" si="1242"/>
        <v>0</v>
      </c>
      <c r="G2914" s="128">
        <f t="shared" si="1243"/>
        <v>2902</v>
      </c>
      <c r="H2914" s="127"/>
      <c r="I2914" s="321"/>
      <c r="J2914" s="97"/>
      <c r="K2914" s="323"/>
      <c r="L2914" s="322"/>
      <c r="M2914" s="50"/>
      <c r="N2914" s="87"/>
      <c r="O2914" s="324"/>
      <c r="P2914" s="98"/>
      <c r="Q2914" s="98"/>
      <c r="R2914" s="114"/>
      <c r="S2914" s="753"/>
      <c r="T2914" s="98"/>
      <c r="U2914" s="98"/>
      <c r="V2914" s="98"/>
      <c r="W2914" s="99"/>
      <c r="X2914" s="97"/>
      <c r="Y2914" s="87"/>
      <c r="Z2914" s="100"/>
      <c r="AA2914" s="106">
        <f t="shared" si="1244"/>
        <v>2902</v>
      </c>
      <c r="AB2914" s="549">
        <f t="shared" si="1245"/>
        <v>0</v>
      </c>
      <c r="AC2914" s="544">
        <f t="shared" si="1246"/>
        <v>0</v>
      </c>
      <c r="AD2914" s="174">
        <f t="shared" si="1247"/>
        <v>0</v>
      </c>
      <c r="AE2914" s="8"/>
      <c r="AF2914" s="885" t="str">
        <f t="shared" si="1248"/>
        <v xml:space="preserve"> </v>
      </c>
      <c r="AG2914" s="40">
        <f t="shared" si="1249"/>
        <v>0</v>
      </c>
      <c r="AH2914" s="40">
        <f t="shared" si="1250"/>
        <v>0</v>
      </c>
      <c r="AR2914" s="40">
        <f t="shared" si="1251"/>
        <v>0</v>
      </c>
      <c r="AS2914" s="40">
        <f t="shared" si="1252"/>
        <v>0</v>
      </c>
      <c r="AT2914" s="40">
        <f t="shared" si="1253"/>
        <v>0</v>
      </c>
      <c r="AU2914" s="40">
        <f t="shared" si="1254"/>
        <v>0</v>
      </c>
      <c r="AX2914" s="279">
        <f t="shared" si="1255"/>
        <v>0</v>
      </c>
      <c r="AY2914" s="279">
        <f t="shared" si="1256"/>
        <v>0</v>
      </c>
      <c r="AZ2914" s="40">
        <f t="shared" si="1257"/>
        <v>0</v>
      </c>
      <c r="BB2914" s="40">
        <f t="shared" si="1258"/>
        <v>0</v>
      </c>
      <c r="BC2914" s="397">
        <f t="shared" si="1259"/>
        <v>0</v>
      </c>
      <c r="BD2914" s="105">
        <f t="shared" si="1260"/>
        <v>0</v>
      </c>
      <c r="BE2914" s="105">
        <f t="shared" si="1261"/>
        <v>0</v>
      </c>
      <c r="BF2914" s="742">
        <f t="shared" si="1262"/>
        <v>0</v>
      </c>
      <c r="BG2914" s="89"/>
      <c r="BH2914" s="9"/>
      <c r="BJ2914" s="40">
        <f t="shared" si="1263"/>
        <v>0</v>
      </c>
      <c r="BK2914" s="40">
        <f t="shared" si="1264"/>
        <v>1</v>
      </c>
      <c r="BL2914" s="40">
        <f t="shared" si="1265"/>
        <v>0</v>
      </c>
      <c r="BM2914" s="40">
        <f t="shared" si="1266"/>
        <v>0</v>
      </c>
      <c r="BN2914" s="40">
        <f t="shared" si="1267"/>
        <v>0</v>
      </c>
    </row>
    <row r="2915" spans="1:66" x14ac:dyDescent="0.25">
      <c r="A2915" s="379"/>
      <c r="B2915" s="936"/>
      <c r="C2915" s="272"/>
      <c r="D2915" s="868"/>
      <c r="E2915" s="873" t="str">
        <f t="shared" si="1241"/>
        <v xml:space="preserve"> </v>
      </c>
      <c r="F2915" s="130">
        <f t="shared" si="1242"/>
        <v>0</v>
      </c>
      <c r="G2915" s="128">
        <f t="shared" si="1243"/>
        <v>2903</v>
      </c>
      <c r="H2915" s="127"/>
      <c r="I2915" s="321"/>
      <c r="J2915" s="97"/>
      <c r="K2915" s="323"/>
      <c r="L2915" s="322"/>
      <c r="M2915" s="50"/>
      <c r="N2915" s="87"/>
      <c r="O2915" s="324"/>
      <c r="P2915" s="98"/>
      <c r="Q2915" s="98"/>
      <c r="R2915" s="114"/>
      <c r="S2915" s="753"/>
      <c r="T2915" s="98"/>
      <c r="U2915" s="98"/>
      <c r="V2915" s="98"/>
      <c r="W2915" s="99"/>
      <c r="X2915" s="97"/>
      <c r="Y2915" s="87"/>
      <c r="Z2915" s="100"/>
      <c r="AA2915" s="106">
        <f t="shared" si="1244"/>
        <v>2903</v>
      </c>
      <c r="AB2915" s="549">
        <f t="shared" si="1245"/>
        <v>0</v>
      </c>
      <c r="AC2915" s="544">
        <f t="shared" si="1246"/>
        <v>0</v>
      </c>
      <c r="AD2915" s="174">
        <f t="shared" si="1247"/>
        <v>0</v>
      </c>
      <c r="AE2915" s="8"/>
      <c r="AF2915" s="885" t="str">
        <f t="shared" si="1248"/>
        <v xml:space="preserve"> </v>
      </c>
      <c r="AG2915" s="40">
        <f t="shared" si="1249"/>
        <v>0</v>
      </c>
      <c r="AH2915" s="40">
        <f t="shared" si="1250"/>
        <v>0</v>
      </c>
      <c r="AR2915" s="40">
        <f t="shared" si="1251"/>
        <v>0</v>
      </c>
      <c r="AS2915" s="40">
        <f t="shared" si="1252"/>
        <v>0</v>
      </c>
      <c r="AT2915" s="40">
        <f t="shared" si="1253"/>
        <v>0</v>
      </c>
      <c r="AU2915" s="40">
        <f t="shared" si="1254"/>
        <v>0</v>
      </c>
      <c r="AX2915" s="279">
        <f t="shared" si="1255"/>
        <v>0</v>
      </c>
      <c r="AY2915" s="279">
        <f t="shared" si="1256"/>
        <v>0</v>
      </c>
      <c r="AZ2915" s="40">
        <f t="shared" si="1257"/>
        <v>0</v>
      </c>
      <c r="BB2915" s="40">
        <f t="shared" si="1258"/>
        <v>0</v>
      </c>
      <c r="BC2915" s="397">
        <f t="shared" si="1259"/>
        <v>0</v>
      </c>
      <c r="BD2915" s="105">
        <f t="shared" si="1260"/>
        <v>0</v>
      </c>
      <c r="BE2915" s="105">
        <f t="shared" si="1261"/>
        <v>0</v>
      </c>
      <c r="BF2915" s="742">
        <f t="shared" si="1262"/>
        <v>0</v>
      </c>
      <c r="BG2915" s="89"/>
      <c r="BH2915" s="9"/>
      <c r="BJ2915" s="40">
        <f t="shared" si="1263"/>
        <v>0</v>
      </c>
      <c r="BK2915" s="40">
        <f t="shared" si="1264"/>
        <v>1</v>
      </c>
      <c r="BL2915" s="40">
        <f t="shared" si="1265"/>
        <v>0</v>
      </c>
      <c r="BM2915" s="40">
        <f t="shared" si="1266"/>
        <v>0</v>
      </c>
      <c r="BN2915" s="40">
        <f t="shared" si="1267"/>
        <v>0</v>
      </c>
    </row>
    <row r="2916" spans="1:66" x14ac:dyDescent="0.25">
      <c r="A2916" s="379"/>
      <c r="B2916" s="936"/>
      <c r="C2916" s="272"/>
      <c r="D2916" s="868"/>
      <c r="E2916" s="873" t="str">
        <f t="shared" si="1241"/>
        <v xml:space="preserve"> </v>
      </c>
      <c r="F2916" s="130">
        <f t="shared" si="1242"/>
        <v>0</v>
      </c>
      <c r="G2916" s="128">
        <f t="shared" si="1243"/>
        <v>2904</v>
      </c>
      <c r="H2916" s="127"/>
      <c r="I2916" s="321"/>
      <c r="J2916" s="97"/>
      <c r="K2916" s="323"/>
      <c r="L2916" s="322"/>
      <c r="M2916" s="50"/>
      <c r="N2916" s="87"/>
      <c r="O2916" s="324"/>
      <c r="P2916" s="98"/>
      <c r="Q2916" s="98"/>
      <c r="R2916" s="114"/>
      <c r="S2916" s="753"/>
      <c r="T2916" s="98"/>
      <c r="U2916" s="98"/>
      <c r="V2916" s="98"/>
      <c r="W2916" s="99"/>
      <c r="X2916" s="97"/>
      <c r="Y2916" s="87"/>
      <c r="Z2916" s="100"/>
      <c r="AA2916" s="106">
        <f t="shared" si="1244"/>
        <v>2904</v>
      </c>
      <c r="AB2916" s="549">
        <f t="shared" si="1245"/>
        <v>0</v>
      </c>
      <c r="AC2916" s="544">
        <f t="shared" si="1246"/>
        <v>0</v>
      </c>
      <c r="AD2916" s="174">
        <f t="shared" si="1247"/>
        <v>0</v>
      </c>
      <c r="AE2916" s="8"/>
      <c r="AF2916" s="885" t="str">
        <f t="shared" si="1248"/>
        <v xml:space="preserve"> </v>
      </c>
      <c r="AG2916" s="40">
        <f t="shared" si="1249"/>
        <v>0</v>
      </c>
      <c r="AH2916" s="40">
        <f t="shared" si="1250"/>
        <v>0</v>
      </c>
      <c r="AR2916" s="40">
        <f t="shared" si="1251"/>
        <v>0</v>
      </c>
      <c r="AS2916" s="40">
        <f t="shared" si="1252"/>
        <v>0</v>
      </c>
      <c r="AT2916" s="40">
        <f t="shared" si="1253"/>
        <v>0</v>
      </c>
      <c r="AU2916" s="40">
        <f t="shared" si="1254"/>
        <v>0</v>
      </c>
      <c r="AX2916" s="279">
        <f t="shared" si="1255"/>
        <v>0</v>
      </c>
      <c r="AY2916" s="279">
        <f t="shared" si="1256"/>
        <v>0</v>
      </c>
      <c r="AZ2916" s="40">
        <f t="shared" si="1257"/>
        <v>0</v>
      </c>
      <c r="BB2916" s="40">
        <f t="shared" si="1258"/>
        <v>0</v>
      </c>
      <c r="BC2916" s="397">
        <f t="shared" si="1259"/>
        <v>0</v>
      </c>
      <c r="BD2916" s="105">
        <f t="shared" si="1260"/>
        <v>0</v>
      </c>
      <c r="BE2916" s="105">
        <f t="shared" si="1261"/>
        <v>0</v>
      </c>
      <c r="BF2916" s="742">
        <f t="shared" si="1262"/>
        <v>0</v>
      </c>
      <c r="BG2916" s="89"/>
      <c r="BH2916" s="9"/>
      <c r="BJ2916" s="40">
        <f t="shared" si="1263"/>
        <v>0</v>
      </c>
      <c r="BK2916" s="40">
        <f t="shared" si="1264"/>
        <v>1</v>
      </c>
      <c r="BL2916" s="40">
        <f t="shared" si="1265"/>
        <v>0</v>
      </c>
      <c r="BM2916" s="40">
        <f t="shared" si="1266"/>
        <v>0</v>
      </c>
      <c r="BN2916" s="40">
        <f t="shared" si="1267"/>
        <v>0</v>
      </c>
    </row>
    <row r="2917" spans="1:66" x14ac:dyDescent="0.25">
      <c r="A2917" s="379"/>
      <c r="B2917" s="936"/>
      <c r="C2917" s="272"/>
      <c r="D2917" s="868"/>
      <c r="E2917" s="873" t="str">
        <f t="shared" si="1241"/>
        <v xml:space="preserve"> </v>
      </c>
      <c r="F2917" s="130">
        <f t="shared" si="1242"/>
        <v>0</v>
      </c>
      <c r="G2917" s="128">
        <f t="shared" si="1243"/>
        <v>2905</v>
      </c>
      <c r="H2917" s="127"/>
      <c r="I2917" s="321"/>
      <c r="J2917" s="97"/>
      <c r="K2917" s="323"/>
      <c r="L2917" s="322"/>
      <c r="M2917" s="50"/>
      <c r="N2917" s="87"/>
      <c r="O2917" s="324"/>
      <c r="P2917" s="98"/>
      <c r="Q2917" s="98"/>
      <c r="R2917" s="114"/>
      <c r="S2917" s="753"/>
      <c r="T2917" s="98"/>
      <c r="U2917" s="98"/>
      <c r="V2917" s="98"/>
      <c r="W2917" s="99"/>
      <c r="X2917" s="97"/>
      <c r="Y2917" s="87"/>
      <c r="Z2917" s="100"/>
      <c r="AA2917" s="106">
        <f t="shared" si="1244"/>
        <v>2905</v>
      </c>
      <c r="AB2917" s="549">
        <f t="shared" si="1245"/>
        <v>0</v>
      </c>
      <c r="AC2917" s="544">
        <f t="shared" si="1246"/>
        <v>0</v>
      </c>
      <c r="AD2917" s="174">
        <f t="shared" si="1247"/>
        <v>0</v>
      </c>
      <c r="AE2917" s="8"/>
      <c r="AF2917" s="885" t="str">
        <f t="shared" si="1248"/>
        <v xml:space="preserve"> </v>
      </c>
      <c r="AG2917" s="40">
        <f t="shared" si="1249"/>
        <v>0</v>
      </c>
      <c r="AH2917" s="40">
        <f t="shared" si="1250"/>
        <v>0</v>
      </c>
      <c r="AR2917" s="40">
        <f t="shared" si="1251"/>
        <v>0</v>
      </c>
      <c r="AS2917" s="40">
        <f t="shared" si="1252"/>
        <v>0</v>
      </c>
      <c r="AT2917" s="40">
        <f t="shared" si="1253"/>
        <v>0</v>
      </c>
      <c r="AU2917" s="40">
        <f t="shared" si="1254"/>
        <v>0</v>
      </c>
      <c r="AX2917" s="279">
        <f t="shared" si="1255"/>
        <v>0</v>
      </c>
      <c r="AY2917" s="279">
        <f t="shared" si="1256"/>
        <v>0</v>
      </c>
      <c r="AZ2917" s="40">
        <f t="shared" si="1257"/>
        <v>0</v>
      </c>
      <c r="BB2917" s="40">
        <f t="shared" si="1258"/>
        <v>0</v>
      </c>
      <c r="BC2917" s="397">
        <f t="shared" si="1259"/>
        <v>0</v>
      </c>
      <c r="BD2917" s="105">
        <f t="shared" si="1260"/>
        <v>0</v>
      </c>
      <c r="BE2917" s="105">
        <f t="shared" si="1261"/>
        <v>0</v>
      </c>
      <c r="BF2917" s="742">
        <f t="shared" si="1262"/>
        <v>0</v>
      </c>
      <c r="BG2917" s="89"/>
      <c r="BH2917" s="9"/>
      <c r="BJ2917" s="40">
        <f t="shared" si="1263"/>
        <v>0</v>
      </c>
      <c r="BK2917" s="40">
        <f t="shared" si="1264"/>
        <v>1</v>
      </c>
      <c r="BL2917" s="40">
        <f t="shared" si="1265"/>
        <v>0</v>
      </c>
      <c r="BM2917" s="40">
        <f t="shared" si="1266"/>
        <v>0</v>
      </c>
      <c r="BN2917" s="40">
        <f t="shared" si="1267"/>
        <v>0</v>
      </c>
    </row>
    <row r="2918" spans="1:66" x14ac:dyDescent="0.25">
      <c r="A2918" s="379"/>
      <c r="B2918" s="936"/>
      <c r="C2918" s="272"/>
      <c r="D2918" s="868"/>
      <c r="E2918" s="873" t="str">
        <f t="shared" si="1241"/>
        <v xml:space="preserve"> </v>
      </c>
      <c r="F2918" s="130">
        <f t="shared" si="1242"/>
        <v>0</v>
      </c>
      <c r="G2918" s="128">
        <f t="shared" si="1243"/>
        <v>2906</v>
      </c>
      <c r="H2918" s="127"/>
      <c r="I2918" s="321"/>
      <c r="J2918" s="97"/>
      <c r="K2918" s="323"/>
      <c r="L2918" s="322"/>
      <c r="M2918" s="50"/>
      <c r="N2918" s="87"/>
      <c r="O2918" s="324"/>
      <c r="P2918" s="98"/>
      <c r="Q2918" s="98"/>
      <c r="R2918" s="114"/>
      <c r="S2918" s="753"/>
      <c r="T2918" s="98"/>
      <c r="U2918" s="98"/>
      <c r="V2918" s="98"/>
      <c r="W2918" s="99"/>
      <c r="X2918" s="97"/>
      <c r="Y2918" s="87"/>
      <c r="Z2918" s="100"/>
      <c r="AA2918" s="106">
        <f t="shared" si="1244"/>
        <v>2906</v>
      </c>
      <c r="AB2918" s="549">
        <f t="shared" si="1245"/>
        <v>0</v>
      </c>
      <c r="AC2918" s="544">
        <f t="shared" si="1246"/>
        <v>0</v>
      </c>
      <c r="AD2918" s="174">
        <f t="shared" si="1247"/>
        <v>0</v>
      </c>
      <c r="AE2918" s="8"/>
      <c r="AF2918" s="885" t="str">
        <f t="shared" si="1248"/>
        <v xml:space="preserve"> </v>
      </c>
      <c r="AG2918" s="40">
        <f t="shared" si="1249"/>
        <v>0</v>
      </c>
      <c r="AH2918" s="40">
        <f t="shared" si="1250"/>
        <v>0</v>
      </c>
      <c r="AR2918" s="40">
        <f t="shared" si="1251"/>
        <v>0</v>
      </c>
      <c r="AS2918" s="40">
        <f t="shared" si="1252"/>
        <v>0</v>
      </c>
      <c r="AT2918" s="40">
        <f t="shared" si="1253"/>
        <v>0</v>
      </c>
      <c r="AU2918" s="40">
        <f t="shared" si="1254"/>
        <v>0</v>
      </c>
      <c r="AX2918" s="279">
        <f t="shared" si="1255"/>
        <v>0</v>
      </c>
      <c r="AY2918" s="279">
        <f t="shared" si="1256"/>
        <v>0</v>
      </c>
      <c r="AZ2918" s="40">
        <f t="shared" si="1257"/>
        <v>0</v>
      </c>
      <c r="BB2918" s="40">
        <f t="shared" si="1258"/>
        <v>0</v>
      </c>
      <c r="BC2918" s="397">
        <f t="shared" si="1259"/>
        <v>0</v>
      </c>
      <c r="BD2918" s="105">
        <f t="shared" si="1260"/>
        <v>0</v>
      </c>
      <c r="BE2918" s="105">
        <f t="shared" si="1261"/>
        <v>0</v>
      </c>
      <c r="BF2918" s="742">
        <f t="shared" si="1262"/>
        <v>0</v>
      </c>
      <c r="BG2918" s="89"/>
      <c r="BH2918" s="9"/>
      <c r="BJ2918" s="40">
        <f t="shared" si="1263"/>
        <v>0</v>
      </c>
      <c r="BK2918" s="40">
        <f t="shared" si="1264"/>
        <v>1</v>
      </c>
      <c r="BL2918" s="40">
        <f t="shared" si="1265"/>
        <v>0</v>
      </c>
      <c r="BM2918" s="40">
        <f t="shared" si="1266"/>
        <v>0</v>
      </c>
      <c r="BN2918" s="40">
        <f t="shared" si="1267"/>
        <v>0</v>
      </c>
    </row>
    <row r="2919" spans="1:66" x14ac:dyDescent="0.25">
      <c r="A2919" s="379"/>
      <c r="B2919" s="936"/>
      <c r="C2919" s="272"/>
      <c r="D2919" s="868"/>
      <c r="E2919" s="873" t="str">
        <f t="shared" si="1241"/>
        <v xml:space="preserve"> </v>
      </c>
      <c r="F2919" s="130">
        <f t="shared" si="1242"/>
        <v>0</v>
      </c>
      <c r="G2919" s="128">
        <f t="shared" si="1243"/>
        <v>2907</v>
      </c>
      <c r="H2919" s="127"/>
      <c r="I2919" s="321"/>
      <c r="J2919" s="97"/>
      <c r="K2919" s="323"/>
      <c r="L2919" s="322"/>
      <c r="M2919" s="50"/>
      <c r="N2919" s="87"/>
      <c r="O2919" s="324"/>
      <c r="P2919" s="98"/>
      <c r="Q2919" s="98"/>
      <c r="R2919" s="114"/>
      <c r="S2919" s="753"/>
      <c r="T2919" s="98"/>
      <c r="U2919" s="98"/>
      <c r="V2919" s="98"/>
      <c r="W2919" s="99"/>
      <c r="X2919" s="97"/>
      <c r="Y2919" s="87"/>
      <c r="Z2919" s="100"/>
      <c r="AA2919" s="106">
        <f t="shared" si="1244"/>
        <v>2907</v>
      </c>
      <c r="AB2919" s="549">
        <f t="shared" si="1245"/>
        <v>0</v>
      </c>
      <c r="AC2919" s="544">
        <f t="shared" si="1246"/>
        <v>0</v>
      </c>
      <c r="AD2919" s="174">
        <f t="shared" si="1247"/>
        <v>0</v>
      </c>
      <c r="AE2919" s="8"/>
      <c r="AF2919" s="885" t="str">
        <f t="shared" si="1248"/>
        <v xml:space="preserve"> </v>
      </c>
      <c r="AG2919" s="40">
        <f t="shared" si="1249"/>
        <v>0</v>
      </c>
      <c r="AH2919" s="40">
        <f t="shared" si="1250"/>
        <v>0</v>
      </c>
      <c r="AR2919" s="40">
        <f t="shared" si="1251"/>
        <v>0</v>
      </c>
      <c r="AS2919" s="40">
        <f t="shared" si="1252"/>
        <v>0</v>
      </c>
      <c r="AT2919" s="40">
        <f t="shared" si="1253"/>
        <v>0</v>
      </c>
      <c r="AU2919" s="40">
        <f t="shared" si="1254"/>
        <v>0</v>
      </c>
      <c r="AX2919" s="279">
        <f t="shared" si="1255"/>
        <v>0</v>
      </c>
      <c r="AY2919" s="279">
        <f t="shared" si="1256"/>
        <v>0</v>
      </c>
      <c r="AZ2919" s="40">
        <f t="shared" si="1257"/>
        <v>0</v>
      </c>
      <c r="BB2919" s="40">
        <f t="shared" si="1258"/>
        <v>0</v>
      </c>
      <c r="BC2919" s="397">
        <f t="shared" si="1259"/>
        <v>0</v>
      </c>
      <c r="BD2919" s="105">
        <f t="shared" si="1260"/>
        <v>0</v>
      </c>
      <c r="BE2919" s="105">
        <f t="shared" si="1261"/>
        <v>0</v>
      </c>
      <c r="BF2919" s="742">
        <f t="shared" si="1262"/>
        <v>0</v>
      </c>
      <c r="BG2919" s="89"/>
      <c r="BH2919" s="9"/>
      <c r="BJ2919" s="40">
        <f t="shared" si="1263"/>
        <v>0</v>
      </c>
      <c r="BK2919" s="40">
        <f t="shared" si="1264"/>
        <v>1</v>
      </c>
      <c r="BL2919" s="40">
        <f t="shared" si="1265"/>
        <v>0</v>
      </c>
      <c r="BM2919" s="40">
        <f t="shared" si="1266"/>
        <v>0</v>
      </c>
      <c r="BN2919" s="40">
        <f t="shared" si="1267"/>
        <v>0</v>
      </c>
    </row>
    <row r="2920" spans="1:66" x14ac:dyDescent="0.25">
      <c r="A2920" s="379"/>
      <c r="B2920" s="936"/>
      <c r="C2920" s="272"/>
      <c r="D2920" s="868"/>
      <c r="E2920" s="873" t="str">
        <f t="shared" si="1241"/>
        <v xml:space="preserve"> </v>
      </c>
      <c r="F2920" s="130">
        <f t="shared" si="1242"/>
        <v>0</v>
      </c>
      <c r="G2920" s="128">
        <f t="shared" si="1243"/>
        <v>2908</v>
      </c>
      <c r="H2920" s="127"/>
      <c r="I2920" s="321"/>
      <c r="J2920" s="97"/>
      <c r="K2920" s="323"/>
      <c r="L2920" s="322"/>
      <c r="M2920" s="50"/>
      <c r="N2920" s="87"/>
      <c r="O2920" s="324"/>
      <c r="P2920" s="98"/>
      <c r="Q2920" s="98"/>
      <c r="R2920" s="114"/>
      <c r="S2920" s="753"/>
      <c r="T2920" s="98"/>
      <c r="U2920" s="98"/>
      <c r="V2920" s="98"/>
      <c r="W2920" s="99"/>
      <c r="X2920" s="97"/>
      <c r="Y2920" s="87"/>
      <c r="Z2920" s="100"/>
      <c r="AA2920" s="106">
        <f t="shared" si="1244"/>
        <v>2908</v>
      </c>
      <c r="AB2920" s="549">
        <f t="shared" si="1245"/>
        <v>0</v>
      </c>
      <c r="AC2920" s="544">
        <f t="shared" si="1246"/>
        <v>0</v>
      </c>
      <c r="AD2920" s="174">
        <f t="shared" si="1247"/>
        <v>0</v>
      </c>
      <c r="AE2920" s="8"/>
      <c r="AF2920" s="885" t="str">
        <f t="shared" si="1248"/>
        <v xml:space="preserve"> </v>
      </c>
      <c r="AG2920" s="40">
        <f t="shared" si="1249"/>
        <v>0</v>
      </c>
      <c r="AH2920" s="40">
        <f t="shared" si="1250"/>
        <v>0</v>
      </c>
      <c r="AR2920" s="40">
        <f t="shared" si="1251"/>
        <v>0</v>
      </c>
      <c r="AS2920" s="40">
        <f t="shared" si="1252"/>
        <v>0</v>
      </c>
      <c r="AT2920" s="40">
        <f t="shared" si="1253"/>
        <v>0</v>
      </c>
      <c r="AU2920" s="40">
        <f t="shared" si="1254"/>
        <v>0</v>
      </c>
      <c r="AX2920" s="279">
        <f t="shared" si="1255"/>
        <v>0</v>
      </c>
      <c r="AY2920" s="279">
        <f t="shared" si="1256"/>
        <v>0</v>
      </c>
      <c r="AZ2920" s="40">
        <f t="shared" si="1257"/>
        <v>0</v>
      </c>
      <c r="BB2920" s="40">
        <f t="shared" si="1258"/>
        <v>0</v>
      </c>
      <c r="BC2920" s="397">
        <f t="shared" si="1259"/>
        <v>0</v>
      </c>
      <c r="BD2920" s="105">
        <f t="shared" si="1260"/>
        <v>0</v>
      </c>
      <c r="BE2920" s="105">
        <f t="shared" si="1261"/>
        <v>0</v>
      </c>
      <c r="BF2920" s="742">
        <f t="shared" si="1262"/>
        <v>0</v>
      </c>
      <c r="BG2920" s="89"/>
      <c r="BH2920" s="9"/>
      <c r="BJ2920" s="40">
        <f t="shared" si="1263"/>
        <v>0</v>
      </c>
      <c r="BK2920" s="40">
        <f t="shared" si="1264"/>
        <v>1</v>
      </c>
      <c r="BL2920" s="40">
        <f t="shared" si="1265"/>
        <v>0</v>
      </c>
      <c r="BM2920" s="40">
        <f t="shared" si="1266"/>
        <v>0</v>
      </c>
      <c r="BN2920" s="40">
        <f t="shared" si="1267"/>
        <v>0</v>
      </c>
    </row>
    <row r="2921" spans="1:66" x14ac:dyDescent="0.25">
      <c r="A2921" s="379"/>
      <c r="B2921" s="936"/>
      <c r="C2921" s="272"/>
      <c r="D2921" s="868"/>
      <c r="E2921" s="873" t="str">
        <f t="shared" si="1241"/>
        <v xml:space="preserve"> </v>
      </c>
      <c r="F2921" s="130">
        <f t="shared" si="1242"/>
        <v>0</v>
      </c>
      <c r="G2921" s="128">
        <f t="shared" si="1243"/>
        <v>2909</v>
      </c>
      <c r="H2921" s="127"/>
      <c r="I2921" s="321"/>
      <c r="J2921" s="97"/>
      <c r="K2921" s="323"/>
      <c r="L2921" s="322"/>
      <c r="M2921" s="50"/>
      <c r="N2921" s="87"/>
      <c r="O2921" s="324"/>
      <c r="P2921" s="98"/>
      <c r="Q2921" s="98"/>
      <c r="R2921" s="114"/>
      <c r="S2921" s="753"/>
      <c r="T2921" s="98"/>
      <c r="U2921" s="98"/>
      <c r="V2921" s="98"/>
      <c r="W2921" s="99"/>
      <c r="X2921" s="97"/>
      <c r="Y2921" s="87"/>
      <c r="Z2921" s="100"/>
      <c r="AA2921" s="106">
        <f t="shared" si="1244"/>
        <v>2909</v>
      </c>
      <c r="AB2921" s="549">
        <f t="shared" si="1245"/>
        <v>0</v>
      </c>
      <c r="AC2921" s="544">
        <f t="shared" si="1246"/>
        <v>0</v>
      </c>
      <c r="AD2921" s="174">
        <f t="shared" si="1247"/>
        <v>0</v>
      </c>
      <c r="AE2921" s="8"/>
      <c r="AF2921" s="885" t="str">
        <f t="shared" si="1248"/>
        <v xml:space="preserve"> </v>
      </c>
      <c r="AG2921" s="40">
        <f t="shared" si="1249"/>
        <v>0</v>
      </c>
      <c r="AH2921" s="40">
        <f t="shared" si="1250"/>
        <v>0</v>
      </c>
      <c r="AR2921" s="40">
        <f t="shared" si="1251"/>
        <v>0</v>
      </c>
      <c r="AS2921" s="40">
        <f t="shared" si="1252"/>
        <v>0</v>
      </c>
      <c r="AT2921" s="40">
        <f t="shared" si="1253"/>
        <v>0</v>
      </c>
      <c r="AU2921" s="40">
        <f t="shared" si="1254"/>
        <v>0</v>
      </c>
      <c r="AX2921" s="279">
        <f t="shared" si="1255"/>
        <v>0</v>
      </c>
      <c r="AY2921" s="279">
        <f t="shared" si="1256"/>
        <v>0</v>
      </c>
      <c r="AZ2921" s="40">
        <f t="shared" si="1257"/>
        <v>0</v>
      </c>
      <c r="BB2921" s="40">
        <f t="shared" si="1258"/>
        <v>0</v>
      </c>
      <c r="BC2921" s="397">
        <f t="shared" si="1259"/>
        <v>0</v>
      </c>
      <c r="BD2921" s="105">
        <f t="shared" si="1260"/>
        <v>0</v>
      </c>
      <c r="BE2921" s="105">
        <f t="shared" si="1261"/>
        <v>0</v>
      </c>
      <c r="BF2921" s="742">
        <f t="shared" si="1262"/>
        <v>0</v>
      </c>
      <c r="BG2921" s="89"/>
      <c r="BH2921" s="9"/>
      <c r="BJ2921" s="40">
        <f t="shared" si="1263"/>
        <v>0</v>
      </c>
      <c r="BK2921" s="40">
        <f t="shared" si="1264"/>
        <v>1</v>
      </c>
      <c r="BL2921" s="40">
        <f t="shared" si="1265"/>
        <v>0</v>
      </c>
      <c r="BM2921" s="40">
        <f t="shared" si="1266"/>
        <v>0</v>
      </c>
      <c r="BN2921" s="40">
        <f t="shared" si="1267"/>
        <v>0</v>
      </c>
    </row>
    <row r="2922" spans="1:66" x14ac:dyDescent="0.25">
      <c r="A2922" s="379"/>
      <c r="B2922" s="936"/>
      <c r="C2922" s="272"/>
      <c r="D2922" s="868"/>
      <c r="E2922" s="873" t="str">
        <f t="shared" si="1241"/>
        <v xml:space="preserve"> </v>
      </c>
      <c r="F2922" s="130">
        <f t="shared" si="1242"/>
        <v>0</v>
      </c>
      <c r="G2922" s="128">
        <f t="shared" si="1243"/>
        <v>2910</v>
      </c>
      <c r="H2922" s="127"/>
      <c r="I2922" s="321"/>
      <c r="J2922" s="97"/>
      <c r="K2922" s="323"/>
      <c r="L2922" s="322"/>
      <c r="M2922" s="50"/>
      <c r="N2922" s="87"/>
      <c r="O2922" s="324"/>
      <c r="P2922" s="98"/>
      <c r="Q2922" s="98"/>
      <c r="R2922" s="114"/>
      <c r="S2922" s="753"/>
      <c r="T2922" s="98"/>
      <c r="U2922" s="98"/>
      <c r="V2922" s="98"/>
      <c r="W2922" s="99"/>
      <c r="X2922" s="97"/>
      <c r="Y2922" s="87"/>
      <c r="Z2922" s="100"/>
      <c r="AA2922" s="106">
        <f t="shared" si="1244"/>
        <v>2910</v>
      </c>
      <c r="AB2922" s="549">
        <f t="shared" si="1245"/>
        <v>0</v>
      </c>
      <c r="AC2922" s="544">
        <f t="shared" si="1246"/>
        <v>0</v>
      </c>
      <c r="AD2922" s="174">
        <f t="shared" si="1247"/>
        <v>0</v>
      </c>
      <c r="AE2922" s="8"/>
      <c r="AF2922" s="885" t="str">
        <f t="shared" si="1248"/>
        <v xml:space="preserve"> </v>
      </c>
      <c r="AG2922" s="40">
        <f t="shared" si="1249"/>
        <v>0</v>
      </c>
      <c r="AH2922" s="40">
        <f t="shared" si="1250"/>
        <v>0</v>
      </c>
      <c r="AR2922" s="40">
        <f t="shared" si="1251"/>
        <v>0</v>
      </c>
      <c r="AS2922" s="40">
        <f t="shared" si="1252"/>
        <v>0</v>
      </c>
      <c r="AT2922" s="40">
        <f t="shared" si="1253"/>
        <v>0</v>
      </c>
      <c r="AU2922" s="40">
        <f t="shared" si="1254"/>
        <v>0</v>
      </c>
      <c r="AX2922" s="279">
        <f t="shared" si="1255"/>
        <v>0</v>
      </c>
      <c r="AY2922" s="279">
        <f t="shared" si="1256"/>
        <v>0</v>
      </c>
      <c r="AZ2922" s="40">
        <f t="shared" si="1257"/>
        <v>0</v>
      </c>
      <c r="BB2922" s="40">
        <f t="shared" si="1258"/>
        <v>0</v>
      </c>
      <c r="BC2922" s="397">
        <f t="shared" si="1259"/>
        <v>0</v>
      </c>
      <c r="BD2922" s="105">
        <f t="shared" si="1260"/>
        <v>0</v>
      </c>
      <c r="BE2922" s="105">
        <f t="shared" si="1261"/>
        <v>0</v>
      </c>
      <c r="BF2922" s="742">
        <f t="shared" si="1262"/>
        <v>0</v>
      </c>
      <c r="BG2922" s="89"/>
      <c r="BH2922" s="9"/>
      <c r="BJ2922" s="40">
        <f t="shared" si="1263"/>
        <v>0</v>
      </c>
      <c r="BK2922" s="40">
        <f t="shared" si="1264"/>
        <v>1</v>
      </c>
      <c r="BL2922" s="40">
        <f t="shared" si="1265"/>
        <v>0</v>
      </c>
      <c r="BM2922" s="40">
        <f t="shared" si="1266"/>
        <v>0</v>
      </c>
      <c r="BN2922" s="40">
        <f t="shared" si="1267"/>
        <v>0</v>
      </c>
    </row>
    <row r="2923" spans="1:66" x14ac:dyDescent="0.25">
      <c r="A2923" s="379"/>
      <c r="B2923" s="936"/>
      <c r="C2923" s="272"/>
      <c r="D2923" s="868"/>
      <c r="E2923" s="873" t="str">
        <f t="shared" si="1241"/>
        <v xml:space="preserve"> </v>
      </c>
      <c r="F2923" s="130">
        <f t="shared" si="1242"/>
        <v>0</v>
      </c>
      <c r="G2923" s="128">
        <f t="shared" si="1243"/>
        <v>2911</v>
      </c>
      <c r="H2923" s="127"/>
      <c r="I2923" s="321"/>
      <c r="J2923" s="97"/>
      <c r="K2923" s="323"/>
      <c r="L2923" s="322"/>
      <c r="M2923" s="50"/>
      <c r="N2923" s="87"/>
      <c r="O2923" s="324"/>
      <c r="P2923" s="98"/>
      <c r="Q2923" s="98"/>
      <c r="R2923" s="114"/>
      <c r="S2923" s="753"/>
      <c r="T2923" s="98"/>
      <c r="U2923" s="98"/>
      <c r="V2923" s="98"/>
      <c r="W2923" s="99"/>
      <c r="X2923" s="97"/>
      <c r="Y2923" s="87"/>
      <c r="Z2923" s="100"/>
      <c r="AA2923" s="106">
        <f t="shared" si="1244"/>
        <v>2911</v>
      </c>
      <c r="AB2923" s="549">
        <f t="shared" si="1245"/>
        <v>0</v>
      </c>
      <c r="AC2923" s="544">
        <f t="shared" si="1246"/>
        <v>0</v>
      </c>
      <c r="AD2923" s="174">
        <f t="shared" si="1247"/>
        <v>0</v>
      </c>
      <c r="AE2923" s="8"/>
      <c r="AF2923" s="885" t="str">
        <f t="shared" si="1248"/>
        <v xml:space="preserve"> </v>
      </c>
      <c r="AG2923" s="40">
        <f t="shared" si="1249"/>
        <v>0</v>
      </c>
      <c r="AH2923" s="40">
        <f t="shared" si="1250"/>
        <v>0</v>
      </c>
      <c r="AR2923" s="40">
        <f t="shared" si="1251"/>
        <v>0</v>
      </c>
      <c r="AS2923" s="40">
        <f t="shared" si="1252"/>
        <v>0</v>
      </c>
      <c r="AT2923" s="40">
        <f t="shared" si="1253"/>
        <v>0</v>
      </c>
      <c r="AU2923" s="40">
        <f t="shared" si="1254"/>
        <v>0</v>
      </c>
      <c r="AX2923" s="279">
        <f t="shared" si="1255"/>
        <v>0</v>
      </c>
      <c r="AY2923" s="279">
        <f t="shared" si="1256"/>
        <v>0</v>
      </c>
      <c r="AZ2923" s="40">
        <f t="shared" si="1257"/>
        <v>0</v>
      </c>
      <c r="BB2923" s="40">
        <f t="shared" si="1258"/>
        <v>0</v>
      </c>
      <c r="BC2923" s="397">
        <f t="shared" si="1259"/>
        <v>0</v>
      </c>
      <c r="BD2923" s="105">
        <f t="shared" si="1260"/>
        <v>0</v>
      </c>
      <c r="BE2923" s="105">
        <f t="shared" si="1261"/>
        <v>0</v>
      </c>
      <c r="BF2923" s="742">
        <f t="shared" si="1262"/>
        <v>0</v>
      </c>
      <c r="BG2923" s="89"/>
      <c r="BH2923" s="9"/>
      <c r="BJ2923" s="40">
        <f t="shared" si="1263"/>
        <v>0</v>
      </c>
      <c r="BK2923" s="40">
        <f t="shared" si="1264"/>
        <v>1</v>
      </c>
      <c r="BL2923" s="40">
        <f t="shared" si="1265"/>
        <v>0</v>
      </c>
      <c r="BM2923" s="40">
        <f t="shared" si="1266"/>
        <v>0</v>
      </c>
      <c r="BN2923" s="40">
        <f t="shared" si="1267"/>
        <v>0</v>
      </c>
    </row>
    <row r="2924" spans="1:66" x14ac:dyDescent="0.25">
      <c r="A2924" s="379"/>
      <c r="B2924" s="936"/>
      <c r="C2924" s="272"/>
      <c r="D2924" s="868"/>
      <c r="E2924" s="873" t="str">
        <f t="shared" si="1241"/>
        <v xml:space="preserve"> </v>
      </c>
      <c r="F2924" s="130">
        <f t="shared" si="1242"/>
        <v>0</v>
      </c>
      <c r="G2924" s="128">
        <f t="shared" si="1243"/>
        <v>2912</v>
      </c>
      <c r="H2924" s="127"/>
      <c r="I2924" s="321"/>
      <c r="J2924" s="97"/>
      <c r="K2924" s="323"/>
      <c r="L2924" s="322"/>
      <c r="M2924" s="50"/>
      <c r="N2924" s="87"/>
      <c r="O2924" s="324"/>
      <c r="P2924" s="98"/>
      <c r="Q2924" s="98"/>
      <c r="R2924" s="114"/>
      <c r="S2924" s="753"/>
      <c r="T2924" s="98"/>
      <c r="U2924" s="98"/>
      <c r="V2924" s="98"/>
      <c r="W2924" s="99"/>
      <c r="X2924" s="97"/>
      <c r="Y2924" s="87"/>
      <c r="Z2924" s="100"/>
      <c r="AA2924" s="106">
        <f t="shared" si="1244"/>
        <v>2912</v>
      </c>
      <c r="AB2924" s="549">
        <f t="shared" si="1245"/>
        <v>0</v>
      </c>
      <c r="AC2924" s="544">
        <f t="shared" si="1246"/>
        <v>0</v>
      </c>
      <c r="AD2924" s="174">
        <f t="shared" si="1247"/>
        <v>0</v>
      </c>
      <c r="AE2924" s="8"/>
      <c r="AF2924" s="885" t="str">
        <f t="shared" si="1248"/>
        <v xml:space="preserve"> </v>
      </c>
      <c r="AG2924" s="40">
        <f t="shared" si="1249"/>
        <v>0</v>
      </c>
      <c r="AH2924" s="40">
        <f t="shared" si="1250"/>
        <v>0</v>
      </c>
      <c r="AR2924" s="40">
        <f t="shared" si="1251"/>
        <v>0</v>
      </c>
      <c r="AS2924" s="40">
        <f t="shared" si="1252"/>
        <v>0</v>
      </c>
      <c r="AT2924" s="40">
        <f t="shared" si="1253"/>
        <v>0</v>
      </c>
      <c r="AU2924" s="40">
        <f t="shared" si="1254"/>
        <v>0</v>
      </c>
      <c r="AX2924" s="279">
        <f t="shared" si="1255"/>
        <v>0</v>
      </c>
      <c r="AY2924" s="279">
        <f t="shared" si="1256"/>
        <v>0</v>
      </c>
      <c r="AZ2924" s="40">
        <f t="shared" si="1257"/>
        <v>0</v>
      </c>
      <c r="BB2924" s="40">
        <f t="shared" si="1258"/>
        <v>0</v>
      </c>
      <c r="BC2924" s="397">
        <f t="shared" si="1259"/>
        <v>0</v>
      </c>
      <c r="BD2924" s="105">
        <f t="shared" si="1260"/>
        <v>0</v>
      </c>
      <c r="BE2924" s="105">
        <f t="shared" si="1261"/>
        <v>0</v>
      </c>
      <c r="BF2924" s="742">
        <f t="shared" si="1262"/>
        <v>0</v>
      </c>
      <c r="BG2924" s="89"/>
      <c r="BH2924" s="9"/>
      <c r="BJ2924" s="40">
        <f t="shared" si="1263"/>
        <v>0</v>
      </c>
      <c r="BK2924" s="40">
        <f t="shared" si="1264"/>
        <v>1</v>
      </c>
      <c r="BL2924" s="40">
        <f t="shared" si="1265"/>
        <v>0</v>
      </c>
      <c r="BM2924" s="40">
        <f t="shared" si="1266"/>
        <v>0</v>
      </c>
      <c r="BN2924" s="40">
        <f t="shared" si="1267"/>
        <v>0</v>
      </c>
    </row>
    <row r="2925" spans="1:66" x14ac:dyDescent="0.25">
      <c r="A2925" s="379"/>
      <c r="B2925" s="936"/>
      <c r="C2925" s="272"/>
      <c r="D2925" s="868"/>
      <c r="E2925" s="873" t="str">
        <f t="shared" si="1241"/>
        <v xml:space="preserve"> </v>
      </c>
      <c r="F2925" s="130">
        <f t="shared" si="1242"/>
        <v>0</v>
      </c>
      <c r="G2925" s="128">
        <f t="shared" si="1243"/>
        <v>2913</v>
      </c>
      <c r="H2925" s="127"/>
      <c r="I2925" s="321"/>
      <c r="J2925" s="97"/>
      <c r="K2925" s="323"/>
      <c r="L2925" s="322"/>
      <c r="M2925" s="50"/>
      <c r="N2925" s="87"/>
      <c r="O2925" s="324"/>
      <c r="P2925" s="98"/>
      <c r="Q2925" s="98"/>
      <c r="R2925" s="114"/>
      <c r="S2925" s="753"/>
      <c r="T2925" s="98"/>
      <c r="U2925" s="98"/>
      <c r="V2925" s="98"/>
      <c r="W2925" s="99"/>
      <c r="X2925" s="97"/>
      <c r="Y2925" s="87"/>
      <c r="Z2925" s="100"/>
      <c r="AA2925" s="106">
        <f t="shared" si="1244"/>
        <v>2913</v>
      </c>
      <c r="AB2925" s="549">
        <f t="shared" si="1245"/>
        <v>0</v>
      </c>
      <c r="AC2925" s="544">
        <f t="shared" si="1246"/>
        <v>0</v>
      </c>
      <c r="AD2925" s="174">
        <f t="shared" si="1247"/>
        <v>0</v>
      </c>
      <c r="AE2925" s="8"/>
      <c r="AF2925" s="885" t="str">
        <f t="shared" si="1248"/>
        <v xml:space="preserve"> </v>
      </c>
      <c r="AG2925" s="40">
        <f t="shared" si="1249"/>
        <v>0</v>
      </c>
      <c r="AH2925" s="40">
        <f t="shared" si="1250"/>
        <v>0</v>
      </c>
      <c r="AR2925" s="40">
        <f t="shared" si="1251"/>
        <v>0</v>
      </c>
      <c r="AS2925" s="40">
        <f t="shared" si="1252"/>
        <v>0</v>
      </c>
      <c r="AT2925" s="40">
        <f t="shared" si="1253"/>
        <v>0</v>
      </c>
      <c r="AU2925" s="40">
        <f t="shared" si="1254"/>
        <v>0</v>
      </c>
      <c r="AX2925" s="279">
        <f t="shared" si="1255"/>
        <v>0</v>
      </c>
      <c r="AY2925" s="279">
        <f t="shared" si="1256"/>
        <v>0</v>
      </c>
      <c r="AZ2925" s="40">
        <f t="shared" si="1257"/>
        <v>0</v>
      </c>
      <c r="BB2925" s="40">
        <f t="shared" si="1258"/>
        <v>0</v>
      </c>
      <c r="BC2925" s="397">
        <f t="shared" si="1259"/>
        <v>0</v>
      </c>
      <c r="BD2925" s="105">
        <f t="shared" si="1260"/>
        <v>0</v>
      </c>
      <c r="BE2925" s="105">
        <f t="shared" si="1261"/>
        <v>0</v>
      </c>
      <c r="BF2925" s="742">
        <f t="shared" si="1262"/>
        <v>0</v>
      </c>
      <c r="BG2925" s="89"/>
      <c r="BH2925" s="9"/>
      <c r="BJ2925" s="40">
        <f t="shared" si="1263"/>
        <v>0</v>
      </c>
      <c r="BK2925" s="40">
        <f t="shared" si="1264"/>
        <v>1</v>
      </c>
      <c r="BL2925" s="40">
        <f t="shared" si="1265"/>
        <v>0</v>
      </c>
      <c r="BM2925" s="40">
        <f t="shared" si="1266"/>
        <v>0</v>
      </c>
      <c r="BN2925" s="40">
        <f t="shared" si="1267"/>
        <v>0</v>
      </c>
    </row>
    <row r="2926" spans="1:66" x14ac:dyDescent="0.25">
      <c r="A2926" s="379"/>
      <c r="B2926" s="936"/>
      <c r="C2926" s="272"/>
      <c r="D2926" s="868"/>
      <c r="E2926" s="873" t="str">
        <f t="shared" ref="E2926:E2989" si="1268">IF(+BN2926+BM2926&gt;0,"&lt; Error"," ")</f>
        <v xml:space="preserve"> </v>
      </c>
      <c r="F2926" s="130">
        <f t="shared" ref="F2926:F2989" si="1269">IF(ISBLANK(H2926),0,VLOOKUP(TRIM(H2926),AllVarieties,4,FALSE))</f>
        <v>0</v>
      </c>
      <c r="G2926" s="128">
        <f t="shared" si="1243"/>
        <v>2914</v>
      </c>
      <c r="H2926" s="127"/>
      <c r="I2926" s="321"/>
      <c r="J2926" s="97"/>
      <c r="K2926" s="323"/>
      <c r="L2926" s="322"/>
      <c r="M2926" s="50"/>
      <c r="N2926" s="87"/>
      <c r="O2926" s="324"/>
      <c r="P2926" s="98"/>
      <c r="Q2926" s="98"/>
      <c r="R2926" s="114"/>
      <c r="S2926" s="753"/>
      <c r="T2926" s="98"/>
      <c r="U2926" s="98"/>
      <c r="V2926" s="98"/>
      <c r="W2926" s="99"/>
      <c r="X2926" s="97"/>
      <c r="Y2926" s="87"/>
      <c r="Z2926" s="100"/>
      <c r="AA2926" s="106">
        <f t="shared" si="1244"/>
        <v>2914</v>
      </c>
      <c r="AB2926" s="549">
        <f t="shared" si="1245"/>
        <v>0</v>
      </c>
      <c r="AC2926" s="544">
        <f t="shared" si="1246"/>
        <v>0</v>
      </c>
      <c r="AD2926" s="174">
        <f t="shared" si="1247"/>
        <v>0</v>
      </c>
      <c r="AE2926" s="8"/>
      <c r="AF2926" s="885" t="str">
        <f t="shared" si="1248"/>
        <v xml:space="preserve"> </v>
      </c>
      <c r="AG2926" s="40">
        <f t="shared" si="1249"/>
        <v>0</v>
      </c>
      <c r="AH2926" s="40">
        <f t="shared" si="1250"/>
        <v>0</v>
      </c>
      <c r="AR2926" s="40">
        <f t="shared" si="1251"/>
        <v>0</v>
      </c>
      <c r="AS2926" s="40">
        <f t="shared" si="1252"/>
        <v>0</v>
      </c>
      <c r="AT2926" s="40">
        <f t="shared" si="1253"/>
        <v>0</v>
      </c>
      <c r="AU2926" s="40">
        <f t="shared" si="1254"/>
        <v>0</v>
      </c>
      <c r="AX2926" s="279">
        <f t="shared" si="1255"/>
        <v>0</v>
      </c>
      <c r="AY2926" s="279">
        <f t="shared" si="1256"/>
        <v>0</v>
      </c>
      <c r="AZ2926" s="40">
        <f t="shared" si="1257"/>
        <v>0</v>
      </c>
      <c r="BB2926" s="40">
        <f t="shared" si="1258"/>
        <v>0</v>
      </c>
      <c r="BC2926" s="397">
        <f t="shared" si="1259"/>
        <v>0</v>
      </c>
      <c r="BD2926" s="105">
        <f t="shared" si="1260"/>
        <v>0</v>
      </c>
      <c r="BE2926" s="105">
        <f t="shared" si="1261"/>
        <v>0</v>
      </c>
      <c r="BF2926" s="742">
        <f t="shared" si="1262"/>
        <v>0</v>
      </c>
      <c r="BG2926" s="89"/>
      <c r="BH2926" s="9"/>
      <c r="BJ2926" s="40">
        <f t="shared" si="1263"/>
        <v>0</v>
      </c>
      <c r="BK2926" s="40">
        <f t="shared" si="1264"/>
        <v>1</v>
      </c>
      <c r="BL2926" s="40">
        <f t="shared" si="1265"/>
        <v>0</v>
      </c>
      <c r="BM2926" s="40">
        <f t="shared" si="1266"/>
        <v>0</v>
      </c>
      <c r="BN2926" s="40">
        <f t="shared" si="1267"/>
        <v>0</v>
      </c>
    </row>
    <row r="2927" spans="1:66" x14ac:dyDescent="0.25">
      <c r="A2927" s="379"/>
      <c r="B2927" s="936"/>
      <c r="C2927" s="272"/>
      <c r="D2927" s="868"/>
      <c r="E2927" s="873" t="str">
        <f t="shared" si="1268"/>
        <v xml:space="preserve"> </v>
      </c>
      <c r="F2927" s="130">
        <f t="shared" si="1269"/>
        <v>0</v>
      </c>
      <c r="G2927" s="128">
        <f t="shared" si="1243"/>
        <v>2915</v>
      </c>
      <c r="H2927" s="127"/>
      <c r="I2927" s="321"/>
      <c r="J2927" s="97"/>
      <c r="K2927" s="323"/>
      <c r="L2927" s="322"/>
      <c r="M2927" s="50"/>
      <c r="N2927" s="87"/>
      <c r="O2927" s="324"/>
      <c r="P2927" s="98"/>
      <c r="Q2927" s="98"/>
      <c r="R2927" s="114"/>
      <c r="S2927" s="753"/>
      <c r="T2927" s="98"/>
      <c r="U2927" s="98"/>
      <c r="V2927" s="98"/>
      <c r="W2927" s="99"/>
      <c r="X2927" s="97"/>
      <c r="Y2927" s="87"/>
      <c r="Z2927" s="100"/>
      <c r="AA2927" s="106">
        <f t="shared" si="1244"/>
        <v>2915</v>
      </c>
      <c r="AB2927" s="549">
        <f t="shared" si="1245"/>
        <v>0</v>
      </c>
      <c r="AC2927" s="544">
        <f t="shared" si="1246"/>
        <v>0</v>
      </c>
      <c r="AD2927" s="174">
        <f t="shared" si="1247"/>
        <v>0</v>
      </c>
      <c r="AE2927" s="8"/>
      <c r="AF2927" s="885" t="str">
        <f t="shared" si="1248"/>
        <v xml:space="preserve"> </v>
      </c>
      <c r="AG2927" s="40">
        <f t="shared" si="1249"/>
        <v>0</v>
      </c>
      <c r="AH2927" s="40">
        <f t="shared" si="1250"/>
        <v>0</v>
      </c>
      <c r="AR2927" s="40">
        <f t="shared" si="1251"/>
        <v>0</v>
      </c>
      <c r="AS2927" s="40">
        <f t="shared" si="1252"/>
        <v>0</v>
      </c>
      <c r="AT2927" s="40">
        <f t="shared" si="1253"/>
        <v>0</v>
      </c>
      <c r="AU2927" s="40">
        <f t="shared" si="1254"/>
        <v>0</v>
      </c>
      <c r="AX2927" s="279">
        <f t="shared" si="1255"/>
        <v>0</v>
      </c>
      <c r="AY2927" s="279">
        <f t="shared" si="1256"/>
        <v>0</v>
      </c>
      <c r="AZ2927" s="40">
        <f t="shared" si="1257"/>
        <v>0</v>
      </c>
      <c r="BB2927" s="40">
        <f t="shared" si="1258"/>
        <v>0</v>
      </c>
      <c r="BC2927" s="397">
        <f t="shared" si="1259"/>
        <v>0</v>
      </c>
      <c r="BD2927" s="105">
        <f t="shared" si="1260"/>
        <v>0</v>
      </c>
      <c r="BE2927" s="105">
        <f t="shared" si="1261"/>
        <v>0</v>
      </c>
      <c r="BF2927" s="742">
        <f t="shared" si="1262"/>
        <v>0</v>
      </c>
      <c r="BG2927" s="89"/>
      <c r="BH2927" s="9"/>
      <c r="BJ2927" s="40">
        <f t="shared" si="1263"/>
        <v>0</v>
      </c>
      <c r="BK2927" s="40">
        <f t="shared" si="1264"/>
        <v>1</v>
      </c>
      <c r="BL2927" s="40">
        <f t="shared" si="1265"/>
        <v>0</v>
      </c>
      <c r="BM2927" s="40">
        <f t="shared" si="1266"/>
        <v>0</v>
      </c>
      <c r="BN2927" s="40">
        <f t="shared" si="1267"/>
        <v>0</v>
      </c>
    </row>
    <row r="2928" spans="1:66" x14ac:dyDescent="0.25">
      <c r="A2928" s="379"/>
      <c r="B2928" s="936"/>
      <c r="C2928" s="272"/>
      <c r="D2928" s="868"/>
      <c r="E2928" s="873" t="str">
        <f t="shared" si="1268"/>
        <v xml:space="preserve"> </v>
      </c>
      <c r="F2928" s="130">
        <f t="shared" si="1269"/>
        <v>0</v>
      </c>
      <c r="G2928" s="128">
        <f t="shared" si="1243"/>
        <v>2916</v>
      </c>
      <c r="H2928" s="127"/>
      <c r="I2928" s="321"/>
      <c r="J2928" s="97"/>
      <c r="K2928" s="323"/>
      <c r="L2928" s="322"/>
      <c r="M2928" s="50"/>
      <c r="N2928" s="87"/>
      <c r="O2928" s="324"/>
      <c r="P2928" s="98"/>
      <c r="Q2928" s="98"/>
      <c r="R2928" s="114"/>
      <c r="S2928" s="753"/>
      <c r="T2928" s="98"/>
      <c r="U2928" s="98"/>
      <c r="V2928" s="98"/>
      <c r="W2928" s="99"/>
      <c r="X2928" s="97"/>
      <c r="Y2928" s="87"/>
      <c r="Z2928" s="100"/>
      <c r="AA2928" s="106">
        <f t="shared" si="1244"/>
        <v>2916</v>
      </c>
      <c r="AB2928" s="549">
        <f t="shared" si="1245"/>
        <v>0</v>
      </c>
      <c r="AC2928" s="544">
        <f t="shared" si="1246"/>
        <v>0</v>
      </c>
      <c r="AD2928" s="174">
        <f t="shared" si="1247"/>
        <v>0</v>
      </c>
      <c r="AE2928" s="8"/>
      <c r="AF2928" s="885" t="str">
        <f t="shared" si="1248"/>
        <v xml:space="preserve"> </v>
      </c>
      <c r="AG2928" s="40">
        <f t="shared" si="1249"/>
        <v>0</v>
      </c>
      <c r="AH2928" s="40">
        <f t="shared" si="1250"/>
        <v>0</v>
      </c>
      <c r="AR2928" s="40">
        <f t="shared" si="1251"/>
        <v>0</v>
      </c>
      <c r="AS2928" s="40">
        <f t="shared" si="1252"/>
        <v>0</v>
      </c>
      <c r="AT2928" s="40">
        <f t="shared" si="1253"/>
        <v>0</v>
      </c>
      <c r="AU2928" s="40">
        <f t="shared" si="1254"/>
        <v>0</v>
      </c>
      <c r="AX2928" s="279">
        <f t="shared" si="1255"/>
        <v>0</v>
      </c>
      <c r="AY2928" s="279">
        <f t="shared" si="1256"/>
        <v>0</v>
      </c>
      <c r="AZ2928" s="40">
        <f t="shared" si="1257"/>
        <v>0</v>
      </c>
      <c r="BB2928" s="40">
        <f t="shared" si="1258"/>
        <v>0</v>
      </c>
      <c r="BC2928" s="397">
        <f t="shared" si="1259"/>
        <v>0</v>
      </c>
      <c r="BD2928" s="105">
        <f t="shared" si="1260"/>
        <v>0</v>
      </c>
      <c r="BE2928" s="105">
        <f t="shared" si="1261"/>
        <v>0</v>
      </c>
      <c r="BF2928" s="742">
        <f t="shared" si="1262"/>
        <v>0</v>
      </c>
      <c r="BG2928" s="89"/>
      <c r="BH2928" s="9"/>
      <c r="BJ2928" s="40">
        <f t="shared" si="1263"/>
        <v>0</v>
      </c>
      <c r="BK2928" s="40">
        <f t="shared" si="1264"/>
        <v>1</v>
      </c>
      <c r="BL2928" s="40">
        <f t="shared" si="1265"/>
        <v>0</v>
      </c>
      <c r="BM2928" s="40">
        <f t="shared" si="1266"/>
        <v>0</v>
      </c>
      <c r="BN2928" s="40">
        <f t="shared" si="1267"/>
        <v>0</v>
      </c>
    </row>
    <row r="2929" spans="1:66" x14ac:dyDescent="0.25">
      <c r="A2929" s="379"/>
      <c r="B2929" s="936"/>
      <c r="C2929" s="272"/>
      <c r="D2929" s="868"/>
      <c r="E2929" s="873" t="str">
        <f t="shared" si="1268"/>
        <v xml:space="preserve"> </v>
      </c>
      <c r="F2929" s="130">
        <f t="shared" si="1269"/>
        <v>0</v>
      </c>
      <c r="G2929" s="128">
        <f t="shared" si="1243"/>
        <v>2917</v>
      </c>
      <c r="H2929" s="127"/>
      <c r="I2929" s="321"/>
      <c r="J2929" s="97"/>
      <c r="K2929" s="323"/>
      <c r="L2929" s="322"/>
      <c r="M2929" s="50"/>
      <c r="N2929" s="87"/>
      <c r="O2929" s="324"/>
      <c r="P2929" s="98"/>
      <c r="Q2929" s="98"/>
      <c r="R2929" s="114"/>
      <c r="S2929" s="753"/>
      <c r="T2929" s="98"/>
      <c r="U2929" s="98"/>
      <c r="V2929" s="98"/>
      <c r="W2929" s="99"/>
      <c r="X2929" s="97"/>
      <c r="Y2929" s="87"/>
      <c r="Z2929" s="100"/>
      <c r="AA2929" s="106">
        <f t="shared" si="1244"/>
        <v>2917</v>
      </c>
      <c r="AB2929" s="549">
        <f t="shared" si="1245"/>
        <v>0</v>
      </c>
      <c r="AC2929" s="544">
        <f t="shared" si="1246"/>
        <v>0</v>
      </c>
      <c r="AD2929" s="174">
        <f t="shared" si="1247"/>
        <v>0</v>
      </c>
      <c r="AE2929" s="8"/>
      <c r="AF2929" s="885" t="str">
        <f t="shared" si="1248"/>
        <v xml:space="preserve"> </v>
      </c>
      <c r="AG2929" s="40">
        <f t="shared" si="1249"/>
        <v>0</v>
      </c>
      <c r="AH2929" s="40">
        <f t="shared" si="1250"/>
        <v>0</v>
      </c>
      <c r="AR2929" s="40">
        <f t="shared" si="1251"/>
        <v>0</v>
      </c>
      <c r="AS2929" s="40">
        <f t="shared" si="1252"/>
        <v>0</v>
      </c>
      <c r="AT2929" s="40">
        <f t="shared" si="1253"/>
        <v>0</v>
      </c>
      <c r="AU2929" s="40">
        <f t="shared" si="1254"/>
        <v>0</v>
      </c>
      <c r="AX2929" s="279">
        <f t="shared" si="1255"/>
        <v>0</v>
      </c>
      <c r="AY2929" s="279">
        <f t="shared" si="1256"/>
        <v>0</v>
      </c>
      <c r="AZ2929" s="40">
        <f t="shared" si="1257"/>
        <v>0</v>
      </c>
      <c r="BB2929" s="40">
        <f t="shared" si="1258"/>
        <v>0</v>
      </c>
      <c r="BC2929" s="397">
        <f t="shared" si="1259"/>
        <v>0</v>
      </c>
      <c r="BD2929" s="105">
        <f t="shared" si="1260"/>
        <v>0</v>
      </c>
      <c r="BE2929" s="105">
        <f t="shared" si="1261"/>
        <v>0</v>
      </c>
      <c r="BF2929" s="742">
        <f t="shared" si="1262"/>
        <v>0</v>
      </c>
      <c r="BG2929" s="89"/>
      <c r="BH2929" s="9"/>
      <c r="BJ2929" s="40">
        <f t="shared" si="1263"/>
        <v>0</v>
      </c>
      <c r="BK2929" s="40">
        <f t="shared" si="1264"/>
        <v>1</v>
      </c>
      <c r="BL2929" s="40">
        <f t="shared" si="1265"/>
        <v>0</v>
      </c>
      <c r="BM2929" s="40">
        <f t="shared" si="1266"/>
        <v>0</v>
      </c>
      <c r="BN2929" s="40">
        <f t="shared" si="1267"/>
        <v>0</v>
      </c>
    </row>
    <row r="2930" spans="1:66" x14ac:dyDescent="0.25">
      <c r="A2930" s="379"/>
      <c r="B2930" s="936"/>
      <c r="C2930" s="272"/>
      <c r="D2930" s="868"/>
      <c r="E2930" s="873" t="str">
        <f t="shared" si="1268"/>
        <v xml:space="preserve"> </v>
      </c>
      <c r="F2930" s="130">
        <f t="shared" si="1269"/>
        <v>0</v>
      </c>
      <c r="G2930" s="128">
        <f t="shared" si="1243"/>
        <v>2918</v>
      </c>
      <c r="H2930" s="127"/>
      <c r="I2930" s="321"/>
      <c r="J2930" s="97"/>
      <c r="K2930" s="323"/>
      <c r="L2930" s="322"/>
      <c r="M2930" s="50"/>
      <c r="N2930" s="87"/>
      <c r="O2930" s="324"/>
      <c r="P2930" s="98"/>
      <c r="Q2930" s="98"/>
      <c r="R2930" s="114"/>
      <c r="S2930" s="753"/>
      <c r="T2930" s="98"/>
      <c r="U2930" s="98"/>
      <c r="V2930" s="98"/>
      <c r="W2930" s="99"/>
      <c r="X2930" s="97"/>
      <c r="Y2930" s="87"/>
      <c r="Z2930" s="100"/>
      <c r="AA2930" s="106">
        <f t="shared" si="1244"/>
        <v>2918</v>
      </c>
      <c r="AB2930" s="549">
        <f t="shared" si="1245"/>
        <v>0</v>
      </c>
      <c r="AC2930" s="544">
        <f t="shared" si="1246"/>
        <v>0</v>
      </c>
      <c r="AD2930" s="174">
        <f t="shared" si="1247"/>
        <v>0</v>
      </c>
      <c r="AE2930" s="8"/>
      <c r="AF2930" s="885" t="str">
        <f t="shared" si="1248"/>
        <v xml:space="preserve"> </v>
      </c>
      <c r="AG2930" s="40">
        <f t="shared" si="1249"/>
        <v>0</v>
      </c>
      <c r="AH2930" s="40">
        <f t="shared" si="1250"/>
        <v>0</v>
      </c>
      <c r="AR2930" s="40">
        <f t="shared" si="1251"/>
        <v>0</v>
      </c>
      <c r="AS2930" s="40">
        <f t="shared" si="1252"/>
        <v>0</v>
      </c>
      <c r="AT2930" s="40">
        <f t="shared" si="1253"/>
        <v>0</v>
      </c>
      <c r="AU2930" s="40">
        <f t="shared" si="1254"/>
        <v>0</v>
      </c>
      <c r="AX2930" s="279">
        <f t="shared" si="1255"/>
        <v>0</v>
      </c>
      <c r="AY2930" s="279">
        <f t="shared" si="1256"/>
        <v>0</v>
      </c>
      <c r="AZ2930" s="40">
        <f t="shared" si="1257"/>
        <v>0</v>
      </c>
      <c r="BB2930" s="40">
        <f t="shared" si="1258"/>
        <v>0</v>
      </c>
      <c r="BC2930" s="397">
        <f t="shared" si="1259"/>
        <v>0</v>
      </c>
      <c r="BD2930" s="105">
        <f t="shared" si="1260"/>
        <v>0</v>
      </c>
      <c r="BE2930" s="105">
        <f t="shared" si="1261"/>
        <v>0</v>
      </c>
      <c r="BF2930" s="742">
        <f t="shared" si="1262"/>
        <v>0</v>
      </c>
      <c r="BG2930" s="89"/>
      <c r="BH2930" s="9"/>
      <c r="BJ2930" s="40">
        <f t="shared" si="1263"/>
        <v>0</v>
      </c>
      <c r="BK2930" s="40">
        <f t="shared" si="1264"/>
        <v>1</v>
      </c>
      <c r="BL2930" s="40">
        <f t="shared" si="1265"/>
        <v>0</v>
      </c>
      <c r="BM2930" s="40">
        <f t="shared" si="1266"/>
        <v>0</v>
      </c>
      <c r="BN2930" s="40">
        <f t="shared" si="1267"/>
        <v>0</v>
      </c>
    </row>
    <row r="2931" spans="1:66" x14ac:dyDescent="0.25">
      <c r="A2931" s="379"/>
      <c r="B2931" s="936"/>
      <c r="C2931" s="272"/>
      <c r="D2931" s="868"/>
      <c r="E2931" s="873" t="str">
        <f t="shared" si="1268"/>
        <v xml:space="preserve"> </v>
      </c>
      <c r="F2931" s="130">
        <f t="shared" si="1269"/>
        <v>0</v>
      </c>
      <c r="G2931" s="128">
        <f t="shared" ref="G2931:G2994" si="1270">ROW()-DPline</f>
        <v>2919</v>
      </c>
      <c r="H2931" s="127"/>
      <c r="I2931" s="321"/>
      <c r="J2931" s="97"/>
      <c r="K2931" s="323"/>
      <c r="L2931" s="322"/>
      <c r="M2931" s="50"/>
      <c r="N2931" s="87"/>
      <c r="O2931" s="324"/>
      <c r="P2931" s="98"/>
      <c r="Q2931" s="98"/>
      <c r="R2931" s="114"/>
      <c r="S2931" s="753"/>
      <c r="T2931" s="98"/>
      <c r="U2931" s="98"/>
      <c r="V2931" s="98"/>
      <c r="W2931" s="99"/>
      <c r="X2931" s="97"/>
      <c r="Y2931" s="87"/>
      <c r="Z2931" s="100"/>
      <c r="AA2931" s="106">
        <f t="shared" si="1244"/>
        <v>2919</v>
      </c>
      <c r="AB2931" s="549">
        <f t="shared" si="1245"/>
        <v>0</v>
      </c>
      <c r="AC2931" s="544">
        <f t="shared" si="1246"/>
        <v>0</v>
      </c>
      <c r="AD2931" s="174">
        <f t="shared" si="1247"/>
        <v>0</v>
      </c>
      <c r="AE2931" s="8"/>
      <c r="AF2931" s="885" t="str">
        <f t="shared" si="1248"/>
        <v xml:space="preserve"> </v>
      </c>
      <c r="AG2931" s="40">
        <f t="shared" si="1249"/>
        <v>0</v>
      </c>
      <c r="AH2931" s="40">
        <f t="shared" si="1250"/>
        <v>0</v>
      </c>
      <c r="AR2931" s="40">
        <f t="shared" si="1251"/>
        <v>0</v>
      </c>
      <c r="AS2931" s="40">
        <f t="shared" si="1252"/>
        <v>0</v>
      </c>
      <c r="AT2931" s="40">
        <f t="shared" si="1253"/>
        <v>0</v>
      </c>
      <c r="AU2931" s="40">
        <f t="shared" si="1254"/>
        <v>0</v>
      </c>
      <c r="AX2931" s="279">
        <f t="shared" si="1255"/>
        <v>0</v>
      </c>
      <c r="AY2931" s="279">
        <f t="shared" si="1256"/>
        <v>0</v>
      </c>
      <c r="AZ2931" s="40">
        <f t="shared" si="1257"/>
        <v>0</v>
      </c>
      <c r="BB2931" s="40">
        <f t="shared" si="1258"/>
        <v>0</v>
      </c>
      <c r="BC2931" s="397">
        <f t="shared" si="1259"/>
        <v>0</v>
      </c>
      <c r="BD2931" s="105">
        <f t="shared" si="1260"/>
        <v>0</v>
      </c>
      <c r="BE2931" s="105">
        <f t="shared" si="1261"/>
        <v>0</v>
      </c>
      <c r="BF2931" s="742">
        <f t="shared" si="1262"/>
        <v>0</v>
      </c>
      <c r="BG2931" s="89"/>
      <c r="BH2931" s="9"/>
      <c r="BJ2931" s="40">
        <f t="shared" si="1263"/>
        <v>0</v>
      </c>
      <c r="BK2931" s="40">
        <f t="shared" si="1264"/>
        <v>1</v>
      </c>
      <c r="BL2931" s="40">
        <f t="shared" si="1265"/>
        <v>0</v>
      </c>
      <c r="BM2931" s="40">
        <f t="shared" si="1266"/>
        <v>0</v>
      </c>
      <c r="BN2931" s="40">
        <f t="shared" si="1267"/>
        <v>0</v>
      </c>
    </row>
    <row r="2932" spans="1:66" x14ac:dyDescent="0.25">
      <c r="A2932" s="379"/>
      <c r="B2932" s="936"/>
      <c r="C2932" s="272"/>
      <c r="D2932" s="868"/>
      <c r="E2932" s="873" t="str">
        <f t="shared" si="1268"/>
        <v xml:space="preserve"> </v>
      </c>
      <c r="F2932" s="130">
        <f t="shared" si="1269"/>
        <v>0</v>
      </c>
      <c r="G2932" s="128">
        <f t="shared" si="1270"/>
        <v>2920</v>
      </c>
      <c r="H2932" s="127"/>
      <c r="I2932" s="321"/>
      <c r="J2932" s="97"/>
      <c r="K2932" s="323"/>
      <c r="L2932" s="322"/>
      <c r="M2932" s="50"/>
      <c r="N2932" s="87"/>
      <c r="O2932" s="324"/>
      <c r="P2932" s="98"/>
      <c r="Q2932" s="98"/>
      <c r="R2932" s="114"/>
      <c r="S2932" s="753"/>
      <c r="T2932" s="98"/>
      <c r="U2932" s="98"/>
      <c r="V2932" s="98"/>
      <c r="W2932" s="99"/>
      <c r="X2932" s="97"/>
      <c r="Y2932" s="87"/>
      <c r="Z2932" s="100"/>
      <c r="AA2932" s="106">
        <f t="shared" ref="AA2932:AA2995" si="1271">+G2932</f>
        <v>2920</v>
      </c>
      <c r="AB2932" s="549">
        <f t="shared" ref="AB2932:AB2995" si="1272">C2932*BJ2932</f>
        <v>0</v>
      </c>
      <c r="AC2932" s="544">
        <f t="shared" ref="AC2932:AC2995" si="1273">+AX2932+AY2932</f>
        <v>0</v>
      </c>
      <c r="AD2932" s="174">
        <f t="shared" ref="AD2932:AD2995" si="1274">+AC2932*PDArate</f>
        <v>0</v>
      </c>
      <c r="AE2932" s="8"/>
      <c r="AF2932" s="885" t="str">
        <f t="shared" ref="AF2932:AF2995" si="1275">IF(AG2932+AH2932=1,"Enter both columns 5 and 16.", " ")</f>
        <v xml:space="preserve"> </v>
      </c>
      <c r="AG2932" s="40">
        <f t="shared" ref="AG2932:AG2995" si="1276">IF(L2932+M2932+N2932+O2932+W2932 &gt; 0, 1, 0)</f>
        <v>0</v>
      </c>
      <c r="AH2932" s="40">
        <f t="shared" ref="AH2932:AH2995" si="1277">IF(AX2932 &gt; 0, 1, 0)</f>
        <v>0</v>
      </c>
      <c r="AR2932" s="40">
        <f t="shared" ref="AR2932:AR2995" si="1278">IF(ISNA(+F2932), 1, 0)</f>
        <v>0</v>
      </c>
      <c r="AS2932" s="40">
        <f t="shared" ref="AS2932:AS2995" si="1279">IF(ISERR(+F2932), 1, 0)</f>
        <v>0</v>
      </c>
      <c r="AT2932" s="40">
        <f t="shared" ref="AT2932:AT2995" si="1280">IF(ISERR(+AC2932), 1, 0)</f>
        <v>0</v>
      </c>
      <c r="AU2932" s="40">
        <f t="shared" ref="AU2932:AU2995" si="1281">IF(ISERR(+AD2932), 1, 0)</f>
        <v>0</v>
      </c>
      <c r="AX2932" s="279">
        <f t="shared" ref="AX2932:AX2995" si="1282">ROUND(L2932,1)*W2932</f>
        <v>0</v>
      </c>
      <c r="AY2932" s="279">
        <f t="shared" ref="AY2932:AY2995" si="1283">ROUND(X2932,1)*Z2932</f>
        <v>0</v>
      </c>
      <c r="AZ2932" s="40">
        <f t="shared" ref="AZ2932:AZ2995" si="1284">IF(J2932+K2932 &gt; 0, 1, 0)</f>
        <v>0</v>
      </c>
      <c r="BB2932" s="40">
        <f t="shared" ref="BB2932:BB2995" si="1285">IF(+BC2932&gt;0,IF(+BE2932&lt;=0,1,0),0)</f>
        <v>0</v>
      </c>
      <c r="BC2932" s="397">
        <f t="shared" ref="BC2932:BC2995" si="1286">IF(+D2932=1,IF(J2932&gt;0, +J2932, 0),0)</f>
        <v>0</v>
      </c>
      <c r="BD2932" s="105">
        <f t="shared" ref="BD2932:BD2995" si="1287">IF(VALUE(I2932)&lt;1,0,IF(VALUE(I2932)&gt;17,0,VLOOKUP(VALUE(F2932),T10Value,VALUE(I2932)+1,FALSE)))</f>
        <v>0</v>
      </c>
      <c r="BE2932" s="105">
        <f t="shared" ref="BE2932:BE2995" si="1288">ROUND(+BC2932,1)*BD2932</f>
        <v>0</v>
      </c>
      <c r="BF2932" s="742">
        <f t="shared" ref="BF2932:BF2995" si="1289">+BE2932*PDArate</f>
        <v>0</v>
      </c>
      <c r="BG2932" s="89"/>
      <c r="BH2932" s="9"/>
      <c r="BJ2932" s="40">
        <f t="shared" ref="BJ2932:BJ2995" si="1290">IF(J2932+L2932+M2932=J2932,0,IF(J2932-L2932-0.09&gt;0,IF(J2932-L2932&lt;=0.1*J2932,J2932-L2932,0),0))</f>
        <v>0</v>
      </c>
      <c r="BK2932" s="40">
        <f t="shared" ref="BK2932:BK2995" si="1291">IF(L2932+M2932+J2932+X2932&lt;=0,1,IF(L2932+M2932+X2932&gt;0,1,0))</f>
        <v>1</v>
      </c>
      <c r="BL2932" s="40">
        <f t="shared" ref="BL2932:BL2995" si="1292">IF(+BJ2932&gt;0,1,0)</f>
        <v>0</v>
      </c>
      <c r="BM2932" s="40">
        <f t="shared" ref="BM2932:BM2995" si="1293">IF(ISNUMBER(C2932),IF(2*BL2932-C2932&lt;0,1,IF(2*BL2932-C2932&gt;2,1,0)),IF(ISBLANK(C2932),0,1))</f>
        <v>0</v>
      </c>
      <c r="BN2932" s="40">
        <f t="shared" ref="BN2932:BN2995" si="1294">IF(ISNUMBER(D2932),IF(2*AG2932-D2932=1,1,IF(+D2932=0,0, IF(+D2932=1,0,1))),IF(ISBLANK(D2932),0,1))</f>
        <v>0</v>
      </c>
    </row>
    <row r="2933" spans="1:66" x14ac:dyDescent="0.25">
      <c r="A2933" s="379"/>
      <c r="B2933" s="936"/>
      <c r="C2933" s="272"/>
      <c r="D2933" s="868"/>
      <c r="E2933" s="873" t="str">
        <f t="shared" si="1268"/>
        <v xml:space="preserve"> </v>
      </c>
      <c r="F2933" s="130">
        <f t="shared" si="1269"/>
        <v>0</v>
      </c>
      <c r="G2933" s="128">
        <f t="shared" si="1270"/>
        <v>2921</v>
      </c>
      <c r="H2933" s="127"/>
      <c r="I2933" s="321"/>
      <c r="J2933" s="97"/>
      <c r="K2933" s="323"/>
      <c r="L2933" s="322"/>
      <c r="M2933" s="50"/>
      <c r="N2933" s="87"/>
      <c r="O2933" s="324"/>
      <c r="P2933" s="98"/>
      <c r="Q2933" s="98"/>
      <c r="R2933" s="114"/>
      <c r="S2933" s="753"/>
      <c r="T2933" s="98"/>
      <c r="U2933" s="98"/>
      <c r="V2933" s="98"/>
      <c r="W2933" s="99"/>
      <c r="X2933" s="97"/>
      <c r="Y2933" s="87"/>
      <c r="Z2933" s="100"/>
      <c r="AA2933" s="106">
        <f t="shared" si="1271"/>
        <v>2921</v>
      </c>
      <c r="AB2933" s="549">
        <f t="shared" si="1272"/>
        <v>0</v>
      </c>
      <c r="AC2933" s="544">
        <f t="shared" si="1273"/>
        <v>0</v>
      </c>
      <c r="AD2933" s="174">
        <f t="shared" si="1274"/>
        <v>0</v>
      </c>
      <c r="AE2933" s="8"/>
      <c r="AF2933" s="885" t="str">
        <f t="shared" si="1275"/>
        <v xml:space="preserve"> </v>
      </c>
      <c r="AG2933" s="40">
        <f t="shared" si="1276"/>
        <v>0</v>
      </c>
      <c r="AH2933" s="40">
        <f t="shared" si="1277"/>
        <v>0</v>
      </c>
      <c r="AR2933" s="40">
        <f t="shared" si="1278"/>
        <v>0</v>
      </c>
      <c r="AS2933" s="40">
        <f t="shared" si="1279"/>
        <v>0</v>
      </c>
      <c r="AT2933" s="40">
        <f t="shared" si="1280"/>
        <v>0</v>
      </c>
      <c r="AU2933" s="40">
        <f t="shared" si="1281"/>
        <v>0</v>
      </c>
      <c r="AX2933" s="279">
        <f t="shared" si="1282"/>
        <v>0</v>
      </c>
      <c r="AY2933" s="279">
        <f t="shared" si="1283"/>
        <v>0</v>
      </c>
      <c r="AZ2933" s="40">
        <f t="shared" si="1284"/>
        <v>0</v>
      </c>
      <c r="BB2933" s="40">
        <f t="shared" si="1285"/>
        <v>0</v>
      </c>
      <c r="BC2933" s="397">
        <f t="shared" si="1286"/>
        <v>0</v>
      </c>
      <c r="BD2933" s="105">
        <f t="shared" si="1287"/>
        <v>0</v>
      </c>
      <c r="BE2933" s="105">
        <f t="shared" si="1288"/>
        <v>0</v>
      </c>
      <c r="BF2933" s="742">
        <f t="shared" si="1289"/>
        <v>0</v>
      </c>
      <c r="BG2933" s="89"/>
      <c r="BH2933" s="9"/>
      <c r="BJ2933" s="40">
        <f t="shared" si="1290"/>
        <v>0</v>
      </c>
      <c r="BK2933" s="40">
        <f t="shared" si="1291"/>
        <v>1</v>
      </c>
      <c r="BL2933" s="40">
        <f t="shared" si="1292"/>
        <v>0</v>
      </c>
      <c r="BM2933" s="40">
        <f t="shared" si="1293"/>
        <v>0</v>
      </c>
      <c r="BN2933" s="40">
        <f t="shared" si="1294"/>
        <v>0</v>
      </c>
    </row>
    <row r="2934" spans="1:66" x14ac:dyDescent="0.25">
      <c r="A2934" s="379"/>
      <c r="B2934" s="936"/>
      <c r="C2934" s="272"/>
      <c r="D2934" s="868"/>
      <c r="E2934" s="873" t="str">
        <f t="shared" si="1268"/>
        <v xml:space="preserve"> </v>
      </c>
      <c r="F2934" s="130">
        <f t="shared" si="1269"/>
        <v>0</v>
      </c>
      <c r="G2934" s="128">
        <f t="shared" si="1270"/>
        <v>2922</v>
      </c>
      <c r="H2934" s="127"/>
      <c r="I2934" s="321"/>
      <c r="J2934" s="97"/>
      <c r="K2934" s="323"/>
      <c r="L2934" s="322"/>
      <c r="M2934" s="50"/>
      <c r="N2934" s="87"/>
      <c r="O2934" s="324"/>
      <c r="P2934" s="98"/>
      <c r="Q2934" s="98"/>
      <c r="R2934" s="114"/>
      <c r="S2934" s="753"/>
      <c r="T2934" s="98"/>
      <c r="U2934" s="98"/>
      <c r="V2934" s="98"/>
      <c r="W2934" s="99"/>
      <c r="X2934" s="97"/>
      <c r="Y2934" s="87"/>
      <c r="Z2934" s="100"/>
      <c r="AA2934" s="106">
        <f t="shared" si="1271"/>
        <v>2922</v>
      </c>
      <c r="AB2934" s="549">
        <f t="shared" si="1272"/>
        <v>0</v>
      </c>
      <c r="AC2934" s="544">
        <f t="shared" si="1273"/>
        <v>0</v>
      </c>
      <c r="AD2934" s="174">
        <f t="shared" si="1274"/>
        <v>0</v>
      </c>
      <c r="AE2934" s="8"/>
      <c r="AF2934" s="885" t="str">
        <f t="shared" si="1275"/>
        <v xml:space="preserve"> </v>
      </c>
      <c r="AG2934" s="40">
        <f t="shared" si="1276"/>
        <v>0</v>
      </c>
      <c r="AH2934" s="40">
        <f t="shared" si="1277"/>
        <v>0</v>
      </c>
      <c r="AR2934" s="40">
        <f t="shared" si="1278"/>
        <v>0</v>
      </c>
      <c r="AS2934" s="40">
        <f t="shared" si="1279"/>
        <v>0</v>
      </c>
      <c r="AT2934" s="40">
        <f t="shared" si="1280"/>
        <v>0</v>
      </c>
      <c r="AU2934" s="40">
        <f t="shared" si="1281"/>
        <v>0</v>
      </c>
      <c r="AX2934" s="279">
        <f t="shared" si="1282"/>
        <v>0</v>
      </c>
      <c r="AY2934" s="279">
        <f t="shared" si="1283"/>
        <v>0</v>
      </c>
      <c r="AZ2934" s="40">
        <f t="shared" si="1284"/>
        <v>0</v>
      </c>
      <c r="BB2934" s="40">
        <f t="shared" si="1285"/>
        <v>0</v>
      </c>
      <c r="BC2934" s="397">
        <f t="shared" si="1286"/>
        <v>0</v>
      </c>
      <c r="BD2934" s="105">
        <f t="shared" si="1287"/>
        <v>0</v>
      </c>
      <c r="BE2934" s="105">
        <f t="shared" si="1288"/>
        <v>0</v>
      </c>
      <c r="BF2934" s="742">
        <f t="shared" si="1289"/>
        <v>0</v>
      </c>
      <c r="BG2934" s="89"/>
      <c r="BH2934" s="9"/>
      <c r="BJ2934" s="40">
        <f t="shared" si="1290"/>
        <v>0</v>
      </c>
      <c r="BK2934" s="40">
        <f t="shared" si="1291"/>
        <v>1</v>
      </c>
      <c r="BL2934" s="40">
        <f t="shared" si="1292"/>
        <v>0</v>
      </c>
      <c r="BM2934" s="40">
        <f t="shared" si="1293"/>
        <v>0</v>
      </c>
      <c r="BN2934" s="40">
        <f t="shared" si="1294"/>
        <v>0</v>
      </c>
    </row>
    <row r="2935" spans="1:66" x14ac:dyDescent="0.25">
      <c r="A2935" s="379"/>
      <c r="B2935" s="936"/>
      <c r="C2935" s="272"/>
      <c r="D2935" s="868"/>
      <c r="E2935" s="873" t="str">
        <f t="shared" si="1268"/>
        <v xml:space="preserve"> </v>
      </c>
      <c r="F2935" s="130">
        <f t="shared" si="1269"/>
        <v>0</v>
      </c>
      <c r="G2935" s="128">
        <f t="shared" si="1270"/>
        <v>2923</v>
      </c>
      <c r="H2935" s="127"/>
      <c r="I2935" s="321"/>
      <c r="J2935" s="97"/>
      <c r="K2935" s="323"/>
      <c r="L2935" s="322"/>
      <c r="M2935" s="50"/>
      <c r="N2935" s="87"/>
      <c r="O2935" s="324"/>
      <c r="P2935" s="98"/>
      <c r="Q2935" s="98"/>
      <c r="R2935" s="114"/>
      <c r="S2935" s="753"/>
      <c r="T2935" s="98"/>
      <c r="U2935" s="98"/>
      <c r="V2935" s="98"/>
      <c r="W2935" s="99"/>
      <c r="X2935" s="97"/>
      <c r="Y2935" s="87"/>
      <c r="Z2935" s="100"/>
      <c r="AA2935" s="106">
        <f t="shared" si="1271"/>
        <v>2923</v>
      </c>
      <c r="AB2935" s="549">
        <f t="shared" si="1272"/>
        <v>0</v>
      </c>
      <c r="AC2935" s="544">
        <f t="shared" si="1273"/>
        <v>0</v>
      </c>
      <c r="AD2935" s="174">
        <f t="shared" si="1274"/>
        <v>0</v>
      </c>
      <c r="AE2935" s="8"/>
      <c r="AF2935" s="885" t="str">
        <f t="shared" si="1275"/>
        <v xml:space="preserve"> </v>
      </c>
      <c r="AG2935" s="40">
        <f t="shared" si="1276"/>
        <v>0</v>
      </c>
      <c r="AH2935" s="40">
        <f t="shared" si="1277"/>
        <v>0</v>
      </c>
      <c r="AR2935" s="40">
        <f t="shared" si="1278"/>
        <v>0</v>
      </c>
      <c r="AS2935" s="40">
        <f t="shared" si="1279"/>
        <v>0</v>
      </c>
      <c r="AT2935" s="40">
        <f t="shared" si="1280"/>
        <v>0</v>
      </c>
      <c r="AU2935" s="40">
        <f t="shared" si="1281"/>
        <v>0</v>
      </c>
      <c r="AX2935" s="279">
        <f t="shared" si="1282"/>
        <v>0</v>
      </c>
      <c r="AY2935" s="279">
        <f t="shared" si="1283"/>
        <v>0</v>
      </c>
      <c r="AZ2935" s="40">
        <f t="shared" si="1284"/>
        <v>0</v>
      </c>
      <c r="BB2935" s="40">
        <f t="shared" si="1285"/>
        <v>0</v>
      </c>
      <c r="BC2935" s="397">
        <f t="shared" si="1286"/>
        <v>0</v>
      </c>
      <c r="BD2935" s="105">
        <f t="shared" si="1287"/>
        <v>0</v>
      </c>
      <c r="BE2935" s="105">
        <f t="shared" si="1288"/>
        <v>0</v>
      </c>
      <c r="BF2935" s="742">
        <f t="shared" si="1289"/>
        <v>0</v>
      </c>
      <c r="BG2935" s="89"/>
      <c r="BH2935" s="9"/>
      <c r="BJ2935" s="40">
        <f t="shared" si="1290"/>
        <v>0</v>
      </c>
      <c r="BK2935" s="40">
        <f t="shared" si="1291"/>
        <v>1</v>
      </c>
      <c r="BL2935" s="40">
        <f t="shared" si="1292"/>
        <v>0</v>
      </c>
      <c r="BM2935" s="40">
        <f t="shared" si="1293"/>
        <v>0</v>
      </c>
      <c r="BN2935" s="40">
        <f t="shared" si="1294"/>
        <v>0</v>
      </c>
    </row>
    <row r="2936" spans="1:66" x14ac:dyDescent="0.25">
      <c r="A2936" s="379"/>
      <c r="B2936" s="936"/>
      <c r="C2936" s="272"/>
      <c r="D2936" s="868"/>
      <c r="E2936" s="873" t="str">
        <f t="shared" si="1268"/>
        <v xml:space="preserve"> </v>
      </c>
      <c r="F2936" s="130">
        <f t="shared" si="1269"/>
        <v>0</v>
      </c>
      <c r="G2936" s="128">
        <f t="shared" si="1270"/>
        <v>2924</v>
      </c>
      <c r="H2936" s="127"/>
      <c r="I2936" s="321"/>
      <c r="J2936" s="97"/>
      <c r="K2936" s="323"/>
      <c r="L2936" s="322"/>
      <c r="M2936" s="50"/>
      <c r="N2936" s="87"/>
      <c r="O2936" s="324"/>
      <c r="P2936" s="98"/>
      <c r="Q2936" s="98"/>
      <c r="R2936" s="114"/>
      <c r="S2936" s="753"/>
      <c r="T2936" s="98"/>
      <c r="U2936" s="98"/>
      <c r="V2936" s="98"/>
      <c r="W2936" s="99"/>
      <c r="X2936" s="97"/>
      <c r="Y2936" s="87"/>
      <c r="Z2936" s="100"/>
      <c r="AA2936" s="106">
        <f t="shared" si="1271"/>
        <v>2924</v>
      </c>
      <c r="AB2936" s="549">
        <f t="shared" si="1272"/>
        <v>0</v>
      </c>
      <c r="AC2936" s="544">
        <f t="shared" si="1273"/>
        <v>0</v>
      </c>
      <c r="AD2936" s="174">
        <f t="shared" si="1274"/>
        <v>0</v>
      </c>
      <c r="AE2936" s="8"/>
      <c r="AF2936" s="885" t="str">
        <f t="shared" si="1275"/>
        <v xml:space="preserve"> </v>
      </c>
      <c r="AG2936" s="40">
        <f t="shared" si="1276"/>
        <v>0</v>
      </c>
      <c r="AH2936" s="40">
        <f t="shared" si="1277"/>
        <v>0</v>
      </c>
      <c r="AR2936" s="40">
        <f t="shared" si="1278"/>
        <v>0</v>
      </c>
      <c r="AS2936" s="40">
        <f t="shared" si="1279"/>
        <v>0</v>
      </c>
      <c r="AT2936" s="40">
        <f t="shared" si="1280"/>
        <v>0</v>
      </c>
      <c r="AU2936" s="40">
        <f t="shared" si="1281"/>
        <v>0</v>
      </c>
      <c r="AX2936" s="279">
        <f t="shared" si="1282"/>
        <v>0</v>
      </c>
      <c r="AY2936" s="279">
        <f t="shared" si="1283"/>
        <v>0</v>
      </c>
      <c r="AZ2936" s="40">
        <f t="shared" si="1284"/>
        <v>0</v>
      </c>
      <c r="BB2936" s="40">
        <f t="shared" si="1285"/>
        <v>0</v>
      </c>
      <c r="BC2936" s="397">
        <f t="shared" si="1286"/>
        <v>0</v>
      </c>
      <c r="BD2936" s="105">
        <f t="shared" si="1287"/>
        <v>0</v>
      </c>
      <c r="BE2936" s="105">
        <f t="shared" si="1288"/>
        <v>0</v>
      </c>
      <c r="BF2936" s="742">
        <f t="shared" si="1289"/>
        <v>0</v>
      </c>
      <c r="BG2936" s="89"/>
      <c r="BH2936" s="9"/>
      <c r="BJ2936" s="40">
        <f t="shared" si="1290"/>
        <v>0</v>
      </c>
      <c r="BK2936" s="40">
        <f t="shared" si="1291"/>
        <v>1</v>
      </c>
      <c r="BL2936" s="40">
        <f t="shared" si="1292"/>
        <v>0</v>
      </c>
      <c r="BM2936" s="40">
        <f t="shared" si="1293"/>
        <v>0</v>
      </c>
      <c r="BN2936" s="40">
        <f t="shared" si="1294"/>
        <v>0</v>
      </c>
    </row>
    <row r="2937" spans="1:66" x14ac:dyDescent="0.25">
      <c r="A2937" s="379"/>
      <c r="B2937" s="936"/>
      <c r="C2937" s="272"/>
      <c r="D2937" s="868"/>
      <c r="E2937" s="873" t="str">
        <f t="shared" si="1268"/>
        <v xml:space="preserve"> </v>
      </c>
      <c r="F2937" s="130">
        <f t="shared" si="1269"/>
        <v>0</v>
      </c>
      <c r="G2937" s="128">
        <f t="shared" si="1270"/>
        <v>2925</v>
      </c>
      <c r="H2937" s="127"/>
      <c r="I2937" s="321"/>
      <c r="J2937" s="97"/>
      <c r="K2937" s="323"/>
      <c r="L2937" s="322"/>
      <c r="M2937" s="50"/>
      <c r="N2937" s="87"/>
      <c r="O2937" s="324"/>
      <c r="P2937" s="98"/>
      <c r="Q2937" s="98"/>
      <c r="R2937" s="114"/>
      <c r="S2937" s="753"/>
      <c r="T2937" s="98"/>
      <c r="U2937" s="98"/>
      <c r="V2937" s="98"/>
      <c r="W2937" s="99"/>
      <c r="X2937" s="97"/>
      <c r="Y2937" s="87"/>
      <c r="Z2937" s="100"/>
      <c r="AA2937" s="106">
        <f t="shared" si="1271"/>
        <v>2925</v>
      </c>
      <c r="AB2937" s="549">
        <f t="shared" si="1272"/>
        <v>0</v>
      </c>
      <c r="AC2937" s="544">
        <f t="shared" si="1273"/>
        <v>0</v>
      </c>
      <c r="AD2937" s="174">
        <f t="shared" si="1274"/>
        <v>0</v>
      </c>
      <c r="AE2937" s="8"/>
      <c r="AF2937" s="885" t="str">
        <f t="shared" si="1275"/>
        <v xml:space="preserve"> </v>
      </c>
      <c r="AG2937" s="40">
        <f t="shared" si="1276"/>
        <v>0</v>
      </c>
      <c r="AH2937" s="40">
        <f t="shared" si="1277"/>
        <v>0</v>
      </c>
      <c r="AR2937" s="40">
        <f t="shared" si="1278"/>
        <v>0</v>
      </c>
      <c r="AS2937" s="40">
        <f t="shared" si="1279"/>
        <v>0</v>
      </c>
      <c r="AT2937" s="40">
        <f t="shared" si="1280"/>
        <v>0</v>
      </c>
      <c r="AU2937" s="40">
        <f t="shared" si="1281"/>
        <v>0</v>
      </c>
      <c r="AX2937" s="279">
        <f t="shared" si="1282"/>
        <v>0</v>
      </c>
      <c r="AY2937" s="279">
        <f t="shared" si="1283"/>
        <v>0</v>
      </c>
      <c r="AZ2937" s="40">
        <f t="shared" si="1284"/>
        <v>0</v>
      </c>
      <c r="BB2937" s="40">
        <f t="shared" si="1285"/>
        <v>0</v>
      </c>
      <c r="BC2937" s="397">
        <f t="shared" si="1286"/>
        <v>0</v>
      </c>
      <c r="BD2937" s="105">
        <f t="shared" si="1287"/>
        <v>0</v>
      </c>
      <c r="BE2937" s="105">
        <f t="shared" si="1288"/>
        <v>0</v>
      </c>
      <c r="BF2937" s="742">
        <f t="shared" si="1289"/>
        <v>0</v>
      </c>
      <c r="BG2937" s="89"/>
      <c r="BH2937" s="9"/>
      <c r="BJ2937" s="40">
        <f t="shared" si="1290"/>
        <v>0</v>
      </c>
      <c r="BK2937" s="40">
        <f t="shared" si="1291"/>
        <v>1</v>
      </c>
      <c r="BL2937" s="40">
        <f t="shared" si="1292"/>
        <v>0</v>
      </c>
      <c r="BM2937" s="40">
        <f t="shared" si="1293"/>
        <v>0</v>
      </c>
      <c r="BN2937" s="40">
        <f t="shared" si="1294"/>
        <v>0</v>
      </c>
    </row>
    <row r="2938" spans="1:66" x14ac:dyDescent="0.25">
      <c r="A2938" s="379"/>
      <c r="B2938" s="936"/>
      <c r="C2938" s="272"/>
      <c r="D2938" s="868"/>
      <c r="E2938" s="873" t="str">
        <f t="shared" si="1268"/>
        <v xml:space="preserve"> </v>
      </c>
      <c r="F2938" s="130">
        <f t="shared" si="1269"/>
        <v>0</v>
      </c>
      <c r="G2938" s="128">
        <f t="shared" si="1270"/>
        <v>2926</v>
      </c>
      <c r="H2938" s="127"/>
      <c r="I2938" s="321"/>
      <c r="J2938" s="97"/>
      <c r="K2938" s="323"/>
      <c r="L2938" s="322"/>
      <c r="M2938" s="50"/>
      <c r="N2938" s="87"/>
      <c r="O2938" s="324"/>
      <c r="P2938" s="98"/>
      <c r="Q2938" s="98"/>
      <c r="R2938" s="114"/>
      <c r="S2938" s="753"/>
      <c r="T2938" s="98"/>
      <c r="U2938" s="98"/>
      <c r="V2938" s="98"/>
      <c r="W2938" s="99"/>
      <c r="X2938" s="97"/>
      <c r="Y2938" s="87"/>
      <c r="Z2938" s="100"/>
      <c r="AA2938" s="106">
        <f t="shared" si="1271"/>
        <v>2926</v>
      </c>
      <c r="AB2938" s="549">
        <f t="shared" si="1272"/>
        <v>0</v>
      </c>
      <c r="AC2938" s="544">
        <f t="shared" si="1273"/>
        <v>0</v>
      </c>
      <c r="AD2938" s="174">
        <f t="shared" si="1274"/>
        <v>0</v>
      </c>
      <c r="AE2938" s="8"/>
      <c r="AF2938" s="885" t="str">
        <f t="shared" si="1275"/>
        <v xml:space="preserve"> </v>
      </c>
      <c r="AG2938" s="40">
        <f t="shared" si="1276"/>
        <v>0</v>
      </c>
      <c r="AH2938" s="40">
        <f t="shared" si="1277"/>
        <v>0</v>
      </c>
      <c r="AR2938" s="40">
        <f t="shared" si="1278"/>
        <v>0</v>
      </c>
      <c r="AS2938" s="40">
        <f t="shared" si="1279"/>
        <v>0</v>
      </c>
      <c r="AT2938" s="40">
        <f t="shared" si="1280"/>
        <v>0</v>
      </c>
      <c r="AU2938" s="40">
        <f t="shared" si="1281"/>
        <v>0</v>
      </c>
      <c r="AX2938" s="279">
        <f t="shared" si="1282"/>
        <v>0</v>
      </c>
      <c r="AY2938" s="279">
        <f t="shared" si="1283"/>
        <v>0</v>
      </c>
      <c r="AZ2938" s="40">
        <f t="shared" si="1284"/>
        <v>0</v>
      </c>
      <c r="BB2938" s="40">
        <f t="shared" si="1285"/>
        <v>0</v>
      </c>
      <c r="BC2938" s="397">
        <f t="shared" si="1286"/>
        <v>0</v>
      </c>
      <c r="BD2938" s="105">
        <f t="shared" si="1287"/>
        <v>0</v>
      </c>
      <c r="BE2938" s="105">
        <f t="shared" si="1288"/>
        <v>0</v>
      </c>
      <c r="BF2938" s="742">
        <f t="shared" si="1289"/>
        <v>0</v>
      </c>
      <c r="BG2938" s="89"/>
      <c r="BH2938" s="9"/>
      <c r="BJ2938" s="40">
        <f t="shared" si="1290"/>
        <v>0</v>
      </c>
      <c r="BK2938" s="40">
        <f t="shared" si="1291"/>
        <v>1</v>
      </c>
      <c r="BL2938" s="40">
        <f t="shared" si="1292"/>
        <v>0</v>
      </c>
      <c r="BM2938" s="40">
        <f t="shared" si="1293"/>
        <v>0</v>
      </c>
      <c r="BN2938" s="40">
        <f t="shared" si="1294"/>
        <v>0</v>
      </c>
    </row>
    <row r="2939" spans="1:66" x14ac:dyDescent="0.25">
      <c r="A2939" s="379"/>
      <c r="B2939" s="936"/>
      <c r="C2939" s="272"/>
      <c r="D2939" s="868"/>
      <c r="E2939" s="873" t="str">
        <f t="shared" si="1268"/>
        <v xml:space="preserve"> </v>
      </c>
      <c r="F2939" s="130">
        <f t="shared" si="1269"/>
        <v>0</v>
      </c>
      <c r="G2939" s="128">
        <f t="shared" si="1270"/>
        <v>2927</v>
      </c>
      <c r="H2939" s="127"/>
      <c r="I2939" s="321"/>
      <c r="J2939" s="97"/>
      <c r="K2939" s="323"/>
      <c r="L2939" s="322"/>
      <c r="M2939" s="50"/>
      <c r="N2939" s="87"/>
      <c r="O2939" s="324"/>
      <c r="P2939" s="98"/>
      <c r="Q2939" s="98"/>
      <c r="R2939" s="114"/>
      <c r="S2939" s="753"/>
      <c r="T2939" s="98"/>
      <c r="U2939" s="98"/>
      <c r="V2939" s="98"/>
      <c r="W2939" s="99"/>
      <c r="X2939" s="97"/>
      <c r="Y2939" s="87"/>
      <c r="Z2939" s="100"/>
      <c r="AA2939" s="106">
        <f t="shared" si="1271"/>
        <v>2927</v>
      </c>
      <c r="AB2939" s="549">
        <f t="shared" si="1272"/>
        <v>0</v>
      </c>
      <c r="AC2939" s="544">
        <f t="shared" si="1273"/>
        <v>0</v>
      </c>
      <c r="AD2939" s="174">
        <f t="shared" si="1274"/>
        <v>0</v>
      </c>
      <c r="AE2939" s="8"/>
      <c r="AF2939" s="885" t="str">
        <f t="shared" si="1275"/>
        <v xml:space="preserve"> </v>
      </c>
      <c r="AG2939" s="40">
        <f t="shared" si="1276"/>
        <v>0</v>
      </c>
      <c r="AH2939" s="40">
        <f t="shared" si="1277"/>
        <v>0</v>
      </c>
      <c r="AR2939" s="40">
        <f t="shared" si="1278"/>
        <v>0</v>
      </c>
      <c r="AS2939" s="40">
        <f t="shared" si="1279"/>
        <v>0</v>
      </c>
      <c r="AT2939" s="40">
        <f t="shared" si="1280"/>
        <v>0</v>
      </c>
      <c r="AU2939" s="40">
        <f t="shared" si="1281"/>
        <v>0</v>
      </c>
      <c r="AX2939" s="279">
        <f t="shared" si="1282"/>
        <v>0</v>
      </c>
      <c r="AY2939" s="279">
        <f t="shared" si="1283"/>
        <v>0</v>
      </c>
      <c r="AZ2939" s="40">
        <f t="shared" si="1284"/>
        <v>0</v>
      </c>
      <c r="BB2939" s="40">
        <f t="shared" si="1285"/>
        <v>0</v>
      </c>
      <c r="BC2939" s="397">
        <f t="shared" si="1286"/>
        <v>0</v>
      </c>
      <c r="BD2939" s="105">
        <f t="shared" si="1287"/>
        <v>0</v>
      </c>
      <c r="BE2939" s="105">
        <f t="shared" si="1288"/>
        <v>0</v>
      </c>
      <c r="BF2939" s="742">
        <f t="shared" si="1289"/>
        <v>0</v>
      </c>
      <c r="BG2939" s="89"/>
      <c r="BH2939" s="9"/>
      <c r="BJ2939" s="40">
        <f t="shared" si="1290"/>
        <v>0</v>
      </c>
      <c r="BK2939" s="40">
        <f t="shared" si="1291"/>
        <v>1</v>
      </c>
      <c r="BL2939" s="40">
        <f t="shared" si="1292"/>
        <v>0</v>
      </c>
      <c r="BM2939" s="40">
        <f t="shared" si="1293"/>
        <v>0</v>
      </c>
      <c r="BN2939" s="40">
        <f t="shared" si="1294"/>
        <v>0</v>
      </c>
    </row>
    <row r="2940" spans="1:66" x14ac:dyDescent="0.25">
      <c r="A2940" s="379"/>
      <c r="B2940" s="936"/>
      <c r="C2940" s="272"/>
      <c r="D2940" s="868"/>
      <c r="E2940" s="873" t="str">
        <f t="shared" si="1268"/>
        <v xml:space="preserve"> </v>
      </c>
      <c r="F2940" s="130">
        <f t="shared" si="1269"/>
        <v>0</v>
      </c>
      <c r="G2940" s="128">
        <f t="shared" si="1270"/>
        <v>2928</v>
      </c>
      <c r="H2940" s="127"/>
      <c r="I2940" s="321"/>
      <c r="J2940" s="97"/>
      <c r="K2940" s="323"/>
      <c r="L2940" s="322"/>
      <c r="M2940" s="50"/>
      <c r="N2940" s="87"/>
      <c r="O2940" s="324"/>
      <c r="P2940" s="98"/>
      <c r="Q2940" s="98"/>
      <c r="R2940" s="114"/>
      <c r="S2940" s="753"/>
      <c r="T2940" s="98"/>
      <c r="U2940" s="98"/>
      <c r="V2940" s="98"/>
      <c r="W2940" s="99"/>
      <c r="X2940" s="97"/>
      <c r="Y2940" s="87"/>
      <c r="Z2940" s="100"/>
      <c r="AA2940" s="106">
        <f t="shared" si="1271"/>
        <v>2928</v>
      </c>
      <c r="AB2940" s="549">
        <f t="shared" si="1272"/>
        <v>0</v>
      </c>
      <c r="AC2940" s="544">
        <f t="shared" si="1273"/>
        <v>0</v>
      </c>
      <c r="AD2940" s="174">
        <f t="shared" si="1274"/>
        <v>0</v>
      </c>
      <c r="AE2940" s="8"/>
      <c r="AF2940" s="885" t="str">
        <f t="shared" si="1275"/>
        <v xml:space="preserve"> </v>
      </c>
      <c r="AG2940" s="40">
        <f t="shared" si="1276"/>
        <v>0</v>
      </c>
      <c r="AH2940" s="40">
        <f t="shared" si="1277"/>
        <v>0</v>
      </c>
      <c r="AR2940" s="40">
        <f t="shared" si="1278"/>
        <v>0</v>
      </c>
      <c r="AS2940" s="40">
        <f t="shared" si="1279"/>
        <v>0</v>
      </c>
      <c r="AT2940" s="40">
        <f t="shared" si="1280"/>
        <v>0</v>
      </c>
      <c r="AU2940" s="40">
        <f t="shared" si="1281"/>
        <v>0</v>
      </c>
      <c r="AX2940" s="279">
        <f t="shared" si="1282"/>
        <v>0</v>
      </c>
      <c r="AY2940" s="279">
        <f t="shared" si="1283"/>
        <v>0</v>
      </c>
      <c r="AZ2940" s="40">
        <f t="shared" si="1284"/>
        <v>0</v>
      </c>
      <c r="BB2940" s="40">
        <f t="shared" si="1285"/>
        <v>0</v>
      </c>
      <c r="BC2940" s="397">
        <f t="shared" si="1286"/>
        <v>0</v>
      </c>
      <c r="BD2940" s="105">
        <f t="shared" si="1287"/>
        <v>0</v>
      </c>
      <c r="BE2940" s="105">
        <f t="shared" si="1288"/>
        <v>0</v>
      </c>
      <c r="BF2940" s="742">
        <f t="shared" si="1289"/>
        <v>0</v>
      </c>
      <c r="BG2940" s="89"/>
      <c r="BH2940" s="9"/>
      <c r="BJ2940" s="40">
        <f t="shared" si="1290"/>
        <v>0</v>
      </c>
      <c r="BK2940" s="40">
        <f t="shared" si="1291"/>
        <v>1</v>
      </c>
      <c r="BL2940" s="40">
        <f t="shared" si="1292"/>
        <v>0</v>
      </c>
      <c r="BM2940" s="40">
        <f t="shared" si="1293"/>
        <v>0</v>
      </c>
      <c r="BN2940" s="40">
        <f t="shared" si="1294"/>
        <v>0</v>
      </c>
    </row>
    <row r="2941" spans="1:66" x14ac:dyDescent="0.25">
      <c r="A2941" s="379"/>
      <c r="B2941" s="936"/>
      <c r="C2941" s="272"/>
      <c r="D2941" s="868"/>
      <c r="E2941" s="873" t="str">
        <f t="shared" si="1268"/>
        <v xml:space="preserve"> </v>
      </c>
      <c r="F2941" s="130">
        <f t="shared" si="1269"/>
        <v>0</v>
      </c>
      <c r="G2941" s="128">
        <f t="shared" si="1270"/>
        <v>2929</v>
      </c>
      <c r="H2941" s="127"/>
      <c r="I2941" s="321"/>
      <c r="J2941" s="97"/>
      <c r="K2941" s="323"/>
      <c r="L2941" s="322"/>
      <c r="M2941" s="50"/>
      <c r="N2941" s="87"/>
      <c r="O2941" s="324"/>
      <c r="P2941" s="98"/>
      <c r="Q2941" s="98"/>
      <c r="R2941" s="114"/>
      <c r="S2941" s="753"/>
      <c r="T2941" s="98"/>
      <c r="U2941" s="98"/>
      <c r="V2941" s="98"/>
      <c r="W2941" s="99"/>
      <c r="X2941" s="97"/>
      <c r="Y2941" s="87"/>
      <c r="Z2941" s="100"/>
      <c r="AA2941" s="106">
        <f t="shared" si="1271"/>
        <v>2929</v>
      </c>
      <c r="AB2941" s="549">
        <f t="shared" si="1272"/>
        <v>0</v>
      </c>
      <c r="AC2941" s="544">
        <f t="shared" si="1273"/>
        <v>0</v>
      </c>
      <c r="AD2941" s="174">
        <f t="shared" si="1274"/>
        <v>0</v>
      </c>
      <c r="AE2941" s="8"/>
      <c r="AF2941" s="885" t="str">
        <f t="shared" si="1275"/>
        <v xml:space="preserve"> </v>
      </c>
      <c r="AG2941" s="40">
        <f t="shared" si="1276"/>
        <v>0</v>
      </c>
      <c r="AH2941" s="40">
        <f t="shared" si="1277"/>
        <v>0</v>
      </c>
      <c r="AR2941" s="40">
        <f t="shared" si="1278"/>
        <v>0</v>
      </c>
      <c r="AS2941" s="40">
        <f t="shared" si="1279"/>
        <v>0</v>
      </c>
      <c r="AT2941" s="40">
        <f t="shared" si="1280"/>
        <v>0</v>
      </c>
      <c r="AU2941" s="40">
        <f t="shared" si="1281"/>
        <v>0</v>
      </c>
      <c r="AX2941" s="279">
        <f t="shared" si="1282"/>
        <v>0</v>
      </c>
      <c r="AY2941" s="279">
        <f t="shared" si="1283"/>
        <v>0</v>
      </c>
      <c r="AZ2941" s="40">
        <f t="shared" si="1284"/>
        <v>0</v>
      </c>
      <c r="BB2941" s="40">
        <f t="shared" si="1285"/>
        <v>0</v>
      </c>
      <c r="BC2941" s="397">
        <f t="shared" si="1286"/>
        <v>0</v>
      </c>
      <c r="BD2941" s="105">
        <f t="shared" si="1287"/>
        <v>0</v>
      </c>
      <c r="BE2941" s="105">
        <f t="shared" si="1288"/>
        <v>0</v>
      </c>
      <c r="BF2941" s="742">
        <f t="shared" si="1289"/>
        <v>0</v>
      </c>
      <c r="BG2941" s="89"/>
      <c r="BH2941" s="9"/>
      <c r="BJ2941" s="40">
        <f t="shared" si="1290"/>
        <v>0</v>
      </c>
      <c r="BK2941" s="40">
        <f t="shared" si="1291"/>
        <v>1</v>
      </c>
      <c r="BL2941" s="40">
        <f t="shared" si="1292"/>
        <v>0</v>
      </c>
      <c r="BM2941" s="40">
        <f t="shared" si="1293"/>
        <v>0</v>
      </c>
      <c r="BN2941" s="40">
        <f t="shared" si="1294"/>
        <v>0</v>
      </c>
    </row>
    <row r="2942" spans="1:66" x14ac:dyDescent="0.25">
      <c r="A2942" s="379"/>
      <c r="B2942" s="936"/>
      <c r="C2942" s="272"/>
      <c r="D2942" s="868"/>
      <c r="E2942" s="873" t="str">
        <f t="shared" si="1268"/>
        <v xml:space="preserve"> </v>
      </c>
      <c r="F2942" s="130">
        <f t="shared" si="1269"/>
        <v>0</v>
      </c>
      <c r="G2942" s="128">
        <f t="shared" si="1270"/>
        <v>2930</v>
      </c>
      <c r="H2942" s="127"/>
      <c r="I2942" s="321"/>
      <c r="J2942" s="97"/>
      <c r="K2942" s="323"/>
      <c r="L2942" s="322"/>
      <c r="M2942" s="50"/>
      <c r="N2942" s="87"/>
      <c r="O2942" s="324"/>
      <c r="P2942" s="98"/>
      <c r="Q2942" s="98"/>
      <c r="R2942" s="114"/>
      <c r="S2942" s="753"/>
      <c r="T2942" s="98"/>
      <c r="U2942" s="98"/>
      <c r="V2942" s="98"/>
      <c r="W2942" s="99"/>
      <c r="X2942" s="97"/>
      <c r="Y2942" s="87"/>
      <c r="Z2942" s="100"/>
      <c r="AA2942" s="106">
        <f t="shared" si="1271"/>
        <v>2930</v>
      </c>
      <c r="AB2942" s="549">
        <f t="shared" si="1272"/>
        <v>0</v>
      </c>
      <c r="AC2942" s="544">
        <f t="shared" si="1273"/>
        <v>0</v>
      </c>
      <c r="AD2942" s="174">
        <f t="shared" si="1274"/>
        <v>0</v>
      </c>
      <c r="AE2942" s="8"/>
      <c r="AF2942" s="885" t="str">
        <f t="shared" si="1275"/>
        <v xml:space="preserve"> </v>
      </c>
      <c r="AG2942" s="40">
        <f t="shared" si="1276"/>
        <v>0</v>
      </c>
      <c r="AH2942" s="40">
        <f t="shared" si="1277"/>
        <v>0</v>
      </c>
      <c r="AR2942" s="40">
        <f t="shared" si="1278"/>
        <v>0</v>
      </c>
      <c r="AS2942" s="40">
        <f t="shared" si="1279"/>
        <v>0</v>
      </c>
      <c r="AT2942" s="40">
        <f t="shared" si="1280"/>
        <v>0</v>
      </c>
      <c r="AU2942" s="40">
        <f t="shared" si="1281"/>
        <v>0</v>
      </c>
      <c r="AX2942" s="279">
        <f t="shared" si="1282"/>
        <v>0</v>
      </c>
      <c r="AY2942" s="279">
        <f t="shared" si="1283"/>
        <v>0</v>
      </c>
      <c r="AZ2942" s="40">
        <f t="shared" si="1284"/>
        <v>0</v>
      </c>
      <c r="BB2942" s="40">
        <f t="shared" si="1285"/>
        <v>0</v>
      </c>
      <c r="BC2942" s="397">
        <f t="shared" si="1286"/>
        <v>0</v>
      </c>
      <c r="BD2942" s="105">
        <f t="shared" si="1287"/>
        <v>0</v>
      </c>
      <c r="BE2942" s="105">
        <f t="shared" si="1288"/>
        <v>0</v>
      </c>
      <c r="BF2942" s="742">
        <f t="shared" si="1289"/>
        <v>0</v>
      </c>
      <c r="BG2942" s="89"/>
      <c r="BH2942" s="9"/>
      <c r="BJ2942" s="40">
        <f t="shared" si="1290"/>
        <v>0</v>
      </c>
      <c r="BK2942" s="40">
        <f t="shared" si="1291"/>
        <v>1</v>
      </c>
      <c r="BL2942" s="40">
        <f t="shared" si="1292"/>
        <v>0</v>
      </c>
      <c r="BM2942" s="40">
        <f t="shared" si="1293"/>
        <v>0</v>
      </c>
      <c r="BN2942" s="40">
        <f t="shared" si="1294"/>
        <v>0</v>
      </c>
    </row>
    <row r="2943" spans="1:66" x14ac:dyDescent="0.25">
      <c r="A2943" s="379"/>
      <c r="B2943" s="936"/>
      <c r="C2943" s="272"/>
      <c r="D2943" s="868"/>
      <c r="E2943" s="873" t="str">
        <f t="shared" si="1268"/>
        <v xml:space="preserve"> </v>
      </c>
      <c r="F2943" s="130">
        <f t="shared" si="1269"/>
        <v>0</v>
      </c>
      <c r="G2943" s="128">
        <f t="shared" si="1270"/>
        <v>2931</v>
      </c>
      <c r="H2943" s="127"/>
      <c r="I2943" s="321"/>
      <c r="J2943" s="97"/>
      <c r="K2943" s="323"/>
      <c r="L2943" s="322"/>
      <c r="M2943" s="50"/>
      <c r="N2943" s="87"/>
      <c r="O2943" s="324"/>
      <c r="P2943" s="98"/>
      <c r="Q2943" s="98"/>
      <c r="R2943" s="114"/>
      <c r="S2943" s="753"/>
      <c r="T2943" s="98"/>
      <c r="U2943" s="98"/>
      <c r="V2943" s="98"/>
      <c r="W2943" s="99"/>
      <c r="X2943" s="97"/>
      <c r="Y2943" s="87"/>
      <c r="Z2943" s="100"/>
      <c r="AA2943" s="106">
        <f t="shared" si="1271"/>
        <v>2931</v>
      </c>
      <c r="AB2943" s="549">
        <f t="shared" si="1272"/>
        <v>0</v>
      </c>
      <c r="AC2943" s="544">
        <f t="shared" si="1273"/>
        <v>0</v>
      </c>
      <c r="AD2943" s="174">
        <f t="shared" si="1274"/>
        <v>0</v>
      </c>
      <c r="AE2943" s="8"/>
      <c r="AF2943" s="885" t="str">
        <f t="shared" si="1275"/>
        <v xml:space="preserve"> </v>
      </c>
      <c r="AG2943" s="40">
        <f t="shared" si="1276"/>
        <v>0</v>
      </c>
      <c r="AH2943" s="40">
        <f t="shared" si="1277"/>
        <v>0</v>
      </c>
      <c r="AR2943" s="40">
        <f t="shared" si="1278"/>
        <v>0</v>
      </c>
      <c r="AS2943" s="40">
        <f t="shared" si="1279"/>
        <v>0</v>
      </c>
      <c r="AT2943" s="40">
        <f t="shared" si="1280"/>
        <v>0</v>
      </c>
      <c r="AU2943" s="40">
        <f t="shared" si="1281"/>
        <v>0</v>
      </c>
      <c r="AX2943" s="279">
        <f t="shared" si="1282"/>
        <v>0</v>
      </c>
      <c r="AY2943" s="279">
        <f t="shared" si="1283"/>
        <v>0</v>
      </c>
      <c r="AZ2943" s="40">
        <f t="shared" si="1284"/>
        <v>0</v>
      </c>
      <c r="BB2943" s="40">
        <f t="shared" si="1285"/>
        <v>0</v>
      </c>
      <c r="BC2943" s="397">
        <f t="shared" si="1286"/>
        <v>0</v>
      </c>
      <c r="BD2943" s="105">
        <f t="shared" si="1287"/>
        <v>0</v>
      </c>
      <c r="BE2943" s="105">
        <f t="shared" si="1288"/>
        <v>0</v>
      </c>
      <c r="BF2943" s="742">
        <f t="shared" si="1289"/>
        <v>0</v>
      </c>
      <c r="BG2943" s="89"/>
      <c r="BH2943" s="9"/>
      <c r="BJ2943" s="40">
        <f t="shared" si="1290"/>
        <v>0</v>
      </c>
      <c r="BK2943" s="40">
        <f t="shared" si="1291"/>
        <v>1</v>
      </c>
      <c r="BL2943" s="40">
        <f t="shared" si="1292"/>
        <v>0</v>
      </c>
      <c r="BM2943" s="40">
        <f t="shared" si="1293"/>
        <v>0</v>
      </c>
      <c r="BN2943" s="40">
        <f t="shared" si="1294"/>
        <v>0</v>
      </c>
    </row>
    <row r="2944" spans="1:66" x14ac:dyDescent="0.25">
      <c r="A2944" s="379"/>
      <c r="B2944" s="936"/>
      <c r="C2944" s="272"/>
      <c r="D2944" s="868"/>
      <c r="E2944" s="873" t="str">
        <f t="shared" si="1268"/>
        <v xml:space="preserve"> </v>
      </c>
      <c r="F2944" s="130">
        <f t="shared" si="1269"/>
        <v>0</v>
      </c>
      <c r="G2944" s="128">
        <f t="shared" si="1270"/>
        <v>2932</v>
      </c>
      <c r="H2944" s="127"/>
      <c r="I2944" s="321"/>
      <c r="J2944" s="97"/>
      <c r="K2944" s="323"/>
      <c r="L2944" s="322"/>
      <c r="M2944" s="50"/>
      <c r="N2944" s="87"/>
      <c r="O2944" s="324"/>
      <c r="P2944" s="98"/>
      <c r="Q2944" s="98"/>
      <c r="R2944" s="114"/>
      <c r="S2944" s="753"/>
      <c r="T2944" s="98"/>
      <c r="U2944" s="98"/>
      <c r="V2944" s="98"/>
      <c r="W2944" s="99"/>
      <c r="X2944" s="97"/>
      <c r="Y2944" s="87"/>
      <c r="Z2944" s="100"/>
      <c r="AA2944" s="106">
        <f t="shared" si="1271"/>
        <v>2932</v>
      </c>
      <c r="AB2944" s="549">
        <f t="shared" si="1272"/>
        <v>0</v>
      </c>
      <c r="AC2944" s="544">
        <f t="shared" si="1273"/>
        <v>0</v>
      </c>
      <c r="AD2944" s="174">
        <f t="shared" si="1274"/>
        <v>0</v>
      </c>
      <c r="AE2944" s="8"/>
      <c r="AF2944" s="885" t="str">
        <f t="shared" si="1275"/>
        <v xml:space="preserve"> </v>
      </c>
      <c r="AG2944" s="40">
        <f t="shared" si="1276"/>
        <v>0</v>
      </c>
      <c r="AH2944" s="40">
        <f t="shared" si="1277"/>
        <v>0</v>
      </c>
      <c r="AR2944" s="40">
        <f t="shared" si="1278"/>
        <v>0</v>
      </c>
      <c r="AS2944" s="40">
        <f t="shared" si="1279"/>
        <v>0</v>
      </c>
      <c r="AT2944" s="40">
        <f t="shared" si="1280"/>
        <v>0</v>
      </c>
      <c r="AU2944" s="40">
        <f t="shared" si="1281"/>
        <v>0</v>
      </c>
      <c r="AX2944" s="279">
        <f t="shared" si="1282"/>
        <v>0</v>
      </c>
      <c r="AY2944" s="279">
        <f t="shared" si="1283"/>
        <v>0</v>
      </c>
      <c r="AZ2944" s="40">
        <f t="shared" si="1284"/>
        <v>0</v>
      </c>
      <c r="BB2944" s="40">
        <f t="shared" si="1285"/>
        <v>0</v>
      </c>
      <c r="BC2944" s="397">
        <f t="shared" si="1286"/>
        <v>0</v>
      </c>
      <c r="BD2944" s="105">
        <f t="shared" si="1287"/>
        <v>0</v>
      </c>
      <c r="BE2944" s="105">
        <f t="shared" si="1288"/>
        <v>0</v>
      </c>
      <c r="BF2944" s="742">
        <f t="shared" si="1289"/>
        <v>0</v>
      </c>
      <c r="BG2944" s="89"/>
      <c r="BH2944" s="9"/>
      <c r="BJ2944" s="40">
        <f t="shared" si="1290"/>
        <v>0</v>
      </c>
      <c r="BK2944" s="40">
        <f t="shared" si="1291"/>
        <v>1</v>
      </c>
      <c r="BL2944" s="40">
        <f t="shared" si="1292"/>
        <v>0</v>
      </c>
      <c r="BM2944" s="40">
        <f t="shared" si="1293"/>
        <v>0</v>
      </c>
      <c r="BN2944" s="40">
        <f t="shared" si="1294"/>
        <v>0</v>
      </c>
    </row>
    <row r="2945" spans="1:66" x14ac:dyDescent="0.25">
      <c r="A2945" s="379"/>
      <c r="B2945" s="936"/>
      <c r="C2945" s="272"/>
      <c r="D2945" s="868"/>
      <c r="E2945" s="873" t="str">
        <f t="shared" si="1268"/>
        <v xml:space="preserve"> </v>
      </c>
      <c r="F2945" s="130">
        <f t="shared" si="1269"/>
        <v>0</v>
      </c>
      <c r="G2945" s="128">
        <f t="shared" si="1270"/>
        <v>2933</v>
      </c>
      <c r="H2945" s="127"/>
      <c r="I2945" s="321"/>
      <c r="J2945" s="97"/>
      <c r="K2945" s="323"/>
      <c r="L2945" s="322"/>
      <c r="M2945" s="50"/>
      <c r="N2945" s="87"/>
      <c r="O2945" s="324"/>
      <c r="P2945" s="98"/>
      <c r="Q2945" s="98"/>
      <c r="R2945" s="114"/>
      <c r="S2945" s="753"/>
      <c r="T2945" s="98"/>
      <c r="U2945" s="98"/>
      <c r="V2945" s="98"/>
      <c r="W2945" s="99"/>
      <c r="X2945" s="97"/>
      <c r="Y2945" s="87"/>
      <c r="Z2945" s="100"/>
      <c r="AA2945" s="106">
        <f t="shared" si="1271"/>
        <v>2933</v>
      </c>
      <c r="AB2945" s="549">
        <f t="shared" si="1272"/>
        <v>0</v>
      </c>
      <c r="AC2945" s="544">
        <f t="shared" si="1273"/>
        <v>0</v>
      </c>
      <c r="AD2945" s="174">
        <f t="shared" si="1274"/>
        <v>0</v>
      </c>
      <c r="AE2945" s="8"/>
      <c r="AF2945" s="885" t="str">
        <f t="shared" si="1275"/>
        <v xml:space="preserve"> </v>
      </c>
      <c r="AG2945" s="40">
        <f t="shared" si="1276"/>
        <v>0</v>
      </c>
      <c r="AH2945" s="40">
        <f t="shared" si="1277"/>
        <v>0</v>
      </c>
      <c r="AR2945" s="40">
        <f t="shared" si="1278"/>
        <v>0</v>
      </c>
      <c r="AS2945" s="40">
        <f t="shared" si="1279"/>
        <v>0</v>
      </c>
      <c r="AT2945" s="40">
        <f t="shared" si="1280"/>
        <v>0</v>
      </c>
      <c r="AU2945" s="40">
        <f t="shared" si="1281"/>
        <v>0</v>
      </c>
      <c r="AX2945" s="279">
        <f t="shared" si="1282"/>
        <v>0</v>
      </c>
      <c r="AY2945" s="279">
        <f t="shared" si="1283"/>
        <v>0</v>
      </c>
      <c r="AZ2945" s="40">
        <f t="shared" si="1284"/>
        <v>0</v>
      </c>
      <c r="BB2945" s="40">
        <f t="shared" si="1285"/>
        <v>0</v>
      </c>
      <c r="BC2945" s="397">
        <f t="shared" si="1286"/>
        <v>0</v>
      </c>
      <c r="BD2945" s="105">
        <f t="shared" si="1287"/>
        <v>0</v>
      </c>
      <c r="BE2945" s="105">
        <f t="shared" si="1288"/>
        <v>0</v>
      </c>
      <c r="BF2945" s="742">
        <f t="shared" si="1289"/>
        <v>0</v>
      </c>
      <c r="BG2945" s="89"/>
      <c r="BH2945" s="9"/>
      <c r="BJ2945" s="40">
        <f t="shared" si="1290"/>
        <v>0</v>
      </c>
      <c r="BK2945" s="40">
        <f t="shared" si="1291"/>
        <v>1</v>
      </c>
      <c r="BL2945" s="40">
        <f t="shared" si="1292"/>
        <v>0</v>
      </c>
      <c r="BM2945" s="40">
        <f t="shared" si="1293"/>
        <v>0</v>
      </c>
      <c r="BN2945" s="40">
        <f t="shared" si="1294"/>
        <v>0</v>
      </c>
    </row>
    <row r="2946" spans="1:66" x14ac:dyDescent="0.25">
      <c r="A2946" s="379"/>
      <c r="B2946" s="936"/>
      <c r="C2946" s="272"/>
      <c r="D2946" s="868"/>
      <c r="E2946" s="873" t="str">
        <f t="shared" si="1268"/>
        <v xml:space="preserve"> </v>
      </c>
      <c r="F2946" s="130">
        <f t="shared" si="1269"/>
        <v>0</v>
      </c>
      <c r="G2946" s="128">
        <f t="shared" si="1270"/>
        <v>2934</v>
      </c>
      <c r="H2946" s="127"/>
      <c r="I2946" s="321"/>
      <c r="J2946" s="97"/>
      <c r="K2946" s="323"/>
      <c r="L2946" s="322"/>
      <c r="M2946" s="50"/>
      <c r="N2946" s="87"/>
      <c r="O2946" s="324"/>
      <c r="P2946" s="98"/>
      <c r="Q2946" s="98"/>
      <c r="R2946" s="114"/>
      <c r="S2946" s="753"/>
      <c r="T2946" s="98"/>
      <c r="U2946" s="98"/>
      <c r="V2946" s="98"/>
      <c r="W2946" s="99"/>
      <c r="X2946" s="97"/>
      <c r="Y2946" s="87"/>
      <c r="Z2946" s="100"/>
      <c r="AA2946" s="106">
        <f t="shared" si="1271"/>
        <v>2934</v>
      </c>
      <c r="AB2946" s="549">
        <f t="shared" si="1272"/>
        <v>0</v>
      </c>
      <c r="AC2946" s="544">
        <f t="shared" si="1273"/>
        <v>0</v>
      </c>
      <c r="AD2946" s="174">
        <f t="shared" si="1274"/>
        <v>0</v>
      </c>
      <c r="AE2946" s="8"/>
      <c r="AF2946" s="885" t="str">
        <f t="shared" si="1275"/>
        <v xml:space="preserve"> </v>
      </c>
      <c r="AG2946" s="40">
        <f t="shared" si="1276"/>
        <v>0</v>
      </c>
      <c r="AH2946" s="40">
        <f t="shared" si="1277"/>
        <v>0</v>
      </c>
      <c r="AR2946" s="40">
        <f t="shared" si="1278"/>
        <v>0</v>
      </c>
      <c r="AS2946" s="40">
        <f t="shared" si="1279"/>
        <v>0</v>
      </c>
      <c r="AT2946" s="40">
        <f t="shared" si="1280"/>
        <v>0</v>
      </c>
      <c r="AU2946" s="40">
        <f t="shared" si="1281"/>
        <v>0</v>
      </c>
      <c r="AX2946" s="279">
        <f t="shared" si="1282"/>
        <v>0</v>
      </c>
      <c r="AY2946" s="279">
        <f t="shared" si="1283"/>
        <v>0</v>
      </c>
      <c r="AZ2946" s="40">
        <f t="shared" si="1284"/>
        <v>0</v>
      </c>
      <c r="BB2946" s="40">
        <f t="shared" si="1285"/>
        <v>0</v>
      </c>
      <c r="BC2946" s="397">
        <f t="shared" si="1286"/>
        <v>0</v>
      </c>
      <c r="BD2946" s="105">
        <f t="shared" si="1287"/>
        <v>0</v>
      </c>
      <c r="BE2946" s="105">
        <f t="shared" si="1288"/>
        <v>0</v>
      </c>
      <c r="BF2946" s="742">
        <f t="shared" si="1289"/>
        <v>0</v>
      </c>
      <c r="BG2946" s="89"/>
      <c r="BH2946" s="9"/>
      <c r="BJ2946" s="40">
        <f t="shared" si="1290"/>
        <v>0</v>
      </c>
      <c r="BK2946" s="40">
        <f t="shared" si="1291"/>
        <v>1</v>
      </c>
      <c r="BL2946" s="40">
        <f t="shared" si="1292"/>
        <v>0</v>
      </c>
      <c r="BM2946" s="40">
        <f t="shared" si="1293"/>
        <v>0</v>
      </c>
      <c r="BN2946" s="40">
        <f t="shared" si="1294"/>
        <v>0</v>
      </c>
    </row>
    <row r="2947" spans="1:66" x14ac:dyDescent="0.25">
      <c r="A2947" s="379"/>
      <c r="B2947" s="936"/>
      <c r="C2947" s="272"/>
      <c r="D2947" s="868"/>
      <c r="E2947" s="873" t="str">
        <f t="shared" si="1268"/>
        <v xml:space="preserve"> </v>
      </c>
      <c r="F2947" s="130">
        <f t="shared" si="1269"/>
        <v>0</v>
      </c>
      <c r="G2947" s="128">
        <f t="shared" si="1270"/>
        <v>2935</v>
      </c>
      <c r="H2947" s="127"/>
      <c r="I2947" s="321"/>
      <c r="J2947" s="97"/>
      <c r="K2947" s="323"/>
      <c r="L2947" s="322"/>
      <c r="M2947" s="50"/>
      <c r="N2947" s="87"/>
      <c r="O2947" s="324"/>
      <c r="P2947" s="98"/>
      <c r="Q2947" s="98"/>
      <c r="R2947" s="114"/>
      <c r="S2947" s="753"/>
      <c r="T2947" s="98"/>
      <c r="U2947" s="98"/>
      <c r="V2947" s="98"/>
      <c r="W2947" s="99"/>
      <c r="X2947" s="97"/>
      <c r="Y2947" s="87"/>
      <c r="Z2947" s="100"/>
      <c r="AA2947" s="106">
        <f t="shared" si="1271"/>
        <v>2935</v>
      </c>
      <c r="AB2947" s="549">
        <f t="shared" si="1272"/>
        <v>0</v>
      </c>
      <c r="AC2947" s="544">
        <f t="shared" si="1273"/>
        <v>0</v>
      </c>
      <c r="AD2947" s="174">
        <f t="shared" si="1274"/>
        <v>0</v>
      </c>
      <c r="AE2947" s="8"/>
      <c r="AF2947" s="885" t="str">
        <f t="shared" si="1275"/>
        <v xml:space="preserve"> </v>
      </c>
      <c r="AG2947" s="40">
        <f t="shared" si="1276"/>
        <v>0</v>
      </c>
      <c r="AH2947" s="40">
        <f t="shared" si="1277"/>
        <v>0</v>
      </c>
      <c r="AR2947" s="40">
        <f t="shared" si="1278"/>
        <v>0</v>
      </c>
      <c r="AS2947" s="40">
        <f t="shared" si="1279"/>
        <v>0</v>
      </c>
      <c r="AT2947" s="40">
        <f t="shared" si="1280"/>
        <v>0</v>
      </c>
      <c r="AU2947" s="40">
        <f t="shared" si="1281"/>
        <v>0</v>
      </c>
      <c r="AX2947" s="279">
        <f t="shared" si="1282"/>
        <v>0</v>
      </c>
      <c r="AY2947" s="279">
        <f t="shared" si="1283"/>
        <v>0</v>
      </c>
      <c r="AZ2947" s="40">
        <f t="shared" si="1284"/>
        <v>0</v>
      </c>
      <c r="BB2947" s="40">
        <f t="shared" si="1285"/>
        <v>0</v>
      </c>
      <c r="BC2947" s="397">
        <f t="shared" si="1286"/>
        <v>0</v>
      </c>
      <c r="BD2947" s="105">
        <f t="shared" si="1287"/>
        <v>0</v>
      </c>
      <c r="BE2947" s="105">
        <f t="shared" si="1288"/>
        <v>0</v>
      </c>
      <c r="BF2947" s="742">
        <f t="shared" si="1289"/>
        <v>0</v>
      </c>
      <c r="BG2947" s="89"/>
      <c r="BH2947" s="9"/>
      <c r="BJ2947" s="40">
        <f t="shared" si="1290"/>
        <v>0</v>
      </c>
      <c r="BK2947" s="40">
        <f t="shared" si="1291"/>
        <v>1</v>
      </c>
      <c r="BL2947" s="40">
        <f t="shared" si="1292"/>
        <v>0</v>
      </c>
      <c r="BM2947" s="40">
        <f t="shared" si="1293"/>
        <v>0</v>
      </c>
      <c r="BN2947" s="40">
        <f t="shared" si="1294"/>
        <v>0</v>
      </c>
    </row>
    <row r="2948" spans="1:66" x14ac:dyDescent="0.25">
      <c r="A2948" s="379"/>
      <c r="B2948" s="936"/>
      <c r="C2948" s="272"/>
      <c r="D2948" s="868"/>
      <c r="E2948" s="873" t="str">
        <f t="shared" si="1268"/>
        <v xml:space="preserve"> </v>
      </c>
      <c r="F2948" s="130">
        <f t="shared" si="1269"/>
        <v>0</v>
      </c>
      <c r="G2948" s="128">
        <f t="shared" si="1270"/>
        <v>2936</v>
      </c>
      <c r="H2948" s="127"/>
      <c r="I2948" s="321"/>
      <c r="J2948" s="97"/>
      <c r="K2948" s="323"/>
      <c r="L2948" s="322"/>
      <c r="M2948" s="50"/>
      <c r="N2948" s="87"/>
      <c r="O2948" s="324"/>
      <c r="P2948" s="98"/>
      <c r="Q2948" s="98"/>
      <c r="R2948" s="114"/>
      <c r="S2948" s="753"/>
      <c r="T2948" s="98"/>
      <c r="U2948" s="98"/>
      <c r="V2948" s="98"/>
      <c r="W2948" s="99"/>
      <c r="X2948" s="97"/>
      <c r="Y2948" s="87"/>
      <c r="Z2948" s="100"/>
      <c r="AA2948" s="106">
        <f t="shared" si="1271"/>
        <v>2936</v>
      </c>
      <c r="AB2948" s="549">
        <f t="shared" si="1272"/>
        <v>0</v>
      </c>
      <c r="AC2948" s="544">
        <f t="shared" si="1273"/>
        <v>0</v>
      </c>
      <c r="AD2948" s="174">
        <f t="shared" si="1274"/>
        <v>0</v>
      </c>
      <c r="AE2948" s="8"/>
      <c r="AF2948" s="885" t="str">
        <f t="shared" si="1275"/>
        <v xml:space="preserve"> </v>
      </c>
      <c r="AG2948" s="40">
        <f t="shared" si="1276"/>
        <v>0</v>
      </c>
      <c r="AH2948" s="40">
        <f t="shared" si="1277"/>
        <v>0</v>
      </c>
      <c r="AR2948" s="40">
        <f t="shared" si="1278"/>
        <v>0</v>
      </c>
      <c r="AS2948" s="40">
        <f t="shared" si="1279"/>
        <v>0</v>
      </c>
      <c r="AT2948" s="40">
        <f t="shared" si="1280"/>
        <v>0</v>
      </c>
      <c r="AU2948" s="40">
        <f t="shared" si="1281"/>
        <v>0</v>
      </c>
      <c r="AX2948" s="279">
        <f t="shared" si="1282"/>
        <v>0</v>
      </c>
      <c r="AY2948" s="279">
        <f t="shared" si="1283"/>
        <v>0</v>
      </c>
      <c r="AZ2948" s="40">
        <f t="shared" si="1284"/>
        <v>0</v>
      </c>
      <c r="BB2948" s="40">
        <f t="shared" si="1285"/>
        <v>0</v>
      </c>
      <c r="BC2948" s="397">
        <f t="shared" si="1286"/>
        <v>0</v>
      </c>
      <c r="BD2948" s="105">
        <f t="shared" si="1287"/>
        <v>0</v>
      </c>
      <c r="BE2948" s="105">
        <f t="shared" si="1288"/>
        <v>0</v>
      </c>
      <c r="BF2948" s="742">
        <f t="shared" si="1289"/>
        <v>0</v>
      </c>
      <c r="BG2948" s="89"/>
      <c r="BH2948" s="9"/>
      <c r="BJ2948" s="40">
        <f t="shared" si="1290"/>
        <v>0</v>
      </c>
      <c r="BK2948" s="40">
        <f t="shared" si="1291"/>
        <v>1</v>
      </c>
      <c r="BL2948" s="40">
        <f t="shared" si="1292"/>
        <v>0</v>
      </c>
      <c r="BM2948" s="40">
        <f t="shared" si="1293"/>
        <v>0</v>
      </c>
      <c r="BN2948" s="40">
        <f t="shared" si="1294"/>
        <v>0</v>
      </c>
    </row>
    <row r="2949" spans="1:66" x14ac:dyDescent="0.25">
      <c r="A2949" s="379"/>
      <c r="B2949" s="936"/>
      <c r="C2949" s="272"/>
      <c r="D2949" s="868"/>
      <c r="E2949" s="873" t="str">
        <f t="shared" si="1268"/>
        <v xml:space="preserve"> </v>
      </c>
      <c r="F2949" s="130">
        <f t="shared" si="1269"/>
        <v>0</v>
      </c>
      <c r="G2949" s="128">
        <f t="shared" si="1270"/>
        <v>2937</v>
      </c>
      <c r="H2949" s="127"/>
      <c r="I2949" s="321"/>
      <c r="J2949" s="97"/>
      <c r="K2949" s="323"/>
      <c r="L2949" s="322"/>
      <c r="M2949" s="50"/>
      <c r="N2949" s="87"/>
      <c r="O2949" s="324"/>
      <c r="P2949" s="98"/>
      <c r="Q2949" s="98"/>
      <c r="R2949" s="114"/>
      <c r="S2949" s="753"/>
      <c r="T2949" s="98"/>
      <c r="U2949" s="98"/>
      <c r="V2949" s="98"/>
      <c r="W2949" s="99"/>
      <c r="X2949" s="97"/>
      <c r="Y2949" s="87"/>
      <c r="Z2949" s="100"/>
      <c r="AA2949" s="106">
        <f t="shared" si="1271"/>
        <v>2937</v>
      </c>
      <c r="AB2949" s="549">
        <f t="shared" si="1272"/>
        <v>0</v>
      </c>
      <c r="AC2949" s="544">
        <f t="shared" si="1273"/>
        <v>0</v>
      </c>
      <c r="AD2949" s="174">
        <f t="shared" si="1274"/>
        <v>0</v>
      </c>
      <c r="AE2949" s="8"/>
      <c r="AF2949" s="885" t="str">
        <f t="shared" si="1275"/>
        <v xml:space="preserve"> </v>
      </c>
      <c r="AG2949" s="40">
        <f t="shared" si="1276"/>
        <v>0</v>
      </c>
      <c r="AH2949" s="40">
        <f t="shared" si="1277"/>
        <v>0</v>
      </c>
      <c r="AR2949" s="40">
        <f t="shared" si="1278"/>
        <v>0</v>
      </c>
      <c r="AS2949" s="40">
        <f t="shared" si="1279"/>
        <v>0</v>
      </c>
      <c r="AT2949" s="40">
        <f t="shared" si="1280"/>
        <v>0</v>
      </c>
      <c r="AU2949" s="40">
        <f t="shared" si="1281"/>
        <v>0</v>
      </c>
      <c r="AX2949" s="279">
        <f t="shared" si="1282"/>
        <v>0</v>
      </c>
      <c r="AY2949" s="279">
        <f t="shared" si="1283"/>
        <v>0</v>
      </c>
      <c r="AZ2949" s="40">
        <f t="shared" si="1284"/>
        <v>0</v>
      </c>
      <c r="BB2949" s="40">
        <f t="shared" si="1285"/>
        <v>0</v>
      </c>
      <c r="BC2949" s="397">
        <f t="shared" si="1286"/>
        <v>0</v>
      </c>
      <c r="BD2949" s="105">
        <f t="shared" si="1287"/>
        <v>0</v>
      </c>
      <c r="BE2949" s="105">
        <f t="shared" si="1288"/>
        <v>0</v>
      </c>
      <c r="BF2949" s="742">
        <f t="shared" si="1289"/>
        <v>0</v>
      </c>
      <c r="BG2949" s="89"/>
      <c r="BH2949" s="9"/>
      <c r="BJ2949" s="40">
        <f t="shared" si="1290"/>
        <v>0</v>
      </c>
      <c r="BK2949" s="40">
        <f t="shared" si="1291"/>
        <v>1</v>
      </c>
      <c r="BL2949" s="40">
        <f t="shared" si="1292"/>
        <v>0</v>
      </c>
      <c r="BM2949" s="40">
        <f t="shared" si="1293"/>
        <v>0</v>
      </c>
      <c r="BN2949" s="40">
        <f t="shared" si="1294"/>
        <v>0</v>
      </c>
    </row>
    <row r="2950" spans="1:66" x14ac:dyDescent="0.25">
      <c r="A2950" s="379"/>
      <c r="B2950" s="936"/>
      <c r="C2950" s="272"/>
      <c r="D2950" s="868"/>
      <c r="E2950" s="873" t="str">
        <f t="shared" si="1268"/>
        <v xml:space="preserve"> </v>
      </c>
      <c r="F2950" s="130">
        <f t="shared" si="1269"/>
        <v>0</v>
      </c>
      <c r="G2950" s="128">
        <f t="shared" si="1270"/>
        <v>2938</v>
      </c>
      <c r="H2950" s="127"/>
      <c r="I2950" s="321"/>
      <c r="J2950" s="97"/>
      <c r="K2950" s="323"/>
      <c r="L2950" s="322"/>
      <c r="M2950" s="50"/>
      <c r="N2950" s="87"/>
      <c r="O2950" s="324"/>
      <c r="P2950" s="98"/>
      <c r="Q2950" s="98"/>
      <c r="R2950" s="114"/>
      <c r="S2950" s="753"/>
      <c r="T2950" s="98"/>
      <c r="U2950" s="98"/>
      <c r="V2950" s="98"/>
      <c r="W2950" s="99"/>
      <c r="X2950" s="97"/>
      <c r="Y2950" s="87"/>
      <c r="Z2950" s="100"/>
      <c r="AA2950" s="106">
        <f t="shared" si="1271"/>
        <v>2938</v>
      </c>
      <c r="AB2950" s="549">
        <f t="shared" si="1272"/>
        <v>0</v>
      </c>
      <c r="AC2950" s="544">
        <f t="shared" si="1273"/>
        <v>0</v>
      </c>
      <c r="AD2950" s="174">
        <f t="shared" si="1274"/>
        <v>0</v>
      </c>
      <c r="AE2950" s="8"/>
      <c r="AF2950" s="885" t="str">
        <f t="shared" si="1275"/>
        <v xml:space="preserve"> </v>
      </c>
      <c r="AG2950" s="40">
        <f t="shared" si="1276"/>
        <v>0</v>
      </c>
      <c r="AH2950" s="40">
        <f t="shared" si="1277"/>
        <v>0</v>
      </c>
      <c r="AR2950" s="40">
        <f t="shared" si="1278"/>
        <v>0</v>
      </c>
      <c r="AS2950" s="40">
        <f t="shared" si="1279"/>
        <v>0</v>
      </c>
      <c r="AT2950" s="40">
        <f t="shared" si="1280"/>
        <v>0</v>
      </c>
      <c r="AU2950" s="40">
        <f t="shared" si="1281"/>
        <v>0</v>
      </c>
      <c r="AX2950" s="279">
        <f t="shared" si="1282"/>
        <v>0</v>
      </c>
      <c r="AY2950" s="279">
        <f t="shared" si="1283"/>
        <v>0</v>
      </c>
      <c r="AZ2950" s="40">
        <f t="shared" si="1284"/>
        <v>0</v>
      </c>
      <c r="BB2950" s="40">
        <f t="shared" si="1285"/>
        <v>0</v>
      </c>
      <c r="BC2950" s="397">
        <f t="shared" si="1286"/>
        <v>0</v>
      </c>
      <c r="BD2950" s="105">
        <f t="shared" si="1287"/>
        <v>0</v>
      </c>
      <c r="BE2950" s="105">
        <f t="shared" si="1288"/>
        <v>0</v>
      </c>
      <c r="BF2950" s="742">
        <f t="shared" si="1289"/>
        <v>0</v>
      </c>
      <c r="BG2950" s="89"/>
      <c r="BH2950" s="9"/>
      <c r="BJ2950" s="40">
        <f t="shared" si="1290"/>
        <v>0</v>
      </c>
      <c r="BK2950" s="40">
        <f t="shared" si="1291"/>
        <v>1</v>
      </c>
      <c r="BL2950" s="40">
        <f t="shared" si="1292"/>
        <v>0</v>
      </c>
      <c r="BM2950" s="40">
        <f t="shared" si="1293"/>
        <v>0</v>
      </c>
      <c r="BN2950" s="40">
        <f t="shared" si="1294"/>
        <v>0</v>
      </c>
    </row>
    <row r="2951" spans="1:66" x14ac:dyDescent="0.25">
      <c r="A2951" s="379"/>
      <c r="B2951" s="936"/>
      <c r="C2951" s="272"/>
      <c r="D2951" s="868"/>
      <c r="E2951" s="873" t="str">
        <f t="shared" si="1268"/>
        <v xml:space="preserve"> </v>
      </c>
      <c r="F2951" s="130">
        <f t="shared" si="1269"/>
        <v>0</v>
      </c>
      <c r="G2951" s="128">
        <f t="shared" si="1270"/>
        <v>2939</v>
      </c>
      <c r="H2951" s="127"/>
      <c r="I2951" s="321"/>
      <c r="J2951" s="97"/>
      <c r="K2951" s="323"/>
      <c r="L2951" s="322"/>
      <c r="M2951" s="50"/>
      <c r="N2951" s="87"/>
      <c r="O2951" s="324"/>
      <c r="P2951" s="98"/>
      <c r="Q2951" s="98"/>
      <c r="R2951" s="114"/>
      <c r="S2951" s="753"/>
      <c r="T2951" s="98"/>
      <c r="U2951" s="98"/>
      <c r="V2951" s="98"/>
      <c r="W2951" s="99"/>
      <c r="X2951" s="97"/>
      <c r="Y2951" s="87"/>
      <c r="Z2951" s="100"/>
      <c r="AA2951" s="106">
        <f t="shared" si="1271"/>
        <v>2939</v>
      </c>
      <c r="AB2951" s="549">
        <f t="shared" si="1272"/>
        <v>0</v>
      </c>
      <c r="AC2951" s="544">
        <f t="shared" si="1273"/>
        <v>0</v>
      </c>
      <c r="AD2951" s="174">
        <f t="shared" si="1274"/>
        <v>0</v>
      </c>
      <c r="AE2951" s="8"/>
      <c r="AF2951" s="885" t="str">
        <f t="shared" si="1275"/>
        <v xml:space="preserve"> </v>
      </c>
      <c r="AG2951" s="40">
        <f t="shared" si="1276"/>
        <v>0</v>
      </c>
      <c r="AH2951" s="40">
        <f t="shared" si="1277"/>
        <v>0</v>
      </c>
      <c r="AR2951" s="40">
        <f t="shared" si="1278"/>
        <v>0</v>
      </c>
      <c r="AS2951" s="40">
        <f t="shared" si="1279"/>
        <v>0</v>
      </c>
      <c r="AT2951" s="40">
        <f t="shared" si="1280"/>
        <v>0</v>
      </c>
      <c r="AU2951" s="40">
        <f t="shared" si="1281"/>
        <v>0</v>
      </c>
      <c r="AX2951" s="279">
        <f t="shared" si="1282"/>
        <v>0</v>
      </c>
      <c r="AY2951" s="279">
        <f t="shared" si="1283"/>
        <v>0</v>
      </c>
      <c r="AZ2951" s="40">
        <f t="shared" si="1284"/>
        <v>0</v>
      </c>
      <c r="BB2951" s="40">
        <f t="shared" si="1285"/>
        <v>0</v>
      </c>
      <c r="BC2951" s="397">
        <f t="shared" si="1286"/>
        <v>0</v>
      </c>
      <c r="BD2951" s="105">
        <f t="shared" si="1287"/>
        <v>0</v>
      </c>
      <c r="BE2951" s="105">
        <f t="shared" si="1288"/>
        <v>0</v>
      </c>
      <c r="BF2951" s="742">
        <f t="shared" si="1289"/>
        <v>0</v>
      </c>
      <c r="BG2951" s="89"/>
      <c r="BH2951" s="9"/>
      <c r="BJ2951" s="40">
        <f t="shared" si="1290"/>
        <v>0</v>
      </c>
      <c r="BK2951" s="40">
        <f t="shared" si="1291"/>
        <v>1</v>
      </c>
      <c r="BL2951" s="40">
        <f t="shared" si="1292"/>
        <v>0</v>
      </c>
      <c r="BM2951" s="40">
        <f t="shared" si="1293"/>
        <v>0</v>
      </c>
      <c r="BN2951" s="40">
        <f t="shared" si="1294"/>
        <v>0</v>
      </c>
    </row>
    <row r="2952" spans="1:66" x14ac:dyDescent="0.25">
      <c r="A2952" s="379"/>
      <c r="B2952" s="936"/>
      <c r="C2952" s="272"/>
      <c r="D2952" s="868"/>
      <c r="E2952" s="873" t="str">
        <f t="shared" si="1268"/>
        <v xml:space="preserve"> </v>
      </c>
      <c r="F2952" s="130">
        <f t="shared" si="1269"/>
        <v>0</v>
      </c>
      <c r="G2952" s="128">
        <f t="shared" si="1270"/>
        <v>2940</v>
      </c>
      <c r="H2952" s="127"/>
      <c r="I2952" s="321"/>
      <c r="J2952" s="97"/>
      <c r="K2952" s="323"/>
      <c r="L2952" s="322"/>
      <c r="M2952" s="50"/>
      <c r="N2952" s="87"/>
      <c r="O2952" s="324"/>
      <c r="P2952" s="98"/>
      <c r="Q2952" s="98"/>
      <c r="R2952" s="114"/>
      <c r="S2952" s="753"/>
      <c r="T2952" s="98"/>
      <c r="U2952" s="98"/>
      <c r="V2952" s="98"/>
      <c r="W2952" s="99"/>
      <c r="X2952" s="97"/>
      <c r="Y2952" s="87"/>
      <c r="Z2952" s="100"/>
      <c r="AA2952" s="106">
        <f t="shared" si="1271"/>
        <v>2940</v>
      </c>
      <c r="AB2952" s="549">
        <f t="shared" si="1272"/>
        <v>0</v>
      </c>
      <c r="AC2952" s="544">
        <f t="shared" si="1273"/>
        <v>0</v>
      </c>
      <c r="AD2952" s="174">
        <f t="shared" si="1274"/>
        <v>0</v>
      </c>
      <c r="AE2952" s="8"/>
      <c r="AF2952" s="885" t="str">
        <f t="shared" si="1275"/>
        <v xml:space="preserve"> </v>
      </c>
      <c r="AG2952" s="40">
        <f t="shared" si="1276"/>
        <v>0</v>
      </c>
      <c r="AH2952" s="40">
        <f t="shared" si="1277"/>
        <v>0</v>
      </c>
      <c r="AR2952" s="40">
        <f t="shared" si="1278"/>
        <v>0</v>
      </c>
      <c r="AS2952" s="40">
        <f t="shared" si="1279"/>
        <v>0</v>
      </c>
      <c r="AT2952" s="40">
        <f t="shared" si="1280"/>
        <v>0</v>
      </c>
      <c r="AU2952" s="40">
        <f t="shared" si="1281"/>
        <v>0</v>
      </c>
      <c r="AX2952" s="279">
        <f t="shared" si="1282"/>
        <v>0</v>
      </c>
      <c r="AY2952" s="279">
        <f t="shared" si="1283"/>
        <v>0</v>
      </c>
      <c r="AZ2952" s="40">
        <f t="shared" si="1284"/>
        <v>0</v>
      </c>
      <c r="BB2952" s="40">
        <f t="shared" si="1285"/>
        <v>0</v>
      </c>
      <c r="BC2952" s="397">
        <f t="shared" si="1286"/>
        <v>0</v>
      </c>
      <c r="BD2952" s="105">
        <f t="shared" si="1287"/>
        <v>0</v>
      </c>
      <c r="BE2952" s="105">
        <f t="shared" si="1288"/>
        <v>0</v>
      </c>
      <c r="BF2952" s="742">
        <f t="shared" si="1289"/>
        <v>0</v>
      </c>
      <c r="BG2952" s="89"/>
      <c r="BH2952" s="9"/>
      <c r="BJ2952" s="40">
        <f t="shared" si="1290"/>
        <v>0</v>
      </c>
      <c r="BK2952" s="40">
        <f t="shared" si="1291"/>
        <v>1</v>
      </c>
      <c r="BL2952" s="40">
        <f t="shared" si="1292"/>
        <v>0</v>
      </c>
      <c r="BM2952" s="40">
        <f t="shared" si="1293"/>
        <v>0</v>
      </c>
      <c r="BN2952" s="40">
        <f t="shared" si="1294"/>
        <v>0</v>
      </c>
    </row>
    <row r="2953" spans="1:66" x14ac:dyDescent="0.25">
      <c r="A2953" s="379"/>
      <c r="B2953" s="936"/>
      <c r="C2953" s="272"/>
      <c r="D2953" s="868"/>
      <c r="E2953" s="873" t="str">
        <f t="shared" si="1268"/>
        <v xml:space="preserve"> </v>
      </c>
      <c r="F2953" s="130">
        <f t="shared" si="1269"/>
        <v>0</v>
      </c>
      <c r="G2953" s="128">
        <f t="shared" si="1270"/>
        <v>2941</v>
      </c>
      <c r="H2953" s="127"/>
      <c r="I2953" s="321"/>
      <c r="J2953" s="97"/>
      <c r="K2953" s="323"/>
      <c r="L2953" s="322"/>
      <c r="M2953" s="50"/>
      <c r="N2953" s="87"/>
      <c r="O2953" s="324"/>
      <c r="P2953" s="98"/>
      <c r="Q2953" s="98"/>
      <c r="R2953" s="114"/>
      <c r="S2953" s="753"/>
      <c r="T2953" s="98"/>
      <c r="U2953" s="98"/>
      <c r="V2953" s="98"/>
      <c r="W2953" s="99"/>
      <c r="X2953" s="97"/>
      <c r="Y2953" s="87"/>
      <c r="Z2953" s="100"/>
      <c r="AA2953" s="106">
        <f t="shared" si="1271"/>
        <v>2941</v>
      </c>
      <c r="AB2953" s="549">
        <f t="shared" si="1272"/>
        <v>0</v>
      </c>
      <c r="AC2953" s="544">
        <f t="shared" si="1273"/>
        <v>0</v>
      </c>
      <c r="AD2953" s="174">
        <f t="shared" si="1274"/>
        <v>0</v>
      </c>
      <c r="AE2953" s="8"/>
      <c r="AF2953" s="885" t="str">
        <f t="shared" si="1275"/>
        <v xml:space="preserve"> </v>
      </c>
      <c r="AG2953" s="40">
        <f t="shared" si="1276"/>
        <v>0</v>
      </c>
      <c r="AH2953" s="40">
        <f t="shared" si="1277"/>
        <v>0</v>
      </c>
      <c r="AR2953" s="40">
        <f t="shared" si="1278"/>
        <v>0</v>
      </c>
      <c r="AS2953" s="40">
        <f t="shared" si="1279"/>
        <v>0</v>
      </c>
      <c r="AT2953" s="40">
        <f t="shared" si="1280"/>
        <v>0</v>
      </c>
      <c r="AU2953" s="40">
        <f t="shared" si="1281"/>
        <v>0</v>
      </c>
      <c r="AX2953" s="279">
        <f t="shared" si="1282"/>
        <v>0</v>
      </c>
      <c r="AY2953" s="279">
        <f t="shared" si="1283"/>
        <v>0</v>
      </c>
      <c r="AZ2953" s="40">
        <f t="shared" si="1284"/>
        <v>0</v>
      </c>
      <c r="BB2953" s="40">
        <f t="shared" si="1285"/>
        <v>0</v>
      </c>
      <c r="BC2953" s="397">
        <f t="shared" si="1286"/>
        <v>0</v>
      </c>
      <c r="BD2953" s="105">
        <f t="shared" si="1287"/>
        <v>0</v>
      </c>
      <c r="BE2953" s="105">
        <f t="shared" si="1288"/>
        <v>0</v>
      </c>
      <c r="BF2953" s="742">
        <f t="shared" si="1289"/>
        <v>0</v>
      </c>
      <c r="BG2953" s="89"/>
      <c r="BH2953" s="9"/>
      <c r="BJ2953" s="40">
        <f t="shared" si="1290"/>
        <v>0</v>
      </c>
      <c r="BK2953" s="40">
        <f t="shared" si="1291"/>
        <v>1</v>
      </c>
      <c r="BL2953" s="40">
        <f t="shared" si="1292"/>
        <v>0</v>
      </c>
      <c r="BM2953" s="40">
        <f t="shared" si="1293"/>
        <v>0</v>
      </c>
      <c r="BN2953" s="40">
        <f t="shared" si="1294"/>
        <v>0</v>
      </c>
    </row>
    <row r="2954" spans="1:66" x14ac:dyDescent="0.25">
      <c r="A2954" s="379"/>
      <c r="B2954" s="936"/>
      <c r="C2954" s="272"/>
      <c r="D2954" s="868"/>
      <c r="E2954" s="873" t="str">
        <f t="shared" si="1268"/>
        <v xml:space="preserve"> </v>
      </c>
      <c r="F2954" s="130">
        <f t="shared" si="1269"/>
        <v>0</v>
      </c>
      <c r="G2954" s="128">
        <f t="shared" si="1270"/>
        <v>2942</v>
      </c>
      <c r="H2954" s="127"/>
      <c r="I2954" s="321"/>
      <c r="J2954" s="97"/>
      <c r="K2954" s="323"/>
      <c r="L2954" s="322"/>
      <c r="M2954" s="50"/>
      <c r="N2954" s="87"/>
      <c r="O2954" s="324"/>
      <c r="P2954" s="98"/>
      <c r="Q2954" s="98"/>
      <c r="R2954" s="114"/>
      <c r="S2954" s="753"/>
      <c r="T2954" s="98"/>
      <c r="U2954" s="98"/>
      <c r="V2954" s="98"/>
      <c r="W2954" s="99"/>
      <c r="X2954" s="97"/>
      <c r="Y2954" s="87"/>
      <c r="Z2954" s="100"/>
      <c r="AA2954" s="106">
        <f t="shared" si="1271"/>
        <v>2942</v>
      </c>
      <c r="AB2954" s="549">
        <f t="shared" si="1272"/>
        <v>0</v>
      </c>
      <c r="AC2954" s="544">
        <f t="shared" si="1273"/>
        <v>0</v>
      </c>
      <c r="AD2954" s="174">
        <f t="shared" si="1274"/>
        <v>0</v>
      </c>
      <c r="AE2954" s="8"/>
      <c r="AF2954" s="885" t="str">
        <f t="shared" si="1275"/>
        <v xml:space="preserve"> </v>
      </c>
      <c r="AG2954" s="40">
        <f t="shared" si="1276"/>
        <v>0</v>
      </c>
      <c r="AH2954" s="40">
        <f t="shared" si="1277"/>
        <v>0</v>
      </c>
      <c r="AR2954" s="40">
        <f t="shared" si="1278"/>
        <v>0</v>
      </c>
      <c r="AS2954" s="40">
        <f t="shared" si="1279"/>
        <v>0</v>
      </c>
      <c r="AT2954" s="40">
        <f t="shared" si="1280"/>
        <v>0</v>
      </c>
      <c r="AU2954" s="40">
        <f t="shared" si="1281"/>
        <v>0</v>
      </c>
      <c r="AX2954" s="279">
        <f t="shared" si="1282"/>
        <v>0</v>
      </c>
      <c r="AY2954" s="279">
        <f t="shared" si="1283"/>
        <v>0</v>
      </c>
      <c r="AZ2954" s="40">
        <f t="shared" si="1284"/>
        <v>0</v>
      </c>
      <c r="BB2954" s="40">
        <f t="shared" si="1285"/>
        <v>0</v>
      </c>
      <c r="BC2954" s="397">
        <f t="shared" si="1286"/>
        <v>0</v>
      </c>
      <c r="BD2954" s="105">
        <f t="shared" si="1287"/>
        <v>0</v>
      </c>
      <c r="BE2954" s="105">
        <f t="shared" si="1288"/>
        <v>0</v>
      </c>
      <c r="BF2954" s="742">
        <f t="shared" si="1289"/>
        <v>0</v>
      </c>
      <c r="BG2954" s="89"/>
      <c r="BH2954" s="9"/>
      <c r="BJ2954" s="40">
        <f t="shared" si="1290"/>
        <v>0</v>
      </c>
      <c r="BK2954" s="40">
        <f t="shared" si="1291"/>
        <v>1</v>
      </c>
      <c r="BL2954" s="40">
        <f t="shared" si="1292"/>
        <v>0</v>
      </c>
      <c r="BM2954" s="40">
        <f t="shared" si="1293"/>
        <v>0</v>
      </c>
      <c r="BN2954" s="40">
        <f t="shared" si="1294"/>
        <v>0</v>
      </c>
    </row>
    <row r="2955" spans="1:66" x14ac:dyDescent="0.25">
      <c r="A2955" s="379"/>
      <c r="B2955" s="936"/>
      <c r="C2955" s="272"/>
      <c r="D2955" s="868"/>
      <c r="E2955" s="873" t="str">
        <f t="shared" si="1268"/>
        <v xml:space="preserve"> </v>
      </c>
      <c r="F2955" s="130">
        <f t="shared" si="1269"/>
        <v>0</v>
      </c>
      <c r="G2955" s="128">
        <f t="shared" si="1270"/>
        <v>2943</v>
      </c>
      <c r="H2955" s="127"/>
      <c r="I2955" s="321"/>
      <c r="J2955" s="97"/>
      <c r="K2955" s="323"/>
      <c r="L2955" s="322"/>
      <c r="M2955" s="50"/>
      <c r="N2955" s="87"/>
      <c r="O2955" s="324"/>
      <c r="P2955" s="98"/>
      <c r="Q2955" s="98"/>
      <c r="R2955" s="114"/>
      <c r="S2955" s="753"/>
      <c r="T2955" s="98"/>
      <c r="U2955" s="98"/>
      <c r="V2955" s="98"/>
      <c r="W2955" s="99"/>
      <c r="X2955" s="97"/>
      <c r="Y2955" s="87"/>
      <c r="Z2955" s="100"/>
      <c r="AA2955" s="106">
        <f t="shared" si="1271"/>
        <v>2943</v>
      </c>
      <c r="AB2955" s="549">
        <f t="shared" si="1272"/>
        <v>0</v>
      </c>
      <c r="AC2955" s="544">
        <f t="shared" si="1273"/>
        <v>0</v>
      </c>
      <c r="AD2955" s="174">
        <f t="shared" si="1274"/>
        <v>0</v>
      </c>
      <c r="AE2955" s="8"/>
      <c r="AF2955" s="885" t="str">
        <f t="shared" si="1275"/>
        <v xml:space="preserve"> </v>
      </c>
      <c r="AG2955" s="40">
        <f t="shared" si="1276"/>
        <v>0</v>
      </c>
      <c r="AH2955" s="40">
        <f t="shared" si="1277"/>
        <v>0</v>
      </c>
      <c r="AR2955" s="40">
        <f t="shared" si="1278"/>
        <v>0</v>
      </c>
      <c r="AS2955" s="40">
        <f t="shared" si="1279"/>
        <v>0</v>
      </c>
      <c r="AT2955" s="40">
        <f t="shared" si="1280"/>
        <v>0</v>
      </c>
      <c r="AU2955" s="40">
        <f t="shared" si="1281"/>
        <v>0</v>
      </c>
      <c r="AX2955" s="279">
        <f t="shared" si="1282"/>
        <v>0</v>
      </c>
      <c r="AY2955" s="279">
        <f t="shared" si="1283"/>
        <v>0</v>
      </c>
      <c r="AZ2955" s="40">
        <f t="shared" si="1284"/>
        <v>0</v>
      </c>
      <c r="BB2955" s="40">
        <f t="shared" si="1285"/>
        <v>0</v>
      </c>
      <c r="BC2955" s="397">
        <f t="shared" si="1286"/>
        <v>0</v>
      </c>
      <c r="BD2955" s="105">
        <f t="shared" si="1287"/>
        <v>0</v>
      </c>
      <c r="BE2955" s="105">
        <f t="shared" si="1288"/>
        <v>0</v>
      </c>
      <c r="BF2955" s="742">
        <f t="shared" si="1289"/>
        <v>0</v>
      </c>
      <c r="BG2955" s="89"/>
      <c r="BH2955" s="9"/>
      <c r="BJ2955" s="40">
        <f t="shared" si="1290"/>
        <v>0</v>
      </c>
      <c r="BK2955" s="40">
        <f t="shared" si="1291"/>
        <v>1</v>
      </c>
      <c r="BL2955" s="40">
        <f t="shared" si="1292"/>
        <v>0</v>
      </c>
      <c r="BM2955" s="40">
        <f t="shared" si="1293"/>
        <v>0</v>
      </c>
      <c r="BN2955" s="40">
        <f t="shared" si="1294"/>
        <v>0</v>
      </c>
    </row>
    <row r="2956" spans="1:66" x14ac:dyDescent="0.25">
      <c r="A2956" s="379"/>
      <c r="B2956" s="936"/>
      <c r="C2956" s="272"/>
      <c r="D2956" s="868"/>
      <c r="E2956" s="873" t="str">
        <f t="shared" si="1268"/>
        <v xml:space="preserve"> </v>
      </c>
      <c r="F2956" s="130">
        <f t="shared" si="1269"/>
        <v>0</v>
      </c>
      <c r="G2956" s="128">
        <f t="shared" si="1270"/>
        <v>2944</v>
      </c>
      <c r="H2956" s="127"/>
      <c r="I2956" s="321"/>
      <c r="J2956" s="97"/>
      <c r="K2956" s="323"/>
      <c r="L2956" s="322"/>
      <c r="M2956" s="50"/>
      <c r="N2956" s="87"/>
      <c r="O2956" s="324"/>
      <c r="P2956" s="98"/>
      <c r="Q2956" s="98"/>
      <c r="R2956" s="114"/>
      <c r="S2956" s="753"/>
      <c r="T2956" s="98"/>
      <c r="U2956" s="98"/>
      <c r="V2956" s="98"/>
      <c r="W2956" s="99"/>
      <c r="X2956" s="97"/>
      <c r="Y2956" s="87"/>
      <c r="Z2956" s="100"/>
      <c r="AA2956" s="106">
        <f t="shared" si="1271"/>
        <v>2944</v>
      </c>
      <c r="AB2956" s="549">
        <f t="shared" si="1272"/>
        <v>0</v>
      </c>
      <c r="AC2956" s="544">
        <f t="shared" si="1273"/>
        <v>0</v>
      </c>
      <c r="AD2956" s="174">
        <f t="shared" si="1274"/>
        <v>0</v>
      </c>
      <c r="AE2956" s="8"/>
      <c r="AF2956" s="885" t="str">
        <f t="shared" si="1275"/>
        <v xml:space="preserve"> </v>
      </c>
      <c r="AG2956" s="40">
        <f t="shared" si="1276"/>
        <v>0</v>
      </c>
      <c r="AH2956" s="40">
        <f t="shared" si="1277"/>
        <v>0</v>
      </c>
      <c r="AR2956" s="40">
        <f t="shared" si="1278"/>
        <v>0</v>
      </c>
      <c r="AS2956" s="40">
        <f t="shared" si="1279"/>
        <v>0</v>
      </c>
      <c r="AT2956" s="40">
        <f t="shared" si="1280"/>
        <v>0</v>
      </c>
      <c r="AU2956" s="40">
        <f t="shared" si="1281"/>
        <v>0</v>
      </c>
      <c r="AX2956" s="279">
        <f t="shared" si="1282"/>
        <v>0</v>
      </c>
      <c r="AY2956" s="279">
        <f t="shared" si="1283"/>
        <v>0</v>
      </c>
      <c r="AZ2956" s="40">
        <f t="shared" si="1284"/>
        <v>0</v>
      </c>
      <c r="BB2956" s="40">
        <f t="shared" si="1285"/>
        <v>0</v>
      </c>
      <c r="BC2956" s="397">
        <f t="shared" si="1286"/>
        <v>0</v>
      </c>
      <c r="BD2956" s="105">
        <f t="shared" si="1287"/>
        <v>0</v>
      </c>
      <c r="BE2956" s="105">
        <f t="shared" si="1288"/>
        <v>0</v>
      </c>
      <c r="BF2956" s="742">
        <f t="shared" si="1289"/>
        <v>0</v>
      </c>
      <c r="BG2956" s="89"/>
      <c r="BH2956" s="9"/>
      <c r="BJ2956" s="40">
        <f t="shared" si="1290"/>
        <v>0</v>
      </c>
      <c r="BK2956" s="40">
        <f t="shared" si="1291"/>
        <v>1</v>
      </c>
      <c r="BL2956" s="40">
        <f t="shared" si="1292"/>
        <v>0</v>
      </c>
      <c r="BM2956" s="40">
        <f t="shared" si="1293"/>
        <v>0</v>
      </c>
      <c r="BN2956" s="40">
        <f t="shared" si="1294"/>
        <v>0</v>
      </c>
    </row>
    <row r="2957" spans="1:66" x14ac:dyDescent="0.25">
      <c r="A2957" s="379"/>
      <c r="B2957" s="936"/>
      <c r="C2957" s="272"/>
      <c r="D2957" s="868"/>
      <c r="E2957" s="873" t="str">
        <f t="shared" si="1268"/>
        <v xml:space="preserve"> </v>
      </c>
      <c r="F2957" s="130">
        <f t="shared" si="1269"/>
        <v>0</v>
      </c>
      <c r="G2957" s="128">
        <f t="shared" si="1270"/>
        <v>2945</v>
      </c>
      <c r="H2957" s="127"/>
      <c r="I2957" s="321"/>
      <c r="J2957" s="97"/>
      <c r="K2957" s="323"/>
      <c r="L2957" s="322"/>
      <c r="M2957" s="50"/>
      <c r="N2957" s="87"/>
      <c r="O2957" s="324"/>
      <c r="P2957" s="98"/>
      <c r="Q2957" s="98"/>
      <c r="R2957" s="114"/>
      <c r="S2957" s="753"/>
      <c r="T2957" s="98"/>
      <c r="U2957" s="98"/>
      <c r="V2957" s="98"/>
      <c r="W2957" s="99"/>
      <c r="X2957" s="97"/>
      <c r="Y2957" s="87"/>
      <c r="Z2957" s="100"/>
      <c r="AA2957" s="106">
        <f t="shared" si="1271"/>
        <v>2945</v>
      </c>
      <c r="AB2957" s="549">
        <f t="shared" si="1272"/>
        <v>0</v>
      </c>
      <c r="AC2957" s="544">
        <f t="shared" si="1273"/>
        <v>0</v>
      </c>
      <c r="AD2957" s="174">
        <f t="shared" si="1274"/>
        <v>0</v>
      </c>
      <c r="AE2957" s="8"/>
      <c r="AF2957" s="885" t="str">
        <f t="shared" si="1275"/>
        <v xml:space="preserve"> </v>
      </c>
      <c r="AG2957" s="40">
        <f t="shared" si="1276"/>
        <v>0</v>
      </c>
      <c r="AH2957" s="40">
        <f t="shared" si="1277"/>
        <v>0</v>
      </c>
      <c r="AR2957" s="40">
        <f t="shared" si="1278"/>
        <v>0</v>
      </c>
      <c r="AS2957" s="40">
        <f t="shared" si="1279"/>
        <v>0</v>
      </c>
      <c r="AT2957" s="40">
        <f t="shared" si="1280"/>
        <v>0</v>
      </c>
      <c r="AU2957" s="40">
        <f t="shared" si="1281"/>
        <v>0</v>
      </c>
      <c r="AX2957" s="279">
        <f t="shared" si="1282"/>
        <v>0</v>
      </c>
      <c r="AY2957" s="279">
        <f t="shared" si="1283"/>
        <v>0</v>
      </c>
      <c r="AZ2957" s="40">
        <f t="shared" si="1284"/>
        <v>0</v>
      </c>
      <c r="BB2957" s="40">
        <f t="shared" si="1285"/>
        <v>0</v>
      </c>
      <c r="BC2957" s="397">
        <f t="shared" si="1286"/>
        <v>0</v>
      </c>
      <c r="BD2957" s="105">
        <f t="shared" si="1287"/>
        <v>0</v>
      </c>
      <c r="BE2957" s="105">
        <f t="shared" si="1288"/>
        <v>0</v>
      </c>
      <c r="BF2957" s="742">
        <f t="shared" si="1289"/>
        <v>0</v>
      </c>
      <c r="BG2957" s="89"/>
      <c r="BH2957" s="9"/>
      <c r="BJ2957" s="40">
        <f t="shared" si="1290"/>
        <v>0</v>
      </c>
      <c r="BK2957" s="40">
        <f t="shared" si="1291"/>
        <v>1</v>
      </c>
      <c r="BL2957" s="40">
        <f t="shared" si="1292"/>
        <v>0</v>
      </c>
      <c r="BM2957" s="40">
        <f t="shared" si="1293"/>
        <v>0</v>
      </c>
      <c r="BN2957" s="40">
        <f t="shared" si="1294"/>
        <v>0</v>
      </c>
    </row>
    <row r="2958" spans="1:66" x14ac:dyDescent="0.25">
      <c r="A2958" s="379"/>
      <c r="B2958" s="936"/>
      <c r="C2958" s="272"/>
      <c r="D2958" s="868"/>
      <c r="E2958" s="873" t="str">
        <f t="shared" si="1268"/>
        <v xml:space="preserve"> </v>
      </c>
      <c r="F2958" s="130">
        <f t="shared" si="1269"/>
        <v>0</v>
      </c>
      <c r="G2958" s="128">
        <f t="shared" si="1270"/>
        <v>2946</v>
      </c>
      <c r="H2958" s="127"/>
      <c r="I2958" s="321"/>
      <c r="J2958" s="97"/>
      <c r="K2958" s="323"/>
      <c r="L2958" s="322"/>
      <c r="M2958" s="50"/>
      <c r="N2958" s="87"/>
      <c r="O2958" s="324"/>
      <c r="P2958" s="98"/>
      <c r="Q2958" s="98"/>
      <c r="R2958" s="114"/>
      <c r="S2958" s="753"/>
      <c r="T2958" s="98"/>
      <c r="U2958" s="98"/>
      <c r="V2958" s="98"/>
      <c r="W2958" s="99"/>
      <c r="X2958" s="97"/>
      <c r="Y2958" s="87"/>
      <c r="Z2958" s="100"/>
      <c r="AA2958" s="106">
        <f t="shared" si="1271"/>
        <v>2946</v>
      </c>
      <c r="AB2958" s="549">
        <f t="shared" si="1272"/>
        <v>0</v>
      </c>
      <c r="AC2958" s="544">
        <f t="shared" si="1273"/>
        <v>0</v>
      </c>
      <c r="AD2958" s="174">
        <f t="shared" si="1274"/>
        <v>0</v>
      </c>
      <c r="AE2958" s="8"/>
      <c r="AF2958" s="885" t="str">
        <f t="shared" si="1275"/>
        <v xml:space="preserve"> </v>
      </c>
      <c r="AG2958" s="40">
        <f t="shared" si="1276"/>
        <v>0</v>
      </c>
      <c r="AH2958" s="40">
        <f t="shared" si="1277"/>
        <v>0</v>
      </c>
      <c r="AR2958" s="40">
        <f t="shared" si="1278"/>
        <v>0</v>
      </c>
      <c r="AS2958" s="40">
        <f t="shared" si="1279"/>
        <v>0</v>
      </c>
      <c r="AT2958" s="40">
        <f t="shared" si="1280"/>
        <v>0</v>
      </c>
      <c r="AU2958" s="40">
        <f t="shared" si="1281"/>
        <v>0</v>
      </c>
      <c r="AX2958" s="279">
        <f t="shared" si="1282"/>
        <v>0</v>
      </c>
      <c r="AY2958" s="279">
        <f t="shared" si="1283"/>
        <v>0</v>
      </c>
      <c r="AZ2958" s="40">
        <f t="shared" si="1284"/>
        <v>0</v>
      </c>
      <c r="BB2958" s="40">
        <f t="shared" si="1285"/>
        <v>0</v>
      </c>
      <c r="BC2958" s="397">
        <f t="shared" si="1286"/>
        <v>0</v>
      </c>
      <c r="BD2958" s="105">
        <f t="shared" si="1287"/>
        <v>0</v>
      </c>
      <c r="BE2958" s="105">
        <f t="shared" si="1288"/>
        <v>0</v>
      </c>
      <c r="BF2958" s="742">
        <f t="shared" si="1289"/>
        <v>0</v>
      </c>
      <c r="BG2958" s="89"/>
      <c r="BH2958" s="9"/>
      <c r="BJ2958" s="40">
        <f t="shared" si="1290"/>
        <v>0</v>
      </c>
      <c r="BK2958" s="40">
        <f t="shared" si="1291"/>
        <v>1</v>
      </c>
      <c r="BL2958" s="40">
        <f t="shared" si="1292"/>
        <v>0</v>
      </c>
      <c r="BM2958" s="40">
        <f t="shared" si="1293"/>
        <v>0</v>
      </c>
      <c r="BN2958" s="40">
        <f t="shared" si="1294"/>
        <v>0</v>
      </c>
    </row>
    <row r="2959" spans="1:66" x14ac:dyDescent="0.25">
      <c r="A2959" s="379"/>
      <c r="B2959" s="936"/>
      <c r="C2959" s="272"/>
      <c r="D2959" s="868"/>
      <c r="E2959" s="873" t="str">
        <f t="shared" si="1268"/>
        <v xml:space="preserve"> </v>
      </c>
      <c r="F2959" s="130">
        <f t="shared" si="1269"/>
        <v>0</v>
      </c>
      <c r="G2959" s="128">
        <f t="shared" si="1270"/>
        <v>2947</v>
      </c>
      <c r="H2959" s="127"/>
      <c r="I2959" s="321"/>
      <c r="J2959" s="97"/>
      <c r="K2959" s="323"/>
      <c r="L2959" s="322"/>
      <c r="M2959" s="50"/>
      <c r="N2959" s="87"/>
      <c r="O2959" s="324"/>
      <c r="P2959" s="98"/>
      <c r="Q2959" s="98"/>
      <c r="R2959" s="114"/>
      <c r="S2959" s="753"/>
      <c r="T2959" s="98"/>
      <c r="U2959" s="98"/>
      <c r="V2959" s="98"/>
      <c r="W2959" s="99"/>
      <c r="X2959" s="97"/>
      <c r="Y2959" s="87"/>
      <c r="Z2959" s="100"/>
      <c r="AA2959" s="106">
        <f t="shared" si="1271"/>
        <v>2947</v>
      </c>
      <c r="AB2959" s="549">
        <f t="shared" si="1272"/>
        <v>0</v>
      </c>
      <c r="AC2959" s="544">
        <f t="shared" si="1273"/>
        <v>0</v>
      </c>
      <c r="AD2959" s="174">
        <f t="shared" si="1274"/>
        <v>0</v>
      </c>
      <c r="AE2959" s="8"/>
      <c r="AF2959" s="885" t="str">
        <f t="shared" si="1275"/>
        <v xml:space="preserve"> </v>
      </c>
      <c r="AG2959" s="40">
        <f t="shared" si="1276"/>
        <v>0</v>
      </c>
      <c r="AH2959" s="40">
        <f t="shared" si="1277"/>
        <v>0</v>
      </c>
      <c r="AR2959" s="40">
        <f t="shared" si="1278"/>
        <v>0</v>
      </c>
      <c r="AS2959" s="40">
        <f t="shared" si="1279"/>
        <v>0</v>
      </c>
      <c r="AT2959" s="40">
        <f t="shared" si="1280"/>
        <v>0</v>
      </c>
      <c r="AU2959" s="40">
        <f t="shared" si="1281"/>
        <v>0</v>
      </c>
      <c r="AX2959" s="279">
        <f t="shared" si="1282"/>
        <v>0</v>
      </c>
      <c r="AY2959" s="279">
        <f t="shared" si="1283"/>
        <v>0</v>
      </c>
      <c r="AZ2959" s="40">
        <f t="shared" si="1284"/>
        <v>0</v>
      </c>
      <c r="BB2959" s="40">
        <f t="shared" si="1285"/>
        <v>0</v>
      </c>
      <c r="BC2959" s="397">
        <f t="shared" si="1286"/>
        <v>0</v>
      </c>
      <c r="BD2959" s="105">
        <f t="shared" si="1287"/>
        <v>0</v>
      </c>
      <c r="BE2959" s="105">
        <f t="shared" si="1288"/>
        <v>0</v>
      </c>
      <c r="BF2959" s="742">
        <f t="shared" si="1289"/>
        <v>0</v>
      </c>
      <c r="BG2959" s="89"/>
      <c r="BH2959" s="9"/>
      <c r="BJ2959" s="40">
        <f t="shared" si="1290"/>
        <v>0</v>
      </c>
      <c r="BK2959" s="40">
        <f t="shared" si="1291"/>
        <v>1</v>
      </c>
      <c r="BL2959" s="40">
        <f t="shared" si="1292"/>
        <v>0</v>
      </c>
      <c r="BM2959" s="40">
        <f t="shared" si="1293"/>
        <v>0</v>
      </c>
      <c r="BN2959" s="40">
        <f t="shared" si="1294"/>
        <v>0</v>
      </c>
    </row>
    <row r="2960" spans="1:66" x14ac:dyDescent="0.25">
      <c r="A2960" s="379"/>
      <c r="B2960" s="936"/>
      <c r="C2960" s="272"/>
      <c r="D2960" s="868"/>
      <c r="E2960" s="873" t="str">
        <f t="shared" si="1268"/>
        <v xml:space="preserve"> </v>
      </c>
      <c r="F2960" s="130">
        <f t="shared" si="1269"/>
        <v>0</v>
      </c>
      <c r="G2960" s="128">
        <f t="shared" si="1270"/>
        <v>2948</v>
      </c>
      <c r="H2960" s="127"/>
      <c r="I2960" s="321"/>
      <c r="J2960" s="97"/>
      <c r="K2960" s="323"/>
      <c r="L2960" s="322"/>
      <c r="M2960" s="50"/>
      <c r="N2960" s="87"/>
      <c r="O2960" s="324"/>
      <c r="P2960" s="98"/>
      <c r="Q2960" s="98"/>
      <c r="R2960" s="114"/>
      <c r="S2960" s="753"/>
      <c r="T2960" s="98"/>
      <c r="U2960" s="98"/>
      <c r="V2960" s="98"/>
      <c r="W2960" s="99"/>
      <c r="X2960" s="97"/>
      <c r="Y2960" s="87"/>
      <c r="Z2960" s="100"/>
      <c r="AA2960" s="106">
        <f t="shared" si="1271"/>
        <v>2948</v>
      </c>
      <c r="AB2960" s="549">
        <f t="shared" si="1272"/>
        <v>0</v>
      </c>
      <c r="AC2960" s="544">
        <f t="shared" si="1273"/>
        <v>0</v>
      </c>
      <c r="AD2960" s="174">
        <f t="shared" si="1274"/>
        <v>0</v>
      </c>
      <c r="AE2960" s="8"/>
      <c r="AF2960" s="885" t="str">
        <f t="shared" si="1275"/>
        <v xml:space="preserve"> </v>
      </c>
      <c r="AG2960" s="40">
        <f t="shared" si="1276"/>
        <v>0</v>
      </c>
      <c r="AH2960" s="40">
        <f t="shared" si="1277"/>
        <v>0</v>
      </c>
      <c r="AR2960" s="40">
        <f t="shared" si="1278"/>
        <v>0</v>
      </c>
      <c r="AS2960" s="40">
        <f t="shared" si="1279"/>
        <v>0</v>
      </c>
      <c r="AT2960" s="40">
        <f t="shared" si="1280"/>
        <v>0</v>
      </c>
      <c r="AU2960" s="40">
        <f t="shared" si="1281"/>
        <v>0</v>
      </c>
      <c r="AX2960" s="279">
        <f t="shared" si="1282"/>
        <v>0</v>
      </c>
      <c r="AY2960" s="279">
        <f t="shared" si="1283"/>
        <v>0</v>
      </c>
      <c r="AZ2960" s="40">
        <f t="shared" si="1284"/>
        <v>0</v>
      </c>
      <c r="BB2960" s="40">
        <f t="shared" si="1285"/>
        <v>0</v>
      </c>
      <c r="BC2960" s="397">
        <f t="shared" si="1286"/>
        <v>0</v>
      </c>
      <c r="BD2960" s="105">
        <f t="shared" si="1287"/>
        <v>0</v>
      </c>
      <c r="BE2960" s="105">
        <f t="shared" si="1288"/>
        <v>0</v>
      </c>
      <c r="BF2960" s="742">
        <f t="shared" si="1289"/>
        <v>0</v>
      </c>
      <c r="BG2960" s="89"/>
      <c r="BH2960" s="9"/>
      <c r="BJ2960" s="40">
        <f t="shared" si="1290"/>
        <v>0</v>
      </c>
      <c r="BK2960" s="40">
        <f t="shared" si="1291"/>
        <v>1</v>
      </c>
      <c r="BL2960" s="40">
        <f t="shared" si="1292"/>
        <v>0</v>
      </c>
      <c r="BM2960" s="40">
        <f t="shared" si="1293"/>
        <v>0</v>
      </c>
      <c r="BN2960" s="40">
        <f t="shared" si="1294"/>
        <v>0</v>
      </c>
    </row>
    <row r="2961" spans="1:66" x14ac:dyDescent="0.25">
      <c r="A2961" s="379"/>
      <c r="B2961" s="936"/>
      <c r="C2961" s="272"/>
      <c r="D2961" s="868"/>
      <c r="E2961" s="873" t="str">
        <f t="shared" si="1268"/>
        <v xml:space="preserve"> </v>
      </c>
      <c r="F2961" s="130">
        <f t="shared" si="1269"/>
        <v>0</v>
      </c>
      <c r="G2961" s="128">
        <f t="shared" si="1270"/>
        <v>2949</v>
      </c>
      <c r="H2961" s="127"/>
      <c r="I2961" s="321"/>
      <c r="J2961" s="97"/>
      <c r="K2961" s="323"/>
      <c r="L2961" s="322"/>
      <c r="M2961" s="50"/>
      <c r="N2961" s="87"/>
      <c r="O2961" s="324"/>
      <c r="P2961" s="98"/>
      <c r="Q2961" s="98"/>
      <c r="R2961" s="114"/>
      <c r="S2961" s="753"/>
      <c r="T2961" s="98"/>
      <c r="U2961" s="98"/>
      <c r="V2961" s="98"/>
      <c r="W2961" s="99"/>
      <c r="X2961" s="97"/>
      <c r="Y2961" s="87"/>
      <c r="Z2961" s="100"/>
      <c r="AA2961" s="106">
        <f t="shared" si="1271"/>
        <v>2949</v>
      </c>
      <c r="AB2961" s="549">
        <f t="shared" si="1272"/>
        <v>0</v>
      </c>
      <c r="AC2961" s="544">
        <f t="shared" si="1273"/>
        <v>0</v>
      </c>
      <c r="AD2961" s="174">
        <f t="shared" si="1274"/>
        <v>0</v>
      </c>
      <c r="AE2961" s="8"/>
      <c r="AF2961" s="885" t="str">
        <f t="shared" si="1275"/>
        <v xml:space="preserve"> </v>
      </c>
      <c r="AG2961" s="40">
        <f t="shared" si="1276"/>
        <v>0</v>
      </c>
      <c r="AH2961" s="40">
        <f t="shared" si="1277"/>
        <v>0</v>
      </c>
      <c r="AR2961" s="40">
        <f t="shared" si="1278"/>
        <v>0</v>
      </c>
      <c r="AS2961" s="40">
        <f t="shared" si="1279"/>
        <v>0</v>
      </c>
      <c r="AT2961" s="40">
        <f t="shared" si="1280"/>
        <v>0</v>
      </c>
      <c r="AU2961" s="40">
        <f t="shared" si="1281"/>
        <v>0</v>
      </c>
      <c r="AX2961" s="279">
        <f t="shared" si="1282"/>
        <v>0</v>
      </c>
      <c r="AY2961" s="279">
        <f t="shared" si="1283"/>
        <v>0</v>
      </c>
      <c r="AZ2961" s="40">
        <f t="shared" si="1284"/>
        <v>0</v>
      </c>
      <c r="BB2961" s="40">
        <f t="shared" si="1285"/>
        <v>0</v>
      </c>
      <c r="BC2961" s="397">
        <f t="shared" si="1286"/>
        <v>0</v>
      </c>
      <c r="BD2961" s="105">
        <f t="shared" si="1287"/>
        <v>0</v>
      </c>
      <c r="BE2961" s="105">
        <f t="shared" si="1288"/>
        <v>0</v>
      </c>
      <c r="BF2961" s="742">
        <f t="shared" si="1289"/>
        <v>0</v>
      </c>
      <c r="BG2961" s="89"/>
      <c r="BH2961" s="9"/>
      <c r="BJ2961" s="40">
        <f t="shared" si="1290"/>
        <v>0</v>
      </c>
      <c r="BK2961" s="40">
        <f t="shared" si="1291"/>
        <v>1</v>
      </c>
      <c r="BL2961" s="40">
        <f t="shared" si="1292"/>
        <v>0</v>
      </c>
      <c r="BM2961" s="40">
        <f t="shared" si="1293"/>
        <v>0</v>
      </c>
      <c r="BN2961" s="40">
        <f t="shared" si="1294"/>
        <v>0</v>
      </c>
    </row>
    <row r="2962" spans="1:66" x14ac:dyDescent="0.25">
      <c r="A2962" s="379"/>
      <c r="B2962" s="936"/>
      <c r="C2962" s="272"/>
      <c r="D2962" s="868"/>
      <c r="E2962" s="873" t="str">
        <f t="shared" si="1268"/>
        <v xml:space="preserve"> </v>
      </c>
      <c r="F2962" s="130">
        <f t="shared" si="1269"/>
        <v>0</v>
      </c>
      <c r="G2962" s="128">
        <f t="shared" si="1270"/>
        <v>2950</v>
      </c>
      <c r="H2962" s="127"/>
      <c r="I2962" s="321"/>
      <c r="J2962" s="97"/>
      <c r="K2962" s="323"/>
      <c r="L2962" s="322"/>
      <c r="M2962" s="50"/>
      <c r="N2962" s="87"/>
      <c r="O2962" s="324"/>
      <c r="P2962" s="98"/>
      <c r="Q2962" s="98"/>
      <c r="R2962" s="114"/>
      <c r="S2962" s="753"/>
      <c r="T2962" s="98"/>
      <c r="U2962" s="98"/>
      <c r="V2962" s="98"/>
      <c r="W2962" s="99"/>
      <c r="X2962" s="97"/>
      <c r="Y2962" s="87"/>
      <c r="Z2962" s="100"/>
      <c r="AA2962" s="106">
        <f t="shared" si="1271"/>
        <v>2950</v>
      </c>
      <c r="AB2962" s="549">
        <f t="shared" si="1272"/>
        <v>0</v>
      </c>
      <c r="AC2962" s="544">
        <f t="shared" si="1273"/>
        <v>0</v>
      </c>
      <c r="AD2962" s="174">
        <f t="shared" si="1274"/>
        <v>0</v>
      </c>
      <c r="AE2962" s="8"/>
      <c r="AF2962" s="885" t="str">
        <f t="shared" si="1275"/>
        <v xml:space="preserve"> </v>
      </c>
      <c r="AG2962" s="40">
        <f t="shared" si="1276"/>
        <v>0</v>
      </c>
      <c r="AH2962" s="40">
        <f t="shared" si="1277"/>
        <v>0</v>
      </c>
      <c r="AR2962" s="40">
        <f t="shared" si="1278"/>
        <v>0</v>
      </c>
      <c r="AS2962" s="40">
        <f t="shared" si="1279"/>
        <v>0</v>
      </c>
      <c r="AT2962" s="40">
        <f t="shared" si="1280"/>
        <v>0</v>
      </c>
      <c r="AU2962" s="40">
        <f t="shared" si="1281"/>
        <v>0</v>
      </c>
      <c r="AX2962" s="279">
        <f t="shared" si="1282"/>
        <v>0</v>
      </c>
      <c r="AY2962" s="279">
        <f t="shared" si="1283"/>
        <v>0</v>
      </c>
      <c r="AZ2962" s="40">
        <f t="shared" si="1284"/>
        <v>0</v>
      </c>
      <c r="BB2962" s="40">
        <f t="shared" si="1285"/>
        <v>0</v>
      </c>
      <c r="BC2962" s="397">
        <f t="shared" si="1286"/>
        <v>0</v>
      </c>
      <c r="BD2962" s="105">
        <f t="shared" si="1287"/>
        <v>0</v>
      </c>
      <c r="BE2962" s="105">
        <f t="shared" si="1288"/>
        <v>0</v>
      </c>
      <c r="BF2962" s="742">
        <f t="shared" si="1289"/>
        <v>0</v>
      </c>
      <c r="BG2962" s="89"/>
      <c r="BH2962" s="9"/>
      <c r="BJ2962" s="40">
        <f t="shared" si="1290"/>
        <v>0</v>
      </c>
      <c r="BK2962" s="40">
        <f t="shared" si="1291"/>
        <v>1</v>
      </c>
      <c r="BL2962" s="40">
        <f t="shared" si="1292"/>
        <v>0</v>
      </c>
      <c r="BM2962" s="40">
        <f t="shared" si="1293"/>
        <v>0</v>
      </c>
      <c r="BN2962" s="40">
        <f t="shared" si="1294"/>
        <v>0</v>
      </c>
    </row>
    <row r="2963" spans="1:66" x14ac:dyDescent="0.25">
      <c r="A2963" s="379"/>
      <c r="B2963" s="936"/>
      <c r="C2963" s="272"/>
      <c r="D2963" s="868"/>
      <c r="E2963" s="873" t="str">
        <f t="shared" si="1268"/>
        <v xml:space="preserve"> </v>
      </c>
      <c r="F2963" s="130">
        <f t="shared" si="1269"/>
        <v>0</v>
      </c>
      <c r="G2963" s="128">
        <f t="shared" si="1270"/>
        <v>2951</v>
      </c>
      <c r="H2963" s="127"/>
      <c r="I2963" s="321"/>
      <c r="J2963" s="97"/>
      <c r="K2963" s="323"/>
      <c r="L2963" s="322"/>
      <c r="M2963" s="50"/>
      <c r="N2963" s="87"/>
      <c r="O2963" s="324"/>
      <c r="P2963" s="98"/>
      <c r="Q2963" s="98"/>
      <c r="R2963" s="114"/>
      <c r="S2963" s="753"/>
      <c r="T2963" s="98"/>
      <c r="U2963" s="98"/>
      <c r="V2963" s="98"/>
      <c r="W2963" s="99"/>
      <c r="X2963" s="97"/>
      <c r="Y2963" s="87"/>
      <c r="Z2963" s="100"/>
      <c r="AA2963" s="106">
        <f t="shared" si="1271"/>
        <v>2951</v>
      </c>
      <c r="AB2963" s="549">
        <f t="shared" si="1272"/>
        <v>0</v>
      </c>
      <c r="AC2963" s="544">
        <f t="shared" si="1273"/>
        <v>0</v>
      </c>
      <c r="AD2963" s="174">
        <f t="shared" si="1274"/>
        <v>0</v>
      </c>
      <c r="AE2963" s="8"/>
      <c r="AF2963" s="885" t="str">
        <f t="shared" si="1275"/>
        <v xml:space="preserve"> </v>
      </c>
      <c r="AG2963" s="40">
        <f t="shared" si="1276"/>
        <v>0</v>
      </c>
      <c r="AH2963" s="40">
        <f t="shared" si="1277"/>
        <v>0</v>
      </c>
      <c r="AR2963" s="40">
        <f t="shared" si="1278"/>
        <v>0</v>
      </c>
      <c r="AS2963" s="40">
        <f t="shared" si="1279"/>
        <v>0</v>
      </c>
      <c r="AT2963" s="40">
        <f t="shared" si="1280"/>
        <v>0</v>
      </c>
      <c r="AU2963" s="40">
        <f t="shared" si="1281"/>
        <v>0</v>
      </c>
      <c r="AX2963" s="279">
        <f t="shared" si="1282"/>
        <v>0</v>
      </c>
      <c r="AY2963" s="279">
        <f t="shared" si="1283"/>
        <v>0</v>
      </c>
      <c r="AZ2963" s="40">
        <f t="shared" si="1284"/>
        <v>0</v>
      </c>
      <c r="BB2963" s="40">
        <f t="shared" si="1285"/>
        <v>0</v>
      </c>
      <c r="BC2963" s="397">
        <f t="shared" si="1286"/>
        <v>0</v>
      </c>
      <c r="BD2963" s="105">
        <f t="shared" si="1287"/>
        <v>0</v>
      </c>
      <c r="BE2963" s="105">
        <f t="shared" si="1288"/>
        <v>0</v>
      </c>
      <c r="BF2963" s="742">
        <f t="shared" si="1289"/>
        <v>0</v>
      </c>
      <c r="BG2963" s="89"/>
      <c r="BH2963" s="9"/>
      <c r="BJ2963" s="40">
        <f t="shared" si="1290"/>
        <v>0</v>
      </c>
      <c r="BK2963" s="40">
        <f t="shared" si="1291"/>
        <v>1</v>
      </c>
      <c r="BL2963" s="40">
        <f t="shared" si="1292"/>
        <v>0</v>
      </c>
      <c r="BM2963" s="40">
        <f t="shared" si="1293"/>
        <v>0</v>
      </c>
      <c r="BN2963" s="40">
        <f t="shared" si="1294"/>
        <v>0</v>
      </c>
    </row>
    <row r="2964" spans="1:66" x14ac:dyDescent="0.25">
      <c r="A2964" s="379"/>
      <c r="B2964" s="936"/>
      <c r="C2964" s="272"/>
      <c r="D2964" s="868"/>
      <c r="E2964" s="873" t="str">
        <f t="shared" si="1268"/>
        <v xml:space="preserve"> </v>
      </c>
      <c r="F2964" s="130">
        <f t="shared" si="1269"/>
        <v>0</v>
      </c>
      <c r="G2964" s="128">
        <f t="shared" si="1270"/>
        <v>2952</v>
      </c>
      <c r="H2964" s="127"/>
      <c r="I2964" s="321"/>
      <c r="J2964" s="97"/>
      <c r="K2964" s="323"/>
      <c r="L2964" s="322"/>
      <c r="M2964" s="50"/>
      <c r="N2964" s="87"/>
      <c r="O2964" s="324"/>
      <c r="P2964" s="98"/>
      <c r="Q2964" s="98"/>
      <c r="R2964" s="114"/>
      <c r="S2964" s="753"/>
      <c r="T2964" s="98"/>
      <c r="U2964" s="98"/>
      <c r="V2964" s="98"/>
      <c r="W2964" s="99"/>
      <c r="X2964" s="97"/>
      <c r="Y2964" s="87"/>
      <c r="Z2964" s="100"/>
      <c r="AA2964" s="106">
        <f t="shared" si="1271"/>
        <v>2952</v>
      </c>
      <c r="AB2964" s="549">
        <f t="shared" si="1272"/>
        <v>0</v>
      </c>
      <c r="AC2964" s="544">
        <f t="shared" si="1273"/>
        <v>0</v>
      </c>
      <c r="AD2964" s="174">
        <f t="shared" si="1274"/>
        <v>0</v>
      </c>
      <c r="AE2964" s="8"/>
      <c r="AF2964" s="885" t="str">
        <f t="shared" si="1275"/>
        <v xml:space="preserve"> </v>
      </c>
      <c r="AG2964" s="40">
        <f t="shared" si="1276"/>
        <v>0</v>
      </c>
      <c r="AH2964" s="40">
        <f t="shared" si="1277"/>
        <v>0</v>
      </c>
      <c r="AR2964" s="40">
        <f t="shared" si="1278"/>
        <v>0</v>
      </c>
      <c r="AS2964" s="40">
        <f t="shared" si="1279"/>
        <v>0</v>
      </c>
      <c r="AT2964" s="40">
        <f t="shared" si="1280"/>
        <v>0</v>
      </c>
      <c r="AU2964" s="40">
        <f t="shared" si="1281"/>
        <v>0</v>
      </c>
      <c r="AX2964" s="279">
        <f t="shared" si="1282"/>
        <v>0</v>
      </c>
      <c r="AY2964" s="279">
        <f t="shared" si="1283"/>
        <v>0</v>
      </c>
      <c r="AZ2964" s="40">
        <f t="shared" si="1284"/>
        <v>0</v>
      </c>
      <c r="BB2964" s="40">
        <f t="shared" si="1285"/>
        <v>0</v>
      </c>
      <c r="BC2964" s="397">
        <f t="shared" si="1286"/>
        <v>0</v>
      </c>
      <c r="BD2964" s="105">
        <f t="shared" si="1287"/>
        <v>0</v>
      </c>
      <c r="BE2964" s="105">
        <f t="shared" si="1288"/>
        <v>0</v>
      </c>
      <c r="BF2964" s="742">
        <f t="shared" si="1289"/>
        <v>0</v>
      </c>
      <c r="BG2964" s="89"/>
      <c r="BH2964" s="9"/>
      <c r="BJ2964" s="40">
        <f t="shared" si="1290"/>
        <v>0</v>
      </c>
      <c r="BK2964" s="40">
        <f t="shared" si="1291"/>
        <v>1</v>
      </c>
      <c r="BL2964" s="40">
        <f t="shared" si="1292"/>
        <v>0</v>
      </c>
      <c r="BM2964" s="40">
        <f t="shared" si="1293"/>
        <v>0</v>
      </c>
      <c r="BN2964" s="40">
        <f t="shared" si="1294"/>
        <v>0</v>
      </c>
    </row>
    <row r="2965" spans="1:66" x14ac:dyDescent="0.25">
      <c r="A2965" s="379"/>
      <c r="B2965" s="936"/>
      <c r="C2965" s="272"/>
      <c r="D2965" s="868"/>
      <c r="E2965" s="873" t="str">
        <f t="shared" si="1268"/>
        <v xml:space="preserve"> </v>
      </c>
      <c r="F2965" s="130">
        <f t="shared" si="1269"/>
        <v>0</v>
      </c>
      <c r="G2965" s="128">
        <f t="shared" si="1270"/>
        <v>2953</v>
      </c>
      <c r="H2965" s="127"/>
      <c r="I2965" s="321"/>
      <c r="J2965" s="97"/>
      <c r="K2965" s="323"/>
      <c r="L2965" s="322"/>
      <c r="M2965" s="50"/>
      <c r="N2965" s="87"/>
      <c r="O2965" s="324"/>
      <c r="P2965" s="98"/>
      <c r="Q2965" s="98"/>
      <c r="R2965" s="114"/>
      <c r="S2965" s="753"/>
      <c r="T2965" s="98"/>
      <c r="U2965" s="98"/>
      <c r="V2965" s="98"/>
      <c r="W2965" s="99"/>
      <c r="X2965" s="97"/>
      <c r="Y2965" s="87"/>
      <c r="Z2965" s="100"/>
      <c r="AA2965" s="106">
        <f t="shared" si="1271"/>
        <v>2953</v>
      </c>
      <c r="AB2965" s="549">
        <f t="shared" si="1272"/>
        <v>0</v>
      </c>
      <c r="AC2965" s="544">
        <f t="shared" si="1273"/>
        <v>0</v>
      </c>
      <c r="AD2965" s="174">
        <f t="shared" si="1274"/>
        <v>0</v>
      </c>
      <c r="AE2965" s="8"/>
      <c r="AF2965" s="885" t="str">
        <f t="shared" si="1275"/>
        <v xml:space="preserve"> </v>
      </c>
      <c r="AG2965" s="40">
        <f t="shared" si="1276"/>
        <v>0</v>
      </c>
      <c r="AH2965" s="40">
        <f t="shared" si="1277"/>
        <v>0</v>
      </c>
      <c r="AR2965" s="40">
        <f t="shared" si="1278"/>
        <v>0</v>
      </c>
      <c r="AS2965" s="40">
        <f t="shared" si="1279"/>
        <v>0</v>
      </c>
      <c r="AT2965" s="40">
        <f t="shared" si="1280"/>
        <v>0</v>
      </c>
      <c r="AU2965" s="40">
        <f t="shared" si="1281"/>
        <v>0</v>
      </c>
      <c r="AX2965" s="279">
        <f t="shared" si="1282"/>
        <v>0</v>
      </c>
      <c r="AY2965" s="279">
        <f t="shared" si="1283"/>
        <v>0</v>
      </c>
      <c r="AZ2965" s="40">
        <f t="shared" si="1284"/>
        <v>0</v>
      </c>
      <c r="BB2965" s="40">
        <f t="shared" si="1285"/>
        <v>0</v>
      </c>
      <c r="BC2965" s="397">
        <f t="shared" si="1286"/>
        <v>0</v>
      </c>
      <c r="BD2965" s="105">
        <f t="shared" si="1287"/>
        <v>0</v>
      </c>
      <c r="BE2965" s="105">
        <f t="shared" si="1288"/>
        <v>0</v>
      </c>
      <c r="BF2965" s="742">
        <f t="shared" si="1289"/>
        <v>0</v>
      </c>
      <c r="BG2965" s="89"/>
      <c r="BH2965" s="9"/>
      <c r="BJ2965" s="40">
        <f t="shared" si="1290"/>
        <v>0</v>
      </c>
      <c r="BK2965" s="40">
        <f t="shared" si="1291"/>
        <v>1</v>
      </c>
      <c r="BL2965" s="40">
        <f t="shared" si="1292"/>
        <v>0</v>
      </c>
      <c r="BM2965" s="40">
        <f t="shared" si="1293"/>
        <v>0</v>
      </c>
      <c r="BN2965" s="40">
        <f t="shared" si="1294"/>
        <v>0</v>
      </c>
    </row>
    <row r="2966" spans="1:66" x14ac:dyDescent="0.25">
      <c r="A2966" s="379"/>
      <c r="B2966" s="936"/>
      <c r="C2966" s="272"/>
      <c r="D2966" s="868"/>
      <c r="E2966" s="873" t="str">
        <f t="shared" si="1268"/>
        <v xml:space="preserve"> </v>
      </c>
      <c r="F2966" s="130">
        <f t="shared" si="1269"/>
        <v>0</v>
      </c>
      <c r="G2966" s="128">
        <f t="shared" si="1270"/>
        <v>2954</v>
      </c>
      <c r="H2966" s="127"/>
      <c r="I2966" s="321"/>
      <c r="J2966" s="97"/>
      <c r="K2966" s="323"/>
      <c r="L2966" s="322"/>
      <c r="M2966" s="50"/>
      <c r="N2966" s="87"/>
      <c r="O2966" s="324"/>
      <c r="P2966" s="98"/>
      <c r="Q2966" s="98"/>
      <c r="R2966" s="114"/>
      <c r="S2966" s="753"/>
      <c r="T2966" s="98"/>
      <c r="U2966" s="98"/>
      <c r="V2966" s="98"/>
      <c r="W2966" s="99"/>
      <c r="X2966" s="97"/>
      <c r="Y2966" s="87"/>
      <c r="Z2966" s="100"/>
      <c r="AA2966" s="106">
        <f t="shared" si="1271"/>
        <v>2954</v>
      </c>
      <c r="AB2966" s="549">
        <f t="shared" si="1272"/>
        <v>0</v>
      </c>
      <c r="AC2966" s="544">
        <f t="shared" si="1273"/>
        <v>0</v>
      </c>
      <c r="AD2966" s="174">
        <f t="shared" si="1274"/>
        <v>0</v>
      </c>
      <c r="AE2966" s="8"/>
      <c r="AF2966" s="885" t="str">
        <f t="shared" si="1275"/>
        <v xml:space="preserve"> </v>
      </c>
      <c r="AG2966" s="40">
        <f t="shared" si="1276"/>
        <v>0</v>
      </c>
      <c r="AH2966" s="40">
        <f t="shared" si="1277"/>
        <v>0</v>
      </c>
      <c r="AR2966" s="40">
        <f t="shared" si="1278"/>
        <v>0</v>
      </c>
      <c r="AS2966" s="40">
        <f t="shared" si="1279"/>
        <v>0</v>
      </c>
      <c r="AT2966" s="40">
        <f t="shared" si="1280"/>
        <v>0</v>
      </c>
      <c r="AU2966" s="40">
        <f t="shared" si="1281"/>
        <v>0</v>
      </c>
      <c r="AX2966" s="279">
        <f t="shared" si="1282"/>
        <v>0</v>
      </c>
      <c r="AY2966" s="279">
        <f t="shared" si="1283"/>
        <v>0</v>
      </c>
      <c r="AZ2966" s="40">
        <f t="shared" si="1284"/>
        <v>0</v>
      </c>
      <c r="BB2966" s="40">
        <f t="shared" si="1285"/>
        <v>0</v>
      </c>
      <c r="BC2966" s="397">
        <f t="shared" si="1286"/>
        <v>0</v>
      </c>
      <c r="BD2966" s="105">
        <f t="shared" si="1287"/>
        <v>0</v>
      </c>
      <c r="BE2966" s="105">
        <f t="shared" si="1288"/>
        <v>0</v>
      </c>
      <c r="BF2966" s="742">
        <f t="shared" si="1289"/>
        <v>0</v>
      </c>
      <c r="BG2966" s="89"/>
      <c r="BH2966" s="9"/>
      <c r="BJ2966" s="40">
        <f t="shared" si="1290"/>
        <v>0</v>
      </c>
      <c r="BK2966" s="40">
        <f t="shared" si="1291"/>
        <v>1</v>
      </c>
      <c r="BL2966" s="40">
        <f t="shared" si="1292"/>
        <v>0</v>
      </c>
      <c r="BM2966" s="40">
        <f t="shared" si="1293"/>
        <v>0</v>
      </c>
      <c r="BN2966" s="40">
        <f t="shared" si="1294"/>
        <v>0</v>
      </c>
    </row>
    <row r="2967" spans="1:66" x14ac:dyDescent="0.25">
      <c r="A2967" s="379"/>
      <c r="B2967" s="936"/>
      <c r="C2967" s="272"/>
      <c r="D2967" s="868"/>
      <c r="E2967" s="873" t="str">
        <f t="shared" si="1268"/>
        <v xml:space="preserve"> </v>
      </c>
      <c r="F2967" s="130">
        <f t="shared" si="1269"/>
        <v>0</v>
      </c>
      <c r="G2967" s="128">
        <f t="shared" si="1270"/>
        <v>2955</v>
      </c>
      <c r="H2967" s="127"/>
      <c r="I2967" s="321"/>
      <c r="J2967" s="97"/>
      <c r="K2967" s="323"/>
      <c r="L2967" s="322"/>
      <c r="M2967" s="50"/>
      <c r="N2967" s="87"/>
      <c r="O2967" s="324"/>
      <c r="P2967" s="98"/>
      <c r="Q2967" s="98"/>
      <c r="R2967" s="114"/>
      <c r="S2967" s="753"/>
      <c r="T2967" s="98"/>
      <c r="U2967" s="98"/>
      <c r="V2967" s="98"/>
      <c r="W2967" s="99"/>
      <c r="X2967" s="97"/>
      <c r="Y2967" s="87"/>
      <c r="Z2967" s="100"/>
      <c r="AA2967" s="106">
        <f t="shared" si="1271"/>
        <v>2955</v>
      </c>
      <c r="AB2967" s="549">
        <f t="shared" si="1272"/>
        <v>0</v>
      </c>
      <c r="AC2967" s="544">
        <f t="shared" si="1273"/>
        <v>0</v>
      </c>
      <c r="AD2967" s="174">
        <f t="shared" si="1274"/>
        <v>0</v>
      </c>
      <c r="AE2967" s="8"/>
      <c r="AF2967" s="885" t="str">
        <f t="shared" si="1275"/>
        <v xml:space="preserve"> </v>
      </c>
      <c r="AG2967" s="40">
        <f t="shared" si="1276"/>
        <v>0</v>
      </c>
      <c r="AH2967" s="40">
        <f t="shared" si="1277"/>
        <v>0</v>
      </c>
      <c r="AR2967" s="40">
        <f t="shared" si="1278"/>
        <v>0</v>
      </c>
      <c r="AS2967" s="40">
        <f t="shared" si="1279"/>
        <v>0</v>
      </c>
      <c r="AT2967" s="40">
        <f t="shared" si="1280"/>
        <v>0</v>
      </c>
      <c r="AU2967" s="40">
        <f t="shared" si="1281"/>
        <v>0</v>
      </c>
      <c r="AX2967" s="279">
        <f t="shared" si="1282"/>
        <v>0</v>
      </c>
      <c r="AY2967" s="279">
        <f t="shared" si="1283"/>
        <v>0</v>
      </c>
      <c r="AZ2967" s="40">
        <f t="shared" si="1284"/>
        <v>0</v>
      </c>
      <c r="BB2967" s="40">
        <f t="shared" si="1285"/>
        <v>0</v>
      </c>
      <c r="BC2967" s="397">
        <f t="shared" si="1286"/>
        <v>0</v>
      </c>
      <c r="BD2967" s="105">
        <f t="shared" si="1287"/>
        <v>0</v>
      </c>
      <c r="BE2967" s="105">
        <f t="shared" si="1288"/>
        <v>0</v>
      </c>
      <c r="BF2967" s="742">
        <f t="shared" si="1289"/>
        <v>0</v>
      </c>
      <c r="BG2967" s="89"/>
      <c r="BH2967" s="9"/>
      <c r="BJ2967" s="40">
        <f t="shared" si="1290"/>
        <v>0</v>
      </c>
      <c r="BK2967" s="40">
        <f t="shared" si="1291"/>
        <v>1</v>
      </c>
      <c r="BL2967" s="40">
        <f t="shared" si="1292"/>
        <v>0</v>
      </c>
      <c r="BM2967" s="40">
        <f t="shared" si="1293"/>
        <v>0</v>
      </c>
      <c r="BN2967" s="40">
        <f t="shared" si="1294"/>
        <v>0</v>
      </c>
    </row>
    <row r="2968" spans="1:66" x14ac:dyDescent="0.25">
      <c r="A2968" s="379"/>
      <c r="B2968" s="936"/>
      <c r="C2968" s="272"/>
      <c r="D2968" s="868"/>
      <c r="E2968" s="873" t="str">
        <f t="shared" si="1268"/>
        <v xml:space="preserve"> </v>
      </c>
      <c r="F2968" s="130">
        <f t="shared" si="1269"/>
        <v>0</v>
      </c>
      <c r="G2968" s="128">
        <f t="shared" si="1270"/>
        <v>2956</v>
      </c>
      <c r="H2968" s="127"/>
      <c r="I2968" s="321"/>
      <c r="J2968" s="97"/>
      <c r="K2968" s="323"/>
      <c r="L2968" s="322"/>
      <c r="M2968" s="50"/>
      <c r="N2968" s="87"/>
      <c r="O2968" s="324"/>
      <c r="P2968" s="98"/>
      <c r="Q2968" s="98"/>
      <c r="R2968" s="114"/>
      <c r="S2968" s="753"/>
      <c r="T2968" s="98"/>
      <c r="U2968" s="98"/>
      <c r="V2968" s="98"/>
      <c r="W2968" s="99"/>
      <c r="X2968" s="97"/>
      <c r="Y2968" s="87"/>
      <c r="Z2968" s="100"/>
      <c r="AA2968" s="106">
        <f t="shared" si="1271"/>
        <v>2956</v>
      </c>
      <c r="AB2968" s="549">
        <f t="shared" si="1272"/>
        <v>0</v>
      </c>
      <c r="AC2968" s="544">
        <f t="shared" si="1273"/>
        <v>0</v>
      </c>
      <c r="AD2968" s="174">
        <f t="shared" si="1274"/>
        <v>0</v>
      </c>
      <c r="AE2968" s="8"/>
      <c r="AF2968" s="885" t="str">
        <f t="shared" si="1275"/>
        <v xml:space="preserve"> </v>
      </c>
      <c r="AG2968" s="40">
        <f t="shared" si="1276"/>
        <v>0</v>
      </c>
      <c r="AH2968" s="40">
        <f t="shared" si="1277"/>
        <v>0</v>
      </c>
      <c r="AR2968" s="40">
        <f t="shared" si="1278"/>
        <v>0</v>
      </c>
      <c r="AS2968" s="40">
        <f t="shared" si="1279"/>
        <v>0</v>
      </c>
      <c r="AT2968" s="40">
        <f t="shared" si="1280"/>
        <v>0</v>
      </c>
      <c r="AU2968" s="40">
        <f t="shared" si="1281"/>
        <v>0</v>
      </c>
      <c r="AX2968" s="279">
        <f t="shared" si="1282"/>
        <v>0</v>
      </c>
      <c r="AY2968" s="279">
        <f t="shared" si="1283"/>
        <v>0</v>
      </c>
      <c r="AZ2968" s="40">
        <f t="shared" si="1284"/>
        <v>0</v>
      </c>
      <c r="BB2968" s="40">
        <f t="shared" si="1285"/>
        <v>0</v>
      </c>
      <c r="BC2968" s="397">
        <f t="shared" si="1286"/>
        <v>0</v>
      </c>
      <c r="BD2968" s="105">
        <f t="shared" si="1287"/>
        <v>0</v>
      </c>
      <c r="BE2968" s="105">
        <f t="shared" si="1288"/>
        <v>0</v>
      </c>
      <c r="BF2968" s="742">
        <f t="shared" si="1289"/>
        <v>0</v>
      </c>
      <c r="BG2968" s="89"/>
      <c r="BH2968" s="9"/>
      <c r="BJ2968" s="40">
        <f t="shared" si="1290"/>
        <v>0</v>
      </c>
      <c r="BK2968" s="40">
        <f t="shared" si="1291"/>
        <v>1</v>
      </c>
      <c r="BL2968" s="40">
        <f t="shared" si="1292"/>
        <v>0</v>
      </c>
      <c r="BM2968" s="40">
        <f t="shared" si="1293"/>
        <v>0</v>
      </c>
      <c r="BN2968" s="40">
        <f t="shared" si="1294"/>
        <v>0</v>
      </c>
    </row>
    <row r="2969" spans="1:66" x14ac:dyDescent="0.25">
      <c r="A2969" s="379"/>
      <c r="B2969" s="936"/>
      <c r="C2969" s="272"/>
      <c r="D2969" s="868"/>
      <c r="E2969" s="873" t="str">
        <f t="shared" si="1268"/>
        <v xml:space="preserve"> </v>
      </c>
      <c r="F2969" s="130">
        <f t="shared" si="1269"/>
        <v>0</v>
      </c>
      <c r="G2969" s="128">
        <f t="shared" si="1270"/>
        <v>2957</v>
      </c>
      <c r="H2969" s="127"/>
      <c r="I2969" s="321"/>
      <c r="J2969" s="97"/>
      <c r="K2969" s="323"/>
      <c r="L2969" s="322"/>
      <c r="M2969" s="50"/>
      <c r="N2969" s="87"/>
      <c r="O2969" s="324"/>
      <c r="P2969" s="98"/>
      <c r="Q2969" s="98"/>
      <c r="R2969" s="114"/>
      <c r="S2969" s="753"/>
      <c r="T2969" s="98"/>
      <c r="U2969" s="98"/>
      <c r="V2969" s="98"/>
      <c r="W2969" s="99"/>
      <c r="X2969" s="97"/>
      <c r="Y2969" s="87"/>
      <c r="Z2969" s="100"/>
      <c r="AA2969" s="106">
        <f t="shared" si="1271"/>
        <v>2957</v>
      </c>
      <c r="AB2969" s="549">
        <f t="shared" si="1272"/>
        <v>0</v>
      </c>
      <c r="AC2969" s="544">
        <f t="shared" si="1273"/>
        <v>0</v>
      </c>
      <c r="AD2969" s="174">
        <f t="shared" si="1274"/>
        <v>0</v>
      </c>
      <c r="AE2969" s="8"/>
      <c r="AF2969" s="885" t="str">
        <f t="shared" si="1275"/>
        <v xml:space="preserve"> </v>
      </c>
      <c r="AG2969" s="40">
        <f t="shared" si="1276"/>
        <v>0</v>
      </c>
      <c r="AH2969" s="40">
        <f t="shared" si="1277"/>
        <v>0</v>
      </c>
      <c r="AR2969" s="40">
        <f t="shared" si="1278"/>
        <v>0</v>
      </c>
      <c r="AS2969" s="40">
        <f t="shared" si="1279"/>
        <v>0</v>
      </c>
      <c r="AT2969" s="40">
        <f t="shared" si="1280"/>
        <v>0</v>
      </c>
      <c r="AU2969" s="40">
        <f t="shared" si="1281"/>
        <v>0</v>
      </c>
      <c r="AX2969" s="279">
        <f t="shared" si="1282"/>
        <v>0</v>
      </c>
      <c r="AY2969" s="279">
        <f t="shared" si="1283"/>
        <v>0</v>
      </c>
      <c r="AZ2969" s="40">
        <f t="shared" si="1284"/>
        <v>0</v>
      </c>
      <c r="BB2969" s="40">
        <f t="shared" si="1285"/>
        <v>0</v>
      </c>
      <c r="BC2969" s="397">
        <f t="shared" si="1286"/>
        <v>0</v>
      </c>
      <c r="BD2969" s="105">
        <f t="shared" si="1287"/>
        <v>0</v>
      </c>
      <c r="BE2969" s="105">
        <f t="shared" si="1288"/>
        <v>0</v>
      </c>
      <c r="BF2969" s="742">
        <f t="shared" si="1289"/>
        <v>0</v>
      </c>
      <c r="BG2969" s="89"/>
      <c r="BH2969" s="9"/>
      <c r="BJ2969" s="40">
        <f t="shared" si="1290"/>
        <v>0</v>
      </c>
      <c r="BK2969" s="40">
        <f t="shared" si="1291"/>
        <v>1</v>
      </c>
      <c r="BL2969" s="40">
        <f t="shared" si="1292"/>
        <v>0</v>
      </c>
      <c r="BM2969" s="40">
        <f t="shared" si="1293"/>
        <v>0</v>
      </c>
      <c r="BN2969" s="40">
        <f t="shared" si="1294"/>
        <v>0</v>
      </c>
    </row>
    <row r="2970" spans="1:66" x14ac:dyDescent="0.25">
      <c r="A2970" s="379"/>
      <c r="B2970" s="936"/>
      <c r="C2970" s="272"/>
      <c r="D2970" s="868"/>
      <c r="E2970" s="873" t="str">
        <f t="shared" si="1268"/>
        <v xml:space="preserve"> </v>
      </c>
      <c r="F2970" s="130">
        <f t="shared" si="1269"/>
        <v>0</v>
      </c>
      <c r="G2970" s="128">
        <f t="shared" si="1270"/>
        <v>2958</v>
      </c>
      <c r="H2970" s="127"/>
      <c r="I2970" s="321"/>
      <c r="J2970" s="97"/>
      <c r="K2970" s="323"/>
      <c r="L2970" s="322"/>
      <c r="M2970" s="50"/>
      <c r="N2970" s="87"/>
      <c r="O2970" s="324"/>
      <c r="P2970" s="98"/>
      <c r="Q2970" s="98"/>
      <c r="R2970" s="114"/>
      <c r="S2970" s="753"/>
      <c r="T2970" s="98"/>
      <c r="U2970" s="98"/>
      <c r="V2970" s="98"/>
      <c r="W2970" s="99"/>
      <c r="X2970" s="97"/>
      <c r="Y2970" s="87"/>
      <c r="Z2970" s="100"/>
      <c r="AA2970" s="106">
        <f t="shared" si="1271"/>
        <v>2958</v>
      </c>
      <c r="AB2970" s="549">
        <f t="shared" si="1272"/>
        <v>0</v>
      </c>
      <c r="AC2970" s="544">
        <f t="shared" si="1273"/>
        <v>0</v>
      </c>
      <c r="AD2970" s="174">
        <f t="shared" si="1274"/>
        <v>0</v>
      </c>
      <c r="AE2970" s="8"/>
      <c r="AF2970" s="885" t="str">
        <f t="shared" si="1275"/>
        <v xml:space="preserve"> </v>
      </c>
      <c r="AG2970" s="40">
        <f t="shared" si="1276"/>
        <v>0</v>
      </c>
      <c r="AH2970" s="40">
        <f t="shared" si="1277"/>
        <v>0</v>
      </c>
      <c r="AR2970" s="40">
        <f t="shared" si="1278"/>
        <v>0</v>
      </c>
      <c r="AS2970" s="40">
        <f t="shared" si="1279"/>
        <v>0</v>
      </c>
      <c r="AT2970" s="40">
        <f t="shared" si="1280"/>
        <v>0</v>
      </c>
      <c r="AU2970" s="40">
        <f t="shared" si="1281"/>
        <v>0</v>
      </c>
      <c r="AX2970" s="279">
        <f t="shared" si="1282"/>
        <v>0</v>
      </c>
      <c r="AY2970" s="279">
        <f t="shared" si="1283"/>
        <v>0</v>
      </c>
      <c r="AZ2970" s="40">
        <f t="shared" si="1284"/>
        <v>0</v>
      </c>
      <c r="BB2970" s="40">
        <f t="shared" si="1285"/>
        <v>0</v>
      </c>
      <c r="BC2970" s="397">
        <f t="shared" si="1286"/>
        <v>0</v>
      </c>
      <c r="BD2970" s="105">
        <f t="shared" si="1287"/>
        <v>0</v>
      </c>
      <c r="BE2970" s="105">
        <f t="shared" si="1288"/>
        <v>0</v>
      </c>
      <c r="BF2970" s="742">
        <f t="shared" si="1289"/>
        <v>0</v>
      </c>
      <c r="BG2970" s="89"/>
      <c r="BH2970" s="9"/>
      <c r="BJ2970" s="40">
        <f t="shared" si="1290"/>
        <v>0</v>
      </c>
      <c r="BK2970" s="40">
        <f t="shared" si="1291"/>
        <v>1</v>
      </c>
      <c r="BL2970" s="40">
        <f t="shared" si="1292"/>
        <v>0</v>
      </c>
      <c r="BM2970" s="40">
        <f t="shared" si="1293"/>
        <v>0</v>
      </c>
      <c r="BN2970" s="40">
        <f t="shared" si="1294"/>
        <v>0</v>
      </c>
    </row>
    <row r="2971" spans="1:66" x14ac:dyDescent="0.25">
      <c r="A2971" s="379"/>
      <c r="B2971" s="936"/>
      <c r="C2971" s="272"/>
      <c r="D2971" s="868"/>
      <c r="E2971" s="873" t="str">
        <f t="shared" si="1268"/>
        <v xml:space="preserve"> </v>
      </c>
      <c r="F2971" s="130">
        <f t="shared" si="1269"/>
        <v>0</v>
      </c>
      <c r="G2971" s="128">
        <f t="shared" si="1270"/>
        <v>2959</v>
      </c>
      <c r="H2971" s="127"/>
      <c r="I2971" s="321"/>
      <c r="J2971" s="97"/>
      <c r="K2971" s="323"/>
      <c r="L2971" s="322"/>
      <c r="M2971" s="50"/>
      <c r="N2971" s="87"/>
      <c r="O2971" s="324"/>
      <c r="P2971" s="98"/>
      <c r="Q2971" s="98"/>
      <c r="R2971" s="114"/>
      <c r="S2971" s="753"/>
      <c r="T2971" s="98"/>
      <c r="U2971" s="98"/>
      <c r="V2971" s="98"/>
      <c r="W2971" s="99"/>
      <c r="X2971" s="97"/>
      <c r="Y2971" s="87"/>
      <c r="Z2971" s="100"/>
      <c r="AA2971" s="106">
        <f t="shared" si="1271"/>
        <v>2959</v>
      </c>
      <c r="AB2971" s="549">
        <f t="shared" si="1272"/>
        <v>0</v>
      </c>
      <c r="AC2971" s="544">
        <f t="shared" si="1273"/>
        <v>0</v>
      </c>
      <c r="AD2971" s="174">
        <f t="shared" si="1274"/>
        <v>0</v>
      </c>
      <c r="AE2971" s="8"/>
      <c r="AF2971" s="885" t="str">
        <f t="shared" si="1275"/>
        <v xml:space="preserve"> </v>
      </c>
      <c r="AG2971" s="40">
        <f t="shared" si="1276"/>
        <v>0</v>
      </c>
      <c r="AH2971" s="40">
        <f t="shared" si="1277"/>
        <v>0</v>
      </c>
      <c r="AR2971" s="40">
        <f t="shared" si="1278"/>
        <v>0</v>
      </c>
      <c r="AS2971" s="40">
        <f t="shared" si="1279"/>
        <v>0</v>
      </c>
      <c r="AT2971" s="40">
        <f t="shared" si="1280"/>
        <v>0</v>
      </c>
      <c r="AU2971" s="40">
        <f t="shared" si="1281"/>
        <v>0</v>
      </c>
      <c r="AX2971" s="279">
        <f t="shared" si="1282"/>
        <v>0</v>
      </c>
      <c r="AY2971" s="279">
        <f t="shared" si="1283"/>
        <v>0</v>
      </c>
      <c r="AZ2971" s="40">
        <f t="shared" si="1284"/>
        <v>0</v>
      </c>
      <c r="BB2971" s="40">
        <f t="shared" si="1285"/>
        <v>0</v>
      </c>
      <c r="BC2971" s="397">
        <f t="shared" si="1286"/>
        <v>0</v>
      </c>
      <c r="BD2971" s="105">
        <f t="shared" si="1287"/>
        <v>0</v>
      </c>
      <c r="BE2971" s="105">
        <f t="shared" si="1288"/>
        <v>0</v>
      </c>
      <c r="BF2971" s="742">
        <f t="shared" si="1289"/>
        <v>0</v>
      </c>
      <c r="BG2971" s="89"/>
      <c r="BH2971" s="9"/>
      <c r="BJ2971" s="40">
        <f t="shared" si="1290"/>
        <v>0</v>
      </c>
      <c r="BK2971" s="40">
        <f t="shared" si="1291"/>
        <v>1</v>
      </c>
      <c r="BL2971" s="40">
        <f t="shared" si="1292"/>
        <v>0</v>
      </c>
      <c r="BM2971" s="40">
        <f t="shared" si="1293"/>
        <v>0</v>
      </c>
      <c r="BN2971" s="40">
        <f t="shared" si="1294"/>
        <v>0</v>
      </c>
    </row>
    <row r="2972" spans="1:66" x14ac:dyDescent="0.25">
      <c r="A2972" s="379"/>
      <c r="B2972" s="936"/>
      <c r="C2972" s="272"/>
      <c r="D2972" s="868"/>
      <c r="E2972" s="873" t="str">
        <f t="shared" si="1268"/>
        <v xml:space="preserve"> </v>
      </c>
      <c r="F2972" s="130">
        <f t="shared" si="1269"/>
        <v>0</v>
      </c>
      <c r="G2972" s="128">
        <f t="shared" si="1270"/>
        <v>2960</v>
      </c>
      <c r="H2972" s="127"/>
      <c r="I2972" s="321"/>
      <c r="J2972" s="97"/>
      <c r="K2972" s="323"/>
      <c r="L2972" s="322"/>
      <c r="M2972" s="50"/>
      <c r="N2972" s="87"/>
      <c r="O2972" s="324"/>
      <c r="P2972" s="98"/>
      <c r="Q2972" s="98"/>
      <c r="R2972" s="114"/>
      <c r="S2972" s="753"/>
      <c r="T2972" s="98"/>
      <c r="U2972" s="98"/>
      <c r="V2972" s="98"/>
      <c r="W2972" s="99"/>
      <c r="X2972" s="97"/>
      <c r="Y2972" s="87"/>
      <c r="Z2972" s="100"/>
      <c r="AA2972" s="106">
        <f t="shared" si="1271"/>
        <v>2960</v>
      </c>
      <c r="AB2972" s="549">
        <f t="shared" si="1272"/>
        <v>0</v>
      </c>
      <c r="AC2972" s="544">
        <f t="shared" si="1273"/>
        <v>0</v>
      </c>
      <c r="AD2972" s="174">
        <f t="shared" si="1274"/>
        <v>0</v>
      </c>
      <c r="AE2972" s="8"/>
      <c r="AF2972" s="885" t="str">
        <f t="shared" si="1275"/>
        <v xml:space="preserve"> </v>
      </c>
      <c r="AG2972" s="40">
        <f t="shared" si="1276"/>
        <v>0</v>
      </c>
      <c r="AH2972" s="40">
        <f t="shared" si="1277"/>
        <v>0</v>
      </c>
      <c r="AR2972" s="40">
        <f t="shared" si="1278"/>
        <v>0</v>
      </c>
      <c r="AS2972" s="40">
        <f t="shared" si="1279"/>
        <v>0</v>
      </c>
      <c r="AT2972" s="40">
        <f t="shared" si="1280"/>
        <v>0</v>
      </c>
      <c r="AU2972" s="40">
        <f t="shared" si="1281"/>
        <v>0</v>
      </c>
      <c r="AX2972" s="279">
        <f t="shared" si="1282"/>
        <v>0</v>
      </c>
      <c r="AY2972" s="279">
        <f t="shared" si="1283"/>
        <v>0</v>
      </c>
      <c r="AZ2972" s="40">
        <f t="shared" si="1284"/>
        <v>0</v>
      </c>
      <c r="BB2972" s="40">
        <f t="shared" si="1285"/>
        <v>0</v>
      </c>
      <c r="BC2972" s="397">
        <f t="shared" si="1286"/>
        <v>0</v>
      </c>
      <c r="BD2972" s="105">
        <f t="shared" si="1287"/>
        <v>0</v>
      </c>
      <c r="BE2972" s="105">
        <f t="shared" si="1288"/>
        <v>0</v>
      </c>
      <c r="BF2972" s="742">
        <f t="shared" si="1289"/>
        <v>0</v>
      </c>
      <c r="BG2972" s="89"/>
      <c r="BH2972" s="9"/>
      <c r="BJ2972" s="40">
        <f t="shared" si="1290"/>
        <v>0</v>
      </c>
      <c r="BK2972" s="40">
        <f t="shared" si="1291"/>
        <v>1</v>
      </c>
      <c r="BL2972" s="40">
        <f t="shared" si="1292"/>
        <v>0</v>
      </c>
      <c r="BM2972" s="40">
        <f t="shared" si="1293"/>
        <v>0</v>
      </c>
      <c r="BN2972" s="40">
        <f t="shared" si="1294"/>
        <v>0</v>
      </c>
    </row>
    <row r="2973" spans="1:66" x14ac:dyDescent="0.25">
      <c r="A2973" s="379"/>
      <c r="B2973" s="936"/>
      <c r="C2973" s="272"/>
      <c r="D2973" s="868"/>
      <c r="E2973" s="873" t="str">
        <f t="shared" si="1268"/>
        <v xml:space="preserve"> </v>
      </c>
      <c r="F2973" s="130">
        <f t="shared" si="1269"/>
        <v>0</v>
      </c>
      <c r="G2973" s="128">
        <f t="shared" si="1270"/>
        <v>2961</v>
      </c>
      <c r="H2973" s="127"/>
      <c r="I2973" s="321"/>
      <c r="J2973" s="97"/>
      <c r="K2973" s="323"/>
      <c r="L2973" s="322"/>
      <c r="M2973" s="50"/>
      <c r="N2973" s="87"/>
      <c r="O2973" s="324"/>
      <c r="P2973" s="98"/>
      <c r="Q2973" s="98"/>
      <c r="R2973" s="114"/>
      <c r="S2973" s="753"/>
      <c r="T2973" s="98"/>
      <c r="U2973" s="98"/>
      <c r="V2973" s="98"/>
      <c r="W2973" s="99"/>
      <c r="X2973" s="97"/>
      <c r="Y2973" s="87"/>
      <c r="Z2973" s="100"/>
      <c r="AA2973" s="106">
        <f t="shared" si="1271"/>
        <v>2961</v>
      </c>
      <c r="AB2973" s="549">
        <f t="shared" si="1272"/>
        <v>0</v>
      </c>
      <c r="AC2973" s="544">
        <f t="shared" si="1273"/>
        <v>0</v>
      </c>
      <c r="AD2973" s="174">
        <f t="shared" si="1274"/>
        <v>0</v>
      </c>
      <c r="AE2973" s="8"/>
      <c r="AF2973" s="885" t="str">
        <f t="shared" si="1275"/>
        <v xml:space="preserve"> </v>
      </c>
      <c r="AG2973" s="40">
        <f t="shared" si="1276"/>
        <v>0</v>
      </c>
      <c r="AH2973" s="40">
        <f t="shared" si="1277"/>
        <v>0</v>
      </c>
      <c r="AR2973" s="40">
        <f t="shared" si="1278"/>
        <v>0</v>
      </c>
      <c r="AS2973" s="40">
        <f t="shared" si="1279"/>
        <v>0</v>
      </c>
      <c r="AT2973" s="40">
        <f t="shared" si="1280"/>
        <v>0</v>
      </c>
      <c r="AU2973" s="40">
        <f t="shared" si="1281"/>
        <v>0</v>
      </c>
      <c r="AX2973" s="279">
        <f t="shared" si="1282"/>
        <v>0</v>
      </c>
      <c r="AY2973" s="279">
        <f t="shared" si="1283"/>
        <v>0</v>
      </c>
      <c r="AZ2973" s="40">
        <f t="shared" si="1284"/>
        <v>0</v>
      </c>
      <c r="BB2973" s="40">
        <f t="shared" si="1285"/>
        <v>0</v>
      </c>
      <c r="BC2973" s="397">
        <f t="shared" si="1286"/>
        <v>0</v>
      </c>
      <c r="BD2973" s="105">
        <f t="shared" si="1287"/>
        <v>0</v>
      </c>
      <c r="BE2973" s="105">
        <f t="shared" si="1288"/>
        <v>0</v>
      </c>
      <c r="BF2973" s="742">
        <f t="shared" si="1289"/>
        <v>0</v>
      </c>
      <c r="BG2973" s="89"/>
      <c r="BH2973" s="9"/>
      <c r="BJ2973" s="40">
        <f t="shared" si="1290"/>
        <v>0</v>
      </c>
      <c r="BK2973" s="40">
        <f t="shared" si="1291"/>
        <v>1</v>
      </c>
      <c r="BL2973" s="40">
        <f t="shared" si="1292"/>
        <v>0</v>
      </c>
      <c r="BM2973" s="40">
        <f t="shared" si="1293"/>
        <v>0</v>
      </c>
      <c r="BN2973" s="40">
        <f t="shared" si="1294"/>
        <v>0</v>
      </c>
    </row>
    <row r="2974" spans="1:66" x14ac:dyDescent="0.25">
      <c r="A2974" s="379"/>
      <c r="B2974" s="936"/>
      <c r="C2974" s="272"/>
      <c r="D2974" s="868"/>
      <c r="E2974" s="873" t="str">
        <f t="shared" si="1268"/>
        <v xml:space="preserve"> </v>
      </c>
      <c r="F2974" s="130">
        <f t="shared" si="1269"/>
        <v>0</v>
      </c>
      <c r="G2974" s="128">
        <f t="shared" si="1270"/>
        <v>2962</v>
      </c>
      <c r="H2974" s="127"/>
      <c r="I2974" s="321"/>
      <c r="J2974" s="97"/>
      <c r="K2974" s="323"/>
      <c r="L2974" s="322"/>
      <c r="M2974" s="50"/>
      <c r="N2974" s="87"/>
      <c r="O2974" s="324"/>
      <c r="P2974" s="98"/>
      <c r="Q2974" s="98"/>
      <c r="R2974" s="114"/>
      <c r="S2974" s="753"/>
      <c r="T2974" s="98"/>
      <c r="U2974" s="98"/>
      <c r="V2974" s="98"/>
      <c r="W2974" s="99"/>
      <c r="X2974" s="97"/>
      <c r="Y2974" s="87"/>
      <c r="Z2974" s="100"/>
      <c r="AA2974" s="106">
        <f t="shared" si="1271"/>
        <v>2962</v>
      </c>
      <c r="AB2974" s="549">
        <f t="shared" si="1272"/>
        <v>0</v>
      </c>
      <c r="AC2974" s="544">
        <f t="shared" si="1273"/>
        <v>0</v>
      </c>
      <c r="AD2974" s="174">
        <f t="shared" si="1274"/>
        <v>0</v>
      </c>
      <c r="AE2974" s="8"/>
      <c r="AF2974" s="885" t="str">
        <f t="shared" si="1275"/>
        <v xml:space="preserve"> </v>
      </c>
      <c r="AG2974" s="40">
        <f t="shared" si="1276"/>
        <v>0</v>
      </c>
      <c r="AH2974" s="40">
        <f t="shared" si="1277"/>
        <v>0</v>
      </c>
      <c r="AR2974" s="40">
        <f t="shared" si="1278"/>
        <v>0</v>
      </c>
      <c r="AS2974" s="40">
        <f t="shared" si="1279"/>
        <v>0</v>
      </c>
      <c r="AT2974" s="40">
        <f t="shared" si="1280"/>
        <v>0</v>
      </c>
      <c r="AU2974" s="40">
        <f t="shared" si="1281"/>
        <v>0</v>
      </c>
      <c r="AX2974" s="279">
        <f t="shared" si="1282"/>
        <v>0</v>
      </c>
      <c r="AY2974" s="279">
        <f t="shared" si="1283"/>
        <v>0</v>
      </c>
      <c r="AZ2974" s="40">
        <f t="shared" si="1284"/>
        <v>0</v>
      </c>
      <c r="BB2974" s="40">
        <f t="shared" si="1285"/>
        <v>0</v>
      </c>
      <c r="BC2974" s="397">
        <f t="shared" si="1286"/>
        <v>0</v>
      </c>
      <c r="BD2974" s="105">
        <f t="shared" si="1287"/>
        <v>0</v>
      </c>
      <c r="BE2974" s="105">
        <f t="shared" si="1288"/>
        <v>0</v>
      </c>
      <c r="BF2974" s="742">
        <f t="shared" si="1289"/>
        <v>0</v>
      </c>
      <c r="BG2974" s="89"/>
      <c r="BH2974" s="9"/>
      <c r="BJ2974" s="40">
        <f t="shared" si="1290"/>
        <v>0</v>
      </c>
      <c r="BK2974" s="40">
        <f t="shared" si="1291"/>
        <v>1</v>
      </c>
      <c r="BL2974" s="40">
        <f t="shared" si="1292"/>
        <v>0</v>
      </c>
      <c r="BM2974" s="40">
        <f t="shared" si="1293"/>
        <v>0</v>
      </c>
      <c r="BN2974" s="40">
        <f t="shared" si="1294"/>
        <v>0</v>
      </c>
    </row>
    <row r="2975" spans="1:66" x14ac:dyDescent="0.25">
      <c r="A2975" s="379"/>
      <c r="B2975" s="936"/>
      <c r="C2975" s="272"/>
      <c r="D2975" s="868"/>
      <c r="E2975" s="873" t="str">
        <f t="shared" si="1268"/>
        <v xml:space="preserve"> </v>
      </c>
      <c r="F2975" s="130">
        <f t="shared" si="1269"/>
        <v>0</v>
      </c>
      <c r="G2975" s="128">
        <f t="shared" si="1270"/>
        <v>2963</v>
      </c>
      <c r="H2975" s="127"/>
      <c r="I2975" s="321"/>
      <c r="J2975" s="97"/>
      <c r="K2975" s="323"/>
      <c r="L2975" s="322"/>
      <c r="M2975" s="50"/>
      <c r="N2975" s="87"/>
      <c r="O2975" s="324"/>
      <c r="P2975" s="98"/>
      <c r="Q2975" s="98"/>
      <c r="R2975" s="114"/>
      <c r="S2975" s="753"/>
      <c r="T2975" s="98"/>
      <c r="U2975" s="98"/>
      <c r="V2975" s="98"/>
      <c r="W2975" s="99"/>
      <c r="X2975" s="97"/>
      <c r="Y2975" s="87"/>
      <c r="Z2975" s="100"/>
      <c r="AA2975" s="106">
        <f t="shared" si="1271"/>
        <v>2963</v>
      </c>
      <c r="AB2975" s="549">
        <f t="shared" si="1272"/>
        <v>0</v>
      </c>
      <c r="AC2975" s="544">
        <f t="shared" si="1273"/>
        <v>0</v>
      </c>
      <c r="AD2975" s="174">
        <f t="shared" si="1274"/>
        <v>0</v>
      </c>
      <c r="AE2975" s="8"/>
      <c r="AF2975" s="885" t="str">
        <f t="shared" si="1275"/>
        <v xml:space="preserve"> </v>
      </c>
      <c r="AG2975" s="40">
        <f t="shared" si="1276"/>
        <v>0</v>
      </c>
      <c r="AH2975" s="40">
        <f t="shared" si="1277"/>
        <v>0</v>
      </c>
      <c r="AR2975" s="40">
        <f t="shared" si="1278"/>
        <v>0</v>
      </c>
      <c r="AS2975" s="40">
        <f t="shared" si="1279"/>
        <v>0</v>
      </c>
      <c r="AT2975" s="40">
        <f t="shared" si="1280"/>
        <v>0</v>
      </c>
      <c r="AU2975" s="40">
        <f t="shared" si="1281"/>
        <v>0</v>
      </c>
      <c r="AX2975" s="279">
        <f t="shared" si="1282"/>
        <v>0</v>
      </c>
      <c r="AY2975" s="279">
        <f t="shared" si="1283"/>
        <v>0</v>
      </c>
      <c r="AZ2975" s="40">
        <f t="shared" si="1284"/>
        <v>0</v>
      </c>
      <c r="BB2975" s="40">
        <f t="shared" si="1285"/>
        <v>0</v>
      </c>
      <c r="BC2975" s="397">
        <f t="shared" si="1286"/>
        <v>0</v>
      </c>
      <c r="BD2975" s="105">
        <f t="shared" si="1287"/>
        <v>0</v>
      </c>
      <c r="BE2975" s="105">
        <f t="shared" si="1288"/>
        <v>0</v>
      </c>
      <c r="BF2975" s="742">
        <f t="shared" si="1289"/>
        <v>0</v>
      </c>
      <c r="BG2975" s="89"/>
      <c r="BH2975" s="9"/>
      <c r="BJ2975" s="40">
        <f t="shared" si="1290"/>
        <v>0</v>
      </c>
      <c r="BK2975" s="40">
        <f t="shared" si="1291"/>
        <v>1</v>
      </c>
      <c r="BL2975" s="40">
        <f t="shared" si="1292"/>
        <v>0</v>
      </c>
      <c r="BM2975" s="40">
        <f t="shared" si="1293"/>
        <v>0</v>
      </c>
      <c r="BN2975" s="40">
        <f t="shared" si="1294"/>
        <v>0</v>
      </c>
    </row>
    <row r="2976" spans="1:66" x14ac:dyDescent="0.25">
      <c r="A2976" s="379"/>
      <c r="B2976" s="936"/>
      <c r="C2976" s="272"/>
      <c r="D2976" s="868"/>
      <c r="E2976" s="873" t="str">
        <f t="shared" si="1268"/>
        <v xml:space="preserve"> </v>
      </c>
      <c r="F2976" s="130">
        <f t="shared" si="1269"/>
        <v>0</v>
      </c>
      <c r="G2976" s="128">
        <f t="shared" si="1270"/>
        <v>2964</v>
      </c>
      <c r="H2976" s="127"/>
      <c r="I2976" s="321"/>
      <c r="J2976" s="97"/>
      <c r="K2976" s="323"/>
      <c r="L2976" s="322"/>
      <c r="M2976" s="50"/>
      <c r="N2976" s="87"/>
      <c r="O2976" s="324"/>
      <c r="P2976" s="98"/>
      <c r="Q2976" s="98"/>
      <c r="R2976" s="114"/>
      <c r="S2976" s="753"/>
      <c r="T2976" s="98"/>
      <c r="U2976" s="98"/>
      <c r="V2976" s="98"/>
      <c r="W2976" s="99"/>
      <c r="X2976" s="97"/>
      <c r="Y2976" s="87"/>
      <c r="Z2976" s="100"/>
      <c r="AA2976" s="106">
        <f t="shared" si="1271"/>
        <v>2964</v>
      </c>
      <c r="AB2976" s="549">
        <f t="shared" si="1272"/>
        <v>0</v>
      </c>
      <c r="AC2976" s="544">
        <f t="shared" si="1273"/>
        <v>0</v>
      </c>
      <c r="AD2976" s="174">
        <f t="shared" si="1274"/>
        <v>0</v>
      </c>
      <c r="AE2976" s="8"/>
      <c r="AF2976" s="885" t="str">
        <f t="shared" si="1275"/>
        <v xml:space="preserve"> </v>
      </c>
      <c r="AG2976" s="40">
        <f t="shared" si="1276"/>
        <v>0</v>
      </c>
      <c r="AH2976" s="40">
        <f t="shared" si="1277"/>
        <v>0</v>
      </c>
      <c r="AR2976" s="40">
        <f t="shared" si="1278"/>
        <v>0</v>
      </c>
      <c r="AS2976" s="40">
        <f t="shared" si="1279"/>
        <v>0</v>
      </c>
      <c r="AT2976" s="40">
        <f t="shared" si="1280"/>
        <v>0</v>
      </c>
      <c r="AU2976" s="40">
        <f t="shared" si="1281"/>
        <v>0</v>
      </c>
      <c r="AX2976" s="279">
        <f t="shared" si="1282"/>
        <v>0</v>
      </c>
      <c r="AY2976" s="279">
        <f t="shared" si="1283"/>
        <v>0</v>
      </c>
      <c r="AZ2976" s="40">
        <f t="shared" si="1284"/>
        <v>0</v>
      </c>
      <c r="BB2976" s="40">
        <f t="shared" si="1285"/>
        <v>0</v>
      </c>
      <c r="BC2976" s="397">
        <f t="shared" si="1286"/>
        <v>0</v>
      </c>
      <c r="BD2976" s="105">
        <f t="shared" si="1287"/>
        <v>0</v>
      </c>
      <c r="BE2976" s="105">
        <f t="shared" si="1288"/>
        <v>0</v>
      </c>
      <c r="BF2976" s="742">
        <f t="shared" si="1289"/>
        <v>0</v>
      </c>
      <c r="BG2976" s="89"/>
      <c r="BH2976" s="9"/>
      <c r="BJ2976" s="40">
        <f t="shared" si="1290"/>
        <v>0</v>
      </c>
      <c r="BK2976" s="40">
        <f t="shared" si="1291"/>
        <v>1</v>
      </c>
      <c r="BL2976" s="40">
        <f t="shared" si="1292"/>
        <v>0</v>
      </c>
      <c r="BM2976" s="40">
        <f t="shared" si="1293"/>
        <v>0</v>
      </c>
      <c r="BN2976" s="40">
        <f t="shared" si="1294"/>
        <v>0</v>
      </c>
    </row>
    <row r="2977" spans="1:66" x14ac:dyDescent="0.25">
      <c r="A2977" s="379"/>
      <c r="B2977" s="936"/>
      <c r="C2977" s="272"/>
      <c r="D2977" s="868"/>
      <c r="E2977" s="873" t="str">
        <f t="shared" si="1268"/>
        <v xml:space="preserve"> </v>
      </c>
      <c r="F2977" s="130">
        <f t="shared" si="1269"/>
        <v>0</v>
      </c>
      <c r="G2977" s="128">
        <f t="shared" si="1270"/>
        <v>2965</v>
      </c>
      <c r="H2977" s="127"/>
      <c r="I2977" s="321"/>
      <c r="J2977" s="97"/>
      <c r="K2977" s="323"/>
      <c r="L2977" s="322"/>
      <c r="M2977" s="50"/>
      <c r="N2977" s="87"/>
      <c r="O2977" s="324"/>
      <c r="P2977" s="98"/>
      <c r="Q2977" s="98"/>
      <c r="R2977" s="114"/>
      <c r="S2977" s="753"/>
      <c r="T2977" s="98"/>
      <c r="U2977" s="98"/>
      <c r="V2977" s="98"/>
      <c r="W2977" s="99"/>
      <c r="X2977" s="97"/>
      <c r="Y2977" s="87"/>
      <c r="Z2977" s="100"/>
      <c r="AA2977" s="106">
        <f t="shared" si="1271"/>
        <v>2965</v>
      </c>
      <c r="AB2977" s="549">
        <f t="shared" si="1272"/>
        <v>0</v>
      </c>
      <c r="AC2977" s="544">
        <f t="shared" si="1273"/>
        <v>0</v>
      </c>
      <c r="AD2977" s="174">
        <f t="shared" si="1274"/>
        <v>0</v>
      </c>
      <c r="AE2977" s="8"/>
      <c r="AF2977" s="885" t="str">
        <f t="shared" si="1275"/>
        <v xml:space="preserve"> </v>
      </c>
      <c r="AG2977" s="40">
        <f t="shared" si="1276"/>
        <v>0</v>
      </c>
      <c r="AH2977" s="40">
        <f t="shared" si="1277"/>
        <v>0</v>
      </c>
      <c r="AR2977" s="40">
        <f t="shared" si="1278"/>
        <v>0</v>
      </c>
      <c r="AS2977" s="40">
        <f t="shared" si="1279"/>
        <v>0</v>
      </c>
      <c r="AT2977" s="40">
        <f t="shared" si="1280"/>
        <v>0</v>
      </c>
      <c r="AU2977" s="40">
        <f t="shared" si="1281"/>
        <v>0</v>
      </c>
      <c r="AX2977" s="279">
        <f t="shared" si="1282"/>
        <v>0</v>
      </c>
      <c r="AY2977" s="279">
        <f t="shared" si="1283"/>
        <v>0</v>
      </c>
      <c r="AZ2977" s="40">
        <f t="shared" si="1284"/>
        <v>0</v>
      </c>
      <c r="BB2977" s="40">
        <f t="shared" si="1285"/>
        <v>0</v>
      </c>
      <c r="BC2977" s="397">
        <f t="shared" si="1286"/>
        <v>0</v>
      </c>
      <c r="BD2977" s="105">
        <f t="shared" si="1287"/>
        <v>0</v>
      </c>
      <c r="BE2977" s="105">
        <f t="shared" si="1288"/>
        <v>0</v>
      </c>
      <c r="BF2977" s="742">
        <f t="shared" si="1289"/>
        <v>0</v>
      </c>
      <c r="BG2977" s="89"/>
      <c r="BH2977" s="9"/>
      <c r="BJ2977" s="40">
        <f t="shared" si="1290"/>
        <v>0</v>
      </c>
      <c r="BK2977" s="40">
        <f t="shared" si="1291"/>
        <v>1</v>
      </c>
      <c r="BL2977" s="40">
        <f t="shared" si="1292"/>
        <v>0</v>
      </c>
      <c r="BM2977" s="40">
        <f t="shared" si="1293"/>
        <v>0</v>
      </c>
      <c r="BN2977" s="40">
        <f t="shared" si="1294"/>
        <v>0</v>
      </c>
    </row>
    <row r="2978" spans="1:66" x14ac:dyDescent="0.25">
      <c r="A2978" s="379"/>
      <c r="B2978" s="936"/>
      <c r="C2978" s="272"/>
      <c r="D2978" s="868"/>
      <c r="E2978" s="873" t="str">
        <f t="shared" si="1268"/>
        <v xml:space="preserve"> </v>
      </c>
      <c r="F2978" s="130">
        <f t="shared" si="1269"/>
        <v>0</v>
      </c>
      <c r="G2978" s="128">
        <f t="shared" si="1270"/>
        <v>2966</v>
      </c>
      <c r="H2978" s="127"/>
      <c r="I2978" s="321"/>
      <c r="J2978" s="97"/>
      <c r="K2978" s="323"/>
      <c r="L2978" s="322"/>
      <c r="M2978" s="50"/>
      <c r="N2978" s="87"/>
      <c r="O2978" s="324"/>
      <c r="P2978" s="98"/>
      <c r="Q2978" s="98"/>
      <c r="R2978" s="114"/>
      <c r="S2978" s="753"/>
      <c r="T2978" s="98"/>
      <c r="U2978" s="98"/>
      <c r="V2978" s="98"/>
      <c r="W2978" s="99"/>
      <c r="X2978" s="97"/>
      <c r="Y2978" s="87"/>
      <c r="Z2978" s="100"/>
      <c r="AA2978" s="106">
        <f t="shared" si="1271"/>
        <v>2966</v>
      </c>
      <c r="AB2978" s="549">
        <f t="shared" si="1272"/>
        <v>0</v>
      </c>
      <c r="AC2978" s="544">
        <f t="shared" si="1273"/>
        <v>0</v>
      </c>
      <c r="AD2978" s="174">
        <f t="shared" si="1274"/>
        <v>0</v>
      </c>
      <c r="AE2978" s="8"/>
      <c r="AF2978" s="885" t="str">
        <f t="shared" si="1275"/>
        <v xml:space="preserve"> </v>
      </c>
      <c r="AG2978" s="40">
        <f t="shared" si="1276"/>
        <v>0</v>
      </c>
      <c r="AH2978" s="40">
        <f t="shared" si="1277"/>
        <v>0</v>
      </c>
      <c r="AR2978" s="40">
        <f t="shared" si="1278"/>
        <v>0</v>
      </c>
      <c r="AS2978" s="40">
        <f t="shared" si="1279"/>
        <v>0</v>
      </c>
      <c r="AT2978" s="40">
        <f t="shared" si="1280"/>
        <v>0</v>
      </c>
      <c r="AU2978" s="40">
        <f t="shared" si="1281"/>
        <v>0</v>
      </c>
      <c r="AX2978" s="279">
        <f t="shared" si="1282"/>
        <v>0</v>
      </c>
      <c r="AY2978" s="279">
        <f t="shared" si="1283"/>
        <v>0</v>
      </c>
      <c r="AZ2978" s="40">
        <f t="shared" si="1284"/>
        <v>0</v>
      </c>
      <c r="BB2978" s="40">
        <f t="shared" si="1285"/>
        <v>0</v>
      </c>
      <c r="BC2978" s="397">
        <f t="shared" si="1286"/>
        <v>0</v>
      </c>
      <c r="BD2978" s="105">
        <f t="shared" si="1287"/>
        <v>0</v>
      </c>
      <c r="BE2978" s="105">
        <f t="shared" si="1288"/>
        <v>0</v>
      </c>
      <c r="BF2978" s="742">
        <f t="shared" si="1289"/>
        <v>0</v>
      </c>
      <c r="BG2978" s="89"/>
      <c r="BH2978" s="9"/>
      <c r="BJ2978" s="40">
        <f t="shared" si="1290"/>
        <v>0</v>
      </c>
      <c r="BK2978" s="40">
        <f t="shared" si="1291"/>
        <v>1</v>
      </c>
      <c r="BL2978" s="40">
        <f t="shared" si="1292"/>
        <v>0</v>
      </c>
      <c r="BM2978" s="40">
        <f t="shared" si="1293"/>
        <v>0</v>
      </c>
      <c r="BN2978" s="40">
        <f t="shared" si="1294"/>
        <v>0</v>
      </c>
    </row>
    <row r="2979" spans="1:66" x14ac:dyDescent="0.25">
      <c r="A2979" s="379"/>
      <c r="B2979" s="936"/>
      <c r="C2979" s="272"/>
      <c r="D2979" s="868"/>
      <c r="E2979" s="873" t="str">
        <f t="shared" si="1268"/>
        <v xml:space="preserve"> </v>
      </c>
      <c r="F2979" s="130">
        <f t="shared" si="1269"/>
        <v>0</v>
      </c>
      <c r="G2979" s="128">
        <f t="shared" si="1270"/>
        <v>2967</v>
      </c>
      <c r="H2979" s="127"/>
      <c r="I2979" s="321"/>
      <c r="J2979" s="97"/>
      <c r="K2979" s="323"/>
      <c r="L2979" s="322"/>
      <c r="M2979" s="50"/>
      <c r="N2979" s="87"/>
      <c r="O2979" s="324"/>
      <c r="P2979" s="98"/>
      <c r="Q2979" s="98"/>
      <c r="R2979" s="114"/>
      <c r="S2979" s="753"/>
      <c r="T2979" s="98"/>
      <c r="U2979" s="98"/>
      <c r="V2979" s="98"/>
      <c r="W2979" s="99"/>
      <c r="X2979" s="97"/>
      <c r="Y2979" s="87"/>
      <c r="Z2979" s="100"/>
      <c r="AA2979" s="106">
        <f t="shared" si="1271"/>
        <v>2967</v>
      </c>
      <c r="AB2979" s="549">
        <f t="shared" si="1272"/>
        <v>0</v>
      </c>
      <c r="AC2979" s="544">
        <f t="shared" si="1273"/>
        <v>0</v>
      </c>
      <c r="AD2979" s="174">
        <f t="shared" si="1274"/>
        <v>0</v>
      </c>
      <c r="AE2979" s="8"/>
      <c r="AF2979" s="885" t="str">
        <f t="shared" si="1275"/>
        <v xml:space="preserve"> </v>
      </c>
      <c r="AG2979" s="40">
        <f t="shared" si="1276"/>
        <v>0</v>
      </c>
      <c r="AH2979" s="40">
        <f t="shared" si="1277"/>
        <v>0</v>
      </c>
      <c r="AR2979" s="40">
        <f t="shared" si="1278"/>
        <v>0</v>
      </c>
      <c r="AS2979" s="40">
        <f t="shared" si="1279"/>
        <v>0</v>
      </c>
      <c r="AT2979" s="40">
        <f t="shared" si="1280"/>
        <v>0</v>
      </c>
      <c r="AU2979" s="40">
        <f t="shared" si="1281"/>
        <v>0</v>
      </c>
      <c r="AX2979" s="279">
        <f t="shared" si="1282"/>
        <v>0</v>
      </c>
      <c r="AY2979" s="279">
        <f t="shared" si="1283"/>
        <v>0</v>
      </c>
      <c r="AZ2979" s="40">
        <f t="shared" si="1284"/>
        <v>0</v>
      </c>
      <c r="BB2979" s="40">
        <f t="shared" si="1285"/>
        <v>0</v>
      </c>
      <c r="BC2979" s="397">
        <f t="shared" si="1286"/>
        <v>0</v>
      </c>
      <c r="BD2979" s="105">
        <f t="shared" si="1287"/>
        <v>0</v>
      </c>
      <c r="BE2979" s="105">
        <f t="shared" si="1288"/>
        <v>0</v>
      </c>
      <c r="BF2979" s="742">
        <f t="shared" si="1289"/>
        <v>0</v>
      </c>
      <c r="BG2979" s="89"/>
      <c r="BH2979" s="9"/>
      <c r="BJ2979" s="40">
        <f t="shared" si="1290"/>
        <v>0</v>
      </c>
      <c r="BK2979" s="40">
        <f t="shared" si="1291"/>
        <v>1</v>
      </c>
      <c r="BL2979" s="40">
        <f t="shared" si="1292"/>
        <v>0</v>
      </c>
      <c r="BM2979" s="40">
        <f t="shared" si="1293"/>
        <v>0</v>
      </c>
      <c r="BN2979" s="40">
        <f t="shared" si="1294"/>
        <v>0</v>
      </c>
    </row>
    <row r="2980" spans="1:66" x14ac:dyDescent="0.25">
      <c r="A2980" s="379"/>
      <c r="B2980" s="936"/>
      <c r="C2980" s="272"/>
      <c r="D2980" s="868"/>
      <c r="E2980" s="873" t="str">
        <f t="shared" si="1268"/>
        <v xml:space="preserve"> </v>
      </c>
      <c r="F2980" s="130">
        <f t="shared" si="1269"/>
        <v>0</v>
      </c>
      <c r="G2980" s="128">
        <f t="shared" si="1270"/>
        <v>2968</v>
      </c>
      <c r="H2980" s="127"/>
      <c r="I2980" s="321"/>
      <c r="J2980" s="97"/>
      <c r="K2980" s="323"/>
      <c r="L2980" s="322"/>
      <c r="M2980" s="50"/>
      <c r="N2980" s="87"/>
      <c r="O2980" s="324"/>
      <c r="P2980" s="98"/>
      <c r="Q2980" s="98"/>
      <c r="R2980" s="114"/>
      <c r="S2980" s="753"/>
      <c r="T2980" s="98"/>
      <c r="U2980" s="98"/>
      <c r="V2980" s="98"/>
      <c r="W2980" s="99"/>
      <c r="X2980" s="97"/>
      <c r="Y2980" s="87"/>
      <c r="Z2980" s="100"/>
      <c r="AA2980" s="106">
        <f t="shared" si="1271"/>
        <v>2968</v>
      </c>
      <c r="AB2980" s="549">
        <f t="shared" si="1272"/>
        <v>0</v>
      </c>
      <c r="AC2980" s="544">
        <f t="shared" si="1273"/>
        <v>0</v>
      </c>
      <c r="AD2980" s="174">
        <f t="shared" si="1274"/>
        <v>0</v>
      </c>
      <c r="AE2980" s="8"/>
      <c r="AF2980" s="885" t="str">
        <f t="shared" si="1275"/>
        <v xml:space="preserve"> </v>
      </c>
      <c r="AG2980" s="40">
        <f t="shared" si="1276"/>
        <v>0</v>
      </c>
      <c r="AH2980" s="40">
        <f t="shared" si="1277"/>
        <v>0</v>
      </c>
      <c r="AR2980" s="40">
        <f t="shared" si="1278"/>
        <v>0</v>
      </c>
      <c r="AS2980" s="40">
        <f t="shared" si="1279"/>
        <v>0</v>
      </c>
      <c r="AT2980" s="40">
        <f t="shared" si="1280"/>
        <v>0</v>
      </c>
      <c r="AU2980" s="40">
        <f t="shared" si="1281"/>
        <v>0</v>
      </c>
      <c r="AX2980" s="279">
        <f t="shared" si="1282"/>
        <v>0</v>
      </c>
      <c r="AY2980" s="279">
        <f t="shared" si="1283"/>
        <v>0</v>
      </c>
      <c r="AZ2980" s="40">
        <f t="shared" si="1284"/>
        <v>0</v>
      </c>
      <c r="BB2980" s="40">
        <f t="shared" si="1285"/>
        <v>0</v>
      </c>
      <c r="BC2980" s="397">
        <f t="shared" si="1286"/>
        <v>0</v>
      </c>
      <c r="BD2980" s="105">
        <f t="shared" si="1287"/>
        <v>0</v>
      </c>
      <c r="BE2980" s="105">
        <f t="shared" si="1288"/>
        <v>0</v>
      </c>
      <c r="BF2980" s="742">
        <f t="shared" si="1289"/>
        <v>0</v>
      </c>
      <c r="BG2980" s="89"/>
      <c r="BH2980" s="9"/>
      <c r="BJ2980" s="40">
        <f t="shared" si="1290"/>
        <v>0</v>
      </c>
      <c r="BK2980" s="40">
        <f t="shared" si="1291"/>
        <v>1</v>
      </c>
      <c r="BL2980" s="40">
        <f t="shared" si="1292"/>
        <v>0</v>
      </c>
      <c r="BM2980" s="40">
        <f t="shared" si="1293"/>
        <v>0</v>
      </c>
      <c r="BN2980" s="40">
        <f t="shared" si="1294"/>
        <v>0</v>
      </c>
    </row>
    <row r="2981" spans="1:66" x14ac:dyDescent="0.25">
      <c r="A2981" s="379"/>
      <c r="B2981" s="936"/>
      <c r="C2981" s="272"/>
      <c r="D2981" s="868"/>
      <c r="E2981" s="873" t="str">
        <f t="shared" si="1268"/>
        <v xml:space="preserve"> </v>
      </c>
      <c r="F2981" s="130">
        <f t="shared" si="1269"/>
        <v>0</v>
      </c>
      <c r="G2981" s="128">
        <f t="shared" si="1270"/>
        <v>2969</v>
      </c>
      <c r="H2981" s="127"/>
      <c r="I2981" s="321"/>
      <c r="J2981" s="97"/>
      <c r="K2981" s="323"/>
      <c r="L2981" s="322"/>
      <c r="M2981" s="50"/>
      <c r="N2981" s="87"/>
      <c r="O2981" s="324"/>
      <c r="P2981" s="98"/>
      <c r="Q2981" s="98"/>
      <c r="R2981" s="114"/>
      <c r="S2981" s="753"/>
      <c r="T2981" s="98"/>
      <c r="U2981" s="98"/>
      <c r="V2981" s="98"/>
      <c r="W2981" s="99"/>
      <c r="X2981" s="97"/>
      <c r="Y2981" s="87"/>
      <c r="Z2981" s="100"/>
      <c r="AA2981" s="106">
        <f t="shared" si="1271"/>
        <v>2969</v>
      </c>
      <c r="AB2981" s="549">
        <f t="shared" si="1272"/>
        <v>0</v>
      </c>
      <c r="AC2981" s="544">
        <f t="shared" si="1273"/>
        <v>0</v>
      </c>
      <c r="AD2981" s="174">
        <f t="shared" si="1274"/>
        <v>0</v>
      </c>
      <c r="AE2981" s="8"/>
      <c r="AF2981" s="885" t="str">
        <f t="shared" si="1275"/>
        <v xml:space="preserve"> </v>
      </c>
      <c r="AG2981" s="40">
        <f t="shared" si="1276"/>
        <v>0</v>
      </c>
      <c r="AH2981" s="40">
        <f t="shared" si="1277"/>
        <v>0</v>
      </c>
      <c r="AR2981" s="40">
        <f t="shared" si="1278"/>
        <v>0</v>
      </c>
      <c r="AS2981" s="40">
        <f t="shared" si="1279"/>
        <v>0</v>
      </c>
      <c r="AT2981" s="40">
        <f t="shared" si="1280"/>
        <v>0</v>
      </c>
      <c r="AU2981" s="40">
        <f t="shared" si="1281"/>
        <v>0</v>
      </c>
      <c r="AX2981" s="279">
        <f t="shared" si="1282"/>
        <v>0</v>
      </c>
      <c r="AY2981" s="279">
        <f t="shared" si="1283"/>
        <v>0</v>
      </c>
      <c r="AZ2981" s="40">
        <f t="shared" si="1284"/>
        <v>0</v>
      </c>
      <c r="BB2981" s="40">
        <f t="shared" si="1285"/>
        <v>0</v>
      </c>
      <c r="BC2981" s="397">
        <f t="shared" si="1286"/>
        <v>0</v>
      </c>
      <c r="BD2981" s="105">
        <f t="shared" si="1287"/>
        <v>0</v>
      </c>
      <c r="BE2981" s="105">
        <f t="shared" si="1288"/>
        <v>0</v>
      </c>
      <c r="BF2981" s="742">
        <f t="shared" si="1289"/>
        <v>0</v>
      </c>
      <c r="BG2981" s="89"/>
      <c r="BH2981" s="9"/>
      <c r="BJ2981" s="40">
        <f t="shared" si="1290"/>
        <v>0</v>
      </c>
      <c r="BK2981" s="40">
        <f t="shared" si="1291"/>
        <v>1</v>
      </c>
      <c r="BL2981" s="40">
        <f t="shared" si="1292"/>
        <v>0</v>
      </c>
      <c r="BM2981" s="40">
        <f t="shared" si="1293"/>
        <v>0</v>
      </c>
      <c r="BN2981" s="40">
        <f t="shared" si="1294"/>
        <v>0</v>
      </c>
    </row>
    <row r="2982" spans="1:66" x14ac:dyDescent="0.25">
      <c r="A2982" s="379"/>
      <c r="B2982" s="936"/>
      <c r="C2982" s="272"/>
      <c r="D2982" s="868"/>
      <c r="E2982" s="873" t="str">
        <f t="shared" si="1268"/>
        <v xml:space="preserve"> </v>
      </c>
      <c r="F2982" s="130">
        <f t="shared" si="1269"/>
        <v>0</v>
      </c>
      <c r="G2982" s="128">
        <f t="shared" si="1270"/>
        <v>2970</v>
      </c>
      <c r="H2982" s="127"/>
      <c r="I2982" s="321"/>
      <c r="J2982" s="97"/>
      <c r="K2982" s="323"/>
      <c r="L2982" s="322"/>
      <c r="M2982" s="50"/>
      <c r="N2982" s="87"/>
      <c r="O2982" s="324"/>
      <c r="P2982" s="98"/>
      <c r="Q2982" s="98"/>
      <c r="R2982" s="114"/>
      <c r="S2982" s="753"/>
      <c r="T2982" s="98"/>
      <c r="U2982" s="98"/>
      <c r="V2982" s="98"/>
      <c r="W2982" s="99"/>
      <c r="X2982" s="97"/>
      <c r="Y2982" s="87"/>
      <c r="Z2982" s="100"/>
      <c r="AA2982" s="106">
        <f t="shared" si="1271"/>
        <v>2970</v>
      </c>
      <c r="AB2982" s="549">
        <f t="shared" si="1272"/>
        <v>0</v>
      </c>
      <c r="AC2982" s="544">
        <f t="shared" si="1273"/>
        <v>0</v>
      </c>
      <c r="AD2982" s="174">
        <f t="shared" si="1274"/>
        <v>0</v>
      </c>
      <c r="AE2982" s="8"/>
      <c r="AF2982" s="885" t="str">
        <f t="shared" si="1275"/>
        <v xml:space="preserve"> </v>
      </c>
      <c r="AG2982" s="40">
        <f t="shared" si="1276"/>
        <v>0</v>
      </c>
      <c r="AH2982" s="40">
        <f t="shared" si="1277"/>
        <v>0</v>
      </c>
      <c r="AR2982" s="40">
        <f t="shared" si="1278"/>
        <v>0</v>
      </c>
      <c r="AS2982" s="40">
        <f t="shared" si="1279"/>
        <v>0</v>
      </c>
      <c r="AT2982" s="40">
        <f t="shared" si="1280"/>
        <v>0</v>
      </c>
      <c r="AU2982" s="40">
        <f t="shared" si="1281"/>
        <v>0</v>
      </c>
      <c r="AX2982" s="279">
        <f t="shared" si="1282"/>
        <v>0</v>
      </c>
      <c r="AY2982" s="279">
        <f t="shared" si="1283"/>
        <v>0</v>
      </c>
      <c r="AZ2982" s="40">
        <f t="shared" si="1284"/>
        <v>0</v>
      </c>
      <c r="BB2982" s="40">
        <f t="shared" si="1285"/>
        <v>0</v>
      </c>
      <c r="BC2982" s="397">
        <f t="shared" si="1286"/>
        <v>0</v>
      </c>
      <c r="BD2982" s="105">
        <f t="shared" si="1287"/>
        <v>0</v>
      </c>
      <c r="BE2982" s="105">
        <f t="shared" si="1288"/>
        <v>0</v>
      </c>
      <c r="BF2982" s="742">
        <f t="shared" si="1289"/>
        <v>0</v>
      </c>
      <c r="BG2982" s="89"/>
      <c r="BH2982" s="9"/>
      <c r="BJ2982" s="40">
        <f t="shared" si="1290"/>
        <v>0</v>
      </c>
      <c r="BK2982" s="40">
        <f t="shared" si="1291"/>
        <v>1</v>
      </c>
      <c r="BL2982" s="40">
        <f t="shared" si="1292"/>
        <v>0</v>
      </c>
      <c r="BM2982" s="40">
        <f t="shared" si="1293"/>
        <v>0</v>
      </c>
      <c r="BN2982" s="40">
        <f t="shared" si="1294"/>
        <v>0</v>
      </c>
    </row>
    <row r="2983" spans="1:66" x14ac:dyDescent="0.25">
      <c r="A2983" s="379"/>
      <c r="B2983" s="936"/>
      <c r="C2983" s="272"/>
      <c r="D2983" s="868"/>
      <c r="E2983" s="873" t="str">
        <f t="shared" si="1268"/>
        <v xml:space="preserve"> </v>
      </c>
      <c r="F2983" s="130">
        <f t="shared" si="1269"/>
        <v>0</v>
      </c>
      <c r="G2983" s="128">
        <f t="shared" si="1270"/>
        <v>2971</v>
      </c>
      <c r="H2983" s="127"/>
      <c r="I2983" s="321"/>
      <c r="J2983" s="97"/>
      <c r="K2983" s="323"/>
      <c r="L2983" s="322"/>
      <c r="M2983" s="50"/>
      <c r="N2983" s="87"/>
      <c r="O2983" s="324"/>
      <c r="P2983" s="98"/>
      <c r="Q2983" s="98"/>
      <c r="R2983" s="114"/>
      <c r="S2983" s="753"/>
      <c r="T2983" s="98"/>
      <c r="U2983" s="98"/>
      <c r="V2983" s="98"/>
      <c r="W2983" s="99"/>
      <c r="X2983" s="97"/>
      <c r="Y2983" s="87"/>
      <c r="Z2983" s="100"/>
      <c r="AA2983" s="106">
        <f t="shared" si="1271"/>
        <v>2971</v>
      </c>
      <c r="AB2983" s="549">
        <f t="shared" si="1272"/>
        <v>0</v>
      </c>
      <c r="AC2983" s="544">
        <f t="shared" si="1273"/>
        <v>0</v>
      </c>
      <c r="AD2983" s="174">
        <f t="shared" si="1274"/>
        <v>0</v>
      </c>
      <c r="AE2983" s="8"/>
      <c r="AF2983" s="885" t="str">
        <f t="shared" si="1275"/>
        <v xml:space="preserve"> </v>
      </c>
      <c r="AG2983" s="40">
        <f t="shared" si="1276"/>
        <v>0</v>
      </c>
      <c r="AH2983" s="40">
        <f t="shared" si="1277"/>
        <v>0</v>
      </c>
      <c r="AR2983" s="40">
        <f t="shared" si="1278"/>
        <v>0</v>
      </c>
      <c r="AS2983" s="40">
        <f t="shared" si="1279"/>
        <v>0</v>
      </c>
      <c r="AT2983" s="40">
        <f t="shared" si="1280"/>
        <v>0</v>
      </c>
      <c r="AU2983" s="40">
        <f t="shared" si="1281"/>
        <v>0</v>
      </c>
      <c r="AX2983" s="279">
        <f t="shared" si="1282"/>
        <v>0</v>
      </c>
      <c r="AY2983" s="279">
        <f t="shared" si="1283"/>
        <v>0</v>
      </c>
      <c r="AZ2983" s="40">
        <f t="shared" si="1284"/>
        <v>0</v>
      </c>
      <c r="BB2983" s="40">
        <f t="shared" si="1285"/>
        <v>0</v>
      </c>
      <c r="BC2983" s="397">
        <f t="shared" si="1286"/>
        <v>0</v>
      </c>
      <c r="BD2983" s="105">
        <f t="shared" si="1287"/>
        <v>0</v>
      </c>
      <c r="BE2983" s="105">
        <f t="shared" si="1288"/>
        <v>0</v>
      </c>
      <c r="BF2983" s="742">
        <f t="shared" si="1289"/>
        <v>0</v>
      </c>
      <c r="BG2983" s="89"/>
      <c r="BH2983" s="9"/>
      <c r="BJ2983" s="40">
        <f t="shared" si="1290"/>
        <v>0</v>
      </c>
      <c r="BK2983" s="40">
        <f t="shared" si="1291"/>
        <v>1</v>
      </c>
      <c r="BL2983" s="40">
        <f t="shared" si="1292"/>
        <v>0</v>
      </c>
      <c r="BM2983" s="40">
        <f t="shared" si="1293"/>
        <v>0</v>
      </c>
      <c r="BN2983" s="40">
        <f t="shared" si="1294"/>
        <v>0</v>
      </c>
    </row>
    <row r="2984" spans="1:66" x14ac:dyDescent="0.25">
      <c r="A2984" s="379"/>
      <c r="B2984" s="936"/>
      <c r="C2984" s="272"/>
      <c r="D2984" s="868"/>
      <c r="E2984" s="873" t="str">
        <f t="shared" si="1268"/>
        <v xml:space="preserve"> </v>
      </c>
      <c r="F2984" s="130">
        <f t="shared" si="1269"/>
        <v>0</v>
      </c>
      <c r="G2984" s="128">
        <f t="shared" si="1270"/>
        <v>2972</v>
      </c>
      <c r="H2984" s="127"/>
      <c r="I2984" s="321"/>
      <c r="J2984" s="97"/>
      <c r="K2984" s="323"/>
      <c r="L2984" s="322"/>
      <c r="M2984" s="50"/>
      <c r="N2984" s="87"/>
      <c r="O2984" s="324"/>
      <c r="P2984" s="98"/>
      <c r="Q2984" s="98"/>
      <c r="R2984" s="114"/>
      <c r="S2984" s="753"/>
      <c r="T2984" s="98"/>
      <c r="U2984" s="98"/>
      <c r="V2984" s="98"/>
      <c r="W2984" s="99"/>
      <c r="X2984" s="97"/>
      <c r="Y2984" s="87"/>
      <c r="Z2984" s="100"/>
      <c r="AA2984" s="106">
        <f t="shared" si="1271"/>
        <v>2972</v>
      </c>
      <c r="AB2984" s="549">
        <f t="shared" si="1272"/>
        <v>0</v>
      </c>
      <c r="AC2984" s="544">
        <f t="shared" si="1273"/>
        <v>0</v>
      </c>
      <c r="AD2984" s="174">
        <f t="shared" si="1274"/>
        <v>0</v>
      </c>
      <c r="AE2984" s="8"/>
      <c r="AF2984" s="885" t="str">
        <f t="shared" si="1275"/>
        <v xml:space="preserve"> </v>
      </c>
      <c r="AG2984" s="40">
        <f t="shared" si="1276"/>
        <v>0</v>
      </c>
      <c r="AH2984" s="40">
        <f t="shared" si="1277"/>
        <v>0</v>
      </c>
      <c r="AR2984" s="40">
        <f t="shared" si="1278"/>
        <v>0</v>
      </c>
      <c r="AS2984" s="40">
        <f t="shared" si="1279"/>
        <v>0</v>
      </c>
      <c r="AT2984" s="40">
        <f t="shared" si="1280"/>
        <v>0</v>
      </c>
      <c r="AU2984" s="40">
        <f t="shared" si="1281"/>
        <v>0</v>
      </c>
      <c r="AX2984" s="279">
        <f t="shared" si="1282"/>
        <v>0</v>
      </c>
      <c r="AY2984" s="279">
        <f t="shared" si="1283"/>
        <v>0</v>
      </c>
      <c r="AZ2984" s="40">
        <f t="shared" si="1284"/>
        <v>0</v>
      </c>
      <c r="BB2984" s="40">
        <f t="shared" si="1285"/>
        <v>0</v>
      </c>
      <c r="BC2984" s="397">
        <f t="shared" si="1286"/>
        <v>0</v>
      </c>
      <c r="BD2984" s="105">
        <f t="shared" si="1287"/>
        <v>0</v>
      </c>
      <c r="BE2984" s="105">
        <f t="shared" si="1288"/>
        <v>0</v>
      </c>
      <c r="BF2984" s="742">
        <f t="shared" si="1289"/>
        <v>0</v>
      </c>
      <c r="BG2984" s="89"/>
      <c r="BH2984" s="9"/>
      <c r="BJ2984" s="40">
        <f t="shared" si="1290"/>
        <v>0</v>
      </c>
      <c r="BK2984" s="40">
        <f t="shared" si="1291"/>
        <v>1</v>
      </c>
      <c r="BL2984" s="40">
        <f t="shared" si="1292"/>
        <v>0</v>
      </c>
      <c r="BM2984" s="40">
        <f t="shared" si="1293"/>
        <v>0</v>
      </c>
      <c r="BN2984" s="40">
        <f t="shared" si="1294"/>
        <v>0</v>
      </c>
    </row>
    <row r="2985" spans="1:66" x14ac:dyDescent="0.25">
      <c r="A2985" s="379"/>
      <c r="B2985" s="936"/>
      <c r="C2985" s="272"/>
      <c r="D2985" s="868"/>
      <c r="E2985" s="873" t="str">
        <f t="shared" si="1268"/>
        <v xml:space="preserve"> </v>
      </c>
      <c r="F2985" s="130">
        <f t="shared" si="1269"/>
        <v>0</v>
      </c>
      <c r="G2985" s="128">
        <f t="shared" si="1270"/>
        <v>2973</v>
      </c>
      <c r="H2985" s="127"/>
      <c r="I2985" s="321"/>
      <c r="J2985" s="97"/>
      <c r="K2985" s="323"/>
      <c r="L2985" s="322"/>
      <c r="M2985" s="50"/>
      <c r="N2985" s="87"/>
      <c r="O2985" s="324"/>
      <c r="P2985" s="98"/>
      <c r="Q2985" s="98"/>
      <c r="R2985" s="114"/>
      <c r="S2985" s="753"/>
      <c r="T2985" s="98"/>
      <c r="U2985" s="98"/>
      <c r="V2985" s="98"/>
      <c r="W2985" s="99"/>
      <c r="X2985" s="97"/>
      <c r="Y2985" s="87"/>
      <c r="Z2985" s="100"/>
      <c r="AA2985" s="106">
        <f t="shared" si="1271"/>
        <v>2973</v>
      </c>
      <c r="AB2985" s="549">
        <f t="shared" si="1272"/>
        <v>0</v>
      </c>
      <c r="AC2985" s="544">
        <f t="shared" si="1273"/>
        <v>0</v>
      </c>
      <c r="AD2985" s="174">
        <f t="shared" si="1274"/>
        <v>0</v>
      </c>
      <c r="AE2985" s="8"/>
      <c r="AF2985" s="885" t="str">
        <f t="shared" si="1275"/>
        <v xml:space="preserve"> </v>
      </c>
      <c r="AG2985" s="40">
        <f t="shared" si="1276"/>
        <v>0</v>
      </c>
      <c r="AH2985" s="40">
        <f t="shared" si="1277"/>
        <v>0</v>
      </c>
      <c r="AR2985" s="40">
        <f t="shared" si="1278"/>
        <v>0</v>
      </c>
      <c r="AS2985" s="40">
        <f t="shared" si="1279"/>
        <v>0</v>
      </c>
      <c r="AT2985" s="40">
        <f t="shared" si="1280"/>
        <v>0</v>
      </c>
      <c r="AU2985" s="40">
        <f t="shared" si="1281"/>
        <v>0</v>
      </c>
      <c r="AX2985" s="279">
        <f t="shared" si="1282"/>
        <v>0</v>
      </c>
      <c r="AY2985" s="279">
        <f t="shared" si="1283"/>
        <v>0</v>
      </c>
      <c r="AZ2985" s="40">
        <f t="shared" si="1284"/>
        <v>0</v>
      </c>
      <c r="BB2985" s="40">
        <f t="shared" si="1285"/>
        <v>0</v>
      </c>
      <c r="BC2985" s="397">
        <f t="shared" si="1286"/>
        <v>0</v>
      </c>
      <c r="BD2985" s="105">
        <f t="shared" si="1287"/>
        <v>0</v>
      </c>
      <c r="BE2985" s="105">
        <f t="shared" si="1288"/>
        <v>0</v>
      </c>
      <c r="BF2985" s="742">
        <f t="shared" si="1289"/>
        <v>0</v>
      </c>
      <c r="BG2985" s="89"/>
      <c r="BH2985" s="9"/>
      <c r="BJ2985" s="40">
        <f t="shared" si="1290"/>
        <v>0</v>
      </c>
      <c r="BK2985" s="40">
        <f t="shared" si="1291"/>
        <v>1</v>
      </c>
      <c r="BL2985" s="40">
        <f t="shared" si="1292"/>
        <v>0</v>
      </c>
      <c r="BM2985" s="40">
        <f t="shared" si="1293"/>
        <v>0</v>
      </c>
      <c r="BN2985" s="40">
        <f t="shared" si="1294"/>
        <v>0</v>
      </c>
    </row>
    <row r="2986" spans="1:66" x14ac:dyDescent="0.25">
      <c r="A2986" s="379"/>
      <c r="B2986" s="936"/>
      <c r="C2986" s="272"/>
      <c r="D2986" s="868"/>
      <c r="E2986" s="873" t="str">
        <f t="shared" si="1268"/>
        <v xml:space="preserve"> </v>
      </c>
      <c r="F2986" s="130">
        <f t="shared" si="1269"/>
        <v>0</v>
      </c>
      <c r="G2986" s="128">
        <f t="shared" si="1270"/>
        <v>2974</v>
      </c>
      <c r="H2986" s="127"/>
      <c r="I2986" s="321"/>
      <c r="J2986" s="97"/>
      <c r="K2986" s="323"/>
      <c r="L2986" s="322"/>
      <c r="M2986" s="50"/>
      <c r="N2986" s="87"/>
      <c r="O2986" s="324"/>
      <c r="P2986" s="98"/>
      <c r="Q2986" s="98"/>
      <c r="R2986" s="114"/>
      <c r="S2986" s="753"/>
      <c r="T2986" s="98"/>
      <c r="U2986" s="98"/>
      <c r="V2986" s="98"/>
      <c r="W2986" s="99"/>
      <c r="X2986" s="97"/>
      <c r="Y2986" s="87"/>
      <c r="Z2986" s="100"/>
      <c r="AA2986" s="106">
        <f t="shared" si="1271"/>
        <v>2974</v>
      </c>
      <c r="AB2986" s="549">
        <f t="shared" si="1272"/>
        <v>0</v>
      </c>
      <c r="AC2986" s="544">
        <f t="shared" si="1273"/>
        <v>0</v>
      </c>
      <c r="AD2986" s="174">
        <f t="shared" si="1274"/>
        <v>0</v>
      </c>
      <c r="AE2986" s="8"/>
      <c r="AF2986" s="885" t="str">
        <f t="shared" si="1275"/>
        <v xml:space="preserve"> </v>
      </c>
      <c r="AG2986" s="40">
        <f t="shared" si="1276"/>
        <v>0</v>
      </c>
      <c r="AH2986" s="40">
        <f t="shared" si="1277"/>
        <v>0</v>
      </c>
      <c r="AR2986" s="40">
        <f t="shared" si="1278"/>
        <v>0</v>
      </c>
      <c r="AS2986" s="40">
        <f t="shared" si="1279"/>
        <v>0</v>
      </c>
      <c r="AT2986" s="40">
        <f t="shared" si="1280"/>
        <v>0</v>
      </c>
      <c r="AU2986" s="40">
        <f t="shared" si="1281"/>
        <v>0</v>
      </c>
      <c r="AX2986" s="279">
        <f t="shared" si="1282"/>
        <v>0</v>
      </c>
      <c r="AY2986" s="279">
        <f t="shared" si="1283"/>
        <v>0</v>
      </c>
      <c r="AZ2986" s="40">
        <f t="shared" si="1284"/>
        <v>0</v>
      </c>
      <c r="BB2986" s="40">
        <f t="shared" si="1285"/>
        <v>0</v>
      </c>
      <c r="BC2986" s="397">
        <f t="shared" si="1286"/>
        <v>0</v>
      </c>
      <c r="BD2986" s="105">
        <f t="shared" si="1287"/>
        <v>0</v>
      </c>
      <c r="BE2986" s="105">
        <f t="shared" si="1288"/>
        <v>0</v>
      </c>
      <c r="BF2986" s="742">
        <f t="shared" si="1289"/>
        <v>0</v>
      </c>
      <c r="BG2986" s="89"/>
      <c r="BH2986" s="9"/>
      <c r="BJ2986" s="40">
        <f t="shared" si="1290"/>
        <v>0</v>
      </c>
      <c r="BK2986" s="40">
        <f t="shared" si="1291"/>
        <v>1</v>
      </c>
      <c r="BL2986" s="40">
        <f t="shared" si="1292"/>
        <v>0</v>
      </c>
      <c r="BM2986" s="40">
        <f t="shared" si="1293"/>
        <v>0</v>
      </c>
      <c r="BN2986" s="40">
        <f t="shared" si="1294"/>
        <v>0</v>
      </c>
    </row>
    <row r="2987" spans="1:66" x14ac:dyDescent="0.25">
      <c r="A2987" s="379"/>
      <c r="B2987" s="936"/>
      <c r="C2987" s="272"/>
      <c r="D2987" s="868"/>
      <c r="E2987" s="873" t="str">
        <f t="shared" si="1268"/>
        <v xml:space="preserve"> </v>
      </c>
      <c r="F2987" s="130">
        <f t="shared" si="1269"/>
        <v>0</v>
      </c>
      <c r="G2987" s="128">
        <f t="shared" si="1270"/>
        <v>2975</v>
      </c>
      <c r="H2987" s="127"/>
      <c r="I2987" s="321"/>
      <c r="J2987" s="97"/>
      <c r="K2987" s="323"/>
      <c r="L2987" s="322"/>
      <c r="M2987" s="50"/>
      <c r="N2987" s="87"/>
      <c r="O2987" s="324"/>
      <c r="P2987" s="98"/>
      <c r="Q2987" s="98"/>
      <c r="R2987" s="114"/>
      <c r="S2987" s="753"/>
      <c r="T2987" s="98"/>
      <c r="U2987" s="98"/>
      <c r="V2987" s="98"/>
      <c r="W2987" s="99"/>
      <c r="X2987" s="97"/>
      <c r="Y2987" s="87"/>
      <c r="Z2987" s="100"/>
      <c r="AA2987" s="106">
        <f t="shared" si="1271"/>
        <v>2975</v>
      </c>
      <c r="AB2987" s="549">
        <f t="shared" si="1272"/>
        <v>0</v>
      </c>
      <c r="AC2987" s="544">
        <f t="shared" si="1273"/>
        <v>0</v>
      </c>
      <c r="AD2987" s="174">
        <f t="shared" si="1274"/>
        <v>0</v>
      </c>
      <c r="AE2987" s="8"/>
      <c r="AF2987" s="885" t="str">
        <f t="shared" si="1275"/>
        <v xml:space="preserve"> </v>
      </c>
      <c r="AG2987" s="40">
        <f t="shared" si="1276"/>
        <v>0</v>
      </c>
      <c r="AH2987" s="40">
        <f t="shared" si="1277"/>
        <v>0</v>
      </c>
      <c r="AR2987" s="40">
        <f t="shared" si="1278"/>
        <v>0</v>
      </c>
      <c r="AS2987" s="40">
        <f t="shared" si="1279"/>
        <v>0</v>
      </c>
      <c r="AT2987" s="40">
        <f t="shared" si="1280"/>
        <v>0</v>
      </c>
      <c r="AU2987" s="40">
        <f t="shared" si="1281"/>
        <v>0</v>
      </c>
      <c r="AX2987" s="279">
        <f t="shared" si="1282"/>
        <v>0</v>
      </c>
      <c r="AY2987" s="279">
        <f t="shared" si="1283"/>
        <v>0</v>
      </c>
      <c r="AZ2987" s="40">
        <f t="shared" si="1284"/>
        <v>0</v>
      </c>
      <c r="BB2987" s="40">
        <f t="shared" si="1285"/>
        <v>0</v>
      </c>
      <c r="BC2987" s="397">
        <f t="shared" si="1286"/>
        <v>0</v>
      </c>
      <c r="BD2987" s="105">
        <f t="shared" si="1287"/>
        <v>0</v>
      </c>
      <c r="BE2987" s="105">
        <f t="shared" si="1288"/>
        <v>0</v>
      </c>
      <c r="BF2987" s="742">
        <f t="shared" si="1289"/>
        <v>0</v>
      </c>
      <c r="BG2987" s="89"/>
      <c r="BH2987" s="9"/>
      <c r="BJ2987" s="40">
        <f t="shared" si="1290"/>
        <v>0</v>
      </c>
      <c r="BK2987" s="40">
        <f t="shared" si="1291"/>
        <v>1</v>
      </c>
      <c r="BL2987" s="40">
        <f t="shared" si="1292"/>
        <v>0</v>
      </c>
      <c r="BM2987" s="40">
        <f t="shared" si="1293"/>
        <v>0</v>
      </c>
      <c r="BN2987" s="40">
        <f t="shared" si="1294"/>
        <v>0</v>
      </c>
    </row>
    <row r="2988" spans="1:66" x14ac:dyDescent="0.25">
      <c r="A2988" s="379"/>
      <c r="B2988" s="936"/>
      <c r="C2988" s="272"/>
      <c r="D2988" s="868"/>
      <c r="E2988" s="873" t="str">
        <f t="shared" si="1268"/>
        <v xml:space="preserve"> </v>
      </c>
      <c r="F2988" s="130">
        <f t="shared" si="1269"/>
        <v>0</v>
      </c>
      <c r="G2988" s="128">
        <f t="shared" si="1270"/>
        <v>2976</v>
      </c>
      <c r="H2988" s="127"/>
      <c r="I2988" s="321"/>
      <c r="J2988" s="97"/>
      <c r="K2988" s="323"/>
      <c r="L2988" s="322"/>
      <c r="M2988" s="50"/>
      <c r="N2988" s="87"/>
      <c r="O2988" s="324"/>
      <c r="P2988" s="98"/>
      <c r="Q2988" s="98"/>
      <c r="R2988" s="114"/>
      <c r="S2988" s="753"/>
      <c r="T2988" s="98"/>
      <c r="U2988" s="98"/>
      <c r="V2988" s="98"/>
      <c r="W2988" s="99"/>
      <c r="X2988" s="97"/>
      <c r="Y2988" s="87"/>
      <c r="Z2988" s="100"/>
      <c r="AA2988" s="106">
        <f t="shared" si="1271"/>
        <v>2976</v>
      </c>
      <c r="AB2988" s="549">
        <f t="shared" si="1272"/>
        <v>0</v>
      </c>
      <c r="AC2988" s="544">
        <f t="shared" si="1273"/>
        <v>0</v>
      </c>
      <c r="AD2988" s="174">
        <f t="shared" si="1274"/>
        <v>0</v>
      </c>
      <c r="AE2988" s="8"/>
      <c r="AF2988" s="885" t="str">
        <f t="shared" si="1275"/>
        <v xml:space="preserve"> </v>
      </c>
      <c r="AG2988" s="40">
        <f t="shared" si="1276"/>
        <v>0</v>
      </c>
      <c r="AH2988" s="40">
        <f t="shared" si="1277"/>
        <v>0</v>
      </c>
      <c r="AR2988" s="40">
        <f t="shared" si="1278"/>
        <v>0</v>
      </c>
      <c r="AS2988" s="40">
        <f t="shared" si="1279"/>
        <v>0</v>
      </c>
      <c r="AT2988" s="40">
        <f t="shared" si="1280"/>
        <v>0</v>
      </c>
      <c r="AU2988" s="40">
        <f t="shared" si="1281"/>
        <v>0</v>
      </c>
      <c r="AX2988" s="279">
        <f t="shared" si="1282"/>
        <v>0</v>
      </c>
      <c r="AY2988" s="279">
        <f t="shared" si="1283"/>
        <v>0</v>
      </c>
      <c r="AZ2988" s="40">
        <f t="shared" si="1284"/>
        <v>0</v>
      </c>
      <c r="BB2988" s="40">
        <f t="shared" si="1285"/>
        <v>0</v>
      </c>
      <c r="BC2988" s="397">
        <f t="shared" si="1286"/>
        <v>0</v>
      </c>
      <c r="BD2988" s="105">
        <f t="shared" si="1287"/>
        <v>0</v>
      </c>
      <c r="BE2988" s="105">
        <f t="shared" si="1288"/>
        <v>0</v>
      </c>
      <c r="BF2988" s="742">
        <f t="shared" si="1289"/>
        <v>0</v>
      </c>
      <c r="BG2988" s="89"/>
      <c r="BH2988" s="9"/>
      <c r="BJ2988" s="40">
        <f t="shared" si="1290"/>
        <v>0</v>
      </c>
      <c r="BK2988" s="40">
        <f t="shared" si="1291"/>
        <v>1</v>
      </c>
      <c r="BL2988" s="40">
        <f t="shared" si="1292"/>
        <v>0</v>
      </c>
      <c r="BM2988" s="40">
        <f t="shared" si="1293"/>
        <v>0</v>
      </c>
      <c r="BN2988" s="40">
        <f t="shared" si="1294"/>
        <v>0</v>
      </c>
    </row>
    <row r="2989" spans="1:66" x14ac:dyDescent="0.25">
      <c r="A2989" s="379"/>
      <c r="B2989" s="936"/>
      <c r="C2989" s="272"/>
      <c r="D2989" s="868"/>
      <c r="E2989" s="873" t="str">
        <f t="shared" si="1268"/>
        <v xml:space="preserve"> </v>
      </c>
      <c r="F2989" s="130">
        <f t="shared" si="1269"/>
        <v>0</v>
      </c>
      <c r="G2989" s="128">
        <f t="shared" si="1270"/>
        <v>2977</v>
      </c>
      <c r="H2989" s="127"/>
      <c r="I2989" s="321"/>
      <c r="J2989" s="97"/>
      <c r="K2989" s="323"/>
      <c r="L2989" s="322"/>
      <c r="M2989" s="50"/>
      <c r="N2989" s="87"/>
      <c r="O2989" s="324"/>
      <c r="P2989" s="98"/>
      <c r="Q2989" s="98"/>
      <c r="R2989" s="114"/>
      <c r="S2989" s="753"/>
      <c r="T2989" s="98"/>
      <c r="U2989" s="98"/>
      <c r="V2989" s="98"/>
      <c r="W2989" s="99"/>
      <c r="X2989" s="97"/>
      <c r="Y2989" s="87"/>
      <c r="Z2989" s="100"/>
      <c r="AA2989" s="106">
        <f t="shared" si="1271"/>
        <v>2977</v>
      </c>
      <c r="AB2989" s="549">
        <f t="shared" si="1272"/>
        <v>0</v>
      </c>
      <c r="AC2989" s="544">
        <f t="shared" si="1273"/>
        <v>0</v>
      </c>
      <c r="AD2989" s="174">
        <f t="shared" si="1274"/>
        <v>0</v>
      </c>
      <c r="AE2989" s="8"/>
      <c r="AF2989" s="885" t="str">
        <f t="shared" si="1275"/>
        <v xml:space="preserve"> </v>
      </c>
      <c r="AG2989" s="40">
        <f t="shared" si="1276"/>
        <v>0</v>
      </c>
      <c r="AH2989" s="40">
        <f t="shared" si="1277"/>
        <v>0</v>
      </c>
      <c r="AR2989" s="40">
        <f t="shared" si="1278"/>
        <v>0</v>
      </c>
      <c r="AS2989" s="40">
        <f t="shared" si="1279"/>
        <v>0</v>
      </c>
      <c r="AT2989" s="40">
        <f t="shared" si="1280"/>
        <v>0</v>
      </c>
      <c r="AU2989" s="40">
        <f t="shared" si="1281"/>
        <v>0</v>
      </c>
      <c r="AX2989" s="279">
        <f t="shared" si="1282"/>
        <v>0</v>
      </c>
      <c r="AY2989" s="279">
        <f t="shared" si="1283"/>
        <v>0</v>
      </c>
      <c r="AZ2989" s="40">
        <f t="shared" si="1284"/>
        <v>0</v>
      </c>
      <c r="BB2989" s="40">
        <f t="shared" si="1285"/>
        <v>0</v>
      </c>
      <c r="BC2989" s="397">
        <f t="shared" si="1286"/>
        <v>0</v>
      </c>
      <c r="BD2989" s="105">
        <f t="shared" si="1287"/>
        <v>0</v>
      </c>
      <c r="BE2989" s="105">
        <f t="shared" si="1288"/>
        <v>0</v>
      </c>
      <c r="BF2989" s="742">
        <f t="shared" si="1289"/>
        <v>0</v>
      </c>
      <c r="BG2989" s="89"/>
      <c r="BH2989" s="9"/>
      <c r="BJ2989" s="40">
        <f t="shared" si="1290"/>
        <v>0</v>
      </c>
      <c r="BK2989" s="40">
        <f t="shared" si="1291"/>
        <v>1</v>
      </c>
      <c r="BL2989" s="40">
        <f t="shared" si="1292"/>
        <v>0</v>
      </c>
      <c r="BM2989" s="40">
        <f t="shared" si="1293"/>
        <v>0</v>
      </c>
      <c r="BN2989" s="40">
        <f t="shared" si="1294"/>
        <v>0</v>
      </c>
    </row>
    <row r="2990" spans="1:66" x14ac:dyDescent="0.25">
      <c r="A2990" s="379"/>
      <c r="B2990" s="936"/>
      <c r="C2990" s="272"/>
      <c r="D2990" s="868"/>
      <c r="E2990" s="873" t="str">
        <f t="shared" ref="E2990:E3011" si="1295">IF(+BN2990+BM2990&gt;0,"&lt; Error"," ")</f>
        <v xml:space="preserve"> </v>
      </c>
      <c r="F2990" s="130">
        <f t="shared" ref="F2990:F3011" si="1296">IF(ISBLANK(H2990),0,VLOOKUP(TRIM(H2990),AllVarieties,4,FALSE))</f>
        <v>0</v>
      </c>
      <c r="G2990" s="128">
        <f t="shared" si="1270"/>
        <v>2978</v>
      </c>
      <c r="H2990" s="127"/>
      <c r="I2990" s="321"/>
      <c r="J2990" s="97"/>
      <c r="K2990" s="323"/>
      <c r="L2990" s="322"/>
      <c r="M2990" s="50"/>
      <c r="N2990" s="87"/>
      <c r="O2990" s="324"/>
      <c r="P2990" s="98"/>
      <c r="Q2990" s="98"/>
      <c r="R2990" s="114"/>
      <c r="S2990" s="753"/>
      <c r="T2990" s="98"/>
      <c r="U2990" s="98"/>
      <c r="V2990" s="98"/>
      <c r="W2990" s="99"/>
      <c r="X2990" s="97"/>
      <c r="Y2990" s="87"/>
      <c r="Z2990" s="100"/>
      <c r="AA2990" s="106">
        <f t="shared" si="1271"/>
        <v>2978</v>
      </c>
      <c r="AB2990" s="549">
        <f t="shared" si="1272"/>
        <v>0</v>
      </c>
      <c r="AC2990" s="544">
        <f t="shared" si="1273"/>
        <v>0</v>
      </c>
      <c r="AD2990" s="174">
        <f t="shared" si="1274"/>
        <v>0</v>
      </c>
      <c r="AE2990" s="8"/>
      <c r="AF2990" s="885" t="str">
        <f t="shared" si="1275"/>
        <v xml:space="preserve"> </v>
      </c>
      <c r="AG2990" s="40">
        <f t="shared" si="1276"/>
        <v>0</v>
      </c>
      <c r="AH2990" s="40">
        <f t="shared" si="1277"/>
        <v>0</v>
      </c>
      <c r="AR2990" s="40">
        <f t="shared" si="1278"/>
        <v>0</v>
      </c>
      <c r="AS2990" s="40">
        <f t="shared" si="1279"/>
        <v>0</v>
      </c>
      <c r="AT2990" s="40">
        <f t="shared" si="1280"/>
        <v>0</v>
      </c>
      <c r="AU2990" s="40">
        <f t="shared" si="1281"/>
        <v>0</v>
      </c>
      <c r="AX2990" s="279">
        <f t="shared" si="1282"/>
        <v>0</v>
      </c>
      <c r="AY2990" s="279">
        <f t="shared" si="1283"/>
        <v>0</v>
      </c>
      <c r="AZ2990" s="40">
        <f t="shared" si="1284"/>
        <v>0</v>
      </c>
      <c r="BB2990" s="40">
        <f t="shared" si="1285"/>
        <v>0</v>
      </c>
      <c r="BC2990" s="397">
        <f t="shared" si="1286"/>
        <v>0</v>
      </c>
      <c r="BD2990" s="105">
        <f t="shared" si="1287"/>
        <v>0</v>
      </c>
      <c r="BE2990" s="105">
        <f t="shared" si="1288"/>
        <v>0</v>
      </c>
      <c r="BF2990" s="742">
        <f t="shared" si="1289"/>
        <v>0</v>
      </c>
      <c r="BG2990" s="89"/>
      <c r="BH2990" s="9"/>
      <c r="BJ2990" s="40">
        <f t="shared" si="1290"/>
        <v>0</v>
      </c>
      <c r="BK2990" s="40">
        <f t="shared" si="1291"/>
        <v>1</v>
      </c>
      <c r="BL2990" s="40">
        <f t="shared" si="1292"/>
        <v>0</v>
      </c>
      <c r="BM2990" s="40">
        <f t="shared" si="1293"/>
        <v>0</v>
      </c>
      <c r="BN2990" s="40">
        <f t="shared" si="1294"/>
        <v>0</v>
      </c>
    </row>
    <row r="2991" spans="1:66" x14ac:dyDescent="0.25">
      <c r="A2991" s="379"/>
      <c r="B2991" s="936"/>
      <c r="C2991" s="272"/>
      <c r="D2991" s="868"/>
      <c r="E2991" s="873" t="str">
        <f t="shared" si="1295"/>
        <v xml:space="preserve"> </v>
      </c>
      <c r="F2991" s="130">
        <f t="shared" si="1296"/>
        <v>0</v>
      </c>
      <c r="G2991" s="128">
        <f t="shared" si="1270"/>
        <v>2979</v>
      </c>
      <c r="H2991" s="127"/>
      <c r="I2991" s="321"/>
      <c r="J2991" s="97"/>
      <c r="K2991" s="323"/>
      <c r="L2991" s="322"/>
      <c r="M2991" s="50"/>
      <c r="N2991" s="87"/>
      <c r="O2991" s="324"/>
      <c r="P2991" s="98"/>
      <c r="Q2991" s="98"/>
      <c r="R2991" s="114"/>
      <c r="S2991" s="753"/>
      <c r="T2991" s="98"/>
      <c r="U2991" s="98"/>
      <c r="V2991" s="98"/>
      <c r="W2991" s="99"/>
      <c r="X2991" s="97"/>
      <c r="Y2991" s="87"/>
      <c r="Z2991" s="100"/>
      <c r="AA2991" s="106">
        <f t="shared" si="1271"/>
        <v>2979</v>
      </c>
      <c r="AB2991" s="549">
        <f t="shared" si="1272"/>
        <v>0</v>
      </c>
      <c r="AC2991" s="544">
        <f t="shared" si="1273"/>
        <v>0</v>
      </c>
      <c r="AD2991" s="174">
        <f t="shared" si="1274"/>
        <v>0</v>
      </c>
      <c r="AE2991" s="8"/>
      <c r="AF2991" s="885" t="str">
        <f t="shared" si="1275"/>
        <v xml:space="preserve"> </v>
      </c>
      <c r="AG2991" s="40">
        <f t="shared" si="1276"/>
        <v>0</v>
      </c>
      <c r="AH2991" s="40">
        <f t="shared" si="1277"/>
        <v>0</v>
      </c>
      <c r="AR2991" s="40">
        <f t="shared" si="1278"/>
        <v>0</v>
      </c>
      <c r="AS2991" s="40">
        <f t="shared" si="1279"/>
        <v>0</v>
      </c>
      <c r="AT2991" s="40">
        <f t="shared" si="1280"/>
        <v>0</v>
      </c>
      <c r="AU2991" s="40">
        <f t="shared" si="1281"/>
        <v>0</v>
      </c>
      <c r="AX2991" s="279">
        <f t="shared" si="1282"/>
        <v>0</v>
      </c>
      <c r="AY2991" s="279">
        <f t="shared" si="1283"/>
        <v>0</v>
      </c>
      <c r="AZ2991" s="40">
        <f t="shared" si="1284"/>
        <v>0</v>
      </c>
      <c r="BB2991" s="40">
        <f t="shared" si="1285"/>
        <v>0</v>
      </c>
      <c r="BC2991" s="397">
        <f t="shared" si="1286"/>
        <v>0</v>
      </c>
      <c r="BD2991" s="105">
        <f t="shared" si="1287"/>
        <v>0</v>
      </c>
      <c r="BE2991" s="105">
        <f t="shared" si="1288"/>
        <v>0</v>
      </c>
      <c r="BF2991" s="742">
        <f t="shared" si="1289"/>
        <v>0</v>
      </c>
      <c r="BG2991" s="89"/>
      <c r="BH2991" s="9"/>
      <c r="BJ2991" s="40">
        <f t="shared" si="1290"/>
        <v>0</v>
      </c>
      <c r="BK2991" s="40">
        <f t="shared" si="1291"/>
        <v>1</v>
      </c>
      <c r="BL2991" s="40">
        <f t="shared" si="1292"/>
        <v>0</v>
      </c>
      <c r="BM2991" s="40">
        <f t="shared" si="1293"/>
        <v>0</v>
      </c>
      <c r="BN2991" s="40">
        <f t="shared" si="1294"/>
        <v>0</v>
      </c>
    </row>
    <row r="2992" spans="1:66" x14ac:dyDescent="0.25">
      <c r="A2992" s="379"/>
      <c r="B2992" s="936"/>
      <c r="C2992" s="272"/>
      <c r="D2992" s="868"/>
      <c r="E2992" s="873" t="str">
        <f t="shared" si="1295"/>
        <v xml:space="preserve"> </v>
      </c>
      <c r="F2992" s="130">
        <f t="shared" si="1296"/>
        <v>0</v>
      </c>
      <c r="G2992" s="128">
        <f t="shared" si="1270"/>
        <v>2980</v>
      </c>
      <c r="H2992" s="127"/>
      <c r="I2992" s="321"/>
      <c r="J2992" s="97"/>
      <c r="K2992" s="323"/>
      <c r="L2992" s="322"/>
      <c r="M2992" s="50"/>
      <c r="N2992" s="87"/>
      <c r="O2992" s="324"/>
      <c r="P2992" s="98"/>
      <c r="Q2992" s="98"/>
      <c r="R2992" s="114"/>
      <c r="S2992" s="753"/>
      <c r="T2992" s="98"/>
      <c r="U2992" s="98"/>
      <c r="V2992" s="98"/>
      <c r="W2992" s="99"/>
      <c r="X2992" s="97"/>
      <c r="Y2992" s="87"/>
      <c r="Z2992" s="100"/>
      <c r="AA2992" s="106">
        <f t="shared" si="1271"/>
        <v>2980</v>
      </c>
      <c r="AB2992" s="549">
        <f t="shared" si="1272"/>
        <v>0</v>
      </c>
      <c r="AC2992" s="544">
        <f t="shared" si="1273"/>
        <v>0</v>
      </c>
      <c r="AD2992" s="174">
        <f t="shared" si="1274"/>
        <v>0</v>
      </c>
      <c r="AE2992" s="8"/>
      <c r="AF2992" s="885" t="str">
        <f t="shared" si="1275"/>
        <v xml:space="preserve"> </v>
      </c>
      <c r="AG2992" s="40">
        <f t="shared" si="1276"/>
        <v>0</v>
      </c>
      <c r="AH2992" s="40">
        <f t="shared" si="1277"/>
        <v>0</v>
      </c>
      <c r="AR2992" s="40">
        <f t="shared" si="1278"/>
        <v>0</v>
      </c>
      <c r="AS2992" s="40">
        <f t="shared" si="1279"/>
        <v>0</v>
      </c>
      <c r="AT2992" s="40">
        <f t="shared" si="1280"/>
        <v>0</v>
      </c>
      <c r="AU2992" s="40">
        <f t="shared" si="1281"/>
        <v>0</v>
      </c>
      <c r="AX2992" s="279">
        <f t="shared" si="1282"/>
        <v>0</v>
      </c>
      <c r="AY2992" s="279">
        <f t="shared" si="1283"/>
        <v>0</v>
      </c>
      <c r="AZ2992" s="40">
        <f t="shared" si="1284"/>
        <v>0</v>
      </c>
      <c r="BB2992" s="40">
        <f t="shared" si="1285"/>
        <v>0</v>
      </c>
      <c r="BC2992" s="397">
        <f t="shared" si="1286"/>
        <v>0</v>
      </c>
      <c r="BD2992" s="105">
        <f t="shared" si="1287"/>
        <v>0</v>
      </c>
      <c r="BE2992" s="105">
        <f t="shared" si="1288"/>
        <v>0</v>
      </c>
      <c r="BF2992" s="742">
        <f t="shared" si="1289"/>
        <v>0</v>
      </c>
      <c r="BG2992" s="89"/>
      <c r="BH2992" s="9"/>
      <c r="BJ2992" s="40">
        <f t="shared" si="1290"/>
        <v>0</v>
      </c>
      <c r="BK2992" s="40">
        <f t="shared" si="1291"/>
        <v>1</v>
      </c>
      <c r="BL2992" s="40">
        <f t="shared" si="1292"/>
        <v>0</v>
      </c>
      <c r="BM2992" s="40">
        <f t="shared" si="1293"/>
        <v>0</v>
      </c>
      <c r="BN2992" s="40">
        <f t="shared" si="1294"/>
        <v>0</v>
      </c>
    </row>
    <row r="2993" spans="1:66" x14ac:dyDescent="0.25">
      <c r="A2993" s="379"/>
      <c r="B2993" s="936"/>
      <c r="C2993" s="272"/>
      <c r="D2993" s="868"/>
      <c r="E2993" s="873" t="str">
        <f t="shared" si="1295"/>
        <v xml:space="preserve"> </v>
      </c>
      <c r="F2993" s="130">
        <f t="shared" si="1296"/>
        <v>0</v>
      </c>
      <c r="G2993" s="128">
        <f t="shared" si="1270"/>
        <v>2981</v>
      </c>
      <c r="H2993" s="127"/>
      <c r="I2993" s="321"/>
      <c r="J2993" s="97"/>
      <c r="K2993" s="323"/>
      <c r="L2993" s="322"/>
      <c r="M2993" s="50"/>
      <c r="N2993" s="87"/>
      <c r="O2993" s="324"/>
      <c r="P2993" s="98"/>
      <c r="Q2993" s="98"/>
      <c r="R2993" s="114"/>
      <c r="S2993" s="753"/>
      <c r="T2993" s="98"/>
      <c r="U2993" s="98"/>
      <c r="V2993" s="98"/>
      <c r="W2993" s="99"/>
      <c r="X2993" s="97"/>
      <c r="Y2993" s="87"/>
      <c r="Z2993" s="100"/>
      <c r="AA2993" s="106">
        <f t="shared" si="1271"/>
        <v>2981</v>
      </c>
      <c r="AB2993" s="549">
        <f t="shared" si="1272"/>
        <v>0</v>
      </c>
      <c r="AC2993" s="544">
        <f t="shared" si="1273"/>
        <v>0</v>
      </c>
      <c r="AD2993" s="174">
        <f t="shared" si="1274"/>
        <v>0</v>
      </c>
      <c r="AE2993" s="8"/>
      <c r="AF2993" s="885" t="str">
        <f t="shared" si="1275"/>
        <v xml:space="preserve"> </v>
      </c>
      <c r="AG2993" s="40">
        <f t="shared" si="1276"/>
        <v>0</v>
      </c>
      <c r="AH2993" s="40">
        <f t="shared" si="1277"/>
        <v>0</v>
      </c>
      <c r="AR2993" s="40">
        <f t="shared" si="1278"/>
        <v>0</v>
      </c>
      <c r="AS2993" s="40">
        <f t="shared" si="1279"/>
        <v>0</v>
      </c>
      <c r="AT2993" s="40">
        <f t="shared" si="1280"/>
        <v>0</v>
      </c>
      <c r="AU2993" s="40">
        <f t="shared" si="1281"/>
        <v>0</v>
      </c>
      <c r="AX2993" s="279">
        <f t="shared" si="1282"/>
        <v>0</v>
      </c>
      <c r="AY2993" s="279">
        <f t="shared" si="1283"/>
        <v>0</v>
      </c>
      <c r="AZ2993" s="40">
        <f t="shared" si="1284"/>
        <v>0</v>
      </c>
      <c r="BB2993" s="40">
        <f t="shared" si="1285"/>
        <v>0</v>
      </c>
      <c r="BC2993" s="397">
        <f t="shared" si="1286"/>
        <v>0</v>
      </c>
      <c r="BD2993" s="105">
        <f t="shared" si="1287"/>
        <v>0</v>
      </c>
      <c r="BE2993" s="105">
        <f t="shared" si="1288"/>
        <v>0</v>
      </c>
      <c r="BF2993" s="742">
        <f t="shared" si="1289"/>
        <v>0</v>
      </c>
      <c r="BG2993" s="89"/>
      <c r="BH2993" s="9"/>
      <c r="BJ2993" s="40">
        <f t="shared" si="1290"/>
        <v>0</v>
      </c>
      <c r="BK2993" s="40">
        <f t="shared" si="1291"/>
        <v>1</v>
      </c>
      <c r="BL2993" s="40">
        <f t="shared" si="1292"/>
        <v>0</v>
      </c>
      <c r="BM2993" s="40">
        <f t="shared" si="1293"/>
        <v>0</v>
      </c>
      <c r="BN2993" s="40">
        <f t="shared" si="1294"/>
        <v>0</v>
      </c>
    </row>
    <row r="2994" spans="1:66" x14ac:dyDescent="0.25">
      <c r="A2994" s="379"/>
      <c r="B2994" s="936"/>
      <c r="C2994" s="272"/>
      <c r="D2994" s="868"/>
      <c r="E2994" s="873" t="str">
        <f t="shared" si="1295"/>
        <v xml:space="preserve"> </v>
      </c>
      <c r="F2994" s="130">
        <f t="shared" si="1296"/>
        <v>0</v>
      </c>
      <c r="G2994" s="128">
        <f t="shared" si="1270"/>
        <v>2982</v>
      </c>
      <c r="H2994" s="127"/>
      <c r="I2994" s="321"/>
      <c r="J2994" s="97"/>
      <c r="K2994" s="323"/>
      <c r="L2994" s="322"/>
      <c r="M2994" s="50"/>
      <c r="N2994" s="87"/>
      <c r="O2994" s="324"/>
      <c r="P2994" s="98"/>
      <c r="Q2994" s="98"/>
      <c r="R2994" s="114"/>
      <c r="S2994" s="753"/>
      <c r="T2994" s="98"/>
      <c r="U2994" s="98"/>
      <c r="V2994" s="98"/>
      <c r="W2994" s="99"/>
      <c r="X2994" s="97"/>
      <c r="Y2994" s="87"/>
      <c r="Z2994" s="100"/>
      <c r="AA2994" s="106">
        <f t="shared" si="1271"/>
        <v>2982</v>
      </c>
      <c r="AB2994" s="549">
        <f t="shared" si="1272"/>
        <v>0</v>
      </c>
      <c r="AC2994" s="544">
        <f t="shared" si="1273"/>
        <v>0</v>
      </c>
      <c r="AD2994" s="174">
        <f t="shared" si="1274"/>
        <v>0</v>
      </c>
      <c r="AE2994" s="8"/>
      <c r="AF2994" s="885" t="str">
        <f t="shared" si="1275"/>
        <v xml:space="preserve"> </v>
      </c>
      <c r="AG2994" s="40">
        <f t="shared" si="1276"/>
        <v>0</v>
      </c>
      <c r="AH2994" s="40">
        <f t="shared" si="1277"/>
        <v>0</v>
      </c>
      <c r="AR2994" s="40">
        <f t="shared" si="1278"/>
        <v>0</v>
      </c>
      <c r="AS2994" s="40">
        <f t="shared" si="1279"/>
        <v>0</v>
      </c>
      <c r="AT2994" s="40">
        <f t="shared" si="1280"/>
        <v>0</v>
      </c>
      <c r="AU2994" s="40">
        <f t="shared" si="1281"/>
        <v>0</v>
      </c>
      <c r="AX2994" s="279">
        <f t="shared" si="1282"/>
        <v>0</v>
      </c>
      <c r="AY2994" s="279">
        <f t="shared" si="1283"/>
        <v>0</v>
      </c>
      <c r="AZ2994" s="40">
        <f t="shared" si="1284"/>
        <v>0</v>
      </c>
      <c r="BB2994" s="40">
        <f t="shared" si="1285"/>
        <v>0</v>
      </c>
      <c r="BC2994" s="397">
        <f t="shared" si="1286"/>
        <v>0</v>
      </c>
      <c r="BD2994" s="105">
        <f t="shared" si="1287"/>
        <v>0</v>
      </c>
      <c r="BE2994" s="105">
        <f t="shared" si="1288"/>
        <v>0</v>
      </c>
      <c r="BF2994" s="742">
        <f t="shared" si="1289"/>
        <v>0</v>
      </c>
      <c r="BG2994" s="89"/>
      <c r="BH2994" s="9"/>
      <c r="BJ2994" s="40">
        <f t="shared" si="1290"/>
        <v>0</v>
      </c>
      <c r="BK2994" s="40">
        <f t="shared" si="1291"/>
        <v>1</v>
      </c>
      <c r="BL2994" s="40">
        <f t="shared" si="1292"/>
        <v>0</v>
      </c>
      <c r="BM2994" s="40">
        <f t="shared" si="1293"/>
        <v>0</v>
      </c>
      <c r="BN2994" s="40">
        <f t="shared" si="1294"/>
        <v>0</v>
      </c>
    </row>
    <row r="2995" spans="1:66" x14ac:dyDescent="0.25">
      <c r="A2995" s="379"/>
      <c r="B2995" s="936"/>
      <c r="C2995" s="272"/>
      <c r="D2995" s="868"/>
      <c r="E2995" s="873" t="str">
        <f t="shared" si="1295"/>
        <v xml:space="preserve"> </v>
      </c>
      <c r="F2995" s="130">
        <f t="shared" si="1296"/>
        <v>0</v>
      </c>
      <c r="G2995" s="128">
        <f t="shared" ref="G2995:G3011" si="1297">ROW()-DPline</f>
        <v>2983</v>
      </c>
      <c r="H2995" s="127"/>
      <c r="I2995" s="321"/>
      <c r="J2995" s="97"/>
      <c r="K2995" s="323"/>
      <c r="L2995" s="322"/>
      <c r="M2995" s="50"/>
      <c r="N2995" s="87"/>
      <c r="O2995" s="324"/>
      <c r="P2995" s="98"/>
      <c r="Q2995" s="98"/>
      <c r="R2995" s="114"/>
      <c r="S2995" s="753"/>
      <c r="T2995" s="98"/>
      <c r="U2995" s="98"/>
      <c r="V2995" s="98"/>
      <c r="W2995" s="99"/>
      <c r="X2995" s="97"/>
      <c r="Y2995" s="87"/>
      <c r="Z2995" s="100"/>
      <c r="AA2995" s="106">
        <f t="shared" si="1271"/>
        <v>2983</v>
      </c>
      <c r="AB2995" s="549">
        <f t="shared" si="1272"/>
        <v>0</v>
      </c>
      <c r="AC2995" s="544">
        <f t="shared" si="1273"/>
        <v>0</v>
      </c>
      <c r="AD2995" s="174">
        <f t="shared" si="1274"/>
        <v>0</v>
      </c>
      <c r="AE2995" s="8"/>
      <c r="AF2995" s="885" t="str">
        <f t="shared" si="1275"/>
        <v xml:space="preserve"> </v>
      </c>
      <c r="AG2995" s="40">
        <f t="shared" si="1276"/>
        <v>0</v>
      </c>
      <c r="AH2995" s="40">
        <f t="shared" si="1277"/>
        <v>0</v>
      </c>
      <c r="AR2995" s="40">
        <f t="shared" si="1278"/>
        <v>0</v>
      </c>
      <c r="AS2995" s="40">
        <f t="shared" si="1279"/>
        <v>0</v>
      </c>
      <c r="AT2995" s="40">
        <f t="shared" si="1280"/>
        <v>0</v>
      </c>
      <c r="AU2995" s="40">
        <f t="shared" si="1281"/>
        <v>0</v>
      </c>
      <c r="AX2995" s="279">
        <f t="shared" si="1282"/>
        <v>0</v>
      </c>
      <c r="AY2995" s="279">
        <f t="shared" si="1283"/>
        <v>0</v>
      </c>
      <c r="AZ2995" s="40">
        <f t="shared" si="1284"/>
        <v>0</v>
      </c>
      <c r="BB2995" s="40">
        <f t="shared" si="1285"/>
        <v>0</v>
      </c>
      <c r="BC2995" s="397">
        <f t="shared" si="1286"/>
        <v>0</v>
      </c>
      <c r="BD2995" s="105">
        <f t="shared" si="1287"/>
        <v>0</v>
      </c>
      <c r="BE2995" s="105">
        <f t="shared" si="1288"/>
        <v>0</v>
      </c>
      <c r="BF2995" s="742">
        <f t="shared" si="1289"/>
        <v>0</v>
      </c>
      <c r="BG2995" s="89"/>
      <c r="BH2995" s="9"/>
      <c r="BJ2995" s="40">
        <f t="shared" si="1290"/>
        <v>0</v>
      </c>
      <c r="BK2995" s="40">
        <f t="shared" si="1291"/>
        <v>1</v>
      </c>
      <c r="BL2995" s="40">
        <f t="shared" si="1292"/>
        <v>0</v>
      </c>
      <c r="BM2995" s="40">
        <f t="shared" si="1293"/>
        <v>0</v>
      </c>
      <c r="BN2995" s="40">
        <f t="shared" si="1294"/>
        <v>0</v>
      </c>
    </row>
    <row r="2996" spans="1:66" x14ac:dyDescent="0.25">
      <c r="A2996" s="379"/>
      <c r="B2996" s="936"/>
      <c r="C2996" s="272"/>
      <c r="D2996" s="868"/>
      <c r="E2996" s="873" t="str">
        <f t="shared" si="1295"/>
        <v xml:space="preserve"> </v>
      </c>
      <c r="F2996" s="130">
        <f t="shared" si="1296"/>
        <v>0</v>
      </c>
      <c r="G2996" s="128">
        <f t="shared" si="1297"/>
        <v>2984</v>
      </c>
      <c r="H2996" s="127"/>
      <c r="I2996" s="321"/>
      <c r="J2996" s="97"/>
      <c r="K2996" s="323"/>
      <c r="L2996" s="322"/>
      <c r="M2996" s="50"/>
      <c r="N2996" s="87"/>
      <c r="O2996" s="324"/>
      <c r="P2996" s="98"/>
      <c r="Q2996" s="98"/>
      <c r="R2996" s="114"/>
      <c r="S2996" s="753"/>
      <c r="T2996" s="98"/>
      <c r="U2996" s="98"/>
      <c r="V2996" s="98"/>
      <c r="W2996" s="99"/>
      <c r="X2996" s="97"/>
      <c r="Y2996" s="87"/>
      <c r="Z2996" s="100"/>
      <c r="AA2996" s="106">
        <f t="shared" ref="AA2996:AA3011" si="1298">+G2996</f>
        <v>2984</v>
      </c>
      <c r="AB2996" s="549">
        <f t="shared" ref="AB2996:AB3011" si="1299">C2996*BJ2996</f>
        <v>0</v>
      </c>
      <c r="AC2996" s="544">
        <f t="shared" ref="AC2996:AC3011" si="1300">+AX2996+AY2996</f>
        <v>0</v>
      </c>
      <c r="AD2996" s="174">
        <f t="shared" ref="AD2996:AD3011" si="1301">+AC2996*PDArate</f>
        <v>0</v>
      </c>
      <c r="AE2996" s="8"/>
      <c r="AF2996" s="885" t="str">
        <f t="shared" ref="AF2996:AF3011" si="1302">IF(AG2996+AH2996=1,"Enter both columns 5 and 16.", " ")</f>
        <v xml:space="preserve"> </v>
      </c>
      <c r="AG2996" s="40">
        <f t="shared" ref="AG2996:AG3011" si="1303">IF(L2996+M2996+N2996+O2996+W2996 &gt; 0, 1, 0)</f>
        <v>0</v>
      </c>
      <c r="AH2996" s="40">
        <f t="shared" ref="AH2996:AH3011" si="1304">IF(AX2996 &gt; 0, 1, 0)</f>
        <v>0</v>
      </c>
      <c r="AR2996" s="40">
        <f t="shared" ref="AR2996:AR3011" si="1305">IF(ISNA(+F2996), 1, 0)</f>
        <v>0</v>
      </c>
      <c r="AS2996" s="40">
        <f t="shared" ref="AS2996:AS3011" si="1306">IF(ISERR(+F2996), 1, 0)</f>
        <v>0</v>
      </c>
      <c r="AT2996" s="40">
        <f t="shared" ref="AT2996:AT3011" si="1307">IF(ISERR(+AC2996), 1, 0)</f>
        <v>0</v>
      </c>
      <c r="AU2996" s="40">
        <f t="shared" ref="AU2996:AU3011" si="1308">IF(ISERR(+AD2996), 1, 0)</f>
        <v>0</v>
      </c>
      <c r="AX2996" s="279">
        <f t="shared" ref="AX2996:AX3011" si="1309">ROUND(L2996,1)*W2996</f>
        <v>0</v>
      </c>
      <c r="AY2996" s="279">
        <f t="shared" ref="AY2996:AY3011" si="1310">ROUND(X2996,1)*Z2996</f>
        <v>0</v>
      </c>
      <c r="AZ2996" s="40">
        <f t="shared" ref="AZ2996:AZ3011" si="1311">IF(J2996+K2996 &gt; 0, 1, 0)</f>
        <v>0</v>
      </c>
      <c r="BB2996" s="40">
        <f t="shared" ref="BB2996:BB3011" si="1312">IF(+BC2996&gt;0,IF(+BE2996&lt;=0,1,0),0)</f>
        <v>0</v>
      </c>
      <c r="BC2996" s="397">
        <f t="shared" ref="BC2996:BC3011" si="1313">IF(+D2996=1,IF(J2996&gt;0, +J2996, 0),0)</f>
        <v>0</v>
      </c>
      <c r="BD2996" s="105">
        <f t="shared" ref="BD2996:BD3011" si="1314">IF(VALUE(I2996)&lt;1,0,IF(VALUE(I2996)&gt;17,0,VLOOKUP(VALUE(F2996),T10Value,VALUE(I2996)+1,FALSE)))</f>
        <v>0</v>
      </c>
      <c r="BE2996" s="105">
        <f t="shared" ref="BE2996:BE3011" si="1315">ROUND(+BC2996,1)*BD2996</f>
        <v>0</v>
      </c>
      <c r="BF2996" s="742">
        <f t="shared" ref="BF2996:BF3011" si="1316">+BE2996*PDArate</f>
        <v>0</v>
      </c>
      <c r="BG2996" s="89"/>
      <c r="BH2996" s="9"/>
      <c r="BJ2996" s="40">
        <f t="shared" ref="BJ2996:BJ3011" si="1317">IF(J2996+L2996+M2996=J2996,0,IF(J2996-L2996-0.09&gt;0,IF(J2996-L2996&lt;=0.1*J2996,J2996-L2996,0),0))</f>
        <v>0</v>
      </c>
      <c r="BK2996" s="40">
        <f t="shared" ref="BK2996:BK3011" si="1318">IF(L2996+M2996+J2996+X2996&lt;=0,1,IF(L2996+M2996+X2996&gt;0,1,0))</f>
        <v>1</v>
      </c>
      <c r="BL2996" s="40">
        <f t="shared" ref="BL2996:BL3011" si="1319">IF(+BJ2996&gt;0,1,0)</f>
        <v>0</v>
      </c>
      <c r="BM2996" s="40">
        <f t="shared" ref="BM2996:BM3011" si="1320">IF(ISNUMBER(C2996),IF(2*BL2996-C2996&lt;0,1,IF(2*BL2996-C2996&gt;2,1,0)),IF(ISBLANK(C2996),0,1))</f>
        <v>0</v>
      </c>
      <c r="BN2996" s="40">
        <f t="shared" ref="BN2996:BN3011" si="1321">IF(ISNUMBER(D2996),IF(2*AG2996-D2996=1,1,IF(+D2996=0,0, IF(+D2996=1,0,1))),IF(ISBLANK(D2996),0,1))</f>
        <v>0</v>
      </c>
    </row>
    <row r="2997" spans="1:66" x14ac:dyDescent="0.25">
      <c r="A2997" s="379"/>
      <c r="B2997" s="936"/>
      <c r="C2997" s="272"/>
      <c r="D2997" s="868"/>
      <c r="E2997" s="873" t="str">
        <f t="shared" si="1295"/>
        <v xml:space="preserve"> </v>
      </c>
      <c r="F2997" s="130">
        <f t="shared" si="1296"/>
        <v>0</v>
      </c>
      <c r="G2997" s="128">
        <f t="shared" si="1297"/>
        <v>2985</v>
      </c>
      <c r="H2997" s="127"/>
      <c r="I2997" s="321"/>
      <c r="J2997" s="97"/>
      <c r="K2997" s="323"/>
      <c r="L2997" s="322"/>
      <c r="M2997" s="50"/>
      <c r="N2997" s="87"/>
      <c r="O2997" s="324"/>
      <c r="P2997" s="98"/>
      <c r="Q2997" s="98"/>
      <c r="R2997" s="114"/>
      <c r="S2997" s="753"/>
      <c r="T2997" s="98"/>
      <c r="U2997" s="98"/>
      <c r="V2997" s="98"/>
      <c r="W2997" s="99"/>
      <c r="X2997" s="97"/>
      <c r="Y2997" s="87"/>
      <c r="Z2997" s="100"/>
      <c r="AA2997" s="106">
        <f t="shared" si="1298"/>
        <v>2985</v>
      </c>
      <c r="AB2997" s="549">
        <f t="shared" si="1299"/>
        <v>0</v>
      </c>
      <c r="AC2997" s="544">
        <f t="shared" si="1300"/>
        <v>0</v>
      </c>
      <c r="AD2997" s="174">
        <f t="shared" si="1301"/>
        <v>0</v>
      </c>
      <c r="AE2997" s="8"/>
      <c r="AF2997" s="885" t="str">
        <f t="shared" si="1302"/>
        <v xml:space="preserve"> </v>
      </c>
      <c r="AG2997" s="40">
        <f t="shared" si="1303"/>
        <v>0</v>
      </c>
      <c r="AH2997" s="40">
        <f t="shared" si="1304"/>
        <v>0</v>
      </c>
      <c r="AR2997" s="40">
        <f t="shared" si="1305"/>
        <v>0</v>
      </c>
      <c r="AS2997" s="40">
        <f t="shared" si="1306"/>
        <v>0</v>
      </c>
      <c r="AT2997" s="40">
        <f t="shared" si="1307"/>
        <v>0</v>
      </c>
      <c r="AU2997" s="40">
        <f t="shared" si="1308"/>
        <v>0</v>
      </c>
      <c r="AX2997" s="279">
        <f t="shared" si="1309"/>
        <v>0</v>
      </c>
      <c r="AY2997" s="279">
        <f t="shared" si="1310"/>
        <v>0</v>
      </c>
      <c r="AZ2997" s="40">
        <f t="shared" si="1311"/>
        <v>0</v>
      </c>
      <c r="BB2997" s="40">
        <f t="shared" si="1312"/>
        <v>0</v>
      </c>
      <c r="BC2997" s="397">
        <f t="shared" si="1313"/>
        <v>0</v>
      </c>
      <c r="BD2997" s="105">
        <f t="shared" si="1314"/>
        <v>0</v>
      </c>
      <c r="BE2997" s="105">
        <f t="shared" si="1315"/>
        <v>0</v>
      </c>
      <c r="BF2997" s="742">
        <f t="shared" si="1316"/>
        <v>0</v>
      </c>
      <c r="BG2997" s="89"/>
      <c r="BH2997" s="9"/>
      <c r="BJ2997" s="40">
        <f t="shared" si="1317"/>
        <v>0</v>
      </c>
      <c r="BK2997" s="40">
        <f t="shared" si="1318"/>
        <v>1</v>
      </c>
      <c r="BL2997" s="40">
        <f t="shared" si="1319"/>
        <v>0</v>
      </c>
      <c r="BM2997" s="40">
        <f t="shared" si="1320"/>
        <v>0</v>
      </c>
      <c r="BN2997" s="40">
        <f t="shared" si="1321"/>
        <v>0</v>
      </c>
    </row>
    <row r="2998" spans="1:66" x14ac:dyDescent="0.25">
      <c r="A2998" s="379"/>
      <c r="B2998" s="936"/>
      <c r="C2998" s="272"/>
      <c r="D2998" s="868"/>
      <c r="E2998" s="873" t="str">
        <f t="shared" si="1295"/>
        <v xml:space="preserve"> </v>
      </c>
      <c r="F2998" s="130">
        <f t="shared" si="1296"/>
        <v>0</v>
      </c>
      <c r="G2998" s="128">
        <f t="shared" si="1297"/>
        <v>2986</v>
      </c>
      <c r="H2998" s="127"/>
      <c r="I2998" s="321"/>
      <c r="J2998" s="97"/>
      <c r="K2998" s="323"/>
      <c r="L2998" s="322"/>
      <c r="M2998" s="50"/>
      <c r="N2998" s="87"/>
      <c r="O2998" s="324"/>
      <c r="P2998" s="98"/>
      <c r="Q2998" s="98"/>
      <c r="R2998" s="114"/>
      <c r="S2998" s="753"/>
      <c r="T2998" s="98"/>
      <c r="U2998" s="98"/>
      <c r="V2998" s="98"/>
      <c r="W2998" s="99"/>
      <c r="X2998" s="97"/>
      <c r="Y2998" s="87"/>
      <c r="Z2998" s="100"/>
      <c r="AA2998" s="106">
        <f t="shared" si="1298"/>
        <v>2986</v>
      </c>
      <c r="AB2998" s="549">
        <f t="shared" si="1299"/>
        <v>0</v>
      </c>
      <c r="AC2998" s="544">
        <f t="shared" si="1300"/>
        <v>0</v>
      </c>
      <c r="AD2998" s="174">
        <f t="shared" si="1301"/>
        <v>0</v>
      </c>
      <c r="AE2998" s="8"/>
      <c r="AF2998" s="885" t="str">
        <f t="shared" si="1302"/>
        <v xml:space="preserve"> </v>
      </c>
      <c r="AG2998" s="40">
        <f t="shared" si="1303"/>
        <v>0</v>
      </c>
      <c r="AH2998" s="40">
        <f t="shared" si="1304"/>
        <v>0</v>
      </c>
      <c r="AR2998" s="40">
        <f t="shared" si="1305"/>
        <v>0</v>
      </c>
      <c r="AS2998" s="40">
        <f t="shared" si="1306"/>
        <v>0</v>
      </c>
      <c r="AT2998" s="40">
        <f t="shared" si="1307"/>
        <v>0</v>
      </c>
      <c r="AU2998" s="40">
        <f t="shared" si="1308"/>
        <v>0</v>
      </c>
      <c r="AX2998" s="279">
        <f t="shared" si="1309"/>
        <v>0</v>
      </c>
      <c r="AY2998" s="279">
        <f t="shared" si="1310"/>
        <v>0</v>
      </c>
      <c r="AZ2998" s="40">
        <f t="shared" si="1311"/>
        <v>0</v>
      </c>
      <c r="BB2998" s="40">
        <f t="shared" si="1312"/>
        <v>0</v>
      </c>
      <c r="BC2998" s="397">
        <f t="shared" si="1313"/>
        <v>0</v>
      </c>
      <c r="BD2998" s="105">
        <f t="shared" si="1314"/>
        <v>0</v>
      </c>
      <c r="BE2998" s="105">
        <f t="shared" si="1315"/>
        <v>0</v>
      </c>
      <c r="BF2998" s="742">
        <f t="shared" si="1316"/>
        <v>0</v>
      </c>
      <c r="BG2998" s="89"/>
      <c r="BH2998" s="9"/>
      <c r="BJ2998" s="40">
        <f t="shared" si="1317"/>
        <v>0</v>
      </c>
      <c r="BK2998" s="40">
        <f t="shared" si="1318"/>
        <v>1</v>
      </c>
      <c r="BL2998" s="40">
        <f t="shared" si="1319"/>
        <v>0</v>
      </c>
      <c r="BM2998" s="40">
        <f t="shared" si="1320"/>
        <v>0</v>
      </c>
      <c r="BN2998" s="40">
        <f t="shared" si="1321"/>
        <v>0</v>
      </c>
    </row>
    <row r="2999" spans="1:66" x14ac:dyDescent="0.25">
      <c r="A2999" s="379"/>
      <c r="B2999" s="936"/>
      <c r="C2999" s="272"/>
      <c r="D2999" s="868"/>
      <c r="E2999" s="873" t="str">
        <f t="shared" si="1295"/>
        <v xml:space="preserve"> </v>
      </c>
      <c r="F2999" s="130">
        <f t="shared" si="1296"/>
        <v>0</v>
      </c>
      <c r="G2999" s="128">
        <f t="shared" si="1297"/>
        <v>2987</v>
      </c>
      <c r="H2999" s="127"/>
      <c r="I2999" s="321"/>
      <c r="J2999" s="97"/>
      <c r="K2999" s="323"/>
      <c r="L2999" s="322"/>
      <c r="M2999" s="50"/>
      <c r="N2999" s="87"/>
      <c r="O2999" s="324"/>
      <c r="P2999" s="98"/>
      <c r="Q2999" s="98"/>
      <c r="R2999" s="114"/>
      <c r="S2999" s="753"/>
      <c r="T2999" s="98"/>
      <c r="U2999" s="98"/>
      <c r="V2999" s="98"/>
      <c r="W2999" s="99"/>
      <c r="X2999" s="97"/>
      <c r="Y2999" s="87"/>
      <c r="Z2999" s="100"/>
      <c r="AA2999" s="106">
        <f t="shared" si="1298"/>
        <v>2987</v>
      </c>
      <c r="AB2999" s="549">
        <f t="shared" si="1299"/>
        <v>0</v>
      </c>
      <c r="AC2999" s="544">
        <f t="shared" si="1300"/>
        <v>0</v>
      </c>
      <c r="AD2999" s="174">
        <f t="shared" si="1301"/>
        <v>0</v>
      </c>
      <c r="AE2999" s="8"/>
      <c r="AF2999" s="885" t="str">
        <f t="shared" si="1302"/>
        <v xml:space="preserve"> </v>
      </c>
      <c r="AG2999" s="40">
        <f t="shared" si="1303"/>
        <v>0</v>
      </c>
      <c r="AH2999" s="40">
        <f t="shared" si="1304"/>
        <v>0</v>
      </c>
      <c r="AR2999" s="40">
        <f t="shared" si="1305"/>
        <v>0</v>
      </c>
      <c r="AS2999" s="40">
        <f t="shared" si="1306"/>
        <v>0</v>
      </c>
      <c r="AT2999" s="40">
        <f t="shared" si="1307"/>
        <v>0</v>
      </c>
      <c r="AU2999" s="40">
        <f t="shared" si="1308"/>
        <v>0</v>
      </c>
      <c r="AX2999" s="279">
        <f t="shared" si="1309"/>
        <v>0</v>
      </c>
      <c r="AY2999" s="279">
        <f t="shared" si="1310"/>
        <v>0</v>
      </c>
      <c r="AZ2999" s="40">
        <f t="shared" si="1311"/>
        <v>0</v>
      </c>
      <c r="BB2999" s="40">
        <f t="shared" si="1312"/>
        <v>0</v>
      </c>
      <c r="BC2999" s="397">
        <f t="shared" si="1313"/>
        <v>0</v>
      </c>
      <c r="BD2999" s="105">
        <f t="shared" si="1314"/>
        <v>0</v>
      </c>
      <c r="BE2999" s="105">
        <f t="shared" si="1315"/>
        <v>0</v>
      </c>
      <c r="BF2999" s="742">
        <f t="shared" si="1316"/>
        <v>0</v>
      </c>
      <c r="BG2999" s="89"/>
      <c r="BH2999" s="9"/>
      <c r="BJ2999" s="40">
        <f t="shared" si="1317"/>
        <v>0</v>
      </c>
      <c r="BK2999" s="40">
        <f t="shared" si="1318"/>
        <v>1</v>
      </c>
      <c r="BL2999" s="40">
        <f t="shared" si="1319"/>
        <v>0</v>
      </c>
      <c r="BM2999" s="40">
        <f t="shared" si="1320"/>
        <v>0</v>
      </c>
      <c r="BN2999" s="40">
        <f t="shared" si="1321"/>
        <v>0</v>
      </c>
    </row>
    <row r="3000" spans="1:66" x14ac:dyDescent="0.25">
      <c r="A3000" s="379"/>
      <c r="B3000" s="936"/>
      <c r="C3000" s="272"/>
      <c r="D3000" s="868"/>
      <c r="E3000" s="873" t="str">
        <f t="shared" si="1295"/>
        <v xml:space="preserve"> </v>
      </c>
      <c r="F3000" s="130">
        <f t="shared" si="1296"/>
        <v>0</v>
      </c>
      <c r="G3000" s="128">
        <f t="shared" si="1297"/>
        <v>2988</v>
      </c>
      <c r="H3000" s="127"/>
      <c r="I3000" s="321"/>
      <c r="J3000" s="97"/>
      <c r="K3000" s="323"/>
      <c r="L3000" s="322"/>
      <c r="M3000" s="50"/>
      <c r="N3000" s="87"/>
      <c r="O3000" s="324"/>
      <c r="P3000" s="98"/>
      <c r="Q3000" s="98"/>
      <c r="R3000" s="114"/>
      <c r="S3000" s="753"/>
      <c r="T3000" s="98"/>
      <c r="U3000" s="98"/>
      <c r="V3000" s="98"/>
      <c r="W3000" s="99"/>
      <c r="X3000" s="97"/>
      <c r="Y3000" s="87"/>
      <c r="Z3000" s="100"/>
      <c r="AA3000" s="106">
        <f t="shared" si="1298"/>
        <v>2988</v>
      </c>
      <c r="AB3000" s="549">
        <f t="shared" si="1299"/>
        <v>0</v>
      </c>
      <c r="AC3000" s="544">
        <f t="shared" si="1300"/>
        <v>0</v>
      </c>
      <c r="AD3000" s="174">
        <f t="shared" si="1301"/>
        <v>0</v>
      </c>
      <c r="AE3000" s="8"/>
      <c r="AF3000" s="885" t="str">
        <f t="shared" si="1302"/>
        <v xml:space="preserve"> </v>
      </c>
      <c r="AG3000" s="40">
        <f t="shared" si="1303"/>
        <v>0</v>
      </c>
      <c r="AH3000" s="40">
        <f t="shared" si="1304"/>
        <v>0</v>
      </c>
      <c r="AR3000" s="40">
        <f t="shared" si="1305"/>
        <v>0</v>
      </c>
      <c r="AS3000" s="40">
        <f t="shared" si="1306"/>
        <v>0</v>
      </c>
      <c r="AT3000" s="40">
        <f t="shared" si="1307"/>
        <v>0</v>
      </c>
      <c r="AU3000" s="40">
        <f t="shared" si="1308"/>
        <v>0</v>
      </c>
      <c r="AX3000" s="279">
        <f t="shared" si="1309"/>
        <v>0</v>
      </c>
      <c r="AY3000" s="279">
        <f t="shared" si="1310"/>
        <v>0</v>
      </c>
      <c r="AZ3000" s="40">
        <f t="shared" si="1311"/>
        <v>0</v>
      </c>
      <c r="BB3000" s="40">
        <f t="shared" si="1312"/>
        <v>0</v>
      </c>
      <c r="BC3000" s="397">
        <f t="shared" si="1313"/>
        <v>0</v>
      </c>
      <c r="BD3000" s="105">
        <f t="shared" si="1314"/>
        <v>0</v>
      </c>
      <c r="BE3000" s="105">
        <f t="shared" si="1315"/>
        <v>0</v>
      </c>
      <c r="BF3000" s="742">
        <f t="shared" si="1316"/>
        <v>0</v>
      </c>
      <c r="BG3000" s="89"/>
      <c r="BH3000" s="9"/>
      <c r="BJ3000" s="40">
        <f t="shared" si="1317"/>
        <v>0</v>
      </c>
      <c r="BK3000" s="40">
        <f t="shared" si="1318"/>
        <v>1</v>
      </c>
      <c r="BL3000" s="40">
        <f t="shared" si="1319"/>
        <v>0</v>
      </c>
      <c r="BM3000" s="40">
        <f t="shared" si="1320"/>
        <v>0</v>
      </c>
      <c r="BN3000" s="40">
        <f t="shared" si="1321"/>
        <v>0</v>
      </c>
    </row>
    <row r="3001" spans="1:66" x14ac:dyDescent="0.25">
      <c r="A3001" s="379"/>
      <c r="B3001" s="936"/>
      <c r="C3001" s="272"/>
      <c r="D3001" s="868"/>
      <c r="E3001" s="873" t="str">
        <f t="shared" si="1295"/>
        <v xml:space="preserve"> </v>
      </c>
      <c r="F3001" s="130">
        <f t="shared" si="1296"/>
        <v>0</v>
      </c>
      <c r="G3001" s="128">
        <f t="shared" si="1297"/>
        <v>2989</v>
      </c>
      <c r="H3001" s="127"/>
      <c r="I3001" s="321"/>
      <c r="J3001" s="97"/>
      <c r="K3001" s="323"/>
      <c r="L3001" s="322"/>
      <c r="M3001" s="50"/>
      <c r="N3001" s="87"/>
      <c r="O3001" s="324"/>
      <c r="P3001" s="98"/>
      <c r="Q3001" s="98"/>
      <c r="R3001" s="114"/>
      <c r="S3001" s="753"/>
      <c r="T3001" s="98"/>
      <c r="U3001" s="98"/>
      <c r="V3001" s="98"/>
      <c r="W3001" s="99"/>
      <c r="X3001" s="97"/>
      <c r="Y3001" s="87"/>
      <c r="Z3001" s="100"/>
      <c r="AA3001" s="106">
        <f t="shared" si="1298"/>
        <v>2989</v>
      </c>
      <c r="AB3001" s="549">
        <f t="shared" si="1299"/>
        <v>0</v>
      </c>
      <c r="AC3001" s="544">
        <f t="shared" si="1300"/>
        <v>0</v>
      </c>
      <c r="AD3001" s="174">
        <f t="shared" si="1301"/>
        <v>0</v>
      </c>
      <c r="AE3001" s="8"/>
      <c r="AF3001" s="885" t="str">
        <f t="shared" si="1302"/>
        <v xml:space="preserve"> </v>
      </c>
      <c r="AG3001" s="40">
        <f t="shared" si="1303"/>
        <v>0</v>
      </c>
      <c r="AH3001" s="40">
        <f t="shared" si="1304"/>
        <v>0</v>
      </c>
      <c r="AR3001" s="40">
        <f t="shared" si="1305"/>
        <v>0</v>
      </c>
      <c r="AS3001" s="40">
        <f t="shared" si="1306"/>
        <v>0</v>
      </c>
      <c r="AT3001" s="40">
        <f t="shared" si="1307"/>
        <v>0</v>
      </c>
      <c r="AU3001" s="40">
        <f t="shared" si="1308"/>
        <v>0</v>
      </c>
      <c r="AX3001" s="279">
        <f t="shared" si="1309"/>
        <v>0</v>
      </c>
      <c r="AY3001" s="279">
        <f t="shared" si="1310"/>
        <v>0</v>
      </c>
      <c r="AZ3001" s="40">
        <f t="shared" si="1311"/>
        <v>0</v>
      </c>
      <c r="BB3001" s="40">
        <f t="shared" si="1312"/>
        <v>0</v>
      </c>
      <c r="BC3001" s="397">
        <f t="shared" si="1313"/>
        <v>0</v>
      </c>
      <c r="BD3001" s="105">
        <f t="shared" si="1314"/>
        <v>0</v>
      </c>
      <c r="BE3001" s="105">
        <f t="shared" si="1315"/>
        <v>0</v>
      </c>
      <c r="BF3001" s="742">
        <f t="shared" si="1316"/>
        <v>0</v>
      </c>
      <c r="BG3001" s="89"/>
      <c r="BH3001" s="9"/>
      <c r="BJ3001" s="40">
        <f t="shared" si="1317"/>
        <v>0</v>
      </c>
      <c r="BK3001" s="40">
        <f t="shared" si="1318"/>
        <v>1</v>
      </c>
      <c r="BL3001" s="40">
        <f t="shared" si="1319"/>
        <v>0</v>
      </c>
      <c r="BM3001" s="40">
        <f t="shared" si="1320"/>
        <v>0</v>
      </c>
      <c r="BN3001" s="40">
        <f t="shared" si="1321"/>
        <v>0</v>
      </c>
    </row>
    <row r="3002" spans="1:66" x14ac:dyDescent="0.25">
      <c r="A3002" s="379"/>
      <c r="B3002" s="936"/>
      <c r="C3002" s="272"/>
      <c r="D3002" s="868"/>
      <c r="E3002" s="873" t="str">
        <f t="shared" si="1295"/>
        <v xml:space="preserve"> </v>
      </c>
      <c r="F3002" s="130">
        <f t="shared" si="1296"/>
        <v>0</v>
      </c>
      <c r="G3002" s="128">
        <f t="shared" si="1297"/>
        <v>2990</v>
      </c>
      <c r="H3002" s="127"/>
      <c r="I3002" s="321"/>
      <c r="J3002" s="97"/>
      <c r="K3002" s="323"/>
      <c r="L3002" s="322"/>
      <c r="M3002" s="50"/>
      <c r="N3002" s="87"/>
      <c r="O3002" s="324"/>
      <c r="P3002" s="98"/>
      <c r="Q3002" s="98"/>
      <c r="R3002" s="114"/>
      <c r="S3002" s="753"/>
      <c r="T3002" s="98"/>
      <c r="U3002" s="98"/>
      <c r="V3002" s="98"/>
      <c r="W3002" s="99"/>
      <c r="X3002" s="97"/>
      <c r="Y3002" s="87"/>
      <c r="Z3002" s="100"/>
      <c r="AA3002" s="106">
        <f t="shared" si="1298"/>
        <v>2990</v>
      </c>
      <c r="AB3002" s="549">
        <f t="shared" si="1299"/>
        <v>0</v>
      </c>
      <c r="AC3002" s="544">
        <f t="shared" si="1300"/>
        <v>0</v>
      </c>
      <c r="AD3002" s="174">
        <f t="shared" si="1301"/>
        <v>0</v>
      </c>
      <c r="AE3002" s="8"/>
      <c r="AF3002" s="885" t="str">
        <f t="shared" si="1302"/>
        <v xml:space="preserve"> </v>
      </c>
      <c r="AG3002" s="40">
        <f t="shared" si="1303"/>
        <v>0</v>
      </c>
      <c r="AH3002" s="40">
        <f t="shared" si="1304"/>
        <v>0</v>
      </c>
      <c r="AR3002" s="40">
        <f t="shared" si="1305"/>
        <v>0</v>
      </c>
      <c r="AS3002" s="40">
        <f t="shared" si="1306"/>
        <v>0</v>
      </c>
      <c r="AT3002" s="40">
        <f t="shared" si="1307"/>
        <v>0</v>
      </c>
      <c r="AU3002" s="40">
        <f t="shared" si="1308"/>
        <v>0</v>
      </c>
      <c r="AX3002" s="279">
        <f t="shared" si="1309"/>
        <v>0</v>
      </c>
      <c r="AY3002" s="279">
        <f t="shared" si="1310"/>
        <v>0</v>
      </c>
      <c r="AZ3002" s="40">
        <f t="shared" si="1311"/>
        <v>0</v>
      </c>
      <c r="BB3002" s="40">
        <f t="shared" si="1312"/>
        <v>0</v>
      </c>
      <c r="BC3002" s="397">
        <f t="shared" si="1313"/>
        <v>0</v>
      </c>
      <c r="BD3002" s="105">
        <f t="shared" si="1314"/>
        <v>0</v>
      </c>
      <c r="BE3002" s="105">
        <f t="shared" si="1315"/>
        <v>0</v>
      </c>
      <c r="BF3002" s="742">
        <f t="shared" si="1316"/>
        <v>0</v>
      </c>
      <c r="BG3002" s="89"/>
      <c r="BH3002" s="9"/>
      <c r="BJ3002" s="40">
        <f t="shared" si="1317"/>
        <v>0</v>
      </c>
      <c r="BK3002" s="40">
        <f t="shared" si="1318"/>
        <v>1</v>
      </c>
      <c r="BL3002" s="40">
        <f t="shared" si="1319"/>
        <v>0</v>
      </c>
      <c r="BM3002" s="40">
        <f t="shared" si="1320"/>
        <v>0</v>
      </c>
      <c r="BN3002" s="40">
        <f t="shared" si="1321"/>
        <v>0</v>
      </c>
    </row>
    <row r="3003" spans="1:66" x14ac:dyDescent="0.25">
      <c r="A3003" s="379"/>
      <c r="B3003" s="936"/>
      <c r="C3003" s="272"/>
      <c r="D3003" s="868"/>
      <c r="E3003" s="873" t="str">
        <f t="shared" si="1295"/>
        <v xml:space="preserve"> </v>
      </c>
      <c r="F3003" s="130">
        <f t="shared" si="1296"/>
        <v>0</v>
      </c>
      <c r="G3003" s="128">
        <f t="shared" si="1297"/>
        <v>2991</v>
      </c>
      <c r="H3003" s="127"/>
      <c r="I3003" s="321"/>
      <c r="J3003" s="97"/>
      <c r="K3003" s="323"/>
      <c r="L3003" s="322"/>
      <c r="M3003" s="50"/>
      <c r="N3003" s="87"/>
      <c r="O3003" s="324"/>
      <c r="P3003" s="98"/>
      <c r="Q3003" s="98"/>
      <c r="R3003" s="114"/>
      <c r="S3003" s="753"/>
      <c r="T3003" s="98"/>
      <c r="U3003" s="98"/>
      <c r="V3003" s="98"/>
      <c r="W3003" s="99"/>
      <c r="X3003" s="97"/>
      <c r="Y3003" s="87"/>
      <c r="Z3003" s="100"/>
      <c r="AA3003" s="106">
        <f t="shared" si="1298"/>
        <v>2991</v>
      </c>
      <c r="AB3003" s="549">
        <f t="shared" si="1299"/>
        <v>0</v>
      </c>
      <c r="AC3003" s="544">
        <f t="shared" si="1300"/>
        <v>0</v>
      </c>
      <c r="AD3003" s="174">
        <f t="shared" si="1301"/>
        <v>0</v>
      </c>
      <c r="AE3003" s="8"/>
      <c r="AF3003" s="885" t="str">
        <f t="shared" si="1302"/>
        <v xml:space="preserve"> </v>
      </c>
      <c r="AG3003" s="40">
        <f t="shared" si="1303"/>
        <v>0</v>
      </c>
      <c r="AH3003" s="40">
        <f t="shared" si="1304"/>
        <v>0</v>
      </c>
      <c r="AR3003" s="40">
        <f t="shared" si="1305"/>
        <v>0</v>
      </c>
      <c r="AS3003" s="40">
        <f t="shared" si="1306"/>
        <v>0</v>
      </c>
      <c r="AT3003" s="40">
        <f t="shared" si="1307"/>
        <v>0</v>
      </c>
      <c r="AU3003" s="40">
        <f t="shared" si="1308"/>
        <v>0</v>
      </c>
      <c r="AX3003" s="279">
        <f t="shared" si="1309"/>
        <v>0</v>
      </c>
      <c r="AY3003" s="279">
        <f t="shared" si="1310"/>
        <v>0</v>
      </c>
      <c r="AZ3003" s="40">
        <f t="shared" si="1311"/>
        <v>0</v>
      </c>
      <c r="BB3003" s="40">
        <f t="shared" si="1312"/>
        <v>0</v>
      </c>
      <c r="BC3003" s="397">
        <f t="shared" si="1313"/>
        <v>0</v>
      </c>
      <c r="BD3003" s="105">
        <f t="shared" si="1314"/>
        <v>0</v>
      </c>
      <c r="BE3003" s="105">
        <f t="shared" si="1315"/>
        <v>0</v>
      </c>
      <c r="BF3003" s="742">
        <f t="shared" si="1316"/>
        <v>0</v>
      </c>
      <c r="BG3003" s="89"/>
      <c r="BH3003" s="9"/>
      <c r="BJ3003" s="40">
        <f t="shared" si="1317"/>
        <v>0</v>
      </c>
      <c r="BK3003" s="40">
        <f t="shared" si="1318"/>
        <v>1</v>
      </c>
      <c r="BL3003" s="40">
        <f t="shared" si="1319"/>
        <v>0</v>
      </c>
      <c r="BM3003" s="40">
        <f t="shared" si="1320"/>
        <v>0</v>
      </c>
      <c r="BN3003" s="40">
        <f t="shared" si="1321"/>
        <v>0</v>
      </c>
    </row>
    <row r="3004" spans="1:66" x14ac:dyDescent="0.25">
      <c r="A3004" s="379"/>
      <c r="B3004" s="936"/>
      <c r="C3004" s="272"/>
      <c r="D3004" s="868"/>
      <c r="E3004" s="873" t="str">
        <f t="shared" si="1295"/>
        <v xml:space="preserve"> </v>
      </c>
      <c r="F3004" s="130">
        <f t="shared" si="1296"/>
        <v>0</v>
      </c>
      <c r="G3004" s="128">
        <f t="shared" si="1297"/>
        <v>2992</v>
      </c>
      <c r="H3004" s="127"/>
      <c r="I3004" s="321"/>
      <c r="J3004" s="97"/>
      <c r="K3004" s="323"/>
      <c r="L3004" s="322"/>
      <c r="M3004" s="50"/>
      <c r="N3004" s="87"/>
      <c r="O3004" s="324"/>
      <c r="P3004" s="98"/>
      <c r="Q3004" s="98"/>
      <c r="R3004" s="114"/>
      <c r="S3004" s="753"/>
      <c r="T3004" s="98"/>
      <c r="U3004" s="98"/>
      <c r="V3004" s="98"/>
      <c r="W3004" s="99"/>
      <c r="X3004" s="97"/>
      <c r="Y3004" s="87"/>
      <c r="Z3004" s="100"/>
      <c r="AA3004" s="106">
        <f t="shared" si="1298"/>
        <v>2992</v>
      </c>
      <c r="AB3004" s="549">
        <f t="shared" si="1299"/>
        <v>0</v>
      </c>
      <c r="AC3004" s="544">
        <f t="shared" si="1300"/>
        <v>0</v>
      </c>
      <c r="AD3004" s="174">
        <f t="shared" si="1301"/>
        <v>0</v>
      </c>
      <c r="AE3004" s="8"/>
      <c r="AF3004" s="885" t="str">
        <f t="shared" si="1302"/>
        <v xml:space="preserve"> </v>
      </c>
      <c r="AG3004" s="40">
        <f t="shared" si="1303"/>
        <v>0</v>
      </c>
      <c r="AH3004" s="40">
        <f t="shared" si="1304"/>
        <v>0</v>
      </c>
      <c r="AR3004" s="40">
        <f t="shared" si="1305"/>
        <v>0</v>
      </c>
      <c r="AS3004" s="40">
        <f t="shared" si="1306"/>
        <v>0</v>
      </c>
      <c r="AT3004" s="40">
        <f t="shared" si="1307"/>
        <v>0</v>
      </c>
      <c r="AU3004" s="40">
        <f t="shared" si="1308"/>
        <v>0</v>
      </c>
      <c r="AX3004" s="279">
        <f t="shared" si="1309"/>
        <v>0</v>
      </c>
      <c r="AY3004" s="279">
        <f t="shared" si="1310"/>
        <v>0</v>
      </c>
      <c r="AZ3004" s="40">
        <f t="shared" si="1311"/>
        <v>0</v>
      </c>
      <c r="BB3004" s="40">
        <f t="shared" si="1312"/>
        <v>0</v>
      </c>
      <c r="BC3004" s="397">
        <f t="shared" si="1313"/>
        <v>0</v>
      </c>
      <c r="BD3004" s="105">
        <f t="shared" si="1314"/>
        <v>0</v>
      </c>
      <c r="BE3004" s="105">
        <f t="shared" si="1315"/>
        <v>0</v>
      </c>
      <c r="BF3004" s="742">
        <f t="shared" si="1316"/>
        <v>0</v>
      </c>
      <c r="BG3004" s="89"/>
      <c r="BH3004" s="9"/>
      <c r="BJ3004" s="40">
        <f t="shared" si="1317"/>
        <v>0</v>
      </c>
      <c r="BK3004" s="40">
        <f t="shared" si="1318"/>
        <v>1</v>
      </c>
      <c r="BL3004" s="40">
        <f t="shared" si="1319"/>
        <v>0</v>
      </c>
      <c r="BM3004" s="40">
        <f t="shared" si="1320"/>
        <v>0</v>
      </c>
      <c r="BN3004" s="40">
        <f t="shared" si="1321"/>
        <v>0</v>
      </c>
    </row>
    <row r="3005" spans="1:66" x14ac:dyDescent="0.25">
      <c r="A3005" s="379"/>
      <c r="B3005" s="936"/>
      <c r="C3005" s="272"/>
      <c r="D3005" s="868"/>
      <c r="E3005" s="873" t="str">
        <f t="shared" si="1295"/>
        <v xml:space="preserve"> </v>
      </c>
      <c r="F3005" s="130">
        <f t="shared" si="1296"/>
        <v>0</v>
      </c>
      <c r="G3005" s="128">
        <f t="shared" si="1297"/>
        <v>2993</v>
      </c>
      <c r="H3005" s="127"/>
      <c r="I3005" s="321"/>
      <c r="J3005" s="97"/>
      <c r="K3005" s="323"/>
      <c r="L3005" s="322"/>
      <c r="M3005" s="50"/>
      <c r="N3005" s="87"/>
      <c r="O3005" s="324"/>
      <c r="P3005" s="98"/>
      <c r="Q3005" s="98"/>
      <c r="R3005" s="114"/>
      <c r="S3005" s="753"/>
      <c r="T3005" s="98"/>
      <c r="U3005" s="98"/>
      <c r="V3005" s="98"/>
      <c r="W3005" s="99"/>
      <c r="X3005" s="97"/>
      <c r="Y3005" s="87"/>
      <c r="Z3005" s="100"/>
      <c r="AA3005" s="106">
        <f t="shared" si="1298"/>
        <v>2993</v>
      </c>
      <c r="AB3005" s="549">
        <f t="shared" si="1299"/>
        <v>0</v>
      </c>
      <c r="AC3005" s="544">
        <f t="shared" si="1300"/>
        <v>0</v>
      </c>
      <c r="AD3005" s="174">
        <f t="shared" si="1301"/>
        <v>0</v>
      </c>
      <c r="AE3005" s="8"/>
      <c r="AF3005" s="885" t="str">
        <f t="shared" si="1302"/>
        <v xml:space="preserve"> </v>
      </c>
      <c r="AG3005" s="40">
        <f t="shared" si="1303"/>
        <v>0</v>
      </c>
      <c r="AH3005" s="40">
        <f t="shared" si="1304"/>
        <v>0</v>
      </c>
      <c r="AR3005" s="40">
        <f t="shared" si="1305"/>
        <v>0</v>
      </c>
      <c r="AS3005" s="40">
        <f t="shared" si="1306"/>
        <v>0</v>
      </c>
      <c r="AT3005" s="40">
        <f t="shared" si="1307"/>
        <v>0</v>
      </c>
      <c r="AU3005" s="40">
        <f t="shared" si="1308"/>
        <v>0</v>
      </c>
      <c r="AX3005" s="279">
        <f t="shared" si="1309"/>
        <v>0</v>
      </c>
      <c r="AY3005" s="279">
        <f t="shared" si="1310"/>
        <v>0</v>
      </c>
      <c r="AZ3005" s="40">
        <f t="shared" si="1311"/>
        <v>0</v>
      </c>
      <c r="BB3005" s="40">
        <f t="shared" si="1312"/>
        <v>0</v>
      </c>
      <c r="BC3005" s="397">
        <f t="shared" si="1313"/>
        <v>0</v>
      </c>
      <c r="BD3005" s="105">
        <f t="shared" si="1314"/>
        <v>0</v>
      </c>
      <c r="BE3005" s="105">
        <f t="shared" si="1315"/>
        <v>0</v>
      </c>
      <c r="BF3005" s="742">
        <f t="shared" si="1316"/>
        <v>0</v>
      </c>
      <c r="BG3005" s="89"/>
      <c r="BH3005" s="9"/>
      <c r="BJ3005" s="40">
        <f t="shared" si="1317"/>
        <v>0</v>
      </c>
      <c r="BK3005" s="40">
        <f t="shared" si="1318"/>
        <v>1</v>
      </c>
      <c r="BL3005" s="40">
        <f t="shared" si="1319"/>
        <v>0</v>
      </c>
      <c r="BM3005" s="40">
        <f t="shared" si="1320"/>
        <v>0</v>
      </c>
      <c r="BN3005" s="40">
        <f t="shared" si="1321"/>
        <v>0</v>
      </c>
    </row>
    <row r="3006" spans="1:66" x14ac:dyDescent="0.25">
      <c r="A3006" s="379"/>
      <c r="B3006" s="936"/>
      <c r="C3006" s="272"/>
      <c r="D3006" s="868"/>
      <c r="E3006" s="873" t="str">
        <f t="shared" si="1295"/>
        <v xml:space="preserve"> </v>
      </c>
      <c r="F3006" s="130">
        <f t="shared" si="1296"/>
        <v>0</v>
      </c>
      <c r="G3006" s="128">
        <f t="shared" si="1297"/>
        <v>2994</v>
      </c>
      <c r="H3006" s="127"/>
      <c r="I3006" s="321"/>
      <c r="J3006" s="97"/>
      <c r="K3006" s="323"/>
      <c r="L3006" s="322"/>
      <c r="M3006" s="50"/>
      <c r="N3006" s="87"/>
      <c r="O3006" s="324"/>
      <c r="P3006" s="98"/>
      <c r="Q3006" s="98"/>
      <c r="R3006" s="114"/>
      <c r="S3006" s="753"/>
      <c r="T3006" s="98"/>
      <c r="U3006" s="98"/>
      <c r="V3006" s="98"/>
      <c r="W3006" s="99"/>
      <c r="X3006" s="97"/>
      <c r="Y3006" s="87"/>
      <c r="Z3006" s="100"/>
      <c r="AA3006" s="106">
        <f t="shared" si="1298"/>
        <v>2994</v>
      </c>
      <c r="AB3006" s="549">
        <f t="shared" si="1299"/>
        <v>0</v>
      </c>
      <c r="AC3006" s="544">
        <f t="shared" si="1300"/>
        <v>0</v>
      </c>
      <c r="AD3006" s="174">
        <f t="shared" si="1301"/>
        <v>0</v>
      </c>
      <c r="AE3006" s="8"/>
      <c r="AF3006" s="885" t="str">
        <f t="shared" si="1302"/>
        <v xml:space="preserve"> </v>
      </c>
      <c r="AG3006" s="40">
        <f t="shared" si="1303"/>
        <v>0</v>
      </c>
      <c r="AH3006" s="40">
        <f t="shared" si="1304"/>
        <v>0</v>
      </c>
      <c r="AR3006" s="40">
        <f t="shared" si="1305"/>
        <v>0</v>
      </c>
      <c r="AS3006" s="40">
        <f t="shared" si="1306"/>
        <v>0</v>
      </c>
      <c r="AT3006" s="40">
        <f t="shared" si="1307"/>
        <v>0</v>
      </c>
      <c r="AU3006" s="40">
        <f t="shared" si="1308"/>
        <v>0</v>
      </c>
      <c r="AX3006" s="279">
        <f t="shared" si="1309"/>
        <v>0</v>
      </c>
      <c r="AY3006" s="279">
        <f t="shared" si="1310"/>
        <v>0</v>
      </c>
      <c r="AZ3006" s="40">
        <f t="shared" si="1311"/>
        <v>0</v>
      </c>
      <c r="BB3006" s="40">
        <f t="shared" si="1312"/>
        <v>0</v>
      </c>
      <c r="BC3006" s="397">
        <f t="shared" si="1313"/>
        <v>0</v>
      </c>
      <c r="BD3006" s="105">
        <f t="shared" si="1314"/>
        <v>0</v>
      </c>
      <c r="BE3006" s="105">
        <f t="shared" si="1315"/>
        <v>0</v>
      </c>
      <c r="BF3006" s="742">
        <f t="shared" si="1316"/>
        <v>0</v>
      </c>
      <c r="BG3006" s="89"/>
      <c r="BH3006" s="9"/>
      <c r="BJ3006" s="40">
        <f t="shared" si="1317"/>
        <v>0</v>
      </c>
      <c r="BK3006" s="40">
        <f t="shared" si="1318"/>
        <v>1</v>
      </c>
      <c r="BL3006" s="40">
        <f t="shared" si="1319"/>
        <v>0</v>
      </c>
      <c r="BM3006" s="40">
        <f t="shared" si="1320"/>
        <v>0</v>
      </c>
      <c r="BN3006" s="40">
        <f t="shared" si="1321"/>
        <v>0</v>
      </c>
    </row>
    <row r="3007" spans="1:66" x14ac:dyDescent="0.25">
      <c r="A3007" s="379"/>
      <c r="B3007" s="936"/>
      <c r="C3007" s="272"/>
      <c r="D3007" s="868"/>
      <c r="E3007" s="873" t="str">
        <f t="shared" si="1295"/>
        <v xml:space="preserve"> </v>
      </c>
      <c r="F3007" s="130">
        <f t="shared" si="1296"/>
        <v>0</v>
      </c>
      <c r="G3007" s="128">
        <f t="shared" si="1297"/>
        <v>2995</v>
      </c>
      <c r="H3007" s="127"/>
      <c r="I3007" s="321"/>
      <c r="J3007" s="97"/>
      <c r="K3007" s="323"/>
      <c r="L3007" s="322"/>
      <c r="M3007" s="50"/>
      <c r="N3007" s="87"/>
      <c r="O3007" s="324"/>
      <c r="P3007" s="98"/>
      <c r="Q3007" s="98"/>
      <c r="R3007" s="114"/>
      <c r="S3007" s="753"/>
      <c r="T3007" s="98"/>
      <c r="U3007" s="98"/>
      <c r="V3007" s="98"/>
      <c r="W3007" s="99"/>
      <c r="X3007" s="97"/>
      <c r="Y3007" s="87"/>
      <c r="Z3007" s="100"/>
      <c r="AA3007" s="106">
        <f t="shared" si="1298"/>
        <v>2995</v>
      </c>
      <c r="AB3007" s="549">
        <f t="shared" si="1299"/>
        <v>0</v>
      </c>
      <c r="AC3007" s="544">
        <f t="shared" si="1300"/>
        <v>0</v>
      </c>
      <c r="AD3007" s="174">
        <f t="shared" si="1301"/>
        <v>0</v>
      </c>
      <c r="AE3007" s="8"/>
      <c r="AF3007" s="885" t="str">
        <f t="shared" si="1302"/>
        <v xml:space="preserve"> </v>
      </c>
      <c r="AG3007" s="40">
        <f t="shared" si="1303"/>
        <v>0</v>
      </c>
      <c r="AH3007" s="40">
        <f t="shared" si="1304"/>
        <v>0</v>
      </c>
      <c r="AR3007" s="40">
        <f t="shared" si="1305"/>
        <v>0</v>
      </c>
      <c r="AS3007" s="40">
        <f t="shared" si="1306"/>
        <v>0</v>
      </c>
      <c r="AT3007" s="40">
        <f t="shared" si="1307"/>
        <v>0</v>
      </c>
      <c r="AU3007" s="40">
        <f t="shared" si="1308"/>
        <v>0</v>
      </c>
      <c r="AX3007" s="279">
        <f t="shared" si="1309"/>
        <v>0</v>
      </c>
      <c r="AY3007" s="279">
        <f t="shared" si="1310"/>
        <v>0</v>
      </c>
      <c r="AZ3007" s="40">
        <f t="shared" si="1311"/>
        <v>0</v>
      </c>
      <c r="BB3007" s="40">
        <f t="shared" si="1312"/>
        <v>0</v>
      </c>
      <c r="BC3007" s="397">
        <f t="shared" si="1313"/>
        <v>0</v>
      </c>
      <c r="BD3007" s="105">
        <f t="shared" si="1314"/>
        <v>0</v>
      </c>
      <c r="BE3007" s="105">
        <f t="shared" si="1315"/>
        <v>0</v>
      </c>
      <c r="BF3007" s="742">
        <f t="shared" si="1316"/>
        <v>0</v>
      </c>
      <c r="BG3007" s="89"/>
      <c r="BH3007" s="9"/>
      <c r="BJ3007" s="40">
        <f t="shared" si="1317"/>
        <v>0</v>
      </c>
      <c r="BK3007" s="40">
        <f t="shared" si="1318"/>
        <v>1</v>
      </c>
      <c r="BL3007" s="40">
        <f t="shared" si="1319"/>
        <v>0</v>
      </c>
      <c r="BM3007" s="40">
        <f t="shared" si="1320"/>
        <v>0</v>
      </c>
      <c r="BN3007" s="40">
        <f t="shared" si="1321"/>
        <v>0</v>
      </c>
    </row>
    <row r="3008" spans="1:66" x14ac:dyDescent="0.25">
      <c r="A3008" s="379"/>
      <c r="B3008" s="936"/>
      <c r="C3008" s="272"/>
      <c r="D3008" s="868"/>
      <c r="E3008" s="873" t="str">
        <f t="shared" si="1295"/>
        <v xml:space="preserve"> </v>
      </c>
      <c r="F3008" s="130">
        <f t="shared" si="1296"/>
        <v>0</v>
      </c>
      <c r="G3008" s="128">
        <f t="shared" si="1297"/>
        <v>2996</v>
      </c>
      <c r="H3008" s="127"/>
      <c r="I3008" s="321"/>
      <c r="J3008" s="97"/>
      <c r="K3008" s="323"/>
      <c r="L3008" s="322"/>
      <c r="M3008" s="50"/>
      <c r="N3008" s="87"/>
      <c r="O3008" s="324"/>
      <c r="P3008" s="98"/>
      <c r="Q3008" s="98"/>
      <c r="R3008" s="114"/>
      <c r="S3008" s="753"/>
      <c r="T3008" s="98"/>
      <c r="U3008" s="98"/>
      <c r="V3008" s="98"/>
      <c r="W3008" s="99"/>
      <c r="X3008" s="97"/>
      <c r="Y3008" s="87"/>
      <c r="Z3008" s="100"/>
      <c r="AA3008" s="106">
        <f t="shared" si="1298"/>
        <v>2996</v>
      </c>
      <c r="AB3008" s="549">
        <f t="shared" si="1299"/>
        <v>0</v>
      </c>
      <c r="AC3008" s="544">
        <f t="shared" si="1300"/>
        <v>0</v>
      </c>
      <c r="AD3008" s="174">
        <f t="shared" si="1301"/>
        <v>0</v>
      </c>
      <c r="AE3008" s="8"/>
      <c r="AF3008" s="885" t="str">
        <f t="shared" si="1302"/>
        <v xml:space="preserve"> </v>
      </c>
      <c r="AG3008" s="40">
        <f t="shared" si="1303"/>
        <v>0</v>
      </c>
      <c r="AH3008" s="40">
        <f t="shared" si="1304"/>
        <v>0</v>
      </c>
      <c r="AR3008" s="40">
        <f t="shared" si="1305"/>
        <v>0</v>
      </c>
      <c r="AS3008" s="40">
        <f t="shared" si="1306"/>
        <v>0</v>
      </c>
      <c r="AT3008" s="40">
        <f t="shared" si="1307"/>
        <v>0</v>
      </c>
      <c r="AU3008" s="40">
        <f t="shared" si="1308"/>
        <v>0</v>
      </c>
      <c r="AX3008" s="279">
        <f t="shared" si="1309"/>
        <v>0</v>
      </c>
      <c r="AY3008" s="279">
        <f t="shared" si="1310"/>
        <v>0</v>
      </c>
      <c r="AZ3008" s="40">
        <f t="shared" si="1311"/>
        <v>0</v>
      </c>
      <c r="BB3008" s="40">
        <f t="shared" si="1312"/>
        <v>0</v>
      </c>
      <c r="BC3008" s="397">
        <f t="shared" si="1313"/>
        <v>0</v>
      </c>
      <c r="BD3008" s="105">
        <f t="shared" si="1314"/>
        <v>0</v>
      </c>
      <c r="BE3008" s="105">
        <f t="shared" si="1315"/>
        <v>0</v>
      </c>
      <c r="BF3008" s="742">
        <f t="shared" si="1316"/>
        <v>0</v>
      </c>
      <c r="BG3008" s="89"/>
      <c r="BH3008" s="9"/>
      <c r="BJ3008" s="40">
        <f t="shared" si="1317"/>
        <v>0</v>
      </c>
      <c r="BK3008" s="40">
        <f t="shared" si="1318"/>
        <v>1</v>
      </c>
      <c r="BL3008" s="40">
        <f t="shared" si="1319"/>
        <v>0</v>
      </c>
      <c r="BM3008" s="40">
        <f t="shared" si="1320"/>
        <v>0</v>
      </c>
      <c r="BN3008" s="40">
        <f t="shared" si="1321"/>
        <v>0</v>
      </c>
    </row>
    <row r="3009" spans="1:66" x14ac:dyDescent="0.25">
      <c r="A3009" s="379"/>
      <c r="B3009" s="936"/>
      <c r="C3009" s="272"/>
      <c r="D3009" s="868"/>
      <c r="E3009" s="873" t="str">
        <f t="shared" si="1295"/>
        <v xml:space="preserve"> </v>
      </c>
      <c r="F3009" s="130">
        <f t="shared" si="1296"/>
        <v>0</v>
      </c>
      <c r="G3009" s="128">
        <f t="shared" si="1297"/>
        <v>2997</v>
      </c>
      <c r="H3009" s="127"/>
      <c r="I3009" s="321"/>
      <c r="J3009" s="97"/>
      <c r="K3009" s="323"/>
      <c r="L3009" s="322"/>
      <c r="M3009" s="50"/>
      <c r="N3009" s="87"/>
      <c r="O3009" s="324"/>
      <c r="P3009" s="98"/>
      <c r="Q3009" s="98"/>
      <c r="R3009" s="114"/>
      <c r="S3009" s="753"/>
      <c r="T3009" s="98"/>
      <c r="U3009" s="98"/>
      <c r="V3009" s="98"/>
      <c r="W3009" s="99"/>
      <c r="X3009" s="97"/>
      <c r="Y3009" s="87"/>
      <c r="Z3009" s="100"/>
      <c r="AA3009" s="106">
        <f t="shared" si="1298"/>
        <v>2997</v>
      </c>
      <c r="AB3009" s="549">
        <f t="shared" si="1299"/>
        <v>0</v>
      </c>
      <c r="AC3009" s="544">
        <f t="shared" si="1300"/>
        <v>0</v>
      </c>
      <c r="AD3009" s="174">
        <f t="shared" si="1301"/>
        <v>0</v>
      </c>
      <c r="AE3009" s="8"/>
      <c r="AF3009" s="885" t="str">
        <f t="shared" si="1302"/>
        <v xml:space="preserve"> </v>
      </c>
      <c r="AG3009" s="40">
        <f t="shared" si="1303"/>
        <v>0</v>
      </c>
      <c r="AH3009" s="40">
        <f t="shared" si="1304"/>
        <v>0</v>
      </c>
      <c r="AR3009" s="40">
        <f t="shared" si="1305"/>
        <v>0</v>
      </c>
      <c r="AS3009" s="40">
        <f t="shared" si="1306"/>
        <v>0</v>
      </c>
      <c r="AT3009" s="40">
        <f t="shared" si="1307"/>
        <v>0</v>
      </c>
      <c r="AU3009" s="40">
        <f t="shared" si="1308"/>
        <v>0</v>
      </c>
      <c r="AX3009" s="279">
        <f t="shared" si="1309"/>
        <v>0</v>
      </c>
      <c r="AY3009" s="279">
        <f t="shared" si="1310"/>
        <v>0</v>
      </c>
      <c r="AZ3009" s="40">
        <f t="shared" si="1311"/>
        <v>0</v>
      </c>
      <c r="BB3009" s="40">
        <f t="shared" si="1312"/>
        <v>0</v>
      </c>
      <c r="BC3009" s="397">
        <f t="shared" si="1313"/>
        <v>0</v>
      </c>
      <c r="BD3009" s="105">
        <f t="shared" si="1314"/>
        <v>0</v>
      </c>
      <c r="BE3009" s="105">
        <f t="shared" si="1315"/>
        <v>0</v>
      </c>
      <c r="BF3009" s="742">
        <f t="shared" si="1316"/>
        <v>0</v>
      </c>
      <c r="BG3009" s="89"/>
      <c r="BH3009" s="9"/>
      <c r="BJ3009" s="40">
        <f t="shared" si="1317"/>
        <v>0</v>
      </c>
      <c r="BK3009" s="40">
        <f t="shared" si="1318"/>
        <v>1</v>
      </c>
      <c r="BL3009" s="40">
        <f t="shared" si="1319"/>
        <v>0</v>
      </c>
      <c r="BM3009" s="40">
        <f t="shared" si="1320"/>
        <v>0</v>
      </c>
      <c r="BN3009" s="40">
        <f t="shared" si="1321"/>
        <v>0</v>
      </c>
    </row>
    <row r="3010" spans="1:66" x14ac:dyDescent="0.25">
      <c r="A3010" s="379"/>
      <c r="B3010" s="936"/>
      <c r="C3010" s="272"/>
      <c r="D3010" s="868"/>
      <c r="E3010" s="873" t="str">
        <f t="shared" si="1295"/>
        <v xml:space="preserve"> </v>
      </c>
      <c r="F3010" s="130">
        <f t="shared" si="1296"/>
        <v>0</v>
      </c>
      <c r="G3010" s="128">
        <f t="shared" si="1297"/>
        <v>2998</v>
      </c>
      <c r="H3010" s="127"/>
      <c r="I3010" s="321"/>
      <c r="J3010" s="97"/>
      <c r="K3010" s="323"/>
      <c r="L3010" s="322"/>
      <c r="M3010" s="50"/>
      <c r="N3010" s="87"/>
      <c r="O3010" s="324"/>
      <c r="P3010" s="98"/>
      <c r="Q3010" s="98"/>
      <c r="R3010" s="114"/>
      <c r="S3010" s="753"/>
      <c r="T3010" s="98"/>
      <c r="U3010" s="98"/>
      <c r="V3010" s="98"/>
      <c r="W3010" s="99"/>
      <c r="X3010" s="97"/>
      <c r="Y3010" s="87"/>
      <c r="Z3010" s="100"/>
      <c r="AA3010" s="106">
        <f t="shared" si="1298"/>
        <v>2998</v>
      </c>
      <c r="AB3010" s="549">
        <f t="shared" si="1299"/>
        <v>0</v>
      </c>
      <c r="AC3010" s="544">
        <f t="shared" si="1300"/>
        <v>0</v>
      </c>
      <c r="AD3010" s="174">
        <f t="shared" si="1301"/>
        <v>0</v>
      </c>
      <c r="AE3010" s="8"/>
      <c r="AF3010" s="885" t="str">
        <f t="shared" si="1302"/>
        <v xml:space="preserve"> </v>
      </c>
      <c r="AG3010" s="40">
        <f t="shared" si="1303"/>
        <v>0</v>
      </c>
      <c r="AH3010" s="40">
        <f t="shared" si="1304"/>
        <v>0</v>
      </c>
      <c r="AR3010" s="40">
        <f t="shared" si="1305"/>
        <v>0</v>
      </c>
      <c r="AS3010" s="40">
        <f t="shared" si="1306"/>
        <v>0</v>
      </c>
      <c r="AT3010" s="40">
        <f t="shared" si="1307"/>
        <v>0</v>
      </c>
      <c r="AU3010" s="40">
        <f t="shared" si="1308"/>
        <v>0</v>
      </c>
      <c r="AX3010" s="279">
        <f t="shared" si="1309"/>
        <v>0</v>
      </c>
      <c r="AY3010" s="279">
        <f t="shared" si="1310"/>
        <v>0</v>
      </c>
      <c r="AZ3010" s="40">
        <f t="shared" si="1311"/>
        <v>0</v>
      </c>
      <c r="BB3010" s="40">
        <f t="shared" si="1312"/>
        <v>0</v>
      </c>
      <c r="BC3010" s="397">
        <f t="shared" si="1313"/>
        <v>0</v>
      </c>
      <c r="BD3010" s="105">
        <f t="shared" si="1314"/>
        <v>0</v>
      </c>
      <c r="BE3010" s="105">
        <f t="shared" si="1315"/>
        <v>0</v>
      </c>
      <c r="BF3010" s="742">
        <f t="shared" si="1316"/>
        <v>0</v>
      </c>
      <c r="BG3010" s="89"/>
      <c r="BH3010" s="9"/>
      <c r="BJ3010" s="40">
        <f t="shared" si="1317"/>
        <v>0</v>
      </c>
      <c r="BK3010" s="40">
        <f t="shared" si="1318"/>
        <v>1</v>
      </c>
      <c r="BL3010" s="40">
        <f t="shared" si="1319"/>
        <v>0</v>
      </c>
      <c r="BM3010" s="40">
        <f t="shared" si="1320"/>
        <v>0</v>
      </c>
      <c r="BN3010" s="40">
        <f t="shared" si="1321"/>
        <v>0</v>
      </c>
    </row>
    <row r="3011" spans="1:66" x14ac:dyDescent="0.25">
      <c r="A3011" s="379"/>
      <c r="B3011" s="936"/>
      <c r="C3011" s="272"/>
      <c r="D3011" s="868"/>
      <c r="E3011" s="873" t="str">
        <f t="shared" si="1295"/>
        <v xml:space="preserve"> </v>
      </c>
      <c r="F3011" s="130">
        <f t="shared" si="1296"/>
        <v>0</v>
      </c>
      <c r="G3011" s="128">
        <f t="shared" si="1297"/>
        <v>2999</v>
      </c>
      <c r="H3011" s="127"/>
      <c r="I3011" s="321"/>
      <c r="J3011" s="97"/>
      <c r="K3011" s="323"/>
      <c r="L3011" s="322"/>
      <c r="M3011" s="50"/>
      <c r="N3011" s="87"/>
      <c r="O3011" s="324"/>
      <c r="P3011" s="98"/>
      <c r="Q3011" s="98"/>
      <c r="R3011" s="114"/>
      <c r="S3011" s="753"/>
      <c r="T3011" s="98"/>
      <c r="U3011" s="98"/>
      <c r="V3011" s="98"/>
      <c r="W3011" s="99"/>
      <c r="X3011" s="97"/>
      <c r="Y3011" s="87"/>
      <c r="Z3011" s="100"/>
      <c r="AA3011" s="106">
        <f t="shared" si="1298"/>
        <v>2999</v>
      </c>
      <c r="AB3011" s="549">
        <f t="shared" si="1299"/>
        <v>0</v>
      </c>
      <c r="AC3011" s="544">
        <f t="shared" si="1300"/>
        <v>0</v>
      </c>
      <c r="AD3011" s="174">
        <f t="shared" si="1301"/>
        <v>0</v>
      </c>
      <c r="AE3011" s="8"/>
      <c r="AF3011" s="885" t="str">
        <f t="shared" si="1302"/>
        <v xml:space="preserve"> </v>
      </c>
      <c r="AG3011" s="40">
        <f t="shared" si="1303"/>
        <v>0</v>
      </c>
      <c r="AH3011" s="40">
        <f t="shared" si="1304"/>
        <v>0</v>
      </c>
      <c r="AR3011" s="40">
        <f t="shared" si="1305"/>
        <v>0</v>
      </c>
      <c r="AS3011" s="40">
        <f t="shared" si="1306"/>
        <v>0</v>
      </c>
      <c r="AT3011" s="40">
        <f t="shared" si="1307"/>
        <v>0</v>
      </c>
      <c r="AU3011" s="40">
        <f t="shared" si="1308"/>
        <v>0</v>
      </c>
      <c r="AX3011" s="279">
        <f t="shared" si="1309"/>
        <v>0</v>
      </c>
      <c r="AY3011" s="279">
        <f t="shared" si="1310"/>
        <v>0</v>
      </c>
      <c r="AZ3011" s="40">
        <f t="shared" si="1311"/>
        <v>0</v>
      </c>
      <c r="BB3011" s="40">
        <f t="shared" si="1312"/>
        <v>0</v>
      </c>
      <c r="BC3011" s="397">
        <f t="shared" si="1313"/>
        <v>0</v>
      </c>
      <c r="BD3011" s="105">
        <f t="shared" si="1314"/>
        <v>0</v>
      </c>
      <c r="BE3011" s="105">
        <f t="shared" si="1315"/>
        <v>0</v>
      </c>
      <c r="BF3011" s="742">
        <f t="shared" si="1316"/>
        <v>0</v>
      </c>
      <c r="BG3011" s="89"/>
      <c r="BH3011" s="9"/>
      <c r="BJ3011" s="40">
        <f t="shared" si="1317"/>
        <v>0</v>
      </c>
      <c r="BK3011" s="40">
        <f t="shared" si="1318"/>
        <v>1</v>
      </c>
      <c r="BL3011" s="40">
        <f t="shared" si="1319"/>
        <v>0</v>
      </c>
      <c r="BM3011" s="40">
        <f t="shared" si="1320"/>
        <v>0</v>
      </c>
      <c r="BN3011" s="40">
        <f t="shared" si="1321"/>
        <v>0</v>
      </c>
    </row>
    <row r="3012" spans="1:66" ht="13.8" thickBot="1" x14ac:dyDescent="0.3">
      <c r="A3012" s="380"/>
      <c r="B3012" s="937"/>
      <c r="C3012" s="558"/>
      <c r="D3012" s="868"/>
      <c r="E3012" s="873" t="str">
        <f t="shared" ref="E3012" si="1322">IF(+BN3012+BM3012&gt;0,"&lt; Error"," ")</f>
        <v xml:space="preserve"> </v>
      </c>
      <c r="F3012" s="169">
        <f t="shared" ref="F3012" si="1323">IF(ISBLANK(H3012),0,VLOOKUP(TRIM(H3012),AllVarieties,4,FALSE))</f>
        <v>0</v>
      </c>
      <c r="G3012" s="170">
        <f t="shared" ref="G3012" si="1324">ROW()-DPline</f>
        <v>3000</v>
      </c>
      <c r="H3012" s="326"/>
      <c r="I3012" s="571"/>
      <c r="J3012" s="101"/>
      <c r="K3012" s="559"/>
      <c r="L3012" s="560"/>
      <c r="M3012" s="72"/>
      <c r="N3012" s="88"/>
      <c r="O3012" s="327"/>
      <c r="P3012" s="102"/>
      <c r="Q3012" s="102"/>
      <c r="R3012" s="115"/>
      <c r="S3012" s="878"/>
      <c r="T3012" s="102"/>
      <c r="U3012" s="102"/>
      <c r="V3012" s="102"/>
      <c r="W3012" s="328"/>
      <c r="X3012" s="101"/>
      <c r="Y3012" s="88"/>
      <c r="Z3012" s="325"/>
      <c r="AA3012" s="106">
        <f t="shared" ref="AA3012" si="1325">+G3012</f>
        <v>3000</v>
      </c>
      <c r="AB3012" s="550">
        <f t="shared" ref="AB3012" si="1326">C3012*BJ3012</f>
        <v>0</v>
      </c>
      <c r="AC3012" s="544">
        <f t="shared" ref="AC3012" si="1327">+AX3012+AY3012</f>
        <v>0</v>
      </c>
      <c r="AD3012" s="174">
        <f t="shared" ref="AD3012" si="1328">+AC3012*PDArate</f>
        <v>0</v>
      </c>
      <c r="AE3012" s="8"/>
      <c r="AF3012" s="885" t="str">
        <f>IF(AG3012+AH3012=1,"Enter both columns 5 and 16.", " ")</f>
        <v xml:space="preserve"> </v>
      </c>
      <c r="AG3012" s="40">
        <f>IF(L3012+M3012+N3012+O3012+W3012 &gt; 0, 1, 0)</f>
        <v>0</v>
      </c>
      <c r="AH3012" s="40">
        <f>IF(AX3012 &gt; 0, 1, 0)</f>
        <v>0</v>
      </c>
      <c r="AR3012" s="40">
        <f t="shared" ref="AR3012" si="1329">IF(ISNA(+F3012), 1, 0)</f>
        <v>0</v>
      </c>
      <c r="AS3012" s="40">
        <f t="shared" ref="AS3012" si="1330">IF(ISERR(+F3012), 1, 0)</f>
        <v>0</v>
      </c>
      <c r="AT3012" s="40">
        <f t="shared" ref="AT3012" si="1331">IF(ISERR(+AC3012), 1, 0)</f>
        <v>0</v>
      </c>
      <c r="AU3012" s="40">
        <f t="shared" ref="AU3012" si="1332">IF(ISERR(+AD3012), 1, 0)</f>
        <v>0</v>
      </c>
      <c r="AX3012" s="279">
        <f t="shared" ref="AX3012" si="1333">ROUND(L3012,1)*W3012</f>
        <v>0</v>
      </c>
      <c r="AY3012" s="279">
        <f t="shared" ref="AY3012" si="1334">ROUND(X3012,1)*Z3012</f>
        <v>0</v>
      </c>
      <c r="AZ3012" s="40">
        <f t="shared" ref="AZ3012" si="1335">IF(J3012+K3012 &gt; 0, 1, 0)</f>
        <v>0</v>
      </c>
      <c r="BB3012" s="40">
        <f t="shared" ref="BB3012" si="1336">IF(+BC3012&gt;0,IF(+BE3012&lt;=0,1,0),0)</f>
        <v>0</v>
      </c>
      <c r="BC3012" s="397">
        <f t="shared" ref="BC3012" si="1337">IF(+D3012=1,IF(J3012&gt;0, +J3012, 0),0)</f>
        <v>0</v>
      </c>
      <c r="BD3012" s="105">
        <f t="shared" ref="BD3012" si="1338">IF(VALUE(I3012)&lt;1,0,IF(VALUE(I3012)&gt;17,0,VLOOKUP(VALUE(F3012),T10Value,VALUE(I3012)+1,FALSE)))</f>
        <v>0</v>
      </c>
      <c r="BE3012" s="105">
        <f t="shared" ref="BE3012" si="1339">ROUND(+BC3012,1)*BD3012</f>
        <v>0</v>
      </c>
      <c r="BF3012" s="742">
        <f t="shared" ref="BF3012" si="1340">+BE3012*PDArate</f>
        <v>0</v>
      </c>
      <c r="BG3012" s="89"/>
      <c r="BH3012" s="9"/>
      <c r="BJ3012" s="40">
        <f t="shared" ref="BJ3012" si="1341">IF(J3012+L3012+M3012=J3012,0,IF(J3012-L3012-0.09&gt;0,IF(J3012-L3012&lt;=0.1*J3012,J3012-L3012,0),0))</f>
        <v>0</v>
      </c>
      <c r="BK3012" s="40">
        <f t="shared" ref="BK3012" si="1342">IF(L3012+M3012+J3012+X3012&lt;=0,1,IF(L3012+M3012+X3012&gt;0,1,0))</f>
        <v>1</v>
      </c>
      <c r="BL3012" s="40">
        <f t="shared" ref="BL3012" si="1343">IF(+BJ3012&gt;0,1,0)</f>
        <v>0</v>
      </c>
      <c r="BM3012" s="40">
        <f t="shared" ref="BM3012" si="1344">IF(ISNUMBER(C3012),IF(2*BL3012-C3012&lt;0,1,IF(2*BL3012-C3012&gt;2,1,0)),IF(ISBLANK(C3012),0,1))</f>
        <v>0</v>
      </c>
      <c r="BN3012" s="40">
        <f t="shared" ref="BN3012" si="1345">IF(ISNUMBER(D3012),IF(2*AG3012-D3012=1,1,IF(+D3012=0,0, IF(+D3012=1,0,1))),IF(ISBLANK(D3012),0,1))</f>
        <v>0</v>
      </c>
    </row>
    <row r="3013" spans="1:66" ht="14.4" thickTop="1" thickBot="1" x14ac:dyDescent="0.3">
      <c r="A3013" s="18"/>
      <c r="B3013" s="10"/>
      <c r="C3013" s="10"/>
      <c r="D3013" s="165">
        <f>DPgrowcrush</f>
        <v>0</v>
      </c>
      <c r="F3013" s="8"/>
      <c r="G3013" s="8"/>
      <c r="H3013" s="8"/>
      <c r="I3013" s="8"/>
      <c r="J3013" s="165">
        <f>+DPcrush</f>
        <v>0</v>
      </c>
      <c r="K3013" s="166"/>
      <c r="L3013" s="165">
        <f>+DPpurchase</f>
        <v>0</v>
      </c>
      <c r="M3013" s="165">
        <f>+DPnrpurchase</f>
        <v>0</v>
      </c>
      <c r="N3013" s="167"/>
      <c r="O3013" s="15"/>
      <c r="P3013" s="15"/>
      <c r="Q3013" s="15"/>
      <c r="R3013" s="15"/>
      <c r="S3013" s="19"/>
      <c r="T3013" s="19"/>
      <c r="U3013" s="19"/>
      <c r="V3013" s="19"/>
      <c r="W3013" s="168"/>
      <c r="X3013" s="165">
        <f>+DPdistilled</f>
        <v>0</v>
      </c>
      <c r="Y3013" s="93"/>
      <c r="Z3013" s="19"/>
      <c r="AA3013" s="94"/>
      <c r="AB3013" s="118">
        <f>+DPmog</f>
        <v>0</v>
      </c>
      <c r="AC3013" s="119">
        <f>+DPpda1a</f>
        <v>0</v>
      </c>
      <c r="AD3013" s="119">
        <f>+DPpda1a *PDArate</f>
        <v>0</v>
      </c>
      <c r="AE3013" s="89"/>
      <c r="AF3013" s="8"/>
      <c r="BC3013" s="118">
        <f>+BC2003</f>
        <v>0</v>
      </c>
      <c r="BD3013" s="8"/>
      <c r="BE3013" s="119">
        <f>+BE2003</f>
        <v>0</v>
      </c>
      <c r="BF3013" s="734">
        <f>+BE3013 *PDArate</f>
        <v>0</v>
      </c>
      <c r="BG3013" s="89"/>
      <c r="BH3013" s="9"/>
    </row>
    <row r="3014" spans="1:66" ht="13.8" thickTop="1" x14ac:dyDescent="0.25">
      <c r="A3014" s="176"/>
      <c r="B3014" s="176"/>
      <c r="C3014" s="176"/>
      <c r="D3014" s="8"/>
      <c r="F3014" s="8"/>
      <c r="G3014" s="8"/>
      <c r="H3014" s="15"/>
      <c r="I3014" s="8"/>
      <c r="J3014" s="107"/>
      <c r="K3014" s="15"/>
      <c r="L3014" s="107"/>
      <c r="M3014" s="107"/>
      <c r="N3014" s="15"/>
      <c r="O3014" s="15"/>
      <c r="P3014" s="15"/>
      <c r="Q3014" s="15"/>
      <c r="R3014" s="15"/>
      <c r="S3014" s="19"/>
      <c r="T3014" s="19"/>
      <c r="U3014" s="19"/>
      <c r="V3014" s="19"/>
      <c r="W3014" s="19"/>
      <c r="X3014" s="107"/>
      <c r="Y3014" s="19"/>
      <c r="Z3014" s="19"/>
      <c r="AA3014" s="8"/>
      <c r="AB3014" s="107"/>
      <c r="AC3014" s="108"/>
      <c r="AD3014" s="108"/>
      <c r="AE3014" s="8"/>
      <c r="AF3014" s="8"/>
      <c r="BC3014" s="8"/>
      <c r="BD3014" s="8"/>
      <c r="BE3014" s="8"/>
      <c r="BF3014" s="8"/>
      <c r="BG3014" s="8"/>
      <c r="BH3014" s="9"/>
    </row>
    <row r="3015" spans="1:66" x14ac:dyDescent="0.25">
      <c r="A3015" s="177"/>
      <c r="B3015" s="176"/>
      <c r="C3015" s="176"/>
      <c r="D3015" s="8"/>
      <c r="F3015" s="8"/>
      <c r="G3015" s="8"/>
      <c r="H3015" s="15"/>
      <c r="I3015" s="8"/>
      <c r="J3015" s="107"/>
      <c r="K3015" s="15"/>
      <c r="L3015" s="107"/>
      <c r="M3015" s="107"/>
      <c r="N3015" s="15"/>
      <c r="O3015" s="15"/>
      <c r="P3015" s="15"/>
      <c r="Q3015" s="15"/>
      <c r="R3015" s="15"/>
      <c r="S3015" s="19"/>
      <c r="T3015" s="19"/>
      <c r="U3015" s="19"/>
      <c r="V3015" s="19"/>
      <c r="W3015" s="19"/>
      <c r="X3015" s="107"/>
      <c r="Y3015" s="19"/>
      <c r="Z3015" s="19"/>
      <c r="AA3015" s="8"/>
      <c r="AB3015" s="107"/>
      <c r="AC3015" s="108"/>
      <c r="AD3015" s="108"/>
      <c r="AE3015" s="8"/>
      <c r="AF3015" s="8"/>
      <c r="BC3015" s="8"/>
      <c r="BD3015" s="8"/>
      <c r="BE3015" s="8"/>
      <c r="BF3015" s="8"/>
      <c r="BG3015" s="8"/>
      <c r="BH3015" s="9"/>
    </row>
    <row r="3016" spans="1:66" x14ac:dyDescent="0.25">
      <c r="A3016" s="8"/>
      <c r="B3016" s="8"/>
      <c r="C3016" s="8"/>
      <c r="D3016" s="8"/>
      <c r="F3016" s="8"/>
      <c r="G3016" s="8"/>
      <c r="H3016" s="8"/>
      <c r="I3016" s="8"/>
      <c r="J3016" s="107"/>
      <c r="K3016" s="15"/>
      <c r="L3016" s="107"/>
      <c r="M3016" s="107"/>
      <c r="N3016" s="15"/>
      <c r="O3016" s="15"/>
      <c r="P3016" s="15"/>
      <c r="Q3016" s="15"/>
      <c r="R3016" s="15"/>
      <c r="S3016" s="19"/>
      <c r="T3016" s="19"/>
      <c r="U3016" s="19"/>
      <c r="V3016" s="19"/>
      <c r="W3016" s="19"/>
      <c r="X3016" s="107"/>
      <c r="Y3016" s="19"/>
      <c r="Z3016" s="19"/>
      <c r="AA3016" s="8"/>
      <c r="AB3016" s="107"/>
      <c r="AC3016" s="108"/>
      <c r="AD3016" s="108"/>
      <c r="AE3016" s="8"/>
      <c r="AF3016" s="8"/>
      <c r="BC3016" s="8"/>
      <c r="BD3016" s="8"/>
      <c r="BE3016" s="8"/>
      <c r="BF3016" s="8"/>
      <c r="BG3016" s="8"/>
      <c r="BH3016" s="9"/>
    </row>
    <row r="3017" spans="1:66" x14ac:dyDescent="0.25">
      <c r="A3017" s="18"/>
      <c r="B3017" s="10"/>
      <c r="C3017" s="10"/>
      <c r="D3017" s="8"/>
      <c r="F3017" s="8"/>
      <c r="G3017" s="8"/>
      <c r="H3017" s="8"/>
      <c r="I3017" s="8"/>
      <c r="J3017" s="107"/>
      <c r="K3017" s="15"/>
      <c r="L3017" s="107"/>
      <c r="M3017" s="107"/>
      <c r="N3017" s="15"/>
      <c r="O3017" s="15"/>
      <c r="P3017" s="15"/>
      <c r="Q3017" s="15"/>
      <c r="R3017" s="15"/>
      <c r="S3017" s="19"/>
      <c r="T3017" s="19"/>
      <c r="U3017" s="19"/>
      <c r="V3017" s="19"/>
      <c r="W3017" s="19"/>
      <c r="X3017" s="107"/>
      <c r="Y3017" s="19"/>
      <c r="Z3017" s="19"/>
      <c r="AA3017" s="8"/>
      <c r="AB3017" s="107"/>
      <c r="AC3017" s="108"/>
      <c r="AD3017" s="108"/>
      <c r="AE3017" s="8"/>
      <c r="AF3017" s="8"/>
      <c r="BC3017" s="8"/>
      <c r="BD3017" s="8"/>
      <c r="BE3017" s="8"/>
      <c r="BF3017" s="8"/>
      <c r="BG3017" s="8"/>
      <c r="BH3017" s="9"/>
    </row>
    <row r="3018" spans="1:66" ht="6.75" customHeight="1" thickBot="1" x14ac:dyDescent="0.3">
      <c r="A3018" s="23"/>
      <c r="B3018" s="17"/>
      <c r="C3018" s="17"/>
      <c r="D3018" s="17"/>
      <c r="E3018" s="879"/>
      <c r="F3018" s="17"/>
      <c r="G3018" s="17"/>
      <c r="H3018" s="17"/>
      <c r="I3018" s="17"/>
      <c r="J3018" s="17"/>
      <c r="K3018" s="17"/>
      <c r="L3018" s="17"/>
      <c r="M3018" s="17"/>
      <c r="N3018" s="17"/>
      <c r="O3018" s="17"/>
      <c r="P3018" s="17"/>
      <c r="Q3018" s="17"/>
      <c r="R3018" s="17"/>
      <c r="S3018" s="17"/>
      <c r="T3018" s="17"/>
      <c r="U3018" s="17"/>
      <c r="V3018" s="17"/>
      <c r="W3018" s="17"/>
      <c r="X3018" s="17"/>
      <c r="Y3018" s="17"/>
      <c r="Z3018" s="17"/>
      <c r="AA3018" s="17"/>
      <c r="AB3018" s="17"/>
      <c r="AC3018" s="17"/>
      <c r="AD3018" s="17"/>
      <c r="AE3018" s="17"/>
      <c r="AF3018" s="17"/>
      <c r="AG3018" s="17"/>
      <c r="AH3018" s="17"/>
      <c r="AI3018" s="17"/>
      <c r="AJ3018" s="17"/>
      <c r="AK3018" s="17"/>
      <c r="AL3018" s="17"/>
      <c r="AM3018" s="17"/>
      <c r="AN3018" s="17"/>
      <c r="AO3018" s="17"/>
      <c r="AP3018" s="17"/>
      <c r="AQ3018" s="17"/>
      <c r="AR3018" s="17"/>
      <c r="AS3018" s="17"/>
      <c r="AT3018" s="17"/>
      <c r="AU3018" s="17"/>
      <c r="AV3018" s="17"/>
      <c r="AW3018" s="17"/>
      <c r="AX3018" s="17"/>
      <c r="AY3018" s="17"/>
      <c r="AZ3018" s="17"/>
      <c r="BA3018" s="17"/>
      <c r="BB3018" s="17"/>
      <c r="BC3018" s="17"/>
      <c r="BD3018" s="17"/>
      <c r="BE3018" s="17"/>
      <c r="BF3018" s="17"/>
      <c r="BG3018" s="17"/>
      <c r="BH3018" s="880"/>
    </row>
    <row r="3019" spans="1:66" ht="13.8" thickTop="1" x14ac:dyDescent="0.25">
      <c r="BG3019" s="40"/>
    </row>
    <row r="3020" spans="1:66" x14ac:dyDescent="0.25">
      <c r="BG3020" s="40"/>
    </row>
    <row r="3021" spans="1:66" x14ac:dyDescent="0.25">
      <c r="BG3021" s="40"/>
    </row>
  </sheetData>
  <sheetProtection algorithmName="SHA-512" hashValue="HhqKbNGLXEN3yk06i6GtJTWcbACUdrnS1tLILuYheRhPElK8sY+qOcSmc5O9r6dRJApA/22DDLYVMF3Bo67wGA==" saltValue="8yaO/mcy8YrHhPOI9YA70A==" spinCount="100000" sheet="1" objects="1" scenarios="1"/>
  <phoneticPr fontId="0" type="noConversion"/>
  <conditionalFormatting sqref="A3014:C3014">
    <cfRule type="cellIs" dxfId="175" priority="37" stopIfTrue="1" operator="notEqual">
      <formula>+Operation</formula>
    </cfRule>
  </conditionalFormatting>
  <conditionalFormatting sqref="A3015:C3015">
    <cfRule type="cellIs" dxfId="174" priority="36" stopIfTrue="1" operator="notEqual">
      <formula>+POID</formula>
    </cfRule>
  </conditionalFormatting>
  <conditionalFormatting sqref="B16:B3012">
    <cfRule type="expression" dxfId="173" priority="1">
      <formula>AND(($L16&gt;0), $B16="")</formula>
    </cfRule>
    <cfRule type="expression" dxfId="172" priority="49" stopIfTrue="1">
      <formula>+AC16 &lt;&gt; 0</formula>
    </cfRule>
  </conditionalFormatting>
  <conditionalFormatting sqref="C3">
    <cfRule type="expression" dxfId="171" priority="96" stopIfTrue="1">
      <formula>ISERR(+C3)</formula>
    </cfRule>
    <cfRule type="expression" dxfId="170" priority="97" stopIfTrue="1">
      <formula>ISNA(+C3)</formula>
    </cfRule>
  </conditionalFormatting>
  <conditionalFormatting sqref="C16:C3012">
    <cfRule type="expression" dxfId="169" priority="89" stopIfTrue="1">
      <formula>+BM16&lt;&gt;0</formula>
    </cfRule>
    <cfRule type="expression" dxfId="168" priority="90" stopIfTrue="1">
      <formula>+BJ16 &lt;=0</formula>
    </cfRule>
    <cfRule type="cellIs" dxfId="167" priority="91" stopIfTrue="1" operator="between">
      <formula>0</formula>
      <formula>1</formula>
    </cfRule>
  </conditionalFormatting>
  <conditionalFormatting sqref="D16:D3012">
    <cfRule type="expression" dxfId="166" priority="3">
      <formula>+BK16&gt;0</formula>
    </cfRule>
  </conditionalFormatting>
  <conditionalFormatting sqref="F14:F3012">
    <cfRule type="expression" dxfId="165" priority="88" stopIfTrue="1">
      <formula>ISNA(+F14)</formula>
    </cfRule>
  </conditionalFormatting>
  <conditionalFormatting sqref="H2">
    <cfRule type="cellIs" dxfId="164" priority="85" stopIfTrue="1" operator="notEqual">
      <formula>+Operation</formula>
    </cfRule>
  </conditionalFormatting>
  <conditionalFormatting sqref="H9:H10">
    <cfRule type="expression" dxfId="163" priority="87" stopIfTrue="1">
      <formula>+DPindicator3 &gt;0</formula>
    </cfRule>
  </conditionalFormatting>
  <conditionalFormatting sqref="H16:H3012">
    <cfRule type="expression" dxfId="162" priority="50" stopIfTrue="1">
      <formula>ISNA(+F16)</formula>
    </cfRule>
    <cfRule type="expression" priority="51" stopIfTrue="1">
      <formula>+I16+J16+L16+M16=0</formula>
    </cfRule>
    <cfRule type="expression" dxfId="161" priority="52" stopIfTrue="1">
      <formula>+I16+J16+L16+M16=+I16+J16+L16+M16+F16</formula>
    </cfRule>
  </conditionalFormatting>
  <conditionalFormatting sqref="I16:I3012">
    <cfRule type="expression" dxfId="160" priority="102" stopIfTrue="1">
      <formula>VALUE(I16) &gt; 17</formula>
    </cfRule>
    <cfRule type="expression" dxfId="159" priority="103" stopIfTrue="1">
      <formula>+J16+L16+M16+X16=0</formula>
    </cfRule>
    <cfRule type="expression" dxfId="158" priority="104" stopIfTrue="1">
      <formula>+J16+L16+M16+X16=+J16+L16+M16+X16+I16</formula>
    </cfRule>
  </conditionalFormatting>
  <conditionalFormatting sqref="J16:J3012">
    <cfRule type="expression" dxfId="157" priority="76" stopIfTrue="1">
      <formula>+AG16*(+J16-L16) &gt;0</formula>
    </cfRule>
    <cfRule type="expression" dxfId="156" priority="75" stopIfTrue="1">
      <formula>+J16+K16=+K16</formula>
    </cfRule>
    <cfRule type="expression" priority="74" stopIfTrue="1">
      <formula>+J16+K16=0</formula>
    </cfRule>
  </conditionalFormatting>
  <conditionalFormatting sqref="K16:K3012">
    <cfRule type="expression" priority="58" stopIfTrue="1">
      <formula>+J16+K16=0</formula>
    </cfRule>
    <cfRule type="cellIs" dxfId="155" priority="60" stopIfTrue="1" operator="notBetween">
      <formula>15</formula>
      <formula>35</formula>
    </cfRule>
    <cfRule type="expression" dxfId="154" priority="59" stopIfTrue="1">
      <formula>+J16+K16=+J16</formula>
    </cfRule>
  </conditionalFormatting>
  <conditionalFormatting sqref="L16:L3012">
    <cfRule type="expression" dxfId="153" priority="79" stopIfTrue="1">
      <formula>+AG16+AH16=1</formula>
    </cfRule>
    <cfRule type="cellIs" dxfId="152" priority="78" stopIfTrue="1" operator="greaterThan">
      <formula>0</formula>
    </cfRule>
    <cfRule type="expression" dxfId="151" priority="77" stopIfTrue="1">
      <formula>+AZ16*(L16-J16)&gt;0</formula>
    </cfRule>
  </conditionalFormatting>
  <conditionalFormatting sqref="L8:W8">
    <cfRule type="expression" dxfId="150" priority="86" stopIfTrue="1">
      <formula>+DPindicator1 &lt;&gt; +DPindicator2</formula>
    </cfRule>
  </conditionalFormatting>
  <conditionalFormatting sqref="M16:M3012">
    <cfRule type="expression" dxfId="149" priority="53" stopIfTrue="1">
      <formula>+L16 &lt; +M16</formula>
    </cfRule>
    <cfRule type="expression" dxfId="148" priority="54" stopIfTrue="1">
      <formula>AND($L16&lt;&gt;"",$M16="")</formula>
    </cfRule>
  </conditionalFormatting>
  <conditionalFormatting sqref="N16:N3012">
    <cfRule type="expression" priority="55" stopIfTrue="1">
      <formula>+L16+M16+N16=0</formula>
    </cfRule>
    <cfRule type="expression" dxfId="147" priority="56" stopIfTrue="1">
      <formula>+L16+M16+N16=+M16+L16</formula>
    </cfRule>
    <cfRule type="cellIs" dxfId="146" priority="57" stopIfTrue="1" operator="notBetween">
      <formula>15</formula>
      <formula>35</formula>
    </cfRule>
  </conditionalFormatting>
  <conditionalFormatting sqref="O16:O3012">
    <cfRule type="expression" priority="72" stopIfTrue="1">
      <formula>+L16+M16+N16+O16+W16=0</formula>
    </cfRule>
    <cfRule type="expression" dxfId="145" priority="73" stopIfTrue="1">
      <formula>+L16+M16+N16+O16+W16=+L16+M16+N16+W16</formula>
    </cfRule>
  </conditionalFormatting>
  <conditionalFormatting sqref="R3">
    <cfRule type="expression" dxfId="144" priority="83" stopIfTrue="1">
      <formula>+DPindicator4+DPindicator5+DPindicator6&gt;0</formula>
    </cfRule>
  </conditionalFormatting>
  <conditionalFormatting sqref="W16:W3012">
    <cfRule type="expression" dxfId="143" priority="62" stopIfTrue="1">
      <formula>+AG16+AH16=1</formula>
    </cfRule>
    <cfRule type="cellIs" priority="61" stopIfTrue="1" operator="greaterThan">
      <formula>0</formula>
    </cfRule>
  </conditionalFormatting>
  <conditionalFormatting sqref="X16:X3012">
    <cfRule type="expression" priority="64" stopIfTrue="1">
      <formula>+X16+Y16+Z16=0</formula>
    </cfRule>
    <cfRule type="expression" dxfId="142" priority="63" stopIfTrue="1">
      <formula>+AG16+AH16=1</formula>
    </cfRule>
    <cfRule type="expression" dxfId="141" priority="65" stopIfTrue="1">
      <formula>+X16+Y16+Z16=+Y16+Z16</formula>
    </cfRule>
  </conditionalFormatting>
  <conditionalFormatting sqref="Y16:Y3012">
    <cfRule type="expression" dxfId="140" priority="66" stopIfTrue="1">
      <formula>+AG16+AH16=1</formula>
    </cfRule>
    <cfRule type="expression" dxfId="139" priority="68" stopIfTrue="1">
      <formula>+X16+Y16+Z16=+X16+Z16</formula>
    </cfRule>
    <cfRule type="expression" priority="67" stopIfTrue="1">
      <formula>+X16+Y16+Z16=0</formula>
    </cfRule>
  </conditionalFormatting>
  <conditionalFormatting sqref="Z16:Z3012">
    <cfRule type="expression" dxfId="138" priority="71" stopIfTrue="1">
      <formula>+X16+Y16+Z16=+X16+Y16</formula>
    </cfRule>
    <cfRule type="expression" priority="70" stopIfTrue="1">
      <formula>+X16+Y16+Z16=0</formula>
    </cfRule>
    <cfRule type="expression" dxfId="137" priority="69" stopIfTrue="1">
      <formula>+AG16+AH16=1</formula>
    </cfRule>
  </conditionalFormatting>
  <conditionalFormatting sqref="BC3">
    <cfRule type="expression" dxfId="136" priority="107" stopIfTrue="1">
      <formula>+DpP1bErr &lt;&gt; 0</formula>
    </cfRule>
  </conditionalFormatting>
  <conditionalFormatting sqref="BC16:BC3012">
    <cfRule type="expression" dxfId="135" priority="98" stopIfTrue="1">
      <formula>+BB16&lt;&gt;0</formula>
    </cfRule>
  </conditionalFormatting>
  <conditionalFormatting sqref="BD16:BD3012">
    <cfRule type="expression" dxfId="134" priority="99" stopIfTrue="1">
      <formula>+BB16&lt;&gt;0</formula>
    </cfRule>
  </conditionalFormatting>
  <conditionalFormatting sqref="BE16:BE3012">
    <cfRule type="expression" dxfId="133" priority="100" stopIfTrue="1">
      <formula>+BB16&lt;&gt;0</formula>
    </cfRule>
  </conditionalFormatting>
  <conditionalFormatting sqref="BE3:BF3">
    <cfRule type="expression" dxfId="132" priority="105" stopIfTrue="1">
      <formula>ISNA(+BE3)</formula>
    </cfRule>
    <cfRule type="expression" dxfId="131" priority="106" stopIfTrue="1">
      <formula>+DpP1bErr &lt;&gt; 0</formula>
    </cfRule>
  </conditionalFormatting>
  <conditionalFormatting sqref="BE12:BF12">
    <cfRule type="expression" dxfId="130" priority="80" stopIfTrue="1">
      <formula>ISNA(+BE12)</formula>
    </cfRule>
  </conditionalFormatting>
  <conditionalFormatting sqref="BE3013:BF3013">
    <cfRule type="expression" dxfId="129" priority="35" stopIfTrue="1">
      <formula>ISNA(+BE3013)</formula>
    </cfRule>
  </conditionalFormatting>
  <conditionalFormatting sqref="BF16:BF3012">
    <cfRule type="expression" dxfId="128" priority="101" stopIfTrue="1">
      <formula>+BB16&lt;&gt;0</formula>
    </cfRule>
  </conditionalFormatting>
  <dataValidations count="1">
    <dataValidation type="whole" allowBlank="1" showInputMessage="1" showErrorMessage="1" errorTitle="Grape Pricing District Number" error="The district numbers range from 1 to 17 only." sqref="I13:I3012" xr:uid="{00000000-0002-0000-0700-000000000000}">
      <formula1>1</formula1>
      <formula2>17</formula2>
    </dataValidation>
  </dataValidations>
  <hyperlinks>
    <hyperlink ref="H12" location="Varieties!A1" display="Click here for variety name list!" xr:uid="{638D5006-F9A8-440D-BF34-10363C413704}"/>
    <hyperlink ref="I12" location="Districts!A1" display="Click for map!" xr:uid="{6DD1AFAB-9B86-4F58-9114-FA107B58ABF8}"/>
    <hyperlink ref="M12" location="'Common Ownership'!A1" display="Click for info!" xr:uid="{838D8116-63E8-48C8-AB9D-AB4B0692E3AA}"/>
  </hyperlinks>
  <pageMargins left="0.25" right="0" top="0.25" bottom="0" header="0" footer="0"/>
  <pageSetup paperSize="5" pageOrder="overThenDown" orientation="landscape" r:id="rId1"/>
  <headerFooter alignWithMargins="0"/>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CCCCFF"/>
  </sheetPr>
  <dimension ref="A1:L34"/>
  <sheetViews>
    <sheetView workbookViewId="0">
      <selection activeCell="A14" sqref="A14"/>
    </sheetView>
  </sheetViews>
  <sheetFormatPr defaultColWidth="9.109375" defaultRowHeight="13.2" x14ac:dyDescent="0.25"/>
  <cols>
    <col min="1" max="1" width="57.6640625" style="40" bestFit="1" customWidth="1"/>
    <col min="2" max="2" width="3" style="40" customWidth="1"/>
    <col min="3" max="3" width="14.33203125" style="40" customWidth="1"/>
    <col min="4" max="4" width="2.6640625" style="40" customWidth="1"/>
    <col min="5" max="5" width="14.33203125" style="40" customWidth="1"/>
    <col min="6" max="6" width="2.88671875" style="40" customWidth="1"/>
    <col min="7" max="7" width="14.44140625" style="40" customWidth="1"/>
    <col min="8" max="8" width="2.5546875" style="40" customWidth="1"/>
    <col min="9" max="9" width="14.33203125" style="40" customWidth="1"/>
    <col min="10" max="10" width="2.5546875" style="40" customWidth="1"/>
    <col min="11" max="11" width="18" style="40" customWidth="1"/>
    <col min="12" max="12" width="1.109375" style="40" customWidth="1"/>
    <col min="13" max="16384" width="9.109375" style="40"/>
  </cols>
  <sheetData>
    <row r="1" spans="1:12" ht="15.6" x14ac:dyDescent="0.3">
      <c r="A1" s="193" t="s">
        <v>112</v>
      </c>
      <c r="B1" s="194"/>
      <c r="C1" s="194"/>
      <c r="D1" s="194"/>
      <c r="E1" s="887" t="s">
        <v>1279</v>
      </c>
      <c r="F1" s="784"/>
      <c r="G1" s="784"/>
      <c r="H1" s="784"/>
      <c r="I1" s="785"/>
      <c r="J1" s="194"/>
      <c r="K1" s="6"/>
      <c r="L1" s="7"/>
    </row>
    <row r="2" spans="1:12" x14ac:dyDescent="0.25">
      <c r="A2" s="195" t="s">
        <v>113</v>
      </c>
      <c r="B2" s="196"/>
      <c r="C2" s="106"/>
      <c r="D2" s="106"/>
      <c r="E2" s="888" t="s">
        <v>1280</v>
      </c>
      <c r="F2" s="786"/>
      <c r="G2" s="787"/>
      <c r="H2" s="786"/>
      <c r="I2" s="788"/>
      <c r="J2" s="8"/>
      <c r="K2" s="8"/>
      <c r="L2" s="9"/>
    </row>
    <row r="3" spans="1:12" ht="13.8" thickBot="1" x14ac:dyDescent="0.3">
      <c r="A3" s="176"/>
      <c r="B3" s="8"/>
      <c r="C3" s="176"/>
      <c r="D3" s="8"/>
      <c r="E3" s="8"/>
      <c r="F3" s="8"/>
      <c r="G3" s="8"/>
      <c r="H3" s="8"/>
      <c r="I3" s="17"/>
      <c r="J3" s="8"/>
      <c r="K3" s="8"/>
      <c r="L3" s="9"/>
    </row>
    <row r="4" spans="1:12" ht="12.75" customHeight="1" thickTop="1" x14ac:dyDescent="0.25">
      <c r="A4" s="179"/>
      <c r="B4" s="62"/>
      <c r="C4" s="197"/>
      <c r="D4" s="198"/>
      <c r="E4" s="197"/>
      <c r="F4" s="198"/>
      <c r="G4" s="198"/>
      <c r="H4" s="385"/>
      <c r="I4" s="198" t="s">
        <v>110</v>
      </c>
      <c r="J4" s="199"/>
      <c r="K4" s="200" t="s">
        <v>603</v>
      </c>
      <c r="L4" s="9"/>
    </row>
    <row r="5" spans="1:12" x14ac:dyDescent="0.25">
      <c r="A5" s="180"/>
      <c r="B5" s="63"/>
      <c r="C5" s="201"/>
      <c r="D5" s="202"/>
      <c r="E5" s="201" t="s">
        <v>96</v>
      </c>
      <c r="F5" s="202"/>
      <c r="G5" s="202" t="s">
        <v>116</v>
      </c>
      <c r="H5" s="386"/>
      <c r="I5" s="202" t="s">
        <v>117</v>
      </c>
      <c r="J5" s="203"/>
      <c r="K5" s="204" t="s">
        <v>604</v>
      </c>
      <c r="L5" s="9"/>
    </row>
    <row r="6" spans="1:12" x14ac:dyDescent="0.25">
      <c r="A6" s="180"/>
      <c r="B6" s="63"/>
      <c r="C6" s="201" t="s">
        <v>110</v>
      </c>
      <c r="D6" s="202"/>
      <c r="E6" s="201" t="s">
        <v>97</v>
      </c>
      <c r="F6" s="202"/>
      <c r="G6" s="202" t="s">
        <v>97</v>
      </c>
      <c r="H6" s="386"/>
      <c r="I6" s="202" t="s">
        <v>118</v>
      </c>
      <c r="J6" s="203"/>
      <c r="K6" s="204" t="s">
        <v>605</v>
      </c>
      <c r="L6" s="9"/>
    </row>
    <row r="7" spans="1:12" ht="13.8" thickBot="1" x14ac:dyDescent="0.3">
      <c r="A7" s="828"/>
      <c r="B7" s="69"/>
      <c r="C7" s="829" t="s">
        <v>111</v>
      </c>
      <c r="D7" s="830"/>
      <c r="E7" s="829" t="s">
        <v>110</v>
      </c>
      <c r="F7" s="830"/>
      <c r="G7" s="830" t="s">
        <v>110</v>
      </c>
      <c r="H7" s="831"/>
      <c r="I7" s="830" t="s">
        <v>119</v>
      </c>
      <c r="J7" s="832"/>
      <c r="K7" s="833" t="s">
        <v>606</v>
      </c>
      <c r="L7" s="9"/>
    </row>
    <row r="8" spans="1:12" ht="34.5" customHeight="1" thickTop="1" x14ac:dyDescent="0.25">
      <c r="A8" s="182" t="s">
        <v>1535</v>
      </c>
      <c r="B8" s="206" t="s">
        <v>114</v>
      </c>
      <c r="C8" s="122">
        <f>ROUND(+Q3Tons,1)</f>
        <v>0</v>
      </c>
      <c r="D8" s="63"/>
      <c r="E8" s="66"/>
      <c r="F8" s="63"/>
      <c r="G8" s="63"/>
      <c r="H8" s="387"/>
      <c r="I8" s="63"/>
      <c r="J8" s="155"/>
      <c r="K8" s="158"/>
      <c r="L8" s="9"/>
    </row>
    <row r="9" spans="1:12" ht="24" customHeight="1" x14ac:dyDescent="0.25">
      <c r="A9" s="182" t="s">
        <v>1536</v>
      </c>
      <c r="B9" s="206" t="s">
        <v>115</v>
      </c>
      <c r="C9" s="122">
        <f>ROUND(+Q4Tons,1)</f>
        <v>0</v>
      </c>
      <c r="D9" s="63"/>
      <c r="E9" s="66"/>
      <c r="F9" s="63"/>
      <c r="G9" s="63"/>
      <c r="H9" s="387"/>
      <c r="I9" s="63"/>
      <c r="J9" s="156"/>
      <c r="K9" s="109"/>
      <c r="L9" s="9"/>
    </row>
    <row r="10" spans="1:12" ht="23.25" customHeight="1" x14ac:dyDescent="0.25">
      <c r="A10" s="183" t="s">
        <v>1537</v>
      </c>
      <c r="B10" s="207"/>
      <c r="C10" s="66"/>
      <c r="D10" s="63"/>
      <c r="E10" s="227">
        <f>+Q2purchased</f>
        <v>0</v>
      </c>
      <c r="F10" s="63"/>
      <c r="G10" s="63"/>
      <c r="H10" s="387"/>
      <c r="I10" s="63"/>
      <c r="J10" s="218" t="s">
        <v>602</v>
      </c>
      <c r="K10" s="157">
        <f>ROUND(+Q2repurchased,1)</f>
        <v>0</v>
      </c>
      <c r="L10" s="9"/>
    </row>
    <row r="11" spans="1:12" ht="16.5" customHeight="1" x14ac:dyDescent="0.25">
      <c r="A11" s="180" t="s">
        <v>1183</v>
      </c>
      <c r="B11" s="208"/>
      <c r="C11" s="66"/>
      <c r="D11" s="212" t="s">
        <v>121</v>
      </c>
      <c r="E11" s="754">
        <f>E10-E12</f>
        <v>0</v>
      </c>
      <c r="F11" s="212" t="s">
        <v>121</v>
      </c>
      <c r="G11" s="381"/>
      <c r="H11" s="387"/>
      <c r="I11" s="63"/>
      <c r="J11" s="219"/>
      <c r="K11" s="223" t="s">
        <v>608</v>
      </c>
      <c r="L11" s="9"/>
    </row>
    <row r="12" spans="1:12" ht="15.75" customHeight="1" x14ac:dyDescent="0.25">
      <c r="A12" s="180" t="s">
        <v>1250</v>
      </c>
      <c r="B12" s="208"/>
      <c r="C12" s="66"/>
      <c r="D12" s="213" t="s">
        <v>122</v>
      </c>
      <c r="E12" s="59"/>
      <c r="F12" s="213" t="s">
        <v>122</v>
      </c>
      <c r="G12" s="382"/>
      <c r="H12" s="387"/>
      <c r="I12" s="63"/>
      <c r="J12" s="220"/>
      <c r="K12" s="224"/>
      <c r="L12" s="9"/>
    </row>
    <row r="13" spans="1:12" ht="15" customHeight="1" x14ac:dyDescent="0.25">
      <c r="A13" s="184" t="s">
        <v>120</v>
      </c>
      <c r="B13" s="208"/>
      <c r="C13" s="66"/>
      <c r="D13" s="208"/>
      <c r="E13" s="66"/>
      <c r="F13" s="208"/>
      <c r="G13" s="63"/>
      <c r="H13" s="388" t="s">
        <v>123</v>
      </c>
      <c r="I13" s="153">
        <f>ROUND(+Q2grown,1)</f>
        <v>0</v>
      </c>
      <c r="J13" s="220"/>
      <c r="K13" s="225" t="s">
        <v>609</v>
      </c>
      <c r="L13" s="9"/>
    </row>
    <row r="14" spans="1:12" ht="27" customHeight="1" x14ac:dyDescent="0.25">
      <c r="A14" s="181" t="s">
        <v>1538</v>
      </c>
      <c r="B14" s="209"/>
      <c r="C14" s="67"/>
      <c r="D14" s="214" t="s">
        <v>124</v>
      </c>
      <c r="E14" s="121">
        <f>ROUND(+Q1bTons,1)</f>
        <v>0</v>
      </c>
      <c r="F14" s="214" t="s">
        <v>124</v>
      </c>
      <c r="G14" s="383"/>
      <c r="H14" s="387"/>
      <c r="I14" s="63"/>
      <c r="J14" s="221"/>
      <c r="K14" s="226" t="s">
        <v>610</v>
      </c>
      <c r="L14" s="9"/>
    </row>
    <row r="15" spans="1:12" ht="21" x14ac:dyDescent="0.25">
      <c r="A15" s="181" t="s">
        <v>1539</v>
      </c>
      <c r="B15" s="205" t="s">
        <v>125</v>
      </c>
      <c r="C15" s="121">
        <f>ROUND(+Q1cCrush,1)</f>
        <v>0</v>
      </c>
      <c r="D15" s="215"/>
      <c r="E15" s="68"/>
      <c r="F15" s="208"/>
      <c r="G15" s="63"/>
      <c r="H15" s="387"/>
      <c r="I15" s="63"/>
      <c r="J15" s="222" t="s">
        <v>125</v>
      </c>
      <c r="K15" s="159">
        <f>ROUND(+Q1cOther,1)</f>
        <v>0</v>
      </c>
      <c r="L15" s="9"/>
    </row>
    <row r="16" spans="1:12" ht="21" x14ac:dyDescent="0.25">
      <c r="A16" s="181" t="s">
        <v>1540</v>
      </c>
      <c r="B16" s="205" t="s">
        <v>126</v>
      </c>
      <c r="C16" s="121">
        <f>ROUND(+DPdistilled -E12,1)</f>
        <v>0</v>
      </c>
      <c r="D16" s="214" t="s">
        <v>126</v>
      </c>
      <c r="E16" s="121">
        <f>+C16</f>
        <v>0</v>
      </c>
      <c r="F16" s="208"/>
      <c r="G16" s="63"/>
      <c r="H16" s="387"/>
      <c r="I16" s="63"/>
      <c r="J16" s="154"/>
      <c r="K16" s="160"/>
      <c r="L16" s="9"/>
    </row>
    <row r="17" spans="1:12" ht="21" x14ac:dyDescent="0.25">
      <c r="A17" s="181" t="s">
        <v>1541</v>
      </c>
      <c r="B17" s="205" t="s">
        <v>127</v>
      </c>
      <c r="C17" s="121">
        <f>ROUND(+DPgrowcrush,1)</f>
        <v>0</v>
      </c>
      <c r="D17" s="215"/>
      <c r="E17" s="68"/>
      <c r="F17" s="208"/>
      <c r="G17" s="63"/>
      <c r="H17" s="389" t="s">
        <v>127</v>
      </c>
      <c r="I17" s="121">
        <f>ROUND(+DPgrowcrush,1)</f>
        <v>0</v>
      </c>
      <c r="J17" s="155"/>
      <c r="K17" s="158"/>
      <c r="L17" s="9"/>
    </row>
    <row r="18" spans="1:12" ht="31.2" x14ac:dyDescent="0.25">
      <c r="A18" s="181" t="s">
        <v>1542</v>
      </c>
      <c r="B18" s="205" t="s">
        <v>128</v>
      </c>
      <c r="C18" s="121">
        <f>ROUND(+DPcrush -Q3Tons -Q4Tons -Q1cCrush -DPdistilled +E12 -DPgrowcrush,1)</f>
        <v>0</v>
      </c>
      <c r="D18" s="205" t="s">
        <v>128</v>
      </c>
      <c r="E18" s="905"/>
      <c r="F18" s="217"/>
      <c r="G18" s="65"/>
      <c r="H18" s="387"/>
      <c r="I18" s="63"/>
      <c r="J18" s="155"/>
      <c r="K18" s="158"/>
      <c r="L18" s="9"/>
    </row>
    <row r="19" spans="1:12" ht="31.2" x14ac:dyDescent="0.25">
      <c r="A19" s="181" t="s">
        <v>1543</v>
      </c>
      <c r="B19" s="210"/>
      <c r="C19" s="68"/>
      <c r="D19" s="215"/>
      <c r="E19" s="68"/>
      <c r="F19" s="214" t="s">
        <v>129</v>
      </c>
      <c r="G19" s="383"/>
      <c r="H19" s="387"/>
      <c r="I19" s="63"/>
      <c r="J19" s="155"/>
      <c r="K19" s="158"/>
      <c r="L19" s="9"/>
    </row>
    <row r="20" spans="1:12" ht="25.5" customHeight="1" x14ac:dyDescent="0.25">
      <c r="A20" s="181" t="s">
        <v>1544</v>
      </c>
      <c r="B20" s="205" t="s">
        <v>130</v>
      </c>
      <c r="C20" s="121">
        <f>ROUND(+C8 +C9 +C15 +C16 +C17 +C18,1)</f>
        <v>0</v>
      </c>
      <c r="D20" s="214" t="s">
        <v>130</v>
      </c>
      <c r="E20" s="121">
        <f>ROUND(+E11 +E12 +E14 +E16 +E18,1)</f>
        <v>0</v>
      </c>
      <c r="F20" s="214" t="s">
        <v>130</v>
      </c>
      <c r="G20" s="153">
        <f>ROUND(+G11 +G12 +G14 +G19,1)</f>
        <v>0</v>
      </c>
      <c r="H20" s="387"/>
      <c r="I20" s="63"/>
      <c r="J20" s="155"/>
      <c r="K20" s="158"/>
      <c r="L20" s="9"/>
    </row>
    <row r="21" spans="1:12" ht="37.5" customHeight="1" thickBot="1" x14ac:dyDescent="0.3">
      <c r="A21" s="185" t="s">
        <v>1251</v>
      </c>
      <c r="B21" s="211" t="s">
        <v>131</v>
      </c>
      <c r="C21" s="255"/>
      <c r="D21" s="216" t="s">
        <v>131</v>
      </c>
      <c r="E21" s="255"/>
      <c r="F21" s="216" t="s">
        <v>131</v>
      </c>
      <c r="G21" s="384"/>
      <c r="H21" s="390"/>
      <c r="I21" s="69"/>
      <c r="J21" s="161"/>
      <c r="K21" s="162"/>
      <c r="L21" s="9"/>
    </row>
    <row r="22" spans="1:12" ht="10.5" customHeight="1" thickTop="1" x14ac:dyDescent="0.25">
      <c r="A22" s="106"/>
      <c r="B22" s="8"/>
      <c r="C22" s="8"/>
      <c r="D22" s="8"/>
      <c r="E22" s="8"/>
      <c r="F22" s="8"/>
      <c r="G22" s="8"/>
      <c r="H22" s="8"/>
      <c r="I22" s="8"/>
      <c r="J22" s="8"/>
      <c r="K22" s="8"/>
      <c r="L22" s="9"/>
    </row>
    <row r="23" spans="1:12" x14ac:dyDescent="0.25">
      <c r="A23" s="186" t="s">
        <v>201</v>
      </c>
      <c r="B23" s="141"/>
      <c r="C23" s="142"/>
      <c r="D23" s="149"/>
      <c r="E23" s="144"/>
      <c r="F23" s="149"/>
      <c r="G23" s="144"/>
      <c r="H23" s="143"/>
      <c r="I23" s="144"/>
      <c r="J23" s="143"/>
      <c r="K23" s="144"/>
      <c r="L23" s="9"/>
    </row>
    <row r="24" spans="1:12" x14ac:dyDescent="0.25">
      <c r="A24" s="187" t="str">
        <f>IF(ABS(+DPcrush-SACrushed)&gt;1, "Data Page crushed tons not equal to line 10 above.", "Crushed")</f>
        <v>Crushed</v>
      </c>
      <c r="B24" s="60"/>
      <c r="C24" s="163">
        <f>ROUND(DPcrush,1)</f>
        <v>0</v>
      </c>
      <c r="D24" s="145"/>
      <c r="E24" s="151"/>
      <c r="F24" s="145"/>
      <c r="G24" s="151"/>
      <c r="H24" s="147"/>
      <c r="I24" s="148"/>
      <c r="J24" s="147"/>
      <c r="K24" s="148"/>
      <c r="L24" s="9"/>
    </row>
    <row r="25" spans="1:12" x14ac:dyDescent="0.25">
      <c r="A25" s="187" t="str">
        <f>IF(ABS(+DPpurchase+DPdistilled+DPnrpurchase -SAPurchase -SAnrPurchase) &gt;1, "Data Page purchased tons disagree with line 10 above.", "Purchased")</f>
        <v>Purchased</v>
      </c>
      <c r="B25" s="149"/>
      <c r="C25" s="143"/>
      <c r="D25" s="60"/>
      <c r="E25" s="152">
        <f>ROUND(DPpurchase,1)</f>
        <v>0</v>
      </c>
      <c r="F25" s="60"/>
      <c r="G25" s="152">
        <f>ROUND(DPnrpurchase,1)</f>
        <v>0</v>
      </c>
      <c r="H25" s="147"/>
      <c r="I25" s="148"/>
      <c r="J25" s="147"/>
      <c r="K25" s="148"/>
      <c r="L25" s="9"/>
    </row>
    <row r="26" spans="1:12" x14ac:dyDescent="0.25">
      <c r="A26" s="187" t="s">
        <v>202</v>
      </c>
      <c r="B26" s="150"/>
      <c r="C26" s="147"/>
      <c r="D26" s="60"/>
      <c r="E26" s="152">
        <f>ROUND(DPdistilled,1)</f>
        <v>0</v>
      </c>
      <c r="F26" s="149"/>
      <c r="G26" s="144"/>
      <c r="H26" s="147"/>
      <c r="I26" s="148"/>
      <c r="J26" s="146"/>
      <c r="K26" s="151"/>
      <c r="L26" s="9"/>
    </row>
    <row r="27" spans="1:12" ht="10.5" customHeight="1" x14ac:dyDescent="0.25">
      <c r="A27" s="188"/>
      <c r="B27" s="6"/>
      <c r="C27" s="164"/>
      <c r="D27" s="164"/>
      <c r="E27" s="164"/>
      <c r="F27" s="164"/>
      <c r="G27" s="164"/>
      <c r="H27" s="164"/>
      <c r="I27" s="164"/>
      <c r="J27" s="164"/>
      <c r="K27" s="8"/>
      <c r="L27" s="9"/>
    </row>
    <row r="28" spans="1:12" x14ac:dyDescent="0.25">
      <c r="A28" s="189" t="s">
        <v>252</v>
      </c>
      <c r="B28" s="143"/>
      <c r="C28" s="143"/>
      <c r="D28" s="149"/>
      <c r="E28" s="144"/>
      <c r="F28" s="149"/>
      <c r="G28" s="144"/>
      <c r="H28" s="143"/>
      <c r="I28" s="144"/>
      <c r="J28" s="143"/>
      <c r="K28" s="144"/>
      <c r="L28" s="9"/>
    </row>
    <row r="29" spans="1:12" x14ac:dyDescent="0.25">
      <c r="A29" s="190" t="s">
        <v>611</v>
      </c>
      <c r="B29" s="147"/>
      <c r="C29" s="147"/>
      <c r="D29" s="150"/>
      <c r="E29" s="148"/>
      <c r="F29" s="150"/>
      <c r="G29" s="148"/>
      <c r="H29" s="61"/>
      <c r="I29" s="152">
        <f>ROUND(Q2grown,1)</f>
        <v>0</v>
      </c>
      <c r="J29" s="147"/>
      <c r="K29" s="148"/>
      <c r="L29" s="9"/>
    </row>
    <row r="30" spans="1:12" x14ac:dyDescent="0.25">
      <c r="A30" s="190" t="s">
        <v>253</v>
      </c>
      <c r="B30" s="150"/>
      <c r="C30" s="148"/>
      <c r="D30" s="150"/>
      <c r="E30" s="148"/>
      <c r="F30" s="150"/>
      <c r="G30" s="148"/>
      <c r="H30" s="61"/>
      <c r="I30" s="163">
        <f>ROUND(+DPgrowcrush,1)</f>
        <v>0</v>
      </c>
      <c r="J30" s="147"/>
      <c r="K30" s="148"/>
      <c r="L30" s="9"/>
    </row>
    <row r="31" spans="1:12" hidden="1" x14ac:dyDescent="0.25">
      <c r="A31" s="191" t="s">
        <v>710</v>
      </c>
      <c r="B31" s="61"/>
      <c r="C31" s="163">
        <f>ROUND(Q3Atons,1)</f>
        <v>0</v>
      </c>
      <c r="D31" s="150"/>
      <c r="E31" s="148"/>
      <c r="F31" s="150"/>
      <c r="G31" s="148"/>
      <c r="H31" s="150"/>
      <c r="I31" s="148"/>
      <c r="J31" s="147"/>
      <c r="K31" s="148"/>
      <c r="L31" s="9"/>
    </row>
    <row r="32" spans="1:12" ht="13.8" thickBot="1" x14ac:dyDescent="0.3">
      <c r="A32" s="191" t="s">
        <v>711</v>
      </c>
      <c r="B32" s="61"/>
      <c r="C32" s="163">
        <f>ROUND(Q4Tons,1)</f>
        <v>0</v>
      </c>
      <c r="D32" s="145"/>
      <c r="E32" s="151"/>
      <c r="F32" s="145"/>
      <c r="G32" s="151"/>
      <c r="H32" s="146"/>
      <c r="I32" s="151"/>
      <c r="J32" s="146"/>
      <c r="K32" s="151"/>
      <c r="L32" s="9"/>
    </row>
    <row r="33" spans="1:12" ht="13.8" thickTop="1" x14ac:dyDescent="0.25">
      <c r="A33" s="192">
        <f>ROUND(DPgrowcrush +Q2grown +Q3Atons +Q4Tons,1)</f>
        <v>0</v>
      </c>
      <c r="B33" s="11"/>
      <c r="C33" s="8"/>
      <c r="D33" s="8"/>
      <c r="E33" s="8"/>
      <c r="F33" s="8"/>
      <c r="G33" s="8"/>
      <c r="H33" s="8"/>
      <c r="I33" s="8"/>
      <c r="J33" s="8"/>
      <c r="K33" s="8"/>
      <c r="L33" s="9"/>
    </row>
    <row r="34" spans="1:12" ht="3.75" customHeight="1" x14ac:dyDescent="0.25">
      <c r="A34" s="134"/>
      <c r="B34" s="37"/>
      <c r="C34" s="135"/>
      <c r="D34" s="37"/>
      <c r="E34" s="37"/>
      <c r="F34" s="37"/>
      <c r="G34" s="37"/>
      <c r="H34" s="37"/>
      <c r="I34" s="37"/>
      <c r="J34" s="37"/>
      <c r="K34" s="37"/>
      <c r="L34" s="13"/>
    </row>
  </sheetData>
  <sheetProtection algorithmName="SHA-512" hashValue="2CG54VrIJikmPmi/FW9YeHyM7D5Qh6Xl/ztQ3ht09Z1F8kJwGu6bPZ/+J8oJFEvFfCP8dopLMz9hvlQwKILbYA==" saltValue="u4BCx4O3GeKM/HaULyBMWg==" spinCount="100000" sheet="1" objects="1" scenarios="1"/>
  <phoneticPr fontId="0" type="noConversion"/>
  <conditionalFormatting sqref="A3">
    <cfRule type="cellIs" dxfId="127" priority="11" stopIfTrue="1" operator="notEqual">
      <formula>+Operation</formula>
    </cfRule>
  </conditionalFormatting>
  <conditionalFormatting sqref="A21">
    <cfRule type="expression" dxfId="126" priority="3" stopIfTrue="1">
      <formula>+C21+E21+G21 &lt;&gt; 0</formula>
    </cfRule>
  </conditionalFormatting>
  <conditionalFormatting sqref="A24">
    <cfRule type="cellIs" dxfId="125" priority="1" stopIfTrue="1" operator="equal">
      <formula>"Crushed"</formula>
    </cfRule>
  </conditionalFormatting>
  <conditionalFormatting sqref="A25">
    <cfRule type="cellIs" dxfId="124" priority="2" stopIfTrue="1" operator="equal">
      <formula>"Purchased"</formula>
    </cfRule>
  </conditionalFormatting>
  <conditionalFormatting sqref="B21">
    <cfRule type="expression" dxfId="123" priority="8" stopIfTrue="1">
      <formula>+C21+E21+G21 &lt;&gt; 0</formula>
    </cfRule>
  </conditionalFormatting>
  <conditionalFormatting sqref="C3">
    <cfRule type="cellIs" dxfId="122" priority="12" stopIfTrue="1" operator="notEqual">
      <formula>+POID</formula>
    </cfRule>
  </conditionalFormatting>
  <conditionalFormatting sqref="C20">
    <cfRule type="cellIs" dxfId="121" priority="15" stopIfTrue="1" operator="notEqual">
      <formula>ROUND(DPcrush,1)</formula>
    </cfRule>
  </conditionalFormatting>
  <conditionalFormatting sqref="D3">
    <cfRule type="expression" dxfId="120" priority="13" stopIfTrue="1">
      <formula>+C3 &lt;&gt; +POID</formula>
    </cfRule>
  </conditionalFormatting>
  <conditionalFormatting sqref="D21">
    <cfRule type="expression" dxfId="119" priority="9" stopIfTrue="1">
      <formula>+C21+E21+G21 &lt;&gt; 0</formula>
    </cfRule>
  </conditionalFormatting>
  <conditionalFormatting sqref="E3">
    <cfRule type="expression" dxfId="118" priority="14" stopIfTrue="1">
      <formula>+C3 &lt;&gt; +POID</formula>
    </cfRule>
  </conditionalFormatting>
  <conditionalFormatting sqref="E20">
    <cfRule type="cellIs" dxfId="117" priority="16" stopIfTrue="1" operator="notEqual">
      <formula>ROUND(DPpurchase +DPdistilled,1)</formula>
    </cfRule>
  </conditionalFormatting>
  <conditionalFormatting sqref="F21">
    <cfRule type="expression" dxfId="116" priority="10" stopIfTrue="1">
      <formula>+C21+E21+G21 &lt;&gt; 0</formula>
    </cfRule>
  </conditionalFormatting>
  <conditionalFormatting sqref="G20">
    <cfRule type="cellIs" dxfId="115" priority="17" stopIfTrue="1" operator="notEqual">
      <formula>ROUND(DPnrpurchase,1)</formula>
    </cfRule>
  </conditionalFormatting>
  <conditionalFormatting sqref="H21">
    <cfRule type="expression" dxfId="114" priority="4" stopIfTrue="1">
      <formula>+C21+E21+G21 &lt;&gt; 0</formula>
    </cfRule>
  </conditionalFormatting>
  <conditionalFormatting sqref="I21">
    <cfRule type="expression" dxfId="113" priority="5" stopIfTrue="1">
      <formula>+C21+E21+G21 &lt;&gt; 0</formula>
    </cfRule>
  </conditionalFormatting>
  <conditionalFormatting sqref="J21">
    <cfRule type="expression" dxfId="112" priority="6" stopIfTrue="1">
      <formula>+C21+E21+G21 &lt;&gt; 0</formula>
    </cfRule>
  </conditionalFormatting>
  <conditionalFormatting sqref="K21">
    <cfRule type="expression" dxfId="111" priority="7" stopIfTrue="1">
      <formula>+C21+E21+G21 &lt;&gt; 0</formula>
    </cfRule>
  </conditionalFormatting>
  <pageMargins left="1" right="0.25" top="0.75" bottom="0.25" header="0" footer="0"/>
  <pageSetup paperSize="5" orientation="landscape"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O29"/>
  <sheetViews>
    <sheetView workbookViewId="0">
      <selection activeCell="H26" sqref="H26"/>
    </sheetView>
  </sheetViews>
  <sheetFormatPr defaultColWidth="9.109375" defaultRowHeight="13.2" x14ac:dyDescent="0.25"/>
  <cols>
    <col min="1" max="1" width="1.88671875" style="228" customWidth="1"/>
    <col min="2" max="2" width="12.44140625" style="228" customWidth="1"/>
    <col min="3" max="5" width="14.33203125" style="228" customWidth="1"/>
    <col min="6" max="6" width="13.109375" style="228" customWidth="1"/>
    <col min="7" max="7" width="2.33203125" style="228" customWidth="1"/>
    <col min="8" max="8" width="66.5546875" style="243" customWidth="1"/>
    <col min="9" max="9" width="7.88671875" style="228" customWidth="1"/>
    <col min="10" max="10" width="9.109375" style="228"/>
    <col min="11" max="11" width="9.109375" style="228" hidden="1" customWidth="1"/>
    <col min="12" max="12" width="52.5546875" style="228" hidden="1" customWidth="1"/>
    <col min="13" max="13" width="11.6640625" style="228" hidden="1" customWidth="1"/>
    <col min="14" max="14" width="46.6640625" style="228" hidden="1" customWidth="1"/>
    <col min="15" max="15" width="9.109375" style="228" hidden="1" customWidth="1"/>
    <col min="16" max="16" width="0" style="228" hidden="1" customWidth="1"/>
    <col min="17" max="16384" width="9.109375" style="228"/>
  </cols>
  <sheetData>
    <row r="1" spans="1:8" ht="15.6" x14ac:dyDescent="0.3">
      <c r="A1" s="188"/>
      <c r="B1" s="240" t="s">
        <v>112</v>
      </c>
      <c r="C1" s="194"/>
      <c r="D1" s="194"/>
      <c r="E1" s="194"/>
      <c r="F1" s="194"/>
      <c r="G1" s="230"/>
      <c r="H1" s="241" t="s">
        <v>635</v>
      </c>
    </row>
    <row r="2" spans="1:8" x14ac:dyDescent="0.25">
      <c r="A2" s="231"/>
      <c r="B2" s="242" t="s">
        <v>133</v>
      </c>
      <c r="C2" s="176" t="str">
        <f>IF(ISNUMBER(+POID), IF(+POID &gt;300000000, IF(+POID &gt;999999999, "INVALID ID NUMBER", +POID ), "INVALID ID NUMBER" ), "YOUR ID NUMBER IS MISSING.")</f>
        <v>YOUR ID NUMBER IS MISSING.</v>
      </c>
      <c r="D2" s="106"/>
      <c r="E2" s="106"/>
      <c r="F2" s="106"/>
      <c r="G2" s="234"/>
    </row>
    <row r="3" spans="1:8" ht="13.8" thickBot="1" x14ac:dyDescent="0.3">
      <c r="A3" s="231"/>
      <c r="B3" s="176"/>
      <c r="C3" s="176" t="str">
        <f>IF(+Operation=0, "YOUR FIRM'S NAME IS MISSING.", +Operation)</f>
        <v>YOUR FIRM'S NAME IS MISSING.</v>
      </c>
      <c r="D3" s="176"/>
      <c r="E3" s="244"/>
      <c r="F3" s="106"/>
      <c r="G3" s="234"/>
    </row>
    <row r="4" spans="1:8" ht="13.8" thickTop="1" x14ac:dyDescent="0.25">
      <c r="A4" s="231"/>
      <c r="B4" s="281" t="s">
        <v>132</v>
      </c>
      <c r="C4" s="288"/>
      <c r="D4" s="293" t="s">
        <v>96</v>
      </c>
      <c r="E4" s="298" t="s">
        <v>116</v>
      </c>
      <c r="F4" s="305" t="s">
        <v>660</v>
      </c>
      <c r="G4" s="234"/>
    </row>
    <row r="5" spans="1:8" x14ac:dyDescent="0.25">
      <c r="A5" s="231"/>
      <c r="B5" s="282"/>
      <c r="C5" s="289" t="s">
        <v>110</v>
      </c>
      <c r="D5" s="294" t="s">
        <v>97</v>
      </c>
      <c r="E5" s="299" t="s">
        <v>97</v>
      </c>
      <c r="F5" s="306" t="s">
        <v>97</v>
      </c>
      <c r="G5" s="234"/>
    </row>
    <row r="6" spans="1:8" x14ac:dyDescent="0.25">
      <c r="A6" s="231"/>
      <c r="B6" s="283"/>
      <c r="C6" s="290" t="s">
        <v>111</v>
      </c>
      <c r="D6" s="295" t="s">
        <v>110</v>
      </c>
      <c r="E6" s="300" t="s">
        <v>110</v>
      </c>
      <c r="F6" s="307" t="s">
        <v>110</v>
      </c>
      <c r="G6" s="234"/>
    </row>
    <row r="7" spans="1:8" x14ac:dyDescent="0.25">
      <c r="A7" s="231"/>
      <c r="B7" s="284" t="s">
        <v>134</v>
      </c>
      <c r="C7" s="291">
        <f>+D1CR+Q4D1TONS +Q1CD1TONS +Q3D1TONS</f>
        <v>0</v>
      </c>
      <c r="D7" s="296">
        <f>+D1PR</f>
        <v>0</v>
      </c>
      <c r="E7" s="301">
        <f>+D1NR</f>
        <v>0</v>
      </c>
      <c r="F7" s="308">
        <f>+D1DS</f>
        <v>0</v>
      </c>
      <c r="G7" s="234"/>
    </row>
    <row r="8" spans="1:8" x14ac:dyDescent="0.25">
      <c r="A8" s="231"/>
      <c r="B8" s="284" t="s">
        <v>135</v>
      </c>
      <c r="C8" s="291">
        <f>+D2CR+Q4D2TONS +Q1CD2TONS +Q3D2TONS</f>
        <v>0</v>
      </c>
      <c r="D8" s="296">
        <f>+D2PR</f>
        <v>0</v>
      </c>
      <c r="E8" s="301">
        <f>+D2NR</f>
        <v>0</v>
      </c>
      <c r="F8" s="308">
        <f>+D2DS</f>
        <v>0</v>
      </c>
      <c r="G8" s="234"/>
    </row>
    <row r="9" spans="1:8" x14ac:dyDescent="0.25">
      <c r="A9" s="231"/>
      <c r="B9" s="284" t="s">
        <v>136</v>
      </c>
      <c r="C9" s="291">
        <f>+D3CR+Q4D3TONS +Q1CD3TONS +Q3D3TONS</f>
        <v>0</v>
      </c>
      <c r="D9" s="296">
        <f>+D3PR</f>
        <v>0</v>
      </c>
      <c r="E9" s="301">
        <f>+D3NR</f>
        <v>0</v>
      </c>
      <c r="F9" s="308">
        <f>+D3DS</f>
        <v>0</v>
      </c>
      <c r="G9" s="234"/>
    </row>
    <row r="10" spans="1:8" x14ac:dyDescent="0.25">
      <c r="A10" s="231"/>
      <c r="B10" s="284" t="s">
        <v>137</v>
      </c>
      <c r="C10" s="291">
        <f>+D4CR+Q4D4TONS +Q1CD4TONS +Q3D4TONS</f>
        <v>0</v>
      </c>
      <c r="D10" s="296">
        <f>+D4PR</f>
        <v>0</v>
      </c>
      <c r="E10" s="301">
        <f>+D4NR</f>
        <v>0</v>
      </c>
      <c r="F10" s="308">
        <f>+D4DS</f>
        <v>0</v>
      </c>
      <c r="G10" s="234"/>
    </row>
    <row r="11" spans="1:8" x14ac:dyDescent="0.25">
      <c r="A11" s="231"/>
      <c r="B11" s="284" t="s">
        <v>138</v>
      </c>
      <c r="C11" s="291">
        <f>+D5CR+Q4D5TONS +Q1CD5TONS +Q3D5TONS</f>
        <v>0</v>
      </c>
      <c r="D11" s="296">
        <f>+D5PR</f>
        <v>0</v>
      </c>
      <c r="E11" s="301">
        <f>+D5NR</f>
        <v>0</v>
      </c>
      <c r="F11" s="308">
        <f>+D5DS</f>
        <v>0</v>
      </c>
      <c r="G11" s="234"/>
    </row>
    <row r="12" spans="1:8" x14ac:dyDescent="0.25">
      <c r="A12" s="231"/>
      <c r="B12" s="284" t="s">
        <v>139</v>
      </c>
      <c r="C12" s="291">
        <f>+D6CR+Q4D6TONS +Q1CD6TONS +Q3D6TONS</f>
        <v>0</v>
      </c>
      <c r="D12" s="296">
        <f>+D6PR</f>
        <v>0</v>
      </c>
      <c r="E12" s="301">
        <f>+D6NR</f>
        <v>0</v>
      </c>
      <c r="F12" s="308">
        <f>+D6DS</f>
        <v>0</v>
      </c>
      <c r="G12" s="234"/>
    </row>
    <row r="13" spans="1:8" x14ac:dyDescent="0.25">
      <c r="A13" s="231"/>
      <c r="B13" s="284" t="s">
        <v>140</v>
      </c>
      <c r="C13" s="291">
        <f>+D7CR+Q4D7TONS +Q1CD7TONS +Q3D7TONS</f>
        <v>0</v>
      </c>
      <c r="D13" s="296">
        <f>+D7PR</f>
        <v>0</v>
      </c>
      <c r="E13" s="301">
        <f>+D7NR</f>
        <v>0</v>
      </c>
      <c r="F13" s="308">
        <f>+D7DS</f>
        <v>0</v>
      </c>
      <c r="G13" s="234"/>
    </row>
    <row r="14" spans="1:8" x14ac:dyDescent="0.25">
      <c r="A14" s="231"/>
      <c r="B14" s="284" t="s">
        <v>141</v>
      </c>
      <c r="C14" s="291">
        <f>+D8CR+Q4D8TONS +Q1CD8TONS +Q3D8TONS</f>
        <v>0</v>
      </c>
      <c r="D14" s="296">
        <f>+D8PR</f>
        <v>0</v>
      </c>
      <c r="E14" s="301">
        <f>+D8NR</f>
        <v>0</v>
      </c>
      <c r="F14" s="308">
        <f>+D8DS</f>
        <v>0</v>
      </c>
      <c r="G14" s="234"/>
    </row>
    <row r="15" spans="1:8" x14ac:dyDescent="0.25">
      <c r="A15" s="231"/>
      <c r="B15" s="284" t="s">
        <v>142</v>
      </c>
      <c r="C15" s="291">
        <f>+D9CR+Q4D9TONS +Q1CD9TONS +Q3D9TONS</f>
        <v>0</v>
      </c>
      <c r="D15" s="296">
        <f>+D9PR</f>
        <v>0</v>
      </c>
      <c r="E15" s="301">
        <f>+D9NR</f>
        <v>0</v>
      </c>
      <c r="F15" s="308">
        <f>+D9DS</f>
        <v>0</v>
      </c>
      <c r="G15" s="234"/>
      <c r="H15" s="310"/>
    </row>
    <row r="16" spans="1:8" x14ac:dyDescent="0.25">
      <c r="A16" s="231"/>
      <c r="B16" s="284" t="s">
        <v>143</v>
      </c>
      <c r="C16" s="291">
        <f>+D10CR+Q4D10TONS +Q1CD10TONS +Q3D10TONS</f>
        <v>0</v>
      </c>
      <c r="D16" s="296">
        <f>+D10PR</f>
        <v>0</v>
      </c>
      <c r="E16" s="301">
        <f>+D10NR</f>
        <v>0</v>
      </c>
      <c r="F16" s="308">
        <f>+D10DS</f>
        <v>0</v>
      </c>
      <c r="G16" s="234"/>
      <c r="H16" s="310"/>
    </row>
    <row r="17" spans="1:14" x14ac:dyDescent="0.25">
      <c r="A17" s="231"/>
      <c r="B17" s="284" t="s">
        <v>144</v>
      </c>
      <c r="C17" s="291">
        <f>+D11CR+Q4D11TONS +Q1CD11TONS +Q3D11TONS</f>
        <v>0</v>
      </c>
      <c r="D17" s="296">
        <f>+D11PR</f>
        <v>0</v>
      </c>
      <c r="E17" s="301">
        <f>+D11NR</f>
        <v>0</v>
      </c>
      <c r="F17" s="308">
        <f>+D11DS</f>
        <v>0</v>
      </c>
      <c r="G17" s="234"/>
      <c r="H17" s="310"/>
    </row>
    <row r="18" spans="1:14" x14ac:dyDescent="0.25">
      <c r="A18" s="231"/>
      <c r="B18" s="284" t="s">
        <v>145</v>
      </c>
      <c r="C18" s="291">
        <f>+D12CR+Q4D12TONS +Q1CD12TONS +Q3D12TONS</f>
        <v>0</v>
      </c>
      <c r="D18" s="296">
        <f>+D12PR</f>
        <v>0</v>
      </c>
      <c r="E18" s="301">
        <f>+D12NR</f>
        <v>0</v>
      </c>
      <c r="F18" s="308">
        <f>+D12DS</f>
        <v>0</v>
      </c>
      <c r="G18" s="234"/>
      <c r="H18" s="241" t="s">
        <v>635</v>
      </c>
    </row>
    <row r="19" spans="1:14" x14ac:dyDescent="0.25">
      <c r="A19" s="231"/>
      <c r="B19" s="284" t="s">
        <v>146</v>
      </c>
      <c r="C19" s="291">
        <f>+D13CR+Q4D13TONS +Q1CD13TONS +Q3D13TONS</f>
        <v>0</v>
      </c>
      <c r="D19" s="296">
        <f>+D13PR</f>
        <v>0</v>
      </c>
      <c r="E19" s="301">
        <f>+D13NR</f>
        <v>0</v>
      </c>
      <c r="F19" s="308">
        <f>+D13DS</f>
        <v>0</v>
      </c>
      <c r="G19" s="234"/>
    </row>
    <row r="20" spans="1:14" x14ac:dyDescent="0.25">
      <c r="A20" s="231"/>
      <c r="B20" s="284" t="s">
        <v>147</v>
      </c>
      <c r="C20" s="291">
        <f>+D14CR+Q4D14TONS +Q1CD14TONS +Q3D14TONS</f>
        <v>0</v>
      </c>
      <c r="D20" s="296">
        <f>+D14PR</f>
        <v>0</v>
      </c>
      <c r="E20" s="301">
        <f>+D14NR</f>
        <v>0</v>
      </c>
      <c r="F20" s="308">
        <f>+D14DS</f>
        <v>0</v>
      </c>
      <c r="G20" s="234"/>
      <c r="H20" s="311" t="str">
        <f>IF(+C25&lt;&gt;+C26, IF(ABS(+C25-+C26)&lt;1.1,+L20, +N20), "")</f>
        <v/>
      </c>
      <c r="L20" s="228" t="s">
        <v>674</v>
      </c>
      <c r="N20" s="228" t="s">
        <v>662</v>
      </c>
    </row>
    <row r="21" spans="1:14" x14ac:dyDescent="0.25">
      <c r="A21" s="231"/>
      <c r="B21" s="284" t="s">
        <v>148</v>
      </c>
      <c r="C21" s="291">
        <f>+D15CR+Q4D15TONS +Q1CD15TONS +Q3D15TONS</f>
        <v>0</v>
      </c>
      <c r="D21" s="296">
        <f>+D15PR</f>
        <v>0</v>
      </c>
      <c r="E21" s="301">
        <f>+D15NR</f>
        <v>0</v>
      </c>
      <c r="F21" s="308">
        <f>+D15DS</f>
        <v>0</v>
      </c>
      <c r="G21" s="234"/>
      <c r="H21" s="311" t="str">
        <f>IF(+D25&lt;&gt;+D26, IF(ABS(+D25-+D26)&lt;1.1,+L21, +N21), "")</f>
        <v/>
      </c>
      <c r="L21" s="228" t="s">
        <v>675</v>
      </c>
      <c r="N21" s="228" t="s">
        <v>663</v>
      </c>
    </row>
    <row r="22" spans="1:14" x14ac:dyDescent="0.25">
      <c r="A22" s="231"/>
      <c r="B22" s="284" t="s">
        <v>149</v>
      </c>
      <c r="C22" s="291">
        <f>+D16CR+Q4D16TONS +Q1CD16TONS +Q3D16TONS</f>
        <v>0</v>
      </c>
      <c r="D22" s="296">
        <f>+D16PR</f>
        <v>0</v>
      </c>
      <c r="E22" s="301">
        <f>+D16NR</f>
        <v>0</v>
      </c>
      <c r="F22" s="308">
        <f>+D16DS</f>
        <v>0</v>
      </c>
      <c r="G22" s="234"/>
      <c r="H22" s="311" t="str">
        <f>IF(+E25&lt;&gt;+E26, IF(ABS(+E25-+E26)&lt;1.1,+L22, +N22), "")</f>
        <v/>
      </c>
      <c r="L22" s="228" t="s">
        <v>676</v>
      </c>
      <c r="N22" s="228" t="s">
        <v>664</v>
      </c>
    </row>
    <row r="23" spans="1:14" ht="13.8" thickBot="1" x14ac:dyDescent="0.3">
      <c r="A23" s="231"/>
      <c r="B23" s="285" t="s">
        <v>150</v>
      </c>
      <c r="C23" s="291">
        <f>+D17CR+Q4D17TONS +Q1CD17TONS +Q3D17TONS</f>
        <v>0</v>
      </c>
      <c r="D23" s="296">
        <f>+D17PR</f>
        <v>0</v>
      </c>
      <c r="E23" s="301">
        <f>+D17NR</f>
        <v>0</v>
      </c>
      <c r="F23" s="308">
        <f>+D17DS</f>
        <v>0</v>
      </c>
      <c r="G23" s="234"/>
      <c r="H23" s="311" t="str">
        <f>IF(+F25&lt;&gt;+F26, IF(ABS(+F25-+F26)&lt;1.1,+L23, +N23), "")</f>
        <v/>
      </c>
      <c r="L23" s="228" t="s">
        <v>677</v>
      </c>
      <c r="N23" s="228" t="s">
        <v>665</v>
      </c>
    </row>
    <row r="24" spans="1:14" ht="29.25" customHeight="1" thickTop="1" thickBot="1" x14ac:dyDescent="0.3">
      <c r="A24" s="231"/>
      <c r="B24" s="286" t="s">
        <v>152</v>
      </c>
      <c r="C24" s="292">
        <f>ROUND(SUM(C7:C23),1)</f>
        <v>0</v>
      </c>
      <c r="D24" s="297">
        <f>ROUND(SUM(D7:D23),1)</f>
        <v>0</v>
      </c>
      <c r="E24" s="302">
        <f>ROUND(SUM(E7:E23),1)</f>
        <v>0</v>
      </c>
      <c r="F24" s="309">
        <f>ROUND(SUM(F7:F23),1)</f>
        <v>0</v>
      </c>
      <c r="G24" s="234"/>
    </row>
    <row r="25" spans="1:14" ht="29.25" customHeight="1" thickTop="1" thickBot="1" x14ac:dyDescent="0.3">
      <c r="A25" s="231"/>
      <c r="B25" s="286" t="s">
        <v>153</v>
      </c>
      <c r="C25" s="292">
        <f>ROUND(SACrushed,1)</f>
        <v>0</v>
      </c>
      <c r="D25" s="297">
        <f>ROUND(SAPurchase-F24,1)</f>
        <v>0</v>
      </c>
      <c r="E25" s="303">
        <f>ROUND(SAnrPurchase,1)</f>
        <v>0</v>
      </c>
      <c r="F25" s="309">
        <f>IF(+DPdistilled&gt;0, ROUND(SAPurchase-D24,1), 0)</f>
        <v>0</v>
      </c>
      <c r="G25" s="234"/>
    </row>
    <row r="26" spans="1:14" ht="30.75" customHeight="1" thickTop="1" thickBot="1" x14ac:dyDescent="0.3">
      <c r="A26" s="231"/>
      <c r="B26" s="287" t="s">
        <v>151</v>
      </c>
      <c r="C26" s="292">
        <f>ROUND(DPcrush,1)</f>
        <v>0</v>
      </c>
      <c r="D26" s="297">
        <f>ROUND(DPpurchase,1)</f>
        <v>0</v>
      </c>
      <c r="E26" s="304">
        <f>ROUND(DPnrpurchase,1)</f>
        <v>0</v>
      </c>
      <c r="F26" s="309">
        <f>ROUND(DPdistilled,1)</f>
        <v>0</v>
      </c>
      <c r="G26" s="234"/>
      <c r="H26" s="312" t="str">
        <f>IF(+C24&lt;&gt;+C26, +L26, IF(+D24&lt;&gt;+D26, +L26, IF(+E24&lt;&gt;+E26, +L26, IF(+F24&lt;&gt;+F26, +L26, " "))))</f>
        <v xml:space="preserve"> </v>
      </c>
      <c r="L26" s="228" t="s">
        <v>661</v>
      </c>
    </row>
    <row r="27" spans="1:14" ht="10.5" customHeight="1" thickTop="1" x14ac:dyDescent="0.25">
      <c r="A27" s="236"/>
      <c r="B27" s="245"/>
      <c r="C27" s="245"/>
      <c r="D27" s="245"/>
      <c r="E27" s="245"/>
      <c r="F27" s="237"/>
      <c r="G27" s="238"/>
    </row>
    <row r="29" spans="1:14" ht="11.25" customHeight="1" x14ac:dyDescent="0.25"/>
  </sheetData>
  <phoneticPr fontId="0" type="noConversion"/>
  <conditionalFormatting sqref="C2">
    <cfRule type="cellIs" dxfId="110" priority="4" stopIfTrue="1" operator="notEqual">
      <formula>+POID</formula>
    </cfRule>
  </conditionalFormatting>
  <conditionalFormatting sqref="C3">
    <cfRule type="cellIs" dxfId="109" priority="6" stopIfTrue="1" operator="notEqual">
      <formula>+Operation</formula>
    </cfRule>
  </conditionalFormatting>
  <conditionalFormatting sqref="C25:F25">
    <cfRule type="cellIs" dxfId="108" priority="1" stopIfTrue="1" operator="notEqual">
      <formula>+C26</formula>
    </cfRule>
  </conditionalFormatting>
  <conditionalFormatting sqref="C26:F26">
    <cfRule type="cellIs" dxfId="107" priority="2" stopIfTrue="1" operator="notEqual">
      <formula>+C24</formula>
    </cfRule>
  </conditionalFormatting>
  <conditionalFormatting sqref="D2">
    <cfRule type="expression" dxfId="106" priority="5" stopIfTrue="1">
      <formula>+C2 &lt;&gt; +POID</formula>
    </cfRule>
  </conditionalFormatting>
  <conditionalFormatting sqref="D3">
    <cfRule type="expression" dxfId="105" priority="7" stopIfTrue="1">
      <formula>+C3 &lt;&gt; +Operation</formula>
    </cfRule>
  </conditionalFormatting>
  <conditionalFormatting sqref="H20">
    <cfRule type="expression" dxfId="104" priority="8" stopIfTrue="1">
      <formula>ABS(+C25-C26)&gt;=1.1</formula>
    </cfRule>
  </conditionalFormatting>
  <conditionalFormatting sqref="H21">
    <cfRule type="expression" dxfId="103" priority="9" stopIfTrue="1">
      <formula>ABS(+D25-D26)&gt;=1.1</formula>
    </cfRule>
  </conditionalFormatting>
  <conditionalFormatting sqref="H22">
    <cfRule type="expression" dxfId="102" priority="10" stopIfTrue="1">
      <formula>ABS(+E25-E26)&gt;=1.1</formula>
    </cfRule>
  </conditionalFormatting>
  <conditionalFormatting sqref="H23">
    <cfRule type="expression" dxfId="101" priority="11" stopIfTrue="1">
      <formula>ABS(+F25-F26)&gt;=1.1</formula>
    </cfRule>
  </conditionalFormatting>
  <conditionalFormatting sqref="H26">
    <cfRule type="cellIs" dxfId="100" priority="12" stopIfTrue="1" operator="equal">
      <formula>+L26</formula>
    </cfRule>
  </conditionalFormatting>
  <conditionalFormatting sqref="I26">
    <cfRule type="expression" dxfId="99" priority="3" stopIfTrue="1">
      <formula>+H26=+H30</formula>
    </cfRule>
  </conditionalFormatting>
  <pageMargins left="0.75" right="0.75" top="1" bottom="1" header="0.5" footer="0.5"/>
  <pageSetup paperSize="5" orientation="portrait" r:id="rId1"/>
  <headerFooter alignWithMargins="0"/>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44"/>
  <sheetViews>
    <sheetView workbookViewId="0">
      <pane xSplit="2" ySplit="9" topLeftCell="C10" activePane="bottomRight" state="frozen"/>
      <selection pane="topRight" activeCell="C1" sqref="C1"/>
      <selection pane="bottomLeft" activeCell="A10" sqref="A10"/>
      <selection pane="bottomRight" activeCell="A6" sqref="A6"/>
    </sheetView>
  </sheetViews>
  <sheetFormatPr defaultColWidth="9.109375" defaultRowHeight="13.2" x14ac:dyDescent="0.25"/>
  <cols>
    <col min="1" max="1" width="9.109375" style="228"/>
    <col min="2" max="2" width="0" style="228" hidden="1" customWidth="1"/>
    <col min="3" max="3" width="11.6640625" style="228" customWidth="1"/>
    <col min="4" max="4" width="12.6640625" style="228" customWidth="1"/>
    <col min="5" max="5" width="10.6640625" style="228" customWidth="1"/>
    <col min="6" max="6" width="11.6640625" style="228" hidden="1" customWidth="1"/>
    <col min="7" max="7" width="10.6640625" style="228" customWidth="1"/>
    <col min="8" max="8" width="10.88671875" style="228" customWidth="1"/>
    <col min="9" max="12" width="10.6640625" style="228" customWidth="1"/>
    <col min="13" max="14" width="10.5546875" style="228" customWidth="1"/>
    <col min="15" max="17" width="10.6640625" style="228" customWidth="1"/>
    <col min="18" max="19" width="0" style="228" hidden="1" customWidth="1"/>
    <col min="20" max="21" width="10.6640625" style="228" customWidth="1"/>
    <col min="22" max="25" width="0" style="228" hidden="1" customWidth="1"/>
    <col min="26" max="26" width="2.33203125" style="228" customWidth="1"/>
    <col min="27" max="16384" width="9.109375" style="228"/>
  </cols>
  <sheetData>
    <row r="1" spans="1:26" x14ac:dyDescent="0.25">
      <c r="A1" s="188"/>
      <c r="B1" s="194"/>
      <c r="C1" s="194"/>
      <c r="D1" s="194"/>
      <c r="E1" s="194"/>
      <c r="F1" s="194"/>
      <c r="G1" s="194"/>
      <c r="H1" s="194"/>
      <c r="I1" s="175" t="str">
        <f>IF(ISNUMBER(+POID), IF(+POID &gt;300000000, IF(+POID &gt;999999999, "INVALID ID NUMBER", +POID ), "INVALID ID NUMBER" ), "YOUR ID NUMBER IS MISSING.")</f>
        <v>YOUR ID NUMBER IS MISSING.</v>
      </c>
      <c r="J1" s="194"/>
      <c r="K1" s="194"/>
      <c r="L1" s="492" t="str">
        <f>IF(+Operation=0, "YOUR FIRM'S NAME IS MISSING.", +Operation)</f>
        <v>YOUR FIRM'S NAME IS MISSING.</v>
      </c>
      <c r="M1" s="194"/>
      <c r="N1" s="194"/>
      <c r="O1" s="194"/>
      <c r="P1" s="194"/>
      <c r="Q1" s="194"/>
      <c r="T1" s="194"/>
      <c r="U1" s="194"/>
      <c r="V1" s="194"/>
      <c r="W1" s="194"/>
      <c r="X1" s="194"/>
      <c r="Y1" s="194"/>
      <c r="Z1" s="230"/>
    </row>
    <row r="2" spans="1:26" ht="17.399999999999999" x14ac:dyDescent="0.3">
      <c r="A2" s="484" t="s">
        <v>23</v>
      </c>
      <c r="C2" s="106"/>
      <c r="D2" s="444"/>
      <c r="E2" s="106"/>
      <c r="F2" s="106"/>
      <c r="G2" s="106"/>
      <c r="H2" s="106"/>
      <c r="I2" s="106"/>
      <c r="J2" s="106"/>
      <c r="K2" s="106"/>
      <c r="L2" s="106"/>
      <c r="M2" s="106"/>
      <c r="N2" s="106"/>
      <c r="O2" s="106"/>
      <c r="P2" s="237"/>
      <c r="Q2" s="238"/>
      <c r="T2" s="447" t="s">
        <v>750</v>
      </c>
      <c r="U2" s="230"/>
      <c r="Z2" s="234"/>
    </row>
    <row r="3" spans="1:26" x14ac:dyDescent="0.25">
      <c r="A3" s="188"/>
      <c r="B3" s="443"/>
      <c r="C3" s="448" t="str">
        <f>IF(+K9+N9+R7&lt;&gt;0, "Does","")</f>
        <v/>
      </c>
      <c r="D3" s="449" t="s">
        <v>751</v>
      </c>
      <c r="E3" s="450" t="s">
        <v>752</v>
      </c>
      <c r="F3" s="538"/>
      <c r="G3" s="445"/>
      <c r="H3" s="451"/>
      <c r="I3" s="445"/>
      <c r="J3" s="445"/>
      <c r="K3" s="446"/>
      <c r="L3" s="452" t="s">
        <v>753</v>
      </c>
      <c r="M3" s="453"/>
      <c r="N3" s="454"/>
      <c r="O3" s="445"/>
      <c r="P3" s="445"/>
      <c r="Q3" s="455"/>
      <c r="T3" s="456" t="s">
        <v>754</v>
      </c>
      <c r="U3" s="238"/>
      <c r="V3" s="457"/>
      <c r="W3" s="457"/>
      <c r="X3" s="457"/>
      <c r="Y3" s="457"/>
      <c r="Z3" s="234"/>
    </row>
    <row r="4" spans="1:26" x14ac:dyDescent="0.25">
      <c r="A4" s="231"/>
      <c r="C4" s="231" t="str">
        <f>IF(+K9+N9+R7&lt;&gt;0,"Not","")</f>
        <v/>
      </c>
      <c r="D4" s="458" t="s">
        <v>755</v>
      </c>
      <c r="E4" s="459" t="s">
        <v>756</v>
      </c>
      <c r="F4" s="460" t="s">
        <v>186</v>
      </c>
      <c r="G4" s="460" t="s">
        <v>756</v>
      </c>
      <c r="H4" s="460" t="s">
        <v>757</v>
      </c>
      <c r="I4" s="460" t="s">
        <v>230</v>
      </c>
      <c r="J4" s="460" t="s">
        <v>758</v>
      </c>
      <c r="K4" s="460" t="s">
        <v>782</v>
      </c>
      <c r="L4" s="461" t="s">
        <v>75</v>
      </c>
      <c r="M4" s="460" t="s">
        <v>75</v>
      </c>
      <c r="N4" s="460" t="s">
        <v>782</v>
      </c>
      <c r="O4" s="460" t="s">
        <v>605</v>
      </c>
      <c r="P4" s="462" t="s">
        <v>783</v>
      </c>
      <c r="Q4" s="463" t="s">
        <v>784</v>
      </c>
      <c r="R4" s="464" t="s">
        <v>20</v>
      </c>
      <c r="S4" s="464"/>
      <c r="T4" s="460" t="s">
        <v>785</v>
      </c>
      <c r="U4" s="460" t="s">
        <v>758</v>
      </c>
      <c r="V4" s="457" t="s">
        <v>21</v>
      </c>
      <c r="W4" s="514" t="s">
        <v>578</v>
      </c>
      <c r="X4" s="457"/>
      <c r="Y4" s="457"/>
      <c r="Z4" s="234"/>
    </row>
    <row r="5" spans="1:26" x14ac:dyDescent="0.25">
      <c r="A5" s="465"/>
      <c r="B5" s="464"/>
      <c r="C5" s="231" t="str">
        <f>IF(+K9+N9+R7&lt;&gt;0,"Balance","")</f>
        <v/>
      </c>
      <c r="D5" s="491" t="s">
        <v>30</v>
      </c>
      <c r="E5" s="459" t="s">
        <v>97</v>
      </c>
      <c r="F5" s="462" t="s">
        <v>187</v>
      </c>
      <c r="G5" s="462" t="s">
        <v>786</v>
      </c>
      <c r="H5" s="462" t="s">
        <v>787</v>
      </c>
      <c r="I5" s="462" t="s">
        <v>788</v>
      </c>
      <c r="J5" s="462" t="s">
        <v>789</v>
      </c>
      <c r="K5" s="462" t="s">
        <v>790</v>
      </c>
      <c r="L5" s="467" t="s">
        <v>791</v>
      </c>
      <c r="M5" s="462" t="s">
        <v>792</v>
      </c>
      <c r="N5" s="462" t="s">
        <v>97</v>
      </c>
      <c r="O5" s="462" t="s">
        <v>606</v>
      </c>
      <c r="P5" s="462" t="s">
        <v>606</v>
      </c>
      <c r="Q5" s="463" t="s">
        <v>793</v>
      </c>
      <c r="R5" s="464"/>
      <c r="S5" s="464"/>
      <c r="T5" s="462" t="s">
        <v>756</v>
      </c>
      <c r="U5" s="462" t="s">
        <v>0</v>
      </c>
      <c r="V5" s="457" t="s">
        <v>22</v>
      </c>
      <c r="W5" s="457"/>
      <c r="X5" s="457"/>
      <c r="Y5" s="457"/>
      <c r="Z5" s="234"/>
    </row>
    <row r="6" spans="1:26" x14ac:dyDescent="0.25">
      <c r="A6" s="468" t="s">
        <v>90</v>
      </c>
      <c r="B6" s="464"/>
      <c r="C6" s="231" t="str">
        <f>IF(+K9+N9+R7&lt;&gt;0,"for all","")</f>
        <v/>
      </c>
      <c r="D6" s="491" t="s">
        <v>29</v>
      </c>
      <c r="E6" s="459" t="s">
        <v>1</v>
      </c>
      <c r="F6" s="462" t="s">
        <v>207</v>
      </c>
      <c r="G6" s="462"/>
      <c r="H6" s="462"/>
      <c r="I6" s="462"/>
      <c r="J6" s="462" t="s">
        <v>2</v>
      </c>
      <c r="K6" s="462" t="s">
        <v>3</v>
      </c>
      <c r="L6" s="467"/>
      <c r="M6" s="462"/>
      <c r="N6" s="462" t="s">
        <v>789</v>
      </c>
      <c r="O6" s="462" t="s">
        <v>4</v>
      </c>
      <c r="P6" s="462" t="s">
        <v>4</v>
      </c>
      <c r="Q6" s="463" t="s">
        <v>5</v>
      </c>
      <c r="R6" s="464">
        <f>IF(S7&lt;&gt;0,1,0)</f>
        <v>0</v>
      </c>
      <c r="S6" s="464"/>
      <c r="T6" s="462" t="s">
        <v>786</v>
      </c>
      <c r="U6" s="462" t="s">
        <v>4</v>
      </c>
      <c r="V6" s="457"/>
      <c r="W6" s="228">
        <f>IF(W7&gt;0,1,0)</f>
        <v>0</v>
      </c>
      <c r="X6" s="228">
        <f>IF(X7&gt;0,1,0)</f>
        <v>0</v>
      </c>
      <c r="Y6" s="228">
        <f>IF(Y7&gt;0,1,0)</f>
        <v>0</v>
      </c>
      <c r="Z6" s="234"/>
    </row>
    <row r="7" spans="1:26" x14ac:dyDescent="0.25">
      <c r="A7" s="469"/>
      <c r="B7" s="470" t="s">
        <v>6</v>
      </c>
      <c r="C7" s="231" t="str">
        <f>IF(+K9+N9+R7&lt;&gt;0,"Districts","")</f>
        <v/>
      </c>
      <c r="D7" s="491" t="s">
        <v>31</v>
      </c>
      <c r="E7" s="463" t="s">
        <v>7</v>
      </c>
      <c r="F7" s="462" t="s">
        <v>208</v>
      </c>
      <c r="G7" s="462" t="s">
        <v>7</v>
      </c>
      <c r="H7" s="462" t="s">
        <v>8</v>
      </c>
      <c r="I7" s="462" t="s">
        <v>9</v>
      </c>
      <c r="J7" s="462" t="s">
        <v>10</v>
      </c>
      <c r="K7" s="462"/>
      <c r="L7" s="467" t="s">
        <v>11</v>
      </c>
      <c r="M7" s="462" t="s">
        <v>12</v>
      </c>
      <c r="N7" s="462" t="s">
        <v>788</v>
      </c>
      <c r="O7" s="462" t="s">
        <v>13</v>
      </c>
      <c r="P7" s="462" t="s">
        <v>14</v>
      </c>
      <c r="Q7" s="463" t="s">
        <v>32</v>
      </c>
      <c r="R7" s="464">
        <f>SUM(R9:R26)</f>
        <v>0</v>
      </c>
      <c r="S7" s="464">
        <f>SUM(S9:S26)</f>
        <v>0</v>
      </c>
      <c r="T7" s="462" t="s">
        <v>13</v>
      </c>
      <c r="U7" s="462" t="s">
        <v>15</v>
      </c>
      <c r="V7" s="457"/>
      <c r="W7" s="228">
        <f>SUM(W10:W26)</f>
        <v>0</v>
      </c>
      <c r="X7" s="228">
        <f>SUM(X10:X26)</f>
        <v>0</v>
      </c>
      <c r="Y7" s="228">
        <f>SUM(Y10:Y26)</f>
        <v>0</v>
      </c>
      <c r="Z7" s="234"/>
    </row>
    <row r="8" spans="1:26" x14ac:dyDescent="0.25">
      <c r="A8" s="469"/>
      <c r="B8" s="470"/>
      <c r="C8" s="469"/>
      <c r="D8" s="466"/>
      <c r="E8" s="471" t="s">
        <v>16</v>
      </c>
      <c r="F8" s="462" t="s">
        <v>7</v>
      </c>
      <c r="G8" s="462"/>
      <c r="H8" s="462"/>
      <c r="I8" s="462"/>
      <c r="J8" s="462"/>
      <c r="K8" s="462"/>
      <c r="L8" s="467"/>
      <c r="M8" s="462"/>
      <c r="N8" s="462"/>
      <c r="O8" s="462"/>
      <c r="P8" s="462"/>
      <c r="Q8" s="471" t="s">
        <v>17</v>
      </c>
      <c r="R8" s="464"/>
      <c r="S8" s="464"/>
      <c r="T8" s="462"/>
      <c r="U8" s="462" t="s">
        <v>13</v>
      </c>
      <c r="V8" s="457"/>
      <c r="W8" s="457"/>
      <c r="X8" s="457"/>
      <c r="Y8" s="457"/>
      <c r="Z8" s="234"/>
    </row>
    <row r="9" spans="1:26" x14ac:dyDescent="0.25">
      <c r="A9" s="486" t="str">
        <f>IF(+D9&lt;&gt;0,"Missing",IF(+K9+N9&lt;&gt;0,"Missing",""))</f>
        <v/>
      </c>
      <c r="B9" s="472">
        <v>1</v>
      </c>
      <c r="C9" s="473"/>
      <c r="D9" s="474">
        <f>ROUND(E9-Q9,1)</f>
        <v>0</v>
      </c>
      <c r="E9" s="475">
        <f>SUMIF(DPDIST,"",DPCTONS)-G9-F9</f>
        <v>0</v>
      </c>
      <c r="F9" s="476">
        <f>SUMIF(DPDIST,"",DPmoglines)</f>
        <v>0</v>
      </c>
      <c r="G9" s="476">
        <f>SUMIF(DPDIST,"",DPGCTONS)</f>
        <v>0</v>
      </c>
      <c r="H9" s="476">
        <f>SUMIF(Q3DIST,"",Q3CTONS)</f>
        <v>0</v>
      </c>
      <c r="I9" s="476">
        <f>SUMIF(Q4DIST,"",Q4CTONS)</f>
        <v>0</v>
      </c>
      <c r="J9" s="476">
        <f>SUMIF(Q1CDIST,"",Q1CCTONS)</f>
        <v>0</v>
      </c>
      <c r="K9" s="476">
        <f>(E9+G9+H9+I9+J9)</f>
        <v>0</v>
      </c>
      <c r="L9" s="477">
        <f>SUMIF(DPDIST,"",DPAPTONS)</f>
        <v>0</v>
      </c>
      <c r="M9" s="476">
        <f>SUMIF(DPDIST,"",DPDPTONS)</f>
        <v>0</v>
      </c>
      <c r="N9" s="476">
        <f>(L9+M9)</f>
        <v>0</v>
      </c>
      <c r="O9" s="476">
        <f>SUMIF(Q2DIST,"",Q2BOTONS)-T9</f>
        <v>0</v>
      </c>
      <c r="P9" s="476">
        <f>SUMIF(Q1BDIST,"",Q1BRSTONS)</f>
        <v>0</v>
      </c>
      <c r="Q9" s="478">
        <f>ROUND(N9-O9-P9,4)</f>
        <v>0</v>
      </c>
      <c r="R9" s="464">
        <f>IF(+D9&gt;0.1,1,IF(+D9&lt;-0.1,1,0))</f>
        <v>0</v>
      </c>
      <c r="S9" s="464">
        <f>R9</f>
        <v>0</v>
      </c>
      <c r="T9" s="476">
        <f>SUMIF(Q2DIST,"",Q2GTONS)</f>
        <v>0</v>
      </c>
      <c r="U9" s="476">
        <f>SUMIF(Q1CDIST,"",Q1CBOTONS)</f>
        <v>0</v>
      </c>
      <c r="Z9" s="234"/>
    </row>
    <row r="10" spans="1:26" x14ac:dyDescent="0.25">
      <c r="A10" s="469">
        <v>1</v>
      </c>
      <c r="B10" s="464">
        <v>1</v>
      </c>
      <c r="C10" s="479" t="str">
        <f>IF(V10&gt;2,"Problem?",IF(V10=2,"??",IF(V10=1,"Rounding?",IF(K10+N10&gt;0,"OK",IF(B10=0,"(alias)","")))))</f>
        <v/>
      </c>
      <c r="D10" s="480">
        <f>B10*ROUND(E10-Q10,1)</f>
        <v>0</v>
      </c>
      <c r="E10" s="481">
        <f t="shared" ref="E10:E26" si="0">SUMIF(DPDIST,A10,DPCTONS)-G10-F10</f>
        <v>0</v>
      </c>
      <c r="F10" s="482">
        <f t="shared" ref="F10:F26" si="1">SUMIF(DPDIST,A10,DPmoglines)</f>
        <v>0</v>
      </c>
      <c r="G10" s="482">
        <f t="shared" ref="G10:G26" si="2">SUMIF(DPDIST,A10,DPGCTONS)</f>
        <v>0</v>
      </c>
      <c r="H10" s="482">
        <f t="shared" ref="H10:H26" si="3">SUMIF(Q3DIST,A10,Q3CTONS)</f>
        <v>0</v>
      </c>
      <c r="I10" s="482">
        <f t="shared" ref="I10:I26" si="4">SUMIF(Q4DIST,A10,Q4CTONS)</f>
        <v>0</v>
      </c>
      <c r="J10" s="482">
        <f t="shared" ref="J10:J26" si="5">SUMIF(Q1CDIST,A10,Q1CCTONS)</f>
        <v>0</v>
      </c>
      <c r="K10" s="483">
        <f t="shared" ref="K10:K26" si="6">(E10+G10+H10+I10+J10)</f>
        <v>0</v>
      </c>
      <c r="L10" s="481">
        <f t="shared" ref="L10:L26" si="7">SUMIF(DPDIST,A10,DPAPTONS)</f>
        <v>0</v>
      </c>
      <c r="M10" s="482">
        <f t="shared" ref="M10:M26" si="8">SUMIF(DPDIST,A10,DPDPTONS)</f>
        <v>0</v>
      </c>
      <c r="N10" s="482">
        <f t="shared" ref="N10:N26" si="9">B10*(L10+M10)</f>
        <v>0</v>
      </c>
      <c r="O10" s="482">
        <f t="shared" ref="O10:O26" si="10">SUMIF(Q2DIST,A10,Q2BOTONS)-T10</f>
        <v>0</v>
      </c>
      <c r="P10" s="482">
        <f t="shared" ref="P10:P26" si="11">SUMIF(Q1BDIST,A10,Q1BRSTONS)</f>
        <v>0</v>
      </c>
      <c r="Q10" s="480">
        <f t="shared" ref="Q10:Q26" si="12">ROUND(N10-O10-P10,4)</f>
        <v>0</v>
      </c>
      <c r="R10" s="464">
        <f t="shared" ref="R10:R26" si="13">IF(+D10&gt;0.1,1,IF(+D10&lt;-0.1,1,0))</f>
        <v>0</v>
      </c>
      <c r="S10" s="464">
        <f>IF(V10&gt;2,1,0)</f>
        <v>0</v>
      </c>
      <c r="T10" s="481">
        <f t="shared" ref="T10:T26" si="14">SUMIF(Q2DIST,A10,Q2GTONS)</f>
        <v>0</v>
      </c>
      <c r="U10" s="483">
        <f t="shared" ref="U10:U26" si="15">SUMIF(Q1CDIST,A10,Q1CBOTONS)</f>
        <v>0</v>
      </c>
      <c r="V10" s="228">
        <f>IF(D10&lt;-0.5,4,IF(ABS(D10)&lt;0.1,0,IF(ABS(D10)&lt;=0.5,1,IF(D10&lt;0.01*K10,2,3))))</f>
        <v>0</v>
      </c>
      <c r="W10" s="228">
        <f>IF(V10&gt;2,1,0)</f>
        <v>0</v>
      </c>
      <c r="X10" s="228">
        <f>IF(V10=2,1,0)</f>
        <v>0</v>
      </c>
      <c r="Y10" s="228">
        <f>IF(V10=1,1,0)</f>
        <v>0</v>
      </c>
      <c r="Z10" s="234"/>
    </row>
    <row r="11" spans="1:26" x14ac:dyDescent="0.25">
      <c r="A11" s="469">
        <v>2</v>
      </c>
      <c r="B11" s="464">
        <v>1</v>
      </c>
      <c r="C11" s="479" t="str">
        <f t="shared" ref="C11:C26" si="16">IF(V11&gt;2,"Problem?",IF(V11=2,"??",IF(V11=1,"Rounding?",IF(K11+N11&gt;0,"OK",IF(B11=0,"(alias)","")))))</f>
        <v/>
      </c>
      <c r="D11" s="480">
        <f t="shared" ref="D11:D26" si="17">B11*ROUND(E11-Q11,1)</f>
        <v>0</v>
      </c>
      <c r="E11" s="481">
        <f t="shared" si="0"/>
        <v>0</v>
      </c>
      <c r="F11" s="482">
        <f t="shared" si="1"/>
        <v>0</v>
      </c>
      <c r="G11" s="482">
        <f t="shared" si="2"/>
        <v>0</v>
      </c>
      <c r="H11" s="482">
        <f t="shared" si="3"/>
        <v>0</v>
      </c>
      <c r="I11" s="482">
        <f t="shared" si="4"/>
        <v>0</v>
      </c>
      <c r="J11" s="482">
        <f t="shared" si="5"/>
        <v>0</v>
      </c>
      <c r="K11" s="483">
        <f t="shared" si="6"/>
        <v>0</v>
      </c>
      <c r="L11" s="481">
        <f t="shared" si="7"/>
        <v>0</v>
      </c>
      <c r="M11" s="482">
        <f t="shared" si="8"/>
        <v>0</v>
      </c>
      <c r="N11" s="482">
        <f t="shared" si="9"/>
        <v>0</v>
      </c>
      <c r="O11" s="482">
        <f t="shared" si="10"/>
        <v>0</v>
      </c>
      <c r="P11" s="482">
        <f t="shared" si="11"/>
        <v>0</v>
      </c>
      <c r="Q11" s="480">
        <f t="shared" si="12"/>
        <v>0</v>
      </c>
      <c r="R11" s="464">
        <f t="shared" si="13"/>
        <v>0</v>
      </c>
      <c r="S11" s="464">
        <f t="shared" ref="S11:S26" si="18">IF(V11&gt;2,1,0)</f>
        <v>0</v>
      </c>
      <c r="T11" s="481">
        <f t="shared" si="14"/>
        <v>0</v>
      </c>
      <c r="U11" s="483">
        <f t="shared" si="15"/>
        <v>0</v>
      </c>
      <c r="V11" s="228">
        <f t="shared" ref="V11:V27" si="19">IF(D11&lt;-0.5,4,IF(ABS(D11)&lt;0.1,0,IF(ABS(D11)&lt;=0.5,1,IF(D11&lt;0.01*K11,2,3))))</f>
        <v>0</v>
      </c>
      <c r="W11" s="228">
        <f t="shared" ref="W11:W26" si="20">IF(V11&gt;2,1,0)</f>
        <v>0</v>
      </c>
      <c r="X11" s="228">
        <f t="shared" ref="X11:X26" si="21">IF(V11=2,1,0)</f>
        <v>0</v>
      </c>
      <c r="Y11" s="228">
        <f t="shared" ref="Y11:Y26" si="22">IF(V11=1,1,0)</f>
        <v>0</v>
      </c>
      <c r="Z11" s="234"/>
    </row>
    <row r="12" spans="1:26" x14ac:dyDescent="0.25">
      <c r="A12" s="469">
        <v>3</v>
      </c>
      <c r="B12" s="464">
        <v>1</v>
      </c>
      <c r="C12" s="479" t="str">
        <f t="shared" si="16"/>
        <v/>
      </c>
      <c r="D12" s="480">
        <f t="shared" si="17"/>
        <v>0</v>
      </c>
      <c r="E12" s="481">
        <f t="shared" si="0"/>
        <v>0</v>
      </c>
      <c r="F12" s="482">
        <f t="shared" si="1"/>
        <v>0</v>
      </c>
      <c r="G12" s="482">
        <f t="shared" si="2"/>
        <v>0</v>
      </c>
      <c r="H12" s="482">
        <f t="shared" si="3"/>
        <v>0</v>
      </c>
      <c r="I12" s="482">
        <f t="shared" si="4"/>
        <v>0</v>
      </c>
      <c r="J12" s="482">
        <f t="shared" si="5"/>
        <v>0</v>
      </c>
      <c r="K12" s="483">
        <f t="shared" si="6"/>
        <v>0</v>
      </c>
      <c r="L12" s="481">
        <f t="shared" si="7"/>
        <v>0</v>
      </c>
      <c r="M12" s="482">
        <f t="shared" si="8"/>
        <v>0</v>
      </c>
      <c r="N12" s="482">
        <f t="shared" si="9"/>
        <v>0</v>
      </c>
      <c r="O12" s="482">
        <f t="shared" si="10"/>
        <v>0</v>
      </c>
      <c r="P12" s="482">
        <f t="shared" si="11"/>
        <v>0</v>
      </c>
      <c r="Q12" s="480">
        <f t="shared" si="12"/>
        <v>0</v>
      </c>
      <c r="R12" s="464">
        <f t="shared" si="13"/>
        <v>0</v>
      </c>
      <c r="S12" s="464">
        <f t="shared" si="18"/>
        <v>0</v>
      </c>
      <c r="T12" s="481">
        <f t="shared" si="14"/>
        <v>0</v>
      </c>
      <c r="U12" s="483">
        <f t="shared" si="15"/>
        <v>0</v>
      </c>
      <c r="V12" s="228">
        <f t="shared" si="19"/>
        <v>0</v>
      </c>
      <c r="W12" s="228">
        <f t="shared" si="20"/>
        <v>0</v>
      </c>
      <c r="X12" s="228">
        <f t="shared" si="21"/>
        <v>0</v>
      </c>
      <c r="Y12" s="228">
        <f t="shared" si="22"/>
        <v>0</v>
      </c>
      <c r="Z12" s="234"/>
    </row>
    <row r="13" spans="1:26" x14ac:dyDescent="0.25">
      <c r="A13" s="469">
        <v>4</v>
      </c>
      <c r="B13" s="464">
        <v>1</v>
      </c>
      <c r="C13" s="479" t="str">
        <f t="shared" si="16"/>
        <v/>
      </c>
      <c r="D13" s="480">
        <f t="shared" si="17"/>
        <v>0</v>
      </c>
      <c r="E13" s="481">
        <f t="shared" si="0"/>
        <v>0</v>
      </c>
      <c r="F13" s="482">
        <f t="shared" si="1"/>
        <v>0</v>
      </c>
      <c r="G13" s="482">
        <f t="shared" si="2"/>
        <v>0</v>
      </c>
      <c r="H13" s="482">
        <f t="shared" si="3"/>
        <v>0</v>
      </c>
      <c r="I13" s="482">
        <f t="shared" si="4"/>
        <v>0</v>
      </c>
      <c r="J13" s="482">
        <f t="shared" si="5"/>
        <v>0</v>
      </c>
      <c r="K13" s="483">
        <f t="shared" si="6"/>
        <v>0</v>
      </c>
      <c r="L13" s="481">
        <f t="shared" si="7"/>
        <v>0</v>
      </c>
      <c r="M13" s="482">
        <f t="shared" si="8"/>
        <v>0</v>
      </c>
      <c r="N13" s="482">
        <f t="shared" si="9"/>
        <v>0</v>
      </c>
      <c r="O13" s="482">
        <f t="shared" si="10"/>
        <v>0</v>
      </c>
      <c r="P13" s="482">
        <f t="shared" si="11"/>
        <v>0</v>
      </c>
      <c r="Q13" s="480">
        <f t="shared" si="12"/>
        <v>0</v>
      </c>
      <c r="R13" s="464">
        <f t="shared" si="13"/>
        <v>0</v>
      </c>
      <c r="S13" s="464">
        <f t="shared" si="18"/>
        <v>0</v>
      </c>
      <c r="T13" s="481">
        <f t="shared" si="14"/>
        <v>0</v>
      </c>
      <c r="U13" s="483">
        <f t="shared" si="15"/>
        <v>0</v>
      </c>
      <c r="V13" s="228">
        <f t="shared" si="19"/>
        <v>0</v>
      </c>
      <c r="W13" s="228">
        <f t="shared" si="20"/>
        <v>0</v>
      </c>
      <c r="X13" s="228">
        <f t="shared" si="21"/>
        <v>0</v>
      </c>
      <c r="Y13" s="228">
        <f t="shared" si="22"/>
        <v>0</v>
      </c>
      <c r="Z13" s="234"/>
    </row>
    <row r="14" spans="1:26" x14ac:dyDescent="0.25">
      <c r="A14" s="469">
        <v>5</v>
      </c>
      <c r="B14" s="464">
        <v>1</v>
      </c>
      <c r="C14" s="479" t="str">
        <f t="shared" si="16"/>
        <v/>
      </c>
      <c r="D14" s="480">
        <f t="shared" si="17"/>
        <v>0</v>
      </c>
      <c r="E14" s="481">
        <f t="shared" si="0"/>
        <v>0</v>
      </c>
      <c r="F14" s="482">
        <f t="shared" si="1"/>
        <v>0</v>
      </c>
      <c r="G14" s="482">
        <f t="shared" si="2"/>
        <v>0</v>
      </c>
      <c r="H14" s="482">
        <f t="shared" si="3"/>
        <v>0</v>
      </c>
      <c r="I14" s="482">
        <f t="shared" si="4"/>
        <v>0</v>
      </c>
      <c r="J14" s="482">
        <f t="shared" si="5"/>
        <v>0</v>
      </c>
      <c r="K14" s="483">
        <f t="shared" si="6"/>
        <v>0</v>
      </c>
      <c r="L14" s="481">
        <f t="shared" si="7"/>
        <v>0</v>
      </c>
      <c r="M14" s="482">
        <f t="shared" si="8"/>
        <v>0</v>
      </c>
      <c r="N14" s="482">
        <f t="shared" si="9"/>
        <v>0</v>
      </c>
      <c r="O14" s="482">
        <f t="shared" si="10"/>
        <v>0</v>
      </c>
      <c r="P14" s="482">
        <f t="shared" si="11"/>
        <v>0</v>
      </c>
      <c r="Q14" s="480">
        <f t="shared" si="12"/>
        <v>0</v>
      </c>
      <c r="R14" s="464">
        <f t="shared" si="13"/>
        <v>0</v>
      </c>
      <c r="S14" s="464">
        <f t="shared" si="18"/>
        <v>0</v>
      </c>
      <c r="T14" s="481">
        <f t="shared" si="14"/>
        <v>0</v>
      </c>
      <c r="U14" s="483">
        <f t="shared" si="15"/>
        <v>0</v>
      </c>
      <c r="V14" s="228">
        <f t="shared" si="19"/>
        <v>0</v>
      </c>
      <c r="W14" s="228">
        <f t="shared" si="20"/>
        <v>0</v>
      </c>
      <c r="X14" s="228">
        <f t="shared" si="21"/>
        <v>0</v>
      </c>
      <c r="Y14" s="228">
        <f t="shared" si="22"/>
        <v>0</v>
      </c>
      <c r="Z14" s="234"/>
    </row>
    <row r="15" spans="1:26" x14ac:dyDescent="0.25">
      <c r="A15" s="469">
        <v>6</v>
      </c>
      <c r="B15" s="464">
        <v>1</v>
      </c>
      <c r="C15" s="479" t="str">
        <f t="shared" si="16"/>
        <v/>
      </c>
      <c r="D15" s="480">
        <f t="shared" si="17"/>
        <v>0</v>
      </c>
      <c r="E15" s="481">
        <f t="shared" si="0"/>
        <v>0</v>
      </c>
      <c r="F15" s="482">
        <f t="shared" si="1"/>
        <v>0</v>
      </c>
      <c r="G15" s="482">
        <f t="shared" si="2"/>
        <v>0</v>
      </c>
      <c r="H15" s="482">
        <f t="shared" si="3"/>
        <v>0</v>
      </c>
      <c r="I15" s="482">
        <f t="shared" si="4"/>
        <v>0</v>
      </c>
      <c r="J15" s="482">
        <f t="shared" si="5"/>
        <v>0</v>
      </c>
      <c r="K15" s="483">
        <f t="shared" si="6"/>
        <v>0</v>
      </c>
      <c r="L15" s="481">
        <f t="shared" si="7"/>
        <v>0</v>
      </c>
      <c r="M15" s="482">
        <f t="shared" si="8"/>
        <v>0</v>
      </c>
      <c r="N15" s="482">
        <f t="shared" si="9"/>
        <v>0</v>
      </c>
      <c r="O15" s="482">
        <f t="shared" si="10"/>
        <v>0</v>
      </c>
      <c r="P15" s="482">
        <f t="shared" si="11"/>
        <v>0</v>
      </c>
      <c r="Q15" s="480">
        <f t="shared" si="12"/>
        <v>0</v>
      </c>
      <c r="R15" s="464">
        <f t="shared" si="13"/>
        <v>0</v>
      </c>
      <c r="S15" s="464">
        <f t="shared" si="18"/>
        <v>0</v>
      </c>
      <c r="T15" s="481">
        <f t="shared" si="14"/>
        <v>0</v>
      </c>
      <c r="U15" s="483">
        <f t="shared" si="15"/>
        <v>0</v>
      </c>
      <c r="V15" s="228">
        <f t="shared" si="19"/>
        <v>0</v>
      </c>
      <c r="W15" s="228">
        <f t="shared" si="20"/>
        <v>0</v>
      </c>
      <c r="X15" s="228">
        <f t="shared" si="21"/>
        <v>0</v>
      </c>
      <c r="Y15" s="228">
        <f t="shared" si="22"/>
        <v>0</v>
      </c>
      <c r="Z15" s="234"/>
    </row>
    <row r="16" spans="1:26" x14ac:dyDescent="0.25">
      <c r="A16" s="469">
        <v>7</v>
      </c>
      <c r="B16" s="464">
        <v>1</v>
      </c>
      <c r="C16" s="479" t="str">
        <f t="shared" si="16"/>
        <v/>
      </c>
      <c r="D16" s="480">
        <f t="shared" si="17"/>
        <v>0</v>
      </c>
      <c r="E16" s="481">
        <f t="shared" si="0"/>
        <v>0</v>
      </c>
      <c r="F16" s="482">
        <f t="shared" si="1"/>
        <v>0</v>
      </c>
      <c r="G16" s="482">
        <f t="shared" si="2"/>
        <v>0</v>
      </c>
      <c r="H16" s="482">
        <f t="shared" si="3"/>
        <v>0</v>
      </c>
      <c r="I16" s="482">
        <f t="shared" si="4"/>
        <v>0</v>
      </c>
      <c r="J16" s="482">
        <f t="shared" si="5"/>
        <v>0</v>
      </c>
      <c r="K16" s="483">
        <f t="shared" si="6"/>
        <v>0</v>
      </c>
      <c r="L16" s="481">
        <f t="shared" si="7"/>
        <v>0</v>
      </c>
      <c r="M16" s="482">
        <f t="shared" si="8"/>
        <v>0</v>
      </c>
      <c r="N16" s="482">
        <f t="shared" si="9"/>
        <v>0</v>
      </c>
      <c r="O16" s="482">
        <f t="shared" si="10"/>
        <v>0</v>
      </c>
      <c r="P16" s="482">
        <f t="shared" si="11"/>
        <v>0</v>
      </c>
      <c r="Q16" s="480">
        <f t="shared" si="12"/>
        <v>0</v>
      </c>
      <c r="R16" s="464">
        <f t="shared" si="13"/>
        <v>0</v>
      </c>
      <c r="S16" s="464">
        <f t="shared" si="18"/>
        <v>0</v>
      </c>
      <c r="T16" s="481">
        <f t="shared" si="14"/>
        <v>0</v>
      </c>
      <c r="U16" s="483">
        <f t="shared" si="15"/>
        <v>0</v>
      </c>
      <c r="V16" s="228">
        <f t="shared" si="19"/>
        <v>0</v>
      </c>
      <c r="W16" s="228">
        <f t="shared" si="20"/>
        <v>0</v>
      </c>
      <c r="X16" s="228">
        <f t="shared" si="21"/>
        <v>0</v>
      </c>
      <c r="Y16" s="228">
        <f t="shared" si="22"/>
        <v>0</v>
      </c>
      <c r="Z16" s="234"/>
    </row>
    <row r="17" spans="1:26" x14ac:dyDescent="0.25">
      <c r="A17" s="469">
        <v>8</v>
      </c>
      <c r="B17" s="464">
        <v>1</v>
      </c>
      <c r="C17" s="479" t="str">
        <f t="shared" si="16"/>
        <v/>
      </c>
      <c r="D17" s="480">
        <f t="shared" si="17"/>
        <v>0</v>
      </c>
      <c r="E17" s="481">
        <f t="shared" si="0"/>
        <v>0</v>
      </c>
      <c r="F17" s="482">
        <f t="shared" si="1"/>
        <v>0</v>
      </c>
      <c r="G17" s="482">
        <f t="shared" si="2"/>
        <v>0</v>
      </c>
      <c r="H17" s="482">
        <f t="shared" si="3"/>
        <v>0</v>
      </c>
      <c r="I17" s="482">
        <f t="shared" si="4"/>
        <v>0</v>
      </c>
      <c r="J17" s="482">
        <f t="shared" si="5"/>
        <v>0</v>
      </c>
      <c r="K17" s="483">
        <f t="shared" si="6"/>
        <v>0</v>
      </c>
      <c r="L17" s="481">
        <f t="shared" si="7"/>
        <v>0</v>
      </c>
      <c r="M17" s="482">
        <f t="shared" si="8"/>
        <v>0</v>
      </c>
      <c r="N17" s="482">
        <f t="shared" si="9"/>
        <v>0</v>
      </c>
      <c r="O17" s="482">
        <f t="shared" si="10"/>
        <v>0</v>
      </c>
      <c r="P17" s="482">
        <f t="shared" si="11"/>
        <v>0</v>
      </c>
      <c r="Q17" s="480">
        <f t="shared" si="12"/>
        <v>0</v>
      </c>
      <c r="R17" s="464">
        <f t="shared" si="13"/>
        <v>0</v>
      </c>
      <c r="S17" s="464">
        <f t="shared" si="18"/>
        <v>0</v>
      </c>
      <c r="T17" s="481">
        <f t="shared" si="14"/>
        <v>0</v>
      </c>
      <c r="U17" s="483">
        <f t="shared" si="15"/>
        <v>0</v>
      </c>
      <c r="V17" s="228">
        <f t="shared" si="19"/>
        <v>0</v>
      </c>
      <c r="W17" s="228">
        <f t="shared" si="20"/>
        <v>0</v>
      </c>
      <c r="X17" s="228">
        <f t="shared" si="21"/>
        <v>0</v>
      </c>
      <c r="Y17" s="228">
        <f t="shared" si="22"/>
        <v>0</v>
      </c>
      <c r="Z17" s="234"/>
    </row>
    <row r="18" spans="1:26" x14ac:dyDescent="0.25">
      <c r="A18" s="469">
        <v>9</v>
      </c>
      <c r="B18" s="464">
        <v>1</v>
      </c>
      <c r="C18" s="479" t="str">
        <f t="shared" si="16"/>
        <v/>
      </c>
      <c r="D18" s="480">
        <f t="shared" si="17"/>
        <v>0</v>
      </c>
      <c r="E18" s="481">
        <f t="shared" si="0"/>
        <v>0</v>
      </c>
      <c r="F18" s="482">
        <f t="shared" si="1"/>
        <v>0</v>
      </c>
      <c r="G18" s="482">
        <f t="shared" si="2"/>
        <v>0</v>
      </c>
      <c r="H18" s="482">
        <f t="shared" si="3"/>
        <v>0</v>
      </c>
      <c r="I18" s="482">
        <f t="shared" si="4"/>
        <v>0</v>
      </c>
      <c r="J18" s="482">
        <f t="shared" si="5"/>
        <v>0</v>
      </c>
      <c r="K18" s="483">
        <f t="shared" si="6"/>
        <v>0</v>
      </c>
      <c r="L18" s="481">
        <f t="shared" si="7"/>
        <v>0</v>
      </c>
      <c r="M18" s="482">
        <f t="shared" si="8"/>
        <v>0</v>
      </c>
      <c r="N18" s="482">
        <f t="shared" si="9"/>
        <v>0</v>
      </c>
      <c r="O18" s="482">
        <f t="shared" si="10"/>
        <v>0</v>
      </c>
      <c r="P18" s="482">
        <f t="shared" si="11"/>
        <v>0</v>
      </c>
      <c r="Q18" s="480">
        <f t="shared" si="12"/>
        <v>0</v>
      </c>
      <c r="R18" s="464">
        <f t="shared" si="13"/>
        <v>0</v>
      </c>
      <c r="S18" s="464">
        <f t="shared" si="18"/>
        <v>0</v>
      </c>
      <c r="T18" s="481">
        <f t="shared" si="14"/>
        <v>0</v>
      </c>
      <c r="U18" s="483">
        <f t="shared" si="15"/>
        <v>0</v>
      </c>
      <c r="V18" s="228">
        <f t="shared" si="19"/>
        <v>0</v>
      </c>
      <c r="W18" s="228">
        <f t="shared" si="20"/>
        <v>0</v>
      </c>
      <c r="X18" s="228">
        <f t="shared" si="21"/>
        <v>0</v>
      </c>
      <c r="Y18" s="228">
        <f t="shared" si="22"/>
        <v>0</v>
      </c>
      <c r="Z18" s="234"/>
    </row>
    <row r="19" spans="1:26" x14ac:dyDescent="0.25">
      <c r="A19" s="469">
        <v>10</v>
      </c>
      <c r="B19" s="464">
        <v>1</v>
      </c>
      <c r="C19" s="479" t="str">
        <f t="shared" si="16"/>
        <v/>
      </c>
      <c r="D19" s="480">
        <f t="shared" si="17"/>
        <v>0</v>
      </c>
      <c r="E19" s="481">
        <f t="shared" si="0"/>
        <v>0</v>
      </c>
      <c r="F19" s="482">
        <f t="shared" si="1"/>
        <v>0</v>
      </c>
      <c r="G19" s="482">
        <f t="shared" si="2"/>
        <v>0</v>
      </c>
      <c r="H19" s="482">
        <f t="shared" si="3"/>
        <v>0</v>
      </c>
      <c r="I19" s="482">
        <f t="shared" si="4"/>
        <v>0</v>
      </c>
      <c r="J19" s="482">
        <f t="shared" si="5"/>
        <v>0</v>
      </c>
      <c r="K19" s="483">
        <f t="shared" si="6"/>
        <v>0</v>
      </c>
      <c r="L19" s="481">
        <f t="shared" si="7"/>
        <v>0</v>
      </c>
      <c r="M19" s="482">
        <f t="shared" si="8"/>
        <v>0</v>
      </c>
      <c r="N19" s="482">
        <f t="shared" si="9"/>
        <v>0</v>
      </c>
      <c r="O19" s="482">
        <f t="shared" si="10"/>
        <v>0</v>
      </c>
      <c r="P19" s="482">
        <f t="shared" si="11"/>
        <v>0</v>
      </c>
      <c r="Q19" s="480">
        <f t="shared" si="12"/>
        <v>0</v>
      </c>
      <c r="R19" s="464">
        <f t="shared" si="13"/>
        <v>0</v>
      </c>
      <c r="S19" s="464">
        <f t="shared" si="18"/>
        <v>0</v>
      </c>
      <c r="T19" s="481">
        <f t="shared" si="14"/>
        <v>0</v>
      </c>
      <c r="U19" s="483">
        <f t="shared" si="15"/>
        <v>0</v>
      </c>
      <c r="V19" s="228">
        <f t="shared" si="19"/>
        <v>0</v>
      </c>
      <c r="W19" s="228">
        <f t="shared" si="20"/>
        <v>0</v>
      </c>
      <c r="X19" s="228">
        <f t="shared" si="21"/>
        <v>0</v>
      </c>
      <c r="Y19" s="228">
        <f t="shared" si="22"/>
        <v>0</v>
      </c>
      <c r="Z19" s="234"/>
    </row>
    <row r="20" spans="1:26" x14ac:dyDescent="0.25">
      <c r="A20" s="469">
        <v>11</v>
      </c>
      <c r="B20" s="464">
        <v>1</v>
      </c>
      <c r="C20" s="479" t="str">
        <f t="shared" si="16"/>
        <v/>
      </c>
      <c r="D20" s="480">
        <f t="shared" si="17"/>
        <v>0</v>
      </c>
      <c r="E20" s="481">
        <f t="shared" si="0"/>
        <v>0</v>
      </c>
      <c r="F20" s="482">
        <f t="shared" si="1"/>
        <v>0</v>
      </c>
      <c r="G20" s="482">
        <f t="shared" si="2"/>
        <v>0</v>
      </c>
      <c r="H20" s="482">
        <f t="shared" si="3"/>
        <v>0</v>
      </c>
      <c r="I20" s="482">
        <f t="shared" si="4"/>
        <v>0</v>
      </c>
      <c r="J20" s="482">
        <f t="shared" si="5"/>
        <v>0</v>
      </c>
      <c r="K20" s="483">
        <f t="shared" si="6"/>
        <v>0</v>
      </c>
      <c r="L20" s="481">
        <f t="shared" si="7"/>
        <v>0</v>
      </c>
      <c r="M20" s="482">
        <f t="shared" si="8"/>
        <v>0</v>
      </c>
      <c r="N20" s="482">
        <f t="shared" si="9"/>
        <v>0</v>
      </c>
      <c r="O20" s="482">
        <f t="shared" si="10"/>
        <v>0</v>
      </c>
      <c r="P20" s="482">
        <f t="shared" si="11"/>
        <v>0</v>
      </c>
      <c r="Q20" s="480">
        <f t="shared" si="12"/>
        <v>0</v>
      </c>
      <c r="R20" s="464">
        <f t="shared" si="13"/>
        <v>0</v>
      </c>
      <c r="S20" s="464">
        <f t="shared" si="18"/>
        <v>0</v>
      </c>
      <c r="T20" s="481">
        <f t="shared" si="14"/>
        <v>0</v>
      </c>
      <c r="U20" s="483">
        <f t="shared" si="15"/>
        <v>0</v>
      </c>
      <c r="V20" s="228">
        <f t="shared" si="19"/>
        <v>0</v>
      </c>
      <c r="W20" s="228">
        <f t="shared" si="20"/>
        <v>0</v>
      </c>
      <c r="X20" s="228">
        <f t="shared" si="21"/>
        <v>0</v>
      </c>
      <c r="Y20" s="228">
        <f t="shared" si="22"/>
        <v>0</v>
      </c>
      <c r="Z20" s="234"/>
    </row>
    <row r="21" spans="1:26" x14ac:dyDescent="0.25">
      <c r="A21" s="469">
        <v>12</v>
      </c>
      <c r="B21" s="464">
        <v>1</v>
      </c>
      <c r="C21" s="479" t="str">
        <f t="shared" si="16"/>
        <v/>
      </c>
      <c r="D21" s="480">
        <f t="shared" si="17"/>
        <v>0</v>
      </c>
      <c r="E21" s="481">
        <f t="shared" si="0"/>
        <v>0</v>
      </c>
      <c r="F21" s="482">
        <f t="shared" si="1"/>
        <v>0</v>
      </c>
      <c r="G21" s="482">
        <f t="shared" si="2"/>
        <v>0</v>
      </c>
      <c r="H21" s="482">
        <f t="shared" si="3"/>
        <v>0</v>
      </c>
      <c r="I21" s="482">
        <f t="shared" si="4"/>
        <v>0</v>
      </c>
      <c r="J21" s="482">
        <f t="shared" si="5"/>
        <v>0</v>
      </c>
      <c r="K21" s="483">
        <f t="shared" si="6"/>
        <v>0</v>
      </c>
      <c r="L21" s="481">
        <f t="shared" si="7"/>
        <v>0</v>
      </c>
      <c r="M21" s="482">
        <f t="shared" si="8"/>
        <v>0</v>
      </c>
      <c r="N21" s="482">
        <f t="shared" si="9"/>
        <v>0</v>
      </c>
      <c r="O21" s="482">
        <f t="shared" si="10"/>
        <v>0</v>
      </c>
      <c r="P21" s="482">
        <f t="shared" si="11"/>
        <v>0</v>
      </c>
      <c r="Q21" s="480">
        <f t="shared" si="12"/>
        <v>0</v>
      </c>
      <c r="R21" s="464">
        <f t="shared" si="13"/>
        <v>0</v>
      </c>
      <c r="S21" s="464">
        <f t="shared" si="18"/>
        <v>0</v>
      </c>
      <c r="T21" s="481">
        <f t="shared" si="14"/>
        <v>0</v>
      </c>
      <c r="U21" s="483">
        <f t="shared" si="15"/>
        <v>0</v>
      </c>
      <c r="V21" s="228">
        <f t="shared" si="19"/>
        <v>0</v>
      </c>
      <c r="W21" s="228">
        <f t="shared" si="20"/>
        <v>0</v>
      </c>
      <c r="X21" s="228">
        <f t="shared" si="21"/>
        <v>0</v>
      </c>
      <c r="Y21" s="228">
        <f t="shared" si="22"/>
        <v>0</v>
      </c>
      <c r="Z21" s="234"/>
    </row>
    <row r="22" spans="1:26" x14ac:dyDescent="0.25">
      <c r="A22" s="469">
        <v>13</v>
      </c>
      <c r="B22" s="464">
        <v>1</v>
      </c>
      <c r="C22" s="479" t="str">
        <f t="shared" si="16"/>
        <v/>
      </c>
      <c r="D22" s="480">
        <f t="shared" si="17"/>
        <v>0</v>
      </c>
      <c r="E22" s="481">
        <f t="shared" si="0"/>
        <v>0</v>
      </c>
      <c r="F22" s="482">
        <f t="shared" si="1"/>
        <v>0</v>
      </c>
      <c r="G22" s="482">
        <f t="shared" si="2"/>
        <v>0</v>
      </c>
      <c r="H22" s="482">
        <f t="shared" si="3"/>
        <v>0</v>
      </c>
      <c r="I22" s="482">
        <f t="shared" si="4"/>
        <v>0</v>
      </c>
      <c r="J22" s="482">
        <f t="shared" si="5"/>
        <v>0</v>
      </c>
      <c r="K22" s="483">
        <f t="shared" si="6"/>
        <v>0</v>
      </c>
      <c r="L22" s="481">
        <f t="shared" si="7"/>
        <v>0</v>
      </c>
      <c r="M22" s="482">
        <f t="shared" si="8"/>
        <v>0</v>
      </c>
      <c r="N22" s="482">
        <f t="shared" si="9"/>
        <v>0</v>
      </c>
      <c r="O22" s="482">
        <f t="shared" si="10"/>
        <v>0</v>
      </c>
      <c r="P22" s="482">
        <f t="shared" si="11"/>
        <v>0</v>
      </c>
      <c r="Q22" s="480">
        <f t="shared" si="12"/>
        <v>0</v>
      </c>
      <c r="R22" s="464">
        <f t="shared" si="13"/>
        <v>0</v>
      </c>
      <c r="S22" s="464">
        <f t="shared" si="18"/>
        <v>0</v>
      </c>
      <c r="T22" s="481">
        <f t="shared" si="14"/>
        <v>0</v>
      </c>
      <c r="U22" s="483">
        <f t="shared" si="15"/>
        <v>0</v>
      </c>
      <c r="V22" s="228">
        <f t="shared" si="19"/>
        <v>0</v>
      </c>
      <c r="W22" s="228">
        <f t="shared" si="20"/>
        <v>0</v>
      </c>
      <c r="X22" s="228">
        <f t="shared" si="21"/>
        <v>0</v>
      </c>
      <c r="Y22" s="228">
        <f t="shared" si="22"/>
        <v>0</v>
      </c>
      <c r="Z22" s="234"/>
    </row>
    <row r="23" spans="1:26" x14ac:dyDescent="0.25">
      <c r="A23" s="469">
        <v>14</v>
      </c>
      <c r="B23" s="464">
        <v>1</v>
      </c>
      <c r="C23" s="479" t="str">
        <f t="shared" si="16"/>
        <v/>
      </c>
      <c r="D23" s="480">
        <f t="shared" si="17"/>
        <v>0</v>
      </c>
      <c r="E23" s="481">
        <f t="shared" si="0"/>
        <v>0</v>
      </c>
      <c r="F23" s="482">
        <f t="shared" si="1"/>
        <v>0</v>
      </c>
      <c r="G23" s="482">
        <f t="shared" si="2"/>
        <v>0</v>
      </c>
      <c r="H23" s="482">
        <f t="shared" si="3"/>
        <v>0</v>
      </c>
      <c r="I23" s="482">
        <f t="shared" si="4"/>
        <v>0</v>
      </c>
      <c r="J23" s="482">
        <f t="shared" si="5"/>
        <v>0</v>
      </c>
      <c r="K23" s="483">
        <f t="shared" si="6"/>
        <v>0</v>
      </c>
      <c r="L23" s="481">
        <f t="shared" si="7"/>
        <v>0</v>
      </c>
      <c r="M23" s="482">
        <f t="shared" si="8"/>
        <v>0</v>
      </c>
      <c r="N23" s="482">
        <f t="shared" si="9"/>
        <v>0</v>
      </c>
      <c r="O23" s="482">
        <f t="shared" si="10"/>
        <v>0</v>
      </c>
      <c r="P23" s="482">
        <f t="shared" si="11"/>
        <v>0</v>
      </c>
      <c r="Q23" s="480">
        <f t="shared" si="12"/>
        <v>0</v>
      </c>
      <c r="R23" s="464">
        <f t="shared" si="13"/>
        <v>0</v>
      </c>
      <c r="S23" s="464">
        <f t="shared" si="18"/>
        <v>0</v>
      </c>
      <c r="T23" s="481">
        <f t="shared" si="14"/>
        <v>0</v>
      </c>
      <c r="U23" s="483">
        <f t="shared" si="15"/>
        <v>0</v>
      </c>
      <c r="V23" s="228">
        <f t="shared" si="19"/>
        <v>0</v>
      </c>
      <c r="W23" s="228">
        <f t="shared" si="20"/>
        <v>0</v>
      </c>
      <c r="X23" s="228">
        <f t="shared" si="21"/>
        <v>0</v>
      </c>
      <c r="Y23" s="228">
        <f t="shared" si="22"/>
        <v>0</v>
      </c>
      <c r="Z23" s="234"/>
    </row>
    <row r="24" spans="1:26" x14ac:dyDescent="0.25">
      <c r="A24" s="469">
        <v>15</v>
      </c>
      <c r="B24" s="464">
        <v>1</v>
      </c>
      <c r="C24" s="479" t="str">
        <f t="shared" si="16"/>
        <v/>
      </c>
      <c r="D24" s="480">
        <f t="shared" si="17"/>
        <v>0</v>
      </c>
      <c r="E24" s="481">
        <f t="shared" si="0"/>
        <v>0</v>
      </c>
      <c r="F24" s="482">
        <f t="shared" si="1"/>
        <v>0</v>
      </c>
      <c r="G24" s="482">
        <f t="shared" si="2"/>
        <v>0</v>
      </c>
      <c r="H24" s="482">
        <f t="shared" si="3"/>
        <v>0</v>
      </c>
      <c r="I24" s="482">
        <f t="shared" si="4"/>
        <v>0</v>
      </c>
      <c r="J24" s="482">
        <f t="shared" si="5"/>
        <v>0</v>
      </c>
      <c r="K24" s="483">
        <f t="shared" si="6"/>
        <v>0</v>
      </c>
      <c r="L24" s="481">
        <f t="shared" si="7"/>
        <v>0</v>
      </c>
      <c r="M24" s="482">
        <f t="shared" si="8"/>
        <v>0</v>
      </c>
      <c r="N24" s="482">
        <f t="shared" si="9"/>
        <v>0</v>
      </c>
      <c r="O24" s="482">
        <f t="shared" si="10"/>
        <v>0</v>
      </c>
      <c r="P24" s="482">
        <f t="shared" si="11"/>
        <v>0</v>
      </c>
      <c r="Q24" s="480">
        <f t="shared" si="12"/>
        <v>0</v>
      </c>
      <c r="R24" s="464">
        <f t="shared" si="13"/>
        <v>0</v>
      </c>
      <c r="S24" s="464">
        <f t="shared" si="18"/>
        <v>0</v>
      </c>
      <c r="T24" s="481">
        <f t="shared" si="14"/>
        <v>0</v>
      </c>
      <c r="U24" s="483">
        <f t="shared" si="15"/>
        <v>0</v>
      </c>
      <c r="V24" s="228">
        <f t="shared" si="19"/>
        <v>0</v>
      </c>
      <c r="W24" s="228">
        <f t="shared" si="20"/>
        <v>0</v>
      </c>
      <c r="X24" s="228">
        <f t="shared" si="21"/>
        <v>0</v>
      </c>
      <c r="Y24" s="228">
        <f t="shared" si="22"/>
        <v>0</v>
      </c>
      <c r="Z24" s="234"/>
    </row>
    <row r="25" spans="1:26" x14ac:dyDescent="0.25">
      <c r="A25" s="469">
        <v>16</v>
      </c>
      <c r="B25" s="464">
        <v>1</v>
      </c>
      <c r="C25" s="479" t="str">
        <f t="shared" si="16"/>
        <v/>
      </c>
      <c r="D25" s="480">
        <f t="shared" si="17"/>
        <v>0</v>
      </c>
      <c r="E25" s="481">
        <f t="shared" si="0"/>
        <v>0</v>
      </c>
      <c r="F25" s="482">
        <f t="shared" si="1"/>
        <v>0</v>
      </c>
      <c r="G25" s="482">
        <f t="shared" si="2"/>
        <v>0</v>
      </c>
      <c r="H25" s="482">
        <f t="shared" si="3"/>
        <v>0</v>
      </c>
      <c r="I25" s="482">
        <f t="shared" si="4"/>
        <v>0</v>
      </c>
      <c r="J25" s="482">
        <f t="shared" si="5"/>
        <v>0</v>
      </c>
      <c r="K25" s="483">
        <f t="shared" si="6"/>
        <v>0</v>
      </c>
      <c r="L25" s="481">
        <f t="shared" si="7"/>
        <v>0</v>
      </c>
      <c r="M25" s="482">
        <f t="shared" si="8"/>
        <v>0</v>
      </c>
      <c r="N25" s="482">
        <f t="shared" si="9"/>
        <v>0</v>
      </c>
      <c r="O25" s="482">
        <f t="shared" si="10"/>
        <v>0</v>
      </c>
      <c r="P25" s="482">
        <f t="shared" si="11"/>
        <v>0</v>
      </c>
      <c r="Q25" s="480">
        <f t="shared" si="12"/>
        <v>0</v>
      </c>
      <c r="R25" s="464">
        <f t="shared" si="13"/>
        <v>0</v>
      </c>
      <c r="S25" s="464">
        <f t="shared" si="18"/>
        <v>0</v>
      </c>
      <c r="T25" s="481">
        <f t="shared" si="14"/>
        <v>0</v>
      </c>
      <c r="U25" s="483">
        <f t="shared" si="15"/>
        <v>0</v>
      </c>
      <c r="V25" s="228">
        <f t="shared" si="19"/>
        <v>0</v>
      </c>
      <c r="W25" s="228">
        <f t="shared" si="20"/>
        <v>0</v>
      </c>
      <c r="X25" s="228">
        <f t="shared" si="21"/>
        <v>0</v>
      </c>
      <c r="Y25" s="228">
        <f t="shared" si="22"/>
        <v>0</v>
      </c>
      <c r="Z25" s="234"/>
    </row>
    <row r="26" spans="1:26" x14ac:dyDescent="0.25">
      <c r="A26" s="469">
        <v>17</v>
      </c>
      <c r="B26" s="464">
        <v>1</v>
      </c>
      <c r="C26" s="479" t="str">
        <f t="shared" si="16"/>
        <v/>
      </c>
      <c r="D26" s="480">
        <f t="shared" si="17"/>
        <v>0</v>
      </c>
      <c r="E26" s="481">
        <f t="shared" si="0"/>
        <v>0</v>
      </c>
      <c r="F26" s="482">
        <f t="shared" si="1"/>
        <v>0</v>
      </c>
      <c r="G26" s="482">
        <f t="shared" si="2"/>
        <v>0</v>
      </c>
      <c r="H26" s="482">
        <f t="shared" si="3"/>
        <v>0</v>
      </c>
      <c r="I26" s="482">
        <f t="shared" si="4"/>
        <v>0</v>
      </c>
      <c r="J26" s="482">
        <f t="shared" si="5"/>
        <v>0</v>
      </c>
      <c r="K26" s="483">
        <f t="shared" si="6"/>
        <v>0</v>
      </c>
      <c r="L26" s="481">
        <f t="shared" si="7"/>
        <v>0</v>
      </c>
      <c r="M26" s="482">
        <f t="shared" si="8"/>
        <v>0</v>
      </c>
      <c r="N26" s="482">
        <f t="shared" si="9"/>
        <v>0</v>
      </c>
      <c r="O26" s="482">
        <f t="shared" si="10"/>
        <v>0</v>
      </c>
      <c r="P26" s="482">
        <f t="shared" si="11"/>
        <v>0</v>
      </c>
      <c r="Q26" s="480">
        <f t="shared" si="12"/>
        <v>0</v>
      </c>
      <c r="R26" s="464">
        <f t="shared" si="13"/>
        <v>0</v>
      </c>
      <c r="S26" s="464">
        <f t="shared" si="18"/>
        <v>0</v>
      </c>
      <c r="T26" s="481">
        <f t="shared" si="14"/>
        <v>0</v>
      </c>
      <c r="U26" s="483">
        <f t="shared" si="15"/>
        <v>0</v>
      </c>
      <c r="V26" s="228">
        <f t="shared" si="19"/>
        <v>0</v>
      </c>
      <c r="W26" s="228">
        <f t="shared" si="20"/>
        <v>0</v>
      </c>
      <c r="X26" s="228">
        <f t="shared" si="21"/>
        <v>0</v>
      </c>
      <c r="Y26" s="228">
        <f t="shared" si="22"/>
        <v>0</v>
      </c>
      <c r="Z26" s="234"/>
    </row>
    <row r="27" spans="1:26" ht="15" customHeight="1" x14ac:dyDescent="0.25">
      <c r="A27" s="490" t="s">
        <v>28</v>
      </c>
      <c r="B27" s="194"/>
      <c r="C27" s="194"/>
      <c r="D27" s="498">
        <f>SUM(D9:D26)</f>
        <v>0</v>
      </c>
      <c r="E27" s="489">
        <f>SUM(E9:E26)</f>
        <v>0</v>
      </c>
      <c r="F27" s="489">
        <f t="shared" ref="F27:U27" si="23">SUM(F9:F26)</f>
        <v>0</v>
      </c>
      <c r="G27" s="489">
        <f t="shared" si="23"/>
        <v>0</v>
      </c>
      <c r="H27" s="489">
        <f t="shared" si="23"/>
        <v>0</v>
      </c>
      <c r="I27" s="489">
        <f t="shared" si="23"/>
        <v>0</v>
      </c>
      <c r="J27" s="489">
        <f t="shared" si="23"/>
        <v>0</v>
      </c>
      <c r="K27" s="489">
        <f t="shared" si="23"/>
        <v>0</v>
      </c>
      <c r="L27" s="489">
        <f t="shared" si="23"/>
        <v>0</v>
      </c>
      <c r="M27" s="489">
        <f t="shared" si="23"/>
        <v>0</v>
      </c>
      <c r="N27" s="489">
        <f t="shared" si="23"/>
        <v>0</v>
      </c>
      <c r="O27" s="489">
        <f t="shared" si="23"/>
        <v>0</v>
      </c>
      <c r="P27" s="489">
        <f t="shared" si="23"/>
        <v>0</v>
      </c>
      <c r="Q27" s="488">
        <f t="shared" si="23"/>
        <v>0</v>
      </c>
      <c r="R27" s="489">
        <f t="shared" si="23"/>
        <v>0</v>
      </c>
      <c r="S27" s="489">
        <f t="shared" si="23"/>
        <v>0</v>
      </c>
      <c r="T27" s="489">
        <f t="shared" si="23"/>
        <v>0</v>
      </c>
      <c r="U27" s="489">
        <f t="shared" si="23"/>
        <v>0</v>
      </c>
      <c r="V27" s="194">
        <f t="shared" si="19"/>
        <v>0</v>
      </c>
      <c r="W27" s="194"/>
      <c r="X27" s="194"/>
      <c r="Y27" s="194"/>
      <c r="Z27" s="234"/>
    </row>
    <row r="28" spans="1:26" ht="8.25" customHeight="1" x14ac:dyDescent="0.25">
      <c r="A28" s="236"/>
      <c r="B28" s="237"/>
      <c r="C28" s="237"/>
      <c r="D28" s="237"/>
      <c r="E28" s="237"/>
      <c r="F28" s="237"/>
      <c r="G28" s="237"/>
      <c r="H28" s="237"/>
      <c r="I28" s="237"/>
      <c r="J28" s="237"/>
      <c r="K28" s="237"/>
      <c r="L28" s="237"/>
      <c r="M28" s="237"/>
      <c r="N28" s="237"/>
      <c r="O28" s="237"/>
      <c r="P28" s="237"/>
      <c r="Q28" s="237"/>
      <c r="R28" s="237"/>
      <c r="S28" s="237"/>
      <c r="T28" s="237"/>
      <c r="U28" s="237"/>
      <c r="V28" s="237"/>
      <c r="W28" s="237"/>
      <c r="X28" s="237"/>
      <c r="Y28" s="237"/>
      <c r="Z28" s="238"/>
    </row>
    <row r="30" spans="1:26" ht="15.6" x14ac:dyDescent="0.3">
      <c r="C30" s="515" t="s">
        <v>531</v>
      </c>
      <c r="D30" s="516"/>
      <c r="E30" s="516"/>
      <c r="F30" s="516"/>
      <c r="G30" s="516"/>
      <c r="H30" s="516"/>
      <c r="I30" s="516"/>
      <c r="J30" s="516"/>
      <c r="K30" s="516"/>
      <c r="L30" s="516"/>
      <c r="M30" s="516"/>
      <c r="N30" s="516"/>
      <c r="O30" s="516"/>
      <c r="P30" s="516"/>
      <c r="Q30" s="517"/>
    </row>
    <row r="31" spans="1:26" x14ac:dyDescent="0.25">
      <c r="C31" s="518" t="str">
        <f>IF(DbigError+DmogError&gt;0,"Please go back to the Data Page and look for errors..   Read the instructions back in the Contents worksheet.  MOG is material other than grapes.",IF(DrndError&gt;0,"Small rounding errors were found.","No comments."))</f>
        <v>No comments.</v>
      </c>
      <c r="D31" s="519"/>
      <c r="E31" s="519"/>
      <c r="F31" s="519"/>
      <c r="G31" s="519"/>
      <c r="H31" s="519"/>
      <c r="I31" s="519"/>
      <c r="J31" s="519"/>
      <c r="K31" s="519"/>
      <c r="L31" s="519"/>
      <c r="M31" s="519"/>
      <c r="N31" s="519"/>
      <c r="O31" s="519"/>
      <c r="P31" s="519"/>
      <c r="Q31" s="520"/>
    </row>
    <row r="32" spans="1:26" x14ac:dyDescent="0.25">
      <c r="C32" s="521" t="str">
        <f>IF(DbigError&gt;0,"Problem?","")</f>
        <v/>
      </c>
      <c r="D32" s="522" t="str">
        <f>IF(DbigError&gt;0,TEXT(DbigErrCnt,0),"")</f>
        <v/>
      </c>
      <c r="E32" s="523" t="str">
        <f>IF(DbigError&gt;0,"Districts should definitely be checked for errors on the Data Page. The balance difference is too large to ignore.","")</f>
        <v/>
      </c>
      <c r="F32" s="523"/>
      <c r="G32" s="523"/>
      <c r="H32" s="523"/>
      <c r="I32" s="523"/>
      <c r="J32" s="523"/>
      <c r="K32" s="523"/>
      <c r="L32" s="523"/>
      <c r="M32" s="523"/>
      <c r="N32" s="523"/>
      <c r="O32" s="523"/>
      <c r="P32" s="523"/>
      <c r="Q32" s="524"/>
    </row>
    <row r="33" spans="3:17" x14ac:dyDescent="0.25">
      <c r="C33" s="525"/>
      <c r="D33" s="526"/>
      <c r="E33" s="527" t="str">
        <f>IF(DbigError&gt;0,"If you know that this is due to MOG, please go to the Data Page and enter the numeral 1 in the MOG column B for the appropriate lines,","")</f>
        <v/>
      </c>
      <c r="F33" s="527"/>
      <c r="G33" s="527"/>
      <c r="H33" s="527"/>
      <c r="I33" s="527"/>
      <c r="J33" s="527"/>
      <c r="K33" s="527"/>
      <c r="L33" s="527"/>
      <c r="M33" s="527"/>
      <c r="N33" s="527"/>
      <c r="O33" s="527"/>
      <c r="P33" s="527"/>
      <c r="Q33" s="528"/>
    </row>
    <row r="34" spans="3:17" x14ac:dyDescent="0.25">
      <c r="C34" s="525"/>
      <c r="D34" s="526"/>
      <c r="E34" s="527" t="str">
        <f>IF(DbigError&gt;0,"where crush is greater than purchase.  If the difference is not MOG, please fix the error.  Remember to put grapes you grow and","")</f>
        <v/>
      </c>
      <c r="F34" s="527"/>
      <c r="G34" s="527"/>
      <c r="H34" s="527"/>
      <c r="I34" s="527"/>
      <c r="J34" s="527"/>
      <c r="K34" s="527"/>
      <c r="L34" s="527"/>
      <c r="M34" s="527"/>
      <c r="N34" s="527"/>
      <c r="O34" s="527"/>
      <c r="P34" s="527"/>
      <c r="Q34" s="528"/>
    </row>
    <row r="35" spans="3:17" x14ac:dyDescent="0.25">
      <c r="C35" s="525"/>
      <c r="D35" s="526"/>
      <c r="E35" s="527" t="str">
        <f>IF(DbigError&gt;0,"crush at your firm on their own Data Page line and put a 1 in Data Page column C.","")</f>
        <v/>
      </c>
      <c r="F35" s="527"/>
      <c r="G35" s="527"/>
      <c r="H35" s="527"/>
      <c r="I35" s="527"/>
      <c r="J35" s="527"/>
      <c r="K35" s="527"/>
      <c r="L35" s="527"/>
      <c r="M35" s="527"/>
      <c r="N35" s="527"/>
      <c r="O35" s="527"/>
      <c r="P35" s="527"/>
      <c r="Q35" s="528"/>
    </row>
    <row r="36" spans="3:17" x14ac:dyDescent="0.25">
      <c r="C36" s="525"/>
      <c r="D36" s="526"/>
      <c r="E36" s="527" t="str">
        <f>IF(DbigError&gt;0,"Please check that you have not entered tonnages into the Data Page which are also entered into Questions 1C, 3 or 4.","")</f>
        <v/>
      </c>
      <c r="F36" s="527"/>
      <c r="G36" s="527"/>
      <c r="H36" s="527"/>
      <c r="I36" s="527"/>
      <c r="J36" s="527"/>
      <c r="K36" s="527"/>
      <c r="L36" s="527"/>
      <c r="M36" s="527"/>
      <c r="N36" s="527"/>
      <c r="O36" s="527"/>
      <c r="P36" s="527"/>
      <c r="Q36" s="528"/>
    </row>
    <row r="37" spans="3:17" x14ac:dyDescent="0.25">
      <c r="C37" s="525"/>
      <c r="D37" s="526"/>
      <c r="E37" s="527" t="str">
        <f>IF(DbigError&gt;0,"Tonnages entered into Questions 1C, 3 or 4 should not be entered into the Data Page.  These tons are automatically summed for you.","")</f>
        <v/>
      </c>
      <c r="F37" s="527"/>
      <c r="G37" s="527"/>
      <c r="H37" s="527"/>
      <c r="I37" s="527"/>
      <c r="J37" s="527"/>
      <c r="K37" s="527"/>
      <c r="L37" s="527"/>
      <c r="M37" s="527"/>
      <c r="N37" s="527"/>
      <c r="O37" s="527"/>
      <c r="P37" s="527"/>
      <c r="Q37" s="528"/>
    </row>
    <row r="38" spans="3:17" x14ac:dyDescent="0.25">
      <c r="C38" s="525"/>
      <c r="D38" s="526"/>
      <c r="E38" s="527" t="str">
        <f>IF(DbigError&gt;0,"You can see these sums in rows 13, 14 and 15 on the Data Page.  To find Data Page rows which may be in error, look for green colored cells.","")</f>
        <v/>
      </c>
      <c r="F38" s="527"/>
      <c r="G38" s="527"/>
      <c r="H38" s="527"/>
      <c r="I38" s="527"/>
      <c r="J38" s="527"/>
      <c r="K38" s="527"/>
      <c r="L38" s="527"/>
      <c r="M38" s="527"/>
      <c r="N38" s="527"/>
      <c r="O38" s="527"/>
      <c r="P38" s="527"/>
      <c r="Q38" s="528"/>
    </row>
    <row r="39" spans="3:17" x14ac:dyDescent="0.25">
      <c r="C39" s="529"/>
      <c r="D39" s="530"/>
      <c r="E39" s="531" t="str">
        <f>IF(DbigError&gt;0,"Check that the district numbers are entered correctly in the Data Page and also in Questions 1B, 1C, 2, 3 and 4.","")</f>
        <v/>
      </c>
      <c r="F39" s="531"/>
      <c r="G39" s="531"/>
      <c r="H39" s="531"/>
      <c r="I39" s="531"/>
      <c r="J39" s="531"/>
      <c r="K39" s="531"/>
      <c r="L39" s="531"/>
      <c r="M39" s="531"/>
      <c r="N39" s="531"/>
      <c r="O39" s="531"/>
      <c r="P39" s="531"/>
      <c r="Q39" s="532"/>
    </row>
    <row r="40" spans="3:17" x14ac:dyDescent="0.25">
      <c r="C40" s="521" t="str">
        <f>IF(DmogError&gt;0,"?? MOG? ","")</f>
        <v/>
      </c>
      <c r="D40" s="522" t="str">
        <f>IF(DmogError&gt;0,TEXT(DmogErrCnt,0),"")</f>
        <v/>
      </c>
      <c r="E40" s="523" t="str">
        <f>IF(DmogError&gt;0,"Districts have balance differences under 10% of the crush for that district.  If you know that this is due to MOG please go to the Data Page and,","")</f>
        <v/>
      </c>
      <c r="F40" s="523"/>
      <c r="G40" s="523"/>
      <c r="H40" s="523"/>
      <c r="I40" s="523"/>
      <c r="J40" s="523"/>
      <c r="K40" s="523"/>
      <c r="L40" s="523"/>
      <c r="M40" s="523"/>
      <c r="N40" s="523"/>
      <c r="O40" s="523"/>
      <c r="P40" s="523"/>
      <c r="Q40" s="524"/>
    </row>
    <row r="41" spans="3:17" x14ac:dyDescent="0.25">
      <c r="C41" s="525"/>
      <c r="D41" s="526"/>
      <c r="E41" s="527" t="str">
        <f>IF(DmogError&gt;0,"enter the numeral 1 in the MOG column B for the appropriate lines where crush is greater than purchase.  If the difference is not MOG,","")</f>
        <v/>
      </c>
      <c r="F41" s="527"/>
      <c r="G41" s="527"/>
      <c r="H41" s="527"/>
      <c r="I41" s="527"/>
      <c r="J41" s="527"/>
      <c r="K41" s="527"/>
      <c r="L41" s="527"/>
      <c r="M41" s="527"/>
      <c r="N41" s="527"/>
      <c r="O41" s="527"/>
      <c r="P41" s="527"/>
      <c r="Q41" s="528"/>
    </row>
    <row r="42" spans="3:17" x14ac:dyDescent="0.25">
      <c r="C42" s="529"/>
      <c r="D42" s="530"/>
      <c r="E42" s="531" t="str">
        <f>IF(DmogError&gt;0,"please fix the error.  Remember to put grapes you grow and crush at your firm on their own Data Page line and put a 1 in Data Page column C.","")</f>
        <v/>
      </c>
      <c r="F42" s="531"/>
      <c r="G42" s="531"/>
      <c r="H42" s="531"/>
      <c r="I42" s="531"/>
      <c r="J42" s="531"/>
      <c r="K42" s="531"/>
      <c r="L42" s="531"/>
      <c r="M42" s="531"/>
      <c r="N42" s="531"/>
      <c r="O42" s="531"/>
      <c r="P42" s="531"/>
      <c r="Q42" s="532"/>
    </row>
    <row r="43" spans="3:17" x14ac:dyDescent="0.25">
      <c r="C43" s="521" t="str">
        <f>IF(DrndError&gt;0,"Rounding?  ","")</f>
        <v/>
      </c>
      <c r="D43" s="522" t="str">
        <f>IF(DrndError&gt;0,TEXT(DrndErrCnt,0),"")</f>
        <v/>
      </c>
      <c r="E43" s="516" t="str">
        <f>IF(DrndError&gt;0,"Districts have a small balance difference that is probably due to rounding.","")</f>
        <v/>
      </c>
      <c r="F43" s="516"/>
      <c r="G43" s="516"/>
      <c r="H43" s="516"/>
      <c r="I43" s="516"/>
      <c r="J43" s="516"/>
      <c r="K43" s="516"/>
      <c r="L43" s="516"/>
      <c r="M43" s="516"/>
      <c r="N43" s="516"/>
      <c r="O43" s="516"/>
      <c r="P43" s="516"/>
      <c r="Q43" s="517"/>
    </row>
    <row r="44" spans="3:17" x14ac:dyDescent="0.25">
      <c r="C44" s="533"/>
      <c r="D44" s="534"/>
      <c r="E44" s="534"/>
      <c r="F44" s="534"/>
      <c r="G44" s="534"/>
      <c r="H44" s="534"/>
      <c r="I44" s="534"/>
      <c r="J44" s="534"/>
      <c r="K44" s="534"/>
      <c r="L44" s="534"/>
      <c r="M44" s="534"/>
      <c r="N44" s="534"/>
      <c r="O44" s="534"/>
      <c r="P44" s="534"/>
      <c r="Q44" s="535"/>
    </row>
  </sheetData>
  <phoneticPr fontId="15" type="noConversion"/>
  <conditionalFormatting sqref="A9">
    <cfRule type="expression" dxfId="98" priority="18" stopIfTrue="1">
      <formula>D9&lt;&gt;0</formula>
    </cfRule>
    <cfRule type="expression" dxfId="97" priority="19" stopIfTrue="1">
      <formula>+K9+N9&lt;&gt;0</formula>
    </cfRule>
  </conditionalFormatting>
  <conditionalFormatting sqref="A10:A26">
    <cfRule type="expression" dxfId="96" priority="27" stopIfTrue="1">
      <formula>V10&gt;2</formula>
    </cfRule>
    <cfRule type="expression" dxfId="95" priority="29" stopIfTrue="1">
      <formula>+K10+N10&gt;0</formula>
    </cfRule>
    <cfRule type="expression" dxfId="94" priority="28" stopIfTrue="1">
      <formula>V10&gt;1</formula>
    </cfRule>
  </conditionalFormatting>
  <conditionalFormatting sqref="C3">
    <cfRule type="expression" dxfId="93" priority="26" stopIfTrue="1">
      <formula>+K9+N9+R7&lt;&gt;0</formula>
    </cfRule>
  </conditionalFormatting>
  <conditionalFormatting sqref="C4">
    <cfRule type="expression" dxfId="92" priority="25" stopIfTrue="1">
      <formula>+K9+N9+R7&lt;&gt;0</formula>
    </cfRule>
  </conditionalFormatting>
  <conditionalFormatting sqref="C5">
    <cfRule type="expression" dxfId="91" priority="39" stopIfTrue="1">
      <formula>+K9+N9+R7&lt;&gt;0</formula>
    </cfRule>
  </conditionalFormatting>
  <conditionalFormatting sqref="C6">
    <cfRule type="expression" dxfId="90" priority="40" stopIfTrue="1">
      <formula>+K9+N9+R7&lt;&gt;0</formula>
    </cfRule>
  </conditionalFormatting>
  <conditionalFormatting sqref="C7">
    <cfRule type="expression" dxfId="89" priority="24" stopIfTrue="1">
      <formula>+K9+N9+R7&lt;&gt;0</formula>
    </cfRule>
  </conditionalFormatting>
  <conditionalFormatting sqref="C9">
    <cfRule type="expression" dxfId="88" priority="4" stopIfTrue="1">
      <formula>D9&lt;&gt;0</formula>
    </cfRule>
  </conditionalFormatting>
  <conditionalFormatting sqref="C10:C26">
    <cfRule type="expression" dxfId="87" priority="32" stopIfTrue="1">
      <formula>+K10+N10&gt;0</formula>
    </cfRule>
    <cfRule type="expression" dxfId="86" priority="31" stopIfTrue="1">
      <formula>V10&gt;1</formula>
    </cfRule>
    <cfRule type="expression" dxfId="85" priority="30" stopIfTrue="1">
      <formula>V10&gt;2</formula>
    </cfRule>
  </conditionalFormatting>
  <conditionalFormatting sqref="C32:C39 E32:Q39">
    <cfRule type="expression" dxfId="84" priority="42" stopIfTrue="1">
      <formula>+DbigError &gt;0</formula>
    </cfRule>
  </conditionalFormatting>
  <conditionalFormatting sqref="C40:Q42">
    <cfRule type="expression" dxfId="83" priority="41" stopIfTrue="1">
      <formula>+DmogError &gt;0</formula>
    </cfRule>
  </conditionalFormatting>
  <conditionalFormatting sqref="D9">
    <cfRule type="cellIs" dxfId="82" priority="3" stopIfTrue="1" operator="notEqual">
      <formula>0</formula>
    </cfRule>
  </conditionalFormatting>
  <conditionalFormatting sqref="D10:D26">
    <cfRule type="expression" dxfId="81" priority="35" stopIfTrue="1">
      <formula>+K10+N10&gt;0</formula>
    </cfRule>
    <cfRule type="expression" dxfId="80" priority="34" stopIfTrue="1">
      <formula>V10&gt;1</formula>
    </cfRule>
    <cfRule type="expression" dxfId="79" priority="33" stopIfTrue="1">
      <formula>V10&gt;2</formula>
    </cfRule>
  </conditionalFormatting>
  <conditionalFormatting sqref="D27">
    <cfRule type="expression" dxfId="78" priority="37" stopIfTrue="1">
      <formula>V27&gt;1</formula>
    </cfRule>
    <cfRule type="expression" dxfId="77" priority="36" stopIfTrue="1">
      <formula>V27&gt;2</formula>
    </cfRule>
    <cfRule type="expression" dxfId="76" priority="38" stopIfTrue="1">
      <formula>+K27+N27&lt;&gt;0</formula>
    </cfRule>
  </conditionalFormatting>
  <conditionalFormatting sqref="E10:E26">
    <cfRule type="expression" dxfId="75" priority="5" stopIfTrue="1">
      <formula>+K10+N10&gt;0</formula>
    </cfRule>
  </conditionalFormatting>
  <conditionalFormatting sqref="E9:P9 T9:U9">
    <cfRule type="cellIs" dxfId="74" priority="1" stopIfTrue="1" operator="greaterThan">
      <formula>0</formula>
    </cfRule>
  </conditionalFormatting>
  <conditionalFormatting sqref="E27:P27 T27:U27">
    <cfRule type="cellIs" dxfId="73" priority="21" stopIfTrue="1" operator="notEqual">
      <formula>0</formula>
    </cfRule>
  </conditionalFormatting>
  <conditionalFormatting sqref="F10:F26">
    <cfRule type="expression" dxfId="72" priority="43" stopIfTrue="1">
      <formula>+K10+N10&gt;0</formula>
    </cfRule>
  </conditionalFormatting>
  <conditionalFormatting sqref="G10:G26">
    <cfRule type="expression" dxfId="71" priority="6" stopIfTrue="1">
      <formula>+K10+N10&gt;0</formula>
    </cfRule>
  </conditionalFormatting>
  <conditionalFormatting sqref="H10:H26">
    <cfRule type="expression" dxfId="70" priority="7" stopIfTrue="1">
      <formula>+K10+N10&gt;0</formula>
    </cfRule>
  </conditionalFormatting>
  <conditionalFormatting sqref="I1">
    <cfRule type="cellIs" dxfId="69" priority="22" stopIfTrue="1" operator="notEqual">
      <formula>+POID</formula>
    </cfRule>
  </conditionalFormatting>
  <conditionalFormatting sqref="I10:I26">
    <cfRule type="expression" dxfId="68" priority="8" stopIfTrue="1">
      <formula>+K10+N10&gt;0</formula>
    </cfRule>
  </conditionalFormatting>
  <conditionalFormatting sqref="J10:J26">
    <cfRule type="expression" dxfId="67" priority="9" stopIfTrue="1">
      <formula>+K10+N10&gt;0</formula>
    </cfRule>
  </conditionalFormatting>
  <conditionalFormatting sqref="K10:K26">
    <cfRule type="expression" dxfId="66" priority="10" stopIfTrue="1">
      <formula>+K10+N10&gt;0</formula>
    </cfRule>
  </conditionalFormatting>
  <conditionalFormatting sqref="L1">
    <cfRule type="cellIs" dxfId="65" priority="23" stopIfTrue="1" operator="notEqual">
      <formula>+Operation</formula>
    </cfRule>
  </conditionalFormatting>
  <conditionalFormatting sqref="L10:L26">
    <cfRule type="expression" dxfId="64" priority="11" stopIfTrue="1">
      <formula>+K10+N10&gt;0</formula>
    </cfRule>
  </conditionalFormatting>
  <conditionalFormatting sqref="M10:M26">
    <cfRule type="expression" dxfId="63" priority="12" stopIfTrue="1">
      <formula>+K10+N10&gt;0</formula>
    </cfRule>
  </conditionalFormatting>
  <conditionalFormatting sqref="N10:N26">
    <cfRule type="expression" dxfId="62" priority="13" stopIfTrue="1">
      <formula>+K10+N10&gt;0</formula>
    </cfRule>
  </conditionalFormatting>
  <conditionalFormatting sqref="O10:O26">
    <cfRule type="expression" dxfId="61" priority="14" stopIfTrue="1">
      <formula>+K10+N10&gt;0</formula>
    </cfRule>
  </conditionalFormatting>
  <conditionalFormatting sqref="P10:P26">
    <cfRule type="expression" dxfId="60" priority="15" stopIfTrue="1">
      <formula>+K10+N10&gt;0</formula>
    </cfRule>
  </conditionalFormatting>
  <conditionalFormatting sqref="Q9">
    <cfRule type="cellIs" dxfId="59" priority="2" stopIfTrue="1" operator="notEqual">
      <formula>0</formula>
    </cfRule>
  </conditionalFormatting>
  <conditionalFormatting sqref="Q10:Q26">
    <cfRule type="expression" dxfId="58" priority="46" stopIfTrue="1">
      <formula>+K10+N10&gt;0</formula>
    </cfRule>
  </conditionalFormatting>
  <conditionalFormatting sqref="Q10:Q27">
    <cfRule type="cellIs" dxfId="57" priority="44" stopIfTrue="1" operator="lessThan">
      <formula>-0.2</formula>
    </cfRule>
    <cfRule type="cellIs" dxfId="56" priority="45" stopIfTrue="1" operator="between">
      <formula>-0.21</formula>
      <formula>-0.0001</formula>
    </cfRule>
  </conditionalFormatting>
  <conditionalFormatting sqref="Q27">
    <cfRule type="expression" dxfId="55" priority="49" stopIfTrue="1">
      <formula>+K27+N27 &gt;0</formula>
    </cfRule>
  </conditionalFormatting>
  <conditionalFormatting sqref="R27:S27">
    <cfRule type="cellIs" dxfId="54" priority="20" stopIfTrue="1" operator="notEqual">
      <formula>0</formula>
    </cfRule>
  </conditionalFormatting>
  <conditionalFormatting sqref="T10:T26">
    <cfRule type="expression" dxfId="53" priority="16" stopIfTrue="1">
      <formula>+K10+N10&lt;&gt;0</formula>
    </cfRule>
  </conditionalFormatting>
  <conditionalFormatting sqref="U10:U26">
    <cfRule type="expression" dxfId="52" priority="17" stopIfTrue="1">
      <formula>+K10+N10&lt;&gt;0</formula>
    </cfRule>
  </conditionalFormatting>
  <pageMargins left="0.75" right="0.75" top="1" bottom="1" header="0.5" footer="0.5"/>
  <pageSetup orientation="portrait" r:id="rId1"/>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A539"/>
  <sheetViews>
    <sheetView workbookViewId="0">
      <pane xSplit="3" ySplit="9" topLeftCell="D10" activePane="bottomRight" state="frozen"/>
      <selection pane="topRight" activeCell="D1" sqref="D1"/>
      <selection pane="bottomLeft" activeCell="A10" sqref="A10"/>
      <selection pane="bottomRight" activeCell="H516" sqref="H516"/>
    </sheetView>
  </sheetViews>
  <sheetFormatPr defaultColWidth="9.109375" defaultRowHeight="13.2" x14ac:dyDescent="0.25"/>
  <cols>
    <col min="1" max="1" width="25.6640625" style="40" customWidth="1"/>
    <col min="2" max="3" width="9.109375" style="40" hidden="1" customWidth="1"/>
    <col min="4" max="5" width="12.6640625" style="40" customWidth="1"/>
    <col min="6" max="6" width="10.6640625" style="40" customWidth="1"/>
    <col min="7" max="7" width="11.44140625" style="40" hidden="1" customWidth="1"/>
    <col min="8" max="18" width="10.6640625" style="40" customWidth="1"/>
    <col min="19" max="20" width="0" style="40" hidden="1" customWidth="1"/>
    <col min="21" max="21" width="10.6640625" style="40" customWidth="1"/>
    <col min="22" max="22" width="10.88671875" style="40" customWidth="1"/>
    <col min="23" max="26" width="9.109375" style="40" hidden="1" customWidth="1"/>
    <col min="27" max="27" width="2.33203125" style="40" customWidth="1"/>
    <col min="28" max="16384" width="9.109375" style="40"/>
  </cols>
  <sheetData>
    <row r="1" spans="1:27" x14ac:dyDescent="0.25">
      <c r="A1" s="188"/>
      <c r="B1" s="194"/>
      <c r="C1" s="194"/>
      <c r="D1" s="194"/>
      <c r="E1" s="194"/>
      <c r="F1" s="194"/>
      <c r="G1" s="194"/>
      <c r="H1" s="175" t="str">
        <f>IF(ISNUMBER(+POID), IF(+POID &gt;300000000, IF(+POID &gt;999999999, "INVALID ID NUMBER", +POID ), "INVALID ID NUMBER" ), "YOUR ID NUMBER IS MISSING.")</f>
        <v>YOUR ID NUMBER IS MISSING.</v>
      </c>
      <c r="I1" s="194"/>
      <c r="J1" s="194"/>
      <c r="K1" s="492" t="str">
        <f>IF(+Operation=0, "YOUR FIRM'S NAME IS MISSING.", +Operation)</f>
        <v>YOUR FIRM'S NAME IS MISSING.</v>
      </c>
      <c r="L1" s="194"/>
      <c r="M1" s="194"/>
      <c r="N1" s="194"/>
      <c r="O1" s="194"/>
      <c r="P1" s="194"/>
      <c r="Q1" s="194"/>
      <c r="R1" s="194"/>
      <c r="S1" s="194"/>
      <c r="T1" s="194"/>
      <c r="U1" s="194"/>
      <c r="V1" s="194"/>
      <c r="W1" s="194"/>
      <c r="X1" s="194"/>
      <c r="Y1" s="194"/>
      <c r="Z1" s="194"/>
      <c r="AA1" s="230"/>
    </row>
    <row r="2" spans="1:27" ht="17.399999999999999" x14ac:dyDescent="0.3">
      <c r="A2" s="484" t="s">
        <v>24</v>
      </c>
      <c r="B2" s="106"/>
      <c r="C2" s="106"/>
      <c r="D2" s="106"/>
      <c r="E2" s="444"/>
      <c r="F2" s="106"/>
      <c r="G2" s="106"/>
      <c r="H2" s="106"/>
      <c r="I2" s="106"/>
      <c r="J2" s="106"/>
      <c r="K2" s="106"/>
      <c r="L2" s="106"/>
      <c r="M2" s="106"/>
      <c r="N2" s="106"/>
      <c r="O2" s="106"/>
      <c r="P2" s="106"/>
      <c r="Q2" s="237"/>
      <c r="R2" s="238"/>
      <c r="S2" s="228"/>
      <c r="T2" s="228"/>
      <c r="U2" s="447" t="s">
        <v>750</v>
      </c>
      <c r="V2" s="230"/>
      <c r="W2" s="228"/>
      <c r="X2" s="228"/>
      <c r="Y2" s="228"/>
      <c r="Z2" s="228"/>
      <c r="AA2" s="234"/>
    </row>
    <row r="3" spans="1:27" x14ac:dyDescent="0.25">
      <c r="A3" s="490" t="str">
        <f>IF(+L9+O9+S7&lt;&gt;0, "Crush and Purchases", "")</f>
        <v/>
      </c>
      <c r="B3" s="443"/>
      <c r="C3" s="499"/>
      <c r="D3" s="448"/>
      <c r="E3" s="449" t="s">
        <v>751</v>
      </c>
      <c r="F3" s="450" t="s">
        <v>752</v>
      </c>
      <c r="G3" s="538"/>
      <c r="H3" s="445"/>
      <c r="I3" s="451"/>
      <c r="J3" s="445"/>
      <c r="K3" s="445"/>
      <c r="L3" s="446"/>
      <c r="M3" s="452" t="s">
        <v>753</v>
      </c>
      <c r="N3" s="453"/>
      <c r="O3" s="454"/>
      <c r="P3" s="445"/>
      <c r="Q3" s="445"/>
      <c r="R3" s="455"/>
      <c r="S3" s="228"/>
      <c r="T3" s="228"/>
      <c r="U3" s="456" t="s">
        <v>754</v>
      </c>
      <c r="V3" s="238"/>
      <c r="W3" s="457"/>
      <c r="X3" s="457"/>
      <c r="Y3" s="457"/>
      <c r="Z3" s="457"/>
      <c r="AA3" s="234"/>
    </row>
    <row r="4" spans="1:27" x14ac:dyDescent="0.25">
      <c r="A4" s="469" t="str">
        <f>IF(+L9+O9+S7&lt;&gt;0, "do not balance for all", "")</f>
        <v/>
      </c>
      <c r="B4" s="228"/>
      <c r="C4" s="500"/>
      <c r="D4" s="231"/>
      <c r="E4" s="458" t="s">
        <v>755</v>
      </c>
      <c r="F4" s="459" t="s">
        <v>756</v>
      </c>
      <c r="G4" s="460" t="s">
        <v>186</v>
      </c>
      <c r="H4" s="460" t="s">
        <v>756</v>
      </c>
      <c r="I4" s="460" t="s">
        <v>757</v>
      </c>
      <c r="J4" s="460" t="s">
        <v>230</v>
      </c>
      <c r="K4" s="460" t="s">
        <v>758</v>
      </c>
      <c r="L4" s="460" t="s">
        <v>782</v>
      </c>
      <c r="M4" s="461" t="s">
        <v>75</v>
      </c>
      <c r="N4" s="460" t="s">
        <v>75</v>
      </c>
      <c r="O4" s="460" t="s">
        <v>782</v>
      </c>
      <c r="P4" s="460" t="s">
        <v>605</v>
      </c>
      <c r="Q4" s="462" t="s">
        <v>783</v>
      </c>
      <c r="R4" s="463" t="s">
        <v>784</v>
      </c>
      <c r="S4" s="464" t="s">
        <v>20</v>
      </c>
      <c r="T4" s="464"/>
      <c r="U4" s="460" t="s">
        <v>785</v>
      </c>
      <c r="V4" s="460" t="s">
        <v>758</v>
      </c>
      <c r="W4" s="457" t="s">
        <v>21</v>
      </c>
      <c r="X4" s="514" t="s">
        <v>20</v>
      </c>
      <c r="Y4" s="457"/>
      <c r="Z4" s="457"/>
      <c r="AA4" s="234"/>
    </row>
    <row r="5" spans="1:27" ht="15.6" x14ac:dyDescent="0.3">
      <c r="A5" s="501" t="s">
        <v>18</v>
      </c>
      <c r="B5" s="464"/>
      <c r="C5" s="502"/>
      <c r="D5" s="465"/>
      <c r="E5" s="467" t="s">
        <v>30</v>
      </c>
      <c r="F5" s="459" t="s">
        <v>97</v>
      </c>
      <c r="G5" s="462" t="s">
        <v>187</v>
      </c>
      <c r="H5" s="462" t="s">
        <v>786</v>
      </c>
      <c r="I5" s="462" t="s">
        <v>787</v>
      </c>
      <c r="J5" s="462" t="s">
        <v>788</v>
      </c>
      <c r="K5" s="462" t="s">
        <v>789</v>
      </c>
      <c r="L5" s="462" t="s">
        <v>790</v>
      </c>
      <c r="M5" s="467" t="s">
        <v>791</v>
      </c>
      <c r="N5" s="462" t="s">
        <v>792</v>
      </c>
      <c r="O5" s="462" t="s">
        <v>97</v>
      </c>
      <c r="P5" s="462" t="s">
        <v>606</v>
      </c>
      <c r="Q5" s="462" t="s">
        <v>606</v>
      </c>
      <c r="R5" s="463" t="s">
        <v>793</v>
      </c>
      <c r="S5" s="464"/>
      <c r="T5" s="464"/>
      <c r="U5" s="462" t="s">
        <v>756</v>
      </c>
      <c r="V5" s="462" t="s">
        <v>0</v>
      </c>
      <c r="W5" s="457" t="s">
        <v>22</v>
      </c>
      <c r="X5" s="457"/>
      <c r="Y5" s="457"/>
      <c r="Z5" s="457"/>
      <c r="AA5" s="234"/>
    </row>
    <row r="6" spans="1:27" x14ac:dyDescent="0.25">
      <c r="A6" s="469"/>
      <c r="B6" s="464"/>
      <c r="C6" s="502"/>
      <c r="D6" s="465"/>
      <c r="E6" s="467" t="s">
        <v>29</v>
      </c>
      <c r="F6" s="459" t="s">
        <v>1</v>
      </c>
      <c r="G6" s="462" t="s">
        <v>207</v>
      </c>
      <c r="H6" s="462"/>
      <c r="I6" s="462"/>
      <c r="J6" s="462"/>
      <c r="K6" s="462" t="s">
        <v>2</v>
      </c>
      <c r="L6" s="462" t="s">
        <v>3</v>
      </c>
      <c r="M6" s="467"/>
      <c r="N6" s="462"/>
      <c r="O6" s="462" t="s">
        <v>789</v>
      </c>
      <c r="P6" s="462" t="s">
        <v>4</v>
      </c>
      <c r="Q6" s="462" t="s">
        <v>4</v>
      </c>
      <c r="R6" s="463" t="s">
        <v>5</v>
      </c>
      <c r="S6" s="464">
        <f>IF(T7&lt;&gt;0,1,0)</f>
        <v>0</v>
      </c>
      <c r="T6" s="464"/>
      <c r="U6" s="462" t="s">
        <v>786</v>
      </c>
      <c r="V6" s="462" t="s">
        <v>4</v>
      </c>
      <c r="W6" s="457"/>
      <c r="X6" s="228">
        <f>IF(X7&gt;0,1,0)</f>
        <v>0</v>
      </c>
      <c r="Y6" s="228">
        <f>IF(Y7&gt;0,1,0)</f>
        <v>0</v>
      </c>
      <c r="Z6" s="228">
        <f>IF(Z7&gt;0,1,0)</f>
        <v>0</v>
      </c>
      <c r="AA6" s="234"/>
    </row>
    <row r="7" spans="1:27" x14ac:dyDescent="0.25">
      <c r="A7" s="469"/>
      <c r="B7" s="470" t="s">
        <v>19</v>
      </c>
      <c r="C7" s="503" t="s">
        <v>6</v>
      </c>
      <c r="D7" s="469"/>
      <c r="E7" s="467" t="s">
        <v>31</v>
      </c>
      <c r="F7" s="463" t="s">
        <v>7</v>
      </c>
      <c r="G7" s="462" t="s">
        <v>208</v>
      </c>
      <c r="H7" s="462" t="s">
        <v>7</v>
      </c>
      <c r="I7" s="462" t="s">
        <v>8</v>
      </c>
      <c r="J7" s="462" t="s">
        <v>9</v>
      </c>
      <c r="K7" s="462" t="s">
        <v>10</v>
      </c>
      <c r="L7" s="462"/>
      <c r="M7" s="467" t="s">
        <v>11</v>
      </c>
      <c r="N7" s="462" t="s">
        <v>12</v>
      </c>
      <c r="O7" s="462" t="s">
        <v>788</v>
      </c>
      <c r="P7" s="462" t="s">
        <v>13</v>
      </c>
      <c r="Q7" s="462" t="s">
        <v>14</v>
      </c>
      <c r="R7" s="463" t="s">
        <v>32</v>
      </c>
      <c r="S7" s="464">
        <f>SUM(S9:S520)</f>
        <v>0</v>
      </c>
      <c r="T7" s="464">
        <f>SUM(T9:T520)</f>
        <v>0</v>
      </c>
      <c r="U7" s="462" t="s">
        <v>13</v>
      </c>
      <c r="V7" s="462" t="s">
        <v>15</v>
      </c>
      <c r="W7" s="457"/>
      <c r="X7" s="228">
        <f>SUM(X10:X520)</f>
        <v>0</v>
      </c>
      <c r="Y7" s="228">
        <f>SUM(Y10:Y520)</f>
        <v>0</v>
      </c>
      <c r="Z7" s="228">
        <f>SUM(Z10:Z520)</f>
        <v>0</v>
      </c>
      <c r="AA7" s="234"/>
    </row>
    <row r="8" spans="1:27" x14ac:dyDescent="0.25">
      <c r="A8" s="469"/>
      <c r="B8" s="470"/>
      <c r="C8" s="503"/>
      <c r="D8" s="469"/>
      <c r="E8" s="466"/>
      <c r="F8" s="471" t="s">
        <v>16</v>
      </c>
      <c r="G8" s="462" t="s">
        <v>7</v>
      </c>
      <c r="H8" s="462"/>
      <c r="I8" s="462"/>
      <c r="J8" s="462"/>
      <c r="K8" s="462"/>
      <c r="L8" s="462"/>
      <c r="M8" s="467"/>
      <c r="N8" s="462"/>
      <c r="O8" s="462"/>
      <c r="P8" s="462"/>
      <c r="Q8" s="462"/>
      <c r="R8" s="471" t="s">
        <v>17</v>
      </c>
      <c r="S8" s="464"/>
      <c r="T8" s="464"/>
      <c r="U8" s="462"/>
      <c r="V8" s="462" t="s">
        <v>13</v>
      </c>
      <c r="W8" s="457"/>
      <c r="X8" s="457"/>
      <c r="Y8" s="457"/>
      <c r="Z8" s="457"/>
      <c r="AA8" s="234"/>
    </row>
    <row r="9" spans="1:27" x14ac:dyDescent="0.25">
      <c r="A9" s="504" t="str">
        <f>IF(+L9+O9&lt;&gt;0,"Missing a Variety Name","")</f>
        <v/>
      </c>
      <c r="B9" s="472"/>
      <c r="C9" s="472">
        <v>1</v>
      </c>
      <c r="D9" s="473"/>
      <c r="E9" s="474">
        <f>C9*ROUND(F9-R9,1)</f>
        <v>0</v>
      </c>
      <c r="F9" s="475">
        <f t="shared" ref="F9:F16" si="0">SUMIF(DPVCODES,B9,DPCTONS)*C9-H9-G9</f>
        <v>0</v>
      </c>
      <c r="G9" s="476">
        <f t="shared" ref="G9:G16" si="1">SUMIF(DPVCODES,B9,DPmoglines)*C9</f>
        <v>0</v>
      </c>
      <c r="H9" s="476">
        <f t="shared" ref="H9:H16" si="2">SUMIF(DPVCODES,B9,DPGCTONS)*C9</f>
        <v>0</v>
      </c>
      <c r="I9" s="476">
        <f t="shared" ref="I9:I16" si="3">SUMIF(Q3VCODES,B9,Q3CTONS)*C9</f>
        <v>0</v>
      </c>
      <c r="J9" s="476">
        <f t="shared" ref="J9:J16" si="4">SUMIF(Q4VCODES,B9,Q4CTONS)*C9</f>
        <v>0</v>
      </c>
      <c r="K9" s="476">
        <f t="shared" ref="K9:K16" si="5">SUMIF(Q1CVCODES,B9,Q1CCTONS)*C9</f>
        <v>0</v>
      </c>
      <c r="L9" s="476">
        <f>C9*(F9+H9+I9+J9+K9)</f>
        <v>0</v>
      </c>
      <c r="M9" s="477">
        <f t="shared" ref="M9:M16" si="6">SUMIF(DPVCODES,B9,DPAPTONS)*C9</f>
        <v>0</v>
      </c>
      <c r="N9" s="476">
        <f t="shared" ref="N9:N16" si="7">SUMIF(DPVCODES,B9,DPDPTONS)*C9</f>
        <v>0</v>
      </c>
      <c r="O9" s="476">
        <f t="shared" ref="O9:O16" si="8">C9*(M9+N9)</f>
        <v>0</v>
      </c>
      <c r="P9" s="476">
        <f t="shared" ref="P9:P16" si="9">SUMIF(Q2VCODES,B9,Q2BOTONS)*C9-U9</f>
        <v>0</v>
      </c>
      <c r="Q9" s="476">
        <f t="shared" ref="Q9:Q16" si="10">SUMIF(Q1BVCODES,B9,Q1BRSTONS)*C9</f>
        <v>0</v>
      </c>
      <c r="R9" s="478">
        <f>ROUND(C9*(O9-P9-Q9),4)</f>
        <v>0</v>
      </c>
      <c r="S9" s="472">
        <f t="shared" ref="S9:S16" si="11">IF(+E9&gt;0.1,1,IF(+E9&lt;-0.1,1,0))</f>
        <v>0</v>
      </c>
      <c r="T9" s="472">
        <f>S9</f>
        <v>0</v>
      </c>
      <c r="U9" s="476">
        <f t="shared" ref="U9:U16" si="12">SUMIF(Q2VCODES,B9,Q2GTONS)*C9</f>
        <v>0</v>
      </c>
      <c r="V9" s="476">
        <f t="shared" ref="V9:V16" si="13">SUMIF(Q1CVCODES,B9,Q1CBOTONS)*C9</f>
        <v>0</v>
      </c>
      <c r="W9" s="487"/>
      <c r="X9" s="487"/>
      <c r="Y9" s="487"/>
      <c r="Z9" s="487"/>
      <c r="AA9" s="238"/>
    </row>
    <row r="10" spans="1:27" x14ac:dyDescent="0.25">
      <c r="A10" s="465" t="s">
        <v>218</v>
      </c>
      <c r="B10" s="464">
        <v>5131</v>
      </c>
      <c r="C10" s="464">
        <v>1</v>
      </c>
      <c r="D10" s="479" t="str">
        <f>IF(W10&gt;2,"Problem?",IF(W10=2,"??",IF(W10=1,"Rounding?",IF(L10+O10&gt;0,"OK",IF(C10=0,"(alias)","")))))</f>
        <v/>
      </c>
      <c r="E10" s="480">
        <f>C10*ROUND(F10-R10,1)</f>
        <v>0</v>
      </c>
      <c r="F10" s="481">
        <f t="shared" si="0"/>
        <v>0</v>
      </c>
      <c r="G10" s="482">
        <f t="shared" si="1"/>
        <v>0</v>
      </c>
      <c r="H10" s="482">
        <f t="shared" si="2"/>
        <v>0</v>
      </c>
      <c r="I10" s="482">
        <f t="shared" si="3"/>
        <v>0</v>
      </c>
      <c r="J10" s="482">
        <f t="shared" si="4"/>
        <v>0</v>
      </c>
      <c r="K10" s="482">
        <f t="shared" si="5"/>
        <v>0</v>
      </c>
      <c r="L10" s="483">
        <f>C10*(F10+H10+I10+J10+K10)</f>
        <v>0</v>
      </c>
      <c r="M10" s="481">
        <f t="shared" si="6"/>
        <v>0</v>
      </c>
      <c r="N10" s="482">
        <f t="shared" si="7"/>
        <v>0</v>
      </c>
      <c r="O10" s="482">
        <f t="shared" si="8"/>
        <v>0</v>
      </c>
      <c r="P10" s="482">
        <f t="shared" si="9"/>
        <v>0</v>
      </c>
      <c r="Q10" s="482">
        <f t="shared" si="10"/>
        <v>0</v>
      </c>
      <c r="R10" s="480">
        <f t="shared" ref="R10:R16" si="14">ROUND(C10*(O10-P10-Q10),4)</f>
        <v>0</v>
      </c>
      <c r="S10" s="464">
        <f t="shared" si="11"/>
        <v>0</v>
      </c>
      <c r="T10" s="464">
        <f>IF(W10&gt;2,1,0)</f>
        <v>0</v>
      </c>
      <c r="U10" s="481">
        <f t="shared" si="12"/>
        <v>0</v>
      </c>
      <c r="V10" s="483">
        <f t="shared" si="13"/>
        <v>0</v>
      </c>
      <c r="W10" s="228">
        <f>IF(E10&lt;-0.5,4,IF(ABS(E10)&lt;0.1,0,IF(ABS(E10)&lt;=0.5,1,IF(E10&lt;0.01*L10,2,3))))</f>
        <v>0</v>
      </c>
      <c r="X10" s="228">
        <f t="shared" ref="X10:X73" si="15">IF(W10&gt;2,1,0)</f>
        <v>0</v>
      </c>
      <c r="Y10" s="228">
        <f t="shared" ref="Y10:Y73" si="16">IF(W10=2,1,0)</f>
        <v>0</v>
      </c>
      <c r="Z10" s="228">
        <f t="shared" ref="Z10:Z73" si="17">IF(W10=1,1,0)</f>
        <v>0</v>
      </c>
      <c r="AA10" s="234"/>
    </row>
    <row r="11" spans="1:27" x14ac:dyDescent="0.25">
      <c r="A11" s="465" t="s">
        <v>220</v>
      </c>
      <c r="B11" s="464">
        <v>5133</v>
      </c>
      <c r="C11" s="464">
        <v>1</v>
      </c>
      <c r="D11" s="479" t="str">
        <f t="shared" ref="D11:D16" si="18">IF(W11&gt;2,"Problem?",IF(W11=2,"??",IF(W11=1,"Rounding?",IF(L11+O11&gt;0,"OK",IF(C11=0,"(alias)","")))))</f>
        <v/>
      </c>
      <c r="E11" s="480">
        <f t="shared" ref="E11:E16" si="19">C11*ROUND(F11-R11,1)</f>
        <v>0</v>
      </c>
      <c r="F11" s="481">
        <f t="shared" si="0"/>
        <v>0</v>
      </c>
      <c r="G11" s="482">
        <f t="shared" si="1"/>
        <v>0</v>
      </c>
      <c r="H11" s="482">
        <f t="shared" si="2"/>
        <v>0</v>
      </c>
      <c r="I11" s="482">
        <f t="shared" si="3"/>
        <v>0</v>
      </c>
      <c r="J11" s="482">
        <f t="shared" si="4"/>
        <v>0</v>
      </c>
      <c r="K11" s="482">
        <f t="shared" si="5"/>
        <v>0</v>
      </c>
      <c r="L11" s="483">
        <f t="shared" ref="L11:L16" si="20">C11*(F11+H11+I11+J11+K11)</f>
        <v>0</v>
      </c>
      <c r="M11" s="481">
        <f t="shared" si="6"/>
        <v>0</v>
      </c>
      <c r="N11" s="482">
        <f t="shared" si="7"/>
        <v>0</v>
      </c>
      <c r="O11" s="482">
        <f t="shared" si="8"/>
        <v>0</v>
      </c>
      <c r="P11" s="482">
        <f t="shared" si="9"/>
        <v>0</v>
      </c>
      <c r="Q11" s="482">
        <f t="shared" si="10"/>
        <v>0</v>
      </c>
      <c r="R11" s="480">
        <f t="shared" si="14"/>
        <v>0</v>
      </c>
      <c r="S11" s="464">
        <f t="shared" si="11"/>
        <v>0</v>
      </c>
      <c r="T11" s="464">
        <f t="shared" ref="T11:T16" si="21">IF(W11&gt;2,1,0)</f>
        <v>0</v>
      </c>
      <c r="U11" s="481">
        <f t="shared" si="12"/>
        <v>0</v>
      </c>
      <c r="V11" s="483">
        <f t="shared" si="13"/>
        <v>0</v>
      </c>
      <c r="W11" s="228">
        <f t="shared" ref="W11:W74" si="22">IF(E11&lt;-0.5,4,IF(ABS(E11)&lt;0.1,0,IF(ABS(E11)&lt;=0.5,1,IF(E11&lt;0.01*L11,2,3))))</f>
        <v>0</v>
      </c>
      <c r="X11" s="228">
        <f t="shared" si="15"/>
        <v>0</v>
      </c>
      <c r="Y11" s="228">
        <f t="shared" si="16"/>
        <v>0</v>
      </c>
      <c r="Z11" s="228">
        <f t="shared" si="17"/>
        <v>0</v>
      </c>
      <c r="AA11" s="234"/>
    </row>
    <row r="12" spans="1:27" x14ac:dyDescent="0.25">
      <c r="A12" s="465" t="s">
        <v>221</v>
      </c>
      <c r="B12" s="464">
        <v>5120</v>
      </c>
      <c r="C12" s="464">
        <v>1</v>
      </c>
      <c r="D12" s="479" t="str">
        <f t="shared" si="18"/>
        <v/>
      </c>
      <c r="E12" s="480">
        <f t="shared" si="19"/>
        <v>0</v>
      </c>
      <c r="F12" s="481">
        <f t="shared" si="0"/>
        <v>0</v>
      </c>
      <c r="G12" s="482">
        <f t="shared" si="1"/>
        <v>0</v>
      </c>
      <c r="H12" s="482">
        <f t="shared" si="2"/>
        <v>0</v>
      </c>
      <c r="I12" s="482">
        <f t="shared" si="3"/>
        <v>0</v>
      </c>
      <c r="J12" s="482">
        <f t="shared" si="4"/>
        <v>0</v>
      </c>
      <c r="K12" s="482">
        <f t="shared" si="5"/>
        <v>0</v>
      </c>
      <c r="L12" s="483">
        <f t="shared" si="20"/>
        <v>0</v>
      </c>
      <c r="M12" s="481">
        <f t="shared" si="6"/>
        <v>0</v>
      </c>
      <c r="N12" s="482">
        <f t="shared" si="7"/>
        <v>0</v>
      </c>
      <c r="O12" s="482">
        <f t="shared" si="8"/>
        <v>0</v>
      </c>
      <c r="P12" s="482">
        <f t="shared" si="9"/>
        <v>0</v>
      </c>
      <c r="Q12" s="482">
        <f t="shared" si="10"/>
        <v>0</v>
      </c>
      <c r="R12" s="480">
        <f t="shared" si="14"/>
        <v>0</v>
      </c>
      <c r="S12" s="464">
        <f t="shared" si="11"/>
        <v>0</v>
      </c>
      <c r="T12" s="464">
        <f t="shared" si="21"/>
        <v>0</v>
      </c>
      <c r="U12" s="481">
        <f t="shared" si="12"/>
        <v>0</v>
      </c>
      <c r="V12" s="483">
        <f t="shared" si="13"/>
        <v>0</v>
      </c>
      <c r="W12" s="228">
        <f t="shared" si="22"/>
        <v>0</v>
      </c>
      <c r="X12" s="228">
        <f t="shared" si="15"/>
        <v>0</v>
      </c>
      <c r="Y12" s="228">
        <f t="shared" si="16"/>
        <v>0</v>
      </c>
      <c r="Z12" s="228">
        <f t="shared" si="17"/>
        <v>0</v>
      </c>
      <c r="AA12" s="234"/>
    </row>
    <row r="13" spans="1:27" x14ac:dyDescent="0.25">
      <c r="A13" s="465" t="s">
        <v>222</v>
      </c>
      <c r="B13" s="464">
        <v>5132</v>
      </c>
      <c r="C13" s="464">
        <v>1</v>
      </c>
      <c r="D13" s="479" t="str">
        <f t="shared" si="18"/>
        <v/>
      </c>
      <c r="E13" s="480">
        <f t="shared" si="19"/>
        <v>0</v>
      </c>
      <c r="F13" s="481">
        <f t="shared" si="0"/>
        <v>0</v>
      </c>
      <c r="G13" s="482">
        <f t="shared" si="1"/>
        <v>0</v>
      </c>
      <c r="H13" s="482">
        <f t="shared" si="2"/>
        <v>0</v>
      </c>
      <c r="I13" s="482">
        <f t="shared" si="3"/>
        <v>0</v>
      </c>
      <c r="J13" s="482">
        <f t="shared" si="4"/>
        <v>0</v>
      </c>
      <c r="K13" s="482">
        <f t="shared" si="5"/>
        <v>0</v>
      </c>
      <c r="L13" s="483">
        <f t="shared" si="20"/>
        <v>0</v>
      </c>
      <c r="M13" s="481">
        <f t="shared" si="6"/>
        <v>0</v>
      </c>
      <c r="N13" s="482">
        <f t="shared" si="7"/>
        <v>0</v>
      </c>
      <c r="O13" s="482">
        <f t="shared" si="8"/>
        <v>0</v>
      </c>
      <c r="P13" s="482">
        <f t="shared" si="9"/>
        <v>0</v>
      </c>
      <c r="Q13" s="482">
        <f t="shared" si="10"/>
        <v>0</v>
      </c>
      <c r="R13" s="480">
        <f t="shared" si="14"/>
        <v>0</v>
      </c>
      <c r="S13" s="464">
        <f t="shared" si="11"/>
        <v>0</v>
      </c>
      <c r="T13" s="464">
        <f t="shared" si="21"/>
        <v>0</v>
      </c>
      <c r="U13" s="481">
        <f t="shared" si="12"/>
        <v>0</v>
      </c>
      <c r="V13" s="483">
        <f t="shared" si="13"/>
        <v>0</v>
      </c>
      <c r="W13" s="228">
        <f t="shared" si="22"/>
        <v>0</v>
      </c>
      <c r="X13" s="228">
        <f t="shared" si="15"/>
        <v>0</v>
      </c>
      <c r="Y13" s="228">
        <f t="shared" si="16"/>
        <v>0</v>
      </c>
      <c r="Z13" s="228">
        <f t="shared" si="17"/>
        <v>0</v>
      </c>
      <c r="AA13" s="234"/>
    </row>
    <row r="14" spans="1:27" x14ac:dyDescent="0.25">
      <c r="A14" s="465" t="s">
        <v>254</v>
      </c>
      <c r="B14" s="464">
        <v>6003</v>
      </c>
      <c r="C14" s="464">
        <v>1</v>
      </c>
      <c r="D14" s="479" t="str">
        <f t="shared" si="18"/>
        <v/>
      </c>
      <c r="E14" s="480">
        <f t="shared" si="19"/>
        <v>0</v>
      </c>
      <c r="F14" s="481">
        <f t="shared" si="0"/>
        <v>0</v>
      </c>
      <c r="G14" s="482">
        <f t="shared" si="1"/>
        <v>0</v>
      </c>
      <c r="H14" s="482">
        <f t="shared" si="2"/>
        <v>0</v>
      </c>
      <c r="I14" s="482">
        <f t="shared" si="3"/>
        <v>0</v>
      </c>
      <c r="J14" s="482">
        <f t="shared" si="4"/>
        <v>0</v>
      </c>
      <c r="K14" s="482">
        <f t="shared" si="5"/>
        <v>0</v>
      </c>
      <c r="L14" s="483">
        <f t="shared" si="20"/>
        <v>0</v>
      </c>
      <c r="M14" s="481">
        <f t="shared" si="6"/>
        <v>0</v>
      </c>
      <c r="N14" s="482">
        <f t="shared" si="7"/>
        <v>0</v>
      </c>
      <c r="O14" s="482">
        <f t="shared" si="8"/>
        <v>0</v>
      </c>
      <c r="P14" s="482">
        <f t="shared" si="9"/>
        <v>0</v>
      </c>
      <c r="Q14" s="482">
        <f t="shared" si="10"/>
        <v>0</v>
      </c>
      <c r="R14" s="480">
        <f t="shared" si="14"/>
        <v>0</v>
      </c>
      <c r="S14" s="464">
        <f t="shared" si="11"/>
        <v>0</v>
      </c>
      <c r="T14" s="464">
        <f t="shared" si="21"/>
        <v>0</v>
      </c>
      <c r="U14" s="481">
        <f t="shared" si="12"/>
        <v>0</v>
      </c>
      <c r="V14" s="483">
        <f t="shared" si="13"/>
        <v>0</v>
      </c>
      <c r="W14" s="228">
        <f t="shared" si="22"/>
        <v>0</v>
      </c>
      <c r="X14" s="228">
        <f t="shared" si="15"/>
        <v>0</v>
      </c>
      <c r="Y14" s="228">
        <f t="shared" si="16"/>
        <v>0</v>
      </c>
      <c r="Z14" s="228">
        <f t="shared" si="17"/>
        <v>0</v>
      </c>
      <c r="AA14" s="234"/>
    </row>
    <row r="15" spans="1:27" x14ac:dyDescent="0.25">
      <c r="A15" s="465" t="s">
        <v>995</v>
      </c>
      <c r="B15" s="464">
        <v>5163</v>
      </c>
      <c r="C15" s="464">
        <v>1</v>
      </c>
      <c r="D15" s="479" t="str">
        <f t="shared" si="18"/>
        <v/>
      </c>
      <c r="E15" s="480">
        <f t="shared" si="19"/>
        <v>0</v>
      </c>
      <c r="F15" s="481">
        <f t="shared" si="0"/>
        <v>0</v>
      </c>
      <c r="G15" s="482">
        <f t="shared" si="1"/>
        <v>0</v>
      </c>
      <c r="H15" s="482">
        <f t="shared" si="2"/>
        <v>0</v>
      </c>
      <c r="I15" s="482">
        <f t="shared" si="3"/>
        <v>0</v>
      </c>
      <c r="J15" s="482">
        <f t="shared" si="4"/>
        <v>0</v>
      </c>
      <c r="K15" s="482">
        <f t="shared" si="5"/>
        <v>0</v>
      </c>
      <c r="L15" s="483">
        <f t="shared" si="20"/>
        <v>0</v>
      </c>
      <c r="M15" s="481">
        <f t="shared" si="6"/>
        <v>0</v>
      </c>
      <c r="N15" s="482">
        <f t="shared" si="7"/>
        <v>0</v>
      </c>
      <c r="O15" s="482">
        <f t="shared" si="8"/>
        <v>0</v>
      </c>
      <c r="P15" s="482">
        <f t="shared" si="9"/>
        <v>0</v>
      </c>
      <c r="Q15" s="482">
        <f t="shared" si="10"/>
        <v>0</v>
      </c>
      <c r="R15" s="480">
        <f t="shared" si="14"/>
        <v>0</v>
      </c>
      <c r="S15" s="464">
        <f t="shared" si="11"/>
        <v>0</v>
      </c>
      <c r="T15" s="464">
        <f t="shared" si="21"/>
        <v>0</v>
      </c>
      <c r="U15" s="481">
        <f t="shared" si="12"/>
        <v>0</v>
      </c>
      <c r="V15" s="483">
        <f t="shared" si="13"/>
        <v>0</v>
      </c>
      <c r="W15" s="228">
        <f t="shared" si="22"/>
        <v>0</v>
      </c>
      <c r="X15" s="228">
        <f t="shared" si="15"/>
        <v>0</v>
      </c>
      <c r="Y15" s="228">
        <f t="shared" si="16"/>
        <v>0</v>
      </c>
      <c r="Z15" s="228">
        <f t="shared" si="17"/>
        <v>0</v>
      </c>
      <c r="AA15" s="234"/>
    </row>
    <row r="16" spans="1:27" x14ac:dyDescent="0.25">
      <c r="A16" s="465" t="s">
        <v>255</v>
      </c>
      <c r="B16" s="464">
        <v>6177</v>
      </c>
      <c r="C16" s="464">
        <v>1</v>
      </c>
      <c r="D16" s="479" t="str">
        <f t="shared" si="18"/>
        <v/>
      </c>
      <c r="E16" s="480">
        <f t="shared" si="19"/>
        <v>0</v>
      </c>
      <c r="F16" s="481">
        <f t="shared" si="0"/>
        <v>0</v>
      </c>
      <c r="G16" s="482">
        <f t="shared" si="1"/>
        <v>0</v>
      </c>
      <c r="H16" s="482">
        <f t="shared" si="2"/>
        <v>0</v>
      </c>
      <c r="I16" s="482">
        <f t="shared" si="3"/>
        <v>0</v>
      </c>
      <c r="J16" s="482">
        <f t="shared" si="4"/>
        <v>0</v>
      </c>
      <c r="K16" s="482">
        <f t="shared" si="5"/>
        <v>0</v>
      </c>
      <c r="L16" s="483">
        <f t="shared" si="20"/>
        <v>0</v>
      </c>
      <c r="M16" s="481">
        <f t="shared" si="6"/>
        <v>0</v>
      </c>
      <c r="N16" s="482">
        <f t="shared" si="7"/>
        <v>0</v>
      </c>
      <c r="O16" s="482">
        <f t="shared" si="8"/>
        <v>0</v>
      </c>
      <c r="P16" s="482">
        <f t="shared" si="9"/>
        <v>0</v>
      </c>
      <c r="Q16" s="482">
        <f t="shared" si="10"/>
        <v>0</v>
      </c>
      <c r="R16" s="480">
        <f t="shared" si="14"/>
        <v>0</v>
      </c>
      <c r="S16" s="464">
        <f t="shared" si="11"/>
        <v>0</v>
      </c>
      <c r="T16" s="464">
        <f t="shared" si="21"/>
        <v>0</v>
      </c>
      <c r="U16" s="481">
        <f t="shared" si="12"/>
        <v>0</v>
      </c>
      <c r="V16" s="483">
        <f t="shared" si="13"/>
        <v>0</v>
      </c>
      <c r="W16" s="228">
        <f t="shared" si="22"/>
        <v>0</v>
      </c>
      <c r="X16" s="228">
        <f t="shared" si="15"/>
        <v>0</v>
      </c>
      <c r="Y16" s="228">
        <f t="shared" si="16"/>
        <v>0</v>
      </c>
      <c r="Z16" s="228">
        <f t="shared" si="17"/>
        <v>0</v>
      </c>
      <c r="AA16" s="234"/>
    </row>
    <row r="17" spans="1:27" x14ac:dyDescent="0.25">
      <c r="A17" s="465" t="s">
        <v>256</v>
      </c>
      <c r="B17" s="464">
        <v>7062</v>
      </c>
      <c r="C17" s="464">
        <v>1</v>
      </c>
      <c r="D17" s="479" t="str">
        <f t="shared" ref="D17:D80" si="23">IF(W17&gt;2,"Problem?",IF(W17=2,"??",IF(W17=1,"Rounding?",IF(L17+O17&gt;0,"OK",IF(C17=0,"(alias)","")))))</f>
        <v/>
      </c>
      <c r="E17" s="480">
        <f t="shared" ref="E17:E80" si="24">C17*ROUND(F17-R17,1)</f>
        <v>0</v>
      </c>
      <c r="F17" s="481">
        <f t="shared" ref="F17:F80" si="25">SUMIF(DPVCODES,B17,DPCTONS)*C17-H17-G17</f>
        <v>0</v>
      </c>
      <c r="G17" s="482">
        <f t="shared" ref="G17:G80" si="26">SUMIF(DPVCODES,B17,DPmoglines)*C17</f>
        <v>0</v>
      </c>
      <c r="H17" s="482">
        <f t="shared" ref="H17:H80" si="27">SUMIF(DPVCODES,B17,DPGCTONS)*C17</f>
        <v>0</v>
      </c>
      <c r="I17" s="482">
        <f t="shared" ref="I17:I80" si="28">SUMIF(Q3VCODES,B17,Q3CTONS)*C17</f>
        <v>0</v>
      </c>
      <c r="J17" s="482">
        <f t="shared" ref="J17:J80" si="29">SUMIF(Q4VCODES,B17,Q4CTONS)*C17</f>
        <v>0</v>
      </c>
      <c r="K17" s="482">
        <f t="shared" ref="K17:K80" si="30">SUMIF(Q1CVCODES,B17,Q1CCTONS)*C17</f>
        <v>0</v>
      </c>
      <c r="L17" s="483">
        <f t="shared" ref="L17:L80" si="31">C17*(F17+H17+I17+J17+K17)</f>
        <v>0</v>
      </c>
      <c r="M17" s="481">
        <f t="shared" ref="M17:M80" si="32">SUMIF(DPVCODES,B17,DPAPTONS)*C17</f>
        <v>0</v>
      </c>
      <c r="N17" s="482">
        <f t="shared" ref="N17:N80" si="33">SUMIF(DPVCODES,B17,DPDPTONS)*C17</f>
        <v>0</v>
      </c>
      <c r="O17" s="482">
        <f t="shared" ref="O17:O80" si="34">C17*(M17+N17)</f>
        <v>0</v>
      </c>
      <c r="P17" s="482">
        <f t="shared" ref="P17:P80" si="35">SUMIF(Q2VCODES,B17,Q2BOTONS)*C17-U17</f>
        <v>0</v>
      </c>
      <c r="Q17" s="482">
        <f t="shared" ref="Q17:Q80" si="36">SUMIF(Q1BVCODES,B17,Q1BRSTONS)*C17</f>
        <v>0</v>
      </c>
      <c r="R17" s="480">
        <f t="shared" ref="R17:R80" si="37">ROUND(C17*(O17-P17-Q17),4)</f>
        <v>0</v>
      </c>
      <c r="S17" s="464">
        <f t="shared" ref="S17:S80" si="38">IF(+E17&gt;0.1,1,IF(+E17&lt;-0.1,1,0))</f>
        <v>0</v>
      </c>
      <c r="T17" s="464">
        <f t="shared" ref="T17:T80" si="39">IF(W17&gt;2,1,0)</f>
        <v>0</v>
      </c>
      <c r="U17" s="481">
        <f t="shared" ref="U17:U80" si="40">SUMIF(Q2VCODES,B17,Q2GTONS)*C17</f>
        <v>0</v>
      </c>
      <c r="V17" s="483">
        <f t="shared" ref="V17:V80" si="41">SUMIF(Q1CVCODES,B17,Q1CBOTONS)*C17</f>
        <v>0</v>
      </c>
      <c r="W17" s="228">
        <f t="shared" si="22"/>
        <v>0</v>
      </c>
      <c r="X17" s="228">
        <f t="shared" si="15"/>
        <v>0</v>
      </c>
      <c r="Y17" s="228">
        <f t="shared" si="16"/>
        <v>0</v>
      </c>
      <c r="Z17" s="228">
        <f t="shared" si="17"/>
        <v>0</v>
      </c>
      <c r="AA17" s="234"/>
    </row>
    <row r="18" spans="1:27" x14ac:dyDescent="0.25">
      <c r="A18" s="465" t="s">
        <v>1515</v>
      </c>
      <c r="B18" s="464">
        <v>7088</v>
      </c>
      <c r="C18" s="464">
        <v>1</v>
      </c>
      <c r="D18" s="479" t="str">
        <f t="shared" si="23"/>
        <v/>
      </c>
      <c r="E18" s="480">
        <f t="shared" si="24"/>
        <v>0</v>
      </c>
      <c r="F18" s="481">
        <f t="shared" si="25"/>
        <v>0</v>
      </c>
      <c r="G18" s="482">
        <f t="shared" si="26"/>
        <v>0</v>
      </c>
      <c r="H18" s="482">
        <f t="shared" si="27"/>
        <v>0</v>
      </c>
      <c r="I18" s="482">
        <f t="shared" si="28"/>
        <v>0</v>
      </c>
      <c r="J18" s="482">
        <f t="shared" si="29"/>
        <v>0</v>
      </c>
      <c r="K18" s="482">
        <f t="shared" si="30"/>
        <v>0</v>
      </c>
      <c r="L18" s="483">
        <f t="shared" si="31"/>
        <v>0</v>
      </c>
      <c r="M18" s="481">
        <f t="shared" si="32"/>
        <v>0</v>
      </c>
      <c r="N18" s="482">
        <f t="shared" si="33"/>
        <v>0</v>
      </c>
      <c r="O18" s="482">
        <f t="shared" si="34"/>
        <v>0</v>
      </c>
      <c r="P18" s="482">
        <f t="shared" si="35"/>
        <v>0</v>
      </c>
      <c r="Q18" s="482">
        <f t="shared" si="36"/>
        <v>0</v>
      </c>
      <c r="R18" s="480">
        <f t="shared" si="37"/>
        <v>0</v>
      </c>
      <c r="S18" s="464">
        <f t="shared" si="38"/>
        <v>0</v>
      </c>
      <c r="T18" s="464">
        <f t="shared" si="39"/>
        <v>0</v>
      </c>
      <c r="U18" s="481">
        <f t="shared" si="40"/>
        <v>0</v>
      </c>
      <c r="V18" s="483">
        <f t="shared" si="41"/>
        <v>0</v>
      </c>
      <c r="W18" s="228">
        <f t="shared" si="22"/>
        <v>0</v>
      </c>
      <c r="X18" s="228">
        <f t="shared" si="15"/>
        <v>0</v>
      </c>
      <c r="Y18" s="228">
        <f t="shared" si="16"/>
        <v>0</v>
      </c>
      <c r="Z18" s="228">
        <f t="shared" si="17"/>
        <v>0</v>
      </c>
      <c r="AA18" s="234"/>
    </row>
    <row r="19" spans="1:27" x14ac:dyDescent="0.25">
      <c r="A19" s="465" t="s">
        <v>258</v>
      </c>
      <c r="B19" s="464">
        <v>6005</v>
      </c>
      <c r="C19" s="464">
        <v>1</v>
      </c>
      <c r="D19" s="479" t="str">
        <f t="shared" si="23"/>
        <v/>
      </c>
      <c r="E19" s="480">
        <f t="shared" si="24"/>
        <v>0</v>
      </c>
      <c r="F19" s="481">
        <f t="shared" si="25"/>
        <v>0</v>
      </c>
      <c r="G19" s="482">
        <f t="shared" si="26"/>
        <v>0</v>
      </c>
      <c r="H19" s="482">
        <f t="shared" si="27"/>
        <v>0</v>
      </c>
      <c r="I19" s="482">
        <f t="shared" si="28"/>
        <v>0</v>
      </c>
      <c r="J19" s="482">
        <f t="shared" si="29"/>
        <v>0</v>
      </c>
      <c r="K19" s="482">
        <f t="shared" si="30"/>
        <v>0</v>
      </c>
      <c r="L19" s="483">
        <f t="shared" si="31"/>
        <v>0</v>
      </c>
      <c r="M19" s="481">
        <f t="shared" si="32"/>
        <v>0</v>
      </c>
      <c r="N19" s="482">
        <f t="shared" si="33"/>
        <v>0</v>
      </c>
      <c r="O19" s="482">
        <f t="shared" si="34"/>
        <v>0</v>
      </c>
      <c r="P19" s="482">
        <f t="shared" si="35"/>
        <v>0</v>
      </c>
      <c r="Q19" s="482">
        <f t="shared" si="36"/>
        <v>0</v>
      </c>
      <c r="R19" s="480">
        <f t="shared" si="37"/>
        <v>0</v>
      </c>
      <c r="S19" s="464">
        <f t="shared" si="38"/>
        <v>0</v>
      </c>
      <c r="T19" s="464">
        <f t="shared" si="39"/>
        <v>0</v>
      </c>
      <c r="U19" s="481">
        <f t="shared" si="40"/>
        <v>0</v>
      </c>
      <c r="V19" s="483">
        <f t="shared" si="41"/>
        <v>0</v>
      </c>
      <c r="W19" s="228">
        <f t="shared" si="22"/>
        <v>0</v>
      </c>
      <c r="X19" s="228">
        <f t="shared" si="15"/>
        <v>0</v>
      </c>
      <c r="Y19" s="228">
        <f t="shared" si="16"/>
        <v>0</v>
      </c>
      <c r="Z19" s="228">
        <f t="shared" si="17"/>
        <v>0</v>
      </c>
      <c r="AA19" s="234"/>
    </row>
    <row r="20" spans="1:27" x14ac:dyDescent="0.25">
      <c r="A20" s="465" t="s">
        <v>259</v>
      </c>
      <c r="B20" s="464">
        <v>6006</v>
      </c>
      <c r="C20" s="464">
        <v>0</v>
      </c>
      <c r="D20" s="479" t="str">
        <f t="shared" si="23"/>
        <v>(alias)</v>
      </c>
      <c r="E20" s="480">
        <f t="shared" si="24"/>
        <v>0</v>
      </c>
      <c r="F20" s="481">
        <f t="shared" si="25"/>
        <v>0</v>
      </c>
      <c r="G20" s="482">
        <f t="shared" si="26"/>
        <v>0</v>
      </c>
      <c r="H20" s="482">
        <f t="shared" si="27"/>
        <v>0</v>
      </c>
      <c r="I20" s="482">
        <f t="shared" si="28"/>
        <v>0</v>
      </c>
      <c r="J20" s="482">
        <f t="shared" si="29"/>
        <v>0</v>
      </c>
      <c r="K20" s="482">
        <f t="shared" si="30"/>
        <v>0</v>
      </c>
      <c r="L20" s="483">
        <f t="shared" si="31"/>
        <v>0</v>
      </c>
      <c r="M20" s="481">
        <f t="shared" si="32"/>
        <v>0</v>
      </c>
      <c r="N20" s="482">
        <f t="shared" si="33"/>
        <v>0</v>
      </c>
      <c r="O20" s="482">
        <f t="shared" si="34"/>
        <v>0</v>
      </c>
      <c r="P20" s="482">
        <f t="shared" si="35"/>
        <v>0</v>
      </c>
      <c r="Q20" s="482">
        <f t="shared" si="36"/>
        <v>0</v>
      </c>
      <c r="R20" s="480">
        <f t="shared" si="37"/>
        <v>0</v>
      </c>
      <c r="S20" s="464">
        <f t="shared" si="38"/>
        <v>0</v>
      </c>
      <c r="T20" s="464">
        <f t="shared" si="39"/>
        <v>0</v>
      </c>
      <c r="U20" s="481">
        <f t="shared" si="40"/>
        <v>0</v>
      </c>
      <c r="V20" s="483">
        <f t="shared" si="41"/>
        <v>0</v>
      </c>
      <c r="W20" s="228">
        <f t="shared" si="22"/>
        <v>0</v>
      </c>
      <c r="X20" s="228">
        <f t="shared" si="15"/>
        <v>0</v>
      </c>
      <c r="Y20" s="228">
        <f t="shared" si="16"/>
        <v>0</v>
      </c>
      <c r="Z20" s="228">
        <f t="shared" si="17"/>
        <v>0</v>
      </c>
      <c r="AA20" s="234"/>
    </row>
    <row r="21" spans="1:27" x14ac:dyDescent="0.25">
      <c r="A21" s="465" t="s">
        <v>601</v>
      </c>
      <c r="B21" s="464">
        <v>6006</v>
      </c>
      <c r="C21" s="464">
        <v>1</v>
      </c>
      <c r="D21" s="479" t="str">
        <f t="shared" si="23"/>
        <v/>
      </c>
      <c r="E21" s="480">
        <f t="shared" si="24"/>
        <v>0</v>
      </c>
      <c r="F21" s="481">
        <f t="shared" si="25"/>
        <v>0</v>
      </c>
      <c r="G21" s="482">
        <f t="shared" si="26"/>
        <v>0</v>
      </c>
      <c r="H21" s="482">
        <f t="shared" si="27"/>
        <v>0</v>
      </c>
      <c r="I21" s="482">
        <f t="shared" si="28"/>
        <v>0</v>
      </c>
      <c r="J21" s="482">
        <f t="shared" si="29"/>
        <v>0</v>
      </c>
      <c r="K21" s="482">
        <f t="shared" si="30"/>
        <v>0</v>
      </c>
      <c r="L21" s="483">
        <f t="shared" si="31"/>
        <v>0</v>
      </c>
      <c r="M21" s="481">
        <f t="shared" si="32"/>
        <v>0</v>
      </c>
      <c r="N21" s="482">
        <f t="shared" si="33"/>
        <v>0</v>
      </c>
      <c r="O21" s="482">
        <f t="shared" si="34"/>
        <v>0</v>
      </c>
      <c r="P21" s="482">
        <f t="shared" si="35"/>
        <v>0</v>
      </c>
      <c r="Q21" s="482">
        <f t="shared" si="36"/>
        <v>0</v>
      </c>
      <c r="R21" s="480">
        <f t="shared" si="37"/>
        <v>0</v>
      </c>
      <c r="S21" s="464">
        <f t="shared" si="38"/>
        <v>0</v>
      </c>
      <c r="T21" s="464">
        <f t="shared" si="39"/>
        <v>0</v>
      </c>
      <c r="U21" s="481">
        <f t="shared" si="40"/>
        <v>0</v>
      </c>
      <c r="V21" s="483">
        <f t="shared" si="41"/>
        <v>0</v>
      </c>
      <c r="W21" s="228">
        <f t="shared" si="22"/>
        <v>0</v>
      </c>
      <c r="X21" s="228">
        <f t="shared" si="15"/>
        <v>0</v>
      </c>
      <c r="Y21" s="228">
        <f t="shared" si="16"/>
        <v>0</v>
      </c>
      <c r="Z21" s="228">
        <f t="shared" si="17"/>
        <v>0</v>
      </c>
      <c r="AA21" s="234"/>
    </row>
    <row r="22" spans="1:27" x14ac:dyDescent="0.25">
      <c r="A22" s="465" t="s">
        <v>260</v>
      </c>
      <c r="B22" s="464">
        <v>6007</v>
      </c>
      <c r="C22" s="464">
        <v>1</v>
      </c>
      <c r="D22" s="479" t="str">
        <f t="shared" si="23"/>
        <v/>
      </c>
      <c r="E22" s="480">
        <f t="shared" si="24"/>
        <v>0</v>
      </c>
      <c r="F22" s="481">
        <f t="shared" si="25"/>
        <v>0</v>
      </c>
      <c r="G22" s="482">
        <f t="shared" si="26"/>
        <v>0</v>
      </c>
      <c r="H22" s="482">
        <f t="shared" si="27"/>
        <v>0</v>
      </c>
      <c r="I22" s="482">
        <f t="shared" si="28"/>
        <v>0</v>
      </c>
      <c r="J22" s="482">
        <f t="shared" si="29"/>
        <v>0</v>
      </c>
      <c r="K22" s="482">
        <f t="shared" si="30"/>
        <v>0</v>
      </c>
      <c r="L22" s="483">
        <f t="shared" si="31"/>
        <v>0</v>
      </c>
      <c r="M22" s="481">
        <f t="shared" si="32"/>
        <v>0</v>
      </c>
      <c r="N22" s="482">
        <f t="shared" si="33"/>
        <v>0</v>
      </c>
      <c r="O22" s="482">
        <f t="shared" si="34"/>
        <v>0</v>
      </c>
      <c r="P22" s="482">
        <f t="shared" si="35"/>
        <v>0</v>
      </c>
      <c r="Q22" s="482">
        <f t="shared" si="36"/>
        <v>0</v>
      </c>
      <c r="R22" s="480">
        <f t="shared" si="37"/>
        <v>0</v>
      </c>
      <c r="S22" s="464">
        <f t="shared" si="38"/>
        <v>0</v>
      </c>
      <c r="T22" s="464">
        <f t="shared" si="39"/>
        <v>0</v>
      </c>
      <c r="U22" s="481">
        <f t="shared" si="40"/>
        <v>0</v>
      </c>
      <c r="V22" s="483">
        <f t="shared" si="41"/>
        <v>0</v>
      </c>
      <c r="W22" s="228">
        <f t="shared" si="22"/>
        <v>0</v>
      </c>
      <c r="X22" s="228">
        <f t="shared" si="15"/>
        <v>0</v>
      </c>
      <c r="Y22" s="228">
        <f t="shared" si="16"/>
        <v>0</v>
      </c>
      <c r="Z22" s="228">
        <f t="shared" si="17"/>
        <v>0</v>
      </c>
      <c r="AA22" s="234"/>
    </row>
    <row r="23" spans="1:27" x14ac:dyDescent="0.25">
      <c r="A23" s="465" t="s">
        <v>261</v>
      </c>
      <c r="B23" s="464">
        <v>7001</v>
      </c>
      <c r="C23" s="464">
        <v>0</v>
      </c>
      <c r="D23" s="479" t="str">
        <f t="shared" si="23"/>
        <v>(alias)</v>
      </c>
      <c r="E23" s="480">
        <f t="shared" si="24"/>
        <v>0</v>
      </c>
      <c r="F23" s="481">
        <f t="shared" si="25"/>
        <v>0</v>
      </c>
      <c r="G23" s="482">
        <f t="shared" si="26"/>
        <v>0</v>
      </c>
      <c r="H23" s="482">
        <f t="shared" si="27"/>
        <v>0</v>
      </c>
      <c r="I23" s="482">
        <f t="shared" si="28"/>
        <v>0</v>
      </c>
      <c r="J23" s="482">
        <f t="shared" si="29"/>
        <v>0</v>
      </c>
      <c r="K23" s="482">
        <f t="shared" si="30"/>
        <v>0</v>
      </c>
      <c r="L23" s="483">
        <f t="shared" si="31"/>
        <v>0</v>
      </c>
      <c r="M23" s="481">
        <f t="shared" si="32"/>
        <v>0</v>
      </c>
      <c r="N23" s="482">
        <f t="shared" si="33"/>
        <v>0</v>
      </c>
      <c r="O23" s="482">
        <f t="shared" si="34"/>
        <v>0</v>
      </c>
      <c r="P23" s="482">
        <f t="shared" si="35"/>
        <v>0</v>
      </c>
      <c r="Q23" s="482">
        <f t="shared" si="36"/>
        <v>0</v>
      </c>
      <c r="R23" s="480">
        <f t="shared" si="37"/>
        <v>0</v>
      </c>
      <c r="S23" s="464">
        <f t="shared" si="38"/>
        <v>0</v>
      </c>
      <c r="T23" s="464">
        <f t="shared" si="39"/>
        <v>0</v>
      </c>
      <c r="U23" s="481">
        <f t="shared" si="40"/>
        <v>0</v>
      </c>
      <c r="V23" s="483">
        <f t="shared" si="41"/>
        <v>0</v>
      </c>
      <c r="W23" s="228">
        <f t="shared" si="22"/>
        <v>0</v>
      </c>
      <c r="X23" s="228">
        <f t="shared" si="15"/>
        <v>0</v>
      </c>
      <c r="Y23" s="228">
        <f t="shared" si="16"/>
        <v>0</v>
      </c>
      <c r="Z23" s="228">
        <f t="shared" si="17"/>
        <v>0</v>
      </c>
      <c r="AA23" s="234"/>
    </row>
    <row r="24" spans="1:27" x14ac:dyDescent="0.25">
      <c r="A24" s="465" t="s">
        <v>879</v>
      </c>
      <c r="B24" s="464">
        <v>5141</v>
      </c>
      <c r="C24" s="464">
        <v>1</v>
      </c>
      <c r="D24" s="479" t="str">
        <f t="shared" si="23"/>
        <v/>
      </c>
      <c r="E24" s="480">
        <f t="shared" si="24"/>
        <v>0</v>
      </c>
      <c r="F24" s="481">
        <f t="shared" si="25"/>
        <v>0</v>
      </c>
      <c r="G24" s="482">
        <f t="shared" si="26"/>
        <v>0</v>
      </c>
      <c r="H24" s="482">
        <f t="shared" si="27"/>
        <v>0</v>
      </c>
      <c r="I24" s="482">
        <f t="shared" si="28"/>
        <v>0</v>
      </c>
      <c r="J24" s="482">
        <f t="shared" si="29"/>
        <v>0</v>
      </c>
      <c r="K24" s="482">
        <f t="shared" si="30"/>
        <v>0</v>
      </c>
      <c r="L24" s="483">
        <f t="shared" si="31"/>
        <v>0</v>
      </c>
      <c r="M24" s="481">
        <f t="shared" si="32"/>
        <v>0</v>
      </c>
      <c r="N24" s="482">
        <f t="shared" si="33"/>
        <v>0</v>
      </c>
      <c r="O24" s="482">
        <f t="shared" si="34"/>
        <v>0</v>
      </c>
      <c r="P24" s="482">
        <f t="shared" si="35"/>
        <v>0</v>
      </c>
      <c r="Q24" s="482">
        <f t="shared" si="36"/>
        <v>0</v>
      </c>
      <c r="R24" s="480">
        <f t="shared" si="37"/>
        <v>0</v>
      </c>
      <c r="S24" s="464">
        <f t="shared" si="38"/>
        <v>0</v>
      </c>
      <c r="T24" s="464">
        <f t="shared" si="39"/>
        <v>0</v>
      </c>
      <c r="U24" s="481">
        <f t="shared" si="40"/>
        <v>0</v>
      </c>
      <c r="V24" s="483">
        <f t="shared" si="41"/>
        <v>0</v>
      </c>
      <c r="W24" s="228">
        <f t="shared" si="22"/>
        <v>0</v>
      </c>
      <c r="X24" s="228">
        <f t="shared" si="15"/>
        <v>0</v>
      </c>
      <c r="Y24" s="228">
        <f t="shared" si="16"/>
        <v>0</v>
      </c>
      <c r="Z24" s="228">
        <f t="shared" si="17"/>
        <v>0</v>
      </c>
      <c r="AA24" s="234"/>
    </row>
    <row r="25" spans="1:27" x14ac:dyDescent="0.25">
      <c r="A25" s="465" t="s">
        <v>879</v>
      </c>
      <c r="B25" s="464">
        <v>5141</v>
      </c>
      <c r="C25" s="464">
        <v>0</v>
      </c>
      <c r="D25" s="479" t="str">
        <f t="shared" si="23"/>
        <v>(alias)</v>
      </c>
      <c r="E25" s="480">
        <f t="shared" si="24"/>
        <v>0</v>
      </c>
      <c r="F25" s="481">
        <f t="shared" si="25"/>
        <v>0</v>
      </c>
      <c r="G25" s="482">
        <f t="shared" si="26"/>
        <v>0</v>
      </c>
      <c r="H25" s="482">
        <f t="shared" si="27"/>
        <v>0</v>
      </c>
      <c r="I25" s="482">
        <f t="shared" si="28"/>
        <v>0</v>
      </c>
      <c r="J25" s="482">
        <f t="shared" si="29"/>
        <v>0</v>
      </c>
      <c r="K25" s="482">
        <f t="shared" si="30"/>
        <v>0</v>
      </c>
      <c r="L25" s="483">
        <f t="shared" si="31"/>
        <v>0</v>
      </c>
      <c r="M25" s="481">
        <f t="shared" si="32"/>
        <v>0</v>
      </c>
      <c r="N25" s="482">
        <f t="shared" si="33"/>
        <v>0</v>
      </c>
      <c r="O25" s="482">
        <f t="shared" si="34"/>
        <v>0</v>
      </c>
      <c r="P25" s="482">
        <f t="shared" si="35"/>
        <v>0</v>
      </c>
      <c r="Q25" s="482">
        <f t="shared" si="36"/>
        <v>0</v>
      </c>
      <c r="R25" s="480">
        <f t="shared" si="37"/>
        <v>0</v>
      </c>
      <c r="S25" s="464">
        <f t="shared" si="38"/>
        <v>0</v>
      </c>
      <c r="T25" s="464">
        <f t="shared" si="39"/>
        <v>0</v>
      </c>
      <c r="U25" s="481">
        <f t="shared" si="40"/>
        <v>0</v>
      </c>
      <c r="V25" s="483">
        <f t="shared" si="41"/>
        <v>0</v>
      </c>
      <c r="W25" s="228">
        <f t="shared" si="22"/>
        <v>0</v>
      </c>
      <c r="X25" s="228">
        <f t="shared" si="15"/>
        <v>0</v>
      </c>
      <c r="Y25" s="228">
        <f t="shared" si="16"/>
        <v>0</v>
      </c>
      <c r="Z25" s="228">
        <f t="shared" si="17"/>
        <v>0</v>
      </c>
      <c r="AA25" s="234"/>
    </row>
    <row r="26" spans="1:27" x14ac:dyDescent="0.25">
      <c r="A26" s="465" t="s">
        <v>262</v>
      </c>
      <c r="B26" s="464">
        <v>5002</v>
      </c>
      <c r="C26" s="464">
        <v>1</v>
      </c>
      <c r="D26" s="479" t="str">
        <f t="shared" si="23"/>
        <v/>
      </c>
      <c r="E26" s="480">
        <f t="shared" si="24"/>
        <v>0</v>
      </c>
      <c r="F26" s="481">
        <f t="shared" si="25"/>
        <v>0</v>
      </c>
      <c r="G26" s="482">
        <f t="shared" si="26"/>
        <v>0</v>
      </c>
      <c r="H26" s="482">
        <f t="shared" si="27"/>
        <v>0</v>
      </c>
      <c r="I26" s="482">
        <f t="shared" si="28"/>
        <v>0</v>
      </c>
      <c r="J26" s="482">
        <f t="shared" si="29"/>
        <v>0</v>
      </c>
      <c r="K26" s="482">
        <f t="shared" si="30"/>
        <v>0</v>
      </c>
      <c r="L26" s="483">
        <f t="shared" si="31"/>
        <v>0</v>
      </c>
      <c r="M26" s="481">
        <f t="shared" si="32"/>
        <v>0</v>
      </c>
      <c r="N26" s="482">
        <f t="shared" si="33"/>
        <v>0</v>
      </c>
      <c r="O26" s="482">
        <f t="shared" si="34"/>
        <v>0</v>
      </c>
      <c r="P26" s="482">
        <f t="shared" si="35"/>
        <v>0</v>
      </c>
      <c r="Q26" s="482">
        <f t="shared" si="36"/>
        <v>0</v>
      </c>
      <c r="R26" s="480">
        <f t="shared" si="37"/>
        <v>0</v>
      </c>
      <c r="S26" s="464">
        <f t="shared" si="38"/>
        <v>0</v>
      </c>
      <c r="T26" s="464">
        <f t="shared" si="39"/>
        <v>0</v>
      </c>
      <c r="U26" s="481">
        <f t="shared" si="40"/>
        <v>0</v>
      </c>
      <c r="V26" s="483">
        <f t="shared" si="41"/>
        <v>0</v>
      </c>
      <c r="W26" s="228">
        <f t="shared" si="22"/>
        <v>0</v>
      </c>
      <c r="X26" s="228">
        <f t="shared" si="15"/>
        <v>0</v>
      </c>
      <c r="Y26" s="228">
        <f t="shared" si="16"/>
        <v>0</v>
      </c>
      <c r="Z26" s="228">
        <f t="shared" si="17"/>
        <v>0</v>
      </c>
      <c r="AA26" s="234"/>
    </row>
    <row r="27" spans="1:27" x14ac:dyDescent="0.25">
      <c r="A27" s="465" t="s">
        <v>263</v>
      </c>
      <c r="B27" s="464">
        <v>6009</v>
      </c>
      <c r="C27" s="464">
        <v>1</v>
      </c>
      <c r="D27" s="479" t="str">
        <f t="shared" si="23"/>
        <v/>
      </c>
      <c r="E27" s="480">
        <f t="shared" si="24"/>
        <v>0</v>
      </c>
      <c r="F27" s="481">
        <f t="shared" si="25"/>
        <v>0</v>
      </c>
      <c r="G27" s="482">
        <f t="shared" si="26"/>
        <v>0</v>
      </c>
      <c r="H27" s="482">
        <f t="shared" si="27"/>
        <v>0</v>
      </c>
      <c r="I27" s="482">
        <f t="shared" si="28"/>
        <v>0</v>
      </c>
      <c r="J27" s="482">
        <f t="shared" si="29"/>
        <v>0</v>
      </c>
      <c r="K27" s="482">
        <f t="shared" si="30"/>
        <v>0</v>
      </c>
      <c r="L27" s="483">
        <f t="shared" si="31"/>
        <v>0</v>
      </c>
      <c r="M27" s="481">
        <f t="shared" si="32"/>
        <v>0</v>
      </c>
      <c r="N27" s="482">
        <f t="shared" si="33"/>
        <v>0</v>
      </c>
      <c r="O27" s="482">
        <f t="shared" si="34"/>
        <v>0</v>
      </c>
      <c r="P27" s="482">
        <f t="shared" si="35"/>
        <v>0</v>
      </c>
      <c r="Q27" s="482">
        <f t="shared" si="36"/>
        <v>0</v>
      </c>
      <c r="R27" s="480">
        <f t="shared" si="37"/>
        <v>0</v>
      </c>
      <c r="S27" s="464">
        <f t="shared" si="38"/>
        <v>0</v>
      </c>
      <c r="T27" s="464">
        <f t="shared" si="39"/>
        <v>0</v>
      </c>
      <c r="U27" s="481">
        <f t="shared" si="40"/>
        <v>0</v>
      </c>
      <c r="V27" s="483">
        <f t="shared" si="41"/>
        <v>0</v>
      </c>
      <c r="W27" s="228">
        <f t="shared" si="22"/>
        <v>0</v>
      </c>
      <c r="X27" s="228">
        <f t="shared" si="15"/>
        <v>0</v>
      </c>
      <c r="Y27" s="228">
        <f t="shared" si="16"/>
        <v>0</v>
      </c>
      <c r="Z27" s="228">
        <f t="shared" si="17"/>
        <v>0</v>
      </c>
      <c r="AA27" s="234"/>
    </row>
    <row r="28" spans="1:27" x14ac:dyDescent="0.25">
      <c r="A28" s="465" t="s">
        <v>264</v>
      </c>
      <c r="B28" s="464">
        <v>6174</v>
      </c>
      <c r="C28" s="464">
        <v>1</v>
      </c>
      <c r="D28" s="479" t="str">
        <f t="shared" si="23"/>
        <v/>
      </c>
      <c r="E28" s="480">
        <f t="shared" si="24"/>
        <v>0</v>
      </c>
      <c r="F28" s="481">
        <f t="shared" si="25"/>
        <v>0</v>
      </c>
      <c r="G28" s="482">
        <f t="shared" si="26"/>
        <v>0</v>
      </c>
      <c r="H28" s="482">
        <f t="shared" si="27"/>
        <v>0</v>
      </c>
      <c r="I28" s="482">
        <f t="shared" si="28"/>
        <v>0</v>
      </c>
      <c r="J28" s="482">
        <f t="shared" si="29"/>
        <v>0</v>
      </c>
      <c r="K28" s="482">
        <f t="shared" si="30"/>
        <v>0</v>
      </c>
      <c r="L28" s="483">
        <f t="shared" si="31"/>
        <v>0</v>
      </c>
      <c r="M28" s="481">
        <f t="shared" si="32"/>
        <v>0</v>
      </c>
      <c r="N28" s="482">
        <f t="shared" si="33"/>
        <v>0</v>
      </c>
      <c r="O28" s="482">
        <f t="shared" si="34"/>
        <v>0</v>
      </c>
      <c r="P28" s="482">
        <f t="shared" si="35"/>
        <v>0</v>
      </c>
      <c r="Q28" s="482">
        <f t="shared" si="36"/>
        <v>0</v>
      </c>
      <c r="R28" s="480">
        <f t="shared" si="37"/>
        <v>0</v>
      </c>
      <c r="S28" s="464">
        <f t="shared" si="38"/>
        <v>0</v>
      </c>
      <c r="T28" s="464">
        <f t="shared" si="39"/>
        <v>0</v>
      </c>
      <c r="U28" s="481">
        <f t="shared" si="40"/>
        <v>0</v>
      </c>
      <c r="V28" s="483">
        <f t="shared" si="41"/>
        <v>0</v>
      </c>
      <c r="W28" s="228">
        <f t="shared" si="22"/>
        <v>0</v>
      </c>
      <c r="X28" s="228">
        <f t="shared" si="15"/>
        <v>0</v>
      </c>
      <c r="Y28" s="228">
        <f t="shared" si="16"/>
        <v>0</v>
      </c>
      <c r="Z28" s="228">
        <f t="shared" si="17"/>
        <v>0</v>
      </c>
      <c r="AA28" s="234"/>
    </row>
    <row r="29" spans="1:27" x14ac:dyDescent="0.25">
      <c r="A29" s="465" t="s">
        <v>898</v>
      </c>
      <c r="B29" s="464">
        <v>7062</v>
      </c>
      <c r="C29" s="464">
        <v>0</v>
      </c>
      <c r="D29" s="479" t="str">
        <f t="shared" si="23"/>
        <v>(alias)</v>
      </c>
      <c r="E29" s="480">
        <f t="shared" si="24"/>
        <v>0</v>
      </c>
      <c r="F29" s="481">
        <f t="shared" si="25"/>
        <v>0</v>
      </c>
      <c r="G29" s="482">
        <f t="shared" si="26"/>
        <v>0</v>
      </c>
      <c r="H29" s="482">
        <f t="shared" si="27"/>
        <v>0</v>
      </c>
      <c r="I29" s="482">
        <f t="shared" si="28"/>
        <v>0</v>
      </c>
      <c r="J29" s="482">
        <f t="shared" si="29"/>
        <v>0</v>
      </c>
      <c r="K29" s="482">
        <f t="shared" si="30"/>
        <v>0</v>
      </c>
      <c r="L29" s="483">
        <f t="shared" si="31"/>
        <v>0</v>
      </c>
      <c r="M29" s="481">
        <f t="shared" si="32"/>
        <v>0</v>
      </c>
      <c r="N29" s="482">
        <f t="shared" si="33"/>
        <v>0</v>
      </c>
      <c r="O29" s="482">
        <f t="shared" si="34"/>
        <v>0</v>
      </c>
      <c r="P29" s="482">
        <f t="shared" si="35"/>
        <v>0</v>
      </c>
      <c r="Q29" s="482">
        <f t="shared" si="36"/>
        <v>0</v>
      </c>
      <c r="R29" s="480">
        <f t="shared" si="37"/>
        <v>0</v>
      </c>
      <c r="S29" s="464">
        <f t="shared" si="38"/>
        <v>0</v>
      </c>
      <c r="T29" s="464">
        <f t="shared" si="39"/>
        <v>0</v>
      </c>
      <c r="U29" s="481">
        <f t="shared" si="40"/>
        <v>0</v>
      </c>
      <c r="V29" s="483">
        <f t="shared" si="41"/>
        <v>0</v>
      </c>
      <c r="W29" s="228">
        <f t="shared" si="22"/>
        <v>0</v>
      </c>
      <c r="X29" s="228">
        <f t="shared" si="15"/>
        <v>0</v>
      </c>
      <c r="Y29" s="228">
        <f t="shared" si="16"/>
        <v>0</v>
      </c>
      <c r="Z29" s="228">
        <f t="shared" si="17"/>
        <v>0</v>
      </c>
      <c r="AA29" s="234"/>
    </row>
    <row r="30" spans="1:27" x14ac:dyDescent="0.25">
      <c r="A30" s="465" t="s">
        <v>265</v>
      </c>
      <c r="B30" s="464">
        <v>5073</v>
      </c>
      <c r="C30" s="464">
        <v>1</v>
      </c>
      <c r="D30" s="479" t="str">
        <f t="shared" si="23"/>
        <v/>
      </c>
      <c r="E30" s="480">
        <f t="shared" si="24"/>
        <v>0</v>
      </c>
      <c r="F30" s="481">
        <f t="shared" si="25"/>
        <v>0</v>
      </c>
      <c r="G30" s="482">
        <f t="shared" si="26"/>
        <v>0</v>
      </c>
      <c r="H30" s="482">
        <f t="shared" si="27"/>
        <v>0</v>
      </c>
      <c r="I30" s="482">
        <f t="shared" si="28"/>
        <v>0</v>
      </c>
      <c r="J30" s="482">
        <f t="shared" si="29"/>
        <v>0</v>
      </c>
      <c r="K30" s="482">
        <f t="shared" si="30"/>
        <v>0</v>
      </c>
      <c r="L30" s="483">
        <f t="shared" si="31"/>
        <v>0</v>
      </c>
      <c r="M30" s="481">
        <f t="shared" si="32"/>
        <v>0</v>
      </c>
      <c r="N30" s="482">
        <f t="shared" si="33"/>
        <v>0</v>
      </c>
      <c r="O30" s="482">
        <f t="shared" si="34"/>
        <v>0</v>
      </c>
      <c r="P30" s="482">
        <f t="shared" si="35"/>
        <v>0</v>
      </c>
      <c r="Q30" s="482">
        <f t="shared" si="36"/>
        <v>0</v>
      </c>
      <c r="R30" s="480">
        <f t="shared" si="37"/>
        <v>0</v>
      </c>
      <c r="S30" s="464">
        <f t="shared" si="38"/>
        <v>0</v>
      </c>
      <c r="T30" s="464">
        <f t="shared" si="39"/>
        <v>0</v>
      </c>
      <c r="U30" s="481">
        <f t="shared" si="40"/>
        <v>0</v>
      </c>
      <c r="V30" s="483">
        <f t="shared" si="41"/>
        <v>0</v>
      </c>
      <c r="W30" s="228">
        <f t="shared" si="22"/>
        <v>0</v>
      </c>
      <c r="X30" s="228">
        <f t="shared" si="15"/>
        <v>0</v>
      </c>
      <c r="Y30" s="228">
        <f t="shared" si="16"/>
        <v>0</v>
      </c>
      <c r="Z30" s="228">
        <f t="shared" si="17"/>
        <v>0</v>
      </c>
      <c r="AA30" s="234"/>
    </row>
    <row r="31" spans="1:27" x14ac:dyDescent="0.25">
      <c r="A31" s="465" t="s">
        <v>1020</v>
      </c>
      <c r="B31" s="464">
        <v>7083</v>
      </c>
      <c r="C31" s="464">
        <v>1</v>
      </c>
      <c r="D31" s="479" t="str">
        <f t="shared" si="23"/>
        <v/>
      </c>
      <c r="E31" s="480">
        <f t="shared" si="24"/>
        <v>0</v>
      </c>
      <c r="F31" s="481">
        <f t="shared" si="25"/>
        <v>0</v>
      </c>
      <c r="G31" s="482">
        <f t="shared" si="26"/>
        <v>0</v>
      </c>
      <c r="H31" s="482">
        <f t="shared" si="27"/>
        <v>0</v>
      </c>
      <c r="I31" s="482">
        <f t="shared" si="28"/>
        <v>0</v>
      </c>
      <c r="J31" s="482">
        <f t="shared" si="29"/>
        <v>0</v>
      </c>
      <c r="K31" s="482">
        <f t="shared" si="30"/>
        <v>0</v>
      </c>
      <c r="L31" s="483">
        <f t="shared" si="31"/>
        <v>0</v>
      </c>
      <c r="M31" s="481">
        <f t="shared" si="32"/>
        <v>0</v>
      </c>
      <c r="N31" s="482">
        <f t="shared" si="33"/>
        <v>0</v>
      </c>
      <c r="O31" s="482">
        <f t="shared" si="34"/>
        <v>0</v>
      </c>
      <c r="P31" s="482">
        <f t="shared" si="35"/>
        <v>0</v>
      </c>
      <c r="Q31" s="482">
        <f t="shared" si="36"/>
        <v>0</v>
      </c>
      <c r="R31" s="480">
        <f t="shared" si="37"/>
        <v>0</v>
      </c>
      <c r="S31" s="464">
        <f t="shared" si="38"/>
        <v>0</v>
      </c>
      <c r="T31" s="464">
        <f t="shared" si="39"/>
        <v>0</v>
      </c>
      <c r="U31" s="481">
        <f t="shared" si="40"/>
        <v>0</v>
      </c>
      <c r="V31" s="483">
        <f t="shared" si="41"/>
        <v>0</v>
      </c>
      <c r="W31" s="228">
        <f t="shared" si="22"/>
        <v>0</v>
      </c>
      <c r="X31" s="228">
        <f t="shared" si="15"/>
        <v>0</v>
      </c>
      <c r="Y31" s="228">
        <f t="shared" si="16"/>
        <v>0</v>
      </c>
      <c r="Z31" s="228">
        <f t="shared" si="17"/>
        <v>0</v>
      </c>
      <c r="AA31" s="234"/>
    </row>
    <row r="32" spans="1:27" x14ac:dyDescent="0.25">
      <c r="A32" s="465" t="s">
        <v>266</v>
      </c>
      <c r="B32" s="464">
        <v>6011</v>
      </c>
      <c r="C32" s="464">
        <v>1</v>
      </c>
      <c r="D32" s="479" t="str">
        <f t="shared" si="23"/>
        <v/>
      </c>
      <c r="E32" s="480">
        <f t="shared" si="24"/>
        <v>0</v>
      </c>
      <c r="F32" s="481">
        <f t="shared" si="25"/>
        <v>0</v>
      </c>
      <c r="G32" s="482">
        <f t="shared" si="26"/>
        <v>0</v>
      </c>
      <c r="H32" s="482">
        <f t="shared" si="27"/>
        <v>0</v>
      </c>
      <c r="I32" s="482">
        <f t="shared" si="28"/>
        <v>0</v>
      </c>
      <c r="J32" s="482">
        <f t="shared" si="29"/>
        <v>0</v>
      </c>
      <c r="K32" s="482">
        <f t="shared" si="30"/>
        <v>0</v>
      </c>
      <c r="L32" s="483">
        <f t="shared" si="31"/>
        <v>0</v>
      </c>
      <c r="M32" s="481">
        <f t="shared" si="32"/>
        <v>0</v>
      </c>
      <c r="N32" s="482">
        <f t="shared" si="33"/>
        <v>0</v>
      </c>
      <c r="O32" s="482">
        <f t="shared" si="34"/>
        <v>0</v>
      </c>
      <c r="P32" s="482">
        <f t="shared" si="35"/>
        <v>0</v>
      </c>
      <c r="Q32" s="482">
        <f t="shared" si="36"/>
        <v>0</v>
      </c>
      <c r="R32" s="480">
        <f t="shared" si="37"/>
        <v>0</v>
      </c>
      <c r="S32" s="464">
        <f t="shared" si="38"/>
        <v>0</v>
      </c>
      <c r="T32" s="464">
        <f t="shared" si="39"/>
        <v>0</v>
      </c>
      <c r="U32" s="481">
        <f t="shared" si="40"/>
        <v>0</v>
      </c>
      <c r="V32" s="483">
        <f t="shared" si="41"/>
        <v>0</v>
      </c>
      <c r="W32" s="228">
        <f t="shared" si="22"/>
        <v>0</v>
      </c>
      <c r="X32" s="228">
        <f t="shared" si="15"/>
        <v>0</v>
      </c>
      <c r="Y32" s="228">
        <f t="shared" si="16"/>
        <v>0</v>
      </c>
      <c r="Z32" s="228">
        <f t="shared" si="17"/>
        <v>0</v>
      </c>
      <c r="AA32" s="234"/>
    </row>
    <row r="33" spans="1:27" x14ac:dyDescent="0.25">
      <c r="A33" s="465" t="s">
        <v>267</v>
      </c>
      <c r="B33" s="464">
        <v>5105</v>
      </c>
      <c r="C33" s="464">
        <v>1</v>
      </c>
      <c r="D33" s="479" t="str">
        <f t="shared" si="23"/>
        <v/>
      </c>
      <c r="E33" s="480">
        <f t="shared" si="24"/>
        <v>0</v>
      </c>
      <c r="F33" s="481">
        <f t="shared" si="25"/>
        <v>0</v>
      </c>
      <c r="G33" s="482">
        <f t="shared" si="26"/>
        <v>0</v>
      </c>
      <c r="H33" s="482">
        <f t="shared" si="27"/>
        <v>0</v>
      </c>
      <c r="I33" s="482">
        <f t="shared" si="28"/>
        <v>0</v>
      </c>
      <c r="J33" s="482">
        <f t="shared" si="29"/>
        <v>0</v>
      </c>
      <c r="K33" s="482">
        <f t="shared" si="30"/>
        <v>0</v>
      </c>
      <c r="L33" s="483">
        <f t="shared" si="31"/>
        <v>0</v>
      </c>
      <c r="M33" s="481">
        <f t="shared" si="32"/>
        <v>0</v>
      </c>
      <c r="N33" s="482">
        <f t="shared" si="33"/>
        <v>0</v>
      </c>
      <c r="O33" s="482">
        <f t="shared" si="34"/>
        <v>0</v>
      </c>
      <c r="P33" s="482">
        <f t="shared" si="35"/>
        <v>0</v>
      </c>
      <c r="Q33" s="482">
        <f t="shared" si="36"/>
        <v>0</v>
      </c>
      <c r="R33" s="480">
        <f t="shared" si="37"/>
        <v>0</v>
      </c>
      <c r="S33" s="464">
        <f t="shared" si="38"/>
        <v>0</v>
      </c>
      <c r="T33" s="464">
        <f t="shared" si="39"/>
        <v>0</v>
      </c>
      <c r="U33" s="481">
        <f t="shared" si="40"/>
        <v>0</v>
      </c>
      <c r="V33" s="483">
        <f t="shared" si="41"/>
        <v>0</v>
      </c>
      <c r="W33" s="228">
        <f t="shared" si="22"/>
        <v>0</v>
      </c>
      <c r="X33" s="228">
        <f t="shared" si="15"/>
        <v>0</v>
      </c>
      <c r="Y33" s="228">
        <f t="shared" si="16"/>
        <v>0</v>
      </c>
      <c r="Z33" s="228">
        <f t="shared" si="17"/>
        <v>0</v>
      </c>
      <c r="AA33" s="234"/>
    </row>
    <row r="34" spans="1:27" x14ac:dyDescent="0.25">
      <c r="A34" s="465" t="s">
        <v>268</v>
      </c>
      <c r="B34" s="464">
        <v>6012</v>
      </c>
      <c r="C34" s="464">
        <v>1</v>
      </c>
      <c r="D34" s="479" t="str">
        <f t="shared" si="23"/>
        <v/>
      </c>
      <c r="E34" s="480">
        <f t="shared" si="24"/>
        <v>0</v>
      </c>
      <c r="F34" s="481">
        <f t="shared" si="25"/>
        <v>0</v>
      </c>
      <c r="G34" s="482">
        <f t="shared" si="26"/>
        <v>0</v>
      </c>
      <c r="H34" s="482">
        <f t="shared" si="27"/>
        <v>0</v>
      </c>
      <c r="I34" s="482">
        <f t="shared" si="28"/>
        <v>0</v>
      </c>
      <c r="J34" s="482">
        <f t="shared" si="29"/>
        <v>0</v>
      </c>
      <c r="K34" s="482">
        <f t="shared" si="30"/>
        <v>0</v>
      </c>
      <c r="L34" s="483">
        <f t="shared" si="31"/>
        <v>0</v>
      </c>
      <c r="M34" s="481">
        <f t="shared" si="32"/>
        <v>0</v>
      </c>
      <c r="N34" s="482">
        <f t="shared" si="33"/>
        <v>0</v>
      </c>
      <c r="O34" s="482">
        <f t="shared" si="34"/>
        <v>0</v>
      </c>
      <c r="P34" s="482">
        <f t="shared" si="35"/>
        <v>0</v>
      </c>
      <c r="Q34" s="482">
        <f t="shared" si="36"/>
        <v>0</v>
      </c>
      <c r="R34" s="480">
        <f t="shared" si="37"/>
        <v>0</v>
      </c>
      <c r="S34" s="464">
        <f t="shared" si="38"/>
        <v>0</v>
      </c>
      <c r="T34" s="464">
        <f t="shared" si="39"/>
        <v>0</v>
      </c>
      <c r="U34" s="481">
        <f t="shared" si="40"/>
        <v>0</v>
      </c>
      <c r="V34" s="483">
        <f t="shared" si="41"/>
        <v>0</v>
      </c>
      <c r="W34" s="228">
        <f t="shared" si="22"/>
        <v>0</v>
      </c>
      <c r="X34" s="228">
        <f t="shared" si="15"/>
        <v>0</v>
      </c>
      <c r="Y34" s="228">
        <f t="shared" si="16"/>
        <v>0</v>
      </c>
      <c r="Z34" s="228">
        <f t="shared" si="17"/>
        <v>0</v>
      </c>
      <c r="AA34" s="234"/>
    </row>
    <row r="35" spans="1:27" x14ac:dyDescent="0.25">
      <c r="A35" s="465" t="s">
        <v>741</v>
      </c>
      <c r="B35" s="464">
        <v>6019</v>
      </c>
      <c r="C35" s="464">
        <v>1</v>
      </c>
      <c r="D35" s="479" t="str">
        <f t="shared" si="23"/>
        <v/>
      </c>
      <c r="E35" s="480">
        <f t="shared" si="24"/>
        <v>0</v>
      </c>
      <c r="F35" s="481">
        <f t="shared" si="25"/>
        <v>0</v>
      </c>
      <c r="G35" s="482">
        <f t="shared" si="26"/>
        <v>0</v>
      </c>
      <c r="H35" s="482">
        <f t="shared" si="27"/>
        <v>0</v>
      </c>
      <c r="I35" s="482">
        <f t="shared" si="28"/>
        <v>0</v>
      </c>
      <c r="J35" s="482">
        <f t="shared" si="29"/>
        <v>0</v>
      </c>
      <c r="K35" s="482">
        <f t="shared" si="30"/>
        <v>0</v>
      </c>
      <c r="L35" s="483">
        <f t="shared" si="31"/>
        <v>0</v>
      </c>
      <c r="M35" s="481">
        <f t="shared" si="32"/>
        <v>0</v>
      </c>
      <c r="N35" s="482">
        <f t="shared" si="33"/>
        <v>0</v>
      </c>
      <c r="O35" s="482">
        <f t="shared" si="34"/>
        <v>0</v>
      </c>
      <c r="P35" s="482">
        <f t="shared" si="35"/>
        <v>0</v>
      </c>
      <c r="Q35" s="482">
        <f t="shared" si="36"/>
        <v>0</v>
      </c>
      <c r="R35" s="480">
        <f t="shared" si="37"/>
        <v>0</v>
      </c>
      <c r="S35" s="464">
        <f t="shared" si="38"/>
        <v>0</v>
      </c>
      <c r="T35" s="464">
        <f t="shared" si="39"/>
        <v>0</v>
      </c>
      <c r="U35" s="481">
        <f t="shared" si="40"/>
        <v>0</v>
      </c>
      <c r="V35" s="483">
        <f t="shared" si="41"/>
        <v>0</v>
      </c>
      <c r="W35" s="228">
        <f t="shared" si="22"/>
        <v>0</v>
      </c>
      <c r="X35" s="228">
        <f t="shared" si="15"/>
        <v>0</v>
      </c>
      <c r="Y35" s="228">
        <f t="shared" si="16"/>
        <v>0</v>
      </c>
      <c r="Z35" s="228">
        <f t="shared" si="17"/>
        <v>0</v>
      </c>
      <c r="AA35" s="234"/>
    </row>
    <row r="36" spans="1:27" x14ac:dyDescent="0.25">
      <c r="A36" s="465" t="s">
        <v>945</v>
      </c>
      <c r="B36" s="464">
        <v>7081</v>
      </c>
      <c r="C36" s="464">
        <v>1</v>
      </c>
      <c r="D36" s="479" t="str">
        <f t="shared" si="23"/>
        <v/>
      </c>
      <c r="E36" s="480">
        <f t="shared" si="24"/>
        <v>0</v>
      </c>
      <c r="F36" s="481">
        <f t="shared" si="25"/>
        <v>0</v>
      </c>
      <c r="G36" s="482">
        <f t="shared" si="26"/>
        <v>0</v>
      </c>
      <c r="H36" s="482">
        <f t="shared" si="27"/>
        <v>0</v>
      </c>
      <c r="I36" s="482">
        <f t="shared" si="28"/>
        <v>0</v>
      </c>
      <c r="J36" s="482">
        <f t="shared" si="29"/>
        <v>0</v>
      </c>
      <c r="K36" s="482">
        <f t="shared" si="30"/>
        <v>0</v>
      </c>
      <c r="L36" s="483">
        <f t="shared" si="31"/>
        <v>0</v>
      </c>
      <c r="M36" s="481">
        <f t="shared" si="32"/>
        <v>0</v>
      </c>
      <c r="N36" s="482">
        <f t="shared" si="33"/>
        <v>0</v>
      </c>
      <c r="O36" s="482">
        <f t="shared" si="34"/>
        <v>0</v>
      </c>
      <c r="P36" s="482">
        <f t="shared" si="35"/>
        <v>0</v>
      </c>
      <c r="Q36" s="482">
        <f t="shared" si="36"/>
        <v>0</v>
      </c>
      <c r="R36" s="480">
        <f t="shared" si="37"/>
        <v>0</v>
      </c>
      <c r="S36" s="464">
        <f t="shared" si="38"/>
        <v>0</v>
      </c>
      <c r="T36" s="464">
        <f t="shared" si="39"/>
        <v>0</v>
      </c>
      <c r="U36" s="481">
        <f t="shared" si="40"/>
        <v>0</v>
      </c>
      <c r="V36" s="483">
        <f t="shared" si="41"/>
        <v>0</v>
      </c>
      <c r="W36" s="228">
        <f t="shared" si="22"/>
        <v>0</v>
      </c>
      <c r="X36" s="228">
        <f t="shared" si="15"/>
        <v>0</v>
      </c>
      <c r="Y36" s="228">
        <f t="shared" si="16"/>
        <v>0</v>
      </c>
      <c r="Z36" s="228">
        <f t="shared" si="17"/>
        <v>0</v>
      </c>
      <c r="AA36" s="234"/>
    </row>
    <row r="37" spans="1:27" x14ac:dyDescent="0.25">
      <c r="A37" s="465" t="s">
        <v>269</v>
      </c>
      <c r="B37" s="464">
        <v>7054</v>
      </c>
      <c r="C37" s="464">
        <v>1</v>
      </c>
      <c r="D37" s="479" t="str">
        <f t="shared" si="23"/>
        <v/>
      </c>
      <c r="E37" s="480">
        <f t="shared" si="24"/>
        <v>0</v>
      </c>
      <c r="F37" s="481">
        <f t="shared" si="25"/>
        <v>0</v>
      </c>
      <c r="G37" s="482">
        <f t="shared" si="26"/>
        <v>0</v>
      </c>
      <c r="H37" s="482">
        <f t="shared" si="27"/>
        <v>0</v>
      </c>
      <c r="I37" s="482">
        <f t="shared" si="28"/>
        <v>0</v>
      </c>
      <c r="J37" s="482">
        <f t="shared" si="29"/>
        <v>0</v>
      </c>
      <c r="K37" s="482">
        <f t="shared" si="30"/>
        <v>0</v>
      </c>
      <c r="L37" s="483">
        <f t="shared" si="31"/>
        <v>0</v>
      </c>
      <c r="M37" s="481">
        <f t="shared" si="32"/>
        <v>0</v>
      </c>
      <c r="N37" s="482">
        <f t="shared" si="33"/>
        <v>0</v>
      </c>
      <c r="O37" s="482">
        <f t="shared" si="34"/>
        <v>0</v>
      </c>
      <c r="P37" s="482">
        <f t="shared" si="35"/>
        <v>0</v>
      </c>
      <c r="Q37" s="482">
        <f t="shared" si="36"/>
        <v>0</v>
      </c>
      <c r="R37" s="480">
        <f t="shared" si="37"/>
        <v>0</v>
      </c>
      <c r="S37" s="464">
        <f t="shared" si="38"/>
        <v>0</v>
      </c>
      <c r="T37" s="464">
        <f t="shared" si="39"/>
        <v>0</v>
      </c>
      <c r="U37" s="481">
        <f t="shared" si="40"/>
        <v>0</v>
      </c>
      <c r="V37" s="483">
        <f t="shared" si="41"/>
        <v>0</v>
      </c>
      <c r="W37" s="228">
        <f t="shared" si="22"/>
        <v>0</v>
      </c>
      <c r="X37" s="228">
        <f t="shared" si="15"/>
        <v>0</v>
      </c>
      <c r="Y37" s="228">
        <f t="shared" si="16"/>
        <v>0</v>
      </c>
      <c r="Z37" s="228">
        <f t="shared" si="17"/>
        <v>0</v>
      </c>
      <c r="AA37" s="234"/>
    </row>
    <row r="38" spans="1:27" x14ac:dyDescent="0.25">
      <c r="A38" s="465" t="s">
        <v>759</v>
      </c>
      <c r="B38" s="464">
        <v>5061</v>
      </c>
      <c r="C38" s="464">
        <v>1</v>
      </c>
      <c r="D38" s="479" t="str">
        <f t="shared" si="23"/>
        <v/>
      </c>
      <c r="E38" s="480">
        <f t="shared" si="24"/>
        <v>0</v>
      </c>
      <c r="F38" s="481">
        <f t="shared" si="25"/>
        <v>0</v>
      </c>
      <c r="G38" s="482">
        <f t="shared" si="26"/>
        <v>0</v>
      </c>
      <c r="H38" s="482">
        <f t="shared" si="27"/>
        <v>0</v>
      </c>
      <c r="I38" s="482">
        <f t="shared" si="28"/>
        <v>0</v>
      </c>
      <c r="J38" s="482">
        <f t="shared" si="29"/>
        <v>0</v>
      </c>
      <c r="K38" s="482">
        <f t="shared" si="30"/>
        <v>0</v>
      </c>
      <c r="L38" s="483">
        <f t="shared" si="31"/>
        <v>0</v>
      </c>
      <c r="M38" s="481">
        <f t="shared" si="32"/>
        <v>0</v>
      </c>
      <c r="N38" s="482">
        <f t="shared" si="33"/>
        <v>0</v>
      </c>
      <c r="O38" s="482">
        <f t="shared" si="34"/>
        <v>0</v>
      </c>
      <c r="P38" s="482">
        <f t="shared" si="35"/>
        <v>0</v>
      </c>
      <c r="Q38" s="482">
        <f t="shared" si="36"/>
        <v>0</v>
      </c>
      <c r="R38" s="480">
        <f t="shared" si="37"/>
        <v>0</v>
      </c>
      <c r="S38" s="464">
        <f t="shared" si="38"/>
        <v>0</v>
      </c>
      <c r="T38" s="464">
        <f t="shared" si="39"/>
        <v>0</v>
      </c>
      <c r="U38" s="481">
        <f t="shared" si="40"/>
        <v>0</v>
      </c>
      <c r="V38" s="483">
        <f t="shared" si="41"/>
        <v>0</v>
      </c>
      <c r="W38" s="228">
        <f t="shared" si="22"/>
        <v>0</v>
      </c>
      <c r="X38" s="228">
        <f t="shared" si="15"/>
        <v>0</v>
      </c>
      <c r="Y38" s="228">
        <f t="shared" si="16"/>
        <v>0</v>
      </c>
      <c r="Z38" s="228">
        <f t="shared" si="17"/>
        <v>0</v>
      </c>
      <c r="AA38" s="234"/>
    </row>
    <row r="39" spans="1:27" x14ac:dyDescent="0.25">
      <c r="A39" s="465" t="s">
        <v>999</v>
      </c>
      <c r="B39" s="464">
        <v>5179</v>
      </c>
      <c r="C39" s="464">
        <v>1</v>
      </c>
      <c r="D39" s="479" t="str">
        <f t="shared" si="23"/>
        <v/>
      </c>
      <c r="E39" s="480">
        <f t="shared" si="24"/>
        <v>0</v>
      </c>
      <c r="F39" s="481">
        <f t="shared" si="25"/>
        <v>0</v>
      </c>
      <c r="G39" s="482">
        <f t="shared" si="26"/>
        <v>0</v>
      </c>
      <c r="H39" s="482">
        <f t="shared" si="27"/>
        <v>0</v>
      </c>
      <c r="I39" s="482">
        <f t="shared" si="28"/>
        <v>0</v>
      </c>
      <c r="J39" s="482">
        <f t="shared" si="29"/>
        <v>0</v>
      </c>
      <c r="K39" s="482">
        <f t="shared" si="30"/>
        <v>0</v>
      </c>
      <c r="L39" s="483">
        <f t="shared" si="31"/>
        <v>0</v>
      </c>
      <c r="M39" s="481">
        <f t="shared" si="32"/>
        <v>0</v>
      </c>
      <c r="N39" s="482">
        <f t="shared" si="33"/>
        <v>0</v>
      </c>
      <c r="O39" s="482">
        <f t="shared" si="34"/>
        <v>0</v>
      </c>
      <c r="P39" s="482">
        <f t="shared" si="35"/>
        <v>0</v>
      </c>
      <c r="Q39" s="482">
        <f t="shared" si="36"/>
        <v>0</v>
      </c>
      <c r="R39" s="480">
        <f t="shared" si="37"/>
        <v>0</v>
      </c>
      <c r="S39" s="464">
        <f t="shared" si="38"/>
        <v>0</v>
      </c>
      <c r="T39" s="464">
        <f t="shared" si="39"/>
        <v>0</v>
      </c>
      <c r="U39" s="481">
        <f t="shared" si="40"/>
        <v>0</v>
      </c>
      <c r="V39" s="483">
        <f t="shared" si="41"/>
        <v>0</v>
      </c>
      <c r="W39" s="228">
        <f t="shared" si="22"/>
        <v>0</v>
      </c>
      <c r="X39" s="228">
        <f t="shared" si="15"/>
        <v>0</v>
      </c>
      <c r="Y39" s="228">
        <f t="shared" si="16"/>
        <v>0</v>
      </c>
      <c r="Z39" s="228">
        <f t="shared" si="17"/>
        <v>0</v>
      </c>
      <c r="AA39" s="234"/>
    </row>
    <row r="40" spans="1:27" x14ac:dyDescent="0.25">
      <c r="A40" s="465" t="s">
        <v>996</v>
      </c>
      <c r="B40" s="464">
        <v>5176</v>
      </c>
      <c r="C40" s="464">
        <v>1</v>
      </c>
      <c r="D40" s="479" t="str">
        <f t="shared" si="23"/>
        <v/>
      </c>
      <c r="E40" s="480">
        <f t="shared" si="24"/>
        <v>0</v>
      </c>
      <c r="F40" s="481">
        <f t="shared" si="25"/>
        <v>0</v>
      </c>
      <c r="G40" s="482">
        <f t="shared" si="26"/>
        <v>0</v>
      </c>
      <c r="H40" s="482">
        <f t="shared" si="27"/>
        <v>0</v>
      </c>
      <c r="I40" s="482">
        <f t="shared" si="28"/>
        <v>0</v>
      </c>
      <c r="J40" s="482">
        <f t="shared" si="29"/>
        <v>0</v>
      </c>
      <c r="K40" s="482">
        <f t="shared" si="30"/>
        <v>0</v>
      </c>
      <c r="L40" s="483">
        <f t="shared" si="31"/>
        <v>0</v>
      </c>
      <c r="M40" s="481">
        <f t="shared" si="32"/>
        <v>0</v>
      </c>
      <c r="N40" s="482">
        <f t="shared" si="33"/>
        <v>0</v>
      </c>
      <c r="O40" s="482">
        <f t="shared" si="34"/>
        <v>0</v>
      </c>
      <c r="P40" s="482">
        <f t="shared" si="35"/>
        <v>0</v>
      </c>
      <c r="Q40" s="482">
        <f t="shared" si="36"/>
        <v>0</v>
      </c>
      <c r="R40" s="480">
        <f t="shared" si="37"/>
        <v>0</v>
      </c>
      <c r="S40" s="464">
        <f t="shared" si="38"/>
        <v>0</v>
      </c>
      <c r="T40" s="464">
        <f t="shared" si="39"/>
        <v>0</v>
      </c>
      <c r="U40" s="481">
        <f t="shared" si="40"/>
        <v>0</v>
      </c>
      <c r="V40" s="483">
        <f t="shared" si="41"/>
        <v>0</v>
      </c>
      <c r="W40" s="228">
        <f t="shared" si="22"/>
        <v>0</v>
      </c>
      <c r="X40" s="228">
        <f t="shared" si="15"/>
        <v>0</v>
      </c>
      <c r="Y40" s="228">
        <f t="shared" si="16"/>
        <v>0</v>
      </c>
      <c r="Z40" s="228">
        <f t="shared" si="17"/>
        <v>0</v>
      </c>
      <c r="AA40" s="234"/>
    </row>
    <row r="41" spans="1:27" x14ac:dyDescent="0.25">
      <c r="A41" s="465" t="s">
        <v>1001</v>
      </c>
      <c r="B41" s="464">
        <v>5181</v>
      </c>
      <c r="C41" s="464">
        <v>1</v>
      </c>
      <c r="D41" s="479" t="str">
        <f t="shared" si="23"/>
        <v/>
      </c>
      <c r="E41" s="480">
        <f t="shared" si="24"/>
        <v>0</v>
      </c>
      <c r="F41" s="481">
        <f t="shared" si="25"/>
        <v>0</v>
      </c>
      <c r="G41" s="482">
        <f t="shared" si="26"/>
        <v>0</v>
      </c>
      <c r="H41" s="482">
        <f t="shared" si="27"/>
        <v>0</v>
      </c>
      <c r="I41" s="482">
        <f t="shared" si="28"/>
        <v>0</v>
      </c>
      <c r="J41" s="482">
        <f t="shared" si="29"/>
        <v>0</v>
      </c>
      <c r="K41" s="482">
        <f t="shared" si="30"/>
        <v>0</v>
      </c>
      <c r="L41" s="483">
        <f t="shared" si="31"/>
        <v>0</v>
      </c>
      <c r="M41" s="481">
        <f t="shared" si="32"/>
        <v>0</v>
      </c>
      <c r="N41" s="482">
        <f t="shared" si="33"/>
        <v>0</v>
      </c>
      <c r="O41" s="482">
        <f t="shared" si="34"/>
        <v>0</v>
      </c>
      <c r="P41" s="482">
        <f t="shared" si="35"/>
        <v>0</v>
      </c>
      <c r="Q41" s="482">
        <f t="shared" si="36"/>
        <v>0</v>
      </c>
      <c r="R41" s="480">
        <f t="shared" si="37"/>
        <v>0</v>
      </c>
      <c r="S41" s="464">
        <f t="shared" si="38"/>
        <v>0</v>
      </c>
      <c r="T41" s="464">
        <f t="shared" si="39"/>
        <v>0</v>
      </c>
      <c r="U41" s="481">
        <f t="shared" si="40"/>
        <v>0</v>
      </c>
      <c r="V41" s="483">
        <f t="shared" si="41"/>
        <v>0</v>
      </c>
      <c r="W41" s="228">
        <f t="shared" si="22"/>
        <v>0</v>
      </c>
      <c r="X41" s="228">
        <f t="shared" si="15"/>
        <v>0</v>
      </c>
      <c r="Y41" s="228">
        <f t="shared" si="16"/>
        <v>0</v>
      </c>
      <c r="Z41" s="228">
        <f t="shared" si="17"/>
        <v>0</v>
      </c>
      <c r="AA41" s="234"/>
    </row>
    <row r="42" spans="1:27" x14ac:dyDescent="0.25">
      <c r="A42" s="465" t="s">
        <v>997</v>
      </c>
      <c r="B42" s="464">
        <v>5177</v>
      </c>
      <c r="C42" s="464">
        <v>1</v>
      </c>
      <c r="D42" s="479" t="str">
        <f t="shared" si="23"/>
        <v/>
      </c>
      <c r="E42" s="480">
        <f t="shared" si="24"/>
        <v>0</v>
      </c>
      <c r="F42" s="481">
        <f t="shared" si="25"/>
        <v>0</v>
      </c>
      <c r="G42" s="482">
        <f t="shared" si="26"/>
        <v>0</v>
      </c>
      <c r="H42" s="482">
        <f t="shared" si="27"/>
        <v>0</v>
      </c>
      <c r="I42" s="482">
        <f t="shared" si="28"/>
        <v>0</v>
      </c>
      <c r="J42" s="482">
        <f t="shared" si="29"/>
        <v>0</v>
      </c>
      <c r="K42" s="482">
        <f t="shared" si="30"/>
        <v>0</v>
      </c>
      <c r="L42" s="483">
        <f t="shared" si="31"/>
        <v>0</v>
      </c>
      <c r="M42" s="481">
        <f t="shared" si="32"/>
        <v>0</v>
      </c>
      <c r="N42" s="482">
        <f t="shared" si="33"/>
        <v>0</v>
      </c>
      <c r="O42" s="482">
        <f t="shared" si="34"/>
        <v>0</v>
      </c>
      <c r="P42" s="482">
        <f t="shared" si="35"/>
        <v>0</v>
      </c>
      <c r="Q42" s="482">
        <f t="shared" si="36"/>
        <v>0</v>
      </c>
      <c r="R42" s="480">
        <f t="shared" si="37"/>
        <v>0</v>
      </c>
      <c r="S42" s="464">
        <f t="shared" si="38"/>
        <v>0</v>
      </c>
      <c r="T42" s="464">
        <f t="shared" si="39"/>
        <v>0</v>
      </c>
      <c r="U42" s="481">
        <f t="shared" si="40"/>
        <v>0</v>
      </c>
      <c r="V42" s="483">
        <f t="shared" si="41"/>
        <v>0</v>
      </c>
      <c r="W42" s="228">
        <f t="shared" si="22"/>
        <v>0</v>
      </c>
      <c r="X42" s="228">
        <f t="shared" si="15"/>
        <v>0</v>
      </c>
      <c r="Y42" s="228">
        <f t="shared" si="16"/>
        <v>0</v>
      </c>
      <c r="Z42" s="228">
        <f t="shared" si="17"/>
        <v>0</v>
      </c>
      <c r="AA42" s="234"/>
    </row>
    <row r="43" spans="1:27" x14ac:dyDescent="0.25">
      <c r="A43" s="465" t="s">
        <v>998</v>
      </c>
      <c r="B43" s="464">
        <v>5178</v>
      </c>
      <c r="C43" s="464">
        <v>1</v>
      </c>
      <c r="D43" s="479" t="str">
        <f t="shared" si="23"/>
        <v/>
      </c>
      <c r="E43" s="480">
        <f t="shared" si="24"/>
        <v>0</v>
      </c>
      <c r="F43" s="481">
        <f t="shared" si="25"/>
        <v>0</v>
      </c>
      <c r="G43" s="482">
        <f t="shared" si="26"/>
        <v>0</v>
      </c>
      <c r="H43" s="482">
        <f t="shared" si="27"/>
        <v>0</v>
      </c>
      <c r="I43" s="482">
        <f t="shared" si="28"/>
        <v>0</v>
      </c>
      <c r="J43" s="482">
        <f t="shared" si="29"/>
        <v>0</v>
      </c>
      <c r="K43" s="482">
        <f t="shared" si="30"/>
        <v>0</v>
      </c>
      <c r="L43" s="483">
        <f t="shared" si="31"/>
        <v>0</v>
      </c>
      <c r="M43" s="481">
        <f t="shared" si="32"/>
        <v>0</v>
      </c>
      <c r="N43" s="482">
        <f t="shared" si="33"/>
        <v>0</v>
      </c>
      <c r="O43" s="482">
        <f t="shared" si="34"/>
        <v>0</v>
      </c>
      <c r="P43" s="482">
        <f t="shared" si="35"/>
        <v>0</v>
      </c>
      <c r="Q43" s="482">
        <f t="shared" si="36"/>
        <v>0</v>
      </c>
      <c r="R43" s="480">
        <f t="shared" si="37"/>
        <v>0</v>
      </c>
      <c r="S43" s="464">
        <f t="shared" si="38"/>
        <v>0</v>
      </c>
      <c r="T43" s="464">
        <f t="shared" si="39"/>
        <v>0</v>
      </c>
      <c r="U43" s="481">
        <f t="shared" si="40"/>
        <v>0</v>
      </c>
      <c r="V43" s="483">
        <f t="shared" si="41"/>
        <v>0</v>
      </c>
      <c r="W43" s="228">
        <f t="shared" si="22"/>
        <v>0</v>
      </c>
      <c r="X43" s="228">
        <f t="shared" si="15"/>
        <v>0</v>
      </c>
      <c r="Y43" s="228">
        <f t="shared" si="16"/>
        <v>0</v>
      </c>
      <c r="Z43" s="228">
        <f t="shared" si="17"/>
        <v>0</v>
      </c>
      <c r="AA43" s="234"/>
    </row>
    <row r="44" spans="1:27" x14ac:dyDescent="0.25">
      <c r="A44" s="465" t="s">
        <v>1000</v>
      </c>
      <c r="B44" s="464">
        <v>5180</v>
      </c>
      <c r="C44" s="464">
        <v>1</v>
      </c>
      <c r="D44" s="479" t="str">
        <f t="shared" si="23"/>
        <v/>
      </c>
      <c r="E44" s="480">
        <f t="shared" si="24"/>
        <v>0</v>
      </c>
      <c r="F44" s="481">
        <f t="shared" si="25"/>
        <v>0</v>
      </c>
      <c r="G44" s="482">
        <f t="shared" si="26"/>
        <v>0</v>
      </c>
      <c r="H44" s="482">
        <f t="shared" si="27"/>
        <v>0</v>
      </c>
      <c r="I44" s="482">
        <f t="shared" si="28"/>
        <v>0</v>
      </c>
      <c r="J44" s="482">
        <f t="shared" si="29"/>
        <v>0</v>
      </c>
      <c r="K44" s="482">
        <f t="shared" si="30"/>
        <v>0</v>
      </c>
      <c r="L44" s="483">
        <f t="shared" si="31"/>
        <v>0</v>
      </c>
      <c r="M44" s="481">
        <f t="shared" si="32"/>
        <v>0</v>
      </c>
      <c r="N44" s="482">
        <f t="shared" si="33"/>
        <v>0</v>
      </c>
      <c r="O44" s="482">
        <f t="shared" si="34"/>
        <v>0</v>
      </c>
      <c r="P44" s="482">
        <f t="shared" si="35"/>
        <v>0</v>
      </c>
      <c r="Q44" s="482">
        <f t="shared" si="36"/>
        <v>0</v>
      </c>
      <c r="R44" s="480">
        <f t="shared" si="37"/>
        <v>0</v>
      </c>
      <c r="S44" s="464">
        <f t="shared" si="38"/>
        <v>0</v>
      </c>
      <c r="T44" s="464">
        <f t="shared" si="39"/>
        <v>0</v>
      </c>
      <c r="U44" s="481">
        <f t="shared" si="40"/>
        <v>0</v>
      </c>
      <c r="V44" s="483">
        <f t="shared" si="41"/>
        <v>0</v>
      </c>
      <c r="W44" s="228">
        <f t="shared" si="22"/>
        <v>0</v>
      </c>
      <c r="X44" s="228">
        <f t="shared" si="15"/>
        <v>0</v>
      </c>
      <c r="Y44" s="228">
        <f t="shared" si="16"/>
        <v>0</v>
      </c>
      <c r="Z44" s="228">
        <f t="shared" si="17"/>
        <v>0</v>
      </c>
      <c r="AA44" s="234"/>
    </row>
    <row r="45" spans="1:27" x14ac:dyDescent="0.25">
      <c r="A45" s="465" t="s">
        <v>1516</v>
      </c>
      <c r="B45" s="464">
        <v>7089</v>
      </c>
      <c r="C45" s="464">
        <v>1</v>
      </c>
      <c r="D45" s="479" t="str">
        <f t="shared" si="23"/>
        <v/>
      </c>
      <c r="E45" s="480">
        <f t="shared" si="24"/>
        <v>0</v>
      </c>
      <c r="F45" s="481">
        <f t="shared" si="25"/>
        <v>0</v>
      </c>
      <c r="G45" s="482">
        <f t="shared" si="26"/>
        <v>0</v>
      </c>
      <c r="H45" s="482">
        <f t="shared" si="27"/>
        <v>0</v>
      </c>
      <c r="I45" s="482">
        <f t="shared" si="28"/>
        <v>0</v>
      </c>
      <c r="J45" s="482">
        <f t="shared" si="29"/>
        <v>0</v>
      </c>
      <c r="K45" s="482">
        <f t="shared" si="30"/>
        <v>0</v>
      </c>
      <c r="L45" s="483">
        <f t="shared" si="31"/>
        <v>0</v>
      </c>
      <c r="M45" s="481">
        <f t="shared" si="32"/>
        <v>0</v>
      </c>
      <c r="N45" s="482">
        <f t="shared" si="33"/>
        <v>0</v>
      </c>
      <c r="O45" s="482">
        <f t="shared" si="34"/>
        <v>0</v>
      </c>
      <c r="P45" s="482">
        <f t="shared" si="35"/>
        <v>0</v>
      </c>
      <c r="Q45" s="482">
        <f t="shared" si="36"/>
        <v>0</v>
      </c>
      <c r="R45" s="480">
        <f t="shared" si="37"/>
        <v>0</v>
      </c>
      <c r="S45" s="464">
        <f t="shared" si="38"/>
        <v>0</v>
      </c>
      <c r="T45" s="464">
        <f t="shared" si="39"/>
        <v>0</v>
      </c>
      <c r="U45" s="481">
        <f t="shared" si="40"/>
        <v>0</v>
      </c>
      <c r="V45" s="483">
        <f t="shared" si="41"/>
        <v>0</v>
      </c>
      <c r="W45" s="228">
        <f t="shared" si="22"/>
        <v>0</v>
      </c>
      <c r="X45" s="228">
        <f t="shared" si="15"/>
        <v>0</v>
      </c>
      <c r="Y45" s="228">
        <f t="shared" si="16"/>
        <v>0</v>
      </c>
      <c r="Z45" s="228">
        <f t="shared" si="17"/>
        <v>0</v>
      </c>
      <c r="AA45" s="234"/>
    </row>
    <row r="46" spans="1:27" x14ac:dyDescent="0.25">
      <c r="A46" s="465" t="s">
        <v>1358</v>
      </c>
      <c r="B46" s="464">
        <v>7085</v>
      </c>
      <c r="C46" s="464">
        <v>1</v>
      </c>
      <c r="D46" s="479" t="str">
        <f t="shared" si="23"/>
        <v/>
      </c>
      <c r="E46" s="480">
        <f t="shared" si="24"/>
        <v>0</v>
      </c>
      <c r="F46" s="481">
        <f t="shared" si="25"/>
        <v>0</v>
      </c>
      <c r="G46" s="482">
        <f t="shared" si="26"/>
        <v>0</v>
      </c>
      <c r="H46" s="482">
        <f t="shared" si="27"/>
        <v>0</v>
      </c>
      <c r="I46" s="482">
        <f t="shared" si="28"/>
        <v>0</v>
      </c>
      <c r="J46" s="482">
        <f t="shared" si="29"/>
        <v>0</v>
      </c>
      <c r="K46" s="482">
        <f t="shared" si="30"/>
        <v>0</v>
      </c>
      <c r="L46" s="483">
        <f t="shared" si="31"/>
        <v>0</v>
      </c>
      <c r="M46" s="481">
        <f t="shared" si="32"/>
        <v>0</v>
      </c>
      <c r="N46" s="482">
        <f t="shared" si="33"/>
        <v>0</v>
      </c>
      <c r="O46" s="482">
        <f t="shared" si="34"/>
        <v>0</v>
      </c>
      <c r="P46" s="482">
        <f t="shared" si="35"/>
        <v>0</v>
      </c>
      <c r="Q46" s="482">
        <f t="shared" si="36"/>
        <v>0</v>
      </c>
      <c r="R46" s="480">
        <f t="shared" si="37"/>
        <v>0</v>
      </c>
      <c r="S46" s="464">
        <f t="shared" si="38"/>
        <v>0</v>
      </c>
      <c r="T46" s="464">
        <f t="shared" si="39"/>
        <v>0</v>
      </c>
      <c r="U46" s="481">
        <f t="shared" si="40"/>
        <v>0</v>
      </c>
      <c r="V46" s="483">
        <f t="shared" si="41"/>
        <v>0</v>
      </c>
      <c r="W46" s="228">
        <f t="shared" si="22"/>
        <v>0</v>
      </c>
      <c r="X46" s="228">
        <f t="shared" si="15"/>
        <v>0</v>
      </c>
      <c r="Y46" s="228">
        <f t="shared" si="16"/>
        <v>0</v>
      </c>
      <c r="Z46" s="228">
        <f t="shared" si="17"/>
        <v>0</v>
      </c>
      <c r="AA46" s="234"/>
    </row>
    <row r="47" spans="1:27" x14ac:dyDescent="0.25">
      <c r="A47" s="465" t="s">
        <v>270</v>
      </c>
      <c r="B47" s="464">
        <v>6191</v>
      </c>
      <c r="C47" s="464">
        <v>1</v>
      </c>
      <c r="D47" s="479" t="str">
        <f t="shared" si="23"/>
        <v/>
      </c>
      <c r="E47" s="480">
        <f t="shared" si="24"/>
        <v>0</v>
      </c>
      <c r="F47" s="481">
        <f t="shared" si="25"/>
        <v>0</v>
      </c>
      <c r="G47" s="482">
        <f t="shared" si="26"/>
        <v>0</v>
      </c>
      <c r="H47" s="482">
        <f t="shared" si="27"/>
        <v>0</v>
      </c>
      <c r="I47" s="482">
        <f t="shared" si="28"/>
        <v>0</v>
      </c>
      <c r="J47" s="482">
        <f t="shared" si="29"/>
        <v>0</v>
      </c>
      <c r="K47" s="482">
        <f t="shared" si="30"/>
        <v>0</v>
      </c>
      <c r="L47" s="483">
        <f t="shared" si="31"/>
        <v>0</v>
      </c>
      <c r="M47" s="481">
        <f t="shared" si="32"/>
        <v>0</v>
      </c>
      <c r="N47" s="482">
        <f t="shared" si="33"/>
        <v>0</v>
      </c>
      <c r="O47" s="482">
        <f t="shared" si="34"/>
        <v>0</v>
      </c>
      <c r="P47" s="482">
        <f t="shared" si="35"/>
        <v>0</v>
      </c>
      <c r="Q47" s="482">
        <f t="shared" si="36"/>
        <v>0</v>
      </c>
      <c r="R47" s="480">
        <f t="shared" si="37"/>
        <v>0</v>
      </c>
      <c r="S47" s="464">
        <f t="shared" si="38"/>
        <v>0</v>
      </c>
      <c r="T47" s="464">
        <f t="shared" si="39"/>
        <v>0</v>
      </c>
      <c r="U47" s="481">
        <f t="shared" si="40"/>
        <v>0</v>
      </c>
      <c r="V47" s="483">
        <f t="shared" si="41"/>
        <v>0</v>
      </c>
      <c r="W47" s="228">
        <f t="shared" si="22"/>
        <v>0</v>
      </c>
      <c r="X47" s="228">
        <f t="shared" si="15"/>
        <v>0</v>
      </c>
      <c r="Y47" s="228">
        <f t="shared" si="16"/>
        <v>0</v>
      </c>
      <c r="Z47" s="228">
        <f t="shared" si="17"/>
        <v>0</v>
      </c>
      <c r="AA47" s="234"/>
    </row>
    <row r="48" spans="1:27" x14ac:dyDescent="0.25">
      <c r="A48" s="465" t="s">
        <v>887</v>
      </c>
      <c r="B48" s="464">
        <v>5149</v>
      </c>
      <c r="C48" s="464">
        <v>1</v>
      </c>
      <c r="D48" s="479" t="str">
        <f t="shared" si="23"/>
        <v/>
      </c>
      <c r="E48" s="480">
        <f t="shared" si="24"/>
        <v>0</v>
      </c>
      <c r="F48" s="481">
        <f t="shared" si="25"/>
        <v>0</v>
      </c>
      <c r="G48" s="482">
        <f t="shared" si="26"/>
        <v>0</v>
      </c>
      <c r="H48" s="482">
        <f t="shared" si="27"/>
        <v>0</v>
      </c>
      <c r="I48" s="482">
        <f t="shared" si="28"/>
        <v>0</v>
      </c>
      <c r="J48" s="482">
        <f t="shared" si="29"/>
        <v>0</v>
      </c>
      <c r="K48" s="482">
        <f t="shared" si="30"/>
        <v>0</v>
      </c>
      <c r="L48" s="483">
        <f t="shared" si="31"/>
        <v>0</v>
      </c>
      <c r="M48" s="481">
        <f t="shared" si="32"/>
        <v>0</v>
      </c>
      <c r="N48" s="482">
        <f t="shared" si="33"/>
        <v>0</v>
      </c>
      <c r="O48" s="482">
        <f t="shared" si="34"/>
        <v>0</v>
      </c>
      <c r="P48" s="482">
        <f t="shared" si="35"/>
        <v>0</v>
      </c>
      <c r="Q48" s="482">
        <f t="shared" si="36"/>
        <v>0</v>
      </c>
      <c r="R48" s="480">
        <f t="shared" si="37"/>
        <v>0</v>
      </c>
      <c r="S48" s="464">
        <f t="shared" si="38"/>
        <v>0</v>
      </c>
      <c r="T48" s="464">
        <f t="shared" si="39"/>
        <v>0</v>
      </c>
      <c r="U48" s="481">
        <f t="shared" si="40"/>
        <v>0</v>
      </c>
      <c r="V48" s="483">
        <f t="shared" si="41"/>
        <v>0</v>
      </c>
      <c r="W48" s="228">
        <f t="shared" si="22"/>
        <v>0</v>
      </c>
      <c r="X48" s="228">
        <f t="shared" si="15"/>
        <v>0</v>
      </c>
      <c r="Y48" s="228">
        <f t="shared" si="16"/>
        <v>0</v>
      </c>
      <c r="Z48" s="228">
        <f t="shared" si="17"/>
        <v>0</v>
      </c>
      <c r="AA48" s="234"/>
    </row>
    <row r="49" spans="1:27" x14ac:dyDescent="0.25">
      <c r="A49" s="465" t="s">
        <v>760</v>
      </c>
      <c r="B49" s="464">
        <v>5041</v>
      </c>
      <c r="C49" s="464">
        <v>1</v>
      </c>
      <c r="D49" s="479" t="str">
        <f t="shared" si="23"/>
        <v/>
      </c>
      <c r="E49" s="480">
        <f t="shared" si="24"/>
        <v>0</v>
      </c>
      <c r="F49" s="481">
        <f t="shared" si="25"/>
        <v>0</v>
      </c>
      <c r="G49" s="482">
        <f t="shared" si="26"/>
        <v>0</v>
      </c>
      <c r="H49" s="482">
        <f t="shared" si="27"/>
        <v>0</v>
      </c>
      <c r="I49" s="482">
        <f t="shared" si="28"/>
        <v>0</v>
      </c>
      <c r="J49" s="482">
        <f t="shared" si="29"/>
        <v>0</v>
      </c>
      <c r="K49" s="482">
        <f t="shared" si="30"/>
        <v>0</v>
      </c>
      <c r="L49" s="483">
        <f t="shared" si="31"/>
        <v>0</v>
      </c>
      <c r="M49" s="481">
        <f t="shared" si="32"/>
        <v>0</v>
      </c>
      <c r="N49" s="482">
        <f t="shared" si="33"/>
        <v>0</v>
      </c>
      <c r="O49" s="482">
        <f t="shared" si="34"/>
        <v>0</v>
      </c>
      <c r="P49" s="482">
        <f t="shared" si="35"/>
        <v>0</v>
      </c>
      <c r="Q49" s="482">
        <f t="shared" si="36"/>
        <v>0</v>
      </c>
      <c r="R49" s="480">
        <f t="shared" si="37"/>
        <v>0</v>
      </c>
      <c r="S49" s="464">
        <f t="shared" si="38"/>
        <v>0</v>
      </c>
      <c r="T49" s="464">
        <f t="shared" si="39"/>
        <v>0</v>
      </c>
      <c r="U49" s="481">
        <f t="shared" si="40"/>
        <v>0</v>
      </c>
      <c r="V49" s="483">
        <f t="shared" si="41"/>
        <v>0</v>
      </c>
      <c r="W49" s="228">
        <f t="shared" si="22"/>
        <v>0</v>
      </c>
      <c r="X49" s="228">
        <f t="shared" si="15"/>
        <v>0</v>
      </c>
      <c r="Y49" s="228">
        <f t="shared" si="16"/>
        <v>0</v>
      </c>
      <c r="Z49" s="228">
        <f t="shared" si="17"/>
        <v>0</v>
      </c>
      <c r="AA49" s="234"/>
    </row>
    <row r="50" spans="1:27" x14ac:dyDescent="0.25">
      <c r="A50" s="465" t="s">
        <v>271</v>
      </c>
      <c r="B50" s="464">
        <v>5122</v>
      </c>
      <c r="C50" s="464">
        <v>1</v>
      </c>
      <c r="D50" s="479" t="str">
        <f t="shared" si="23"/>
        <v/>
      </c>
      <c r="E50" s="480">
        <f t="shared" si="24"/>
        <v>0</v>
      </c>
      <c r="F50" s="481">
        <f t="shared" si="25"/>
        <v>0</v>
      </c>
      <c r="G50" s="482">
        <f t="shared" si="26"/>
        <v>0</v>
      </c>
      <c r="H50" s="482">
        <f t="shared" si="27"/>
        <v>0</v>
      </c>
      <c r="I50" s="482">
        <f t="shared" si="28"/>
        <v>0</v>
      </c>
      <c r="J50" s="482">
        <f t="shared" si="29"/>
        <v>0</v>
      </c>
      <c r="K50" s="482">
        <f t="shared" si="30"/>
        <v>0</v>
      </c>
      <c r="L50" s="483">
        <f t="shared" si="31"/>
        <v>0</v>
      </c>
      <c r="M50" s="481">
        <f t="shared" si="32"/>
        <v>0</v>
      </c>
      <c r="N50" s="482">
        <f t="shared" si="33"/>
        <v>0</v>
      </c>
      <c r="O50" s="482">
        <f t="shared" si="34"/>
        <v>0</v>
      </c>
      <c r="P50" s="482">
        <f t="shared" si="35"/>
        <v>0</v>
      </c>
      <c r="Q50" s="482">
        <f t="shared" si="36"/>
        <v>0</v>
      </c>
      <c r="R50" s="480">
        <f t="shared" si="37"/>
        <v>0</v>
      </c>
      <c r="S50" s="464">
        <f t="shared" si="38"/>
        <v>0</v>
      </c>
      <c r="T50" s="464">
        <f t="shared" si="39"/>
        <v>0</v>
      </c>
      <c r="U50" s="481">
        <f t="shared" si="40"/>
        <v>0</v>
      </c>
      <c r="V50" s="483">
        <f t="shared" si="41"/>
        <v>0</v>
      </c>
      <c r="W50" s="228">
        <f t="shared" si="22"/>
        <v>0</v>
      </c>
      <c r="X50" s="228">
        <f t="shared" si="15"/>
        <v>0</v>
      </c>
      <c r="Y50" s="228">
        <f t="shared" si="16"/>
        <v>0</v>
      </c>
      <c r="Z50" s="228">
        <f t="shared" si="17"/>
        <v>0</v>
      </c>
      <c r="AA50" s="234"/>
    </row>
    <row r="51" spans="1:27" x14ac:dyDescent="0.25">
      <c r="A51" s="465" t="s">
        <v>272</v>
      </c>
      <c r="B51" s="464">
        <v>5099</v>
      </c>
      <c r="C51" s="464">
        <v>1</v>
      </c>
      <c r="D51" s="479" t="str">
        <f t="shared" si="23"/>
        <v/>
      </c>
      <c r="E51" s="480">
        <f t="shared" si="24"/>
        <v>0</v>
      </c>
      <c r="F51" s="481">
        <f t="shared" si="25"/>
        <v>0</v>
      </c>
      <c r="G51" s="482">
        <f t="shared" si="26"/>
        <v>0</v>
      </c>
      <c r="H51" s="482">
        <f t="shared" si="27"/>
        <v>0</v>
      </c>
      <c r="I51" s="482">
        <f t="shared" si="28"/>
        <v>0</v>
      </c>
      <c r="J51" s="482">
        <f t="shared" si="29"/>
        <v>0</v>
      </c>
      <c r="K51" s="482">
        <f t="shared" si="30"/>
        <v>0</v>
      </c>
      <c r="L51" s="483">
        <f t="shared" si="31"/>
        <v>0</v>
      </c>
      <c r="M51" s="481">
        <f t="shared" si="32"/>
        <v>0</v>
      </c>
      <c r="N51" s="482">
        <f t="shared" si="33"/>
        <v>0</v>
      </c>
      <c r="O51" s="482">
        <f t="shared" si="34"/>
        <v>0</v>
      </c>
      <c r="P51" s="482">
        <f t="shared" si="35"/>
        <v>0</v>
      </c>
      <c r="Q51" s="482">
        <f t="shared" si="36"/>
        <v>0</v>
      </c>
      <c r="R51" s="480">
        <f t="shared" si="37"/>
        <v>0</v>
      </c>
      <c r="S51" s="464">
        <f t="shared" si="38"/>
        <v>0</v>
      </c>
      <c r="T51" s="464">
        <f t="shared" si="39"/>
        <v>0</v>
      </c>
      <c r="U51" s="481">
        <f t="shared" si="40"/>
        <v>0</v>
      </c>
      <c r="V51" s="483">
        <f t="shared" si="41"/>
        <v>0</v>
      </c>
      <c r="W51" s="228">
        <f t="shared" si="22"/>
        <v>0</v>
      </c>
      <c r="X51" s="228">
        <f t="shared" si="15"/>
        <v>0</v>
      </c>
      <c r="Y51" s="228">
        <f t="shared" si="16"/>
        <v>0</v>
      </c>
      <c r="Z51" s="228">
        <f t="shared" si="17"/>
        <v>0</v>
      </c>
      <c r="AA51" s="234"/>
    </row>
    <row r="52" spans="1:27" x14ac:dyDescent="0.25">
      <c r="A52" s="465" t="s">
        <v>761</v>
      </c>
      <c r="B52" s="464">
        <v>7059</v>
      </c>
      <c r="C52" s="464">
        <v>1</v>
      </c>
      <c r="D52" s="479" t="str">
        <f t="shared" si="23"/>
        <v/>
      </c>
      <c r="E52" s="480">
        <f t="shared" si="24"/>
        <v>0</v>
      </c>
      <c r="F52" s="481">
        <f t="shared" si="25"/>
        <v>0</v>
      </c>
      <c r="G52" s="482">
        <f t="shared" si="26"/>
        <v>0</v>
      </c>
      <c r="H52" s="482">
        <f t="shared" si="27"/>
        <v>0</v>
      </c>
      <c r="I52" s="482">
        <f t="shared" si="28"/>
        <v>0</v>
      </c>
      <c r="J52" s="482">
        <f t="shared" si="29"/>
        <v>0</v>
      </c>
      <c r="K52" s="482">
        <f t="shared" si="30"/>
        <v>0</v>
      </c>
      <c r="L52" s="483">
        <f t="shared" si="31"/>
        <v>0</v>
      </c>
      <c r="M52" s="481">
        <f t="shared" si="32"/>
        <v>0</v>
      </c>
      <c r="N52" s="482">
        <f t="shared" si="33"/>
        <v>0</v>
      </c>
      <c r="O52" s="482">
        <f t="shared" si="34"/>
        <v>0</v>
      </c>
      <c r="P52" s="482">
        <f t="shared" si="35"/>
        <v>0</v>
      </c>
      <c r="Q52" s="482">
        <f t="shared" si="36"/>
        <v>0</v>
      </c>
      <c r="R52" s="480">
        <f t="shared" si="37"/>
        <v>0</v>
      </c>
      <c r="S52" s="464">
        <f t="shared" si="38"/>
        <v>0</v>
      </c>
      <c r="T52" s="464">
        <f t="shared" si="39"/>
        <v>0</v>
      </c>
      <c r="U52" s="481">
        <f t="shared" si="40"/>
        <v>0</v>
      </c>
      <c r="V52" s="483">
        <f t="shared" si="41"/>
        <v>0</v>
      </c>
      <c r="W52" s="228">
        <f t="shared" si="22"/>
        <v>0</v>
      </c>
      <c r="X52" s="228">
        <f t="shared" si="15"/>
        <v>0</v>
      </c>
      <c r="Y52" s="228">
        <f t="shared" si="16"/>
        <v>0</v>
      </c>
      <c r="Z52" s="228">
        <f t="shared" si="17"/>
        <v>0</v>
      </c>
      <c r="AA52" s="234"/>
    </row>
    <row r="53" spans="1:27" x14ac:dyDescent="0.25">
      <c r="A53" s="465" t="s">
        <v>1517</v>
      </c>
      <c r="B53" s="464">
        <v>7090</v>
      </c>
      <c r="C53" s="464">
        <v>1</v>
      </c>
      <c r="D53" s="479" t="str">
        <f t="shared" si="23"/>
        <v/>
      </c>
      <c r="E53" s="480">
        <f t="shared" si="24"/>
        <v>0</v>
      </c>
      <c r="F53" s="481">
        <f t="shared" si="25"/>
        <v>0</v>
      </c>
      <c r="G53" s="482">
        <f t="shared" si="26"/>
        <v>0</v>
      </c>
      <c r="H53" s="482">
        <f t="shared" si="27"/>
        <v>0</v>
      </c>
      <c r="I53" s="482">
        <f t="shared" si="28"/>
        <v>0</v>
      </c>
      <c r="J53" s="482">
        <f t="shared" si="29"/>
        <v>0</v>
      </c>
      <c r="K53" s="482">
        <f t="shared" si="30"/>
        <v>0</v>
      </c>
      <c r="L53" s="483">
        <f t="shared" si="31"/>
        <v>0</v>
      </c>
      <c r="M53" s="481">
        <f t="shared" si="32"/>
        <v>0</v>
      </c>
      <c r="N53" s="482">
        <f t="shared" si="33"/>
        <v>0</v>
      </c>
      <c r="O53" s="482">
        <f t="shared" si="34"/>
        <v>0</v>
      </c>
      <c r="P53" s="482">
        <f t="shared" si="35"/>
        <v>0</v>
      </c>
      <c r="Q53" s="482">
        <f t="shared" si="36"/>
        <v>0</v>
      </c>
      <c r="R53" s="480">
        <f t="shared" si="37"/>
        <v>0</v>
      </c>
      <c r="S53" s="464">
        <f t="shared" si="38"/>
        <v>0</v>
      </c>
      <c r="T53" s="464">
        <f t="shared" si="39"/>
        <v>0</v>
      </c>
      <c r="U53" s="481">
        <f t="shared" si="40"/>
        <v>0</v>
      </c>
      <c r="V53" s="483">
        <f t="shared" si="41"/>
        <v>0</v>
      </c>
      <c r="W53" s="228">
        <f t="shared" si="22"/>
        <v>0</v>
      </c>
      <c r="X53" s="228">
        <f t="shared" si="15"/>
        <v>0</v>
      </c>
      <c r="Y53" s="228">
        <f t="shared" si="16"/>
        <v>0</v>
      </c>
      <c r="Z53" s="228">
        <f t="shared" si="17"/>
        <v>0</v>
      </c>
      <c r="AA53" s="234"/>
    </row>
    <row r="54" spans="1:27" x14ac:dyDescent="0.25">
      <c r="A54" s="465" t="s">
        <v>273</v>
      </c>
      <c r="B54" s="464">
        <v>6013</v>
      </c>
      <c r="C54" s="464">
        <v>1</v>
      </c>
      <c r="D54" s="479" t="str">
        <f t="shared" si="23"/>
        <v/>
      </c>
      <c r="E54" s="480">
        <f t="shared" si="24"/>
        <v>0</v>
      </c>
      <c r="F54" s="481">
        <f t="shared" si="25"/>
        <v>0</v>
      </c>
      <c r="G54" s="482">
        <f t="shared" si="26"/>
        <v>0</v>
      </c>
      <c r="H54" s="482">
        <f t="shared" si="27"/>
        <v>0</v>
      </c>
      <c r="I54" s="482">
        <f t="shared" si="28"/>
        <v>0</v>
      </c>
      <c r="J54" s="482">
        <f t="shared" si="29"/>
        <v>0</v>
      </c>
      <c r="K54" s="482">
        <f t="shared" si="30"/>
        <v>0</v>
      </c>
      <c r="L54" s="483">
        <f t="shared" si="31"/>
        <v>0</v>
      </c>
      <c r="M54" s="481">
        <f t="shared" si="32"/>
        <v>0</v>
      </c>
      <c r="N54" s="482">
        <f t="shared" si="33"/>
        <v>0</v>
      </c>
      <c r="O54" s="482">
        <f t="shared" si="34"/>
        <v>0</v>
      </c>
      <c r="P54" s="482">
        <f t="shared" si="35"/>
        <v>0</v>
      </c>
      <c r="Q54" s="482">
        <f t="shared" si="36"/>
        <v>0</v>
      </c>
      <c r="R54" s="480">
        <f t="shared" si="37"/>
        <v>0</v>
      </c>
      <c r="S54" s="464">
        <f t="shared" si="38"/>
        <v>0</v>
      </c>
      <c r="T54" s="464">
        <f t="shared" si="39"/>
        <v>0</v>
      </c>
      <c r="U54" s="481">
        <f t="shared" si="40"/>
        <v>0</v>
      </c>
      <c r="V54" s="483">
        <f t="shared" si="41"/>
        <v>0</v>
      </c>
      <c r="W54" s="228">
        <f t="shared" si="22"/>
        <v>0</v>
      </c>
      <c r="X54" s="228">
        <f t="shared" si="15"/>
        <v>0</v>
      </c>
      <c r="Y54" s="228">
        <f t="shared" si="16"/>
        <v>0</v>
      </c>
      <c r="Z54" s="228">
        <f t="shared" si="17"/>
        <v>0</v>
      </c>
      <c r="AA54" s="234"/>
    </row>
    <row r="55" spans="1:27" x14ac:dyDescent="0.25">
      <c r="A55" s="465" t="s">
        <v>274</v>
      </c>
      <c r="B55" s="464">
        <v>6186</v>
      </c>
      <c r="C55" s="464">
        <v>0</v>
      </c>
      <c r="D55" s="479" t="str">
        <f t="shared" si="23"/>
        <v>(alias)</v>
      </c>
      <c r="E55" s="480">
        <f t="shared" si="24"/>
        <v>0</v>
      </c>
      <c r="F55" s="481">
        <f t="shared" si="25"/>
        <v>0</v>
      </c>
      <c r="G55" s="482">
        <f t="shared" si="26"/>
        <v>0</v>
      </c>
      <c r="H55" s="482">
        <f t="shared" si="27"/>
        <v>0</v>
      </c>
      <c r="I55" s="482">
        <f t="shared" si="28"/>
        <v>0</v>
      </c>
      <c r="J55" s="482">
        <f t="shared" si="29"/>
        <v>0</v>
      </c>
      <c r="K55" s="482">
        <f t="shared" si="30"/>
        <v>0</v>
      </c>
      <c r="L55" s="483">
        <f t="shared" si="31"/>
        <v>0</v>
      </c>
      <c r="M55" s="481">
        <f t="shared" si="32"/>
        <v>0</v>
      </c>
      <c r="N55" s="482">
        <f t="shared" si="33"/>
        <v>0</v>
      </c>
      <c r="O55" s="482">
        <f t="shared" si="34"/>
        <v>0</v>
      </c>
      <c r="P55" s="482">
        <f t="shared" si="35"/>
        <v>0</v>
      </c>
      <c r="Q55" s="482">
        <f t="shared" si="36"/>
        <v>0</v>
      </c>
      <c r="R55" s="480">
        <f t="shared" si="37"/>
        <v>0</v>
      </c>
      <c r="S55" s="464">
        <f t="shared" si="38"/>
        <v>0</v>
      </c>
      <c r="T55" s="464">
        <f t="shared" si="39"/>
        <v>0</v>
      </c>
      <c r="U55" s="481">
        <f t="shared" si="40"/>
        <v>0</v>
      </c>
      <c r="V55" s="483">
        <f t="shared" si="41"/>
        <v>0</v>
      </c>
      <c r="W55" s="228">
        <f t="shared" si="22"/>
        <v>0</v>
      </c>
      <c r="X55" s="228">
        <f t="shared" si="15"/>
        <v>0</v>
      </c>
      <c r="Y55" s="228">
        <f t="shared" si="16"/>
        <v>0</v>
      </c>
      <c r="Z55" s="228">
        <f t="shared" si="17"/>
        <v>0</v>
      </c>
      <c r="AA55" s="234"/>
    </row>
    <row r="56" spans="1:27" x14ac:dyDescent="0.25">
      <c r="A56" s="465" t="s">
        <v>519</v>
      </c>
      <c r="B56" s="464">
        <v>5005</v>
      </c>
      <c r="C56" s="464">
        <v>1</v>
      </c>
      <c r="D56" s="479" t="str">
        <f t="shared" si="23"/>
        <v/>
      </c>
      <c r="E56" s="480">
        <f t="shared" si="24"/>
        <v>0</v>
      </c>
      <c r="F56" s="481">
        <f t="shared" si="25"/>
        <v>0</v>
      </c>
      <c r="G56" s="482">
        <f t="shared" si="26"/>
        <v>0</v>
      </c>
      <c r="H56" s="482">
        <f t="shared" si="27"/>
        <v>0</v>
      </c>
      <c r="I56" s="482">
        <f t="shared" si="28"/>
        <v>0</v>
      </c>
      <c r="J56" s="482">
        <f t="shared" si="29"/>
        <v>0</v>
      </c>
      <c r="K56" s="482">
        <f t="shared" si="30"/>
        <v>0</v>
      </c>
      <c r="L56" s="483">
        <f t="shared" si="31"/>
        <v>0</v>
      </c>
      <c r="M56" s="481">
        <f t="shared" si="32"/>
        <v>0</v>
      </c>
      <c r="N56" s="482">
        <f t="shared" si="33"/>
        <v>0</v>
      </c>
      <c r="O56" s="482">
        <f t="shared" si="34"/>
        <v>0</v>
      </c>
      <c r="P56" s="482">
        <f t="shared" si="35"/>
        <v>0</v>
      </c>
      <c r="Q56" s="482">
        <f t="shared" si="36"/>
        <v>0</v>
      </c>
      <c r="R56" s="480">
        <f t="shared" si="37"/>
        <v>0</v>
      </c>
      <c r="S56" s="464">
        <f t="shared" si="38"/>
        <v>0</v>
      </c>
      <c r="T56" s="464">
        <f t="shared" si="39"/>
        <v>0</v>
      </c>
      <c r="U56" s="481">
        <f t="shared" si="40"/>
        <v>0</v>
      </c>
      <c r="V56" s="483">
        <f t="shared" si="41"/>
        <v>0</v>
      </c>
      <c r="W56" s="228">
        <f t="shared" si="22"/>
        <v>0</v>
      </c>
      <c r="X56" s="228">
        <f t="shared" si="15"/>
        <v>0</v>
      </c>
      <c r="Y56" s="228">
        <f t="shared" si="16"/>
        <v>0</v>
      </c>
      <c r="Z56" s="228">
        <f t="shared" si="17"/>
        <v>0</v>
      </c>
      <c r="AA56" s="234"/>
    </row>
    <row r="57" spans="1:27" x14ac:dyDescent="0.25">
      <c r="A57" s="465" t="s">
        <v>275</v>
      </c>
      <c r="B57" s="464">
        <v>6016</v>
      </c>
      <c r="C57" s="464">
        <v>1</v>
      </c>
      <c r="D57" s="479" t="str">
        <f t="shared" si="23"/>
        <v/>
      </c>
      <c r="E57" s="480">
        <f t="shared" si="24"/>
        <v>0</v>
      </c>
      <c r="F57" s="481">
        <f t="shared" si="25"/>
        <v>0</v>
      </c>
      <c r="G57" s="482">
        <f t="shared" si="26"/>
        <v>0</v>
      </c>
      <c r="H57" s="482">
        <f t="shared" si="27"/>
        <v>0</v>
      </c>
      <c r="I57" s="482">
        <f t="shared" si="28"/>
        <v>0</v>
      </c>
      <c r="J57" s="482">
        <f t="shared" si="29"/>
        <v>0</v>
      </c>
      <c r="K57" s="482">
        <f t="shared" si="30"/>
        <v>0</v>
      </c>
      <c r="L57" s="483">
        <f t="shared" si="31"/>
        <v>0</v>
      </c>
      <c r="M57" s="481">
        <f t="shared" si="32"/>
        <v>0</v>
      </c>
      <c r="N57" s="482">
        <f t="shared" si="33"/>
        <v>0</v>
      </c>
      <c r="O57" s="482">
        <f t="shared" si="34"/>
        <v>0</v>
      </c>
      <c r="P57" s="482">
        <f t="shared" si="35"/>
        <v>0</v>
      </c>
      <c r="Q57" s="482">
        <f t="shared" si="36"/>
        <v>0</v>
      </c>
      <c r="R57" s="480">
        <f t="shared" si="37"/>
        <v>0</v>
      </c>
      <c r="S57" s="464">
        <f t="shared" si="38"/>
        <v>0</v>
      </c>
      <c r="T57" s="464">
        <f t="shared" si="39"/>
        <v>0</v>
      </c>
      <c r="U57" s="481">
        <f t="shared" si="40"/>
        <v>0</v>
      </c>
      <c r="V57" s="483">
        <f t="shared" si="41"/>
        <v>0</v>
      </c>
      <c r="W57" s="228">
        <f t="shared" si="22"/>
        <v>0</v>
      </c>
      <c r="X57" s="228">
        <f t="shared" si="15"/>
        <v>0</v>
      </c>
      <c r="Y57" s="228">
        <f t="shared" si="16"/>
        <v>0</v>
      </c>
      <c r="Z57" s="228">
        <f t="shared" si="17"/>
        <v>0</v>
      </c>
      <c r="AA57" s="234"/>
    </row>
    <row r="58" spans="1:27" x14ac:dyDescent="0.25">
      <c r="A58" s="465" t="s">
        <v>276</v>
      </c>
      <c r="B58" s="464">
        <v>5065</v>
      </c>
      <c r="C58" s="464">
        <v>1</v>
      </c>
      <c r="D58" s="479" t="str">
        <f t="shared" si="23"/>
        <v/>
      </c>
      <c r="E58" s="480">
        <f t="shared" si="24"/>
        <v>0</v>
      </c>
      <c r="F58" s="481">
        <f t="shared" si="25"/>
        <v>0</v>
      </c>
      <c r="G58" s="482">
        <f t="shared" si="26"/>
        <v>0</v>
      </c>
      <c r="H58" s="482">
        <f t="shared" si="27"/>
        <v>0</v>
      </c>
      <c r="I58" s="482">
        <f t="shared" si="28"/>
        <v>0</v>
      </c>
      <c r="J58" s="482">
        <f t="shared" si="29"/>
        <v>0</v>
      </c>
      <c r="K58" s="482">
        <f t="shared" si="30"/>
        <v>0</v>
      </c>
      <c r="L58" s="483">
        <f t="shared" si="31"/>
        <v>0</v>
      </c>
      <c r="M58" s="481">
        <f t="shared" si="32"/>
        <v>0</v>
      </c>
      <c r="N58" s="482">
        <f t="shared" si="33"/>
        <v>0</v>
      </c>
      <c r="O58" s="482">
        <f t="shared" si="34"/>
        <v>0</v>
      </c>
      <c r="P58" s="482">
        <f t="shared" si="35"/>
        <v>0</v>
      </c>
      <c r="Q58" s="482">
        <f t="shared" si="36"/>
        <v>0</v>
      </c>
      <c r="R58" s="480">
        <f t="shared" si="37"/>
        <v>0</v>
      </c>
      <c r="S58" s="464">
        <f t="shared" si="38"/>
        <v>0</v>
      </c>
      <c r="T58" s="464">
        <f t="shared" si="39"/>
        <v>0</v>
      </c>
      <c r="U58" s="481">
        <f t="shared" si="40"/>
        <v>0</v>
      </c>
      <c r="V58" s="483">
        <f t="shared" si="41"/>
        <v>0</v>
      </c>
      <c r="W58" s="228">
        <f t="shared" si="22"/>
        <v>0</v>
      </c>
      <c r="X58" s="228">
        <f t="shared" si="15"/>
        <v>0</v>
      </c>
      <c r="Y58" s="228">
        <f t="shared" si="16"/>
        <v>0</v>
      </c>
      <c r="Z58" s="228">
        <f t="shared" si="17"/>
        <v>0</v>
      </c>
      <c r="AA58" s="234"/>
    </row>
    <row r="59" spans="1:27" x14ac:dyDescent="0.25">
      <c r="A59" s="465" t="s">
        <v>277</v>
      </c>
      <c r="B59" s="464">
        <v>5006</v>
      </c>
      <c r="C59" s="464">
        <v>1</v>
      </c>
      <c r="D59" s="479" t="str">
        <f t="shared" si="23"/>
        <v/>
      </c>
      <c r="E59" s="480">
        <f t="shared" si="24"/>
        <v>0</v>
      </c>
      <c r="F59" s="481">
        <f t="shared" si="25"/>
        <v>0</v>
      </c>
      <c r="G59" s="482">
        <f t="shared" si="26"/>
        <v>0</v>
      </c>
      <c r="H59" s="482">
        <f t="shared" si="27"/>
        <v>0</v>
      </c>
      <c r="I59" s="482">
        <f t="shared" si="28"/>
        <v>0</v>
      </c>
      <c r="J59" s="482">
        <f t="shared" si="29"/>
        <v>0</v>
      </c>
      <c r="K59" s="482">
        <f t="shared" si="30"/>
        <v>0</v>
      </c>
      <c r="L59" s="483">
        <f t="shared" si="31"/>
        <v>0</v>
      </c>
      <c r="M59" s="481">
        <f t="shared" si="32"/>
        <v>0</v>
      </c>
      <c r="N59" s="482">
        <f t="shared" si="33"/>
        <v>0</v>
      </c>
      <c r="O59" s="482">
        <f t="shared" si="34"/>
        <v>0</v>
      </c>
      <c r="P59" s="482">
        <f t="shared" si="35"/>
        <v>0</v>
      </c>
      <c r="Q59" s="482">
        <f t="shared" si="36"/>
        <v>0</v>
      </c>
      <c r="R59" s="480">
        <f t="shared" si="37"/>
        <v>0</v>
      </c>
      <c r="S59" s="464">
        <f t="shared" si="38"/>
        <v>0</v>
      </c>
      <c r="T59" s="464">
        <f t="shared" si="39"/>
        <v>0</v>
      </c>
      <c r="U59" s="481">
        <f t="shared" si="40"/>
        <v>0</v>
      </c>
      <c r="V59" s="483">
        <f t="shared" si="41"/>
        <v>0</v>
      </c>
      <c r="W59" s="228">
        <f t="shared" si="22"/>
        <v>0</v>
      </c>
      <c r="X59" s="228">
        <f t="shared" si="15"/>
        <v>0</v>
      </c>
      <c r="Y59" s="228">
        <f t="shared" si="16"/>
        <v>0</v>
      </c>
      <c r="Z59" s="228">
        <f t="shared" si="17"/>
        <v>0</v>
      </c>
      <c r="AA59" s="234"/>
    </row>
    <row r="60" spans="1:27" x14ac:dyDescent="0.25">
      <c r="A60" s="465" t="s">
        <v>884</v>
      </c>
      <c r="B60" s="464">
        <v>5140</v>
      </c>
      <c r="C60" s="464">
        <v>0</v>
      </c>
      <c r="D60" s="479" t="str">
        <f t="shared" si="23"/>
        <v>(alias)</v>
      </c>
      <c r="E60" s="480">
        <f t="shared" si="24"/>
        <v>0</v>
      </c>
      <c r="F60" s="481">
        <f t="shared" si="25"/>
        <v>0</v>
      </c>
      <c r="G60" s="482">
        <f t="shared" si="26"/>
        <v>0</v>
      </c>
      <c r="H60" s="482">
        <f t="shared" si="27"/>
        <v>0</v>
      </c>
      <c r="I60" s="482">
        <f t="shared" si="28"/>
        <v>0</v>
      </c>
      <c r="J60" s="482">
        <f t="shared" si="29"/>
        <v>0</v>
      </c>
      <c r="K60" s="482">
        <f t="shared" si="30"/>
        <v>0</v>
      </c>
      <c r="L60" s="483">
        <f t="shared" si="31"/>
        <v>0</v>
      </c>
      <c r="M60" s="481">
        <f t="shared" si="32"/>
        <v>0</v>
      </c>
      <c r="N60" s="482">
        <f t="shared" si="33"/>
        <v>0</v>
      </c>
      <c r="O60" s="482">
        <f t="shared" si="34"/>
        <v>0</v>
      </c>
      <c r="P60" s="482">
        <f t="shared" si="35"/>
        <v>0</v>
      </c>
      <c r="Q60" s="482">
        <f t="shared" si="36"/>
        <v>0</v>
      </c>
      <c r="R60" s="480">
        <f t="shared" si="37"/>
        <v>0</v>
      </c>
      <c r="S60" s="464">
        <f t="shared" si="38"/>
        <v>0</v>
      </c>
      <c r="T60" s="464">
        <f t="shared" si="39"/>
        <v>0</v>
      </c>
      <c r="U60" s="481">
        <f t="shared" si="40"/>
        <v>0</v>
      </c>
      <c r="V60" s="483">
        <f t="shared" si="41"/>
        <v>0</v>
      </c>
      <c r="W60" s="228">
        <f t="shared" si="22"/>
        <v>0</v>
      </c>
      <c r="X60" s="228">
        <f t="shared" si="15"/>
        <v>0</v>
      </c>
      <c r="Y60" s="228">
        <f t="shared" si="16"/>
        <v>0</v>
      </c>
      <c r="Z60" s="228">
        <f t="shared" si="17"/>
        <v>0</v>
      </c>
      <c r="AA60" s="234"/>
    </row>
    <row r="61" spans="1:27" x14ac:dyDescent="0.25">
      <c r="A61" s="465" t="s">
        <v>278</v>
      </c>
      <c r="B61" s="464">
        <v>5128</v>
      </c>
      <c r="C61" s="464">
        <v>1</v>
      </c>
      <c r="D61" s="479" t="str">
        <f t="shared" si="23"/>
        <v/>
      </c>
      <c r="E61" s="480">
        <f t="shared" si="24"/>
        <v>0</v>
      </c>
      <c r="F61" s="481">
        <f t="shared" si="25"/>
        <v>0</v>
      </c>
      <c r="G61" s="482">
        <f t="shared" si="26"/>
        <v>0</v>
      </c>
      <c r="H61" s="482">
        <f t="shared" si="27"/>
        <v>0</v>
      </c>
      <c r="I61" s="482">
        <f t="shared" si="28"/>
        <v>0</v>
      </c>
      <c r="J61" s="482">
        <f t="shared" si="29"/>
        <v>0</v>
      </c>
      <c r="K61" s="482">
        <f t="shared" si="30"/>
        <v>0</v>
      </c>
      <c r="L61" s="483">
        <f t="shared" si="31"/>
        <v>0</v>
      </c>
      <c r="M61" s="481">
        <f t="shared" si="32"/>
        <v>0</v>
      </c>
      <c r="N61" s="482">
        <f t="shared" si="33"/>
        <v>0</v>
      </c>
      <c r="O61" s="482">
        <f t="shared" si="34"/>
        <v>0</v>
      </c>
      <c r="P61" s="482">
        <f t="shared" si="35"/>
        <v>0</v>
      </c>
      <c r="Q61" s="482">
        <f t="shared" si="36"/>
        <v>0</v>
      </c>
      <c r="R61" s="480">
        <f t="shared" si="37"/>
        <v>0</v>
      </c>
      <c r="S61" s="464">
        <f t="shared" si="38"/>
        <v>0</v>
      </c>
      <c r="T61" s="464">
        <f t="shared" si="39"/>
        <v>0</v>
      </c>
      <c r="U61" s="481">
        <f t="shared" si="40"/>
        <v>0</v>
      </c>
      <c r="V61" s="483">
        <f t="shared" si="41"/>
        <v>0</v>
      </c>
      <c r="W61" s="228">
        <f t="shared" si="22"/>
        <v>0</v>
      </c>
      <c r="X61" s="228">
        <f t="shared" si="15"/>
        <v>0</v>
      </c>
      <c r="Y61" s="228">
        <f t="shared" si="16"/>
        <v>0</v>
      </c>
      <c r="Z61" s="228">
        <f t="shared" si="17"/>
        <v>0</v>
      </c>
      <c r="AA61" s="234"/>
    </row>
    <row r="62" spans="1:27" x14ac:dyDescent="0.25">
      <c r="A62" s="465" t="s">
        <v>279</v>
      </c>
      <c r="B62" s="464">
        <v>5005</v>
      </c>
      <c r="C62" s="464">
        <v>0</v>
      </c>
      <c r="D62" s="479" t="str">
        <f t="shared" si="23"/>
        <v>(alias)</v>
      </c>
      <c r="E62" s="480">
        <f t="shared" si="24"/>
        <v>0</v>
      </c>
      <c r="F62" s="481">
        <f t="shared" si="25"/>
        <v>0</v>
      </c>
      <c r="G62" s="482">
        <f t="shared" si="26"/>
        <v>0</v>
      </c>
      <c r="H62" s="482">
        <f t="shared" si="27"/>
        <v>0</v>
      </c>
      <c r="I62" s="482">
        <f t="shared" si="28"/>
        <v>0</v>
      </c>
      <c r="J62" s="482">
        <f t="shared" si="29"/>
        <v>0</v>
      </c>
      <c r="K62" s="482">
        <f t="shared" si="30"/>
        <v>0</v>
      </c>
      <c r="L62" s="483">
        <f t="shared" si="31"/>
        <v>0</v>
      </c>
      <c r="M62" s="481">
        <f t="shared" si="32"/>
        <v>0</v>
      </c>
      <c r="N62" s="482">
        <f t="shared" si="33"/>
        <v>0</v>
      </c>
      <c r="O62" s="482">
        <f t="shared" si="34"/>
        <v>0</v>
      </c>
      <c r="P62" s="482">
        <f t="shared" si="35"/>
        <v>0</v>
      </c>
      <c r="Q62" s="482">
        <f t="shared" si="36"/>
        <v>0</v>
      </c>
      <c r="R62" s="480">
        <f t="shared" si="37"/>
        <v>0</v>
      </c>
      <c r="S62" s="464">
        <f t="shared" si="38"/>
        <v>0</v>
      </c>
      <c r="T62" s="464">
        <f t="shared" si="39"/>
        <v>0</v>
      </c>
      <c r="U62" s="481">
        <f t="shared" si="40"/>
        <v>0</v>
      </c>
      <c r="V62" s="483">
        <f t="shared" si="41"/>
        <v>0</v>
      </c>
      <c r="W62" s="228">
        <f t="shared" si="22"/>
        <v>0</v>
      </c>
      <c r="X62" s="228">
        <f t="shared" si="15"/>
        <v>0</v>
      </c>
      <c r="Y62" s="228">
        <f t="shared" si="16"/>
        <v>0</v>
      </c>
      <c r="Z62" s="228">
        <f t="shared" si="17"/>
        <v>0</v>
      </c>
      <c r="AA62" s="234"/>
    </row>
    <row r="63" spans="1:27" x14ac:dyDescent="0.25">
      <c r="A63" s="465" t="s">
        <v>520</v>
      </c>
      <c r="B63" s="464">
        <v>4002</v>
      </c>
      <c r="C63" s="464">
        <v>1</v>
      </c>
      <c r="D63" s="479" t="str">
        <f t="shared" si="23"/>
        <v/>
      </c>
      <c r="E63" s="480">
        <f t="shared" si="24"/>
        <v>0</v>
      </c>
      <c r="F63" s="481">
        <f t="shared" si="25"/>
        <v>0</v>
      </c>
      <c r="G63" s="482">
        <f t="shared" si="26"/>
        <v>0</v>
      </c>
      <c r="H63" s="482">
        <f t="shared" si="27"/>
        <v>0</v>
      </c>
      <c r="I63" s="482">
        <f t="shared" si="28"/>
        <v>0</v>
      </c>
      <c r="J63" s="482">
        <f t="shared" si="29"/>
        <v>0</v>
      </c>
      <c r="K63" s="482">
        <f t="shared" si="30"/>
        <v>0</v>
      </c>
      <c r="L63" s="483">
        <f t="shared" si="31"/>
        <v>0</v>
      </c>
      <c r="M63" s="481">
        <f t="shared" si="32"/>
        <v>0</v>
      </c>
      <c r="N63" s="482">
        <f t="shared" si="33"/>
        <v>0</v>
      </c>
      <c r="O63" s="482">
        <f t="shared" si="34"/>
        <v>0</v>
      </c>
      <c r="P63" s="482">
        <f t="shared" si="35"/>
        <v>0</v>
      </c>
      <c r="Q63" s="482">
        <f t="shared" si="36"/>
        <v>0</v>
      </c>
      <c r="R63" s="480">
        <f t="shared" si="37"/>
        <v>0</v>
      </c>
      <c r="S63" s="464">
        <f t="shared" si="38"/>
        <v>0</v>
      </c>
      <c r="T63" s="464">
        <f t="shared" si="39"/>
        <v>0</v>
      </c>
      <c r="U63" s="481">
        <f t="shared" si="40"/>
        <v>0</v>
      </c>
      <c r="V63" s="483">
        <f t="shared" si="41"/>
        <v>0</v>
      </c>
      <c r="W63" s="228">
        <f t="shared" si="22"/>
        <v>0</v>
      </c>
      <c r="X63" s="228">
        <f t="shared" si="15"/>
        <v>0</v>
      </c>
      <c r="Y63" s="228">
        <f t="shared" si="16"/>
        <v>0</v>
      </c>
      <c r="Z63" s="228">
        <f t="shared" si="17"/>
        <v>0</v>
      </c>
      <c r="AA63" s="234"/>
    </row>
    <row r="64" spans="1:27" x14ac:dyDescent="0.25">
      <c r="A64" s="465" t="s">
        <v>280</v>
      </c>
      <c r="B64" s="464">
        <v>5121</v>
      </c>
      <c r="C64" s="464">
        <v>1</v>
      </c>
      <c r="D64" s="479" t="str">
        <f t="shared" si="23"/>
        <v/>
      </c>
      <c r="E64" s="480">
        <f t="shared" si="24"/>
        <v>0</v>
      </c>
      <c r="F64" s="481">
        <f t="shared" si="25"/>
        <v>0</v>
      </c>
      <c r="G64" s="482">
        <f t="shared" si="26"/>
        <v>0</v>
      </c>
      <c r="H64" s="482">
        <f t="shared" si="27"/>
        <v>0</v>
      </c>
      <c r="I64" s="482">
        <f t="shared" si="28"/>
        <v>0</v>
      </c>
      <c r="J64" s="482">
        <f t="shared" si="29"/>
        <v>0</v>
      </c>
      <c r="K64" s="482">
        <f t="shared" si="30"/>
        <v>0</v>
      </c>
      <c r="L64" s="483">
        <f t="shared" si="31"/>
        <v>0</v>
      </c>
      <c r="M64" s="481">
        <f t="shared" si="32"/>
        <v>0</v>
      </c>
      <c r="N64" s="482">
        <f t="shared" si="33"/>
        <v>0</v>
      </c>
      <c r="O64" s="482">
        <f t="shared" si="34"/>
        <v>0</v>
      </c>
      <c r="P64" s="482">
        <f t="shared" si="35"/>
        <v>0</v>
      </c>
      <c r="Q64" s="482">
        <f t="shared" si="36"/>
        <v>0</v>
      </c>
      <c r="R64" s="480">
        <f t="shared" si="37"/>
        <v>0</v>
      </c>
      <c r="S64" s="464">
        <f t="shared" si="38"/>
        <v>0</v>
      </c>
      <c r="T64" s="464">
        <f t="shared" si="39"/>
        <v>0</v>
      </c>
      <c r="U64" s="481">
        <f t="shared" si="40"/>
        <v>0</v>
      </c>
      <c r="V64" s="483">
        <f t="shared" si="41"/>
        <v>0</v>
      </c>
      <c r="W64" s="228">
        <f t="shared" si="22"/>
        <v>0</v>
      </c>
      <c r="X64" s="228">
        <f t="shared" si="15"/>
        <v>0</v>
      </c>
      <c r="Y64" s="228">
        <f t="shared" si="16"/>
        <v>0</v>
      </c>
      <c r="Z64" s="228">
        <f t="shared" si="17"/>
        <v>0</v>
      </c>
      <c r="AA64" s="234"/>
    </row>
    <row r="65" spans="1:27" x14ac:dyDescent="0.25">
      <c r="A65" s="465" t="s">
        <v>892</v>
      </c>
      <c r="B65" s="464">
        <v>5103</v>
      </c>
      <c r="C65" s="464">
        <v>0</v>
      </c>
      <c r="D65" s="479" t="str">
        <f t="shared" si="23"/>
        <v>(alias)</v>
      </c>
      <c r="E65" s="480">
        <f t="shared" si="24"/>
        <v>0</v>
      </c>
      <c r="F65" s="481">
        <f t="shared" si="25"/>
        <v>0</v>
      </c>
      <c r="G65" s="482">
        <f t="shared" si="26"/>
        <v>0</v>
      </c>
      <c r="H65" s="482">
        <f t="shared" si="27"/>
        <v>0</v>
      </c>
      <c r="I65" s="482">
        <f t="shared" si="28"/>
        <v>0</v>
      </c>
      <c r="J65" s="482">
        <f t="shared" si="29"/>
        <v>0</v>
      </c>
      <c r="K65" s="482">
        <f t="shared" si="30"/>
        <v>0</v>
      </c>
      <c r="L65" s="483">
        <f t="shared" si="31"/>
        <v>0</v>
      </c>
      <c r="M65" s="481">
        <f t="shared" si="32"/>
        <v>0</v>
      </c>
      <c r="N65" s="482">
        <f t="shared" si="33"/>
        <v>0</v>
      </c>
      <c r="O65" s="482">
        <f t="shared" si="34"/>
        <v>0</v>
      </c>
      <c r="P65" s="482">
        <f t="shared" si="35"/>
        <v>0</v>
      </c>
      <c r="Q65" s="482">
        <f t="shared" si="36"/>
        <v>0</v>
      </c>
      <c r="R65" s="480">
        <f t="shared" si="37"/>
        <v>0</v>
      </c>
      <c r="S65" s="464">
        <f t="shared" si="38"/>
        <v>0</v>
      </c>
      <c r="T65" s="464">
        <f t="shared" si="39"/>
        <v>0</v>
      </c>
      <c r="U65" s="481">
        <f t="shared" si="40"/>
        <v>0</v>
      </c>
      <c r="V65" s="483">
        <f t="shared" si="41"/>
        <v>0</v>
      </c>
      <c r="W65" s="228">
        <f t="shared" si="22"/>
        <v>0</v>
      </c>
      <c r="X65" s="228">
        <f t="shared" si="15"/>
        <v>0</v>
      </c>
      <c r="Y65" s="228">
        <f t="shared" si="16"/>
        <v>0</v>
      </c>
      <c r="Z65" s="228">
        <f t="shared" si="17"/>
        <v>0</v>
      </c>
      <c r="AA65" s="234"/>
    </row>
    <row r="66" spans="1:27" x14ac:dyDescent="0.25">
      <c r="A66" s="465" t="s">
        <v>281</v>
      </c>
      <c r="B66" s="464">
        <v>5081</v>
      </c>
      <c r="C66" s="464">
        <v>1</v>
      </c>
      <c r="D66" s="479" t="str">
        <f t="shared" si="23"/>
        <v/>
      </c>
      <c r="E66" s="480">
        <f t="shared" si="24"/>
        <v>0</v>
      </c>
      <c r="F66" s="481">
        <f t="shared" si="25"/>
        <v>0</v>
      </c>
      <c r="G66" s="482">
        <f t="shared" si="26"/>
        <v>0</v>
      </c>
      <c r="H66" s="482">
        <f t="shared" si="27"/>
        <v>0</v>
      </c>
      <c r="I66" s="482">
        <f t="shared" si="28"/>
        <v>0</v>
      </c>
      <c r="J66" s="482">
        <f t="shared" si="29"/>
        <v>0</v>
      </c>
      <c r="K66" s="482">
        <f t="shared" si="30"/>
        <v>0</v>
      </c>
      <c r="L66" s="483">
        <f t="shared" si="31"/>
        <v>0</v>
      </c>
      <c r="M66" s="481">
        <f t="shared" si="32"/>
        <v>0</v>
      </c>
      <c r="N66" s="482">
        <f t="shared" si="33"/>
        <v>0</v>
      </c>
      <c r="O66" s="482">
        <f t="shared" si="34"/>
        <v>0</v>
      </c>
      <c r="P66" s="482">
        <f t="shared" si="35"/>
        <v>0</v>
      </c>
      <c r="Q66" s="482">
        <f t="shared" si="36"/>
        <v>0</v>
      </c>
      <c r="R66" s="480">
        <f t="shared" si="37"/>
        <v>0</v>
      </c>
      <c r="S66" s="464">
        <f t="shared" si="38"/>
        <v>0</v>
      </c>
      <c r="T66" s="464">
        <f t="shared" si="39"/>
        <v>0</v>
      </c>
      <c r="U66" s="481">
        <f t="shared" si="40"/>
        <v>0</v>
      </c>
      <c r="V66" s="483">
        <f t="shared" si="41"/>
        <v>0</v>
      </c>
      <c r="W66" s="228">
        <f t="shared" si="22"/>
        <v>0</v>
      </c>
      <c r="X66" s="228">
        <f t="shared" si="15"/>
        <v>0</v>
      </c>
      <c r="Y66" s="228">
        <f t="shared" si="16"/>
        <v>0</v>
      </c>
      <c r="Z66" s="228">
        <f t="shared" si="17"/>
        <v>0</v>
      </c>
      <c r="AA66" s="234"/>
    </row>
    <row r="67" spans="1:27" x14ac:dyDescent="0.25">
      <c r="A67" s="465" t="s">
        <v>282</v>
      </c>
      <c r="B67" s="464">
        <v>5088</v>
      </c>
      <c r="C67" s="464">
        <v>1</v>
      </c>
      <c r="D67" s="479" t="str">
        <f t="shared" si="23"/>
        <v/>
      </c>
      <c r="E67" s="480">
        <f t="shared" si="24"/>
        <v>0</v>
      </c>
      <c r="F67" s="481">
        <f t="shared" si="25"/>
        <v>0</v>
      </c>
      <c r="G67" s="482">
        <f t="shared" si="26"/>
        <v>0</v>
      </c>
      <c r="H67" s="482">
        <f t="shared" si="27"/>
        <v>0</v>
      </c>
      <c r="I67" s="482">
        <f t="shared" si="28"/>
        <v>0</v>
      </c>
      <c r="J67" s="482">
        <f t="shared" si="29"/>
        <v>0</v>
      </c>
      <c r="K67" s="482">
        <f t="shared" si="30"/>
        <v>0</v>
      </c>
      <c r="L67" s="483">
        <f t="shared" si="31"/>
        <v>0</v>
      </c>
      <c r="M67" s="481">
        <f t="shared" si="32"/>
        <v>0</v>
      </c>
      <c r="N67" s="482">
        <f t="shared" si="33"/>
        <v>0</v>
      </c>
      <c r="O67" s="482">
        <f t="shared" si="34"/>
        <v>0</v>
      </c>
      <c r="P67" s="482">
        <f t="shared" si="35"/>
        <v>0</v>
      </c>
      <c r="Q67" s="482">
        <f t="shared" si="36"/>
        <v>0</v>
      </c>
      <c r="R67" s="480">
        <f t="shared" si="37"/>
        <v>0</v>
      </c>
      <c r="S67" s="464">
        <f t="shared" si="38"/>
        <v>0</v>
      </c>
      <c r="T67" s="464">
        <f t="shared" si="39"/>
        <v>0</v>
      </c>
      <c r="U67" s="481">
        <f t="shared" si="40"/>
        <v>0</v>
      </c>
      <c r="V67" s="483">
        <f t="shared" si="41"/>
        <v>0</v>
      </c>
      <c r="W67" s="228">
        <f t="shared" si="22"/>
        <v>0</v>
      </c>
      <c r="X67" s="228">
        <f t="shared" si="15"/>
        <v>0</v>
      </c>
      <c r="Y67" s="228">
        <f t="shared" si="16"/>
        <v>0</v>
      </c>
      <c r="Z67" s="228">
        <f t="shared" si="17"/>
        <v>0</v>
      </c>
      <c r="AA67" s="234"/>
    </row>
    <row r="68" spans="1:27" x14ac:dyDescent="0.25">
      <c r="A68" s="465" t="s">
        <v>911</v>
      </c>
      <c r="B68" s="464">
        <v>5158</v>
      </c>
      <c r="C68" s="464">
        <v>1</v>
      </c>
      <c r="D68" s="479" t="str">
        <f t="shared" si="23"/>
        <v/>
      </c>
      <c r="E68" s="480">
        <f t="shared" si="24"/>
        <v>0</v>
      </c>
      <c r="F68" s="481">
        <f t="shared" si="25"/>
        <v>0</v>
      </c>
      <c r="G68" s="482">
        <f t="shared" si="26"/>
        <v>0</v>
      </c>
      <c r="H68" s="482">
        <f t="shared" si="27"/>
        <v>0</v>
      </c>
      <c r="I68" s="482">
        <f t="shared" si="28"/>
        <v>0</v>
      </c>
      <c r="J68" s="482">
        <f t="shared" si="29"/>
        <v>0</v>
      </c>
      <c r="K68" s="482">
        <f t="shared" si="30"/>
        <v>0</v>
      </c>
      <c r="L68" s="483">
        <f t="shared" si="31"/>
        <v>0</v>
      </c>
      <c r="M68" s="481">
        <f t="shared" si="32"/>
        <v>0</v>
      </c>
      <c r="N68" s="482">
        <f t="shared" si="33"/>
        <v>0</v>
      </c>
      <c r="O68" s="482">
        <f t="shared" si="34"/>
        <v>0</v>
      </c>
      <c r="P68" s="482">
        <f t="shared" si="35"/>
        <v>0</v>
      </c>
      <c r="Q68" s="482">
        <f t="shared" si="36"/>
        <v>0</v>
      </c>
      <c r="R68" s="480">
        <f t="shared" si="37"/>
        <v>0</v>
      </c>
      <c r="S68" s="464">
        <f t="shared" si="38"/>
        <v>0</v>
      </c>
      <c r="T68" s="464">
        <f t="shared" si="39"/>
        <v>0</v>
      </c>
      <c r="U68" s="481">
        <f t="shared" si="40"/>
        <v>0</v>
      </c>
      <c r="V68" s="483">
        <f t="shared" si="41"/>
        <v>0</v>
      </c>
      <c r="W68" s="228">
        <f t="shared" si="22"/>
        <v>0</v>
      </c>
      <c r="X68" s="228">
        <f t="shared" si="15"/>
        <v>0</v>
      </c>
      <c r="Y68" s="228">
        <f t="shared" si="16"/>
        <v>0</v>
      </c>
      <c r="Z68" s="228">
        <f t="shared" si="17"/>
        <v>0</v>
      </c>
      <c r="AA68" s="234"/>
    </row>
    <row r="69" spans="1:27" x14ac:dyDescent="0.25">
      <c r="A69" s="465" t="s">
        <v>283</v>
      </c>
      <c r="B69" s="464">
        <v>6171</v>
      </c>
      <c r="C69" s="464">
        <v>0</v>
      </c>
      <c r="D69" s="479" t="str">
        <f t="shared" si="23"/>
        <v>(alias)</v>
      </c>
      <c r="E69" s="480">
        <f t="shared" si="24"/>
        <v>0</v>
      </c>
      <c r="F69" s="481">
        <f t="shared" si="25"/>
        <v>0</v>
      </c>
      <c r="G69" s="482">
        <f t="shared" si="26"/>
        <v>0</v>
      </c>
      <c r="H69" s="482">
        <f t="shared" si="27"/>
        <v>0</v>
      </c>
      <c r="I69" s="482">
        <f t="shared" si="28"/>
        <v>0</v>
      </c>
      <c r="J69" s="482">
        <f t="shared" si="29"/>
        <v>0</v>
      </c>
      <c r="K69" s="482">
        <f t="shared" si="30"/>
        <v>0</v>
      </c>
      <c r="L69" s="483">
        <f t="shared" si="31"/>
        <v>0</v>
      </c>
      <c r="M69" s="481">
        <f t="shared" si="32"/>
        <v>0</v>
      </c>
      <c r="N69" s="482">
        <f t="shared" si="33"/>
        <v>0</v>
      </c>
      <c r="O69" s="482">
        <f t="shared" si="34"/>
        <v>0</v>
      </c>
      <c r="P69" s="482">
        <f t="shared" si="35"/>
        <v>0</v>
      </c>
      <c r="Q69" s="482">
        <f t="shared" si="36"/>
        <v>0</v>
      </c>
      <c r="R69" s="480">
        <f t="shared" si="37"/>
        <v>0</v>
      </c>
      <c r="S69" s="464">
        <f t="shared" si="38"/>
        <v>0</v>
      </c>
      <c r="T69" s="464">
        <f t="shared" si="39"/>
        <v>0</v>
      </c>
      <c r="U69" s="481">
        <f t="shared" si="40"/>
        <v>0</v>
      </c>
      <c r="V69" s="483">
        <f t="shared" si="41"/>
        <v>0</v>
      </c>
      <c r="W69" s="228">
        <f t="shared" si="22"/>
        <v>0</v>
      </c>
      <c r="X69" s="228">
        <f t="shared" si="15"/>
        <v>0</v>
      </c>
      <c r="Y69" s="228">
        <f t="shared" si="16"/>
        <v>0</v>
      </c>
      <c r="Z69" s="228">
        <f t="shared" si="17"/>
        <v>0</v>
      </c>
      <c r="AA69" s="234"/>
    </row>
    <row r="70" spans="1:27" x14ac:dyDescent="0.25">
      <c r="A70" s="465" t="s">
        <v>284</v>
      </c>
      <c r="B70" s="464">
        <v>6171</v>
      </c>
      <c r="C70" s="464">
        <v>0</v>
      </c>
      <c r="D70" s="479" t="str">
        <f t="shared" si="23"/>
        <v>(alias)</v>
      </c>
      <c r="E70" s="480">
        <f t="shared" si="24"/>
        <v>0</v>
      </c>
      <c r="F70" s="481">
        <f t="shared" si="25"/>
        <v>0</v>
      </c>
      <c r="G70" s="482">
        <f t="shared" si="26"/>
        <v>0</v>
      </c>
      <c r="H70" s="482">
        <f t="shared" si="27"/>
        <v>0</v>
      </c>
      <c r="I70" s="482">
        <f t="shared" si="28"/>
        <v>0</v>
      </c>
      <c r="J70" s="482">
        <f t="shared" si="29"/>
        <v>0</v>
      </c>
      <c r="K70" s="482">
        <f t="shared" si="30"/>
        <v>0</v>
      </c>
      <c r="L70" s="483">
        <f t="shared" si="31"/>
        <v>0</v>
      </c>
      <c r="M70" s="481">
        <f t="shared" si="32"/>
        <v>0</v>
      </c>
      <c r="N70" s="482">
        <f t="shared" si="33"/>
        <v>0</v>
      </c>
      <c r="O70" s="482">
        <f t="shared" si="34"/>
        <v>0</v>
      </c>
      <c r="P70" s="482">
        <f t="shared" si="35"/>
        <v>0</v>
      </c>
      <c r="Q70" s="482">
        <f t="shared" si="36"/>
        <v>0</v>
      </c>
      <c r="R70" s="480">
        <f t="shared" si="37"/>
        <v>0</v>
      </c>
      <c r="S70" s="464">
        <f t="shared" si="38"/>
        <v>0</v>
      </c>
      <c r="T70" s="464">
        <f t="shared" si="39"/>
        <v>0</v>
      </c>
      <c r="U70" s="481">
        <f t="shared" si="40"/>
        <v>0</v>
      </c>
      <c r="V70" s="483">
        <f t="shared" si="41"/>
        <v>0</v>
      </c>
      <c r="W70" s="228">
        <f t="shared" si="22"/>
        <v>0</v>
      </c>
      <c r="X70" s="228">
        <f t="shared" si="15"/>
        <v>0</v>
      </c>
      <c r="Y70" s="228">
        <f t="shared" si="16"/>
        <v>0</v>
      </c>
      <c r="Z70" s="228">
        <f t="shared" si="17"/>
        <v>0</v>
      </c>
      <c r="AA70" s="234"/>
    </row>
    <row r="71" spans="1:27" x14ac:dyDescent="0.25">
      <c r="A71" s="465" t="s">
        <v>285</v>
      </c>
      <c r="B71" s="464">
        <v>5011</v>
      </c>
      <c r="C71" s="464">
        <v>1</v>
      </c>
      <c r="D71" s="479" t="str">
        <f t="shared" si="23"/>
        <v/>
      </c>
      <c r="E71" s="480">
        <f t="shared" si="24"/>
        <v>0</v>
      </c>
      <c r="F71" s="481">
        <f t="shared" si="25"/>
        <v>0</v>
      </c>
      <c r="G71" s="482">
        <f t="shared" si="26"/>
        <v>0</v>
      </c>
      <c r="H71" s="482">
        <f t="shared" si="27"/>
        <v>0</v>
      </c>
      <c r="I71" s="482">
        <f t="shared" si="28"/>
        <v>0</v>
      </c>
      <c r="J71" s="482">
        <f t="shared" si="29"/>
        <v>0</v>
      </c>
      <c r="K71" s="482">
        <f t="shared" si="30"/>
        <v>0</v>
      </c>
      <c r="L71" s="483">
        <f t="shared" si="31"/>
        <v>0</v>
      </c>
      <c r="M71" s="481">
        <f t="shared" si="32"/>
        <v>0</v>
      </c>
      <c r="N71" s="482">
        <f t="shared" si="33"/>
        <v>0</v>
      </c>
      <c r="O71" s="482">
        <f t="shared" si="34"/>
        <v>0</v>
      </c>
      <c r="P71" s="482">
        <f t="shared" si="35"/>
        <v>0</v>
      </c>
      <c r="Q71" s="482">
        <f t="shared" si="36"/>
        <v>0</v>
      </c>
      <c r="R71" s="480">
        <f t="shared" si="37"/>
        <v>0</v>
      </c>
      <c r="S71" s="464">
        <f t="shared" si="38"/>
        <v>0</v>
      </c>
      <c r="T71" s="464">
        <f t="shared" si="39"/>
        <v>0</v>
      </c>
      <c r="U71" s="481">
        <f t="shared" si="40"/>
        <v>0</v>
      </c>
      <c r="V71" s="483">
        <f t="shared" si="41"/>
        <v>0</v>
      </c>
      <c r="W71" s="228">
        <f t="shared" si="22"/>
        <v>0</v>
      </c>
      <c r="X71" s="228">
        <f t="shared" si="15"/>
        <v>0</v>
      </c>
      <c r="Y71" s="228">
        <f t="shared" si="16"/>
        <v>0</v>
      </c>
      <c r="Z71" s="228">
        <f t="shared" si="17"/>
        <v>0</v>
      </c>
      <c r="AA71" s="234"/>
    </row>
    <row r="72" spans="1:27" x14ac:dyDescent="0.25">
      <c r="A72" s="465" t="s">
        <v>286</v>
      </c>
      <c r="B72" s="464">
        <v>6094</v>
      </c>
      <c r="C72" s="464">
        <v>0</v>
      </c>
      <c r="D72" s="479" t="str">
        <f t="shared" si="23"/>
        <v>(alias)</v>
      </c>
      <c r="E72" s="480">
        <f t="shared" si="24"/>
        <v>0</v>
      </c>
      <c r="F72" s="481">
        <f t="shared" si="25"/>
        <v>0</v>
      </c>
      <c r="G72" s="482">
        <f t="shared" si="26"/>
        <v>0</v>
      </c>
      <c r="H72" s="482">
        <f t="shared" si="27"/>
        <v>0</v>
      </c>
      <c r="I72" s="482">
        <f t="shared" si="28"/>
        <v>0</v>
      </c>
      <c r="J72" s="482">
        <f t="shared" si="29"/>
        <v>0</v>
      </c>
      <c r="K72" s="482">
        <f t="shared" si="30"/>
        <v>0</v>
      </c>
      <c r="L72" s="483">
        <f t="shared" si="31"/>
        <v>0</v>
      </c>
      <c r="M72" s="481">
        <f t="shared" si="32"/>
        <v>0</v>
      </c>
      <c r="N72" s="482">
        <f t="shared" si="33"/>
        <v>0</v>
      </c>
      <c r="O72" s="482">
        <f t="shared" si="34"/>
        <v>0</v>
      </c>
      <c r="P72" s="482">
        <f t="shared" si="35"/>
        <v>0</v>
      </c>
      <c r="Q72" s="482">
        <f t="shared" si="36"/>
        <v>0</v>
      </c>
      <c r="R72" s="480">
        <f t="shared" si="37"/>
        <v>0</v>
      </c>
      <c r="S72" s="464">
        <f t="shared" si="38"/>
        <v>0</v>
      </c>
      <c r="T72" s="464">
        <f t="shared" si="39"/>
        <v>0</v>
      </c>
      <c r="U72" s="481">
        <f t="shared" si="40"/>
        <v>0</v>
      </c>
      <c r="V72" s="483">
        <f t="shared" si="41"/>
        <v>0</v>
      </c>
      <c r="W72" s="228">
        <f t="shared" si="22"/>
        <v>0</v>
      </c>
      <c r="X72" s="228">
        <f t="shared" si="15"/>
        <v>0</v>
      </c>
      <c r="Y72" s="228">
        <f t="shared" si="16"/>
        <v>0</v>
      </c>
      <c r="Z72" s="228">
        <f t="shared" si="17"/>
        <v>0</v>
      </c>
      <c r="AA72" s="234"/>
    </row>
    <row r="73" spans="1:27" x14ac:dyDescent="0.25">
      <c r="A73" s="465" t="s">
        <v>287</v>
      </c>
      <c r="B73" s="464">
        <v>5092</v>
      </c>
      <c r="C73" s="464">
        <v>1</v>
      </c>
      <c r="D73" s="479" t="str">
        <f t="shared" si="23"/>
        <v/>
      </c>
      <c r="E73" s="480">
        <f t="shared" si="24"/>
        <v>0</v>
      </c>
      <c r="F73" s="481">
        <f t="shared" si="25"/>
        <v>0</v>
      </c>
      <c r="G73" s="482">
        <f t="shared" si="26"/>
        <v>0</v>
      </c>
      <c r="H73" s="482">
        <f t="shared" si="27"/>
        <v>0</v>
      </c>
      <c r="I73" s="482">
        <f t="shared" si="28"/>
        <v>0</v>
      </c>
      <c r="J73" s="482">
        <f t="shared" si="29"/>
        <v>0</v>
      </c>
      <c r="K73" s="482">
        <f t="shared" si="30"/>
        <v>0</v>
      </c>
      <c r="L73" s="483">
        <f t="shared" si="31"/>
        <v>0</v>
      </c>
      <c r="M73" s="481">
        <f t="shared" si="32"/>
        <v>0</v>
      </c>
      <c r="N73" s="482">
        <f t="shared" si="33"/>
        <v>0</v>
      </c>
      <c r="O73" s="482">
        <f t="shared" si="34"/>
        <v>0</v>
      </c>
      <c r="P73" s="482">
        <f t="shared" si="35"/>
        <v>0</v>
      </c>
      <c r="Q73" s="482">
        <f t="shared" si="36"/>
        <v>0</v>
      </c>
      <c r="R73" s="480">
        <f t="shared" si="37"/>
        <v>0</v>
      </c>
      <c r="S73" s="464">
        <f t="shared" si="38"/>
        <v>0</v>
      </c>
      <c r="T73" s="464">
        <f t="shared" si="39"/>
        <v>0</v>
      </c>
      <c r="U73" s="481">
        <f t="shared" si="40"/>
        <v>0</v>
      </c>
      <c r="V73" s="483">
        <f t="shared" si="41"/>
        <v>0</v>
      </c>
      <c r="W73" s="228">
        <f t="shared" si="22"/>
        <v>0</v>
      </c>
      <c r="X73" s="228">
        <f t="shared" si="15"/>
        <v>0</v>
      </c>
      <c r="Y73" s="228">
        <f t="shared" si="16"/>
        <v>0</v>
      </c>
      <c r="Z73" s="228">
        <f t="shared" si="17"/>
        <v>0</v>
      </c>
      <c r="AA73" s="234"/>
    </row>
    <row r="74" spans="1:27" x14ac:dyDescent="0.25">
      <c r="A74" s="465" t="s">
        <v>521</v>
      </c>
      <c r="B74" s="464">
        <v>5012</v>
      </c>
      <c r="C74" s="464">
        <v>0</v>
      </c>
      <c r="D74" s="479" t="str">
        <f t="shared" si="23"/>
        <v>(alias)</v>
      </c>
      <c r="E74" s="480">
        <f t="shared" si="24"/>
        <v>0</v>
      </c>
      <c r="F74" s="481">
        <f t="shared" si="25"/>
        <v>0</v>
      </c>
      <c r="G74" s="482">
        <f t="shared" si="26"/>
        <v>0</v>
      </c>
      <c r="H74" s="482">
        <f t="shared" si="27"/>
        <v>0</v>
      </c>
      <c r="I74" s="482">
        <f t="shared" si="28"/>
        <v>0</v>
      </c>
      <c r="J74" s="482">
        <f t="shared" si="29"/>
        <v>0</v>
      </c>
      <c r="K74" s="482">
        <f t="shared" si="30"/>
        <v>0</v>
      </c>
      <c r="L74" s="483">
        <f t="shared" si="31"/>
        <v>0</v>
      </c>
      <c r="M74" s="481">
        <f t="shared" si="32"/>
        <v>0</v>
      </c>
      <c r="N74" s="482">
        <f t="shared" si="33"/>
        <v>0</v>
      </c>
      <c r="O74" s="482">
        <f t="shared" si="34"/>
        <v>0</v>
      </c>
      <c r="P74" s="482">
        <f t="shared" si="35"/>
        <v>0</v>
      </c>
      <c r="Q74" s="482">
        <f t="shared" si="36"/>
        <v>0</v>
      </c>
      <c r="R74" s="480">
        <f t="shared" si="37"/>
        <v>0</v>
      </c>
      <c r="S74" s="464">
        <f t="shared" si="38"/>
        <v>0</v>
      </c>
      <c r="T74" s="464">
        <f t="shared" si="39"/>
        <v>0</v>
      </c>
      <c r="U74" s="481">
        <f t="shared" si="40"/>
        <v>0</v>
      </c>
      <c r="V74" s="483">
        <f t="shared" si="41"/>
        <v>0</v>
      </c>
      <c r="W74" s="228">
        <f t="shared" si="22"/>
        <v>0</v>
      </c>
      <c r="X74" s="228">
        <f t="shared" ref="X74:X137" si="42">IF(W74&gt;2,1,0)</f>
        <v>0</v>
      </c>
      <c r="Y74" s="228">
        <f t="shared" ref="Y74:Y137" si="43">IF(W74=2,1,0)</f>
        <v>0</v>
      </c>
      <c r="Z74" s="228">
        <f t="shared" ref="Z74:Z137" si="44">IF(W74=1,1,0)</f>
        <v>0</v>
      </c>
      <c r="AA74" s="234"/>
    </row>
    <row r="75" spans="1:27" x14ac:dyDescent="0.25">
      <c r="A75" s="465" t="s">
        <v>288</v>
      </c>
      <c r="B75" s="464">
        <v>5089</v>
      </c>
      <c r="C75" s="464">
        <v>0</v>
      </c>
      <c r="D75" s="479" t="str">
        <f t="shared" si="23"/>
        <v>(alias)</v>
      </c>
      <c r="E75" s="480">
        <f t="shared" si="24"/>
        <v>0</v>
      </c>
      <c r="F75" s="481">
        <f t="shared" si="25"/>
        <v>0</v>
      </c>
      <c r="G75" s="482">
        <f t="shared" si="26"/>
        <v>0</v>
      </c>
      <c r="H75" s="482">
        <f t="shared" si="27"/>
        <v>0</v>
      </c>
      <c r="I75" s="482">
        <f t="shared" si="28"/>
        <v>0</v>
      </c>
      <c r="J75" s="482">
        <f t="shared" si="29"/>
        <v>0</v>
      </c>
      <c r="K75" s="482">
        <f t="shared" si="30"/>
        <v>0</v>
      </c>
      <c r="L75" s="483">
        <f t="shared" si="31"/>
        <v>0</v>
      </c>
      <c r="M75" s="481">
        <f t="shared" si="32"/>
        <v>0</v>
      </c>
      <c r="N75" s="482">
        <f t="shared" si="33"/>
        <v>0</v>
      </c>
      <c r="O75" s="482">
        <f t="shared" si="34"/>
        <v>0</v>
      </c>
      <c r="P75" s="482">
        <f t="shared" si="35"/>
        <v>0</v>
      </c>
      <c r="Q75" s="482">
        <f t="shared" si="36"/>
        <v>0</v>
      </c>
      <c r="R75" s="480">
        <f t="shared" si="37"/>
        <v>0</v>
      </c>
      <c r="S75" s="464">
        <f t="shared" si="38"/>
        <v>0</v>
      </c>
      <c r="T75" s="464">
        <f t="shared" si="39"/>
        <v>0</v>
      </c>
      <c r="U75" s="481">
        <f t="shared" si="40"/>
        <v>0</v>
      </c>
      <c r="V75" s="483">
        <f t="shared" si="41"/>
        <v>0</v>
      </c>
      <c r="W75" s="228">
        <f t="shared" ref="W75:W138" si="45">IF(E75&lt;-0.5,4,IF(ABS(E75)&lt;0.1,0,IF(ABS(E75)&lt;=0.5,1,IF(E75&lt;0.01*L75,2,3))))</f>
        <v>0</v>
      </c>
      <c r="X75" s="228">
        <f t="shared" si="42"/>
        <v>0</v>
      </c>
      <c r="Y75" s="228">
        <f t="shared" si="43"/>
        <v>0</v>
      </c>
      <c r="Z75" s="228">
        <f t="shared" si="44"/>
        <v>0</v>
      </c>
      <c r="AA75" s="234"/>
    </row>
    <row r="76" spans="1:27" x14ac:dyDescent="0.25">
      <c r="A76" s="465" t="s">
        <v>289</v>
      </c>
      <c r="B76" s="464">
        <v>5013</v>
      </c>
      <c r="C76" s="464">
        <v>1</v>
      </c>
      <c r="D76" s="479" t="str">
        <f t="shared" si="23"/>
        <v/>
      </c>
      <c r="E76" s="480">
        <f t="shared" si="24"/>
        <v>0</v>
      </c>
      <c r="F76" s="481">
        <f t="shared" si="25"/>
        <v>0</v>
      </c>
      <c r="G76" s="482">
        <f t="shared" si="26"/>
        <v>0</v>
      </c>
      <c r="H76" s="482">
        <f t="shared" si="27"/>
        <v>0</v>
      </c>
      <c r="I76" s="482">
        <f t="shared" si="28"/>
        <v>0</v>
      </c>
      <c r="J76" s="482">
        <f t="shared" si="29"/>
        <v>0</v>
      </c>
      <c r="K76" s="482">
        <f t="shared" si="30"/>
        <v>0</v>
      </c>
      <c r="L76" s="483">
        <f t="shared" si="31"/>
        <v>0</v>
      </c>
      <c r="M76" s="481">
        <f t="shared" si="32"/>
        <v>0</v>
      </c>
      <c r="N76" s="482">
        <f t="shared" si="33"/>
        <v>0</v>
      </c>
      <c r="O76" s="482">
        <f t="shared" si="34"/>
        <v>0</v>
      </c>
      <c r="P76" s="482">
        <f t="shared" si="35"/>
        <v>0</v>
      </c>
      <c r="Q76" s="482">
        <f t="shared" si="36"/>
        <v>0</v>
      </c>
      <c r="R76" s="480">
        <f t="shared" si="37"/>
        <v>0</v>
      </c>
      <c r="S76" s="464">
        <f t="shared" si="38"/>
        <v>0</v>
      </c>
      <c r="T76" s="464">
        <f t="shared" si="39"/>
        <v>0</v>
      </c>
      <c r="U76" s="481">
        <f t="shared" si="40"/>
        <v>0</v>
      </c>
      <c r="V76" s="483">
        <f t="shared" si="41"/>
        <v>0</v>
      </c>
      <c r="W76" s="228">
        <f t="shared" si="45"/>
        <v>0</v>
      </c>
      <c r="X76" s="228">
        <f t="shared" si="42"/>
        <v>0</v>
      </c>
      <c r="Y76" s="228">
        <f t="shared" si="43"/>
        <v>0</v>
      </c>
      <c r="Z76" s="228">
        <f t="shared" si="44"/>
        <v>0</v>
      </c>
      <c r="AA76" s="234"/>
    </row>
    <row r="77" spans="1:27" x14ac:dyDescent="0.25">
      <c r="A77" s="465" t="s">
        <v>762</v>
      </c>
      <c r="B77" s="464">
        <v>7061</v>
      </c>
      <c r="C77" s="464">
        <v>1</v>
      </c>
      <c r="D77" s="479" t="str">
        <f t="shared" si="23"/>
        <v/>
      </c>
      <c r="E77" s="480">
        <f t="shared" si="24"/>
        <v>0</v>
      </c>
      <c r="F77" s="481">
        <f t="shared" si="25"/>
        <v>0</v>
      </c>
      <c r="G77" s="482">
        <f t="shared" si="26"/>
        <v>0</v>
      </c>
      <c r="H77" s="482">
        <f t="shared" si="27"/>
        <v>0</v>
      </c>
      <c r="I77" s="482">
        <f t="shared" si="28"/>
        <v>0</v>
      </c>
      <c r="J77" s="482">
        <f t="shared" si="29"/>
        <v>0</v>
      </c>
      <c r="K77" s="482">
        <f t="shared" si="30"/>
        <v>0</v>
      </c>
      <c r="L77" s="483">
        <f t="shared" si="31"/>
        <v>0</v>
      </c>
      <c r="M77" s="481">
        <f t="shared" si="32"/>
        <v>0</v>
      </c>
      <c r="N77" s="482">
        <f t="shared" si="33"/>
        <v>0</v>
      </c>
      <c r="O77" s="482">
        <f t="shared" si="34"/>
        <v>0</v>
      </c>
      <c r="P77" s="482">
        <f t="shared" si="35"/>
        <v>0</v>
      </c>
      <c r="Q77" s="482">
        <f t="shared" si="36"/>
        <v>0</v>
      </c>
      <c r="R77" s="480">
        <f t="shared" si="37"/>
        <v>0</v>
      </c>
      <c r="S77" s="464">
        <f t="shared" si="38"/>
        <v>0</v>
      </c>
      <c r="T77" s="464">
        <f t="shared" si="39"/>
        <v>0</v>
      </c>
      <c r="U77" s="481">
        <f t="shared" si="40"/>
        <v>0</v>
      </c>
      <c r="V77" s="483">
        <f t="shared" si="41"/>
        <v>0</v>
      </c>
      <c r="W77" s="228">
        <f t="shared" si="45"/>
        <v>0</v>
      </c>
      <c r="X77" s="228">
        <f t="shared" si="42"/>
        <v>0</v>
      </c>
      <c r="Y77" s="228">
        <f t="shared" si="43"/>
        <v>0</v>
      </c>
      <c r="Z77" s="228">
        <f t="shared" si="44"/>
        <v>0</v>
      </c>
      <c r="AA77" s="234"/>
    </row>
    <row r="78" spans="1:27" x14ac:dyDescent="0.25">
      <c r="A78" s="465" t="s">
        <v>41</v>
      </c>
      <c r="B78" s="464">
        <v>5066</v>
      </c>
      <c r="C78" s="464">
        <v>1</v>
      </c>
      <c r="D78" s="479" t="str">
        <f t="shared" si="23"/>
        <v/>
      </c>
      <c r="E78" s="480">
        <f t="shared" si="24"/>
        <v>0</v>
      </c>
      <c r="F78" s="481">
        <f t="shared" si="25"/>
        <v>0</v>
      </c>
      <c r="G78" s="482">
        <f t="shared" si="26"/>
        <v>0</v>
      </c>
      <c r="H78" s="482">
        <f t="shared" si="27"/>
        <v>0</v>
      </c>
      <c r="I78" s="482">
        <f t="shared" si="28"/>
        <v>0</v>
      </c>
      <c r="J78" s="482">
        <f t="shared" si="29"/>
        <v>0</v>
      </c>
      <c r="K78" s="482">
        <f t="shared" si="30"/>
        <v>0</v>
      </c>
      <c r="L78" s="483">
        <f t="shared" si="31"/>
        <v>0</v>
      </c>
      <c r="M78" s="481">
        <f t="shared" si="32"/>
        <v>0</v>
      </c>
      <c r="N78" s="482">
        <f t="shared" si="33"/>
        <v>0</v>
      </c>
      <c r="O78" s="482">
        <f t="shared" si="34"/>
        <v>0</v>
      </c>
      <c r="P78" s="482">
        <f t="shared" si="35"/>
        <v>0</v>
      </c>
      <c r="Q78" s="482">
        <f t="shared" si="36"/>
        <v>0</v>
      </c>
      <c r="R78" s="480">
        <f t="shared" si="37"/>
        <v>0</v>
      </c>
      <c r="S78" s="464">
        <f t="shared" si="38"/>
        <v>0</v>
      </c>
      <c r="T78" s="464">
        <f t="shared" si="39"/>
        <v>0</v>
      </c>
      <c r="U78" s="481">
        <f t="shared" si="40"/>
        <v>0</v>
      </c>
      <c r="V78" s="483">
        <f t="shared" si="41"/>
        <v>0</v>
      </c>
      <c r="W78" s="228">
        <f t="shared" si="45"/>
        <v>0</v>
      </c>
      <c r="X78" s="228">
        <f t="shared" si="42"/>
        <v>0</v>
      </c>
      <c r="Y78" s="228">
        <f t="shared" si="43"/>
        <v>0</v>
      </c>
      <c r="Z78" s="228">
        <f t="shared" si="44"/>
        <v>0</v>
      </c>
      <c r="AA78" s="234"/>
    </row>
    <row r="79" spans="1:27" x14ac:dyDescent="0.25">
      <c r="A79" s="465" t="s">
        <v>290</v>
      </c>
      <c r="B79" s="464">
        <v>6187</v>
      </c>
      <c r="C79" s="464">
        <v>1</v>
      </c>
      <c r="D79" s="479" t="str">
        <f t="shared" si="23"/>
        <v/>
      </c>
      <c r="E79" s="480">
        <f t="shared" si="24"/>
        <v>0</v>
      </c>
      <c r="F79" s="481">
        <f t="shared" si="25"/>
        <v>0</v>
      </c>
      <c r="G79" s="482">
        <f t="shared" si="26"/>
        <v>0</v>
      </c>
      <c r="H79" s="482">
        <f t="shared" si="27"/>
        <v>0</v>
      </c>
      <c r="I79" s="482">
        <f t="shared" si="28"/>
        <v>0</v>
      </c>
      <c r="J79" s="482">
        <f t="shared" si="29"/>
        <v>0</v>
      </c>
      <c r="K79" s="482">
        <f t="shared" si="30"/>
        <v>0</v>
      </c>
      <c r="L79" s="483">
        <f t="shared" si="31"/>
        <v>0</v>
      </c>
      <c r="M79" s="481">
        <f t="shared" si="32"/>
        <v>0</v>
      </c>
      <c r="N79" s="482">
        <f t="shared" si="33"/>
        <v>0</v>
      </c>
      <c r="O79" s="482">
        <f t="shared" si="34"/>
        <v>0</v>
      </c>
      <c r="P79" s="482">
        <f t="shared" si="35"/>
        <v>0</v>
      </c>
      <c r="Q79" s="482">
        <f t="shared" si="36"/>
        <v>0</v>
      </c>
      <c r="R79" s="480">
        <f t="shared" si="37"/>
        <v>0</v>
      </c>
      <c r="S79" s="464">
        <f t="shared" si="38"/>
        <v>0</v>
      </c>
      <c r="T79" s="464">
        <f t="shared" si="39"/>
        <v>0</v>
      </c>
      <c r="U79" s="481">
        <f t="shared" si="40"/>
        <v>0</v>
      </c>
      <c r="V79" s="483">
        <f t="shared" si="41"/>
        <v>0</v>
      </c>
      <c r="W79" s="228">
        <f t="shared" si="45"/>
        <v>0</v>
      </c>
      <c r="X79" s="228">
        <f t="shared" si="42"/>
        <v>0</v>
      </c>
      <c r="Y79" s="228">
        <f t="shared" si="43"/>
        <v>0</v>
      </c>
      <c r="Z79" s="228">
        <f t="shared" si="44"/>
        <v>0</v>
      </c>
      <c r="AA79" s="234"/>
    </row>
    <row r="80" spans="1:27" x14ac:dyDescent="0.25">
      <c r="A80" s="465" t="s">
        <v>291</v>
      </c>
      <c r="B80" s="464">
        <v>6164</v>
      </c>
      <c r="C80" s="464">
        <v>1</v>
      </c>
      <c r="D80" s="479" t="str">
        <f t="shared" si="23"/>
        <v/>
      </c>
      <c r="E80" s="480">
        <f t="shared" si="24"/>
        <v>0</v>
      </c>
      <c r="F80" s="481">
        <f t="shared" si="25"/>
        <v>0</v>
      </c>
      <c r="G80" s="482">
        <f t="shared" si="26"/>
        <v>0</v>
      </c>
      <c r="H80" s="482">
        <f t="shared" si="27"/>
        <v>0</v>
      </c>
      <c r="I80" s="482">
        <f t="shared" si="28"/>
        <v>0</v>
      </c>
      <c r="J80" s="482">
        <f t="shared" si="29"/>
        <v>0</v>
      </c>
      <c r="K80" s="482">
        <f t="shared" si="30"/>
        <v>0</v>
      </c>
      <c r="L80" s="483">
        <f t="shared" si="31"/>
        <v>0</v>
      </c>
      <c r="M80" s="481">
        <f t="shared" si="32"/>
        <v>0</v>
      </c>
      <c r="N80" s="482">
        <f t="shared" si="33"/>
        <v>0</v>
      </c>
      <c r="O80" s="482">
        <f t="shared" si="34"/>
        <v>0</v>
      </c>
      <c r="P80" s="482">
        <f t="shared" si="35"/>
        <v>0</v>
      </c>
      <c r="Q80" s="482">
        <f t="shared" si="36"/>
        <v>0</v>
      </c>
      <c r="R80" s="480">
        <f t="shared" si="37"/>
        <v>0</v>
      </c>
      <c r="S80" s="464">
        <f t="shared" si="38"/>
        <v>0</v>
      </c>
      <c r="T80" s="464">
        <f t="shared" si="39"/>
        <v>0</v>
      </c>
      <c r="U80" s="481">
        <f t="shared" si="40"/>
        <v>0</v>
      </c>
      <c r="V80" s="483">
        <f t="shared" si="41"/>
        <v>0</v>
      </c>
      <c r="W80" s="228">
        <f t="shared" si="45"/>
        <v>0</v>
      </c>
      <c r="X80" s="228">
        <f t="shared" si="42"/>
        <v>0</v>
      </c>
      <c r="Y80" s="228">
        <f t="shared" si="43"/>
        <v>0</v>
      </c>
      <c r="Z80" s="228">
        <f t="shared" si="44"/>
        <v>0</v>
      </c>
      <c r="AA80" s="234"/>
    </row>
    <row r="81" spans="1:27" x14ac:dyDescent="0.25">
      <c r="A81" s="465" t="s">
        <v>292</v>
      </c>
      <c r="B81" s="464">
        <v>6181</v>
      </c>
      <c r="C81" s="464">
        <v>0</v>
      </c>
      <c r="D81" s="479" t="str">
        <f t="shared" ref="D81:D144" si="46">IF(W81&gt;2,"Problem?",IF(W81=2,"??",IF(W81=1,"Rounding?",IF(L81+O81&gt;0,"OK",IF(C81=0,"(alias)","")))))</f>
        <v>(alias)</v>
      </c>
      <c r="E81" s="480">
        <f t="shared" ref="E81:E144" si="47">C81*ROUND(F81-R81,1)</f>
        <v>0</v>
      </c>
      <c r="F81" s="481">
        <f t="shared" ref="F81:F144" si="48">SUMIF(DPVCODES,B81,DPCTONS)*C81-H81-G81</f>
        <v>0</v>
      </c>
      <c r="G81" s="482">
        <f t="shared" ref="G81:G144" si="49">SUMIF(DPVCODES,B81,DPmoglines)*C81</f>
        <v>0</v>
      </c>
      <c r="H81" s="482">
        <f t="shared" ref="H81:H144" si="50">SUMIF(DPVCODES,B81,DPGCTONS)*C81</f>
        <v>0</v>
      </c>
      <c r="I81" s="482">
        <f t="shared" ref="I81:I144" si="51">SUMIF(Q3VCODES,B81,Q3CTONS)*C81</f>
        <v>0</v>
      </c>
      <c r="J81" s="482">
        <f t="shared" ref="J81:J144" si="52">SUMIF(Q4VCODES,B81,Q4CTONS)*C81</f>
        <v>0</v>
      </c>
      <c r="K81" s="482">
        <f t="shared" ref="K81:K144" si="53">SUMIF(Q1CVCODES,B81,Q1CCTONS)*C81</f>
        <v>0</v>
      </c>
      <c r="L81" s="483">
        <f t="shared" ref="L81:L144" si="54">C81*(F81+H81+I81+J81+K81)</f>
        <v>0</v>
      </c>
      <c r="M81" s="481">
        <f t="shared" ref="M81:M144" si="55">SUMIF(DPVCODES,B81,DPAPTONS)*C81</f>
        <v>0</v>
      </c>
      <c r="N81" s="482">
        <f t="shared" ref="N81:N144" si="56">SUMIF(DPVCODES,B81,DPDPTONS)*C81</f>
        <v>0</v>
      </c>
      <c r="O81" s="482">
        <f t="shared" ref="O81:O144" si="57">C81*(M81+N81)</f>
        <v>0</v>
      </c>
      <c r="P81" s="482">
        <f t="shared" ref="P81:P144" si="58">SUMIF(Q2VCODES,B81,Q2BOTONS)*C81-U81</f>
        <v>0</v>
      </c>
      <c r="Q81" s="482">
        <f t="shared" ref="Q81:Q144" si="59">SUMIF(Q1BVCODES,B81,Q1BRSTONS)*C81</f>
        <v>0</v>
      </c>
      <c r="R81" s="480">
        <f t="shared" ref="R81:R144" si="60">ROUND(C81*(O81-P81-Q81),4)</f>
        <v>0</v>
      </c>
      <c r="S81" s="464">
        <f t="shared" ref="S81:S144" si="61">IF(+E81&gt;0.1,1,IF(+E81&lt;-0.1,1,0))</f>
        <v>0</v>
      </c>
      <c r="T81" s="464">
        <f t="shared" ref="T81:T144" si="62">IF(W81&gt;2,1,0)</f>
        <v>0</v>
      </c>
      <c r="U81" s="481">
        <f t="shared" ref="U81:U144" si="63">SUMIF(Q2VCODES,B81,Q2GTONS)*C81</f>
        <v>0</v>
      </c>
      <c r="V81" s="483">
        <f t="shared" ref="V81:V144" si="64">SUMIF(Q1CVCODES,B81,Q1CBOTONS)*C81</f>
        <v>0</v>
      </c>
      <c r="W81" s="228">
        <f t="shared" si="45"/>
        <v>0</v>
      </c>
      <c r="X81" s="228">
        <f t="shared" si="42"/>
        <v>0</v>
      </c>
      <c r="Y81" s="228">
        <f t="shared" si="43"/>
        <v>0</v>
      </c>
      <c r="Z81" s="228">
        <f t="shared" si="44"/>
        <v>0</v>
      </c>
      <c r="AA81" s="234"/>
    </row>
    <row r="82" spans="1:27" x14ac:dyDescent="0.25">
      <c r="A82" s="465" t="s">
        <v>293</v>
      </c>
      <c r="B82" s="464">
        <v>5087</v>
      </c>
      <c r="C82" s="464">
        <v>1</v>
      </c>
      <c r="D82" s="479" t="str">
        <f t="shared" si="46"/>
        <v/>
      </c>
      <c r="E82" s="480">
        <f t="shared" si="47"/>
        <v>0</v>
      </c>
      <c r="F82" s="481">
        <f t="shared" si="48"/>
        <v>0</v>
      </c>
      <c r="G82" s="482">
        <f t="shared" si="49"/>
        <v>0</v>
      </c>
      <c r="H82" s="482">
        <f t="shared" si="50"/>
        <v>0</v>
      </c>
      <c r="I82" s="482">
        <f t="shared" si="51"/>
        <v>0</v>
      </c>
      <c r="J82" s="482">
        <f t="shared" si="52"/>
        <v>0</v>
      </c>
      <c r="K82" s="482">
        <f t="shared" si="53"/>
        <v>0</v>
      </c>
      <c r="L82" s="483">
        <f t="shared" si="54"/>
        <v>0</v>
      </c>
      <c r="M82" s="481">
        <f t="shared" si="55"/>
        <v>0</v>
      </c>
      <c r="N82" s="482">
        <f t="shared" si="56"/>
        <v>0</v>
      </c>
      <c r="O82" s="482">
        <f t="shared" si="57"/>
        <v>0</v>
      </c>
      <c r="P82" s="482">
        <f t="shared" si="58"/>
        <v>0</v>
      </c>
      <c r="Q82" s="482">
        <f t="shared" si="59"/>
        <v>0</v>
      </c>
      <c r="R82" s="480">
        <f t="shared" si="60"/>
        <v>0</v>
      </c>
      <c r="S82" s="464">
        <f t="shared" si="61"/>
        <v>0</v>
      </c>
      <c r="T82" s="464">
        <f t="shared" si="62"/>
        <v>0</v>
      </c>
      <c r="U82" s="481">
        <f t="shared" si="63"/>
        <v>0</v>
      </c>
      <c r="V82" s="483">
        <f t="shared" si="64"/>
        <v>0</v>
      </c>
      <c r="W82" s="228">
        <f t="shared" si="45"/>
        <v>0</v>
      </c>
      <c r="X82" s="228">
        <f t="shared" si="42"/>
        <v>0</v>
      </c>
      <c r="Y82" s="228">
        <f t="shared" si="43"/>
        <v>0</v>
      </c>
      <c r="Z82" s="228">
        <f t="shared" si="44"/>
        <v>0</v>
      </c>
      <c r="AA82" s="234"/>
    </row>
    <row r="83" spans="1:27" x14ac:dyDescent="0.25">
      <c r="A83" s="465" t="s">
        <v>930</v>
      </c>
      <c r="B83" s="464">
        <v>7078</v>
      </c>
      <c r="C83" s="464">
        <v>1</v>
      </c>
      <c r="D83" s="479" t="str">
        <f t="shared" si="46"/>
        <v/>
      </c>
      <c r="E83" s="480">
        <f t="shared" si="47"/>
        <v>0</v>
      </c>
      <c r="F83" s="481">
        <f t="shared" si="48"/>
        <v>0</v>
      </c>
      <c r="G83" s="482">
        <f t="shared" si="49"/>
        <v>0</v>
      </c>
      <c r="H83" s="482">
        <f t="shared" si="50"/>
        <v>0</v>
      </c>
      <c r="I83" s="482">
        <f t="shared" si="51"/>
        <v>0</v>
      </c>
      <c r="J83" s="482">
        <f t="shared" si="52"/>
        <v>0</v>
      </c>
      <c r="K83" s="482">
        <f t="shared" si="53"/>
        <v>0</v>
      </c>
      <c r="L83" s="483">
        <f t="shared" si="54"/>
        <v>0</v>
      </c>
      <c r="M83" s="481">
        <f t="shared" si="55"/>
        <v>0</v>
      </c>
      <c r="N83" s="482">
        <f t="shared" si="56"/>
        <v>0</v>
      </c>
      <c r="O83" s="482">
        <f t="shared" si="57"/>
        <v>0</v>
      </c>
      <c r="P83" s="482">
        <f t="shared" si="58"/>
        <v>0</v>
      </c>
      <c r="Q83" s="482">
        <f t="shared" si="59"/>
        <v>0</v>
      </c>
      <c r="R83" s="480">
        <f t="shared" si="60"/>
        <v>0</v>
      </c>
      <c r="S83" s="464">
        <f t="shared" si="61"/>
        <v>0</v>
      </c>
      <c r="T83" s="464">
        <f t="shared" si="62"/>
        <v>0</v>
      </c>
      <c r="U83" s="481">
        <f t="shared" si="63"/>
        <v>0</v>
      </c>
      <c r="V83" s="483">
        <f t="shared" si="64"/>
        <v>0</v>
      </c>
      <c r="W83" s="228">
        <f t="shared" si="45"/>
        <v>0</v>
      </c>
      <c r="X83" s="228">
        <f t="shared" si="42"/>
        <v>0</v>
      </c>
      <c r="Y83" s="228">
        <f t="shared" si="43"/>
        <v>0</v>
      </c>
      <c r="Z83" s="228">
        <f t="shared" si="44"/>
        <v>0</v>
      </c>
      <c r="AA83" s="234"/>
    </row>
    <row r="84" spans="1:27" x14ac:dyDescent="0.25">
      <c r="A84" s="465" t="s">
        <v>1510</v>
      </c>
      <c r="B84" s="464">
        <v>6207</v>
      </c>
      <c r="C84" s="464">
        <v>1</v>
      </c>
      <c r="D84" s="479" t="str">
        <f t="shared" si="46"/>
        <v/>
      </c>
      <c r="E84" s="480">
        <f t="shared" si="47"/>
        <v>0</v>
      </c>
      <c r="F84" s="481">
        <f t="shared" si="48"/>
        <v>0</v>
      </c>
      <c r="G84" s="482">
        <f t="shared" si="49"/>
        <v>0</v>
      </c>
      <c r="H84" s="482">
        <f t="shared" si="50"/>
        <v>0</v>
      </c>
      <c r="I84" s="482">
        <f t="shared" si="51"/>
        <v>0</v>
      </c>
      <c r="J84" s="482">
        <f t="shared" si="52"/>
        <v>0</v>
      </c>
      <c r="K84" s="482">
        <f t="shared" si="53"/>
        <v>0</v>
      </c>
      <c r="L84" s="483">
        <f t="shared" si="54"/>
        <v>0</v>
      </c>
      <c r="M84" s="481">
        <f t="shared" si="55"/>
        <v>0</v>
      </c>
      <c r="N84" s="482">
        <f t="shared" si="56"/>
        <v>0</v>
      </c>
      <c r="O84" s="482">
        <f t="shared" si="57"/>
        <v>0</v>
      </c>
      <c r="P84" s="482">
        <f t="shared" si="58"/>
        <v>0</v>
      </c>
      <c r="Q84" s="482">
        <f t="shared" si="59"/>
        <v>0</v>
      </c>
      <c r="R84" s="480">
        <f t="shared" si="60"/>
        <v>0</v>
      </c>
      <c r="S84" s="464">
        <f t="shared" si="61"/>
        <v>0</v>
      </c>
      <c r="T84" s="464">
        <f t="shared" si="62"/>
        <v>0</v>
      </c>
      <c r="U84" s="481">
        <f t="shared" si="63"/>
        <v>0</v>
      </c>
      <c r="V84" s="483">
        <f t="shared" si="64"/>
        <v>0</v>
      </c>
      <c r="W84" s="228">
        <f t="shared" si="45"/>
        <v>0</v>
      </c>
      <c r="X84" s="228">
        <f t="shared" si="42"/>
        <v>0</v>
      </c>
      <c r="Y84" s="228">
        <f t="shared" si="43"/>
        <v>0</v>
      </c>
      <c r="Z84" s="228">
        <f t="shared" si="44"/>
        <v>0</v>
      </c>
      <c r="AA84" s="234"/>
    </row>
    <row r="85" spans="1:27" x14ac:dyDescent="0.25">
      <c r="A85" s="465" t="s">
        <v>522</v>
      </c>
      <c r="B85" s="464">
        <v>7002</v>
      </c>
      <c r="C85" s="464">
        <v>1</v>
      </c>
      <c r="D85" s="479" t="str">
        <f t="shared" si="46"/>
        <v/>
      </c>
      <c r="E85" s="480">
        <f t="shared" si="47"/>
        <v>0</v>
      </c>
      <c r="F85" s="481">
        <f t="shared" si="48"/>
        <v>0</v>
      </c>
      <c r="G85" s="482">
        <f t="shared" si="49"/>
        <v>0</v>
      </c>
      <c r="H85" s="482">
        <f t="shared" si="50"/>
        <v>0</v>
      </c>
      <c r="I85" s="482">
        <f t="shared" si="51"/>
        <v>0</v>
      </c>
      <c r="J85" s="482">
        <f t="shared" si="52"/>
        <v>0</v>
      </c>
      <c r="K85" s="482">
        <f t="shared" si="53"/>
        <v>0</v>
      </c>
      <c r="L85" s="483">
        <f t="shared" si="54"/>
        <v>0</v>
      </c>
      <c r="M85" s="481">
        <f t="shared" si="55"/>
        <v>0</v>
      </c>
      <c r="N85" s="482">
        <f t="shared" si="56"/>
        <v>0</v>
      </c>
      <c r="O85" s="482">
        <f t="shared" si="57"/>
        <v>0</v>
      </c>
      <c r="P85" s="482">
        <f t="shared" si="58"/>
        <v>0</v>
      </c>
      <c r="Q85" s="482">
        <f t="shared" si="59"/>
        <v>0</v>
      </c>
      <c r="R85" s="480">
        <f t="shared" si="60"/>
        <v>0</v>
      </c>
      <c r="S85" s="464">
        <f t="shared" si="61"/>
        <v>0</v>
      </c>
      <c r="T85" s="464">
        <f t="shared" si="62"/>
        <v>0</v>
      </c>
      <c r="U85" s="481">
        <f t="shared" si="63"/>
        <v>0</v>
      </c>
      <c r="V85" s="483">
        <f t="shared" si="64"/>
        <v>0</v>
      </c>
      <c r="W85" s="228">
        <f t="shared" si="45"/>
        <v>0</v>
      </c>
      <c r="X85" s="228">
        <f t="shared" si="42"/>
        <v>0</v>
      </c>
      <c r="Y85" s="228">
        <f t="shared" si="43"/>
        <v>0</v>
      </c>
      <c r="Z85" s="228">
        <f t="shared" si="44"/>
        <v>0</v>
      </c>
      <c r="AA85" s="234"/>
    </row>
    <row r="86" spans="1:27" x14ac:dyDescent="0.25">
      <c r="A86" s="465" t="s">
        <v>943</v>
      </c>
      <c r="B86" s="464">
        <v>6054</v>
      </c>
      <c r="C86" s="464">
        <v>1</v>
      </c>
      <c r="D86" s="479" t="str">
        <f t="shared" si="46"/>
        <v/>
      </c>
      <c r="E86" s="480">
        <f t="shared" si="47"/>
        <v>0</v>
      </c>
      <c r="F86" s="481">
        <f t="shared" si="48"/>
        <v>0</v>
      </c>
      <c r="G86" s="482">
        <f t="shared" si="49"/>
        <v>0</v>
      </c>
      <c r="H86" s="482">
        <f t="shared" si="50"/>
        <v>0</v>
      </c>
      <c r="I86" s="482">
        <f t="shared" si="51"/>
        <v>0</v>
      </c>
      <c r="J86" s="482">
        <f t="shared" si="52"/>
        <v>0</v>
      </c>
      <c r="K86" s="482">
        <f t="shared" si="53"/>
        <v>0</v>
      </c>
      <c r="L86" s="483">
        <f t="shared" si="54"/>
        <v>0</v>
      </c>
      <c r="M86" s="481">
        <f t="shared" si="55"/>
        <v>0</v>
      </c>
      <c r="N86" s="482">
        <f t="shared" si="56"/>
        <v>0</v>
      </c>
      <c r="O86" s="482">
        <f t="shared" si="57"/>
        <v>0</v>
      </c>
      <c r="P86" s="482">
        <f t="shared" si="58"/>
        <v>0</v>
      </c>
      <c r="Q86" s="482">
        <f t="shared" si="59"/>
        <v>0</v>
      </c>
      <c r="R86" s="480">
        <f t="shared" si="60"/>
        <v>0</v>
      </c>
      <c r="S86" s="464">
        <f t="shared" si="61"/>
        <v>0</v>
      </c>
      <c r="T86" s="464">
        <f t="shared" si="62"/>
        <v>0</v>
      </c>
      <c r="U86" s="481">
        <f t="shared" si="63"/>
        <v>0</v>
      </c>
      <c r="V86" s="483">
        <f t="shared" si="64"/>
        <v>0</v>
      </c>
      <c r="W86" s="228">
        <f t="shared" si="45"/>
        <v>0</v>
      </c>
      <c r="X86" s="228">
        <f t="shared" si="42"/>
        <v>0</v>
      </c>
      <c r="Y86" s="228">
        <f t="shared" si="43"/>
        <v>0</v>
      </c>
      <c r="Z86" s="228">
        <f t="shared" si="44"/>
        <v>0</v>
      </c>
      <c r="AA86" s="234"/>
    </row>
    <row r="87" spans="1:27" x14ac:dyDescent="0.25">
      <c r="A87" s="465" t="s">
        <v>294</v>
      </c>
      <c r="B87" s="464">
        <v>6023</v>
      </c>
      <c r="C87" s="464">
        <v>1</v>
      </c>
      <c r="D87" s="479" t="str">
        <f t="shared" si="46"/>
        <v/>
      </c>
      <c r="E87" s="480">
        <f t="shared" si="47"/>
        <v>0</v>
      </c>
      <c r="F87" s="481">
        <f t="shared" si="48"/>
        <v>0</v>
      </c>
      <c r="G87" s="482">
        <f t="shared" si="49"/>
        <v>0</v>
      </c>
      <c r="H87" s="482">
        <f t="shared" si="50"/>
        <v>0</v>
      </c>
      <c r="I87" s="482">
        <f t="shared" si="51"/>
        <v>0</v>
      </c>
      <c r="J87" s="482">
        <f t="shared" si="52"/>
        <v>0</v>
      </c>
      <c r="K87" s="482">
        <f t="shared" si="53"/>
        <v>0</v>
      </c>
      <c r="L87" s="483">
        <f t="shared" si="54"/>
        <v>0</v>
      </c>
      <c r="M87" s="481">
        <f t="shared" si="55"/>
        <v>0</v>
      </c>
      <c r="N87" s="482">
        <f t="shared" si="56"/>
        <v>0</v>
      </c>
      <c r="O87" s="482">
        <f t="shared" si="57"/>
        <v>0</v>
      </c>
      <c r="P87" s="482">
        <f t="shared" si="58"/>
        <v>0</v>
      </c>
      <c r="Q87" s="482">
        <f t="shared" si="59"/>
        <v>0</v>
      </c>
      <c r="R87" s="480">
        <f t="shared" si="60"/>
        <v>0</v>
      </c>
      <c r="S87" s="464">
        <f t="shared" si="61"/>
        <v>0</v>
      </c>
      <c r="T87" s="464">
        <f t="shared" si="62"/>
        <v>0</v>
      </c>
      <c r="U87" s="481">
        <f t="shared" si="63"/>
        <v>0</v>
      </c>
      <c r="V87" s="483">
        <f t="shared" si="64"/>
        <v>0</v>
      </c>
      <c r="W87" s="228">
        <f t="shared" si="45"/>
        <v>0</v>
      </c>
      <c r="X87" s="228">
        <f t="shared" si="42"/>
        <v>0</v>
      </c>
      <c r="Y87" s="228">
        <f t="shared" si="43"/>
        <v>0</v>
      </c>
      <c r="Z87" s="228">
        <f t="shared" si="44"/>
        <v>0</v>
      </c>
      <c r="AA87" s="234"/>
    </row>
    <row r="88" spans="1:27" x14ac:dyDescent="0.25">
      <c r="A88" s="465" t="s">
        <v>1369</v>
      </c>
      <c r="B88" s="464">
        <v>6167</v>
      </c>
      <c r="C88" s="464">
        <v>0</v>
      </c>
      <c r="D88" s="479" t="str">
        <f t="shared" si="46"/>
        <v>(alias)</v>
      </c>
      <c r="E88" s="480">
        <f t="shared" si="47"/>
        <v>0</v>
      </c>
      <c r="F88" s="481">
        <f t="shared" si="48"/>
        <v>0</v>
      </c>
      <c r="G88" s="482">
        <f t="shared" si="49"/>
        <v>0</v>
      </c>
      <c r="H88" s="482">
        <f t="shared" si="50"/>
        <v>0</v>
      </c>
      <c r="I88" s="482">
        <f t="shared" si="51"/>
        <v>0</v>
      </c>
      <c r="J88" s="482">
        <f t="shared" si="52"/>
        <v>0</v>
      </c>
      <c r="K88" s="482">
        <f t="shared" si="53"/>
        <v>0</v>
      </c>
      <c r="L88" s="483">
        <f t="shared" si="54"/>
        <v>0</v>
      </c>
      <c r="M88" s="481">
        <f t="shared" si="55"/>
        <v>0</v>
      </c>
      <c r="N88" s="482">
        <f t="shared" si="56"/>
        <v>0</v>
      </c>
      <c r="O88" s="482">
        <f t="shared" si="57"/>
        <v>0</v>
      </c>
      <c r="P88" s="482">
        <f t="shared" si="58"/>
        <v>0</v>
      </c>
      <c r="Q88" s="482">
        <f t="shared" si="59"/>
        <v>0</v>
      </c>
      <c r="R88" s="480">
        <f t="shared" si="60"/>
        <v>0</v>
      </c>
      <c r="S88" s="464">
        <f t="shared" si="61"/>
        <v>0</v>
      </c>
      <c r="T88" s="464">
        <f t="shared" si="62"/>
        <v>0</v>
      </c>
      <c r="U88" s="481">
        <f t="shared" si="63"/>
        <v>0</v>
      </c>
      <c r="V88" s="483">
        <f t="shared" si="64"/>
        <v>0</v>
      </c>
      <c r="W88" s="228">
        <f t="shared" si="45"/>
        <v>0</v>
      </c>
      <c r="X88" s="228">
        <f t="shared" si="42"/>
        <v>0</v>
      </c>
      <c r="Y88" s="228">
        <f t="shared" si="43"/>
        <v>0</v>
      </c>
      <c r="Z88" s="228">
        <f t="shared" si="44"/>
        <v>0</v>
      </c>
      <c r="AA88" s="234"/>
    </row>
    <row r="89" spans="1:27" x14ac:dyDescent="0.25">
      <c r="A89" s="465" t="s">
        <v>295</v>
      </c>
      <c r="B89" s="464">
        <v>6024</v>
      </c>
      <c r="C89" s="464">
        <v>1</v>
      </c>
      <c r="D89" s="479" t="str">
        <f t="shared" si="46"/>
        <v/>
      </c>
      <c r="E89" s="480">
        <f t="shared" si="47"/>
        <v>0</v>
      </c>
      <c r="F89" s="481">
        <f t="shared" si="48"/>
        <v>0</v>
      </c>
      <c r="G89" s="482">
        <f t="shared" si="49"/>
        <v>0</v>
      </c>
      <c r="H89" s="482">
        <f t="shared" si="50"/>
        <v>0</v>
      </c>
      <c r="I89" s="482">
        <f t="shared" si="51"/>
        <v>0</v>
      </c>
      <c r="J89" s="482">
        <f t="shared" si="52"/>
        <v>0</v>
      </c>
      <c r="K89" s="482">
        <f t="shared" si="53"/>
        <v>0</v>
      </c>
      <c r="L89" s="483">
        <f t="shared" si="54"/>
        <v>0</v>
      </c>
      <c r="M89" s="481">
        <f t="shared" si="55"/>
        <v>0</v>
      </c>
      <c r="N89" s="482">
        <f t="shared" si="56"/>
        <v>0</v>
      </c>
      <c r="O89" s="482">
        <f t="shared" si="57"/>
        <v>0</v>
      </c>
      <c r="P89" s="482">
        <f t="shared" si="58"/>
        <v>0</v>
      </c>
      <c r="Q89" s="482">
        <f t="shared" si="59"/>
        <v>0</v>
      </c>
      <c r="R89" s="480">
        <f t="shared" si="60"/>
        <v>0</v>
      </c>
      <c r="S89" s="464">
        <f t="shared" si="61"/>
        <v>0</v>
      </c>
      <c r="T89" s="464">
        <f t="shared" si="62"/>
        <v>0</v>
      </c>
      <c r="U89" s="481">
        <f t="shared" si="63"/>
        <v>0</v>
      </c>
      <c r="V89" s="483">
        <f t="shared" si="64"/>
        <v>0</v>
      </c>
      <c r="W89" s="228">
        <f t="shared" si="45"/>
        <v>0</v>
      </c>
      <c r="X89" s="228">
        <f t="shared" si="42"/>
        <v>0</v>
      </c>
      <c r="Y89" s="228">
        <f t="shared" si="43"/>
        <v>0</v>
      </c>
      <c r="Z89" s="228">
        <f t="shared" si="44"/>
        <v>0</v>
      </c>
      <c r="AA89" s="234"/>
    </row>
    <row r="90" spans="1:27" x14ac:dyDescent="0.25">
      <c r="A90" s="465" t="s">
        <v>296</v>
      </c>
      <c r="B90" s="464">
        <v>6199</v>
      </c>
      <c r="C90" s="464">
        <v>0</v>
      </c>
      <c r="D90" s="479" t="str">
        <f t="shared" si="46"/>
        <v>(alias)</v>
      </c>
      <c r="E90" s="480">
        <f t="shared" si="47"/>
        <v>0</v>
      </c>
      <c r="F90" s="481">
        <f t="shared" si="48"/>
        <v>0</v>
      </c>
      <c r="G90" s="482">
        <f t="shared" si="49"/>
        <v>0</v>
      </c>
      <c r="H90" s="482">
        <f t="shared" si="50"/>
        <v>0</v>
      </c>
      <c r="I90" s="482">
        <f t="shared" si="51"/>
        <v>0</v>
      </c>
      <c r="J90" s="482">
        <f t="shared" si="52"/>
        <v>0</v>
      </c>
      <c r="K90" s="482">
        <f t="shared" si="53"/>
        <v>0</v>
      </c>
      <c r="L90" s="483">
        <f t="shared" si="54"/>
        <v>0</v>
      </c>
      <c r="M90" s="481">
        <f t="shared" si="55"/>
        <v>0</v>
      </c>
      <c r="N90" s="482">
        <f t="shared" si="56"/>
        <v>0</v>
      </c>
      <c r="O90" s="482">
        <f t="shared" si="57"/>
        <v>0</v>
      </c>
      <c r="P90" s="482">
        <f t="shared" si="58"/>
        <v>0</v>
      </c>
      <c r="Q90" s="482">
        <f t="shared" si="59"/>
        <v>0</v>
      </c>
      <c r="R90" s="480">
        <f t="shared" si="60"/>
        <v>0</v>
      </c>
      <c r="S90" s="464">
        <f t="shared" si="61"/>
        <v>0</v>
      </c>
      <c r="T90" s="464">
        <f t="shared" si="62"/>
        <v>0</v>
      </c>
      <c r="U90" s="481">
        <f t="shared" si="63"/>
        <v>0</v>
      </c>
      <c r="V90" s="483">
        <f t="shared" si="64"/>
        <v>0</v>
      </c>
      <c r="W90" s="228">
        <f t="shared" si="45"/>
        <v>0</v>
      </c>
      <c r="X90" s="228">
        <f t="shared" si="42"/>
        <v>0</v>
      </c>
      <c r="Y90" s="228">
        <f t="shared" si="43"/>
        <v>0</v>
      </c>
      <c r="Z90" s="228">
        <f t="shared" si="44"/>
        <v>0</v>
      </c>
      <c r="AA90" s="234"/>
    </row>
    <row r="91" spans="1:27" x14ac:dyDescent="0.25">
      <c r="A91" s="465" t="s">
        <v>297</v>
      </c>
      <c r="B91" s="464">
        <v>5014</v>
      </c>
      <c r="C91" s="464">
        <v>1</v>
      </c>
      <c r="D91" s="479" t="str">
        <f t="shared" si="46"/>
        <v/>
      </c>
      <c r="E91" s="480">
        <f t="shared" si="47"/>
        <v>0</v>
      </c>
      <c r="F91" s="481">
        <f t="shared" si="48"/>
        <v>0</v>
      </c>
      <c r="G91" s="482">
        <f t="shared" si="49"/>
        <v>0</v>
      </c>
      <c r="H91" s="482">
        <f t="shared" si="50"/>
        <v>0</v>
      </c>
      <c r="I91" s="482">
        <f t="shared" si="51"/>
        <v>0</v>
      </c>
      <c r="J91" s="482">
        <f t="shared" si="52"/>
        <v>0</v>
      </c>
      <c r="K91" s="482">
        <f t="shared" si="53"/>
        <v>0</v>
      </c>
      <c r="L91" s="483">
        <f t="shared" si="54"/>
        <v>0</v>
      </c>
      <c r="M91" s="481">
        <f t="shared" si="55"/>
        <v>0</v>
      </c>
      <c r="N91" s="482">
        <f t="shared" si="56"/>
        <v>0</v>
      </c>
      <c r="O91" s="482">
        <f t="shared" si="57"/>
        <v>0</v>
      </c>
      <c r="P91" s="482">
        <f t="shared" si="58"/>
        <v>0</v>
      </c>
      <c r="Q91" s="482">
        <f t="shared" si="59"/>
        <v>0</v>
      </c>
      <c r="R91" s="480">
        <f t="shared" si="60"/>
        <v>0</v>
      </c>
      <c r="S91" s="464">
        <f t="shared" si="61"/>
        <v>0</v>
      </c>
      <c r="T91" s="464">
        <f t="shared" si="62"/>
        <v>0</v>
      </c>
      <c r="U91" s="481">
        <f t="shared" si="63"/>
        <v>0</v>
      </c>
      <c r="V91" s="483">
        <f t="shared" si="64"/>
        <v>0</v>
      </c>
      <c r="W91" s="228">
        <f t="shared" si="45"/>
        <v>0</v>
      </c>
      <c r="X91" s="228">
        <f t="shared" si="42"/>
        <v>0</v>
      </c>
      <c r="Y91" s="228">
        <f t="shared" si="43"/>
        <v>0</v>
      </c>
      <c r="Z91" s="228">
        <f t="shared" si="44"/>
        <v>0</v>
      </c>
      <c r="AA91" s="234"/>
    </row>
    <row r="92" spans="1:27" x14ac:dyDescent="0.25">
      <c r="A92" s="465" t="s">
        <v>298</v>
      </c>
      <c r="B92" s="464">
        <v>6025</v>
      </c>
      <c r="C92" s="464">
        <v>1</v>
      </c>
      <c r="D92" s="479" t="str">
        <f t="shared" si="46"/>
        <v/>
      </c>
      <c r="E92" s="480">
        <f t="shared" si="47"/>
        <v>0</v>
      </c>
      <c r="F92" s="481">
        <f t="shared" si="48"/>
        <v>0</v>
      </c>
      <c r="G92" s="482">
        <f t="shared" si="49"/>
        <v>0</v>
      </c>
      <c r="H92" s="482">
        <f t="shared" si="50"/>
        <v>0</v>
      </c>
      <c r="I92" s="482">
        <f t="shared" si="51"/>
        <v>0</v>
      </c>
      <c r="J92" s="482">
        <f t="shared" si="52"/>
        <v>0</v>
      </c>
      <c r="K92" s="482">
        <f t="shared" si="53"/>
        <v>0</v>
      </c>
      <c r="L92" s="483">
        <f t="shared" si="54"/>
        <v>0</v>
      </c>
      <c r="M92" s="481">
        <f t="shared" si="55"/>
        <v>0</v>
      </c>
      <c r="N92" s="482">
        <f t="shared" si="56"/>
        <v>0</v>
      </c>
      <c r="O92" s="482">
        <f t="shared" si="57"/>
        <v>0</v>
      </c>
      <c r="P92" s="482">
        <f t="shared" si="58"/>
        <v>0</v>
      </c>
      <c r="Q92" s="482">
        <f t="shared" si="59"/>
        <v>0</v>
      </c>
      <c r="R92" s="480">
        <f t="shared" si="60"/>
        <v>0</v>
      </c>
      <c r="S92" s="464">
        <f t="shared" si="61"/>
        <v>0</v>
      </c>
      <c r="T92" s="464">
        <f t="shared" si="62"/>
        <v>0</v>
      </c>
      <c r="U92" s="481">
        <f t="shared" si="63"/>
        <v>0</v>
      </c>
      <c r="V92" s="483">
        <f t="shared" si="64"/>
        <v>0</v>
      </c>
      <c r="W92" s="228">
        <f t="shared" si="45"/>
        <v>0</v>
      </c>
      <c r="X92" s="228">
        <f t="shared" si="42"/>
        <v>0</v>
      </c>
      <c r="Y92" s="228">
        <f t="shared" si="43"/>
        <v>0</v>
      </c>
      <c r="Z92" s="228">
        <f t="shared" si="44"/>
        <v>0</v>
      </c>
      <c r="AA92" s="234"/>
    </row>
    <row r="93" spans="1:27" x14ac:dyDescent="0.25">
      <c r="A93" s="465" t="s">
        <v>1021</v>
      </c>
      <c r="B93" s="464">
        <v>7084</v>
      </c>
      <c r="C93" s="464">
        <v>1</v>
      </c>
      <c r="D93" s="479" t="str">
        <f t="shared" si="46"/>
        <v/>
      </c>
      <c r="E93" s="480">
        <f t="shared" si="47"/>
        <v>0</v>
      </c>
      <c r="F93" s="481">
        <f t="shared" si="48"/>
        <v>0</v>
      </c>
      <c r="G93" s="482">
        <f t="shared" si="49"/>
        <v>0</v>
      </c>
      <c r="H93" s="482">
        <f t="shared" si="50"/>
        <v>0</v>
      </c>
      <c r="I93" s="482">
        <f t="shared" si="51"/>
        <v>0</v>
      </c>
      <c r="J93" s="482">
        <f t="shared" si="52"/>
        <v>0</v>
      </c>
      <c r="K93" s="482">
        <f t="shared" si="53"/>
        <v>0</v>
      </c>
      <c r="L93" s="483">
        <f t="shared" si="54"/>
        <v>0</v>
      </c>
      <c r="M93" s="481">
        <f t="shared" si="55"/>
        <v>0</v>
      </c>
      <c r="N93" s="482">
        <f t="shared" si="56"/>
        <v>0</v>
      </c>
      <c r="O93" s="482">
        <f t="shared" si="57"/>
        <v>0</v>
      </c>
      <c r="P93" s="482">
        <f t="shared" si="58"/>
        <v>0</v>
      </c>
      <c r="Q93" s="482">
        <f t="shared" si="59"/>
        <v>0</v>
      </c>
      <c r="R93" s="480">
        <f t="shared" si="60"/>
        <v>0</v>
      </c>
      <c r="S93" s="464">
        <f t="shared" si="61"/>
        <v>0</v>
      </c>
      <c r="T93" s="464">
        <f t="shared" si="62"/>
        <v>0</v>
      </c>
      <c r="U93" s="481">
        <f t="shared" si="63"/>
        <v>0</v>
      </c>
      <c r="V93" s="483">
        <f t="shared" si="64"/>
        <v>0</v>
      </c>
      <c r="W93" s="228">
        <f t="shared" si="45"/>
        <v>0</v>
      </c>
      <c r="X93" s="228">
        <f t="shared" si="42"/>
        <v>0</v>
      </c>
      <c r="Y93" s="228">
        <f t="shared" si="43"/>
        <v>0</v>
      </c>
      <c r="Z93" s="228">
        <f t="shared" si="44"/>
        <v>0</v>
      </c>
      <c r="AA93" s="234"/>
    </row>
    <row r="94" spans="1:27" x14ac:dyDescent="0.25">
      <c r="A94" s="465" t="s">
        <v>986</v>
      </c>
      <c r="B94" s="464">
        <v>5050</v>
      </c>
      <c r="C94" s="464">
        <v>1</v>
      </c>
      <c r="D94" s="479" t="str">
        <f t="shared" si="46"/>
        <v/>
      </c>
      <c r="E94" s="480">
        <f t="shared" si="47"/>
        <v>0</v>
      </c>
      <c r="F94" s="481">
        <f t="shared" si="48"/>
        <v>0</v>
      </c>
      <c r="G94" s="482">
        <f t="shared" si="49"/>
        <v>0</v>
      </c>
      <c r="H94" s="482">
        <f t="shared" si="50"/>
        <v>0</v>
      </c>
      <c r="I94" s="482">
        <f t="shared" si="51"/>
        <v>0</v>
      </c>
      <c r="J94" s="482">
        <f t="shared" si="52"/>
        <v>0</v>
      </c>
      <c r="K94" s="482">
        <f t="shared" si="53"/>
        <v>0</v>
      </c>
      <c r="L94" s="483">
        <f t="shared" si="54"/>
        <v>0</v>
      </c>
      <c r="M94" s="481">
        <f t="shared" si="55"/>
        <v>0</v>
      </c>
      <c r="N94" s="482">
        <f t="shared" si="56"/>
        <v>0</v>
      </c>
      <c r="O94" s="482">
        <f t="shared" si="57"/>
        <v>0</v>
      </c>
      <c r="P94" s="482">
        <f t="shared" si="58"/>
        <v>0</v>
      </c>
      <c r="Q94" s="482">
        <f t="shared" si="59"/>
        <v>0</v>
      </c>
      <c r="R94" s="480">
        <f t="shared" si="60"/>
        <v>0</v>
      </c>
      <c r="S94" s="464">
        <f t="shared" si="61"/>
        <v>0</v>
      </c>
      <c r="T94" s="464">
        <f t="shared" si="62"/>
        <v>0</v>
      </c>
      <c r="U94" s="481">
        <f t="shared" si="63"/>
        <v>0</v>
      </c>
      <c r="V94" s="483">
        <f t="shared" si="64"/>
        <v>0</v>
      </c>
      <c r="W94" s="228">
        <f t="shared" si="45"/>
        <v>0</v>
      </c>
      <c r="X94" s="228">
        <f t="shared" si="42"/>
        <v>0</v>
      </c>
      <c r="Y94" s="228">
        <f t="shared" si="43"/>
        <v>0</v>
      </c>
      <c r="Z94" s="228">
        <f t="shared" si="44"/>
        <v>0</v>
      </c>
      <c r="AA94" s="234"/>
    </row>
    <row r="95" spans="1:27" x14ac:dyDescent="0.25">
      <c r="A95" s="465" t="s">
        <v>299</v>
      </c>
      <c r="B95" s="464">
        <v>6010</v>
      </c>
      <c r="C95" s="464">
        <v>1</v>
      </c>
      <c r="D95" s="479" t="str">
        <f t="shared" si="46"/>
        <v/>
      </c>
      <c r="E95" s="480">
        <f t="shared" si="47"/>
        <v>0</v>
      </c>
      <c r="F95" s="481">
        <f t="shared" si="48"/>
        <v>0</v>
      </c>
      <c r="G95" s="482">
        <f t="shared" si="49"/>
        <v>0</v>
      </c>
      <c r="H95" s="482">
        <f t="shared" si="50"/>
        <v>0</v>
      </c>
      <c r="I95" s="482">
        <f t="shared" si="51"/>
        <v>0</v>
      </c>
      <c r="J95" s="482">
        <f t="shared" si="52"/>
        <v>0</v>
      </c>
      <c r="K95" s="482">
        <f t="shared" si="53"/>
        <v>0</v>
      </c>
      <c r="L95" s="483">
        <f t="shared" si="54"/>
        <v>0</v>
      </c>
      <c r="M95" s="481">
        <f t="shared" si="55"/>
        <v>0</v>
      </c>
      <c r="N95" s="482">
        <f t="shared" si="56"/>
        <v>0</v>
      </c>
      <c r="O95" s="482">
        <f t="shared" si="57"/>
        <v>0</v>
      </c>
      <c r="P95" s="482">
        <f t="shared" si="58"/>
        <v>0</v>
      </c>
      <c r="Q95" s="482">
        <f t="shared" si="59"/>
        <v>0</v>
      </c>
      <c r="R95" s="480">
        <f t="shared" si="60"/>
        <v>0</v>
      </c>
      <c r="S95" s="464">
        <f t="shared" si="61"/>
        <v>0</v>
      </c>
      <c r="T95" s="464">
        <f t="shared" si="62"/>
        <v>0</v>
      </c>
      <c r="U95" s="481">
        <f t="shared" si="63"/>
        <v>0</v>
      </c>
      <c r="V95" s="483">
        <f t="shared" si="64"/>
        <v>0</v>
      </c>
      <c r="W95" s="228">
        <f t="shared" si="45"/>
        <v>0</v>
      </c>
      <c r="X95" s="228">
        <f t="shared" si="42"/>
        <v>0</v>
      </c>
      <c r="Y95" s="228">
        <f t="shared" si="43"/>
        <v>0</v>
      </c>
      <c r="Z95" s="228">
        <f t="shared" si="44"/>
        <v>0</v>
      </c>
      <c r="AA95" s="234"/>
    </row>
    <row r="96" spans="1:27" x14ac:dyDescent="0.25">
      <c r="A96" s="465" t="s">
        <v>1016</v>
      </c>
      <c r="B96" s="464">
        <v>5197</v>
      </c>
      <c r="C96" s="464">
        <v>1</v>
      </c>
      <c r="D96" s="479" t="str">
        <f t="shared" si="46"/>
        <v/>
      </c>
      <c r="E96" s="480">
        <f t="shared" si="47"/>
        <v>0</v>
      </c>
      <c r="F96" s="481">
        <f t="shared" si="48"/>
        <v>0</v>
      </c>
      <c r="G96" s="482">
        <f t="shared" si="49"/>
        <v>0</v>
      </c>
      <c r="H96" s="482">
        <f t="shared" si="50"/>
        <v>0</v>
      </c>
      <c r="I96" s="482">
        <f t="shared" si="51"/>
        <v>0</v>
      </c>
      <c r="J96" s="482">
        <f t="shared" si="52"/>
        <v>0</v>
      </c>
      <c r="K96" s="482">
        <f t="shared" si="53"/>
        <v>0</v>
      </c>
      <c r="L96" s="483">
        <f t="shared" si="54"/>
        <v>0</v>
      </c>
      <c r="M96" s="481">
        <f t="shared" si="55"/>
        <v>0</v>
      </c>
      <c r="N96" s="482">
        <f t="shared" si="56"/>
        <v>0</v>
      </c>
      <c r="O96" s="482">
        <f t="shared" si="57"/>
        <v>0</v>
      </c>
      <c r="P96" s="482">
        <f t="shared" si="58"/>
        <v>0</v>
      </c>
      <c r="Q96" s="482">
        <f t="shared" si="59"/>
        <v>0</v>
      </c>
      <c r="R96" s="480">
        <f t="shared" si="60"/>
        <v>0</v>
      </c>
      <c r="S96" s="464">
        <f t="shared" si="61"/>
        <v>0</v>
      </c>
      <c r="T96" s="464">
        <f t="shared" si="62"/>
        <v>0</v>
      </c>
      <c r="U96" s="481">
        <f t="shared" si="63"/>
        <v>0</v>
      </c>
      <c r="V96" s="483">
        <f t="shared" si="64"/>
        <v>0</v>
      </c>
      <c r="W96" s="228">
        <f t="shared" si="45"/>
        <v>0</v>
      </c>
      <c r="X96" s="228">
        <f t="shared" si="42"/>
        <v>0</v>
      </c>
      <c r="Y96" s="228">
        <f t="shared" si="43"/>
        <v>0</v>
      </c>
      <c r="Z96" s="228">
        <f t="shared" si="44"/>
        <v>0</v>
      </c>
      <c r="AA96" s="234"/>
    </row>
    <row r="97" spans="1:27" x14ac:dyDescent="0.25">
      <c r="A97" s="465" t="s">
        <v>1008</v>
      </c>
      <c r="B97" s="464">
        <v>5189</v>
      </c>
      <c r="C97" s="464">
        <v>1</v>
      </c>
      <c r="D97" s="479" t="str">
        <f t="shared" si="46"/>
        <v/>
      </c>
      <c r="E97" s="480">
        <f t="shared" si="47"/>
        <v>0</v>
      </c>
      <c r="F97" s="481">
        <f t="shared" si="48"/>
        <v>0</v>
      </c>
      <c r="G97" s="482">
        <f t="shared" si="49"/>
        <v>0</v>
      </c>
      <c r="H97" s="482">
        <f t="shared" si="50"/>
        <v>0</v>
      </c>
      <c r="I97" s="482">
        <f t="shared" si="51"/>
        <v>0</v>
      </c>
      <c r="J97" s="482">
        <f t="shared" si="52"/>
        <v>0</v>
      </c>
      <c r="K97" s="482">
        <f t="shared" si="53"/>
        <v>0</v>
      </c>
      <c r="L97" s="483">
        <f t="shared" si="54"/>
        <v>0</v>
      </c>
      <c r="M97" s="481">
        <f t="shared" si="55"/>
        <v>0</v>
      </c>
      <c r="N97" s="482">
        <f t="shared" si="56"/>
        <v>0</v>
      </c>
      <c r="O97" s="482">
        <f t="shared" si="57"/>
        <v>0</v>
      </c>
      <c r="P97" s="482">
        <f t="shared" si="58"/>
        <v>0</v>
      </c>
      <c r="Q97" s="482">
        <f t="shared" si="59"/>
        <v>0</v>
      </c>
      <c r="R97" s="480">
        <f t="shared" si="60"/>
        <v>0</v>
      </c>
      <c r="S97" s="464">
        <f t="shared" si="61"/>
        <v>0</v>
      </c>
      <c r="T97" s="464">
        <f t="shared" si="62"/>
        <v>0</v>
      </c>
      <c r="U97" s="481">
        <f t="shared" si="63"/>
        <v>0</v>
      </c>
      <c r="V97" s="483">
        <f t="shared" si="64"/>
        <v>0</v>
      </c>
      <c r="W97" s="228">
        <f t="shared" si="45"/>
        <v>0</v>
      </c>
      <c r="X97" s="228">
        <f t="shared" si="42"/>
        <v>0</v>
      </c>
      <c r="Y97" s="228">
        <f t="shared" si="43"/>
        <v>0</v>
      </c>
      <c r="Z97" s="228">
        <f t="shared" si="44"/>
        <v>0</v>
      </c>
      <c r="AA97" s="234"/>
    </row>
    <row r="98" spans="1:27" x14ac:dyDescent="0.25">
      <c r="A98" s="465" t="s">
        <v>942</v>
      </c>
      <c r="B98" s="464">
        <v>5175</v>
      </c>
      <c r="C98" s="464">
        <v>1</v>
      </c>
      <c r="D98" s="479" t="str">
        <f t="shared" si="46"/>
        <v/>
      </c>
      <c r="E98" s="480">
        <f t="shared" si="47"/>
        <v>0</v>
      </c>
      <c r="F98" s="481">
        <f t="shared" si="48"/>
        <v>0</v>
      </c>
      <c r="G98" s="482">
        <f t="shared" si="49"/>
        <v>0</v>
      </c>
      <c r="H98" s="482">
        <f t="shared" si="50"/>
        <v>0</v>
      </c>
      <c r="I98" s="482">
        <f t="shared" si="51"/>
        <v>0</v>
      </c>
      <c r="J98" s="482">
        <f t="shared" si="52"/>
        <v>0</v>
      </c>
      <c r="K98" s="482">
        <f t="shared" si="53"/>
        <v>0</v>
      </c>
      <c r="L98" s="483">
        <f t="shared" si="54"/>
        <v>0</v>
      </c>
      <c r="M98" s="481">
        <f t="shared" si="55"/>
        <v>0</v>
      </c>
      <c r="N98" s="482">
        <f t="shared" si="56"/>
        <v>0</v>
      </c>
      <c r="O98" s="482">
        <f t="shared" si="57"/>
        <v>0</v>
      </c>
      <c r="P98" s="482">
        <f t="shared" si="58"/>
        <v>0</v>
      </c>
      <c r="Q98" s="482">
        <f t="shared" si="59"/>
        <v>0</v>
      </c>
      <c r="R98" s="480">
        <f t="shared" si="60"/>
        <v>0</v>
      </c>
      <c r="S98" s="464">
        <f t="shared" si="61"/>
        <v>0</v>
      </c>
      <c r="T98" s="464">
        <f t="shared" si="62"/>
        <v>0</v>
      </c>
      <c r="U98" s="481">
        <f t="shared" si="63"/>
        <v>0</v>
      </c>
      <c r="V98" s="483">
        <f t="shared" si="64"/>
        <v>0</v>
      </c>
      <c r="W98" s="228">
        <f t="shared" si="45"/>
        <v>0</v>
      </c>
      <c r="X98" s="228">
        <f t="shared" si="42"/>
        <v>0</v>
      </c>
      <c r="Y98" s="228">
        <f t="shared" si="43"/>
        <v>0</v>
      </c>
      <c r="Z98" s="228">
        <f t="shared" si="44"/>
        <v>0</v>
      </c>
      <c r="AA98" s="234"/>
    </row>
    <row r="99" spans="1:27" x14ac:dyDescent="0.25">
      <c r="A99" s="465" t="s">
        <v>922</v>
      </c>
      <c r="B99" s="464">
        <v>5164</v>
      </c>
      <c r="C99" s="464">
        <v>1</v>
      </c>
      <c r="D99" s="479" t="str">
        <f t="shared" si="46"/>
        <v/>
      </c>
      <c r="E99" s="480">
        <f t="shared" si="47"/>
        <v>0</v>
      </c>
      <c r="F99" s="481">
        <f t="shared" si="48"/>
        <v>0</v>
      </c>
      <c r="G99" s="482">
        <f t="shared" si="49"/>
        <v>0</v>
      </c>
      <c r="H99" s="482">
        <f t="shared" si="50"/>
        <v>0</v>
      </c>
      <c r="I99" s="482">
        <f t="shared" si="51"/>
        <v>0</v>
      </c>
      <c r="J99" s="482">
        <f t="shared" si="52"/>
        <v>0</v>
      </c>
      <c r="K99" s="482">
        <f t="shared" si="53"/>
        <v>0</v>
      </c>
      <c r="L99" s="483">
        <f t="shared" si="54"/>
        <v>0</v>
      </c>
      <c r="M99" s="481">
        <f t="shared" si="55"/>
        <v>0</v>
      </c>
      <c r="N99" s="482">
        <f t="shared" si="56"/>
        <v>0</v>
      </c>
      <c r="O99" s="482">
        <f t="shared" si="57"/>
        <v>0</v>
      </c>
      <c r="P99" s="482">
        <f t="shared" si="58"/>
        <v>0</v>
      </c>
      <c r="Q99" s="482">
        <f t="shared" si="59"/>
        <v>0</v>
      </c>
      <c r="R99" s="480">
        <f t="shared" si="60"/>
        <v>0</v>
      </c>
      <c r="S99" s="464">
        <f t="shared" si="61"/>
        <v>0</v>
      </c>
      <c r="T99" s="464">
        <f t="shared" si="62"/>
        <v>0</v>
      </c>
      <c r="U99" s="481">
        <f t="shared" si="63"/>
        <v>0</v>
      </c>
      <c r="V99" s="483">
        <f t="shared" si="64"/>
        <v>0</v>
      </c>
      <c r="W99" s="228">
        <f t="shared" si="45"/>
        <v>0</v>
      </c>
      <c r="X99" s="228">
        <f t="shared" si="42"/>
        <v>0</v>
      </c>
      <c r="Y99" s="228">
        <f t="shared" si="43"/>
        <v>0</v>
      </c>
      <c r="Z99" s="228">
        <f t="shared" si="44"/>
        <v>0</v>
      </c>
      <c r="AA99" s="234"/>
    </row>
    <row r="100" spans="1:27" x14ac:dyDescent="0.25">
      <c r="A100" s="465" t="s">
        <v>300</v>
      </c>
      <c r="B100" s="464">
        <v>4003</v>
      </c>
      <c r="C100" s="464">
        <v>1</v>
      </c>
      <c r="D100" s="479" t="str">
        <f t="shared" si="46"/>
        <v/>
      </c>
      <c r="E100" s="480">
        <f t="shared" si="47"/>
        <v>0</v>
      </c>
      <c r="F100" s="481">
        <f t="shared" si="48"/>
        <v>0</v>
      </c>
      <c r="G100" s="482">
        <f t="shared" si="49"/>
        <v>0</v>
      </c>
      <c r="H100" s="482">
        <f t="shared" si="50"/>
        <v>0</v>
      </c>
      <c r="I100" s="482">
        <f t="shared" si="51"/>
        <v>0</v>
      </c>
      <c r="J100" s="482">
        <f t="shared" si="52"/>
        <v>0</v>
      </c>
      <c r="K100" s="482">
        <f t="shared" si="53"/>
        <v>0</v>
      </c>
      <c r="L100" s="483">
        <f t="shared" si="54"/>
        <v>0</v>
      </c>
      <c r="M100" s="481">
        <f t="shared" si="55"/>
        <v>0</v>
      </c>
      <c r="N100" s="482">
        <f t="shared" si="56"/>
        <v>0</v>
      </c>
      <c r="O100" s="482">
        <f t="shared" si="57"/>
        <v>0</v>
      </c>
      <c r="P100" s="482">
        <f t="shared" si="58"/>
        <v>0</v>
      </c>
      <c r="Q100" s="482">
        <f t="shared" si="59"/>
        <v>0</v>
      </c>
      <c r="R100" s="480">
        <f t="shared" si="60"/>
        <v>0</v>
      </c>
      <c r="S100" s="464">
        <f t="shared" si="61"/>
        <v>0</v>
      </c>
      <c r="T100" s="464">
        <f t="shared" si="62"/>
        <v>0</v>
      </c>
      <c r="U100" s="481">
        <f t="shared" si="63"/>
        <v>0</v>
      </c>
      <c r="V100" s="483">
        <f t="shared" si="64"/>
        <v>0</v>
      </c>
      <c r="W100" s="228">
        <f t="shared" si="45"/>
        <v>0</v>
      </c>
      <c r="X100" s="228">
        <f t="shared" si="42"/>
        <v>0</v>
      </c>
      <c r="Y100" s="228">
        <f t="shared" si="43"/>
        <v>0</v>
      </c>
      <c r="Z100" s="228">
        <f t="shared" si="44"/>
        <v>0</v>
      </c>
      <c r="AA100" s="234"/>
    </row>
    <row r="101" spans="1:27" x14ac:dyDescent="0.25">
      <c r="A101" s="465" t="s">
        <v>301</v>
      </c>
      <c r="B101" s="464">
        <v>5015</v>
      </c>
      <c r="C101" s="464">
        <v>1</v>
      </c>
      <c r="D101" s="479" t="str">
        <f t="shared" si="46"/>
        <v/>
      </c>
      <c r="E101" s="480">
        <f t="shared" si="47"/>
        <v>0</v>
      </c>
      <c r="F101" s="481">
        <f t="shared" si="48"/>
        <v>0</v>
      </c>
      <c r="G101" s="482">
        <f t="shared" si="49"/>
        <v>0</v>
      </c>
      <c r="H101" s="482">
        <f t="shared" si="50"/>
        <v>0</v>
      </c>
      <c r="I101" s="482">
        <f t="shared" si="51"/>
        <v>0</v>
      </c>
      <c r="J101" s="482">
        <f t="shared" si="52"/>
        <v>0</v>
      </c>
      <c r="K101" s="482">
        <f t="shared" si="53"/>
        <v>0</v>
      </c>
      <c r="L101" s="483">
        <f t="shared" si="54"/>
        <v>0</v>
      </c>
      <c r="M101" s="481">
        <f t="shared" si="55"/>
        <v>0</v>
      </c>
      <c r="N101" s="482">
        <f t="shared" si="56"/>
        <v>0</v>
      </c>
      <c r="O101" s="482">
        <f t="shared" si="57"/>
        <v>0</v>
      </c>
      <c r="P101" s="482">
        <f t="shared" si="58"/>
        <v>0</v>
      </c>
      <c r="Q101" s="482">
        <f t="shared" si="59"/>
        <v>0</v>
      </c>
      <c r="R101" s="480">
        <f t="shared" si="60"/>
        <v>0</v>
      </c>
      <c r="S101" s="464">
        <f t="shared" si="61"/>
        <v>0</v>
      </c>
      <c r="T101" s="464">
        <f t="shared" si="62"/>
        <v>0</v>
      </c>
      <c r="U101" s="481">
        <f t="shared" si="63"/>
        <v>0</v>
      </c>
      <c r="V101" s="483">
        <f t="shared" si="64"/>
        <v>0</v>
      </c>
      <c r="W101" s="228">
        <f t="shared" si="45"/>
        <v>0</v>
      </c>
      <c r="X101" s="228">
        <f t="shared" si="42"/>
        <v>0</v>
      </c>
      <c r="Y101" s="228">
        <f t="shared" si="43"/>
        <v>0</v>
      </c>
      <c r="Z101" s="228">
        <f t="shared" si="44"/>
        <v>0</v>
      </c>
      <c r="AA101" s="234"/>
    </row>
    <row r="102" spans="1:27" x14ac:dyDescent="0.25">
      <c r="A102" s="465" t="s">
        <v>302</v>
      </c>
      <c r="B102" s="464">
        <v>6026</v>
      </c>
      <c r="C102" s="464">
        <v>1</v>
      </c>
      <c r="D102" s="479" t="str">
        <f t="shared" si="46"/>
        <v/>
      </c>
      <c r="E102" s="480">
        <f t="shared" si="47"/>
        <v>0</v>
      </c>
      <c r="F102" s="481">
        <f t="shared" si="48"/>
        <v>0</v>
      </c>
      <c r="G102" s="482">
        <f t="shared" si="49"/>
        <v>0</v>
      </c>
      <c r="H102" s="482">
        <f t="shared" si="50"/>
        <v>0</v>
      </c>
      <c r="I102" s="482">
        <f t="shared" si="51"/>
        <v>0</v>
      </c>
      <c r="J102" s="482">
        <f t="shared" si="52"/>
        <v>0</v>
      </c>
      <c r="K102" s="482">
        <f t="shared" si="53"/>
        <v>0</v>
      </c>
      <c r="L102" s="483">
        <f t="shared" si="54"/>
        <v>0</v>
      </c>
      <c r="M102" s="481">
        <f t="shared" si="55"/>
        <v>0</v>
      </c>
      <c r="N102" s="482">
        <f t="shared" si="56"/>
        <v>0</v>
      </c>
      <c r="O102" s="482">
        <f t="shared" si="57"/>
        <v>0</v>
      </c>
      <c r="P102" s="482">
        <f t="shared" si="58"/>
        <v>0</v>
      </c>
      <c r="Q102" s="482">
        <f t="shared" si="59"/>
        <v>0</v>
      </c>
      <c r="R102" s="480">
        <f t="shared" si="60"/>
        <v>0</v>
      </c>
      <c r="S102" s="464">
        <f t="shared" si="61"/>
        <v>0</v>
      </c>
      <c r="T102" s="464">
        <f t="shared" si="62"/>
        <v>0</v>
      </c>
      <c r="U102" s="481">
        <f t="shared" si="63"/>
        <v>0</v>
      </c>
      <c r="V102" s="483">
        <f t="shared" si="64"/>
        <v>0</v>
      </c>
      <c r="W102" s="228">
        <f t="shared" si="45"/>
        <v>0</v>
      </c>
      <c r="X102" s="228">
        <f t="shared" si="42"/>
        <v>0</v>
      </c>
      <c r="Y102" s="228">
        <f t="shared" si="43"/>
        <v>0</v>
      </c>
      <c r="Z102" s="228">
        <f t="shared" si="44"/>
        <v>0</v>
      </c>
      <c r="AA102" s="234"/>
    </row>
    <row r="103" spans="1:27" x14ac:dyDescent="0.25">
      <c r="A103" s="465" t="s">
        <v>612</v>
      </c>
      <c r="B103" s="464">
        <v>6002</v>
      </c>
      <c r="C103" s="464">
        <v>1</v>
      </c>
      <c r="D103" s="479" t="str">
        <f t="shared" si="46"/>
        <v/>
      </c>
      <c r="E103" s="480">
        <f t="shared" si="47"/>
        <v>0</v>
      </c>
      <c r="F103" s="481">
        <f t="shared" si="48"/>
        <v>0</v>
      </c>
      <c r="G103" s="482">
        <f t="shared" si="49"/>
        <v>0</v>
      </c>
      <c r="H103" s="482">
        <f t="shared" si="50"/>
        <v>0</v>
      </c>
      <c r="I103" s="482">
        <f t="shared" si="51"/>
        <v>0</v>
      </c>
      <c r="J103" s="482">
        <f t="shared" si="52"/>
        <v>0</v>
      </c>
      <c r="K103" s="482">
        <f t="shared" si="53"/>
        <v>0</v>
      </c>
      <c r="L103" s="483">
        <f t="shared" si="54"/>
        <v>0</v>
      </c>
      <c r="M103" s="481">
        <f t="shared" si="55"/>
        <v>0</v>
      </c>
      <c r="N103" s="482">
        <f t="shared" si="56"/>
        <v>0</v>
      </c>
      <c r="O103" s="482">
        <f t="shared" si="57"/>
        <v>0</v>
      </c>
      <c r="P103" s="482">
        <f t="shared" si="58"/>
        <v>0</v>
      </c>
      <c r="Q103" s="482">
        <f t="shared" si="59"/>
        <v>0</v>
      </c>
      <c r="R103" s="480">
        <f t="shared" si="60"/>
        <v>0</v>
      </c>
      <c r="S103" s="464">
        <f t="shared" si="61"/>
        <v>0</v>
      </c>
      <c r="T103" s="464">
        <f t="shared" si="62"/>
        <v>0</v>
      </c>
      <c r="U103" s="481">
        <f t="shared" si="63"/>
        <v>0</v>
      </c>
      <c r="V103" s="483">
        <f t="shared" si="64"/>
        <v>0</v>
      </c>
      <c r="W103" s="228">
        <f t="shared" si="45"/>
        <v>0</v>
      </c>
      <c r="X103" s="228">
        <f t="shared" si="42"/>
        <v>0</v>
      </c>
      <c r="Y103" s="228">
        <f t="shared" si="43"/>
        <v>0</v>
      </c>
      <c r="Z103" s="228">
        <f t="shared" si="44"/>
        <v>0</v>
      </c>
      <c r="AA103" s="234"/>
    </row>
    <row r="104" spans="1:27" x14ac:dyDescent="0.25">
      <c r="A104" s="465" t="s">
        <v>304</v>
      </c>
      <c r="B104" s="464">
        <v>6162</v>
      </c>
      <c r="C104" s="464">
        <v>1</v>
      </c>
      <c r="D104" s="479" t="str">
        <f t="shared" si="46"/>
        <v/>
      </c>
      <c r="E104" s="480">
        <f t="shared" si="47"/>
        <v>0</v>
      </c>
      <c r="F104" s="481">
        <f t="shared" si="48"/>
        <v>0</v>
      </c>
      <c r="G104" s="482">
        <f t="shared" si="49"/>
        <v>0</v>
      </c>
      <c r="H104" s="482">
        <f t="shared" si="50"/>
        <v>0</v>
      </c>
      <c r="I104" s="482">
        <f t="shared" si="51"/>
        <v>0</v>
      </c>
      <c r="J104" s="482">
        <f t="shared" si="52"/>
        <v>0</v>
      </c>
      <c r="K104" s="482">
        <f t="shared" si="53"/>
        <v>0</v>
      </c>
      <c r="L104" s="483">
        <f t="shared" si="54"/>
        <v>0</v>
      </c>
      <c r="M104" s="481">
        <f t="shared" si="55"/>
        <v>0</v>
      </c>
      <c r="N104" s="482">
        <f t="shared" si="56"/>
        <v>0</v>
      </c>
      <c r="O104" s="482">
        <f t="shared" si="57"/>
        <v>0</v>
      </c>
      <c r="P104" s="482">
        <f t="shared" si="58"/>
        <v>0</v>
      </c>
      <c r="Q104" s="482">
        <f t="shared" si="59"/>
        <v>0</v>
      </c>
      <c r="R104" s="480">
        <f t="shared" si="60"/>
        <v>0</v>
      </c>
      <c r="S104" s="464">
        <f t="shared" si="61"/>
        <v>0</v>
      </c>
      <c r="T104" s="464">
        <f t="shared" si="62"/>
        <v>0</v>
      </c>
      <c r="U104" s="481">
        <f t="shared" si="63"/>
        <v>0</v>
      </c>
      <c r="V104" s="483">
        <f t="shared" si="64"/>
        <v>0</v>
      </c>
      <c r="W104" s="228">
        <f t="shared" si="45"/>
        <v>0</v>
      </c>
      <c r="X104" s="228">
        <f t="shared" si="42"/>
        <v>0</v>
      </c>
      <c r="Y104" s="228">
        <f t="shared" si="43"/>
        <v>0</v>
      </c>
      <c r="Z104" s="228">
        <f t="shared" si="44"/>
        <v>0</v>
      </c>
      <c r="AA104" s="234"/>
    </row>
    <row r="105" spans="1:27" x14ac:dyDescent="0.25">
      <c r="A105" s="465" t="s">
        <v>305</v>
      </c>
      <c r="B105" s="464">
        <v>6157</v>
      </c>
      <c r="C105" s="464">
        <v>1</v>
      </c>
      <c r="D105" s="479" t="str">
        <f t="shared" si="46"/>
        <v/>
      </c>
      <c r="E105" s="480">
        <f t="shared" si="47"/>
        <v>0</v>
      </c>
      <c r="F105" s="481">
        <f t="shared" si="48"/>
        <v>0</v>
      </c>
      <c r="G105" s="482">
        <f t="shared" si="49"/>
        <v>0</v>
      </c>
      <c r="H105" s="482">
        <f t="shared" si="50"/>
        <v>0</v>
      </c>
      <c r="I105" s="482">
        <f t="shared" si="51"/>
        <v>0</v>
      </c>
      <c r="J105" s="482">
        <f t="shared" si="52"/>
        <v>0</v>
      </c>
      <c r="K105" s="482">
        <f t="shared" si="53"/>
        <v>0</v>
      </c>
      <c r="L105" s="483">
        <f t="shared" si="54"/>
        <v>0</v>
      </c>
      <c r="M105" s="481">
        <f t="shared" si="55"/>
        <v>0</v>
      </c>
      <c r="N105" s="482">
        <f t="shared" si="56"/>
        <v>0</v>
      </c>
      <c r="O105" s="482">
        <f t="shared" si="57"/>
        <v>0</v>
      </c>
      <c r="P105" s="482">
        <f t="shared" si="58"/>
        <v>0</v>
      </c>
      <c r="Q105" s="482">
        <f t="shared" si="59"/>
        <v>0</v>
      </c>
      <c r="R105" s="480">
        <f t="shared" si="60"/>
        <v>0</v>
      </c>
      <c r="S105" s="464">
        <f t="shared" si="61"/>
        <v>0</v>
      </c>
      <c r="T105" s="464">
        <f t="shared" si="62"/>
        <v>0</v>
      </c>
      <c r="U105" s="481">
        <f t="shared" si="63"/>
        <v>0</v>
      </c>
      <c r="V105" s="483">
        <f t="shared" si="64"/>
        <v>0</v>
      </c>
      <c r="W105" s="228">
        <f t="shared" si="45"/>
        <v>0</v>
      </c>
      <c r="X105" s="228">
        <f t="shared" si="42"/>
        <v>0</v>
      </c>
      <c r="Y105" s="228">
        <f t="shared" si="43"/>
        <v>0</v>
      </c>
      <c r="Z105" s="228">
        <f t="shared" si="44"/>
        <v>0</v>
      </c>
      <c r="AA105" s="234"/>
    </row>
    <row r="106" spans="1:27" x14ac:dyDescent="0.25">
      <c r="A106" s="465" t="s">
        <v>673</v>
      </c>
      <c r="B106" s="464">
        <v>5036</v>
      </c>
      <c r="C106" s="464">
        <v>1</v>
      </c>
      <c r="D106" s="479" t="str">
        <f t="shared" si="46"/>
        <v/>
      </c>
      <c r="E106" s="480">
        <f t="shared" si="47"/>
        <v>0</v>
      </c>
      <c r="F106" s="481">
        <f t="shared" si="48"/>
        <v>0</v>
      </c>
      <c r="G106" s="482">
        <f t="shared" si="49"/>
        <v>0</v>
      </c>
      <c r="H106" s="482">
        <f t="shared" si="50"/>
        <v>0</v>
      </c>
      <c r="I106" s="482">
        <f t="shared" si="51"/>
        <v>0</v>
      </c>
      <c r="J106" s="482">
        <f t="shared" si="52"/>
        <v>0</v>
      </c>
      <c r="K106" s="482">
        <f t="shared" si="53"/>
        <v>0</v>
      </c>
      <c r="L106" s="483">
        <f t="shared" si="54"/>
        <v>0</v>
      </c>
      <c r="M106" s="481">
        <f t="shared" si="55"/>
        <v>0</v>
      </c>
      <c r="N106" s="482">
        <f t="shared" si="56"/>
        <v>0</v>
      </c>
      <c r="O106" s="482">
        <f t="shared" si="57"/>
        <v>0</v>
      </c>
      <c r="P106" s="482">
        <f t="shared" si="58"/>
        <v>0</v>
      </c>
      <c r="Q106" s="482">
        <f t="shared" si="59"/>
        <v>0</v>
      </c>
      <c r="R106" s="480">
        <f t="shared" si="60"/>
        <v>0</v>
      </c>
      <c r="S106" s="464">
        <f t="shared" si="61"/>
        <v>0</v>
      </c>
      <c r="T106" s="464">
        <f t="shared" si="62"/>
        <v>0</v>
      </c>
      <c r="U106" s="481">
        <f t="shared" si="63"/>
        <v>0</v>
      </c>
      <c r="V106" s="483">
        <f t="shared" si="64"/>
        <v>0</v>
      </c>
      <c r="W106" s="228">
        <f t="shared" si="45"/>
        <v>0</v>
      </c>
      <c r="X106" s="228">
        <f t="shared" si="42"/>
        <v>0</v>
      </c>
      <c r="Y106" s="228">
        <f t="shared" si="43"/>
        <v>0</v>
      </c>
      <c r="Z106" s="228">
        <f t="shared" si="44"/>
        <v>0</v>
      </c>
      <c r="AA106" s="234"/>
    </row>
    <row r="107" spans="1:27" x14ac:dyDescent="0.25">
      <c r="A107" s="465" t="s">
        <v>306</v>
      </c>
      <c r="B107" s="464">
        <v>7003</v>
      </c>
      <c r="C107" s="464">
        <v>1</v>
      </c>
      <c r="D107" s="479" t="str">
        <f t="shared" si="46"/>
        <v/>
      </c>
      <c r="E107" s="480">
        <f t="shared" si="47"/>
        <v>0</v>
      </c>
      <c r="F107" s="481">
        <f t="shared" si="48"/>
        <v>0</v>
      </c>
      <c r="G107" s="482">
        <f t="shared" si="49"/>
        <v>0</v>
      </c>
      <c r="H107" s="482">
        <f t="shared" si="50"/>
        <v>0</v>
      </c>
      <c r="I107" s="482">
        <f t="shared" si="51"/>
        <v>0</v>
      </c>
      <c r="J107" s="482">
        <f t="shared" si="52"/>
        <v>0</v>
      </c>
      <c r="K107" s="482">
        <f t="shared" si="53"/>
        <v>0</v>
      </c>
      <c r="L107" s="483">
        <f t="shared" si="54"/>
        <v>0</v>
      </c>
      <c r="M107" s="481">
        <f t="shared" si="55"/>
        <v>0</v>
      </c>
      <c r="N107" s="482">
        <f t="shared" si="56"/>
        <v>0</v>
      </c>
      <c r="O107" s="482">
        <f t="shared" si="57"/>
        <v>0</v>
      </c>
      <c r="P107" s="482">
        <f t="shared" si="58"/>
        <v>0</v>
      </c>
      <c r="Q107" s="482">
        <f t="shared" si="59"/>
        <v>0</v>
      </c>
      <c r="R107" s="480">
        <f t="shared" si="60"/>
        <v>0</v>
      </c>
      <c r="S107" s="464">
        <f t="shared" si="61"/>
        <v>0</v>
      </c>
      <c r="T107" s="464">
        <f t="shared" si="62"/>
        <v>0</v>
      </c>
      <c r="U107" s="481">
        <f t="shared" si="63"/>
        <v>0</v>
      </c>
      <c r="V107" s="483">
        <f t="shared" si="64"/>
        <v>0</v>
      </c>
      <c r="W107" s="228">
        <f t="shared" si="45"/>
        <v>0</v>
      </c>
      <c r="X107" s="228">
        <f t="shared" si="42"/>
        <v>0</v>
      </c>
      <c r="Y107" s="228">
        <f t="shared" si="43"/>
        <v>0</v>
      </c>
      <c r="Z107" s="228">
        <f t="shared" si="44"/>
        <v>0</v>
      </c>
      <c r="AA107" s="234"/>
    </row>
    <row r="108" spans="1:27" x14ac:dyDescent="0.25">
      <c r="A108" s="465" t="s">
        <v>307</v>
      </c>
      <c r="B108" s="464">
        <v>5083</v>
      </c>
      <c r="C108" s="464">
        <v>1</v>
      </c>
      <c r="D108" s="479" t="str">
        <f t="shared" si="46"/>
        <v/>
      </c>
      <c r="E108" s="480">
        <f t="shared" si="47"/>
        <v>0</v>
      </c>
      <c r="F108" s="481">
        <f t="shared" si="48"/>
        <v>0</v>
      </c>
      <c r="G108" s="482">
        <f t="shared" si="49"/>
        <v>0</v>
      </c>
      <c r="H108" s="482">
        <f t="shared" si="50"/>
        <v>0</v>
      </c>
      <c r="I108" s="482">
        <f t="shared" si="51"/>
        <v>0</v>
      </c>
      <c r="J108" s="482">
        <f t="shared" si="52"/>
        <v>0</v>
      </c>
      <c r="K108" s="482">
        <f t="shared" si="53"/>
        <v>0</v>
      </c>
      <c r="L108" s="483">
        <f t="shared" si="54"/>
        <v>0</v>
      </c>
      <c r="M108" s="481">
        <f t="shared" si="55"/>
        <v>0</v>
      </c>
      <c r="N108" s="482">
        <f t="shared" si="56"/>
        <v>0</v>
      </c>
      <c r="O108" s="482">
        <f t="shared" si="57"/>
        <v>0</v>
      </c>
      <c r="P108" s="482">
        <f t="shared" si="58"/>
        <v>0</v>
      </c>
      <c r="Q108" s="482">
        <f t="shared" si="59"/>
        <v>0</v>
      </c>
      <c r="R108" s="480">
        <f t="shared" si="60"/>
        <v>0</v>
      </c>
      <c r="S108" s="464">
        <f t="shared" si="61"/>
        <v>0</v>
      </c>
      <c r="T108" s="464">
        <f t="shared" si="62"/>
        <v>0</v>
      </c>
      <c r="U108" s="481">
        <f t="shared" si="63"/>
        <v>0</v>
      </c>
      <c r="V108" s="483">
        <f t="shared" si="64"/>
        <v>0</v>
      </c>
      <c r="W108" s="228">
        <f t="shared" si="45"/>
        <v>0</v>
      </c>
      <c r="X108" s="228">
        <f t="shared" si="42"/>
        <v>0</v>
      </c>
      <c r="Y108" s="228">
        <f t="shared" si="43"/>
        <v>0</v>
      </c>
      <c r="Z108" s="228">
        <f t="shared" si="44"/>
        <v>0</v>
      </c>
      <c r="AA108" s="234"/>
    </row>
    <row r="109" spans="1:27" x14ac:dyDescent="0.25">
      <c r="A109" s="465" t="s">
        <v>308</v>
      </c>
      <c r="B109" s="464">
        <v>6160</v>
      </c>
      <c r="C109" s="464">
        <v>1</v>
      </c>
      <c r="D109" s="479" t="str">
        <f t="shared" si="46"/>
        <v/>
      </c>
      <c r="E109" s="480">
        <f t="shared" si="47"/>
        <v>0</v>
      </c>
      <c r="F109" s="481">
        <f t="shared" si="48"/>
        <v>0</v>
      </c>
      <c r="G109" s="482">
        <f t="shared" si="49"/>
        <v>0</v>
      </c>
      <c r="H109" s="482">
        <f t="shared" si="50"/>
        <v>0</v>
      </c>
      <c r="I109" s="482">
        <f t="shared" si="51"/>
        <v>0</v>
      </c>
      <c r="J109" s="482">
        <f t="shared" si="52"/>
        <v>0</v>
      </c>
      <c r="K109" s="482">
        <f t="shared" si="53"/>
        <v>0</v>
      </c>
      <c r="L109" s="483">
        <f t="shared" si="54"/>
        <v>0</v>
      </c>
      <c r="M109" s="481">
        <f t="shared" si="55"/>
        <v>0</v>
      </c>
      <c r="N109" s="482">
        <f t="shared" si="56"/>
        <v>0</v>
      </c>
      <c r="O109" s="482">
        <f t="shared" si="57"/>
        <v>0</v>
      </c>
      <c r="P109" s="482">
        <f t="shared" si="58"/>
        <v>0</v>
      </c>
      <c r="Q109" s="482">
        <f t="shared" si="59"/>
        <v>0</v>
      </c>
      <c r="R109" s="480">
        <f t="shared" si="60"/>
        <v>0</v>
      </c>
      <c r="S109" s="464">
        <f t="shared" si="61"/>
        <v>0</v>
      </c>
      <c r="T109" s="464">
        <f t="shared" si="62"/>
        <v>0</v>
      </c>
      <c r="U109" s="481">
        <f t="shared" si="63"/>
        <v>0</v>
      </c>
      <c r="V109" s="483">
        <f t="shared" si="64"/>
        <v>0</v>
      </c>
      <c r="W109" s="228">
        <f t="shared" si="45"/>
        <v>0</v>
      </c>
      <c r="X109" s="228">
        <f t="shared" si="42"/>
        <v>0</v>
      </c>
      <c r="Y109" s="228">
        <f t="shared" si="43"/>
        <v>0</v>
      </c>
      <c r="Z109" s="228">
        <f t="shared" si="44"/>
        <v>0</v>
      </c>
      <c r="AA109" s="234"/>
    </row>
    <row r="110" spans="1:27" x14ac:dyDescent="0.25">
      <c r="A110" s="465" t="s">
        <v>309</v>
      </c>
      <c r="B110" s="464">
        <v>6028</v>
      </c>
      <c r="C110" s="464">
        <v>1</v>
      </c>
      <c r="D110" s="479" t="str">
        <f t="shared" si="46"/>
        <v/>
      </c>
      <c r="E110" s="480">
        <f t="shared" si="47"/>
        <v>0</v>
      </c>
      <c r="F110" s="481">
        <f t="shared" si="48"/>
        <v>0</v>
      </c>
      <c r="G110" s="482">
        <f t="shared" si="49"/>
        <v>0</v>
      </c>
      <c r="H110" s="482">
        <f t="shared" si="50"/>
        <v>0</v>
      </c>
      <c r="I110" s="482">
        <f t="shared" si="51"/>
        <v>0</v>
      </c>
      <c r="J110" s="482">
        <f t="shared" si="52"/>
        <v>0</v>
      </c>
      <c r="K110" s="482">
        <f t="shared" si="53"/>
        <v>0</v>
      </c>
      <c r="L110" s="483">
        <f t="shared" si="54"/>
        <v>0</v>
      </c>
      <c r="M110" s="481">
        <f t="shared" si="55"/>
        <v>0</v>
      </c>
      <c r="N110" s="482">
        <f t="shared" si="56"/>
        <v>0</v>
      </c>
      <c r="O110" s="482">
        <f t="shared" si="57"/>
        <v>0</v>
      </c>
      <c r="P110" s="482">
        <f t="shared" si="58"/>
        <v>0</v>
      </c>
      <c r="Q110" s="482">
        <f t="shared" si="59"/>
        <v>0</v>
      </c>
      <c r="R110" s="480">
        <f t="shared" si="60"/>
        <v>0</v>
      </c>
      <c r="S110" s="464">
        <f t="shared" si="61"/>
        <v>0</v>
      </c>
      <c r="T110" s="464">
        <f t="shared" si="62"/>
        <v>0</v>
      </c>
      <c r="U110" s="481">
        <f t="shared" si="63"/>
        <v>0</v>
      </c>
      <c r="V110" s="483">
        <f t="shared" si="64"/>
        <v>0</v>
      </c>
      <c r="W110" s="228">
        <f t="shared" si="45"/>
        <v>0</v>
      </c>
      <c r="X110" s="228">
        <f t="shared" si="42"/>
        <v>0</v>
      </c>
      <c r="Y110" s="228">
        <f t="shared" si="43"/>
        <v>0</v>
      </c>
      <c r="Z110" s="228">
        <f t="shared" si="44"/>
        <v>0</v>
      </c>
      <c r="AA110" s="234"/>
    </row>
    <row r="111" spans="1:27" x14ac:dyDescent="0.25">
      <c r="A111" s="465" t="s">
        <v>523</v>
      </c>
      <c r="B111" s="464">
        <v>7004</v>
      </c>
      <c r="C111" s="464">
        <v>1</v>
      </c>
      <c r="D111" s="479" t="str">
        <f t="shared" si="46"/>
        <v/>
      </c>
      <c r="E111" s="480">
        <f t="shared" si="47"/>
        <v>0</v>
      </c>
      <c r="F111" s="481">
        <f t="shared" si="48"/>
        <v>0</v>
      </c>
      <c r="G111" s="482">
        <f t="shared" si="49"/>
        <v>0</v>
      </c>
      <c r="H111" s="482">
        <f t="shared" si="50"/>
        <v>0</v>
      </c>
      <c r="I111" s="482">
        <f t="shared" si="51"/>
        <v>0</v>
      </c>
      <c r="J111" s="482">
        <f t="shared" si="52"/>
        <v>0</v>
      </c>
      <c r="K111" s="482">
        <f t="shared" si="53"/>
        <v>0</v>
      </c>
      <c r="L111" s="483">
        <f t="shared" si="54"/>
        <v>0</v>
      </c>
      <c r="M111" s="481">
        <f t="shared" si="55"/>
        <v>0</v>
      </c>
      <c r="N111" s="482">
        <f t="shared" si="56"/>
        <v>0</v>
      </c>
      <c r="O111" s="482">
        <f t="shared" si="57"/>
        <v>0</v>
      </c>
      <c r="P111" s="482">
        <f t="shared" si="58"/>
        <v>0</v>
      </c>
      <c r="Q111" s="482">
        <f t="shared" si="59"/>
        <v>0</v>
      </c>
      <c r="R111" s="480">
        <f t="shared" si="60"/>
        <v>0</v>
      </c>
      <c r="S111" s="464">
        <f t="shared" si="61"/>
        <v>0</v>
      </c>
      <c r="T111" s="464">
        <f t="shared" si="62"/>
        <v>0</v>
      </c>
      <c r="U111" s="481">
        <f t="shared" si="63"/>
        <v>0</v>
      </c>
      <c r="V111" s="483">
        <f t="shared" si="64"/>
        <v>0</v>
      </c>
      <c r="W111" s="228">
        <f t="shared" si="45"/>
        <v>0</v>
      </c>
      <c r="X111" s="228">
        <f t="shared" si="42"/>
        <v>0</v>
      </c>
      <c r="Y111" s="228">
        <f t="shared" si="43"/>
        <v>0</v>
      </c>
      <c r="Z111" s="228">
        <f t="shared" si="44"/>
        <v>0</v>
      </c>
      <c r="AA111" s="234"/>
    </row>
    <row r="112" spans="1:27" x14ac:dyDescent="0.25">
      <c r="A112" s="465" t="s">
        <v>627</v>
      </c>
      <c r="B112" s="464">
        <v>7004</v>
      </c>
      <c r="C112" s="464">
        <v>0</v>
      </c>
      <c r="D112" s="479" t="str">
        <f t="shared" si="46"/>
        <v>(alias)</v>
      </c>
      <c r="E112" s="480">
        <f t="shared" si="47"/>
        <v>0</v>
      </c>
      <c r="F112" s="481">
        <f t="shared" si="48"/>
        <v>0</v>
      </c>
      <c r="G112" s="482">
        <f t="shared" si="49"/>
        <v>0</v>
      </c>
      <c r="H112" s="482">
        <f t="shared" si="50"/>
        <v>0</v>
      </c>
      <c r="I112" s="482">
        <f t="shared" si="51"/>
        <v>0</v>
      </c>
      <c r="J112" s="482">
        <f t="shared" si="52"/>
        <v>0</v>
      </c>
      <c r="K112" s="482">
        <f t="shared" si="53"/>
        <v>0</v>
      </c>
      <c r="L112" s="483">
        <f t="shared" si="54"/>
        <v>0</v>
      </c>
      <c r="M112" s="481">
        <f t="shared" si="55"/>
        <v>0</v>
      </c>
      <c r="N112" s="482">
        <f t="shared" si="56"/>
        <v>0</v>
      </c>
      <c r="O112" s="482">
        <f t="shared" si="57"/>
        <v>0</v>
      </c>
      <c r="P112" s="482">
        <f t="shared" si="58"/>
        <v>0</v>
      </c>
      <c r="Q112" s="482">
        <f t="shared" si="59"/>
        <v>0</v>
      </c>
      <c r="R112" s="480">
        <f t="shared" si="60"/>
        <v>0</v>
      </c>
      <c r="S112" s="464">
        <f t="shared" si="61"/>
        <v>0</v>
      </c>
      <c r="T112" s="464">
        <f t="shared" si="62"/>
        <v>0</v>
      </c>
      <c r="U112" s="481">
        <f t="shared" si="63"/>
        <v>0</v>
      </c>
      <c r="V112" s="483">
        <f t="shared" si="64"/>
        <v>0</v>
      </c>
      <c r="W112" s="228">
        <f t="shared" si="45"/>
        <v>0</v>
      </c>
      <c r="X112" s="228">
        <f t="shared" si="42"/>
        <v>0</v>
      </c>
      <c r="Y112" s="228">
        <f t="shared" si="43"/>
        <v>0</v>
      </c>
      <c r="Z112" s="228">
        <f t="shared" si="44"/>
        <v>0</v>
      </c>
      <c r="AA112" s="234"/>
    </row>
    <row r="113" spans="1:27" x14ac:dyDescent="0.25">
      <c r="A113" s="465" t="s">
        <v>310</v>
      </c>
      <c r="B113" s="464">
        <v>7005</v>
      </c>
      <c r="C113" s="464">
        <v>1</v>
      </c>
      <c r="D113" s="479" t="str">
        <f t="shared" si="46"/>
        <v/>
      </c>
      <c r="E113" s="480">
        <f t="shared" si="47"/>
        <v>0</v>
      </c>
      <c r="F113" s="481">
        <f t="shared" si="48"/>
        <v>0</v>
      </c>
      <c r="G113" s="482">
        <f t="shared" si="49"/>
        <v>0</v>
      </c>
      <c r="H113" s="482">
        <f t="shared" si="50"/>
        <v>0</v>
      </c>
      <c r="I113" s="482">
        <f t="shared" si="51"/>
        <v>0</v>
      </c>
      <c r="J113" s="482">
        <f t="shared" si="52"/>
        <v>0</v>
      </c>
      <c r="K113" s="482">
        <f t="shared" si="53"/>
        <v>0</v>
      </c>
      <c r="L113" s="483">
        <f t="shared" si="54"/>
        <v>0</v>
      </c>
      <c r="M113" s="481">
        <f t="shared" si="55"/>
        <v>0</v>
      </c>
      <c r="N113" s="482">
        <f t="shared" si="56"/>
        <v>0</v>
      </c>
      <c r="O113" s="482">
        <f t="shared" si="57"/>
        <v>0</v>
      </c>
      <c r="P113" s="482">
        <f t="shared" si="58"/>
        <v>0</v>
      </c>
      <c r="Q113" s="482">
        <f t="shared" si="59"/>
        <v>0</v>
      </c>
      <c r="R113" s="480">
        <f t="shared" si="60"/>
        <v>0</v>
      </c>
      <c r="S113" s="464">
        <f t="shared" si="61"/>
        <v>0</v>
      </c>
      <c r="T113" s="464">
        <f t="shared" si="62"/>
        <v>0</v>
      </c>
      <c r="U113" s="481">
        <f t="shared" si="63"/>
        <v>0</v>
      </c>
      <c r="V113" s="483">
        <f t="shared" si="64"/>
        <v>0</v>
      </c>
      <c r="W113" s="228">
        <f t="shared" si="45"/>
        <v>0</v>
      </c>
      <c r="X113" s="228">
        <f t="shared" si="42"/>
        <v>0</v>
      </c>
      <c r="Y113" s="228">
        <f t="shared" si="43"/>
        <v>0</v>
      </c>
      <c r="Z113" s="228">
        <f t="shared" si="44"/>
        <v>0</v>
      </c>
      <c r="AA113" s="234"/>
    </row>
    <row r="114" spans="1:27" x14ac:dyDescent="0.25">
      <c r="A114" s="465" t="s">
        <v>311</v>
      </c>
      <c r="B114" s="464">
        <v>7006</v>
      </c>
      <c r="C114" s="464">
        <v>1</v>
      </c>
      <c r="D114" s="479" t="str">
        <f t="shared" si="46"/>
        <v/>
      </c>
      <c r="E114" s="480">
        <f t="shared" si="47"/>
        <v>0</v>
      </c>
      <c r="F114" s="481">
        <f t="shared" si="48"/>
        <v>0</v>
      </c>
      <c r="G114" s="482">
        <f t="shared" si="49"/>
        <v>0</v>
      </c>
      <c r="H114" s="482">
        <f t="shared" si="50"/>
        <v>0</v>
      </c>
      <c r="I114" s="482">
        <f t="shared" si="51"/>
        <v>0</v>
      </c>
      <c r="J114" s="482">
        <f t="shared" si="52"/>
        <v>0</v>
      </c>
      <c r="K114" s="482">
        <f t="shared" si="53"/>
        <v>0</v>
      </c>
      <c r="L114" s="483">
        <f t="shared" si="54"/>
        <v>0</v>
      </c>
      <c r="M114" s="481">
        <f t="shared" si="55"/>
        <v>0</v>
      </c>
      <c r="N114" s="482">
        <f t="shared" si="56"/>
        <v>0</v>
      </c>
      <c r="O114" s="482">
        <f t="shared" si="57"/>
        <v>0</v>
      </c>
      <c r="P114" s="482">
        <f t="shared" si="58"/>
        <v>0</v>
      </c>
      <c r="Q114" s="482">
        <f t="shared" si="59"/>
        <v>0</v>
      </c>
      <c r="R114" s="480">
        <f t="shared" si="60"/>
        <v>0</v>
      </c>
      <c r="S114" s="464">
        <f t="shared" si="61"/>
        <v>0</v>
      </c>
      <c r="T114" s="464">
        <f t="shared" si="62"/>
        <v>0</v>
      </c>
      <c r="U114" s="481">
        <f t="shared" si="63"/>
        <v>0</v>
      </c>
      <c r="V114" s="483">
        <f t="shared" si="64"/>
        <v>0</v>
      </c>
      <c r="W114" s="228">
        <f t="shared" si="45"/>
        <v>0</v>
      </c>
      <c r="X114" s="228">
        <f t="shared" si="42"/>
        <v>0</v>
      </c>
      <c r="Y114" s="228">
        <f t="shared" si="43"/>
        <v>0</v>
      </c>
      <c r="Z114" s="228">
        <f t="shared" si="44"/>
        <v>0</v>
      </c>
      <c r="AA114" s="234"/>
    </row>
    <row r="115" spans="1:27" x14ac:dyDescent="0.25">
      <c r="A115" s="465" t="s">
        <v>1373</v>
      </c>
      <c r="B115" s="464">
        <v>5203</v>
      </c>
      <c r="C115" s="464">
        <v>1</v>
      </c>
      <c r="D115" s="479" t="str">
        <f t="shared" si="46"/>
        <v/>
      </c>
      <c r="E115" s="480">
        <f t="shared" si="47"/>
        <v>0</v>
      </c>
      <c r="F115" s="481">
        <f t="shared" si="48"/>
        <v>0</v>
      </c>
      <c r="G115" s="482">
        <f t="shared" si="49"/>
        <v>0</v>
      </c>
      <c r="H115" s="482">
        <f t="shared" si="50"/>
        <v>0</v>
      </c>
      <c r="I115" s="482">
        <f t="shared" si="51"/>
        <v>0</v>
      </c>
      <c r="J115" s="482">
        <f t="shared" si="52"/>
        <v>0</v>
      </c>
      <c r="K115" s="482">
        <f t="shared" si="53"/>
        <v>0</v>
      </c>
      <c r="L115" s="483">
        <f t="shared" si="54"/>
        <v>0</v>
      </c>
      <c r="M115" s="481">
        <f t="shared" si="55"/>
        <v>0</v>
      </c>
      <c r="N115" s="482">
        <f t="shared" si="56"/>
        <v>0</v>
      </c>
      <c r="O115" s="482">
        <f t="shared" si="57"/>
        <v>0</v>
      </c>
      <c r="P115" s="482">
        <f t="shared" si="58"/>
        <v>0</v>
      </c>
      <c r="Q115" s="482">
        <f t="shared" si="59"/>
        <v>0</v>
      </c>
      <c r="R115" s="480">
        <f t="shared" si="60"/>
        <v>0</v>
      </c>
      <c r="S115" s="464">
        <f t="shared" si="61"/>
        <v>0</v>
      </c>
      <c r="T115" s="464">
        <f t="shared" si="62"/>
        <v>0</v>
      </c>
      <c r="U115" s="481">
        <f t="shared" si="63"/>
        <v>0</v>
      </c>
      <c r="V115" s="483">
        <f t="shared" si="64"/>
        <v>0</v>
      </c>
      <c r="W115" s="228">
        <f t="shared" si="45"/>
        <v>0</v>
      </c>
      <c r="X115" s="228">
        <f t="shared" si="42"/>
        <v>0</v>
      </c>
      <c r="Y115" s="228">
        <f t="shared" si="43"/>
        <v>0</v>
      </c>
      <c r="Z115" s="228">
        <f t="shared" si="44"/>
        <v>0</v>
      </c>
      <c r="AA115" s="234"/>
    </row>
    <row r="116" spans="1:27" x14ac:dyDescent="0.25">
      <c r="A116" s="465" t="s">
        <v>312</v>
      </c>
      <c r="B116" s="464">
        <v>5107</v>
      </c>
      <c r="C116" s="464">
        <v>1</v>
      </c>
      <c r="D116" s="479" t="str">
        <f t="shared" si="46"/>
        <v/>
      </c>
      <c r="E116" s="480">
        <f t="shared" si="47"/>
        <v>0</v>
      </c>
      <c r="F116" s="481">
        <f t="shared" si="48"/>
        <v>0</v>
      </c>
      <c r="G116" s="482">
        <f t="shared" si="49"/>
        <v>0</v>
      </c>
      <c r="H116" s="482">
        <f t="shared" si="50"/>
        <v>0</v>
      </c>
      <c r="I116" s="482">
        <f t="shared" si="51"/>
        <v>0</v>
      </c>
      <c r="J116" s="482">
        <f t="shared" si="52"/>
        <v>0</v>
      </c>
      <c r="K116" s="482">
        <f t="shared" si="53"/>
        <v>0</v>
      </c>
      <c r="L116" s="483">
        <f t="shared" si="54"/>
        <v>0</v>
      </c>
      <c r="M116" s="481">
        <f t="shared" si="55"/>
        <v>0</v>
      </c>
      <c r="N116" s="482">
        <f t="shared" si="56"/>
        <v>0</v>
      </c>
      <c r="O116" s="482">
        <f t="shared" si="57"/>
        <v>0</v>
      </c>
      <c r="P116" s="482">
        <f t="shared" si="58"/>
        <v>0</v>
      </c>
      <c r="Q116" s="482">
        <f t="shared" si="59"/>
        <v>0</v>
      </c>
      <c r="R116" s="480">
        <f t="shared" si="60"/>
        <v>0</v>
      </c>
      <c r="S116" s="464">
        <f t="shared" si="61"/>
        <v>0</v>
      </c>
      <c r="T116" s="464">
        <f t="shared" si="62"/>
        <v>0</v>
      </c>
      <c r="U116" s="481">
        <f t="shared" si="63"/>
        <v>0</v>
      </c>
      <c r="V116" s="483">
        <f t="shared" si="64"/>
        <v>0</v>
      </c>
      <c r="W116" s="228">
        <f t="shared" si="45"/>
        <v>0</v>
      </c>
      <c r="X116" s="228">
        <f t="shared" si="42"/>
        <v>0</v>
      </c>
      <c r="Y116" s="228">
        <f t="shared" si="43"/>
        <v>0</v>
      </c>
      <c r="Z116" s="228">
        <f t="shared" si="44"/>
        <v>0</v>
      </c>
      <c r="AA116" s="234"/>
    </row>
    <row r="117" spans="1:27" x14ac:dyDescent="0.25">
      <c r="A117" s="465" t="s">
        <v>313</v>
      </c>
      <c r="B117" s="464">
        <v>5084</v>
      </c>
      <c r="C117" s="464">
        <v>1</v>
      </c>
      <c r="D117" s="479" t="str">
        <f t="shared" si="46"/>
        <v/>
      </c>
      <c r="E117" s="480">
        <f t="shared" si="47"/>
        <v>0</v>
      </c>
      <c r="F117" s="481">
        <f t="shared" si="48"/>
        <v>0</v>
      </c>
      <c r="G117" s="482">
        <f t="shared" si="49"/>
        <v>0</v>
      </c>
      <c r="H117" s="482">
        <f t="shared" si="50"/>
        <v>0</v>
      </c>
      <c r="I117" s="482">
        <f t="shared" si="51"/>
        <v>0</v>
      </c>
      <c r="J117" s="482">
        <f t="shared" si="52"/>
        <v>0</v>
      </c>
      <c r="K117" s="482">
        <f t="shared" si="53"/>
        <v>0</v>
      </c>
      <c r="L117" s="483">
        <f t="shared" si="54"/>
        <v>0</v>
      </c>
      <c r="M117" s="481">
        <f t="shared" si="55"/>
        <v>0</v>
      </c>
      <c r="N117" s="482">
        <f t="shared" si="56"/>
        <v>0</v>
      </c>
      <c r="O117" s="482">
        <f t="shared" si="57"/>
        <v>0</v>
      </c>
      <c r="P117" s="482">
        <f t="shared" si="58"/>
        <v>0</v>
      </c>
      <c r="Q117" s="482">
        <f t="shared" si="59"/>
        <v>0</v>
      </c>
      <c r="R117" s="480">
        <f t="shared" si="60"/>
        <v>0</v>
      </c>
      <c r="S117" s="464">
        <f t="shared" si="61"/>
        <v>0</v>
      </c>
      <c r="T117" s="464">
        <f t="shared" si="62"/>
        <v>0</v>
      </c>
      <c r="U117" s="481">
        <f t="shared" si="63"/>
        <v>0</v>
      </c>
      <c r="V117" s="483">
        <f t="shared" si="64"/>
        <v>0</v>
      </c>
      <c r="W117" s="228">
        <f t="shared" si="45"/>
        <v>0</v>
      </c>
      <c r="X117" s="228">
        <f t="shared" si="42"/>
        <v>0</v>
      </c>
      <c r="Y117" s="228">
        <f t="shared" si="43"/>
        <v>0</v>
      </c>
      <c r="Z117" s="228">
        <f t="shared" si="44"/>
        <v>0</v>
      </c>
      <c r="AA117" s="234"/>
    </row>
    <row r="118" spans="1:27" x14ac:dyDescent="0.25">
      <c r="A118" s="465" t="s">
        <v>763</v>
      </c>
      <c r="B118" s="464">
        <v>6030</v>
      </c>
      <c r="C118" s="464">
        <v>1</v>
      </c>
      <c r="D118" s="479" t="str">
        <f t="shared" si="46"/>
        <v/>
      </c>
      <c r="E118" s="480">
        <f t="shared" si="47"/>
        <v>0</v>
      </c>
      <c r="F118" s="481">
        <f t="shared" si="48"/>
        <v>0</v>
      </c>
      <c r="G118" s="482">
        <f t="shared" si="49"/>
        <v>0</v>
      </c>
      <c r="H118" s="482">
        <f t="shared" si="50"/>
        <v>0</v>
      </c>
      <c r="I118" s="482">
        <f t="shared" si="51"/>
        <v>0</v>
      </c>
      <c r="J118" s="482">
        <f t="shared" si="52"/>
        <v>0</v>
      </c>
      <c r="K118" s="482">
        <f t="shared" si="53"/>
        <v>0</v>
      </c>
      <c r="L118" s="483">
        <f t="shared" si="54"/>
        <v>0</v>
      </c>
      <c r="M118" s="481">
        <f t="shared" si="55"/>
        <v>0</v>
      </c>
      <c r="N118" s="482">
        <f t="shared" si="56"/>
        <v>0</v>
      </c>
      <c r="O118" s="482">
        <f t="shared" si="57"/>
        <v>0</v>
      </c>
      <c r="P118" s="482">
        <f t="shared" si="58"/>
        <v>0</v>
      </c>
      <c r="Q118" s="482">
        <f t="shared" si="59"/>
        <v>0</v>
      </c>
      <c r="R118" s="480">
        <f t="shared" si="60"/>
        <v>0</v>
      </c>
      <c r="S118" s="464">
        <f t="shared" si="61"/>
        <v>0</v>
      </c>
      <c r="T118" s="464">
        <f t="shared" si="62"/>
        <v>0</v>
      </c>
      <c r="U118" s="481">
        <f t="shared" si="63"/>
        <v>0</v>
      </c>
      <c r="V118" s="483">
        <f t="shared" si="64"/>
        <v>0</v>
      </c>
      <c r="W118" s="228">
        <f t="shared" si="45"/>
        <v>0</v>
      </c>
      <c r="X118" s="228">
        <f t="shared" si="42"/>
        <v>0</v>
      </c>
      <c r="Y118" s="228">
        <f t="shared" si="43"/>
        <v>0</v>
      </c>
      <c r="Z118" s="228">
        <f t="shared" si="44"/>
        <v>0</v>
      </c>
      <c r="AA118" s="234"/>
    </row>
    <row r="119" spans="1:27" x14ac:dyDescent="0.25">
      <c r="A119" s="465" t="s">
        <v>524</v>
      </c>
      <c r="B119" s="464">
        <v>6171</v>
      </c>
      <c r="C119" s="464">
        <v>1</v>
      </c>
      <c r="D119" s="479" t="str">
        <f t="shared" si="46"/>
        <v/>
      </c>
      <c r="E119" s="480">
        <f t="shared" si="47"/>
        <v>0</v>
      </c>
      <c r="F119" s="481">
        <f t="shared" si="48"/>
        <v>0</v>
      </c>
      <c r="G119" s="482">
        <f t="shared" si="49"/>
        <v>0</v>
      </c>
      <c r="H119" s="482">
        <f t="shared" si="50"/>
        <v>0</v>
      </c>
      <c r="I119" s="482">
        <f t="shared" si="51"/>
        <v>0</v>
      </c>
      <c r="J119" s="482">
        <f t="shared" si="52"/>
        <v>0</v>
      </c>
      <c r="K119" s="482">
        <f t="shared" si="53"/>
        <v>0</v>
      </c>
      <c r="L119" s="483">
        <f t="shared" si="54"/>
        <v>0</v>
      </c>
      <c r="M119" s="481">
        <f t="shared" si="55"/>
        <v>0</v>
      </c>
      <c r="N119" s="482">
        <f t="shared" si="56"/>
        <v>0</v>
      </c>
      <c r="O119" s="482">
        <f t="shared" si="57"/>
        <v>0</v>
      </c>
      <c r="P119" s="482">
        <f t="shared" si="58"/>
        <v>0</v>
      </c>
      <c r="Q119" s="482">
        <f t="shared" si="59"/>
        <v>0</v>
      </c>
      <c r="R119" s="480">
        <f t="shared" si="60"/>
        <v>0</v>
      </c>
      <c r="S119" s="464">
        <f t="shared" si="61"/>
        <v>0</v>
      </c>
      <c r="T119" s="464">
        <f t="shared" si="62"/>
        <v>0</v>
      </c>
      <c r="U119" s="481">
        <f t="shared" si="63"/>
        <v>0</v>
      </c>
      <c r="V119" s="483">
        <f t="shared" si="64"/>
        <v>0</v>
      </c>
      <c r="W119" s="228">
        <f t="shared" si="45"/>
        <v>0</v>
      </c>
      <c r="X119" s="228">
        <f t="shared" si="42"/>
        <v>0</v>
      </c>
      <c r="Y119" s="228">
        <f t="shared" si="43"/>
        <v>0</v>
      </c>
      <c r="Z119" s="228">
        <f t="shared" si="44"/>
        <v>0</v>
      </c>
      <c r="AA119" s="234"/>
    </row>
    <row r="120" spans="1:27" x14ac:dyDescent="0.25">
      <c r="A120" s="465" t="s">
        <v>900</v>
      </c>
      <c r="B120" s="464">
        <v>7069</v>
      </c>
      <c r="C120" s="464">
        <v>1</v>
      </c>
      <c r="D120" s="479" t="str">
        <f t="shared" si="46"/>
        <v/>
      </c>
      <c r="E120" s="480">
        <f t="shared" si="47"/>
        <v>0</v>
      </c>
      <c r="F120" s="481">
        <f t="shared" si="48"/>
        <v>0</v>
      </c>
      <c r="G120" s="482">
        <f t="shared" si="49"/>
        <v>0</v>
      </c>
      <c r="H120" s="482">
        <f t="shared" si="50"/>
        <v>0</v>
      </c>
      <c r="I120" s="482">
        <f t="shared" si="51"/>
        <v>0</v>
      </c>
      <c r="J120" s="482">
        <f t="shared" si="52"/>
        <v>0</v>
      </c>
      <c r="K120" s="482">
        <f t="shared" si="53"/>
        <v>0</v>
      </c>
      <c r="L120" s="483">
        <f t="shared" si="54"/>
        <v>0</v>
      </c>
      <c r="M120" s="481">
        <f t="shared" si="55"/>
        <v>0</v>
      </c>
      <c r="N120" s="482">
        <f t="shared" si="56"/>
        <v>0</v>
      </c>
      <c r="O120" s="482">
        <f t="shared" si="57"/>
        <v>0</v>
      </c>
      <c r="P120" s="482">
        <f t="shared" si="58"/>
        <v>0</v>
      </c>
      <c r="Q120" s="482">
        <f t="shared" si="59"/>
        <v>0</v>
      </c>
      <c r="R120" s="480">
        <f t="shared" si="60"/>
        <v>0</v>
      </c>
      <c r="S120" s="464">
        <f t="shared" si="61"/>
        <v>0</v>
      </c>
      <c r="T120" s="464">
        <f t="shared" si="62"/>
        <v>0</v>
      </c>
      <c r="U120" s="481">
        <f t="shared" si="63"/>
        <v>0</v>
      </c>
      <c r="V120" s="483">
        <f t="shared" si="64"/>
        <v>0</v>
      </c>
      <c r="W120" s="228">
        <f t="shared" si="45"/>
        <v>0</v>
      </c>
      <c r="X120" s="228">
        <f t="shared" si="42"/>
        <v>0</v>
      </c>
      <c r="Y120" s="228">
        <f t="shared" si="43"/>
        <v>0</v>
      </c>
      <c r="Z120" s="228">
        <f t="shared" si="44"/>
        <v>0</v>
      </c>
      <c r="AA120" s="234"/>
    </row>
    <row r="121" spans="1:27" x14ac:dyDescent="0.25">
      <c r="A121" s="465" t="s">
        <v>314</v>
      </c>
      <c r="B121" s="464">
        <v>5123</v>
      </c>
      <c r="C121" s="464">
        <v>1</v>
      </c>
      <c r="D121" s="479" t="str">
        <f t="shared" si="46"/>
        <v/>
      </c>
      <c r="E121" s="480">
        <f t="shared" si="47"/>
        <v>0</v>
      </c>
      <c r="F121" s="481">
        <f t="shared" si="48"/>
        <v>0</v>
      </c>
      <c r="G121" s="482">
        <f t="shared" si="49"/>
        <v>0</v>
      </c>
      <c r="H121" s="482">
        <f t="shared" si="50"/>
        <v>0</v>
      </c>
      <c r="I121" s="482">
        <f t="shared" si="51"/>
        <v>0</v>
      </c>
      <c r="J121" s="482">
        <f t="shared" si="52"/>
        <v>0</v>
      </c>
      <c r="K121" s="482">
        <f t="shared" si="53"/>
        <v>0</v>
      </c>
      <c r="L121" s="483">
        <f t="shared" si="54"/>
        <v>0</v>
      </c>
      <c r="M121" s="481">
        <f t="shared" si="55"/>
        <v>0</v>
      </c>
      <c r="N121" s="482">
        <f t="shared" si="56"/>
        <v>0</v>
      </c>
      <c r="O121" s="482">
        <f t="shared" si="57"/>
        <v>0</v>
      </c>
      <c r="P121" s="482">
        <f t="shared" si="58"/>
        <v>0</v>
      </c>
      <c r="Q121" s="482">
        <f t="shared" si="59"/>
        <v>0</v>
      </c>
      <c r="R121" s="480">
        <f t="shared" si="60"/>
        <v>0</v>
      </c>
      <c r="S121" s="464">
        <f t="shared" si="61"/>
        <v>0</v>
      </c>
      <c r="T121" s="464">
        <f t="shared" si="62"/>
        <v>0</v>
      </c>
      <c r="U121" s="481">
        <f t="shared" si="63"/>
        <v>0</v>
      </c>
      <c r="V121" s="483">
        <f t="shared" si="64"/>
        <v>0</v>
      </c>
      <c r="W121" s="228">
        <f t="shared" si="45"/>
        <v>0</v>
      </c>
      <c r="X121" s="228">
        <f t="shared" si="42"/>
        <v>0</v>
      </c>
      <c r="Y121" s="228">
        <f t="shared" si="43"/>
        <v>0</v>
      </c>
      <c r="Z121" s="228">
        <f t="shared" si="44"/>
        <v>0</v>
      </c>
      <c r="AA121" s="234"/>
    </row>
    <row r="122" spans="1:27" x14ac:dyDescent="0.25">
      <c r="A122" s="465" t="s">
        <v>1018</v>
      </c>
      <c r="B122" s="464">
        <v>5202</v>
      </c>
      <c r="C122" s="464">
        <v>1</v>
      </c>
      <c r="D122" s="479" t="str">
        <f t="shared" si="46"/>
        <v/>
      </c>
      <c r="E122" s="480">
        <f t="shared" si="47"/>
        <v>0</v>
      </c>
      <c r="F122" s="481">
        <f t="shared" si="48"/>
        <v>0</v>
      </c>
      <c r="G122" s="482">
        <f t="shared" si="49"/>
        <v>0</v>
      </c>
      <c r="H122" s="482">
        <f t="shared" si="50"/>
        <v>0</v>
      </c>
      <c r="I122" s="482">
        <f t="shared" si="51"/>
        <v>0</v>
      </c>
      <c r="J122" s="482">
        <f t="shared" si="52"/>
        <v>0</v>
      </c>
      <c r="K122" s="482">
        <f t="shared" si="53"/>
        <v>0</v>
      </c>
      <c r="L122" s="483">
        <f t="shared" si="54"/>
        <v>0</v>
      </c>
      <c r="M122" s="481">
        <f t="shared" si="55"/>
        <v>0</v>
      </c>
      <c r="N122" s="482">
        <f t="shared" si="56"/>
        <v>0</v>
      </c>
      <c r="O122" s="482">
        <f t="shared" si="57"/>
        <v>0</v>
      </c>
      <c r="P122" s="482">
        <f t="shared" si="58"/>
        <v>0</v>
      </c>
      <c r="Q122" s="482">
        <f t="shared" si="59"/>
        <v>0</v>
      </c>
      <c r="R122" s="480">
        <f t="shared" si="60"/>
        <v>0</v>
      </c>
      <c r="S122" s="464">
        <f t="shared" si="61"/>
        <v>0</v>
      </c>
      <c r="T122" s="464">
        <f t="shared" si="62"/>
        <v>0</v>
      </c>
      <c r="U122" s="481">
        <f t="shared" si="63"/>
        <v>0</v>
      </c>
      <c r="V122" s="483">
        <f t="shared" si="64"/>
        <v>0</v>
      </c>
      <c r="W122" s="228">
        <f t="shared" si="45"/>
        <v>0</v>
      </c>
      <c r="X122" s="228">
        <f t="shared" si="42"/>
        <v>0</v>
      </c>
      <c r="Y122" s="228">
        <f t="shared" si="43"/>
        <v>0</v>
      </c>
      <c r="Z122" s="228">
        <f t="shared" si="44"/>
        <v>0</v>
      </c>
      <c r="AA122" s="234"/>
    </row>
    <row r="123" spans="1:27" x14ac:dyDescent="0.25">
      <c r="A123" s="465" t="s">
        <v>901</v>
      </c>
      <c r="B123" s="464">
        <v>7072</v>
      </c>
      <c r="C123" s="464">
        <v>1</v>
      </c>
      <c r="D123" s="479" t="str">
        <f t="shared" si="46"/>
        <v/>
      </c>
      <c r="E123" s="480">
        <f t="shared" si="47"/>
        <v>0</v>
      </c>
      <c r="F123" s="481">
        <f t="shared" si="48"/>
        <v>0</v>
      </c>
      <c r="G123" s="482">
        <f t="shared" si="49"/>
        <v>0</v>
      </c>
      <c r="H123" s="482">
        <f t="shared" si="50"/>
        <v>0</v>
      </c>
      <c r="I123" s="482">
        <f t="shared" si="51"/>
        <v>0</v>
      </c>
      <c r="J123" s="482">
        <f t="shared" si="52"/>
        <v>0</v>
      </c>
      <c r="K123" s="482">
        <f t="shared" si="53"/>
        <v>0</v>
      </c>
      <c r="L123" s="483">
        <f t="shared" si="54"/>
        <v>0</v>
      </c>
      <c r="M123" s="481">
        <f t="shared" si="55"/>
        <v>0</v>
      </c>
      <c r="N123" s="482">
        <f t="shared" si="56"/>
        <v>0</v>
      </c>
      <c r="O123" s="482">
        <f t="shared" si="57"/>
        <v>0</v>
      </c>
      <c r="P123" s="482">
        <f t="shared" si="58"/>
        <v>0</v>
      </c>
      <c r="Q123" s="482">
        <f t="shared" si="59"/>
        <v>0</v>
      </c>
      <c r="R123" s="480">
        <f t="shared" si="60"/>
        <v>0</v>
      </c>
      <c r="S123" s="464">
        <f t="shared" si="61"/>
        <v>0</v>
      </c>
      <c r="T123" s="464">
        <f t="shared" si="62"/>
        <v>0</v>
      </c>
      <c r="U123" s="481">
        <f t="shared" si="63"/>
        <v>0</v>
      </c>
      <c r="V123" s="483">
        <f t="shared" si="64"/>
        <v>0</v>
      </c>
      <c r="W123" s="228">
        <f t="shared" si="45"/>
        <v>0</v>
      </c>
      <c r="X123" s="228">
        <f t="shared" si="42"/>
        <v>0</v>
      </c>
      <c r="Y123" s="228">
        <f t="shared" si="43"/>
        <v>0</v>
      </c>
      <c r="Z123" s="228">
        <f t="shared" si="44"/>
        <v>0</v>
      </c>
      <c r="AA123" s="234"/>
    </row>
    <row r="124" spans="1:27" x14ac:dyDescent="0.25">
      <c r="A124" s="465" t="s">
        <v>764</v>
      </c>
      <c r="B124" s="464">
        <v>6169</v>
      </c>
      <c r="C124" s="464">
        <v>0</v>
      </c>
      <c r="D124" s="479" t="str">
        <f t="shared" si="46"/>
        <v>(alias)</v>
      </c>
      <c r="E124" s="480">
        <f t="shared" si="47"/>
        <v>0</v>
      </c>
      <c r="F124" s="481">
        <f t="shared" si="48"/>
        <v>0</v>
      </c>
      <c r="G124" s="482">
        <f t="shared" si="49"/>
        <v>0</v>
      </c>
      <c r="H124" s="482">
        <f t="shared" si="50"/>
        <v>0</v>
      </c>
      <c r="I124" s="482">
        <f t="shared" si="51"/>
        <v>0</v>
      </c>
      <c r="J124" s="482">
        <f t="shared" si="52"/>
        <v>0</v>
      </c>
      <c r="K124" s="482">
        <f t="shared" si="53"/>
        <v>0</v>
      </c>
      <c r="L124" s="483">
        <f t="shared" si="54"/>
        <v>0</v>
      </c>
      <c r="M124" s="481">
        <f t="shared" si="55"/>
        <v>0</v>
      </c>
      <c r="N124" s="482">
        <f t="shared" si="56"/>
        <v>0</v>
      </c>
      <c r="O124" s="482">
        <f t="shared" si="57"/>
        <v>0</v>
      </c>
      <c r="P124" s="482">
        <f t="shared" si="58"/>
        <v>0</v>
      </c>
      <c r="Q124" s="482">
        <f t="shared" si="59"/>
        <v>0</v>
      </c>
      <c r="R124" s="480">
        <f t="shared" si="60"/>
        <v>0</v>
      </c>
      <c r="S124" s="464">
        <f t="shared" si="61"/>
        <v>0</v>
      </c>
      <c r="T124" s="464">
        <f t="shared" si="62"/>
        <v>0</v>
      </c>
      <c r="U124" s="481">
        <f t="shared" si="63"/>
        <v>0</v>
      </c>
      <c r="V124" s="483">
        <f t="shared" si="64"/>
        <v>0</v>
      </c>
      <c r="W124" s="228">
        <f t="shared" si="45"/>
        <v>0</v>
      </c>
      <c r="X124" s="228">
        <f t="shared" si="42"/>
        <v>0</v>
      </c>
      <c r="Y124" s="228">
        <f t="shared" si="43"/>
        <v>0</v>
      </c>
      <c r="Z124" s="228">
        <f t="shared" si="44"/>
        <v>0</v>
      </c>
      <c r="AA124" s="234"/>
    </row>
    <row r="125" spans="1:27" x14ac:dyDescent="0.25">
      <c r="A125" s="465" t="s">
        <v>315</v>
      </c>
      <c r="B125" s="464">
        <v>5017</v>
      </c>
      <c r="C125" s="464">
        <v>1</v>
      </c>
      <c r="D125" s="479" t="str">
        <f t="shared" si="46"/>
        <v/>
      </c>
      <c r="E125" s="480">
        <f t="shared" si="47"/>
        <v>0</v>
      </c>
      <c r="F125" s="481">
        <f t="shared" si="48"/>
        <v>0</v>
      </c>
      <c r="G125" s="482">
        <f t="shared" si="49"/>
        <v>0</v>
      </c>
      <c r="H125" s="482">
        <f t="shared" si="50"/>
        <v>0</v>
      </c>
      <c r="I125" s="482">
        <f t="shared" si="51"/>
        <v>0</v>
      </c>
      <c r="J125" s="482">
        <f t="shared" si="52"/>
        <v>0</v>
      </c>
      <c r="K125" s="482">
        <f t="shared" si="53"/>
        <v>0</v>
      </c>
      <c r="L125" s="483">
        <f t="shared" si="54"/>
        <v>0</v>
      </c>
      <c r="M125" s="481">
        <f t="shared" si="55"/>
        <v>0</v>
      </c>
      <c r="N125" s="482">
        <f t="shared" si="56"/>
        <v>0</v>
      </c>
      <c r="O125" s="482">
        <f t="shared" si="57"/>
        <v>0</v>
      </c>
      <c r="P125" s="482">
        <f t="shared" si="58"/>
        <v>0</v>
      </c>
      <c r="Q125" s="482">
        <f t="shared" si="59"/>
        <v>0</v>
      </c>
      <c r="R125" s="480">
        <f t="shared" si="60"/>
        <v>0</v>
      </c>
      <c r="S125" s="464">
        <f t="shared" si="61"/>
        <v>0</v>
      </c>
      <c r="T125" s="464">
        <f t="shared" si="62"/>
        <v>0</v>
      </c>
      <c r="U125" s="481">
        <f t="shared" si="63"/>
        <v>0</v>
      </c>
      <c r="V125" s="483">
        <f t="shared" si="64"/>
        <v>0</v>
      </c>
      <c r="W125" s="228">
        <f t="shared" si="45"/>
        <v>0</v>
      </c>
      <c r="X125" s="228">
        <f t="shared" si="42"/>
        <v>0</v>
      </c>
      <c r="Y125" s="228">
        <f t="shared" si="43"/>
        <v>0</v>
      </c>
      <c r="Z125" s="228">
        <f t="shared" si="44"/>
        <v>0</v>
      </c>
      <c r="AA125" s="234"/>
    </row>
    <row r="126" spans="1:27" x14ac:dyDescent="0.25">
      <c r="A126" s="465" t="s">
        <v>316</v>
      </c>
      <c r="B126" s="464">
        <v>5018</v>
      </c>
      <c r="C126" s="464">
        <v>1</v>
      </c>
      <c r="D126" s="479" t="str">
        <f t="shared" si="46"/>
        <v/>
      </c>
      <c r="E126" s="480">
        <f t="shared" si="47"/>
        <v>0</v>
      </c>
      <c r="F126" s="481">
        <f t="shared" si="48"/>
        <v>0</v>
      </c>
      <c r="G126" s="482">
        <f t="shared" si="49"/>
        <v>0</v>
      </c>
      <c r="H126" s="482">
        <f t="shared" si="50"/>
        <v>0</v>
      </c>
      <c r="I126" s="482">
        <f t="shared" si="51"/>
        <v>0</v>
      </c>
      <c r="J126" s="482">
        <f t="shared" si="52"/>
        <v>0</v>
      </c>
      <c r="K126" s="482">
        <f t="shared" si="53"/>
        <v>0</v>
      </c>
      <c r="L126" s="483">
        <f t="shared" si="54"/>
        <v>0</v>
      </c>
      <c r="M126" s="481">
        <f t="shared" si="55"/>
        <v>0</v>
      </c>
      <c r="N126" s="482">
        <f t="shared" si="56"/>
        <v>0</v>
      </c>
      <c r="O126" s="482">
        <f t="shared" si="57"/>
        <v>0</v>
      </c>
      <c r="P126" s="482">
        <f t="shared" si="58"/>
        <v>0</v>
      </c>
      <c r="Q126" s="482">
        <f t="shared" si="59"/>
        <v>0</v>
      </c>
      <c r="R126" s="480">
        <f t="shared" si="60"/>
        <v>0</v>
      </c>
      <c r="S126" s="464">
        <f t="shared" si="61"/>
        <v>0</v>
      </c>
      <c r="T126" s="464">
        <f t="shared" si="62"/>
        <v>0</v>
      </c>
      <c r="U126" s="481">
        <f t="shared" si="63"/>
        <v>0</v>
      </c>
      <c r="V126" s="483">
        <f t="shared" si="64"/>
        <v>0</v>
      </c>
      <c r="W126" s="228">
        <f t="shared" si="45"/>
        <v>0</v>
      </c>
      <c r="X126" s="228">
        <f t="shared" si="42"/>
        <v>0</v>
      </c>
      <c r="Y126" s="228">
        <f t="shared" si="43"/>
        <v>0</v>
      </c>
      <c r="Z126" s="228">
        <f t="shared" si="44"/>
        <v>0</v>
      </c>
      <c r="AA126" s="234"/>
    </row>
    <row r="127" spans="1:27" x14ac:dyDescent="0.25">
      <c r="A127" s="465" t="s">
        <v>317</v>
      </c>
      <c r="B127" s="464">
        <v>5082</v>
      </c>
      <c r="C127" s="464">
        <v>1</v>
      </c>
      <c r="D127" s="479" t="str">
        <f t="shared" si="46"/>
        <v/>
      </c>
      <c r="E127" s="480">
        <f t="shared" si="47"/>
        <v>0</v>
      </c>
      <c r="F127" s="481">
        <f t="shared" si="48"/>
        <v>0</v>
      </c>
      <c r="G127" s="482">
        <f t="shared" si="49"/>
        <v>0</v>
      </c>
      <c r="H127" s="482">
        <f t="shared" si="50"/>
        <v>0</v>
      </c>
      <c r="I127" s="482">
        <f t="shared" si="51"/>
        <v>0</v>
      </c>
      <c r="J127" s="482">
        <f t="shared" si="52"/>
        <v>0</v>
      </c>
      <c r="K127" s="482">
        <f t="shared" si="53"/>
        <v>0</v>
      </c>
      <c r="L127" s="483">
        <f t="shared" si="54"/>
        <v>0</v>
      </c>
      <c r="M127" s="481">
        <f t="shared" si="55"/>
        <v>0</v>
      </c>
      <c r="N127" s="482">
        <f t="shared" si="56"/>
        <v>0</v>
      </c>
      <c r="O127" s="482">
        <f t="shared" si="57"/>
        <v>0</v>
      </c>
      <c r="P127" s="482">
        <f t="shared" si="58"/>
        <v>0</v>
      </c>
      <c r="Q127" s="482">
        <f t="shared" si="59"/>
        <v>0</v>
      </c>
      <c r="R127" s="480">
        <f t="shared" si="60"/>
        <v>0</v>
      </c>
      <c r="S127" s="464">
        <f t="shared" si="61"/>
        <v>0</v>
      </c>
      <c r="T127" s="464">
        <f t="shared" si="62"/>
        <v>0</v>
      </c>
      <c r="U127" s="481">
        <f t="shared" si="63"/>
        <v>0</v>
      </c>
      <c r="V127" s="483">
        <f t="shared" si="64"/>
        <v>0</v>
      </c>
      <c r="W127" s="228">
        <f t="shared" si="45"/>
        <v>0</v>
      </c>
      <c r="X127" s="228">
        <f t="shared" si="42"/>
        <v>0</v>
      </c>
      <c r="Y127" s="228">
        <f t="shared" si="43"/>
        <v>0</v>
      </c>
      <c r="Z127" s="228">
        <f t="shared" si="44"/>
        <v>0</v>
      </c>
      <c r="AA127" s="234"/>
    </row>
    <row r="128" spans="1:27" x14ac:dyDescent="0.25">
      <c r="A128" s="465" t="s">
        <v>318</v>
      </c>
      <c r="B128" s="464">
        <v>7047</v>
      </c>
      <c r="C128" s="464">
        <v>1</v>
      </c>
      <c r="D128" s="479" t="str">
        <f t="shared" si="46"/>
        <v/>
      </c>
      <c r="E128" s="480">
        <f t="shared" si="47"/>
        <v>0</v>
      </c>
      <c r="F128" s="481">
        <f t="shared" si="48"/>
        <v>0</v>
      </c>
      <c r="G128" s="482">
        <f t="shared" si="49"/>
        <v>0</v>
      </c>
      <c r="H128" s="482">
        <f t="shared" si="50"/>
        <v>0</v>
      </c>
      <c r="I128" s="482">
        <f t="shared" si="51"/>
        <v>0</v>
      </c>
      <c r="J128" s="482">
        <f t="shared" si="52"/>
        <v>0</v>
      </c>
      <c r="K128" s="482">
        <f t="shared" si="53"/>
        <v>0</v>
      </c>
      <c r="L128" s="483">
        <f t="shared" si="54"/>
        <v>0</v>
      </c>
      <c r="M128" s="481">
        <f t="shared" si="55"/>
        <v>0</v>
      </c>
      <c r="N128" s="482">
        <f t="shared" si="56"/>
        <v>0</v>
      </c>
      <c r="O128" s="482">
        <f t="shared" si="57"/>
        <v>0</v>
      </c>
      <c r="P128" s="482">
        <f t="shared" si="58"/>
        <v>0</v>
      </c>
      <c r="Q128" s="482">
        <f t="shared" si="59"/>
        <v>0</v>
      </c>
      <c r="R128" s="480">
        <f t="shared" si="60"/>
        <v>0</v>
      </c>
      <c r="S128" s="464">
        <f t="shared" si="61"/>
        <v>0</v>
      </c>
      <c r="T128" s="464">
        <f t="shared" si="62"/>
        <v>0</v>
      </c>
      <c r="U128" s="481">
        <f t="shared" si="63"/>
        <v>0</v>
      </c>
      <c r="V128" s="483">
        <f t="shared" si="64"/>
        <v>0</v>
      </c>
      <c r="W128" s="228">
        <f t="shared" si="45"/>
        <v>0</v>
      </c>
      <c r="X128" s="228">
        <f t="shared" si="42"/>
        <v>0</v>
      </c>
      <c r="Y128" s="228">
        <f t="shared" si="43"/>
        <v>0</v>
      </c>
      <c r="Z128" s="228">
        <f t="shared" si="44"/>
        <v>0</v>
      </c>
      <c r="AA128" s="234"/>
    </row>
    <row r="129" spans="1:27" x14ac:dyDescent="0.25">
      <c r="A129" s="465" t="s">
        <v>765</v>
      </c>
      <c r="B129" s="464">
        <v>6032</v>
      </c>
      <c r="C129" s="464">
        <v>1</v>
      </c>
      <c r="D129" s="479" t="str">
        <f t="shared" si="46"/>
        <v/>
      </c>
      <c r="E129" s="480">
        <f t="shared" si="47"/>
        <v>0</v>
      </c>
      <c r="F129" s="481">
        <f t="shared" si="48"/>
        <v>0</v>
      </c>
      <c r="G129" s="482">
        <f t="shared" si="49"/>
        <v>0</v>
      </c>
      <c r="H129" s="482">
        <f t="shared" si="50"/>
        <v>0</v>
      </c>
      <c r="I129" s="482">
        <f t="shared" si="51"/>
        <v>0</v>
      </c>
      <c r="J129" s="482">
        <f t="shared" si="52"/>
        <v>0</v>
      </c>
      <c r="K129" s="482">
        <f t="shared" si="53"/>
        <v>0</v>
      </c>
      <c r="L129" s="483">
        <f t="shared" si="54"/>
        <v>0</v>
      </c>
      <c r="M129" s="481">
        <f t="shared" si="55"/>
        <v>0</v>
      </c>
      <c r="N129" s="482">
        <f t="shared" si="56"/>
        <v>0</v>
      </c>
      <c r="O129" s="482">
        <f t="shared" si="57"/>
        <v>0</v>
      </c>
      <c r="P129" s="482">
        <f t="shared" si="58"/>
        <v>0</v>
      </c>
      <c r="Q129" s="482">
        <f t="shared" si="59"/>
        <v>0</v>
      </c>
      <c r="R129" s="480">
        <f t="shared" si="60"/>
        <v>0</v>
      </c>
      <c r="S129" s="464">
        <f t="shared" si="61"/>
        <v>0</v>
      </c>
      <c r="T129" s="464">
        <f t="shared" si="62"/>
        <v>0</v>
      </c>
      <c r="U129" s="481">
        <f t="shared" si="63"/>
        <v>0</v>
      </c>
      <c r="V129" s="483">
        <f t="shared" si="64"/>
        <v>0</v>
      </c>
      <c r="W129" s="228">
        <f t="shared" si="45"/>
        <v>0</v>
      </c>
      <c r="X129" s="228">
        <f t="shared" si="42"/>
        <v>0</v>
      </c>
      <c r="Y129" s="228">
        <f t="shared" si="43"/>
        <v>0</v>
      </c>
      <c r="Z129" s="228">
        <f t="shared" si="44"/>
        <v>0</v>
      </c>
      <c r="AA129" s="234"/>
    </row>
    <row r="130" spans="1:27" x14ac:dyDescent="0.25">
      <c r="A130" s="465" t="s">
        <v>866</v>
      </c>
      <c r="B130" s="464">
        <v>5139</v>
      </c>
      <c r="C130" s="464">
        <v>1</v>
      </c>
      <c r="D130" s="479" t="str">
        <f t="shared" si="46"/>
        <v/>
      </c>
      <c r="E130" s="480">
        <f t="shared" si="47"/>
        <v>0</v>
      </c>
      <c r="F130" s="481">
        <f t="shared" si="48"/>
        <v>0</v>
      </c>
      <c r="G130" s="482">
        <f t="shared" si="49"/>
        <v>0</v>
      </c>
      <c r="H130" s="482">
        <f t="shared" si="50"/>
        <v>0</v>
      </c>
      <c r="I130" s="482">
        <f t="shared" si="51"/>
        <v>0</v>
      </c>
      <c r="J130" s="482">
        <f t="shared" si="52"/>
        <v>0</v>
      </c>
      <c r="K130" s="482">
        <f t="shared" si="53"/>
        <v>0</v>
      </c>
      <c r="L130" s="483">
        <f t="shared" si="54"/>
        <v>0</v>
      </c>
      <c r="M130" s="481">
        <f t="shared" si="55"/>
        <v>0</v>
      </c>
      <c r="N130" s="482">
        <f t="shared" si="56"/>
        <v>0</v>
      </c>
      <c r="O130" s="482">
        <f t="shared" si="57"/>
        <v>0</v>
      </c>
      <c r="P130" s="482">
        <f t="shared" si="58"/>
        <v>0</v>
      </c>
      <c r="Q130" s="482">
        <f t="shared" si="59"/>
        <v>0</v>
      </c>
      <c r="R130" s="480">
        <f t="shared" si="60"/>
        <v>0</v>
      </c>
      <c r="S130" s="464">
        <f t="shared" si="61"/>
        <v>0</v>
      </c>
      <c r="T130" s="464">
        <f t="shared" si="62"/>
        <v>0</v>
      </c>
      <c r="U130" s="481">
        <f t="shared" si="63"/>
        <v>0</v>
      </c>
      <c r="V130" s="483">
        <f t="shared" si="64"/>
        <v>0</v>
      </c>
      <c r="W130" s="228">
        <f t="shared" si="45"/>
        <v>0</v>
      </c>
      <c r="X130" s="228">
        <f t="shared" si="42"/>
        <v>0</v>
      </c>
      <c r="Y130" s="228">
        <f t="shared" si="43"/>
        <v>0</v>
      </c>
      <c r="Z130" s="228">
        <f t="shared" si="44"/>
        <v>0</v>
      </c>
      <c r="AA130" s="234"/>
    </row>
    <row r="131" spans="1:27" x14ac:dyDescent="0.25">
      <c r="A131" s="465" t="s">
        <v>319</v>
      </c>
      <c r="B131" s="464">
        <v>6185</v>
      </c>
      <c r="C131" s="464">
        <v>1</v>
      </c>
      <c r="D131" s="479" t="str">
        <f t="shared" si="46"/>
        <v/>
      </c>
      <c r="E131" s="480">
        <f t="shared" si="47"/>
        <v>0</v>
      </c>
      <c r="F131" s="481">
        <f t="shared" si="48"/>
        <v>0</v>
      </c>
      <c r="G131" s="482">
        <f t="shared" si="49"/>
        <v>0</v>
      </c>
      <c r="H131" s="482">
        <f t="shared" si="50"/>
        <v>0</v>
      </c>
      <c r="I131" s="482">
        <f t="shared" si="51"/>
        <v>0</v>
      </c>
      <c r="J131" s="482">
        <f t="shared" si="52"/>
        <v>0</v>
      </c>
      <c r="K131" s="482">
        <f t="shared" si="53"/>
        <v>0</v>
      </c>
      <c r="L131" s="483">
        <f t="shared" si="54"/>
        <v>0</v>
      </c>
      <c r="M131" s="481">
        <f t="shared" si="55"/>
        <v>0</v>
      </c>
      <c r="N131" s="482">
        <f t="shared" si="56"/>
        <v>0</v>
      </c>
      <c r="O131" s="482">
        <f t="shared" si="57"/>
        <v>0</v>
      </c>
      <c r="P131" s="482">
        <f t="shared" si="58"/>
        <v>0</v>
      </c>
      <c r="Q131" s="482">
        <f t="shared" si="59"/>
        <v>0</v>
      </c>
      <c r="R131" s="480">
        <f t="shared" si="60"/>
        <v>0</v>
      </c>
      <c r="S131" s="464">
        <f t="shared" si="61"/>
        <v>0</v>
      </c>
      <c r="T131" s="464">
        <f t="shared" si="62"/>
        <v>0</v>
      </c>
      <c r="U131" s="481">
        <f t="shared" si="63"/>
        <v>0</v>
      </c>
      <c r="V131" s="483">
        <f t="shared" si="64"/>
        <v>0</v>
      </c>
      <c r="W131" s="228">
        <f t="shared" si="45"/>
        <v>0</v>
      </c>
      <c r="X131" s="228">
        <f t="shared" si="42"/>
        <v>0</v>
      </c>
      <c r="Y131" s="228">
        <f t="shared" si="43"/>
        <v>0</v>
      </c>
      <c r="Z131" s="228">
        <f t="shared" si="44"/>
        <v>0</v>
      </c>
      <c r="AA131" s="234"/>
    </row>
    <row r="132" spans="1:27" x14ac:dyDescent="0.25">
      <c r="A132" s="465" t="s">
        <v>320</v>
      </c>
      <c r="B132" s="464">
        <v>5104</v>
      </c>
      <c r="C132" s="464">
        <v>1</v>
      </c>
      <c r="D132" s="479" t="str">
        <f t="shared" si="46"/>
        <v/>
      </c>
      <c r="E132" s="480">
        <f t="shared" si="47"/>
        <v>0</v>
      </c>
      <c r="F132" s="481">
        <f t="shared" si="48"/>
        <v>0</v>
      </c>
      <c r="G132" s="482">
        <f t="shared" si="49"/>
        <v>0</v>
      </c>
      <c r="H132" s="482">
        <f t="shared" si="50"/>
        <v>0</v>
      </c>
      <c r="I132" s="482">
        <f t="shared" si="51"/>
        <v>0</v>
      </c>
      <c r="J132" s="482">
        <f t="shared" si="52"/>
        <v>0</v>
      </c>
      <c r="K132" s="482">
        <f t="shared" si="53"/>
        <v>0</v>
      </c>
      <c r="L132" s="483">
        <f t="shared" si="54"/>
        <v>0</v>
      </c>
      <c r="M132" s="481">
        <f t="shared" si="55"/>
        <v>0</v>
      </c>
      <c r="N132" s="482">
        <f t="shared" si="56"/>
        <v>0</v>
      </c>
      <c r="O132" s="482">
        <f t="shared" si="57"/>
        <v>0</v>
      </c>
      <c r="P132" s="482">
        <f t="shared" si="58"/>
        <v>0</v>
      </c>
      <c r="Q132" s="482">
        <f t="shared" si="59"/>
        <v>0</v>
      </c>
      <c r="R132" s="480">
        <f t="shared" si="60"/>
        <v>0</v>
      </c>
      <c r="S132" s="464">
        <f t="shared" si="61"/>
        <v>0</v>
      </c>
      <c r="T132" s="464">
        <f t="shared" si="62"/>
        <v>0</v>
      </c>
      <c r="U132" s="481">
        <f t="shared" si="63"/>
        <v>0</v>
      </c>
      <c r="V132" s="483">
        <f t="shared" si="64"/>
        <v>0</v>
      </c>
      <c r="W132" s="228">
        <f t="shared" si="45"/>
        <v>0</v>
      </c>
      <c r="X132" s="228">
        <f t="shared" si="42"/>
        <v>0</v>
      </c>
      <c r="Y132" s="228">
        <f t="shared" si="43"/>
        <v>0</v>
      </c>
      <c r="Z132" s="228">
        <f t="shared" si="44"/>
        <v>0</v>
      </c>
      <c r="AA132" s="234"/>
    </row>
    <row r="133" spans="1:27" x14ac:dyDescent="0.25">
      <c r="A133" s="465" t="s">
        <v>321</v>
      </c>
      <c r="B133" s="464">
        <v>6001</v>
      </c>
      <c r="C133" s="464">
        <v>0</v>
      </c>
      <c r="D133" s="479" t="str">
        <f t="shared" si="46"/>
        <v>(alias)</v>
      </c>
      <c r="E133" s="480">
        <f t="shared" si="47"/>
        <v>0</v>
      </c>
      <c r="F133" s="481">
        <f t="shared" si="48"/>
        <v>0</v>
      </c>
      <c r="G133" s="482">
        <f t="shared" si="49"/>
        <v>0</v>
      </c>
      <c r="H133" s="482">
        <f t="shared" si="50"/>
        <v>0</v>
      </c>
      <c r="I133" s="482">
        <f t="shared" si="51"/>
        <v>0</v>
      </c>
      <c r="J133" s="482">
        <f t="shared" si="52"/>
        <v>0</v>
      </c>
      <c r="K133" s="482">
        <f t="shared" si="53"/>
        <v>0</v>
      </c>
      <c r="L133" s="483">
        <f t="shared" si="54"/>
        <v>0</v>
      </c>
      <c r="M133" s="481">
        <f t="shared" si="55"/>
        <v>0</v>
      </c>
      <c r="N133" s="482">
        <f t="shared" si="56"/>
        <v>0</v>
      </c>
      <c r="O133" s="482">
        <f t="shared" si="57"/>
        <v>0</v>
      </c>
      <c r="P133" s="482">
        <f t="shared" si="58"/>
        <v>0</v>
      </c>
      <c r="Q133" s="482">
        <f t="shared" si="59"/>
        <v>0</v>
      </c>
      <c r="R133" s="480">
        <f t="shared" si="60"/>
        <v>0</v>
      </c>
      <c r="S133" s="464">
        <f t="shared" si="61"/>
        <v>0</v>
      </c>
      <c r="T133" s="464">
        <f t="shared" si="62"/>
        <v>0</v>
      </c>
      <c r="U133" s="481">
        <f t="shared" si="63"/>
        <v>0</v>
      </c>
      <c r="V133" s="483">
        <f t="shared" si="64"/>
        <v>0</v>
      </c>
      <c r="W133" s="228">
        <f t="shared" si="45"/>
        <v>0</v>
      </c>
      <c r="X133" s="228">
        <f t="shared" si="42"/>
        <v>0</v>
      </c>
      <c r="Y133" s="228">
        <f t="shared" si="43"/>
        <v>0</v>
      </c>
      <c r="Z133" s="228">
        <f t="shared" si="44"/>
        <v>0</v>
      </c>
      <c r="AA133" s="234"/>
    </row>
    <row r="134" spans="1:27" x14ac:dyDescent="0.25">
      <c r="A134" s="465" t="s">
        <v>323</v>
      </c>
      <c r="B134" s="464">
        <v>5127</v>
      </c>
      <c r="C134" s="464">
        <v>1</v>
      </c>
      <c r="D134" s="479" t="str">
        <f t="shared" si="46"/>
        <v/>
      </c>
      <c r="E134" s="480">
        <f t="shared" si="47"/>
        <v>0</v>
      </c>
      <c r="F134" s="481">
        <f t="shared" si="48"/>
        <v>0</v>
      </c>
      <c r="G134" s="482">
        <f t="shared" si="49"/>
        <v>0</v>
      </c>
      <c r="H134" s="482">
        <f t="shared" si="50"/>
        <v>0</v>
      </c>
      <c r="I134" s="482">
        <f t="shared" si="51"/>
        <v>0</v>
      </c>
      <c r="J134" s="482">
        <f t="shared" si="52"/>
        <v>0</v>
      </c>
      <c r="K134" s="482">
        <f t="shared" si="53"/>
        <v>0</v>
      </c>
      <c r="L134" s="483">
        <f t="shared" si="54"/>
        <v>0</v>
      </c>
      <c r="M134" s="481">
        <f t="shared" si="55"/>
        <v>0</v>
      </c>
      <c r="N134" s="482">
        <f t="shared" si="56"/>
        <v>0</v>
      </c>
      <c r="O134" s="482">
        <f t="shared" si="57"/>
        <v>0</v>
      </c>
      <c r="P134" s="482">
        <f t="shared" si="58"/>
        <v>0</v>
      </c>
      <c r="Q134" s="482">
        <f t="shared" si="59"/>
        <v>0</v>
      </c>
      <c r="R134" s="480">
        <f t="shared" si="60"/>
        <v>0</v>
      </c>
      <c r="S134" s="464">
        <f t="shared" si="61"/>
        <v>0</v>
      </c>
      <c r="T134" s="464">
        <f t="shared" si="62"/>
        <v>0</v>
      </c>
      <c r="U134" s="481">
        <f t="shared" si="63"/>
        <v>0</v>
      </c>
      <c r="V134" s="483">
        <f t="shared" si="64"/>
        <v>0</v>
      </c>
      <c r="W134" s="228">
        <f t="shared" si="45"/>
        <v>0</v>
      </c>
      <c r="X134" s="228">
        <f t="shared" si="42"/>
        <v>0</v>
      </c>
      <c r="Y134" s="228">
        <f t="shared" si="43"/>
        <v>0</v>
      </c>
      <c r="Z134" s="228">
        <f t="shared" si="44"/>
        <v>0</v>
      </c>
      <c r="AA134" s="234"/>
    </row>
    <row r="135" spans="1:27" x14ac:dyDescent="0.25">
      <c r="A135" s="465" t="s">
        <v>324</v>
      </c>
      <c r="B135" s="464">
        <v>5080</v>
      </c>
      <c r="C135" s="464">
        <v>1</v>
      </c>
      <c r="D135" s="479" t="str">
        <f t="shared" si="46"/>
        <v/>
      </c>
      <c r="E135" s="480">
        <f t="shared" si="47"/>
        <v>0</v>
      </c>
      <c r="F135" s="481">
        <f t="shared" si="48"/>
        <v>0</v>
      </c>
      <c r="G135" s="482">
        <f t="shared" si="49"/>
        <v>0</v>
      </c>
      <c r="H135" s="482">
        <f t="shared" si="50"/>
        <v>0</v>
      </c>
      <c r="I135" s="482">
        <f t="shared" si="51"/>
        <v>0</v>
      </c>
      <c r="J135" s="482">
        <f t="shared" si="52"/>
        <v>0</v>
      </c>
      <c r="K135" s="482">
        <f t="shared" si="53"/>
        <v>0</v>
      </c>
      <c r="L135" s="483">
        <f t="shared" si="54"/>
        <v>0</v>
      </c>
      <c r="M135" s="481">
        <f t="shared" si="55"/>
        <v>0</v>
      </c>
      <c r="N135" s="482">
        <f t="shared" si="56"/>
        <v>0</v>
      </c>
      <c r="O135" s="482">
        <f t="shared" si="57"/>
        <v>0</v>
      </c>
      <c r="P135" s="482">
        <f t="shared" si="58"/>
        <v>0</v>
      </c>
      <c r="Q135" s="482">
        <f t="shared" si="59"/>
        <v>0</v>
      </c>
      <c r="R135" s="480">
        <f t="shared" si="60"/>
        <v>0</v>
      </c>
      <c r="S135" s="464">
        <f t="shared" si="61"/>
        <v>0</v>
      </c>
      <c r="T135" s="464">
        <f t="shared" si="62"/>
        <v>0</v>
      </c>
      <c r="U135" s="481">
        <f t="shared" si="63"/>
        <v>0</v>
      </c>
      <c r="V135" s="483">
        <f t="shared" si="64"/>
        <v>0</v>
      </c>
      <c r="W135" s="228">
        <f t="shared" si="45"/>
        <v>0</v>
      </c>
      <c r="X135" s="228">
        <f t="shared" si="42"/>
        <v>0</v>
      </c>
      <c r="Y135" s="228">
        <f t="shared" si="43"/>
        <v>0</v>
      </c>
      <c r="Z135" s="228">
        <f t="shared" si="44"/>
        <v>0</v>
      </c>
      <c r="AA135" s="234"/>
    </row>
    <row r="136" spans="1:27" x14ac:dyDescent="0.25">
      <c r="A136" s="465" t="s">
        <v>325</v>
      </c>
      <c r="B136" s="464">
        <v>6193</v>
      </c>
      <c r="C136" s="464">
        <v>1</v>
      </c>
      <c r="D136" s="479" t="str">
        <f t="shared" si="46"/>
        <v/>
      </c>
      <c r="E136" s="480">
        <f t="shared" si="47"/>
        <v>0</v>
      </c>
      <c r="F136" s="481">
        <f t="shared" si="48"/>
        <v>0</v>
      </c>
      <c r="G136" s="482">
        <f t="shared" si="49"/>
        <v>0</v>
      </c>
      <c r="H136" s="482">
        <f t="shared" si="50"/>
        <v>0</v>
      </c>
      <c r="I136" s="482">
        <f t="shared" si="51"/>
        <v>0</v>
      </c>
      <c r="J136" s="482">
        <f t="shared" si="52"/>
        <v>0</v>
      </c>
      <c r="K136" s="482">
        <f t="shared" si="53"/>
        <v>0</v>
      </c>
      <c r="L136" s="483">
        <f t="shared" si="54"/>
        <v>0</v>
      </c>
      <c r="M136" s="481">
        <f t="shared" si="55"/>
        <v>0</v>
      </c>
      <c r="N136" s="482">
        <f t="shared" si="56"/>
        <v>0</v>
      </c>
      <c r="O136" s="482">
        <f t="shared" si="57"/>
        <v>0</v>
      </c>
      <c r="P136" s="482">
        <f t="shared" si="58"/>
        <v>0</v>
      </c>
      <c r="Q136" s="482">
        <f t="shared" si="59"/>
        <v>0</v>
      </c>
      <c r="R136" s="480">
        <f t="shared" si="60"/>
        <v>0</v>
      </c>
      <c r="S136" s="464">
        <f t="shared" si="61"/>
        <v>0</v>
      </c>
      <c r="T136" s="464">
        <f t="shared" si="62"/>
        <v>0</v>
      </c>
      <c r="U136" s="481">
        <f t="shared" si="63"/>
        <v>0</v>
      </c>
      <c r="V136" s="483">
        <f t="shared" si="64"/>
        <v>0</v>
      </c>
      <c r="W136" s="228">
        <f t="shared" si="45"/>
        <v>0</v>
      </c>
      <c r="X136" s="228">
        <f t="shared" si="42"/>
        <v>0</v>
      </c>
      <c r="Y136" s="228">
        <f t="shared" si="43"/>
        <v>0</v>
      </c>
      <c r="Z136" s="228">
        <f t="shared" si="44"/>
        <v>0</v>
      </c>
      <c r="AA136" s="234"/>
    </row>
    <row r="137" spans="1:27" x14ac:dyDescent="0.25">
      <c r="A137" s="465" t="s">
        <v>923</v>
      </c>
      <c r="B137" s="464">
        <v>5165</v>
      </c>
      <c r="C137" s="464">
        <v>1</v>
      </c>
      <c r="D137" s="479" t="str">
        <f t="shared" si="46"/>
        <v/>
      </c>
      <c r="E137" s="480">
        <f t="shared" si="47"/>
        <v>0</v>
      </c>
      <c r="F137" s="481">
        <f t="shared" si="48"/>
        <v>0</v>
      </c>
      <c r="G137" s="482">
        <f t="shared" si="49"/>
        <v>0</v>
      </c>
      <c r="H137" s="482">
        <f t="shared" si="50"/>
        <v>0</v>
      </c>
      <c r="I137" s="482">
        <f t="shared" si="51"/>
        <v>0</v>
      </c>
      <c r="J137" s="482">
        <f t="shared" si="52"/>
        <v>0</v>
      </c>
      <c r="K137" s="482">
        <f t="shared" si="53"/>
        <v>0</v>
      </c>
      <c r="L137" s="483">
        <f t="shared" si="54"/>
        <v>0</v>
      </c>
      <c r="M137" s="481">
        <f t="shared" si="55"/>
        <v>0</v>
      </c>
      <c r="N137" s="482">
        <f t="shared" si="56"/>
        <v>0</v>
      </c>
      <c r="O137" s="482">
        <f t="shared" si="57"/>
        <v>0</v>
      </c>
      <c r="P137" s="482">
        <f t="shared" si="58"/>
        <v>0</v>
      </c>
      <c r="Q137" s="482">
        <f t="shared" si="59"/>
        <v>0</v>
      </c>
      <c r="R137" s="480">
        <f t="shared" si="60"/>
        <v>0</v>
      </c>
      <c r="S137" s="464">
        <f t="shared" si="61"/>
        <v>0</v>
      </c>
      <c r="T137" s="464">
        <f t="shared" si="62"/>
        <v>0</v>
      </c>
      <c r="U137" s="481">
        <f t="shared" si="63"/>
        <v>0</v>
      </c>
      <c r="V137" s="483">
        <f t="shared" si="64"/>
        <v>0</v>
      </c>
      <c r="W137" s="228">
        <f t="shared" si="45"/>
        <v>0</v>
      </c>
      <c r="X137" s="228">
        <f t="shared" si="42"/>
        <v>0</v>
      </c>
      <c r="Y137" s="228">
        <f t="shared" si="43"/>
        <v>0</v>
      </c>
      <c r="Z137" s="228">
        <f t="shared" si="44"/>
        <v>0</v>
      </c>
      <c r="AA137" s="234"/>
    </row>
    <row r="138" spans="1:27" x14ac:dyDescent="0.25">
      <c r="A138" s="465" t="s">
        <v>326</v>
      </c>
      <c r="B138" s="464">
        <v>4004</v>
      </c>
      <c r="C138" s="464">
        <v>1</v>
      </c>
      <c r="D138" s="479" t="str">
        <f t="shared" si="46"/>
        <v/>
      </c>
      <c r="E138" s="480">
        <f t="shared" si="47"/>
        <v>0</v>
      </c>
      <c r="F138" s="481">
        <f t="shared" si="48"/>
        <v>0</v>
      </c>
      <c r="G138" s="482">
        <f t="shared" si="49"/>
        <v>0</v>
      </c>
      <c r="H138" s="482">
        <f t="shared" si="50"/>
        <v>0</v>
      </c>
      <c r="I138" s="482">
        <f t="shared" si="51"/>
        <v>0</v>
      </c>
      <c r="J138" s="482">
        <f t="shared" si="52"/>
        <v>0</v>
      </c>
      <c r="K138" s="482">
        <f t="shared" si="53"/>
        <v>0</v>
      </c>
      <c r="L138" s="483">
        <f t="shared" si="54"/>
        <v>0</v>
      </c>
      <c r="M138" s="481">
        <f t="shared" si="55"/>
        <v>0</v>
      </c>
      <c r="N138" s="482">
        <f t="shared" si="56"/>
        <v>0</v>
      </c>
      <c r="O138" s="482">
        <f t="shared" si="57"/>
        <v>0</v>
      </c>
      <c r="P138" s="482">
        <f t="shared" si="58"/>
        <v>0</v>
      </c>
      <c r="Q138" s="482">
        <f t="shared" si="59"/>
        <v>0</v>
      </c>
      <c r="R138" s="480">
        <f t="shared" si="60"/>
        <v>0</v>
      </c>
      <c r="S138" s="464">
        <f t="shared" si="61"/>
        <v>0</v>
      </c>
      <c r="T138" s="464">
        <f t="shared" si="62"/>
        <v>0</v>
      </c>
      <c r="U138" s="481">
        <f t="shared" si="63"/>
        <v>0</v>
      </c>
      <c r="V138" s="483">
        <f t="shared" si="64"/>
        <v>0</v>
      </c>
      <c r="W138" s="228">
        <f t="shared" si="45"/>
        <v>0</v>
      </c>
      <c r="X138" s="228">
        <f t="shared" ref="X138:X201" si="65">IF(W138&gt;2,1,0)</f>
        <v>0</v>
      </c>
      <c r="Y138" s="228">
        <f t="shared" ref="Y138:Y201" si="66">IF(W138=2,1,0)</f>
        <v>0</v>
      </c>
      <c r="Z138" s="228">
        <f t="shared" ref="Z138:Z201" si="67">IF(W138=1,1,0)</f>
        <v>0</v>
      </c>
      <c r="AA138" s="234"/>
    </row>
    <row r="139" spans="1:27" x14ac:dyDescent="0.25">
      <c r="A139" s="465" t="s">
        <v>1376</v>
      </c>
      <c r="B139" s="464">
        <v>6179</v>
      </c>
      <c r="C139" s="464">
        <v>1</v>
      </c>
      <c r="D139" s="479" t="str">
        <f t="shared" si="46"/>
        <v/>
      </c>
      <c r="E139" s="480">
        <f t="shared" si="47"/>
        <v>0</v>
      </c>
      <c r="F139" s="481">
        <f t="shared" si="48"/>
        <v>0</v>
      </c>
      <c r="G139" s="482">
        <f t="shared" si="49"/>
        <v>0</v>
      </c>
      <c r="H139" s="482">
        <f t="shared" si="50"/>
        <v>0</v>
      </c>
      <c r="I139" s="482">
        <f t="shared" si="51"/>
        <v>0</v>
      </c>
      <c r="J139" s="482">
        <f t="shared" si="52"/>
        <v>0</v>
      </c>
      <c r="K139" s="482">
        <f t="shared" si="53"/>
        <v>0</v>
      </c>
      <c r="L139" s="483">
        <f t="shared" si="54"/>
        <v>0</v>
      </c>
      <c r="M139" s="481">
        <f t="shared" si="55"/>
        <v>0</v>
      </c>
      <c r="N139" s="482">
        <f t="shared" si="56"/>
        <v>0</v>
      </c>
      <c r="O139" s="482">
        <f t="shared" si="57"/>
        <v>0</v>
      </c>
      <c r="P139" s="482">
        <f t="shared" si="58"/>
        <v>0</v>
      </c>
      <c r="Q139" s="482">
        <f t="shared" si="59"/>
        <v>0</v>
      </c>
      <c r="R139" s="480">
        <f t="shared" si="60"/>
        <v>0</v>
      </c>
      <c r="S139" s="464">
        <f t="shared" si="61"/>
        <v>0</v>
      </c>
      <c r="T139" s="464">
        <f t="shared" si="62"/>
        <v>0</v>
      </c>
      <c r="U139" s="481">
        <f t="shared" si="63"/>
        <v>0</v>
      </c>
      <c r="V139" s="483">
        <f t="shared" si="64"/>
        <v>0</v>
      </c>
      <c r="W139" s="228">
        <f t="shared" ref="W139:W202" si="68">IF(E139&lt;-0.5,4,IF(ABS(E139)&lt;0.1,0,IF(ABS(E139)&lt;=0.5,1,IF(E139&lt;0.01*L139,2,3))))</f>
        <v>0</v>
      </c>
      <c r="X139" s="228">
        <f t="shared" si="65"/>
        <v>0</v>
      </c>
      <c r="Y139" s="228">
        <f t="shared" si="66"/>
        <v>0</v>
      </c>
      <c r="Z139" s="228">
        <f t="shared" si="67"/>
        <v>0</v>
      </c>
      <c r="AA139" s="234"/>
    </row>
    <row r="140" spans="1:27" x14ac:dyDescent="0.25">
      <c r="A140" s="465" t="s">
        <v>327</v>
      </c>
      <c r="B140" s="464">
        <v>6173</v>
      </c>
      <c r="C140" s="464">
        <v>1</v>
      </c>
      <c r="D140" s="479" t="str">
        <f t="shared" si="46"/>
        <v/>
      </c>
      <c r="E140" s="480">
        <f t="shared" si="47"/>
        <v>0</v>
      </c>
      <c r="F140" s="481">
        <f t="shared" si="48"/>
        <v>0</v>
      </c>
      <c r="G140" s="482">
        <f t="shared" si="49"/>
        <v>0</v>
      </c>
      <c r="H140" s="482">
        <f t="shared" si="50"/>
        <v>0</v>
      </c>
      <c r="I140" s="482">
        <f t="shared" si="51"/>
        <v>0</v>
      </c>
      <c r="J140" s="482">
        <f t="shared" si="52"/>
        <v>0</v>
      </c>
      <c r="K140" s="482">
        <f t="shared" si="53"/>
        <v>0</v>
      </c>
      <c r="L140" s="483">
        <f t="shared" si="54"/>
        <v>0</v>
      </c>
      <c r="M140" s="481">
        <f t="shared" si="55"/>
        <v>0</v>
      </c>
      <c r="N140" s="482">
        <f t="shared" si="56"/>
        <v>0</v>
      </c>
      <c r="O140" s="482">
        <f t="shared" si="57"/>
        <v>0</v>
      </c>
      <c r="P140" s="482">
        <f t="shared" si="58"/>
        <v>0</v>
      </c>
      <c r="Q140" s="482">
        <f t="shared" si="59"/>
        <v>0</v>
      </c>
      <c r="R140" s="480">
        <f t="shared" si="60"/>
        <v>0</v>
      </c>
      <c r="S140" s="464">
        <f t="shared" si="61"/>
        <v>0</v>
      </c>
      <c r="T140" s="464">
        <f t="shared" si="62"/>
        <v>0</v>
      </c>
      <c r="U140" s="481">
        <f t="shared" si="63"/>
        <v>0</v>
      </c>
      <c r="V140" s="483">
        <f t="shared" si="64"/>
        <v>0</v>
      </c>
      <c r="W140" s="228">
        <f t="shared" si="68"/>
        <v>0</v>
      </c>
      <c r="X140" s="228">
        <f t="shared" si="65"/>
        <v>0</v>
      </c>
      <c r="Y140" s="228">
        <f t="shared" si="66"/>
        <v>0</v>
      </c>
      <c r="Z140" s="228">
        <f t="shared" si="67"/>
        <v>0</v>
      </c>
      <c r="AA140" s="234"/>
    </row>
    <row r="141" spans="1:27" x14ac:dyDescent="0.25">
      <c r="A141" s="465" t="s">
        <v>328</v>
      </c>
      <c r="B141" s="464">
        <v>6014</v>
      </c>
      <c r="C141" s="464">
        <v>1</v>
      </c>
      <c r="D141" s="479" t="str">
        <f t="shared" si="46"/>
        <v/>
      </c>
      <c r="E141" s="480">
        <f t="shared" si="47"/>
        <v>0</v>
      </c>
      <c r="F141" s="481">
        <f t="shared" si="48"/>
        <v>0</v>
      </c>
      <c r="G141" s="482">
        <f t="shared" si="49"/>
        <v>0</v>
      </c>
      <c r="H141" s="482">
        <f t="shared" si="50"/>
        <v>0</v>
      </c>
      <c r="I141" s="482">
        <f t="shared" si="51"/>
        <v>0</v>
      </c>
      <c r="J141" s="482">
        <f t="shared" si="52"/>
        <v>0</v>
      </c>
      <c r="K141" s="482">
        <f t="shared" si="53"/>
        <v>0</v>
      </c>
      <c r="L141" s="483">
        <f t="shared" si="54"/>
        <v>0</v>
      </c>
      <c r="M141" s="481">
        <f t="shared" si="55"/>
        <v>0</v>
      </c>
      <c r="N141" s="482">
        <f t="shared" si="56"/>
        <v>0</v>
      </c>
      <c r="O141" s="482">
        <f t="shared" si="57"/>
        <v>0</v>
      </c>
      <c r="P141" s="482">
        <f t="shared" si="58"/>
        <v>0</v>
      </c>
      <c r="Q141" s="482">
        <f t="shared" si="59"/>
        <v>0</v>
      </c>
      <c r="R141" s="480">
        <f t="shared" si="60"/>
        <v>0</v>
      </c>
      <c r="S141" s="464">
        <f t="shared" si="61"/>
        <v>0</v>
      </c>
      <c r="T141" s="464">
        <f t="shared" si="62"/>
        <v>0</v>
      </c>
      <c r="U141" s="481">
        <f t="shared" si="63"/>
        <v>0</v>
      </c>
      <c r="V141" s="483">
        <f t="shared" si="64"/>
        <v>0</v>
      </c>
      <c r="W141" s="228">
        <f t="shared" si="68"/>
        <v>0</v>
      </c>
      <c r="X141" s="228">
        <f t="shared" si="65"/>
        <v>0</v>
      </c>
      <c r="Y141" s="228">
        <f t="shared" si="66"/>
        <v>0</v>
      </c>
      <c r="Z141" s="228">
        <f t="shared" si="67"/>
        <v>0</v>
      </c>
      <c r="AA141" s="234"/>
    </row>
    <row r="142" spans="1:27" x14ac:dyDescent="0.25">
      <c r="A142" s="465" t="s">
        <v>329</v>
      </c>
      <c r="B142" s="464">
        <v>4014</v>
      </c>
      <c r="C142" s="464">
        <v>1</v>
      </c>
      <c r="D142" s="479" t="str">
        <f t="shared" si="46"/>
        <v/>
      </c>
      <c r="E142" s="480">
        <f t="shared" si="47"/>
        <v>0</v>
      </c>
      <c r="F142" s="481">
        <f t="shared" si="48"/>
        <v>0</v>
      </c>
      <c r="G142" s="482">
        <f t="shared" si="49"/>
        <v>0</v>
      </c>
      <c r="H142" s="482">
        <f t="shared" si="50"/>
        <v>0</v>
      </c>
      <c r="I142" s="482">
        <f t="shared" si="51"/>
        <v>0</v>
      </c>
      <c r="J142" s="482">
        <f t="shared" si="52"/>
        <v>0</v>
      </c>
      <c r="K142" s="482">
        <f t="shared" si="53"/>
        <v>0</v>
      </c>
      <c r="L142" s="483">
        <f t="shared" si="54"/>
        <v>0</v>
      </c>
      <c r="M142" s="481">
        <f t="shared" si="55"/>
        <v>0</v>
      </c>
      <c r="N142" s="482">
        <f t="shared" si="56"/>
        <v>0</v>
      </c>
      <c r="O142" s="482">
        <f t="shared" si="57"/>
        <v>0</v>
      </c>
      <c r="P142" s="482">
        <f t="shared" si="58"/>
        <v>0</v>
      </c>
      <c r="Q142" s="482">
        <f t="shared" si="59"/>
        <v>0</v>
      </c>
      <c r="R142" s="480">
        <f t="shared" si="60"/>
        <v>0</v>
      </c>
      <c r="S142" s="464">
        <f t="shared" si="61"/>
        <v>0</v>
      </c>
      <c r="T142" s="464">
        <f t="shared" si="62"/>
        <v>0</v>
      </c>
      <c r="U142" s="481">
        <f t="shared" si="63"/>
        <v>0</v>
      </c>
      <c r="V142" s="483">
        <f t="shared" si="64"/>
        <v>0</v>
      </c>
      <c r="W142" s="228">
        <f t="shared" si="68"/>
        <v>0</v>
      </c>
      <c r="X142" s="228">
        <f t="shared" si="65"/>
        <v>0</v>
      </c>
      <c r="Y142" s="228">
        <f t="shared" si="66"/>
        <v>0</v>
      </c>
      <c r="Z142" s="228">
        <f t="shared" si="67"/>
        <v>0</v>
      </c>
      <c r="AA142" s="234"/>
    </row>
    <row r="143" spans="1:27" x14ac:dyDescent="0.25">
      <c r="A143" s="465" t="s">
        <v>766</v>
      </c>
      <c r="B143" s="464">
        <v>7060</v>
      </c>
      <c r="C143" s="464">
        <v>1</v>
      </c>
      <c r="D143" s="479" t="str">
        <f t="shared" si="46"/>
        <v/>
      </c>
      <c r="E143" s="480">
        <f t="shared" si="47"/>
        <v>0</v>
      </c>
      <c r="F143" s="481">
        <f t="shared" si="48"/>
        <v>0</v>
      </c>
      <c r="G143" s="482">
        <f t="shared" si="49"/>
        <v>0</v>
      </c>
      <c r="H143" s="482">
        <f t="shared" si="50"/>
        <v>0</v>
      </c>
      <c r="I143" s="482">
        <f t="shared" si="51"/>
        <v>0</v>
      </c>
      <c r="J143" s="482">
        <f t="shared" si="52"/>
        <v>0</v>
      </c>
      <c r="K143" s="482">
        <f t="shared" si="53"/>
        <v>0</v>
      </c>
      <c r="L143" s="483">
        <f t="shared" si="54"/>
        <v>0</v>
      </c>
      <c r="M143" s="481">
        <f t="shared" si="55"/>
        <v>0</v>
      </c>
      <c r="N143" s="482">
        <f t="shared" si="56"/>
        <v>0</v>
      </c>
      <c r="O143" s="482">
        <f t="shared" si="57"/>
        <v>0</v>
      </c>
      <c r="P143" s="482">
        <f t="shared" si="58"/>
        <v>0</v>
      </c>
      <c r="Q143" s="482">
        <f t="shared" si="59"/>
        <v>0</v>
      </c>
      <c r="R143" s="480">
        <f t="shared" si="60"/>
        <v>0</v>
      </c>
      <c r="S143" s="464">
        <f t="shared" si="61"/>
        <v>0</v>
      </c>
      <c r="T143" s="464">
        <f t="shared" si="62"/>
        <v>0</v>
      </c>
      <c r="U143" s="481">
        <f t="shared" si="63"/>
        <v>0</v>
      </c>
      <c r="V143" s="483">
        <f t="shared" si="64"/>
        <v>0</v>
      </c>
      <c r="W143" s="228">
        <f t="shared" si="68"/>
        <v>0</v>
      </c>
      <c r="X143" s="228">
        <f t="shared" si="65"/>
        <v>0</v>
      </c>
      <c r="Y143" s="228">
        <f t="shared" si="66"/>
        <v>0</v>
      </c>
      <c r="Z143" s="228">
        <f t="shared" si="67"/>
        <v>0</v>
      </c>
      <c r="AA143" s="234"/>
    </row>
    <row r="144" spans="1:27" x14ac:dyDescent="0.25">
      <c r="A144" s="465" t="s">
        <v>330</v>
      </c>
      <c r="B144" s="464">
        <v>6194</v>
      </c>
      <c r="C144" s="464">
        <v>1</v>
      </c>
      <c r="D144" s="479" t="str">
        <f t="shared" si="46"/>
        <v/>
      </c>
      <c r="E144" s="480">
        <f t="shared" si="47"/>
        <v>0</v>
      </c>
      <c r="F144" s="481">
        <f t="shared" si="48"/>
        <v>0</v>
      </c>
      <c r="G144" s="482">
        <f t="shared" si="49"/>
        <v>0</v>
      </c>
      <c r="H144" s="482">
        <f t="shared" si="50"/>
        <v>0</v>
      </c>
      <c r="I144" s="482">
        <f t="shared" si="51"/>
        <v>0</v>
      </c>
      <c r="J144" s="482">
        <f t="shared" si="52"/>
        <v>0</v>
      </c>
      <c r="K144" s="482">
        <f t="shared" si="53"/>
        <v>0</v>
      </c>
      <c r="L144" s="483">
        <f t="shared" si="54"/>
        <v>0</v>
      </c>
      <c r="M144" s="481">
        <f t="shared" si="55"/>
        <v>0</v>
      </c>
      <c r="N144" s="482">
        <f t="shared" si="56"/>
        <v>0</v>
      </c>
      <c r="O144" s="482">
        <f t="shared" si="57"/>
        <v>0</v>
      </c>
      <c r="P144" s="482">
        <f t="shared" si="58"/>
        <v>0</v>
      </c>
      <c r="Q144" s="482">
        <f t="shared" si="59"/>
        <v>0</v>
      </c>
      <c r="R144" s="480">
        <f t="shared" si="60"/>
        <v>0</v>
      </c>
      <c r="S144" s="464">
        <f t="shared" si="61"/>
        <v>0</v>
      </c>
      <c r="T144" s="464">
        <f t="shared" si="62"/>
        <v>0</v>
      </c>
      <c r="U144" s="481">
        <f t="shared" si="63"/>
        <v>0</v>
      </c>
      <c r="V144" s="483">
        <f t="shared" si="64"/>
        <v>0</v>
      </c>
      <c r="W144" s="228">
        <f t="shared" si="68"/>
        <v>0</v>
      </c>
      <c r="X144" s="228">
        <f t="shared" si="65"/>
        <v>0</v>
      </c>
      <c r="Y144" s="228">
        <f t="shared" si="66"/>
        <v>0</v>
      </c>
      <c r="Z144" s="228">
        <f t="shared" si="67"/>
        <v>0</v>
      </c>
      <c r="AA144" s="234"/>
    </row>
    <row r="145" spans="1:27" x14ac:dyDescent="0.25">
      <c r="A145" s="465" t="s">
        <v>331</v>
      </c>
      <c r="B145" s="464">
        <v>6043</v>
      </c>
      <c r="C145" s="464">
        <v>1</v>
      </c>
      <c r="D145" s="479" t="str">
        <f t="shared" ref="D145:D208" si="69">IF(W145&gt;2,"Problem?",IF(W145=2,"??",IF(W145=1,"Rounding?",IF(L145+O145&gt;0,"OK",IF(C145=0,"(alias)","")))))</f>
        <v/>
      </c>
      <c r="E145" s="480">
        <f t="shared" ref="E145:E208" si="70">C145*ROUND(F145-R145,1)</f>
        <v>0</v>
      </c>
      <c r="F145" s="481">
        <f t="shared" ref="F145:F208" si="71">SUMIF(DPVCODES,B145,DPCTONS)*C145-H145-G145</f>
        <v>0</v>
      </c>
      <c r="G145" s="482">
        <f t="shared" ref="G145:G208" si="72">SUMIF(DPVCODES,B145,DPmoglines)*C145</f>
        <v>0</v>
      </c>
      <c r="H145" s="482">
        <f t="shared" ref="H145:H208" si="73">SUMIF(DPVCODES,B145,DPGCTONS)*C145</f>
        <v>0</v>
      </c>
      <c r="I145" s="482">
        <f t="shared" ref="I145:I208" si="74">SUMIF(Q3VCODES,B145,Q3CTONS)*C145</f>
        <v>0</v>
      </c>
      <c r="J145" s="482">
        <f t="shared" ref="J145:J208" si="75">SUMIF(Q4VCODES,B145,Q4CTONS)*C145</f>
        <v>0</v>
      </c>
      <c r="K145" s="482">
        <f t="shared" ref="K145:K208" si="76">SUMIF(Q1CVCODES,B145,Q1CCTONS)*C145</f>
        <v>0</v>
      </c>
      <c r="L145" s="483">
        <f t="shared" ref="L145:L208" si="77">C145*(F145+H145+I145+J145+K145)</f>
        <v>0</v>
      </c>
      <c r="M145" s="481">
        <f t="shared" ref="M145:M208" si="78">SUMIF(DPVCODES,B145,DPAPTONS)*C145</f>
        <v>0</v>
      </c>
      <c r="N145" s="482">
        <f t="shared" ref="N145:N208" si="79">SUMIF(DPVCODES,B145,DPDPTONS)*C145</f>
        <v>0</v>
      </c>
      <c r="O145" s="482">
        <f t="shared" ref="O145:O208" si="80">C145*(M145+N145)</f>
        <v>0</v>
      </c>
      <c r="P145" s="482">
        <f t="shared" ref="P145:P208" si="81">SUMIF(Q2VCODES,B145,Q2BOTONS)*C145-U145</f>
        <v>0</v>
      </c>
      <c r="Q145" s="482">
        <f t="shared" ref="Q145:Q208" si="82">SUMIF(Q1BVCODES,B145,Q1BRSTONS)*C145</f>
        <v>0</v>
      </c>
      <c r="R145" s="480">
        <f t="shared" ref="R145:R208" si="83">ROUND(C145*(O145-P145-Q145),4)</f>
        <v>0</v>
      </c>
      <c r="S145" s="464">
        <f t="shared" ref="S145:S208" si="84">IF(+E145&gt;0.1,1,IF(+E145&lt;-0.1,1,0))</f>
        <v>0</v>
      </c>
      <c r="T145" s="464">
        <f t="shared" ref="T145:T208" si="85">IF(W145&gt;2,1,0)</f>
        <v>0</v>
      </c>
      <c r="U145" s="481">
        <f t="shared" ref="U145:U208" si="86">SUMIF(Q2VCODES,B145,Q2GTONS)*C145</f>
        <v>0</v>
      </c>
      <c r="V145" s="483">
        <f t="shared" ref="V145:V208" si="87">SUMIF(Q1CVCODES,B145,Q1CBOTONS)*C145</f>
        <v>0</v>
      </c>
      <c r="W145" s="228">
        <f t="shared" si="68"/>
        <v>0</v>
      </c>
      <c r="X145" s="228">
        <f t="shared" si="65"/>
        <v>0</v>
      </c>
      <c r="Y145" s="228">
        <f t="shared" si="66"/>
        <v>0</v>
      </c>
      <c r="Z145" s="228">
        <f t="shared" si="67"/>
        <v>0</v>
      </c>
      <c r="AA145" s="234"/>
    </row>
    <row r="146" spans="1:27" x14ac:dyDescent="0.25">
      <c r="A146" s="465" t="s">
        <v>332</v>
      </c>
      <c r="B146" s="464">
        <v>5023</v>
      </c>
      <c r="C146" s="464">
        <v>1</v>
      </c>
      <c r="D146" s="479" t="str">
        <f t="shared" si="69"/>
        <v/>
      </c>
      <c r="E146" s="480">
        <f t="shared" si="70"/>
        <v>0</v>
      </c>
      <c r="F146" s="481">
        <f t="shared" si="71"/>
        <v>0</v>
      </c>
      <c r="G146" s="482">
        <f t="shared" si="72"/>
        <v>0</v>
      </c>
      <c r="H146" s="482">
        <f t="shared" si="73"/>
        <v>0</v>
      </c>
      <c r="I146" s="482">
        <f t="shared" si="74"/>
        <v>0</v>
      </c>
      <c r="J146" s="482">
        <f t="shared" si="75"/>
        <v>0</v>
      </c>
      <c r="K146" s="482">
        <f t="shared" si="76"/>
        <v>0</v>
      </c>
      <c r="L146" s="483">
        <f t="shared" si="77"/>
        <v>0</v>
      </c>
      <c r="M146" s="481">
        <f t="shared" si="78"/>
        <v>0</v>
      </c>
      <c r="N146" s="482">
        <f t="shared" si="79"/>
        <v>0</v>
      </c>
      <c r="O146" s="482">
        <f t="shared" si="80"/>
        <v>0</v>
      </c>
      <c r="P146" s="482">
        <f t="shared" si="81"/>
        <v>0</v>
      </c>
      <c r="Q146" s="482">
        <f t="shared" si="82"/>
        <v>0</v>
      </c>
      <c r="R146" s="480">
        <f t="shared" si="83"/>
        <v>0</v>
      </c>
      <c r="S146" s="464">
        <f t="shared" si="84"/>
        <v>0</v>
      </c>
      <c r="T146" s="464">
        <f t="shared" si="85"/>
        <v>0</v>
      </c>
      <c r="U146" s="481">
        <f t="shared" si="86"/>
        <v>0</v>
      </c>
      <c r="V146" s="483">
        <f t="shared" si="87"/>
        <v>0</v>
      </c>
      <c r="W146" s="228">
        <f t="shared" si="68"/>
        <v>0</v>
      </c>
      <c r="X146" s="228">
        <f t="shared" si="65"/>
        <v>0</v>
      </c>
      <c r="Y146" s="228">
        <f t="shared" si="66"/>
        <v>0</v>
      </c>
      <c r="Z146" s="228">
        <f t="shared" si="67"/>
        <v>0</v>
      </c>
      <c r="AA146" s="234"/>
    </row>
    <row r="147" spans="1:27" x14ac:dyDescent="0.25">
      <c r="A147" s="465" t="s">
        <v>333</v>
      </c>
      <c r="B147" s="464">
        <v>5022</v>
      </c>
      <c r="C147" s="464">
        <v>1</v>
      </c>
      <c r="D147" s="479" t="str">
        <f t="shared" si="69"/>
        <v/>
      </c>
      <c r="E147" s="480">
        <f t="shared" si="70"/>
        <v>0</v>
      </c>
      <c r="F147" s="481">
        <f t="shared" si="71"/>
        <v>0</v>
      </c>
      <c r="G147" s="482">
        <f t="shared" si="72"/>
        <v>0</v>
      </c>
      <c r="H147" s="482">
        <f t="shared" si="73"/>
        <v>0</v>
      </c>
      <c r="I147" s="482">
        <f t="shared" si="74"/>
        <v>0</v>
      </c>
      <c r="J147" s="482">
        <f t="shared" si="75"/>
        <v>0</v>
      </c>
      <c r="K147" s="482">
        <f t="shared" si="76"/>
        <v>0</v>
      </c>
      <c r="L147" s="483">
        <f t="shared" si="77"/>
        <v>0</v>
      </c>
      <c r="M147" s="481">
        <f t="shared" si="78"/>
        <v>0</v>
      </c>
      <c r="N147" s="482">
        <f t="shared" si="79"/>
        <v>0</v>
      </c>
      <c r="O147" s="482">
        <f t="shared" si="80"/>
        <v>0</v>
      </c>
      <c r="P147" s="482">
        <f t="shared" si="81"/>
        <v>0</v>
      </c>
      <c r="Q147" s="482">
        <f t="shared" si="82"/>
        <v>0</v>
      </c>
      <c r="R147" s="480">
        <f t="shared" si="83"/>
        <v>0</v>
      </c>
      <c r="S147" s="464">
        <f t="shared" si="84"/>
        <v>0</v>
      </c>
      <c r="T147" s="464">
        <f t="shared" si="85"/>
        <v>0</v>
      </c>
      <c r="U147" s="481">
        <f t="shared" si="86"/>
        <v>0</v>
      </c>
      <c r="V147" s="483">
        <f t="shared" si="87"/>
        <v>0</v>
      </c>
      <c r="W147" s="228">
        <f t="shared" si="68"/>
        <v>0</v>
      </c>
      <c r="X147" s="228">
        <f t="shared" si="65"/>
        <v>0</v>
      </c>
      <c r="Y147" s="228">
        <f t="shared" si="66"/>
        <v>0</v>
      </c>
      <c r="Z147" s="228">
        <f t="shared" si="67"/>
        <v>0</v>
      </c>
      <c r="AA147" s="234"/>
    </row>
    <row r="148" spans="1:27" x14ac:dyDescent="0.25">
      <c r="A148" s="465" t="s">
        <v>767</v>
      </c>
      <c r="B148" s="464">
        <v>5052</v>
      </c>
      <c r="C148" s="464">
        <v>1</v>
      </c>
      <c r="D148" s="479" t="str">
        <f t="shared" si="69"/>
        <v/>
      </c>
      <c r="E148" s="480">
        <f t="shared" si="70"/>
        <v>0</v>
      </c>
      <c r="F148" s="481">
        <f t="shared" si="71"/>
        <v>0</v>
      </c>
      <c r="G148" s="482">
        <f t="shared" si="72"/>
        <v>0</v>
      </c>
      <c r="H148" s="482">
        <f t="shared" si="73"/>
        <v>0</v>
      </c>
      <c r="I148" s="482">
        <f t="shared" si="74"/>
        <v>0</v>
      </c>
      <c r="J148" s="482">
        <f t="shared" si="75"/>
        <v>0</v>
      </c>
      <c r="K148" s="482">
        <f t="shared" si="76"/>
        <v>0</v>
      </c>
      <c r="L148" s="483">
        <f t="shared" si="77"/>
        <v>0</v>
      </c>
      <c r="M148" s="481">
        <f t="shared" si="78"/>
        <v>0</v>
      </c>
      <c r="N148" s="482">
        <f t="shared" si="79"/>
        <v>0</v>
      </c>
      <c r="O148" s="482">
        <f t="shared" si="80"/>
        <v>0</v>
      </c>
      <c r="P148" s="482">
        <f t="shared" si="81"/>
        <v>0</v>
      </c>
      <c r="Q148" s="482">
        <f t="shared" si="82"/>
        <v>0</v>
      </c>
      <c r="R148" s="480">
        <f t="shared" si="83"/>
        <v>0</v>
      </c>
      <c r="S148" s="464">
        <f t="shared" si="84"/>
        <v>0</v>
      </c>
      <c r="T148" s="464">
        <f t="shared" si="85"/>
        <v>0</v>
      </c>
      <c r="U148" s="481">
        <f t="shared" si="86"/>
        <v>0</v>
      </c>
      <c r="V148" s="483">
        <f t="shared" si="87"/>
        <v>0</v>
      </c>
      <c r="W148" s="228">
        <f t="shared" si="68"/>
        <v>0</v>
      </c>
      <c r="X148" s="228">
        <f t="shared" si="65"/>
        <v>0</v>
      </c>
      <c r="Y148" s="228">
        <f t="shared" si="66"/>
        <v>0</v>
      </c>
      <c r="Z148" s="228">
        <f t="shared" si="67"/>
        <v>0</v>
      </c>
      <c r="AA148" s="234"/>
    </row>
    <row r="149" spans="1:27" x14ac:dyDescent="0.25">
      <c r="A149" s="465" t="s">
        <v>334</v>
      </c>
      <c r="B149" s="464">
        <v>7040</v>
      </c>
      <c r="C149" s="464">
        <v>1</v>
      </c>
      <c r="D149" s="479" t="str">
        <f t="shared" si="69"/>
        <v/>
      </c>
      <c r="E149" s="480">
        <f t="shared" si="70"/>
        <v>0</v>
      </c>
      <c r="F149" s="481">
        <f t="shared" si="71"/>
        <v>0</v>
      </c>
      <c r="G149" s="482">
        <f t="shared" si="72"/>
        <v>0</v>
      </c>
      <c r="H149" s="482">
        <f t="shared" si="73"/>
        <v>0</v>
      </c>
      <c r="I149" s="482">
        <f t="shared" si="74"/>
        <v>0</v>
      </c>
      <c r="J149" s="482">
        <f t="shared" si="75"/>
        <v>0</v>
      </c>
      <c r="K149" s="482">
        <f t="shared" si="76"/>
        <v>0</v>
      </c>
      <c r="L149" s="483">
        <f t="shared" si="77"/>
        <v>0</v>
      </c>
      <c r="M149" s="481">
        <f t="shared" si="78"/>
        <v>0</v>
      </c>
      <c r="N149" s="482">
        <f t="shared" si="79"/>
        <v>0</v>
      </c>
      <c r="O149" s="482">
        <f t="shared" si="80"/>
        <v>0</v>
      </c>
      <c r="P149" s="482">
        <f t="shared" si="81"/>
        <v>0</v>
      </c>
      <c r="Q149" s="482">
        <f t="shared" si="82"/>
        <v>0</v>
      </c>
      <c r="R149" s="480">
        <f t="shared" si="83"/>
        <v>0</v>
      </c>
      <c r="S149" s="464">
        <f t="shared" si="84"/>
        <v>0</v>
      </c>
      <c r="T149" s="464">
        <f t="shared" si="85"/>
        <v>0</v>
      </c>
      <c r="U149" s="481">
        <f t="shared" si="86"/>
        <v>0</v>
      </c>
      <c r="V149" s="483">
        <f t="shared" si="87"/>
        <v>0</v>
      </c>
      <c r="W149" s="228">
        <f t="shared" si="68"/>
        <v>0</v>
      </c>
      <c r="X149" s="228">
        <f t="shared" si="65"/>
        <v>0</v>
      </c>
      <c r="Y149" s="228">
        <f t="shared" si="66"/>
        <v>0</v>
      </c>
      <c r="Z149" s="228">
        <f t="shared" si="67"/>
        <v>0</v>
      </c>
      <c r="AA149" s="234"/>
    </row>
    <row r="150" spans="1:27" x14ac:dyDescent="0.25">
      <c r="A150" s="465" t="s">
        <v>525</v>
      </c>
      <c r="B150" s="464">
        <v>5089</v>
      </c>
      <c r="C150" s="464">
        <v>1</v>
      </c>
      <c r="D150" s="479" t="str">
        <f t="shared" si="69"/>
        <v/>
      </c>
      <c r="E150" s="480">
        <f t="shared" si="70"/>
        <v>0</v>
      </c>
      <c r="F150" s="481">
        <f t="shared" si="71"/>
        <v>0</v>
      </c>
      <c r="G150" s="482">
        <f t="shared" si="72"/>
        <v>0</v>
      </c>
      <c r="H150" s="482">
        <f t="shared" si="73"/>
        <v>0</v>
      </c>
      <c r="I150" s="482">
        <f t="shared" si="74"/>
        <v>0</v>
      </c>
      <c r="J150" s="482">
        <f t="shared" si="75"/>
        <v>0</v>
      </c>
      <c r="K150" s="482">
        <f t="shared" si="76"/>
        <v>0</v>
      </c>
      <c r="L150" s="483">
        <f t="shared" si="77"/>
        <v>0</v>
      </c>
      <c r="M150" s="481">
        <f t="shared" si="78"/>
        <v>0</v>
      </c>
      <c r="N150" s="482">
        <f t="shared" si="79"/>
        <v>0</v>
      </c>
      <c r="O150" s="482">
        <f t="shared" si="80"/>
        <v>0</v>
      </c>
      <c r="P150" s="482">
        <f t="shared" si="81"/>
        <v>0</v>
      </c>
      <c r="Q150" s="482">
        <f t="shared" si="82"/>
        <v>0</v>
      </c>
      <c r="R150" s="480">
        <f t="shared" si="83"/>
        <v>0</v>
      </c>
      <c r="S150" s="464">
        <f t="shared" si="84"/>
        <v>0</v>
      </c>
      <c r="T150" s="464">
        <f t="shared" si="85"/>
        <v>0</v>
      </c>
      <c r="U150" s="481">
        <f t="shared" si="86"/>
        <v>0</v>
      </c>
      <c r="V150" s="483">
        <f t="shared" si="87"/>
        <v>0</v>
      </c>
      <c r="W150" s="228">
        <f t="shared" si="68"/>
        <v>0</v>
      </c>
      <c r="X150" s="228">
        <f t="shared" si="65"/>
        <v>0</v>
      </c>
      <c r="Y150" s="228">
        <f t="shared" si="66"/>
        <v>0</v>
      </c>
      <c r="Z150" s="228">
        <f t="shared" si="67"/>
        <v>0</v>
      </c>
      <c r="AA150" s="234"/>
    </row>
    <row r="151" spans="1:27" x14ac:dyDescent="0.25">
      <c r="A151" s="465" t="s">
        <v>335</v>
      </c>
      <c r="B151" s="464">
        <v>5093</v>
      </c>
      <c r="C151" s="464">
        <v>1</v>
      </c>
      <c r="D151" s="479" t="str">
        <f t="shared" si="69"/>
        <v/>
      </c>
      <c r="E151" s="480">
        <f t="shared" si="70"/>
        <v>0</v>
      </c>
      <c r="F151" s="481">
        <f t="shared" si="71"/>
        <v>0</v>
      </c>
      <c r="G151" s="482">
        <f t="shared" si="72"/>
        <v>0</v>
      </c>
      <c r="H151" s="482">
        <f t="shared" si="73"/>
        <v>0</v>
      </c>
      <c r="I151" s="482">
        <f t="shared" si="74"/>
        <v>0</v>
      </c>
      <c r="J151" s="482">
        <f t="shared" si="75"/>
        <v>0</v>
      </c>
      <c r="K151" s="482">
        <f t="shared" si="76"/>
        <v>0</v>
      </c>
      <c r="L151" s="483">
        <f t="shared" si="77"/>
        <v>0</v>
      </c>
      <c r="M151" s="481">
        <f t="shared" si="78"/>
        <v>0</v>
      </c>
      <c r="N151" s="482">
        <f t="shared" si="79"/>
        <v>0</v>
      </c>
      <c r="O151" s="482">
        <f t="shared" si="80"/>
        <v>0</v>
      </c>
      <c r="P151" s="482">
        <f t="shared" si="81"/>
        <v>0</v>
      </c>
      <c r="Q151" s="482">
        <f t="shared" si="82"/>
        <v>0</v>
      </c>
      <c r="R151" s="480">
        <f t="shared" si="83"/>
        <v>0</v>
      </c>
      <c r="S151" s="464">
        <f t="shared" si="84"/>
        <v>0</v>
      </c>
      <c r="T151" s="464">
        <f t="shared" si="85"/>
        <v>0</v>
      </c>
      <c r="U151" s="481">
        <f t="shared" si="86"/>
        <v>0</v>
      </c>
      <c r="V151" s="483">
        <f t="shared" si="87"/>
        <v>0</v>
      </c>
      <c r="W151" s="228">
        <f t="shared" si="68"/>
        <v>0</v>
      </c>
      <c r="X151" s="228">
        <f t="shared" si="65"/>
        <v>0</v>
      </c>
      <c r="Y151" s="228">
        <f t="shared" si="66"/>
        <v>0</v>
      </c>
      <c r="Z151" s="228">
        <f t="shared" si="67"/>
        <v>0</v>
      </c>
      <c r="AA151" s="234"/>
    </row>
    <row r="152" spans="1:27" x14ac:dyDescent="0.25">
      <c r="A152" s="465" t="s">
        <v>336</v>
      </c>
      <c r="B152" s="464">
        <v>5025</v>
      </c>
      <c r="C152" s="464">
        <v>1</v>
      </c>
      <c r="D152" s="479" t="str">
        <f t="shared" si="69"/>
        <v/>
      </c>
      <c r="E152" s="480">
        <f t="shared" si="70"/>
        <v>0</v>
      </c>
      <c r="F152" s="481">
        <f t="shared" si="71"/>
        <v>0</v>
      </c>
      <c r="G152" s="482">
        <f t="shared" si="72"/>
        <v>0</v>
      </c>
      <c r="H152" s="482">
        <f t="shared" si="73"/>
        <v>0</v>
      </c>
      <c r="I152" s="482">
        <f t="shared" si="74"/>
        <v>0</v>
      </c>
      <c r="J152" s="482">
        <f t="shared" si="75"/>
        <v>0</v>
      </c>
      <c r="K152" s="482">
        <f t="shared" si="76"/>
        <v>0</v>
      </c>
      <c r="L152" s="483">
        <f t="shared" si="77"/>
        <v>0</v>
      </c>
      <c r="M152" s="481">
        <f t="shared" si="78"/>
        <v>0</v>
      </c>
      <c r="N152" s="482">
        <f t="shared" si="79"/>
        <v>0</v>
      </c>
      <c r="O152" s="482">
        <f t="shared" si="80"/>
        <v>0</v>
      </c>
      <c r="P152" s="482">
        <f t="shared" si="81"/>
        <v>0</v>
      </c>
      <c r="Q152" s="482">
        <f t="shared" si="82"/>
        <v>0</v>
      </c>
      <c r="R152" s="480">
        <f t="shared" si="83"/>
        <v>0</v>
      </c>
      <c r="S152" s="464">
        <f t="shared" si="84"/>
        <v>0</v>
      </c>
      <c r="T152" s="464">
        <f t="shared" si="85"/>
        <v>0</v>
      </c>
      <c r="U152" s="481">
        <f t="shared" si="86"/>
        <v>0</v>
      </c>
      <c r="V152" s="483">
        <f t="shared" si="87"/>
        <v>0</v>
      </c>
      <c r="W152" s="228">
        <f t="shared" si="68"/>
        <v>0</v>
      </c>
      <c r="X152" s="228">
        <f t="shared" si="65"/>
        <v>0</v>
      </c>
      <c r="Y152" s="228">
        <f t="shared" si="66"/>
        <v>0</v>
      </c>
      <c r="Z152" s="228">
        <f t="shared" si="67"/>
        <v>0</v>
      </c>
      <c r="AA152" s="234"/>
    </row>
    <row r="153" spans="1:27" x14ac:dyDescent="0.25">
      <c r="A153" s="465" t="s">
        <v>337</v>
      </c>
      <c r="B153" s="464">
        <v>5094</v>
      </c>
      <c r="C153" s="464">
        <v>1</v>
      </c>
      <c r="D153" s="479" t="str">
        <f t="shared" si="69"/>
        <v/>
      </c>
      <c r="E153" s="480">
        <f t="shared" si="70"/>
        <v>0</v>
      </c>
      <c r="F153" s="481">
        <f t="shared" si="71"/>
        <v>0</v>
      </c>
      <c r="G153" s="482">
        <f t="shared" si="72"/>
        <v>0</v>
      </c>
      <c r="H153" s="482">
        <f t="shared" si="73"/>
        <v>0</v>
      </c>
      <c r="I153" s="482">
        <f t="shared" si="74"/>
        <v>0</v>
      </c>
      <c r="J153" s="482">
        <f t="shared" si="75"/>
        <v>0</v>
      </c>
      <c r="K153" s="482">
        <f t="shared" si="76"/>
        <v>0</v>
      </c>
      <c r="L153" s="483">
        <f t="shared" si="77"/>
        <v>0</v>
      </c>
      <c r="M153" s="481">
        <f t="shared" si="78"/>
        <v>0</v>
      </c>
      <c r="N153" s="482">
        <f t="shared" si="79"/>
        <v>0</v>
      </c>
      <c r="O153" s="482">
        <f t="shared" si="80"/>
        <v>0</v>
      </c>
      <c r="P153" s="482">
        <f t="shared" si="81"/>
        <v>0</v>
      </c>
      <c r="Q153" s="482">
        <f t="shared" si="82"/>
        <v>0</v>
      </c>
      <c r="R153" s="480">
        <f t="shared" si="83"/>
        <v>0</v>
      </c>
      <c r="S153" s="464">
        <f t="shared" si="84"/>
        <v>0</v>
      </c>
      <c r="T153" s="464">
        <f t="shared" si="85"/>
        <v>0</v>
      </c>
      <c r="U153" s="481">
        <f t="shared" si="86"/>
        <v>0</v>
      </c>
      <c r="V153" s="483">
        <f t="shared" si="87"/>
        <v>0</v>
      </c>
      <c r="W153" s="228">
        <f t="shared" si="68"/>
        <v>0</v>
      </c>
      <c r="X153" s="228">
        <f t="shared" si="65"/>
        <v>0</v>
      </c>
      <c r="Y153" s="228">
        <f t="shared" si="66"/>
        <v>0</v>
      </c>
      <c r="Z153" s="228">
        <f t="shared" si="67"/>
        <v>0</v>
      </c>
      <c r="AA153" s="234"/>
    </row>
    <row r="154" spans="1:27" x14ac:dyDescent="0.25">
      <c r="A154" s="465" t="s">
        <v>338</v>
      </c>
      <c r="B154" s="464">
        <v>5096</v>
      </c>
      <c r="C154" s="464">
        <v>1</v>
      </c>
      <c r="D154" s="479" t="str">
        <f t="shared" si="69"/>
        <v/>
      </c>
      <c r="E154" s="480">
        <f t="shared" si="70"/>
        <v>0</v>
      </c>
      <c r="F154" s="481">
        <f t="shared" si="71"/>
        <v>0</v>
      </c>
      <c r="G154" s="482">
        <f t="shared" si="72"/>
        <v>0</v>
      </c>
      <c r="H154" s="482">
        <f t="shared" si="73"/>
        <v>0</v>
      </c>
      <c r="I154" s="482">
        <f t="shared" si="74"/>
        <v>0</v>
      </c>
      <c r="J154" s="482">
        <f t="shared" si="75"/>
        <v>0</v>
      </c>
      <c r="K154" s="482">
        <f t="shared" si="76"/>
        <v>0</v>
      </c>
      <c r="L154" s="483">
        <f t="shared" si="77"/>
        <v>0</v>
      </c>
      <c r="M154" s="481">
        <f t="shared" si="78"/>
        <v>0</v>
      </c>
      <c r="N154" s="482">
        <f t="shared" si="79"/>
        <v>0</v>
      </c>
      <c r="O154" s="482">
        <f t="shared" si="80"/>
        <v>0</v>
      </c>
      <c r="P154" s="482">
        <f t="shared" si="81"/>
        <v>0</v>
      </c>
      <c r="Q154" s="482">
        <f t="shared" si="82"/>
        <v>0</v>
      </c>
      <c r="R154" s="480">
        <f t="shared" si="83"/>
        <v>0</v>
      </c>
      <c r="S154" s="464">
        <f t="shared" si="84"/>
        <v>0</v>
      </c>
      <c r="T154" s="464">
        <f t="shared" si="85"/>
        <v>0</v>
      </c>
      <c r="U154" s="481">
        <f t="shared" si="86"/>
        <v>0</v>
      </c>
      <c r="V154" s="483">
        <f t="shared" si="87"/>
        <v>0</v>
      </c>
      <c r="W154" s="228">
        <f t="shared" si="68"/>
        <v>0</v>
      </c>
      <c r="X154" s="228">
        <f t="shared" si="65"/>
        <v>0</v>
      </c>
      <c r="Y154" s="228">
        <f t="shared" si="66"/>
        <v>0</v>
      </c>
      <c r="Z154" s="228">
        <f t="shared" si="67"/>
        <v>0</v>
      </c>
      <c r="AA154" s="234"/>
    </row>
    <row r="155" spans="1:27" x14ac:dyDescent="0.25">
      <c r="A155" s="465" t="s">
        <v>1518</v>
      </c>
      <c r="B155" s="464">
        <v>7091</v>
      </c>
      <c r="C155" s="464">
        <v>1</v>
      </c>
      <c r="D155" s="479" t="str">
        <f t="shared" si="69"/>
        <v/>
      </c>
      <c r="E155" s="480">
        <f t="shared" si="70"/>
        <v>0</v>
      </c>
      <c r="F155" s="481">
        <f t="shared" si="71"/>
        <v>0</v>
      </c>
      <c r="G155" s="482">
        <f t="shared" si="72"/>
        <v>0</v>
      </c>
      <c r="H155" s="482">
        <f t="shared" si="73"/>
        <v>0</v>
      </c>
      <c r="I155" s="482">
        <f t="shared" si="74"/>
        <v>0</v>
      </c>
      <c r="J155" s="482">
        <f t="shared" si="75"/>
        <v>0</v>
      </c>
      <c r="K155" s="482">
        <f t="shared" si="76"/>
        <v>0</v>
      </c>
      <c r="L155" s="483">
        <f t="shared" si="77"/>
        <v>0</v>
      </c>
      <c r="M155" s="481">
        <f t="shared" si="78"/>
        <v>0</v>
      </c>
      <c r="N155" s="482">
        <f t="shared" si="79"/>
        <v>0</v>
      </c>
      <c r="O155" s="482">
        <f t="shared" si="80"/>
        <v>0</v>
      </c>
      <c r="P155" s="482">
        <f t="shared" si="81"/>
        <v>0</v>
      </c>
      <c r="Q155" s="482">
        <f t="shared" si="82"/>
        <v>0</v>
      </c>
      <c r="R155" s="480">
        <f t="shared" si="83"/>
        <v>0</v>
      </c>
      <c r="S155" s="464">
        <f t="shared" si="84"/>
        <v>0</v>
      </c>
      <c r="T155" s="464">
        <f t="shared" si="85"/>
        <v>0</v>
      </c>
      <c r="U155" s="481">
        <f t="shared" si="86"/>
        <v>0</v>
      </c>
      <c r="V155" s="483">
        <f t="shared" si="87"/>
        <v>0</v>
      </c>
      <c r="W155" s="228">
        <f t="shared" si="68"/>
        <v>0</v>
      </c>
      <c r="X155" s="228">
        <f t="shared" si="65"/>
        <v>0</v>
      </c>
      <c r="Y155" s="228">
        <f t="shared" si="66"/>
        <v>0</v>
      </c>
      <c r="Z155" s="228">
        <f t="shared" si="67"/>
        <v>0</v>
      </c>
      <c r="AA155" s="234"/>
    </row>
    <row r="156" spans="1:27" x14ac:dyDescent="0.25">
      <c r="A156" s="465" t="s">
        <v>339</v>
      </c>
      <c r="B156" s="464">
        <v>7048</v>
      </c>
      <c r="C156" s="464">
        <v>1</v>
      </c>
      <c r="D156" s="479" t="str">
        <f t="shared" si="69"/>
        <v/>
      </c>
      <c r="E156" s="480">
        <f t="shared" si="70"/>
        <v>0</v>
      </c>
      <c r="F156" s="481">
        <f t="shared" si="71"/>
        <v>0</v>
      </c>
      <c r="G156" s="482">
        <f t="shared" si="72"/>
        <v>0</v>
      </c>
      <c r="H156" s="482">
        <f t="shared" si="73"/>
        <v>0</v>
      </c>
      <c r="I156" s="482">
        <f t="shared" si="74"/>
        <v>0</v>
      </c>
      <c r="J156" s="482">
        <f t="shared" si="75"/>
        <v>0</v>
      </c>
      <c r="K156" s="482">
        <f t="shared" si="76"/>
        <v>0</v>
      </c>
      <c r="L156" s="483">
        <f t="shared" si="77"/>
        <v>0</v>
      </c>
      <c r="M156" s="481">
        <f t="shared" si="78"/>
        <v>0</v>
      </c>
      <c r="N156" s="482">
        <f t="shared" si="79"/>
        <v>0</v>
      </c>
      <c r="O156" s="482">
        <f t="shared" si="80"/>
        <v>0</v>
      </c>
      <c r="P156" s="482">
        <f t="shared" si="81"/>
        <v>0</v>
      </c>
      <c r="Q156" s="482">
        <f t="shared" si="82"/>
        <v>0</v>
      </c>
      <c r="R156" s="480">
        <f t="shared" si="83"/>
        <v>0</v>
      </c>
      <c r="S156" s="464">
        <f t="shared" si="84"/>
        <v>0</v>
      </c>
      <c r="T156" s="464">
        <f t="shared" si="85"/>
        <v>0</v>
      </c>
      <c r="U156" s="481">
        <f t="shared" si="86"/>
        <v>0</v>
      </c>
      <c r="V156" s="483">
        <f t="shared" si="87"/>
        <v>0</v>
      </c>
      <c r="W156" s="228">
        <f t="shared" si="68"/>
        <v>0</v>
      </c>
      <c r="X156" s="228">
        <f t="shared" si="65"/>
        <v>0</v>
      </c>
      <c r="Y156" s="228">
        <f t="shared" si="66"/>
        <v>0</v>
      </c>
      <c r="Z156" s="228">
        <f t="shared" si="67"/>
        <v>0</v>
      </c>
      <c r="AA156" s="234"/>
    </row>
    <row r="157" spans="1:27" x14ac:dyDescent="0.25">
      <c r="A157" s="465" t="s">
        <v>1509</v>
      </c>
      <c r="B157" s="464">
        <v>6206</v>
      </c>
      <c r="C157" s="464">
        <v>1</v>
      </c>
      <c r="D157" s="479" t="str">
        <f t="shared" si="69"/>
        <v/>
      </c>
      <c r="E157" s="480">
        <f t="shared" si="70"/>
        <v>0</v>
      </c>
      <c r="F157" s="481">
        <f t="shared" si="71"/>
        <v>0</v>
      </c>
      <c r="G157" s="482">
        <f t="shared" si="72"/>
        <v>0</v>
      </c>
      <c r="H157" s="482">
        <f t="shared" si="73"/>
        <v>0</v>
      </c>
      <c r="I157" s="482">
        <f t="shared" si="74"/>
        <v>0</v>
      </c>
      <c r="J157" s="482">
        <f t="shared" si="75"/>
        <v>0</v>
      </c>
      <c r="K157" s="482">
        <f t="shared" si="76"/>
        <v>0</v>
      </c>
      <c r="L157" s="483">
        <f t="shared" si="77"/>
        <v>0</v>
      </c>
      <c r="M157" s="481">
        <f t="shared" si="78"/>
        <v>0</v>
      </c>
      <c r="N157" s="482">
        <f t="shared" si="79"/>
        <v>0</v>
      </c>
      <c r="O157" s="482">
        <f t="shared" si="80"/>
        <v>0</v>
      </c>
      <c r="P157" s="482">
        <f t="shared" si="81"/>
        <v>0</v>
      </c>
      <c r="Q157" s="482">
        <f t="shared" si="82"/>
        <v>0</v>
      </c>
      <c r="R157" s="480">
        <f t="shared" si="83"/>
        <v>0</v>
      </c>
      <c r="S157" s="464">
        <f t="shared" si="84"/>
        <v>0</v>
      </c>
      <c r="T157" s="464">
        <f t="shared" si="85"/>
        <v>0</v>
      </c>
      <c r="U157" s="481">
        <f t="shared" si="86"/>
        <v>0</v>
      </c>
      <c r="V157" s="483">
        <f t="shared" si="87"/>
        <v>0</v>
      </c>
      <c r="W157" s="228">
        <f t="shared" si="68"/>
        <v>0</v>
      </c>
      <c r="X157" s="228">
        <f t="shared" si="65"/>
        <v>0</v>
      </c>
      <c r="Y157" s="228">
        <f t="shared" si="66"/>
        <v>0</v>
      </c>
      <c r="Z157" s="228">
        <f t="shared" si="67"/>
        <v>0</v>
      </c>
      <c r="AA157" s="234"/>
    </row>
    <row r="158" spans="1:27" x14ac:dyDescent="0.25">
      <c r="A158" s="465" t="s">
        <v>912</v>
      </c>
      <c r="B158" s="464">
        <v>5160</v>
      </c>
      <c r="C158" s="464">
        <v>1</v>
      </c>
      <c r="D158" s="479" t="str">
        <f t="shared" si="69"/>
        <v/>
      </c>
      <c r="E158" s="480">
        <f t="shared" si="70"/>
        <v>0</v>
      </c>
      <c r="F158" s="481">
        <f t="shared" si="71"/>
        <v>0</v>
      </c>
      <c r="G158" s="482">
        <f t="shared" si="72"/>
        <v>0</v>
      </c>
      <c r="H158" s="482">
        <f t="shared" si="73"/>
        <v>0</v>
      </c>
      <c r="I158" s="482">
        <f t="shared" si="74"/>
        <v>0</v>
      </c>
      <c r="J158" s="482">
        <f t="shared" si="75"/>
        <v>0</v>
      </c>
      <c r="K158" s="482">
        <f t="shared" si="76"/>
        <v>0</v>
      </c>
      <c r="L158" s="483">
        <f t="shared" si="77"/>
        <v>0</v>
      </c>
      <c r="M158" s="481">
        <f t="shared" si="78"/>
        <v>0</v>
      </c>
      <c r="N158" s="482">
        <f t="shared" si="79"/>
        <v>0</v>
      </c>
      <c r="O158" s="482">
        <f t="shared" si="80"/>
        <v>0</v>
      </c>
      <c r="P158" s="482">
        <f t="shared" si="81"/>
        <v>0</v>
      </c>
      <c r="Q158" s="482">
        <f t="shared" si="82"/>
        <v>0</v>
      </c>
      <c r="R158" s="480">
        <f t="shared" si="83"/>
        <v>0</v>
      </c>
      <c r="S158" s="464">
        <f t="shared" si="84"/>
        <v>0</v>
      </c>
      <c r="T158" s="464">
        <f t="shared" si="85"/>
        <v>0</v>
      </c>
      <c r="U158" s="481">
        <f t="shared" si="86"/>
        <v>0</v>
      </c>
      <c r="V158" s="483">
        <f t="shared" si="87"/>
        <v>0</v>
      </c>
      <c r="W158" s="228">
        <f t="shared" si="68"/>
        <v>0</v>
      </c>
      <c r="X158" s="228">
        <f t="shared" si="65"/>
        <v>0</v>
      </c>
      <c r="Y158" s="228">
        <f t="shared" si="66"/>
        <v>0</v>
      </c>
      <c r="Z158" s="228">
        <f t="shared" si="67"/>
        <v>0</v>
      </c>
      <c r="AA158" s="234"/>
    </row>
    <row r="159" spans="1:27" x14ac:dyDescent="0.25">
      <c r="A159" s="465" t="s">
        <v>340</v>
      </c>
      <c r="B159" s="464">
        <v>5026</v>
      </c>
      <c r="C159" s="464">
        <v>1</v>
      </c>
      <c r="D159" s="479" t="str">
        <f t="shared" si="69"/>
        <v/>
      </c>
      <c r="E159" s="480">
        <f t="shared" si="70"/>
        <v>0</v>
      </c>
      <c r="F159" s="481">
        <f t="shared" si="71"/>
        <v>0</v>
      </c>
      <c r="G159" s="482">
        <f t="shared" si="72"/>
        <v>0</v>
      </c>
      <c r="H159" s="482">
        <f t="shared" si="73"/>
        <v>0</v>
      </c>
      <c r="I159" s="482">
        <f t="shared" si="74"/>
        <v>0</v>
      </c>
      <c r="J159" s="482">
        <f t="shared" si="75"/>
        <v>0</v>
      </c>
      <c r="K159" s="482">
        <f t="shared" si="76"/>
        <v>0</v>
      </c>
      <c r="L159" s="483">
        <f t="shared" si="77"/>
        <v>0</v>
      </c>
      <c r="M159" s="481">
        <f t="shared" si="78"/>
        <v>0</v>
      </c>
      <c r="N159" s="482">
        <f t="shared" si="79"/>
        <v>0</v>
      </c>
      <c r="O159" s="482">
        <f t="shared" si="80"/>
        <v>0</v>
      </c>
      <c r="P159" s="482">
        <f t="shared" si="81"/>
        <v>0</v>
      </c>
      <c r="Q159" s="482">
        <f t="shared" si="82"/>
        <v>0</v>
      </c>
      <c r="R159" s="480">
        <f t="shared" si="83"/>
        <v>0</v>
      </c>
      <c r="S159" s="464">
        <f t="shared" si="84"/>
        <v>0</v>
      </c>
      <c r="T159" s="464">
        <f t="shared" si="85"/>
        <v>0</v>
      </c>
      <c r="U159" s="481">
        <f t="shared" si="86"/>
        <v>0</v>
      </c>
      <c r="V159" s="483">
        <f t="shared" si="87"/>
        <v>0</v>
      </c>
      <c r="W159" s="228">
        <f t="shared" si="68"/>
        <v>0</v>
      </c>
      <c r="X159" s="228">
        <f t="shared" si="65"/>
        <v>0</v>
      </c>
      <c r="Y159" s="228">
        <f t="shared" si="66"/>
        <v>0</v>
      </c>
      <c r="Z159" s="228">
        <f t="shared" si="67"/>
        <v>0</v>
      </c>
      <c r="AA159" s="234"/>
    </row>
    <row r="160" spans="1:27" x14ac:dyDescent="0.25">
      <c r="A160" s="465" t="s">
        <v>870</v>
      </c>
      <c r="B160" s="464">
        <v>7068</v>
      </c>
      <c r="C160" s="464">
        <v>1</v>
      </c>
      <c r="D160" s="479" t="str">
        <f t="shared" si="69"/>
        <v/>
      </c>
      <c r="E160" s="480">
        <f t="shared" si="70"/>
        <v>0</v>
      </c>
      <c r="F160" s="481">
        <f t="shared" si="71"/>
        <v>0</v>
      </c>
      <c r="G160" s="482">
        <f t="shared" si="72"/>
        <v>0</v>
      </c>
      <c r="H160" s="482">
        <f t="shared" si="73"/>
        <v>0</v>
      </c>
      <c r="I160" s="482">
        <f t="shared" si="74"/>
        <v>0</v>
      </c>
      <c r="J160" s="482">
        <f t="shared" si="75"/>
        <v>0</v>
      </c>
      <c r="K160" s="482">
        <f t="shared" si="76"/>
        <v>0</v>
      </c>
      <c r="L160" s="483">
        <f t="shared" si="77"/>
        <v>0</v>
      </c>
      <c r="M160" s="481">
        <f t="shared" si="78"/>
        <v>0</v>
      </c>
      <c r="N160" s="482">
        <f t="shared" si="79"/>
        <v>0</v>
      </c>
      <c r="O160" s="482">
        <f t="shared" si="80"/>
        <v>0</v>
      </c>
      <c r="P160" s="482">
        <f t="shared" si="81"/>
        <v>0</v>
      </c>
      <c r="Q160" s="482">
        <f t="shared" si="82"/>
        <v>0</v>
      </c>
      <c r="R160" s="480">
        <f t="shared" si="83"/>
        <v>0</v>
      </c>
      <c r="S160" s="464">
        <f t="shared" si="84"/>
        <v>0</v>
      </c>
      <c r="T160" s="464">
        <f t="shared" si="85"/>
        <v>0</v>
      </c>
      <c r="U160" s="481">
        <f t="shared" si="86"/>
        <v>0</v>
      </c>
      <c r="V160" s="483">
        <f t="shared" si="87"/>
        <v>0</v>
      </c>
      <c r="W160" s="228">
        <f t="shared" si="68"/>
        <v>0</v>
      </c>
      <c r="X160" s="228">
        <f t="shared" si="65"/>
        <v>0</v>
      </c>
      <c r="Y160" s="228">
        <f t="shared" si="66"/>
        <v>0</v>
      </c>
      <c r="Z160" s="228">
        <f t="shared" si="67"/>
        <v>0</v>
      </c>
      <c r="AA160" s="234"/>
    </row>
    <row r="161" spans="1:27" x14ac:dyDescent="0.25">
      <c r="A161" s="465" t="s">
        <v>341</v>
      </c>
      <c r="B161" s="464">
        <v>5103</v>
      </c>
      <c r="C161" s="464">
        <v>1</v>
      </c>
      <c r="D161" s="479" t="str">
        <f t="shared" si="69"/>
        <v/>
      </c>
      <c r="E161" s="480">
        <f t="shared" si="70"/>
        <v>0</v>
      </c>
      <c r="F161" s="481">
        <f t="shared" si="71"/>
        <v>0</v>
      </c>
      <c r="G161" s="482">
        <f t="shared" si="72"/>
        <v>0</v>
      </c>
      <c r="H161" s="482">
        <f t="shared" si="73"/>
        <v>0</v>
      </c>
      <c r="I161" s="482">
        <f t="shared" si="74"/>
        <v>0</v>
      </c>
      <c r="J161" s="482">
        <f t="shared" si="75"/>
        <v>0</v>
      </c>
      <c r="K161" s="482">
        <f t="shared" si="76"/>
        <v>0</v>
      </c>
      <c r="L161" s="483">
        <f t="shared" si="77"/>
        <v>0</v>
      </c>
      <c r="M161" s="481">
        <f t="shared" si="78"/>
        <v>0</v>
      </c>
      <c r="N161" s="482">
        <f t="shared" si="79"/>
        <v>0</v>
      </c>
      <c r="O161" s="482">
        <f t="shared" si="80"/>
        <v>0</v>
      </c>
      <c r="P161" s="482">
        <f t="shared" si="81"/>
        <v>0</v>
      </c>
      <c r="Q161" s="482">
        <f t="shared" si="82"/>
        <v>0</v>
      </c>
      <c r="R161" s="480">
        <f t="shared" si="83"/>
        <v>0</v>
      </c>
      <c r="S161" s="464">
        <f t="shared" si="84"/>
        <v>0</v>
      </c>
      <c r="T161" s="464">
        <f t="shared" si="85"/>
        <v>0</v>
      </c>
      <c r="U161" s="481">
        <f t="shared" si="86"/>
        <v>0</v>
      </c>
      <c r="V161" s="483">
        <f t="shared" si="87"/>
        <v>0</v>
      </c>
      <c r="W161" s="228">
        <f t="shared" si="68"/>
        <v>0</v>
      </c>
      <c r="X161" s="228">
        <f t="shared" si="65"/>
        <v>0</v>
      </c>
      <c r="Y161" s="228">
        <f t="shared" si="66"/>
        <v>0</v>
      </c>
      <c r="Z161" s="228">
        <f t="shared" si="67"/>
        <v>0</v>
      </c>
      <c r="AA161" s="234"/>
    </row>
    <row r="162" spans="1:27" x14ac:dyDescent="0.25">
      <c r="A162" s="465" t="s">
        <v>342</v>
      </c>
      <c r="B162" s="464">
        <v>7007</v>
      </c>
      <c r="C162" s="464">
        <v>1</v>
      </c>
      <c r="D162" s="479" t="str">
        <f t="shared" si="69"/>
        <v/>
      </c>
      <c r="E162" s="480">
        <f t="shared" si="70"/>
        <v>0</v>
      </c>
      <c r="F162" s="481">
        <f t="shared" si="71"/>
        <v>0</v>
      </c>
      <c r="G162" s="482">
        <f t="shared" si="72"/>
        <v>0</v>
      </c>
      <c r="H162" s="482">
        <f t="shared" si="73"/>
        <v>0</v>
      </c>
      <c r="I162" s="482">
        <f t="shared" si="74"/>
        <v>0</v>
      </c>
      <c r="J162" s="482">
        <f t="shared" si="75"/>
        <v>0</v>
      </c>
      <c r="K162" s="482">
        <f t="shared" si="76"/>
        <v>0</v>
      </c>
      <c r="L162" s="483">
        <f t="shared" si="77"/>
        <v>0</v>
      </c>
      <c r="M162" s="481">
        <f t="shared" si="78"/>
        <v>0</v>
      </c>
      <c r="N162" s="482">
        <f t="shared" si="79"/>
        <v>0</v>
      </c>
      <c r="O162" s="482">
        <f t="shared" si="80"/>
        <v>0</v>
      </c>
      <c r="P162" s="482">
        <f t="shared" si="81"/>
        <v>0</v>
      </c>
      <c r="Q162" s="482">
        <f t="shared" si="82"/>
        <v>0</v>
      </c>
      <c r="R162" s="480">
        <f t="shared" si="83"/>
        <v>0</v>
      </c>
      <c r="S162" s="464">
        <f t="shared" si="84"/>
        <v>0</v>
      </c>
      <c r="T162" s="464">
        <f t="shared" si="85"/>
        <v>0</v>
      </c>
      <c r="U162" s="481">
        <f t="shared" si="86"/>
        <v>0</v>
      </c>
      <c r="V162" s="483">
        <f t="shared" si="87"/>
        <v>0</v>
      </c>
      <c r="W162" s="228">
        <f t="shared" si="68"/>
        <v>0</v>
      </c>
      <c r="X162" s="228">
        <f t="shared" si="65"/>
        <v>0</v>
      </c>
      <c r="Y162" s="228">
        <f t="shared" si="66"/>
        <v>0</v>
      </c>
      <c r="Z162" s="228">
        <f t="shared" si="67"/>
        <v>0</v>
      </c>
      <c r="AA162" s="234"/>
    </row>
    <row r="163" spans="1:27" x14ac:dyDescent="0.25">
      <c r="A163" s="465" t="s">
        <v>768</v>
      </c>
      <c r="B163" s="464">
        <v>6029</v>
      </c>
      <c r="C163" s="464">
        <v>1</v>
      </c>
      <c r="D163" s="479" t="str">
        <f t="shared" si="69"/>
        <v/>
      </c>
      <c r="E163" s="480">
        <f t="shared" si="70"/>
        <v>0</v>
      </c>
      <c r="F163" s="481">
        <f t="shared" si="71"/>
        <v>0</v>
      </c>
      <c r="G163" s="482">
        <f t="shared" si="72"/>
        <v>0</v>
      </c>
      <c r="H163" s="482">
        <f t="shared" si="73"/>
        <v>0</v>
      </c>
      <c r="I163" s="482">
        <f t="shared" si="74"/>
        <v>0</v>
      </c>
      <c r="J163" s="482">
        <f t="shared" si="75"/>
        <v>0</v>
      </c>
      <c r="K163" s="482">
        <f t="shared" si="76"/>
        <v>0</v>
      </c>
      <c r="L163" s="483">
        <f t="shared" si="77"/>
        <v>0</v>
      </c>
      <c r="M163" s="481">
        <f t="shared" si="78"/>
        <v>0</v>
      </c>
      <c r="N163" s="482">
        <f t="shared" si="79"/>
        <v>0</v>
      </c>
      <c r="O163" s="482">
        <f t="shared" si="80"/>
        <v>0</v>
      </c>
      <c r="P163" s="482">
        <f t="shared" si="81"/>
        <v>0</v>
      </c>
      <c r="Q163" s="482">
        <f t="shared" si="82"/>
        <v>0</v>
      </c>
      <c r="R163" s="480">
        <f t="shared" si="83"/>
        <v>0</v>
      </c>
      <c r="S163" s="464">
        <f t="shared" si="84"/>
        <v>0</v>
      </c>
      <c r="T163" s="464">
        <f t="shared" si="85"/>
        <v>0</v>
      </c>
      <c r="U163" s="481">
        <f t="shared" si="86"/>
        <v>0</v>
      </c>
      <c r="V163" s="483">
        <f t="shared" si="87"/>
        <v>0</v>
      </c>
      <c r="W163" s="228">
        <f t="shared" si="68"/>
        <v>0</v>
      </c>
      <c r="X163" s="228">
        <f t="shared" si="65"/>
        <v>0</v>
      </c>
      <c r="Y163" s="228">
        <f t="shared" si="66"/>
        <v>0</v>
      </c>
      <c r="Z163" s="228">
        <f t="shared" si="67"/>
        <v>0</v>
      </c>
      <c r="AA163" s="234"/>
    </row>
    <row r="164" spans="1:27" x14ac:dyDescent="0.25">
      <c r="A164" s="465" t="s">
        <v>343</v>
      </c>
      <c r="B164" s="464">
        <v>7066</v>
      </c>
      <c r="C164" s="464">
        <v>1</v>
      </c>
      <c r="D164" s="479" t="str">
        <f t="shared" si="69"/>
        <v/>
      </c>
      <c r="E164" s="480">
        <f t="shared" si="70"/>
        <v>0</v>
      </c>
      <c r="F164" s="481">
        <f t="shared" si="71"/>
        <v>0</v>
      </c>
      <c r="G164" s="482">
        <f t="shared" si="72"/>
        <v>0</v>
      </c>
      <c r="H164" s="482">
        <f t="shared" si="73"/>
        <v>0</v>
      </c>
      <c r="I164" s="482">
        <f t="shared" si="74"/>
        <v>0</v>
      </c>
      <c r="J164" s="482">
        <f t="shared" si="75"/>
        <v>0</v>
      </c>
      <c r="K164" s="482">
        <f t="shared" si="76"/>
        <v>0</v>
      </c>
      <c r="L164" s="483">
        <f t="shared" si="77"/>
        <v>0</v>
      </c>
      <c r="M164" s="481">
        <f t="shared" si="78"/>
        <v>0</v>
      </c>
      <c r="N164" s="482">
        <f t="shared" si="79"/>
        <v>0</v>
      </c>
      <c r="O164" s="482">
        <f t="shared" si="80"/>
        <v>0</v>
      </c>
      <c r="P164" s="482">
        <f t="shared" si="81"/>
        <v>0</v>
      </c>
      <c r="Q164" s="482">
        <f t="shared" si="82"/>
        <v>0</v>
      </c>
      <c r="R164" s="480">
        <f t="shared" si="83"/>
        <v>0</v>
      </c>
      <c r="S164" s="464">
        <f t="shared" si="84"/>
        <v>0</v>
      </c>
      <c r="T164" s="464">
        <f t="shared" si="85"/>
        <v>0</v>
      </c>
      <c r="U164" s="481">
        <f t="shared" si="86"/>
        <v>0</v>
      </c>
      <c r="V164" s="483">
        <f t="shared" si="87"/>
        <v>0</v>
      </c>
      <c r="W164" s="228">
        <f t="shared" si="68"/>
        <v>0</v>
      </c>
      <c r="X164" s="228">
        <f t="shared" si="65"/>
        <v>0</v>
      </c>
      <c r="Y164" s="228">
        <f t="shared" si="66"/>
        <v>0</v>
      </c>
      <c r="Z164" s="228">
        <f t="shared" si="67"/>
        <v>0</v>
      </c>
      <c r="AA164" s="234"/>
    </row>
    <row r="165" spans="1:27" x14ac:dyDescent="0.25">
      <c r="A165" s="465" t="s">
        <v>344</v>
      </c>
      <c r="B165" s="464">
        <v>4012</v>
      </c>
      <c r="C165" s="464">
        <v>1</v>
      </c>
      <c r="D165" s="479" t="str">
        <f t="shared" si="69"/>
        <v/>
      </c>
      <c r="E165" s="480">
        <f t="shared" si="70"/>
        <v>0</v>
      </c>
      <c r="F165" s="481">
        <f t="shared" si="71"/>
        <v>0</v>
      </c>
      <c r="G165" s="482">
        <f t="shared" si="72"/>
        <v>0</v>
      </c>
      <c r="H165" s="482">
        <f t="shared" si="73"/>
        <v>0</v>
      </c>
      <c r="I165" s="482">
        <f t="shared" si="74"/>
        <v>0</v>
      </c>
      <c r="J165" s="482">
        <f t="shared" si="75"/>
        <v>0</v>
      </c>
      <c r="K165" s="482">
        <f t="shared" si="76"/>
        <v>0</v>
      </c>
      <c r="L165" s="483">
        <f t="shared" si="77"/>
        <v>0</v>
      </c>
      <c r="M165" s="481">
        <f t="shared" si="78"/>
        <v>0</v>
      </c>
      <c r="N165" s="482">
        <f t="shared" si="79"/>
        <v>0</v>
      </c>
      <c r="O165" s="482">
        <f t="shared" si="80"/>
        <v>0</v>
      </c>
      <c r="P165" s="482">
        <f t="shared" si="81"/>
        <v>0</v>
      </c>
      <c r="Q165" s="482">
        <f t="shared" si="82"/>
        <v>0</v>
      </c>
      <c r="R165" s="480">
        <f t="shared" si="83"/>
        <v>0</v>
      </c>
      <c r="S165" s="464">
        <f t="shared" si="84"/>
        <v>0</v>
      </c>
      <c r="T165" s="464">
        <f t="shared" si="85"/>
        <v>0</v>
      </c>
      <c r="U165" s="481">
        <f t="shared" si="86"/>
        <v>0</v>
      </c>
      <c r="V165" s="483">
        <f t="shared" si="87"/>
        <v>0</v>
      </c>
      <c r="W165" s="228">
        <f t="shared" si="68"/>
        <v>0</v>
      </c>
      <c r="X165" s="228">
        <f t="shared" si="65"/>
        <v>0</v>
      </c>
      <c r="Y165" s="228">
        <f t="shared" si="66"/>
        <v>0</v>
      </c>
      <c r="Z165" s="228">
        <f t="shared" si="67"/>
        <v>0</v>
      </c>
      <c r="AA165" s="234"/>
    </row>
    <row r="166" spans="1:27" x14ac:dyDescent="0.25">
      <c r="A166" s="465" t="s">
        <v>526</v>
      </c>
      <c r="B166" s="464">
        <v>5064</v>
      </c>
      <c r="C166" s="464">
        <v>1</v>
      </c>
      <c r="D166" s="479" t="str">
        <f t="shared" si="69"/>
        <v/>
      </c>
      <c r="E166" s="480">
        <f t="shared" si="70"/>
        <v>0</v>
      </c>
      <c r="F166" s="481">
        <f t="shared" si="71"/>
        <v>0</v>
      </c>
      <c r="G166" s="482">
        <f t="shared" si="72"/>
        <v>0</v>
      </c>
      <c r="H166" s="482">
        <f t="shared" si="73"/>
        <v>0</v>
      </c>
      <c r="I166" s="482">
        <f t="shared" si="74"/>
        <v>0</v>
      </c>
      <c r="J166" s="482">
        <f t="shared" si="75"/>
        <v>0</v>
      </c>
      <c r="K166" s="482">
        <f t="shared" si="76"/>
        <v>0</v>
      </c>
      <c r="L166" s="483">
        <f t="shared" si="77"/>
        <v>0</v>
      </c>
      <c r="M166" s="481">
        <f t="shared" si="78"/>
        <v>0</v>
      </c>
      <c r="N166" s="482">
        <f t="shared" si="79"/>
        <v>0</v>
      </c>
      <c r="O166" s="482">
        <f t="shared" si="80"/>
        <v>0</v>
      </c>
      <c r="P166" s="482">
        <f t="shared" si="81"/>
        <v>0</v>
      </c>
      <c r="Q166" s="482">
        <f t="shared" si="82"/>
        <v>0</v>
      </c>
      <c r="R166" s="480">
        <f t="shared" si="83"/>
        <v>0</v>
      </c>
      <c r="S166" s="464">
        <f t="shared" si="84"/>
        <v>0</v>
      </c>
      <c r="T166" s="464">
        <f t="shared" si="85"/>
        <v>0</v>
      </c>
      <c r="U166" s="481">
        <f t="shared" si="86"/>
        <v>0</v>
      </c>
      <c r="V166" s="483">
        <f t="shared" si="87"/>
        <v>0</v>
      </c>
      <c r="W166" s="228">
        <f t="shared" si="68"/>
        <v>0</v>
      </c>
      <c r="X166" s="228">
        <f t="shared" si="65"/>
        <v>0</v>
      </c>
      <c r="Y166" s="228">
        <f t="shared" si="66"/>
        <v>0</v>
      </c>
      <c r="Z166" s="228">
        <f t="shared" si="67"/>
        <v>0</v>
      </c>
      <c r="AA166" s="234"/>
    </row>
    <row r="167" spans="1:27" x14ac:dyDescent="0.25">
      <c r="A167" s="465" t="s">
        <v>347</v>
      </c>
      <c r="B167" s="464">
        <v>5027</v>
      </c>
      <c r="C167" s="464">
        <v>1</v>
      </c>
      <c r="D167" s="479" t="str">
        <f t="shared" si="69"/>
        <v/>
      </c>
      <c r="E167" s="480">
        <f t="shared" si="70"/>
        <v>0</v>
      </c>
      <c r="F167" s="481">
        <f t="shared" si="71"/>
        <v>0</v>
      </c>
      <c r="G167" s="482">
        <f t="shared" si="72"/>
        <v>0</v>
      </c>
      <c r="H167" s="482">
        <f t="shared" si="73"/>
        <v>0</v>
      </c>
      <c r="I167" s="482">
        <f t="shared" si="74"/>
        <v>0</v>
      </c>
      <c r="J167" s="482">
        <f t="shared" si="75"/>
        <v>0</v>
      </c>
      <c r="K167" s="482">
        <f t="shared" si="76"/>
        <v>0</v>
      </c>
      <c r="L167" s="483">
        <f t="shared" si="77"/>
        <v>0</v>
      </c>
      <c r="M167" s="481">
        <f t="shared" si="78"/>
        <v>0</v>
      </c>
      <c r="N167" s="482">
        <f t="shared" si="79"/>
        <v>0</v>
      </c>
      <c r="O167" s="482">
        <f t="shared" si="80"/>
        <v>0</v>
      </c>
      <c r="P167" s="482">
        <f t="shared" si="81"/>
        <v>0</v>
      </c>
      <c r="Q167" s="482">
        <f t="shared" si="82"/>
        <v>0</v>
      </c>
      <c r="R167" s="480">
        <f t="shared" si="83"/>
        <v>0</v>
      </c>
      <c r="S167" s="464">
        <f t="shared" si="84"/>
        <v>0</v>
      </c>
      <c r="T167" s="464">
        <f t="shared" si="85"/>
        <v>0</v>
      </c>
      <c r="U167" s="481">
        <f t="shared" si="86"/>
        <v>0</v>
      </c>
      <c r="V167" s="483">
        <f t="shared" si="87"/>
        <v>0</v>
      </c>
      <c r="W167" s="228">
        <f t="shared" si="68"/>
        <v>0</v>
      </c>
      <c r="X167" s="228">
        <f t="shared" si="65"/>
        <v>0</v>
      </c>
      <c r="Y167" s="228">
        <f t="shared" si="66"/>
        <v>0</v>
      </c>
      <c r="Z167" s="228">
        <f t="shared" si="67"/>
        <v>0</v>
      </c>
      <c r="AA167" s="234"/>
    </row>
    <row r="168" spans="1:27" x14ac:dyDescent="0.25">
      <c r="A168" s="465" t="s">
        <v>348</v>
      </c>
      <c r="B168" s="464">
        <v>5077</v>
      </c>
      <c r="C168" s="464">
        <v>1</v>
      </c>
      <c r="D168" s="479" t="str">
        <f t="shared" si="69"/>
        <v/>
      </c>
      <c r="E168" s="480">
        <f t="shared" si="70"/>
        <v>0</v>
      </c>
      <c r="F168" s="481">
        <f t="shared" si="71"/>
        <v>0</v>
      </c>
      <c r="G168" s="482">
        <f t="shared" si="72"/>
        <v>0</v>
      </c>
      <c r="H168" s="482">
        <f t="shared" si="73"/>
        <v>0</v>
      </c>
      <c r="I168" s="482">
        <f t="shared" si="74"/>
        <v>0</v>
      </c>
      <c r="J168" s="482">
        <f t="shared" si="75"/>
        <v>0</v>
      </c>
      <c r="K168" s="482">
        <f t="shared" si="76"/>
        <v>0</v>
      </c>
      <c r="L168" s="483">
        <f t="shared" si="77"/>
        <v>0</v>
      </c>
      <c r="M168" s="481">
        <f t="shared" si="78"/>
        <v>0</v>
      </c>
      <c r="N168" s="482">
        <f t="shared" si="79"/>
        <v>0</v>
      </c>
      <c r="O168" s="482">
        <f t="shared" si="80"/>
        <v>0</v>
      </c>
      <c r="P168" s="482">
        <f t="shared" si="81"/>
        <v>0</v>
      </c>
      <c r="Q168" s="482">
        <f t="shared" si="82"/>
        <v>0</v>
      </c>
      <c r="R168" s="480">
        <f t="shared" si="83"/>
        <v>0</v>
      </c>
      <c r="S168" s="464">
        <f t="shared" si="84"/>
        <v>0</v>
      </c>
      <c r="T168" s="464">
        <f t="shared" si="85"/>
        <v>0</v>
      </c>
      <c r="U168" s="481">
        <f t="shared" si="86"/>
        <v>0</v>
      </c>
      <c r="V168" s="483">
        <f t="shared" si="87"/>
        <v>0</v>
      </c>
      <c r="W168" s="228">
        <f t="shared" si="68"/>
        <v>0</v>
      </c>
      <c r="X168" s="228">
        <f t="shared" si="65"/>
        <v>0</v>
      </c>
      <c r="Y168" s="228">
        <f t="shared" si="66"/>
        <v>0</v>
      </c>
      <c r="Z168" s="228">
        <f t="shared" si="67"/>
        <v>0</v>
      </c>
      <c r="AA168" s="234"/>
    </row>
    <row r="169" spans="1:27" x14ac:dyDescent="0.25">
      <c r="A169" s="465" t="s">
        <v>349</v>
      </c>
      <c r="B169" s="464">
        <v>7008</v>
      </c>
      <c r="C169" s="464">
        <v>1</v>
      </c>
      <c r="D169" s="479" t="str">
        <f t="shared" si="69"/>
        <v/>
      </c>
      <c r="E169" s="480">
        <f t="shared" si="70"/>
        <v>0</v>
      </c>
      <c r="F169" s="481">
        <f t="shared" si="71"/>
        <v>0</v>
      </c>
      <c r="G169" s="482">
        <f t="shared" si="72"/>
        <v>0</v>
      </c>
      <c r="H169" s="482">
        <f t="shared" si="73"/>
        <v>0</v>
      </c>
      <c r="I169" s="482">
        <f t="shared" si="74"/>
        <v>0</v>
      </c>
      <c r="J169" s="482">
        <f t="shared" si="75"/>
        <v>0</v>
      </c>
      <c r="K169" s="482">
        <f t="shared" si="76"/>
        <v>0</v>
      </c>
      <c r="L169" s="483">
        <f t="shared" si="77"/>
        <v>0</v>
      </c>
      <c r="M169" s="481">
        <f t="shared" si="78"/>
        <v>0</v>
      </c>
      <c r="N169" s="482">
        <f t="shared" si="79"/>
        <v>0</v>
      </c>
      <c r="O169" s="482">
        <f t="shared" si="80"/>
        <v>0</v>
      </c>
      <c r="P169" s="482">
        <f t="shared" si="81"/>
        <v>0</v>
      </c>
      <c r="Q169" s="482">
        <f t="shared" si="82"/>
        <v>0</v>
      </c>
      <c r="R169" s="480">
        <f t="shared" si="83"/>
        <v>0</v>
      </c>
      <c r="S169" s="464">
        <f t="shared" si="84"/>
        <v>0</v>
      </c>
      <c r="T169" s="464">
        <f t="shared" si="85"/>
        <v>0</v>
      </c>
      <c r="U169" s="481">
        <f t="shared" si="86"/>
        <v>0</v>
      </c>
      <c r="V169" s="483">
        <f t="shared" si="87"/>
        <v>0</v>
      </c>
      <c r="W169" s="228">
        <f t="shared" si="68"/>
        <v>0</v>
      </c>
      <c r="X169" s="228">
        <f t="shared" si="65"/>
        <v>0</v>
      </c>
      <c r="Y169" s="228">
        <f t="shared" si="66"/>
        <v>0</v>
      </c>
      <c r="Z169" s="228">
        <f t="shared" si="67"/>
        <v>0</v>
      </c>
      <c r="AA169" s="234"/>
    </row>
    <row r="170" spans="1:27" x14ac:dyDescent="0.25">
      <c r="A170" s="465" t="s">
        <v>350</v>
      </c>
      <c r="B170" s="464">
        <v>6124</v>
      </c>
      <c r="C170" s="464">
        <v>0</v>
      </c>
      <c r="D170" s="479" t="str">
        <f t="shared" si="69"/>
        <v>(alias)</v>
      </c>
      <c r="E170" s="480">
        <f t="shared" si="70"/>
        <v>0</v>
      </c>
      <c r="F170" s="481">
        <f t="shared" si="71"/>
        <v>0</v>
      </c>
      <c r="G170" s="482">
        <f t="shared" si="72"/>
        <v>0</v>
      </c>
      <c r="H170" s="482">
        <f t="shared" si="73"/>
        <v>0</v>
      </c>
      <c r="I170" s="482">
        <f t="shared" si="74"/>
        <v>0</v>
      </c>
      <c r="J170" s="482">
        <f t="shared" si="75"/>
        <v>0</v>
      </c>
      <c r="K170" s="482">
        <f t="shared" si="76"/>
        <v>0</v>
      </c>
      <c r="L170" s="483">
        <f t="shared" si="77"/>
        <v>0</v>
      </c>
      <c r="M170" s="481">
        <f t="shared" si="78"/>
        <v>0</v>
      </c>
      <c r="N170" s="482">
        <f t="shared" si="79"/>
        <v>0</v>
      </c>
      <c r="O170" s="482">
        <f t="shared" si="80"/>
        <v>0</v>
      </c>
      <c r="P170" s="482">
        <f t="shared" si="81"/>
        <v>0</v>
      </c>
      <c r="Q170" s="482">
        <f t="shared" si="82"/>
        <v>0</v>
      </c>
      <c r="R170" s="480">
        <f t="shared" si="83"/>
        <v>0</v>
      </c>
      <c r="S170" s="464">
        <f t="shared" si="84"/>
        <v>0</v>
      </c>
      <c r="T170" s="464">
        <f t="shared" si="85"/>
        <v>0</v>
      </c>
      <c r="U170" s="481">
        <f t="shared" si="86"/>
        <v>0</v>
      </c>
      <c r="V170" s="483">
        <f t="shared" si="87"/>
        <v>0</v>
      </c>
      <c r="W170" s="228">
        <f t="shared" si="68"/>
        <v>0</v>
      </c>
      <c r="X170" s="228">
        <f t="shared" si="65"/>
        <v>0</v>
      </c>
      <c r="Y170" s="228">
        <f t="shared" si="66"/>
        <v>0</v>
      </c>
      <c r="Z170" s="228">
        <f t="shared" si="67"/>
        <v>0</v>
      </c>
      <c r="AA170" s="234"/>
    </row>
    <row r="171" spans="1:27" x14ac:dyDescent="0.25">
      <c r="A171" s="465" t="s">
        <v>351</v>
      </c>
      <c r="B171" s="464">
        <v>7009</v>
      </c>
      <c r="C171" s="464">
        <v>1</v>
      </c>
      <c r="D171" s="479" t="str">
        <f t="shared" si="69"/>
        <v/>
      </c>
      <c r="E171" s="480">
        <f t="shared" si="70"/>
        <v>0</v>
      </c>
      <c r="F171" s="481">
        <f t="shared" si="71"/>
        <v>0</v>
      </c>
      <c r="G171" s="482">
        <f t="shared" si="72"/>
        <v>0</v>
      </c>
      <c r="H171" s="482">
        <f t="shared" si="73"/>
        <v>0</v>
      </c>
      <c r="I171" s="482">
        <f t="shared" si="74"/>
        <v>0</v>
      </c>
      <c r="J171" s="482">
        <f t="shared" si="75"/>
        <v>0</v>
      </c>
      <c r="K171" s="482">
        <f t="shared" si="76"/>
        <v>0</v>
      </c>
      <c r="L171" s="483">
        <f t="shared" si="77"/>
        <v>0</v>
      </c>
      <c r="M171" s="481">
        <f t="shared" si="78"/>
        <v>0</v>
      </c>
      <c r="N171" s="482">
        <f t="shared" si="79"/>
        <v>0</v>
      </c>
      <c r="O171" s="482">
        <f t="shared" si="80"/>
        <v>0</v>
      </c>
      <c r="P171" s="482">
        <f t="shared" si="81"/>
        <v>0</v>
      </c>
      <c r="Q171" s="482">
        <f t="shared" si="82"/>
        <v>0</v>
      </c>
      <c r="R171" s="480">
        <f t="shared" si="83"/>
        <v>0</v>
      </c>
      <c r="S171" s="464">
        <f t="shared" si="84"/>
        <v>0</v>
      </c>
      <c r="T171" s="464">
        <f t="shared" si="85"/>
        <v>0</v>
      </c>
      <c r="U171" s="481">
        <f t="shared" si="86"/>
        <v>0</v>
      </c>
      <c r="V171" s="483">
        <f t="shared" si="87"/>
        <v>0</v>
      </c>
      <c r="W171" s="228">
        <f t="shared" si="68"/>
        <v>0</v>
      </c>
      <c r="X171" s="228">
        <f t="shared" si="65"/>
        <v>0</v>
      </c>
      <c r="Y171" s="228">
        <f t="shared" si="66"/>
        <v>0</v>
      </c>
      <c r="Z171" s="228">
        <f t="shared" si="67"/>
        <v>0</v>
      </c>
      <c r="AA171" s="234"/>
    </row>
    <row r="172" spans="1:27" x14ac:dyDescent="0.25">
      <c r="A172" s="465" t="s">
        <v>352</v>
      </c>
      <c r="B172" s="464">
        <v>6178</v>
      </c>
      <c r="C172" s="464">
        <v>1</v>
      </c>
      <c r="D172" s="479" t="str">
        <f t="shared" si="69"/>
        <v/>
      </c>
      <c r="E172" s="480">
        <f t="shared" si="70"/>
        <v>0</v>
      </c>
      <c r="F172" s="481">
        <f t="shared" si="71"/>
        <v>0</v>
      </c>
      <c r="G172" s="482">
        <f t="shared" si="72"/>
        <v>0</v>
      </c>
      <c r="H172" s="482">
        <f t="shared" si="73"/>
        <v>0</v>
      </c>
      <c r="I172" s="482">
        <f t="shared" si="74"/>
        <v>0</v>
      </c>
      <c r="J172" s="482">
        <f t="shared" si="75"/>
        <v>0</v>
      </c>
      <c r="K172" s="482">
        <f t="shared" si="76"/>
        <v>0</v>
      </c>
      <c r="L172" s="483">
        <f t="shared" si="77"/>
        <v>0</v>
      </c>
      <c r="M172" s="481">
        <f t="shared" si="78"/>
        <v>0</v>
      </c>
      <c r="N172" s="482">
        <f t="shared" si="79"/>
        <v>0</v>
      </c>
      <c r="O172" s="482">
        <f t="shared" si="80"/>
        <v>0</v>
      </c>
      <c r="P172" s="482">
        <f t="shared" si="81"/>
        <v>0</v>
      </c>
      <c r="Q172" s="482">
        <f t="shared" si="82"/>
        <v>0</v>
      </c>
      <c r="R172" s="480">
        <f t="shared" si="83"/>
        <v>0</v>
      </c>
      <c r="S172" s="464">
        <f t="shared" si="84"/>
        <v>0</v>
      </c>
      <c r="T172" s="464">
        <f t="shared" si="85"/>
        <v>0</v>
      </c>
      <c r="U172" s="481">
        <f t="shared" si="86"/>
        <v>0</v>
      </c>
      <c r="V172" s="483">
        <f t="shared" si="87"/>
        <v>0</v>
      </c>
      <c r="W172" s="228">
        <f t="shared" si="68"/>
        <v>0</v>
      </c>
      <c r="X172" s="228">
        <f t="shared" si="65"/>
        <v>0</v>
      </c>
      <c r="Y172" s="228">
        <f t="shared" si="66"/>
        <v>0</v>
      </c>
      <c r="Z172" s="228">
        <f t="shared" si="67"/>
        <v>0</v>
      </c>
      <c r="AA172" s="234"/>
    </row>
    <row r="173" spans="1:27" x14ac:dyDescent="0.25">
      <c r="A173" s="465" t="s">
        <v>353</v>
      </c>
      <c r="B173" s="464">
        <v>7010</v>
      </c>
      <c r="C173" s="464">
        <v>1</v>
      </c>
      <c r="D173" s="479" t="str">
        <f t="shared" si="69"/>
        <v/>
      </c>
      <c r="E173" s="480">
        <f t="shared" si="70"/>
        <v>0</v>
      </c>
      <c r="F173" s="481">
        <f t="shared" si="71"/>
        <v>0</v>
      </c>
      <c r="G173" s="482">
        <f t="shared" si="72"/>
        <v>0</v>
      </c>
      <c r="H173" s="482">
        <f t="shared" si="73"/>
        <v>0</v>
      </c>
      <c r="I173" s="482">
        <f t="shared" si="74"/>
        <v>0</v>
      </c>
      <c r="J173" s="482">
        <f t="shared" si="75"/>
        <v>0</v>
      </c>
      <c r="K173" s="482">
        <f t="shared" si="76"/>
        <v>0</v>
      </c>
      <c r="L173" s="483">
        <f t="shared" si="77"/>
        <v>0</v>
      </c>
      <c r="M173" s="481">
        <f t="shared" si="78"/>
        <v>0</v>
      </c>
      <c r="N173" s="482">
        <f t="shared" si="79"/>
        <v>0</v>
      </c>
      <c r="O173" s="482">
        <f t="shared" si="80"/>
        <v>0</v>
      </c>
      <c r="P173" s="482">
        <f t="shared" si="81"/>
        <v>0</v>
      </c>
      <c r="Q173" s="482">
        <f t="shared" si="82"/>
        <v>0</v>
      </c>
      <c r="R173" s="480">
        <f t="shared" si="83"/>
        <v>0</v>
      </c>
      <c r="S173" s="464">
        <f t="shared" si="84"/>
        <v>0</v>
      </c>
      <c r="T173" s="464">
        <f t="shared" si="85"/>
        <v>0</v>
      </c>
      <c r="U173" s="481">
        <f t="shared" si="86"/>
        <v>0</v>
      </c>
      <c r="V173" s="483">
        <f t="shared" si="87"/>
        <v>0</v>
      </c>
      <c r="W173" s="228">
        <f t="shared" si="68"/>
        <v>0</v>
      </c>
      <c r="X173" s="228">
        <f t="shared" si="65"/>
        <v>0</v>
      </c>
      <c r="Y173" s="228">
        <f t="shared" si="66"/>
        <v>0</v>
      </c>
      <c r="Z173" s="228">
        <f t="shared" si="67"/>
        <v>0</v>
      </c>
      <c r="AA173" s="234"/>
    </row>
    <row r="174" spans="1:27" x14ac:dyDescent="0.25">
      <c r="A174" s="465" t="s">
        <v>354</v>
      </c>
      <c r="B174" s="464">
        <v>6163</v>
      </c>
      <c r="C174" s="464">
        <v>0</v>
      </c>
      <c r="D174" s="479" t="str">
        <f t="shared" si="69"/>
        <v>(alias)</v>
      </c>
      <c r="E174" s="480">
        <f t="shared" si="70"/>
        <v>0</v>
      </c>
      <c r="F174" s="481">
        <f t="shared" si="71"/>
        <v>0</v>
      </c>
      <c r="G174" s="482">
        <f t="shared" si="72"/>
        <v>0</v>
      </c>
      <c r="H174" s="482">
        <f t="shared" si="73"/>
        <v>0</v>
      </c>
      <c r="I174" s="482">
        <f t="shared" si="74"/>
        <v>0</v>
      </c>
      <c r="J174" s="482">
        <f t="shared" si="75"/>
        <v>0</v>
      </c>
      <c r="K174" s="482">
        <f t="shared" si="76"/>
        <v>0</v>
      </c>
      <c r="L174" s="483">
        <f t="shared" si="77"/>
        <v>0</v>
      </c>
      <c r="M174" s="481">
        <f t="shared" si="78"/>
        <v>0</v>
      </c>
      <c r="N174" s="482">
        <f t="shared" si="79"/>
        <v>0</v>
      </c>
      <c r="O174" s="482">
        <f t="shared" si="80"/>
        <v>0</v>
      </c>
      <c r="P174" s="482">
        <f t="shared" si="81"/>
        <v>0</v>
      </c>
      <c r="Q174" s="482">
        <f t="shared" si="82"/>
        <v>0</v>
      </c>
      <c r="R174" s="480">
        <f t="shared" si="83"/>
        <v>0</v>
      </c>
      <c r="S174" s="464">
        <f t="shared" si="84"/>
        <v>0</v>
      </c>
      <c r="T174" s="464">
        <f t="shared" si="85"/>
        <v>0</v>
      </c>
      <c r="U174" s="481">
        <f t="shared" si="86"/>
        <v>0</v>
      </c>
      <c r="V174" s="483">
        <f t="shared" si="87"/>
        <v>0</v>
      </c>
      <c r="W174" s="228">
        <f t="shared" si="68"/>
        <v>0</v>
      </c>
      <c r="X174" s="228">
        <f t="shared" si="65"/>
        <v>0</v>
      </c>
      <c r="Y174" s="228">
        <f t="shared" si="66"/>
        <v>0</v>
      </c>
      <c r="Z174" s="228">
        <f t="shared" si="67"/>
        <v>0</v>
      </c>
      <c r="AA174" s="234"/>
    </row>
    <row r="175" spans="1:27" x14ac:dyDescent="0.25">
      <c r="A175" s="465" t="s">
        <v>1379</v>
      </c>
      <c r="B175" s="464">
        <v>6204</v>
      </c>
      <c r="C175" s="464">
        <v>1</v>
      </c>
      <c r="D175" s="479" t="str">
        <f t="shared" si="69"/>
        <v/>
      </c>
      <c r="E175" s="480">
        <f t="shared" si="70"/>
        <v>0</v>
      </c>
      <c r="F175" s="481">
        <f t="shared" si="71"/>
        <v>0</v>
      </c>
      <c r="G175" s="482">
        <f t="shared" si="72"/>
        <v>0</v>
      </c>
      <c r="H175" s="482">
        <f t="shared" si="73"/>
        <v>0</v>
      </c>
      <c r="I175" s="482">
        <f t="shared" si="74"/>
        <v>0</v>
      </c>
      <c r="J175" s="482">
        <f t="shared" si="75"/>
        <v>0</v>
      </c>
      <c r="K175" s="482">
        <f t="shared" si="76"/>
        <v>0</v>
      </c>
      <c r="L175" s="483">
        <f t="shared" si="77"/>
        <v>0</v>
      </c>
      <c r="M175" s="481">
        <f t="shared" si="78"/>
        <v>0</v>
      </c>
      <c r="N175" s="482">
        <f t="shared" si="79"/>
        <v>0</v>
      </c>
      <c r="O175" s="482">
        <f t="shared" si="80"/>
        <v>0</v>
      </c>
      <c r="P175" s="482">
        <f t="shared" si="81"/>
        <v>0</v>
      </c>
      <c r="Q175" s="482">
        <f t="shared" si="82"/>
        <v>0</v>
      </c>
      <c r="R175" s="480">
        <f t="shared" si="83"/>
        <v>0</v>
      </c>
      <c r="S175" s="464">
        <f t="shared" si="84"/>
        <v>0</v>
      </c>
      <c r="T175" s="464">
        <f t="shared" si="85"/>
        <v>0</v>
      </c>
      <c r="U175" s="481">
        <f t="shared" si="86"/>
        <v>0</v>
      </c>
      <c r="V175" s="483">
        <f t="shared" si="87"/>
        <v>0</v>
      </c>
      <c r="W175" s="228">
        <f t="shared" si="68"/>
        <v>0</v>
      </c>
      <c r="X175" s="228">
        <f t="shared" si="65"/>
        <v>0</v>
      </c>
      <c r="Y175" s="228">
        <f t="shared" si="66"/>
        <v>0</v>
      </c>
      <c r="Z175" s="228">
        <f t="shared" si="67"/>
        <v>0</v>
      </c>
      <c r="AA175" s="234"/>
    </row>
    <row r="176" spans="1:27" x14ac:dyDescent="0.25">
      <c r="A176" s="465" t="s">
        <v>872</v>
      </c>
      <c r="B176" s="464">
        <v>7071</v>
      </c>
      <c r="C176" s="464">
        <v>1</v>
      </c>
      <c r="D176" s="479" t="str">
        <f t="shared" si="69"/>
        <v/>
      </c>
      <c r="E176" s="480">
        <f t="shared" si="70"/>
        <v>0</v>
      </c>
      <c r="F176" s="481">
        <f t="shared" si="71"/>
        <v>0</v>
      </c>
      <c r="G176" s="482">
        <f t="shared" si="72"/>
        <v>0</v>
      </c>
      <c r="H176" s="482">
        <f t="shared" si="73"/>
        <v>0</v>
      </c>
      <c r="I176" s="482">
        <f t="shared" si="74"/>
        <v>0</v>
      </c>
      <c r="J176" s="482">
        <f t="shared" si="75"/>
        <v>0</v>
      </c>
      <c r="K176" s="482">
        <f t="shared" si="76"/>
        <v>0</v>
      </c>
      <c r="L176" s="483">
        <f t="shared" si="77"/>
        <v>0</v>
      </c>
      <c r="M176" s="481">
        <f t="shared" si="78"/>
        <v>0</v>
      </c>
      <c r="N176" s="482">
        <f t="shared" si="79"/>
        <v>0</v>
      </c>
      <c r="O176" s="482">
        <f t="shared" si="80"/>
        <v>0</v>
      </c>
      <c r="P176" s="482">
        <f t="shared" si="81"/>
        <v>0</v>
      </c>
      <c r="Q176" s="482">
        <f t="shared" si="82"/>
        <v>0</v>
      </c>
      <c r="R176" s="480">
        <f t="shared" si="83"/>
        <v>0</v>
      </c>
      <c r="S176" s="464">
        <f t="shared" si="84"/>
        <v>0</v>
      </c>
      <c r="T176" s="464">
        <f t="shared" si="85"/>
        <v>0</v>
      </c>
      <c r="U176" s="481">
        <f t="shared" si="86"/>
        <v>0</v>
      </c>
      <c r="V176" s="483">
        <f t="shared" si="87"/>
        <v>0</v>
      </c>
      <c r="W176" s="228">
        <f t="shared" si="68"/>
        <v>0</v>
      </c>
      <c r="X176" s="228">
        <f t="shared" si="65"/>
        <v>0</v>
      </c>
      <c r="Y176" s="228">
        <f t="shared" si="66"/>
        <v>0</v>
      </c>
      <c r="Z176" s="228">
        <f t="shared" si="67"/>
        <v>0</v>
      </c>
      <c r="AA176" s="234"/>
    </row>
    <row r="177" spans="1:27" x14ac:dyDescent="0.25">
      <c r="A177" s="465" t="s">
        <v>925</v>
      </c>
      <c r="B177" s="464">
        <v>5167</v>
      </c>
      <c r="C177" s="464">
        <v>1</v>
      </c>
      <c r="D177" s="479" t="str">
        <f t="shared" si="69"/>
        <v/>
      </c>
      <c r="E177" s="480">
        <f t="shared" si="70"/>
        <v>0</v>
      </c>
      <c r="F177" s="481">
        <f t="shared" si="71"/>
        <v>0</v>
      </c>
      <c r="G177" s="482">
        <f t="shared" si="72"/>
        <v>0</v>
      </c>
      <c r="H177" s="482">
        <f t="shared" si="73"/>
        <v>0</v>
      </c>
      <c r="I177" s="482">
        <f t="shared" si="74"/>
        <v>0</v>
      </c>
      <c r="J177" s="482">
        <f t="shared" si="75"/>
        <v>0</v>
      </c>
      <c r="K177" s="482">
        <f t="shared" si="76"/>
        <v>0</v>
      </c>
      <c r="L177" s="483">
        <f t="shared" si="77"/>
        <v>0</v>
      </c>
      <c r="M177" s="481">
        <f t="shared" si="78"/>
        <v>0</v>
      </c>
      <c r="N177" s="482">
        <f t="shared" si="79"/>
        <v>0</v>
      </c>
      <c r="O177" s="482">
        <f t="shared" si="80"/>
        <v>0</v>
      </c>
      <c r="P177" s="482">
        <f t="shared" si="81"/>
        <v>0</v>
      </c>
      <c r="Q177" s="482">
        <f t="shared" si="82"/>
        <v>0</v>
      </c>
      <c r="R177" s="480">
        <f t="shared" si="83"/>
        <v>0</v>
      </c>
      <c r="S177" s="464">
        <f t="shared" si="84"/>
        <v>0</v>
      </c>
      <c r="T177" s="464">
        <f t="shared" si="85"/>
        <v>0</v>
      </c>
      <c r="U177" s="481">
        <f t="shared" si="86"/>
        <v>0</v>
      </c>
      <c r="V177" s="483">
        <f t="shared" si="87"/>
        <v>0</v>
      </c>
      <c r="W177" s="228">
        <f t="shared" si="68"/>
        <v>0</v>
      </c>
      <c r="X177" s="228">
        <f t="shared" si="65"/>
        <v>0</v>
      </c>
      <c r="Y177" s="228">
        <f t="shared" si="66"/>
        <v>0</v>
      </c>
      <c r="Z177" s="228">
        <f t="shared" si="67"/>
        <v>0</v>
      </c>
      <c r="AA177" s="234"/>
    </row>
    <row r="178" spans="1:27" x14ac:dyDescent="0.25">
      <c r="A178" s="465" t="s">
        <v>355</v>
      </c>
      <c r="B178" s="464">
        <v>5108</v>
      </c>
      <c r="C178" s="464">
        <v>1</v>
      </c>
      <c r="D178" s="479" t="str">
        <f t="shared" si="69"/>
        <v/>
      </c>
      <c r="E178" s="480">
        <f t="shared" si="70"/>
        <v>0</v>
      </c>
      <c r="F178" s="481">
        <f t="shared" si="71"/>
        <v>0</v>
      </c>
      <c r="G178" s="482">
        <f t="shared" si="72"/>
        <v>0</v>
      </c>
      <c r="H178" s="482">
        <f t="shared" si="73"/>
        <v>0</v>
      </c>
      <c r="I178" s="482">
        <f t="shared" si="74"/>
        <v>0</v>
      </c>
      <c r="J178" s="482">
        <f t="shared" si="75"/>
        <v>0</v>
      </c>
      <c r="K178" s="482">
        <f t="shared" si="76"/>
        <v>0</v>
      </c>
      <c r="L178" s="483">
        <f t="shared" si="77"/>
        <v>0</v>
      </c>
      <c r="M178" s="481">
        <f t="shared" si="78"/>
        <v>0</v>
      </c>
      <c r="N178" s="482">
        <f t="shared" si="79"/>
        <v>0</v>
      </c>
      <c r="O178" s="482">
        <f t="shared" si="80"/>
        <v>0</v>
      </c>
      <c r="P178" s="482">
        <f t="shared" si="81"/>
        <v>0</v>
      </c>
      <c r="Q178" s="482">
        <f t="shared" si="82"/>
        <v>0</v>
      </c>
      <c r="R178" s="480">
        <f t="shared" si="83"/>
        <v>0</v>
      </c>
      <c r="S178" s="464">
        <f t="shared" si="84"/>
        <v>0</v>
      </c>
      <c r="T178" s="464">
        <f t="shared" si="85"/>
        <v>0</v>
      </c>
      <c r="U178" s="481">
        <f t="shared" si="86"/>
        <v>0</v>
      </c>
      <c r="V178" s="483">
        <f t="shared" si="87"/>
        <v>0</v>
      </c>
      <c r="W178" s="228">
        <f t="shared" si="68"/>
        <v>0</v>
      </c>
      <c r="X178" s="228">
        <f t="shared" si="65"/>
        <v>0</v>
      </c>
      <c r="Y178" s="228">
        <f t="shared" si="66"/>
        <v>0</v>
      </c>
      <c r="Z178" s="228">
        <f t="shared" si="67"/>
        <v>0</v>
      </c>
      <c r="AA178" s="234"/>
    </row>
    <row r="179" spans="1:27" x14ac:dyDescent="0.25">
      <c r="A179" s="465" t="s">
        <v>356</v>
      </c>
      <c r="B179" s="464">
        <v>6052</v>
      </c>
      <c r="C179" s="464">
        <v>0</v>
      </c>
      <c r="D179" s="479" t="str">
        <f t="shared" si="69"/>
        <v>(alias)</v>
      </c>
      <c r="E179" s="480">
        <f t="shared" si="70"/>
        <v>0</v>
      </c>
      <c r="F179" s="481">
        <f t="shared" si="71"/>
        <v>0</v>
      </c>
      <c r="G179" s="482">
        <f t="shared" si="72"/>
        <v>0</v>
      </c>
      <c r="H179" s="482">
        <f t="shared" si="73"/>
        <v>0</v>
      </c>
      <c r="I179" s="482">
        <f t="shared" si="74"/>
        <v>0</v>
      </c>
      <c r="J179" s="482">
        <f t="shared" si="75"/>
        <v>0</v>
      </c>
      <c r="K179" s="482">
        <f t="shared" si="76"/>
        <v>0</v>
      </c>
      <c r="L179" s="483">
        <f t="shared" si="77"/>
        <v>0</v>
      </c>
      <c r="M179" s="481">
        <f t="shared" si="78"/>
        <v>0</v>
      </c>
      <c r="N179" s="482">
        <f t="shared" si="79"/>
        <v>0</v>
      </c>
      <c r="O179" s="482">
        <f t="shared" si="80"/>
        <v>0</v>
      </c>
      <c r="P179" s="482">
        <f t="shared" si="81"/>
        <v>0</v>
      </c>
      <c r="Q179" s="482">
        <f t="shared" si="82"/>
        <v>0</v>
      </c>
      <c r="R179" s="480">
        <f t="shared" si="83"/>
        <v>0</v>
      </c>
      <c r="S179" s="464">
        <f t="shared" si="84"/>
        <v>0</v>
      </c>
      <c r="T179" s="464">
        <f t="shared" si="85"/>
        <v>0</v>
      </c>
      <c r="U179" s="481">
        <f t="shared" si="86"/>
        <v>0</v>
      </c>
      <c r="V179" s="483">
        <f t="shared" si="87"/>
        <v>0</v>
      </c>
      <c r="W179" s="228">
        <f t="shared" si="68"/>
        <v>0</v>
      </c>
      <c r="X179" s="228">
        <f t="shared" si="65"/>
        <v>0</v>
      </c>
      <c r="Y179" s="228">
        <f t="shared" si="66"/>
        <v>0</v>
      </c>
      <c r="Z179" s="228">
        <f t="shared" si="67"/>
        <v>0</v>
      </c>
      <c r="AA179" s="234"/>
    </row>
    <row r="180" spans="1:27" x14ac:dyDescent="0.25">
      <c r="A180" s="465" t="s">
        <v>527</v>
      </c>
      <c r="B180" s="464">
        <v>6052</v>
      </c>
      <c r="C180" s="464">
        <v>0</v>
      </c>
      <c r="D180" s="479" t="str">
        <f t="shared" si="69"/>
        <v>(alias)</v>
      </c>
      <c r="E180" s="480">
        <f t="shared" si="70"/>
        <v>0</v>
      </c>
      <c r="F180" s="481">
        <f t="shared" si="71"/>
        <v>0</v>
      </c>
      <c r="G180" s="482">
        <f t="shared" si="72"/>
        <v>0</v>
      </c>
      <c r="H180" s="482">
        <f t="shared" si="73"/>
        <v>0</v>
      </c>
      <c r="I180" s="482">
        <f t="shared" si="74"/>
        <v>0</v>
      </c>
      <c r="J180" s="482">
        <f t="shared" si="75"/>
        <v>0</v>
      </c>
      <c r="K180" s="482">
        <f t="shared" si="76"/>
        <v>0</v>
      </c>
      <c r="L180" s="483">
        <f t="shared" si="77"/>
        <v>0</v>
      </c>
      <c r="M180" s="481">
        <f t="shared" si="78"/>
        <v>0</v>
      </c>
      <c r="N180" s="482">
        <f t="shared" si="79"/>
        <v>0</v>
      </c>
      <c r="O180" s="482">
        <f t="shared" si="80"/>
        <v>0</v>
      </c>
      <c r="P180" s="482">
        <f t="shared" si="81"/>
        <v>0</v>
      </c>
      <c r="Q180" s="482">
        <f t="shared" si="82"/>
        <v>0</v>
      </c>
      <c r="R180" s="480">
        <f t="shared" si="83"/>
        <v>0</v>
      </c>
      <c r="S180" s="464">
        <f t="shared" si="84"/>
        <v>0</v>
      </c>
      <c r="T180" s="464">
        <f t="shared" si="85"/>
        <v>0</v>
      </c>
      <c r="U180" s="481">
        <f t="shared" si="86"/>
        <v>0</v>
      </c>
      <c r="V180" s="483">
        <f t="shared" si="87"/>
        <v>0</v>
      </c>
      <c r="W180" s="228">
        <f t="shared" si="68"/>
        <v>0</v>
      </c>
      <c r="X180" s="228">
        <f t="shared" si="65"/>
        <v>0</v>
      </c>
      <c r="Y180" s="228">
        <f t="shared" si="66"/>
        <v>0</v>
      </c>
      <c r="Z180" s="228">
        <f t="shared" si="67"/>
        <v>0</v>
      </c>
      <c r="AA180" s="234"/>
    </row>
    <row r="181" spans="1:27" x14ac:dyDescent="0.25">
      <c r="A181" s="465" t="s">
        <v>47</v>
      </c>
      <c r="B181" s="464">
        <v>6034</v>
      </c>
      <c r="C181" s="464">
        <v>1</v>
      </c>
      <c r="D181" s="479" t="str">
        <f t="shared" si="69"/>
        <v/>
      </c>
      <c r="E181" s="480">
        <f t="shared" si="70"/>
        <v>0</v>
      </c>
      <c r="F181" s="481">
        <f t="shared" si="71"/>
        <v>0</v>
      </c>
      <c r="G181" s="482">
        <f t="shared" si="72"/>
        <v>0</v>
      </c>
      <c r="H181" s="482">
        <f t="shared" si="73"/>
        <v>0</v>
      </c>
      <c r="I181" s="482">
        <f t="shared" si="74"/>
        <v>0</v>
      </c>
      <c r="J181" s="482">
        <f t="shared" si="75"/>
        <v>0</v>
      </c>
      <c r="K181" s="482">
        <f t="shared" si="76"/>
        <v>0</v>
      </c>
      <c r="L181" s="483">
        <f t="shared" si="77"/>
        <v>0</v>
      </c>
      <c r="M181" s="481">
        <f t="shared" si="78"/>
        <v>0</v>
      </c>
      <c r="N181" s="482">
        <f t="shared" si="79"/>
        <v>0</v>
      </c>
      <c r="O181" s="482">
        <f t="shared" si="80"/>
        <v>0</v>
      </c>
      <c r="P181" s="482">
        <f t="shared" si="81"/>
        <v>0</v>
      </c>
      <c r="Q181" s="482">
        <f t="shared" si="82"/>
        <v>0</v>
      </c>
      <c r="R181" s="480">
        <f t="shared" si="83"/>
        <v>0</v>
      </c>
      <c r="S181" s="464">
        <f t="shared" si="84"/>
        <v>0</v>
      </c>
      <c r="T181" s="464">
        <f t="shared" si="85"/>
        <v>0</v>
      </c>
      <c r="U181" s="481">
        <f t="shared" si="86"/>
        <v>0</v>
      </c>
      <c r="V181" s="483">
        <f t="shared" si="87"/>
        <v>0</v>
      </c>
      <c r="W181" s="228">
        <f t="shared" si="68"/>
        <v>0</v>
      </c>
      <c r="X181" s="228">
        <f t="shared" si="65"/>
        <v>0</v>
      </c>
      <c r="Y181" s="228">
        <f t="shared" si="66"/>
        <v>0</v>
      </c>
      <c r="Z181" s="228">
        <f t="shared" si="67"/>
        <v>0</v>
      </c>
      <c r="AA181" s="234"/>
    </row>
    <row r="182" spans="1:27" x14ac:dyDescent="0.25">
      <c r="A182" s="465" t="s">
        <v>357</v>
      </c>
      <c r="B182" s="464">
        <v>5113</v>
      </c>
      <c r="C182" s="464">
        <v>1</v>
      </c>
      <c r="D182" s="479" t="str">
        <f t="shared" si="69"/>
        <v/>
      </c>
      <c r="E182" s="480">
        <f t="shared" si="70"/>
        <v>0</v>
      </c>
      <c r="F182" s="481">
        <f t="shared" si="71"/>
        <v>0</v>
      </c>
      <c r="G182" s="482">
        <f t="shared" si="72"/>
        <v>0</v>
      </c>
      <c r="H182" s="482">
        <f t="shared" si="73"/>
        <v>0</v>
      </c>
      <c r="I182" s="482">
        <f t="shared" si="74"/>
        <v>0</v>
      </c>
      <c r="J182" s="482">
        <f t="shared" si="75"/>
        <v>0</v>
      </c>
      <c r="K182" s="482">
        <f t="shared" si="76"/>
        <v>0</v>
      </c>
      <c r="L182" s="483">
        <f t="shared" si="77"/>
        <v>0</v>
      </c>
      <c r="M182" s="481">
        <f t="shared" si="78"/>
        <v>0</v>
      </c>
      <c r="N182" s="482">
        <f t="shared" si="79"/>
        <v>0</v>
      </c>
      <c r="O182" s="482">
        <f t="shared" si="80"/>
        <v>0</v>
      </c>
      <c r="P182" s="482">
        <f t="shared" si="81"/>
        <v>0</v>
      </c>
      <c r="Q182" s="482">
        <f t="shared" si="82"/>
        <v>0</v>
      </c>
      <c r="R182" s="480">
        <f t="shared" si="83"/>
        <v>0</v>
      </c>
      <c r="S182" s="464">
        <f t="shared" si="84"/>
        <v>0</v>
      </c>
      <c r="T182" s="464">
        <f t="shared" si="85"/>
        <v>0</v>
      </c>
      <c r="U182" s="481">
        <f t="shared" si="86"/>
        <v>0</v>
      </c>
      <c r="V182" s="483">
        <f t="shared" si="87"/>
        <v>0</v>
      </c>
      <c r="W182" s="228">
        <f t="shared" si="68"/>
        <v>0</v>
      </c>
      <c r="X182" s="228">
        <f t="shared" si="65"/>
        <v>0</v>
      </c>
      <c r="Y182" s="228">
        <f t="shared" si="66"/>
        <v>0</v>
      </c>
      <c r="Z182" s="228">
        <f t="shared" si="67"/>
        <v>0</v>
      </c>
      <c r="AA182" s="234"/>
    </row>
    <row r="183" spans="1:27" x14ac:dyDescent="0.25">
      <c r="A183" s="465" t="s">
        <v>358</v>
      </c>
      <c r="B183" s="464">
        <v>5114</v>
      </c>
      <c r="C183" s="464">
        <v>1</v>
      </c>
      <c r="D183" s="479" t="str">
        <f t="shared" si="69"/>
        <v/>
      </c>
      <c r="E183" s="480">
        <f t="shared" si="70"/>
        <v>0</v>
      </c>
      <c r="F183" s="481">
        <f t="shared" si="71"/>
        <v>0</v>
      </c>
      <c r="G183" s="482">
        <f t="shared" si="72"/>
        <v>0</v>
      </c>
      <c r="H183" s="482">
        <f t="shared" si="73"/>
        <v>0</v>
      </c>
      <c r="I183" s="482">
        <f t="shared" si="74"/>
        <v>0</v>
      </c>
      <c r="J183" s="482">
        <f t="shared" si="75"/>
        <v>0</v>
      </c>
      <c r="K183" s="482">
        <f t="shared" si="76"/>
        <v>0</v>
      </c>
      <c r="L183" s="483">
        <f t="shared" si="77"/>
        <v>0</v>
      </c>
      <c r="M183" s="481">
        <f t="shared" si="78"/>
        <v>0</v>
      </c>
      <c r="N183" s="482">
        <f t="shared" si="79"/>
        <v>0</v>
      </c>
      <c r="O183" s="482">
        <f t="shared" si="80"/>
        <v>0</v>
      </c>
      <c r="P183" s="482">
        <f t="shared" si="81"/>
        <v>0</v>
      </c>
      <c r="Q183" s="482">
        <f t="shared" si="82"/>
        <v>0</v>
      </c>
      <c r="R183" s="480">
        <f t="shared" si="83"/>
        <v>0</v>
      </c>
      <c r="S183" s="464">
        <f t="shared" si="84"/>
        <v>0</v>
      </c>
      <c r="T183" s="464">
        <f t="shared" si="85"/>
        <v>0</v>
      </c>
      <c r="U183" s="481">
        <f t="shared" si="86"/>
        <v>0</v>
      </c>
      <c r="V183" s="483">
        <f t="shared" si="87"/>
        <v>0</v>
      </c>
      <c r="W183" s="228">
        <f t="shared" si="68"/>
        <v>0</v>
      </c>
      <c r="X183" s="228">
        <f t="shared" si="65"/>
        <v>0</v>
      </c>
      <c r="Y183" s="228">
        <f t="shared" si="66"/>
        <v>0</v>
      </c>
      <c r="Z183" s="228">
        <f t="shared" si="67"/>
        <v>0</v>
      </c>
      <c r="AA183" s="234"/>
    </row>
    <row r="184" spans="1:27" x14ac:dyDescent="0.25">
      <c r="A184" s="465" t="s">
        <v>903</v>
      </c>
      <c r="B184" s="464">
        <v>7055</v>
      </c>
      <c r="C184" s="464">
        <v>0</v>
      </c>
      <c r="D184" s="479" t="str">
        <f t="shared" si="69"/>
        <v>(alias)</v>
      </c>
      <c r="E184" s="480">
        <f t="shared" si="70"/>
        <v>0</v>
      </c>
      <c r="F184" s="481">
        <f t="shared" si="71"/>
        <v>0</v>
      </c>
      <c r="G184" s="482">
        <f t="shared" si="72"/>
        <v>0</v>
      </c>
      <c r="H184" s="482">
        <f t="shared" si="73"/>
        <v>0</v>
      </c>
      <c r="I184" s="482">
        <f t="shared" si="74"/>
        <v>0</v>
      </c>
      <c r="J184" s="482">
        <f t="shared" si="75"/>
        <v>0</v>
      </c>
      <c r="K184" s="482">
        <f t="shared" si="76"/>
        <v>0</v>
      </c>
      <c r="L184" s="483">
        <f t="shared" si="77"/>
        <v>0</v>
      </c>
      <c r="M184" s="481">
        <f t="shared" si="78"/>
        <v>0</v>
      </c>
      <c r="N184" s="482">
        <f t="shared" si="79"/>
        <v>0</v>
      </c>
      <c r="O184" s="482">
        <f t="shared" si="80"/>
        <v>0</v>
      </c>
      <c r="P184" s="482">
        <f t="shared" si="81"/>
        <v>0</v>
      </c>
      <c r="Q184" s="482">
        <f t="shared" si="82"/>
        <v>0</v>
      </c>
      <c r="R184" s="480">
        <f t="shared" si="83"/>
        <v>0</v>
      </c>
      <c r="S184" s="464">
        <f t="shared" si="84"/>
        <v>0</v>
      </c>
      <c r="T184" s="464">
        <f t="shared" si="85"/>
        <v>0</v>
      </c>
      <c r="U184" s="481">
        <f t="shared" si="86"/>
        <v>0</v>
      </c>
      <c r="V184" s="483">
        <f t="shared" si="87"/>
        <v>0</v>
      </c>
      <c r="W184" s="228">
        <f t="shared" si="68"/>
        <v>0</v>
      </c>
      <c r="X184" s="228">
        <f t="shared" si="65"/>
        <v>0</v>
      </c>
      <c r="Y184" s="228">
        <f t="shared" si="66"/>
        <v>0</v>
      </c>
      <c r="Z184" s="228">
        <f t="shared" si="67"/>
        <v>0</v>
      </c>
      <c r="AA184" s="234"/>
    </row>
    <row r="185" spans="1:27" x14ac:dyDescent="0.25">
      <c r="A185" s="465" t="s">
        <v>948</v>
      </c>
      <c r="B185" s="464">
        <v>7082</v>
      </c>
      <c r="C185" s="464">
        <v>0</v>
      </c>
      <c r="D185" s="479" t="str">
        <f t="shared" si="69"/>
        <v>(alias)</v>
      </c>
      <c r="E185" s="480">
        <f t="shared" si="70"/>
        <v>0</v>
      </c>
      <c r="F185" s="481">
        <f t="shared" si="71"/>
        <v>0</v>
      </c>
      <c r="G185" s="482">
        <f t="shared" si="72"/>
        <v>0</v>
      </c>
      <c r="H185" s="482">
        <f t="shared" si="73"/>
        <v>0</v>
      </c>
      <c r="I185" s="482">
        <f t="shared" si="74"/>
        <v>0</v>
      </c>
      <c r="J185" s="482">
        <f t="shared" si="75"/>
        <v>0</v>
      </c>
      <c r="K185" s="482">
        <f t="shared" si="76"/>
        <v>0</v>
      </c>
      <c r="L185" s="483">
        <f t="shared" si="77"/>
        <v>0</v>
      </c>
      <c r="M185" s="481">
        <f t="shared" si="78"/>
        <v>0</v>
      </c>
      <c r="N185" s="482">
        <f t="shared" si="79"/>
        <v>0</v>
      </c>
      <c r="O185" s="482">
        <f t="shared" si="80"/>
        <v>0</v>
      </c>
      <c r="P185" s="482">
        <f t="shared" si="81"/>
        <v>0</v>
      </c>
      <c r="Q185" s="482">
        <f t="shared" si="82"/>
        <v>0</v>
      </c>
      <c r="R185" s="480">
        <f t="shared" si="83"/>
        <v>0</v>
      </c>
      <c r="S185" s="464">
        <f t="shared" si="84"/>
        <v>0</v>
      </c>
      <c r="T185" s="464">
        <f t="shared" si="85"/>
        <v>0</v>
      </c>
      <c r="U185" s="481">
        <f t="shared" si="86"/>
        <v>0</v>
      </c>
      <c r="V185" s="483">
        <f t="shared" si="87"/>
        <v>0</v>
      </c>
      <c r="W185" s="228">
        <f t="shared" si="68"/>
        <v>0</v>
      </c>
      <c r="X185" s="228">
        <f t="shared" si="65"/>
        <v>0</v>
      </c>
      <c r="Y185" s="228">
        <f t="shared" si="66"/>
        <v>0</v>
      </c>
      <c r="Z185" s="228">
        <f t="shared" si="67"/>
        <v>0</v>
      </c>
      <c r="AA185" s="234"/>
    </row>
    <row r="186" spans="1:27" x14ac:dyDescent="0.25">
      <c r="A186" s="465" t="s">
        <v>359</v>
      </c>
      <c r="B186" s="464">
        <v>7011</v>
      </c>
      <c r="C186" s="464">
        <v>1</v>
      </c>
      <c r="D186" s="479" t="str">
        <f t="shared" si="69"/>
        <v/>
      </c>
      <c r="E186" s="480">
        <f t="shared" si="70"/>
        <v>0</v>
      </c>
      <c r="F186" s="481">
        <f t="shared" si="71"/>
        <v>0</v>
      </c>
      <c r="G186" s="482">
        <f t="shared" si="72"/>
        <v>0</v>
      </c>
      <c r="H186" s="482">
        <f t="shared" si="73"/>
        <v>0</v>
      </c>
      <c r="I186" s="482">
        <f t="shared" si="74"/>
        <v>0</v>
      </c>
      <c r="J186" s="482">
        <f t="shared" si="75"/>
        <v>0</v>
      </c>
      <c r="K186" s="482">
        <f t="shared" si="76"/>
        <v>0</v>
      </c>
      <c r="L186" s="483">
        <f t="shared" si="77"/>
        <v>0</v>
      </c>
      <c r="M186" s="481">
        <f t="shared" si="78"/>
        <v>0</v>
      </c>
      <c r="N186" s="482">
        <f t="shared" si="79"/>
        <v>0</v>
      </c>
      <c r="O186" s="482">
        <f t="shared" si="80"/>
        <v>0</v>
      </c>
      <c r="P186" s="482">
        <f t="shared" si="81"/>
        <v>0</v>
      </c>
      <c r="Q186" s="482">
        <f t="shared" si="82"/>
        <v>0</v>
      </c>
      <c r="R186" s="480">
        <f t="shared" si="83"/>
        <v>0</v>
      </c>
      <c r="S186" s="464">
        <f t="shared" si="84"/>
        <v>0</v>
      </c>
      <c r="T186" s="464">
        <f t="shared" si="85"/>
        <v>0</v>
      </c>
      <c r="U186" s="481">
        <f t="shared" si="86"/>
        <v>0</v>
      </c>
      <c r="V186" s="483">
        <f t="shared" si="87"/>
        <v>0</v>
      </c>
      <c r="W186" s="228">
        <f t="shared" si="68"/>
        <v>0</v>
      </c>
      <c r="X186" s="228">
        <f t="shared" si="65"/>
        <v>0</v>
      </c>
      <c r="Y186" s="228">
        <f t="shared" si="66"/>
        <v>0</v>
      </c>
      <c r="Z186" s="228">
        <f t="shared" si="67"/>
        <v>0</v>
      </c>
      <c r="AA186" s="234"/>
    </row>
    <row r="187" spans="1:27" x14ac:dyDescent="0.25">
      <c r="A187" s="465" t="s">
        <v>614</v>
      </c>
      <c r="B187" s="464">
        <v>5028</v>
      </c>
      <c r="C187" s="464">
        <v>1</v>
      </c>
      <c r="D187" s="479" t="str">
        <f t="shared" si="69"/>
        <v/>
      </c>
      <c r="E187" s="480">
        <f t="shared" si="70"/>
        <v>0</v>
      </c>
      <c r="F187" s="481">
        <f t="shared" si="71"/>
        <v>0</v>
      </c>
      <c r="G187" s="482">
        <f t="shared" si="72"/>
        <v>0</v>
      </c>
      <c r="H187" s="482">
        <f t="shared" si="73"/>
        <v>0</v>
      </c>
      <c r="I187" s="482">
        <f t="shared" si="74"/>
        <v>0</v>
      </c>
      <c r="J187" s="482">
        <f t="shared" si="75"/>
        <v>0</v>
      </c>
      <c r="K187" s="482">
        <f t="shared" si="76"/>
        <v>0</v>
      </c>
      <c r="L187" s="483">
        <f t="shared" si="77"/>
        <v>0</v>
      </c>
      <c r="M187" s="481">
        <f t="shared" si="78"/>
        <v>0</v>
      </c>
      <c r="N187" s="482">
        <f t="shared" si="79"/>
        <v>0</v>
      </c>
      <c r="O187" s="482">
        <f t="shared" si="80"/>
        <v>0</v>
      </c>
      <c r="P187" s="482">
        <f t="shared" si="81"/>
        <v>0</v>
      </c>
      <c r="Q187" s="482">
        <f t="shared" si="82"/>
        <v>0</v>
      </c>
      <c r="R187" s="480">
        <f t="shared" si="83"/>
        <v>0</v>
      </c>
      <c r="S187" s="464">
        <f t="shared" si="84"/>
        <v>0</v>
      </c>
      <c r="T187" s="464">
        <f t="shared" si="85"/>
        <v>0</v>
      </c>
      <c r="U187" s="481">
        <f t="shared" si="86"/>
        <v>0</v>
      </c>
      <c r="V187" s="483">
        <f t="shared" si="87"/>
        <v>0</v>
      </c>
      <c r="W187" s="228">
        <f t="shared" si="68"/>
        <v>0</v>
      </c>
      <c r="X187" s="228">
        <f t="shared" si="65"/>
        <v>0</v>
      </c>
      <c r="Y187" s="228">
        <f t="shared" si="66"/>
        <v>0</v>
      </c>
      <c r="Z187" s="228">
        <f t="shared" si="67"/>
        <v>0</v>
      </c>
      <c r="AA187" s="234"/>
    </row>
    <row r="188" spans="1:27" x14ac:dyDescent="0.25">
      <c r="A188" s="465" t="s">
        <v>360</v>
      </c>
      <c r="B188" s="464">
        <v>5029</v>
      </c>
      <c r="C188" s="464">
        <v>1</v>
      </c>
      <c r="D188" s="479" t="str">
        <f t="shared" si="69"/>
        <v/>
      </c>
      <c r="E188" s="480">
        <f t="shared" si="70"/>
        <v>0</v>
      </c>
      <c r="F188" s="481">
        <f t="shared" si="71"/>
        <v>0</v>
      </c>
      <c r="G188" s="482">
        <f t="shared" si="72"/>
        <v>0</v>
      </c>
      <c r="H188" s="482">
        <f t="shared" si="73"/>
        <v>0</v>
      </c>
      <c r="I188" s="482">
        <f t="shared" si="74"/>
        <v>0</v>
      </c>
      <c r="J188" s="482">
        <f t="shared" si="75"/>
        <v>0</v>
      </c>
      <c r="K188" s="482">
        <f t="shared" si="76"/>
        <v>0</v>
      </c>
      <c r="L188" s="483">
        <f t="shared" si="77"/>
        <v>0</v>
      </c>
      <c r="M188" s="481">
        <f t="shared" si="78"/>
        <v>0</v>
      </c>
      <c r="N188" s="482">
        <f t="shared" si="79"/>
        <v>0</v>
      </c>
      <c r="O188" s="482">
        <f t="shared" si="80"/>
        <v>0</v>
      </c>
      <c r="P188" s="482">
        <f t="shared" si="81"/>
        <v>0</v>
      </c>
      <c r="Q188" s="482">
        <f t="shared" si="82"/>
        <v>0</v>
      </c>
      <c r="R188" s="480">
        <f t="shared" si="83"/>
        <v>0</v>
      </c>
      <c r="S188" s="464">
        <f t="shared" si="84"/>
        <v>0</v>
      </c>
      <c r="T188" s="464">
        <f t="shared" si="85"/>
        <v>0</v>
      </c>
      <c r="U188" s="481">
        <f t="shared" si="86"/>
        <v>0</v>
      </c>
      <c r="V188" s="483">
        <f t="shared" si="87"/>
        <v>0</v>
      </c>
      <c r="W188" s="228">
        <f t="shared" si="68"/>
        <v>0</v>
      </c>
      <c r="X188" s="228">
        <f t="shared" si="65"/>
        <v>0</v>
      </c>
      <c r="Y188" s="228">
        <f t="shared" si="66"/>
        <v>0</v>
      </c>
      <c r="Z188" s="228">
        <f t="shared" si="67"/>
        <v>0</v>
      </c>
      <c r="AA188" s="234"/>
    </row>
    <row r="189" spans="1:27" x14ac:dyDescent="0.25">
      <c r="A189" s="465" t="s">
        <v>361</v>
      </c>
      <c r="B189" s="464">
        <v>7026</v>
      </c>
      <c r="C189" s="464">
        <v>0</v>
      </c>
      <c r="D189" s="479" t="str">
        <f t="shared" si="69"/>
        <v>(alias)</v>
      </c>
      <c r="E189" s="480">
        <f t="shared" si="70"/>
        <v>0</v>
      </c>
      <c r="F189" s="481">
        <f t="shared" si="71"/>
        <v>0</v>
      </c>
      <c r="G189" s="482">
        <f t="shared" si="72"/>
        <v>0</v>
      </c>
      <c r="H189" s="482">
        <f t="shared" si="73"/>
        <v>0</v>
      </c>
      <c r="I189" s="482">
        <f t="shared" si="74"/>
        <v>0</v>
      </c>
      <c r="J189" s="482">
        <f t="shared" si="75"/>
        <v>0</v>
      </c>
      <c r="K189" s="482">
        <f t="shared" si="76"/>
        <v>0</v>
      </c>
      <c r="L189" s="483">
        <f t="shared" si="77"/>
        <v>0</v>
      </c>
      <c r="M189" s="481">
        <f t="shared" si="78"/>
        <v>0</v>
      </c>
      <c r="N189" s="482">
        <f t="shared" si="79"/>
        <v>0</v>
      </c>
      <c r="O189" s="482">
        <f t="shared" si="80"/>
        <v>0</v>
      </c>
      <c r="P189" s="482">
        <f t="shared" si="81"/>
        <v>0</v>
      </c>
      <c r="Q189" s="482">
        <f t="shared" si="82"/>
        <v>0</v>
      </c>
      <c r="R189" s="480">
        <f t="shared" si="83"/>
        <v>0</v>
      </c>
      <c r="S189" s="464">
        <f t="shared" si="84"/>
        <v>0</v>
      </c>
      <c r="T189" s="464">
        <f t="shared" si="85"/>
        <v>0</v>
      </c>
      <c r="U189" s="481">
        <f t="shared" si="86"/>
        <v>0</v>
      </c>
      <c r="V189" s="483">
        <f t="shared" si="87"/>
        <v>0</v>
      </c>
      <c r="W189" s="228">
        <f t="shared" si="68"/>
        <v>0</v>
      </c>
      <c r="X189" s="228">
        <f t="shared" si="65"/>
        <v>0</v>
      </c>
      <c r="Y189" s="228">
        <f t="shared" si="66"/>
        <v>0</v>
      </c>
      <c r="Z189" s="228">
        <f t="shared" si="67"/>
        <v>0</v>
      </c>
      <c r="AA189" s="234"/>
    </row>
    <row r="190" spans="1:27" x14ac:dyDescent="0.25">
      <c r="A190" s="465" t="s">
        <v>740</v>
      </c>
      <c r="B190" s="464">
        <v>5037</v>
      </c>
      <c r="C190" s="464">
        <v>1</v>
      </c>
      <c r="D190" s="479" t="str">
        <f t="shared" si="69"/>
        <v/>
      </c>
      <c r="E190" s="480">
        <f t="shared" si="70"/>
        <v>0</v>
      </c>
      <c r="F190" s="481">
        <f t="shared" si="71"/>
        <v>0</v>
      </c>
      <c r="G190" s="482">
        <f t="shared" si="72"/>
        <v>0</v>
      </c>
      <c r="H190" s="482">
        <f t="shared" si="73"/>
        <v>0</v>
      </c>
      <c r="I190" s="482">
        <f t="shared" si="74"/>
        <v>0</v>
      </c>
      <c r="J190" s="482">
        <f t="shared" si="75"/>
        <v>0</v>
      </c>
      <c r="K190" s="482">
        <f t="shared" si="76"/>
        <v>0</v>
      </c>
      <c r="L190" s="483">
        <f t="shared" si="77"/>
        <v>0</v>
      </c>
      <c r="M190" s="481">
        <f t="shared" si="78"/>
        <v>0</v>
      </c>
      <c r="N190" s="482">
        <f t="shared" si="79"/>
        <v>0</v>
      </c>
      <c r="O190" s="482">
        <f t="shared" si="80"/>
        <v>0</v>
      </c>
      <c r="P190" s="482">
        <f t="shared" si="81"/>
        <v>0</v>
      </c>
      <c r="Q190" s="482">
        <f t="shared" si="82"/>
        <v>0</v>
      </c>
      <c r="R190" s="480">
        <f t="shared" si="83"/>
        <v>0</v>
      </c>
      <c r="S190" s="464">
        <f t="shared" si="84"/>
        <v>0</v>
      </c>
      <c r="T190" s="464">
        <f t="shared" si="85"/>
        <v>0</v>
      </c>
      <c r="U190" s="481">
        <f t="shared" si="86"/>
        <v>0</v>
      </c>
      <c r="V190" s="483">
        <f t="shared" si="87"/>
        <v>0</v>
      </c>
      <c r="W190" s="228">
        <f t="shared" si="68"/>
        <v>0</v>
      </c>
      <c r="X190" s="228">
        <f t="shared" si="65"/>
        <v>0</v>
      </c>
      <c r="Y190" s="228">
        <f t="shared" si="66"/>
        <v>0</v>
      </c>
      <c r="Z190" s="228">
        <f t="shared" si="67"/>
        <v>0</v>
      </c>
      <c r="AA190" s="234"/>
    </row>
    <row r="191" spans="1:27" x14ac:dyDescent="0.25">
      <c r="A191" s="465" t="s">
        <v>362</v>
      </c>
      <c r="B191" s="464">
        <v>5063</v>
      </c>
      <c r="C191" s="464">
        <v>1</v>
      </c>
      <c r="D191" s="479" t="str">
        <f t="shared" si="69"/>
        <v/>
      </c>
      <c r="E191" s="480">
        <f t="shared" si="70"/>
        <v>0</v>
      </c>
      <c r="F191" s="481">
        <f t="shared" si="71"/>
        <v>0</v>
      </c>
      <c r="G191" s="482">
        <f t="shared" si="72"/>
        <v>0</v>
      </c>
      <c r="H191" s="482">
        <f t="shared" si="73"/>
        <v>0</v>
      </c>
      <c r="I191" s="482">
        <f t="shared" si="74"/>
        <v>0</v>
      </c>
      <c r="J191" s="482">
        <f t="shared" si="75"/>
        <v>0</v>
      </c>
      <c r="K191" s="482">
        <f t="shared" si="76"/>
        <v>0</v>
      </c>
      <c r="L191" s="483">
        <f t="shared" si="77"/>
        <v>0</v>
      </c>
      <c r="M191" s="481">
        <f t="shared" si="78"/>
        <v>0</v>
      </c>
      <c r="N191" s="482">
        <f t="shared" si="79"/>
        <v>0</v>
      </c>
      <c r="O191" s="482">
        <f t="shared" si="80"/>
        <v>0</v>
      </c>
      <c r="P191" s="482">
        <f t="shared" si="81"/>
        <v>0</v>
      </c>
      <c r="Q191" s="482">
        <f t="shared" si="82"/>
        <v>0</v>
      </c>
      <c r="R191" s="480">
        <f t="shared" si="83"/>
        <v>0</v>
      </c>
      <c r="S191" s="464">
        <f t="shared" si="84"/>
        <v>0</v>
      </c>
      <c r="T191" s="464">
        <f t="shared" si="85"/>
        <v>0</v>
      </c>
      <c r="U191" s="481">
        <f t="shared" si="86"/>
        <v>0</v>
      </c>
      <c r="V191" s="483">
        <f t="shared" si="87"/>
        <v>0</v>
      </c>
      <c r="W191" s="228">
        <f t="shared" si="68"/>
        <v>0</v>
      </c>
      <c r="X191" s="228">
        <f t="shared" si="65"/>
        <v>0</v>
      </c>
      <c r="Y191" s="228">
        <f t="shared" si="66"/>
        <v>0</v>
      </c>
      <c r="Z191" s="228">
        <f t="shared" si="67"/>
        <v>0</v>
      </c>
      <c r="AA191" s="234"/>
    </row>
    <row r="192" spans="1:27" x14ac:dyDescent="0.25">
      <c r="A192" s="465" t="s">
        <v>363</v>
      </c>
      <c r="B192" s="464">
        <v>6196</v>
      </c>
      <c r="C192" s="464">
        <v>1</v>
      </c>
      <c r="D192" s="479" t="str">
        <f t="shared" si="69"/>
        <v/>
      </c>
      <c r="E192" s="480">
        <f t="shared" si="70"/>
        <v>0</v>
      </c>
      <c r="F192" s="481">
        <f t="shared" si="71"/>
        <v>0</v>
      </c>
      <c r="G192" s="482">
        <f t="shared" si="72"/>
        <v>0</v>
      </c>
      <c r="H192" s="482">
        <f t="shared" si="73"/>
        <v>0</v>
      </c>
      <c r="I192" s="482">
        <f t="shared" si="74"/>
        <v>0</v>
      </c>
      <c r="J192" s="482">
        <f t="shared" si="75"/>
        <v>0</v>
      </c>
      <c r="K192" s="482">
        <f t="shared" si="76"/>
        <v>0</v>
      </c>
      <c r="L192" s="483">
        <f t="shared" si="77"/>
        <v>0</v>
      </c>
      <c r="M192" s="481">
        <f t="shared" si="78"/>
        <v>0</v>
      </c>
      <c r="N192" s="482">
        <f t="shared" si="79"/>
        <v>0</v>
      </c>
      <c r="O192" s="482">
        <f t="shared" si="80"/>
        <v>0</v>
      </c>
      <c r="P192" s="482">
        <f t="shared" si="81"/>
        <v>0</v>
      </c>
      <c r="Q192" s="482">
        <f t="shared" si="82"/>
        <v>0</v>
      </c>
      <c r="R192" s="480">
        <f t="shared" si="83"/>
        <v>0</v>
      </c>
      <c r="S192" s="464">
        <f t="shared" si="84"/>
        <v>0</v>
      </c>
      <c r="T192" s="464">
        <f t="shared" si="85"/>
        <v>0</v>
      </c>
      <c r="U192" s="481">
        <f t="shared" si="86"/>
        <v>0</v>
      </c>
      <c r="V192" s="483">
        <f t="shared" si="87"/>
        <v>0</v>
      </c>
      <c r="W192" s="228">
        <f t="shared" si="68"/>
        <v>0</v>
      </c>
      <c r="X192" s="228">
        <f t="shared" si="65"/>
        <v>0</v>
      </c>
      <c r="Y192" s="228">
        <f t="shared" si="66"/>
        <v>0</v>
      </c>
      <c r="Z192" s="228">
        <f t="shared" si="67"/>
        <v>0</v>
      </c>
      <c r="AA192" s="234"/>
    </row>
    <row r="193" spans="1:27" x14ac:dyDescent="0.25">
      <c r="A193" s="465" t="s">
        <v>364</v>
      </c>
      <c r="B193" s="464">
        <v>6055</v>
      </c>
      <c r="C193" s="464">
        <v>1</v>
      </c>
      <c r="D193" s="479" t="str">
        <f t="shared" si="69"/>
        <v/>
      </c>
      <c r="E193" s="480">
        <f t="shared" si="70"/>
        <v>0</v>
      </c>
      <c r="F193" s="481">
        <f t="shared" si="71"/>
        <v>0</v>
      </c>
      <c r="G193" s="482">
        <f t="shared" si="72"/>
        <v>0</v>
      </c>
      <c r="H193" s="482">
        <f t="shared" si="73"/>
        <v>0</v>
      </c>
      <c r="I193" s="482">
        <f t="shared" si="74"/>
        <v>0</v>
      </c>
      <c r="J193" s="482">
        <f t="shared" si="75"/>
        <v>0</v>
      </c>
      <c r="K193" s="482">
        <f t="shared" si="76"/>
        <v>0</v>
      </c>
      <c r="L193" s="483">
        <f t="shared" si="77"/>
        <v>0</v>
      </c>
      <c r="M193" s="481">
        <f t="shared" si="78"/>
        <v>0</v>
      </c>
      <c r="N193" s="482">
        <f t="shared" si="79"/>
        <v>0</v>
      </c>
      <c r="O193" s="482">
        <f t="shared" si="80"/>
        <v>0</v>
      </c>
      <c r="P193" s="482">
        <f t="shared" si="81"/>
        <v>0</v>
      </c>
      <c r="Q193" s="482">
        <f t="shared" si="82"/>
        <v>0</v>
      </c>
      <c r="R193" s="480">
        <f t="shared" si="83"/>
        <v>0</v>
      </c>
      <c r="S193" s="464">
        <f t="shared" si="84"/>
        <v>0</v>
      </c>
      <c r="T193" s="464">
        <f t="shared" si="85"/>
        <v>0</v>
      </c>
      <c r="U193" s="481">
        <f t="shared" si="86"/>
        <v>0</v>
      </c>
      <c r="V193" s="483">
        <f t="shared" si="87"/>
        <v>0</v>
      </c>
      <c r="W193" s="228">
        <f t="shared" si="68"/>
        <v>0</v>
      </c>
      <c r="X193" s="228">
        <f t="shared" si="65"/>
        <v>0</v>
      </c>
      <c r="Y193" s="228">
        <f t="shared" si="66"/>
        <v>0</v>
      </c>
      <c r="Z193" s="228">
        <f t="shared" si="67"/>
        <v>0</v>
      </c>
      <c r="AA193" s="234"/>
    </row>
    <row r="194" spans="1:27" x14ac:dyDescent="0.25">
      <c r="A194" s="465" t="s">
        <v>42</v>
      </c>
      <c r="B194" s="464">
        <v>5069</v>
      </c>
      <c r="C194" s="464">
        <v>1</v>
      </c>
      <c r="D194" s="479" t="str">
        <f t="shared" si="69"/>
        <v/>
      </c>
      <c r="E194" s="480">
        <f t="shared" si="70"/>
        <v>0</v>
      </c>
      <c r="F194" s="481">
        <f t="shared" si="71"/>
        <v>0</v>
      </c>
      <c r="G194" s="482">
        <f t="shared" si="72"/>
        <v>0</v>
      </c>
      <c r="H194" s="482">
        <f t="shared" si="73"/>
        <v>0</v>
      </c>
      <c r="I194" s="482">
        <f t="shared" si="74"/>
        <v>0</v>
      </c>
      <c r="J194" s="482">
        <f t="shared" si="75"/>
        <v>0</v>
      </c>
      <c r="K194" s="482">
        <f t="shared" si="76"/>
        <v>0</v>
      </c>
      <c r="L194" s="483">
        <f t="shared" si="77"/>
        <v>0</v>
      </c>
      <c r="M194" s="481">
        <f t="shared" si="78"/>
        <v>0</v>
      </c>
      <c r="N194" s="482">
        <f t="shared" si="79"/>
        <v>0</v>
      </c>
      <c r="O194" s="482">
        <f t="shared" si="80"/>
        <v>0</v>
      </c>
      <c r="P194" s="482">
        <f t="shared" si="81"/>
        <v>0</v>
      </c>
      <c r="Q194" s="482">
        <f t="shared" si="82"/>
        <v>0</v>
      </c>
      <c r="R194" s="480">
        <f t="shared" si="83"/>
        <v>0</v>
      </c>
      <c r="S194" s="464">
        <f t="shared" si="84"/>
        <v>0</v>
      </c>
      <c r="T194" s="464">
        <f t="shared" si="85"/>
        <v>0</v>
      </c>
      <c r="U194" s="481">
        <f t="shared" si="86"/>
        <v>0</v>
      </c>
      <c r="V194" s="483">
        <f t="shared" si="87"/>
        <v>0</v>
      </c>
      <c r="W194" s="228">
        <f t="shared" si="68"/>
        <v>0</v>
      </c>
      <c r="X194" s="228">
        <f t="shared" si="65"/>
        <v>0</v>
      </c>
      <c r="Y194" s="228">
        <f t="shared" si="66"/>
        <v>0</v>
      </c>
      <c r="Z194" s="228">
        <f t="shared" si="67"/>
        <v>0</v>
      </c>
      <c r="AA194" s="234"/>
    </row>
    <row r="195" spans="1:27" x14ac:dyDescent="0.25">
      <c r="A195" s="465" t="s">
        <v>528</v>
      </c>
      <c r="B195" s="464">
        <v>7012</v>
      </c>
      <c r="C195" s="464">
        <v>1</v>
      </c>
      <c r="D195" s="479" t="str">
        <f t="shared" si="69"/>
        <v/>
      </c>
      <c r="E195" s="480">
        <f t="shared" si="70"/>
        <v>0</v>
      </c>
      <c r="F195" s="481">
        <f t="shared" si="71"/>
        <v>0</v>
      </c>
      <c r="G195" s="482">
        <f t="shared" si="72"/>
        <v>0</v>
      </c>
      <c r="H195" s="482">
        <f t="shared" si="73"/>
        <v>0</v>
      </c>
      <c r="I195" s="482">
        <f t="shared" si="74"/>
        <v>0</v>
      </c>
      <c r="J195" s="482">
        <f t="shared" si="75"/>
        <v>0</v>
      </c>
      <c r="K195" s="482">
        <f t="shared" si="76"/>
        <v>0</v>
      </c>
      <c r="L195" s="483">
        <f t="shared" si="77"/>
        <v>0</v>
      </c>
      <c r="M195" s="481">
        <f t="shared" si="78"/>
        <v>0</v>
      </c>
      <c r="N195" s="482">
        <f t="shared" si="79"/>
        <v>0</v>
      </c>
      <c r="O195" s="482">
        <f t="shared" si="80"/>
        <v>0</v>
      </c>
      <c r="P195" s="482">
        <f t="shared" si="81"/>
        <v>0</v>
      </c>
      <c r="Q195" s="482">
        <f t="shared" si="82"/>
        <v>0</v>
      </c>
      <c r="R195" s="480">
        <f t="shared" si="83"/>
        <v>0</v>
      </c>
      <c r="S195" s="464">
        <f t="shared" si="84"/>
        <v>0</v>
      </c>
      <c r="T195" s="464">
        <f t="shared" si="85"/>
        <v>0</v>
      </c>
      <c r="U195" s="481">
        <f t="shared" si="86"/>
        <v>0</v>
      </c>
      <c r="V195" s="483">
        <f t="shared" si="87"/>
        <v>0</v>
      </c>
      <c r="W195" s="228">
        <f t="shared" si="68"/>
        <v>0</v>
      </c>
      <c r="X195" s="228">
        <f t="shared" si="65"/>
        <v>0</v>
      </c>
      <c r="Y195" s="228">
        <f t="shared" si="66"/>
        <v>0</v>
      </c>
      <c r="Z195" s="228">
        <f t="shared" si="67"/>
        <v>0</v>
      </c>
      <c r="AA195" s="234"/>
    </row>
    <row r="196" spans="1:27" x14ac:dyDescent="0.25">
      <c r="A196" s="465" t="s">
        <v>878</v>
      </c>
      <c r="B196" s="464">
        <v>5140</v>
      </c>
      <c r="C196" s="464">
        <v>1</v>
      </c>
      <c r="D196" s="479" t="str">
        <f t="shared" si="69"/>
        <v/>
      </c>
      <c r="E196" s="480">
        <f t="shared" si="70"/>
        <v>0</v>
      </c>
      <c r="F196" s="481">
        <f t="shared" si="71"/>
        <v>0</v>
      </c>
      <c r="G196" s="482">
        <f t="shared" si="72"/>
        <v>0</v>
      </c>
      <c r="H196" s="482">
        <f t="shared" si="73"/>
        <v>0</v>
      </c>
      <c r="I196" s="482">
        <f t="shared" si="74"/>
        <v>0</v>
      </c>
      <c r="J196" s="482">
        <f t="shared" si="75"/>
        <v>0</v>
      </c>
      <c r="K196" s="482">
        <f t="shared" si="76"/>
        <v>0</v>
      </c>
      <c r="L196" s="483">
        <f t="shared" si="77"/>
        <v>0</v>
      </c>
      <c r="M196" s="481">
        <f t="shared" si="78"/>
        <v>0</v>
      </c>
      <c r="N196" s="482">
        <f t="shared" si="79"/>
        <v>0</v>
      </c>
      <c r="O196" s="482">
        <f t="shared" si="80"/>
        <v>0</v>
      </c>
      <c r="P196" s="482">
        <f t="shared" si="81"/>
        <v>0</v>
      </c>
      <c r="Q196" s="482">
        <f t="shared" si="82"/>
        <v>0</v>
      </c>
      <c r="R196" s="480">
        <f t="shared" si="83"/>
        <v>0</v>
      </c>
      <c r="S196" s="464">
        <f t="shared" si="84"/>
        <v>0</v>
      </c>
      <c r="T196" s="464">
        <f t="shared" si="85"/>
        <v>0</v>
      </c>
      <c r="U196" s="481">
        <f t="shared" si="86"/>
        <v>0</v>
      </c>
      <c r="V196" s="483">
        <f t="shared" si="87"/>
        <v>0</v>
      </c>
      <c r="W196" s="228">
        <f t="shared" si="68"/>
        <v>0</v>
      </c>
      <c r="X196" s="228">
        <f t="shared" si="65"/>
        <v>0</v>
      </c>
      <c r="Y196" s="228">
        <f t="shared" si="66"/>
        <v>0</v>
      </c>
      <c r="Z196" s="228">
        <f t="shared" si="67"/>
        <v>0</v>
      </c>
      <c r="AA196" s="234"/>
    </row>
    <row r="197" spans="1:27" x14ac:dyDescent="0.25">
      <c r="A197" s="465" t="s">
        <v>365</v>
      </c>
      <c r="B197" s="464">
        <v>7050</v>
      </c>
      <c r="C197" s="464">
        <v>1</v>
      </c>
      <c r="D197" s="479" t="str">
        <f t="shared" si="69"/>
        <v/>
      </c>
      <c r="E197" s="480">
        <f t="shared" si="70"/>
        <v>0</v>
      </c>
      <c r="F197" s="481">
        <f t="shared" si="71"/>
        <v>0</v>
      </c>
      <c r="G197" s="482">
        <f t="shared" si="72"/>
        <v>0</v>
      </c>
      <c r="H197" s="482">
        <f t="shared" si="73"/>
        <v>0</v>
      </c>
      <c r="I197" s="482">
        <f t="shared" si="74"/>
        <v>0</v>
      </c>
      <c r="J197" s="482">
        <f t="shared" si="75"/>
        <v>0</v>
      </c>
      <c r="K197" s="482">
        <f t="shared" si="76"/>
        <v>0</v>
      </c>
      <c r="L197" s="483">
        <f t="shared" si="77"/>
        <v>0</v>
      </c>
      <c r="M197" s="481">
        <f t="shared" si="78"/>
        <v>0</v>
      </c>
      <c r="N197" s="482">
        <f t="shared" si="79"/>
        <v>0</v>
      </c>
      <c r="O197" s="482">
        <f t="shared" si="80"/>
        <v>0</v>
      </c>
      <c r="P197" s="482">
        <f t="shared" si="81"/>
        <v>0</v>
      </c>
      <c r="Q197" s="482">
        <f t="shared" si="82"/>
        <v>0</v>
      </c>
      <c r="R197" s="480">
        <f t="shared" si="83"/>
        <v>0</v>
      </c>
      <c r="S197" s="464">
        <f t="shared" si="84"/>
        <v>0</v>
      </c>
      <c r="T197" s="464">
        <f t="shared" si="85"/>
        <v>0</v>
      </c>
      <c r="U197" s="481">
        <f t="shared" si="86"/>
        <v>0</v>
      </c>
      <c r="V197" s="483">
        <f t="shared" si="87"/>
        <v>0</v>
      </c>
      <c r="W197" s="228">
        <f t="shared" si="68"/>
        <v>0</v>
      </c>
      <c r="X197" s="228">
        <f t="shared" si="65"/>
        <v>0</v>
      </c>
      <c r="Y197" s="228">
        <f t="shared" si="66"/>
        <v>0</v>
      </c>
      <c r="Z197" s="228">
        <f t="shared" si="67"/>
        <v>0</v>
      </c>
      <c r="AA197" s="234"/>
    </row>
    <row r="198" spans="1:27" x14ac:dyDescent="0.25">
      <c r="A198" s="465" t="s">
        <v>880</v>
      </c>
      <c r="B198" s="464">
        <v>5140</v>
      </c>
      <c r="C198" s="464">
        <v>0</v>
      </c>
      <c r="D198" s="479" t="str">
        <f t="shared" si="69"/>
        <v>(alias)</v>
      </c>
      <c r="E198" s="480">
        <f t="shared" si="70"/>
        <v>0</v>
      </c>
      <c r="F198" s="481">
        <f t="shared" si="71"/>
        <v>0</v>
      </c>
      <c r="G198" s="482">
        <f t="shared" si="72"/>
        <v>0</v>
      </c>
      <c r="H198" s="482">
        <f t="shared" si="73"/>
        <v>0</v>
      </c>
      <c r="I198" s="482">
        <f t="shared" si="74"/>
        <v>0</v>
      </c>
      <c r="J198" s="482">
        <f t="shared" si="75"/>
        <v>0</v>
      </c>
      <c r="K198" s="482">
        <f t="shared" si="76"/>
        <v>0</v>
      </c>
      <c r="L198" s="483">
        <f t="shared" si="77"/>
        <v>0</v>
      </c>
      <c r="M198" s="481">
        <f t="shared" si="78"/>
        <v>0</v>
      </c>
      <c r="N198" s="482">
        <f t="shared" si="79"/>
        <v>0</v>
      </c>
      <c r="O198" s="482">
        <f t="shared" si="80"/>
        <v>0</v>
      </c>
      <c r="P198" s="482">
        <f t="shared" si="81"/>
        <v>0</v>
      </c>
      <c r="Q198" s="482">
        <f t="shared" si="82"/>
        <v>0</v>
      </c>
      <c r="R198" s="480">
        <f t="shared" si="83"/>
        <v>0</v>
      </c>
      <c r="S198" s="464">
        <f t="shared" si="84"/>
        <v>0</v>
      </c>
      <c r="T198" s="464">
        <f t="shared" si="85"/>
        <v>0</v>
      </c>
      <c r="U198" s="481">
        <f t="shared" si="86"/>
        <v>0</v>
      </c>
      <c r="V198" s="483">
        <f t="shared" si="87"/>
        <v>0</v>
      </c>
      <c r="W198" s="228">
        <f t="shared" si="68"/>
        <v>0</v>
      </c>
      <c r="X198" s="228">
        <f t="shared" si="65"/>
        <v>0</v>
      </c>
      <c r="Y198" s="228">
        <f t="shared" si="66"/>
        <v>0</v>
      </c>
      <c r="Z198" s="228">
        <f t="shared" si="67"/>
        <v>0</v>
      </c>
      <c r="AA198" s="234"/>
    </row>
    <row r="199" spans="1:27" x14ac:dyDescent="0.25">
      <c r="A199" s="465" t="s">
        <v>366</v>
      </c>
      <c r="B199" s="464">
        <v>7013</v>
      </c>
      <c r="C199" s="464">
        <v>1</v>
      </c>
      <c r="D199" s="479" t="str">
        <f t="shared" si="69"/>
        <v/>
      </c>
      <c r="E199" s="480">
        <f t="shared" si="70"/>
        <v>0</v>
      </c>
      <c r="F199" s="481">
        <f t="shared" si="71"/>
        <v>0</v>
      </c>
      <c r="G199" s="482">
        <f t="shared" si="72"/>
        <v>0</v>
      </c>
      <c r="H199" s="482">
        <f t="shared" si="73"/>
        <v>0</v>
      </c>
      <c r="I199" s="482">
        <f t="shared" si="74"/>
        <v>0</v>
      </c>
      <c r="J199" s="482">
        <f t="shared" si="75"/>
        <v>0</v>
      </c>
      <c r="K199" s="482">
        <f t="shared" si="76"/>
        <v>0</v>
      </c>
      <c r="L199" s="483">
        <f t="shared" si="77"/>
        <v>0</v>
      </c>
      <c r="M199" s="481">
        <f t="shared" si="78"/>
        <v>0</v>
      </c>
      <c r="N199" s="482">
        <f t="shared" si="79"/>
        <v>0</v>
      </c>
      <c r="O199" s="482">
        <f t="shared" si="80"/>
        <v>0</v>
      </c>
      <c r="P199" s="482">
        <f t="shared" si="81"/>
        <v>0</v>
      </c>
      <c r="Q199" s="482">
        <f t="shared" si="82"/>
        <v>0</v>
      </c>
      <c r="R199" s="480">
        <f t="shared" si="83"/>
        <v>0</v>
      </c>
      <c r="S199" s="464">
        <f t="shared" si="84"/>
        <v>0</v>
      </c>
      <c r="T199" s="464">
        <f t="shared" si="85"/>
        <v>0</v>
      </c>
      <c r="U199" s="481">
        <f t="shared" si="86"/>
        <v>0</v>
      </c>
      <c r="V199" s="483">
        <f t="shared" si="87"/>
        <v>0</v>
      </c>
      <c r="W199" s="228">
        <f t="shared" si="68"/>
        <v>0</v>
      </c>
      <c r="X199" s="228">
        <f t="shared" si="65"/>
        <v>0</v>
      </c>
      <c r="Y199" s="228">
        <f t="shared" si="66"/>
        <v>0</v>
      </c>
      <c r="Z199" s="228">
        <f t="shared" si="67"/>
        <v>0</v>
      </c>
      <c r="AA199" s="234"/>
    </row>
    <row r="200" spans="1:27" x14ac:dyDescent="0.25">
      <c r="A200" s="465" t="s">
        <v>529</v>
      </c>
      <c r="B200" s="464">
        <v>6058</v>
      </c>
      <c r="C200" s="464">
        <v>1</v>
      </c>
      <c r="D200" s="479" t="str">
        <f t="shared" si="69"/>
        <v/>
      </c>
      <c r="E200" s="480">
        <f t="shared" si="70"/>
        <v>0</v>
      </c>
      <c r="F200" s="481">
        <f t="shared" si="71"/>
        <v>0</v>
      </c>
      <c r="G200" s="482">
        <f t="shared" si="72"/>
        <v>0</v>
      </c>
      <c r="H200" s="482">
        <f t="shared" si="73"/>
        <v>0</v>
      </c>
      <c r="I200" s="482">
        <f t="shared" si="74"/>
        <v>0</v>
      </c>
      <c r="J200" s="482">
        <f t="shared" si="75"/>
        <v>0</v>
      </c>
      <c r="K200" s="482">
        <f t="shared" si="76"/>
        <v>0</v>
      </c>
      <c r="L200" s="483">
        <f t="shared" si="77"/>
        <v>0</v>
      </c>
      <c r="M200" s="481">
        <f t="shared" si="78"/>
        <v>0</v>
      </c>
      <c r="N200" s="482">
        <f t="shared" si="79"/>
        <v>0</v>
      </c>
      <c r="O200" s="482">
        <f t="shared" si="80"/>
        <v>0</v>
      </c>
      <c r="P200" s="482">
        <f t="shared" si="81"/>
        <v>0</v>
      </c>
      <c r="Q200" s="482">
        <f t="shared" si="82"/>
        <v>0</v>
      </c>
      <c r="R200" s="480">
        <f t="shared" si="83"/>
        <v>0</v>
      </c>
      <c r="S200" s="464">
        <f t="shared" si="84"/>
        <v>0</v>
      </c>
      <c r="T200" s="464">
        <f t="shared" si="85"/>
        <v>0</v>
      </c>
      <c r="U200" s="481">
        <f t="shared" si="86"/>
        <v>0</v>
      </c>
      <c r="V200" s="483">
        <f t="shared" si="87"/>
        <v>0</v>
      </c>
      <c r="W200" s="228">
        <f t="shared" si="68"/>
        <v>0</v>
      </c>
      <c r="X200" s="228">
        <f t="shared" si="65"/>
        <v>0</v>
      </c>
      <c r="Y200" s="228">
        <f t="shared" si="66"/>
        <v>0</v>
      </c>
      <c r="Z200" s="228">
        <f t="shared" si="67"/>
        <v>0</v>
      </c>
      <c r="AA200" s="234"/>
    </row>
    <row r="201" spans="1:27" x14ac:dyDescent="0.25">
      <c r="A201" s="465" t="s">
        <v>367</v>
      </c>
      <c r="B201" s="464">
        <v>7055</v>
      </c>
      <c r="C201" s="464">
        <v>1</v>
      </c>
      <c r="D201" s="479" t="str">
        <f t="shared" si="69"/>
        <v/>
      </c>
      <c r="E201" s="480">
        <f t="shared" si="70"/>
        <v>0</v>
      </c>
      <c r="F201" s="481">
        <f t="shared" si="71"/>
        <v>0</v>
      </c>
      <c r="G201" s="482">
        <f t="shared" si="72"/>
        <v>0</v>
      </c>
      <c r="H201" s="482">
        <f t="shared" si="73"/>
        <v>0</v>
      </c>
      <c r="I201" s="482">
        <f t="shared" si="74"/>
        <v>0</v>
      </c>
      <c r="J201" s="482">
        <f t="shared" si="75"/>
        <v>0</v>
      </c>
      <c r="K201" s="482">
        <f t="shared" si="76"/>
        <v>0</v>
      </c>
      <c r="L201" s="483">
        <f t="shared" si="77"/>
        <v>0</v>
      </c>
      <c r="M201" s="481">
        <f t="shared" si="78"/>
        <v>0</v>
      </c>
      <c r="N201" s="482">
        <f t="shared" si="79"/>
        <v>0</v>
      </c>
      <c r="O201" s="482">
        <f t="shared" si="80"/>
        <v>0</v>
      </c>
      <c r="P201" s="482">
        <f t="shared" si="81"/>
        <v>0</v>
      </c>
      <c r="Q201" s="482">
        <f t="shared" si="82"/>
        <v>0</v>
      </c>
      <c r="R201" s="480">
        <f t="shared" si="83"/>
        <v>0</v>
      </c>
      <c r="S201" s="464">
        <f t="shared" si="84"/>
        <v>0</v>
      </c>
      <c r="T201" s="464">
        <f t="shared" si="85"/>
        <v>0</v>
      </c>
      <c r="U201" s="481">
        <f t="shared" si="86"/>
        <v>0</v>
      </c>
      <c r="V201" s="483">
        <f t="shared" si="87"/>
        <v>0</v>
      </c>
      <c r="W201" s="228">
        <f t="shared" si="68"/>
        <v>0</v>
      </c>
      <c r="X201" s="228">
        <f t="shared" si="65"/>
        <v>0</v>
      </c>
      <c r="Y201" s="228">
        <f t="shared" si="66"/>
        <v>0</v>
      </c>
      <c r="Z201" s="228">
        <f t="shared" si="67"/>
        <v>0</v>
      </c>
      <c r="AA201" s="234"/>
    </row>
    <row r="202" spans="1:27" x14ac:dyDescent="0.25">
      <c r="A202" s="465" t="s">
        <v>946</v>
      </c>
      <c r="B202" s="464">
        <v>7082</v>
      </c>
      <c r="C202" s="464">
        <v>1</v>
      </c>
      <c r="D202" s="479" t="str">
        <f t="shared" si="69"/>
        <v/>
      </c>
      <c r="E202" s="480">
        <f t="shared" si="70"/>
        <v>0</v>
      </c>
      <c r="F202" s="481">
        <f t="shared" si="71"/>
        <v>0</v>
      </c>
      <c r="G202" s="482">
        <f t="shared" si="72"/>
        <v>0</v>
      </c>
      <c r="H202" s="482">
        <f t="shared" si="73"/>
        <v>0</v>
      </c>
      <c r="I202" s="482">
        <f t="shared" si="74"/>
        <v>0</v>
      </c>
      <c r="J202" s="482">
        <f t="shared" si="75"/>
        <v>0</v>
      </c>
      <c r="K202" s="482">
        <f t="shared" si="76"/>
        <v>0</v>
      </c>
      <c r="L202" s="483">
        <f t="shared" si="77"/>
        <v>0</v>
      </c>
      <c r="M202" s="481">
        <f t="shared" si="78"/>
        <v>0</v>
      </c>
      <c r="N202" s="482">
        <f t="shared" si="79"/>
        <v>0</v>
      </c>
      <c r="O202" s="482">
        <f t="shared" si="80"/>
        <v>0</v>
      </c>
      <c r="P202" s="482">
        <f t="shared" si="81"/>
        <v>0</v>
      </c>
      <c r="Q202" s="482">
        <f t="shared" si="82"/>
        <v>0</v>
      </c>
      <c r="R202" s="480">
        <f t="shared" si="83"/>
        <v>0</v>
      </c>
      <c r="S202" s="464">
        <f t="shared" si="84"/>
        <v>0</v>
      </c>
      <c r="T202" s="464">
        <f t="shared" si="85"/>
        <v>0</v>
      </c>
      <c r="U202" s="481">
        <f t="shared" si="86"/>
        <v>0</v>
      </c>
      <c r="V202" s="483">
        <f t="shared" si="87"/>
        <v>0</v>
      </c>
      <c r="W202" s="228">
        <f t="shared" si="68"/>
        <v>0</v>
      </c>
      <c r="X202" s="228">
        <f t="shared" ref="X202:X265" si="88">IF(W202&gt;2,1,0)</f>
        <v>0</v>
      </c>
      <c r="Y202" s="228">
        <f t="shared" ref="Y202:Y265" si="89">IF(W202=2,1,0)</f>
        <v>0</v>
      </c>
      <c r="Z202" s="228">
        <f t="shared" ref="Z202:Z265" si="90">IF(W202=1,1,0)</f>
        <v>0</v>
      </c>
      <c r="AA202" s="234"/>
    </row>
    <row r="203" spans="1:27" x14ac:dyDescent="0.25">
      <c r="A203" s="465" t="s">
        <v>368</v>
      </c>
      <c r="B203" s="464">
        <v>6058</v>
      </c>
      <c r="C203" s="464">
        <v>0</v>
      </c>
      <c r="D203" s="479" t="str">
        <f t="shared" si="69"/>
        <v>(alias)</v>
      </c>
      <c r="E203" s="480">
        <f t="shared" si="70"/>
        <v>0</v>
      </c>
      <c r="F203" s="481">
        <f t="shared" si="71"/>
        <v>0</v>
      </c>
      <c r="G203" s="482">
        <f t="shared" si="72"/>
        <v>0</v>
      </c>
      <c r="H203" s="482">
        <f t="shared" si="73"/>
        <v>0</v>
      </c>
      <c r="I203" s="482">
        <f t="shared" si="74"/>
        <v>0</v>
      </c>
      <c r="J203" s="482">
        <f t="shared" si="75"/>
        <v>0</v>
      </c>
      <c r="K203" s="482">
        <f t="shared" si="76"/>
        <v>0</v>
      </c>
      <c r="L203" s="483">
        <f t="shared" si="77"/>
        <v>0</v>
      </c>
      <c r="M203" s="481">
        <f t="shared" si="78"/>
        <v>0</v>
      </c>
      <c r="N203" s="482">
        <f t="shared" si="79"/>
        <v>0</v>
      </c>
      <c r="O203" s="482">
        <f t="shared" si="80"/>
        <v>0</v>
      </c>
      <c r="P203" s="482">
        <f t="shared" si="81"/>
        <v>0</v>
      </c>
      <c r="Q203" s="482">
        <f t="shared" si="82"/>
        <v>0</v>
      </c>
      <c r="R203" s="480">
        <f t="shared" si="83"/>
        <v>0</v>
      </c>
      <c r="S203" s="464">
        <f t="shared" si="84"/>
        <v>0</v>
      </c>
      <c r="T203" s="464">
        <f t="shared" si="85"/>
        <v>0</v>
      </c>
      <c r="U203" s="481">
        <f t="shared" si="86"/>
        <v>0</v>
      </c>
      <c r="V203" s="483">
        <f t="shared" si="87"/>
        <v>0</v>
      </c>
      <c r="W203" s="228">
        <f t="shared" ref="W203:W266" si="91">IF(E203&lt;-0.5,4,IF(ABS(E203)&lt;0.1,0,IF(ABS(E203)&lt;=0.5,1,IF(E203&lt;0.01*L203,2,3))))</f>
        <v>0</v>
      </c>
      <c r="X203" s="228">
        <f t="shared" si="88"/>
        <v>0</v>
      </c>
      <c r="Y203" s="228">
        <f t="shared" si="89"/>
        <v>0</v>
      </c>
      <c r="Z203" s="228">
        <f t="shared" si="90"/>
        <v>0</v>
      </c>
      <c r="AA203" s="234"/>
    </row>
    <row r="204" spans="1:27" x14ac:dyDescent="0.25">
      <c r="A204" s="465" t="s">
        <v>369</v>
      </c>
      <c r="B204" s="464">
        <v>6059</v>
      </c>
      <c r="C204" s="464">
        <v>1</v>
      </c>
      <c r="D204" s="479" t="str">
        <f t="shared" si="69"/>
        <v/>
      </c>
      <c r="E204" s="480">
        <f t="shared" si="70"/>
        <v>0</v>
      </c>
      <c r="F204" s="481">
        <f t="shared" si="71"/>
        <v>0</v>
      </c>
      <c r="G204" s="482">
        <f t="shared" si="72"/>
        <v>0</v>
      </c>
      <c r="H204" s="482">
        <f t="shared" si="73"/>
        <v>0</v>
      </c>
      <c r="I204" s="482">
        <f t="shared" si="74"/>
        <v>0</v>
      </c>
      <c r="J204" s="482">
        <f t="shared" si="75"/>
        <v>0</v>
      </c>
      <c r="K204" s="482">
        <f t="shared" si="76"/>
        <v>0</v>
      </c>
      <c r="L204" s="483">
        <f t="shared" si="77"/>
        <v>0</v>
      </c>
      <c r="M204" s="481">
        <f t="shared" si="78"/>
        <v>0</v>
      </c>
      <c r="N204" s="482">
        <f t="shared" si="79"/>
        <v>0</v>
      </c>
      <c r="O204" s="482">
        <f t="shared" si="80"/>
        <v>0</v>
      </c>
      <c r="P204" s="482">
        <f t="shared" si="81"/>
        <v>0</v>
      </c>
      <c r="Q204" s="482">
        <f t="shared" si="82"/>
        <v>0</v>
      </c>
      <c r="R204" s="480">
        <f t="shared" si="83"/>
        <v>0</v>
      </c>
      <c r="S204" s="464">
        <f t="shared" si="84"/>
        <v>0</v>
      </c>
      <c r="T204" s="464">
        <f t="shared" si="85"/>
        <v>0</v>
      </c>
      <c r="U204" s="481">
        <f t="shared" si="86"/>
        <v>0</v>
      </c>
      <c r="V204" s="483">
        <f t="shared" si="87"/>
        <v>0</v>
      </c>
      <c r="W204" s="228">
        <f t="shared" si="91"/>
        <v>0</v>
      </c>
      <c r="X204" s="228">
        <f t="shared" si="88"/>
        <v>0</v>
      </c>
      <c r="Y204" s="228">
        <f t="shared" si="89"/>
        <v>0</v>
      </c>
      <c r="Z204" s="228">
        <f t="shared" si="90"/>
        <v>0</v>
      </c>
      <c r="AA204" s="234"/>
    </row>
    <row r="205" spans="1:27" x14ac:dyDescent="0.25">
      <c r="A205" s="465" t="s">
        <v>370</v>
      </c>
      <c r="B205" s="464">
        <v>5031</v>
      </c>
      <c r="C205" s="464">
        <v>1</v>
      </c>
      <c r="D205" s="479" t="str">
        <f t="shared" si="69"/>
        <v/>
      </c>
      <c r="E205" s="480">
        <f t="shared" si="70"/>
        <v>0</v>
      </c>
      <c r="F205" s="481">
        <f t="shared" si="71"/>
        <v>0</v>
      </c>
      <c r="G205" s="482">
        <f t="shared" si="72"/>
        <v>0</v>
      </c>
      <c r="H205" s="482">
        <f t="shared" si="73"/>
        <v>0</v>
      </c>
      <c r="I205" s="482">
        <f t="shared" si="74"/>
        <v>0</v>
      </c>
      <c r="J205" s="482">
        <f t="shared" si="75"/>
        <v>0</v>
      </c>
      <c r="K205" s="482">
        <f t="shared" si="76"/>
        <v>0</v>
      </c>
      <c r="L205" s="483">
        <f t="shared" si="77"/>
        <v>0</v>
      </c>
      <c r="M205" s="481">
        <f t="shared" si="78"/>
        <v>0</v>
      </c>
      <c r="N205" s="482">
        <f t="shared" si="79"/>
        <v>0</v>
      </c>
      <c r="O205" s="482">
        <f t="shared" si="80"/>
        <v>0</v>
      </c>
      <c r="P205" s="482">
        <f t="shared" si="81"/>
        <v>0</v>
      </c>
      <c r="Q205" s="482">
        <f t="shared" si="82"/>
        <v>0</v>
      </c>
      <c r="R205" s="480">
        <f t="shared" si="83"/>
        <v>0</v>
      </c>
      <c r="S205" s="464">
        <f t="shared" si="84"/>
        <v>0</v>
      </c>
      <c r="T205" s="464">
        <f t="shared" si="85"/>
        <v>0</v>
      </c>
      <c r="U205" s="481">
        <f t="shared" si="86"/>
        <v>0</v>
      </c>
      <c r="V205" s="483">
        <f t="shared" si="87"/>
        <v>0</v>
      </c>
      <c r="W205" s="228">
        <f t="shared" si="91"/>
        <v>0</v>
      </c>
      <c r="X205" s="228">
        <f t="shared" si="88"/>
        <v>0</v>
      </c>
      <c r="Y205" s="228">
        <f t="shared" si="89"/>
        <v>0</v>
      </c>
      <c r="Z205" s="228">
        <f t="shared" si="90"/>
        <v>0</v>
      </c>
      <c r="AA205" s="234"/>
    </row>
    <row r="206" spans="1:27" x14ac:dyDescent="0.25">
      <c r="A206" s="465" t="s">
        <v>371</v>
      </c>
      <c r="B206" s="464">
        <v>6001</v>
      </c>
      <c r="C206" s="464">
        <v>0</v>
      </c>
      <c r="D206" s="479" t="str">
        <f t="shared" si="69"/>
        <v>(alias)</v>
      </c>
      <c r="E206" s="480">
        <f t="shared" si="70"/>
        <v>0</v>
      </c>
      <c r="F206" s="481">
        <f t="shared" si="71"/>
        <v>0</v>
      </c>
      <c r="G206" s="482">
        <f t="shared" si="72"/>
        <v>0</v>
      </c>
      <c r="H206" s="482">
        <f t="shared" si="73"/>
        <v>0</v>
      </c>
      <c r="I206" s="482">
        <f t="shared" si="74"/>
        <v>0</v>
      </c>
      <c r="J206" s="482">
        <f t="shared" si="75"/>
        <v>0</v>
      </c>
      <c r="K206" s="482">
        <f t="shared" si="76"/>
        <v>0</v>
      </c>
      <c r="L206" s="483">
        <f t="shared" si="77"/>
        <v>0</v>
      </c>
      <c r="M206" s="481">
        <f t="shared" si="78"/>
        <v>0</v>
      </c>
      <c r="N206" s="482">
        <f t="shared" si="79"/>
        <v>0</v>
      </c>
      <c r="O206" s="482">
        <f t="shared" si="80"/>
        <v>0</v>
      </c>
      <c r="P206" s="482">
        <f t="shared" si="81"/>
        <v>0</v>
      </c>
      <c r="Q206" s="482">
        <f t="shared" si="82"/>
        <v>0</v>
      </c>
      <c r="R206" s="480">
        <f t="shared" si="83"/>
        <v>0</v>
      </c>
      <c r="S206" s="464">
        <f t="shared" si="84"/>
        <v>0</v>
      </c>
      <c r="T206" s="464">
        <f t="shared" si="85"/>
        <v>0</v>
      </c>
      <c r="U206" s="481">
        <f t="shared" si="86"/>
        <v>0</v>
      </c>
      <c r="V206" s="483">
        <f t="shared" si="87"/>
        <v>0</v>
      </c>
      <c r="W206" s="228">
        <f t="shared" si="91"/>
        <v>0</v>
      </c>
      <c r="X206" s="228">
        <f t="shared" si="88"/>
        <v>0</v>
      </c>
      <c r="Y206" s="228">
        <f t="shared" si="89"/>
        <v>0</v>
      </c>
      <c r="Z206" s="228">
        <f t="shared" si="90"/>
        <v>0</v>
      </c>
      <c r="AA206" s="234"/>
    </row>
    <row r="207" spans="1:27" x14ac:dyDescent="0.25">
      <c r="A207" s="465" t="s">
        <v>769</v>
      </c>
      <c r="B207" s="464">
        <v>7063</v>
      </c>
      <c r="C207" s="464">
        <v>1</v>
      </c>
      <c r="D207" s="479" t="str">
        <f t="shared" si="69"/>
        <v/>
      </c>
      <c r="E207" s="480">
        <f t="shared" si="70"/>
        <v>0</v>
      </c>
      <c r="F207" s="481">
        <f t="shared" si="71"/>
        <v>0</v>
      </c>
      <c r="G207" s="482">
        <f t="shared" si="72"/>
        <v>0</v>
      </c>
      <c r="H207" s="482">
        <f t="shared" si="73"/>
        <v>0</v>
      </c>
      <c r="I207" s="482">
        <f t="shared" si="74"/>
        <v>0</v>
      </c>
      <c r="J207" s="482">
        <f t="shared" si="75"/>
        <v>0</v>
      </c>
      <c r="K207" s="482">
        <f t="shared" si="76"/>
        <v>0</v>
      </c>
      <c r="L207" s="483">
        <f t="shared" si="77"/>
        <v>0</v>
      </c>
      <c r="M207" s="481">
        <f t="shared" si="78"/>
        <v>0</v>
      </c>
      <c r="N207" s="482">
        <f t="shared" si="79"/>
        <v>0</v>
      </c>
      <c r="O207" s="482">
        <f t="shared" si="80"/>
        <v>0</v>
      </c>
      <c r="P207" s="482">
        <f t="shared" si="81"/>
        <v>0</v>
      </c>
      <c r="Q207" s="482">
        <f t="shared" si="82"/>
        <v>0</v>
      </c>
      <c r="R207" s="480">
        <f t="shared" si="83"/>
        <v>0</v>
      </c>
      <c r="S207" s="464">
        <f t="shared" si="84"/>
        <v>0</v>
      </c>
      <c r="T207" s="464">
        <f t="shared" si="85"/>
        <v>0</v>
      </c>
      <c r="U207" s="481">
        <f t="shared" si="86"/>
        <v>0</v>
      </c>
      <c r="V207" s="483">
        <f t="shared" si="87"/>
        <v>0</v>
      </c>
      <c r="W207" s="228">
        <f t="shared" si="91"/>
        <v>0</v>
      </c>
      <c r="X207" s="228">
        <f t="shared" si="88"/>
        <v>0</v>
      </c>
      <c r="Y207" s="228">
        <f t="shared" si="89"/>
        <v>0</v>
      </c>
      <c r="Z207" s="228">
        <f t="shared" si="90"/>
        <v>0</v>
      </c>
      <c r="AA207" s="234"/>
    </row>
    <row r="208" spans="1:27" x14ac:dyDescent="0.25">
      <c r="A208" s="639" t="s">
        <v>372</v>
      </c>
      <c r="B208" s="464">
        <v>7014</v>
      </c>
      <c r="C208" s="464">
        <v>1</v>
      </c>
      <c r="D208" s="479" t="str">
        <f t="shared" si="69"/>
        <v/>
      </c>
      <c r="E208" s="480">
        <f t="shared" si="70"/>
        <v>0</v>
      </c>
      <c r="F208" s="481">
        <f t="shared" si="71"/>
        <v>0</v>
      </c>
      <c r="G208" s="482">
        <f t="shared" si="72"/>
        <v>0</v>
      </c>
      <c r="H208" s="482">
        <f t="shared" si="73"/>
        <v>0</v>
      </c>
      <c r="I208" s="482">
        <f t="shared" si="74"/>
        <v>0</v>
      </c>
      <c r="J208" s="482">
        <f t="shared" si="75"/>
        <v>0</v>
      </c>
      <c r="K208" s="482">
        <f t="shared" si="76"/>
        <v>0</v>
      </c>
      <c r="L208" s="483">
        <f t="shared" si="77"/>
        <v>0</v>
      </c>
      <c r="M208" s="481">
        <f t="shared" si="78"/>
        <v>0</v>
      </c>
      <c r="N208" s="482">
        <f t="shared" si="79"/>
        <v>0</v>
      </c>
      <c r="O208" s="482">
        <f t="shared" si="80"/>
        <v>0</v>
      </c>
      <c r="P208" s="482">
        <f t="shared" si="81"/>
        <v>0</v>
      </c>
      <c r="Q208" s="482">
        <f t="shared" si="82"/>
        <v>0</v>
      </c>
      <c r="R208" s="480">
        <f t="shared" si="83"/>
        <v>0</v>
      </c>
      <c r="S208" s="464">
        <f t="shared" si="84"/>
        <v>0</v>
      </c>
      <c r="T208" s="464">
        <f t="shared" si="85"/>
        <v>0</v>
      </c>
      <c r="U208" s="481">
        <f t="shared" si="86"/>
        <v>0</v>
      </c>
      <c r="V208" s="483">
        <f t="shared" si="87"/>
        <v>0</v>
      </c>
      <c r="W208" s="228">
        <f t="shared" si="91"/>
        <v>0</v>
      </c>
      <c r="X208" s="228">
        <f t="shared" si="88"/>
        <v>0</v>
      </c>
      <c r="Y208" s="228">
        <f t="shared" si="89"/>
        <v>0</v>
      </c>
      <c r="Z208" s="228">
        <f t="shared" si="90"/>
        <v>0</v>
      </c>
      <c r="AA208" s="234"/>
    </row>
    <row r="209" spans="1:27" x14ac:dyDescent="0.25">
      <c r="A209" s="639" t="s">
        <v>373</v>
      </c>
      <c r="B209" s="464">
        <v>7015</v>
      </c>
      <c r="C209" s="464">
        <v>1</v>
      </c>
      <c r="D209" s="479" t="str">
        <f t="shared" ref="D209:D272" si="92">IF(W209&gt;2,"Problem?",IF(W209=2,"??",IF(W209=1,"Rounding?",IF(L209+O209&gt;0,"OK",IF(C209=0,"(alias)","")))))</f>
        <v/>
      </c>
      <c r="E209" s="480">
        <f t="shared" ref="E209:E272" si="93">C209*ROUND(F209-R209,1)</f>
        <v>0</v>
      </c>
      <c r="F209" s="481">
        <f t="shared" ref="F209:F272" si="94">SUMIF(DPVCODES,B209,DPCTONS)*C209-H209-G209</f>
        <v>0</v>
      </c>
      <c r="G209" s="482">
        <f t="shared" ref="G209:G272" si="95">SUMIF(DPVCODES,B209,DPmoglines)*C209</f>
        <v>0</v>
      </c>
      <c r="H209" s="482">
        <f t="shared" ref="H209:H272" si="96">SUMIF(DPVCODES,B209,DPGCTONS)*C209</f>
        <v>0</v>
      </c>
      <c r="I209" s="482">
        <f t="shared" ref="I209:I272" si="97">SUMIF(Q3VCODES,B209,Q3CTONS)*C209</f>
        <v>0</v>
      </c>
      <c r="J209" s="482">
        <f t="shared" ref="J209:J272" si="98">SUMIF(Q4VCODES,B209,Q4CTONS)*C209</f>
        <v>0</v>
      </c>
      <c r="K209" s="482">
        <f t="shared" ref="K209:K272" si="99">SUMIF(Q1CVCODES,B209,Q1CCTONS)*C209</f>
        <v>0</v>
      </c>
      <c r="L209" s="483">
        <f t="shared" ref="L209:L272" si="100">C209*(F209+H209+I209+J209+K209)</f>
        <v>0</v>
      </c>
      <c r="M209" s="481">
        <f t="shared" ref="M209:M272" si="101">SUMIF(DPVCODES,B209,DPAPTONS)*C209</f>
        <v>0</v>
      </c>
      <c r="N209" s="482">
        <f t="shared" ref="N209:N272" si="102">SUMIF(DPVCODES,B209,DPDPTONS)*C209</f>
        <v>0</v>
      </c>
      <c r="O209" s="482">
        <f t="shared" ref="O209:O272" si="103">C209*(M209+N209)</f>
        <v>0</v>
      </c>
      <c r="P209" s="482">
        <f t="shared" ref="P209:P272" si="104">SUMIF(Q2VCODES,B209,Q2BOTONS)*C209-U209</f>
        <v>0</v>
      </c>
      <c r="Q209" s="482">
        <f t="shared" ref="Q209:Q272" si="105">SUMIF(Q1BVCODES,B209,Q1BRSTONS)*C209</f>
        <v>0</v>
      </c>
      <c r="R209" s="480">
        <f t="shared" ref="R209:R272" si="106">ROUND(C209*(O209-P209-Q209),4)</f>
        <v>0</v>
      </c>
      <c r="S209" s="464">
        <f t="shared" ref="S209:S272" si="107">IF(+E209&gt;0.1,1,IF(+E209&lt;-0.1,1,0))</f>
        <v>0</v>
      </c>
      <c r="T209" s="464">
        <f t="shared" ref="T209:T272" si="108">IF(W209&gt;2,1,0)</f>
        <v>0</v>
      </c>
      <c r="U209" s="481">
        <f t="shared" ref="U209:U272" si="109">SUMIF(Q2VCODES,B209,Q2GTONS)*C209</f>
        <v>0</v>
      </c>
      <c r="V209" s="483">
        <f t="shared" ref="V209:V272" si="110">SUMIF(Q1CVCODES,B209,Q1CBOTONS)*C209</f>
        <v>0</v>
      </c>
      <c r="W209" s="228">
        <f t="shared" si="91"/>
        <v>0</v>
      </c>
      <c r="X209" s="228">
        <f t="shared" si="88"/>
        <v>0</v>
      </c>
      <c r="Y209" s="228">
        <f t="shared" si="89"/>
        <v>0</v>
      </c>
      <c r="Z209" s="228">
        <f t="shared" si="90"/>
        <v>0</v>
      </c>
      <c r="AA209" s="234"/>
    </row>
    <row r="210" spans="1:27" x14ac:dyDescent="0.25">
      <c r="A210" s="465" t="s">
        <v>990</v>
      </c>
      <c r="B210" s="464">
        <v>5125</v>
      </c>
      <c r="C210" s="464">
        <v>1</v>
      </c>
      <c r="D210" s="479" t="str">
        <f t="shared" si="92"/>
        <v/>
      </c>
      <c r="E210" s="480">
        <f t="shared" si="93"/>
        <v>0</v>
      </c>
      <c r="F210" s="481">
        <f t="shared" si="94"/>
        <v>0</v>
      </c>
      <c r="G210" s="482">
        <f t="shared" si="95"/>
        <v>0</v>
      </c>
      <c r="H210" s="482">
        <f t="shared" si="96"/>
        <v>0</v>
      </c>
      <c r="I210" s="482">
        <f t="shared" si="97"/>
        <v>0</v>
      </c>
      <c r="J210" s="482">
        <f t="shared" si="98"/>
        <v>0</v>
      </c>
      <c r="K210" s="482">
        <f t="shared" si="99"/>
        <v>0</v>
      </c>
      <c r="L210" s="483">
        <f t="shared" si="100"/>
        <v>0</v>
      </c>
      <c r="M210" s="481">
        <f t="shared" si="101"/>
        <v>0</v>
      </c>
      <c r="N210" s="482">
        <f t="shared" si="102"/>
        <v>0</v>
      </c>
      <c r="O210" s="482">
        <f t="shared" si="103"/>
        <v>0</v>
      </c>
      <c r="P210" s="482">
        <f t="shared" si="104"/>
        <v>0</v>
      </c>
      <c r="Q210" s="482">
        <f t="shared" si="105"/>
        <v>0</v>
      </c>
      <c r="R210" s="480">
        <f t="shared" si="106"/>
        <v>0</v>
      </c>
      <c r="S210" s="464">
        <f t="shared" si="107"/>
        <v>0</v>
      </c>
      <c r="T210" s="464">
        <f t="shared" si="108"/>
        <v>0</v>
      </c>
      <c r="U210" s="481">
        <f t="shared" si="109"/>
        <v>0</v>
      </c>
      <c r="V210" s="483">
        <f t="shared" si="110"/>
        <v>0</v>
      </c>
      <c r="W210" s="228">
        <f t="shared" si="91"/>
        <v>0</v>
      </c>
      <c r="X210" s="228">
        <f t="shared" si="88"/>
        <v>0</v>
      </c>
      <c r="Y210" s="228">
        <f t="shared" si="89"/>
        <v>0</v>
      </c>
      <c r="Z210" s="228">
        <f t="shared" si="90"/>
        <v>0</v>
      </c>
      <c r="AA210" s="234"/>
    </row>
    <row r="211" spans="1:27" x14ac:dyDescent="0.25">
      <c r="A211" s="465" t="s">
        <v>989</v>
      </c>
      <c r="B211" s="464">
        <v>5124</v>
      </c>
      <c r="C211" s="464">
        <v>1</v>
      </c>
      <c r="D211" s="479" t="str">
        <f t="shared" si="92"/>
        <v/>
      </c>
      <c r="E211" s="480">
        <f t="shared" si="93"/>
        <v>0</v>
      </c>
      <c r="F211" s="481">
        <f t="shared" si="94"/>
        <v>0</v>
      </c>
      <c r="G211" s="482">
        <f t="shared" si="95"/>
        <v>0</v>
      </c>
      <c r="H211" s="482">
        <f t="shared" si="96"/>
        <v>0</v>
      </c>
      <c r="I211" s="482">
        <f t="shared" si="97"/>
        <v>0</v>
      </c>
      <c r="J211" s="482">
        <f t="shared" si="98"/>
        <v>0</v>
      </c>
      <c r="K211" s="482">
        <f t="shared" si="99"/>
        <v>0</v>
      </c>
      <c r="L211" s="483">
        <f t="shared" si="100"/>
        <v>0</v>
      </c>
      <c r="M211" s="481">
        <f t="shared" si="101"/>
        <v>0</v>
      </c>
      <c r="N211" s="482">
        <f t="shared" si="102"/>
        <v>0</v>
      </c>
      <c r="O211" s="482">
        <f t="shared" si="103"/>
        <v>0</v>
      </c>
      <c r="P211" s="482">
        <f t="shared" si="104"/>
        <v>0</v>
      </c>
      <c r="Q211" s="482">
        <f t="shared" si="105"/>
        <v>0</v>
      </c>
      <c r="R211" s="480">
        <f t="shared" si="106"/>
        <v>0</v>
      </c>
      <c r="S211" s="464">
        <f t="shared" si="107"/>
        <v>0</v>
      </c>
      <c r="T211" s="464">
        <f t="shared" si="108"/>
        <v>0</v>
      </c>
      <c r="U211" s="481">
        <f t="shared" si="109"/>
        <v>0</v>
      </c>
      <c r="V211" s="483">
        <f t="shared" si="110"/>
        <v>0</v>
      </c>
      <c r="W211" s="228">
        <f t="shared" si="91"/>
        <v>0</v>
      </c>
      <c r="X211" s="228">
        <f t="shared" si="88"/>
        <v>0</v>
      </c>
      <c r="Y211" s="228">
        <f t="shared" si="89"/>
        <v>0</v>
      </c>
      <c r="Z211" s="228">
        <f t="shared" si="90"/>
        <v>0</v>
      </c>
      <c r="AA211" s="234"/>
    </row>
    <row r="212" spans="1:27" x14ac:dyDescent="0.25">
      <c r="A212" s="465" t="s">
        <v>1002</v>
      </c>
      <c r="B212" s="464">
        <v>5182</v>
      </c>
      <c r="C212" s="464">
        <v>1</v>
      </c>
      <c r="D212" s="479" t="str">
        <f t="shared" si="92"/>
        <v/>
      </c>
      <c r="E212" s="480">
        <f t="shared" si="93"/>
        <v>0</v>
      </c>
      <c r="F212" s="481">
        <f t="shared" si="94"/>
        <v>0</v>
      </c>
      <c r="G212" s="482">
        <f t="shared" si="95"/>
        <v>0</v>
      </c>
      <c r="H212" s="482">
        <f t="shared" si="96"/>
        <v>0</v>
      </c>
      <c r="I212" s="482">
        <f t="shared" si="97"/>
        <v>0</v>
      </c>
      <c r="J212" s="482">
        <f t="shared" si="98"/>
        <v>0</v>
      </c>
      <c r="K212" s="482">
        <f t="shared" si="99"/>
        <v>0</v>
      </c>
      <c r="L212" s="483">
        <f t="shared" si="100"/>
        <v>0</v>
      </c>
      <c r="M212" s="481">
        <f t="shared" si="101"/>
        <v>0</v>
      </c>
      <c r="N212" s="482">
        <f t="shared" si="102"/>
        <v>0</v>
      </c>
      <c r="O212" s="482">
        <f t="shared" si="103"/>
        <v>0</v>
      </c>
      <c r="P212" s="482">
        <f t="shared" si="104"/>
        <v>0</v>
      </c>
      <c r="Q212" s="482">
        <f t="shared" si="105"/>
        <v>0</v>
      </c>
      <c r="R212" s="480">
        <f t="shared" si="106"/>
        <v>0</v>
      </c>
      <c r="S212" s="464">
        <f t="shared" si="107"/>
        <v>0</v>
      </c>
      <c r="T212" s="464">
        <f t="shared" si="108"/>
        <v>0</v>
      </c>
      <c r="U212" s="481">
        <f t="shared" si="109"/>
        <v>0</v>
      </c>
      <c r="V212" s="483">
        <f t="shared" si="110"/>
        <v>0</v>
      </c>
      <c r="W212" s="228">
        <f t="shared" si="91"/>
        <v>0</v>
      </c>
      <c r="X212" s="228">
        <f t="shared" si="88"/>
        <v>0</v>
      </c>
      <c r="Y212" s="228">
        <f t="shared" si="89"/>
        <v>0</v>
      </c>
      <c r="Z212" s="228">
        <f t="shared" si="90"/>
        <v>0</v>
      </c>
      <c r="AA212" s="234"/>
    </row>
    <row r="213" spans="1:27" x14ac:dyDescent="0.25">
      <c r="A213" s="465" t="s">
        <v>1385</v>
      </c>
      <c r="B213" s="464">
        <v>5204</v>
      </c>
      <c r="C213" s="464">
        <v>1</v>
      </c>
      <c r="D213" s="479" t="str">
        <f t="shared" si="92"/>
        <v/>
      </c>
      <c r="E213" s="480">
        <f t="shared" si="93"/>
        <v>0</v>
      </c>
      <c r="F213" s="481">
        <f t="shared" si="94"/>
        <v>0</v>
      </c>
      <c r="G213" s="482">
        <f t="shared" si="95"/>
        <v>0</v>
      </c>
      <c r="H213" s="482">
        <f t="shared" si="96"/>
        <v>0</v>
      </c>
      <c r="I213" s="482">
        <f t="shared" si="97"/>
        <v>0</v>
      </c>
      <c r="J213" s="482">
        <f t="shared" si="98"/>
        <v>0</v>
      </c>
      <c r="K213" s="482">
        <f t="shared" si="99"/>
        <v>0</v>
      </c>
      <c r="L213" s="483">
        <f t="shared" si="100"/>
        <v>0</v>
      </c>
      <c r="M213" s="481">
        <f t="shared" si="101"/>
        <v>0</v>
      </c>
      <c r="N213" s="482">
        <f t="shared" si="102"/>
        <v>0</v>
      </c>
      <c r="O213" s="482">
        <f t="shared" si="103"/>
        <v>0</v>
      </c>
      <c r="P213" s="482">
        <f t="shared" si="104"/>
        <v>0</v>
      </c>
      <c r="Q213" s="482">
        <f t="shared" si="105"/>
        <v>0</v>
      </c>
      <c r="R213" s="480">
        <f t="shared" si="106"/>
        <v>0</v>
      </c>
      <c r="S213" s="464">
        <f t="shared" si="107"/>
        <v>0</v>
      </c>
      <c r="T213" s="464">
        <f t="shared" si="108"/>
        <v>0</v>
      </c>
      <c r="U213" s="481">
        <f t="shared" si="109"/>
        <v>0</v>
      </c>
      <c r="V213" s="483">
        <f t="shared" si="110"/>
        <v>0</v>
      </c>
      <c r="W213" s="228">
        <f t="shared" si="91"/>
        <v>0</v>
      </c>
      <c r="X213" s="228">
        <f t="shared" si="88"/>
        <v>0</v>
      </c>
      <c r="Y213" s="228">
        <f t="shared" si="89"/>
        <v>0</v>
      </c>
      <c r="Z213" s="228">
        <f t="shared" si="90"/>
        <v>0</v>
      </c>
      <c r="AA213" s="234"/>
    </row>
    <row r="214" spans="1:27" x14ac:dyDescent="0.25">
      <c r="A214" s="465" t="s">
        <v>374</v>
      </c>
      <c r="B214" s="464">
        <v>7016</v>
      </c>
      <c r="C214" s="464">
        <v>1</v>
      </c>
      <c r="D214" s="479" t="str">
        <f t="shared" si="92"/>
        <v/>
      </c>
      <c r="E214" s="480">
        <f t="shared" si="93"/>
        <v>0</v>
      </c>
      <c r="F214" s="481">
        <f t="shared" si="94"/>
        <v>0</v>
      </c>
      <c r="G214" s="482">
        <f t="shared" si="95"/>
        <v>0</v>
      </c>
      <c r="H214" s="482">
        <f t="shared" si="96"/>
        <v>0</v>
      </c>
      <c r="I214" s="482">
        <f t="shared" si="97"/>
        <v>0</v>
      </c>
      <c r="J214" s="482">
        <f t="shared" si="98"/>
        <v>0</v>
      </c>
      <c r="K214" s="482">
        <f t="shared" si="99"/>
        <v>0</v>
      </c>
      <c r="L214" s="483">
        <f t="shared" si="100"/>
        <v>0</v>
      </c>
      <c r="M214" s="481">
        <f t="shared" si="101"/>
        <v>0</v>
      </c>
      <c r="N214" s="482">
        <f t="shared" si="102"/>
        <v>0</v>
      </c>
      <c r="O214" s="482">
        <f t="shared" si="103"/>
        <v>0</v>
      </c>
      <c r="P214" s="482">
        <f t="shared" si="104"/>
        <v>0</v>
      </c>
      <c r="Q214" s="482">
        <f t="shared" si="105"/>
        <v>0</v>
      </c>
      <c r="R214" s="480">
        <f t="shared" si="106"/>
        <v>0</v>
      </c>
      <c r="S214" s="464">
        <f t="shared" si="107"/>
        <v>0</v>
      </c>
      <c r="T214" s="464">
        <f t="shared" si="108"/>
        <v>0</v>
      </c>
      <c r="U214" s="481">
        <f t="shared" si="109"/>
        <v>0</v>
      </c>
      <c r="V214" s="483">
        <f t="shared" si="110"/>
        <v>0</v>
      </c>
      <c r="W214" s="228">
        <f t="shared" si="91"/>
        <v>0</v>
      </c>
      <c r="X214" s="228">
        <f t="shared" si="88"/>
        <v>0</v>
      </c>
      <c r="Y214" s="228">
        <f t="shared" si="89"/>
        <v>0</v>
      </c>
      <c r="Z214" s="228">
        <f t="shared" si="90"/>
        <v>0</v>
      </c>
      <c r="AA214" s="234"/>
    </row>
    <row r="215" spans="1:27" x14ac:dyDescent="0.25">
      <c r="A215" s="465" t="s">
        <v>375</v>
      </c>
      <c r="B215" s="464">
        <v>5071</v>
      </c>
      <c r="C215" s="464">
        <v>1</v>
      </c>
      <c r="D215" s="479" t="str">
        <f t="shared" si="92"/>
        <v/>
      </c>
      <c r="E215" s="480">
        <f t="shared" si="93"/>
        <v>0</v>
      </c>
      <c r="F215" s="481">
        <f t="shared" si="94"/>
        <v>0</v>
      </c>
      <c r="G215" s="482">
        <f t="shared" si="95"/>
        <v>0</v>
      </c>
      <c r="H215" s="482">
        <f t="shared" si="96"/>
        <v>0</v>
      </c>
      <c r="I215" s="482">
        <f t="shared" si="97"/>
        <v>0</v>
      </c>
      <c r="J215" s="482">
        <f t="shared" si="98"/>
        <v>0</v>
      </c>
      <c r="K215" s="482">
        <f t="shared" si="99"/>
        <v>0</v>
      </c>
      <c r="L215" s="483">
        <f t="shared" si="100"/>
        <v>0</v>
      </c>
      <c r="M215" s="481">
        <f t="shared" si="101"/>
        <v>0</v>
      </c>
      <c r="N215" s="482">
        <f t="shared" si="102"/>
        <v>0</v>
      </c>
      <c r="O215" s="482">
        <f t="shared" si="103"/>
        <v>0</v>
      </c>
      <c r="P215" s="482">
        <f t="shared" si="104"/>
        <v>0</v>
      </c>
      <c r="Q215" s="482">
        <f t="shared" si="105"/>
        <v>0</v>
      </c>
      <c r="R215" s="480">
        <f t="shared" si="106"/>
        <v>0</v>
      </c>
      <c r="S215" s="464">
        <f t="shared" si="107"/>
        <v>0</v>
      </c>
      <c r="T215" s="464">
        <f t="shared" si="108"/>
        <v>0</v>
      </c>
      <c r="U215" s="481">
        <f t="shared" si="109"/>
        <v>0</v>
      </c>
      <c r="V215" s="483">
        <f t="shared" si="110"/>
        <v>0</v>
      </c>
      <c r="W215" s="228">
        <f t="shared" si="91"/>
        <v>0</v>
      </c>
      <c r="X215" s="228">
        <f t="shared" si="88"/>
        <v>0</v>
      </c>
      <c r="Y215" s="228">
        <f t="shared" si="89"/>
        <v>0</v>
      </c>
      <c r="Z215" s="228">
        <f t="shared" si="90"/>
        <v>0</v>
      </c>
      <c r="AA215" s="234"/>
    </row>
    <row r="216" spans="1:27" x14ac:dyDescent="0.25">
      <c r="A216" s="465" t="s">
        <v>1386</v>
      </c>
      <c r="B216" s="464">
        <v>4450</v>
      </c>
      <c r="C216" s="464">
        <v>1</v>
      </c>
      <c r="D216" s="479" t="str">
        <f t="shared" si="92"/>
        <v/>
      </c>
      <c r="E216" s="480">
        <f t="shared" si="93"/>
        <v>0</v>
      </c>
      <c r="F216" s="481">
        <f t="shared" si="94"/>
        <v>0</v>
      </c>
      <c r="G216" s="482">
        <f t="shared" si="95"/>
        <v>0</v>
      </c>
      <c r="H216" s="482">
        <f t="shared" si="96"/>
        <v>0</v>
      </c>
      <c r="I216" s="482">
        <f t="shared" si="97"/>
        <v>0</v>
      </c>
      <c r="J216" s="482">
        <f t="shared" si="98"/>
        <v>0</v>
      </c>
      <c r="K216" s="482">
        <f t="shared" si="99"/>
        <v>0</v>
      </c>
      <c r="L216" s="483">
        <f t="shared" si="100"/>
        <v>0</v>
      </c>
      <c r="M216" s="481">
        <f t="shared" si="101"/>
        <v>0</v>
      </c>
      <c r="N216" s="482">
        <f t="shared" si="102"/>
        <v>0</v>
      </c>
      <c r="O216" s="482">
        <f t="shared" si="103"/>
        <v>0</v>
      </c>
      <c r="P216" s="482">
        <f t="shared" si="104"/>
        <v>0</v>
      </c>
      <c r="Q216" s="482">
        <f t="shared" si="105"/>
        <v>0</v>
      </c>
      <c r="R216" s="480">
        <f t="shared" si="106"/>
        <v>0</v>
      </c>
      <c r="S216" s="464">
        <f t="shared" si="107"/>
        <v>0</v>
      </c>
      <c r="T216" s="464">
        <f t="shared" si="108"/>
        <v>0</v>
      </c>
      <c r="U216" s="481">
        <f t="shared" si="109"/>
        <v>0</v>
      </c>
      <c r="V216" s="483">
        <f t="shared" si="110"/>
        <v>0</v>
      </c>
      <c r="W216" s="228">
        <f t="shared" si="91"/>
        <v>0</v>
      </c>
      <c r="X216" s="228">
        <f t="shared" si="88"/>
        <v>0</v>
      </c>
      <c r="Y216" s="228">
        <f t="shared" si="89"/>
        <v>0</v>
      </c>
      <c r="Z216" s="228">
        <f t="shared" si="90"/>
        <v>0</v>
      </c>
      <c r="AA216" s="234"/>
    </row>
    <row r="217" spans="1:27" x14ac:dyDescent="0.25">
      <c r="A217" s="465" t="s">
        <v>1386</v>
      </c>
      <c r="B217" s="464">
        <v>5450</v>
      </c>
      <c r="C217" s="464">
        <v>1</v>
      </c>
      <c r="D217" s="479" t="str">
        <f t="shared" si="92"/>
        <v/>
      </c>
      <c r="E217" s="480">
        <f t="shared" si="93"/>
        <v>0</v>
      </c>
      <c r="F217" s="481">
        <f t="shared" si="94"/>
        <v>0</v>
      </c>
      <c r="G217" s="482">
        <f t="shared" si="95"/>
        <v>0</v>
      </c>
      <c r="H217" s="482">
        <f t="shared" si="96"/>
        <v>0</v>
      </c>
      <c r="I217" s="482">
        <f t="shared" si="97"/>
        <v>0</v>
      </c>
      <c r="J217" s="482">
        <f t="shared" si="98"/>
        <v>0</v>
      </c>
      <c r="K217" s="482">
        <f t="shared" si="99"/>
        <v>0</v>
      </c>
      <c r="L217" s="483">
        <f t="shared" si="100"/>
        <v>0</v>
      </c>
      <c r="M217" s="481">
        <f t="shared" si="101"/>
        <v>0</v>
      </c>
      <c r="N217" s="482">
        <f t="shared" si="102"/>
        <v>0</v>
      </c>
      <c r="O217" s="482">
        <f t="shared" si="103"/>
        <v>0</v>
      </c>
      <c r="P217" s="482">
        <f t="shared" si="104"/>
        <v>0</v>
      </c>
      <c r="Q217" s="482">
        <f t="shared" si="105"/>
        <v>0</v>
      </c>
      <c r="R217" s="480">
        <f t="shared" si="106"/>
        <v>0</v>
      </c>
      <c r="S217" s="464">
        <f t="shared" si="107"/>
        <v>0</v>
      </c>
      <c r="T217" s="464">
        <f t="shared" si="108"/>
        <v>0</v>
      </c>
      <c r="U217" s="481">
        <f t="shared" si="109"/>
        <v>0</v>
      </c>
      <c r="V217" s="483">
        <f t="shared" si="110"/>
        <v>0</v>
      </c>
      <c r="W217" s="228">
        <f t="shared" si="91"/>
        <v>0</v>
      </c>
      <c r="X217" s="228">
        <f t="shared" si="88"/>
        <v>0</v>
      </c>
      <c r="Y217" s="228">
        <f t="shared" si="89"/>
        <v>0</v>
      </c>
      <c r="Z217" s="228">
        <f t="shared" si="90"/>
        <v>0</v>
      </c>
      <c r="AA217" s="234"/>
    </row>
    <row r="218" spans="1:27" x14ac:dyDescent="0.25">
      <c r="A218" s="465" t="s">
        <v>1386</v>
      </c>
      <c r="B218" s="464">
        <v>6450</v>
      </c>
      <c r="C218" s="464">
        <v>1</v>
      </c>
      <c r="D218" s="479" t="str">
        <f t="shared" si="92"/>
        <v/>
      </c>
      <c r="E218" s="480">
        <f t="shared" si="93"/>
        <v>0</v>
      </c>
      <c r="F218" s="481">
        <f t="shared" si="94"/>
        <v>0</v>
      </c>
      <c r="G218" s="482">
        <f t="shared" si="95"/>
        <v>0</v>
      </c>
      <c r="H218" s="482">
        <f t="shared" si="96"/>
        <v>0</v>
      </c>
      <c r="I218" s="482">
        <f t="shared" si="97"/>
        <v>0</v>
      </c>
      <c r="J218" s="482">
        <f t="shared" si="98"/>
        <v>0</v>
      </c>
      <c r="K218" s="482">
        <f t="shared" si="99"/>
        <v>0</v>
      </c>
      <c r="L218" s="483">
        <f t="shared" si="100"/>
        <v>0</v>
      </c>
      <c r="M218" s="481">
        <f t="shared" si="101"/>
        <v>0</v>
      </c>
      <c r="N218" s="482">
        <f t="shared" si="102"/>
        <v>0</v>
      </c>
      <c r="O218" s="482">
        <f t="shared" si="103"/>
        <v>0</v>
      </c>
      <c r="P218" s="482">
        <f t="shared" si="104"/>
        <v>0</v>
      </c>
      <c r="Q218" s="482">
        <f t="shared" si="105"/>
        <v>0</v>
      </c>
      <c r="R218" s="480">
        <f t="shared" si="106"/>
        <v>0</v>
      </c>
      <c r="S218" s="464">
        <f t="shared" si="107"/>
        <v>0</v>
      </c>
      <c r="T218" s="464">
        <f t="shared" si="108"/>
        <v>0</v>
      </c>
      <c r="U218" s="481">
        <f t="shared" si="109"/>
        <v>0</v>
      </c>
      <c r="V218" s="483">
        <f t="shared" si="110"/>
        <v>0</v>
      </c>
      <c r="W218" s="228">
        <f t="shared" si="91"/>
        <v>0</v>
      </c>
      <c r="X218" s="228">
        <f t="shared" si="88"/>
        <v>0</v>
      </c>
      <c r="Y218" s="228">
        <f t="shared" si="89"/>
        <v>0</v>
      </c>
      <c r="Z218" s="228">
        <f t="shared" si="90"/>
        <v>0</v>
      </c>
      <c r="AA218" s="234"/>
    </row>
    <row r="219" spans="1:27" x14ac:dyDescent="0.25">
      <c r="A219" s="465" t="s">
        <v>1386</v>
      </c>
      <c r="B219" s="464">
        <v>7450</v>
      </c>
      <c r="C219" s="464">
        <v>1</v>
      </c>
      <c r="D219" s="479" t="str">
        <f t="shared" si="92"/>
        <v/>
      </c>
      <c r="E219" s="480">
        <f t="shared" si="93"/>
        <v>0</v>
      </c>
      <c r="F219" s="481">
        <f t="shared" si="94"/>
        <v>0</v>
      </c>
      <c r="G219" s="482">
        <f t="shared" si="95"/>
        <v>0</v>
      </c>
      <c r="H219" s="482">
        <f t="shared" si="96"/>
        <v>0</v>
      </c>
      <c r="I219" s="482">
        <f t="shared" si="97"/>
        <v>0</v>
      </c>
      <c r="J219" s="482">
        <f t="shared" si="98"/>
        <v>0</v>
      </c>
      <c r="K219" s="482">
        <f t="shared" si="99"/>
        <v>0</v>
      </c>
      <c r="L219" s="483">
        <f t="shared" si="100"/>
        <v>0</v>
      </c>
      <c r="M219" s="481">
        <f t="shared" si="101"/>
        <v>0</v>
      </c>
      <c r="N219" s="482">
        <f t="shared" si="102"/>
        <v>0</v>
      </c>
      <c r="O219" s="482">
        <f t="shared" si="103"/>
        <v>0</v>
      </c>
      <c r="P219" s="482">
        <f t="shared" si="104"/>
        <v>0</v>
      </c>
      <c r="Q219" s="482">
        <f t="shared" si="105"/>
        <v>0</v>
      </c>
      <c r="R219" s="480">
        <f t="shared" si="106"/>
        <v>0</v>
      </c>
      <c r="S219" s="464">
        <f t="shared" si="107"/>
        <v>0</v>
      </c>
      <c r="T219" s="464">
        <f t="shared" si="108"/>
        <v>0</v>
      </c>
      <c r="U219" s="481">
        <f t="shared" si="109"/>
        <v>0</v>
      </c>
      <c r="V219" s="483">
        <f t="shared" si="110"/>
        <v>0</v>
      </c>
      <c r="W219" s="228">
        <f t="shared" si="91"/>
        <v>0</v>
      </c>
      <c r="X219" s="228">
        <f t="shared" si="88"/>
        <v>0</v>
      </c>
      <c r="Y219" s="228">
        <f t="shared" si="89"/>
        <v>0</v>
      </c>
      <c r="Z219" s="228">
        <f t="shared" si="90"/>
        <v>0</v>
      </c>
      <c r="AA219" s="234"/>
    </row>
    <row r="220" spans="1:27" x14ac:dyDescent="0.25">
      <c r="A220" s="465" t="s">
        <v>895</v>
      </c>
      <c r="B220" s="464">
        <v>5157</v>
      </c>
      <c r="C220" s="464">
        <v>1</v>
      </c>
      <c r="D220" s="479" t="str">
        <f t="shared" si="92"/>
        <v/>
      </c>
      <c r="E220" s="480">
        <f t="shared" si="93"/>
        <v>0</v>
      </c>
      <c r="F220" s="481">
        <f t="shared" si="94"/>
        <v>0</v>
      </c>
      <c r="G220" s="482">
        <f t="shared" si="95"/>
        <v>0</v>
      </c>
      <c r="H220" s="482">
        <f t="shared" si="96"/>
        <v>0</v>
      </c>
      <c r="I220" s="482">
        <f t="shared" si="97"/>
        <v>0</v>
      </c>
      <c r="J220" s="482">
        <f t="shared" si="98"/>
        <v>0</v>
      </c>
      <c r="K220" s="482">
        <f t="shared" si="99"/>
        <v>0</v>
      </c>
      <c r="L220" s="483">
        <f t="shared" si="100"/>
        <v>0</v>
      </c>
      <c r="M220" s="481">
        <f t="shared" si="101"/>
        <v>0</v>
      </c>
      <c r="N220" s="482">
        <f t="shared" si="102"/>
        <v>0</v>
      </c>
      <c r="O220" s="482">
        <f t="shared" si="103"/>
        <v>0</v>
      </c>
      <c r="P220" s="482">
        <f t="shared" si="104"/>
        <v>0</v>
      </c>
      <c r="Q220" s="482">
        <f t="shared" si="105"/>
        <v>0</v>
      </c>
      <c r="R220" s="480">
        <f t="shared" si="106"/>
        <v>0</v>
      </c>
      <c r="S220" s="464">
        <f t="shared" si="107"/>
        <v>0</v>
      </c>
      <c r="T220" s="464">
        <f t="shared" si="108"/>
        <v>0</v>
      </c>
      <c r="U220" s="481">
        <f t="shared" si="109"/>
        <v>0</v>
      </c>
      <c r="V220" s="483">
        <f t="shared" si="110"/>
        <v>0</v>
      </c>
      <c r="W220" s="228">
        <f t="shared" si="91"/>
        <v>0</v>
      </c>
      <c r="X220" s="228">
        <f t="shared" si="88"/>
        <v>0</v>
      </c>
      <c r="Y220" s="228">
        <f t="shared" si="89"/>
        <v>0</v>
      </c>
      <c r="Z220" s="228">
        <f t="shared" si="90"/>
        <v>0</v>
      </c>
      <c r="AA220" s="234"/>
    </row>
    <row r="221" spans="1:27" x14ac:dyDescent="0.25">
      <c r="A221" s="465" t="s">
        <v>376</v>
      </c>
      <c r="B221" s="464">
        <v>7017</v>
      </c>
      <c r="C221" s="464">
        <v>1</v>
      </c>
      <c r="D221" s="479" t="str">
        <f t="shared" si="92"/>
        <v/>
      </c>
      <c r="E221" s="480">
        <f t="shared" si="93"/>
        <v>0</v>
      </c>
      <c r="F221" s="481">
        <f t="shared" si="94"/>
        <v>0</v>
      </c>
      <c r="G221" s="482">
        <f t="shared" si="95"/>
        <v>0</v>
      </c>
      <c r="H221" s="482">
        <f t="shared" si="96"/>
        <v>0</v>
      </c>
      <c r="I221" s="482">
        <f t="shared" si="97"/>
        <v>0</v>
      </c>
      <c r="J221" s="482">
        <f t="shared" si="98"/>
        <v>0</v>
      </c>
      <c r="K221" s="482">
        <f t="shared" si="99"/>
        <v>0</v>
      </c>
      <c r="L221" s="483">
        <f t="shared" si="100"/>
        <v>0</v>
      </c>
      <c r="M221" s="481">
        <f t="shared" si="101"/>
        <v>0</v>
      </c>
      <c r="N221" s="482">
        <f t="shared" si="102"/>
        <v>0</v>
      </c>
      <c r="O221" s="482">
        <f t="shared" si="103"/>
        <v>0</v>
      </c>
      <c r="P221" s="482">
        <f t="shared" si="104"/>
        <v>0</v>
      </c>
      <c r="Q221" s="482">
        <f t="shared" si="105"/>
        <v>0</v>
      </c>
      <c r="R221" s="480">
        <f t="shared" si="106"/>
        <v>0</v>
      </c>
      <c r="S221" s="464">
        <f t="shared" si="107"/>
        <v>0</v>
      </c>
      <c r="T221" s="464">
        <f t="shared" si="108"/>
        <v>0</v>
      </c>
      <c r="U221" s="481">
        <f t="shared" si="109"/>
        <v>0</v>
      </c>
      <c r="V221" s="483">
        <f t="shared" si="110"/>
        <v>0</v>
      </c>
      <c r="W221" s="228">
        <f t="shared" si="91"/>
        <v>0</v>
      </c>
      <c r="X221" s="228">
        <f t="shared" si="88"/>
        <v>0</v>
      </c>
      <c r="Y221" s="228">
        <f t="shared" si="89"/>
        <v>0</v>
      </c>
      <c r="Z221" s="228">
        <f t="shared" si="90"/>
        <v>0</v>
      </c>
      <c r="AA221" s="234"/>
    </row>
    <row r="222" spans="1:27" x14ac:dyDescent="0.25">
      <c r="A222" s="465" t="s">
        <v>530</v>
      </c>
      <c r="B222" s="464">
        <v>5034</v>
      </c>
      <c r="C222" s="464">
        <v>1</v>
      </c>
      <c r="D222" s="479" t="str">
        <f t="shared" si="92"/>
        <v/>
      </c>
      <c r="E222" s="480">
        <f t="shared" si="93"/>
        <v>0</v>
      </c>
      <c r="F222" s="481">
        <f t="shared" si="94"/>
        <v>0</v>
      </c>
      <c r="G222" s="482">
        <f t="shared" si="95"/>
        <v>0</v>
      </c>
      <c r="H222" s="482">
        <f t="shared" si="96"/>
        <v>0</v>
      </c>
      <c r="I222" s="482">
        <f t="shared" si="97"/>
        <v>0</v>
      </c>
      <c r="J222" s="482">
        <f t="shared" si="98"/>
        <v>0</v>
      </c>
      <c r="K222" s="482">
        <f t="shared" si="99"/>
        <v>0</v>
      </c>
      <c r="L222" s="483">
        <f t="shared" si="100"/>
        <v>0</v>
      </c>
      <c r="M222" s="481">
        <f t="shared" si="101"/>
        <v>0</v>
      </c>
      <c r="N222" s="482">
        <f t="shared" si="102"/>
        <v>0</v>
      </c>
      <c r="O222" s="482">
        <f t="shared" si="103"/>
        <v>0</v>
      </c>
      <c r="P222" s="482">
        <f t="shared" si="104"/>
        <v>0</v>
      </c>
      <c r="Q222" s="482">
        <f t="shared" si="105"/>
        <v>0</v>
      </c>
      <c r="R222" s="480">
        <f t="shared" si="106"/>
        <v>0</v>
      </c>
      <c r="S222" s="464">
        <f t="shared" si="107"/>
        <v>0</v>
      </c>
      <c r="T222" s="464">
        <f t="shared" si="108"/>
        <v>0</v>
      </c>
      <c r="U222" s="481">
        <f t="shared" si="109"/>
        <v>0</v>
      </c>
      <c r="V222" s="483">
        <f t="shared" si="110"/>
        <v>0</v>
      </c>
      <c r="W222" s="228">
        <f t="shared" si="91"/>
        <v>0</v>
      </c>
      <c r="X222" s="228">
        <f t="shared" si="88"/>
        <v>0</v>
      </c>
      <c r="Y222" s="228">
        <f t="shared" si="89"/>
        <v>0</v>
      </c>
      <c r="Z222" s="228">
        <f t="shared" si="90"/>
        <v>0</v>
      </c>
      <c r="AA222" s="234"/>
    </row>
    <row r="223" spans="1:27" x14ac:dyDescent="0.25">
      <c r="A223" s="465" t="s">
        <v>992</v>
      </c>
      <c r="B223" s="464">
        <v>5136</v>
      </c>
      <c r="C223" s="464">
        <v>1</v>
      </c>
      <c r="D223" s="479" t="str">
        <f t="shared" si="92"/>
        <v/>
      </c>
      <c r="E223" s="480">
        <f t="shared" si="93"/>
        <v>0</v>
      </c>
      <c r="F223" s="481">
        <f t="shared" si="94"/>
        <v>0</v>
      </c>
      <c r="G223" s="482">
        <f t="shared" si="95"/>
        <v>0</v>
      </c>
      <c r="H223" s="482">
        <f t="shared" si="96"/>
        <v>0</v>
      </c>
      <c r="I223" s="482">
        <f t="shared" si="97"/>
        <v>0</v>
      </c>
      <c r="J223" s="482">
        <f t="shared" si="98"/>
        <v>0</v>
      </c>
      <c r="K223" s="482">
        <f t="shared" si="99"/>
        <v>0</v>
      </c>
      <c r="L223" s="483">
        <f t="shared" si="100"/>
        <v>0</v>
      </c>
      <c r="M223" s="481">
        <f t="shared" si="101"/>
        <v>0</v>
      </c>
      <c r="N223" s="482">
        <f t="shared" si="102"/>
        <v>0</v>
      </c>
      <c r="O223" s="482">
        <f t="shared" si="103"/>
        <v>0</v>
      </c>
      <c r="P223" s="482">
        <f t="shared" si="104"/>
        <v>0</v>
      </c>
      <c r="Q223" s="482">
        <f t="shared" si="105"/>
        <v>0</v>
      </c>
      <c r="R223" s="480">
        <f t="shared" si="106"/>
        <v>0</v>
      </c>
      <c r="S223" s="464">
        <f t="shared" si="107"/>
        <v>0</v>
      </c>
      <c r="T223" s="464">
        <f t="shared" si="108"/>
        <v>0</v>
      </c>
      <c r="U223" s="481">
        <f t="shared" si="109"/>
        <v>0</v>
      </c>
      <c r="V223" s="483">
        <f t="shared" si="110"/>
        <v>0</v>
      </c>
      <c r="W223" s="228">
        <f t="shared" si="91"/>
        <v>0</v>
      </c>
      <c r="X223" s="228">
        <f t="shared" si="88"/>
        <v>0</v>
      </c>
      <c r="Y223" s="228">
        <f t="shared" si="89"/>
        <v>0</v>
      </c>
      <c r="Z223" s="228">
        <f t="shared" si="90"/>
        <v>0</v>
      </c>
      <c r="AA223" s="234"/>
    </row>
    <row r="224" spans="1:27" x14ac:dyDescent="0.25">
      <c r="A224" s="465" t="s">
        <v>938</v>
      </c>
      <c r="B224" s="464">
        <v>5136</v>
      </c>
      <c r="C224" s="464">
        <v>0</v>
      </c>
      <c r="D224" s="479" t="str">
        <f t="shared" si="92"/>
        <v>(alias)</v>
      </c>
      <c r="E224" s="480">
        <f t="shared" si="93"/>
        <v>0</v>
      </c>
      <c r="F224" s="481">
        <f t="shared" si="94"/>
        <v>0</v>
      </c>
      <c r="G224" s="482">
        <f t="shared" si="95"/>
        <v>0</v>
      </c>
      <c r="H224" s="482">
        <f t="shared" si="96"/>
        <v>0</v>
      </c>
      <c r="I224" s="482">
        <f t="shared" si="97"/>
        <v>0</v>
      </c>
      <c r="J224" s="482">
        <f t="shared" si="98"/>
        <v>0</v>
      </c>
      <c r="K224" s="482">
        <f t="shared" si="99"/>
        <v>0</v>
      </c>
      <c r="L224" s="483">
        <f t="shared" si="100"/>
        <v>0</v>
      </c>
      <c r="M224" s="481">
        <f t="shared" si="101"/>
        <v>0</v>
      </c>
      <c r="N224" s="482">
        <f t="shared" si="102"/>
        <v>0</v>
      </c>
      <c r="O224" s="482">
        <f t="shared" si="103"/>
        <v>0</v>
      </c>
      <c r="P224" s="482">
        <f t="shared" si="104"/>
        <v>0</v>
      </c>
      <c r="Q224" s="482">
        <f t="shared" si="105"/>
        <v>0</v>
      </c>
      <c r="R224" s="480">
        <f t="shared" si="106"/>
        <v>0</v>
      </c>
      <c r="S224" s="464">
        <f t="shared" si="107"/>
        <v>0</v>
      </c>
      <c r="T224" s="464">
        <f t="shared" si="108"/>
        <v>0</v>
      </c>
      <c r="U224" s="481">
        <f t="shared" si="109"/>
        <v>0</v>
      </c>
      <c r="V224" s="483">
        <f t="shared" si="110"/>
        <v>0</v>
      </c>
      <c r="W224" s="228">
        <f t="shared" si="91"/>
        <v>0</v>
      </c>
      <c r="X224" s="228">
        <f t="shared" si="88"/>
        <v>0</v>
      </c>
      <c r="Y224" s="228">
        <f t="shared" si="89"/>
        <v>0</v>
      </c>
      <c r="Z224" s="228">
        <f t="shared" si="90"/>
        <v>0</v>
      </c>
      <c r="AA224" s="234"/>
    </row>
    <row r="225" spans="1:27" x14ac:dyDescent="0.25">
      <c r="A225" s="465" t="s">
        <v>893</v>
      </c>
      <c r="B225" s="464">
        <v>5155</v>
      </c>
      <c r="C225" s="464">
        <v>1</v>
      </c>
      <c r="D225" s="479" t="str">
        <f t="shared" si="92"/>
        <v/>
      </c>
      <c r="E225" s="480">
        <f t="shared" si="93"/>
        <v>0</v>
      </c>
      <c r="F225" s="481">
        <f t="shared" si="94"/>
        <v>0</v>
      </c>
      <c r="G225" s="482">
        <f t="shared" si="95"/>
        <v>0</v>
      </c>
      <c r="H225" s="482">
        <f t="shared" si="96"/>
        <v>0</v>
      </c>
      <c r="I225" s="482">
        <f t="shared" si="97"/>
        <v>0</v>
      </c>
      <c r="J225" s="482">
        <f t="shared" si="98"/>
        <v>0</v>
      </c>
      <c r="K225" s="482">
        <f t="shared" si="99"/>
        <v>0</v>
      </c>
      <c r="L225" s="483">
        <f t="shared" si="100"/>
        <v>0</v>
      </c>
      <c r="M225" s="481">
        <f t="shared" si="101"/>
        <v>0</v>
      </c>
      <c r="N225" s="482">
        <f t="shared" si="102"/>
        <v>0</v>
      </c>
      <c r="O225" s="482">
        <f t="shared" si="103"/>
        <v>0</v>
      </c>
      <c r="P225" s="482">
        <f t="shared" si="104"/>
        <v>0</v>
      </c>
      <c r="Q225" s="482">
        <f t="shared" si="105"/>
        <v>0</v>
      </c>
      <c r="R225" s="480">
        <f t="shared" si="106"/>
        <v>0</v>
      </c>
      <c r="S225" s="464">
        <f t="shared" si="107"/>
        <v>0</v>
      </c>
      <c r="T225" s="464">
        <f t="shared" si="108"/>
        <v>0</v>
      </c>
      <c r="U225" s="481">
        <f t="shared" si="109"/>
        <v>0</v>
      </c>
      <c r="V225" s="483">
        <f t="shared" si="110"/>
        <v>0</v>
      </c>
      <c r="W225" s="228">
        <f t="shared" si="91"/>
        <v>0</v>
      </c>
      <c r="X225" s="228">
        <f t="shared" si="88"/>
        <v>0</v>
      </c>
      <c r="Y225" s="228">
        <f t="shared" si="89"/>
        <v>0</v>
      </c>
      <c r="Z225" s="228">
        <f t="shared" si="90"/>
        <v>0</v>
      </c>
      <c r="AA225" s="234"/>
    </row>
    <row r="226" spans="1:27" x14ac:dyDescent="0.25">
      <c r="A226" s="465" t="s">
        <v>377</v>
      </c>
      <c r="B226" s="464">
        <v>5119</v>
      </c>
      <c r="C226" s="464">
        <v>1</v>
      </c>
      <c r="D226" s="479" t="str">
        <f t="shared" si="92"/>
        <v/>
      </c>
      <c r="E226" s="480">
        <f t="shared" si="93"/>
        <v>0</v>
      </c>
      <c r="F226" s="481">
        <f t="shared" si="94"/>
        <v>0</v>
      </c>
      <c r="G226" s="482">
        <f t="shared" si="95"/>
        <v>0</v>
      </c>
      <c r="H226" s="482">
        <f t="shared" si="96"/>
        <v>0</v>
      </c>
      <c r="I226" s="482">
        <f t="shared" si="97"/>
        <v>0</v>
      </c>
      <c r="J226" s="482">
        <f t="shared" si="98"/>
        <v>0</v>
      </c>
      <c r="K226" s="482">
        <f t="shared" si="99"/>
        <v>0</v>
      </c>
      <c r="L226" s="483">
        <f t="shared" si="100"/>
        <v>0</v>
      </c>
      <c r="M226" s="481">
        <f t="shared" si="101"/>
        <v>0</v>
      </c>
      <c r="N226" s="482">
        <f t="shared" si="102"/>
        <v>0</v>
      </c>
      <c r="O226" s="482">
        <f t="shared" si="103"/>
        <v>0</v>
      </c>
      <c r="P226" s="482">
        <f t="shared" si="104"/>
        <v>0</v>
      </c>
      <c r="Q226" s="482">
        <f t="shared" si="105"/>
        <v>0</v>
      </c>
      <c r="R226" s="480">
        <f t="shared" si="106"/>
        <v>0</v>
      </c>
      <c r="S226" s="464">
        <f t="shared" si="107"/>
        <v>0</v>
      </c>
      <c r="T226" s="464">
        <f t="shared" si="108"/>
        <v>0</v>
      </c>
      <c r="U226" s="481">
        <f t="shared" si="109"/>
        <v>0</v>
      </c>
      <c r="V226" s="483">
        <f t="shared" si="110"/>
        <v>0</v>
      </c>
      <c r="W226" s="228">
        <f t="shared" si="91"/>
        <v>0</v>
      </c>
      <c r="X226" s="228">
        <f t="shared" si="88"/>
        <v>0</v>
      </c>
      <c r="Y226" s="228">
        <f t="shared" si="89"/>
        <v>0</v>
      </c>
      <c r="Z226" s="228">
        <f t="shared" si="90"/>
        <v>0</v>
      </c>
      <c r="AA226" s="234"/>
    </row>
    <row r="227" spans="1:27" x14ac:dyDescent="0.25">
      <c r="A227" s="465" t="s">
        <v>378</v>
      </c>
      <c r="B227" s="464">
        <v>7038</v>
      </c>
      <c r="C227" s="464">
        <v>0</v>
      </c>
      <c r="D227" s="479" t="str">
        <f t="shared" si="92"/>
        <v>(alias)</v>
      </c>
      <c r="E227" s="480">
        <f t="shared" si="93"/>
        <v>0</v>
      </c>
      <c r="F227" s="481">
        <f t="shared" si="94"/>
        <v>0</v>
      </c>
      <c r="G227" s="482">
        <f t="shared" si="95"/>
        <v>0</v>
      </c>
      <c r="H227" s="482">
        <f t="shared" si="96"/>
        <v>0</v>
      </c>
      <c r="I227" s="482">
        <f t="shared" si="97"/>
        <v>0</v>
      </c>
      <c r="J227" s="482">
        <f t="shared" si="98"/>
        <v>0</v>
      </c>
      <c r="K227" s="482">
        <f t="shared" si="99"/>
        <v>0</v>
      </c>
      <c r="L227" s="483">
        <f t="shared" si="100"/>
        <v>0</v>
      </c>
      <c r="M227" s="481">
        <f t="shared" si="101"/>
        <v>0</v>
      </c>
      <c r="N227" s="482">
        <f t="shared" si="102"/>
        <v>0</v>
      </c>
      <c r="O227" s="482">
        <f t="shared" si="103"/>
        <v>0</v>
      </c>
      <c r="P227" s="482">
        <f t="shared" si="104"/>
        <v>0</v>
      </c>
      <c r="Q227" s="482">
        <f t="shared" si="105"/>
        <v>0</v>
      </c>
      <c r="R227" s="480">
        <f t="shared" si="106"/>
        <v>0</v>
      </c>
      <c r="S227" s="464">
        <f t="shared" si="107"/>
        <v>0</v>
      </c>
      <c r="T227" s="464">
        <f t="shared" si="108"/>
        <v>0</v>
      </c>
      <c r="U227" s="481">
        <f t="shared" si="109"/>
        <v>0</v>
      </c>
      <c r="V227" s="483">
        <f t="shared" si="110"/>
        <v>0</v>
      </c>
      <c r="W227" s="228">
        <f t="shared" si="91"/>
        <v>0</v>
      </c>
      <c r="X227" s="228">
        <f t="shared" si="88"/>
        <v>0</v>
      </c>
      <c r="Y227" s="228">
        <f t="shared" si="89"/>
        <v>0</v>
      </c>
      <c r="Z227" s="228">
        <f t="shared" si="90"/>
        <v>0</v>
      </c>
      <c r="AA227" s="234"/>
    </row>
    <row r="228" spans="1:27" x14ac:dyDescent="0.25">
      <c r="A228" s="465" t="s">
        <v>379</v>
      </c>
      <c r="B228" s="464">
        <v>5118</v>
      </c>
      <c r="C228" s="464">
        <v>1</v>
      </c>
      <c r="D228" s="479" t="str">
        <f t="shared" si="92"/>
        <v/>
      </c>
      <c r="E228" s="480">
        <f t="shared" si="93"/>
        <v>0</v>
      </c>
      <c r="F228" s="481">
        <f t="shared" si="94"/>
        <v>0</v>
      </c>
      <c r="G228" s="482">
        <f t="shared" si="95"/>
        <v>0</v>
      </c>
      <c r="H228" s="482">
        <f t="shared" si="96"/>
        <v>0</v>
      </c>
      <c r="I228" s="482">
        <f t="shared" si="97"/>
        <v>0</v>
      </c>
      <c r="J228" s="482">
        <f t="shared" si="98"/>
        <v>0</v>
      </c>
      <c r="K228" s="482">
        <f t="shared" si="99"/>
        <v>0</v>
      </c>
      <c r="L228" s="483">
        <f t="shared" si="100"/>
        <v>0</v>
      </c>
      <c r="M228" s="481">
        <f t="shared" si="101"/>
        <v>0</v>
      </c>
      <c r="N228" s="482">
        <f t="shared" si="102"/>
        <v>0</v>
      </c>
      <c r="O228" s="482">
        <f t="shared" si="103"/>
        <v>0</v>
      </c>
      <c r="P228" s="482">
        <f t="shared" si="104"/>
        <v>0</v>
      </c>
      <c r="Q228" s="482">
        <f t="shared" si="105"/>
        <v>0</v>
      </c>
      <c r="R228" s="480">
        <f t="shared" si="106"/>
        <v>0</v>
      </c>
      <c r="S228" s="464">
        <f t="shared" si="107"/>
        <v>0</v>
      </c>
      <c r="T228" s="464">
        <f t="shared" si="108"/>
        <v>0</v>
      </c>
      <c r="U228" s="481">
        <f t="shared" si="109"/>
        <v>0</v>
      </c>
      <c r="V228" s="483">
        <f t="shared" si="110"/>
        <v>0</v>
      </c>
      <c r="W228" s="228">
        <f t="shared" si="91"/>
        <v>0</v>
      </c>
      <c r="X228" s="228">
        <f t="shared" si="88"/>
        <v>0</v>
      </c>
      <c r="Y228" s="228">
        <f t="shared" si="89"/>
        <v>0</v>
      </c>
      <c r="Z228" s="228">
        <f t="shared" si="90"/>
        <v>0</v>
      </c>
      <c r="AA228" s="234"/>
    </row>
    <row r="229" spans="1:27" x14ac:dyDescent="0.25">
      <c r="A229" s="465" t="s">
        <v>380</v>
      </c>
      <c r="B229" s="464">
        <v>5035</v>
      </c>
      <c r="C229" s="464">
        <v>1</v>
      </c>
      <c r="D229" s="479" t="str">
        <f t="shared" si="92"/>
        <v/>
      </c>
      <c r="E229" s="480">
        <f t="shared" si="93"/>
        <v>0</v>
      </c>
      <c r="F229" s="481">
        <f t="shared" si="94"/>
        <v>0</v>
      </c>
      <c r="G229" s="482">
        <f t="shared" si="95"/>
        <v>0</v>
      </c>
      <c r="H229" s="482">
        <f t="shared" si="96"/>
        <v>0</v>
      </c>
      <c r="I229" s="482">
        <f t="shared" si="97"/>
        <v>0</v>
      </c>
      <c r="J229" s="482">
        <f t="shared" si="98"/>
        <v>0</v>
      </c>
      <c r="K229" s="482">
        <f t="shared" si="99"/>
        <v>0</v>
      </c>
      <c r="L229" s="483">
        <f t="shared" si="100"/>
        <v>0</v>
      </c>
      <c r="M229" s="481">
        <f t="shared" si="101"/>
        <v>0</v>
      </c>
      <c r="N229" s="482">
        <f t="shared" si="102"/>
        <v>0</v>
      </c>
      <c r="O229" s="482">
        <f t="shared" si="103"/>
        <v>0</v>
      </c>
      <c r="P229" s="482">
        <f t="shared" si="104"/>
        <v>0</v>
      </c>
      <c r="Q229" s="482">
        <f t="shared" si="105"/>
        <v>0</v>
      </c>
      <c r="R229" s="480">
        <f t="shared" si="106"/>
        <v>0</v>
      </c>
      <c r="S229" s="464">
        <f t="shared" si="107"/>
        <v>0</v>
      </c>
      <c r="T229" s="464">
        <f t="shared" si="108"/>
        <v>0</v>
      </c>
      <c r="U229" s="481">
        <f t="shared" si="109"/>
        <v>0</v>
      </c>
      <c r="V229" s="483">
        <f t="shared" si="110"/>
        <v>0</v>
      </c>
      <c r="W229" s="228">
        <f t="shared" si="91"/>
        <v>0</v>
      </c>
      <c r="X229" s="228">
        <f t="shared" si="88"/>
        <v>0</v>
      </c>
      <c r="Y229" s="228">
        <f t="shared" si="89"/>
        <v>0</v>
      </c>
      <c r="Z229" s="228">
        <f t="shared" si="90"/>
        <v>0</v>
      </c>
      <c r="AA229" s="234"/>
    </row>
    <row r="230" spans="1:27" x14ac:dyDescent="0.25">
      <c r="A230" s="465" t="s">
        <v>49</v>
      </c>
      <c r="B230" s="464">
        <v>6036</v>
      </c>
      <c r="C230" s="464">
        <v>1</v>
      </c>
      <c r="D230" s="479" t="str">
        <f t="shared" si="92"/>
        <v/>
      </c>
      <c r="E230" s="480">
        <f t="shared" si="93"/>
        <v>0</v>
      </c>
      <c r="F230" s="481">
        <f t="shared" si="94"/>
        <v>0</v>
      </c>
      <c r="G230" s="482">
        <f t="shared" si="95"/>
        <v>0</v>
      </c>
      <c r="H230" s="482">
        <f t="shared" si="96"/>
        <v>0</v>
      </c>
      <c r="I230" s="482">
        <f t="shared" si="97"/>
        <v>0</v>
      </c>
      <c r="J230" s="482">
        <f t="shared" si="98"/>
        <v>0</v>
      </c>
      <c r="K230" s="482">
        <f t="shared" si="99"/>
        <v>0</v>
      </c>
      <c r="L230" s="483">
        <f t="shared" si="100"/>
        <v>0</v>
      </c>
      <c r="M230" s="481">
        <f t="shared" si="101"/>
        <v>0</v>
      </c>
      <c r="N230" s="482">
        <f t="shared" si="102"/>
        <v>0</v>
      </c>
      <c r="O230" s="482">
        <f t="shared" si="103"/>
        <v>0</v>
      </c>
      <c r="P230" s="482">
        <f t="shared" si="104"/>
        <v>0</v>
      </c>
      <c r="Q230" s="482">
        <f t="shared" si="105"/>
        <v>0</v>
      </c>
      <c r="R230" s="480">
        <f t="shared" si="106"/>
        <v>0</v>
      </c>
      <c r="S230" s="464">
        <f t="shared" si="107"/>
        <v>0</v>
      </c>
      <c r="T230" s="464">
        <f t="shared" si="108"/>
        <v>0</v>
      </c>
      <c r="U230" s="481">
        <f t="shared" si="109"/>
        <v>0</v>
      </c>
      <c r="V230" s="483">
        <f t="shared" si="110"/>
        <v>0</v>
      </c>
      <c r="W230" s="228">
        <f t="shared" si="91"/>
        <v>0</v>
      </c>
      <c r="X230" s="228">
        <f t="shared" si="88"/>
        <v>0</v>
      </c>
      <c r="Y230" s="228">
        <f t="shared" si="89"/>
        <v>0</v>
      </c>
      <c r="Z230" s="228">
        <f t="shared" si="90"/>
        <v>0</v>
      </c>
      <c r="AA230" s="234"/>
    </row>
    <row r="231" spans="1:27" x14ac:dyDescent="0.25">
      <c r="A231" s="465" t="s">
        <v>927</v>
      </c>
      <c r="B231" s="464">
        <v>5170</v>
      </c>
      <c r="C231" s="464">
        <v>1</v>
      </c>
      <c r="D231" s="479" t="str">
        <f t="shared" si="92"/>
        <v/>
      </c>
      <c r="E231" s="480">
        <f t="shared" si="93"/>
        <v>0</v>
      </c>
      <c r="F231" s="481">
        <f t="shared" si="94"/>
        <v>0</v>
      </c>
      <c r="G231" s="482">
        <f t="shared" si="95"/>
        <v>0</v>
      </c>
      <c r="H231" s="482">
        <f t="shared" si="96"/>
        <v>0</v>
      </c>
      <c r="I231" s="482">
        <f t="shared" si="97"/>
        <v>0</v>
      </c>
      <c r="J231" s="482">
        <f t="shared" si="98"/>
        <v>0</v>
      </c>
      <c r="K231" s="482">
        <f t="shared" si="99"/>
        <v>0</v>
      </c>
      <c r="L231" s="483">
        <f t="shared" si="100"/>
        <v>0</v>
      </c>
      <c r="M231" s="481">
        <f t="shared" si="101"/>
        <v>0</v>
      </c>
      <c r="N231" s="482">
        <f t="shared" si="102"/>
        <v>0</v>
      </c>
      <c r="O231" s="482">
        <f t="shared" si="103"/>
        <v>0</v>
      </c>
      <c r="P231" s="482">
        <f t="shared" si="104"/>
        <v>0</v>
      </c>
      <c r="Q231" s="482">
        <f t="shared" si="105"/>
        <v>0</v>
      </c>
      <c r="R231" s="480">
        <f t="shared" si="106"/>
        <v>0</v>
      </c>
      <c r="S231" s="464">
        <f t="shared" si="107"/>
        <v>0</v>
      </c>
      <c r="T231" s="464">
        <f t="shared" si="108"/>
        <v>0</v>
      </c>
      <c r="U231" s="481">
        <f t="shared" si="109"/>
        <v>0</v>
      </c>
      <c r="V231" s="483">
        <f t="shared" si="110"/>
        <v>0</v>
      </c>
      <c r="W231" s="228">
        <f t="shared" si="91"/>
        <v>0</v>
      </c>
      <c r="X231" s="228">
        <f t="shared" si="88"/>
        <v>0</v>
      </c>
      <c r="Y231" s="228">
        <f t="shared" si="89"/>
        <v>0</v>
      </c>
      <c r="Z231" s="228">
        <f t="shared" si="90"/>
        <v>0</v>
      </c>
      <c r="AA231" s="234"/>
    </row>
    <row r="232" spans="1:27" x14ac:dyDescent="0.25">
      <c r="A232" s="465" t="s">
        <v>381</v>
      </c>
      <c r="B232" s="464">
        <v>7053</v>
      </c>
      <c r="C232" s="464">
        <v>1</v>
      </c>
      <c r="D232" s="479" t="str">
        <f t="shared" si="92"/>
        <v/>
      </c>
      <c r="E232" s="480">
        <f t="shared" si="93"/>
        <v>0</v>
      </c>
      <c r="F232" s="481">
        <f t="shared" si="94"/>
        <v>0</v>
      </c>
      <c r="G232" s="482">
        <f t="shared" si="95"/>
        <v>0</v>
      </c>
      <c r="H232" s="482">
        <f t="shared" si="96"/>
        <v>0</v>
      </c>
      <c r="I232" s="482">
        <f t="shared" si="97"/>
        <v>0</v>
      </c>
      <c r="J232" s="482">
        <f t="shared" si="98"/>
        <v>0</v>
      </c>
      <c r="K232" s="482">
        <f t="shared" si="99"/>
        <v>0</v>
      </c>
      <c r="L232" s="483">
        <f t="shared" si="100"/>
        <v>0</v>
      </c>
      <c r="M232" s="481">
        <f t="shared" si="101"/>
        <v>0</v>
      </c>
      <c r="N232" s="482">
        <f t="shared" si="102"/>
        <v>0</v>
      </c>
      <c r="O232" s="482">
        <f t="shared" si="103"/>
        <v>0</v>
      </c>
      <c r="P232" s="482">
        <f t="shared" si="104"/>
        <v>0</v>
      </c>
      <c r="Q232" s="482">
        <f t="shared" si="105"/>
        <v>0</v>
      </c>
      <c r="R232" s="480">
        <f t="shared" si="106"/>
        <v>0</v>
      </c>
      <c r="S232" s="464">
        <f t="shared" si="107"/>
        <v>0</v>
      </c>
      <c r="T232" s="464">
        <f t="shared" si="108"/>
        <v>0</v>
      </c>
      <c r="U232" s="481">
        <f t="shared" si="109"/>
        <v>0</v>
      </c>
      <c r="V232" s="483">
        <f t="shared" si="110"/>
        <v>0</v>
      </c>
      <c r="W232" s="228">
        <f t="shared" si="91"/>
        <v>0</v>
      </c>
      <c r="X232" s="228">
        <f t="shared" si="88"/>
        <v>0</v>
      </c>
      <c r="Y232" s="228">
        <f t="shared" si="89"/>
        <v>0</v>
      </c>
      <c r="Z232" s="228">
        <f t="shared" si="90"/>
        <v>0</v>
      </c>
      <c r="AA232" s="234"/>
    </row>
    <row r="233" spans="1:27" x14ac:dyDescent="0.25">
      <c r="A233" s="465" t="s">
        <v>382</v>
      </c>
      <c r="B233" s="464">
        <v>5086</v>
      </c>
      <c r="C233" s="464">
        <v>0</v>
      </c>
      <c r="D233" s="479" t="str">
        <f t="shared" si="92"/>
        <v>(alias)</v>
      </c>
      <c r="E233" s="480">
        <f t="shared" si="93"/>
        <v>0</v>
      </c>
      <c r="F233" s="481">
        <f t="shared" si="94"/>
        <v>0</v>
      </c>
      <c r="G233" s="482">
        <f t="shared" si="95"/>
        <v>0</v>
      </c>
      <c r="H233" s="482">
        <f t="shared" si="96"/>
        <v>0</v>
      </c>
      <c r="I233" s="482">
        <f t="shared" si="97"/>
        <v>0</v>
      </c>
      <c r="J233" s="482">
        <f t="shared" si="98"/>
        <v>0</v>
      </c>
      <c r="K233" s="482">
        <f t="shared" si="99"/>
        <v>0</v>
      </c>
      <c r="L233" s="483">
        <f t="shared" si="100"/>
        <v>0</v>
      </c>
      <c r="M233" s="481">
        <f t="shared" si="101"/>
        <v>0</v>
      </c>
      <c r="N233" s="482">
        <f t="shared" si="102"/>
        <v>0</v>
      </c>
      <c r="O233" s="482">
        <f t="shared" si="103"/>
        <v>0</v>
      </c>
      <c r="P233" s="482">
        <f t="shared" si="104"/>
        <v>0</v>
      </c>
      <c r="Q233" s="482">
        <f t="shared" si="105"/>
        <v>0</v>
      </c>
      <c r="R233" s="480">
        <f t="shared" si="106"/>
        <v>0</v>
      </c>
      <c r="S233" s="464">
        <f t="shared" si="107"/>
        <v>0</v>
      </c>
      <c r="T233" s="464">
        <f t="shared" si="108"/>
        <v>0</v>
      </c>
      <c r="U233" s="481">
        <f t="shared" si="109"/>
        <v>0</v>
      </c>
      <c r="V233" s="483">
        <f t="shared" si="110"/>
        <v>0</v>
      </c>
      <c r="W233" s="228">
        <f t="shared" si="91"/>
        <v>0</v>
      </c>
      <c r="X233" s="228">
        <f t="shared" si="88"/>
        <v>0</v>
      </c>
      <c r="Y233" s="228">
        <f t="shared" si="89"/>
        <v>0</v>
      </c>
      <c r="Z233" s="228">
        <f t="shared" si="90"/>
        <v>0</v>
      </c>
      <c r="AA233" s="234"/>
    </row>
    <row r="234" spans="1:27" x14ac:dyDescent="0.25">
      <c r="A234" s="465" t="s">
        <v>383</v>
      </c>
      <c r="B234" s="464">
        <v>7018</v>
      </c>
      <c r="C234" s="464">
        <v>1</v>
      </c>
      <c r="D234" s="479" t="str">
        <f t="shared" si="92"/>
        <v/>
      </c>
      <c r="E234" s="480">
        <f t="shared" si="93"/>
        <v>0</v>
      </c>
      <c r="F234" s="481">
        <f t="shared" si="94"/>
        <v>0</v>
      </c>
      <c r="G234" s="482">
        <f t="shared" si="95"/>
        <v>0</v>
      </c>
      <c r="H234" s="482">
        <f t="shared" si="96"/>
        <v>0</v>
      </c>
      <c r="I234" s="482">
        <f t="shared" si="97"/>
        <v>0</v>
      </c>
      <c r="J234" s="482">
        <f t="shared" si="98"/>
        <v>0</v>
      </c>
      <c r="K234" s="482">
        <f t="shared" si="99"/>
        <v>0</v>
      </c>
      <c r="L234" s="483">
        <f t="shared" si="100"/>
        <v>0</v>
      </c>
      <c r="M234" s="481">
        <f t="shared" si="101"/>
        <v>0</v>
      </c>
      <c r="N234" s="482">
        <f t="shared" si="102"/>
        <v>0</v>
      </c>
      <c r="O234" s="482">
        <f t="shared" si="103"/>
        <v>0</v>
      </c>
      <c r="P234" s="482">
        <f t="shared" si="104"/>
        <v>0</v>
      </c>
      <c r="Q234" s="482">
        <f t="shared" si="105"/>
        <v>0</v>
      </c>
      <c r="R234" s="480">
        <f t="shared" si="106"/>
        <v>0</v>
      </c>
      <c r="S234" s="464">
        <f t="shared" si="107"/>
        <v>0</v>
      </c>
      <c r="T234" s="464">
        <f t="shared" si="108"/>
        <v>0</v>
      </c>
      <c r="U234" s="481">
        <f t="shared" si="109"/>
        <v>0</v>
      </c>
      <c r="V234" s="483">
        <f t="shared" si="110"/>
        <v>0</v>
      </c>
      <c r="W234" s="228">
        <f t="shared" si="91"/>
        <v>0</v>
      </c>
      <c r="X234" s="228">
        <f t="shared" si="88"/>
        <v>0</v>
      </c>
      <c r="Y234" s="228">
        <f t="shared" si="89"/>
        <v>0</v>
      </c>
      <c r="Z234" s="228">
        <f t="shared" si="90"/>
        <v>0</v>
      </c>
      <c r="AA234" s="234"/>
    </row>
    <row r="235" spans="1:27" x14ac:dyDescent="0.25">
      <c r="A235" s="465" t="s">
        <v>1019</v>
      </c>
      <c r="B235" s="464">
        <v>7074</v>
      </c>
      <c r="C235" s="464">
        <v>1</v>
      </c>
      <c r="D235" s="479" t="str">
        <f t="shared" si="92"/>
        <v/>
      </c>
      <c r="E235" s="480">
        <f t="shared" si="93"/>
        <v>0</v>
      </c>
      <c r="F235" s="481">
        <f t="shared" si="94"/>
        <v>0</v>
      </c>
      <c r="G235" s="482">
        <f t="shared" si="95"/>
        <v>0</v>
      </c>
      <c r="H235" s="482">
        <f t="shared" si="96"/>
        <v>0</v>
      </c>
      <c r="I235" s="482">
        <f t="shared" si="97"/>
        <v>0</v>
      </c>
      <c r="J235" s="482">
        <f t="shared" si="98"/>
        <v>0</v>
      </c>
      <c r="K235" s="482">
        <f t="shared" si="99"/>
        <v>0</v>
      </c>
      <c r="L235" s="483">
        <f t="shared" si="100"/>
        <v>0</v>
      </c>
      <c r="M235" s="481">
        <f t="shared" si="101"/>
        <v>0</v>
      </c>
      <c r="N235" s="482">
        <f t="shared" si="102"/>
        <v>0</v>
      </c>
      <c r="O235" s="482">
        <f t="shared" si="103"/>
        <v>0</v>
      </c>
      <c r="P235" s="482">
        <f t="shared" si="104"/>
        <v>0</v>
      </c>
      <c r="Q235" s="482">
        <f t="shared" si="105"/>
        <v>0</v>
      </c>
      <c r="R235" s="480">
        <f t="shared" si="106"/>
        <v>0</v>
      </c>
      <c r="S235" s="464">
        <f t="shared" si="107"/>
        <v>0</v>
      </c>
      <c r="T235" s="464">
        <f t="shared" si="108"/>
        <v>0</v>
      </c>
      <c r="U235" s="481">
        <f t="shared" si="109"/>
        <v>0</v>
      </c>
      <c r="V235" s="483">
        <f t="shared" si="110"/>
        <v>0</v>
      </c>
      <c r="W235" s="228">
        <f t="shared" si="91"/>
        <v>0</v>
      </c>
      <c r="X235" s="228">
        <f t="shared" si="88"/>
        <v>0</v>
      </c>
      <c r="Y235" s="228">
        <f t="shared" si="89"/>
        <v>0</v>
      </c>
      <c r="Z235" s="228">
        <f t="shared" si="90"/>
        <v>0</v>
      </c>
      <c r="AA235" s="234"/>
    </row>
    <row r="236" spans="1:27" x14ac:dyDescent="0.25">
      <c r="A236" s="465" t="s">
        <v>861</v>
      </c>
      <c r="B236" s="464">
        <v>5172</v>
      </c>
      <c r="C236" s="464">
        <v>1</v>
      </c>
      <c r="D236" s="479" t="str">
        <f t="shared" si="92"/>
        <v/>
      </c>
      <c r="E236" s="480">
        <f t="shared" si="93"/>
        <v>0</v>
      </c>
      <c r="F236" s="481">
        <f t="shared" si="94"/>
        <v>0</v>
      </c>
      <c r="G236" s="482">
        <f t="shared" si="95"/>
        <v>0</v>
      </c>
      <c r="H236" s="482">
        <f t="shared" si="96"/>
        <v>0</v>
      </c>
      <c r="I236" s="482">
        <f t="shared" si="97"/>
        <v>0</v>
      </c>
      <c r="J236" s="482">
        <f t="shared" si="98"/>
        <v>0</v>
      </c>
      <c r="K236" s="482">
        <f t="shared" si="99"/>
        <v>0</v>
      </c>
      <c r="L236" s="483">
        <f t="shared" si="100"/>
        <v>0</v>
      </c>
      <c r="M236" s="481">
        <f t="shared" si="101"/>
        <v>0</v>
      </c>
      <c r="N236" s="482">
        <f t="shared" si="102"/>
        <v>0</v>
      </c>
      <c r="O236" s="482">
        <f t="shared" si="103"/>
        <v>0</v>
      </c>
      <c r="P236" s="482">
        <f t="shared" si="104"/>
        <v>0</v>
      </c>
      <c r="Q236" s="482">
        <f t="shared" si="105"/>
        <v>0</v>
      </c>
      <c r="R236" s="480">
        <f t="shared" si="106"/>
        <v>0</v>
      </c>
      <c r="S236" s="464">
        <f t="shared" si="107"/>
        <v>0</v>
      </c>
      <c r="T236" s="464">
        <f t="shared" si="108"/>
        <v>0</v>
      </c>
      <c r="U236" s="481">
        <f t="shared" si="109"/>
        <v>0</v>
      </c>
      <c r="V236" s="483">
        <f t="shared" si="110"/>
        <v>0</v>
      </c>
      <c r="W236" s="228">
        <f t="shared" si="91"/>
        <v>0</v>
      </c>
      <c r="X236" s="228">
        <f t="shared" si="88"/>
        <v>0</v>
      </c>
      <c r="Y236" s="228">
        <f t="shared" si="89"/>
        <v>0</v>
      </c>
      <c r="Z236" s="228">
        <f t="shared" si="90"/>
        <v>0</v>
      </c>
      <c r="AA236" s="234"/>
    </row>
    <row r="237" spans="1:27" x14ac:dyDescent="0.25">
      <c r="A237" s="465" t="s">
        <v>384</v>
      </c>
      <c r="B237" s="464">
        <v>5100</v>
      </c>
      <c r="C237" s="464">
        <v>1</v>
      </c>
      <c r="D237" s="479" t="str">
        <f t="shared" si="92"/>
        <v/>
      </c>
      <c r="E237" s="480">
        <f t="shared" si="93"/>
        <v>0</v>
      </c>
      <c r="F237" s="481">
        <f t="shared" si="94"/>
        <v>0</v>
      </c>
      <c r="G237" s="482">
        <f t="shared" si="95"/>
        <v>0</v>
      </c>
      <c r="H237" s="482">
        <f t="shared" si="96"/>
        <v>0</v>
      </c>
      <c r="I237" s="482">
        <f t="shared" si="97"/>
        <v>0</v>
      </c>
      <c r="J237" s="482">
        <f t="shared" si="98"/>
        <v>0</v>
      </c>
      <c r="K237" s="482">
        <f t="shared" si="99"/>
        <v>0</v>
      </c>
      <c r="L237" s="483">
        <f t="shared" si="100"/>
        <v>0</v>
      </c>
      <c r="M237" s="481">
        <f t="shared" si="101"/>
        <v>0</v>
      </c>
      <c r="N237" s="482">
        <f t="shared" si="102"/>
        <v>0</v>
      </c>
      <c r="O237" s="482">
        <f t="shared" si="103"/>
        <v>0</v>
      </c>
      <c r="P237" s="482">
        <f t="shared" si="104"/>
        <v>0</v>
      </c>
      <c r="Q237" s="482">
        <f t="shared" si="105"/>
        <v>0</v>
      </c>
      <c r="R237" s="480">
        <f t="shared" si="106"/>
        <v>0</v>
      </c>
      <c r="S237" s="464">
        <f t="shared" si="107"/>
        <v>0</v>
      </c>
      <c r="T237" s="464">
        <f t="shared" si="108"/>
        <v>0</v>
      </c>
      <c r="U237" s="481">
        <f t="shared" si="109"/>
        <v>0</v>
      </c>
      <c r="V237" s="483">
        <f t="shared" si="110"/>
        <v>0</v>
      </c>
      <c r="W237" s="228">
        <f t="shared" si="91"/>
        <v>0</v>
      </c>
      <c r="X237" s="228">
        <f t="shared" si="88"/>
        <v>0</v>
      </c>
      <c r="Y237" s="228">
        <f t="shared" si="89"/>
        <v>0</v>
      </c>
      <c r="Z237" s="228">
        <f t="shared" si="90"/>
        <v>0</v>
      </c>
      <c r="AA237" s="234"/>
    </row>
    <row r="238" spans="1:27" x14ac:dyDescent="0.25">
      <c r="A238" s="465" t="s">
        <v>871</v>
      </c>
      <c r="B238" s="464">
        <v>7070</v>
      </c>
      <c r="C238" s="464">
        <v>1</v>
      </c>
      <c r="D238" s="479" t="str">
        <f t="shared" si="92"/>
        <v/>
      </c>
      <c r="E238" s="480">
        <f t="shared" si="93"/>
        <v>0</v>
      </c>
      <c r="F238" s="481">
        <f t="shared" si="94"/>
        <v>0</v>
      </c>
      <c r="G238" s="482">
        <f t="shared" si="95"/>
        <v>0</v>
      </c>
      <c r="H238" s="482">
        <f t="shared" si="96"/>
        <v>0</v>
      </c>
      <c r="I238" s="482">
        <f t="shared" si="97"/>
        <v>0</v>
      </c>
      <c r="J238" s="482">
        <f t="shared" si="98"/>
        <v>0</v>
      </c>
      <c r="K238" s="482">
        <f t="shared" si="99"/>
        <v>0</v>
      </c>
      <c r="L238" s="483">
        <f t="shared" si="100"/>
        <v>0</v>
      </c>
      <c r="M238" s="481">
        <f t="shared" si="101"/>
        <v>0</v>
      </c>
      <c r="N238" s="482">
        <f t="shared" si="102"/>
        <v>0</v>
      </c>
      <c r="O238" s="482">
        <f t="shared" si="103"/>
        <v>0</v>
      </c>
      <c r="P238" s="482">
        <f t="shared" si="104"/>
        <v>0</v>
      </c>
      <c r="Q238" s="482">
        <f t="shared" si="105"/>
        <v>0</v>
      </c>
      <c r="R238" s="480">
        <f t="shared" si="106"/>
        <v>0</v>
      </c>
      <c r="S238" s="464">
        <f t="shared" si="107"/>
        <v>0</v>
      </c>
      <c r="T238" s="464">
        <f t="shared" si="108"/>
        <v>0</v>
      </c>
      <c r="U238" s="481">
        <f t="shared" si="109"/>
        <v>0</v>
      </c>
      <c r="V238" s="483">
        <f t="shared" si="110"/>
        <v>0</v>
      </c>
      <c r="W238" s="228">
        <f t="shared" si="91"/>
        <v>0</v>
      </c>
      <c r="X238" s="228">
        <f t="shared" si="88"/>
        <v>0</v>
      </c>
      <c r="Y238" s="228">
        <f t="shared" si="89"/>
        <v>0</v>
      </c>
      <c r="Z238" s="228">
        <f t="shared" si="90"/>
        <v>0</v>
      </c>
      <c r="AA238" s="234"/>
    </row>
    <row r="239" spans="1:27" x14ac:dyDescent="0.25">
      <c r="A239" s="465" t="s">
        <v>1390</v>
      </c>
      <c r="B239" s="464">
        <v>6205</v>
      </c>
      <c r="C239" s="464">
        <v>1</v>
      </c>
      <c r="D239" s="479" t="str">
        <f t="shared" si="92"/>
        <v/>
      </c>
      <c r="E239" s="480">
        <f t="shared" si="93"/>
        <v>0</v>
      </c>
      <c r="F239" s="481">
        <f t="shared" si="94"/>
        <v>0</v>
      </c>
      <c r="G239" s="482">
        <f t="shared" si="95"/>
        <v>0</v>
      </c>
      <c r="H239" s="482">
        <f t="shared" si="96"/>
        <v>0</v>
      </c>
      <c r="I239" s="482">
        <f t="shared" si="97"/>
        <v>0</v>
      </c>
      <c r="J239" s="482">
        <f t="shared" si="98"/>
        <v>0</v>
      </c>
      <c r="K239" s="482">
        <f t="shared" si="99"/>
        <v>0</v>
      </c>
      <c r="L239" s="483">
        <f t="shared" si="100"/>
        <v>0</v>
      </c>
      <c r="M239" s="481">
        <f t="shared" si="101"/>
        <v>0</v>
      </c>
      <c r="N239" s="482">
        <f t="shared" si="102"/>
        <v>0</v>
      </c>
      <c r="O239" s="482">
        <f t="shared" si="103"/>
        <v>0</v>
      </c>
      <c r="P239" s="482">
        <f t="shared" si="104"/>
        <v>0</v>
      </c>
      <c r="Q239" s="482">
        <f t="shared" si="105"/>
        <v>0</v>
      </c>
      <c r="R239" s="480">
        <f t="shared" si="106"/>
        <v>0</v>
      </c>
      <c r="S239" s="464">
        <f t="shared" si="107"/>
        <v>0</v>
      </c>
      <c r="T239" s="464">
        <f t="shared" si="108"/>
        <v>0</v>
      </c>
      <c r="U239" s="481">
        <f t="shared" si="109"/>
        <v>0</v>
      </c>
      <c r="V239" s="483">
        <f t="shared" si="110"/>
        <v>0</v>
      </c>
      <c r="W239" s="228">
        <f t="shared" si="91"/>
        <v>0</v>
      </c>
      <c r="X239" s="228">
        <f t="shared" si="88"/>
        <v>0</v>
      </c>
      <c r="Y239" s="228">
        <f t="shared" si="89"/>
        <v>0</v>
      </c>
      <c r="Z239" s="228">
        <f t="shared" si="90"/>
        <v>0</v>
      </c>
      <c r="AA239" s="234"/>
    </row>
    <row r="240" spans="1:27" x14ac:dyDescent="0.25">
      <c r="A240" s="465" t="s">
        <v>385</v>
      </c>
      <c r="B240" s="464">
        <v>5045</v>
      </c>
      <c r="C240" s="464">
        <v>0</v>
      </c>
      <c r="D240" s="479" t="str">
        <f t="shared" si="92"/>
        <v>(alias)</v>
      </c>
      <c r="E240" s="480">
        <f t="shared" si="93"/>
        <v>0</v>
      </c>
      <c r="F240" s="481">
        <f t="shared" si="94"/>
        <v>0</v>
      </c>
      <c r="G240" s="482">
        <f t="shared" si="95"/>
        <v>0</v>
      </c>
      <c r="H240" s="482">
        <f t="shared" si="96"/>
        <v>0</v>
      </c>
      <c r="I240" s="482">
        <f t="shared" si="97"/>
        <v>0</v>
      </c>
      <c r="J240" s="482">
        <f t="shared" si="98"/>
        <v>0</v>
      </c>
      <c r="K240" s="482">
        <f t="shared" si="99"/>
        <v>0</v>
      </c>
      <c r="L240" s="483">
        <f t="shared" si="100"/>
        <v>0</v>
      </c>
      <c r="M240" s="481">
        <f t="shared" si="101"/>
        <v>0</v>
      </c>
      <c r="N240" s="482">
        <f t="shared" si="102"/>
        <v>0</v>
      </c>
      <c r="O240" s="482">
        <f t="shared" si="103"/>
        <v>0</v>
      </c>
      <c r="P240" s="482">
        <f t="shared" si="104"/>
        <v>0</v>
      </c>
      <c r="Q240" s="482">
        <f t="shared" si="105"/>
        <v>0</v>
      </c>
      <c r="R240" s="480">
        <f t="shared" si="106"/>
        <v>0</v>
      </c>
      <c r="S240" s="464">
        <f t="shared" si="107"/>
        <v>0</v>
      </c>
      <c r="T240" s="464">
        <f t="shared" si="108"/>
        <v>0</v>
      </c>
      <c r="U240" s="481">
        <f t="shared" si="109"/>
        <v>0</v>
      </c>
      <c r="V240" s="483">
        <f t="shared" si="110"/>
        <v>0</v>
      </c>
      <c r="W240" s="228">
        <f t="shared" si="91"/>
        <v>0</v>
      </c>
      <c r="X240" s="228">
        <f t="shared" si="88"/>
        <v>0</v>
      </c>
      <c r="Y240" s="228">
        <f t="shared" si="89"/>
        <v>0</v>
      </c>
      <c r="Z240" s="228">
        <f t="shared" si="90"/>
        <v>0</v>
      </c>
      <c r="AA240" s="234"/>
    </row>
    <row r="241" spans="1:27" x14ac:dyDescent="0.25">
      <c r="A241" s="465" t="s">
        <v>386</v>
      </c>
      <c r="B241" s="464">
        <v>6197</v>
      </c>
      <c r="C241" s="464">
        <v>1</v>
      </c>
      <c r="D241" s="479" t="str">
        <f t="shared" si="92"/>
        <v/>
      </c>
      <c r="E241" s="480">
        <f t="shared" si="93"/>
        <v>0</v>
      </c>
      <c r="F241" s="481">
        <f t="shared" si="94"/>
        <v>0</v>
      </c>
      <c r="G241" s="482">
        <f t="shared" si="95"/>
        <v>0</v>
      </c>
      <c r="H241" s="482">
        <f t="shared" si="96"/>
        <v>0</v>
      </c>
      <c r="I241" s="482">
        <f t="shared" si="97"/>
        <v>0</v>
      </c>
      <c r="J241" s="482">
        <f t="shared" si="98"/>
        <v>0</v>
      </c>
      <c r="K241" s="482">
        <f t="shared" si="99"/>
        <v>0</v>
      </c>
      <c r="L241" s="483">
        <f t="shared" si="100"/>
        <v>0</v>
      </c>
      <c r="M241" s="481">
        <f t="shared" si="101"/>
        <v>0</v>
      </c>
      <c r="N241" s="482">
        <f t="shared" si="102"/>
        <v>0</v>
      </c>
      <c r="O241" s="482">
        <f t="shared" si="103"/>
        <v>0</v>
      </c>
      <c r="P241" s="482">
        <f t="shared" si="104"/>
        <v>0</v>
      </c>
      <c r="Q241" s="482">
        <f t="shared" si="105"/>
        <v>0</v>
      </c>
      <c r="R241" s="480">
        <f t="shared" si="106"/>
        <v>0</v>
      </c>
      <c r="S241" s="464">
        <f t="shared" si="107"/>
        <v>0</v>
      </c>
      <c r="T241" s="464">
        <f t="shared" si="108"/>
        <v>0</v>
      </c>
      <c r="U241" s="481">
        <f t="shared" si="109"/>
        <v>0</v>
      </c>
      <c r="V241" s="483">
        <f t="shared" si="110"/>
        <v>0</v>
      </c>
      <c r="W241" s="228">
        <f t="shared" si="91"/>
        <v>0</v>
      </c>
      <c r="X241" s="228">
        <f t="shared" si="88"/>
        <v>0</v>
      </c>
      <c r="Y241" s="228">
        <f t="shared" si="89"/>
        <v>0</v>
      </c>
      <c r="Z241" s="228">
        <f t="shared" si="90"/>
        <v>0</v>
      </c>
      <c r="AA241" s="234"/>
    </row>
    <row r="242" spans="1:27" x14ac:dyDescent="0.25">
      <c r="A242" s="465" t="s">
        <v>387</v>
      </c>
      <c r="B242" s="464">
        <v>6169</v>
      </c>
      <c r="C242" s="464">
        <v>1</v>
      </c>
      <c r="D242" s="479" t="str">
        <f t="shared" si="92"/>
        <v/>
      </c>
      <c r="E242" s="480">
        <f t="shared" si="93"/>
        <v>0</v>
      </c>
      <c r="F242" s="481">
        <f t="shared" si="94"/>
        <v>0</v>
      </c>
      <c r="G242" s="482">
        <f t="shared" si="95"/>
        <v>0</v>
      </c>
      <c r="H242" s="482">
        <f t="shared" si="96"/>
        <v>0</v>
      </c>
      <c r="I242" s="482">
        <f t="shared" si="97"/>
        <v>0</v>
      </c>
      <c r="J242" s="482">
        <f t="shared" si="98"/>
        <v>0</v>
      </c>
      <c r="K242" s="482">
        <f t="shared" si="99"/>
        <v>0</v>
      </c>
      <c r="L242" s="483">
        <f t="shared" si="100"/>
        <v>0</v>
      </c>
      <c r="M242" s="481">
        <f t="shared" si="101"/>
        <v>0</v>
      </c>
      <c r="N242" s="482">
        <f t="shared" si="102"/>
        <v>0</v>
      </c>
      <c r="O242" s="482">
        <f t="shared" si="103"/>
        <v>0</v>
      </c>
      <c r="P242" s="482">
        <f t="shared" si="104"/>
        <v>0</v>
      </c>
      <c r="Q242" s="482">
        <f t="shared" si="105"/>
        <v>0</v>
      </c>
      <c r="R242" s="480">
        <f t="shared" si="106"/>
        <v>0</v>
      </c>
      <c r="S242" s="464">
        <f t="shared" si="107"/>
        <v>0</v>
      </c>
      <c r="T242" s="464">
        <f t="shared" si="108"/>
        <v>0</v>
      </c>
      <c r="U242" s="481">
        <f t="shared" si="109"/>
        <v>0</v>
      </c>
      <c r="V242" s="483">
        <f t="shared" si="110"/>
        <v>0</v>
      </c>
      <c r="W242" s="228">
        <f t="shared" si="91"/>
        <v>0</v>
      </c>
      <c r="X242" s="228">
        <f t="shared" si="88"/>
        <v>0</v>
      </c>
      <c r="Y242" s="228">
        <f t="shared" si="89"/>
        <v>0</v>
      </c>
      <c r="Z242" s="228">
        <f t="shared" si="90"/>
        <v>0</v>
      </c>
      <c r="AA242" s="234"/>
    </row>
    <row r="243" spans="1:27" x14ac:dyDescent="0.25">
      <c r="A243" s="465" t="s">
        <v>388</v>
      </c>
      <c r="B243" s="464">
        <v>5090</v>
      </c>
      <c r="C243" s="464">
        <v>1</v>
      </c>
      <c r="D243" s="479" t="str">
        <f t="shared" si="92"/>
        <v/>
      </c>
      <c r="E243" s="480">
        <f t="shared" si="93"/>
        <v>0</v>
      </c>
      <c r="F243" s="481">
        <f t="shared" si="94"/>
        <v>0</v>
      </c>
      <c r="G243" s="482">
        <f t="shared" si="95"/>
        <v>0</v>
      </c>
      <c r="H243" s="482">
        <f t="shared" si="96"/>
        <v>0</v>
      </c>
      <c r="I243" s="482">
        <f t="shared" si="97"/>
        <v>0</v>
      </c>
      <c r="J243" s="482">
        <f t="shared" si="98"/>
        <v>0</v>
      </c>
      <c r="K243" s="482">
        <f t="shared" si="99"/>
        <v>0</v>
      </c>
      <c r="L243" s="483">
        <f t="shared" si="100"/>
        <v>0</v>
      </c>
      <c r="M243" s="481">
        <f t="shared" si="101"/>
        <v>0</v>
      </c>
      <c r="N243" s="482">
        <f t="shared" si="102"/>
        <v>0</v>
      </c>
      <c r="O243" s="482">
        <f t="shared" si="103"/>
        <v>0</v>
      </c>
      <c r="P243" s="482">
        <f t="shared" si="104"/>
        <v>0</v>
      </c>
      <c r="Q243" s="482">
        <f t="shared" si="105"/>
        <v>0</v>
      </c>
      <c r="R243" s="480">
        <f t="shared" si="106"/>
        <v>0</v>
      </c>
      <c r="S243" s="464">
        <f t="shared" si="107"/>
        <v>0</v>
      </c>
      <c r="T243" s="464">
        <f t="shared" si="108"/>
        <v>0</v>
      </c>
      <c r="U243" s="481">
        <f t="shared" si="109"/>
        <v>0</v>
      </c>
      <c r="V243" s="483">
        <f t="shared" si="110"/>
        <v>0</v>
      </c>
      <c r="W243" s="228">
        <f t="shared" si="91"/>
        <v>0</v>
      </c>
      <c r="X243" s="228">
        <f t="shared" si="88"/>
        <v>0</v>
      </c>
      <c r="Y243" s="228">
        <f t="shared" si="89"/>
        <v>0</v>
      </c>
      <c r="Z243" s="228">
        <f t="shared" si="90"/>
        <v>0</v>
      </c>
      <c r="AA243" s="234"/>
    </row>
    <row r="244" spans="1:27" x14ac:dyDescent="0.25">
      <c r="A244" s="465" t="s">
        <v>628</v>
      </c>
      <c r="B244" s="464">
        <v>6187</v>
      </c>
      <c r="C244" s="464">
        <v>0</v>
      </c>
      <c r="D244" s="479" t="str">
        <f t="shared" si="92"/>
        <v>(alias)</v>
      </c>
      <c r="E244" s="480">
        <f t="shared" si="93"/>
        <v>0</v>
      </c>
      <c r="F244" s="481">
        <f t="shared" si="94"/>
        <v>0</v>
      </c>
      <c r="G244" s="482">
        <f t="shared" si="95"/>
        <v>0</v>
      </c>
      <c r="H244" s="482">
        <f t="shared" si="96"/>
        <v>0</v>
      </c>
      <c r="I244" s="482">
        <f t="shared" si="97"/>
        <v>0</v>
      </c>
      <c r="J244" s="482">
        <f t="shared" si="98"/>
        <v>0</v>
      </c>
      <c r="K244" s="482">
        <f t="shared" si="99"/>
        <v>0</v>
      </c>
      <c r="L244" s="483">
        <f t="shared" si="100"/>
        <v>0</v>
      </c>
      <c r="M244" s="481">
        <f t="shared" si="101"/>
        <v>0</v>
      </c>
      <c r="N244" s="482">
        <f t="shared" si="102"/>
        <v>0</v>
      </c>
      <c r="O244" s="482">
        <f t="shared" si="103"/>
        <v>0</v>
      </c>
      <c r="P244" s="482">
        <f t="shared" si="104"/>
        <v>0</v>
      </c>
      <c r="Q244" s="482">
        <f t="shared" si="105"/>
        <v>0</v>
      </c>
      <c r="R244" s="480">
        <f t="shared" si="106"/>
        <v>0</v>
      </c>
      <c r="S244" s="464">
        <f t="shared" si="107"/>
        <v>0</v>
      </c>
      <c r="T244" s="464">
        <f t="shared" si="108"/>
        <v>0</v>
      </c>
      <c r="U244" s="481">
        <f t="shared" si="109"/>
        <v>0</v>
      </c>
      <c r="V244" s="483">
        <f t="shared" si="110"/>
        <v>0</v>
      </c>
      <c r="W244" s="228">
        <f t="shared" si="91"/>
        <v>0</v>
      </c>
      <c r="X244" s="228">
        <f t="shared" si="88"/>
        <v>0</v>
      </c>
      <c r="Y244" s="228">
        <f t="shared" si="89"/>
        <v>0</v>
      </c>
      <c r="Z244" s="228">
        <f t="shared" si="90"/>
        <v>0</v>
      </c>
      <c r="AA244" s="234"/>
    </row>
    <row r="245" spans="1:27" x14ac:dyDescent="0.25">
      <c r="A245" s="465" t="s">
        <v>389</v>
      </c>
      <c r="B245" s="464">
        <v>6001</v>
      </c>
      <c r="C245" s="464">
        <v>0</v>
      </c>
      <c r="D245" s="479" t="str">
        <f t="shared" si="92"/>
        <v>(alias)</v>
      </c>
      <c r="E245" s="480">
        <f t="shared" si="93"/>
        <v>0</v>
      </c>
      <c r="F245" s="481">
        <f t="shared" si="94"/>
        <v>0</v>
      </c>
      <c r="G245" s="482">
        <f t="shared" si="95"/>
        <v>0</v>
      </c>
      <c r="H245" s="482">
        <f t="shared" si="96"/>
        <v>0</v>
      </c>
      <c r="I245" s="482">
        <f t="shared" si="97"/>
        <v>0</v>
      </c>
      <c r="J245" s="482">
        <f t="shared" si="98"/>
        <v>0</v>
      </c>
      <c r="K245" s="482">
        <f t="shared" si="99"/>
        <v>0</v>
      </c>
      <c r="L245" s="483">
        <f t="shared" si="100"/>
        <v>0</v>
      </c>
      <c r="M245" s="481">
        <f t="shared" si="101"/>
        <v>0</v>
      </c>
      <c r="N245" s="482">
        <f t="shared" si="102"/>
        <v>0</v>
      </c>
      <c r="O245" s="482">
        <f t="shared" si="103"/>
        <v>0</v>
      </c>
      <c r="P245" s="482">
        <f t="shared" si="104"/>
        <v>0</v>
      </c>
      <c r="Q245" s="482">
        <f t="shared" si="105"/>
        <v>0</v>
      </c>
      <c r="R245" s="480">
        <f t="shared" si="106"/>
        <v>0</v>
      </c>
      <c r="S245" s="464">
        <f t="shared" si="107"/>
        <v>0</v>
      </c>
      <c r="T245" s="464">
        <f t="shared" si="108"/>
        <v>0</v>
      </c>
      <c r="U245" s="481">
        <f t="shared" si="109"/>
        <v>0</v>
      </c>
      <c r="V245" s="483">
        <f t="shared" si="110"/>
        <v>0</v>
      </c>
      <c r="W245" s="228">
        <f t="shared" si="91"/>
        <v>0</v>
      </c>
      <c r="X245" s="228">
        <f t="shared" si="88"/>
        <v>0</v>
      </c>
      <c r="Y245" s="228">
        <f t="shared" si="89"/>
        <v>0</v>
      </c>
      <c r="Z245" s="228">
        <f t="shared" si="90"/>
        <v>0</v>
      </c>
      <c r="AA245" s="234"/>
    </row>
    <row r="246" spans="1:27" x14ac:dyDescent="0.25">
      <c r="A246" s="465" t="s">
        <v>1393</v>
      </c>
      <c r="B246" s="464">
        <v>7087</v>
      </c>
      <c r="C246" s="464">
        <v>1</v>
      </c>
      <c r="D246" s="479" t="str">
        <f t="shared" si="92"/>
        <v/>
      </c>
      <c r="E246" s="480">
        <f t="shared" si="93"/>
        <v>0</v>
      </c>
      <c r="F246" s="481">
        <f t="shared" si="94"/>
        <v>0</v>
      </c>
      <c r="G246" s="482">
        <f t="shared" si="95"/>
        <v>0</v>
      </c>
      <c r="H246" s="482">
        <f t="shared" si="96"/>
        <v>0</v>
      </c>
      <c r="I246" s="482">
        <f t="shared" si="97"/>
        <v>0</v>
      </c>
      <c r="J246" s="482">
        <f t="shared" si="98"/>
        <v>0</v>
      </c>
      <c r="K246" s="482">
        <f t="shared" si="99"/>
        <v>0</v>
      </c>
      <c r="L246" s="483">
        <f t="shared" si="100"/>
        <v>0</v>
      </c>
      <c r="M246" s="481">
        <f t="shared" si="101"/>
        <v>0</v>
      </c>
      <c r="N246" s="482">
        <f t="shared" si="102"/>
        <v>0</v>
      </c>
      <c r="O246" s="482">
        <f t="shared" si="103"/>
        <v>0</v>
      </c>
      <c r="P246" s="482">
        <f t="shared" si="104"/>
        <v>0</v>
      </c>
      <c r="Q246" s="482">
        <f t="shared" si="105"/>
        <v>0</v>
      </c>
      <c r="R246" s="480">
        <f t="shared" si="106"/>
        <v>0</v>
      </c>
      <c r="S246" s="464">
        <f t="shared" si="107"/>
        <v>0</v>
      </c>
      <c r="T246" s="464">
        <f t="shared" si="108"/>
        <v>0</v>
      </c>
      <c r="U246" s="481">
        <f t="shared" si="109"/>
        <v>0</v>
      </c>
      <c r="V246" s="483">
        <f t="shared" si="110"/>
        <v>0</v>
      </c>
      <c r="W246" s="228">
        <f t="shared" si="91"/>
        <v>0</v>
      </c>
      <c r="X246" s="228">
        <f t="shared" si="88"/>
        <v>0</v>
      </c>
      <c r="Y246" s="228">
        <f t="shared" si="89"/>
        <v>0</v>
      </c>
      <c r="Z246" s="228">
        <f t="shared" si="90"/>
        <v>0</v>
      </c>
      <c r="AA246" s="234"/>
    </row>
    <row r="247" spans="1:27" x14ac:dyDescent="0.25">
      <c r="A247" s="465" t="s">
        <v>43</v>
      </c>
      <c r="B247" s="464">
        <v>5072</v>
      </c>
      <c r="C247" s="464">
        <v>1</v>
      </c>
      <c r="D247" s="479" t="str">
        <f t="shared" si="92"/>
        <v/>
      </c>
      <c r="E247" s="480">
        <f t="shared" si="93"/>
        <v>0</v>
      </c>
      <c r="F247" s="481">
        <f t="shared" si="94"/>
        <v>0</v>
      </c>
      <c r="G247" s="482">
        <f t="shared" si="95"/>
        <v>0</v>
      </c>
      <c r="H247" s="482">
        <f t="shared" si="96"/>
        <v>0</v>
      </c>
      <c r="I247" s="482">
        <f t="shared" si="97"/>
        <v>0</v>
      </c>
      <c r="J247" s="482">
        <f t="shared" si="98"/>
        <v>0</v>
      </c>
      <c r="K247" s="482">
        <f t="shared" si="99"/>
        <v>0</v>
      </c>
      <c r="L247" s="483">
        <f t="shared" si="100"/>
        <v>0</v>
      </c>
      <c r="M247" s="481">
        <f t="shared" si="101"/>
        <v>0</v>
      </c>
      <c r="N247" s="482">
        <f t="shared" si="102"/>
        <v>0</v>
      </c>
      <c r="O247" s="482">
        <f t="shared" si="103"/>
        <v>0</v>
      </c>
      <c r="P247" s="482">
        <f t="shared" si="104"/>
        <v>0</v>
      </c>
      <c r="Q247" s="482">
        <f t="shared" si="105"/>
        <v>0</v>
      </c>
      <c r="R247" s="480">
        <f t="shared" si="106"/>
        <v>0</v>
      </c>
      <c r="S247" s="464">
        <f t="shared" si="107"/>
        <v>0</v>
      </c>
      <c r="T247" s="464">
        <f t="shared" si="108"/>
        <v>0</v>
      </c>
      <c r="U247" s="481">
        <f t="shared" si="109"/>
        <v>0</v>
      </c>
      <c r="V247" s="483">
        <f t="shared" si="110"/>
        <v>0</v>
      </c>
      <c r="W247" s="228">
        <f t="shared" si="91"/>
        <v>0</v>
      </c>
      <c r="X247" s="228">
        <f t="shared" si="88"/>
        <v>0</v>
      </c>
      <c r="Y247" s="228">
        <f t="shared" si="89"/>
        <v>0</v>
      </c>
      <c r="Z247" s="228">
        <f t="shared" si="90"/>
        <v>0</v>
      </c>
      <c r="AA247" s="234"/>
    </row>
    <row r="248" spans="1:27" x14ac:dyDescent="0.25">
      <c r="A248" s="465" t="s">
        <v>1519</v>
      </c>
      <c r="B248" s="464">
        <v>7092</v>
      </c>
      <c r="C248" s="464">
        <v>1</v>
      </c>
      <c r="D248" s="479" t="str">
        <f t="shared" si="92"/>
        <v/>
      </c>
      <c r="E248" s="480">
        <f t="shared" si="93"/>
        <v>0</v>
      </c>
      <c r="F248" s="481">
        <f t="shared" si="94"/>
        <v>0</v>
      </c>
      <c r="G248" s="482">
        <f t="shared" si="95"/>
        <v>0</v>
      </c>
      <c r="H248" s="482">
        <f t="shared" si="96"/>
        <v>0</v>
      </c>
      <c r="I248" s="482">
        <f t="shared" si="97"/>
        <v>0</v>
      </c>
      <c r="J248" s="482">
        <f t="shared" si="98"/>
        <v>0</v>
      </c>
      <c r="K248" s="482">
        <f t="shared" si="99"/>
        <v>0</v>
      </c>
      <c r="L248" s="483">
        <f t="shared" si="100"/>
        <v>0</v>
      </c>
      <c r="M248" s="481">
        <f t="shared" si="101"/>
        <v>0</v>
      </c>
      <c r="N248" s="482">
        <f t="shared" si="102"/>
        <v>0</v>
      </c>
      <c r="O248" s="482">
        <f t="shared" si="103"/>
        <v>0</v>
      </c>
      <c r="P248" s="482">
        <f t="shared" si="104"/>
        <v>0</v>
      </c>
      <c r="Q248" s="482">
        <f t="shared" si="105"/>
        <v>0</v>
      </c>
      <c r="R248" s="480">
        <f t="shared" si="106"/>
        <v>0</v>
      </c>
      <c r="S248" s="464">
        <f t="shared" si="107"/>
        <v>0</v>
      </c>
      <c r="T248" s="464">
        <f t="shared" si="108"/>
        <v>0</v>
      </c>
      <c r="U248" s="481">
        <f t="shared" si="109"/>
        <v>0</v>
      </c>
      <c r="V248" s="483">
        <f t="shared" si="110"/>
        <v>0</v>
      </c>
      <c r="W248" s="228">
        <f t="shared" si="91"/>
        <v>0</v>
      </c>
      <c r="X248" s="228">
        <f t="shared" si="88"/>
        <v>0</v>
      </c>
      <c r="Y248" s="228">
        <f t="shared" si="89"/>
        <v>0</v>
      </c>
      <c r="Z248" s="228">
        <f t="shared" si="90"/>
        <v>0</v>
      </c>
      <c r="AA248" s="234"/>
    </row>
    <row r="249" spans="1:27" x14ac:dyDescent="0.25">
      <c r="A249" s="465" t="s">
        <v>877</v>
      </c>
      <c r="B249" s="464">
        <v>4008</v>
      </c>
      <c r="C249" s="464">
        <v>1</v>
      </c>
      <c r="D249" s="479" t="str">
        <f t="shared" si="92"/>
        <v/>
      </c>
      <c r="E249" s="480">
        <f t="shared" si="93"/>
        <v>0</v>
      </c>
      <c r="F249" s="481">
        <f t="shared" si="94"/>
        <v>0</v>
      </c>
      <c r="G249" s="482">
        <f t="shared" si="95"/>
        <v>0</v>
      </c>
      <c r="H249" s="482">
        <f t="shared" si="96"/>
        <v>0</v>
      </c>
      <c r="I249" s="482">
        <f t="shared" si="97"/>
        <v>0</v>
      </c>
      <c r="J249" s="482">
        <f t="shared" si="98"/>
        <v>0</v>
      </c>
      <c r="K249" s="482">
        <f t="shared" si="99"/>
        <v>0</v>
      </c>
      <c r="L249" s="483">
        <f t="shared" si="100"/>
        <v>0</v>
      </c>
      <c r="M249" s="481">
        <f t="shared" si="101"/>
        <v>0</v>
      </c>
      <c r="N249" s="482">
        <f t="shared" si="102"/>
        <v>0</v>
      </c>
      <c r="O249" s="482">
        <f t="shared" si="103"/>
        <v>0</v>
      </c>
      <c r="P249" s="482">
        <f t="shared" si="104"/>
        <v>0</v>
      </c>
      <c r="Q249" s="482">
        <f t="shared" si="105"/>
        <v>0</v>
      </c>
      <c r="R249" s="480">
        <f t="shared" si="106"/>
        <v>0</v>
      </c>
      <c r="S249" s="464">
        <f t="shared" si="107"/>
        <v>0</v>
      </c>
      <c r="T249" s="464">
        <f t="shared" si="108"/>
        <v>0</v>
      </c>
      <c r="U249" s="481">
        <f t="shared" si="109"/>
        <v>0</v>
      </c>
      <c r="V249" s="483">
        <f t="shared" si="110"/>
        <v>0</v>
      </c>
      <c r="W249" s="228">
        <f t="shared" si="91"/>
        <v>0</v>
      </c>
      <c r="X249" s="228">
        <f t="shared" si="88"/>
        <v>0</v>
      </c>
      <c r="Y249" s="228">
        <f t="shared" si="89"/>
        <v>0</v>
      </c>
      <c r="Z249" s="228">
        <f t="shared" si="90"/>
        <v>0</v>
      </c>
      <c r="AA249" s="234"/>
    </row>
    <row r="250" spans="1:27" x14ac:dyDescent="0.25">
      <c r="A250" s="465" t="s">
        <v>877</v>
      </c>
      <c r="B250" s="464">
        <v>5159</v>
      </c>
      <c r="C250" s="464">
        <v>1</v>
      </c>
      <c r="D250" s="479" t="str">
        <f t="shared" si="92"/>
        <v/>
      </c>
      <c r="E250" s="480">
        <f t="shared" si="93"/>
        <v>0</v>
      </c>
      <c r="F250" s="481">
        <f t="shared" si="94"/>
        <v>0</v>
      </c>
      <c r="G250" s="482">
        <f t="shared" si="95"/>
        <v>0</v>
      </c>
      <c r="H250" s="482">
        <f t="shared" si="96"/>
        <v>0</v>
      </c>
      <c r="I250" s="482">
        <f t="shared" si="97"/>
        <v>0</v>
      </c>
      <c r="J250" s="482">
        <f t="shared" si="98"/>
        <v>0</v>
      </c>
      <c r="K250" s="482">
        <f t="shared" si="99"/>
        <v>0</v>
      </c>
      <c r="L250" s="483">
        <f t="shared" si="100"/>
        <v>0</v>
      </c>
      <c r="M250" s="481">
        <f t="shared" si="101"/>
        <v>0</v>
      </c>
      <c r="N250" s="482">
        <f t="shared" si="102"/>
        <v>0</v>
      </c>
      <c r="O250" s="482">
        <f t="shared" si="103"/>
        <v>0</v>
      </c>
      <c r="P250" s="482">
        <f t="shared" si="104"/>
        <v>0</v>
      </c>
      <c r="Q250" s="482">
        <f t="shared" si="105"/>
        <v>0</v>
      </c>
      <c r="R250" s="480">
        <f t="shared" si="106"/>
        <v>0</v>
      </c>
      <c r="S250" s="464">
        <f t="shared" si="107"/>
        <v>0</v>
      </c>
      <c r="T250" s="464">
        <f t="shared" si="108"/>
        <v>0</v>
      </c>
      <c r="U250" s="481">
        <f t="shared" si="109"/>
        <v>0</v>
      </c>
      <c r="V250" s="483">
        <f t="shared" si="110"/>
        <v>0</v>
      </c>
      <c r="W250" s="228">
        <f t="shared" si="91"/>
        <v>0</v>
      </c>
      <c r="X250" s="228">
        <f t="shared" si="88"/>
        <v>0</v>
      </c>
      <c r="Y250" s="228">
        <f t="shared" si="89"/>
        <v>0</v>
      </c>
      <c r="Z250" s="228">
        <f t="shared" si="90"/>
        <v>0</v>
      </c>
      <c r="AA250" s="234"/>
    </row>
    <row r="251" spans="1:27" x14ac:dyDescent="0.25">
      <c r="A251" s="465" t="s">
        <v>532</v>
      </c>
      <c r="B251" s="464">
        <v>5038</v>
      </c>
      <c r="C251" s="464">
        <v>1</v>
      </c>
      <c r="D251" s="479" t="str">
        <f t="shared" si="92"/>
        <v/>
      </c>
      <c r="E251" s="480">
        <f t="shared" si="93"/>
        <v>0</v>
      </c>
      <c r="F251" s="481">
        <f t="shared" si="94"/>
        <v>0</v>
      </c>
      <c r="G251" s="482">
        <f t="shared" si="95"/>
        <v>0</v>
      </c>
      <c r="H251" s="482">
        <f t="shared" si="96"/>
        <v>0</v>
      </c>
      <c r="I251" s="482">
        <f t="shared" si="97"/>
        <v>0</v>
      </c>
      <c r="J251" s="482">
        <f t="shared" si="98"/>
        <v>0</v>
      </c>
      <c r="K251" s="482">
        <f t="shared" si="99"/>
        <v>0</v>
      </c>
      <c r="L251" s="483">
        <f t="shared" si="100"/>
        <v>0</v>
      </c>
      <c r="M251" s="481">
        <f t="shared" si="101"/>
        <v>0</v>
      </c>
      <c r="N251" s="482">
        <f t="shared" si="102"/>
        <v>0</v>
      </c>
      <c r="O251" s="482">
        <f t="shared" si="103"/>
        <v>0</v>
      </c>
      <c r="P251" s="482">
        <f t="shared" si="104"/>
        <v>0</v>
      </c>
      <c r="Q251" s="482">
        <f t="shared" si="105"/>
        <v>0</v>
      </c>
      <c r="R251" s="480">
        <f t="shared" si="106"/>
        <v>0</v>
      </c>
      <c r="S251" s="464">
        <f t="shared" si="107"/>
        <v>0</v>
      </c>
      <c r="T251" s="464">
        <f t="shared" si="108"/>
        <v>0</v>
      </c>
      <c r="U251" s="481">
        <f t="shared" si="109"/>
        <v>0</v>
      </c>
      <c r="V251" s="483">
        <f t="shared" si="110"/>
        <v>0</v>
      </c>
      <c r="W251" s="228">
        <f t="shared" si="91"/>
        <v>0</v>
      </c>
      <c r="X251" s="228">
        <f t="shared" si="88"/>
        <v>0</v>
      </c>
      <c r="Y251" s="228">
        <f t="shared" si="89"/>
        <v>0</v>
      </c>
      <c r="Z251" s="228">
        <f t="shared" si="90"/>
        <v>0</v>
      </c>
      <c r="AA251" s="234"/>
    </row>
    <row r="252" spans="1:27" x14ac:dyDescent="0.25">
      <c r="A252" s="465" t="s">
        <v>390</v>
      </c>
      <c r="B252" s="464">
        <v>6076</v>
      </c>
      <c r="C252" s="464">
        <v>1</v>
      </c>
      <c r="D252" s="479" t="str">
        <f t="shared" si="92"/>
        <v/>
      </c>
      <c r="E252" s="480">
        <f t="shared" si="93"/>
        <v>0</v>
      </c>
      <c r="F252" s="481">
        <f t="shared" si="94"/>
        <v>0</v>
      </c>
      <c r="G252" s="482">
        <f t="shared" si="95"/>
        <v>0</v>
      </c>
      <c r="H252" s="482">
        <f t="shared" si="96"/>
        <v>0</v>
      </c>
      <c r="I252" s="482">
        <f t="shared" si="97"/>
        <v>0</v>
      </c>
      <c r="J252" s="482">
        <f t="shared" si="98"/>
        <v>0</v>
      </c>
      <c r="K252" s="482">
        <f t="shared" si="99"/>
        <v>0</v>
      </c>
      <c r="L252" s="483">
        <f t="shared" si="100"/>
        <v>0</v>
      </c>
      <c r="M252" s="481">
        <f t="shared" si="101"/>
        <v>0</v>
      </c>
      <c r="N252" s="482">
        <f t="shared" si="102"/>
        <v>0</v>
      </c>
      <c r="O252" s="482">
        <f t="shared" si="103"/>
        <v>0</v>
      </c>
      <c r="P252" s="482">
        <f t="shared" si="104"/>
        <v>0</v>
      </c>
      <c r="Q252" s="482">
        <f t="shared" si="105"/>
        <v>0</v>
      </c>
      <c r="R252" s="480">
        <f t="shared" si="106"/>
        <v>0</v>
      </c>
      <c r="S252" s="464">
        <f t="shared" si="107"/>
        <v>0</v>
      </c>
      <c r="T252" s="464">
        <f t="shared" si="108"/>
        <v>0</v>
      </c>
      <c r="U252" s="481">
        <f t="shared" si="109"/>
        <v>0</v>
      </c>
      <c r="V252" s="483">
        <f t="shared" si="110"/>
        <v>0</v>
      </c>
      <c r="W252" s="228">
        <f t="shared" si="91"/>
        <v>0</v>
      </c>
      <c r="X252" s="228">
        <f t="shared" si="88"/>
        <v>0</v>
      </c>
      <c r="Y252" s="228">
        <f t="shared" si="89"/>
        <v>0</v>
      </c>
      <c r="Z252" s="228">
        <f t="shared" si="90"/>
        <v>0</v>
      </c>
      <c r="AA252" s="234"/>
    </row>
    <row r="253" spans="1:27" x14ac:dyDescent="0.25">
      <c r="A253" s="465" t="s">
        <v>533</v>
      </c>
      <c r="B253" s="464">
        <v>7019</v>
      </c>
      <c r="C253" s="464">
        <v>1</v>
      </c>
      <c r="D253" s="479" t="str">
        <f t="shared" si="92"/>
        <v/>
      </c>
      <c r="E253" s="480">
        <f t="shared" si="93"/>
        <v>0</v>
      </c>
      <c r="F253" s="481">
        <f t="shared" si="94"/>
        <v>0</v>
      </c>
      <c r="G253" s="482">
        <f t="shared" si="95"/>
        <v>0</v>
      </c>
      <c r="H253" s="482">
        <f t="shared" si="96"/>
        <v>0</v>
      </c>
      <c r="I253" s="482">
        <f t="shared" si="97"/>
        <v>0</v>
      </c>
      <c r="J253" s="482">
        <f t="shared" si="98"/>
        <v>0</v>
      </c>
      <c r="K253" s="482">
        <f t="shared" si="99"/>
        <v>0</v>
      </c>
      <c r="L253" s="483">
        <f t="shared" si="100"/>
        <v>0</v>
      </c>
      <c r="M253" s="481">
        <f t="shared" si="101"/>
        <v>0</v>
      </c>
      <c r="N253" s="482">
        <f t="shared" si="102"/>
        <v>0</v>
      </c>
      <c r="O253" s="482">
        <f t="shared" si="103"/>
        <v>0</v>
      </c>
      <c r="P253" s="482">
        <f t="shared" si="104"/>
        <v>0</v>
      </c>
      <c r="Q253" s="482">
        <f t="shared" si="105"/>
        <v>0</v>
      </c>
      <c r="R253" s="480">
        <f t="shared" si="106"/>
        <v>0</v>
      </c>
      <c r="S253" s="464">
        <f t="shared" si="107"/>
        <v>0</v>
      </c>
      <c r="T253" s="464">
        <f t="shared" si="108"/>
        <v>0</v>
      </c>
      <c r="U253" s="481">
        <f t="shared" si="109"/>
        <v>0</v>
      </c>
      <c r="V253" s="483">
        <f t="shared" si="110"/>
        <v>0</v>
      </c>
      <c r="W253" s="228">
        <f t="shared" si="91"/>
        <v>0</v>
      </c>
      <c r="X253" s="228">
        <f t="shared" si="88"/>
        <v>0</v>
      </c>
      <c r="Y253" s="228">
        <f t="shared" si="89"/>
        <v>0</v>
      </c>
      <c r="Z253" s="228">
        <f t="shared" si="90"/>
        <v>0</v>
      </c>
      <c r="AA253" s="234"/>
    </row>
    <row r="254" spans="1:27" x14ac:dyDescent="0.25">
      <c r="A254" s="465" t="s">
        <v>534</v>
      </c>
      <c r="B254" s="464">
        <v>6124</v>
      </c>
      <c r="C254" s="464">
        <v>1</v>
      </c>
      <c r="D254" s="479" t="str">
        <f t="shared" si="92"/>
        <v/>
      </c>
      <c r="E254" s="480">
        <f t="shared" si="93"/>
        <v>0</v>
      </c>
      <c r="F254" s="481">
        <f t="shared" si="94"/>
        <v>0</v>
      </c>
      <c r="G254" s="482">
        <f t="shared" si="95"/>
        <v>0</v>
      </c>
      <c r="H254" s="482">
        <f t="shared" si="96"/>
        <v>0</v>
      </c>
      <c r="I254" s="482">
        <f t="shared" si="97"/>
        <v>0</v>
      </c>
      <c r="J254" s="482">
        <f t="shared" si="98"/>
        <v>0</v>
      </c>
      <c r="K254" s="482">
        <f t="shared" si="99"/>
        <v>0</v>
      </c>
      <c r="L254" s="483">
        <f t="shared" si="100"/>
        <v>0</v>
      </c>
      <c r="M254" s="481">
        <f t="shared" si="101"/>
        <v>0</v>
      </c>
      <c r="N254" s="482">
        <f t="shared" si="102"/>
        <v>0</v>
      </c>
      <c r="O254" s="482">
        <f t="shared" si="103"/>
        <v>0</v>
      </c>
      <c r="P254" s="482">
        <f t="shared" si="104"/>
        <v>0</v>
      </c>
      <c r="Q254" s="482">
        <f t="shared" si="105"/>
        <v>0</v>
      </c>
      <c r="R254" s="480">
        <f t="shared" si="106"/>
        <v>0</v>
      </c>
      <c r="S254" s="464">
        <f t="shared" si="107"/>
        <v>0</v>
      </c>
      <c r="T254" s="464">
        <f t="shared" si="108"/>
        <v>0</v>
      </c>
      <c r="U254" s="481">
        <f t="shared" si="109"/>
        <v>0</v>
      </c>
      <c r="V254" s="483">
        <f t="shared" si="110"/>
        <v>0</v>
      </c>
      <c r="W254" s="228">
        <f t="shared" si="91"/>
        <v>0</v>
      </c>
      <c r="X254" s="228">
        <f t="shared" si="88"/>
        <v>0</v>
      </c>
      <c r="Y254" s="228">
        <f t="shared" si="89"/>
        <v>0</v>
      </c>
      <c r="Z254" s="228">
        <f t="shared" si="90"/>
        <v>0</v>
      </c>
      <c r="AA254" s="234"/>
    </row>
    <row r="255" spans="1:27" x14ac:dyDescent="0.25">
      <c r="A255" s="465" t="s">
        <v>867</v>
      </c>
      <c r="B255" s="464">
        <v>6037</v>
      </c>
      <c r="C255" s="464">
        <v>1</v>
      </c>
      <c r="D255" s="479" t="str">
        <f t="shared" si="92"/>
        <v/>
      </c>
      <c r="E255" s="480">
        <f t="shared" si="93"/>
        <v>0</v>
      </c>
      <c r="F255" s="481">
        <f t="shared" si="94"/>
        <v>0</v>
      </c>
      <c r="G255" s="482">
        <f t="shared" si="95"/>
        <v>0</v>
      </c>
      <c r="H255" s="482">
        <f t="shared" si="96"/>
        <v>0</v>
      </c>
      <c r="I255" s="482">
        <f t="shared" si="97"/>
        <v>0</v>
      </c>
      <c r="J255" s="482">
        <f t="shared" si="98"/>
        <v>0</v>
      </c>
      <c r="K255" s="482">
        <f t="shared" si="99"/>
        <v>0</v>
      </c>
      <c r="L255" s="483">
        <f t="shared" si="100"/>
        <v>0</v>
      </c>
      <c r="M255" s="481">
        <f t="shared" si="101"/>
        <v>0</v>
      </c>
      <c r="N255" s="482">
        <f t="shared" si="102"/>
        <v>0</v>
      </c>
      <c r="O255" s="482">
        <f t="shared" si="103"/>
        <v>0</v>
      </c>
      <c r="P255" s="482">
        <f t="shared" si="104"/>
        <v>0</v>
      </c>
      <c r="Q255" s="482">
        <f t="shared" si="105"/>
        <v>0</v>
      </c>
      <c r="R255" s="480">
        <f t="shared" si="106"/>
        <v>0</v>
      </c>
      <c r="S255" s="464">
        <f t="shared" si="107"/>
        <v>0</v>
      </c>
      <c r="T255" s="464">
        <f t="shared" si="108"/>
        <v>0</v>
      </c>
      <c r="U255" s="481">
        <f t="shared" si="109"/>
        <v>0</v>
      </c>
      <c r="V255" s="483">
        <f t="shared" si="110"/>
        <v>0</v>
      </c>
      <c r="W255" s="228">
        <f t="shared" si="91"/>
        <v>0</v>
      </c>
      <c r="X255" s="228">
        <f t="shared" si="88"/>
        <v>0</v>
      </c>
      <c r="Y255" s="228">
        <f t="shared" si="89"/>
        <v>0</v>
      </c>
      <c r="Z255" s="228">
        <f t="shared" si="90"/>
        <v>0</v>
      </c>
      <c r="AA255" s="234"/>
    </row>
    <row r="256" spans="1:27" x14ac:dyDescent="0.25">
      <c r="A256" s="465" t="s">
        <v>770</v>
      </c>
      <c r="B256" s="464">
        <v>5059</v>
      </c>
      <c r="C256" s="464">
        <v>1</v>
      </c>
      <c r="D256" s="479" t="str">
        <f t="shared" si="92"/>
        <v/>
      </c>
      <c r="E256" s="480">
        <f t="shared" si="93"/>
        <v>0</v>
      </c>
      <c r="F256" s="481">
        <f t="shared" si="94"/>
        <v>0</v>
      </c>
      <c r="G256" s="482">
        <f t="shared" si="95"/>
        <v>0</v>
      </c>
      <c r="H256" s="482">
        <f t="shared" si="96"/>
        <v>0</v>
      </c>
      <c r="I256" s="482">
        <f t="shared" si="97"/>
        <v>0</v>
      </c>
      <c r="J256" s="482">
        <f t="shared" si="98"/>
        <v>0</v>
      </c>
      <c r="K256" s="482">
        <f t="shared" si="99"/>
        <v>0</v>
      </c>
      <c r="L256" s="483">
        <f t="shared" si="100"/>
        <v>0</v>
      </c>
      <c r="M256" s="481">
        <f t="shared" si="101"/>
        <v>0</v>
      </c>
      <c r="N256" s="482">
        <f t="shared" si="102"/>
        <v>0</v>
      </c>
      <c r="O256" s="482">
        <f t="shared" si="103"/>
        <v>0</v>
      </c>
      <c r="P256" s="482">
        <f t="shared" si="104"/>
        <v>0</v>
      </c>
      <c r="Q256" s="482">
        <f t="shared" si="105"/>
        <v>0</v>
      </c>
      <c r="R256" s="480">
        <f t="shared" si="106"/>
        <v>0</v>
      </c>
      <c r="S256" s="464">
        <f t="shared" si="107"/>
        <v>0</v>
      </c>
      <c r="T256" s="464">
        <f t="shared" si="108"/>
        <v>0</v>
      </c>
      <c r="U256" s="481">
        <f t="shared" si="109"/>
        <v>0</v>
      </c>
      <c r="V256" s="483">
        <f t="shared" si="110"/>
        <v>0</v>
      </c>
      <c r="W256" s="228">
        <f t="shared" si="91"/>
        <v>0</v>
      </c>
      <c r="X256" s="228">
        <f t="shared" si="88"/>
        <v>0</v>
      </c>
      <c r="Y256" s="228">
        <f t="shared" si="89"/>
        <v>0</v>
      </c>
      <c r="Z256" s="228">
        <f t="shared" si="90"/>
        <v>0</v>
      </c>
      <c r="AA256" s="234"/>
    </row>
    <row r="257" spans="1:27" x14ac:dyDescent="0.25">
      <c r="A257" s="465" t="s">
        <v>624</v>
      </c>
      <c r="B257" s="464">
        <v>5109</v>
      </c>
      <c r="C257" s="464">
        <v>1</v>
      </c>
      <c r="D257" s="479" t="str">
        <f t="shared" si="92"/>
        <v/>
      </c>
      <c r="E257" s="480">
        <f t="shared" si="93"/>
        <v>0</v>
      </c>
      <c r="F257" s="481">
        <f t="shared" si="94"/>
        <v>0</v>
      </c>
      <c r="G257" s="482">
        <f t="shared" si="95"/>
        <v>0</v>
      </c>
      <c r="H257" s="482">
        <f t="shared" si="96"/>
        <v>0</v>
      </c>
      <c r="I257" s="482">
        <f t="shared" si="97"/>
        <v>0</v>
      </c>
      <c r="J257" s="482">
        <f t="shared" si="98"/>
        <v>0</v>
      </c>
      <c r="K257" s="482">
        <f t="shared" si="99"/>
        <v>0</v>
      </c>
      <c r="L257" s="483">
        <f t="shared" si="100"/>
        <v>0</v>
      </c>
      <c r="M257" s="481">
        <f t="shared" si="101"/>
        <v>0</v>
      </c>
      <c r="N257" s="482">
        <f t="shared" si="102"/>
        <v>0</v>
      </c>
      <c r="O257" s="482">
        <f t="shared" si="103"/>
        <v>0</v>
      </c>
      <c r="P257" s="482">
        <f t="shared" si="104"/>
        <v>0</v>
      </c>
      <c r="Q257" s="482">
        <f t="shared" si="105"/>
        <v>0</v>
      </c>
      <c r="R257" s="480">
        <f t="shared" si="106"/>
        <v>0</v>
      </c>
      <c r="S257" s="464">
        <f t="shared" si="107"/>
        <v>0</v>
      </c>
      <c r="T257" s="464">
        <f t="shared" si="108"/>
        <v>0</v>
      </c>
      <c r="U257" s="481">
        <f t="shared" si="109"/>
        <v>0</v>
      </c>
      <c r="V257" s="483">
        <f t="shared" si="110"/>
        <v>0</v>
      </c>
      <c r="W257" s="228">
        <f t="shared" si="91"/>
        <v>0</v>
      </c>
      <c r="X257" s="228">
        <f t="shared" si="88"/>
        <v>0</v>
      </c>
      <c r="Y257" s="228">
        <f t="shared" si="89"/>
        <v>0</v>
      </c>
      <c r="Z257" s="228">
        <f t="shared" si="90"/>
        <v>0</v>
      </c>
      <c r="AA257" s="234"/>
    </row>
    <row r="258" spans="1:27" x14ac:dyDescent="0.25">
      <c r="A258" s="465" t="s">
        <v>391</v>
      </c>
      <c r="B258" s="464">
        <v>7045</v>
      </c>
      <c r="C258" s="464">
        <v>1</v>
      </c>
      <c r="D258" s="479" t="str">
        <f t="shared" si="92"/>
        <v/>
      </c>
      <c r="E258" s="480">
        <f t="shared" si="93"/>
        <v>0</v>
      </c>
      <c r="F258" s="481">
        <f t="shared" si="94"/>
        <v>0</v>
      </c>
      <c r="G258" s="482">
        <f t="shared" si="95"/>
        <v>0</v>
      </c>
      <c r="H258" s="482">
        <f t="shared" si="96"/>
        <v>0</v>
      </c>
      <c r="I258" s="482">
        <f t="shared" si="97"/>
        <v>0</v>
      </c>
      <c r="J258" s="482">
        <f t="shared" si="98"/>
        <v>0</v>
      </c>
      <c r="K258" s="482">
        <f t="shared" si="99"/>
        <v>0</v>
      </c>
      <c r="L258" s="483">
        <f t="shared" si="100"/>
        <v>0</v>
      </c>
      <c r="M258" s="481">
        <f t="shared" si="101"/>
        <v>0</v>
      </c>
      <c r="N258" s="482">
        <f t="shared" si="102"/>
        <v>0</v>
      </c>
      <c r="O258" s="482">
        <f t="shared" si="103"/>
        <v>0</v>
      </c>
      <c r="P258" s="482">
        <f t="shared" si="104"/>
        <v>0</v>
      </c>
      <c r="Q258" s="482">
        <f t="shared" si="105"/>
        <v>0</v>
      </c>
      <c r="R258" s="480">
        <f t="shared" si="106"/>
        <v>0</v>
      </c>
      <c r="S258" s="464">
        <f t="shared" si="107"/>
        <v>0</v>
      </c>
      <c r="T258" s="464">
        <f t="shared" si="108"/>
        <v>0</v>
      </c>
      <c r="U258" s="481">
        <f t="shared" si="109"/>
        <v>0</v>
      </c>
      <c r="V258" s="483">
        <f t="shared" si="110"/>
        <v>0</v>
      </c>
      <c r="W258" s="228">
        <f t="shared" si="91"/>
        <v>0</v>
      </c>
      <c r="X258" s="228">
        <f t="shared" si="88"/>
        <v>0</v>
      </c>
      <c r="Y258" s="228">
        <f t="shared" si="89"/>
        <v>0</v>
      </c>
      <c r="Z258" s="228">
        <f t="shared" si="90"/>
        <v>0</v>
      </c>
      <c r="AA258" s="234"/>
    </row>
    <row r="259" spans="1:27" x14ac:dyDescent="0.25">
      <c r="A259" s="465" t="s">
        <v>1394</v>
      </c>
      <c r="B259" s="464">
        <v>6201</v>
      </c>
      <c r="C259" s="464">
        <v>1</v>
      </c>
      <c r="D259" s="479" t="str">
        <f t="shared" si="92"/>
        <v/>
      </c>
      <c r="E259" s="480">
        <f t="shared" si="93"/>
        <v>0</v>
      </c>
      <c r="F259" s="481">
        <f t="shared" si="94"/>
        <v>0</v>
      </c>
      <c r="G259" s="482">
        <f t="shared" si="95"/>
        <v>0</v>
      </c>
      <c r="H259" s="482">
        <f t="shared" si="96"/>
        <v>0</v>
      </c>
      <c r="I259" s="482">
        <f t="shared" si="97"/>
        <v>0</v>
      </c>
      <c r="J259" s="482">
        <f t="shared" si="98"/>
        <v>0</v>
      </c>
      <c r="K259" s="482">
        <f t="shared" si="99"/>
        <v>0</v>
      </c>
      <c r="L259" s="483">
        <f t="shared" si="100"/>
        <v>0</v>
      </c>
      <c r="M259" s="481">
        <f t="shared" si="101"/>
        <v>0</v>
      </c>
      <c r="N259" s="482">
        <f t="shared" si="102"/>
        <v>0</v>
      </c>
      <c r="O259" s="482">
        <f t="shared" si="103"/>
        <v>0</v>
      </c>
      <c r="P259" s="482">
        <f t="shared" si="104"/>
        <v>0</v>
      </c>
      <c r="Q259" s="482">
        <f t="shared" si="105"/>
        <v>0</v>
      </c>
      <c r="R259" s="480">
        <f t="shared" si="106"/>
        <v>0</v>
      </c>
      <c r="S259" s="464">
        <f t="shared" si="107"/>
        <v>0</v>
      </c>
      <c r="T259" s="464">
        <f t="shared" si="108"/>
        <v>0</v>
      </c>
      <c r="U259" s="481">
        <f t="shared" si="109"/>
        <v>0</v>
      </c>
      <c r="V259" s="483">
        <f t="shared" si="110"/>
        <v>0</v>
      </c>
      <c r="W259" s="228">
        <f t="shared" si="91"/>
        <v>0</v>
      </c>
      <c r="X259" s="228">
        <f t="shared" si="88"/>
        <v>0</v>
      </c>
      <c r="Y259" s="228">
        <f t="shared" si="89"/>
        <v>0</v>
      </c>
      <c r="Z259" s="228">
        <f t="shared" si="90"/>
        <v>0</v>
      </c>
      <c r="AA259" s="234"/>
    </row>
    <row r="260" spans="1:27" x14ac:dyDescent="0.25">
      <c r="A260" s="465" t="s">
        <v>535</v>
      </c>
      <c r="B260" s="464">
        <v>6081</v>
      </c>
      <c r="C260" s="464">
        <v>0</v>
      </c>
      <c r="D260" s="479" t="str">
        <f t="shared" si="92"/>
        <v>(alias)</v>
      </c>
      <c r="E260" s="480">
        <f t="shared" si="93"/>
        <v>0</v>
      </c>
      <c r="F260" s="481">
        <f t="shared" si="94"/>
        <v>0</v>
      </c>
      <c r="G260" s="482">
        <f t="shared" si="95"/>
        <v>0</v>
      </c>
      <c r="H260" s="482">
        <f t="shared" si="96"/>
        <v>0</v>
      </c>
      <c r="I260" s="482">
        <f t="shared" si="97"/>
        <v>0</v>
      </c>
      <c r="J260" s="482">
        <f t="shared" si="98"/>
        <v>0</v>
      </c>
      <c r="K260" s="482">
        <f t="shared" si="99"/>
        <v>0</v>
      </c>
      <c r="L260" s="483">
        <f t="shared" si="100"/>
        <v>0</v>
      </c>
      <c r="M260" s="481">
        <f t="shared" si="101"/>
        <v>0</v>
      </c>
      <c r="N260" s="482">
        <f t="shared" si="102"/>
        <v>0</v>
      </c>
      <c r="O260" s="482">
        <f t="shared" si="103"/>
        <v>0</v>
      </c>
      <c r="P260" s="482">
        <f t="shared" si="104"/>
        <v>0</v>
      </c>
      <c r="Q260" s="482">
        <f t="shared" si="105"/>
        <v>0</v>
      </c>
      <c r="R260" s="480">
        <f t="shared" si="106"/>
        <v>0</v>
      </c>
      <c r="S260" s="464">
        <f t="shared" si="107"/>
        <v>0</v>
      </c>
      <c r="T260" s="464">
        <f t="shared" si="108"/>
        <v>0</v>
      </c>
      <c r="U260" s="481">
        <f t="shared" si="109"/>
        <v>0</v>
      </c>
      <c r="V260" s="483">
        <f t="shared" si="110"/>
        <v>0</v>
      </c>
      <c r="W260" s="228">
        <f t="shared" si="91"/>
        <v>0</v>
      </c>
      <c r="X260" s="228">
        <f t="shared" si="88"/>
        <v>0</v>
      </c>
      <c r="Y260" s="228">
        <f t="shared" si="89"/>
        <v>0</v>
      </c>
      <c r="Z260" s="228">
        <f t="shared" si="90"/>
        <v>0</v>
      </c>
      <c r="AA260" s="234"/>
    </row>
    <row r="261" spans="1:27" x14ac:dyDescent="0.25">
      <c r="A261" s="465" t="s">
        <v>392</v>
      </c>
      <c r="B261" s="464">
        <v>5126</v>
      </c>
      <c r="C261" s="464">
        <v>0</v>
      </c>
      <c r="D261" s="479" t="str">
        <f t="shared" si="92"/>
        <v>(alias)</v>
      </c>
      <c r="E261" s="480">
        <f t="shared" si="93"/>
        <v>0</v>
      </c>
      <c r="F261" s="481">
        <f t="shared" si="94"/>
        <v>0</v>
      </c>
      <c r="G261" s="482">
        <f t="shared" si="95"/>
        <v>0</v>
      </c>
      <c r="H261" s="482">
        <f t="shared" si="96"/>
        <v>0</v>
      </c>
      <c r="I261" s="482">
        <f t="shared" si="97"/>
        <v>0</v>
      </c>
      <c r="J261" s="482">
        <f t="shared" si="98"/>
        <v>0</v>
      </c>
      <c r="K261" s="482">
        <f t="shared" si="99"/>
        <v>0</v>
      </c>
      <c r="L261" s="483">
        <f t="shared" si="100"/>
        <v>0</v>
      </c>
      <c r="M261" s="481">
        <f t="shared" si="101"/>
        <v>0</v>
      </c>
      <c r="N261" s="482">
        <f t="shared" si="102"/>
        <v>0</v>
      </c>
      <c r="O261" s="482">
        <f t="shared" si="103"/>
        <v>0</v>
      </c>
      <c r="P261" s="482">
        <f t="shared" si="104"/>
        <v>0</v>
      </c>
      <c r="Q261" s="482">
        <f t="shared" si="105"/>
        <v>0</v>
      </c>
      <c r="R261" s="480">
        <f t="shared" si="106"/>
        <v>0</v>
      </c>
      <c r="S261" s="464">
        <f t="shared" si="107"/>
        <v>0</v>
      </c>
      <c r="T261" s="464">
        <f t="shared" si="108"/>
        <v>0</v>
      </c>
      <c r="U261" s="481">
        <f t="shared" si="109"/>
        <v>0</v>
      </c>
      <c r="V261" s="483">
        <f t="shared" si="110"/>
        <v>0</v>
      </c>
      <c r="W261" s="228">
        <f t="shared" si="91"/>
        <v>0</v>
      </c>
      <c r="X261" s="228">
        <f t="shared" si="88"/>
        <v>0</v>
      </c>
      <c r="Y261" s="228">
        <f t="shared" si="89"/>
        <v>0</v>
      </c>
      <c r="Z261" s="228">
        <f t="shared" si="90"/>
        <v>0</v>
      </c>
      <c r="AA261" s="234"/>
    </row>
    <row r="262" spans="1:27" x14ac:dyDescent="0.25">
      <c r="A262" s="465" t="s">
        <v>393</v>
      </c>
      <c r="B262" s="464">
        <v>7020</v>
      </c>
      <c r="C262" s="464">
        <v>1</v>
      </c>
      <c r="D262" s="479" t="str">
        <f t="shared" si="92"/>
        <v/>
      </c>
      <c r="E262" s="480">
        <f t="shared" si="93"/>
        <v>0</v>
      </c>
      <c r="F262" s="481">
        <f t="shared" si="94"/>
        <v>0</v>
      </c>
      <c r="G262" s="482">
        <f t="shared" si="95"/>
        <v>0</v>
      </c>
      <c r="H262" s="482">
        <f t="shared" si="96"/>
        <v>0</v>
      </c>
      <c r="I262" s="482">
        <f t="shared" si="97"/>
        <v>0</v>
      </c>
      <c r="J262" s="482">
        <f t="shared" si="98"/>
        <v>0</v>
      </c>
      <c r="K262" s="482">
        <f t="shared" si="99"/>
        <v>0</v>
      </c>
      <c r="L262" s="483">
        <f t="shared" si="100"/>
        <v>0</v>
      </c>
      <c r="M262" s="481">
        <f t="shared" si="101"/>
        <v>0</v>
      </c>
      <c r="N262" s="482">
        <f t="shared" si="102"/>
        <v>0</v>
      </c>
      <c r="O262" s="482">
        <f t="shared" si="103"/>
        <v>0</v>
      </c>
      <c r="P262" s="482">
        <f t="shared" si="104"/>
        <v>0</v>
      </c>
      <c r="Q262" s="482">
        <f t="shared" si="105"/>
        <v>0</v>
      </c>
      <c r="R262" s="480">
        <f t="shared" si="106"/>
        <v>0</v>
      </c>
      <c r="S262" s="464">
        <f t="shared" si="107"/>
        <v>0</v>
      </c>
      <c r="T262" s="464">
        <f t="shared" si="108"/>
        <v>0</v>
      </c>
      <c r="U262" s="481">
        <f t="shared" si="109"/>
        <v>0</v>
      </c>
      <c r="V262" s="483">
        <f t="shared" si="110"/>
        <v>0</v>
      </c>
      <c r="W262" s="228">
        <f t="shared" si="91"/>
        <v>0</v>
      </c>
      <c r="X262" s="228">
        <f t="shared" si="88"/>
        <v>0</v>
      </c>
      <c r="Y262" s="228">
        <f t="shared" si="89"/>
        <v>0</v>
      </c>
      <c r="Z262" s="228">
        <f t="shared" si="90"/>
        <v>0</v>
      </c>
      <c r="AA262" s="234"/>
    </row>
    <row r="263" spans="1:27" x14ac:dyDescent="0.25">
      <c r="A263" s="465" t="s">
        <v>929</v>
      </c>
      <c r="B263" s="464">
        <v>6200</v>
      </c>
      <c r="C263" s="464">
        <v>1</v>
      </c>
      <c r="D263" s="479" t="str">
        <f t="shared" si="92"/>
        <v/>
      </c>
      <c r="E263" s="480">
        <f t="shared" si="93"/>
        <v>0</v>
      </c>
      <c r="F263" s="481">
        <f t="shared" si="94"/>
        <v>0</v>
      </c>
      <c r="G263" s="482">
        <f t="shared" si="95"/>
        <v>0</v>
      </c>
      <c r="H263" s="482">
        <f t="shared" si="96"/>
        <v>0</v>
      </c>
      <c r="I263" s="482">
        <f t="shared" si="97"/>
        <v>0</v>
      </c>
      <c r="J263" s="482">
        <f t="shared" si="98"/>
        <v>0</v>
      </c>
      <c r="K263" s="482">
        <f t="shared" si="99"/>
        <v>0</v>
      </c>
      <c r="L263" s="483">
        <f t="shared" si="100"/>
        <v>0</v>
      </c>
      <c r="M263" s="481">
        <f t="shared" si="101"/>
        <v>0</v>
      </c>
      <c r="N263" s="482">
        <f t="shared" si="102"/>
        <v>0</v>
      </c>
      <c r="O263" s="482">
        <f t="shared" si="103"/>
        <v>0</v>
      </c>
      <c r="P263" s="482">
        <f t="shared" si="104"/>
        <v>0</v>
      </c>
      <c r="Q263" s="482">
        <f t="shared" si="105"/>
        <v>0</v>
      </c>
      <c r="R263" s="480">
        <f t="shared" si="106"/>
        <v>0</v>
      </c>
      <c r="S263" s="464">
        <f t="shared" si="107"/>
        <v>0</v>
      </c>
      <c r="T263" s="464">
        <f t="shared" si="108"/>
        <v>0</v>
      </c>
      <c r="U263" s="481">
        <f t="shared" si="109"/>
        <v>0</v>
      </c>
      <c r="V263" s="483">
        <f t="shared" si="110"/>
        <v>0</v>
      </c>
      <c r="W263" s="228">
        <f t="shared" si="91"/>
        <v>0</v>
      </c>
      <c r="X263" s="228">
        <f t="shared" si="88"/>
        <v>0</v>
      </c>
      <c r="Y263" s="228">
        <f t="shared" si="89"/>
        <v>0</v>
      </c>
      <c r="Z263" s="228">
        <f t="shared" si="90"/>
        <v>0</v>
      </c>
      <c r="AA263" s="234"/>
    </row>
    <row r="264" spans="1:27" x14ac:dyDescent="0.25">
      <c r="A264" s="465" t="s">
        <v>394</v>
      </c>
      <c r="B264" s="464">
        <v>6084</v>
      </c>
      <c r="C264" s="464">
        <v>1</v>
      </c>
      <c r="D264" s="479" t="str">
        <f t="shared" si="92"/>
        <v/>
      </c>
      <c r="E264" s="480">
        <f t="shared" si="93"/>
        <v>0</v>
      </c>
      <c r="F264" s="481">
        <f t="shared" si="94"/>
        <v>0</v>
      </c>
      <c r="G264" s="482">
        <f t="shared" si="95"/>
        <v>0</v>
      </c>
      <c r="H264" s="482">
        <f t="shared" si="96"/>
        <v>0</v>
      </c>
      <c r="I264" s="482">
        <f t="shared" si="97"/>
        <v>0</v>
      </c>
      <c r="J264" s="482">
        <f t="shared" si="98"/>
        <v>0</v>
      </c>
      <c r="K264" s="482">
        <f t="shared" si="99"/>
        <v>0</v>
      </c>
      <c r="L264" s="483">
        <f t="shared" si="100"/>
        <v>0</v>
      </c>
      <c r="M264" s="481">
        <f t="shared" si="101"/>
        <v>0</v>
      </c>
      <c r="N264" s="482">
        <f t="shared" si="102"/>
        <v>0</v>
      </c>
      <c r="O264" s="482">
        <f t="shared" si="103"/>
        <v>0</v>
      </c>
      <c r="P264" s="482">
        <f t="shared" si="104"/>
        <v>0</v>
      </c>
      <c r="Q264" s="482">
        <f t="shared" si="105"/>
        <v>0</v>
      </c>
      <c r="R264" s="480">
        <f t="shared" si="106"/>
        <v>0</v>
      </c>
      <c r="S264" s="464">
        <f t="shared" si="107"/>
        <v>0</v>
      </c>
      <c r="T264" s="464">
        <f t="shared" si="108"/>
        <v>0</v>
      </c>
      <c r="U264" s="481">
        <f t="shared" si="109"/>
        <v>0</v>
      </c>
      <c r="V264" s="483">
        <f t="shared" si="110"/>
        <v>0</v>
      </c>
      <c r="W264" s="228">
        <f t="shared" si="91"/>
        <v>0</v>
      </c>
      <c r="X264" s="228">
        <f t="shared" si="88"/>
        <v>0</v>
      </c>
      <c r="Y264" s="228">
        <f t="shared" si="89"/>
        <v>0</v>
      </c>
      <c r="Z264" s="228">
        <f t="shared" si="90"/>
        <v>0</v>
      </c>
      <c r="AA264" s="234"/>
    </row>
    <row r="265" spans="1:27" x14ac:dyDescent="0.25">
      <c r="A265" s="465" t="s">
        <v>536</v>
      </c>
      <c r="B265" s="464">
        <v>6085</v>
      </c>
      <c r="C265" s="464">
        <v>1</v>
      </c>
      <c r="D265" s="479" t="str">
        <f t="shared" si="92"/>
        <v/>
      </c>
      <c r="E265" s="480">
        <f t="shared" si="93"/>
        <v>0</v>
      </c>
      <c r="F265" s="481">
        <f t="shared" si="94"/>
        <v>0</v>
      </c>
      <c r="G265" s="482">
        <f t="shared" si="95"/>
        <v>0</v>
      </c>
      <c r="H265" s="482">
        <f t="shared" si="96"/>
        <v>0</v>
      </c>
      <c r="I265" s="482">
        <f t="shared" si="97"/>
        <v>0</v>
      </c>
      <c r="J265" s="482">
        <f t="shared" si="98"/>
        <v>0</v>
      </c>
      <c r="K265" s="482">
        <f t="shared" si="99"/>
        <v>0</v>
      </c>
      <c r="L265" s="483">
        <f t="shared" si="100"/>
        <v>0</v>
      </c>
      <c r="M265" s="481">
        <f t="shared" si="101"/>
        <v>0</v>
      </c>
      <c r="N265" s="482">
        <f t="shared" si="102"/>
        <v>0</v>
      </c>
      <c r="O265" s="482">
        <f t="shared" si="103"/>
        <v>0</v>
      </c>
      <c r="P265" s="482">
        <f t="shared" si="104"/>
        <v>0</v>
      </c>
      <c r="Q265" s="482">
        <f t="shared" si="105"/>
        <v>0</v>
      </c>
      <c r="R265" s="480">
        <f t="shared" si="106"/>
        <v>0</v>
      </c>
      <c r="S265" s="464">
        <f t="shared" si="107"/>
        <v>0</v>
      </c>
      <c r="T265" s="464">
        <f t="shared" si="108"/>
        <v>0</v>
      </c>
      <c r="U265" s="481">
        <f t="shared" si="109"/>
        <v>0</v>
      </c>
      <c r="V265" s="483">
        <f t="shared" si="110"/>
        <v>0</v>
      </c>
      <c r="W265" s="228">
        <f t="shared" si="91"/>
        <v>0</v>
      </c>
      <c r="X265" s="228">
        <f t="shared" si="88"/>
        <v>0</v>
      </c>
      <c r="Y265" s="228">
        <f t="shared" si="89"/>
        <v>0</v>
      </c>
      <c r="Z265" s="228">
        <f t="shared" si="90"/>
        <v>0</v>
      </c>
      <c r="AA265" s="234"/>
    </row>
    <row r="266" spans="1:27" x14ac:dyDescent="0.25">
      <c r="A266" s="465" t="s">
        <v>771</v>
      </c>
      <c r="B266" s="464">
        <v>5046</v>
      </c>
      <c r="C266" s="464">
        <v>1</v>
      </c>
      <c r="D266" s="479" t="str">
        <f t="shared" si="92"/>
        <v/>
      </c>
      <c r="E266" s="480">
        <f t="shared" si="93"/>
        <v>0</v>
      </c>
      <c r="F266" s="481">
        <f t="shared" si="94"/>
        <v>0</v>
      </c>
      <c r="G266" s="482">
        <f t="shared" si="95"/>
        <v>0</v>
      </c>
      <c r="H266" s="482">
        <f t="shared" si="96"/>
        <v>0</v>
      </c>
      <c r="I266" s="482">
        <f t="shared" si="97"/>
        <v>0</v>
      </c>
      <c r="J266" s="482">
        <f t="shared" si="98"/>
        <v>0</v>
      </c>
      <c r="K266" s="482">
        <f t="shared" si="99"/>
        <v>0</v>
      </c>
      <c r="L266" s="483">
        <f t="shared" si="100"/>
        <v>0</v>
      </c>
      <c r="M266" s="481">
        <f t="shared" si="101"/>
        <v>0</v>
      </c>
      <c r="N266" s="482">
        <f t="shared" si="102"/>
        <v>0</v>
      </c>
      <c r="O266" s="482">
        <f t="shared" si="103"/>
        <v>0</v>
      </c>
      <c r="P266" s="482">
        <f t="shared" si="104"/>
        <v>0</v>
      </c>
      <c r="Q266" s="482">
        <f t="shared" si="105"/>
        <v>0</v>
      </c>
      <c r="R266" s="480">
        <f t="shared" si="106"/>
        <v>0</v>
      </c>
      <c r="S266" s="464">
        <f t="shared" si="107"/>
        <v>0</v>
      </c>
      <c r="T266" s="464">
        <f t="shared" si="108"/>
        <v>0</v>
      </c>
      <c r="U266" s="481">
        <f t="shared" si="109"/>
        <v>0</v>
      </c>
      <c r="V266" s="483">
        <f t="shared" si="110"/>
        <v>0</v>
      </c>
      <c r="W266" s="228">
        <f t="shared" si="91"/>
        <v>0</v>
      </c>
      <c r="X266" s="228">
        <f t="shared" ref="X266:X329" si="111">IF(W266&gt;2,1,0)</f>
        <v>0</v>
      </c>
      <c r="Y266" s="228">
        <f t="shared" ref="Y266:Y329" si="112">IF(W266=2,1,0)</f>
        <v>0</v>
      </c>
      <c r="Z266" s="228">
        <f t="shared" ref="Z266:Z329" si="113">IF(W266=1,1,0)</f>
        <v>0</v>
      </c>
      <c r="AA266" s="234"/>
    </row>
    <row r="267" spans="1:27" x14ac:dyDescent="0.25">
      <c r="A267" s="465" t="s">
        <v>395</v>
      </c>
      <c r="B267" s="464">
        <v>5106</v>
      </c>
      <c r="C267" s="464">
        <v>1</v>
      </c>
      <c r="D267" s="479" t="str">
        <f t="shared" si="92"/>
        <v/>
      </c>
      <c r="E267" s="480">
        <f t="shared" si="93"/>
        <v>0</v>
      </c>
      <c r="F267" s="481">
        <f t="shared" si="94"/>
        <v>0</v>
      </c>
      <c r="G267" s="482">
        <f t="shared" si="95"/>
        <v>0</v>
      </c>
      <c r="H267" s="482">
        <f t="shared" si="96"/>
        <v>0</v>
      </c>
      <c r="I267" s="482">
        <f t="shared" si="97"/>
        <v>0</v>
      </c>
      <c r="J267" s="482">
        <f t="shared" si="98"/>
        <v>0</v>
      </c>
      <c r="K267" s="482">
        <f t="shared" si="99"/>
        <v>0</v>
      </c>
      <c r="L267" s="483">
        <f t="shared" si="100"/>
        <v>0</v>
      </c>
      <c r="M267" s="481">
        <f t="shared" si="101"/>
        <v>0</v>
      </c>
      <c r="N267" s="482">
        <f t="shared" si="102"/>
        <v>0</v>
      </c>
      <c r="O267" s="482">
        <f t="shared" si="103"/>
        <v>0</v>
      </c>
      <c r="P267" s="482">
        <f t="shared" si="104"/>
        <v>0</v>
      </c>
      <c r="Q267" s="482">
        <f t="shared" si="105"/>
        <v>0</v>
      </c>
      <c r="R267" s="480">
        <f t="shared" si="106"/>
        <v>0</v>
      </c>
      <c r="S267" s="464">
        <f t="shared" si="107"/>
        <v>0</v>
      </c>
      <c r="T267" s="464">
        <f t="shared" si="108"/>
        <v>0</v>
      </c>
      <c r="U267" s="481">
        <f t="shared" si="109"/>
        <v>0</v>
      </c>
      <c r="V267" s="483">
        <f t="shared" si="110"/>
        <v>0</v>
      </c>
      <c r="W267" s="228">
        <f t="shared" ref="W267:W330" si="114">IF(E267&lt;-0.5,4,IF(ABS(E267)&lt;0.1,0,IF(ABS(E267)&lt;=0.5,1,IF(E267&lt;0.01*L267,2,3))))</f>
        <v>0</v>
      </c>
      <c r="X267" s="228">
        <f t="shared" si="111"/>
        <v>0</v>
      </c>
      <c r="Y267" s="228">
        <f t="shared" si="112"/>
        <v>0</v>
      </c>
      <c r="Z267" s="228">
        <f t="shared" si="113"/>
        <v>0</v>
      </c>
      <c r="AA267" s="234"/>
    </row>
    <row r="268" spans="1:27" x14ac:dyDescent="0.25">
      <c r="A268" s="465" t="s">
        <v>1010</v>
      </c>
      <c r="B268" s="464">
        <v>5191</v>
      </c>
      <c r="C268" s="464">
        <v>1</v>
      </c>
      <c r="D268" s="479" t="str">
        <f t="shared" si="92"/>
        <v/>
      </c>
      <c r="E268" s="480">
        <f t="shared" si="93"/>
        <v>0</v>
      </c>
      <c r="F268" s="481">
        <f t="shared" si="94"/>
        <v>0</v>
      </c>
      <c r="G268" s="482">
        <f t="shared" si="95"/>
        <v>0</v>
      </c>
      <c r="H268" s="482">
        <f t="shared" si="96"/>
        <v>0</v>
      </c>
      <c r="I268" s="482">
        <f t="shared" si="97"/>
        <v>0</v>
      </c>
      <c r="J268" s="482">
        <f t="shared" si="98"/>
        <v>0</v>
      </c>
      <c r="K268" s="482">
        <f t="shared" si="99"/>
        <v>0</v>
      </c>
      <c r="L268" s="483">
        <f t="shared" si="100"/>
        <v>0</v>
      </c>
      <c r="M268" s="481">
        <f t="shared" si="101"/>
        <v>0</v>
      </c>
      <c r="N268" s="482">
        <f t="shared" si="102"/>
        <v>0</v>
      </c>
      <c r="O268" s="482">
        <f t="shared" si="103"/>
        <v>0</v>
      </c>
      <c r="P268" s="482">
        <f t="shared" si="104"/>
        <v>0</v>
      </c>
      <c r="Q268" s="482">
        <f t="shared" si="105"/>
        <v>0</v>
      </c>
      <c r="R268" s="480">
        <f t="shared" si="106"/>
        <v>0</v>
      </c>
      <c r="S268" s="464">
        <f t="shared" si="107"/>
        <v>0</v>
      </c>
      <c r="T268" s="464">
        <f t="shared" si="108"/>
        <v>0</v>
      </c>
      <c r="U268" s="481">
        <f t="shared" si="109"/>
        <v>0</v>
      </c>
      <c r="V268" s="483">
        <f t="shared" si="110"/>
        <v>0</v>
      </c>
      <c r="W268" s="228">
        <f t="shared" si="114"/>
        <v>0</v>
      </c>
      <c r="X268" s="228">
        <f t="shared" si="111"/>
        <v>0</v>
      </c>
      <c r="Y268" s="228">
        <f t="shared" si="112"/>
        <v>0</v>
      </c>
      <c r="Z268" s="228">
        <f t="shared" si="113"/>
        <v>0</v>
      </c>
      <c r="AA268" s="234"/>
    </row>
    <row r="269" spans="1:27" x14ac:dyDescent="0.25">
      <c r="A269" s="465" t="s">
        <v>396</v>
      </c>
      <c r="B269" s="464">
        <v>7057</v>
      </c>
      <c r="C269" s="464">
        <v>1</v>
      </c>
      <c r="D269" s="479" t="str">
        <f t="shared" si="92"/>
        <v/>
      </c>
      <c r="E269" s="480">
        <f t="shared" si="93"/>
        <v>0</v>
      </c>
      <c r="F269" s="481">
        <f t="shared" si="94"/>
        <v>0</v>
      </c>
      <c r="G269" s="482">
        <f t="shared" si="95"/>
        <v>0</v>
      </c>
      <c r="H269" s="482">
        <f t="shared" si="96"/>
        <v>0</v>
      </c>
      <c r="I269" s="482">
        <f t="shared" si="97"/>
        <v>0</v>
      </c>
      <c r="J269" s="482">
        <f t="shared" si="98"/>
        <v>0</v>
      </c>
      <c r="K269" s="482">
        <f t="shared" si="99"/>
        <v>0</v>
      </c>
      <c r="L269" s="483">
        <f t="shared" si="100"/>
        <v>0</v>
      </c>
      <c r="M269" s="481">
        <f t="shared" si="101"/>
        <v>0</v>
      </c>
      <c r="N269" s="482">
        <f t="shared" si="102"/>
        <v>0</v>
      </c>
      <c r="O269" s="482">
        <f t="shared" si="103"/>
        <v>0</v>
      </c>
      <c r="P269" s="482">
        <f t="shared" si="104"/>
        <v>0</v>
      </c>
      <c r="Q269" s="482">
        <f t="shared" si="105"/>
        <v>0</v>
      </c>
      <c r="R269" s="480">
        <f t="shared" si="106"/>
        <v>0</v>
      </c>
      <c r="S269" s="464">
        <f t="shared" si="107"/>
        <v>0</v>
      </c>
      <c r="T269" s="464">
        <f t="shared" si="108"/>
        <v>0</v>
      </c>
      <c r="U269" s="481">
        <f t="shared" si="109"/>
        <v>0</v>
      </c>
      <c r="V269" s="483">
        <f t="shared" si="110"/>
        <v>0</v>
      </c>
      <c r="W269" s="228">
        <f t="shared" si="114"/>
        <v>0</v>
      </c>
      <c r="X269" s="228">
        <f t="shared" si="111"/>
        <v>0</v>
      </c>
      <c r="Y269" s="228">
        <f t="shared" si="112"/>
        <v>0</v>
      </c>
      <c r="Z269" s="228">
        <f t="shared" si="113"/>
        <v>0</v>
      </c>
      <c r="AA269" s="234"/>
    </row>
    <row r="270" spans="1:27" x14ac:dyDescent="0.25">
      <c r="A270" s="465" t="s">
        <v>397</v>
      </c>
      <c r="B270" s="464">
        <v>6086</v>
      </c>
      <c r="C270" s="464">
        <v>1</v>
      </c>
      <c r="D270" s="479" t="str">
        <f t="shared" si="92"/>
        <v/>
      </c>
      <c r="E270" s="480">
        <f t="shared" si="93"/>
        <v>0</v>
      </c>
      <c r="F270" s="481">
        <f t="shared" si="94"/>
        <v>0</v>
      </c>
      <c r="G270" s="482">
        <f t="shared" si="95"/>
        <v>0</v>
      </c>
      <c r="H270" s="482">
        <f t="shared" si="96"/>
        <v>0</v>
      </c>
      <c r="I270" s="482">
        <f t="shared" si="97"/>
        <v>0</v>
      </c>
      <c r="J270" s="482">
        <f t="shared" si="98"/>
        <v>0</v>
      </c>
      <c r="K270" s="482">
        <f t="shared" si="99"/>
        <v>0</v>
      </c>
      <c r="L270" s="483">
        <f t="shared" si="100"/>
        <v>0</v>
      </c>
      <c r="M270" s="481">
        <f t="shared" si="101"/>
        <v>0</v>
      </c>
      <c r="N270" s="482">
        <f t="shared" si="102"/>
        <v>0</v>
      </c>
      <c r="O270" s="482">
        <f t="shared" si="103"/>
        <v>0</v>
      </c>
      <c r="P270" s="482">
        <f t="shared" si="104"/>
        <v>0</v>
      </c>
      <c r="Q270" s="482">
        <f t="shared" si="105"/>
        <v>0</v>
      </c>
      <c r="R270" s="480">
        <f t="shared" si="106"/>
        <v>0</v>
      </c>
      <c r="S270" s="464">
        <f t="shared" si="107"/>
        <v>0</v>
      </c>
      <c r="T270" s="464">
        <f t="shared" si="108"/>
        <v>0</v>
      </c>
      <c r="U270" s="481">
        <f t="shared" si="109"/>
        <v>0</v>
      </c>
      <c r="V270" s="483">
        <f t="shared" si="110"/>
        <v>0</v>
      </c>
      <c r="W270" s="228">
        <f t="shared" si="114"/>
        <v>0</v>
      </c>
      <c r="X270" s="228">
        <f t="shared" si="111"/>
        <v>0</v>
      </c>
      <c r="Y270" s="228">
        <f t="shared" si="112"/>
        <v>0</v>
      </c>
      <c r="Z270" s="228">
        <f t="shared" si="113"/>
        <v>0</v>
      </c>
      <c r="AA270" s="234"/>
    </row>
    <row r="271" spans="1:27" x14ac:dyDescent="0.25">
      <c r="A271" s="465" t="s">
        <v>899</v>
      </c>
      <c r="B271" s="464">
        <v>6081</v>
      </c>
      <c r="C271" s="464">
        <v>0</v>
      </c>
      <c r="D271" s="479" t="str">
        <f t="shared" si="92"/>
        <v>(alias)</v>
      </c>
      <c r="E271" s="480">
        <f t="shared" si="93"/>
        <v>0</v>
      </c>
      <c r="F271" s="481">
        <f t="shared" si="94"/>
        <v>0</v>
      </c>
      <c r="G271" s="482">
        <f t="shared" si="95"/>
        <v>0</v>
      </c>
      <c r="H271" s="482">
        <f t="shared" si="96"/>
        <v>0</v>
      </c>
      <c r="I271" s="482">
        <f t="shared" si="97"/>
        <v>0</v>
      </c>
      <c r="J271" s="482">
        <f t="shared" si="98"/>
        <v>0</v>
      </c>
      <c r="K271" s="482">
        <f t="shared" si="99"/>
        <v>0</v>
      </c>
      <c r="L271" s="483">
        <f t="shared" si="100"/>
        <v>0</v>
      </c>
      <c r="M271" s="481">
        <f t="shared" si="101"/>
        <v>0</v>
      </c>
      <c r="N271" s="482">
        <f t="shared" si="102"/>
        <v>0</v>
      </c>
      <c r="O271" s="482">
        <f t="shared" si="103"/>
        <v>0</v>
      </c>
      <c r="P271" s="482">
        <f t="shared" si="104"/>
        <v>0</v>
      </c>
      <c r="Q271" s="482">
        <f t="shared" si="105"/>
        <v>0</v>
      </c>
      <c r="R271" s="480">
        <f t="shared" si="106"/>
        <v>0</v>
      </c>
      <c r="S271" s="464">
        <f t="shared" si="107"/>
        <v>0</v>
      </c>
      <c r="T271" s="464">
        <f t="shared" si="108"/>
        <v>0</v>
      </c>
      <c r="U271" s="481">
        <f t="shared" si="109"/>
        <v>0</v>
      </c>
      <c r="V271" s="483">
        <f t="shared" si="110"/>
        <v>0</v>
      </c>
      <c r="W271" s="228">
        <f t="shared" si="114"/>
        <v>0</v>
      </c>
      <c r="X271" s="228">
        <f t="shared" si="111"/>
        <v>0</v>
      </c>
      <c r="Y271" s="228">
        <f t="shared" si="112"/>
        <v>0</v>
      </c>
      <c r="Z271" s="228">
        <f t="shared" si="113"/>
        <v>0</v>
      </c>
      <c r="AA271" s="234"/>
    </row>
    <row r="272" spans="1:27" x14ac:dyDescent="0.25">
      <c r="A272" s="465" t="s">
        <v>398</v>
      </c>
      <c r="B272" s="464">
        <v>7002</v>
      </c>
      <c r="C272" s="464">
        <v>0</v>
      </c>
      <c r="D272" s="479" t="str">
        <f t="shared" si="92"/>
        <v>(alias)</v>
      </c>
      <c r="E272" s="480">
        <f t="shared" si="93"/>
        <v>0</v>
      </c>
      <c r="F272" s="481">
        <f t="shared" si="94"/>
        <v>0</v>
      </c>
      <c r="G272" s="482">
        <f t="shared" si="95"/>
        <v>0</v>
      </c>
      <c r="H272" s="482">
        <f t="shared" si="96"/>
        <v>0</v>
      </c>
      <c r="I272" s="482">
        <f t="shared" si="97"/>
        <v>0</v>
      </c>
      <c r="J272" s="482">
        <f t="shared" si="98"/>
        <v>0</v>
      </c>
      <c r="K272" s="482">
        <f t="shared" si="99"/>
        <v>0</v>
      </c>
      <c r="L272" s="483">
        <f t="shared" si="100"/>
        <v>0</v>
      </c>
      <c r="M272" s="481">
        <f t="shared" si="101"/>
        <v>0</v>
      </c>
      <c r="N272" s="482">
        <f t="shared" si="102"/>
        <v>0</v>
      </c>
      <c r="O272" s="482">
        <f t="shared" si="103"/>
        <v>0</v>
      </c>
      <c r="P272" s="482">
        <f t="shared" si="104"/>
        <v>0</v>
      </c>
      <c r="Q272" s="482">
        <f t="shared" si="105"/>
        <v>0</v>
      </c>
      <c r="R272" s="480">
        <f t="shared" si="106"/>
        <v>0</v>
      </c>
      <c r="S272" s="464">
        <f t="shared" si="107"/>
        <v>0</v>
      </c>
      <c r="T272" s="464">
        <f t="shared" si="108"/>
        <v>0</v>
      </c>
      <c r="U272" s="481">
        <f t="shared" si="109"/>
        <v>0</v>
      </c>
      <c r="V272" s="483">
        <f t="shared" si="110"/>
        <v>0</v>
      </c>
      <c r="W272" s="228">
        <f t="shared" si="114"/>
        <v>0</v>
      </c>
      <c r="X272" s="228">
        <f t="shared" si="111"/>
        <v>0</v>
      </c>
      <c r="Y272" s="228">
        <f t="shared" si="112"/>
        <v>0</v>
      </c>
      <c r="Z272" s="228">
        <f t="shared" si="113"/>
        <v>0</v>
      </c>
      <c r="AA272" s="234"/>
    </row>
    <row r="273" spans="1:27" x14ac:dyDescent="0.25">
      <c r="A273" s="465" t="s">
        <v>399</v>
      </c>
      <c r="B273" s="464">
        <v>6118</v>
      </c>
      <c r="C273" s="464">
        <v>0</v>
      </c>
      <c r="D273" s="479" t="str">
        <f t="shared" ref="D273:D336" si="115">IF(W273&gt;2,"Problem?",IF(W273=2,"??",IF(W273=1,"Rounding?",IF(L273+O273&gt;0,"OK",IF(C273=0,"(alias)","")))))</f>
        <v>(alias)</v>
      </c>
      <c r="E273" s="480">
        <f t="shared" ref="E273:E336" si="116">C273*ROUND(F273-R273,1)</f>
        <v>0</v>
      </c>
      <c r="F273" s="481">
        <f t="shared" ref="F273:F336" si="117">SUMIF(DPVCODES,B273,DPCTONS)*C273-H273-G273</f>
        <v>0</v>
      </c>
      <c r="G273" s="482">
        <f t="shared" ref="G273:G336" si="118">SUMIF(DPVCODES,B273,DPmoglines)*C273</f>
        <v>0</v>
      </c>
      <c r="H273" s="482">
        <f t="shared" ref="H273:H336" si="119">SUMIF(DPVCODES,B273,DPGCTONS)*C273</f>
        <v>0</v>
      </c>
      <c r="I273" s="482">
        <f t="shared" ref="I273:I336" si="120">SUMIF(Q3VCODES,B273,Q3CTONS)*C273</f>
        <v>0</v>
      </c>
      <c r="J273" s="482">
        <f t="shared" ref="J273:J336" si="121">SUMIF(Q4VCODES,B273,Q4CTONS)*C273</f>
        <v>0</v>
      </c>
      <c r="K273" s="482">
        <f t="shared" ref="K273:K336" si="122">SUMIF(Q1CVCODES,B273,Q1CCTONS)*C273</f>
        <v>0</v>
      </c>
      <c r="L273" s="483">
        <f t="shared" ref="L273:L336" si="123">C273*(F273+H273+I273+J273+K273)</f>
        <v>0</v>
      </c>
      <c r="M273" s="481">
        <f t="shared" ref="M273:M336" si="124">SUMIF(DPVCODES,B273,DPAPTONS)*C273</f>
        <v>0</v>
      </c>
      <c r="N273" s="482">
        <f t="shared" ref="N273:N336" si="125">SUMIF(DPVCODES,B273,DPDPTONS)*C273</f>
        <v>0</v>
      </c>
      <c r="O273" s="482">
        <f t="shared" ref="O273:O336" si="126">C273*(M273+N273)</f>
        <v>0</v>
      </c>
      <c r="P273" s="482">
        <f t="shared" ref="P273:P336" si="127">SUMIF(Q2VCODES,B273,Q2BOTONS)*C273-U273</f>
        <v>0</v>
      </c>
      <c r="Q273" s="482">
        <f t="shared" ref="Q273:Q336" si="128">SUMIF(Q1BVCODES,B273,Q1BRSTONS)*C273</f>
        <v>0</v>
      </c>
      <c r="R273" s="480">
        <f t="shared" ref="R273:R336" si="129">ROUND(C273*(O273-P273-Q273),4)</f>
        <v>0</v>
      </c>
      <c r="S273" s="464">
        <f t="shared" ref="S273:S336" si="130">IF(+E273&gt;0.1,1,IF(+E273&lt;-0.1,1,0))</f>
        <v>0</v>
      </c>
      <c r="T273" s="464">
        <f t="shared" ref="T273:T336" si="131">IF(W273&gt;2,1,0)</f>
        <v>0</v>
      </c>
      <c r="U273" s="481">
        <f t="shared" ref="U273:U336" si="132">SUMIF(Q2VCODES,B273,Q2GTONS)*C273</f>
        <v>0</v>
      </c>
      <c r="V273" s="483">
        <f t="shared" ref="V273:V336" si="133">SUMIF(Q1CVCODES,B273,Q1CBOTONS)*C273</f>
        <v>0</v>
      </c>
      <c r="W273" s="228">
        <f t="shared" si="114"/>
        <v>0</v>
      </c>
      <c r="X273" s="228">
        <f t="shared" si="111"/>
        <v>0</v>
      </c>
      <c r="Y273" s="228">
        <f t="shared" si="112"/>
        <v>0</v>
      </c>
      <c r="Z273" s="228">
        <f t="shared" si="113"/>
        <v>0</v>
      </c>
      <c r="AA273" s="234"/>
    </row>
    <row r="274" spans="1:27" x14ac:dyDescent="0.25">
      <c r="A274" s="465" t="s">
        <v>400</v>
      </c>
      <c r="B274" s="464">
        <v>6189</v>
      </c>
      <c r="C274" s="464">
        <v>1</v>
      </c>
      <c r="D274" s="479" t="str">
        <f t="shared" si="115"/>
        <v/>
      </c>
      <c r="E274" s="480">
        <f t="shared" si="116"/>
        <v>0</v>
      </c>
      <c r="F274" s="481">
        <f t="shared" si="117"/>
        <v>0</v>
      </c>
      <c r="G274" s="482">
        <f t="shared" si="118"/>
        <v>0</v>
      </c>
      <c r="H274" s="482">
        <f t="shared" si="119"/>
        <v>0</v>
      </c>
      <c r="I274" s="482">
        <f t="shared" si="120"/>
        <v>0</v>
      </c>
      <c r="J274" s="482">
        <f t="shared" si="121"/>
        <v>0</v>
      </c>
      <c r="K274" s="482">
        <f t="shared" si="122"/>
        <v>0</v>
      </c>
      <c r="L274" s="483">
        <f t="shared" si="123"/>
        <v>0</v>
      </c>
      <c r="M274" s="481">
        <f t="shared" si="124"/>
        <v>0</v>
      </c>
      <c r="N274" s="482">
        <f t="shared" si="125"/>
        <v>0</v>
      </c>
      <c r="O274" s="482">
        <f t="shared" si="126"/>
        <v>0</v>
      </c>
      <c r="P274" s="482">
        <f t="shared" si="127"/>
        <v>0</v>
      </c>
      <c r="Q274" s="482">
        <f t="shared" si="128"/>
        <v>0</v>
      </c>
      <c r="R274" s="480">
        <f t="shared" si="129"/>
        <v>0</v>
      </c>
      <c r="S274" s="464">
        <f t="shared" si="130"/>
        <v>0</v>
      </c>
      <c r="T274" s="464">
        <f t="shared" si="131"/>
        <v>0</v>
      </c>
      <c r="U274" s="481">
        <f t="shared" si="132"/>
        <v>0</v>
      </c>
      <c r="V274" s="483">
        <f t="shared" si="133"/>
        <v>0</v>
      </c>
      <c r="W274" s="228">
        <f t="shared" si="114"/>
        <v>0</v>
      </c>
      <c r="X274" s="228">
        <f t="shared" si="111"/>
        <v>0</v>
      </c>
      <c r="Y274" s="228">
        <f t="shared" si="112"/>
        <v>0</v>
      </c>
      <c r="Z274" s="228">
        <f t="shared" si="113"/>
        <v>0</v>
      </c>
      <c r="AA274" s="234"/>
    </row>
    <row r="275" spans="1:27" x14ac:dyDescent="0.25">
      <c r="A275" s="465" t="s">
        <v>1520</v>
      </c>
      <c r="B275" s="464">
        <v>7093</v>
      </c>
      <c r="C275" s="464">
        <v>1</v>
      </c>
      <c r="D275" s="479" t="str">
        <f t="shared" si="115"/>
        <v/>
      </c>
      <c r="E275" s="480">
        <f t="shared" si="116"/>
        <v>0</v>
      </c>
      <c r="F275" s="481">
        <f t="shared" si="117"/>
        <v>0</v>
      </c>
      <c r="G275" s="482">
        <f t="shared" si="118"/>
        <v>0</v>
      </c>
      <c r="H275" s="482">
        <f t="shared" si="119"/>
        <v>0</v>
      </c>
      <c r="I275" s="482">
        <f t="shared" si="120"/>
        <v>0</v>
      </c>
      <c r="J275" s="482">
        <f t="shared" si="121"/>
        <v>0</v>
      </c>
      <c r="K275" s="482">
        <f t="shared" si="122"/>
        <v>0</v>
      </c>
      <c r="L275" s="483">
        <f t="shared" si="123"/>
        <v>0</v>
      </c>
      <c r="M275" s="481">
        <f t="shared" si="124"/>
        <v>0</v>
      </c>
      <c r="N275" s="482">
        <f t="shared" si="125"/>
        <v>0</v>
      </c>
      <c r="O275" s="482">
        <f t="shared" si="126"/>
        <v>0</v>
      </c>
      <c r="P275" s="482">
        <f t="shared" si="127"/>
        <v>0</v>
      </c>
      <c r="Q275" s="482">
        <f t="shared" si="128"/>
        <v>0</v>
      </c>
      <c r="R275" s="480">
        <f t="shared" si="129"/>
        <v>0</v>
      </c>
      <c r="S275" s="464">
        <f t="shared" si="130"/>
        <v>0</v>
      </c>
      <c r="T275" s="464">
        <f t="shared" si="131"/>
        <v>0</v>
      </c>
      <c r="U275" s="481">
        <f t="shared" si="132"/>
        <v>0</v>
      </c>
      <c r="V275" s="483">
        <f t="shared" si="133"/>
        <v>0</v>
      </c>
      <c r="W275" s="228">
        <f t="shared" si="114"/>
        <v>0</v>
      </c>
      <c r="X275" s="228">
        <f t="shared" si="111"/>
        <v>0</v>
      </c>
      <c r="Y275" s="228">
        <f t="shared" si="112"/>
        <v>0</v>
      </c>
      <c r="Z275" s="228">
        <f t="shared" si="113"/>
        <v>0</v>
      </c>
      <c r="AA275" s="234"/>
    </row>
    <row r="276" spans="1:27" x14ac:dyDescent="0.25">
      <c r="A276" s="465" t="s">
        <v>401</v>
      </c>
      <c r="B276" s="464">
        <v>7024</v>
      </c>
      <c r="C276" s="464">
        <v>1</v>
      </c>
      <c r="D276" s="479" t="str">
        <f t="shared" si="115"/>
        <v/>
      </c>
      <c r="E276" s="480">
        <f t="shared" si="116"/>
        <v>0</v>
      </c>
      <c r="F276" s="481">
        <f t="shared" si="117"/>
        <v>0</v>
      </c>
      <c r="G276" s="482">
        <f t="shared" si="118"/>
        <v>0</v>
      </c>
      <c r="H276" s="482">
        <f t="shared" si="119"/>
        <v>0</v>
      </c>
      <c r="I276" s="482">
        <f t="shared" si="120"/>
        <v>0</v>
      </c>
      <c r="J276" s="482">
        <f t="shared" si="121"/>
        <v>0</v>
      </c>
      <c r="K276" s="482">
        <f t="shared" si="122"/>
        <v>0</v>
      </c>
      <c r="L276" s="483">
        <f t="shared" si="123"/>
        <v>0</v>
      </c>
      <c r="M276" s="481">
        <f t="shared" si="124"/>
        <v>0</v>
      </c>
      <c r="N276" s="482">
        <f t="shared" si="125"/>
        <v>0</v>
      </c>
      <c r="O276" s="482">
        <f t="shared" si="126"/>
        <v>0</v>
      </c>
      <c r="P276" s="482">
        <f t="shared" si="127"/>
        <v>0</v>
      </c>
      <c r="Q276" s="482">
        <f t="shared" si="128"/>
        <v>0</v>
      </c>
      <c r="R276" s="480">
        <f t="shared" si="129"/>
        <v>0</v>
      </c>
      <c r="S276" s="464">
        <f t="shared" si="130"/>
        <v>0</v>
      </c>
      <c r="T276" s="464">
        <f t="shared" si="131"/>
        <v>0</v>
      </c>
      <c r="U276" s="481">
        <f t="shared" si="132"/>
        <v>0</v>
      </c>
      <c r="V276" s="483">
        <f t="shared" si="133"/>
        <v>0</v>
      </c>
      <c r="W276" s="228">
        <f t="shared" si="114"/>
        <v>0</v>
      </c>
      <c r="X276" s="228">
        <f t="shared" si="111"/>
        <v>0</v>
      </c>
      <c r="Y276" s="228">
        <f t="shared" si="112"/>
        <v>0</v>
      </c>
      <c r="Z276" s="228">
        <f t="shared" si="113"/>
        <v>0</v>
      </c>
      <c r="AA276" s="234"/>
    </row>
    <row r="277" spans="1:27" x14ac:dyDescent="0.25">
      <c r="A277" s="465" t="s">
        <v>982</v>
      </c>
      <c r="B277" s="464">
        <v>5010</v>
      </c>
      <c r="C277" s="464">
        <v>1</v>
      </c>
      <c r="D277" s="479" t="str">
        <f t="shared" si="115"/>
        <v/>
      </c>
      <c r="E277" s="480">
        <f t="shared" si="116"/>
        <v>0</v>
      </c>
      <c r="F277" s="481">
        <f t="shared" si="117"/>
        <v>0</v>
      </c>
      <c r="G277" s="482">
        <f t="shared" si="118"/>
        <v>0</v>
      </c>
      <c r="H277" s="482">
        <f t="shared" si="119"/>
        <v>0</v>
      </c>
      <c r="I277" s="482">
        <f t="shared" si="120"/>
        <v>0</v>
      </c>
      <c r="J277" s="482">
        <f t="shared" si="121"/>
        <v>0</v>
      </c>
      <c r="K277" s="482">
        <f t="shared" si="122"/>
        <v>0</v>
      </c>
      <c r="L277" s="483">
        <f t="shared" si="123"/>
        <v>0</v>
      </c>
      <c r="M277" s="481">
        <f t="shared" si="124"/>
        <v>0</v>
      </c>
      <c r="N277" s="482">
        <f t="shared" si="125"/>
        <v>0</v>
      </c>
      <c r="O277" s="482">
        <f t="shared" si="126"/>
        <v>0</v>
      </c>
      <c r="P277" s="482">
        <f t="shared" si="127"/>
        <v>0</v>
      </c>
      <c r="Q277" s="482">
        <f t="shared" si="128"/>
        <v>0</v>
      </c>
      <c r="R277" s="480">
        <f t="shared" si="129"/>
        <v>0</v>
      </c>
      <c r="S277" s="464">
        <f t="shared" si="130"/>
        <v>0</v>
      </c>
      <c r="T277" s="464">
        <f t="shared" si="131"/>
        <v>0</v>
      </c>
      <c r="U277" s="481">
        <f t="shared" si="132"/>
        <v>0</v>
      </c>
      <c r="V277" s="483">
        <f t="shared" si="133"/>
        <v>0</v>
      </c>
      <c r="W277" s="228">
        <f t="shared" si="114"/>
        <v>0</v>
      </c>
      <c r="X277" s="228">
        <f t="shared" si="111"/>
        <v>0</v>
      </c>
      <c r="Y277" s="228">
        <f t="shared" si="112"/>
        <v>0</v>
      </c>
      <c r="Z277" s="228">
        <f t="shared" si="113"/>
        <v>0</v>
      </c>
      <c r="AA277" s="234"/>
    </row>
    <row r="278" spans="1:27" x14ac:dyDescent="0.25">
      <c r="A278" s="465" t="s">
        <v>865</v>
      </c>
      <c r="B278" s="464">
        <v>5138</v>
      </c>
      <c r="C278" s="464">
        <v>1</v>
      </c>
      <c r="D278" s="479" t="str">
        <f t="shared" si="115"/>
        <v/>
      </c>
      <c r="E278" s="480">
        <f t="shared" si="116"/>
        <v>0</v>
      </c>
      <c r="F278" s="481">
        <f t="shared" si="117"/>
        <v>0</v>
      </c>
      <c r="G278" s="482">
        <f t="shared" si="118"/>
        <v>0</v>
      </c>
      <c r="H278" s="482">
        <f t="shared" si="119"/>
        <v>0</v>
      </c>
      <c r="I278" s="482">
        <f t="shared" si="120"/>
        <v>0</v>
      </c>
      <c r="J278" s="482">
        <f t="shared" si="121"/>
        <v>0</v>
      </c>
      <c r="K278" s="482">
        <f t="shared" si="122"/>
        <v>0</v>
      </c>
      <c r="L278" s="483">
        <f t="shared" si="123"/>
        <v>0</v>
      </c>
      <c r="M278" s="481">
        <f t="shared" si="124"/>
        <v>0</v>
      </c>
      <c r="N278" s="482">
        <f t="shared" si="125"/>
        <v>0</v>
      </c>
      <c r="O278" s="482">
        <f t="shared" si="126"/>
        <v>0</v>
      </c>
      <c r="P278" s="482">
        <f t="shared" si="127"/>
        <v>0</v>
      </c>
      <c r="Q278" s="482">
        <f t="shared" si="128"/>
        <v>0</v>
      </c>
      <c r="R278" s="480">
        <f t="shared" si="129"/>
        <v>0</v>
      </c>
      <c r="S278" s="464">
        <f t="shared" si="130"/>
        <v>0</v>
      </c>
      <c r="T278" s="464">
        <f t="shared" si="131"/>
        <v>0</v>
      </c>
      <c r="U278" s="481">
        <f t="shared" si="132"/>
        <v>0</v>
      </c>
      <c r="V278" s="483">
        <f t="shared" si="133"/>
        <v>0</v>
      </c>
      <c r="W278" s="228">
        <f t="shared" si="114"/>
        <v>0</v>
      </c>
      <c r="X278" s="228">
        <f t="shared" si="111"/>
        <v>0</v>
      </c>
      <c r="Y278" s="228">
        <f t="shared" si="112"/>
        <v>0</v>
      </c>
      <c r="Z278" s="228">
        <f t="shared" si="113"/>
        <v>0</v>
      </c>
      <c r="AA278" s="234"/>
    </row>
    <row r="279" spans="1:27" x14ac:dyDescent="0.25">
      <c r="A279" s="465" t="s">
        <v>888</v>
      </c>
      <c r="B279" s="464">
        <v>5150</v>
      </c>
      <c r="C279" s="464">
        <v>1</v>
      </c>
      <c r="D279" s="479" t="str">
        <f t="shared" si="115"/>
        <v/>
      </c>
      <c r="E279" s="480">
        <f t="shared" si="116"/>
        <v>0</v>
      </c>
      <c r="F279" s="481">
        <f t="shared" si="117"/>
        <v>0</v>
      </c>
      <c r="G279" s="482">
        <f t="shared" si="118"/>
        <v>0</v>
      </c>
      <c r="H279" s="482">
        <f t="shared" si="119"/>
        <v>0</v>
      </c>
      <c r="I279" s="482">
        <f t="shared" si="120"/>
        <v>0</v>
      </c>
      <c r="J279" s="482">
        <f t="shared" si="121"/>
        <v>0</v>
      </c>
      <c r="K279" s="482">
        <f t="shared" si="122"/>
        <v>0</v>
      </c>
      <c r="L279" s="483">
        <f t="shared" si="123"/>
        <v>0</v>
      </c>
      <c r="M279" s="481">
        <f t="shared" si="124"/>
        <v>0</v>
      </c>
      <c r="N279" s="482">
        <f t="shared" si="125"/>
        <v>0</v>
      </c>
      <c r="O279" s="482">
        <f t="shared" si="126"/>
        <v>0</v>
      </c>
      <c r="P279" s="482">
        <f t="shared" si="127"/>
        <v>0</v>
      </c>
      <c r="Q279" s="482">
        <f t="shared" si="128"/>
        <v>0</v>
      </c>
      <c r="R279" s="480">
        <f t="shared" si="129"/>
        <v>0</v>
      </c>
      <c r="S279" s="464">
        <f t="shared" si="130"/>
        <v>0</v>
      </c>
      <c r="T279" s="464">
        <f t="shared" si="131"/>
        <v>0</v>
      </c>
      <c r="U279" s="481">
        <f t="shared" si="132"/>
        <v>0</v>
      </c>
      <c r="V279" s="483">
        <f t="shared" si="133"/>
        <v>0</v>
      </c>
      <c r="W279" s="228">
        <f t="shared" si="114"/>
        <v>0</v>
      </c>
      <c r="X279" s="228">
        <f t="shared" si="111"/>
        <v>0</v>
      </c>
      <c r="Y279" s="228">
        <f t="shared" si="112"/>
        <v>0</v>
      </c>
      <c r="Z279" s="228">
        <f t="shared" si="113"/>
        <v>0</v>
      </c>
      <c r="AA279" s="234"/>
    </row>
    <row r="280" spans="1:27" x14ac:dyDescent="0.25">
      <c r="A280" s="465" t="s">
        <v>537</v>
      </c>
      <c r="B280" s="464">
        <v>7021</v>
      </c>
      <c r="C280" s="464">
        <v>1</v>
      </c>
      <c r="D280" s="479" t="str">
        <f t="shared" si="115"/>
        <v/>
      </c>
      <c r="E280" s="480">
        <f t="shared" si="116"/>
        <v>0</v>
      </c>
      <c r="F280" s="481">
        <f t="shared" si="117"/>
        <v>0</v>
      </c>
      <c r="G280" s="482">
        <f t="shared" si="118"/>
        <v>0</v>
      </c>
      <c r="H280" s="482">
        <f t="shared" si="119"/>
        <v>0</v>
      </c>
      <c r="I280" s="482">
        <f t="shared" si="120"/>
        <v>0</v>
      </c>
      <c r="J280" s="482">
        <f t="shared" si="121"/>
        <v>0</v>
      </c>
      <c r="K280" s="482">
        <f t="shared" si="122"/>
        <v>0</v>
      </c>
      <c r="L280" s="483">
        <f t="shared" si="123"/>
        <v>0</v>
      </c>
      <c r="M280" s="481">
        <f t="shared" si="124"/>
        <v>0</v>
      </c>
      <c r="N280" s="482">
        <f t="shared" si="125"/>
        <v>0</v>
      </c>
      <c r="O280" s="482">
        <f t="shared" si="126"/>
        <v>0</v>
      </c>
      <c r="P280" s="482">
        <f t="shared" si="127"/>
        <v>0</v>
      </c>
      <c r="Q280" s="482">
        <f t="shared" si="128"/>
        <v>0</v>
      </c>
      <c r="R280" s="480">
        <f t="shared" si="129"/>
        <v>0</v>
      </c>
      <c r="S280" s="464">
        <f t="shared" si="130"/>
        <v>0</v>
      </c>
      <c r="T280" s="464">
        <f t="shared" si="131"/>
        <v>0</v>
      </c>
      <c r="U280" s="481">
        <f t="shared" si="132"/>
        <v>0</v>
      </c>
      <c r="V280" s="483">
        <f t="shared" si="133"/>
        <v>0</v>
      </c>
      <c r="W280" s="228">
        <f t="shared" si="114"/>
        <v>0</v>
      </c>
      <c r="X280" s="228">
        <f t="shared" si="111"/>
        <v>0</v>
      </c>
      <c r="Y280" s="228">
        <f t="shared" si="112"/>
        <v>0</v>
      </c>
      <c r="Z280" s="228">
        <f t="shared" si="113"/>
        <v>0</v>
      </c>
      <c r="AA280" s="234"/>
    </row>
    <row r="281" spans="1:27" x14ac:dyDescent="0.25">
      <c r="A281" s="465" t="s">
        <v>1521</v>
      </c>
      <c r="B281" s="464">
        <v>7094</v>
      </c>
      <c r="C281" s="464">
        <v>1</v>
      </c>
      <c r="D281" s="479" t="str">
        <f t="shared" si="115"/>
        <v/>
      </c>
      <c r="E281" s="480">
        <f t="shared" si="116"/>
        <v>0</v>
      </c>
      <c r="F281" s="481">
        <f t="shared" si="117"/>
        <v>0</v>
      </c>
      <c r="G281" s="482">
        <f t="shared" si="118"/>
        <v>0</v>
      </c>
      <c r="H281" s="482">
        <f t="shared" si="119"/>
        <v>0</v>
      </c>
      <c r="I281" s="482">
        <f t="shared" si="120"/>
        <v>0</v>
      </c>
      <c r="J281" s="482">
        <f t="shared" si="121"/>
        <v>0</v>
      </c>
      <c r="K281" s="482">
        <f t="shared" si="122"/>
        <v>0</v>
      </c>
      <c r="L281" s="483">
        <f t="shared" si="123"/>
        <v>0</v>
      </c>
      <c r="M281" s="481">
        <f t="shared" si="124"/>
        <v>0</v>
      </c>
      <c r="N281" s="482">
        <f t="shared" si="125"/>
        <v>0</v>
      </c>
      <c r="O281" s="482">
        <f t="shared" si="126"/>
        <v>0</v>
      </c>
      <c r="P281" s="482">
        <f t="shared" si="127"/>
        <v>0</v>
      </c>
      <c r="Q281" s="482">
        <f t="shared" si="128"/>
        <v>0</v>
      </c>
      <c r="R281" s="480">
        <f t="shared" si="129"/>
        <v>0</v>
      </c>
      <c r="S281" s="464">
        <f t="shared" si="130"/>
        <v>0</v>
      </c>
      <c r="T281" s="464">
        <f t="shared" si="131"/>
        <v>0</v>
      </c>
      <c r="U281" s="481">
        <f t="shared" si="132"/>
        <v>0</v>
      </c>
      <c r="V281" s="483">
        <f t="shared" si="133"/>
        <v>0</v>
      </c>
      <c r="W281" s="228">
        <f t="shared" si="114"/>
        <v>0</v>
      </c>
      <c r="X281" s="228">
        <f t="shared" si="111"/>
        <v>0</v>
      </c>
      <c r="Y281" s="228">
        <f t="shared" si="112"/>
        <v>0</v>
      </c>
      <c r="Z281" s="228">
        <f t="shared" si="113"/>
        <v>0</v>
      </c>
      <c r="AA281" s="234"/>
    </row>
    <row r="282" spans="1:27" x14ac:dyDescent="0.25">
      <c r="A282" s="465" t="s">
        <v>402</v>
      </c>
      <c r="B282" s="464">
        <v>6081</v>
      </c>
      <c r="C282" s="464">
        <v>1</v>
      </c>
      <c r="D282" s="479" t="str">
        <f t="shared" si="115"/>
        <v/>
      </c>
      <c r="E282" s="480">
        <f t="shared" si="116"/>
        <v>0</v>
      </c>
      <c r="F282" s="481">
        <f t="shared" si="117"/>
        <v>0</v>
      </c>
      <c r="G282" s="482">
        <f t="shared" si="118"/>
        <v>0</v>
      </c>
      <c r="H282" s="482">
        <f t="shared" si="119"/>
        <v>0</v>
      </c>
      <c r="I282" s="482">
        <f t="shared" si="120"/>
        <v>0</v>
      </c>
      <c r="J282" s="482">
        <f t="shared" si="121"/>
        <v>0</v>
      </c>
      <c r="K282" s="482">
        <f t="shared" si="122"/>
        <v>0</v>
      </c>
      <c r="L282" s="483">
        <f t="shared" si="123"/>
        <v>0</v>
      </c>
      <c r="M282" s="481">
        <f t="shared" si="124"/>
        <v>0</v>
      </c>
      <c r="N282" s="482">
        <f t="shared" si="125"/>
        <v>0</v>
      </c>
      <c r="O282" s="482">
        <f t="shared" si="126"/>
        <v>0</v>
      </c>
      <c r="P282" s="482">
        <f t="shared" si="127"/>
        <v>0</v>
      </c>
      <c r="Q282" s="482">
        <f t="shared" si="128"/>
        <v>0</v>
      </c>
      <c r="R282" s="480">
        <f t="shared" si="129"/>
        <v>0</v>
      </c>
      <c r="S282" s="464">
        <f t="shared" si="130"/>
        <v>0</v>
      </c>
      <c r="T282" s="464">
        <f t="shared" si="131"/>
        <v>0</v>
      </c>
      <c r="U282" s="481">
        <f t="shared" si="132"/>
        <v>0</v>
      </c>
      <c r="V282" s="483">
        <f t="shared" si="133"/>
        <v>0</v>
      </c>
      <c r="W282" s="228">
        <f t="shared" si="114"/>
        <v>0</v>
      </c>
      <c r="X282" s="228">
        <f t="shared" si="111"/>
        <v>0</v>
      </c>
      <c r="Y282" s="228">
        <f t="shared" si="112"/>
        <v>0</v>
      </c>
      <c r="Z282" s="228">
        <f t="shared" si="113"/>
        <v>0</v>
      </c>
      <c r="AA282" s="234"/>
    </row>
    <row r="283" spans="1:27" x14ac:dyDescent="0.25">
      <c r="A283" s="465" t="s">
        <v>403</v>
      </c>
      <c r="B283" s="464">
        <v>7035</v>
      </c>
      <c r="C283" s="464">
        <v>0</v>
      </c>
      <c r="D283" s="479" t="str">
        <f t="shared" si="115"/>
        <v>(alias)</v>
      </c>
      <c r="E283" s="480">
        <f t="shared" si="116"/>
        <v>0</v>
      </c>
      <c r="F283" s="481">
        <f t="shared" si="117"/>
        <v>0</v>
      </c>
      <c r="G283" s="482">
        <f t="shared" si="118"/>
        <v>0</v>
      </c>
      <c r="H283" s="482">
        <f t="shared" si="119"/>
        <v>0</v>
      </c>
      <c r="I283" s="482">
        <f t="shared" si="120"/>
        <v>0</v>
      </c>
      <c r="J283" s="482">
        <f t="shared" si="121"/>
        <v>0</v>
      </c>
      <c r="K283" s="482">
        <f t="shared" si="122"/>
        <v>0</v>
      </c>
      <c r="L283" s="483">
        <f t="shared" si="123"/>
        <v>0</v>
      </c>
      <c r="M283" s="481">
        <f t="shared" si="124"/>
        <v>0</v>
      </c>
      <c r="N283" s="482">
        <f t="shared" si="125"/>
        <v>0</v>
      </c>
      <c r="O283" s="482">
        <f t="shared" si="126"/>
        <v>0</v>
      </c>
      <c r="P283" s="482">
        <f t="shared" si="127"/>
        <v>0</v>
      </c>
      <c r="Q283" s="482">
        <f t="shared" si="128"/>
        <v>0</v>
      </c>
      <c r="R283" s="480">
        <f t="shared" si="129"/>
        <v>0</v>
      </c>
      <c r="S283" s="464">
        <f t="shared" si="130"/>
        <v>0</v>
      </c>
      <c r="T283" s="464">
        <f t="shared" si="131"/>
        <v>0</v>
      </c>
      <c r="U283" s="481">
        <f t="shared" si="132"/>
        <v>0</v>
      </c>
      <c r="V283" s="483">
        <f t="shared" si="133"/>
        <v>0</v>
      </c>
      <c r="W283" s="228">
        <f t="shared" si="114"/>
        <v>0</v>
      </c>
      <c r="X283" s="228">
        <f t="shared" si="111"/>
        <v>0</v>
      </c>
      <c r="Y283" s="228">
        <f t="shared" si="112"/>
        <v>0</v>
      </c>
      <c r="Z283" s="228">
        <f t="shared" si="113"/>
        <v>0</v>
      </c>
      <c r="AA283" s="234"/>
    </row>
    <row r="284" spans="1:27" x14ac:dyDescent="0.25">
      <c r="A284" s="465" t="s">
        <v>979</v>
      </c>
      <c r="B284" s="464">
        <v>6044</v>
      </c>
      <c r="C284" s="464">
        <v>1</v>
      </c>
      <c r="D284" s="479" t="str">
        <f t="shared" si="115"/>
        <v/>
      </c>
      <c r="E284" s="480">
        <f t="shared" si="116"/>
        <v>0</v>
      </c>
      <c r="F284" s="481">
        <f t="shared" si="117"/>
        <v>0</v>
      </c>
      <c r="G284" s="482">
        <f t="shared" si="118"/>
        <v>0</v>
      </c>
      <c r="H284" s="482">
        <f t="shared" si="119"/>
        <v>0</v>
      </c>
      <c r="I284" s="482">
        <f t="shared" si="120"/>
        <v>0</v>
      </c>
      <c r="J284" s="482">
        <f t="shared" si="121"/>
        <v>0</v>
      </c>
      <c r="K284" s="482">
        <f t="shared" si="122"/>
        <v>0</v>
      </c>
      <c r="L284" s="483">
        <f t="shared" si="123"/>
        <v>0</v>
      </c>
      <c r="M284" s="481">
        <f t="shared" si="124"/>
        <v>0</v>
      </c>
      <c r="N284" s="482">
        <f t="shared" si="125"/>
        <v>0</v>
      </c>
      <c r="O284" s="482">
        <f t="shared" si="126"/>
        <v>0</v>
      </c>
      <c r="P284" s="482">
        <f t="shared" si="127"/>
        <v>0</v>
      </c>
      <c r="Q284" s="482">
        <f t="shared" si="128"/>
        <v>0</v>
      </c>
      <c r="R284" s="480">
        <f t="shared" si="129"/>
        <v>0</v>
      </c>
      <c r="S284" s="464">
        <f t="shared" si="130"/>
        <v>0</v>
      </c>
      <c r="T284" s="464">
        <f t="shared" si="131"/>
        <v>0</v>
      </c>
      <c r="U284" s="481">
        <f t="shared" si="132"/>
        <v>0</v>
      </c>
      <c r="V284" s="483">
        <f t="shared" si="133"/>
        <v>0</v>
      </c>
      <c r="W284" s="228">
        <f t="shared" si="114"/>
        <v>0</v>
      </c>
      <c r="X284" s="228">
        <f t="shared" si="111"/>
        <v>0</v>
      </c>
      <c r="Y284" s="228">
        <f t="shared" si="112"/>
        <v>0</v>
      </c>
      <c r="Z284" s="228">
        <f t="shared" si="113"/>
        <v>0</v>
      </c>
      <c r="AA284" s="234"/>
    </row>
    <row r="285" spans="1:27" x14ac:dyDescent="0.25">
      <c r="A285" s="465" t="s">
        <v>404</v>
      </c>
      <c r="B285" s="464">
        <v>5039</v>
      </c>
      <c r="C285" s="464">
        <v>1</v>
      </c>
      <c r="D285" s="479" t="str">
        <f t="shared" si="115"/>
        <v/>
      </c>
      <c r="E285" s="480">
        <f t="shared" si="116"/>
        <v>0</v>
      </c>
      <c r="F285" s="481">
        <f t="shared" si="117"/>
        <v>0</v>
      </c>
      <c r="G285" s="482">
        <f t="shared" si="118"/>
        <v>0</v>
      </c>
      <c r="H285" s="482">
        <f t="shared" si="119"/>
        <v>0</v>
      </c>
      <c r="I285" s="482">
        <f t="shared" si="120"/>
        <v>0</v>
      </c>
      <c r="J285" s="482">
        <f t="shared" si="121"/>
        <v>0</v>
      </c>
      <c r="K285" s="482">
        <f t="shared" si="122"/>
        <v>0</v>
      </c>
      <c r="L285" s="483">
        <f t="shared" si="123"/>
        <v>0</v>
      </c>
      <c r="M285" s="481">
        <f t="shared" si="124"/>
        <v>0</v>
      </c>
      <c r="N285" s="482">
        <f t="shared" si="125"/>
        <v>0</v>
      </c>
      <c r="O285" s="482">
        <f t="shared" si="126"/>
        <v>0</v>
      </c>
      <c r="P285" s="482">
        <f t="shared" si="127"/>
        <v>0</v>
      </c>
      <c r="Q285" s="482">
        <f t="shared" si="128"/>
        <v>0</v>
      </c>
      <c r="R285" s="480">
        <f t="shared" si="129"/>
        <v>0</v>
      </c>
      <c r="S285" s="464">
        <f t="shared" si="130"/>
        <v>0</v>
      </c>
      <c r="T285" s="464">
        <f t="shared" si="131"/>
        <v>0</v>
      </c>
      <c r="U285" s="481">
        <f t="shared" si="132"/>
        <v>0</v>
      </c>
      <c r="V285" s="483">
        <f t="shared" si="133"/>
        <v>0</v>
      </c>
      <c r="W285" s="228">
        <f t="shared" si="114"/>
        <v>0</v>
      </c>
      <c r="X285" s="228">
        <f t="shared" si="111"/>
        <v>0</v>
      </c>
      <c r="Y285" s="228">
        <f t="shared" si="112"/>
        <v>0</v>
      </c>
      <c r="Z285" s="228">
        <f t="shared" si="113"/>
        <v>0</v>
      </c>
      <c r="AA285" s="234"/>
    </row>
    <row r="286" spans="1:27" x14ac:dyDescent="0.25">
      <c r="A286" s="465" t="s">
        <v>538</v>
      </c>
      <c r="B286" s="464">
        <v>7022</v>
      </c>
      <c r="C286" s="464">
        <v>1</v>
      </c>
      <c r="D286" s="479" t="str">
        <f t="shared" si="115"/>
        <v/>
      </c>
      <c r="E286" s="480">
        <f t="shared" si="116"/>
        <v>0</v>
      </c>
      <c r="F286" s="481">
        <f t="shared" si="117"/>
        <v>0</v>
      </c>
      <c r="G286" s="482">
        <f t="shared" si="118"/>
        <v>0</v>
      </c>
      <c r="H286" s="482">
        <f t="shared" si="119"/>
        <v>0</v>
      </c>
      <c r="I286" s="482">
        <f t="shared" si="120"/>
        <v>0</v>
      </c>
      <c r="J286" s="482">
        <f t="shared" si="121"/>
        <v>0</v>
      </c>
      <c r="K286" s="482">
        <f t="shared" si="122"/>
        <v>0</v>
      </c>
      <c r="L286" s="483">
        <f t="shared" si="123"/>
        <v>0</v>
      </c>
      <c r="M286" s="481">
        <f t="shared" si="124"/>
        <v>0</v>
      </c>
      <c r="N286" s="482">
        <f t="shared" si="125"/>
        <v>0</v>
      </c>
      <c r="O286" s="482">
        <f t="shared" si="126"/>
        <v>0</v>
      </c>
      <c r="P286" s="482">
        <f t="shared" si="127"/>
        <v>0</v>
      </c>
      <c r="Q286" s="482">
        <f t="shared" si="128"/>
        <v>0</v>
      </c>
      <c r="R286" s="480">
        <f t="shared" si="129"/>
        <v>0</v>
      </c>
      <c r="S286" s="464">
        <f t="shared" si="130"/>
        <v>0</v>
      </c>
      <c r="T286" s="464">
        <f t="shared" si="131"/>
        <v>0</v>
      </c>
      <c r="U286" s="481">
        <f t="shared" si="132"/>
        <v>0</v>
      </c>
      <c r="V286" s="483">
        <f t="shared" si="133"/>
        <v>0</v>
      </c>
      <c r="W286" s="228">
        <f t="shared" si="114"/>
        <v>0</v>
      </c>
      <c r="X286" s="228">
        <f t="shared" si="111"/>
        <v>0</v>
      </c>
      <c r="Y286" s="228">
        <f t="shared" si="112"/>
        <v>0</v>
      </c>
      <c r="Z286" s="228">
        <f t="shared" si="113"/>
        <v>0</v>
      </c>
      <c r="AA286" s="234"/>
    </row>
    <row r="287" spans="1:27" x14ac:dyDescent="0.25">
      <c r="A287" s="465" t="s">
        <v>405</v>
      </c>
      <c r="B287" s="464">
        <v>7022</v>
      </c>
      <c r="C287" s="464">
        <v>0</v>
      </c>
      <c r="D287" s="479" t="str">
        <f t="shared" si="115"/>
        <v>(alias)</v>
      </c>
      <c r="E287" s="480">
        <f t="shared" si="116"/>
        <v>0</v>
      </c>
      <c r="F287" s="481">
        <f t="shared" si="117"/>
        <v>0</v>
      </c>
      <c r="G287" s="482">
        <f t="shared" si="118"/>
        <v>0</v>
      </c>
      <c r="H287" s="482">
        <f t="shared" si="119"/>
        <v>0</v>
      </c>
      <c r="I287" s="482">
        <f t="shared" si="120"/>
        <v>0</v>
      </c>
      <c r="J287" s="482">
        <f t="shared" si="121"/>
        <v>0</v>
      </c>
      <c r="K287" s="482">
        <f t="shared" si="122"/>
        <v>0</v>
      </c>
      <c r="L287" s="483">
        <f t="shared" si="123"/>
        <v>0</v>
      </c>
      <c r="M287" s="481">
        <f t="shared" si="124"/>
        <v>0</v>
      </c>
      <c r="N287" s="482">
        <f t="shared" si="125"/>
        <v>0</v>
      </c>
      <c r="O287" s="482">
        <f t="shared" si="126"/>
        <v>0</v>
      </c>
      <c r="P287" s="482">
        <f t="shared" si="127"/>
        <v>0</v>
      </c>
      <c r="Q287" s="482">
        <f t="shared" si="128"/>
        <v>0</v>
      </c>
      <c r="R287" s="480">
        <f t="shared" si="129"/>
        <v>0</v>
      </c>
      <c r="S287" s="464">
        <f t="shared" si="130"/>
        <v>0</v>
      </c>
      <c r="T287" s="464">
        <f t="shared" si="131"/>
        <v>0</v>
      </c>
      <c r="U287" s="481">
        <f t="shared" si="132"/>
        <v>0</v>
      </c>
      <c r="V287" s="483">
        <f t="shared" si="133"/>
        <v>0</v>
      </c>
      <c r="W287" s="228">
        <f t="shared" si="114"/>
        <v>0</v>
      </c>
      <c r="X287" s="228">
        <f t="shared" si="111"/>
        <v>0</v>
      </c>
      <c r="Y287" s="228">
        <f t="shared" si="112"/>
        <v>0</v>
      </c>
      <c r="Z287" s="228">
        <f t="shared" si="113"/>
        <v>0</v>
      </c>
      <c r="AA287" s="234"/>
    </row>
    <row r="288" spans="1:27" x14ac:dyDescent="0.25">
      <c r="A288" s="465" t="s">
        <v>406</v>
      </c>
      <c r="B288" s="464">
        <v>7022</v>
      </c>
      <c r="C288" s="464">
        <v>0</v>
      </c>
      <c r="D288" s="479" t="str">
        <f t="shared" si="115"/>
        <v>(alias)</v>
      </c>
      <c r="E288" s="480">
        <f t="shared" si="116"/>
        <v>0</v>
      </c>
      <c r="F288" s="481">
        <f t="shared" si="117"/>
        <v>0</v>
      </c>
      <c r="G288" s="482">
        <f t="shared" si="118"/>
        <v>0</v>
      </c>
      <c r="H288" s="482">
        <f t="shared" si="119"/>
        <v>0</v>
      </c>
      <c r="I288" s="482">
        <f t="shared" si="120"/>
        <v>0</v>
      </c>
      <c r="J288" s="482">
        <f t="shared" si="121"/>
        <v>0</v>
      </c>
      <c r="K288" s="482">
        <f t="shared" si="122"/>
        <v>0</v>
      </c>
      <c r="L288" s="483">
        <f t="shared" si="123"/>
        <v>0</v>
      </c>
      <c r="M288" s="481">
        <f t="shared" si="124"/>
        <v>0</v>
      </c>
      <c r="N288" s="482">
        <f t="shared" si="125"/>
        <v>0</v>
      </c>
      <c r="O288" s="482">
        <f t="shared" si="126"/>
        <v>0</v>
      </c>
      <c r="P288" s="482">
        <f t="shared" si="127"/>
        <v>0</v>
      </c>
      <c r="Q288" s="482">
        <f t="shared" si="128"/>
        <v>0</v>
      </c>
      <c r="R288" s="480">
        <f t="shared" si="129"/>
        <v>0</v>
      </c>
      <c r="S288" s="464">
        <f t="shared" si="130"/>
        <v>0</v>
      </c>
      <c r="T288" s="464">
        <f t="shared" si="131"/>
        <v>0</v>
      </c>
      <c r="U288" s="481">
        <f t="shared" si="132"/>
        <v>0</v>
      </c>
      <c r="V288" s="483">
        <f t="shared" si="133"/>
        <v>0</v>
      </c>
      <c r="W288" s="228">
        <f t="shared" si="114"/>
        <v>0</v>
      </c>
      <c r="X288" s="228">
        <f t="shared" si="111"/>
        <v>0</v>
      </c>
      <c r="Y288" s="228">
        <f t="shared" si="112"/>
        <v>0</v>
      </c>
      <c r="Z288" s="228">
        <f t="shared" si="113"/>
        <v>0</v>
      </c>
      <c r="AA288" s="234"/>
    </row>
    <row r="289" spans="1:27" x14ac:dyDescent="0.25">
      <c r="A289" s="465" t="s">
        <v>407</v>
      </c>
      <c r="B289" s="464">
        <v>5040</v>
      </c>
      <c r="C289" s="464">
        <v>1</v>
      </c>
      <c r="D289" s="479" t="str">
        <f t="shared" si="115"/>
        <v/>
      </c>
      <c r="E289" s="480">
        <f t="shared" si="116"/>
        <v>0</v>
      </c>
      <c r="F289" s="481">
        <f t="shared" si="117"/>
        <v>0</v>
      </c>
      <c r="G289" s="482">
        <f t="shared" si="118"/>
        <v>0</v>
      </c>
      <c r="H289" s="482">
        <f t="shared" si="119"/>
        <v>0</v>
      </c>
      <c r="I289" s="482">
        <f t="shared" si="120"/>
        <v>0</v>
      </c>
      <c r="J289" s="482">
        <f t="shared" si="121"/>
        <v>0</v>
      </c>
      <c r="K289" s="482">
        <f t="shared" si="122"/>
        <v>0</v>
      </c>
      <c r="L289" s="483">
        <f t="shared" si="123"/>
        <v>0</v>
      </c>
      <c r="M289" s="481">
        <f t="shared" si="124"/>
        <v>0</v>
      </c>
      <c r="N289" s="482">
        <f t="shared" si="125"/>
        <v>0</v>
      </c>
      <c r="O289" s="482">
        <f t="shared" si="126"/>
        <v>0</v>
      </c>
      <c r="P289" s="482">
        <f t="shared" si="127"/>
        <v>0</v>
      </c>
      <c r="Q289" s="482">
        <f t="shared" si="128"/>
        <v>0</v>
      </c>
      <c r="R289" s="480">
        <f t="shared" si="129"/>
        <v>0</v>
      </c>
      <c r="S289" s="464">
        <f t="shared" si="130"/>
        <v>0</v>
      </c>
      <c r="T289" s="464">
        <f t="shared" si="131"/>
        <v>0</v>
      </c>
      <c r="U289" s="481">
        <f t="shared" si="132"/>
        <v>0</v>
      </c>
      <c r="V289" s="483">
        <f t="shared" si="133"/>
        <v>0</v>
      </c>
      <c r="W289" s="228">
        <f t="shared" si="114"/>
        <v>0</v>
      </c>
      <c r="X289" s="228">
        <f t="shared" si="111"/>
        <v>0</v>
      </c>
      <c r="Y289" s="228">
        <f t="shared" si="112"/>
        <v>0</v>
      </c>
      <c r="Z289" s="228">
        <f t="shared" si="113"/>
        <v>0</v>
      </c>
      <c r="AA289" s="234"/>
    </row>
    <row r="290" spans="1:27" x14ac:dyDescent="0.25">
      <c r="A290" s="465" t="s">
        <v>539</v>
      </c>
      <c r="B290" s="464">
        <v>6094</v>
      </c>
      <c r="C290" s="464">
        <v>1</v>
      </c>
      <c r="D290" s="479" t="str">
        <f t="shared" si="115"/>
        <v/>
      </c>
      <c r="E290" s="480">
        <f t="shared" si="116"/>
        <v>0</v>
      </c>
      <c r="F290" s="481">
        <f t="shared" si="117"/>
        <v>0</v>
      </c>
      <c r="G290" s="482">
        <f t="shared" si="118"/>
        <v>0</v>
      </c>
      <c r="H290" s="482">
        <f t="shared" si="119"/>
        <v>0</v>
      </c>
      <c r="I290" s="482">
        <f t="shared" si="120"/>
        <v>0</v>
      </c>
      <c r="J290" s="482">
        <f t="shared" si="121"/>
        <v>0</v>
      </c>
      <c r="K290" s="482">
        <f t="shared" si="122"/>
        <v>0</v>
      </c>
      <c r="L290" s="483">
        <f t="shared" si="123"/>
        <v>0</v>
      </c>
      <c r="M290" s="481">
        <f t="shared" si="124"/>
        <v>0</v>
      </c>
      <c r="N290" s="482">
        <f t="shared" si="125"/>
        <v>0</v>
      </c>
      <c r="O290" s="482">
        <f t="shared" si="126"/>
        <v>0</v>
      </c>
      <c r="P290" s="482">
        <f t="shared" si="127"/>
        <v>0</v>
      </c>
      <c r="Q290" s="482">
        <f t="shared" si="128"/>
        <v>0</v>
      </c>
      <c r="R290" s="480">
        <f t="shared" si="129"/>
        <v>0</v>
      </c>
      <c r="S290" s="464">
        <f t="shared" si="130"/>
        <v>0</v>
      </c>
      <c r="T290" s="464">
        <f t="shared" si="131"/>
        <v>0</v>
      </c>
      <c r="U290" s="481">
        <f t="shared" si="132"/>
        <v>0</v>
      </c>
      <c r="V290" s="483">
        <f t="shared" si="133"/>
        <v>0</v>
      </c>
      <c r="W290" s="228">
        <f t="shared" si="114"/>
        <v>0</v>
      </c>
      <c r="X290" s="228">
        <f t="shared" si="111"/>
        <v>0</v>
      </c>
      <c r="Y290" s="228">
        <f t="shared" si="112"/>
        <v>0</v>
      </c>
      <c r="Z290" s="228">
        <f t="shared" si="113"/>
        <v>0</v>
      </c>
      <c r="AA290" s="234"/>
    </row>
    <row r="291" spans="1:27" x14ac:dyDescent="0.25">
      <c r="A291" s="465" t="s">
        <v>408</v>
      </c>
      <c r="B291" s="464">
        <v>5034</v>
      </c>
      <c r="C291" s="464">
        <v>0</v>
      </c>
      <c r="D291" s="479" t="str">
        <f t="shared" si="115"/>
        <v>(alias)</v>
      </c>
      <c r="E291" s="480">
        <f t="shared" si="116"/>
        <v>0</v>
      </c>
      <c r="F291" s="481">
        <f t="shared" si="117"/>
        <v>0</v>
      </c>
      <c r="G291" s="482">
        <f t="shared" si="118"/>
        <v>0</v>
      </c>
      <c r="H291" s="482">
        <f t="shared" si="119"/>
        <v>0</v>
      </c>
      <c r="I291" s="482">
        <f t="shared" si="120"/>
        <v>0</v>
      </c>
      <c r="J291" s="482">
        <f t="shared" si="121"/>
        <v>0</v>
      </c>
      <c r="K291" s="482">
        <f t="shared" si="122"/>
        <v>0</v>
      </c>
      <c r="L291" s="483">
        <f t="shared" si="123"/>
        <v>0</v>
      </c>
      <c r="M291" s="481">
        <f t="shared" si="124"/>
        <v>0</v>
      </c>
      <c r="N291" s="482">
        <f t="shared" si="125"/>
        <v>0</v>
      </c>
      <c r="O291" s="482">
        <f t="shared" si="126"/>
        <v>0</v>
      </c>
      <c r="P291" s="482">
        <f t="shared" si="127"/>
        <v>0</v>
      </c>
      <c r="Q291" s="482">
        <f t="shared" si="128"/>
        <v>0</v>
      </c>
      <c r="R291" s="480">
        <f t="shared" si="129"/>
        <v>0</v>
      </c>
      <c r="S291" s="464">
        <f t="shared" si="130"/>
        <v>0</v>
      </c>
      <c r="T291" s="464">
        <f t="shared" si="131"/>
        <v>0</v>
      </c>
      <c r="U291" s="481">
        <f t="shared" si="132"/>
        <v>0</v>
      </c>
      <c r="V291" s="483">
        <f t="shared" si="133"/>
        <v>0</v>
      </c>
      <c r="W291" s="228">
        <f t="shared" si="114"/>
        <v>0</v>
      </c>
      <c r="X291" s="228">
        <f t="shared" si="111"/>
        <v>0</v>
      </c>
      <c r="Y291" s="228">
        <f t="shared" si="112"/>
        <v>0</v>
      </c>
      <c r="Z291" s="228">
        <f t="shared" si="113"/>
        <v>0</v>
      </c>
      <c r="AA291" s="234"/>
    </row>
    <row r="292" spans="1:27" x14ac:dyDescent="0.25">
      <c r="A292" s="465" t="s">
        <v>409</v>
      </c>
      <c r="B292" s="464">
        <v>7049</v>
      </c>
      <c r="C292" s="464">
        <v>1</v>
      </c>
      <c r="D292" s="479" t="str">
        <f t="shared" si="115"/>
        <v/>
      </c>
      <c r="E292" s="480">
        <f t="shared" si="116"/>
        <v>0</v>
      </c>
      <c r="F292" s="481">
        <f t="shared" si="117"/>
        <v>0</v>
      </c>
      <c r="G292" s="482">
        <f t="shared" si="118"/>
        <v>0</v>
      </c>
      <c r="H292" s="482">
        <f t="shared" si="119"/>
        <v>0</v>
      </c>
      <c r="I292" s="482">
        <f t="shared" si="120"/>
        <v>0</v>
      </c>
      <c r="J292" s="482">
        <f t="shared" si="121"/>
        <v>0</v>
      </c>
      <c r="K292" s="482">
        <f t="shared" si="122"/>
        <v>0</v>
      </c>
      <c r="L292" s="483">
        <f t="shared" si="123"/>
        <v>0</v>
      </c>
      <c r="M292" s="481">
        <f t="shared" si="124"/>
        <v>0</v>
      </c>
      <c r="N292" s="482">
        <f t="shared" si="125"/>
        <v>0</v>
      </c>
      <c r="O292" s="482">
        <f t="shared" si="126"/>
        <v>0</v>
      </c>
      <c r="P292" s="482">
        <f t="shared" si="127"/>
        <v>0</v>
      </c>
      <c r="Q292" s="482">
        <f t="shared" si="128"/>
        <v>0</v>
      </c>
      <c r="R292" s="480">
        <f t="shared" si="129"/>
        <v>0</v>
      </c>
      <c r="S292" s="464">
        <f t="shared" si="130"/>
        <v>0</v>
      </c>
      <c r="T292" s="464">
        <f t="shared" si="131"/>
        <v>0</v>
      </c>
      <c r="U292" s="481">
        <f t="shared" si="132"/>
        <v>0</v>
      </c>
      <c r="V292" s="483">
        <f t="shared" si="133"/>
        <v>0</v>
      </c>
      <c r="W292" s="228">
        <f t="shared" si="114"/>
        <v>0</v>
      </c>
      <c r="X292" s="228">
        <f t="shared" si="111"/>
        <v>0</v>
      </c>
      <c r="Y292" s="228">
        <f t="shared" si="112"/>
        <v>0</v>
      </c>
      <c r="Z292" s="228">
        <f t="shared" si="113"/>
        <v>0</v>
      </c>
      <c r="AA292" s="234"/>
    </row>
    <row r="293" spans="1:27" x14ac:dyDescent="0.25">
      <c r="A293" s="465" t="s">
        <v>410</v>
      </c>
      <c r="B293" s="464">
        <v>7023</v>
      </c>
      <c r="C293" s="464">
        <v>1</v>
      </c>
      <c r="D293" s="479" t="str">
        <f t="shared" si="115"/>
        <v/>
      </c>
      <c r="E293" s="480">
        <f t="shared" si="116"/>
        <v>0</v>
      </c>
      <c r="F293" s="481">
        <f t="shared" si="117"/>
        <v>0</v>
      </c>
      <c r="G293" s="482">
        <f t="shared" si="118"/>
        <v>0</v>
      </c>
      <c r="H293" s="482">
        <f t="shared" si="119"/>
        <v>0</v>
      </c>
      <c r="I293" s="482">
        <f t="shared" si="120"/>
        <v>0</v>
      </c>
      <c r="J293" s="482">
        <f t="shared" si="121"/>
        <v>0</v>
      </c>
      <c r="K293" s="482">
        <f t="shared" si="122"/>
        <v>0</v>
      </c>
      <c r="L293" s="483">
        <f t="shared" si="123"/>
        <v>0</v>
      </c>
      <c r="M293" s="481">
        <f t="shared" si="124"/>
        <v>0</v>
      </c>
      <c r="N293" s="482">
        <f t="shared" si="125"/>
        <v>0</v>
      </c>
      <c r="O293" s="482">
        <f t="shared" si="126"/>
        <v>0</v>
      </c>
      <c r="P293" s="482">
        <f t="shared" si="127"/>
        <v>0</v>
      </c>
      <c r="Q293" s="482">
        <f t="shared" si="128"/>
        <v>0</v>
      </c>
      <c r="R293" s="480">
        <f t="shared" si="129"/>
        <v>0</v>
      </c>
      <c r="S293" s="464">
        <f t="shared" si="130"/>
        <v>0</v>
      </c>
      <c r="T293" s="464">
        <f t="shared" si="131"/>
        <v>0</v>
      </c>
      <c r="U293" s="481">
        <f t="shared" si="132"/>
        <v>0</v>
      </c>
      <c r="V293" s="483">
        <f t="shared" si="133"/>
        <v>0</v>
      </c>
      <c r="W293" s="228">
        <f t="shared" si="114"/>
        <v>0</v>
      </c>
      <c r="X293" s="228">
        <f t="shared" si="111"/>
        <v>0</v>
      </c>
      <c r="Y293" s="228">
        <f t="shared" si="112"/>
        <v>0</v>
      </c>
      <c r="Z293" s="228">
        <f t="shared" si="113"/>
        <v>0</v>
      </c>
      <c r="AA293" s="234"/>
    </row>
    <row r="294" spans="1:27" x14ac:dyDescent="0.25">
      <c r="A294" s="465" t="s">
        <v>1402</v>
      </c>
      <c r="B294" s="464">
        <v>7086</v>
      </c>
      <c r="C294" s="464">
        <v>1</v>
      </c>
      <c r="D294" s="479" t="str">
        <f t="shared" si="115"/>
        <v/>
      </c>
      <c r="E294" s="480">
        <f t="shared" si="116"/>
        <v>0</v>
      </c>
      <c r="F294" s="481">
        <f t="shared" si="117"/>
        <v>0</v>
      </c>
      <c r="G294" s="482">
        <f t="shared" si="118"/>
        <v>0</v>
      </c>
      <c r="H294" s="482">
        <f t="shared" si="119"/>
        <v>0</v>
      </c>
      <c r="I294" s="482">
        <f t="shared" si="120"/>
        <v>0</v>
      </c>
      <c r="J294" s="482">
        <f t="shared" si="121"/>
        <v>0</v>
      </c>
      <c r="K294" s="482">
        <f t="shared" si="122"/>
        <v>0</v>
      </c>
      <c r="L294" s="483">
        <f t="shared" si="123"/>
        <v>0</v>
      </c>
      <c r="M294" s="481">
        <f t="shared" si="124"/>
        <v>0</v>
      </c>
      <c r="N294" s="482">
        <f t="shared" si="125"/>
        <v>0</v>
      </c>
      <c r="O294" s="482">
        <f t="shared" si="126"/>
        <v>0</v>
      </c>
      <c r="P294" s="482">
        <f t="shared" si="127"/>
        <v>0</v>
      </c>
      <c r="Q294" s="482">
        <f t="shared" si="128"/>
        <v>0</v>
      </c>
      <c r="R294" s="480">
        <f t="shared" si="129"/>
        <v>0</v>
      </c>
      <c r="S294" s="464">
        <f t="shared" si="130"/>
        <v>0</v>
      </c>
      <c r="T294" s="464">
        <f t="shared" si="131"/>
        <v>0</v>
      </c>
      <c r="U294" s="481">
        <f t="shared" si="132"/>
        <v>0</v>
      </c>
      <c r="V294" s="483">
        <f t="shared" si="133"/>
        <v>0</v>
      </c>
      <c r="W294" s="228">
        <f t="shared" si="114"/>
        <v>0</v>
      </c>
      <c r="X294" s="228">
        <f t="shared" si="111"/>
        <v>0</v>
      </c>
      <c r="Y294" s="228">
        <f t="shared" si="112"/>
        <v>0</v>
      </c>
      <c r="Z294" s="228">
        <f t="shared" si="113"/>
        <v>0</v>
      </c>
      <c r="AA294" s="234"/>
    </row>
    <row r="295" spans="1:27" x14ac:dyDescent="0.25">
      <c r="A295" s="465" t="s">
        <v>411</v>
      </c>
      <c r="B295" s="464">
        <v>7021</v>
      </c>
      <c r="C295" s="464">
        <v>0</v>
      </c>
      <c r="D295" s="479" t="str">
        <f t="shared" si="115"/>
        <v>(alias)</v>
      </c>
      <c r="E295" s="480">
        <f t="shared" si="116"/>
        <v>0</v>
      </c>
      <c r="F295" s="481">
        <f t="shared" si="117"/>
        <v>0</v>
      </c>
      <c r="G295" s="482">
        <f t="shared" si="118"/>
        <v>0</v>
      </c>
      <c r="H295" s="482">
        <f t="shared" si="119"/>
        <v>0</v>
      </c>
      <c r="I295" s="482">
        <f t="shared" si="120"/>
        <v>0</v>
      </c>
      <c r="J295" s="482">
        <f t="shared" si="121"/>
        <v>0</v>
      </c>
      <c r="K295" s="482">
        <f t="shared" si="122"/>
        <v>0</v>
      </c>
      <c r="L295" s="483">
        <f t="shared" si="123"/>
        <v>0</v>
      </c>
      <c r="M295" s="481">
        <f t="shared" si="124"/>
        <v>0</v>
      </c>
      <c r="N295" s="482">
        <f t="shared" si="125"/>
        <v>0</v>
      </c>
      <c r="O295" s="482">
        <f t="shared" si="126"/>
        <v>0</v>
      </c>
      <c r="P295" s="482">
        <f t="shared" si="127"/>
        <v>0</v>
      </c>
      <c r="Q295" s="482">
        <f t="shared" si="128"/>
        <v>0</v>
      </c>
      <c r="R295" s="480">
        <f t="shared" si="129"/>
        <v>0</v>
      </c>
      <c r="S295" s="464">
        <f t="shared" si="130"/>
        <v>0</v>
      </c>
      <c r="T295" s="464">
        <f t="shared" si="131"/>
        <v>0</v>
      </c>
      <c r="U295" s="481">
        <f t="shared" si="132"/>
        <v>0</v>
      </c>
      <c r="V295" s="483">
        <f t="shared" si="133"/>
        <v>0</v>
      </c>
      <c r="W295" s="228">
        <f t="shared" si="114"/>
        <v>0</v>
      </c>
      <c r="X295" s="228">
        <f t="shared" si="111"/>
        <v>0</v>
      </c>
      <c r="Y295" s="228">
        <f t="shared" si="112"/>
        <v>0</v>
      </c>
      <c r="Z295" s="228">
        <f t="shared" si="113"/>
        <v>0</v>
      </c>
      <c r="AA295" s="234"/>
    </row>
    <row r="296" spans="1:27" x14ac:dyDescent="0.25">
      <c r="A296" s="465" t="s">
        <v>412</v>
      </c>
      <c r="B296" s="464">
        <v>7025</v>
      </c>
      <c r="C296" s="464">
        <v>1</v>
      </c>
      <c r="D296" s="479" t="str">
        <f t="shared" si="115"/>
        <v/>
      </c>
      <c r="E296" s="480">
        <f t="shared" si="116"/>
        <v>0</v>
      </c>
      <c r="F296" s="481">
        <f t="shared" si="117"/>
        <v>0</v>
      </c>
      <c r="G296" s="482">
        <f t="shared" si="118"/>
        <v>0</v>
      </c>
      <c r="H296" s="482">
        <f t="shared" si="119"/>
        <v>0</v>
      </c>
      <c r="I296" s="482">
        <f t="shared" si="120"/>
        <v>0</v>
      </c>
      <c r="J296" s="482">
        <f t="shared" si="121"/>
        <v>0</v>
      </c>
      <c r="K296" s="482">
        <f t="shared" si="122"/>
        <v>0</v>
      </c>
      <c r="L296" s="483">
        <f t="shared" si="123"/>
        <v>0</v>
      </c>
      <c r="M296" s="481">
        <f t="shared" si="124"/>
        <v>0</v>
      </c>
      <c r="N296" s="482">
        <f t="shared" si="125"/>
        <v>0</v>
      </c>
      <c r="O296" s="482">
        <f t="shared" si="126"/>
        <v>0</v>
      </c>
      <c r="P296" s="482">
        <f t="shared" si="127"/>
        <v>0</v>
      </c>
      <c r="Q296" s="482">
        <f t="shared" si="128"/>
        <v>0</v>
      </c>
      <c r="R296" s="480">
        <f t="shared" si="129"/>
        <v>0</v>
      </c>
      <c r="S296" s="464">
        <f t="shared" si="130"/>
        <v>0</v>
      </c>
      <c r="T296" s="464">
        <f t="shared" si="131"/>
        <v>0</v>
      </c>
      <c r="U296" s="481">
        <f t="shared" si="132"/>
        <v>0</v>
      </c>
      <c r="V296" s="483">
        <f t="shared" si="133"/>
        <v>0</v>
      </c>
      <c r="W296" s="228">
        <f t="shared" si="114"/>
        <v>0</v>
      </c>
      <c r="X296" s="228">
        <f t="shared" si="111"/>
        <v>0</v>
      </c>
      <c r="Y296" s="228">
        <f t="shared" si="112"/>
        <v>0</v>
      </c>
      <c r="Z296" s="228">
        <f t="shared" si="113"/>
        <v>0</v>
      </c>
      <c r="AA296" s="234"/>
    </row>
    <row r="297" spans="1:27" x14ac:dyDescent="0.25">
      <c r="A297" s="465" t="s">
        <v>413</v>
      </c>
      <c r="B297" s="464">
        <v>6095</v>
      </c>
      <c r="C297" s="464">
        <v>1</v>
      </c>
      <c r="D297" s="479" t="str">
        <f t="shared" si="115"/>
        <v/>
      </c>
      <c r="E297" s="480">
        <f t="shared" si="116"/>
        <v>0</v>
      </c>
      <c r="F297" s="481">
        <f t="shared" si="117"/>
        <v>0</v>
      </c>
      <c r="G297" s="482">
        <f t="shared" si="118"/>
        <v>0</v>
      </c>
      <c r="H297" s="482">
        <f t="shared" si="119"/>
        <v>0</v>
      </c>
      <c r="I297" s="482">
        <f t="shared" si="120"/>
        <v>0</v>
      </c>
      <c r="J297" s="482">
        <f t="shared" si="121"/>
        <v>0</v>
      </c>
      <c r="K297" s="482">
        <f t="shared" si="122"/>
        <v>0</v>
      </c>
      <c r="L297" s="483">
        <f t="shared" si="123"/>
        <v>0</v>
      </c>
      <c r="M297" s="481">
        <f t="shared" si="124"/>
        <v>0</v>
      </c>
      <c r="N297" s="482">
        <f t="shared" si="125"/>
        <v>0</v>
      </c>
      <c r="O297" s="482">
        <f t="shared" si="126"/>
        <v>0</v>
      </c>
      <c r="P297" s="482">
        <f t="shared" si="127"/>
        <v>0</v>
      </c>
      <c r="Q297" s="482">
        <f t="shared" si="128"/>
        <v>0</v>
      </c>
      <c r="R297" s="480">
        <f t="shared" si="129"/>
        <v>0</v>
      </c>
      <c r="S297" s="464">
        <f t="shared" si="130"/>
        <v>0</v>
      </c>
      <c r="T297" s="464">
        <f t="shared" si="131"/>
        <v>0</v>
      </c>
      <c r="U297" s="481">
        <f t="shared" si="132"/>
        <v>0</v>
      </c>
      <c r="V297" s="483">
        <f t="shared" si="133"/>
        <v>0</v>
      </c>
      <c r="W297" s="228">
        <f t="shared" si="114"/>
        <v>0</v>
      </c>
      <c r="X297" s="228">
        <f t="shared" si="111"/>
        <v>0</v>
      </c>
      <c r="Y297" s="228">
        <f t="shared" si="112"/>
        <v>0</v>
      </c>
      <c r="Z297" s="228">
        <f t="shared" si="113"/>
        <v>0</v>
      </c>
      <c r="AA297" s="234"/>
    </row>
    <row r="298" spans="1:27" x14ac:dyDescent="0.25">
      <c r="A298" s="465" t="s">
        <v>540</v>
      </c>
      <c r="B298" s="464">
        <v>6184</v>
      </c>
      <c r="C298" s="464">
        <v>1</v>
      </c>
      <c r="D298" s="479" t="str">
        <f t="shared" si="115"/>
        <v/>
      </c>
      <c r="E298" s="480">
        <f t="shared" si="116"/>
        <v>0</v>
      </c>
      <c r="F298" s="481">
        <f t="shared" si="117"/>
        <v>0</v>
      </c>
      <c r="G298" s="482">
        <f t="shared" si="118"/>
        <v>0</v>
      </c>
      <c r="H298" s="482">
        <f t="shared" si="119"/>
        <v>0</v>
      </c>
      <c r="I298" s="482">
        <f t="shared" si="120"/>
        <v>0</v>
      </c>
      <c r="J298" s="482">
        <f t="shared" si="121"/>
        <v>0</v>
      </c>
      <c r="K298" s="482">
        <f t="shared" si="122"/>
        <v>0</v>
      </c>
      <c r="L298" s="483">
        <f t="shared" si="123"/>
        <v>0</v>
      </c>
      <c r="M298" s="481">
        <f t="shared" si="124"/>
        <v>0</v>
      </c>
      <c r="N298" s="482">
        <f t="shared" si="125"/>
        <v>0</v>
      </c>
      <c r="O298" s="482">
        <f t="shared" si="126"/>
        <v>0</v>
      </c>
      <c r="P298" s="482">
        <f t="shared" si="127"/>
        <v>0</v>
      </c>
      <c r="Q298" s="482">
        <f t="shared" si="128"/>
        <v>0</v>
      </c>
      <c r="R298" s="480">
        <f t="shared" si="129"/>
        <v>0</v>
      </c>
      <c r="S298" s="464">
        <f t="shared" si="130"/>
        <v>0</v>
      </c>
      <c r="T298" s="464">
        <f t="shared" si="131"/>
        <v>0</v>
      </c>
      <c r="U298" s="481">
        <f t="shared" si="132"/>
        <v>0</v>
      </c>
      <c r="V298" s="483">
        <f t="shared" si="133"/>
        <v>0</v>
      </c>
      <c r="W298" s="228">
        <f t="shared" si="114"/>
        <v>0</v>
      </c>
      <c r="X298" s="228">
        <f t="shared" si="111"/>
        <v>0</v>
      </c>
      <c r="Y298" s="228">
        <f t="shared" si="112"/>
        <v>0</v>
      </c>
      <c r="Z298" s="228">
        <f t="shared" si="113"/>
        <v>0</v>
      </c>
      <c r="AA298" s="234"/>
    </row>
    <row r="299" spans="1:27" x14ac:dyDescent="0.25">
      <c r="A299" s="465" t="s">
        <v>772</v>
      </c>
      <c r="B299" s="464">
        <v>4006</v>
      </c>
      <c r="C299" s="464">
        <v>1</v>
      </c>
      <c r="D299" s="479" t="str">
        <f t="shared" si="115"/>
        <v/>
      </c>
      <c r="E299" s="480">
        <f t="shared" si="116"/>
        <v>0</v>
      </c>
      <c r="F299" s="481">
        <f t="shared" si="117"/>
        <v>0</v>
      </c>
      <c r="G299" s="482">
        <f t="shared" si="118"/>
        <v>0</v>
      </c>
      <c r="H299" s="482">
        <f t="shared" si="119"/>
        <v>0</v>
      </c>
      <c r="I299" s="482">
        <f t="shared" si="120"/>
        <v>0</v>
      </c>
      <c r="J299" s="482">
        <f t="shared" si="121"/>
        <v>0</v>
      </c>
      <c r="K299" s="482">
        <f t="shared" si="122"/>
        <v>0</v>
      </c>
      <c r="L299" s="483">
        <f t="shared" si="123"/>
        <v>0</v>
      </c>
      <c r="M299" s="481">
        <f t="shared" si="124"/>
        <v>0</v>
      </c>
      <c r="N299" s="482">
        <f t="shared" si="125"/>
        <v>0</v>
      </c>
      <c r="O299" s="482">
        <f t="shared" si="126"/>
        <v>0</v>
      </c>
      <c r="P299" s="482">
        <f t="shared" si="127"/>
        <v>0</v>
      </c>
      <c r="Q299" s="482">
        <f t="shared" si="128"/>
        <v>0</v>
      </c>
      <c r="R299" s="480">
        <f t="shared" si="129"/>
        <v>0</v>
      </c>
      <c r="S299" s="464">
        <f t="shared" si="130"/>
        <v>0</v>
      </c>
      <c r="T299" s="464">
        <f t="shared" si="131"/>
        <v>0</v>
      </c>
      <c r="U299" s="481">
        <f t="shared" si="132"/>
        <v>0</v>
      </c>
      <c r="V299" s="483">
        <f t="shared" si="133"/>
        <v>0</v>
      </c>
      <c r="W299" s="228">
        <f t="shared" si="114"/>
        <v>0</v>
      </c>
      <c r="X299" s="228">
        <f t="shared" si="111"/>
        <v>0</v>
      </c>
      <c r="Y299" s="228">
        <f t="shared" si="112"/>
        <v>0</v>
      </c>
      <c r="Z299" s="228">
        <f t="shared" si="113"/>
        <v>0</v>
      </c>
      <c r="AA299" s="234"/>
    </row>
    <row r="300" spans="1:27" x14ac:dyDescent="0.25">
      <c r="A300" s="465" t="s">
        <v>414</v>
      </c>
      <c r="B300" s="464">
        <v>6192</v>
      </c>
      <c r="C300" s="464">
        <v>1</v>
      </c>
      <c r="D300" s="479" t="str">
        <f t="shared" si="115"/>
        <v/>
      </c>
      <c r="E300" s="480">
        <f t="shared" si="116"/>
        <v>0</v>
      </c>
      <c r="F300" s="481">
        <f t="shared" si="117"/>
        <v>0</v>
      </c>
      <c r="G300" s="482">
        <f t="shared" si="118"/>
        <v>0</v>
      </c>
      <c r="H300" s="482">
        <f t="shared" si="119"/>
        <v>0</v>
      </c>
      <c r="I300" s="482">
        <f t="shared" si="120"/>
        <v>0</v>
      </c>
      <c r="J300" s="482">
        <f t="shared" si="121"/>
        <v>0</v>
      </c>
      <c r="K300" s="482">
        <f t="shared" si="122"/>
        <v>0</v>
      </c>
      <c r="L300" s="483">
        <f t="shared" si="123"/>
        <v>0</v>
      </c>
      <c r="M300" s="481">
        <f t="shared" si="124"/>
        <v>0</v>
      </c>
      <c r="N300" s="482">
        <f t="shared" si="125"/>
        <v>0</v>
      </c>
      <c r="O300" s="482">
        <f t="shared" si="126"/>
        <v>0</v>
      </c>
      <c r="P300" s="482">
        <f t="shared" si="127"/>
        <v>0</v>
      </c>
      <c r="Q300" s="482">
        <f t="shared" si="128"/>
        <v>0</v>
      </c>
      <c r="R300" s="480">
        <f t="shared" si="129"/>
        <v>0</v>
      </c>
      <c r="S300" s="464">
        <f t="shared" si="130"/>
        <v>0</v>
      </c>
      <c r="T300" s="464">
        <f t="shared" si="131"/>
        <v>0</v>
      </c>
      <c r="U300" s="481">
        <f t="shared" si="132"/>
        <v>0</v>
      </c>
      <c r="V300" s="483">
        <f t="shared" si="133"/>
        <v>0</v>
      </c>
      <c r="W300" s="228">
        <f t="shared" si="114"/>
        <v>0</v>
      </c>
      <c r="X300" s="228">
        <f t="shared" si="111"/>
        <v>0</v>
      </c>
      <c r="Y300" s="228">
        <f t="shared" si="112"/>
        <v>0</v>
      </c>
      <c r="Z300" s="228">
        <f t="shared" si="113"/>
        <v>0</v>
      </c>
      <c r="AA300" s="234"/>
    </row>
    <row r="301" spans="1:27" x14ac:dyDescent="0.25">
      <c r="A301" s="465" t="s">
        <v>541</v>
      </c>
      <c r="B301" s="464">
        <v>6199</v>
      </c>
      <c r="C301" s="464">
        <v>1</v>
      </c>
      <c r="D301" s="479" t="str">
        <f t="shared" si="115"/>
        <v/>
      </c>
      <c r="E301" s="480">
        <f t="shared" si="116"/>
        <v>0</v>
      </c>
      <c r="F301" s="481">
        <f t="shared" si="117"/>
        <v>0</v>
      </c>
      <c r="G301" s="482">
        <f t="shared" si="118"/>
        <v>0</v>
      </c>
      <c r="H301" s="482">
        <f t="shared" si="119"/>
        <v>0</v>
      </c>
      <c r="I301" s="482">
        <f t="shared" si="120"/>
        <v>0</v>
      </c>
      <c r="J301" s="482">
        <f t="shared" si="121"/>
        <v>0</v>
      </c>
      <c r="K301" s="482">
        <f t="shared" si="122"/>
        <v>0</v>
      </c>
      <c r="L301" s="483">
        <f t="shared" si="123"/>
        <v>0</v>
      </c>
      <c r="M301" s="481">
        <f t="shared" si="124"/>
        <v>0</v>
      </c>
      <c r="N301" s="482">
        <f t="shared" si="125"/>
        <v>0</v>
      </c>
      <c r="O301" s="482">
        <f t="shared" si="126"/>
        <v>0</v>
      </c>
      <c r="P301" s="482">
        <f t="shared" si="127"/>
        <v>0</v>
      </c>
      <c r="Q301" s="482">
        <f t="shared" si="128"/>
        <v>0</v>
      </c>
      <c r="R301" s="480">
        <f t="shared" si="129"/>
        <v>0</v>
      </c>
      <c r="S301" s="464">
        <f t="shared" si="130"/>
        <v>0</v>
      </c>
      <c r="T301" s="464">
        <f t="shared" si="131"/>
        <v>0</v>
      </c>
      <c r="U301" s="481">
        <f t="shared" si="132"/>
        <v>0</v>
      </c>
      <c r="V301" s="483">
        <f t="shared" si="133"/>
        <v>0</v>
      </c>
      <c r="W301" s="228">
        <f t="shared" si="114"/>
        <v>0</v>
      </c>
      <c r="X301" s="228">
        <f t="shared" si="111"/>
        <v>0</v>
      </c>
      <c r="Y301" s="228">
        <f t="shared" si="112"/>
        <v>0</v>
      </c>
      <c r="Z301" s="228">
        <f t="shared" si="113"/>
        <v>0</v>
      </c>
      <c r="AA301" s="234"/>
    </row>
    <row r="302" spans="1:27" x14ac:dyDescent="0.25">
      <c r="A302" s="465" t="s">
        <v>415</v>
      </c>
      <c r="B302" s="464">
        <v>5042</v>
      </c>
      <c r="C302" s="464">
        <v>1</v>
      </c>
      <c r="D302" s="479" t="str">
        <f t="shared" si="115"/>
        <v/>
      </c>
      <c r="E302" s="480">
        <f t="shared" si="116"/>
        <v>0</v>
      </c>
      <c r="F302" s="481">
        <f t="shared" si="117"/>
        <v>0</v>
      </c>
      <c r="G302" s="482">
        <f t="shared" si="118"/>
        <v>0</v>
      </c>
      <c r="H302" s="482">
        <f t="shared" si="119"/>
        <v>0</v>
      </c>
      <c r="I302" s="482">
        <f t="shared" si="120"/>
        <v>0</v>
      </c>
      <c r="J302" s="482">
        <f t="shared" si="121"/>
        <v>0</v>
      </c>
      <c r="K302" s="482">
        <f t="shared" si="122"/>
        <v>0</v>
      </c>
      <c r="L302" s="483">
        <f t="shared" si="123"/>
        <v>0</v>
      </c>
      <c r="M302" s="481">
        <f t="shared" si="124"/>
        <v>0</v>
      </c>
      <c r="N302" s="482">
        <f t="shared" si="125"/>
        <v>0</v>
      </c>
      <c r="O302" s="482">
        <f t="shared" si="126"/>
        <v>0</v>
      </c>
      <c r="P302" s="482">
        <f t="shared" si="127"/>
        <v>0</v>
      </c>
      <c r="Q302" s="482">
        <f t="shared" si="128"/>
        <v>0</v>
      </c>
      <c r="R302" s="480">
        <f t="shared" si="129"/>
        <v>0</v>
      </c>
      <c r="S302" s="464">
        <f t="shared" si="130"/>
        <v>0</v>
      </c>
      <c r="T302" s="464">
        <f t="shared" si="131"/>
        <v>0</v>
      </c>
      <c r="U302" s="481">
        <f t="shared" si="132"/>
        <v>0</v>
      </c>
      <c r="V302" s="483">
        <f t="shared" si="133"/>
        <v>0</v>
      </c>
      <c r="W302" s="228">
        <f t="shared" si="114"/>
        <v>0</v>
      </c>
      <c r="X302" s="228">
        <f t="shared" si="111"/>
        <v>0</v>
      </c>
      <c r="Y302" s="228">
        <f t="shared" si="112"/>
        <v>0</v>
      </c>
      <c r="Z302" s="228">
        <f t="shared" si="113"/>
        <v>0</v>
      </c>
      <c r="AA302" s="234"/>
    </row>
    <row r="303" spans="1:27" x14ac:dyDescent="0.25">
      <c r="A303" s="465" t="s">
        <v>773</v>
      </c>
      <c r="B303" s="464">
        <v>5060</v>
      </c>
      <c r="C303" s="464">
        <v>1</v>
      </c>
      <c r="D303" s="479" t="str">
        <f t="shared" si="115"/>
        <v/>
      </c>
      <c r="E303" s="480">
        <f t="shared" si="116"/>
        <v>0</v>
      </c>
      <c r="F303" s="481">
        <f t="shared" si="117"/>
        <v>0</v>
      </c>
      <c r="G303" s="482">
        <f t="shared" si="118"/>
        <v>0</v>
      </c>
      <c r="H303" s="482">
        <f t="shared" si="119"/>
        <v>0</v>
      </c>
      <c r="I303" s="482">
        <f t="shared" si="120"/>
        <v>0</v>
      </c>
      <c r="J303" s="482">
        <f t="shared" si="121"/>
        <v>0</v>
      </c>
      <c r="K303" s="482">
        <f t="shared" si="122"/>
        <v>0</v>
      </c>
      <c r="L303" s="483">
        <f t="shared" si="123"/>
        <v>0</v>
      </c>
      <c r="M303" s="481">
        <f t="shared" si="124"/>
        <v>0</v>
      </c>
      <c r="N303" s="482">
        <f t="shared" si="125"/>
        <v>0</v>
      </c>
      <c r="O303" s="482">
        <f t="shared" si="126"/>
        <v>0</v>
      </c>
      <c r="P303" s="482">
        <f t="shared" si="127"/>
        <v>0</v>
      </c>
      <c r="Q303" s="482">
        <f t="shared" si="128"/>
        <v>0</v>
      </c>
      <c r="R303" s="480">
        <f t="shared" si="129"/>
        <v>0</v>
      </c>
      <c r="S303" s="464">
        <f t="shared" si="130"/>
        <v>0</v>
      </c>
      <c r="T303" s="464">
        <f t="shared" si="131"/>
        <v>0</v>
      </c>
      <c r="U303" s="481">
        <f t="shared" si="132"/>
        <v>0</v>
      </c>
      <c r="V303" s="483">
        <f t="shared" si="133"/>
        <v>0</v>
      </c>
      <c r="W303" s="228">
        <f t="shared" si="114"/>
        <v>0</v>
      </c>
      <c r="X303" s="228">
        <f t="shared" si="111"/>
        <v>0</v>
      </c>
      <c r="Y303" s="228">
        <f t="shared" si="112"/>
        <v>0</v>
      </c>
      <c r="Z303" s="228">
        <f t="shared" si="113"/>
        <v>0</v>
      </c>
      <c r="AA303" s="234"/>
    </row>
    <row r="304" spans="1:27" x14ac:dyDescent="0.25">
      <c r="A304" s="465" t="s">
        <v>44</v>
      </c>
      <c r="B304" s="464">
        <v>5078</v>
      </c>
      <c r="C304" s="464">
        <v>1</v>
      </c>
      <c r="D304" s="479" t="str">
        <f t="shared" si="115"/>
        <v/>
      </c>
      <c r="E304" s="480">
        <f t="shared" si="116"/>
        <v>0</v>
      </c>
      <c r="F304" s="481">
        <f t="shared" si="117"/>
        <v>0</v>
      </c>
      <c r="G304" s="482">
        <f t="shared" si="118"/>
        <v>0</v>
      </c>
      <c r="H304" s="482">
        <f t="shared" si="119"/>
        <v>0</v>
      </c>
      <c r="I304" s="482">
        <f t="shared" si="120"/>
        <v>0</v>
      </c>
      <c r="J304" s="482">
        <f t="shared" si="121"/>
        <v>0</v>
      </c>
      <c r="K304" s="482">
        <f t="shared" si="122"/>
        <v>0</v>
      </c>
      <c r="L304" s="483">
        <f t="shared" si="123"/>
        <v>0</v>
      </c>
      <c r="M304" s="481">
        <f t="shared" si="124"/>
        <v>0</v>
      </c>
      <c r="N304" s="482">
        <f t="shared" si="125"/>
        <v>0</v>
      </c>
      <c r="O304" s="482">
        <f t="shared" si="126"/>
        <v>0</v>
      </c>
      <c r="P304" s="482">
        <f t="shared" si="127"/>
        <v>0</v>
      </c>
      <c r="Q304" s="482">
        <f t="shared" si="128"/>
        <v>0</v>
      </c>
      <c r="R304" s="480">
        <f t="shared" si="129"/>
        <v>0</v>
      </c>
      <c r="S304" s="464">
        <f t="shared" si="130"/>
        <v>0</v>
      </c>
      <c r="T304" s="464">
        <f t="shared" si="131"/>
        <v>0</v>
      </c>
      <c r="U304" s="481">
        <f t="shared" si="132"/>
        <v>0</v>
      </c>
      <c r="V304" s="483">
        <f t="shared" si="133"/>
        <v>0</v>
      </c>
      <c r="W304" s="228">
        <f t="shared" si="114"/>
        <v>0</v>
      </c>
      <c r="X304" s="228">
        <f t="shared" si="111"/>
        <v>0</v>
      </c>
      <c r="Y304" s="228">
        <f t="shared" si="112"/>
        <v>0</v>
      </c>
      <c r="Z304" s="228">
        <f t="shared" si="113"/>
        <v>0</v>
      </c>
      <c r="AA304" s="234"/>
    </row>
    <row r="305" spans="1:27" x14ac:dyDescent="0.25">
      <c r="A305" s="465" t="s">
        <v>896</v>
      </c>
      <c r="B305" s="464">
        <v>6033</v>
      </c>
      <c r="C305" s="464">
        <v>1</v>
      </c>
      <c r="D305" s="479" t="str">
        <f t="shared" si="115"/>
        <v/>
      </c>
      <c r="E305" s="480">
        <f t="shared" si="116"/>
        <v>0</v>
      </c>
      <c r="F305" s="481">
        <f t="shared" si="117"/>
        <v>0</v>
      </c>
      <c r="G305" s="482">
        <f t="shared" si="118"/>
        <v>0</v>
      </c>
      <c r="H305" s="482">
        <f t="shared" si="119"/>
        <v>0</v>
      </c>
      <c r="I305" s="482">
        <f t="shared" si="120"/>
        <v>0</v>
      </c>
      <c r="J305" s="482">
        <f t="shared" si="121"/>
        <v>0</v>
      </c>
      <c r="K305" s="482">
        <f t="shared" si="122"/>
        <v>0</v>
      </c>
      <c r="L305" s="483">
        <f t="shared" si="123"/>
        <v>0</v>
      </c>
      <c r="M305" s="481">
        <f t="shared" si="124"/>
        <v>0</v>
      </c>
      <c r="N305" s="482">
        <f t="shared" si="125"/>
        <v>0</v>
      </c>
      <c r="O305" s="482">
        <f t="shared" si="126"/>
        <v>0</v>
      </c>
      <c r="P305" s="482">
        <f t="shared" si="127"/>
        <v>0</v>
      </c>
      <c r="Q305" s="482">
        <f t="shared" si="128"/>
        <v>0</v>
      </c>
      <c r="R305" s="480">
        <f t="shared" si="129"/>
        <v>0</v>
      </c>
      <c r="S305" s="464">
        <f t="shared" si="130"/>
        <v>0</v>
      </c>
      <c r="T305" s="464">
        <f t="shared" si="131"/>
        <v>0</v>
      </c>
      <c r="U305" s="481">
        <f t="shared" si="132"/>
        <v>0</v>
      </c>
      <c r="V305" s="483">
        <f t="shared" si="133"/>
        <v>0</v>
      </c>
      <c r="W305" s="228">
        <f t="shared" si="114"/>
        <v>0</v>
      </c>
      <c r="X305" s="228">
        <f t="shared" si="111"/>
        <v>0</v>
      </c>
      <c r="Y305" s="228">
        <f t="shared" si="112"/>
        <v>0</v>
      </c>
      <c r="Z305" s="228">
        <f t="shared" si="113"/>
        <v>0</v>
      </c>
      <c r="AA305" s="234"/>
    </row>
    <row r="306" spans="1:27" x14ac:dyDescent="0.25">
      <c r="A306" s="465" t="s">
        <v>542</v>
      </c>
      <c r="B306" s="464">
        <v>5045</v>
      </c>
      <c r="C306" s="464">
        <v>1</v>
      </c>
      <c r="D306" s="479" t="str">
        <f t="shared" si="115"/>
        <v/>
      </c>
      <c r="E306" s="480">
        <f t="shared" si="116"/>
        <v>0</v>
      </c>
      <c r="F306" s="481">
        <f t="shared" si="117"/>
        <v>0</v>
      </c>
      <c r="G306" s="482">
        <f t="shared" si="118"/>
        <v>0</v>
      </c>
      <c r="H306" s="482">
        <f t="shared" si="119"/>
        <v>0</v>
      </c>
      <c r="I306" s="482">
        <f t="shared" si="120"/>
        <v>0</v>
      </c>
      <c r="J306" s="482">
        <f t="shared" si="121"/>
        <v>0</v>
      </c>
      <c r="K306" s="482">
        <f t="shared" si="122"/>
        <v>0</v>
      </c>
      <c r="L306" s="483">
        <f t="shared" si="123"/>
        <v>0</v>
      </c>
      <c r="M306" s="481">
        <f t="shared" si="124"/>
        <v>0</v>
      </c>
      <c r="N306" s="482">
        <f t="shared" si="125"/>
        <v>0</v>
      </c>
      <c r="O306" s="482">
        <f t="shared" si="126"/>
        <v>0</v>
      </c>
      <c r="P306" s="482">
        <f t="shared" si="127"/>
        <v>0</v>
      </c>
      <c r="Q306" s="482">
        <f t="shared" si="128"/>
        <v>0</v>
      </c>
      <c r="R306" s="480">
        <f t="shared" si="129"/>
        <v>0</v>
      </c>
      <c r="S306" s="464">
        <f t="shared" si="130"/>
        <v>0</v>
      </c>
      <c r="T306" s="464">
        <f t="shared" si="131"/>
        <v>0</v>
      </c>
      <c r="U306" s="481">
        <f t="shared" si="132"/>
        <v>0</v>
      </c>
      <c r="V306" s="483">
        <f t="shared" si="133"/>
        <v>0</v>
      </c>
      <c r="W306" s="228">
        <f t="shared" si="114"/>
        <v>0</v>
      </c>
      <c r="X306" s="228">
        <f t="shared" si="111"/>
        <v>0</v>
      </c>
      <c r="Y306" s="228">
        <f t="shared" si="112"/>
        <v>0</v>
      </c>
      <c r="Z306" s="228">
        <f t="shared" si="113"/>
        <v>0</v>
      </c>
      <c r="AA306" s="234"/>
    </row>
    <row r="307" spans="1:27" x14ac:dyDescent="0.25">
      <c r="A307" s="465" t="s">
        <v>416</v>
      </c>
      <c r="B307" s="464">
        <v>4001</v>
      </c>
      <c r="C307" s="464">
        <v>1</v>
      </c>
      <c r="D307" s="479" t="str">
        <f t="shared" si="115"/>
        <v/>
      </c>
      <c r="E307" s="480">
        <f t="shared" si="116"/>
        <v>0</v>
      </c>
      <c r="F307" s="481">
        <f t="shared" si="117"/>
        <v>0</v>
      </c>
      <c r="G307" s="482">
        <f t="shared" si="118"/>
        <v>0</v>
      </c>
      <c r="H307" s="482">
        <f t="shared" si="119"/>
        <v>0</v>
      </c>
      <c r="I307" s="482">
        <f t="shared" si="120"/>
        <v>0</v>
      </c>
      <c r="J307" s="482">
        <f t="shared" si="121"/>
        <v>0</v>
      </c>
      <c r="K307" s="482">
        <f t="shared" si="122"/>
        <v>0</v>
      </c>
      <c r="L307" s="483">
        <f t="shared" si="123"/>
        <v>0</v>
      </c>
      <c r="M307" s="481">
        <f t="shared" si="124"/>
        <v>0</v>
      </c>
      <c r="N307" s="482">
        <f t="shared" si="125"/>
        <v>0</v>
      </c>
      <c r="O307" s="482">
        <f t="shared" si="126"/>
        <v>0</v>
      </c>
      <c r="P307" s="482">
        <f t="shared" si="127"/>
        <v>0</v>
      </c>
      <c r="Q307" s="482">
        <f t="shared" si="128"/>
        <v>0</v>
      </c>
      <c r="R307" s="480">
        <f t="shared" si="129"/>
        <v>0</v>
      </c>
      <c r="S307" s="464">
        <f t="shared" si="130"/>
        <v>0</v>
      </c>
      <c r="T307" s="464">
        <f t="shared" si="131"/>
        <v>0</v>
      </c>
      <c r="U307" s="481">
        <f t="shared" si="132"/>
        <v>0</v>
      </c>
      <c r="V307" s="483">
        <f t="shared" si="133"/>
        <v>0</v>
      </c>
      <c r="W307" s="228">
        <f t="shared" si="114"/>
        <v>0</v>
      </c>
      <c r="X307" s="228">
        <f t="shared" si="111"/>
        <v>0</v>
      </c>
      <c r="Y307" s="228">
        <f t="shared" si="112"/>
        <v>0</v>
      </c>
      <c r="Z307" s="228">
        <f t="shared" si="113"/>
        <v>0</v>
      </c>
      <c r="AA307" s="234"/>
    </row>
    <row r="308" spans="1:27" x14ac:dyDescent="0.25">
      <c r="A308" s="465" t="s">
        <v>417</v>
      </c>
      <c r="B308" s="464">
        <v>6001</v>
      </c>
      <c r="C308" s="464">
        <v>1</v>
      </c>
      <c r="D308" s="479" t="str">
        <f t="shared" si="115"/>
        <v/>
      </c>
      <c r="E308" s="480">
        <f t="shared" si="116"/>
        <v>0</v>
      </c>
      <c r="F308" s="481">
        <f t="shared" si="117"/>
        <v>0</v>
      </c>
      <c r="G308" s="482">
        <f t="shared" si="118"/>
        <v>0</v>
      </c>
      <c r="H308" s="482">
        <f t="shared" si="119"/>
        <v>0</v>
      </c>
      <c r="I308" s="482">
        <f t="shared" si="120"/>
        <v>0</v>
      </c>
      <c r="J308" s="482">
        <f t="shared" si="121"/>
        <v>0</v>
      </c>
      <c r="K308" s="482">
        <f t="shared" si="122"/>
        <v>0</v>
      </c>
      <c r="L308" s="483">
        <f t="shared" si="123"/>
        <v>0</v>
      </c>
      <c r="M308" s="481">
        <f t="shared" si="124"/>
        <v>0</v>
      </c>
      <c r="N308" s="482">
        <f t="shared" si="125"/>
        <v>0</v>
      </c>
      <c r="O308" s="482">
        <f t="shared" si="126"/>
        <v>0</v>
      </c>
      <c r="P308" s="482">
        <f t="shared" si="127"/>
        <v>0</v>
      </c>
      <c r="Q308" s="482">
        <f t="shared" si="128"/>
        <v>0</v>
      </c>
      <c r="R308" s="480">
        <f t="shared" si="129"/>
        <v>0</v>
      </c>
      <c r="S308" s="464">
        <f t="shared" si="130"/>
        <v>0</v>
      </c>
      <c r="T308" s="464">
        <f t="shared" si="131"/>
        <v>0</v>
      </c>
      <c r="U308" s="481">
        <f t="shared" si="132"/>
        <v>0</v>
      </c>
      <c r="V308" s="483">
        <f t="shared" si="133"/>
        <v>0</v>
      </c>
      <c r="W308" s="228">
        <f t="shared" si="114"/>
        <v>0</v>
      </c>
      <c r="X308" s="228">
        <f t="shared" si="111"/>
        <v>0</v>
      </c>
      <c r="Y308" s="228">
        <f t="shared" si="112"/>
        <v>0</v>
      </c>
      <c r="Z308" s="228">
        <f t="shared" si="113"/>
        <v>0</v>
      </c>
      <c r="AA308" s="234"/>
    </row>
    <row r="309" spans="1:27" x14ac:dyDescent="0.25">
      <c r="A309" s="465" t="s">
        <v>418</v>
      </c>
      <c r="B309" s="464">
        <v>5001</v>
      </c>
      <c r="C309" s="464">
        <v>1</v>
      </c>
      <c r="D309" s="479" t="str">
        <f t="shared" si="115"/>
        <v/>
      </c>
      <c r="E309" s="480">
        <f t="shared" si="116"/>
        <v>0</v>
      </c>
      <c r="F309" s="481">
        <f t="shared" si="117"/>
        <v>0</v>
      </c>
      <c r="G309" s="482">
        <f t="shared" si="118"/>
        <v>0</v>
      </c>
      <c r="H309" s="482">
        <f t="shared" si="119"/>
        <v>0</v>
      </c>
      <c r="I309" s="482">
        <f t="shared" si="120"/>
        <v>0</v>
      </c>
      <c r="J309" s="482">
        <f t="shared" si="121"/>
        <v>0</v>
      </c>
      <c r="K309" s="482">
        <f t="shared" si="122"/>
        <v>0</v>
      </c>
      <c r="L309" s="483">
        <f t="shared" si="123"/>
        <v>0</v>
      </c>
      <c r="M309" s="481">
        <f t="shared" si="124"/>
        <v>0</v>
      </c>
      <c r="N309" s="482">
        <f t="shared" si="125"/>
        <v>0</v>
      </c>
      <c r="O309" s="482">
        <f t="shared" si="126"/>
        <v>0</v>
      </c>
      <c r="P309" s="482">
        <f t="shared" si="127"/>
        <v>0</v>
      </c>
      <c r="Q309" s="482">
        <f t="shared" si="128"/>
        <v>0</v>
      </c>
      <c r="R309" s="480">
        <f t="shared" si="129"/>
        <v>0</v>
      </c>
      <c r="S309" s="464">
        <f t="shared" si="130"/>
        <v>0</v>
      </c>
      <c r="T309" s="464">
        <f t="shared" si="131"/>
        <v>0</v>
      </c>
      <c r="U309" s="481">
        <f t="shared" si="132"/>
        <v>0</v>
      </c>
      <c r="V309" s="483">
        <f t="shared" si="133"/>
        <v>0</v>
      </c>
      <c r="W309" s="228">
        <f t="shared" si="114"/>
        <v>0</v>
      </c>
      <c r="X309" s="228">
        <f t="shared" si="111"/>
        <v>0</v>
      </c>
      <c r="Y309" s="228">
        <f t="shared" si="112"/>
        <v>0</v>
      </c>
      <c r="Z309" s="228">
        <f t="shared" si="113"/>
        <v>0</v>
      </c>
      <c r="AA309" s="234"/>
    </row>
    <row r="310" spans="1:27" x14ac:dyDescent="0.25">
      <c r="A310" s="465" t="s">
        <v>419</v>
      </c>
      <c r="B310" s="464">
        <v>7001</v>
      </c>
      <c r="C310" s="464">
        <v>1</v>
      </c>
      <c r="D310" s="479" t="str">
        <f t="shared" si="115"/>
        <v/>
      </c>
      <c r="E310" s="480">
        <f t="shared" si="116"/>
        <v>0</v>
      </c>
      <c r="F310" s="481">
        <f t="shared" si="117"/>
        <v>0</v>
      </c>
      <c r="G310" s="482">
        <f t="shared" si="118"/>
        <v>0</v>
      </c>
      <c r="H310" s="482">
        <f t="shared" si="119"/>
        <v>0</v>
      </c>
      <c r="I310" s="482">
        <f t="shared" si="120"/>
        <v>0</v>
      </c>
      <c r="J310" s="482">
        <f t="shared" si="121"/>
        <v>0</v>
      </c>
      <c r="K310" s="482">
        <f t="shared" si="122"/>
        <v>0</v>
      </c>
      <c r="L310" s="483">
        <f t="shared" si="123"/>
        <v>0</v>
      </c>
      <c r="M310" s="481">
        <f t="shared" si="124"/>
        <v>0</v>
      </c>
      <c r="N310" s="482">
        <f t="shared" si="125"/>
        <v>0</v>
      </c>
      <c r="O310" s="482">
        <f t="shared" si="126"/>
        <v>0</v>
      </c>
      <c r="P310" s="482">
        <f t="shared" si="127"/>
        <v>0</v>
      </c>
      <c r="Q310" s="482">
        <f t="shared" si="128"/>
        <v>0</v>
      </c>
      <c r="R310" s="480">
        <f t="shared" si="129"/>
        <v>0</v>
      </c>
      <c r="S310" s="464">
        <f t="shared" si="130"/>
        <v>0</v>
      </c>
      <c r="T310" s="464">
        <f t="shared" si="131"/>
        <v>0</v>
      </c>
      <c r="U310" s="481">
        <f t="shared" si="132"/>
        <v>0</v>
      </c>
      <c r="V310" s="483">
        <f t="shared" si="133"/>
        <v>0</v>
      </c>
      <c r="W310" s="228">
        <f t="shared" si="114"/>
        <v>0</v>
      </c>
      <c r="X310" s="228">
        <f t="shared" si="111"/>
        <v>0</v>
      </c>
      <c r="Y310" s="228">
        <f t="shared" si="112"/>
        <v>0</v>
      </c>
      <c r="Z310" s="228">
        <f t="shared" si="113"/>
        <v>0</v>
      </c>
      <c r="AA310" s="234"/>
    </row>
    <row r="311" spans="1:27" x14ac:dyDescent="0.25">
      <c r="A311" s="465" t="s">
        <v>1404</v>
      </c>
      <c r="B311" s="464">
        <v>4015</v>
      </c>
      <c r="C311" s="464">
        <v>1</v>
      </c>
      <c r="D311" s="479" t="str">
        <f t="shared" si="115"/>
        <v/>
      </c>
      <c r="E311" s="480">
        <f t="shared" si="116"/>
        <v>0</v>
      </c>
      <c r="F311" s="481">
        <f t="shared" si="117"/>
        <v>0</v>
      </c>
      <c r="G311" s="482">
        <f t="shared" si="118"/>
        <v>0</v>
      </c>
      <c r="H311" s="482">
        <f t="shared" si="119"/>
        <v>0</v>
      </c>
      <c r="I311" s="482">
        <f t="shared" si="120"/>
        <v>0</v>
      </c>
      <c r="J311" s="482">
        <f t="shared" si="121"/>
        <v>0</v>
      </c>
      <c r="K311" s="482">
        <f t="shared" si="122"/>
        <v>0</v>
      </c>
      <c r="L311" s="483">
        <f t="shared" si="123"/>
        <v>0</v>
      </c>
      <c r="M311" s="481">
        <f t="shared" si="124"/>
        <v>0</v>
      </c>
      <c r="N311" s="482">
        <f t="shared" si="125"/>
        <v>0</v>
      </c>
      <c r="O311" s="482">
        <f t="shared" si="126"/>
        <v>0</v>
      </c>
      <c r="P311" s="482">
        <f t="shared" si="127"/>
        <v>0</v>
      </c>
      <c r="Q311" s="482">
        <f t="shared" si="128"/>
        <v>0</v>
      </c>
      <c r="R311" s="480">
        <f t="shared" si="129"/>
        <v>0</v>
      </c>
      <c r="S311" s="464">
        <f t="shared" si="130"/>
        <v>0</v>
      </c>
      <c r="T311" s="464">
        <f t="shared" si="131"/>
        <v>0</v>
      </c>
      <c r="U311" s="481">
        <f t="shared" si="132"/>
        <v>0</v>
      </c>
      <c r="V311" s="483">
        <f t="shared" si="133"/>
        <v>0</v>
      </c>
      <c r="W311" s="228">
        <f t="shared" si="114"/>
        <v>0</v>
      </c>
      <c r="X311" s="228">
        <f t="shared" si="111"/>
        <v>0</v>
      </c>
      <c r="Y311" s="228">
        <f t="shared" si="112"/>
        <v>0</v>
      </c>
      <c r="Z311" s="228">
        <f t="shared" si="113"/>
        <v>0</v>
      </c>
      <c r="AA311" s="234"/>
    </row>
    <row r="312" spans="1:27" x14ac:dyDescent="0.25">
      <c r="A312" s="465" t="s">
        <v>1404</v>
      </c>
      <c r="B312" s="464">
        <v>5075</v>
      </c>
      <c r="C312" s="464">
        <v>1</v>
      </c>
      <c r="D312" s="479" t="str">
        <f t="shared" si="115"/>
        <v/>
      </c>
      <c r="E312" s="480">
        <f t="shared" si="116"/>
        <v>0</v>
      </c>
      <c r="F312" s="481">
        <f t="shared" si="117"/>
        <v>0</v>
      </c>
      <c r="G312" s="482">
        <f t="shared" si="118"/>
        <v>0</v>
      </c>
      <c r="H312" s="482">
        <f t="shared" si="119"/>
        <v>0</v>
      </c>
      <c r="I312" s="482">
        <f t="shared" si="120"/>
        <v>0</v>
      </c>
      <c r="J312" s="482">
        <f t="shared" si="121"/>
        <v>0</v>
      </c>
      <c r="K312" s="482">
        <f t="shared" si="122"/>
        <v>0</v>
      </c>
      <c r="L312" s="483">
        <f t="shared" si="123"/>
        <v>0</v>
      </c>
      <c r="M312" s="481">
        <f t="shared" si="124"/>
        <v>0</v>
      </c>
      <c r="N312" s="482">
        <f t="shared" si="125"/>
        <v>0</v>
      </c>
      <c r="O312" s="482">
        <f t="shared" si="126"/>
        <v>0</v>
      </c>
      <c r="P312" s="482">
        <f t="shared" si="127"/>
        <v>0</v>
      </c>
      <c r="Q312" s="482">
        <f t="shared" si="128"/>
        <v>0</v>
      </c>
      <c r="R312" s="480">
        <f t="shared" si="129"/>
        <v>0</v>
      </c>
      <c r="S312" s="464">
        <f t="shared" si="130"/>
        <v>0</v>
      </c>
      <c r="T312" s="464">
        <f t="shared" si="131"/>
        <v>0</v>
      </c>
      <c r="U312" s="481">
        <f t="shared" si="132"/>
        <v>0</v>
      </c>
      <c r="V312" s="483">
        <f t="shared" si="133"/>
        <v>0</v>
      </c>
      <c r="W312" s="228">
        <f t="shared" si="114"/>
        <v>0</v>
      </c>
      <c r="X312" s="228">
        <f t="shared" si="111"/>
        <v>0</v>
      </c>
      <c r="Y312" s="228">
        <f t="shared" si="112"/>
        <v>0</v>
      </c>
      <c r="Z312" s="228">
        <f t="shared" si="113"/>
        <v>0</v>
      </c>
      <c r="AA312" s="234"/>
    </row>
    <row r="313" spans="1:27" x14ac:dyDescent="0.25">
      <c r="A313" s="465" t="s">
        <v>543</v>
      </c>
      <c r="B313" s="464">
        <v>7026</v>
      </c>
      <c r="C313" s="464">
        <v>1</v>
      </c>
      <c r="D313" s="479" t="str">
        <f t="shared" si="115"/>
        <v/>
      </c>
      <c r="E313" s="480">
        <f t="shared" si="116"/>
        <v>0</v>
      </c>
      <c r="F313" s="481">
        <f t="shared" si="117"/>
        <v>0</v>
      </c>
      <c r="G313" s="482">
        <f t="shared" si="118"/>
        <v>0</v>
      </c>
      <c r="H313" s="482">
        <f t="shared" si="119"/>
        <v>0</v>
      </c>
      <c r="I313" s="482">
        <f t="shared" si="120"/>
        <v>0</v>
      </c>
      <c r="J313" s="482">
        <f t="shared" si="121"/>
        <v>0</v>
      </c>
      <c r="K313" s="482">
        <f t="shared" si="122"/>
        <v>0</v>
      </c>
      <c r="L313" s="483">
        <f t="shared" si="123"/>
        <v>0</v>
      </c>
      <c r="M313" s="481">
        <f t="shared" si="124"/>
        <v>0</v>
      </c>
      <c r="N313" s="482">
        <f t="shared" si="125"/>
        <v>0</v>
      </c>
      <c r="O313" s="482">
        <f t="shared" si="126"/>
        <v>0</v>
      </c>
      <c r="P313" s="482">
        <f t="shared" si="127"/>
        <v>0</v>
      </c>
      <c r="Q313" s="482">
        <f t="shared" si="128"/>
        <v>0</v>
      </c>
      <c r="R313" s="480">
        <f t="shared" si="129"/>
        <v>0</v>
      </c>
      <c r="S313" s="464">
        <f t="shared" si="130"/>
        <v>0</v>
      </c>
      <c r="T313" s="464">
        <f t="shared" si="131"/>
        <v>0</v>
      </c>
      <c r="U313" s="481">
        <f t="shared" si="132"/>
        <v>0</v>
      </c>
      <c r="V313" s="483">
        <f t="shared" si="133"/>
        <v>0</v>
      </c>
      <c r="W313" s="228">
        <f t="shared" si="114"/>
        <v>0</v>
      </c>
      <c r="X313" s="228">
        <f t="shared" si="111"/>
        <v>0</v>
      </c>
      <c r="Y313" s="228">
        <f t="shared" si="112"/>
        <v>0</v>
      </c>
      <c r="Z313" s="228">
        <f t="shared" si="113"/>
        <v>0</v>
      </c>
      <c r="AA313" s="234"/>
    </row>
    <row r="314" spans="1:27" x14ac:dyDescent="0.25">
      <c r="A314" s="465" t="s">
        <v>420</v>
      </c>
      <c r="B314" s="464">
        <v>5079</v>
      </c>
      <c r="C314" s="464">
        <v>1</v>
      </c>
      <c r="D314" s="479" t="str">
        <f t="shared" si="115"/>
        <v/>
      </c>
      <c r="E314" s="480">
        <f t="shared" si="116"/>
        <v>0</v>
      </c>
      <c r="F314" s="481">
        <f t="shared" si="117"/>
        <v>0</v>
      </c>
      <c r="G314" s="482">
        <f t="shared" si="118"/>
        <v>0</v>
      </c>
      <c r="H314" s="482">
        <f t="shared" si="119"/>
        <v>0</v>
      </c>
      <c r="I314" s="482">
        <f t="shared" si="120"/>
        <v>0</v>
      </c>
      <c r="J314" s="482">
        <f t="shared" si="121"/>
        <v>0</v>
      </c>
      <c r="K314" s="482">
        <f t="shared" si="122"/>
        <v>0</v>
      </c>
      <c r="L314" s="483">
        <f t="shared" si="123"/>
        <v>0</v>
      </c>
      <c r="M314" s="481">
        <f t="shared" si="124"/>
        <v>0</v>
      </c>
      <c r="N314" s="482">
        <f t="shared" si="125"/>
        <v>0</v>
      </c>
      <c r="O314" s="482">
        <f t="shared" si="126"/>
        <v>0</v>
      </c>
      <c r="P314" s="482">
        <f t="shared" si="127"/>
        <v>0</v>
      </c>
      <c r="Q314" s="482">
        <f t="shared" si="128"/>
        <v>0</v>
      </c>
      <c r="R314" s="480">
        <f t="shared" si="129"/>
        <v>0</v>
      </c>
      <c r="S314" s="464">
        <f t="shared" si="130"/>
        <v>0</v>
      </c>
      <c r="T314" s="464">
        <f t="shared" si="131"/>
        <v>0</v>
      </c>
      <c r="U314" s="481">
        <f t="shared" si="132"/>
        <v>0</v>
      </c>
      <c r="V314" s="483">
        <f t="shared" si="133"/>
        <v>0</v>
      </c>
      <c r="W314" s="228">
        <f t="shared" si="114"/>
        <v>0</v>
      </c>
      <c r="X314" s="228">
        <f t="shared" si="111"/>
        <v>0</v>
      </c>
      <c r="Y314" s="228">
        <f t="shared" si="112"/>
        <v>0</v>
      </c>
      <c r="Z314" s="228">
        <f t="shared" si="113"/>
        <v>0</v>
      </c>
      <c r="AA314" s="234"/>
    </row>
    <row r="315" spans="1:27" x14ac:dyDescent="0.25">
      <c r="A315" s="465" t="s">
        <v>1522</v>
      </c>
      <c r="B315" s="464">
        <v>7095</v>
      </c>
      <c r="C315" s="464">
        <v>1</v>
      </c>
      <c r="D315" s="479" t="str">
        <f t="shared" si="115"/>
        <v/>
      </c>
      <c r="E315" s="480">
        <f t="shared" si="116"/>
        <v>0</v>
      </c>
      <c r="F315" s="481">
        <f t="shared" si="117"/>
        <v>0</v>
      </c>
      <c r="G315" s="482">
        <f t="shared" si="118"/>
        <v>0</v>
      </c>
      <c r="H315" s="482">
        <f t="shared" si="119"/>
        <v>0</v>
      </c>
      <c r="I315" s="482">
        <f t="shared" si="120"/>
        <v>0</v>
      </c>
      <c r="J315" s="482">
        <f t="shared" si="121"/>
        <v>0</v>
      </c>
      <c r="K315" s="482">
        <f t="shared" si="122"/>
        <v>0</v>
      </c>
      <c r="L315" s="483">
        <f t="shared" si="123"/>
        <v>0</v>
      </c>
      <c r="M315" s="481">
        <f t="shared" si="124"/>
        <v>0</v>
      </c>
      <c r="N315" s="482">
        <f t="shared" si="125"/>
        <v>0</v>
      </c>
      <c r="O315" s="482">
        <f t="shared" si="126"/>
        <v>0</v>
      </c>
      <c r="P315" s="482">
        <f t="shared" si="127"/>
        <v>0</v>
      </c>
      <c r="Q315" s="482">
        <f t="shared" si="128"/>
        <v>0</v>
      </c>
      <c r="R315" s="480">
        <f t="shared" si="129"/>
        <v>0</v>
      </c>
      <c r="S315" s="464">
        <f t="shared" si="130"/>
        <v>0</v>
      </c>
      <c r="T315" s="464">
        <f t="shared" si="131"/>
        <v>0</v>
      </c>
      <c r="U315" s="481">
        <f t="shared" si="132"/>
        <v>0</v>
      </c>
      <c r="V315" s="483">
        <f t="shared" si="133"/>
        <v>0</v>
      </c>
      <c r="W315" s="228">
        <f t="shared" si="114"/>
        <v>0</v>
      </c>
      <c r="X315" s="228">
        <f t="shared" si="111"/>
        <v>0</v>
      </c>
      <c r="Y315" s="228">
        <f t="shared" si="112"/>
        <v>0</v>
      </c>
      <c r="Z315" s="228">
        <f t="shared" si="113"/>
        <v>0</v>
      </c>
      <c r="AA315" s="234"/>
    </row>
    <row r="316" spans="1:27" x14ac:dyDescent="0.25">
      <c r="A316" s="465" t="s">
        <v>1405</v>
      </c>
      <c r="B316" s="464">
        <v>6202</v>
      </c>
      <c r="C316" s="464">
        <v>1</v>
      </c>
      <c r="D316" s="479" t="str">
        <f t="shared" si="115"/>
        <v/>
      </c>
      <c r="E316" s="480">
        <f t="shared" si="116"/>
        <v>0</v>
      </c>
      <c r="F316" s="481">
        <f t="shared" si="117"/>
        <v>0</v>
      </c>
      <c r="G316" s="482">
        <f t="shared" si="118"/>
        <v>0</v>
      </c>
      <c r="H316" s="482">
        <f t="shared" si="119"/>
        <v>0</v>
      </c>
      <c r="I316" s="482">
        <f t="shared" si="120"/>
        <v>0</v>
      </c>
      <c r="J316" s="482">
        <f t="shared" si="121"/>
        <v>0</v>
      </c>
      <c r="K316" s="482">
        <f t="shared" si="122"/>
        <v>0</v>
      </c>
      <c r="L316" s="483">
        <f t="shared" si="123"/>
        <v>0</v>
      </c>
      <c r="M316" s="481">
        <f t="shared" si="124"/>
        <v>0</v>
      </c>
      <c r="N316" s="482">
        <f t="shared" si="125"/>
        <v>0</v>
      </c>
      <c r="O316" s="482">
        <f t="shared" si="126"/>
        <v>0</v>
      </c>
      <c r="P316" s="482">
        <f t="shared" si="127"/>
        <v>0</v>
      </c>
      <c r="Q316" s="482">
        <f t="shared" si="128"/>
        <v>0</v>
      </c>
      <c r="R316" s="480">
        <f t="shared" si="129"/>
        <v>0</v>
      </c>
      <c r="S316" s="464">
        <f t="shared" si="130"/>
        <v>0</v>
      </c>
      <c r="T316" s="464">
        <f t="shared" si="131"/>
        <v>0</v>
      </c>
      <c r="U316" s="481">
        <f t="shared" si="132"/>
        <v>0</v>
      </c>
      <c r="V316" s="483">
        <f t="shared" si="133"/>
        <v>0</v>
      </c>
      <c r="W316" s="228">
        <f t="shared" si="114"/>
        <v>0</v>
      </c>
      <c r="X316" s="228">
        <f t="shared" si="111"/>
        <v>0</v>
      </c>
      <c r="Y316" s="228">
        <f t="shared" si="112"/>
        <v>0</v>
      </c>
      <c r="Z316" s="228">
        <f t="shared" si="113"/>
        <v>0</v>
      </c>
      <c r="AA316" s="234"/>
    </row>
    <row r="317" spans="1:27" x14ac:dyDescent="0.25">
      <c r="A317" s="465" t="s">
        <v>421</v>
      </c>
      <c r="B317" s="464">
        <v>5047</v>
      </c>
      <c r="C317" s="464">
        <v>1</v>
      </c>
      <c r="D317" s="479" t="str">
        <f t="shared" si="115"/>
        <v/>
      </c>
      <c r="E317" s="480">
        <f t="shared" si="116"/>
        <v>0</v>
      </c>
      <c r="F317" s="481">
        <f t="shared" si="117"/>
        <v>0</v>
      </c>
      <c r="G317" s="482">
        <f t="shared" si="118"/>
        <v>0</v>
      </c>
      <c r="H317" s="482">
        <f t="shared" si="119"/>
        <v>0</v>
      </c>
      <c r="I317" s="482">
        <f t="shared" si="120"/>
        <v>0</v>
      </c>
      <c r="J317" s="482">
        <f t="shared" si="121"/>
        <v>0</v>
      </c>
      <c r="K317" s="482">
        <f t="shared" si="122"/>
        <v>0</v>
      </c>
      <c r="L317" s="483">
        <f t="shared" si="123"/>
        <v>0</v>
      </c>
      <c r="M317" s="481">
        <f t="shared" si="124"/>
        <v>0</v>
      </c>
      <c r="N317" s="482">
        <f t="shared" si="125"/>
        <v>0</v>
      </c>
      <c r="O317" s="482">
        <f t="shared" si="126"/>
        <v>0</v>
      </c>
      <c r="P317" s="482">
        <f t="shared" si="127"/>
        <v>0</v>
      </c>
      <c r="Q317" s="482">
        <f t="shared" si="128"/>
        <v>0</v>
      </c>
      <c r="R317" s="480">
        <f t="shared" si="129"/>
        <v>0</v>
      </c>
      <c r="S317" s="464">
        <f t="shared" si="130"/>
        <v>0</v>
      </c>
      <c r="T317" s="464">
        <f t="shared" si="131"/>
        <v>0</v>
      </c>
      <c r="U317" s="481">
        <f t="shared" si="132"/>
        <v>0</v>
      </c>
      <c r="V317" s="483">
        <f t="shared" si="133"/>
        <v>0</v>
      </c>
      <c r="W317" s="228">
        <f t="shared" si="114"/>
        <v>0</v>
      </c>
      <c r="X317" s="228">
        <f t="shared" si="111"/>
        <v>0</v>
      </c>
      <c r="Y317" s="228">
        <f t="shared" si="112"/>
        <v>0</v>
      </c>
      <c r="Z317" s="228">
        <f t="shared" si="113"/>
        <v>0</v>
      </c>
      <c r="AA317" s="234"/>
    </row>
    <row r="318" spans="1:27" x14ac:dyDescent="0.25">
      <c r="A318" s="465" t="s">
        <v>902</v>
      </c>
      <c r="B318" s="464">
        <v>7073</v>
      </c>
      <c r="C318" s="464">
        <v>1</v>
      </c>
      <c r="D318" s="479" t="str">
        <f t="shared" si="115"/>
        <v/>
      </c>
      <c r="E318" s="480">
        <f t="shared" si="116"/>
        <v>0</v>
      </c>
      <c r="F318" s="481">
        <f t="shared" si="117"/>
        <v>0</v>
      </c>
      <c r="G318" s="482">
        <f t="shared" si="118"/>
        <v>0</v>
      </c>
      <c r="H318" s="482">
        <f t="shared" si="119"/>
        <v>0</v>
      </c>
      <c r="I318" s="482">
        <f t="shared" si="120"/>
        <v>0</v>
      </c>
      <c r="J318" s="482">
        <f t="shared" si="121"/>
        <v>0</v>
      </c>
      <c r="K318" s="482">
        <f t="shared" si="122"/>
        <v>0</v>
      </c>
      <c r="L318" s="483">
        <f t="shared" si="123"/>
        <v>0</v>
      </c>
      <c r="M318" s="481">
        <f t="shared" si="124"/>
        <v>0</v>
      </c>
      <c r="N318" s="482">
        <f t="shared" si="125"/>
        <v>0</v>
      </c>
      <c r="O318" s="482">
        <f t="shared" si="126"/>
        <v>0</v>
      </c>
      <c r="P318" s="482">
        <f t="shared" si="127"/>
        <v>0</v>
      </c>
      <c r="Q318" s="482">
        <f t="shared" si="128"/>
        <v>0</v>
      </c>
      <c r="R318" s="480">
        <f t="shared" si="129"/>
        <v>0</v>
      </c>
      <c r="S318" s="464">
        <f t="shared" si="130"/>
        <v>0</v>
      </c>
      <c r="T318" s="464">
        <f t="shared" si="131"/>
        <v>0</v>
      </c>
      <c r="U318" s="481">
        <f t="shared" si="132"/>
        <v>0</v>
      </c>
      <c r="V318" s="483">
        <f t="shared" si="133"/>
        <v>0</v>
      </c>
      <c r="W318" s="228">
        <f t="shared" si="114"/>
        <v>0</v>
      </c>
      <c r="X318" s="228">
        <f t="shared" si="111"/>
        <v>0</v>
      </c>
      <c r="Y318" s="228">
        <f t="shared" si="112"/>
        <v>0</v>
      </c>
      <c r="Z318" s="228">
        <f t="shared" si="113"/>
        <v>0</v>
      </c>
      <c r="AA318" s="234"/>
    </row>
    <row r="319" spans="1:27" x14ac:dyDescent="0.25">
      <c r="A319" s="465" t="s">
        <v>422</v>
      </c>
      <c r="B319" s="464">
        <v>7027</v>
      </c>
      <c r="C319" s="464">
        <v>1</v>
      </c>
      <c r="D319" s="479" t="str">
        <f t="shared" si="115"/>
        <v/>
      </c>
      <c r="E319" s="480">
        <f t="shared" si="116"/>
        <v>0</v>
      </c>
      <c r="F319" s="481">
        <f t="shared" si="117"/>
        <v>0</v>
      </c>
      <c r="G319" s="482">
        <f t="shared" si="118"/>
        <v>0</v>
      </c>
      <c r="H319" s="482">
        <f t="shared" si="119"/>
        <v>0</v>
      </c>
      <c r="I319" s="482">
        <f t="shared" si="120"/>
        <v>0</v>
      </c>
      <c r="J319" s="482">
        <f t="shared" si="121"/>
        <v>0</v>
      </c>
      <c r="K319" s="482">
        <f t="shared" si="122"/>
        <v>0</v>
      </c>
      <c r="L319" s="483">
        <f t="shared" si="123"/>
        <v>0</v>
      </c>
      <c r="M319" s="481">
        <f t="shared" si="124"/>
        <v>0</v>
      </c>
      <c r="N319" s="482">
        <f t="shared" si="125"/>
        <v>0</v>
      </c>
      <c r="O319" s="482">
        <f t="shared" si="126"/>
        <v>0</v>
      </c>
      <c r="P319" s="482">
        <f t="shared" si="127"/>
        <v>0</v>
      </c>
      <c r="Q319" s="482">
        <f t="shared" si="128"/>
        <v>0</v>
      </c>
      <c r="R319" s="480">
        <f t="shared" si="129"/>
        <v>0</v>
      </c>
      <c r="S319" s="464">
        <f t="shared" si="130"/>
        <v>0</v>
      </c>
      <c r="T319" s="464">
        <f t="shared" si="131"/>
        <v>0</v>
      </c>
      <c r="U319" s="481">
        <f t="shared" si="132"/>
        <v>0</v>
      </c>
      <c r="V319" s="483">
        <f t="shared" si="133"/>
        <v>0</v>
      </c>
      <c r="W319" s="228">
        <f t="shared" si="114"/>
        <v>0</v>
      </c>
      <c r="X319" s="228">
        <f t="shared" si="111"/>
        <v>0</v>
      </c>
      <c r="Y319" s="228">
        <f t="shared" si="112"/>
        <v>0</v>
      </c>
      <c r="Z319" s="228">
        <f t="shared" si="113"/>
        <v>0</v>
      </c>
      <c r="AA319" s="234"/>
    </row>
    <row r="320" spans="1:27" x14ac:dyDescent="0.25">
      <c r="A320" s="465" t="s">
        <v>423</v>
      </c>
      <c r="B320" s="464">
        <v>5048</v>
      </c>
      <c r="C320" s="464">
        <v>1</v>
      </c>
      <c r="D320" s="479" t="str">
        <f t="shared" si="115"/>
        <v/>
      </c>
      <c r="E320" s="480">
        <f t="shared" si="116"/>
        <v>0</v>
      </c>
      <c r="F320" s="481">
        <f t="shared" si="117"/>
        <v>0</v>
      </c>
      <c r="G320" s="482">
        <f t="shared" si="118"/>
        <v>0</v>
      </c>
      <c r="H320" s="482">
        <f t="shared" si="119"/>
        <v>0</v>
      </c>
      <c r="I320" s="482">
        <f t="shared" si="120"/>
        <v>0</v>
      </c>
      <c r="J320" s="482">
        <f t="shared" si="121"/>
        <v>0</v>
      </c>
      <c r="K320" s="482">
        <f t="shared" si="122"/>
        <v>0</v>
      </c>
      <c r="L320" s="483">
        <f t="shared" si="123"/>
        <v>0</v>
      </c>
      <c r="M320" s="481">
        <f t="shared" si="124"/>
        <v>0</v>
      </c>
      <c r="N320" s="482">
        <f t="shared" si="125"/>
        <v>0</v>
      </c>
      <c r="O320" s="482">
        <f t="shared" si="126"/>
        <v>0</v>
      </c>
      <c r="P320" s="482">
        <f t="shared" si="127"/>
        <v>0</v>
      </c>
      <c r="Q320" s="482">
        <f t="shared" si="128"/>
        <v>0</v>
      </c>
      <c r="R320" s="480">
        <f t="shared" si="129"/>
        <v>0</v>
      </c>
      <c r="S320" s="464">
        <f t="shared" si="130"/>
        <v>0</v>
      </c>
      <c r="T320" s="464">
        <f t="shared" si="131"/>
        <v>0</v>
      </c>
      <c r="U320" s="481">
        <f t="shared" si="132"/>
        <v>0</v>
      </c>
      <c r="V320" s="483">
        <f t="shared" si="133"/>
        <v>0</v>
      </c>
      <c r="W320" s="228">
        <f t="shared" si="114"/>
        <v>0</v>
      </c>
      <c r="X320" s="228">
        <f t="shared" si="111"/>
        <v>0</v>
      </c>
      <c r="Y320" s="228">
        <f t="shared" si="112"/>
        <v>0</v>
      </c>
      <c r="Z320" s="228">
        <f t="shared" si="113"/>
        <v>0</v>
      </c>
      <c r="AA320" s="234"/>
    </row>
    <row r="321" spans="1:27" x14ac:dyDescent="0.25">
      <c r="A321" s="465" t="s">
        <v>615</v>
      </c>
      <c r="B321" s="464">
        <v>6017</v>
      </c>
      <c r="C321" s="464">
        <v>1</v>
      </c>
      <c r="D321" s="479" t="str">
        <f t="shared" si="115"/>
        <v/>
      </c>
      <c r="E321" s="480">
        <f t="shared" si="116"/>
        <v>0</v>
      </c>
      <c r="F321" s="481">
        <f t="shared" si="117"/>
        <v>0</v>
      </c>
      <c r="G321" s="482">
        <f t="shared" si="118"/>
        <v>0</v>
      </c>
      <c r="H321" s="482">
        <f t="shared" si="119"/>
        <v>0</v>
      </c>
      <c r="I321" s="482">
        <f t="shared" si="120"/>
        <v>0</v>
      </c>
      <c r="J321" s="482">
        <f t="shared" si="121"/>
        <v>0</v>
      </c>
      <c r="K321" s="482">
        <f t="shared" si="122"/>
        <v>0</v>
      </c>
      <c r="L321" s="483">
        <f t="shared" si="123"/>
        <v>0</v>
      </c>
      <c r="M321" s="481">
        <f t="shared" si="124"/>
        <v>0</v>
      </c>
      <c r="N321" s="482">
        <f t="shared" si="125"/>
        <v>0</v>
      </c>
      <c r="O321" s="482">
        <f t="shared" si="126"/>
        <v>0</v>
      </c>
      <c r="P321" s="482">
        <f t="shared" si="127"/>
        <v>0</v>
      </c>
      <c r="Q321" s="482">
        <f t="shared" si="128"/>
        <v>0</v>
      </c>
      <c r="R321" s="480">
        <f t="shared" si="129"/>
        <v>0</v>
      </c>
      <c r="S321" s="464">
        <f t="shared" si="130"/>
        <v>0</v>
      </c>
      <c r="T321" s="464">
        <f t="shared" si="131"/>
        <v>0</v>
      </c>
      <c r="U321" s="481">
        <f t="shared" si="132"/>
        <v>0</v>
      </c>
      <c r="V321" s="483">
        <f t="shared" si="133"/>
        <v>0</v>
      </c>
      <c r="W321" s="228">
        <f t="shared" si="114"/>
        <v>0</v>
      </c>
      <c r="X321" s="228">
        <f t="shared" si="111"/>
        <v>0</v>
      </c>
      <c r="Y321" s="228">
        <f t="shared" si="112"/>
        <v>0</v>
      </c>
      <c r="Z321" s="228">
        <f t="shared" si="113"/>
        <v>0</v>
      </c>
      <c r="AA321" s="234"/>
    </row>
    <row r="322" spans="1:27" x14ac:dyDescent="0.25">
      <c r="A322" s="465" t="s">
        <v>424</v>
      </c>
      <c r="B322" s="464">
        <v>6104</v>
      </c>
      <c r="C322" s="464">
        <v>1</v>
      </c>
      <c r="D322" s="479" t="str">
        <f t="shared" si="115"/>
        <v/>
      </c>
      <c r="E322" s="480">
        <f t="shared" si="116"/>
        <v>0</v>
      </c>
      <c r="F322" s="481">
        <f t="shared" si="117"/>
        <v>0</v>
      </c>
      <c r="G322" s="482">
        <f t="shared" si="118"/>
        <v>0</v>
      </c>
      <c r="H322" s="482">
        <f t="shared" si="119"/>
        <v>0</v>
      </c>
      <c r="I322" s="482">
        <f t="shared" si="120"/>
        <v>0</v>
      </c>
      <c r="J322" s="482">
        <f t="shared" si="121"/>
        <v>0</v>
      </c>
      <c r="K322" s="482">
        <f t="shared" si="122"/>
        <v>0</v>
      </c>
      <c r="L322" s="483">
        <f t="shared" si="123"/>
        <v>0</v>
      </c>
      <c r="M322" s="481">
        <f t="shared" si="124"/>
        <v>0</v>
      </c>
      <c r="N322" s="482">
        <f t="shared" si="125"/>
        <v>0</v>
      </c>
      <c r="O322" s="482">
        <f t="shared" si="126"/>
        <v>0</v>
      </c>
      <c r="P322" s="482">
        <f t="shared" si="127"/>
        <v>0</v>
      </c>
      <c r="Q322" s="482">
        <f t="shared" si="128"/>
        <v>0</v>
      </c>
      <c r="R322" s="480">
        <f t="shared" si="129"/>
        <v>0</v>
      </c>
      <c r="S322" s="464">
        <f t="shared" si="130"/>
        <v>0</v>
      </c>
      <c r="T322" s="464">
        <f t="shared" si="131"/>
        <v>0</v>
      </c>
      <c r="U322" s="481">
        <f t="shared" si="132"/>
        <v>0</v>
      </c>
      <c r="V322" s="483">
        <f t="shared" si="133"/>
        <v>0</v>
      </c>
      <c r="W322" s="228">
        <f t="shared" si="114"/>
        <v>0</v>
      </c>
      <c r="X322" s="228">
        <f t="shared" si="111"/>
        <v>0</v>
      </c>
      <c r="Y322" s="228">
        <f t="shared" si="112"/>
        <v>0</v>
      </c>
      <c r="Z322" s="228">
        <f t="shared" si="113"/>
        <v>0</v>
      </c>
      <c r="AA322" s="234"/>
    </row>
    <row r="323" spans="1:27" x14ac:dyDescent="0.25">
      <c r="A323" s="465" t="s">
        <v>425</v>
      </c>
      <c r="B323" s="464">
        <v>5049</v>
      </c>
      <c r="C323" s="464">
        <v>1</v>
      </c>
      <c r="D323" s="479" t="str">
        <f t="shared" si="115"/>
        <v/>
      </c>
      <c r="E323" s="480">
        <f t="shared" si="116"/>
        <v>0</v>
      </c>
      <c r="F323" s="481">
        <f t="shared" si="117"/>
        <v>0</v>
      </c>
      <c r="G323" s="482">
        <f t="shared" si="118"/>
        <v>0</v>
      </c>
      <c r="H323" s="482">
        <f t="shared" si="119"/>
        <v>0</v>
      </c>
      <c r="I323" s="482">
        <f t="shared" si="120"/>
        <v>0</v>
      </c>
      <c r="J323" s="482">
        <f t="shared" si="121"/>
        <v>0</v>
      </c>
      <c r="K323" s="482">
        <f t="shared" si="122"/>
        <v>0</v>
      </c>
      <c r="L323" s="483">
        <f t="shared" si="123"/>
        <v>0</v>
      </c>
      <c r="M323" s="481">
        <f t="shared" si="124"/>
        <v>0</v>
      </c>
      <c r="N323" s="482">
        <f t="shared" si="125"/>
        <v>0</v>
      </c>
      <c r="O323" s="482">
        <f t="shared" si="126"/>
        <v>0</v>
      </c>
      <c r="P323" s="482">
        <f t="shared" si="127"/>
        <v>0</v>
      </c>
      <c r="Q323" s="482">
        <f t="shared" si="128"/>
        <v>0</v>
      </c>
      <c r="R323" s="480">
        <f t="shared" si="129"/>
        <v>0</v>
      </c>
      <c r="S323" s="464">
        <f t="shared" si="130"/>
        <v>0</v>
      </c>
      <c r="T323" s="464">
        <f t="shared" si="131"/>
        <v>0</v>
      </c>
      <c r="U323" s="481">
        <f t="shared" si="132"/>
        <v>0</v>
      </c>
      <c r="V323" s="483">
        <f t="shared" si="133"/>
        <v>0</v>
      </c>
      <c r="W323" s="228">
        <f t="shared" si="114"/>
        <v>0</v>
      </c>
      <c r="X323" s="228">
        <f t="shared" si="111"/>
        <v>0</v>
      </c>
      <c r="Y323" s="228">
        <f t="shared" si="112"/>
        <v>0</v>
      </c>
      <c r="Z323" s="228">
        <f t="shared" si="113"/>
        <v>0</v>
      </c>
      <c r="AA323" s="234"/>
    </row>
    <row r="324" spans="1:27" x14ac:dyDescent="0.25">
      <c r="A324" s="465" t="s">
        <v>426</v>
      </c>
      <c r="B324" s="464">
        <v>6105</v>
      </c>
      <c r="C324" s="464">
        <v>1</v>
      </c>
      <c r="D324" s="479" t="str">
        <f t="shared" si="115"/>
        <v/>
      </c>
      <c r="E324" s="480">
        <f t="shared" si="116"/>
        <v>0</v>
      </c>
      <c r="F324" s="481">
        <f t="shared" si="117"/>
        <v>0</v>
      </c>
      <c r="G324" s="482">
        <f t="shared" si="118"/>
        <v>0</v>
      </c>
      <c r="H324" s="482">
        <f t="shared" si="119"/>
        <v>0</v>
      </c>
      <c r="I324" s="482">
        <f t="shared" si="120"/>
        <v>0</v>
      </c>
      <c r="J324" s="482">
        <f t="shared" si="121"/>
        <v>0</v>
      </c>
      <c r="K324" s="482">
        <f t="shared" si="122"/>
        <v>0</v>
      </c>
      <c r="L324" s="483">
        <f t="shared" si="123"/>
        <v>0</v>
      </c>
      <c r="M324" s="481">
        <f t="shared" si="124"/>
        <v>0</v>
      </c>
      <c r="N324" s="482">
        <f t="shared" si="125"/>
        <v>0</v>
      </c>
      <c r="O324" s="482">
        <f t="shared" si="126"/>
        <v>0</v>
      </c>
      <c r="P324" s="482">
        <f t="shared" si="127"/>
        <v>0</v>
      </c>
      <c r="Q324" s="482">
        <f t="shared" si="128"/>
        <v>0</v>
      </c>
      <c r="R324" s="480">
        <f t="shared" si="129"/>
        <v>0</v>
      </c>
      <c r="S324" s="464">
        <f t="shared" si="130"/>
        <v>0</v>
      </c>
      <c r="T324" s="464">
        <f t="shared" si="131"/>
        <v>0</v>
      </c>
      <c r="U324" s="481">
        <f t="shared" si="132"/>
        <v>0</v>
      </c>
      <c r="V324" s="483">
        <f t="shared" si="133"/>
        <v>0</v>
      </c>
      <c r="W324" s="228">
        <f t="shared" si="114"/>
        <v>0</v>
      </c>
      <c r="X324" s="228">
        <f t="shared" si="111"/>
        <v>0</v>
      </c>
      <c r="Y324" s="228">
        <f t="shared" si="112"/>
        <v>0</v>
      </c>
      <c r="Z324" s="228">
        <f t="shared" si="113"/>
        <v>0</v>
      </c>
      <c r="AA324" s="234"/>
    </row>
    <row r="325" spans="1:27" x14ac:dyDescent="0.25">
      <c r="A325" s="465" t="s">
        <v>869</v>
      </c>
      <c r="B325" s="464">
        <v>7067</v>
      </c>
      <c r="C325" s="464">
        <v>1</v>
      </c>
      <c r="D325" s="479" t="str">
        <f t="shared" si="115"/>
        <v/>
      </c>
      <c r="E325" s="480">
        <f t="shared" si="116"/>
        <v>0</v>
      </c>
      <c r="F325" s="481">
        <f t="shared" si="117"/>
        <v>0</v>
      </c>
      <c r="G325" s="482">
        <f t="shared" si="118"/>
        <v>0</v>
      </c>
      <c r="H325" s="482">
        <f t="shared" si="119"/>
        <v>0</v>
      </c>
      <c r="I325" s="482">
        <f t="shared" si="120"/>
        <v>0</v>
      </c>
      <c r="J325" s="482">
        <f t="shared" si="121"/>
        <v>0</v>
      </c>
      <c r="K325" s="482">
        <f t="shared" si="122"/>
        <v>0</v>
      </c>
      <c r="L325" s="483">
        <f t="shared" si="123"/>
        <v>0</v>
      </c>
      <c r="M325" s="481">
        <f t="shared" si="124"/>
        <v>0</v>
      </c>
      <c r="N325" s="482">
        <f t="shared" si="125"/>
        <v>0</v>
      </c>
      <c r="O325" s="482">
        <f t="shared" si="126"/>
        <v>0</v>
      </c>
      <c r="P325" s="482">
        <f t="shared" si="127"/>
        <v>0</v>
      </c>
      <c r="Q325" s="482">
        <f t="shared" si="128"/>
        <v>0</v>
      </c>
      <c r="R325" s="480">
        <f t="shared" si="129"/>
        <v>0</v>
      </c>
      <c r="S325" s="464">
        <f t="shared" si="130"/>
        <v>0</v>
      </c>
      <c r="T325" s="464">
        <f t="shared" si="131"/>
        <v>0</v>
      </c>
      <c r="U325" s="481">
        <f t="shared" si="132"/>
        <v>0</v>
      </c>
      <c r="V325" s="483">
        <f t="shared" si="133"/>
        <v>0</v>
      </c>
      <c r="W325" s="228">
        <f t="shared" si="114"/>
        <v>0</v>
      </c>
      <c r="X325" s="228">
        <f t="shared" si="111"/>
        <v>0</v>
      </c>
      <c r="Y325" s="228">
        <f t="shared" si="112"/>
        <v>0</v>
      </c>
      <c r="Z325" s="228">
        <f t="shared" si="113"/>
        <v>0</v>
      </c>
      <c r="AA325" s="234"/>
    </row>
    <row r="326" spans="1:27" x14ac:dyDescent="0.25">
      <c r="A326" s="465" t="s">
        <v>427</v>
      </c>
      <c r="B326" s="464">
        <v>6107</v>
      </c>
      <c r="C326" s="464">
        <v>1</v>
      </c>
      <c r="D326" s="479" t="str">
        <f t="shared" si="115"/>
        <v/>
      </c>
      <c r="E326" s="480">
        <f t="shared" si="116"/>
        <v>0</v>
      </c>
      <c r="F326" s="481">
        <f t="shared" si="117"/>
        <v>0</v>
      </c>
      <c r="G326" s="482">
        <f t="shared" si="118"/>
        <v>0</v>
      </c>
      <c r="H326" s="482">
        <f t="shared" si="119"/>
        <v>0</v>
      </c>
      <c r="I326" s="482">
        <f t="shared" si="120"/>
        <v>0</v>
      </c>
      <c r="J326" s="482">
        <f t="shared" si="121"/>
        <v>0</v>
      </c>
      <c r="K326" s="482">
        <f t="shared" si="122"/>
        <v>0</v>
      </c>
      <c r="L326" s="483">
        <f t="shared" si="123"/>
        <v>0</v>
      </c>
      <c r="M326" s="481">
        <f t="shared" si="124"/>
        <v>0</v>
      </c>
      <c r="N326" s="482">
        <f t="shared" si="125"/>
        <v>0</v>
      </c>
      <c r="O326" s="482">
        <f t="shared" si="126"/>
        <v>0</v>
      </c>
      <c r="P326" s="482">
        <f t="shared" si="127"/>
        <v>0</v>
      </c>
      <c r="Q326" s="482">
        <f t="shared" si="128"/>
        <v>0</v>
      </c>
      <c r="R326" s="480">
        <f t="shared" si="129"/>
        <v>0</v>
      </c>
      <c r="S326" s="464">
        <f t="shared" si="130"/>
        <v>0</v>
      </c>
      <c r="T326" s="464">
        <f t="shared" si="131"/>
        <v>0</v>
      </c>
      <c r="U326" s="481">
        <f t="shared" si="132"/>
        <v>0</v>
      </c>
      <c r="V326" s="483">
        <f t="shared" si="133"/>
        <v>0</v>
      </c>
      <c r="W326" s="228">
        <f t="shared" si="114"/>
        <v>0</v>
      </c>
      <c r="X326" s="228">
        <f t="shared" si="111"/>
        <v>0</v>
      </c>
      <c r="Y326" s="228">
        <f t="shared" si="112"/>
        <v>0</v>
      </c>
      <c r="Z326" s="228">
        <f t="shared" si="113"/>
        <v>0</v>
      </c>
      <c r="AA326" s="234"/>
    </row>
    <row r="327" spans="1:27" x14ac:dyDescent="0.25">
      <c r="A327" s="465" t="s">
        <v>1526</v>
      </c>
      <c r="B327" s="464">
        <v>7089</v>
      </c>
      <c r="C327" s="464">
        <v>0</v>
      </c>
      <c r="D327" s="479" t="str">
        <f t="shared" si="115"/>
        <v>(alias)</v>
      </c>
      <c r="E327" s="480">
        <f t="shared" si="116"/>
        <v>0</v>
      </c>
      <c r="F327" s="481">
        <f t="shared" si="117"/>
        <v>0</v>
      </c>
      <c r="G327" s="482">
        <f t="shared" si="118"/>
        <v>0</v>
      </c>
      <c r="H327" s="482">
        <f t="shared" si="119"/>
        <v>0</v>
      </c>
      <c r="I327" s="482">
        <f t="shared" si="120"/>
        <v>0</v>
      </c>
      <c r="J327" s="482">
        <f t="shared" si="121"/>
        <v>0</v>
      </c>
      <c r="K327" s="482">
        <f t="shared" si="122"/>
        <v>0</v>
      </c>
      <c r="L327" s="483">
        <f t="shared" si="123"/>
        <v>0</v>
      </c>
      <c r="M327" s="481">
        <f t="shared" si="124"/>
        <v>0</v>
      </c>
      <c r="N327" s="482">
        <f t="shared" si="125"/>
        <v>0</v>
      </c>
      <c r="O327" s="482">
        <f t="shared" si="126"/>
        <v>0</v>
      </c>
      <c r="P327" s="482">
        <f t="shared" si="127"/>
        <v>0</v>
      </c>
      <c r="Q327" s="482">
        <f t="shared" si="128"/>
        <v>0</v>
      </c>
      <c r="R327" s="480">
        <f t="shared" si="129"/>
        <v>0</v>
      </c>
      <c r="S327" s="464">
        <f t="shared" si="130"/>
        <v>0</v>
      </c>
      <c r="T327" s="464">
        <f t="shared" si="131"/>
        <v>0</v>
      </c>
      <c r="U327" s="481">
        <f t="shared" si="132"/>
        <v>0</v>
      </c>
      <c r="V327" s="483">
        <f t="shared" si="133"/>
        <v>0</v>
      </c>
      <c r="W327" s="228">
        <f t="shared" si="114"/>
        <v>0</v>
      </c>
      <c r="X327" s="228">
        <f t="shared" si="111"/>
        <v>0</v>
      </c>
      <c r="Y327" s="228">
        <f t="shared" si="112"/>
        <v>0</v>
      </c>
      <c r="Z327" s="228">
        <f t="shared" si="113"/>
        <v>0</v>
      </c>
      <c r="AA327" s="234"/>
    </row>
    <row r="328" spans="1:27" x14ac:dyDescent="0.25">
      <c r="A328" s="465" t="s">
        <v>428</v>
      </c>
      <c r="B328" s="464">
        <v>6106</v>
      </c>
      <c r="C328" s="464">
        <v>1</v>
      </c>
      <c r="D328" s="479" t="str">
        <f t="shared" si="115"/>
        <v/>
      </c>
      <c r="E328" s="480">
        <f t="shared" si="116"/>
        <v>0</v>
      </c>
      <c r="F328" s="481">
        <f t="shared" si="117"/>
        <v>0</v>
      </c>
      <c r="G328" s="482">
        <f t="shared" si="118"/>
        <v>0</v>
      </c>
      <c r="H328" s="482">
        <f t="shared" si="119"/>
        <v>0</v>
      </c>
      <c r="I328" s="482">
        <f t="shared" si="120"/>
        <v>0</v>
      </c>
      <c r="J328" s="482">
        <f t="shared" si="121"/>
        <v>0</v>
      </c>
      <c r="K328" s="482">
        <f t="shared" si="122"/>
        <v>0</v>
      </c>
      <c r="L328" s="483">
        <f t="shared" si="123"/>
        <v>0</v>
      </c>
      <c r="M328" s="481">
        <f t="shared" si="124"/>
        <v>0</v>
      </c>
      <c r="N328" s="482">
        <f t="shared" si="125"/>
        <v>0</v>
      </c>
      <c r="O328" s="482">
        <f t="shared" si="126"/>
        <v>0</v>
      </c>
      <c r="P328" s="482">
        <f t="shared" si="127"/>
        <v>0</v>
      </c>
      <c r="Q328" s="482">
        <f t="shared" si="128"/>
        <v>0</v>
      </c>
      <c r="R328" s="480">
        <f t="shared" si="129"/>
        <v>0</v>
      </c>
      <c r="S328" s="464">
        <f t="shared" si="130"/>
        <v>0</v>
      </c>
      <c r="T328" s="464">
        <f t="shared" si="131"/>
        <v>0</v>
      </c>
      <c r="U328" s="481">
        <f t="shared" si="132"/>
        <v>0</v>
      </c>
      <c r="V328" s="483">
        <f t="shared" si="133"/>
        <v>0</v>
      </c>
      <c r="W328" s="228">
        <f t="shared" si="114"/>
        <v>0</v>
      </c>
      <c r="X328" s="228">
        <f t="shared" si="111"/>
        <v>0</v>
      </c>
      <c r="Y328" s="228">
        <f t="shared" si="112"/>
        <v>0</v>
      </c>
      <c r="Z328" s="228">
        <f t="shared" si="113"/>
        <v>0</v>
      </c>
      <c r="AA328" s="234"/>
    </row>
    <row r="329" spans="1:27" x14ac:dyDescent="0.25">
      <c r="A329" s="465" t="s">
        <v>429</v>
      </c>
      <c r="B329" s="464">
        <v>7028</v>
      </c>
      <c r="C329" s="464">
        <v>1</v>
      </c>
      <c r="D329" s="479" t="str">
        <f t="shared" si="115"/>
        <v/>
      </c>
      <c r="E329" s="480">
        <f t="shared" si="116"/>
        <v>0</v>
      </c>
      <c r="F329" s="481">
        <f t="shared" si="117"/>
        <v>0</v>
      </c>
      <c r="G329" s="482">
        <f t="shared" si="118"/>
        <v>0</v>
      </c>
      <c r="H329" s="482">
        <f t="shared" si="119"/>
        <v>0</v>
      </c>
      <c r="I329" s="482">
        <f t="shared" si="120"/>
        <v>0</v>
      </c>
      <c r="J329" s="482">
        <f t="shared" si="121"/>
        <v>0</v>
      </c>
      <c r="K329" s="482">
        <f t="shared" si="122"/>
        <v>0</v>
      </c>
      <c r="L329" s="483">
        <f t="shared" si="123"/>
        <v>0</v>
      </c>
      <c r="M329" s="481">
        <f t="shared" si="124"/>
        <v>0</v>
      </c>
      <c r="N329" s="482">
        <f t="shared" si="125"/>
        <v>0</v>
      </c>
      <c r="O329" s="482">
        <f t="shared" si="126"/>
        <v>0</v>
      </c>
      <c r="P329" s="482">
        <f t="shared" si="127"/>
        <v>0</v>
      </c>
      <c r="Q329" s="482">
        <f t="shared" si="128"/>
        <v>0</v>
      </c>
      <c r="R329" s="480">
        <f t="shared" si="129"/>
        <v>0</v>
      </c>
      <c r="S329" s="464">
        <f t="shared" si="130"/>
        <v>0</v>
      </c>
      <c r="T329" s="464">
        <f t="shared" si="131"/>
        <v>0</v>
      </c>
      <c r="U329" s="481">
        <f t="shared" si="132"/>
        <v>0</v>
      </c>
      <c r="V329" s="483">
        <f t="shared" si="133"/>
        <v>0</v>
      </c>
      <c r="W329" s="228">
        <f t="shared" si="114"/>
        <v>0</v>
      </c>
      <c r="X329" s="228">
        <f t="shared" si="111"/>
        <v>0</v>
      </c>
      <c r="Y329" s="228">
        <f t="shared" si="112"/>
        <v>0</v>
      </c>
      <c r="Z329" s="228">
        <f t="shared" si="113"/>
        <v>0</v>
      </c>
      <c r="AA329" s="234"/>
    </row>
    <row r="330" spans="1:27" x14ac:dyDescent="0.25">
      <c r="A330" s="465" t="s">
        <v>430</v>
      </c>
      <c r="B330" s="464">
        <v>6167</v>
      </c>
      <c r="C330" s="464">
        <v>1</v>
      </c>
      <c r="D330" s="479" t="str">
        <f t="shared" si="115"/>
        <v/>
      </c>
      <c r="E330" s="480">
        <f t="shared" si="116"/>
        <v>0</v>
      </c>
      <c r="F330" s="481">
        <f t="shared" si="117"/>
        <v>0</v>
      </c>
      <c r="G330" s="482">
        <f t="shared" si="118"/>
        <v>0</v>
      </c>
      <c r="H330" s="482">
        <f t="shared" si="119"/>
        <v>0</v>
      </c>
      <c r="I330" s="482">
        <f t="shared" si="120"/>
        <v>0</v>
      </c>
      <c r="J330" s="482">
        <f t="shared" si="121"/>
        <v>0</v>
      </c>
      <c r="K330" s="482">
        <f t="shared" si="122"/>
        <v>0</v>
      </c>
      <c r="L330" s="483">
        <f t="shared" si="123"/>
        <v>0</v>
      </c>
      <c r="M330" s="481">
        <f t="shared" si="124"/>
        <v>0</v>
      </c>
      <c r="N330" s="482">
        <f t="shared" si="125"/>
        <v>0</v>
      </c>
      <c r="O330" s="482">
        <f t="shared" si="126"/>
        <v>0</v>
      </c>
      <c r="P330" s="482">
        <f t="shared" si="127"/>
        <v>0</v>
      </c>
      <c r="Q330" s="482">
        <f t="shared" si="128"/>
        <v>0</v>
      </c>
      <c r="R330" s="480">
        <f t="shared" si="129"/>
        <v>0</v>
      </c>
      <c r="S330" s="464">
        <f t="shared" si="130"/>
        <v>0</v>
      </c>
      <c r="T330" s="464">
        <f t="shared" si="131"/>
        <v>0</v>
      </c>
      <c r="U330" s="481">
        <f t="shared" si="132"/>
        <v>0</v>
      </c>
      <c r="V330" s="483">
        <f t="shared" si="133"/>
        <v>0</v>
      </c>
      <c r="W330" s="228">
        <f t="shared" si="114"/>
        <v>0</v>
      </c>
      <c r="X330" s="228">
        <f t="shared" ref="X330:X520" si="134">IF(W330&gt;2,1,0)</f>
        <v>0</v>
      </c>
      <c r="Y330" s="228">
        <f t="shared" ref="Y330:Y349" si="135">IF(W330=2,1,0)</f>
        <v>0</v>
      </c>
      <c r="Z330" s="228">
        <f t="shared" ref="Z330:Z349" si="136">IF(W330=1,1,0)</f>
        <v>0</v>
      </c>
      <c r="AA330" s="234"/>
    </row>
    <row r="331" spans="1:27" x14ac:dyDescent="0.25">
      <c r="A331" s="465" t="s">
        <v>1523</v>
      </c>
      <c r="B331" s="464">
        <v>7096</v>
      </c>
      <c r="C331" s="464">
        <v>1</v>
      </c>
      <c r="D331" s="479" t="str">
        <f t="shared" si="115"/>
        <v/>
      </c>
      <c r="E331" s="480">
        <f t="shared" si="116"/>
        <v>0</v>
      </c>
      <c r="F331" s="481">
        <f t="shared" si="117"/>
        <v>0</v>
      </c>
      <c r="G331" s="482">
        <f t="shared" si="118"/>
        <v>0</v>
      </c>
      <c r="H331" s="482">
        <f t="shared" si="119"/>
        <v>0</v>
      </c>
      <c r="I331" s="482">
        <f t="shared" si="120"/>
        <v>0</v>
      </c>
      <c r="J331" s="482">
        <f t="shared" si="121"/>
        <v>0</v>
      </c>
      <c r="K331" s="482">
        <f t="shared" si="122"/>
        <v>0</v>
      </c>
      <c r="L331" s="483">
        <f t="shared" si="123"/>
        <v>0</v>
      </c>
      <c r="M331" s="481">
        <f t="shared" si="124"/>
        <v>0</v>
      </c>
      <c r="N331" s="482">
        <f t="shared" si="125"/>
        <v>0</v>
      </c>
      <c r="O331" s="482">
        <f t="shared" si="126"/>
        <v>0</v>
      </c>
      <c r="P331" s="482">
        <f t="shared" si="127"/>
        <v>0</v>
      </c>
      <c r="Q331" s="482">
        <f t="shared" si="128"/>
        <v>0</v>
      </c>
      <c r="R331" s="480">
        <f t="shared" si="129"/>
        <v>0</v>
      </c>
      <c r="S331" s="464">
        <f t="shared" si="130"/>
        <v>0</v>
      </c>
      <c r="T331" s="464">
        <f t="shared" si="131"/>
        <v>0</v>
      </c>
      <c r="U331" s="481">
        <f t="shared" si="132"/>
        <v>0</v>
      </c>
      <c r="V331" s="483">
        <f t="shared" si="133"/>
        <v>0</v>
      </c>
      <c r="W331" s="228">
        <f t="shared" ref="W331:W349" si="137">IF(E331&lt;-0.5,4,IF(ABS(E331)&lt;0.1,0,IF(ABS(E331)&lt;=0.5,1,IF(E331&lt;0.01*L331,2,3))))</f>
        <v>0</v>
      </c>
      <c r="X331" s="228">
        <f t="shared" si="134"/>
        <v>0</v>
      </c>
      <c r="Y331" s="228">
        <f t="shared" si="135"/>
        <v>0</v>
      </c>
      <c r="Z331" s="228">
        <f t="shared" si="136"/>
        <v>0</v>
      </c>
      <c r="AA331" s="234"/>
    </row>
    <row r="332" spans="1:27" x14ac:dyDescent="0.25">
      <c r="A332" s="465" t="s">
        <v>1528</v>
      </c>
      <c r="B332" s="464">
        <v>7065</v>
      </c>
      <c r="C332" s="464">
        <v>0</v>
      </c>
      <c r="D332" s="479" t="str">
        <f t="shared" si="115"/>
        <v>(alias)</v>
      </c>
      <c r="E332" s="480">
        <f t="shared" si="116"/>
        <v>0</v>
      </c>
      <c r="F332" s="481">
        <f t="shared" si="117"/>
        <v>0</v>
      </c>
      <c r="G332" s="482">
        <f t="shared" si="118"/>
        <v>0</v>
      </c>
      <c r="H332" s="482">
        <f t="shared" si="119"/>
        <v>0</v>
      </c>
      <c r="I332" s="482">
        <f t="shared" si="120"/>
        <v>0</v>
      </c>
      <c r="J332" s="482">
        <f t="shared" si="121"/>
        <v>0</v>
      </c>
      <c r="K332" s="482">
        <f t="shared" si="122"/>
        <v>0</v>
      </c>
      <c r="L332" s="483">
        <f t="shared" si="123"/>
        <v>0</v>
      </c>
      <c r="M332" s="481">
        <f t="shared" si="124"/>
        <v>0</v>
      </c>
      <c r="N332" s="482">
        <f t="shared" si="125"/>
        <v>0</v>
      </c>
      <c r="O332" s="482">
        <f t="shared" si="126"/>
        <v>0</v>
      </c>
      <c r="P332" s="482">
        <f t="shared" si="127"/>
        <v>0</v>
      </c>
      <c r="Q332" s="482">
        <f t="shared" si="128"/>
        <v>0</v>
      </c>
      <c r="R332" s="480">
        <f t="shared" si="129"/>
        <v>0</v>
      </c>
      <c r="S332" s="464">
        <f t="shared" si="130"/>
        <v>0</v>
      </c>
      <c r="T332" s="464">
        <f t="shared" si="131"/>
        <v>0</v>
      </c>
      <c r="U332" s="481">
        <f t="shared" si="132"/>
        <v>0</v>
      </c>
      <c r="V332" s="483">
        <f t="shared" si="133"/>
        <v>0</v>
      </c>
      <c r="W332" s="228">
        <f t="shared" si="137"/>
        <v>0</v>
      </c>
      <c r="X332" s="228">
        <f t="shared" si="134"/>
        <v>0</v>
      </c>
      <c r="Y332" s="228">
        <f t="shared" si="135"/>
        <v>0</v>
      </c>
      <c r="Z332" s="228">
        <f t="shared" si="136"/>
        <v>0</v>
      </c>
      <c r="AA332" s="234"/>
    </row>
    <row r="333" spans="1:27" x14ac:dyDescent="0.25">
      <c r="A333" s="465" t="s">
        <v>50</v>
      </c>
      <c r="B333" s="464">
        <v>7065</v>
      </c>
      <c r="C333" s="464">
        <v>1</v>
      </c>
      <c r="D333" s="479" t="str">
        <f t="shared" si="115"/>
        <v/>
      </c>
      <c r="E333" s="480">
        <f t="shared" si="116"/>
        <v>0</v>
      </c>
      <c r="F333" s="481">
        <f t="shared" si="117"/>
        <v>0</v>
      </c>
      <c r="G333" s="482">
        <f t="shared" si="118"/>
        <v>0</v>
      </c>
      <c r="H333" s="482">
        <f t="shared" si="119"/>
        <v>0</v>
      </c>
      <c r="I333" s="482">
        <f t="shared" si="120"/>
        <v>0</v>
      </c>
      <c r="J333" s="482">
        <f t="shared" si="121"/>
        <v>0</v>
      </c>
      <c r="K333" s="482">
        <f t="shared" si="122"/>
        <v>0</v>
      </c>
      <c r="L333" s="483">
        <f t="shared" si="123"/>
        <v>0</v>
      </c>
      <c r="M333" s="481">
        <f t="shared" si="124"/>
        <v>0</v>
      </c>
      <c r="N333" s="482">
        <f t="shared" si="125"/>
        <v>0</v>
      </c>
      <c r="O333" s="482">
        <f t="shared" si="126"/>
        <v>0</v>
      </c>
      <c r="P333" s="482">
        <f t="shared" si="127"/>
        <v>0</v>
      </c>
      <c r="Q333" s="482">
        <f t="shared" si="128"/>
        <v>0</v>
      </c>
      <c r="R333" s="480">
        <f t="shared" si="129"/>
        <v>0</v>
      </c>
      <c r="S333" s="464">
        <f t="shared" si="130"/>
        <v>0</v>
      </c>
      <c r="T333" s="464">
        <f t="shared" si="131"/>
        <v>0</v>
      </c>
      <c r="U333" s="481">
        <f t="shared" si="132"/>
        <v>0</v>
      </c>
      <c r="V333" s="483">
        <f t="shared" si="133"/>
        <v>0</v>
      </c>
      <c r="W333" s="228">
        <f t="shared" si="137"/>
        <v>0</v>
      </c>
      <c r="X333" s="228">
        <f t="shared" si="134"/>
        <v>0</v>
      </c>
      <c r="Y333" s="228">
        <f t="shared" si="135"/>
        <v>0</v>
      </c>
      <c r="Z333" s="228">
        <f t="shared" si="136"/>
        <v>0</v>
      </c>
      <c r="AA333" s="234"/>
    </row>
    <row r="334" spans="1:27" x14ac:dyDescent="0.25">
      <c r="A334" s="465" t="s">
        <v>431</v>
      </c>
      <c r="B334" s="464">
        <v>5051</v>
      </c>
      <c r="C334" s="464">
        <v>1</v>
      </c>
      <c r="D334" s="479" t="str">
        <f t="shared" si="115"/>
        <v/>
      </c>
      <c r="E334" s="480">
        <f t="shared" si="116"/>
        <v>0</v>
      </c>
      <c r="F334" s="481">
        <f t="shared" si="117"/>
        <v>0</v>
      </c>
      <c r="G334" s="482">
        <f t="shared" si="118"/>
        <v>0</v>
      </c>
      <c r="H334" s="482">
        <f t="shared" si="119"/>
        <v>0</v>
      </c>
      <c r="I334" s="482">
        <f t="shared" si="120"/>
        <v>0</v>
      </c>
      <c r="J334" s="482">
        <f t="shared" si="121"/>
        <v>0</v>
      </c>
      <c r="K334" s="482">
        <f t="shared" si="122"/>
        <v>0</v>
      </c>
      <c r="L334" s="483">
        <f t="shared" si="123"/>
        <v>0</v>
      </c>
      <c r="M334" s="481">
        <f t="shared" si="124"/>
        <v>0</v>
      </c>
      <c r="N334" s="482">
        <f t="shared" si="125"/>
        <v>0</v>
      </c>
      <c r="O334" s="482">
        <f t="shared" si="126"/>
        <v>0</v>
      </c>
      <c r="P334" s="482">
        <f t="shared" si="127"/>
        <v>0</v>
      </c>
      <c r="Q334" s="482">
        <f t="shared" si="128"/>
        <v>0</v>
      </c>
      <c r="R334" s="480">
        <f t="shared" si="129"/>
        <v>0</v>
      </c>
      <c r="S334" s="464">
        <f t="shared" si="130"/>
        <v>0</v>
      </c>
      <c r="T334" s="464">
        <f t="shared" si="131"/>
        <v>0</v>
      </c>
      <c r="U334" s="481">
        <f t="shared" si="132"/>
        <v>0</v>
      </c>
      <c r="V334" s="483">
        <f t="shared" si="133"/>
        <v>0</v>
      </c>
      <c r="W334" s="228">
        <f t="shared" si="137"/>
        <v>0</v>
      </c>
      <c r="X334" s="228">
        <f t="shared" si="134"/>
        <v>0</v>
      </c>
      <c r="Y334" s="228">
        <f t="shared" si="135"/>
        <v>0</v>
      </c>
      <c r="Z334" s="228">
        <f t="shared" si="136"/>
        <v>0</v>
      </c>
      <c r="AA334" s="234"/>
    </row>
    <row r="335" spans="1:27" x14ac:dyDescent="0.25">
      <c r="A335" s="465" t="s">
        <v>432</v>
      </c>
      <c r="B335" s="464">
        <v>7029</v>
      </c>
      <c r="C335" s="464">
        <v>1</v>
      </c>
      <c r="D335" s="479" t="str">
        <f t="shared" si="115"/>
        <v/>
      </c>
      <c r="E335" s="480">
        <f t="shared" si="116"/>
        <v>0</v>
      </c>
      <c r="F335" s="481">
        <f t="shared" si="117"/>
        <v>0</v>
      </c>
      <c r="G335" s="482">
        <f t="shared" si="118"/>
        <v>0</v>
      </c>
      <c r="H335" s="482">
        <f t="shared" si="119"/>
        <v>0</v>
      </c>
      <c r="I335" s="482">
        <f t="shared" si="120"/>
        <v>0</v>
      </c>
      <c r="J335" s="482">
        <f t="shared" si="121"/>
        <v>0</v>
      </c>
      <c r="K335" s="482">
        <f t="shared" si="122"/>
        <v>0</v>
      </c>
      <c r="L335" s="483">
        <f t="shared" si="123"/>
        <v>0</v>
      </c>
      <c r="M335" s="481">
        <f t="shared" si="124"/>
        <v>0</v>
      </c>
      <c r="N335" s="482">
        <f t="shared" si="125"/>
        <v>0</v>
      </c>
      <c r="O335" s="482">
        <f t="shared" si="126"/>
        <v>0</v>
      </c>
      <c r="P335" s="482">
        <f t="shared" si="127"/>
        <v>0</v>
      </c>
      <c r="Q335" s="482">
        <f t="shared" si="128"/>
        <v>0</v>
      </c>
      <c r="R335" s="480">
        <f t="shared" si="129"/>
        <v>0</v>
      </c>
      <c r="S335" s="464">
        <f t="shared" si="130"/>
        <v>0</v>
      </c>
      <c r="T335" s="464">
        <f t="shared" si="131"/>
        <v>0</v>
      </c>
      <c r="U335" s="481">
        <f t="shared" si="132"/>
        <v>0</v>
      </c>
      <c r="V335" s="483">
        <f t="shared" si="133"/>
        <v>0</v>
      </c>
      <c r="W335" s="228">
        <f t="shared" si="137"/>
        <v>0</v>
      </c>
      <c r="X335" s="228">
        <f t="shared" si="134"/>
        <v>0</v>
      </c>
      <c r="Y335" s="228">
        <f t="shared" si="135"/>
        <v>0</v>
      </c>
      <c r="Z335" s="228">
        <f t="shared" si="136"/>
        <v>0</v>
      </c>
      <c r="AA335" s="234"/>
    </row>
    <row r="336" spans="1:27" x14ac:dyDescent="0.25">
      <c r="A336" s="465" t="s">
        <v>433</v>
      </c>
      <c r="B336" s="464">
        <v>7004</v>
      </c>
      <c r="C336" s="464">
        <v>0</v>
      </c>
      <c r="D336" s="479" t="str">
        <f t="shared" si="115"/>
        <v>(alias)</v>
      </c>
      <c r="E336" s="480">
        <f t="shared" si="116"/>
        <v>0</v>
      </c>
      <c r="F336" s="481">
        <f t="shared" si="117"/>
        <v>0</v>
      </c>
      <c r="G336" s="482">
        <f t="shared" si="118"/>
        <v>0</v>
      </c>
      <c r="H336" s="482">
        <f t="shared" si="119"/>
        <v>0</v>
      </c>
      <c r="I336" s="482">
        <f t="shared" si="120"/>
        <v>0</v>
      </c>
      <c r="J336" s="482">
        <f t="shared" si="121"/>
        <v>0</v>
      </c>
      <c r="K336" s="482">
        <f t="shared" si="122"/>
        <v>0</v>
      </c>
      <c r="L336" s="483">
        <f t="shared" si="123"/>
        <v>0</v>
      </c>
      <c r="M336" s="481">
        <f t="shared" si="124"/>
        <v>0</v>
      </c>
      <c r="N336" s="482">
        <f t="shared" si="125"/>
        <v>0</v>
      </c>
      <c r="O336" s="482">
        <f t="shared" si="126"/>
        <v>0</v>
      </c>
      <c r="P336" s="482">
        <f t="shared" si="127"/>
        <v>0</v>
      </c>
      <c r="Q336" s="482">
        <f t="shared" si="128"/>
        <v>0</v>
      </c>
      <c r="R336" s="480">
        <f t="shared" si="129"/>
        <v>0</v>
      </c>
      <c r="S336" s="464">
        <f t="shared" si="130"/>
        <v>0</v>
      </c>
      <c r="T336" s="464">
        <f t="shared" si="131"/>
        <v>0</v>
      </c>
      <c r="U336" s="481">
        <f t="shared" si="132"/>
        <v>0</v>
      </c>
      <c r="V336" s="483">
        <f t="shared" si="133"/>
        <v>0</v>
      </c>
      <c r="W336" s="228">
        <f t="shared" si="137"/>
        <v>0</v>
      </c>
      <c r="X336" s="228">
        <f t="shared" si="134"/>
        <v>0</v>
      </c>
      <c r="Y336" s="228">
        <f t="shared" si="135"/>
        <v>0</v>
      </c>
      <c r="Z336" s="228">
        <f t="shared" si="136"/>
        <v>0</v>
      </c>
      <c r="AA336" s="234"/>
    </row>
    <row r="337" spans="1:27" x14ac:dyDescent="0.25">
      <c r="A337" s="465" t="s">
        <v>1143</v>
      </c>
      <c r="B337" s="464">
        <v>6112</v>
      </c>
      <c r="C337" s="464">
        <v>0</v>
      </c>
      <c r="D337" s="479" t="str">
        <f t="shared" ref="D337:D400" si="138">IF(W337&gt;2,"Problem?",IF(W337=2,"??",IF(W337=1,"Rounding?",IF(L337+O337&gt;0,"OK",IF(C337=0,"(alias)","")))))</f>
        <v>(alias)</v>
      </c>
      <c r="E337" s="480">
        <f t="shared" ref="E337:E400" si="139">C337*ROUND(F337-R337,1)</f>
        <v>0</v>
      </c>
      <c r="F337" s="481">
        <f t="shared" ref="F337:F400" si="140">SUMIF(DPVCODES,B337,DPCTONS)*C337-H337-G337</f>
        <v>0</v>
      </c>
      <c r="G337" s="482">
        <f t="shared" ref="G337:G400" si="141">SUMIF(DPVCODES,B337,DPmoglines)*C337</f>
        <v>0</v>
      </c>
      <c r="H337" s="482">
        <f t="shared" ref="H337:H400" si="142">SUMIF(DPVCODES,B337,DPGCTONS)*C337</f>
        <v>0</v>
      </c>
      <c r="I337" s="482">
        <f t="shared" ref="I337:I400" si="143">SUMIF(Q3VCODES,B337,Q3CTONS)*C337</f>
        <v>0</v>
      </c>
      <c r="J337" s="482">
        <f t="shared" ref="J337:J400" si="144">SUMIF(Q4VCODES,B337,Q4CTONS)*C337</f>
        <v>0</v>
      </c>
      <c r="K337" s="482">
        <f t="shared" ref="K337:K400" si="145">SUMIF(Q1CVCODES,B337,Q1CCTONS)*C337</f>
        <v>0</v>
      </c>
      <c r="L337" s="483">
        <f t="shared" ref="L337:L400" si="146">C337*(F337+H337+I337+J337+K337)</f>
        <v>0</v>
      </c>
      <c r="M337" s="481">
        <f t="shared" ref="M337:M400" si="147">SUMIF(DPVCODES,B337,DPAPTONS)*C337</f>
        <v>0</v>
      </c>
      <c r="N337" s="482">
        <f t="shared" ref="N337:N400" si="148">SUMIF(DPVCODES,B337,DPDPTONS)*C337</f>
        <v>0</v>
      </c>
      <c r="O337" s="482">
        <f t="shared" ref="O337:O400" si="149">C337*(M337+N337)</f>
        <v>0</v>
      </c>
      <c r="P337" s="482">
        <f t="shared" ref="P337:P400" si="150">SUMIF(Q2VCODES,B337,Q2BOTONS)*C337-U337</f>
        <v>0</v>
      </c>
      <c r="Q337" s="482">
        <f t="shared" ref="Q337:Q400" si="151">SUMIF(Q1BVCODES,B337,Q1BRSTONS)*C337</f>
        <v>0</v>
      </c>
      <c r="R337" s="480">
        <f t="shared" ref="R337:R400" si="152">ROUND(C337*(O337-P337-Q337),4)</f>
        <v>0</v>
      </c>
      <c r="S337" s="464">
        <f t="shared" ref="S337:S400" si="153">IF(+E337&gt;0.1,1,IF(+E337&lt;-0.1,1,0))</f>
        <v>0</v>
      </c>
      <c r="T337" s="464">
        <f t="shared" ref="T337:T400" si="154">IF(W337&gt;2,1,0)</f>
        <v>0</v>
      </c>
      <c r="U337" s="481">
        <f t="shared" ref="U337:U400" si="155">SUMIF(Q2VCODES,B337,Q2GTONS)*C337</f>
        <v>0</v>
      </c>
      <c r="V337" s="483">
        <f t="shared" ref="V337:V400" si="156">SUMIF(Q1CVCODES,B337,Q1CBOTONS)*C337</f>
        <v>0</v>
      </c>
      <c r="W337" s="228">
        <f t="shared" si="137"/>
        <v>0</v>
      </c>
      <c r="X337" s="228">
        <f t="shared" si="134"/>
        <v>0</v>
      </c>
      <c r="Y337" s="228">
        <f t="shared" si="135"/>
        <v>0</v>
      </c>
      <c r="Z337" s="228">
        <f t="shared" si="136"/>
        <v>0</v>
      </c>
      <c r="AA337" s="234"/>
    </row>
    <row r="338" spans="1:27" x14ac:dyDescent="0.25">
      <c r="A338" s="465" t="s">
        <v>434</v>
      </c>
      <c r="B338" s="464">
        <v>7044</v>
      </c>
      <c r="C338" s="464">
        <v>0</v>
      </c>
      <c r="D338" s="479" t="str">
        <f t="shared" si="138"/>
        <v>(alias)</v>
      </c>
      <c r="E338" s="480">
        <f t="shared" si="139"/>
        <v>0</v>
      </c>
      <c r="F338" s="481">
        <f t="shared" si="140"/>
        <v>0</v>
      </c>
      <c r="G338" s="482">
        <f t="shared" si="141"/>
        <v>0</v>
      </c>
      <c r="H338" s="482">
        <f t="shared" si="142"/>
        <v>0</v>
      </c>
      <c r="I338" s="482">
        <f t="shared" si="143"/>
        <v>0</v>
      </c>
      <c r="J338" s="482">
        <f t="shared" si="144"/>
        <v>0</v>
      </c>
      <c r="K338" s="482">
        <f t="shared" si="145"/>
        <v>0</v>
      </c>
      <c r="L338" s="483">
        <f t="shared" si="146"/>
        <v>0</v>
      </c>
      <c r="M338" s="481">
        <f t="shared" si="147"/>
        <v>0</v>
      </c>
      <c r="N338" s="482">
        <f t="shared" si="148"/>
        <v>0</v>
      </c>
      <c r="O338" s="482">
        <f t="shared" si="149"/>
        <v>0</v>
      </c>
      <c r="P338" s="482">
        <f t="shared" si="150"/>
        <v>0</v>
      </c>
      <c r="Q338" s="482">
        <f t="shared" si="151"/>
        <v>0</v>
      </c>
      <c r="R338" s="480">
        <f t="shared" si="152"/>
        <v>0</v>
      </c>
      <c r="S338" s="464">
        <f t="shared" si="153"/>
        <v>0</v>
      </c>
      <c r="T338" s="464">
        <f t="shared" si="154"/>
        <v>0</v>
      </c>
      <c r="U338" s="481">
        <f t="shared" si="155"/>
        <v>0</v>
      </c>
      <c r="V338" s="483">
        <f t="shared" si="156"/>
        <v>0</v>
      </c>
      <c r="W338" s="228">
        <f t="shared" si="137"/>
        <v>0</v>
      </c>
      <c r="X338" s="228">
        <f t="shared" si="134"/>
        <v>0</v>
      </c>
      <c r="Y338" s="228">
        <f t="shared" si="135"/>
        <v>0</v>
      </c>
      <c r="Z338" s="228">
        <f t="shared" si="136"/>
        <v>0</v>
      </c>
      <c r="AA338" s="234"/>
    </row>
    <row r="339" spans="1:27" x14ac:dyDescent="0.25">
      <c r="A339" s="465" t="s">
        <v>544</v>
      </c>
      <c r="B339" s="464">
        <v>7044</v>
      </c>
      <c r="C339" s="464">
        <v>1</v>
      </c>
      <c r="D339" s="479" t="str">
        <f t="shared" si="138"/>
        <v/>
      </c>
      <c r="E339" s="480">
        <f t="shared" si="139"/>
        <v>0</v>
      </c>
      <c r="F339" s="481">
        <f t="shared" si="140"/>
        <v>0</v>
      </c>
      <c r="G339" s="482">
        <f t="shared" si="141"/>
        <v>0</v>
      </c>
      <c r="H339" s="482">
        <f t="shared" si="142"/>
        <v>0</v>
      </c>
      <c r="I339" s="482">
        <f t="shared" si="143"/>
        <v>0</v>
      </c>
      <c r="J339" s="482">
        <f t="shared" si="144"/>
        <v>0</v>
      </c>
      <c r="K339" s="482">
        <f t="shared" si="145"/>
        <v>0</v>
      </c>
      <c r="L339" s="483">
        <f t="shared" si="146"/>
        <v>0</v>
      </c>
      <c r="M339" s="481">
        <f t="shared" si="147"/>
        <v>0</v>
      </c>
      <c r="N339" s="482">
        <f t="shared" si="148"/>
        <v>0</v>
      </c>
      <c r="O339" s="482">
        <f t="shared" si="149"/>
        <v>0</v>
      </c>
      <c r="P339" s="482">
        <f t="shared" si="150"/>
        <v>0</v>
      </c>
      <c r="Q339" s="482">
        <f t="shared" si="151"/>
        <v>0</v>
      </c>
      <c r="R339" s="480">
        <f t="shared" si="152"/>
        <v>0</v>
      </c>
      <c r="S339" s="464">
        <f t="shared" si="153"/>
        <v>0</v>
      </c>
      <c r="T339" s="464">
        <f t="shared" si="154"/>
        <v>0</v>
      </c>
      <c r="U339" s="481">
        <f t="shared" si="155"/>
        <v>0</v>
      </c>
      <c r="V339" s="483">
        <f t="shared" si="156"/>
        <v>0</v>
      </c>
      <c r="W339" s="228">
        <f t="shared" si="137"/>
        <v>0</v>
      </c>
      <c r="X339" s="228">
        <f t="shared" si="134"/>
        <v>0</v>
      </c>
      <c r="Y339" s="228">
        <f t="shared" si="135"/>
        <v>0</v>
      </c>
      <c r="Z339" s="228">
        <f t="shared" si="136"/>
        <v>0</v>
      </c>
      <c r="AA339" s="234"/>
    </row>
    <row r="340" spans="1:27" x14ac:dyDescent="0.25">
      <c r="A340" s="465" t="s">
        <v>435</v>
      </c>
      <c r="B340" s="464">
        <v>6085</v>
      </c>
      <c r="C340" s="464">
        <v>0</v>
      </c>
      <c r="D340" s="479" t="str">
        <f t="shared" si="138"/>
        <v>(alias)</v>
      </c>
      <c r="E340" s="480">
        <f t="shared" si="139"/>
        <v>0</v>
      </c>
      <c r="F340" s="481">
        <f t="shared" si="140"/>
        <v>0</v>
      </c>
      <c r="G340" s="482">
        <f t="shared" si="141"/>
        <v>0</v>
      </c>
      <c r="H340" s="482">
        <f t="shared" si="142"/>
        <v>0</v>
      </c>
      <c r="I340" s="482">
        <f t="shared" si="143"/>
        <v>0</v>
      </c>
      <c r="J340" s="482">
        <f t="shared" si="144"/>
        <v>0</v>
      </c>
      <c r="K340" s="482">
        <f t="shared" si="145"/>
        <v>0</v>
      </c>
      <c r="L340" s="483">
        <f t="shared" si="146"/>
        <v>0</v>
      </c>
      <c r="M340" s="481">
        <f t="shared" si="147"/>
        <v>0</v>
      </c>
      <c r="N340" s="482">
        <f t="shared" si="148"/>
        <v>0</v>
      </c>
      <c r="O340" s="482">
        <f t="shared" si="149"/>
        <v>0</v>
      </c>
      <c r="P340" s="482">
        <f t="shared" si="150"/>
        <v>0</v>
      </c>
      <c r="Q340" s="482">
        <f t="shared" si="151"/>
        <v>0</v>
      </c>
      <c r="R340" s="480">
        <f t="shared" si="152"/>
        <v>0</v>
      </c>
      <c r="S340" s="464">
        <f t="shared" si="153"/>
        <v>0</v>
      </c>
      <c r="T340" s="464">
        <f t="shared" si="154"/>
        <v>0</v>
      </c>
      <c r="U340" s="481">
        <f t="shared" si="155"/>
        <v>0</v>
      </c>
      <c r="V340" s="483">
        <f t="shared" si="156"/>
        <v>0</v>
      </c>
      <c r="W340" s="228">
        <f t="shared" si="137"/>
        <v>0</v>
      </c>
      <c r="X340" s="228">
        <f t="shared" si="134"/>
        <v>0</v>
      </c>
      <c r="Y340" s="228">
        <f t="shared" si="135"/>
        <v>0</v>
      </c>
      <c r="Z340" s="228">
        <f t="shared" si="136"/>
        <v>0</v>
      </c>
      <c r="AA340" s="234"/>
    </row>
    <row r="341" spans="1:27" x14ac:dyDescent="0.25">
      <c r="A341" s="465" t="s">
        <v>436</v>
      </c>
      <c r="B341" s="464">
        <v>6112</v>
      </c>
      <c r="C341" s="464">
        <v>1</v>
      </c>
      <c r="D341" s="479" t="str">
        <f t="shared" si="138"/>
        <v/>
      </c>
      <c r="E341" s="480">
        <f t="shared" si="139"/>
        <v>0</v>
      </c>
      <c r="F341" s="481">
        <f t="shared" si="140"/>
        <v>0</v>
      </c>
      <c r="G341" s="482">
        <f t="shared" si="141"/>
        <v>0</v>
      </c>
      <c r="H341" s="482">
        <f t="shared" si="142"/>
        <v>0</v>
      </c>
      <c r="I341" s="482">
        <f t="shared" si="143"/>
        <v>0</v>
      </c>
      <c r="J341" s="482">
        <f t="shared" si="144"/>
        <v>0</v>
      </c>
      <c r="K341" s="482">
        <f t="shared" si="145"/>
        <v>0</v>
      </c>
      <c r="L341" s="483">
        <f t="shared" si="146"/>
        <v>0</v>
      </c>
      <c r="M341" s="481">
        <f t="shared" si="147"/>
        <v>0</v>
      </c>
      <c r="N341" s="482">
        <f t="shared" si="148"/>
        <v>0</v>
      </c>
      <c r="O341" s="482">
        <f t="shared" si="149"/>
        <v>0</v>
      </c>
      <c r="P341" s="482">
        <f t="shared" si="150"/>
        <v>0</v>
      </c>
      <c r="Q341" s="482">
        <f t="shared" si="151"/>
        <v>0</v>
      </c>
      <c r="R341" s="480">
        <f t="shared" si="152"/>
        <v>0</v>
      </c>
      <c r="S341" s="464">
        <f t="shared" si="153"/>
        <v>0</v>
      </c>
      <c r="T341" s="464">
        <f t="shared" si="154"/>
        <v>0</v>
      </c>
      <c r="U341" s="481">
        <f t="shared" si="155"/>
        <v>0</v>
      </c>
      <c r="V341" s="483">
        <f t="shared" si="156"/>
        <v>0</v>
      </c>
      <c r="W341" s="228">
        <f t="shared" si="137"/>
        <v>0</v>
      </c>
      <c r="X341" s="228">
        <f t="shared" si="134"/>
        <v>0</v>
      </c>
      <c r="Y341" s="228">
        <f t="shared" si="135"/>
        <v>0</v>
      </c>
      <c r="Z341" s="228">
        <f t="shared" si="136"/>
        <v>0</v>
      </c>
      <c r="AA341" s="234"/>
    </row>
    <row r="342" spans="1:27" x14ac:dyDescent="0.25">
      <c r="A342" s="465" t="s">
        <v>1144</v>
      </c>
      <c r="B342" s="464">
        <v>6112</v>
      </c>
      <c r="C342" s="464">
        <v>0</v>
      </c>
      <c r="D342" s="479" t="str">
        <f t="shared" si="138"/>
        <v>(alias)</v>
      </c>
      <c r="E342" s="480">
        <f t="shared" si="139"/>
        <v>0</v>
      </c>
      <c r="F342" s="481">
        <f t="shared" si="140"/>
        <v>0</v>
      </c>
      <c r="G342" s="482">
        <f t="shared" si="141"/>
        <v>0</v>
      </c>
      <c r="H342" s="482">
        <f t="shared" si="142"/>
        <v>0</v>
      </c>
      <c r="I342" s="482">
        <f t="shared" si="143"/>
        <v>0</v>
      </c>
      <c r="J342" s="482">
        <f t="shared" si="144"/>
        <v>0</v>
      </c>
      <c r="K342" s="482">
        <f t="shared" si="145"/>
        <v>0</v>
      </c>
      <c r="L342" s="483">
        <f t="shared" si="146"/>
        <v>0</v>
      </c>
      <c r="M342" s="481">
        <f t="shared" si="147"/>
        <v>0</v>
      </c>
      <c r="N342" s="482">
        <f t="shared" si="148"/>
        <v>0</v>
      </c>
      <c r="O342" s="482">
        <f t="shared" si="149"/>
        <v>0</v>
      </c>
      <c r="P342" s="482">
        <f t="shared" si="150"/>
        <v>0</v>
      </c>
      <c r="Q342" s="482">
        <f t="shared" si="151"/>
        <v>0</v>
      </c>
      <c r="R342" s="480">
        <f t="shared" si="152"/>
        <v>0</v>
      </c>
      <c r="S342" s="464">
        <f t="shared" si="153"/>
        <v>0</v>
      </c>
      <c r="T342" s="464">
        <f t="shared" si="154"/>
        <v>0</v>
      </c>
      <c r="U342" s="481">
        <f t="shared" si="155"/>
        <v>0</v>
      </c>
      <c r="V342" s="483">
        <f t="shared" si="156"/>
        <v>0</v>
      </c>
      <c r="W342" s="228">
        <f t="shared" si="137"/>
        <v>0</v>
      </c>
      <c r="X342" s="228">
        <f t="shared" si="134"/>
        <v>0</v>
      </c>
      <c r="Y342" s="228">
        <f t="shared" si="135"/>
        <v>0</v>
      </c>
      <c r="Z342" s="228">
        <f t="shared" si="136"/>
        <v>0</v>
      </c>
      <c r="AA342" s="234"/>
    </row>
    <row r="343" spans="1:27" x14ac:dyDescent="0.25">
      <c r="A343" s="465" t="s">
        <v>437</v>
      </c>
      <c r="B343" s="464">
        <v>6184</v>
      </c>
      <c r="C343" s="464">
        <v>0</v>
      </c>
      <c r="D343" s="479" t="str">
        <f t="shared" si="138"/>
        <v>(alias)</v>
      </c>
      <c r="E343" s="480">
        <f t="shared" si="139"/>
        <v>0</v>
      </c>
      <c r="F343" s="481">
        <f t="shared" si="140"/>
        <v>0</v>
      </c>
      <c r="G343" s="482">
        <f t="shared" si="141"/>
        <v>0</v>
      </c>
      <c r="H343" s="482">
        <f t="shared" si="142"/>
        <v>0</v>
      </c>
      <c r="I343" s="482">
        <f t="shared" si="143"/>
        <v>0</v>
      </c>
      <c r="J343" s="482">
        <f t="shared" si="144"/>
        <v>0</v>
      </c>
      <c r="K343" s="482">
        <f t="shared" si="145"/>
        <v>0</v>
      </c>
      <c r="L343" s="483">
        <f t="shared" si="146"/>
        <v>0</v>
      </c>
      <c r="M343" s="481">
        <f t="shared" si="147"/>
        <v>0</v>
      </c>
      <c r="N343" s="482">
        <f t="shared" si="148"/>
        <v>0</v>
      </c>
      <c r="O343" s="482">
        <f t="shared" si="149"/>
        <v>0</v>
      </c>
      <c r="P343" s="482">
        <f t="shared" si="150"/>
        <v>0</v>
      </c>
      <c r="Q343" s="482">
        <f t="shared" si="151"/>
        <v>0</v>
      </c>
      <c r="R343" s="480">
        <f t="shared" si="152"/>
        <v>0</v>
      </c>
      <c r="S343" s="464">
        <f t="shared" si="153"/>
        <v>0</v>
      </c>
      <c r="T343" s="464">
        <f t="shared" si="154"/>
        <v>0</v>
      </c>
      <c r="U343" s="481">
        <f t="shared" si="155"/>
        <v>0</v>
      </c>
      <c r="V343" s="483">
        <f t="shared" si="156"/>
        <v>0</v>
      </c>
      <c r="W343" s="228">
        <f t="shared" si="137"/>
        <v>0</v>
      </c>
      <c r="X343" s="228">
        <f t="shared" si="134"/>
        <v>0</v>
      </c>
      <c r="Y343" s="228">
        <f t="shared" si="135"/>
        <v>0</v>
      </c>
      <c r="Z343" s="228">
        <f t="shared" si="136"/>
        <v>0</v>
      </c>
      <c r="AA343" s="234"/>
    </row>
    <row r="344" spans="1:27" x14ac:dyDescent="0.25">
      <c r="A344" s="465" t="s">
        <v>438</v>
      </c>
      <c r="B344" s="464">
        <v>6182</v>
      </c>
      <c r="C344" s="464">
        <v>1</v>
      </c>
      <c r="D344" s="479" t="str">
        <f t="shared" si="138"/>
        <v/>
      </c>
      <c r="E344" s="480">
        <f t="shared" si="139"/>
        <v>0</v>
      </c>
      <c r="F344" s="481">
        <f t="shared" si="140"/>
        <v>0</v>
      </c>
      <c r="G344" s="482">
        <f t="shared" si="141"/>
        <v>0</v>
      </c>
      <c r="H344" s="482">
        <f t="shared" si="142"/>
        <v>0</v>
      </c>
      <c r="I344" s="482">
        <f t="shared" si="143"/>
        <v>0</v>
      </c>
      <c r="J344" s="482">
        <f t="shared" si="144"/>
        <v>0</v>
      </c>
      <c r="K344" s="482">
        <f t="shared" si="145"/>
        <v>0</v>
      </c>
      <c r="L344" s="483">
        <f t="shared" si="146"/>
        <v>0</v>
      </c>
      <c r="M344" s="481">
        <f t="shared" si="147"/>
        <v>0</v>
      </c>
      <c r="N344" s="482">
        <f t="shared" si="148"/>
        <v>0</v>
      </c>
      <c r="O344" s="482">
        <f t="shared" si="149"/>
        <v>0</v>
      </c>
      <c r="P344" s="482">
        <f t="shared" si="150"/>
        <v>0</v>
      </c>
      <c r="Q344" s="482">
        <f t="shared" si="151"/>
        <v>0</v>
      </c>
      <c r="R344" s="480">
        <f t="shared" si="152"/>
        <v>0</v>
      </c>
      <c r="S344" s="464">
        <f t="shared" si="153"/>
        <v>0</v>
      </c>
      <c r="T344" s="464">
        <f t="shared" si="154"/>
        <v>0</v>
      </c>
      <c r="U344" s="481">
        <f t="shared" si="155"/>
        <v>0</v>
      </c>
      <c r="V344" s="483">
        <f t="shared" si="156"/>
        <v>0</v>
      </c>
      <c r="W344" s="228">
        <f t="shared" si="137"/>
        <v>0</v>
      </c>
      <c r="X344" s="228">
        <f t="shared" si="134"/>
        <v>0</v>
      </c>
      <c r="Y344" s="228">
        <f t="shared" si="135"/>
        <v>0</v>
      </c>
      <c r="Z344" s="228">
        <f t="shared" si="136"/>
        <v>0</v>
      </c>
      <c r="AA344" s="234"/>
    </row>
    <row r="345" spans="1:27" x14ac:dyDescent="0.25">
      <c r="A345" s="465" t="s">
        <v>774</v>
      </c>
      <c r="B345" s="464">
        <v>6022</v>
      </c>
      <c r="C345" s="464">
        <v>1</v>
      </c>
      <c r="D345" s="479" t="str">
        <f t="shared" si="138"/>
        <v/>
      </c>
      <c r="E345" s="480">
        <f t="shared" si="139"/>
        <v>0</v>
      </c>
      <c r="F345" s="481">
        <f t="shared" si="140"/>
        <v>0</v>
      </c>
      <c r="G345" s="482">
        <f t="shared" si="141"/>
        <v>0</v>
      </c>
      <c r="H345" s="482">
        <f t="shared" si="142"/>
        <v>0</v>
      </c>
      <c r="I345" s="482">
        <f t="shared" si="143"/>
        <v>0</v>
      </c>
      <c r="J345" s="482">
        <f t="shared" si="144"/>
        <v>0</v>
      </c>
      <c r="K345" s="482">
        <f t="shared" si="145"/>
        <v>0</v>
      </c>
      <c r="L345" s="483">
        <f t="shared" si="146"/>
        <v>0</v>
      </c>
      <c r="M345" s="481">
        <f t="shared" si="147"/>
        <v>0</v>
      </c>
      <c r="N345" s="482">
        <f t="shared" si="148"/>
        <v>0</v>
      </c>
      <c r="O345" s="482">
        <f t="shared" si="149"/>
        <v>0</v>
      </c>
      <c r="P345" s="482">
        <f t="shared" si="150"/>
        <v>0</v>
      </c>
      <c r="Q345" s="482">
        <f t="shared" si="151"/>
        <v>0</v>
      </c>
      <c r="R345" s="480">
        <f t="shared" si="152"/>
        <v>0</v>
      </c>
      <c r="S345" s="464">
        <f t="shared" si="153"/>
        <v>0</v>
      </c>
      <c r="T345" s="464">
        <f t="shared" si="154"/>
        <v>0</v>
      </c>
      <c r="U345" s="481">
        <f t="shared" si="155"/>
        <v>0</v>
      </c>
      <c r="V345" s="483">
        <f t="shared" si="156"/>
        <v>0</v>
      </c>
      <c r="W345" s="228">
        <f t="shared" si="137"/>
        <v>0</v>
      </c>
      <c r="X345" s="228">
        <f t="shared" si="134"/>
        <v>0</v>
      </c>
      <c r="Y345" s="228">
        <f t="shared" si="135"/>
        <v>0</v>
      </c>
      <c r="Z345" s="228">
        <f t="shared" si="136"/>
        <v>0</v>
      </c>
      <c r="AA345" s="234"/>
    </row>
    <row r="346" spans="1:27" x14ac:dyDescent="0.25">
      <c r="A346" s="465" t="s">
        <v>545</v>
      </c>
      <c r="B346" s="464">
        <v>6181</v>
      </c>
      <c r="C346" s="464">
        <v>1</v>
      </c>
      <c r="D346" s="479" t="str">
        <f t="shared" si="138"/>
        <v/>
      </c>
      <c r="E346" s="480">
        <f t="shared" si="139"/>
        <v>0</v>
      </c>
      <c r="F346" s="481">
        <f t="shared" si="140"/>
        <v>0</v>
      </c>
      <c r="G346" s="482">
        <f t="shared" si="141"/>
        <v>0</v>
      </c>
      <c r="H346" s="482">
        <f t="shared" si="142"/>
        <v>0</v>
      </c>
      <c r="I346" s="482">
        <f t="shared" si="143"/>
        <v>0</v>
      </c>
      <c r="J346" s="482">
        <f t="shared" si="144"/>
        <v>0</v>
      </c>
      <c r="K346" s="482">
        <f t="shared" si="145"/>
        <v>0</v>
      </c>
      <c r="L346" s="483">
        <f t="shared" si="146"/>
        <v>0</v>
      </c>
      <c r="M346" s="481">
        <f t="shared" si="147"/>
        <v>0</v>
      </c>
      <c r="N346" s="482">
        <f t="shared" si="148"/>
        <v>0</v>
      </c>
      <c r="O346" s="482">
        <f t="shared" si="149"/>
        <v>0</v>
      </c>
      <c r="P346" s="482">
        <f t="shared" si="150"/>
        <v>0</v>
      </c>
      <c r="Q346" s="482">
        <f t="shared" si="151"/>
        <v>0</v>
      </c>
      <c r="R346" s="480">
        <f t="shared" si="152"/>
        <v>0</v>
      </c>
      <c r="S346" s="464">
        <f t="shared" si="153"/>
        <v>0</v>
      </c>
      <c r="T346" s="464">
        <f t="shared" si="154"/>
        <v>0</v>
      </c>
      <c r="U346" s="481">
        <f t="shared" si="155"/>
        <v>0</v>
      </c>
      <c r="V346" s="483">
        <f t="shared" si="156"/>
        <v>0</v>
      </c>
      <c r="W346" s="228">
        <f t="shared" si="137"/>
        <v>0</v>
      </c>
      <c r="X346" s="228">
        <f t="shared" si="134"/>
        <v>0</v>
      </c>
      <c r="Y346" s="228">
        <f t="shared" si="135"/>
        <v>0</v>
      </c>
      <c r="Z346" s="228">
        <f t="shared" si="136"/>
        <v>0</v>
      </c>
      <c r="AA346" s="234"/>
    </row>
    <row r="347" spans="1:27" x14ac:dyDescent="0.25">
      <c r="A347" s="465" t="s">
        <v>978</v>
      </c>
      <c r="B347" s="464">
        <v>6042</v>
      </c>
      <c r="C347" s="464">
        <v>1</v>
      </c>
      <c r="D347" s="479" t="str">
        <f t="shared" si="138"/>
        <v/>
      </c>
      <c r="E347" s="480">
        <f t="shared" si="139"/>
        <v>0</v>
      </c>
      <c r="F347" s="481">
        <f t="shared" si="140"/>
        <v>0</v>
      </c>
      <c r="G347" s="482">
        <f t="shared" si="141"/>
        <v>0</v>
      </c>
      <c r="H347" s="482">
        <f t="shared" si="142"/>
        <v>0</v>
      </c>
      <c r="I347" s="482">
        <f t="shared" si="143"/>
        <v>0</v>
      </c>
      <c r="J347" s="482">
        <f t="shared" si="144"/>
        <v>0</v>
      </c>
      <c r="K347" s="482">
        <f t="shared" si="145"/>
        <v>0</v>
      </c>
      <c r="L347" s="483">
        <f t="shared" si="146"/>
        <v>0</v>
      </c>
      <c r="M347" s="481">
        <f t="shared" si="147"/>
        <v>0</v>
      </c>
      <c r="N347" s="482">
        <f t="shared" si="148"/>
        <v>0</v>
      </c>
      <c r="O347" s="482">
        <f t="shared" si="149"/>
        <v>0</v>
      </c>
      <c r="P347" s="482">
        <f t="shared" si="150"/>
        <v>0</v>
      </c>
      <c r="Q347" s="482">
        <f t="shared" si="151"/>
        <v>0</v>
      </c>
      <c r="R347" s="480">
        <f t="shared" si="152"/>
        <v>0</v>
      </c>
      <c r="S347" s="464">
        <f t="shared" si="153"/>
        <v>0</v>
      </c>
      <c r="T347" s="464">
        <f t="shared" si="154"/>
        <v>0</v>
      </c>
      <c r="U347" s="481">
        <f t="shared" si="155"/>
        <v>0</v>
      </c>
      <c r="V347" s="483">
        <f t="shared" si="156"/>
        <v>0</v>
      </c>
      <c r="W347" s="228">
        <f t="shared" si="137"/>
        <v>0</v>
      </c>
      <c r="X347" s="228">
        <f t="shared" si="134"/>
        <v>0</v>
      </c>
      <c r="Y347" s="228">
        <f t="shared" si="135"/>
        <v>0</v>
      </c>
      <c r="Z347" s="228">
        <f t="shared" si="136"/>
        <v>0</v>
      </c>
      <c r="AA347" s="234"/>
    </row>
    <row r="348" spans="1:27" x14ac:dyDescent="0.25">
      <c r="A348" s="465" t="s">
        <v>439</v>
      </c>
      <c r="B348" s="464">
        <v>5112</v>
      </c>
      <c r="C348" s="464">
        <v>1</v>
      </c>
      <c r="D348" s="479" t="str">
        <f t="shared" si="138"/>
        <v/>
      </c>
      <c r="E348" s="480">
        <f t="shared" si="139"/>
        <v>0</v>
      </c>
      <c r="F348" s="481">
        <f t="shared" si="140"/>
        <v>0</v>
      </c>
      <c r="G348" s="482">
        <f t="shared" si="141"/>
        <v>0</v>
      </c>
      <c r="H348" s="482">
        <f t="shared" si="142"/>
        <v>0</v>
      </c>
      <c r="I348" s="482">
        <f t="shared" si="143"/>
        <v>0</v>
      </c>
      <c r="J348" s="482">
        <f t="shared" si="144"/>
        <v>0</v>
      </c>
      <c r="K348" s="482">
        <f t="shared" si="145"/>
        <v>0</v>
      </c>
      <c r="L348" s="483">
        <f t="shared" si="146"/>
        <v>0</v>
      </c>
      <c r="M348" s="481">
        <f t="shared" si="147"/>
        <v>0</v>
      </c>
      <c r="N348" s="482">
        <f t="shared" si="148"/>
        <v>0</v>
      </c>
      <c r="O348" s="482">
        <f t="shared" si="149"/>
        <v>0</v>
      </c>
      <c r="P348" s="482">
        <f t="shared" si="150"/>
        <v>0</v>
      </c>
      <c r="Q348" s="482">
        <f t="shared" si="151"/>
        <v>0</v>
      </c>
      <c r="R348" s="480">
        <f t="shared" si="152"/>
        <v>0</v>
      </c>
      <c r="S348" s="464">
        <f t="shared" si="153"/>
        <v>0</v>
      </c>
      <c r="T348" s="464">
        <f t="shared" si="154"/>
        <v>0</v>
      </c>
      <c r="U348" s="481">
        <f t="shared" si="155"/>
        <v>0</v>
      </c>
      <c r="V348" s="483">
        <f t="shared" si="156"/>
        <v>0</v>
      </c>
      <c r="W348" s="228">
        <f t="shared" si="137"/>
        <v>0</v>
      </c>
      <c r="X348" s="228">
        <f t="shared" si="134"/>
        <v>0</v>
      </c>
      <c r="Y348" s="228">
        <f t="shared" si="135"/>
        <v>0</v>
      </c>
      <c r="Z348" s="228">
        <f t="shared" si="136"/>
        <v>0</v>
      </c>
      <c r="AA348" s="234"/>
    </row>
    <row r="349" spans="1:27" x14ac:dyDescent="0.25">
      <c r="A349" s="465" t="s">
        <v>440</v>
      </c>
      <c r="B349" s="464">
        <v>6021</v>
      </c>
      <c r="C349" s="464">
        <v>1</v>
      </c>
      <c r="D349" s="479" t="str">
        <f t="shared" si="138"/>
        <v/>
      </c>
      <c r="E349" s="480">
        <f t="shared" si="139"/>
        <v>0</v>
      </c>
      <c r="F349" s="481">
        <f t="shared" si="140"/>
        <v>0</v>
      </c>
      <c r="G349" s="482">
        <f t="shared" si="141"/>
        <v>0</v>
      </c>
      <c r="H349" s="482">
        <f t="shared" si="142"/>
        <v>0</v>
      </c>
      <c r="I349" s="482">
        <f t="shared" si="143"/>
        <v>0</v>
      </c>
      <c r="J349" s="482">
        <f t="shared" si="144"/>
        <v>0</v>
      </c>
      <c r="K349" s="482">
        <f t="shared" si="145"/>
        <v>0</v>
      </c>
      <c r="L349" s="483">
        <f t="shared" si="146"/>
        <v>0</v>
      </c>
      <c r="M349" s="481">
        <f t="shared" si="147"/>
        <v>0</v>
      </c>
      <c r="N349" s="482">
        <f t="shared" si="148"/>
        <v>0</v>
      </c>
      <c r="O349" s="482">
        <f t="shared" si="149"/>
        <v>0</v>
      </c>
      <c r="P349" s="482">
        <f t="shared" si="150"/>
        <v>0</v>
      </c>
      <c r="Q349" s="482">
        <f t="shared" si="151"/>
        <v>0</v>
      </c>
      <c r="R349" s="480">
        <f t="shared" si="152"/>
        <v>0</v>
      </c>
      <c r="S349" s="464">
        <f t="shared" si="153"/>
        <v>0</v>
      </c>
      <c r="T349" s="464">
        <f t="shared" si="154"/>
        <v>0</v>
      </c>
      <c r="U349" s="481">
        <f t="shared" si="155"/>
        <v>0</v>
      </c>
      <c r="V349" s="483">
        <f t="shared" si="156"/>
        <v>0</v>
      </c>
      <c r="W349" s="228">
        <f t="shared" si="137"/>
        <v>0</v>
      </c>
      <c r="X349" s="228">
        <f t="shared" si="134"/>
        <v>0</v>
      </c>
      <c r="Y349" s="228">
        <f t="shared" si="135"/>
        <v>0</v>
      </c>
      <c r="Z349" s="228">
        <f t="shared" si="136"/>
        <v>0</v>
      </c>
      <c r="AA349" s="234"/>
    </row>
    <row r="350" spans="1:27" x14ac:dyDescent="0.25">
      <c r="A350" s="465" t="s">
        <v>546</v>
      </c>
      <c r="B350" s="464">
        <v>5126</v>
      </c>
      <c r="C350" s="464">
        <v>1</v>
      </c>
      <c r="D350" s="479" t="str">
        <f t="shared" si="138"/>
        <v/>
      </c>
      <c r="E350" s="480">
        <f t="shared" si="139"/>
        <v>0</v>
      </c>
      <c r="F350" s="481">
        <f t="shared" si="140"/>
        <v>0</v>
      </c>
      <c r="G350" s="482">
        <f t="shared" si="141"/>
        <v>0</v>
      </c>
      <c r="H350" s="482">
        <f t="shared" si="142"/>
        <v>0</v>
      </c>
      <c r="I350" s="482">
        <f t="shared" si="143"/>
        <v>0</v>
      </c>
      <c r="J350" s="482">
        <f t="shared" si="144"/>
        <v>0</v>
      </c>
      <c r="K350" s="482">
        <f t="shared" si="145"/>
        <v>0</v>
      </c>
      <c r="L350" s="483">
        <f t="shared" si="146"/>
        <v>0</v>
      </c>
      <c r="M350" s="481">
        <f t="shared" si="147"/>
        <v>0</v>
      </c>
      <c r="N350" s="482">
        <f t="shared" si="148"/>
        <v>0</v>
      </c>
      <c r="O350" s="482">
        <f t="shared" si="149"/>
        <v>0</v>
      </c>
      <c r="P350" s="482">
        <f t="shared" si="150"/>
        <v>0</v>
      </c>
      <c r="Q350" s="482">
        <f t="shared" si="151"/>
        <v>0</v>
      </c>
      <c r="R350" s="480">
        <f t="shared" si="152"/>
        <v>0</v>
      </c>
      <c r="S350" s="464">
        <f t="shared" si="153"/>
        <v>0</v>
      </c>
      <c r="T350" s="464">
        <f t="shared" si="154"/>
        <v>0</v>
      </c>
      <c r="U350" s="481">
        <f t="shared" si="155"/>
        <v>0</v>
      </c>
      <c r="V350" s="483">
        <f t="shared" si="156"/>
        <v>0</v>
      </c>
      <c r="W350" s="228">
        <f t="shared" ref="W350:W519" si="157">IF(E350&lt;-0.5,4,IF(ABS(E350)&lt;0.1,0,IF(ABS(E350)&lt;=0.5,1,IF(E350&lt;0.01*L350,2,3))))</f>
        <v>0</v>
      </c>
      <c r="X350" s="228">
        <f t="shared" si="134"/>
        <v>0</v>
      </c>
      <c r="Y350" s="228">
        <f t="shared" ref="Y350:Y519" si="158">IF(W350=2,1,0)</f>
        <v>0</v>
      </c>
      <c r="Z350" s="228">
        <f t="shared" ref="Z350:Z519" si="159">IF(W350=1,1,0)</f>
        <v>0</v>
      </c>
      <c r="AA350" s="234"/>
    </row>
    <row r="351" spans="1:27" x14ac:dyDescent="0.25">
      <c r="A351" s="465" t="s">
        <v>862</v>
      </c>
      <c r="B351" s="464">
        <v>5066</v>
      </c>
      <c r="C351" s="464">
        <v>0</v>
      </c>
      <c r="D351" s="479" t="str">
        <f t="shared" si="138"/>
        <v>(alias)</v>
      </c>
      <c r="E351" s="480">
        <f t="shared" si="139"/>
        <v>0</v>
      </c>
      <c r="F351" s="481">
        <f t="shared" si="140"/>
        <v>0</v>
      </c>
      <c r="G351" s="482">
        <f t="shared" si="141"/>
        <v>0</v>
      </c>
      <c r="H351" s="482">
        <f t="shared" si="142"/>
        <v>0</v>
      </c>
      <c r="I351" s="482">
        <f t="shared" si="143"/>
        <v>0</v>
      </c>
      <c r="J351" s="482">
        <f t="shared" si="144"/>
        <v>0</v>
      </c>
      <c r="K351" s="482">
        <f t="shared" si="145"/>
        <v>0</v>
      </c>
      <c r="L351" s="483">
        <f t="shared" si="146"/>
        <v>0</v>
      </c>
      <c r="M351" s="481">
        <f t="shared" si="147"/>
        <v>0</v>
      </c>
      <c r="N351" s="482">
        <f t="shared" si="148"/>
        <v>0</v>
      </c>
      <c r="O351" s="482">
        <f t="shared" si="149"/>
        <v>0</v>
      </c>
      <c r="P351" s="482">
        <f t="shared" si="150"/>
        <v>0</v>
      </c>
      <c r="Q351" s="482">
        <f t="shared" si="151"/>
        <v>0</v>
      </c>
      <c r="R351" s="480">
        <f t="shared" si="152"/>
        <v>0</v>
      </c>
      <c r="S351" s="464">
        <f t="shared" si="153"/>
        <v>0</v>
      </c>
      <c r="T351" s="464">
        <f t="shared" si="154"/>
        <v>0</v>
      </c>
      <c r="U351" s="481">
        <f t="shared" si="155"/>
        <v>0</v>
      </c>
      <c r="V351" s="483">
        <f t="shared" si="156"/>
        <v>0</v>
      </c>
      <c r="W351" s="228">
        <f t="shared" si="157"/>
        <v>0</v>
      </c>
      <c r="X351" s="228">
        <f t="shared" si="134"/>
        <v>0</v>
      </c>
      <c r="Y351" s="228">
        <f t="shared" si="158"/>
        <v>0</v>
      </c>
      <c r="Z351" s="228">
        <f t="shared" si="159"/>
        <v>0</v>
      </c>
      <c r="AA351" s="234"/>
    </row>
    <row r="352" spans="1:27" x14ac:dyDescent="0.25">
      <c r="A352" s="465" t="s">
        <v>441</v>
      </c>
      <c r="B352" s="464">
        <v>5053</v>
      </c>
      <c r="C352" s="464">
        <v>1</v>
      </c>
      <c r="D352" s="479" t="str">
        <f t="shared" si="138"/>
        <v/>
      </c>
      <c r="E352" s="480">
        <f t="shared" si="139"/>
        <v>0</v>
      </c>
      <c r="F352" s="481">
        <f t="shared" si="140"/>
        <v>0</v>
      </c>
      <c r="G352" s="482">
        <f t="shared" si="141"/>
        <v>0</v>
      </c>
      <c r="H352" s="482">
        <f t="shared" si="142"/>
        <v>0</v>
      </c>
      <c r="I352" s="482">
        <f t="shared" si="143"/>
        <v>0</v>
      </c>
      <c r="J352" s="482">
        <f t="shared" si="144"/>
        <v>0</v>
      </c>
      <c r="K352" s="482">
        <f t="shared" si="145"/>
        <v>0</v>
      </c>
      <c r="L352" s="483">
        <f t="shared" si="146"/>
        <v>0</v>
      </c>
      <c r="M352" s="481">
        <f t="shared" si="147"/>
        <v>0</v>
      </c>
      <c r="N352" s="482">
        <f t="shared" si="148"/>
        <v>0</v>
      </c>
      <c r="O352" s="482">
        <f t="shared" si="149"/>
        <v>0</v>
      </c>
      <c r="P352" s="482">
        <f t="shared" si="150"/>
        <v>0</v>
      </c>
      <c r="Q352" s="482">
        <f t="shared" si="151"/>
        <v>0</v>
      </c>
      <c r="R352" s="480">
        <f t="shared" si="152"/>
        <v>0</v>
      </c>
      <c r="S352" s="464">
        <f t="shared" si="153"/>
        <v>0</v>
      </c>
      <c r="T352" s="464">
        <f t="shared" si="154"/>
        <v>0</v>
      </c>
      <c r="U352" s="481">
        <f t="shared" si="155"/>
        <v>0</v>
      </c>
      <c r="V352" s="483">
        <f t="shared" si="156"/>
        <v>0</v>
      </c>
      <c r="W352" s="228">
        <f t="shared" si="157"/>
        <v>0</v>
      </c>
      <c r="X352" s="228">
        <f t="shared" si="134"/>
        <v>0</v>
      </c>
      <c r="Y352" s="228">
        <f t="shared" si="158"/>
        <v>0</v>
      </c>
      <c r="Z352" s="228">
        <f t="shared" si="159"/>
        <v>0</v>
      </c>
      <c r="AA352" s="234"/>
    </row>
    <row r="353" spans="1:27" x14ac:dyDescent="0.25">
      <c r="A353" s="465" t="s">
        <v>623</v>
      </c>
      <c r="B353" s="464">
        <v>5004</v>
      </c>
      <c r="C353" s="464">
        <v>1</v>
      </c>
      <c r="D353" s="479" t="str">
        <f t="shared" si="138"/>
        <v/>
      </c>
      <c r="E353" s="480">
        <f t="shared" si="139"/>
        <v>0</v>
      </c>
      <c r="F353" s="481">
        <f t="shared" si="140"/>
        <v>0</v>
      </c>
      <c r="G353" s="482">
        <f t="shared" si="141"/>
        <v>0</v>
      </c>
      <c r="H353" s="482">
        <f t="shared" si="142"/>
        <v>0</v>
      </c>
      <c r="I353" s="482">
        <f t="shared" si="143"/>
        <v>0</v>
      </c>
      <c r="J353" s="482">
        <f t="shared" si="144"/>
        <v>0</v>
      </c>
      <c r="K353" s="482">
        <f t="shared" si="145"/>
        <v>0</v>
      </c>
      <c r="L353" s="483">
        <f t="shared" si="146"/>
        <v>0</v>
      </c>
      <c r="M353" s="481">
        <f t="shared" si="147"/>
        <v>0</v>
      </c>
      <c r="N353" s="482">
        <f t="shared" si="148"/>
        <v>0</v>
      </c>
      <c r="O353" s="482">
        <f t="shared" si="149"/>
        <v>0</v>
      </c>
      <c r="P353" s="482">
        <f t="shared" si="150"/>
        <v>0</v>
      </c>
      <c r="Q353" s="482">
        <f t="shared" si="151"/>
        <v>0</v>
      </c>
      <c r="R353" s="480">
        <f t="shared" si="152"/>
        <v>0</v>
      </c>
      <c r="S353" s="464">
        <f t="shared" si="153"/>
        <v>0</v>
      </c>
      <c r="T353" s="464">
        <f t="shared" si="154"/>
        <v>0</v>
      </c>
      <c r="U353" s="481">
        <f t="shared" si="155"/>
        <v>0</v>
      </c>
      <c r="V353" s="483">
        <f t="shared" si="156"/>
        <v>0</v>
      </c>
      <c r="W353" s="228">
        <f t="shared" si="157"/>
        <v>0</v>
      </c>
      <c r="X353" s="228">
        <f t="shared" si="134"/>
        <v>0</v>
      </c>
      <c r="Y353" s="228">
        <f t="shared" si="158"/>
        <v>0</v>
      </c>
      <c r="Z353" s="228">
        <f t="shared" si="159"/>
        <v>0</v>
      </c>
      <c r="AA353" s="234"/>
    </row>
    <row r="354" spans="1:27" x14ac:dyDescent="0.25">
      <c r="A354" s="465" t="s">
        <v>889</v>
      </c>
      <c r="B354" s="464">
        <v>5151</v>
      </c>
      <c r="C354" s="464">
        <v>1</v>
      </c>
      <c r="D354" s="479" t="str">
        <f t="shared" si="138"/>
        <v/>
      </c>
      <c r="E354" s="480">
        <f t="shared" si="139"/>
        <v>0</v>
      </c>
      <c r="F354" s="481">
        <f t="shared" si="140"/>
        <v>0</v>
      </c>
      <c r="G354" s="482">
        <f t="shared" si="141"/>
        <v>0</v>
      </c>
      <c r="H354" s="482">
        <f t="shared" si="142"/>
        <v>0</v>
      </c>
      <c r="I354" s="482">
        <f t="shared" si="143"/>
        <v>0</v>
      </c>
      <c r="J354" s="482">
        <f t="shared" si="144"/>
        <v>0</v>
      </c>
      <c r="K354" s="482">
        <f t="shared" si="145"/>
        <v>0</v>
      </c>
      <c r="L354" s="483">
        <f t="shared" si="146"/>
        <v>0</v>
      </c>
      <c r="M354" s="481">
        <f t="shared" si="147"/>
        <v>0</v>
      </c>
      <c r="N354" s="482">
        <f t="shared" si="148"/>
        <v>0</v>
      </c>
      <c r="O354" s="482">
        <f t="shared" si="149"/>
        <v>0</v>
      </c>
      <c r="P354" s="482">
        <f t="shared" si="150"/>
        <v>0</v>
      </c>
      <c r="Q354" s="482">
        <f t="shared" si="151"/>
        <v>0</v>
      </c>
      <c r="R354" s="480">
        <f t="shared" si="152"/>
        <v>0</v>
      </c>
      <c r="S354" s="464">
        <f t="shared" si="153"/>
        <v>0</v>
      </c>
      <c r="T354" s="464">
        <f t="shared" si="154"/>
        <v>0</v>
      </c>
      <c r="U354" s="481">
        <f t="shared" si="155"/>
        <v>0</v>
      </c>
      <c r="V354" s="483">
        <f t="shared" si="156"/>
        <v>0</v>
      </c>
      <c r="W354" s="228">
        <f t="shared" si="157"/>
        <v>0</v>
      </c>
      <c r="X354" s="228">
        <f t="shared" si="134"/>
        <v>0</v>
      </c>
      <c r="Y354" s="228">
        <f t="shared" si="158"/>
        <v>0</v>
      </c>
      <c r="Z354" s="228">
        <f t="shared" si="159"/>
        <v>0</v>
      </c>
      <c r="AA354" s="234"/>
    </row>
    <row r="355" spans="1:27" x14ac:dyDescent="0.25">
      <c r="A355" s="465" t="s">
        <v>442</v>
      </c>
      <c r="B355" s="464">
        <v>7056</v>
      </c>
      <c r="C355" s="464">
        <v>0</v>
      </c>
      <c r="D355" s="479" t="str">
        <f t="shared" si="138"/>
        <v>(alias)</v>
      </c>
      <c r="E355" s="480">
        <f t="shared" si="139"/>
        <v>0</v>
      </c>
      <c r="F355" s="481">
        <f t="shared" si="140"/>
        <v>0</v>
      </c>
      <c r="G355" s="482">
        <f t="shared" si="141"/>
        <v>0</v>
      </c>
      <c r="H355" s="482">
        <f t="shared" si="142"/>
        <v>0</v>
      </c>
      <c r="I355" s="482">
        <f t="shared" si="143"/>
        <v>0</v>
      </c>
      <c r="J355" s="482">
        <f t="shared" si="144"/>
        <v>0</v>
      </c>
      <c r="K355" s="482">
        <f t="shared" si="145"/>
        <v>0</v>
      </c>
      <c r="L355" s="483">
        <f t="shared" si="146"/>
        <v>0</v>
      </c>
      <c r="M355" s="481">
        <f t="shared" si="147"/>
        <v>0</v>
      </c>
      <c r="N355" s="482">
        <f t="shared" si="148"/>
        <v>0</v>
      </c>
      <c r="O355" s="482">
        <f t="shared" si="149"/>
        <v>0</v>
      </c>
      <c r="P355" s="482">
        <f t="shared" si="150"/>
        <v>0</v>
      </c>
      <c r="Q355" s="482">
        <f t="shared" si="151"/>
        <v>0</v>
      </c>
      <c r="R355" s="480">
        <f t="shared" si="152"/>
        <v>0</v>
      </c>
      <c r="S355" s="464">
        <f t="shared" si="153"/>
        <v>0</v>
      </c>
      <c r="T355" s="464">
        <f t="shared" si="154"/>
        <v>0</v>
      </c>
      <c r="U355" s="481">
        <f t="shared" si="155"/>
        <v>0</v>
      </c>
      <c r="V355" s="483">
        <f t="shared" si="156"/>
        <v>0</v>
      </c>
      <c r="W355" s="228">
        <f t="shared" si="157"/>
        <v>0</v>
      </c>
      <c r="X355" s="228">
        <f t="shared" si="134"/>
        <v>0</v>
      </c>
      <c r="Y355" s="228">
        <f t="shared" si="158"/>
        <v>0</v>
      </c>
      <c r="Z355" s="228">
        <f t="shared" si="159"/>
        <v>0</v>
      </c>
      <c r="AA355" s="234"/>
    </row>
    <row r="356" spans="1:27" x14ac:dyDescent="0.25">
      <c r="A356" s="465" t="s">
        <v>547</v>
      </c>
      <c r="B356" s="464">
        <v>5104</v>
      </c>
      <c r="C356" s="464">
        <v>0</v>
      </c>
      <c r="D356" s="479" t="str">
        <f t="shared" si="138"/>
        <v>(alias)</v>
      </c>
      <c r="E356" s="480">
        <f t="shared" si="139"/>
        <v>0</v>
      </c>
      <c r="F356" s="481">
        <f t="shared" si="140"/>
        <v>0</v>
      </c>
      <c r="G356" s="482">
        <f t="shared" si="141"/>
        <v>0</v>
      </c>
      <c r="H356" s="482">
        <f t="shared" si="142"/>
        <v>0</v>
      </c>
      <c r="I356" s="482">
        <f t="shared" si="143"/>
        <v>0</v>
      </c>
      <c r="J356" s="482">
        <f t="shared" si="144"/>
        <v>0</v>
      </c>
      <c r="K356" s="482">
        <f t="shared" si="145"/>
        <v>0</v>
      </c>
      <c r="L356" s="483">
        <f t="shared" si="146"/>
        <v>0</v>
      </c>
      <c r="M356" s="481">
        <f t="shared" si="147"/>
        <v>0</v>
      </c>
      <c r="N356" s="482">
        <f t="shared" si="148"/>
        <v>0</v>
      </c>
      <c r="O356" s="482">
        <f t="shared" si="149"/>
        <v>0</v>
      </c>
      <c r="P356" s="482">
        <f t="shared" si="150"/>
        <v>0</v>
      </c>
      <c r="Q356" s="482">
        <f t="shared" si="151"/>
        <v>0</v>
      </c>
      <c r="R356" s="480">
        <f t="shared" si="152"/>
        <v>0</v>
      </c>
      <c r="S356" s="464">
        <f t="shared" si="153"/>
        <v>0</v>
      </c>
      <c r="T356" s="464">
        <f t="shared" si="154"/>
        <v>0</v>
      </c>
      <c r="U356" s="481">
        <f t="shared" si="155"/>
        <v>0</v>
      </c>
      <c r="V356" s="483">
        <f t="shared" si="156"/>
        <v>0</v>
      </c>
      <c r="W356" s="228">
        <f t="shared" si="157"/>
        <v>0</v>
      </c>
      <c r="X356" s="228">
        <f t="shared" si="134"/>
        <v>0</v>
      </c>
      <c r="Y356" s="228">
        <f t="shared" si="158"/>
        <v>0</v>
      </c>
      <c r="Z356" s="228">
        <f t="shared" si="159"/>
        <v>0</v>
      </c>
      <c r="AA356" s="234"/>
    </row>
    <row r="357" spans="1:27" x14ac:dyDescent="0.25">
      <c r="A357" s="465" t="s">
        <v>443</v>
      </c>
      <c r="B357" s="464">
        <v>4013</v>
      </c>
      <c r="C357" s="464">
        <v>1</v>
      </c>
      <c r="D357" s="479" t="str">
        <f t="shared" si="138"/>
        <v/>
      </c>
      <c r="E357" s="480">
        <f t="shared" si="139"/>
        <v>0</v>
      </c>
      <c r="F357" s="481">
        <f t="shared" si="140"/>
        <v>0</v>
      </c>
      <c r="G357" s="482">
        <f t="shared" si="141"/>
        <v>0</v>
      </c>
      <c r="H357" s="482">
        <f t="shared" si="142"/>
        <v>0</v>
      </c>
      <c r="I357" s="482">
        <f t="shared" si="143"/>
        <v>0</v>
      </c>
      <c r="J357" s="482">
        <f t="shared" si="144"/>
        <v>0</v>
      </c>
      <c r="K357" s="482">
        <f t="shared" si="145"/>
        <v>0</v>
      </c>
      <c r="L357" s="483">
        <f t="shared" si="146"/>
        <v>0</v>
      </c>
      <c r="M357" s="481">
        <f t="shared" si="147"/>
        <v>0</v>
      </c>
      <c r="N357" s="482">
        <f t="shared" si="148"/>
        <v>0</v>
      </c>
      <c r="O357" s="482">
        <f t="shared" si="149"/>
        <v>0</v>
      </c>
      <c r="P357" s="482">
        <f t="shared" si="150"/>
        <v>0</v>
      </c>
      <c r="Q357" s="482">
        <f t="shared" si="151"/>
        <v>0</v>
      </c>
      <c r="R357" s="480">
        <f t="shared" si="152"/>
        <v>0</v>
      </c>
      <c r="S357" s="464">
        <f t="shared" si="153"/>
        <v>0</v>
      </c>
      <c r="T357" s="464">
        <f t="shared" si="154"/>
        <v>0</v>
      </c>
      <c r="U357" s="481">
        <f t="shared" si="155"/>
        <v>0</v>
      </c>
      <c r="V357" s="483">
        <f t="shared" si="156"/>
        <v>0</v>
      </c>
      <c r="W357" s="228">
        <f t="shared" si="157"/>
        <v>0</v>
      </c>
      <c r="X357" s="228">
        <f t="shared" si="134"/>
        <v>0</v>
      </c>
      <c r="Y357" s="228">
        <f t="shared" si="158"/>
        <v>0</v>
      </c>
      <c r="Z357" s="228">
        <f t="shared" si="159"/>
        <v>0</v>
      </c>
      <c r="AA357" s="234"/>
    </row>
    <row r="358" spans="1:27" x14ac:dyDescent="0.25">
      <c r="A358" s="465" t="s">
        <v>444</v>
      </c>
      <c r="B358" s="464">
        <v>5064</v>
      </c>
      <c r="C358" s="464">
        <v>0</v>
      </c>
      <c r="D358" s="479" t="str">
        <f t="shared" si="138"/>
        <v>(alias)</v>
      </c>
      <c r="E358" s="480">
        <f t="shared" si="139"/>
        <v>0</v>
      </c>
      <c r="F358" s="481">
        <f t="shared" si="140"/>
        <v>0</v>
      </c>
      <c r="G358" s="482">
        <f t="shared" si="141"/>
        <v>0</v>
      </c>
      <c r="H358" s="482">
        <f t="shared" si="142"/>
        <v>0</v>
      </c>
      <c r="I358" s="482">
        <f t="shared" si="143"/>
        <v>0</v>
      </c>
      <c r="J358" s="482">
        <f t="shared" si="144"/>
        <v>0</v>
      </c>
      <c r="K358" s="482">
        <f t="shared" si="145"/>
        <v>0</v>
      </c>
      <c r="L358" s="483">
        <f t="shared" si="146"/>
        <v>0</v>
      </c>
      <c r="M358" s="481">
        <f t="shared" si="147"/>
        <v>0</v>
      </c>
      <c r="N358" s="482">
        <f t="shared" si="148"/>
        <v>0</v>
      </c>
      <c r="O358" s="482">
        <f t="shared" si="149"/>
        <v>0</v>
      </c>
      <c r="P358" s="482">
        <f t="shared" si="150"/>
        <v>0</v>
      </c>
      <c r="Q358" s="482">
        <f t="shared" si="151"/>
        <v>0</v>
      </c>
      <c r="R358" s="480">
        <f t="shared" si="152"/>
        <v>0</v>
      </c>
      <c r="S358" s="464">
        <f t="shared" si="153"/>
        <v>0</v>
      </c>
      <c r="T358" s="464">
        <f t="shared" si="154"/>
        <v>0</v>
      </c>
      <c r="U358" s="481">
        <f t="shared" si="155"/>
        <v>0</v>
      </c>
      <c r="V358" s="483">
        <f t="shared" si="156"/>
        <v>0</v>
      </c>
      <c r="W358" s="228">
        <f t="shared" si="157"/>
        <v>0</v>
      </c>
      <c r="X358" s="228">
        <f t="shared" si="134"/>
        <v>0</v>
      </c>
      <c r="Y358" s="228">
        <f t="shared" si="158"/>
        <v>0</v>
      </c>
      <c r="Z358" s="228">
        <f t="shared" si="159"/>
        <v>0</v>
      </c>
      <c r="AA358" s="234"/>
    </row>
    <row r="359" spans="1:27" x14ac:dyDescent="0.25">
      <c r="A359" s="465" t="s">
        <v>548</v>
      </c>
      <c r="B359" s="464">
        <v>5085</v>
      </c>
      <c r="C359" s="464">
        <v>1</v>
      </c>
      <c r="D359" s="479" t="str">
        <f t="shared" si="138"/>
        <v/>
      </c>
      <c r="E359" s="480">
        <f t="shared" si="139"/>
        <v>0</v>
      </c>
      <c r="F359" s="481">
        <f t="shared" si="140"/>
        <v>0</v>
      </c>
      <c r="G359" s="482">
        <f t="shared" si="141"/>
        <v>0</v>
      </c>
      <c r="H359" s="482">
        <f t="shared" si="142"/>
        <v>0</v>
      </c>
      <c r="I359" s="482">
        <f t="shared" si="143"/>
        <v>0</v>
      </c>
      <c r="J359" s="482">
        <f t="shared" si="144"/>
        <v>0</v>
      </c>
      <c r="K359" s="482">
        <f t="shared" si="145"/>
        <v>0</v>
      </c>
      <c r="L359" s="483">
        <f t="shared" si="146"/>
        <v>0</v>
      </c>
      <c r="M359" s="481">
        <f t="shared" si="147"/>
        <v>0</v>
      </c>
      <c r="N359" s="482">
        <f t="shared" si="148"/>
        <v>0</v>
      </c>
      <c r="O359" s="482">
        <f t="shared" si="149"/>
        <v>0</v>
      </c>
      <c r="P359" s="482">
        <f t="shared" si="150"/>
        <v>0</v>
      </c>
      <c r="Q359" s="482">
        <f t="shared" si="151"/>
        <v>0</v>
      </c>
      <c r="R359" s="480">
        <f t="shared" si="152"/>
        <v>0</v>
      </c>
      <c r="S359" s="464">
        <f t="shared" si="153"/>
        <v>0</v>
      </c>
      <c r="T359" s="464">
        <f t="shared" si="154"/>
        <v>0</v>
      </c>
      <c r="U359" s="481">
        <f t="shared" si="155"/>
        <v>0</v>
      </c>
      <c r="V359" s="483">
        <f t="shared" si="156"/>
        <v>0</v>
      </c>
      <c r="W359" s="228">
        <f t="shared" si="157"/>
        <v>0</v>
      </c>
      <c r="X359" s="228">
        <f t="shared" si="134"/>
        <v>0</v>
      </c>
      <c r="Y359" s="228">
        <f t="shared" si="158"/>
        <v>0</v>
      </c>
      <c r="Z359" s="228">
        <f t="shared" si="159"/>
        <v>0</v>
      </c>
      <c r="AA359" s="234"/>
    </row>
    <row r="360" spans="1:27" x14ac:dyDescent="0.25">
      <c r="A360" s="465" t="s">
        <v>885</v>
      </c>
      <c r="B360" s="464">
        <v>5147</v>
      </c>
      <c r="C360" s="464">
        <v>1</v>
      </c>
      <c r="D360" s="479" t="str">
        <f t="shared" si="138"/>
        <v/>
      </c>
      <c r="E360" s="480">
        <f t="shared" si="139"/>
        <v>0</v>
      </c>
      <c r="F360" s="481">
        <f t="shared" si="140"/>
        <v>0</v>
      </c>
      <c r="G360" s="482">
        <f t="shared" si="141"/>
        <v>0</v>
      </c>
      <c r="H360" s="482">
        <f t="shared" si="142"/>
        <v>0</v>
      </c>
      <c r="I360" s="482">
        <f t="shared" si="143"/>
        <v>0</v>
      </c>
      <c r="J360" s="482">
        <f t="shared" si="144"/>
        <v>0</v>
      </c>
      <c r="K360" s="482">
        <f t="shared" si="145"/>
        <v>0</v>
      </c>
      <c r="L360" s="483">
        <f t="shared" si="146"/>
        <v>0</v>
      </c>
      <c r="M360" s="481">
        <f t="shared" si="147"/>
        <v>0</v>
      </c>
      <c r="N360" s="482">
        <f t="shared" si="148"/>
        <v>0</v>
      </c>
      <c r="O360" s="482">
        <f t="shared" si="149"/>
        <v>0</v>
      </c>
      <c r="P360" s="482">
        <f t="shared" si="150"/>
        <v>0</v>
      </c>
      <c r="Q360" s="482">
        <f t="shared" si="151"/>
        <v>0</v>
      </c>
      <c r="R360" s="480">
        <f t="shared" si="152"/>
        <v>0</v>
      </c>
      <c r="S360" s="464">
        <f t="shared" si="153"/>
        <v>0</v>
      </c>
      <c r="T360" s="464">
        <f t="shared" si="154"/>
        <v>0</v>
      </c>
      <c r="U360" s="481">
        <f t="shared" si="155"/>
        <v>0</v>
      </c>
      <c r="V360" s="483">
        <f t="shared" si="156"/>
        <v>0</v>
      </c>
      <c r="W360" s="228">
        <f t="shared" si="157"/>
        <v>0</v>
      </c>
      <c r="X360" s="228">
        <f t="shared" si="134"/>
        <v>0</v>
      </c>
      <c r="Y360" s="228">
        <f t="shared" si="158"/>
        <v>0</v>
      </c>
      <c r="Z360" s="228">
        <f t="shared" si="159"/>
        <v>0</v>
      </c>
      <c r="AA360" s="234"/>
    </row>
    <row r="361" spans="1:27" x14ac:dyDescent="0.25">
      <c r="A361" s="465" t="s">
        <v>445</v>
      </c>
      <c r="B361" s="464">
        <v>5054</v>
      </c>
      <c r="C361" s="464">
        <v>1</v>
      </c>
      <c r="D361" s="479" t="str">
        <f t="shared" si="138"/>
        <v/>
      </c>
      <c r="E361" s="480">
        <f t="shared" si="139"/>
        <v>0</v>
      </c>
      <c r="F361" s="481">
        <f t="shared" si="140"/>
        <v>0</v>
      </c>
      <c r="G361" s="482">
        <f t="shared" si="141"/>
        <v>0</v>
      </c>
      <c r="H361" s="482">
        <f t="shared" si="142"/>
        <v>0</v>
      </c>
      <c r="I361" s="482">
        <f t="shared" si="143"/>
        <v>0</v>
      </c>
      <c r="J361" s="482">
        <f t="shared" si="144"/>
        <v>0</v>
      </c>
      <c r="K361" s="482">
        <f t="shared" si="145"/>
        <v>0</v>
      </c>
      <c r="L361" s="483">
        <f t="shared" si="146"/>
        <v>0</v>
      </c>
      <c r="M361" s="481">
        <f t="shared" si="147"/>
        <v>0</v>
      </c>
      <c r="N361" s="482">
        <f t="shared" si="148"/>
        <v>0</v>
      </c>
      <c r="O361" s="482">
        <f t="shared" si="149"/>
        <v>0</v>
      </c>
      <c r="P361" s="482">
        <f t="shared" si="150"/>
        <v>0</v>
      </c>
      <c r="Q361" s="482">
        <f t="shared" si="151"/>
        <v>0</v>
      </c>
      <c r="R361" s="480">
        <f t="shared" si="152"/>
        <v>0</v>
      </c>
      <c r="S361" s="464">
        <f t="shared" si="153"/>
        <v>0</v>
      </c>
      <c r="T361" s="464">
        <f t="shared" si="154"/>
        <v>0</v>
      </c>
      <c r="U361" s="481">
        <f t="shared" si="155"/>
        <v>0</v>
      </c>
      <c r="V361" s="483">
        <f t="shared" si="156"/>
        <v>0</v>
      </c>
      <c r="W361" s="228">
        <f t="shared" ref="W361" si="160">IF(E361&lt;-0.5,4,IF(ABS(E361)&lt;0.1,0,IF(ABS(E361)&lt;=0.5,1,IF(E361&lt;0.01*L361,2,3))))</f>
        <v>0</v>
      </c>
      <c r="X361" s="228">
        <f t="shared" ref="X361" si="161">IF(W361&gt;2,1,0)</f>
        <v>0</v>
      </c>
      <c r="Y361" s="228">
        <f t="shared" ref="Y361" si="162">IF(W361=2,1,0)</f>
        <v>0</v>
      </c>
      <c r="Z361" s="228">
        <f t="shared" ref="Z361" si="163">IF(W361=1,1,0)</f>
        <v>0</v>
      </c>
      <c r="AA361" s="234"/>
    </row>
    <row r="362" spans="1:27" x14ac:dyDescent="0.25">
      <c r="A362" s="465" t="s">
        <v>882</v>
      </c>
      <c r="B362" s="464">
        <v>5144</v>
      </c>
      <c r="C362" s="464">
        <v>1</v>
      </c>
      <c r="D362" s="479" t="str">
        <f t="shared" si="138"/>
        <v/>
      </c>
      <c r="E362" s="480">
        <f t="shared" si="139"/>
        <v>0</v>
      </c>
      <c r="F362" s="481">
        <f t="shared" si="140"/>
        <v>0</v>
      </c>
      <c r="G362" s="482">
        <f t="shared" si="141"/>
        <v>0</v>
      </c>
      <c r="H362" s="482">
        <f t="shared" si="142"/>
        <v>0</v>
      </c>
      <c r="I362" s="482">
        <f t="shared" si="143"/>
        <v>0</v>
      </c>
      <c r="J362" s="482">
        <f t="shared" si="144"/>
        <v>0</v>
      </c>
      <c r="K362" s="482">
        <f t="shared" si="145"/>
        <v>0</v>
      </c>
      <c r="L362" s="483">
        <f t="shared" si="146"/>
        <v>0</v>
      </c>
      <c r="M362" s="481">
        <f t="shared" si="147"/>
        <v>0</v>
      </c>
      <c r="N362" s="482">
        <f t="shared" si="148"/>
        <v>0</v>
      </c>
      <c r="O362" s="482">
        <f t="shared" si="149"/>
        <v>0</v>
      </c>
      <c r="P362" s="482">
        <f t="shared" si="150"/>
        <v>0</v>
      </c>
      <c r="Q362" s="482">
        <f t="shared" si="151"/>
        <v>0</v>
      </c>
      <c r="R362" s="480">
        <f t="shared" si="152"/>
        <v>0</v>
      </c>
      <c r="S362" s="464">
        <f t="shared" si="153"/>
        <v>0</v>
      </c>
      <c r="T362" s="464">
        <f t="shared" si="154"/>
        <v>0</v>
      </c>
      <c r="U362" s="481">
        <f t="shared" si="155"/>
        <v>0</v>
      </c>
      <c r="V362" s="483">
        <f t="shared" si="156"/>
        <v>0</v>
      </c>
      <c r="W362" s="228">
        <f t="shared" si="157"/>
        <v>0</v>
      </c>
      <c r="X362" s="228">
        <f t="shared" si="134"/>
        <v>0</v>
      </c>
      <c r="Y362" s="228">
        <f t="shared" si="158"/>
        <v>0</v>
      </c>
      <c r="Z362" s="228">
        <f t="shared" si="159"/>
        <v>0</v>
      </c>
      <c r="AA362" s="234"/>
    </row>
    <row r="363" spans="1:27" x14ac:dyDescent="0.25">
      <c r="A363" s="465" t="s">
        <v>446</v>
      </c>
      <c r="B363" s="464">
        <v>5076</v>
      </c>
      <c r="C363" s="464">
        <v>1</v>
      </c>
      <c r="D363" s="479" t="str">
        <f t="shared" si="138"/>
        <v/>
      </c>
      <c r="E363" s="480">
        <f t="shared" si="139"/>
        <v>0</v>
      </c>
      <c r="F363" s="481">
        <f t="shared" si="140"/>
        <v>0</v>
      </c>
      <c r="G363" s="482">
        <f t="shared" si="141"/>
        <v>0</v>
      </c>
      <c r="H363" s="482">
        <f t="shared" si="142"/>
        <v>0</v>
      </c>
      <c r="I363" s="482">
        <f t="shared" si="143"/>
        <v>0</v>
      </c>
      <c r="J363" s="482">
        <f t="shared" si="144"/>
        <v>0</v>
      </c>
      <c r="K363" s="482">
        <f t="shared" si="145"/>
        <v>0</v>
      </c>
      <c r="L363" s="483">
        <f t="shared" si="146"/>
        <v>0</v>
      </c>
      <c r="M363" s="481">
        <f t="shared" si="147"/>
        <v>0</v>
      </c>
      <c r="N363" s="482">
        <f t="shared" si="148"/>
        <v>0</v>
      </c>
      <c r="O363" s="482">
        <f t="shared" si="149"/>
        <v>0</v>
      </c>
      <c r="P363" s="482">
        <f t="shared" si="150"/>
        <v>0</v>
      </c>
      <c r="Q363" s="482">
        <f t="shared" si="151"/>
        <v>0</v>
      </c>
      <c r="R363" s="480">
        <f t="shared" si="152"/>
        <v>0</v>
      </c>
      <c r="S363" s="464">
        <f t="shared" si="153"/>
        <v>0</v>
      </c>
      <c r="T363" s="464">
        <f t="shared" si="154"/>
        <v>0</v>
      </c>
      <c r="U363" s="481">
        <f t="shared" si="155"/>
        <v>0</v>
      </c>
      <c r="V363" s="483">
        <f t="shared" si="156"/>
        <v>0</v>
      </c>
      <c r="W363" s="228">
        <f t="shared" si="157"/>
        <v>0</v>
      </c>
      <c r="X363" s="228">
        <f t="shared" si="134"/>
        <v>0</v>
      </c>
      <c r="Y363" s="228">
        <f t="shared" si="158"/>
        <v>0</v>
      </c>
      <c r="Z363" s="228">
        <f t="shared" si="159"/>
        <v>0</v>
      </c>
      <c r="AA363" s="234"/>
    </row>
    <row r="364" spans="1:27" x14ac:dyDescent="0.25">
      <c r="A364" s="465" t="s">
        <v>891</v>
      </c>
      <c r="B364" s="464">
        <v>5153</v>
      </c>
      <c r="C364" s="464">
        <v>1</v>
      </c>
      <c r="D364" s="479" t="str">
        <f t="shared" si="138"/>
        <v/>
      </c>
      <c r="E364" s="480">
        <f t="shared" si="139"/>
        <v>0</v>
      </c>
      <c r="F364" s="481">
        <f t="shared" si="140"/>
        <v>0</v>
      </c>
      <c r="G364" s="482">
        <f t="shared" si="141"/>
        <v>0</v>
      </c>
      <c r="H364" s="482">
        <f t="shared" si="142"/>
        <v>0</v>
      </c>
      <c r="I364" s="482">
        <f t="shared" si="143"/>
        <v>0</v>
      </c>
      <c r="J364" s="482">
        <f t="shared" si="144"/>
        <v>0</v>
      </c>
      <c r="K364" s="482">
        <f t="shared" si="145"/>
        <v>0</v>
      </c>
      <c r="L364" s="483">
        <f t="shared" si="146"/>
        <v>0</v>
      </c>
      <c r="M364" s="481">
        <f t="shared" si="147"/>
        <v>0</v>
      </c>
      <c r="N364" s="482">
        <f t="shared" si="148"/>
        <v>0</v>
      </c>
      <c r="O364" s="482">
        <f t="shared" si="149"/>
        <v>0</v>
      </c>
      <c r="P364" s="482">
        <f t="shared" si="150"/>
        <v>0</v>
      </c>
      <c r="Q364" s="482">
        <f t="shared" si="151"/>
        <v>0</v>
      </c>
      <c r="R364" s="480">
        <f t="shared" si="152"/>
        <v>0</v>
      </c>
      <c r="S364" s="464">
        <f t="shared" si="153"/>
        <v>0</v>
      </c>
      <c r="T364" s="464">
        <f t="shared" si="154"/>
        <v>0</v>
      </c>
      <c r="U364" s="481">
        <f t="shared" si="155"/>
        <v>0</v>
      </c>
      <c r="V364" s="483">
        <f t="shared" si="156"/>
        <v>0</v>
      </c>
      <c r="W364" s="228">
        <f t="shared" si="157"/>
        <v>0</v>
      </c>
      <c r="X364" s="228">
        <f t="shared" si="134"/>
        <v>0</v>
      </c>
      <c r="Y364" s="228">
        <f t="shared" si="158"/>
        <v>0</v>
      </c>
      <c r="Z364" s="228">
        <f t="shared" si="159"/>
        <v>0</v>
      </c>
      <c r="AA364" s="234"/>
    </row>
    <row r="365" spans="1:27" x14ac:dyDescent="0.25">
      <c r="A365" s="465" t="s">
        <v>1414</v>
      </c>
      <c r="B365" s="464">
        <v>5200</v>
      </c>
      <c r="C365" s="464">
        <v>1</v>
      </c>
      <c r="D365" s="479" t="str">
        <f t="shared" si="138"/>
        <v/>
      </c>
      <c r="E365" s="480">
        <f t="shared" si="139"/>
        <v>0</v>
      </c>
      <c r="F365" s="481">
        <f t="shared" si="140"/>
        <v>0</v>
      </c>
      <c r="G365" s="482">
        <f t="shared" si="141"/>
        <v>0</v>
      </c>
      <c r="H365" s="482">
        <f t="shared" si="142"/>
        <v>0</v>
      </c>
      <c r="I365" s="482">
        <f t="shared" si="143"/>
        <v>0</v>
      </c>
      <c r="J365" s="482">
        <f t="shared" si="144"/>
        <v>0</v>
      </c>
      <c r="K365" s="482">
        <f t="shared" si="145"/>
        <v>0</v>
      </c>
      <c r="L365" s="483">
        <f t="shared" si="146"/>
        <v>0</v>
      </c>
      <c r="M365" s="481">
        <f t="shared" si="147"/>
        <v>0</v>
      </c>
      <c r="N365" s="482">
        <f t="shared" si="148"/>
        <v>0</v>
      </c>
      <c r="O365" s="482">
        <f t="shared" si="149"/>
        <v>0</v>
      </c>
      <c r="P365" s="482">
        <f t="shared" si="150"/>
        <v>0</v>
      </c>
      <c r="Q365" s="482">
        <f t="shared" si="151"/>
        <v>0</v>
      </c>
      <c r="R365" s="480">
        <f t="shared" si="152"/>
        <v>0</v>
      </c>
      <c r="S365" s="464">
        <f t="shared" si="153"/>
        <v>0</v>
      </c>
      <c r="T365" s="464">
        <f t="shared" si="154"/>
        <v>0</v>
      </c>
      <c r="U365" s="481">
        <f t="shared" si="155"/>
        <v>0</v>
      </c>
      <c r="V365" s="483">
        <f t="shared" si="156"/>
        <v>0</v>
      </c>
      <c r="W365" s="228">
        <f t="shared" si="157"/>
        <v>0</v>
      </c>
      <c r="X365" s="228">
        <f t="shared" si="134"/>
        <v>0</v>
      </c>
      <c r="Y365" s="228">
        <f t="shared" si="158"/>
        <v>0</v>
      </c>
      <c r="Z365" s="228">
        <f t="shared" si="159"/>
        <v>0</v>
      </c>
      <c r="AA365" s="234"/>
    </row>
    <row r="366" spans="1:27" x14ac:dyDescent="0.25">
      <c r="A366" s="465" t="s">
        <v>447</v>
      </c>
      <c r="B366" s="464">
        <v>7030</v>
      </c>
      <c r="C366" s="464">
        <v>1</v>
      </c>
      <c r="D366" s="479" t="str">
        <f t="shared" si="138"/>
        <v/>
      </c>
      <c r="E366" s="480">
        <f t="shared" si="139"/>
        <v>0</v>
      </c>
      <c r="F366" s="481">
        <f t="shared" si="140"/>
        <v>0</v>
      </c>
      <c r="G366" s="482">
        <f t="shared" si="141"/>
        <v>0</v>
      </c>
      <c r="H366" s="482">
        <f t="shared" si="142"/>
        <v>0</v>
      </c>
      <c r="I366" s="482">
        <f t="shared" si="143"/>
        <v>0</v>
      </c>
      <c r="J366" s="482">
        <f t="shared" si="144"/>
        <v>0</v>
      </c>
      <c r="K366" s="482">
        <f t="shared" si="145"/>
        <v>0</v>
      </c>
      <c r="L366" s="483">
        <f t="shared" si="146"/>
        <v>0</v>
      </c>
      <c r="M366" s="481">
        <f t="shared" si="147"/>
        <v>0</v>
      </c>
      <c r="N366" s="482">
        <f t="shared" si="148"/>
        <v>0</v>
      </c>
      <c r="O366" s="482">
        <f t="shared" si="149"/>
        <v>0</v>
      </c>
      <c r="P366" s="482">
        <f t="shared" si="150"/>
        <v>0</v>
      </c>
      <c r="Q366" s="482">
        <f t="shared" si="151"/>
        <v>0</v>
      </c>
      <c r="R366" s="480">
        <f t="shared" si="152"/>
        <v>0</v>
      </c>
      <c r="S366" s="464">
        <f t="shared" si="153"/>
        <v>0</v>
      </c>
      <c r="T366" s="464">
        <f t="shared" si="154"/>
        <v>0</v>
      </c>
      <c r="U366" s="481">
        <f t="shared" si="155"/>
        <v>0</v>
      </c>
      <c r="V366" s="483">
        <f t="shared" si="156"/>
        <v>0</v>
      </c>
      <c r="W366" s="228">
        <f t="shared" si="157"/>
        <v>0</v>
      </c>
      <c r="X366" s="228">
        <f t="shared" si="134"/>
        <v>0</v>
      </c>
      <c r="Y366" s="228">
        <f t="shared" si="158"/>
        <v>0</v>
      </c>
      <c r="Z366" s="228">
        <f t="shared" si="159"/>
        <v>0</v>
      </c>
      <c r="AA366" s="234"/>
    </row>
    <row r="367" spans="1:27" x14ac:dyDescent="0.25">
      <c r="A367" s="465" t="s">
        <v>549</v>
      </c>
      <c r="B367" s="464">
        <v>6118</v>
      </c>
      <c r="C367" s="464">
        <v>1</v>
      </c>
      <c r="D367" s="479" t="str">
        <f t="shared" si="138"/>
        <v/>
      </c>
      <c r="E367" s="480">
        <f t="shared" si="139"/>
        <v>0</v>
      </c>
      <c r="F367" s="481">
        <f t="shared" si="140"/>
        <v>0</v>
      </c>
      <c r="G367" s="482">
        <f t="shared" si="141"/>
        <v>0</v>
      </c>
      <c r="H367" s="482">
        <f t="shared" si="142"/>
        <v>0</v>
      </c>
      <c r="I367" s="482">
        <f t="shared" si="143"/>
        <v>0</v>
      </c>
      <c r="J367" s="482">
        <f t="shared" si="144"/>
        <v>0</v>
      </c>
      <c r="K367" s="482">
        <f t="shared" si="145"/>
        <v>0</v>
      </c>
      <c r="L367" s="483">
        <f t="shared" si="146"/>
        <v>0</v>
      </c>
      <c r="M367" s="481">
        <f t="shared" si="147"/>
        <v>0</v>
      </c>
      <c r="N367" s="482">
        <f t="shared" si="148"/>
        <v>0</v>
      </c>
      <c r="O367" s="482">
        <f t="shared" si="149"/>
        <v>0</v>
      </c>
      <c r="P367" s="482">
        <f t="shared" si="150"/>
        <v>0</v>
      </c>
      <c r="Q367" s="482">
        <f t="shared" si="151"/>
        <v>0</v>
      </c>
      <c r="R367" s="480">
        <f t="shared" si="152"/>
        <v>0</v>
      </c>
      <c r="S367" s="464">
        <f t="shared" si="153"/>
        <v>0</v>
      </c>
      <c r="T367" s="464">
        <f t="shared" si="154"/>
        <v>0</v>
      </c>
      <c r="U367" s="481">
        <f t="shared" si="155"/>
        <v>0</v>
      </c>
      <c r="V367" s="483">
        <f t="shared" si="156"/>
        <v>0</v>
      </c>
      <c r="W367" s="228">
        <f t="shared" si="157"/>
        <v>0</v>
      </c>
      <c r="X367" s="228">
        <f t="shared" si="134"/>
        <v>0</v>
      </c>
      <c r="Y367" s="228">
        <f t="shared" si="158"/>
        <v>0</v>
      </c>
      <c r="Z367" s="228">
        <f t="shared" si="159"/>
        <v>0</v>
      </c>
      <c r="AA367" s="234"/>
    </row>
    <row r="368" spans="1:27" x14ac:dyDescent="0.25">
      <c r="A368" s="465" t="s">
        <v>448</v>
      </c>
      <c r="B368" s="464">
        <v>5097</v>
      </c>
      <c r="C368" s="464">
        <v>1</v>
      </c>
      <c r="D368" s="479" t="str">
        <f t="shared" si="138"/>
        <v/>
      </c>
      <c r="E368" s="480">
        <f t="shared" si="139"/>
        <v>0</v>
      </c>
      <c r="F368" s="481">
        <f t="shared" si="140"/>
        <v>0</v>
      </c>
      <c r="G368" s="482">
        <f t="shared" si="141"/>
        <v>0</v>
      </c>
      <c r="H368" s="482">
        <f t="shared" si="142"/>
        <v>0</v>
      </c>
      <c r="I368" s="482">
        <f t="shared" si="143"/>
        <v>0</v>
      </c>
      <c r="J368" s="482">
        <f t="shared" si="144"/>
        <v>0</v>
      </c>
      <c r="K368" s="482">
        <f t="shared" si="145"/>
        <v>0</v>
      </c>
      <c r="L368" s="483">
        <f t="shared" si="146"/>
        <v>0</v>
      </c>
      <c r="M368" s="481">
        <f t="shared" si="147"/>
        <v>0</v>
      </c>
      <c r="N368" s="482">
        <f t="shared" si="148"/>
        <v>0</v>
      </c>
      <c r="O368" s="482">
        <f t="shared" si="149"/>
        <v>0</v>
      </c>
      <c r="P368" s="482">
        <f t="shared" si="150"/>
        <v>0</v>
      </c>
      <c r="Q368" s="482">
        <f t="shared" si="151"/>
        <v>0</v>
      </c>
      <c r="R368" s="480">
        <f t="shared" si="152"/>
        <v>0</v>
      </c>
      <c r="S368" s="464">
        <f t="shared" si="153"/>
        <v>0</v>
      </c>
      <c r="T368" s="464">
        <f t="shared" si="154"/>
        <v>0</v>
      </c>
      <c r="U368" s="481">
        <f t="shared" si="155"/>
        <v>0</v>
      </c>
      <c r="V368" s="483">
        <f t="shared" si="156"/>
        <v>0</v>
      </c>
      <c r="W368" s="228">
        <f t="shared" si="157"/>
        <v>0</v>
      </c>
      <c r="X368" s="228">
        <f t="shared" si="134"/>
        <v>0</v>
      </c>
      <c r="Y368" s="228">
        <f t="shared" si="158"/>
        <v>0</v>
      </c>
      <c r="Z368" s="228">
        <f t="shared" si="159"/>
        <v>0</v>
      </c>
      <c r="AA368" s="234"/>
    </row>
    <row r="369" spans="1:27" x14ac:dyDescent="0.25">
      <c r="A369" s="465" t="s">
        <v>913</v>
      </c>
      <c r="B369" s="464">
        <v>6060</v>
      </c>
      <c r="C369" s="464">
        <v>1</v>
      </c>
      <c r="D369" s="479" t="str">
        <f t="shared" si="138"/>
        <v/>
      </c>
      <c r="E369" s="480">
        <f t="shared" si="139"/>
        <v>0</v>
      </c>
      <c r="F369" s="481">
        <f t="shared" si="140"/>
        <v>0</v>
      </c>
      <c r="G369" s="482">
        <f t="shared" si="141"/>
        <v>0</v>
      </c>
      <c r="H369" s="482">
        <f t="shared" si="142"/>
        <v>0</v>
      </c>
      <c r="I369" s="482">
        <f t="shared" si="143"/>
        <v>0</v>
      </c>
      <c r="J369" s="482">
        <f t="shared" si="144"/>
        <v>0</v>
      </c>
      <c r="K369" s="482">
        <f t="shared" si="145"/>
        <v>0</v>
      </c>
      <c r="L369" s="483">
        <f t="shared" si="146"/>
        <v>0</v>
      </c>
      <c r="M369" s="481">
        <f t="shared" si="147"/>
        <v>0</v>
      </c>
      <c r="N369" s="482">
        <f t="shared" si="148"/>
        <v>0</v>
      </c>
      <c r="O369" s="482">
        <f t="shared" si="149"/>
        <v>0</v>
      </c>
      <c r="P369" s="482">
        <f t="shared" si="150"/>
        <v>0</v>
      </c>
      <c r="Q369" s="482">
        <f t="shared" si="151"/>
        <v>0</v>
      </c>
      <c r="R369" s="480">
        <f t="shared" si="152"/>
        <v>0</v>
      </c>
      <c r="S369" s="464">
        <f t="shared" si="153"/>
        <v>0</v>
      </c>
      <c r="T369" s="464">
        <f t="shared" si="154"/>
        <v>0</v>
      </c>
      <c r="U369" s="481">
        <f t="shared" si="155"/>
        <v>0</v>
      </c>
      <c r="V369" s="483">
        <f t="shared" si="156"/>
        <v>0</v>
      </c>
      <c r="W369" s="228">
        <f t="shared" si="157"/>
        <v>0</v>
      </c>
      <c r="X369" s="228">
        <f t="shared" si="134"/>
        <v>0</v>
      </c>
      <c r="Y369" s="228">
        <f t="shared" si="158"/>
        <v>0</v>
      </c>
      <c r="Z369" s="228">
        <f t="shared" si="159"/>
        <v>0</v>
      </c>
      <c r="AA369" s="234"/>
    </row>
    <row r="370" spans="1:27" x14ac:dyDescent="0.25">
      <c r="A370" s="465" t="s">
        <v>449</v>
      </c>
      <c r="B370" s="464">
        <v>5055</v>
      </c>
      <c r="C370" s="464">
        <v>1</v>
      </c>
      <c r="D370" s="479" t="str">
        <f t="shared" si="138"/>
        <v/>
      </c>
      <c r="E370" s="480">
        <f t="shared" si="139"/>
        <v>0</v>
      </c>
      <c r="F370" s="481">
        <f t="shared" si="140"/>
        <v>0</v>
      </c>
      <c r="G370" s="482">
        <f t="shared" si="141"/>
        <v>0</v>
      </c>
      <c r="H370" s="482">
        <f t="shared" si="142"/>
        <v>0</v>
      </c>
      <c r="I370" s="482">
        <f t="shared" si="143"/>
        <v>0</v>
      </c>
      <c r="J370" s="482">
        <f t="shared" si="144"/>
        <v>0</v>
      </c>
      <c r="K370" s="482">
        <f t="shared" si="145"/>
        <v>0</v>
      </c>
      <c r="L370" s="483">
        <f t="shared" si="146"/>
        <v>0</v>
      </c>
      <c r="M370" s="481">
        <f t="shared" si="147"/>
        <v>0</v>
      </c>
      <c r="N370" s="482">
        <f t="shared" si="148"/>
        <v>0</v>
      </c>
      <c r="O370" s="482">
        <f t="shared" si="149"/>
        <v>0</v>
      </c>
      <c r="P370" s="482">
        <f t="shared" si="150"/>
        <v>0</v>
      </c>
      <c r="Q370" s="482">
        <f t="shared" si="151"/>
        <v>0</v>
      </c>
      <c r="R370" s="480">
        <f t="shared" si="152"/>
        <v>0</v>
      </c>
      <c r="S370" s="464">
        <f t="shared" si="153"/>
        <v>0</v>
      </c>
      <c r="T370" s="464">
        <f t="shared" si="154"/>
        <v>0</v>
      </c>
      <c r="U370" s="481">
        <f t="shared" si="155"/>
        <v>0</v>
      </c>
      <c r="V370" s="483">
        <f t="shared" si="156"/>
        <v>0</v>
      </c>
      <c r="W370" s="228">
        <f t="shared" si="157"/>
        <v>0</v>
      </c>
      <c r="X370" s="228">
        <f t="shared" si="134"/>
        <v>0</v>
      </c>
      <c r="Y370" s="228">
        <f t="shared" si="158"/>
        <v>0</v>
      </c>
      <c r="Z370" s="228">
        <f t="shared" si="159"/>
        <v>0</v>
      </c>
      <c r="AA370" s="234"/>
    </row>
    <row r="371" spans="1:27" x14ac:dyDescent="0.25">
      <c r="A371" s="465" t="s">
        <v>550</v>
      </c>
      <c r="B371" s="464">
        <v>7056</v>
      </c>
      <c r="C371" s="464">
        <v>1</v>
      </c>
      <c r="D371" s="479" t="str">
        <f t="shared" si="138"/>
        <v/>
      </c>
      <c r="E371" s="480">
        <f t="shared" si="139"/>
        <v>0</v>
      </c>
      <c r="F371" s="481">
        <f t="shared" si="140"/>
        <v>0</v>
      </c>
      <c r="G371" s="482">
        <f t="shared" si="141"/>
        <v>0</v>
      </c>
      <c r="H371" s="482">
        <f t="shared" si="142"/>
        <v>0</v>
      </c>
      <c r="I371" s="482">
        <f t="shared" si="143"/>
        <v>0</v>
      </c>
      <c r="J371" s="482">
        <f t="shared" si="144"/>
        <v>0</v>
      </c>
      <c r="K371" s="482">
        <f t="shared" si="145"/>
        <v>0</v>
      </c>
      <c r="L371" s="483">
        <f t="shared" si="146"/>
        <v>0</v>
      </c>
      <c r="M371" s="481">
        <f t="shared" si="147"/>
        <v>0</v>
      </c>
      <c r="N371" s="482">
        <f t="shared" si="148"/>
        <v>0</v>
      </c>
      <c r="O371" s="482">
        <f t="shared" si="149"/>
        <v>0</v>
      </c>
      <c r="P371" s="482">
        <f t="shared" si="150"/>
        <v>0</v>
      </c>
      <c r="Q371" s="482">
        <f t="shared" si="151"/>
        <v>0</v>
      </c>
      <c r="R371" s="480">
        <f t="shared" si="152"/>
        <v>0</v>
      </c>
      <c r="S371" s="464">
        <f t="shared" si="153"/>
        <v>0</v>
      </c>
      <c r="T371" s="464">
        <f t="shared" si="154"/>
        <v>0</v>
      </c>
      <c r="U371" s="481">
        <f t="shared" si="155"/>
        <v>0</v>
      </c>
      <c r="V371" s="483">
        <f t="shared" si="156"/>
        <v>0</v>
      </c>
      <c r="W371" s="228">
        <f t="shared" si="157"/>
        <v>0</v>
      </c>
      <c r="X371" s="228">
        <f t="shared" si="134"/>
        <v>0</v>
      </c>
      <c r="Y371" s="228">
        <f t="shared" si="158"/>
        <v>0</v>
      </c>
      <c r="Z371" s="228">
        <f t="shared" si="159"/>
        <v>0</v>
      </c>
      <c r="AA371" s="234"/>
    </row>
    <row r="372" spans="1:27" x14ac:dyDescent="0.25">
      <c r="A372" s="465" t="s">
        <v>935</v>
      </c>
      <c r="B372" s="464">
        <v>6180</v>
      </c>
      <c r="C372" s="464">
        <v>0</v>
      </c>
      <c r="D372" s="479" t="str">
        <f t="shared" si="138"/>
        <v>(alias)</v>
      </c>
      <c r="E372" s="480">
        <f t="shared" si="139"/>
        <v>0</v>
      </c>
      <c r="F372" s="481">
        <f t="shared" si="140"/>
        <v>0</v>
      </c>
      <c r="G372" s="482">
        <f t="shared" si="141"/>
        <v>0</v>
      </c>
      <c r="H372" s="482">
        <f t="shared" si="142"/>
        <v>0</v>
      </c>
      <c r="I372" s="482">
        <f t="shared" si="143"/>
        <v>0</v>
      </c>
      <c r="J372" s="482">
        <f t="shared" si="144"/>
        <v>0</v>
      </c>
      <c r="K372" s="482">
        <f t="shared" si="145"/>
        <v>0</v>
      </c>
      <c r="L372" s="483">
        <f t="shared" si="146"/>
        <v>0</v>
      </c>
      <c r="M372" s="481">
        <f t="shared" si="147"/>
        <v>0</v>
      </c>
      <c r="N372" s="482">
        <f t="shared" si="148"/>
        <v>0</v>
      </c>
      <c r="O372" s="482">
        <f t="shared" si="149"/>
        <v>0</v>
      </c>
      <c r="P372" s="482">
        <f t="shared" si="150"/>
        <v>0</v>
      </c>
      <c r="Q372" s="482">
        <f t="shared" si="151"/>
        <v>0</v>
      </c>
      <c r="R372" s="480">
        <f t="shared" si="152"/>
        <v>0</v>
      </c>
      <c r="S372" s="464">
        <f t="shared" si="153"/>
        <v>0</v>
      </c>
      <c r="T372" s="464">
        <f t="shared" si="154"/>
        <v>0</v>
      </c>
      <c r="U372" s="481">
        <f t="shared" si="155"/>
        <v>0</v>
      </c>
      <c r="V372" s="483">
        <f t="shared" si="156"/>
        <v>0</v>
      </c>
      <c r="W372" s="228">
        <f t="shared" si="157"/>
        <v>0</v>
      </c>
      <c r="X372" s="228">
        <f t="shared" si="134"/>
        <v>0</v>
      </c>
      <c r="Y372" s="228">
        <f t="shared" si="158"/>
        <v>0</v>
      </c>
      <c r="Z372" s="228">
        <f t="shared" si="159"/>
        <v>0</v>
      </c>
      <c r="AA372" s="234"/>
    </row>
    <row r="373" spans="1:27" x14ac:dyDescent="0.25">
      <c r="A373" s="465" t="s">
        <v>450</v>
      </c>
      <c r="B373" s="464">
        <v>5070</v>
      </c>
      <c r="C373" s="464">
        <v>1</v>
      </c>
      <c r="D373" s="479" t="str">
        <f t="shared" si="138"/>
        <v/>
      </c>
      <c r="E373" s="480">
        <f t="shared" si="139"/>
        <v>0</v>
      </c>
      <c r="F373" s="481">
        <f t="shared" si="140"/>
        <v>0</v>
      </c>
      <c r="G373" s="482">
        <f t="shared" si="141"/>
        <v>0</v>
      </c>
      <c r="H373" s="482">
        <f t="shared" si="142"/>
        <v>0</v>
      </c>
      <c r="I373" s="482">
        <f t="shared" si="143"/>
        <v>0</v>
      </c>
      <c r="J373" s="482">
        <f t="shared" si="144"/>
        <v>0</v>
      </c>
      <c r="K373" s="482">
        <f t="shared" si="145"/>
        <v>0</v>
      </c>
      <c r="L373" s="483">
        <f t="shared" si="146"/>
        <v>0</v>
      </c>
      <c r="M373" s="481">
        <f t="shared" si="147"/>
        <v>0</v>
      </c>
      <c r="N373" s="482">
        <f t="shared" si="148"/>
        <v>0</v>
      </c>
      <c r="O373" s="482">
        <f t="shared" si="149"/>
        <v>0</v>
      </c>
      <c r="P373" s="482">
        <f t="shared" si="150"/>
        <v>0</v>
      </c>
      <c r="Q373" s="482">
        <f t="shared" si="151"/>
        <v>0</v>
      </c>
      <c r="R373" s="480">
        <f t="shared" si="152"/>
        <v>0</v>
      </c>
      <c r="S373" s="464">
        <f t="shared" si="153"/>
        <v>0</v>
      </c>
      <c r="T373" s="464">
        <f t="shared" si="154"/>
        <v>0</v>
      </c>
      <c r="U373" s="481">
        <f t="shared" si="155"/>
        <v>0</v>
      </c>
      <c r="V373" s="483">
        <f t="shared" si="156"/>
        <v>0</v>
      </c>
      <c r="W373" s="228">
        <f t="shared" si="157"/>
        <v>0</v>
      </c>
      <c r="X373" s="228">
        <f t="shared" si="134"/>
        <v>0</v>
      </c>
      <c r="Y373" s="228">
        <f t="shared" si="158"/>
        <v>0</v>
      </c>
      <c r="Z373" s="228">
        <f t="shared" si="159"/>
        <v>0</v>
      </c>
      <c r="AA373" s="234"/>
    </row>
    <row r="374" spans="1:27" x14ac:dyDescent="0.25">
      <c r="A374" s="465" t="s">
        <v>451</v>
      </c>
      <c r="B374" s="464">
        <v>7038</v>
      </c>
      <c r="C374" s="464">
        <v>0</v>
      </c>
      <c r="D374" s="479" t="str">
        <f t="shared" si="138"/>
        <v>(alias)</v>
      </c>
      <c r="E374" s="480">
        <f t="shared" si="139"/>
        <v>0</v>
      </c>
      <c r="F374" s="481">
        <f t="shared" si="140"/>
        <v>0</v>
      </c>
      <c r="G374" s="482">
        <f t="shared" si="141"/>
        <v>0</v>
      </c>
      <c r="H374" s="482">
        <f t="shared" si="142"/>
        <v>0</v>
      </c>
      <c r="I374" s="482">
        <f t="shared" si="143"/>
        <v>0</v>
      </c>
      <c r="J374" s="482">
        <f t="shared" si="144"/>
        <v>0</v>
      </c>
      <c r="K374" s="482">
        <f t="shared" si="145"/>
        <v>0</v>
      </c>
      <c r="L374" s="483">
        <f t="shared" si="146"/>
        <v>0</v>
      </c>
      <c r="M374" s="481">
        <f t="shared" si="147"/>
        <v>0</v>
      </c>
      <c r="N374" s="482">
        <f t="shared" si="148"/>
        <v>0</v>
      </c>
      <c r="O374" s="482">
        <f t="shared" si="149"/>
        <v>0</v>
      </c>
      <c r="P374" s="482">
        <f t="shared" si="150"/>
        <v>0</v>
      </c>
      <c r="Q374" s="482">
        <f t="shared" si="151"/>
        <v>0</v>
      </c>
      <c r="R374" s="480">
        <f t="shared" si="152"/>
        <v>0</v>
      </c>
      <c r="S374" s="464">
        <f t="shared" si="153"/>
        <v>0</v>
      </c>
      <c r="T374" s="464">
        <f t="shared" si="154"/>
        <v>0</v>
      </c>
      <c r="U374" s="481">
        <f t="shared" si="155"/>
        <v>0</v>
      </c>
      <c r="V374" s="483">
        <f t="shared" si="156"/>
        <v>0</v>
      </c>
      <c r="W374" s="228">
        <f t="shared" si="157"/>
        <v>0</v>
      </c>
      <c r="X374" s="228">
        <f t="shared" si="134"/>
        <v>0</v>
      </c>
      <c r="Y374" s="228">
        <f t="shared" si="158"/>
        <v>0</v>
      </c>
      <c r="Z374" s="228">
        <f t="shared" si="159"/>
        <v>0</v>
      </c>
      <c r="AA374" s="234"/>
    </row>
    <row r="375" spans="1:27" x14ac:dyDescent="0.25">
      <c r="A375" s="465" t="s">
        <v>452</v>
      </c>
      <c r="B375" s="464">
        <v>5056</v>
      </c>
      <c r="C375" s="464">
        <v>1</v>
      </c>
      <c r="D375" s="479" t="str">
        <f t="shared" si="138"/>
        <v/>
      </c>
      <c r="E375" s="480">
        <f t="shared" si="139"/>
        <v>0</v>
      </c>
      <c r="F375" s="481">
        <f t="shared" si="140"/>
        <v>0</v>
      </c>
      <c r="G375" s="482">
        <f t="shared" si="141"/>
        <v>0</v>
      </c>
      <c r="H375" s="482">
        <f t="shared" si="142"/>
        <v>0</v>
      </c>
      <c r="I375" s="482">
        <f t="shared" si="143"/>
        <v>0</v>
      </c>
      <c r="J375" s="482">
        <f t="shared" si="144"/>
        <v>0</v>
      </c>
      <c r="K375" s="482">
        <f t="shared" si="145"/>
        <v>0</v>
      </c>
      <c r="L375" s="483">
        <f t="shared" si="146"/>
        <v>0</v>
      </c>
      <c r="M375" s="481">
        <f t="shared" si="147"/>
        <v>0</v>
      </c>
      <c r="N375" s="482">
        <f t="shared" si="148"/>
        <v>0</v>
      </c>
      <c r="O375" s="482">
        <f t="shared" si="149"/>
        <v>0</v>
      </c>
      <c r="P375" s="482">
        <f t="shared" si="150"/>
        <v>0</v>
      </c>
      <c r="Q375" s="482">
        <f t="shared" si="151"/>
        <v>0</v>
      </c>
      <c r="R375" s="480">
        <f t="shared" si="152"/>
        <v>0</v>
      </c>
      <c r="S375" s="464">
        <f t="shared" si="153"/>
        <v>0</v>
      </c>
      <c r="T375" s="464">
        <f t="shared" si="154"/>
        <v>0</v>
      </c>
      <c r="U375" s="481">
        <f t="shared" si="155"/>
        <v>0</v>
      </c>
      <c r="V375" s="483">
        <f t="shared" si="156"/>
        <v>0</v>
      </c>
      <c r="W375" s="228">
        <f t="shared" si="157"/>
        <v>0</v>
      </c>
      <c r="X375" s="228">
        <f t="shared" si="134"/>
        <v>0</v>
      </c>
      <c r="Y375" s="228">
        <f t="shared" si="158"/>
        <v>0</v>
      </c>
      <c r="Z375" s="228">
        <f t="shared" si="159"/>
        <v>0</v>
      </c>
      <c r="AA375" s="234"/>
    </row>
    <row r="376" spans="1:27" x14ac:dyDescent="0.25">
      <c r="A376" s="465" t="s">
        <v>453</v>
      </c>
      <c r="B376" s="464">
        <v>7031</v>
      </c>
      <c r="C376" s="464">
        <v>1</v>
      </c>
      <c r="D376" s="479" t="str">
        <f t="shared" si="138"/>
        <v/>
      </c>
      <c r="E376" s="480">
        <f t="shared" si="139"/>
        <v>0</v>
      </c>
      <c r="F376" s="481">
        <f t="shared" si="140"/>
        <v>0</v>
      </c>
      <c r="G376" s="482">
        <f t="shared" si="141"/>
        <v>0</v>
      </c>
      <c r="H376" s="482">
        <f t="shared" si="142"/>
        <v>0</v>
      </c>
      <c r="I376" s="482">
        <f t="shared" si="143"/>
        <v>0</v>
      </c>
      <c r="J376" s="482">
        <f t="shared" si="144"/>
        <v>0</v>
      </c>
      <c r="K376" s="482">
        <f t="shared" si="145"/>
        <v>0</v>
      </c>
      <c r="L376" s="483">
        <f t="shared" si="146"/>
        <v>0</v>
      </c>
      <c r="M376" s="481">
        <f t="shared" si="147"/>
        <v>0</v>
      </c>
      <c r="N376" s="482">
        <f t="shared" si="148"/>
        <v>0</v>
      </c>
      <c r="O376" s="482">
        <f t="shared" si="149"/>
        <v>0</v>
      </c>
      <c r="P376" s="482">
        <f t="shared" si="150"/>
        <v>0</v>
      </c>
      <c r="Q376" s="482">
        <f t="shared" si="151"/>
        <v>0</v>
      </c>
      <c r="R376" s="480">
        <f t="shared" si="152"/>
        <v>0</v>
      </c>
      <c r="S376" s="464">
        <f t="shared" si="153"/>
        <v>0</v>
      </c>
      <c r="T376" s="464">
        <f t="shared" si="154"/>
        <v>0</v>
      </c>
      <c r="U376" s="481">
        <f t="shared" si="155"/>
        <v>0</v>
      </c>
      <c r="V376" s="483">
        <f t="shared" si="156"/>
        <v>0</v>
      </c>
      <c r="W376" s="228">
        <f t="shared" ref="W376:W388" si="164">IF(E376&lt;-0.5,4,IF(ABS(E376)&lt;0.1,0,IF(ABS(E376)&lt;=0.5,1,IF(E376&lt;0.01*L376,2,3))))</f>
        <v>0</v>
      </c>
      <c r="X376" s="228">
        <f t="shared" si="134"/>
        <v>0</v>
      </c>
      <c r="Y376" s="228">
        <f t="shared" ref="Y376:Y388" si="165">IF(W376=2,1,0)</f>
        <v>0</v>
      </c>
      <c r="Z376" s="228">
        <f t="shared" ref="Z376:Z388" si="166">IF(W376=1,1,0)</f>
        <v>0</v>
      </c>
      <c r="AA376" s="234"/>
    </row>
    <row r="377" spans="1:27" x14ac:dyDescent="0.25">
      <c r="A377" s="465" t="s">
        <v>1416</v>
      </c>
      <c r="B377" s="464">
        <v>6203</v>
      </c>
      <c r="C377" s="464">
        <v>1</v>
      </c>
      <c r="D377" s="479" t="str">
        <f t="shared" si="138"/>
        <v/>
      </c>
      <c r="E377" s="480">
        <f t="shared" si="139"/>
        <v>0</v>
      </c>
      <c r="F377" s="481">
        <f t="shared" si="140"/>
        <v>0</v>
      </c>
      <c r="G377" s="482">
        <f t="shared" si="141"/>
        <v>0</v>
      </c>
      <c r="H377" s="482">
        <f t="shared" si="142"/>
        <v>0</v>
      </c>
      <c r="I377" s="482">
        <f t="shared" si="143"/>
        <v>0</v>
      </c>
      <c r="J377" s="482">
        <f t="shared" si="144"/>
        <v>0</v>
      </c>
      <c r="K377" s="482">
        <f t="shared" si="145"/>
        <v>0</v>
      </c>
      <c r="L377" s="483">
        <f t="shared" si="146"/>
        <v>0</v>
      </c>
      <c r="M377" s="481">
        <f t="shared" si="147"/>
        <v>0</v>
      </c>
      <c r="N377" s="482">
        <f t="shared" si="148"/>
        <v>0</v>
      </c>
      <c r="O377" s="482">
        <f t="shared" si="149"/>
        <v>0</v>
      </c>
      <c r="P377" s="482">
        <f t="shared" si="150"/>
        <v>0</v>
      </c>
      <c r="Q377" s="482">
        <f t="shared" si="151"/>
        <v>0</v>
      </c>
      <c r="R377" s="480">
        <f t="shared" si="152"/>
        <v>0</v>
      </c>
      <c r="S377" s="464">
        <f t="shared" si="153"/>
        <v>0</v>
      </c>
      <c r="T377" s="464">
        <f t="shared" si="154"/>
        <v>0</v>
      </c>
      <c r="U377" s="481">
        <f t="shared" si="155"/>
        <v>0</v>
      </c>
      <c r="V377" s="483">
        <f t="shared" si="156"/>
        <v>0</v>
      </c>
      <c r="W377" s="228">
        <f t="shared" si="164"/>
        <v>0</v>
      </c>
      <c r="X377" s="228">
        <f t="shared" si="134"/>
        <v>0</v>
      </c>
      <c r="Y377" s="228">
        <f t="shared" si="165"/>
        <v>0</v>
      </c>
      <c r="Z377" s="228">
        <f t="shared" si="166"/>
        <v>0</v>
      </c>
      <c r="AA377" s="234"/>
    </row>
    <row r="378" spans="1:27" x14ac:dyDescent="0.25">
      <c r="A378" s="465" t="s">
        <v>454</v>
      </c>
      <c r="B378" s="464">
        <v>5085</v>
      </c>
      <c r="C378" s="464">
        <v>0</v>
      </c>
      <c r="D378" s="479" t="str">
        <f t="shared" si="138"/>
        <v>(alias)</v>
      </c>
      <c r="E378" s="480">
        <f t="shared" si="139"/>
        <v>0</v>
      </c>
      <c r="F378" s="481">
        <f t="shared" si="140"/>
        <v>0</v>
      </c>
      <c r="G378" s="482">
        <f t="shared" si="141"/>
        <v>0</v>
      </c>
      <c r="H378" s="482">
        <f t="shared" si="142"/>
        <v>0</v>
      </c>
      <c r="I378" s="482">
        <f t="shared" si="143"/>
        <v>0</v>
      </c>
      <c r="J378" s="482">
        <f t="shared" si="144"/>
        <v>0</v>
      </c>
      <c r="K378" s="482">
        <f t="shared" si="145"/>
        <v>0</v>
      </c>
      <c r="L378" s="483">
        <f t="shared" si="146"/>
        <v>0</v>
      </c>
      <c r="M378" s="481">
        <f t="shared" si="147"/>
        <v>0</v>
      </c>
      <c r="N378" s="482">
        <f t="shared" si="148"/>
        <v>0</v>
      </c>
      <c r="O378" s="482">
        <f t="shared" si="149"/>
        <v>0</v>
      </c>
      <c r="P378" s="482">
        <f t="shared" si="150"/>
        <v>0</v>
      </c>
      <c r="Q378" s="482">
        <f t="shared" si="151"/>
        <v>0</v>
      </c>
      <c r="R378" s="480">
        <f t="shared" si="152"/>
        <v>0</v>
      </c>
      <c r="S378" s="464">
        <f t="shared" si="153"/>
        <v>0</v>
      </c>
      <c r="T378" s="464">
        <f t="shared" si="154"/>
        <v>0</v>
      </c>
      <c r="U378" s="481">
        <f t="shared" si="155"/>
        <v>0</v>
      </c>
      <c r="V378" s="483">
        <f t="shared" si="156"/>
        <v>0</v>
      </c>
      <c r="W378" s="228">
        <f t="shared" si="164"/>
        <v>0</v>
      </c>
      <c r="X378" s="228">
        <f t="shared" si="134"/>
        <v>0</v>
      </c>
      <c r="Y378" s="228">
        <f t="shared" si="165"/>
        <v>0</v>
      </c>
      <c r="Z378" s="228">
        <f t="shared" si="166"/>
        <v>0</v>
      </c>
      <c r="AA378" s="234"/>
    </row>
    <row r="379" spans="1:27" x14ac:dyDescent="0.25">
      <c r="A379" s="465" t="s">
        <v>455</v>
      </c>
      <c r="B379" s="464">
        <v>6086</v>
      </c>
      <c r="C379" s="464">
        <v>0</v>
      </c>
      <c r="D379" s="479" t="str">
        <f t="shared" si="138"/>
        <v>(alias)</v>
      </c>
      <c r="E379" s="480">
        <f t="shared" si="139"/>
        <v>0</v>
      </c>
      <c r="F379" s="481">
        <f t="shared" si="140"/>
        <v>0</v>
      </c>
      <c r="G379" s="482">
        <f t="shared" si="141"/>
        <v>0</v>
      </c>
      <c r="H379" s="482">
        <f t="shared" si="142"/>
        <v>0</v>
      </c>
      <c r="I379" s="482">
        <f t="shared" si="143"/>
        <v>0</v>
      </c>
      <c r="J379" s="482">
        <f t="shared" si="144"/>
        <v>0</v>
      </c>
      <c r="K379" s="482">
        <f t="shared" si="145"/>
        <v>0</v>
      </c>
      <c r="L379" s="483">
        <f t="shared" si="146"/>
        <v>0</v>
      </c>
      <c r="M379" s="481">
        <f t="shared" si="147"/>
        <v>0</v>
      </c>
      <c r="N379" s="482">
        <f t="shared" si="148"/>
        <v>0</v>
      </c>
      <c r="O379" s="482">
        <f t="shared" si="149"/>
        <v>0</v>
      </c>
      <c r="P379" s="482">
        <f t="shared" si="150"/>
        <v>0</v>
      </c>
      <c r="Q379" s="482">
        <f t="shared" si="151"/>
        <v>0</v>
      </c>
      <c r="R379" s="480">
        <f t="shared" si="152"/>
        <v>0</v>
      </c>
      <c r="S379" s="464">
        <f t="shared" si="153"/>
        <v>0</v>
      </c>
      <c r="T379" s="464">
        <f t="shared" si="154"/>
        <v>0</v>
      </c>
      <c r="U379" s="481">
        <f t="shared" si="155"/>
        <v>0</v>
      </c>
      <c r="V379" s="483">
        <f t="shared" si="156"/>
        <v>0</v>
      </c>
      <c r="W379" s="228">
        <f t="shared" si="164"/>
        <v>0</v>
      </c>
      <c r="X379" s="228">
        <f t="shared" si="134"/>
        <v>0</v>
      </c>
      <c r="Y379" s="228">
        <f t="shared" si="165"/>
        <v>0</v>
      </c>
      <c r="Z379" s="228">
        <f t="shared" si="166"/>
        <v>0</v>
      </c>
      <c r="AA379" s="234"/>
    </row>
    <row r="380" spans="1:27" x14ac:dyDescent="0.25">
      <c r="A380" s="465" t="s">
        <v>456</v>
      </c>
      <c r="B380" s="464">
        <v>6172</v>
      </c>
      <c r="C380" s="464">
        <v>1</v>
      </c>
      <c r="D380" s="479" t="str">
        <f t="shared" si="138"/>
        <v/>
      </c>
      <c r="E380" s="480">
        <f t="shared" si="139"/>
        <v>0</v>
      </c>
      <c r="F380" s="481">
        <f t="shared" si="140"/>
        <v>0</v>
      </c>
      <c r="G380" s="482">
        <f t="shared" si="141"/>
        <v>0</v>
      </c>
      <c r="H380" s="482">
        <f t="shared" si="142"/>
        <v>0</v>
      </c>
      <c r="I380" s="482">
        <f t="shared" si="143"/>
        <v>0</v>
      </c>
      <c r="J380" s="482">
        <f t="shared" si="144"/>
        <v>0</v>
      </c>
      <c r="K380" s="482">
        <f t="shared" si="145"/>
        <v>0</v>
      </c>
      <c r="L380" s="483">
        <f t="shared" si="146"/>
        <v>0</v>
      </c>
      <c r="M380" s="481">
        <f t="shared" si="147"/>
        <v>0</v>
      </c>
      <c r="N380" s="482">
        <f t="shared" si="148"/>
        <v>0</v>
      </c>
      <c r="O380" s="482">
        <f t="shared" si="149"/>
        <v>0</v>
      </c>
      <c r="P380" s="482">
        <f t="shared" si="150"/>
        <v>0</v>
      </c>
      <c r="Q380" s="482">
        <f t="shared" si="151"/>
        <v>0</v>
      </c>
      <c r="R380" s="480">
        <f t="shared" si="152"/>
        <v>0</v>
      </c>
      <c r="S380" s="464">
        <f t="shared" si="153"/>
        <v>0</v>
      </c>
      <c r="T380" s="464">
        <f t="shared" si="154"/>
        <v>0</v>
      </c>
      <c r="U380" s="481">
        <f t="shared" si="155"/>
        <v>0</v>
      </c>
      <c r="V380" s="483">
        <f t="shared" si="156"/>
        <v>0</v>
      </c>
      <c r="W380" s="228">
        <f t="shared" si="164"/>
        <v>0</v>
      </c>
      <c r="X380" s="228">
        <f t="shared" si="134"/>
        <v>0</v>
      </c>
      <c r="Y380" s="228">
        <f t="shared" si="165"/>
        <v>0</v>
      </c>
      <c r="Z380" s="228">
        <f t="shared" si="166"/>
        <v>0</v>
      </c>
      <c r="AA380" s="234"/>
    </row>
    <row r="381" spans="1:27" x14ac:dyDescent="0.25">
      <c r="A381" s="465" t="s">
        <v>457</v>
      </c>
      <c r="B381" s="464">
        <v>5095</v>
      </c>
      <c r="C381" s="464">
        <v>1</v>
      </c>
      <c r="D381" s="479" t="str">
        <f t="shared" si="138"/>
        <v/>
      </c>
      <c r="E381" s="480">
        <f t="shared" si="139"/>
        <v>0</v>
      </c>
      <c r="F381" s="481">
        <f t="shared" si="140"/>
        <v>0</v>
      </c>
      <c r="G381" s="482">
        <f t="shared" si="141"/>
        <v>0</v>
      </c>
      <c r="H381" s="482">
        <f t="shared" si="142"/>
        <v>0</v>
      </c>
      <c r="I381" s="482">
        <f t="shared" si="143"/>
        <v>0</v>
      </c>
      <c r="J381" s="482">
        <f t="shared" si="144"/>
        <v>0</v>
      </c>
      <c r="K381" s="482">
        <f t="shared" si="145"/>
        <v>0</v>
      </c>
      <c r="L381" s="483">
        <f t="shared" si="146"/>
        <v>0</v>
      </c>
      <c r="M381" s="481">
        <f t="shared" si="147"/>
        <v>0</v>
      </c>
      <c r="N381" s="482">
        <f t="shared" si="148"/>
        <v>0</v>
      </c>
      <c r="O381" s="482">
        <f t="shared" si="149"/>
        <v>0</v>
      </c>
      <c r="P381" s="482">
        <f t="shared" si="150"/>
        <v>0</v>
      </c>
      <c r="Q381" s="482">
        <f t="shared" si="151"/>
        <v>0</v>
      </c>
      <c r="R381" s="480">
        <f t="shared" si="152"/>
        <v>0</v>
      </c>
      <c r="S381" s="464">
        <f t="shared" si="153"/>
        <v>0</v>
      </c>
      <c r="T381" s="464">
        <f t="shared" si="154"/>
        <v>0</v>
      </c>
      <c r="U381" s="481">
        <f t="shared" si="155"/>
        <v>0</v>
      </c>
      <c r="V381" s="483">
        <f t="shared" si="156"/>
        <v>0</v>
      </c>
      <c r="W381" s="228">
        <f t="shared" si="164"/>
        <v>0</v>
      </c>
      <c r="X381" s="228">
        <f t="shared" si="134"/>
        <v>0</v>
      </c>
      <c r="Y381" s="228">
        <f t="shared" si="165"/>
        <v>0</v>
      </c>
      <c r="Z381" s="228">
        <f t="shared" si="166"/>
        <v>0</v>
      </c>
      <c r="AA381" s="234"/>
    </row>
    <row r="382" spans="1:27" x14ac:dyDescent="0.25">
      <c r="A382" s="465" t="s">
        <v>458</v>
      </c>
      <c r="B382" s="464">
        <v>7042</v>
      </c>
      <c r="C382" s="464">
        <v>1</v>
      </c>
      <c r="D382" s="479" t="str">
        <f t="shared" si="138"/>
        <v/>
      </c>
      <c r="E382" s="480">
        <f t="shared" si="139"/>
        <v>0</v>
      </c>
      <c r="F382" s="481">
        <f t="shared" si="140"/>
        <v>0</v>
      </c>
      <c r="G382" s="482">
        <f t="shared" si="141"/>
        <v>0</v>
      </c>
      <c r="H382" s="482">
        <f t="shared" si="142"/>
        <v>0</v>
      </c>
      <c r="I382" s="482">
        <f t="shared" si="143"/>
        <v>0</v>
      </c>
      <c r="J382" s="482">
        <f t="shared" si="144"/>
        <v>0</v>
      </c>
      <c r="K382" s="482">
        <f t="shared" si="145"/>
        <v>0</v>
      </c>
      <c r="L382" s="483">
        <f t="shared" si="146"/>
        <v>0</v>
      </c>
      <c r="M382" s="481">
        <f t="shared" si="147"/>
        <v>0</v>
      </c>
      <c r="N382" s="482">
        <f t="shared" si="148"/>
        <v>0</v>
      </c>
      <c r="O382" s="482">
        <f t="shared" si="149"/>
        <v>0</v>
      </c>
      <c r="P382" s="482">
        <f t="shared" si="150"/>
        <v>0</v>
      </c>
      <c r="Q382" s="482">
        <f t="shared" si="151"/>
        <v>0</v>
      </c>
      <c r="R382" s="480">
        <f t="shared" si="152"/>
        <v>0</v>
      </c>
      <c r="S382" s="464">
        <f t="shared" si="153"/>
        <v>0</v>
      </c>
      <c r="T382" s="464">
        <f t="shared" si="154"/>
        <v>0</v>
      </c>
      <c r="U382" s="481">
        <f t="shared" si="155"/>
        <v>0</v>
      </c>
      <c r="V382" s="483">
        <f t="shared" si="156"/>
        <v>0</v>
      </c>
      <c r="W382" s="228">
        <f t="shared" si="164"/>
        <v>0</v>
      </c>
      <c r="X382" s="228">
        <f t="shared" si="134"/>
        <v>0</v>
      </c>
      <c r="Y382" s="228">
        <f t="shared" si="165"/>
        <v>0</v>
      </c>
      <c r="Z382" s="228">
        <f t="shared" si="166"/>
        <v>0</v>
      </c>
      <c r="AA382" s="234"/>
    </row>
    <row r="383" spans="1:27" x14ac:dyDescent="0.25">
      <c r="A383" s="465" t="s">
        <v>459</v>
      </c>
      <c r="B383" s="464">
        <v>5130</v>
      </c>
      <c r="C383" s="464">
        <v>1</v>
      </c>
      <c r="D383" s="479" t="str">
        <f t="shared" si="138"/>
        <v/>
      </c>
      <c r="E383" s="480">
        <f t="shared" si="139"/>
        <v>0</v>
      </c>
      <c r="F383" s="481">
        <f t="shared" si="140"/>
        <v>0</v>
      </c>
      <c r="G383" s="482">
        <f t="shared" si="141"/>
        <v>0</v>
      </c>
      <c r="H383" s="482">
        <f t="shared" si="142"/>
        <v>0</v>
      </c>
      <c r="I383" s="482">
        <f t="shared" si="143"/>
        <v>0</v>
      </c>
      <c r="J383" s="482">
        <f t="shared" si="144"/>
        <v>0</v>
      </c>
      <c r="K383" s="482">
        <f t="shared" si="145"/>
        <v>0</v>
      </c>
      <c r="L383" s="483">
        <f t="shared" si="146"/>
        <v>0</v>
      </c>
      <c r="M383" s="481">
        <f t="shared" si="147"/>
        <v>0</v>
      </c>
      <c r="N383" s="482">
        <f t="shared" si="148"/>
        <v>0</v>
      </c>
      <c r="O383" s="482">
        <f t="shared" si="149"/>
        <v>0</v>
      </c>
      <c r="P383" s="482">
        <f t="shared" si="150"/>
        <v>0</v>
      </c>
      <c r="Q383" s="482">
        <f t="shared" si="151"/>
        <v>0</v>
      </c>
      <c r="R383" s="480">
        <f t="shared" si="152"/>
        <v>0</v>
      </c>
      <c r="S383" s="464">
        <f t="shared" si="153"/>
        <v>0</v>
      </c>
      <c r="T383" s="464">
        <f t="shared" si="154"/>
        <v>0</v>
      </c>
      <c r="U383" s="481">
        <f t="shared" si="155"/>
        <v>0</v>
      </c>
      <c r="V383" s="483">
        <f t="shared" si="156"/>
        <v>0</v>
      </c>
      <c r="W383" s="228">
        <f t="shared" si="164"/>
        <v>0</v>
      </c>
      <c r="X383" s="228">
        <f t="shared" si="134"/>
        <v>0</v>
      </c>
      <c r="Y383" s="228">
        <f t="shared" si="165"/>
        <v>0</v>
      </c>
      <c r="Z383" s="228">
        <f t="shared" si="166"/>
        <v>0</v>
      </c>
      <c r="AA383" s="234"/>
    </row>
    <row r="384" spans="1:27" x14ac:dyDescent="0.25">
      <c r="A384" s="465" t="s">
        <v>460</v>
      </c>
      <c r="B384" s="464">
        <v>5111</v>
      </c>
      <c r="C384" s="464">
        <v>1</v>
      </c>
      <c r="D384" s="479" t="str">
        <f t="shared" si="138"/>
        <v/>
      </c>
      <c r="E384" s="480">
        <f t="shared" si="139"/>
        <v>0</v>
      </c>
      <c r="F384" s="481">
        <f t="shared" si="140"/>
        <v>0</v>
      </c>
      <c r="G384" s="482">
        <f t="shared" si="141"/>
        <v>0</v>
      </c>
      <c r="H384" s="482">
        <f t="shared" si="142"/>
        <v>0</v>
      </c>
      <c r="I384" s="482">
        <f t="shared" si="143"/>
        <v>0</v>
      </c>
      <c r="J384" s="482">
        <f t="shared" si="144"/>
        <v>0</v>
      </c>
      <c r="K384" s="482">
        <f t="shared" si="145"/>
        <v>0</v>
      </c>
      <c r="L384" s="483">
        <f t="shared" si="146"/>
        <v>0</v>
      </c>
      <c r="M384" s="481">
        <f t="shared" si="147"/>
        <v>0</v>
      </c>
      <c r="N384" s="482">
        <f t="shared" si="148"/>
        <v>0</v>
      </c>
      <c r="O384" s="482">
        <f t="shared" si="149"/>
        <v>0</v>
      </c>
      <c r="P384" s="482">
        <f t="shared" si="150"/>
        <v>0</v>
      </c>
      <c r="Q384" s="482">
        <f t="shared" si="151"/>
        <v>0</v>
      </c>
      <c r="R384" s="480">
        <f t="shared" si="152"/>
        <v>0</v>
      </c>
      <c r="S384" s="464">
        <f t="shared" si="153"/>
        <v>0</v>
      </c>
      <c r="T384" s="464">
        <f t="shared" si="154"/>
        <v>0</v>
      </c>
      <c r="U384" s="481">
        <f t="shared" si="155"/>
        <v>0</v>
      </c>
      <c r="V384" s="483">
        <f t="shared" si="156"/>
        <v>0</v>
      </c>
      <c r="W384" s="228">
        <f t="shared" si="164"/>
        <v>0</v>
      </c>
      <c r="X384" s="228">
        <f t="shared" si="134"/>
        <v>0</v>
      </c>
      <c r="Y384" s="228">
        <f t="shared" si="165"/>
        <v>0</v>
      </c>
      <c r="Z384" s="228">
        <f t="shared" si="166"/>
        <v>0</v>
      </c>
      <c r="AA384" s="234"/>
    </row>
    <row r="385" spans="1:27" x14ac:dyDescent="0.25">
      <c r="A385" s="465" t="s">
        <v>775</v>
      </c>
      <c r="B385" s="464">
        <v>5043</v>
      </c>
      <c r="C385" s="464">
        <v>1</v>
      </c>
      <c r="D385" s="479" t="str">
        <f t="shared" si="138"/>
        <v/>
      </c>
      <c r="E385" s="480">
        <f t="shared" si="139"/>
        <v>0</v>
      </c>
      <c r="F385" s="481">
        <f t="shared" si="140"/>
        <v>0</v>
      </c>
      <c r="G385" s="482">
        <f t="shared" si="141"/>
        <v>0</v>
      </c>
      <c r="H385" s="482">
        <f t="shared" si="142"/>
        <v>0</v>
      </c>
      <c r="I385" s="482">
        <f t="shared" si="143"/>
        <v>0</v>
      </c>
      <c r="J385" s="482">
        <f t="shared" si="144"/>
        <v>0</v>
      </c>
      <c r="K385" s="482">
        <f t="shared" si="145"/>
        <v>0</v>
      </c>
      <c r="L385" s="483">
        <f t="shared" si="146"/>
        <v>0</v>
      </c>
      <c r="M385" s="481">
        <f t="shared" si="147"/>
        <v>0</v>
      </c>
      <c r="N385" s="482">
        <f t="shared" si="148"/>
        <v>0</v>
      </c>
      <c r="O385" s="482">
        <f t="shared" si="149"/>
        <v>0</v>
      </c>
      <c r="P385" s="482">
        <f t="shared" si="150"/>
        <v>0</v>
      </c>
      <c r="Q385" s="482">
        <f t="shared" si="151"/>
        <v>0</v>
      </c>
      <c r="R385" s="480">
        <f t="shared" si="152"/>
        <v>0</v>
      </c>
      <c r="S385" s="464">
        <f t="shared" si="153"/>
        <v>0</v>
      </c>
      <c r="T385" s="464">
        <f t="shared" si="154"/>
        <v>0</v>
      </c>
      <c r="U385" s="481">
        <f t="shared" si="155"/>
        <v>0</v>
      </c>
      <c r="V385" s="483">
        <f t="shared" si="156"/>
        <v>0</v>
      </c>
      <c r="W385" s="228">
        <f t="shared" si="164"/>
        <v>0</v>
      </c>
      <c r="X385" s="228">
        <f t="shared" si="134"/>
        <v>0</v>
      </c>
      <c r="Y385" s="228">
        <f t="shared" si="165"/>
        <v>0</v>
      </c>
      <c r="Z385" s="228">
        <f t="shared" si="166"/>
        <v>0</v>
      </c>
      <c r="AA385" s="234"/>
    </row>
    <row r="386" spans="1:27" x14ac:dyDescent="0.25">
      <c r="A386" s="465" t="s">
        <v>461</v>
      </c>
      <c r="B386" s="464">
        <v>6121</v>
      </c>
      <c r="C386" s="464">
        <v>1</v>
      </c>
      <c r="D386" s="479" t="str">
        <f t="shared" si="138"/>
        <v/>
      </c>
      <c r="E386" s="480">
        <f t="shared" si="139"/>
        <v>0</v>
      </c>
      <c r="F386" s="481">
        <f t="shared" si="140"/>
        <v>0</v>
      </c>
      <c r="G386" s="482">
        <f t="shared" si="141"/>
        <v>0</v>
      </c>
      <c r="H386" s="482">
        <f t="shared" si="142"/>
        <v>0</v>
      </c>
      <c r="I386" s="482">
        <f t="shared" si="143"/>
        <v>0</v>
      </c>
      <c r="J386" s="482">
        <f t="shared" si="144"/>
        <v>0</v>
      </c>
      <c r="K386" s="482">
        <f t="shared" si="145"/>
        <v>0</v>
      </c>
      <c r="L386" s="483">
        <f t="shared" si="146"/>
        <v>0</v>
      </c>
      <c r="M386" s="481">
        <f t="shared" si="147"/>
        <v>0</v>
      </c>
      <c r="N386" s="482">
        <f t="shared" si="148"/>
        <v>0</v>
      </c>
      <c r="O386" s="482">
        <f t="shared" si="149"/>
        <v>0</v>
      </c>
      <c r="P386" s="482">
        <f t="shared" si="150"/>
        <v>0</v>
      </c>
      <c r="Q386" s="482">
        <f t="shared" si="151"/>
        <v>0</v>
      </c>
      <c r="R386" s="480">
        <f t="shared" si="152"/>
        <v>0</v>
      </c>
      <c r="S386" s="464">
        <f t="shared" si="153"/>
        <v>0</v>
      </c>
      <c r="T386" s="464">
        <f t="shared" si="154"/>
        <v>0</v>
      </c>
      <c r="U386" s="481">
        <f t="shared" si="155"/>
        <v>0</v>
      </c>
      <c r="V386" s="483">
        <f t="shared" si="156"/>
        <v>0</v>
      </c>
      <c r="W386" s="228">
        <f t="shared" si="164"/>
        <v>0</v>
      </c>
      <c r="X386" s="228">
        <f t="shared" si="134"/>
        <v>0</v>
      </c>
      <c r="Y386" s="228">
        <f t="shared" si="165"/>
        <v>0</v>
      </c>
      <c r="Z386" s="228">
        <f t="shared" si="166"/>
        <v>0</v>
      </c>
      <c r="AA386" s="234"/>
    </row>
    <row r="387" spans="1:27" x14ac:dyDescent="0.25">
      <c r="A387" s="465" t="s">
        <v>551</v>
      </c>
      <c r="B387" s="464">
        <v>6122</v>
      </c>
      <c r="C387" s="464">
        <v>1</v>
      </c>
      <c r="D387" s="479" t="str">
        <f t="shared" si="138"/>
        <v/>
      </c>
      <c r="E387" s="480">
        <f t="shared" si="139"/>
        <v>0</v>
      </c>
      <c r="F387" s="481">
        <f t="shared" si="140"/>
        <v>0</v>
      </c>
      <c r="G387" s="482">
        <f t="shared" si="141"/>
        <v>0</v>
      </c>
      <c r="H387" s="482">
        <f t="shared" si="142"/>
        <v>0</v>
      </c>
      <c r="I387" s="482">
        <f t="shared" si="143"/>
        <v>0</v>
      </c>
      <c r="J387" s="482">
        <f t="shared" si="144"/>
        <v>0</v>
      </c>
      <c r="K387" s="482">
        <f t="shared" si="145"/>
        <v>0</v>
      </c>
      <c r="L387" s="483">
        <f t="shared" si="146"/>
        <v>0</v>
      </c>
      <c r="M387" s="481">
        <f t="shared" si="147"/>
        <v>0</v>
      </c>
      <c r="N387" s="482">
        <f t="shared" si="148"/>
        <v>0</v>
      </c>
      <c r="O387" s="482">
        <f t="shared" si="149"/>
        <v>0</v>
      </c>
      <c r="P387" s="482">
        <f t="shared" si="150"/>
        <v>0</v>
      </c>
      <c r="Q387" s="482">
        <f t="shared" si="151"/>
        <v>0</v>
      </c>
      <c r="R387" s="480">
        <f t="shared" si="152"/>
        <v>0</v>
      </c>
      <c r="S387" s="464">
        <f t="shared" si="153"/>
        <v>0</v>
      </c>
      <c r="T387" s="464">
        <f t="shared" si="154"/>
        <v>0</v>
      </c>
      <c r="U387" s="481">
        <f t="shared" si="155"/>
        <v>0</v>
      </c>
      <c r="V387" s="483">
        <f t="shared" si="156"/>
        <v>0</v>
      </c>
      <c r="W387" s="228">
        <f>IF(E387&lt;-0.5,4,IF(ABS(E387)&lt;0.1,0,IF(ABS(E387)&lt;=0.5,1,IF(E387&lt;0.01*L387,2,3))))</f>
        <v>0</v>
      </c>
      <c r="X387" s="228">
        <f t="shared" si="134"/>
        <v>0</v>
      </c>
      <c r="Y387" s="228">
        <f>IF(W387=2,1,0)</f>
        <v>0</v>
      </c>
      <c r="Z387" s="228">
        <f>IF(W387=1,1,0)</f>
        <v>0</v>
      </c>
      <c r="AA387" s="234"/>
    </row>
    <row r="388" spans="1:27" x14ac:dyDescent="0.25">
      <c r="A388" s="465" t="s">
        <v>462</v>
      </c>
      <c r="B388" s="464">
        <v>6123</v>
      </c>
      <c r="C388" s="464">
        <v>1</v>
      </c>
      <c r="D388" s="479" t="str">
        <f t="shared" si="138"/>
        <v/>
      </c>
      <c r="E388" s="480">
        <f t="shared" si="139"/>
        <v>0</v>
      </c>
      <c r="F388" s="481">
        <f t="shared" si="140"/>
        <v>0</v>
      </c>
      <c r="G388" s="482">
        <f t="shared" si="141"/>
        <v>0</v>
      </c>
      <c r="H388" s="482">
        <f t="shared" si="142"/>
        <v>0</v>
      </c>
      <c r="I388" s="482">
        <f t="shared" si="143"/>
        <v>0</v>
      </c>
      <c r="J388" s="482">
        <f t="shared" si="144"/>
        <v>0</v>
      </c>
      <c r="K388" s="482">
        <f t="shared" si="145"/>
        <v>0</v>
      </c>
      <c r="L388" s="483">
        <f t="shared" si="146"/>
        <v>0</v>
      </c>
      <c r="M388" s="481">
        <f t="shared" si="147"/>
        <v>0</v>
      </c>
      <c r="N388" s="482">
        <f t="shared" si="148"/>
        <v>0</v>
      </c>
      <c r="O388" s="482">
        <f t="shared" si="149"/>
        <v>0</v>
      </c>
      <c r="P388" s="482">
        <f t="shared" si="150"/>
        <v>0</v>
      </c>
      <c r="Q388" s="482">
        <f t="shared" si="151"/>
        <v>0</v>
      </c>
      <c r="R388" s="480">
        <f t="shared" si="152"/>
        <v>0</v>
      </c>
      <c r="S388" s="464">
        <f t="shared" si="153"/>
        <v>0</v>
      </c>
      <c r="T388" s="464">
        <f t="shared" si="154"/>
        <v>0</v>
      </c>
      <c r="U388" s="481">
        <f t="shared" si="155"/>
        <v>0</v>
      </c>
      <c r="V388" s="483">
        <f t="shared" si="156"/>
        <v>0</v>
      </c>
      <c r="W388" s="228">
        <f t="shared" si="164"/>
        <v>0</v>
      </c>
      <c r="X388" s="228">
        <f t="shared" si="134"/>
        <v>0</v>
      </c>
      <c r="Y388" s="228">
        <f t="shared" si="165"/>
        <v>0</v>
      </c>
      <c r="Z388" s="228">
        <f t="shared" si="166"/>
        <v>0</v>
      </c>
      <c r="AA388" s="234"/>
    </row>
    <row r="389" spans="1:27" x14ac:dyDescent="0.25">
      <c r="A389" s="465" t="s">
        <v>463</v>
      </c>
      <c r="B389" s="464">
        <v>5110</v>
      </c>
      <c r="C389" s="464">
        <v>1</v>
      </c>
      <c r="D389" s="479" t="str">
        <f t="shared" si="138"/>
        <v/>
      </c>
      <c r="E389" s="480">
        <f t="shared" si="139"/>
        <v>0</v>
      </c>
      <c r="F389" s="481">
        <f t="shared" si="140"/>
        <v>0</v>
      </c>
      <c r="G389" s="482">
        <f t="shared" si="141"/>
        <v>0</v>
      </c>
      <c r="H389" s="482">
        <f t="shared" si="142"/>
        <v>0</v>
      </c>
      <c r="I389" s="482">
        <f t="shared" si="143"/>
        <v>0</v>
      </c>
      <c r="J389" s="482">
        <f t="shared" si="144"/>
        <v>0</v>
      </c>
      <c r="K389" s="482">
        <f t="shared" si="145"/>
        <v>0</v>
      </c>
      <c r="L389" s="483">
        <f t="shared" si="146"/>
        <v>0</v>
      </c>
      <c r="M389" s="481">
        <f t="shared" si="147"/>
        <v>0</v>
      </c>
      <c r="N389" s="482">
        <f t="shared" si="148"/>
        <v>0</v>
      </c>
      <c r="O389" s="482">
        <f t="shared" si="149"/>
        <v>0</v>
      </c>
      <c r="P389" s="482">
        <f t="shared" si="150"/>
        <v>0</v>
      </c>
      <c r="Q389" s="482">
        <f t="shared" si="151"/>
        <v>0</v>
      </c>
      <c r="R389" s="480">
        <f t="shared" si="152"/>
        <v>0</v>
      </c>
      <c r="S389" s="464">
        <f t="shared" si="153"/>
        <v>0</v>
      </c>
      <c r="T389" s="464">
        <f t="shared" si="154"/>
        <v>0</v>
      </c>
      <c r="U389" s="481">
        <f t="shared" si="155"/>
        <v>0</v>
      </c>
      <c r="V389" s="483">
        <f t="shared" si="156"/>
        <v>0</v>
      </c>
      <c r="W389" s="228">
        <f t="shared" ref="W389:W399" si="167">IF(E389&lt;-0.5,4,IF(ABS(E389)&lt;0.1,0,IF(ABS(E389)&lt;=0.5,1,IF(E389&lt;0.01*L389,2,3))))</f>
        <v>0</v>
      </c>
      <c r="X389" s="228">
        <f t="shared" ref="X389:X399" si="168">IF(W389&gt;2,1,0)</f>
        <v>0</v>
      </c>
      <c r="Y389" s="228">
        <f t="shared" ref="Y389:Y399" si="169">IF(W389=2,1,0)</f>
        <v>0</v>
      </c>
      <c r="Z389" s="228">
        <f t="shared" ref="Z389:Z399" si="170">IF(W389=1,1,0)</f>
        <v>0</v>
      </c>
      <c r="AA389" s="234"/>
    </row>
    <row r="390" spans="1:27" x14ac:dyDescent="0.25">
      <c r="A390" s="465" t="s">
        <v>464</v>
      </c>
      <c r="B390" s="464">
        <v>6001</v>
      </c>
      <c r="C390" s="464">
        <v>0</v>
      </c>
      <c r="D390" s="479" t="str">
        <f t="shared" si="138"/>
        <v>(alias)</v>
      </c>
      <c r="E390" s="480">
        <f t="shared" si="139"/>
        <v>0</v>
      </c>
      <c r="F390" s="481">
        <f t="shared" si="140"/>
        <v>0</v>
      </c>
      <c r="G390" s="482">
        <f t="shared" si="141"/>
        <v>0</v>
      </c>
      <c r="H390" s="482">
        <f t="shared" si="142"/>
        <v>0</v>
      </c>
      <c r="I390" s="482">
        <f t="shared" si="143"/>
        <v>0</v>
      </c>
      <c r="J390" s="482">
        <f t="shared" si="144"/>
        <v>0</v>
      </c>
      <c r="K390" s="482">
        <f t="shared" si="145"/>
        <v>0</v>
      </c>
      <c r="L390" s="483">
        <f t="shared" si="146"/>
        <v>0</v>
      </c>
      <c r="M390" s="481">
        <f t="shared" si="147"/>
        <v>0</v>
      </c>
      <c r="N390" s="482">
        <f t="shared" si="148"/>
        <v>0</v>
      </c>
      <c r="O390" s="482">
        <f t="shared" si="149"/>
        <v>0</v>
      </c>
      <c r="P390" s="482">
        <f t="shared" si="150"/>
        <v>0</v>
      </c>
      <c r="Q390" s="482">
        <f t="shared" si="151"/>
        <v>0</v>
      </c>
      <c r="R390" s="480">
        <f t="shared" si="152"/>
        <v>0</v>
      </c>
      <c r="S390" s="464">
        <f t="shared" si="153"/>
        <v>0</v>
      </c>
      <c r="T390" s="464">
        <f t="shared" si="154"/>
        <v>0</v>
      </c>
      <c r="U390" s="481">
        <f t="shared" si="155"/>
        <v>0</v>
      </c>
      <c r="V390" s="483">
        <f t="shared" si="156"/>
        <v>0</v>
      </c>
      <c r="W390" s="228">
        <f t="shared" si="167"/>
        <v>0</v>
      </c>
      <c r="X390" s="228">
        <f t="shared" si="168"/>
        <v>0</v>
      </c>
      <c r="Y390" s="228">
        <f t="shared" si="169"/>
        <v>0</v>
      </c>
      <c r="Z390" s="228">
        <f t="shared" si="170"/>
        <v>0</v>
      </c>
      <c r="AA390" s="234"/>
    </row>
    <row r="391" spans="1:27" x14ac:dyDescent="0.25">
      <c r="A391" s="465" t="s">
        <v>552</v>
      </c>
      <c r="B391" s="464">
        <v>5086</v>
      </c>
      <c r="C391" s="464">
        <v>1</v>
      </c>
      <c r="D391" s="479" t="str">
        <f t="shared" si="138"/>
        <v/>
      </c>
      <c r="E391" s="480">
        <f t="shared" si="139"/>
        <v>0</v>
      </c>
      <c r="F391" s="481">
        <f t="shared" si="140"/>
        <v>0</v>
      </c>
      <c r="G391" s="482">
        <f t="shared" si="141"/>
        <v>0</v>
      </c>
      <c r="H391" s="482">
        <f t="shared" si="142"/>
        <v>0</v>
      </c>
      <c r="I391" s="482">
        <f t="shared" si="143"/>
        <v>0</v>
      </c>
      <c r="J391" s="482">
        <f t="shared" si="144"/>
        <v>0</v>
      </c>
      <c r="K391" s="482">
        <f t="shared" si="145"/>
        <v>0</v>
      </c>
      <c r="L391" s="483">
        <f t="shared" si="146"/>
        <v>0</v>
      </c>
      <c r="M391" s="481">
        <f t="shared" si="147"/>
        <v>0</v>
      </c>
      <c r="N391" s="482">
        <f t="shared" si="148"/>
        <v>0</v>
      </c>
      <c r="O391" s="482">
        <f t="shared" si="149"/>
        <v>0</v>
      </c>
      <c r="P391" s="482">
        <f t="shared" si="150"/>
        <v>0</v>
      </c>
      <c r="Q391" s="482">
        <f t="shared" si="151"/>
        <v>0</v>
      </c>
      <c r="R391" s="480">
        <f t="shared" si="152"/>
        <v>0</v>
      </c>
      <c r="S391" s="464">
        <f t="shared" si="153"/>
        <v>0</v>
      </c>
      <c r="T391" s="464">
        <f t="shared" si="154"/>
        <v>0</v>
      </c>
      <c r="U391" s="481">
        <f t="shared" si="155"/>
        <v>0</v>
      </c>
      <c r="V391" s="483">
        <f t="shared" si="156"/>
        <v>0</v>
      </c>
      <c r="W391" s="228">
        <f t="shared" si="167"/>
        <v>0</v>
      </c>
      <c r="X391" s="228">
        <f t="shared" si="168"/>
        <v>0</v>
      </c>
      <c r="Y391" s="228">
        <f t="shared" si="169"/>
        <v>0</v>
      </c>
      <c r="Z391" s="228">
        <f t="shared" si="170"/>
        <v>0</v>
      </c>
      <c r="AA391" s="234"/>
    </row>
    <row r="392" spans="1:27" x14ac:dyDescent="0.25">
      <c r="A392" s="465" t="s">
        <v>984</v>
      </c>
      <c r="B392" s="464">
        <v>5019</v>
      </c>
      <c r="C392" s="464">
        <v>1</v>
      </c>
      <c r="D392" s="479" t="str">
        <f t="shared" si="138"/>
        <v/>
      </c>
      <c r="E392" s="480">
        <f t="shared" si="139"/>
        <v>0</v>
      </c>
      <c r="F392" s="481">
        <f t="shared" si="140"/>
        <v>0</v>
      </c>
      <c r="G392" s="482">
        <f t="shared" si="141"/>
        <v>0</v>
      </c>
      <c r="H392" s="482">
        <f t="shared" si="142"/>
        <v>0</v>
      </c>
      <c r="I392" s="482">
        <f t="shared" si="143"/>
        <v>0</v>
      </c>
      <c r="J392" s="482">
        <f t="shared" si="144"/>
        <v>0</v>
      </c>
      <c r="K392" s="482">
        <f t="shared" si="145"/>
        <v>0</v>
      </c>
      <c r="L392" s="483">
        <f t="shared" si="146"/>
        <v>0</v>
      </c>
      <c r="M392" s="481">
        <f t="shared" si="147"/>
        <v>0</v>
      </c>
      <c r="N392" s="482">
        <f t="shared" si="148"/>
        <v>0</v>
      </c>
      <c r="O392" s="482">
        <f t="shared" si="149"/>
        <v>0</v>
      </c>
      <c r="P392" s="482">
        <f t="shared" si="150"/>
        <v>0</v>
      </c>
      <c r="Q392" s="482">
        <f t="shared" si="151"/>
        <v>0</v>
      </c>
      <c r="R392" s="480">
        <f t="shared" si="152"/>
        <v>0</v>
      </c>
      <c r="S392" s="464">
        <f t="shared" si="153"/>
        <v>0</v>
      </c>
      <c r="T392" s="464">
        <f t="shared" si="154"/>
        <v>0</v>
      </c>
      <c r="U392" s="481">
        <f t="shared" si="155"/>
        <v>0</v>
      </c>
      <c r="V392" s="483">
        <f t="shared" si="156"/>
        <v>0</v>
      </c>
      <c r="W392" s="228">
        <f t="shared" si="167"/>
        <v>0</v>
      </c>
      <c r="X392" s="228">
        <f t="shared" si="168"/>
        <v>0</v>
      </c>
      <c r="Y392" s="228">
        <f t="shared" si="169"/>
        <v>0</v>
      </c>
      <c r="Z392" s="228">
        <f t="shared" si="170"/>
        <v>0</v>
      </c>
      <c r="AA392" s="234"/>
    </row>
    <row r="393" spans="1:27" x14ac:dyDescent="0.25">
      <c r="A393" s="465" t="s">
        <v>625</v>
      </c>
      <c r="B393" s="464">
        <v>6018</v>
      </c>
      <c r="C393" s="464">
        <v>1</v>
      </c>
      <c r="D393" s="479" t="str">
        <f t="shared" si="138"/>
        <v/>
      </c>
      <c r="E393" s="480">
        <f t="shared" si="139"/>
        <v>0</v>
      </c>
      <c r="F393" s="481">
        <f t="shared" si="140"/>
        <v>0</v>
      </c>
      <c r="G393" s="482">
        <f t="shared" si="141"/>
        <v>0</v>
      </c>
      <c r="H393" s="482">
        <f t="shared" si="142"/>
        <v>0</v>
      </c>
      <c r="I393" s="482">
        <f t="shared" si="143"/>
        <v>0</v>
      </c>
      <c r="J393" s="482">
        <f t="shared" si="144"/>
        <v>0</v>
      </c>
      <c r="K393" s="482">
        <f t="shared" si="145"/>
        <v>0</v>
      </c>
      <c r="L393" s="483">
        <f t="shared" si="146"/>
        <v>0</v>
      </c>
      <c r="M393" s="481">
        <f t="shared" si="147"/>
        <v>0</v>
      </c>
      <c r="N393" s="482">
        <f t="shared" si="148"/>
        <v>0</v>
      </c>
      <c r="O393" s="482">
        <f t="shared" si="149"/>
        <v>0</v>
      </c>
      <c r="P393" s="482">
        <f t="shared" si="150"/>
        <v>0</v>
      </c>
      <c r="Q393" s="482">
        <f t="shared" si="151"/>
        <v>0</v>
      </c>
      <c r="R393" s="480">
        <f t="shared" si="152"/>
        <v>0</v>
      </c>
      <c r="S393" s="464">
        <f t="shared" si="153"/>
        <v>0</v>
      </c>
      <c r="T393" s="464">
        <f t="shared" si="154"/>
        <v>0</v>
      </c>
      <c r="U393" s="481">
        <f t="shared" si="155"/>
        <v>0</v>
      </c>
      <c r="V393" s="483">
        <f t="shared" si="156"/>
        <v>0</v>
      </c>
      <c r="W393" s="228">
        <f t="shared" si="167"/>
        <v>0</v>
      </c>
      <c r="X393" s="228">
        <f t="shared" si="168"/>
        <v>0</v>
      </c>
      <c r="Y393" s="228">
        <f t="shared" si="169"/>
        <v>0</v>
      </c>
      <c r="Z393" s="228">
        <f t="shared" si="170"/>
        <v>0</v>
      </c>
      <c r="AA393" s="234"/>
    </row>
    <row r="394" spans="1:27" x14ac:dyDescent="0.25">
      <c r="A394" s="465" t="s">
        <v>465</v>
      </c>
      <c r="B394" s="464">
        <v>6126</v>
      </c>
      <c r="C394" s="464">
        <v>1</v>
      </c>
      <c r="D394" s="479" t="str">
        <f t="shared" si="138"/>
        <v/>
      </c>
      <c r="E394" s="480">
        <f t="shared" si="139"/>
        <v>0</v>
      </c>
      <c r="F394" s="481">
        <f t="shared" si="140"/>
        <v>0</v>
      </c>
      <c r="G394" s="482">
        <f t="shared" si="141"/>
        <v>0</v>
      </c>
      <c r="H394" s="482">
        <f t="shared" si="142"/>
        <v>0</v>
      </c>
      <c r="I394" s="482">
        <f t="shared" si="143"/>
        <v>0</v>
      </c>
      <c r="J394" s="482">
        <f t="shared" si="144"/>
        <v>0</v>
      </c>
      <c r="K394" s="482">
        <f t="shared" si="145"/>
        <v>0</v>
      </c>
      <c r="L394" s="483">
        <f t="shared" si="146"/>
        <v>0</v>
      </c>
      <c r="M394" s="481">
        <f t="shared" si="147"/>
        <v>0</v>
      </c>
      <c r="N394" s="482">
        <f t="shared" si="148"/>
        <v>0</v>
      </c>
      <c r="O394" s="482">
        <f t="shared" si="149"/>
        <v>0</v>
      </c>
      <c r="P394" s="482">
        <f t="shared" si="150"/>
        <v>0</v>
      </c>
      <c r="Q394" s="482">
        <f t="shared" si="151"/>
        <v>0</v>
      </c>
      <c r="R394" s="480">
        <f t="shared" si="152"/>
        <v>0</v>
      </c>
      <c r="S394" s="464">
        <f t="shared" si="153"/>
        <v>0</v>
      </c>
      <c r="T394" s="464">
        <f t="shared" si="154"/>
        <v>0</v>
      </c>
      <c r="U394" s="481">
        <f t="shared" si="155"/>
        <v>0</v>
      </c>
      <c r="V394" s="483">
        <f t="shared" si="156"/>
        <v>0</v>
      </c>
      <c r="W394" s="228">
        <f t="shared" si="167"/>
        <v>0</v>
      </c>
      <c r="X394" s="228">
        <f t="shared" si="168"/>
        <v>0</v>
      </c>
      <c r="Y394" s="228">
        <f t="shared" si="169"/>
        <v>0</v>
      </c>
      <c r="Z394" s="228">
        <f t="shared" si="170"/>
        <v>0</v>
      </c>
      <c r="AA394" s="234"/>
    </row>
    <row r="395" spans="1:27" x14ac:dyDescent="0.25">
      <c r="A395" s="465" t="s">
        <v>553</v>
      </c>
      <c r="B395" s="464">
        <v>6127</v>
      </c>
      <c r="C395" s="464">
        <v>1</v>
      </c>
      <c r="D395" s="479" t="str">
        <f t="shared" si="138"/>
        <v/>
      </c>
      <c r="E395" s="480">
        <f t="shared" si="139"/>
        <v>0</v>
      </c>
      <c r="F395" s="481">
        <f t="shared" si="140"/>
        <v>0</v>
      </c>
      <c r="G395" s="482">
        <f t="shared" si="141"/>
        <v>0</v>
      </c>
      <c r="H395" s="482">
        <f t="shared" si="142"/>
        <v>0</v>
      </c>
      <c r="I395" s="482">
        <f t="shared" si="143"/>
        <v>0</v>
      </c>
      <c r="J395" s="482">
        <f t="shared" si="144"/>
        <v>0</v>
      </c>
      <c r="K395" s="482">
        <f t="shared" si="145"/>
        <v>0</v>
      </c>
      <c r="L395" s="483">
        <f t="shared" si="146"/>
        <v>0</v>
      </c>
      <c r="M395" s="481">
        <f t="shared" si="147"/>
        <v>0</v>
      </c>
      <c r="N395" s="482">
        <f t="shared" si="148"/>
        <v>0</v>
      </c>
      <c r="O395" s="482">
        <f t="shared" si="149"/>
        <v>0</v>
      </c>
      <c r="P395" s="482">
        <f t="shared" si="150"/>
        <v>0</v>
      </c>
      <c r="Q395" s="482">
        <f t="shared" si="151"/>
        <v>0</v>
      </c>
      <c r="R395" s="480">
        <f t="shared" si="152"/>
        <v>0</v>
      </c>
      <c r="S395" s="464">
        <f t="shared" si="153"/>
        <v>0</v>
      </c>
      <c r="T395" s="464">
        <f t="shared" si="154"/>
        <v>0</v>
      </c>
      <c r="U395" s="481">
        <f t="shared" si="155"/>
        <v>0</v>
      </c>
      <c r="V395" s="483">
        <f t="shared" si="156"/>
        <v>0</v>
      </c>
      <c r="W395" s="228">
        <f t="shared" si="167"/>
        <v>0</v>
      </c>
      <c r="X395" s="228">
        <f t="shared" si="168"/>
        <v>0</v>
      </c>
      <c r="Y395" s="228">
        <f t="shared" si="169"/>
        <v>0</v>
      </c>
      <c r="Z395" s="228">
        <f t="shared" si="170"/>
        <v>0</v>
      </c>
      <c r="AA395" s="234"/>
    </row>
    <row r="396" spans="1:27" x14ac:dyDescent="0.25">
      <c r="A396" s="465" t="s">
        <v>466</v>
      </c>
      <c r="B396" s="464">
        <v>6127</v>
      </c>
      <c r="C396" s="464">
        <v>0</v>
      </c>
      <c r="D396" s="479" t="str">
        <f t="shared" si="138"/>
        <v>(alias)</v>
      </c>
      <c r="E396" s="480">
        <f t="shared" si="139"/>
        <v>0</v>
      </c>
      <c r="F396" s="481">
        <f t="shared" si="140"/>
        <v>0</v>
      </c>
      <c r="G396" s="482">
        <f t="shared" si="141"/>
        <v>0</v>
      </c>
      <c r="H396" s="482">
        <f t="shared" si="142"/>
        <v>0</v>
      </c>
      <c r="I396" s="482">
        <f t="shared" si="143"/>
        <v>0</v>
      </c>
      <c r="J396" s="482">
        <f t="shared" si="144"/>
        <v>0</v>
      </c>
      <c r="K396" s="482">
        <f t="shared" si="145"/>
        <v>0</v>
      </c>
      <c r="L396" s="483">
        <f t="shared" si="146"/>
        <v>0</v>
      </c>
      <c r="M396" s="481">
        <f t="shared" si="147"/>
        <v>0</v>
      </c>
      <c r="N396" s="482">
        <f t="shared" si="148"/>
        <v>0</v>
      </c>
      <c r="O396" s="482">
        <f t="shared" si="149"/>
        <v>0</v>
      </c>
      <c r="P396" s="482">
        <f t="shared" si="150"/>
        <v>0</v>
      </c>
      <c r="Q396" s="482">
        <f t="shared" si="151"/>
        <v>0</v>
      </c>
      <c r="R396" s="480">
        <f t="shared" si="152"/>
        <v>0</v>
      </c>
      <c r="S396" s="464">
        <f t="shared" si="153"/>
        <v>0</v>
      </c>
      <c r="T396" s="464">
        <f t="shared" si="154"/>
        <v>0</v>
      </c>
      <c r="U396" s="481">
        <f t="shared" si="155"/>
        <v>0</v>
      </c>
      <c r="V396" s="483">
        <f t="shared" si="156"/>
        <v>0</v>
      </c>
      <c r="W396" s="228">
        <f t="shared" si="167"/>
        <v>0</v>
      </c>
      <c r="X396" s="228">
        <f t="shared" si="168"/>
        <v>0</v>
      </c>
      <c r="Y396" s="228">
        <f t="shared" si="169"/>
        <v>0</v>
      </c>
      <c r="Z396" s="228">
        <f t="shared" si="170"/>
        <v>0</v>
      </c>
      <c r="AA396" s="234"/>
    </row>
    <row r="397" spans="1:27" x14ac:dyDescent="0.25">
      <c r="A397" s="465" t="s">
        <v>994</v>
      </c>
      <c r="B397" s="464">
        <v>5162</v>
      </c>
      <c r="C397" s="464">
        <v>1</v>
      </c>
      <c r="D397" s="479" t="str">
        <f t="shared" si="138"/>
        <v/>
      </c>
      <c r="E397" s="480">
        <f t="shared" si="139"/>
        <v>0</v>
      </c>
      <c r="F397" s="481">
        <f t="shared" si="140"/>
        <v>0</v>
      </c>
      <c r="G397" s="482">
        <f t="shared" si="141"/>
        <v>0</v>
      </c>
      <c r="H397" s="482">
        <f t="shared" si="142"/>
        <v>0</v>
      </c>
      <c r="I397" s="482">
        <f t="shared" si="143"/>
        <v>0</v>
      </c>
      <c r="J397" s="482">
        <f t="shared" si="144"/>
        <v>0</v>
      </c>
      <c r="K397" s="482">
        <f t="shared" si="145"/>
        <v>0</v>
      </c>
      <c r="L397" s="483">
        <f t="shared" si="146"/>
        <v>0</v>
      </c>
      <c r="M397" s="481">
        <f t="shared" si="147"/>
        <v>0</v>
      </c>
      <c r="N397" s="482">
        <f t="shared" si="148"/>
        <v>0</v>
      </c>
      <c r="O397" s="482">
        <f t="shared" si="149"/>
        <v>0</v>
      </c>
      <c r="P397" s="482">
        <f t="shared" si="150"/>
        <v>0</v>
      </c>
      <c r="Q397" s="482">
        <f t="shared" si="151"/>
        <v>0</v>
      </c>
      <c r="R397" s="480">
        <f t="shared" si="152"/>
        <v>0</v>
      </c>
      <c r="S397" s="464">
        <f t="shared" si="153"/>
        <v>0</v>
      </c>
      <c r="T397" s="464">
        <f t="shared" si="154"/>
        <v>0</v>
      </c>
      <c r="U397" s="481">
        <f t="shared" si="155"/>
        <v>0</v>
      </c>
      <c r="V397" s="483">
        <f t="shared" si="156"/>
        <v>0</v>
      </c>
      <c r="W397" s="228">
        <f t="shared" si="167"/>
        <v>0</v>
      </c>
      <c r="X397" s="228">
        <f t="shared" si="168"/>
        <v>0</v>
      </c>
      <c r="Y397" s="228">
        <f t="shared" si="169"/>
        <v>0</v>
      </c>
      <c r="Z397" s="228">
        <f t="shared" si="170"/>
        <v>0</v>
      </c>
      <c r="AA397" s="234"/>
    </row>
    <row r="398" spans="1:27" x14ac:dyDescent="0.25">
      <c r="A398" s="465" t="s">
        <v>467</v>
      </c>
      <c r="B398" s="464">
        <v>7033</v>
      </c>
      <c r="C398" s="464">
        <v>1</v>
      </c>
      <c r="D398" s="479" t="str">
        <f t="shared" si="138"/>
        <v/>
      </c>
      <c r="E398" s="480">
        <f t="shared" si="139"/>
        <v>0</v>
      </c>
      <c r="F398" s="481">
        <f t="shared" si="140"/>
        <v>0</v>
      </c>
      <c r="G398" s="482">
        <f t="shared" si="141"/>
        <v>0</v>
      </c>
      <c r="H398" s="482">
        <f t="shared" si="142"/>
        <v>0</v>
      </c>
      <c r="I398" s="482">
        <f t="shared" si="143"/>
        <v>0</v>
      </c>
      <c r="J398" s="482">
        <f t="shared" si="144"/>
        <v>0</v>
      </c>
      <c r="K398" s="482">
        <f t="shared" si="145"/>
        <v>0</v>
      </c>
      <c r="L398" s="483">
        <f t="shared" si="146"/>
        <v>0</v>
      </c>
      <c r="M398" s="481">
        <f t="shared" si="147"/>
        <v>0</v>
      </c>
      <c r="N398" s="482">
        <f t="shared" si="148"/>
        <v>0</v>
      </c>
      <c r="O398" s="482">
        <f t="shared" si="149"/>
        <v>0</v>
      </c>
      <c r="P398" s="482">
        <f t="shared" si="150"/>
        <v>0</v>
      </c>
      <c r="Q398" s="482">
        <f t="shared" si="151"/>
        <v>0</v>
      </c>
      <c r="R398" s="480">
        <f t="shared" si="152"/>
        <v>0</v>
      </c>
      <c r="S398" s="464">
        <f t="shared" si="153"/>
        <v>0</v>
      </c>
      <c r="T398" s="464">
        <f t="shared" si="154"/>
        <v>0</v>
      </c>
      <c r="U398" s="481">
        <f t="shared" si="155"/>
        <v>0</v>
      </c>
      <c r="V398" s="483">
        <f t="shared" si="156"/>
        <v>0</v>
      </c>
      <c r="W398" s="228">
        <f t="shared" si="167"/>
        <v>0</v>
      </c>
      <c r="X398" s="228">
        <f t="shared" si="168"/>
        <v>0</v>
      </c>
      <c r="Y398" s="228">
        <f t="shared" si="169"/>
        <v>0</v>
      </c>
      <c r="Z398" s="228">
        <f t="shared" si="170"/>
        <v>0</v>
      </c>
      <c r="AA398" s="234"/>
    </row>
    <row r="399" spans="1:27" x14ac:dyDescent="0.25">
      <c r="A399" s="465" t="s">
        <v>914</v>
      </c>
      <c r="B399" s="464">
        <v>7077</v>
      </c>
      <c r="C399" s="464">
        <v>1</v>
      </c>
      <c r="D399" s="479" t="str">
        <f t="shared" si="138"/>
        <v/>
      </c>
      <c r="E399" s="480">
        <f t="shared" si="139"/>
        <v>0</v>
      </c>
      <c r="F399" s="481">
        <f t="shared" si="140"/>
        <v>0</v>
      </c>
      <c r="G399" s="482">
        <f t="shared" si="141"/>
        <v>0</v>
      </c>
      <c r="H399" s="482">
        <f t="shared" si="142"/>
        <v>0</v>
      </c>
      <c r="I399" s="482">
        <f t="shared" si="143"/>
        <v>0</v>
      </c>
      <c r="J399" s="482">
        <f t="shared" si="144"/>
        <v>0</v>
      </c>
      <c r="K399" s="482">
        <f t="shared" si="145"/>
        <v>0</v>
      </c>
      <c r="L399" s="483">
        <f t="shared" si="146"/>
        <v>0</v>
      </c>
      <c r="M399" s="481">
        <f t="shared" si="147"/>
        <v>0</v>
      </c>
      <c r="N399" s="482">
        <f t="shared" si="148"/>
        <v>0</v>
      </c>
      <c r="O399" s="482">
        <f t="shared" si="149"/>
        <v>0</v>
      </c>
      <c r="P399" s="482">
        <f t="shared" si="150"/>
        <v>0</v>
      </c>
      <c r="Q399" s="482">
        <f t="shared" si="151"/>
        <v>0</v>
      </c>
      <c r="R399" s="480">
        <f t="shared" si="152"/>
        <v>0</v>
      </c>
      <c r="S399" s="464">
        <f t="shared" si="153"/>
        <v>0</v>
      </c>
      <c r="T399" s="464">
        <f t="shared" si="154"/>
        <v>0</v>
      </c>
      <c r="U399" s="481">
        <f t="shared" si="155"/>
        <v>0</v>
      </c>
      <c r="V399" s="483">
        <f t="shared" si="156"/>
        <v>0</v>
      </c>
      <c r="W399" s="228">
        <f t="shared" si="167"/>
        <v>0</v>
      </c>
      <c r="X399" s="228">
        <f t="shared" si="168"/>
        <v>0</v>
      </c>
      <c r="Y399" s="228">
        <f t="shared" si="169"/>
        <v>0</v>
      </c>
      <c r="Z399" s="228">
        <f t="shared" si="170"/>
        <v>0</v>
      </c>
      <c r="AA399" s="234"/>
    </row>
    <row r="400" spans="1:27" x14ac:dyDescent="0.25">
      <c r="A400" s="465" t="s">
        <v>468</v>
      </c>
      <c r="B400" s="464">
        <v>7033</v>
      </c>
      <c r="C400" s="464">
        <v>0</v>
      </c>
      <c r="D400" s="479" t="str">
        <f t="shared" si="138"/>
        <v>(alias)</v>
      </c>
      <c r="E400" s="480">
        <f t="shared" si="139"/>
        <v>0</v>
      </c>
      <c r="F400" s="481">
        <f t="shared" si="140"/>
        <v>0</v>
      </c>
      <c r="G400" s="482">
        <f t="shared" si="141"/>
        <v>0</v>
      </c>
      <c r="H400" s="482">
        <f t="shared" si="142"/>
        <v>0</v>
      </c>
      <c r="I400" s="482">
        <f t="shared" si="143"/>
        <v>0</v>
      </c>
      <c r="J400" s="482">
        <f t="shared" si="144"/>
        <v>0</v>
      </c>
      <c r="K400" s="482">
        <f t="shared" si="145"/>
        <v>0</v>
      </c>
      <c r="L400" s="483">
        <f t="shared" si="146"/>
        <v>0</v>
      </c>
      <c r="M400" s="481">
        <f t="shared" si="147"/>
        <v>0</v>
      </c>
      <c r="N400" s="482">
        <f t="shared" si="148"/>
        <v>0</v>
      </c>
      <c r="O400" s="482">
        <f t="shared" si="149"/>
        <v>0</v>
      </c>
      <c r="P400" s="482">
        <f t="shared" si="150"/>
        <v>0</v>
      </c>
      <c r="Q400" s="482">
        <f t="shared" si="151"/>
        <v>0</v>
      </c>
      <c r="R400" s="480">
        <f t="shared" si="152"/>
        <v>0</v>
      </c>
      <c r="S400" s="464">
        <f t="shared" si="153"/>
        <v>0</v>
      </c>
      <c r="T400" s="464">
        <f t="shared" si="154"/>
        <v>0</v>
      </c>
      <c r="U400" s="481">
        <f t="shared" si="155"/>
        <v>0</v>
      </c>
      <c r="V400" s="483">
        <f t="shared" si="156"/>
        <v>0</v>
      </c>
      <c r="W400" s="228">
        <f t="shared" ref="W400:W426" si="171">IF(E400&lt;-0.5,4,IF(ABS(E400)&lt;0.1,0,IF(ABS(E400)&lt;=0.5,1,IF(E400&lt;0.01*L400,2,3))))</f>
        <v>0</v>
      </c>
      <c r="X400" s="228">
        <f t="shared" ref="X400:X426" si="172">IF(W400&gt;2,1,0)</f>
        <v>0</v>
      </c>
      <c r="Y400" s="228">
        <f t="shared" ref="Y400:Y426" si="173">IF(W400=2,1,0)</f>
        <v>0</v>
      </c>
      <c r="Z400" s="228">
        <f t="shared" ref="Z400:Z426" si="174">IF(W400=1,1,0)</f>
        <v>0</v>
      </c>
      <c r="AA400" s="234"/>
    </row>
    <row r="401" spans="1:27" x14ac:dyDescent="0.25">
      <c r="A401" s="465" t="s">
        <v>554</v>
      </c>
      <c r="B401" s="464">
        <v>7035</v>
      </c>
      <c r="C401" s="464">
        <v>1</v>
      </c>
      <c r="D401" s="479" t="str">
        <f t="shared" ref="D401:D464" si="175">IF(W401&gt;2,"Problem?",IF(W401=2,"??",IF(W401=1,"Rounding?",IF(L401+O401&gt;0,"OK",IF(C401=0,"(alias)","")))))</f>
        <v/>
      </c>
      <c r="E401" s="480">
        <f t="shared" ref="E401:E464" si="176">C401*ROUND(F401-R401,1)</f>
        <v>0</v>
      </c>
      <c r="F401" s="481">
        <f t="shared" ref="F401:F464" si="177">SUMIF(DPVCODES,B401,DPCTONS)*C401-H401-G401</f>
        <v>0</v>
      </c>
      <c r="G401" s="482">
        <f t="shared" ref="G401:G464" si="178">SUMIF(DPVCODES,B401,DPmoglines)*C401</f>
        <v>0</v>
      </c>
      <c r="H401" s="482">
        <f t="shared" ref="H401:H464" si="179">SUMIF(DPVCODES,B401,DPGCTONS)*C401</f>
        <v>0</v>
      </c>
      <c r="I401" s="482">
        <f t="shared" ref="I401:I464" si="180">SUMIF(Q3VCODES,B401,Q3CTONS)*C401</f>
        <v>0</v>
      </c>
      <c r="J401" s="482">
        <f t="shared" ref="J401:J464" si="181">SUMIF(Q4VCODES,B401,Q4CTONS)*C401</f>
        <v>0</v>
      </c>
      <c r="K401" s="482">
        <f t="shared" ref="K401:K464" si="182">SUMIF(Q1CVCODES,B401,Q1CCTONS)*C401</f>
        <v>0</v>
      </c>
      <c r="L401" s="483">
        <f t="shared" ref="L401:L464" si="183">C401*(F401+H401+I401+J401+K401)</f>
        <v>0</v>
      </c>
      <c r="M401" s="481">
        <f t="shared" ref="M401:M464" si="184">SUMIF(DPVCODES,B401,DPAPTONS)*C401</f>
        <v>0</v>
      </c>
      <c r="N401" s="482">
        <f t="shared" ref="N401:N464" si="185">SUMIF(DPVCODES,B401,DPDPTONS)*C401</f>
        <v>0</v>
      </c>
      <c r="O401" s="482">
        <f t="shared" ref="O401:O464" si="186">C401*(M401+N401)</f>
        <v>0</v>
      </c>
      <c r="P401" s="482">
        <f t="shared" ref="P401:P464" si="187">SUMIF(Q2VCODES,B401,Q2BOTONS)*C401-U401</f>
        <v>0</v>
      </c>
      <c r="Q401" s="482">
        <f t="shared" ref="Q401:Q464" si="188">SUMIF(Q1BVCODES,B401,Q1BRSTONS)*C401</f>
        <v>0</v>
      </c>
      <c r="R401" s="480">
        <f t="shared" ref="R401:R464" si="189">ROUND(C401*(O401-P401-Q401),4)</f>
        <v>0</v>
      </c>
      <c r="S401" s="464">
        <f t="shared" ref="S401:S464" si="190">IF(+E401&gt;0.1,1,IF(+E401&lt;-0.1,1,0))</f>
        <v>0</v>
      </c>
      <c r="T401" s="464">
        <f t="shared" ref="T401:T464" si="191">IF(W401&gt;2,1,0)</f>
        <v>0</v>
      </c>
      <c r="U401" s="481">
        <f t="shared" ref="U401:U464" si="192">SUMIF(Q2VCODES,B401,Q2GTONS)*C401</f>
        <v>0</v>
      </c>
      <c r="V401" s="483">
        <f t="shared" ref="V401:V464" si="193">SUMIF(Q1CVCODES,B401,Q1CBOTONS)*C401</f>
        <v>0</v>
      </c>
      <c r="W401" s="228">
        <f t="shared" si="171"/>
        <v>0</v>
      </c>
      <c r="X401" s="228">
        <f t="shared" si="172"/>
        <v>0</v>
      </c>
      <c r="Y401" s="228">
        <f t="shared" si="173"/>
        <v>0</v>
      </c>
      <c r="Z401" s="228">
        <f t="shared" si="174"/>
        <v>0</v>
      </c>
      <c r="AA401" s="234"/>
    </row>
    <row r="402" spans="1:27" x14ac:dyDescent="0.25">
      <c r="A402" s="465" t="s">
        <v>1421</v>
      </c>
      <c r="B402" s="464">
        <v>7034</v>
      </c>
      <c r="C402" s="464">
        <v>1</v>
      </c>
      <c r="D402" s="479" t="str">
        <f t="shared" si="175"/>
        <v/>
      </c>
      <c r="E402" s="480">
        <f t="shared" si="176"/>
        <v>0</v>
      </c>
      <c r="F402" s="481">
        <f t="shared" si="177"/>
        <v>0</v>
      </c>
      <c r="G402" s="482">
        <f t="shared" si="178"/>
        <v>0</v>
      </c>
      <c r="H402" s="482">
        <f t="shared" si="179"/>
        <v>0</v>
      </c>
      <c r="I402" s="482">
        <f t="shared" si="180"/>
        <v>0</v>
      </c>
      <c r="J402" s="482">
        <f t="shared" si="181"/>
        <v>0</v>
      </c>
      <c r="K402" s="482">
        <f t="shared" si="182"/>
        <v>0</v>
      </c>
      <c r="L402" s="483">
        <f t="shared" si="183"/>
        <v>0</v>
      </c>
      <c r="M402" s="481">
        <f t="shared" si="184"/>
        <v>0</v>
      </c>
      <c r="N402" s="482">
        <f t="shared" si="185"/>
        <v>0</v>
      </c>
      <c r="O402" s="482">
        <f t="shared" si="186"/>
        <v>0</v>
      </c>
      <c r="P402" s="482">
        <f t="shared" si="187"/>
        <v>0</v>
      </c>
      <c r="Q402" s="482">
        <f t="shared" si="188"/>
        <v>0</v>
      </c>
      <c r="R402" s="480">
        <f t="shared" si="189"/>
        <v>0</v>
      </c>
      <c r="S402" s="464">
        <f t="shared" si="190"/>
        <v>0</v>
      </c>
      <c r="T402" s="464">
        <f t="shared" si="191"/>
        <v>0</v>
      </c>
      <c r="U402" s="481">
        <f t="shared" si="192"/>
        <v>0</v>
      </c>
      <c r="V402" s="483">
        <f t="shared" si="193"/>
        <v>0</v>
      </c>
      <c r="W402" s="228">
        <f t="shared" si="171"/>
        <v>0</v>
      </c>
      <c r="X402" s="228">
        <f t="shared" si="172"/>
        <v>0</v>
      </c>
      <c r="Y402" s="228">
        <f t="shared" si="173"/>
        <v>0</v>
      </c>
      <c r="Z402" s="228">
        <f t="shared" si="174"/>
        <v>0</v>
      </c>
      <c r="AA402" s="234"/>
    </row>
    <row r="403" spans="1:27" x14ac:dyDescent="0.25">
      <c r="A403" s="465" t="s">
        <v>469</v>
      </c>
      <c r="B403" s="464">
        <v>5058</v>
      </c>
      <c r="C403" s="464">
        <v>1</v>
      </c>
      <c r="D403" s="479" t="str">
        <f t="shared" si="175"/>
        <v/>
      </c>
      <c r="E403" s="480">
        <f t="shared" si="176"/>
        <v>0</v>
      </c>
      <c r="F403" s="481">
        <f t="shared" si="177"/>
        <v>0</v>
      </c>
      <c r="G403" s="482">
        <f t="shared" si="178"/>
        <v>0</v>
      </c>
      <c r="H403" s="482">
        <f t="shared" si="179"/>
        <v>0</v>
      </c>
      <c r="I403" s="482">
        <f t="shared" si="180"/>
        <v>0</v>
      </c>
      <c r="J403" s="482">
        <f t="shared" si="181"/>
        <v>0</v>
      </c>
      <c r="K403" s="482">
        <f t="shared" si="182"/>
        <v>0</v>
      </c>
      <c r="L403" s="483">
        <f t="shared" si="183"/>
        <v>0</v>
      </c>
      <c r="M403" s="481">
        <f t="shared" si="184"/>
        <v>0</v>
      </c>
      <c r="N403" s="482">
        <f t="shared" si="185"/>
        <v>0</v>
      </c>
      <c r="O403" s="482">
        <f t="shared" si="186"/>
        <v>0</v>
      </c>
      <c r="P403" s="482">
        <f t="shared" si="187"/>
        <v>0</v>
      </c>
      <c r="Q403" s="482">
        <f t="shared" si="188"/>
        <v>0</v>
      </c>
      <c r="R403" s="480">
        <f t="shared" si="189"/>
        <v>0</v>
      </c>
      <c r="S403" s="464">
        <f t="shared" si="190"/>
        <v>0</v>
      </c>
      <c r="T403" s="464">
        <f t="shared" si="191"/>
        <v>0</v>
      </c>
      <c r="U403" s="481">
        <f t="shared" si="192"/>
        <v>0</v>
      </c>
      <c r="V403" s="483">
        <f t="shared" si="193"/>
        <v>0</v>
      </c>
      <c r="W403" s="228">
        <f t="shared" si="171"/>
        <v>0</v>
      </c>
      <c r="X403" s="228">
        <f t="shared" si="172"/>
        <v>0</v>
      </c>
      <c r="Y403" s="228">
        <f t="shared" si="173"/>
        <v>0</v>
      </c>
      <c r="Z403" s="228">
        <f t="shared" si="174"/>
        <v>0</v>
      </c>
      <c r="AA403" s="234"/>
    </row>
    <row r="404" spans="1:27" x14ac:dyDescent="0.25">
      <c r="A404" s="465" t="s">
        <v>776</v>
      </c>
      <c r="B404" s="464">
        <v>5067</v>
      </c>
      <c r="C404" s="464">
        <v>1</v>
      </c>
      <c r="D404" s="479" t="str">
        <f t="shared" si="175"/>
        <v/>
      </c>
      <c r="E404" s="480">
        <f t="shared" si="176"/>
        <v>0</v>
      </c>
      <c r="F404" s="481">
        <f t="shared" si="177"/>
        <v>0</v>
      </c>
      <c r="G404" s="482">
        <f t="shared" si="178"/>
        <v>0</v>
      </c>
      <c r="H404" s="482">
        <f t="shared" si="179"/>
        <v>0</v>
      </c>
      <c r="I404" s="482">
        <f t="shared" si="180"/>
        <v>0</v>
      </c>
      <c r="J404" s="482">
        <f t="shared" si="181"/>
        <v>0</v>
      </c>
      <c r="K404" s="482">
        <f t="shared" si="182"/>
        <v>0</v>
      </c>
      <c r="L404" s="483">
        <f t="shared" si="183"/>
        <v>0</v>
      </c>
      <c r="M404" s="481">
        <f t="shared" si="184"/>
        <v>0</v>
      </c>
      <c r="N404" s="482">
        <f t="shared" si="185"/>
        <v>0</v>
      </c>
      <c r="O404" s="482">
        <f t="shared" si="186"/>
        <v>0</v>
      </c>
      <c r="P404" s="482">
        <f t="shared" si="187"/>
        <v>0</v>
      </c>
      <c r="Q404" s="482">
        <f t="shared" si="188"/>
        <v>0</v>
      </c>
      <c r="R404" s="480">
        <f t="shared" si="189"/>
        <v>0</v>
      </c>
      <c r="S404" s="464">
        <f t="shared" si="190"/>
        <v>0</v>
      </c>
      <c r="T404" s="464">
        <f t="shared" si="191"/>
        <v>0</v>
      </c>
      <c r="U404" s="481">
        <f t="shared" si="192"/>
        <v>0</v>
      </c>
      <c r="V404" s="483">
        <f t="shared" si="193"/>
        <v>0</v>
      </c>
      <c r="W404" s="228">
        <f t="shared" si="171"/>
        <v>0</v>
      </c>
      <c r="X404" s="228">
        <f t="shared" si="172"/>
        <v>0</v>
      </c>
      <c r="Y404" s="228">
        <f t="shared" si="173"/>
        <v>0</v>
      </c>
      <c r="Z404" s="228">
        <f t="shared" si="174"/>
        <v>0</v>
      </c>
      <c r="AA404" s="234"/>
    </row>
    <row r="405" spans="1:27" x14ac:dyDescent="0.25">
      <c r="A405" s="465" t="s">
        <v>985</v>
      </c>
      <c r="B405" s="464">
        <v>5021</v>
      </c>
      <c r="C405" s="464">
        <v>1</v>
      </c>
      <c r="D405" s="479" t="str">
        <f t="shared" si="175"/>
        <v/>
      </c>
      <c r="E405" s="480">
        <f t="shared" si="176"/>
        <v>0</v>
      </c>
      <c r="F405" s="481">
        <f t="shared" si="177"/>
        <v>0</v>
      </c>
      <c r="G405" s="482">
        <f t="shared" si="178"/>
        <v>0</v>
      </c>
      <c r="H405" s="482">
        <f t="shared" si="179"/>
        <v>0</v>
      </c>
      <c r="I405" s="482">
        <f t="shared" si="180"/>
        <v>0</v>
      </c>
      <c r="J405" s="482">
        <f t="shared" si="181"/>
        <v>0</v>
      </c>
      <c r="K405" s="482">
        <f t="shared" si="182"/>
        <v>0</v>
      </c>
      <c r="L405" s="483">
        <f t="shared" si="183"/>
        <v>0</v>
      </c>
      <c r="M405" s="481">
        <f t="shared" si="184"/>
        <v>0</v>
      </c>
      <c r="N405" s="482">
        <f t="shared" si="185"/>
        <v>0</v>
      </c>
      <c r="O405" s="482">
        <f t="shared" si="186"/>
        <v>0</v>
      </c>
      <c r="P405" s="482">
        <f t="shared" si="187"/>
        <v>0</v>
      </c>
      <c r="Q405" s="482">
        <f t="shared" si="188"/>
        <v>0</v>
      </c>
      <c r="R405" s="480">
        <f t="shared" si="189"/>
        <v>0</v>
      </c>
      <c r="S405" s="464">
        <f t="shared" si="190"/>
        <v>0</v>
      </c>
      <c r="T405" s="464">
        <f t="shared" si="191"/>
        <v>0</v>
      </c>
      <c r="U405" s="481">
        <f t="shared" si="192"/>
        <v>0</v>
      </c>
      <c r="V405" s="483">
        <f t="shared" si="193"/>
        <v>0</v>
      </c>
      <c r="W405" s="228">
        <f t="shared" si="171"/>
        <v>0</v>
      </c>
      <c r="X405" s="228">
        <f t="shared" si="172"/>
        <v>0</v>
      </c>
      <c r="Y405" s="228">
        <f t="shared" si="173"/>
        <v>0</v>
      </c>
      <c r="Z405" s="228">
        <f t="shared" si="174"/>
        <v>0</v>
      </c>
      <c r="AA405" s="234"/>
    </row>
    <row r="406" spans="1:27" x14ac:dyDescent="0.25">
      <c r="A406" s="465" t="s">
        <v>470</v>
      </c>
      <c r="B406" s="464">
        <v>7039</v>
      </c>
      <c r="C406" s="464">
        <v>1</v>
      </c>
      <c r="D406" s="479" t="str">
        <f t="shared" si="175"/>
        <v/>
      </c>
      <c r="E406" s="480">
        <f t="shared" si="176"/>
        <v>0</v>
      </c>
      <c r="F406" s="481">
        <f t="shared" si="177"/>
        <v>0</v>
      </c>
      <c r="G406" s="482">
        <f t="shared" si="178"/>
        <v>0</v>
      </c>
      <c r="H406" s="482">
        <f t="shared" si="179"/>
        <v>0</v>
      </c>
      <c r="I406" s="482">
        <f t="shared" si="180"/>
        <v>0</v>
      </c>
      <c r="J406" s="482">
        <f t="shared" si="181"/>
        <v>0</v>
      </c>
      <c r="K406" s="482">
        <f t="shared" si="182"/>
        <v>0</v>
      </c>
      <c r="L406" s="483">
        <f t="shared" si="183"/>
        <v>0</v>
      </c>
      <c r="M406" s="481">
        <f t="shared" si="184"/>
        <v>0</v>
      </c>
      <c r="N406" s="482">
        <f t="shared" si="185"/>
        <v>0</v>
      </c>
      <c r="O406" s="482">
        <f t="shared" si="186"/>
        <v>0</v>
      </c>
      <c r="P406" s="482">
        <f t="shared" si="187"/>
        <v>0</v>
      </c>
      <c r="Q406" s="482">
        <f t="shared" si="188"/>
        <v>0</v>
      </c>
      <c r="R406" s="480">
        <f t="shared" si="189"/>
        <v>0</v>
      </c>
      <c r="S406" s="464">
        <f t="shared" si="190"/>
        <v>0</v>
      </c>
      <c r="T406" s="464">
        <f t="shared" si="191"/>
        <v>0</v>
      </c>
      <c r="U406" s="481">
        <f t="shared" si="192"/>
        <v>0</v>
      </c>
      <c r="V406" s="483">
        <f t="shared" si="193"/>
        <v>0</v>
      </c>
      <c r="W406" s="228">
        <f t="shared" si="171"/>
        <v>0</v>
      </c>
      <c r="X406" s="228">
        <f t="shared" si="172"/>
        <v>0</v>
      </c>
      <c r="Y406" s="228">
        <f t="shared" si="173"/>
        <v>0</v>
      </c>
      <c r="Z406" s="228">
        <f t="shared" si="174"/>
        <v>0</v>
      </c>
      <c r="AA406" s="234"/>
    </row>
    <row r="407" spans="1:27" x14ac:dyDescent="0.25">
      <c r="A407" s="465" t="s">
        <v>983</v>
      </c>
      <c r="B407" s="464">
        <v>5012</v>
      </c>
      <c r="C407" s="464">
        <v>1</v>
      </c>
      <c r="D407" s="479" t="str">
        <f t="shared" si="175"/>
        <v/>
      </c>
      <c r="E407" s="480">
        <f t="shared" si="176"/>
        <v>0</v>
      </c>
      <c r="F407" s="481">
        <f t="shared" si="177"/>
        <v>0</v>
      </c>
      <c r="G407" s="482">
        <f t="shared" si="178"/>
        <v>0</v>
      </c>
      <c r="H407" s="482">
        <f t="shared" si="179"/>
        <v>0</v>
      </c>
      <c r="I407" s="482">
        <f t="shared" si="180"/>
        <v>0</v>
      </c>
      <c r="J407" s="482">
        <f t="shared" si="181"/>
        <v>0</v>
      </c>
      <c r="K407" s="482">
        <f t="shared" si="182"/>
        <v>0</v>
      </c>
      <c r="L407" s="483">
        <f t="shared" si="183"/>
        <v>0</v>
      </c>
      <c r="M407" s="481">
        <f t="shared" si="184"/>
        <v>0</v>
      </c>
      <c r="N407" s="482">
        <f t="shared" si="185"/>
        <v>0</v>
      </c>
      <c r="O407" s="482">
        <f t="shared" si="186"/>
        <v>0</v>
      </c>
      <c r="P407" s="482">
        <f t="shared" si="187"/>
        <v>0</v>
      </c>
      <c r="Q407" s="482">
        <f t="shared" si="188"/>
        <v>0</v>
      </c>
      <c r="R407" s="480">
        <f t="shared" si="189"/>
        <v>0</v>
      </c>
      <c r="S407" s="464">
        <f t="shared" si="190"/>
        <v>0</v>
      </c>
      <c r="T407" s="464">
        <f t="shared" si="191"/>
        <v>0</v>
      </c>
      <c r="U407" s="481">
        <f t="shared" si="192"/>
        <v>0</v>
      </c>
      <c r="V407" s="483">
        <f t="shared" si="193"/>
        <v>0</v>
      </c>
      <c r="W407" s="228">
        <f t="shared" si="171"/>
        <v>0</v>
      </c>
      <c r="X407" s="228">
        <f t="shared" si="172"/>
        <v>0</v>
      </c>
      <c r="Y407" s="228">
        <f t="shared" si="173"/>
        <v>0</v>
      </c>
      <c r="Z407" s="228">
        <f t="shared" si="174"/>
        <v>0</v>
      </c>
      <c r="AA407" s="234"/>
    </row>
    <row r="408" spans="1:27" x14ac:dyDescent="0.25">
      <c r="A408" s="465" t="s">
        <v>983</v>
      </c>
      <c r="B408" s="464">
        <v>6040</v>
      </c>
      <c r="C408" s="464">
        <v>1</v>
      </c>
      <c r="D408" s="479" t="str">
        <f t="shared" si="175"/>
        <v/>
      </c>
      <c r="E408" s="480">
        <f t="shared" si="176"/>
        <v>0</v>
      </c>
      <c r="F408" s="481">
        <f t="shared" si="177"/>
        <v>0</v>
      </c>
      <c r="G408" s="482">
        <f t="shared" si="178"/>
        <v>0</v>
      </c>
      <c r="H408" s="482">
        <f t="shared" si="179"/>
        <v>0</v>
      </c>
      <c r="I408" s="482">
        <f t="shared" si="180"/>
        <v>0</v>
      </c>
      <c r="J408" s="482">
        <f t="shared" si="181"/>
        <v>0</v>
      </c>
      <c r="K408" s="482">
        <f t="shared" si="182"/>
        <v>0</v>
      </c>
      <c r="L408" s="483">
        <f t="shared" si="183"/>
        <v>0</v>
      </c>
      <c r="M408" s="481">
        <f t="shared" si="184"/>
        <v>0</v>
      </c>
      <c r="N408" s="482">
        <f t="shared" si="185"/>
        <v>0</v>
      </c>
      <c r="O408" s="482">
        <f t="shared" si="186"/>
        <v>0</v>
      </c>
      <c r="P408" s="482">
        <f t="shared" si="187"/>
        <v>0</v>
      </c>
      <c r="Q408" s="482">
        <f t="shared" si="188"/>
        <v>0</v>
      </c>
      <c r="R408" s="480">
        <f t="shared" si="189"/>
        <v>0</v>
      </c>
      <c r="S408" s="464">
        <f t="shared" si="190"/>
        <v>0</v>
      </c>
      <c r="T408" s="464">
        <f t="shared" si="191"/>
        <v>0</v>
      </c>
      <c r="U408" s="481">
        <f t="shared" si="192"/>
        <v>0</v>
      </c>
      <c r="V408" s="483">
        <f t="shared" si="193"/>
        <v>0</v>
      </c>
      <c r="W408" s="228">
        <f t="shared" si="171"/>
        <v>0</v>
      </c>
      <c r="X408" s="228">
        <f t="shared" si="172"/>
        <v>0</v>
      </c>
      <c r="Y408" s="228">
        <f t="shared" si="173"/>
        <v>0</v>
      </c>
      <c r="Z408" s="228">
        <f t="shared" si="174"/>
        <v>0</v>
      </c>
      <c r="AA408" s="234"/>
    </row>
    <row r="409" spans="1:27" x14ac:dyDescent="0.25">
      <c r="A409" s="465" t="s">
        <v>928</v>
      </c>
      <c r="B409" s="464">
        <v>6180</v>
      </c>
      <c r="C409" s="464">
        <v>1</v>
      </c>
      <c r="D409" s="479" t="str">
        <f t="shared" si="175"/>
        <v/>
      </c>
      <c r="E409" s="480">
        <f t="shared" si="176"/>
        <v>0</v>
      </c>
      <c r="F409" s="481">
        <f t="shared" si="177"/>
        <v>0</v>
      </c>
      <c r="G409" s="482">
        <f t="shared" si="178"/>
        <v>0</v>
      </c>
      <c r="H409" s="482">
        <f t="shared" si="179"/>
        <v>0</v>
      </c>
      <c r="I409" s="482">
        <f t="shared" si="180"/>
        <v>0</v>
      </c>
      <c r="J409" s="482">
        <f t="shared" si="181"/>
        <v>0</v>
      </c>
      <c r="K409" s="482">
        <f t="shared" si="182"/>
        <v>0</v>
      </c>
      <c r="L409" s="483">
        <f t="shared" si="183"/>
        <v>0</v>
      </c>
      <c r="M409" s="481">
        <f t="shared" si="184"/>
        <v>0</v>
      </c>
      <c r="N409" s="482">
        <f t="shared" si="185"/>
        <v>0</v>
      </c>
      <c r="O409" s="482">
        <f t="shared" si="186"/>
        <v>0</v>
      </c>
      <c r="P409" s="482">
        <f t="shared" si="187"/>
        <v>0</v>
      </c>
      <c r="Q409" s="482">
        <f t="shared" si="188"/>
        <v>0</v>
      </c>
      <c r="R409" s="480">
        <f t="shared" si="189"/>
        <v>0</v>
      </c>
      <c r="S409" s="464">
        <f t="shared" si="190"/>
        <v>0</v>
      </c>
      <c r="T409" s="464">
        <f t="shared" si="191"/>
        <v>0</v>
      </c>
      <c r="U409" s="481">
        <f t="shared" si="192"/>
        <v>0</v>
      </c>
      <c r="V409" s="483">
        <f t="shared" si="193"/>
        <v>0</v>
      </c>
      <c r="W409" s="228">
        <f t="shared" si="171"/>
        <v>0</v>
      </c>
      <c r="X409" s="228">
        <f t="shared" si="172"/>
        <v>0</v>
      </c>
      <c r="Y409" s="228">
        <f t="shared" si="173"/>
        <v>0</v>
      </c>
      <c r="Z409" s="228">
        <f t="shared" si="174"/>
        <v>0</v>
      </c>
      <c r="AA409" s="234"/>
    </row>
    <row r="410" spans="1:27" x14ac:dyDescent="0.25">
      <c r="A410" s="465" t="s">
        <v>931</v>
      </c>
      <c r="B410" s="464">
        <v>7079</v>
      </c>
      <c r="C410" s="464">
        <v>1</v>
      </c>
      <c r="D410" s="479" t="str">
        <f t="shared" si="175"/>
        <v/>
      </c>
      <c r="E410" s="480">
        <f t="shared" si="176"/>
        <v>0</v>
      </c>
      <c r="F410" s="481">
        <f t="shared" si="177"/>
        <v>0</v>
      </c>
      <c r="G410" s="482">
        <f t="shared" si="178"/>
        <v>0</v>
      </c>
      <c r="H410" s="482">
        <f t="shared" si="179"/>
        <v>0</v>
      </c>
      <c r="I410" s="482">
        <f t="shared" si="180"/>
        <v>0</v>
      </c>
      <c r="J410" s="482">
        <f t="shared" si="181"/>
        <v>0</v>
      </c>
      <c r="K410" s="482">
        <f t="shared" si="182"/>
        <v>0</v>
      </c>
      <c r="L410" s="483">
        <f t="shared" si="183"/>
        <v>0</v>
      </c>
      <c r="M410" s="481">
        <f t="shared" si="184"/>
        <v>0</v>
      </c>
      <c r="N410" s="482">
        <f t="shared" si="185"/>
        <v>0</v>
      </c>
      <c r="O410" s="482">
        <f t="shared" si="186"/>
        <v>0</v>
      </c>
      <c r="P410" s="482">
        <f t="shared" si="187"/>
        <v>0</v>
      </c>
      <c r="Q410" s="482">
        <f t="shared" si="188"/>
        <v>0</v>
      </c>
      <c r="R410" s="480">
        <f t="shared" si="189"/>
        <v>0</v>
      </c>
      <c r="S410" s="464">
        <f t="shared" si="190"/>
        <v>0</v>
      </c>
      <c r="T410" s="464">
        <f t="shared" si="191"/>
        <v>0</v>
      </c>
      <c r="U410" s="481">
        <f t="shared" si="192"/>
        <v>0</v>
      </c>
      <c r="V410" s="483">
        <f t="shared" si="193"/>
        <v>0</v>
      </c>
      <c r="W410" s="228">
        <f t="shared" si="171"/>
        <v>0</v>
      </c>
      <c r="X410" s="228">
        <f t="shared" si="172"/>
        <v>0</v>
      </c>
      <c r="Y410" s="228">
        <f t="shared" si="173"/>
        <v>0</v>
      </c>
      <c r="Z410" s="228">
        <f t="shared" si="174"/>
        <v>0</v>
      </c>
      <c r="AA410" s="234"/>
    </row>
    <row r="411" spans="1:27" x14ac:dyDescent="0.25">
      <c r="A411" s="465" t="s">
        <v>742</v>
      </c>
      <c r="B411" s="464">
        <v>6020</v>
      </c>
      <c r="C411" s="464">
        <v>1</v>
      </c>
      <c r="D411" s="479" t="str">
        <f t="shared" si="175"/>
        <v/>
      </c>
      <c r="E411" s="480">
        <f t="shared" si="176"/>
        <v>0</v>
      </c>
      <c r="F411" s="481">
        <f t="shared" si="177"/>
        <v>0</v>
      </c>
      <c r="G411" s="482">
        <f t="shared" si="178"/>
        <v>0</v>
      </c>
      <c r="H411" s="482">
        <f t="shared" si="179"/>
        <v>0</v>
      </c>
      <c r="I411" s="482">
        <f t="shared" si="180"/>
        <v>0</v>
      </c>
      <c r="J411" s="482">
        <f t="shared" si="181"/>
        <v>0</v>
      </c>
      <c r="K411" s="482">
        <f t="shared" si="182"/>
        <v>0</v>
      </c>
      <c r="L411" s="483">
        <f t="shared" si="183"/>
        <v>0</v>
      </c>
      <c r="M411" s="481">
        <f t="shared" si="184"/>
        <v>0</v>
      </c>
      <c r="N411" s="482">
        <f t="shared" si="185"/>
        <v>0</v>
      </c>
      <c r="O411" s="482">
        <f t="shared" si="186"/>
        <v>0</v>
      </c>
      <c r="P411" s="482">
        <f t="shared" si="187"/>
        <v>0</v>
      </c>
      <c r="Q411" s="482">
        <f t="shared" si="188"/>
        <v>0</v>
      </c>
      <c r="R411" s="480">
        <f t="shared" si="189"/>
        <v>0</v>
      </c>
      <c r="S411" s="464">
        <f t="shared" si="190"/>
        <v>0</v>
      </c>
      <c r="T411" s="464">
        <f t="shared" si="191"/>
        <v>0</v>
      </c>
      <c r="U411" s="481">
        <f t="shared" si="192"/>
        <v>0</v>
      </c>
      <c r="V411" s="483">
        <f t="shared" si="193"/>
        <v>0</v>
      </c>
      <c r="W411" s="228">
        <f t="shared" si="171"/>
        <v>0</v>
      </c>
      <c r="X411" s="228">
        <f t="shared" si="172"/>
        <v>0</v>
      </c>
      <c r="Y411" s="228">
        <f t="shared" si="173"/>
        <v>0</v>
      </c>
      <c r="Z411" s="228">
        <f t="shared" si="174"/>
        <v>0</v>
      </c>
      <c r="AA411" s="234"/>
    </row>
    <row r="412" spans="1:27" x14ac:dyDescent="0.25">
      <c r="A412" s="465" t="s">
        <v>471</v>
      </c>
      <c r="B412" s="464">
        <v>4005</v>
      </c>
      <c r="C412" s="464">
        <v>1</v>
      </c>
      <c r="D412" s="479" t="str">
        <f t="shared" si="175"/>
        <v/>
      </c>
      <c r="E412" s="480">
        <f t="shared" si="176"/>
        <v>0</v>
      </c>
      <c r="F412" s="481">
        <f t="shared" si="177"/>
        <v>0</v>
      </c>
      <c r="G412" s="482">
        <f t="shared" si="178"/>
        <v>0</v>
      </c>
      <c r="H412" s="482">
        <f t="shared" si="179"/>
        <v>0</v>
      </c>
      <c r="I412" s="482">
        <f t="shared" si="180"/>
        <v>0</v>
      </c>
      <c r="J412" s="482">
        <f t="shared" si="181"/>
        <v>0</v>
      </c>
      <c r="K412" s="482">
        <f t="shared" si="182"/>
        <v>0</v>
      </c>
      <c r="L412" s="483">
        <f t="shared" si="183"/>
        <v>0</v>
      </c>
      <c r="M412" s="481">
        <f t="shared" si="184"/>
        <v>0</v>
      </c>
      <c r="N412" s="482">
        <f t="shared" si="185"/>
        <v>0</v>
      </c>
      <c r="O412" s="482">
        <f t="shared" si="186"/>
        <v>0</v>
      </c>
      <c r="P412" s="482">
        <f t="shared" si="187"/>
        <v>0</v>
      </c>
      <c r="Q412" s="482">
        <f t="shared" si="188"/>
        <v>0</v>
      </c>
      <c r="R412" s="480">
        <f t="shared" si="189"/>
        <v>0</v>
      </c>
      <c r="S412" s="464">
        <f t="shared" si="190"/>
        <v>0</v>
      </c>
      <c r="T412" s="464">
        <f t="shared" si="191"/>
        <v>0</v>
      </c>
      <c r="U412" s="481">
        <f t="shared" si="192"/>
        <v>0</v>
      </c>
      <c r="V412" s="483">
        <f t="shared" si="193"/>
        <v>0</v>
      </c>
      <c r="W412" s="228">
        <f t="shared" si="171"/>
        <v>0</v>
      </c>
      <c r="X412" s="228">
        <f t="shared" si="172"/>
        <v>0</v>
      </c>
      <c r="Y412" s="228">
        <f t="shared" si="173"/>
        <v>0</v>
      </c>
      <c r="Z412" s="228">
        <f t="shared" si="174"/>
        <v>0</v>
      </c>
      <c r="AA412" s="234"/>
    </row>
    <row r="413" spans="1:27" x14ac:dyDescent="0.25">
      <c r="A413" s="465" t="s">
        <v>472</v>
      </c>
      <c r="B413" s="464">
        <v>7036</v>
      </c>
      <c r="C413" s="464">
        <v>1</v>
      </c>
      <c r="D413" s="479" t="str">
        <f t="shared" si="175"/>
        <v/>
      </c>
      <c r="E413" s="480">
        <f t="shared" si="176"/>
        <v>0</v>
      </c>
      <c r="F413" s="481">
        <f t="shared" si="177"/>
        <v>0</v>
      </c>
      <c r="G413" s="482">
        <f t="shared" si="178"/>
        <v>0</v>
      </c>
      <c r="H413" s="482">
        <f t="shared" si="179"/>
        <v>0</v>
      </c>
      <c r="I413" s="482">
        <f t="shared" si="180"/>
        <v>0</v>
      </c>
      <c r="J413" s="482">
        <f t="shared" si="181"/>
        <v>0</v>
      </c>
      <c r="K413" s="482">
        <f t="shared" si="182"/>
        <v>0</v>
      </c>
      <c r="L413" s="483">
        <f t="shared" si="183"/>
        <v>0</v>
      </c>
      <c r="M413" s="481">
        <f t="shared" si="184"/>
        <v>0</v>
      </c>
      <c r="N413" s="482">
        <f t="shared" si="185"/>
        <v>0</v>
      </c>
      <c r="O413" s="482">
        <f t="shared" si="186"/>
        <v>0</v>
      </c>
      <c r="P413" s="482">
        <f t="shared" si="187"/>
        <v>0</v>
      </c>
      <c r="Q413" s="482">
        <f t="shared" si="188"/>
        <v>0</v>
      </c>
      <c r="R413" s="480">
        <f t="shared" si="189"/>
        <v>0</v>
      </c>
      <c r="S413" s="464">
        <f t="shared" si="190"/>
        <v>0</v>
      </c>
      <c r="T413" s="464">
        <f t="shared" si="191"/>
        <v>0</v>
      </c>
      <c r="U413" s="481">
        <f t="shared" si="192"/>
        <v>0</v>
      </c>
      <c r="V413" s="483">
        <f t="shared" si="193"/>
        <v>0</v>
      </c>
      <c r="W413" s="228">
        <f t="shared" si="171"/>
        <v>0</v>
      </c>
      <c r="X413" s="228">
        <f t="shared" si="172"/>
        <v>0</v>
      </c>
      <c r="Y413" s="228">
        <f t="shared" si="173"/>
        <v>0</v>
      </c>
      <c r="Z413" s="228">
        <f t="shared" si="174"/>
        <v>0</v>
      </c>
      <c r="AA413" s="234"/>
    </row>
    <row r="414" spans="1:27" x14ac:dyDescent="0.25">
      <c r="A414" s="465" t="s">
        <v>939</v>
      </c>
      <c r="B414" s="464">
        <v>5172</v>
      </c>
      <c r="C414" s="464">
        <v>0</v>
      </c>
      <c r="D414" s="479" t="str">
        <f t="shared" si="175"/>
        <v>(alias)</v>
      </c>
      <c r="E414" s="480">
        <f t="shared" si="176"/>
        <v>0</v>
      </c>
      <c r="F414" s="481">
        <f t="shared" si="177"/>
        <v>0</v>
      </c>
      <c r="G414" s="482">
        <f t="shared" si="178"/>
        <v>0</v>
      </c>
      <c r="H414" s="482">
        <f t="shared" si="179"/>
        <v>0</v>
      </c>
      <c r="I414" s="482">
        <f t="shared" si="180"/>
        <v>0</v>
      </c>
      <c r="J414" s="482">
        <f t="shared" si="181"/>
        <v>0</v>
      </c>
      <c r="K414" s="482">
        <f t="shared" si="182"/>
        <v>0</v>
      </c>
      <c r="L414" s="483">
        <f t="shared" si="183"/>
        <v>0</v>
      </c>
      <c r="M414" s="481">
        <f t="shared" si="184"/>
        <v>0</v>
      </c>
      <c r="N414" s="482">
        <f t="shared" si="185"/>
        <v>0</v>
      </c>
      <c r="O414" s="482">
        <f t="shared" si="186"/>
        <v>0</v>
      </c>
      <c r="P414" s="482">
        <f t="shared" si="187"/>
        <v>0</v>
      </c>
      <c r="Q414" s="482">
        <f t="shared" si="188"/>
        <v>0</v>
      </c>
      <c r="R414" s="480">
        <f t="shared" si="189"/>
        <v>0</v>
      </c>
      <c r="S414" s="464">
        <f t="shared" si="190"/>
        <v>0</v>
      </c>
      <c r="T414" s="464">
        <f t="shared" si="191"/>
        <v>0</v>
      </c>
      <c r="U414" s="481">
        <f t="shared" si="192"/>
        <v>0</v>
      </c>
      <c r="V414" s="483">
        <f t="shared" si="193"/>
        <v>0</v>
      </c>
      <c r="W414" s="228">
        <f t="shared" si="171"/>
        <v>0</v>
      </c>
      <c r="X414" s="228">
        <f t="shared" si="172"/>
        <v>0</v>
      </c>
      <c r="Y414" s="228">
        <f t="shared" si="173"/>
        <v>0</v>
      </c>
      <c r="Z414" s="228">
        <f t="shared" si="174"/>
        <v>0</v>
      </c>
      <c r="AA414" s="234"/>
    </row>
    <row r="415" spans="1:27" x14ac:dyDescent="0.25">
      <c r="A415" s="465" t="s">
        <v>940</v>
      </c>
      <c r="B415" s="464">
        <v>5173</v>
      </c>
      <c r="C415" s="464">
        <v>0</v>
      </c>
      <c r="D415" s="479" t="str">
        <f t="shared" si="175"/>
        <v>(alias)</v>
      </c>
      <c r="E415" s="480">
        <f t="shared" si="176"/>
        <v>0</v>
      </c>
      <c r="F415" s="481">
        <f t="shared" si="177"/>
        <v>0</v>
      </c>
      <c r="G415" s="482">
        <f t="shared" si="178"/>
        <v>0</v>
      </c>
      <c r="H415" s="482">
        <f t="shared" si="179"/>
        <v>0</v>
      </c>
      <c r="I415" s="482">
        <f t="shared" si="180"/>
        <v>0</v>
      </c>
      <c r="J415" s="482">
        <f t="shared" si="181"/>
        <v>0</v>
      </c>
      <c r="K415" s="482">
        <f t="shared" si="182"/>
        <v>0</v>
      </c>
      <c r="L415" s="483">
        <f t="shared" si="183"/>
        <v>0</v>
      </c>
      <c r="M415" s="481">
        <f t="shared" si="184"/>
        <v>0</v>
      </c>
      <c r="N415" s="482">
        <f t="shared" si="185"/>
        <v>0</v>
      </c>
      <c r="O415" s="482">
        <f t="shared" si="186"/>
        <v>0</v>
      </c>
      <c r="P415" s="482">
        <f t="shared" si="187"/>
        <v>0</v>
      </c>
      <c r="Q415" s="482">
        <f t="shared" si="188"/>
        <v>0</v>
      </c>
      <c r="R415" s="480">
        <f t="shared" si="189"/>
        <v>0</v>
      </c>
      <c r="S415" s="464">
        <f t="shared" si="190"/>
        <v>0</v>
      </c>
      <c r="T415" s="464">
        <f t="shared" si="191"/>
        <v>0</v>
      </c>
      <c r="U415" s="481">
        <f t="shared" si="192"/>
        <v>0</v>
      </c>
      <c r="V415" s="483">
        <f t="shared" si="193"/>
        <v>0</v>
      </c>
      <c r="W415" s="228">
        <f t="shared" si="171"/>
        <v>0</v>
      </c>
      <c r="X415" s="228">
        <f t="shared" si="172"/>
        <v>0</v>
      </c>
      <c r="Y415" s="228">
        <f t="shared" si="173"/>
        <v>0</v>
      </c>
      <c r="Z415" s="228">
        <f t="shared" si="174"/>
        <v>0</v>
      </c>
      <c r="AA415" s="234"/>
    </row>
    <row r="416" spans="1:27" x14ac:dyDescent="0.25">
      <c r="A416" s="465" t="s">
        <v>924</v>
      </c>
      <c r="B416" s="464">
        <v>5170</v>
      </c>
      <c r="C416" s="464">
        <v>0</v>
      </c>
      <c r="D416" s="479" t="str">
        <f t="shared" si="175"/>
        <v>(alias)</v>
      </c>
      <c r="E416" s="480">
        <f t="shared" si="176"/>
        <v>0</v>
      </c>
      <c r="F416" s="481">
        <f t="shared" si="177"/>
        <v>0</v>
      </c>
      <c r="G416" s="482">
        <f t="shared" si="178"/>
        <v>0</v>
      </c>
      <c r="H416" s="482">
        <f t="shared" si="179"/>
        <v>0</v>
      </c>
      <c r="I416" s="482">
        <f t="shared" si="180"/>
        <v>0</v>
      </c>
      <c r="J416" s="482">
        <f t="shared" si="181"/>
        <v>0</v>
      </c>
      <c r="K416" s="482">
        <f t="shared" si="182"/>
        <v>0</v>
      </c>
      <c r="L416" s="483">
        <f t="shared" si="183"/>
        <v>0</v>
      </c>
      <c r="M416" s="481">
        <f t="shared" si="184"/>
        <v>0</v>
      </c>
      <c r="N416" s="482">
        <f t="shared" si="185"/>
        <v>0</v>
      </c>
      <c r="O416" s="482">
        <f t="shared" si="186"/>
        <v>0</v>
      </c>
      <c r="P416" s="482">
        <f t="shared" si="187"/>
        <v>0</v>
      </c>
      <c r="Q416" s="482">
        <f t="shared" si="188"/>
        <v>0</v>
      </c>
      <c r="R416" s="480">
        <f t="shared" si="189"/>
        <v>0</v>
      </c>
      <c r="S416" s="464">
        <f t="shared" si="190"/>
        <v>0</v>
      </c>
      <c r="T416" s="464">
        <f t="shared" si="191"/>
        <v>0</v>
      </c>
      <c r="U416" s="481">
        <f t="shared" si="192"/>
        <v>0</v>
      </c>
      <c r="V416" s="483">
        <f t="shared" si="193"/>
        <v>0</v>
      </c>
      <c r="W416" s="228">
        <f t="shared" si="171"/>
        <v>0</v>
      </c>
      <c r="X416" s="228">
        <f t="shared" si="172"/>
        <v>0</v>
      </c>
      <c r="Y416" s="228">
        <f t="shared" si="173"/>
        <v>0</v>
      </c>
      <c r="Z416" s="228">
        <f t="shared" si="174"/>
        <v>0</v>
      </c>
      <c r="AA416" s="234"/>
    </row>
    <row r="417" spans="1:27" x14ac:dyDescent="0.25">
      <c r="A417" s="465" t="s">
        <v>941</v>
      </c>
      <c r="B417" s="464">
        <v>5186</v>
      </c>
      <c r="C417" s="464">
        <v>0</v>
      </c>
      <c r="D417" s="479" t="str">
        <f t="shared" si="175"/>
        <v>(alias)</v>
      </c>
      <c r="E417" s="480">
        <f t="shared" si="176"/>
        <v>0</v>
      </c>
      <c r="F417" s="481">
        <f t="shared" si="177"/>
        <v>0</v>
      </c>
      <c r="G417" s="482">
        <f t="shared" si="178"/>
        <v>0</v>
      </c>
      <c r="H417" s="482">
        <f t="shared" si="179"/>
        <v>0</v>
      </c>
      <c r="I417" s="482">
        <f t="shared" si="180"/>
        <v>0</v>
      </c>
      <c r="J417" s="482">
        <f t="shared" si="181"/>
        <v>0</v>
      </c>
      <c r="K417" s="482">
        <f t="shared" si="182"/>
        <v>0</v>
      </c>
      <c r="L417" s="483">
        <f t="shared" si="183"/>
        <v>0</v>
      </c>
      <c r="M417" s="481">
        <f t="shared" si="184"/>
        <v>0</v>
      </c>
      <c r="N417" s="482">
        <f t="shared" si="185"/>
        <v>0</v>
      </c>
      <c r="O417" s="482">
        <f t="shared" si="186"/>
        <v>0</v>
      </c>
      <c r="P417" s="482">
        <f t="shared" si="187"/>
        <v>0</v>
      </c>
      <c r="Q417" s="482">
        <f t="shared" si="188"/>
        <v>0</v>
      </c>
      <c r="R417" s="480">
        <f t="shared" si="189"/>
        <v>0</v>
      </c>
      <c r="S417" s="464">
        <f t="shared" si="190"/>
        <v>0</v>
      </c>
      <c r="T417" s="464">
        <f t="shared" si="191"/>
        <v>0</v>
      </c>
      <c r="U417" s="481">
        <f t="shared" si="192"/>
        <v>0</v>
      </c>
      <c r="V417" s="483">
        <f t="shared" si="193"/>
        <v>0</v>
      </c>
      <c r="W417" s="228">
        <f t="shared" si="171"/>
        <v>0</v>
      </c>
      <c r="X417" s="228">
        <f t="shared" si="172"/>
        <v>0</v>
      </c>
      <c r="Y417" s="228">
        <f t="shared" si="173"/>
        <v>0</v>
      </c>
      <c r="Z417" s="228">
        <f t="shared" si="174"/>
        <v>0</v>
      </c>
      <c r="AA417" s="234"/>
    </row>
    <row r="418" spans="1:27" x14ac:dyDescent="0.25">
      <c r="A418" s="465" t="s">
        <v>863</v>
      </c>
      <c r="B418" s="464">
        <v>5136</v>
      </c>
      <c r="C418" s="464">
        <v>0</v>
      </c>
      <c r="D418" s="479" t="str">
        <f t="shared" si="175"/>
        <v>(alias)</v>
      </c>
      <c r="E418" s="480">
        <f t="shared" si="176"/>
        <v>0</v>
      </c>
      <c r="F418" s="481">
        <f t="shared" si="177"/>
        <v>0</v>
      </c>
      <c r="G418" s="482">
        <f t="shared" si="178"/>
        <v>0</v>
      </c>
      <c r="H418" s="482">
        <f t="shared" si="179"/>
        <v>0</v>
      </c>
      <c r="I418" s="482">
        <f t="shared" si="180"/>
        <v>0</v>
      </c>
      <c r="J418" s="482">
        <f t="shared" si="181"/>
        <v>0</v>
      </c>
      <c r="K418" s="482">
        <f t="shared" si="182"/>
        <v>0</v>
      </c>
      <c r="L418" s="483">
        <f t="shared" si="183"/>
        <v>0</v>
      </c>
      <c r="M418" s="481">
        <f t="shared" si="184"/>
        <v>0</v>
      </c>
      <c r="N418" s="482">
        <f t="shared" si="185"/>
        <v>0</v>
      </c>
      <c r="O418" s="482">
        <f t="shared" si="186"/>
        <v>0</v>
      </c>
      <c r="P418" s="482">
        <f t="shared" si="187"/>
        <v>0</v>
      </c>
      <c r="Q418" s="482">
        <f t="shared" si="188"/>
        <v>0</v>
      </c>
      <c r="R418" s="480">
        <f t="shared" si="189"/>
        <v>0</v>
      </c>
      <c r="S418" s="464">
        <f t="shared" si="190"/>
        <v>0</v>
      </c>
      <c r="T418" s="464">
        <f t="shared" si="191"/>
        <v>0</v>
      </c>
      <c r="U418" s="481">
        <f t="shared" si="192"/>
        <v>0</v>
      </c>
      <c r="V418" s="483">
        <f t="shared" si="193"/>
        <v>0</v>
      </c>
      <c r="W418" s="228">
        <f t="shared" si="171"/>
        <v>0</v>
      </c>
      <c r="X418" s="228">
        <f t="shared" si="172"/>
        <v>0</v>
      </c>
      <c r="Y418" s="228">
        <f t="shared" si="173"/>
        <v>0</v>
      </c>
      <c r="Z418" s="228">
        <f t="shared" si="174"/>
        <v>0</v>
      </c>
      <c r="AA418" s="234"/>
    </row>
    <row r="419" spans="1:27" x14ac:dyDescent="0.25">
      <c r="A419" s="465" t="s">
        <v>473</v>
      </c>
      <c r="B419" s="464">
        <v>6163</v>
      </c>
      <c r="C419" s="464">
        <v>0</v>
      </c>
      <c r="D419" s="479" t="str">
        <f t="shared" si="175"/>
        <v>(alias)</v>
      </c>
      <c r="E419" s="480">
        <f t="shared" si="176"/>
        <v>0</v>
      </c>
      <c r="F419" s="481">
        <f t="shared" si="177"/>
        <v>0</v>
      </c>
      <c r="G419" s="482">
        <f t="shared" si="178"/>
        <v>0</v>
      </c>
      <c r="H419" s="482">
        <f t="shared" si="179"/>
        <v>0</v>
      </c>
      <c r="I419" s="482">
        <f t="shared" si="180"/>
        <v>0</v>
      </c>
      <c r="J419" s="482">
        <f t="shared" si="181"/>
        <v>0</v>
      </c>
      <c r="K419" s="482">
        <f t="shared" si="182"/>
        <v>0</v>
      </c>
      <c r="L419" s="483">
        <f t="shared" si="183"/>
        <v>0</v>
      </c>
      <c r="M419" s="481">
        <f t="shared" si="184"/>
        <v>0</v>
      </c>
      <c r="N419" s="482">
        <f t="shared" si="185"/>
        <v>0</v>
      </c>
      <c r="O419" s="482">
        <f t="shared" si="186"/>
        <v>0</v>
      </c>
      <c r="P419" s="482">
        <f t="shared" si="187"/>
        <v>0</v>
      </c>
      <c r="Q419" s="482">
        <f t="shared" si="188"/>
        <v>0</v>
      </c>
      <c r="R419" s="480">
        <f t="shared" si="189"/>
        <v>0</v>
      </c>
      <c r="S419" s="464">
        <f t="shared" si="190"/>
        <v>0</v>
      </c>
      <c r="T419" s="464">
        <f t="shared" si="191"/>
        <v>0</v>
      </c>
      <c r="U419" s="481">
        <f t="shared" si="192"/>
        <v>0</v>
      </c>
      <c r="V419" s="483">
        <f t="shared" si="193"/>
        <v>0</v>
      </c>
      <c r="W419" s="228">
        <f t="shared" si="171"/>
        <v>0</v>
      </c>
      <c r="X419" s="228">
        <f t="shared" si="172"/>
        <v>0</v>
      </c>
      <c r="Y419" s="228">
        <f t="shared" si="173"/>
        <v>0</v>
      </c>
      <c r="Z419" s="228">
        <f t="shared" si="174"/>
        <v>0</v>
      </c>
      <c r="AA419" s="234"/>
    </row>
    <row r="420" spans="1:27" x14ac:dyDescent="0.25">
      <c r="A420" s="465" t="s">
        <v>474</v>
      </c>
      <c r="B420" s="464">
        <v>5016</v>
      </c>
      <c r="C420" s="464">
        <v>1</v>
      </c>
      <c r="D420" s="479" t="str">
        <f t="shared" si="175"/>
        <v/>
      </c>
      <c r="E420" s="480">
        <f t="shared" si="176"/>
        <v>0</v>
      </c>
      <c r="F420" s="481">
        <f t="shared" si="177"/>
        <v>0</v>
      </c>
      <c r="G420" s="482">
        <f t="shared" si="178"/>
        <v>0</v>
      </c>
      <c r="H420" s="482">
        <f t="shared" si="179"/>
        <v>0</v>
      </c>
      <c r="I420" s="482">
        <f t="shared" si="180"/>
        <v>0</v>
      </c>
      <c r="J420" s="482">
        <f t="shared" si="181"/>
        <v>0</v>
      </c>
      <c r="K420" s="482">
        <f t="shared" si="182"/>
        <v>0</v>
      </c>
      <c r="L420" s="483">
        <f t="shared" si="183"/>
        <v>0</v>
      </c>
      <c r="M420" s="481">
        <f t="shared" si="184"/>
        <v>0</v>
      </c>
      <c r="N420" s="482">
        <f t="shared" si="185"/>
        <v>0</v>
      </c>
      <c r="O420" s="482">
        <f t="shared" si="186"/>
        <v>0</v>
      </c>
      <c r="P420" s="482">
        <f t="shared" si="187"/>
        <v>0</v>
      </c>
      <c r="Q420" s="482">
        <f t="shared" si="188"/>
        <v>0</v>
      </c>
      <c r="R420" s="480">
        <f t="shared" si="189"/>
        <v>0</v>
      </c>
      <c r="S420" s="464">
        <f t="shared" si="190"/>
        <v>0</v>
      </c>
      <c r="T420" s="464">
        <f t="shared" si="191"/>
        <v>0</v>
      </c>
      <c r="U420" s="481">
        <f t="shared" si="192"/>
        <v>0</v>
      </c>
      <c r="V420" s="483">
        <f t="shared" si="193"/>
        <v>0</v>
      </c>
      <c r="W420" s="228">
        <f t="shared" si="171"/>
        <v>0</v>
      </c>
      <c r="X420" s="228">
        <f t="shared" si="172"/>
        <v>0</v>
      </c>
      <c r="Y420" s="228">
        <f t="shared" si="173"/>
        <v>0</v>
      </c>
      <c r="Z420" s="228">
        <f t="shared" si="174"/>
        <v>0</v>
      </c>
      <c r="AA420" s="234"/>
    </row>
    <row r="421" spans="1:27" x14ac:dyDescent="0.25">
      <c r="A421" s="465" t="s">
        <v>993</v>
      </c>
      <c r="B421" s="464">
        <v>5161</v>
      </c>
      <c r="C421" s="464">
        <v>1</v>
      </c>
      <c r="D421" s="479" t="str">
        <f t="shared" si="175"/>
        <v/>
      </c>
      <c r="E421" s="480">
        <f t="shared" si="176"/>
        <v>0</v>
      </c>
      <c r="F421" s="481">
        <f t="shared" si="177"/>
        <v>0</v>
      </c>
      <c r="G421" s="482">
        <f t="shared" si="178"/>
        <v>0</v>
      </c>
      <c r="H421" s="482">
        <f t="shared" si="179"/>
        <v>0</v>
      </c>
      <c r="I421" s="482">
        <f t="shared" si="180"/>
        <v>0</v>
      </c>
      <c r="J421" s="482">
        <f t="shared" si="181"/>
        <v>0</v>
      </c>
      <c r="K421" s="482">
        <f t="shared" si="182"/>
        <v>0</v>
      </c>
      <c r="L421" s="483">
        <f t="shared" si="183"/>
        <v>0</v>
      </c>
      <c r="M421" s="481">
        <f t="shared" si="184"/>
        <v>0</v>
      </c>
      <c r="N421" s="482">
        <f t="shared" si="185"/>
        <v>0</v>
      </c>
      <c r="O421" s="482">
        <f t="shared" si="186"/>
        <v>0</v>
      </c>
      <c r="P421" s="482">
        <f t="shared" si="187"/>
        <v>0</v>
      </c>
      <c r="Q421" s="482">
        <f t="shared" si="188"/>
        <v>0</v>
      </c>
      <c r="R421" s="480">
        <f t="shared" si="189"/>
        <v>0</v>
      </c>
      <c r="S421" s="464">
        <f t="shared" si="190"/>
        <v>0</v>
      </c>
      <c r="T421" s="464">
        <f t="shared" si="191"/>
        <v>0</v>
      </c>
      <c r="U421" s="481">
        <f t="shared" si="192"/>
        <v>0</v>
      </c>
      <c r="V421" s="483">
        <f t="shared" si="193"/>
        <v>0</v>
      </c>
      <c r="W421" s="228">
        <f t="shared" si="171"/>
        <v>0</v>
      </c>
      <c r="X421" s="228">
        <f t="shared" si="172"/>
        <v>0</v>
      </c>
      <c r="Y421" s="228">
        <f t="shared" si="173"/>
        <v>0</v>
      </c>
      <c r="Z421" s="228">
        <f t="shared" si="174"/>
        <v>0</v>
      </c>
      <c r="AA421" s="234"/>
    </row>
    <row r="422" spans="1:27" x14ac:dyDescent="0.25">
      <c r="A422" s="465" t="s">
        <v>1017</v>
      </c>
      <c r="B422" s="464">
        <v>5199</v>
      </c>
      <c r="C422" s="464">
        <v>1</v>
      </c>
      <c r="D422" s="479" t="str">
        <f t="shared" si="175"/>
        <v/>
      </c>
      <c r="E422" s="480">
        <f t="shared" si="176"/>
        <v>0</v>
      </c>
      <c r="F422" s="481">
        <f t="shared" si="177"/>
        <v>0</v>
      </c>
      <c r="G422" s="482">
        <f t="shared" si="178"/>
        <v>0</v>
      </c>
      <c r="H422" s="482">
        <f t="shared" si="179"/>
        <v>0</v>
      </c>
      <c r="I422" s="482">
        <f t="shared" si="180"/>
        <v>0</v>
      </c>
      <c r="J422" s="482">
        <f t="shared" si="181"/>
        <v>0</v>
      </c>
      <c r="K422" s="482">
        <f t="shared" si="182"/>
        <v>0</v>
      </c>
      <c r="L422" s="483">
        <f t="shared" si="183"/>
        <v>0</v>
      </c>
      <c r="M422" s="481">
        <f t="shared" si="184"/>
        <v>0</v>
      </c>
      <c r="N422" s="482">
        <f t="shared" si="185"/>
        <v>0</v>
      </c>
      <c r="O422" s="482">
        <f t="shared" si="186"/>
        <v>0</v>
      </c>
      <c r="P422" s="482">
        <f t="shared" si="187"/>
        <v>0</v>
      </c>
      <c r="Q422" s="482">
        <f t="shared" si="188"/>
        <v>0</v>
      </c>
      <c r="R422" s="480">
        <f t="shared" si="189"/>
        <v>0</v>
      </c>
      <c r="S422" s="464">
        <f t="shared" si="190"/>
        <v>0</v>
      </c>
      <c r="T422" s="464">
        <f t="shared" si="191"/>
        <v>0</v>
      </c>
      <c r="U422" s="481">
        <f t="shared" si="192"/>
        <v>0</v>
      </c>
      <c r="V422" s="483">
        <f t="shared" si="193"/>
        <v>0</v>
      </c>
      <c r="W422" s="228">
        <f t="shared" si="171"/>
        <v>0</v>
      </c>
      <c r="X422" s="228">
        <f t="shared" si="172"/>
        <v>0</v>
      </c>
      <c r="Y422" s="228">
        <f t="shared" si="173"/>
        <v>0</v>
      </c>
      <c r="Z422" s="228">
        <f t="shared" si="174"/>
        <v>0</v>
      </c>
      <c r="AA422" s="234"/>
    </row>
    <row r="423" spans="1:27" x14ac:dyDescent="0.25">
      <c r="A423" s="465" t="s">
        <v>475</v>
      </c>
      <c r="B423" s="464">
        <v>6133</v>
      </c>
      <c r="C423" s="464">
        <v>1</v>
      </c>
      <c r="D423" s="479" t="str">
        <f t="shared" si="175"/>
        <v/>
      </c>
      <c r="E423" s="480">
        <f t="shared" si="176"/>
        <v>0</v>
      </c>
      <c r="F423" s="481">
        <f t="shared" si="177"/>
        <v>0</v>
      </c>
      <c r="G423" s="482">
        <f t="shared" si="178"/>
        <v>0</v>
      </c>
      <c r="H423" s="482">
        <f t="shared" si="179"/>
        <v>0</v>
      </c>
      <c r="I423" s="482">
        <f t="shared" si="180"/>
        <v>0</v>
      </c>
      <c r="J423" s="482">
        <f t="shared" si="181"/>
        <v>0</v>
      </c>
      <c r="K423" s="482">
        <f t="shared" si="182"/>
        <v>0</v>
      </c>
      <c r="L423" s="483">
        <f t="shared" si="183"/>
        <v>0</v>
      </c>
      <c r="M423" s="481">
        <f t="shared" si="184"/>
        <v>0</v>
      </c>
      <c r="N423" s="482">
        <f t="shared" si="185"/>
        <v>0</v>
      </c>
      <c r="O423" s="482">
        <f t="shared" si="186"/>
        <v>0</v>
      </c>
      <c r="P423" s="482">
        <f t="shared" si="187"/>
        <v>0</v>
      </c>
      <c r="Q423" s="482">
        <f t="shared" si="188"/>
        <v>0</v>
      </c>
      <c r="R423" s="480">
        <f t="shared" si="189"/>
        <v>0</v>
      </c>
      <c r="S423" s="464">
        <f t="shared" si="190"/>
        <v>0</v>
      </c>
      <c r="T423" s="464">
        <f t="shared" si="191"/>
        <v>0</v>
      </c>
      <c r="U423" s="481">
        <f t="shared" si="192"/>
        <v>0</v>
      </c>
      <c r="V423" s="483">
        <f t="shared" si="193"/>
        <v>0</v>
      </c>
      <c r="W423" s="228">
        <f t="shared" si="171"/>
        <v>0</v>
      </c>
      <c r="X423" s="228">
        <f t="shared" si="172"/>
        <v>0</v>
      </c>
      <c r="Y423" s="228">
        <f t="shared" si="173"/>
        <v>0</v>
      </c>
      <c r="Z423" s="228">
        <f t="shared" si="174"/>
        <v>0</v>
      </c>
      <c r="AA423" s="234"/>
    </row>
    <row r="424" spans="1:27" x14ac:dyDescent="0.25">
      <c r="A424" s="465" t="s">
        <v>1009</v>
      </c>
      <c r="B424" s="464">
        <v>5190</v>
      </c>
      <c r="C424" s="464">
        <v>1</v>
      </c>
      <c r="D424" s="479" t="str">
        <f t="shared" si="175"/>
        <v/>
      </c>
      <c r="E424" s="480">
        <f t="shared" si="176"/>
        <v>0</v>
      </c>
      <c r="F424" s="481">
        <f t="shared" si="177"/>
        <v>0</v>
      </c>
      <c r="G424" s="482">
        <f t="shared" si="178"/>
        <v>0</v>
      </c>
      <c r="H424" s="482">
        <f t="shared" si="179"/>
        <v>0</v>
      </c>
      <c r="I424" s="482">
        <f t="shared" si="180"/>
        <v>0</v>
      </c>
      <c r="J424" s="482">
        <f t="shared" si="181"/>
        <v>0</v>
      </c>
      <c r="K424" s="482">
        <f t="shared" si="182"/>
        <v>0</v>
      </c>
      <c r="L424" s="483">
        <f t="shared" si="183"/>
        <v>0</v>
      </c>
      <c r="M424" s="481">
        <f t="shared" si="184"/>
        <v>0</v>
      </c>
      <c r="N424" s="482">
        <f t="shared" si="185"/>
        <v>0</v>
      </c>
      <c r="O424" s="482">
        <f t="shared" si="186"/>
        <v>0</v>
      </c>
      <c r="P424" s="482">
        <f t="shared" si="187"/>
        <v>0</v>
      </c>
      <c r="Q424" s="482">
        <f t="shared" si="188"/>
        <v>0</v>
      </c>
      <c r="R424" s="480">
        <f t="shared" si="189"/>
        <v>0</v>
      </c>
      <c r="S424" s="464">
        <f t="shared" si="190"/>
        <v>0</v>
      </c>
      <c r="T424" s="464">
        <f t="shared" si="191"/>
        <v>0</v>
      </c>
      <c r="U424" s="481">
        <f t="shared" si="192"/>
        <v>0</v>
      </c>
      <c r="V424" s="483">
        <f t="shared" si="193"/>
        <v>0</v>
      </c>
      <c r="W424" s="228">
        <f t="shared" si="171"/>
        <v>0</v>
      </c>
      <c r="X424" s="228">
        <f t="shared" si="172"/>
        <v>0</v>
      </c>
      <c r="Y424" s="228">
        <f t="shared" si="173"/>
        <v>0</v>
      </c>
      <c r="Z424" s="228">
        <f t="shared" si="174"/>
        <v>0</v>
      </c>
      <c r="AA424" s="234"/>
    </row>
    <row r="425" spans="1:27" x14ac:dyDescent="0.25">
      <c r="A425" s="465" t="s">
        <v>48</v>
      </c>
      <c r="B425" s="464">
        <v>6035</v>
      </c>
      <c r="C425" s="464">
        <v>1</v>
      </c>
      <c r="D425" s="479" t="str">
        <f t="shared" si="175"/>
        <v/>
      </c>
      <c r="E425" s="480">
        <f t="shared" si="176"/>
        <v>0</v>
      </c>
      <c r="F425" s="481">
        <f t="shared" si="177"/>
        <v>0</v>
      </c>
      <c r="G425" s="482">
        <f t="shared" si="178"/>
        <v>0</v>
      </c>
      <c r="H425" s="482">
        <f t="shared" si="179"/>
        <v>0</v>
      </c>
      <c r="I425" s="482">
        <f t="shared" si="180"/>
        <v>0</v>
      </c>
      <c r="J425" s="482">
        <f t="shared" si="181"/>
        <v>0</v>
      </c>
      <c r="K425" s="482">
        <f t="shared" si="182"/>
        <v>0</v>
      </c>
      <c r="L425" s="483">
        <f t="shared" si="183"/>
        <v>0</v>
      </c>
      <c r="M425" s="481">
        <f t="shared" si="184"/>
        <v>0</v>
      </c>
      <c r="N425" s="482">
        <f t="shared" si="185"/>
        <v>0</v>
      </c>
      <c r="O425" s="482">
        <f t="shared" si="186"/>
        <v>0</v>
      </c>
      <c r="P425" s="482">
        <f t="shared" si="187"/>
        <v>0</v>
      </c>
      <c r="Q425" s="482">
        <f t="shared" si="188"/>
        <v>0</v>
      </c>
      <c r="R425" s="480">
        <f t="shared" si="189"/>
        <v>0</v>
      </c>
      <c r="S425" s="464">
        <f t="shared" si="190"/>
        <v>0</v>
      </c>
      <c r="T425" s="464">
        <f t="shared" si="191"/>
        <v>0</v>
      </c>
      <c r="U425" s="481">
        <f t="shared" si="192"/>
        <v>0</v>
      </c>
      <c r="V425" s="483">
        <f t="shared" si="193"/>
        <v>0</v>
      </c>
      <c r="W425" s="228">
        <f t="shared" si="171"/>
        <v>0</v>
      </c>
      <c r="X425" s="228">
        <f t="shared" si="172"/>
        <v>0</v>
      </c>
      <c r="Y425" s="228">
        <f t="shared" si="173"/>
        <v>0</v>
      </c>
      <c r="Z425" s="228">
        <f t="shared" si="174"/>
        <v>0</v>
      </c>
      <c r="AA425" s="234"/>
    </row>
    <row r="426" spans="1:27" x14ac:dyDescent="0.25">
      <c r="A426" s="465" t="s">
        <v>476</v>
      </c>
      <c r="B426" s="464">
        <v>6125</v>
      </c>
      <c r="C426" s="464">
        <v>1</v>
      </c>
      <c r="D426" s="479" t="str">
        <f t="shared" si="175"/>
        <v/>
      </c>
      <c r="E426" s="480">
        <f t="shared" si="176"/>
        <v>0</v>
      </c>
      <c r="F426" s="481">
        <f t="shared" si="177"/>
        <v>0</v>
      </c>
      <c r="G426" s="482">
        <f t="shared" si="178"/>
        <v>0</v>
      </c>
      <c r="H426" s="482">
        <f t="shared" si="179"/>
        <v>0</v>
      </c>
      <c r="I426" s="482">
        <f t="shared" si="180"/>
        <v>0</v>
      </c>
      <c r="J426" s="482">
        <f t="shared" si="181"/>
        <v>0</v>
      </c>
      <c r="K426" s="482">
        <f t="shared" si="182"/>
        <v>0</v>
      </c>
      <c r="L426" s="483">
        <f t="shared" si="183"/>
        <v>0</v>
      </c>
      <c r="M426" s="481">
        <f t="shared" si="184"/>
        <v>0</v>
      </c>
      <c r="N426" s="482">
        <f t="shared" si="185"/>
        <v>0</v>
      </c>
      <c r="O426" s="482">
        <f t="shared" si="186"/>
        <v>0</v>
      </c>
      <c r="P426" s="482">
        <f t="shared" si="187"/>
        <v>0</v>
      </c>
      <c r="Q426" s="482">
        <f t="shared" si="188"/>
        <v>0</v>
      </c>
      <c r="R426" s="480">
        <f t="shared" si="189"/>
        <v>0</v>
      </c>
      <c r="S426" s="464">
        <f t="shared" si="190"/>
        <v>0</v>
      </c>
      <c r="T426" s="464">
        <f t="shared" si="191"/>
        <v>0</v>
      </c>
      <c r="U426" s="481">
        <f t="shared" si="192"/>
        <v>0</v>
      </c>
      <c r="V426" s="483">
        <f t="shared" si="193"/>
        <v>0</v>
      </c>
      <c r="W426" s="228">
        <f t="shared" si="171"/>
        <v>0</v>
      </c>
      <c r="X426" s="228">
        <f t="shared" si="172"/>
        <v>0</v>
      </c>
      <c r="Y426" s="228">
        <f t="shared" si="173"/>
        <v>0</v>
      </c>
      <c r="Z426" s="228">
        <f t="shared" si="174"/>
        <v>0</v>
      </c>
      <c r="AA426" s="234"/>
    </row>
    <row r="427" spans="1:27" x14ac:dyDescent="0.25">
      <c r="A427" s="465" t="s">
        <v>555</v>
      </c>
      <c r="B427" s="464">
        <v>7032</v>
      </c>
      <c r="C427" s="464">
        <v>1</v>
      </c>
      <c r="D427" s="479" t="str">
        <f t="shared" si="175"/>
        <v/>
      </c>
      <c r="E427" s="480">
        <f t="shared" si="176"/>
        <v>0</v>
      </c>
      <c r="F427" s="481">
        <f t="shared" si="177"/>
        <v>0</v>
      </c>
      <c r="G427" s="482">
        <f t="shared" si="178"/>
        <v>0</v>
      </c>
      <c r="H427" s="482">
        <f t="shared" si="179"/>
        <v>0</v>
      </c>
      <c r="I427" s="482">
        <f t="shared" si="180"/>
        <v>0</v>
      </c>
      <c r="J427" s="482">
        <f t="shared" si="181"/>
        <v>0</v>
      </c>
      <c r="K427" s="482">
        <f t="shared" si="182"/>
        <v>0</v>
      </c>
      <c r="L427" s="483">
        <f t="shared" si="183"/>
        <v>0</v>
      </c>
      <c r="M427" s="481">
        <f t="shared" si="184"/>
        <v>0</v>
      </c>
      <c r="N427" s="482">
        <f t="shared" si="185"/>
        <v>0</v>
      </c>
      <c r="O427" s="482">
        <f t="shared" si="186"/>
        <v>0</v>
      </c>
      <c r="P427" s="482">
        <f t="shared" si="187"/>
        <v>0</v>
      </c>
      <c r="Q427" s="482">
        <f t="shared" si="188"/>
        <v>0</v>
      </c>
      <c r="R427" s="480">
        <f t="shared" si="189"/>
        <v>0</v>
      </c>
      <c r="S427" s="464">
        <f t="shared" si="190"/>
        <v>0</v>
      </c>
      <c r="T427" s="464">
        <f t="shared" si="191"/>
        <v>0</v>
      </c>
      <c r="U427" s="481">
        <f t="shared" si="192"/>
        <v>0</v>
      </c>
      <c r="V427" s="483">
        <f t="shared" si="193"/>
        <v>0</v>
      </c>
      <c r="W427" s="228">
        <f t="shared" ref="W427:W451" si="194">IF(E427&lt;-0.5,4,IF(ABS(E427)&lt;0.1,0,IF(ABS(E427)&lt;=0.5,1,IF(E427&lt;0.01*L427,2,3))))</f>
        <v>0</v>
      </c>
      <c r="X427" s="228">
        <f t="shared" ref="X427:X451" si="195">IF(W427&gt;2,1,0)</f>
        <v>0</v>
      </c>
      <c r="Y427" s="228">
        <f t="shared" ref="Y427:Y451" si="196">IF(W427=2,1,0)</f>
        <v>0</v>
      </c>
      <c r="Z427" s="228">
        <f t="shared" ref="Z427:Z451" si="197">IF(W427=1,1,0)</f>
        <v>0</v>
      </c>
      <c r="AA427" s="234"/>
    </row>
    <row r="428" spans="1:27" x14ac:dyDescent="0.25">
      <c r="A428" s="465" t="s">
        <v>1006</v>
      </c>
      <c r="B428" s="464">
        <v>5187</v>
      </c>
      <c r="C428" s="464">
        <v>1</v>
      </c>
      <c r="D428" s="479" t="str">
        <f t="shared" si="175"/>
        <v/>
      </c>
      <c r="E428" s="480">
        <f t="shared" si="176"/>
        <v>0</v>
      </c>
      <c r="F428" s="481">
        <f t="shared" si="177"/>
        <v>0</v>
      </c>
      <c r="G428" s="482">
        <f t="shared" si="178"/>
        <v>0</v>
      </c>
      <c r="H428" s="482">
        <f t="shared" si="179"/>
        <v>0</v>
      </c>
      <c r="I428" s="482">
        <f t="shared" si="180"/>
        <v>0</v>
      </c>
      <c r="J428" s="482">
        <f t="shared" si="181"/>
        <v>0</v>
      </c>
      <c r="K428" s="482">
        <f t="shared" si="182"/>
        <v>0</v>
      </c>
      <c r="L428" s="483">
        <f t="shared" si="183"/>
        <v>0</v>
      </c>
      <c r="M428" s="481">
        <f t="shared" si="184"/>
        <v>0</v>
      </c>
      <c r="N428" s="482">
        <f t="shared" si="185"/>
        <v>0</v>
      </c>
      <c r="O428" s="482">
        <f t="shared" si="186"/>
        <v>0</v>
      </c>
      <c r="P428" s="482">
        <f t="shared" si="187"/>
        <v>0</v>
      </c>
      <c r="Q428" s="482">
        <f t="shared" si="188"/>
        <v>0</v>
      </c>
      <c r="R428" s="480">
        <f t="shared" si="189"/>
        <v>0</v>
      </c>
      <c r="S428" s="464">
        <f t="shared" si="190"/>
        <v>0</v>
      </c>
      <c r="T428" s="464">
        <f t="shared" si="191"/>
        <v>0</v>
      </c>
      <c r="U428" s="481">
        <f t="shared" si="192"/>
        <v>0</v>
      </c>
      <c r="V428" s="483">
        <f t="shared" si="193"/>
        <v>0</v>
      </c>
      <c r="W428" s="228">
        <f t="shared" si="194"/>
        <v>0</v>
      </c>
      <c r="X428" s="228">
        <f t="shared" si="195"/>
        <v>0</v>
      </c>
      <c r="Y428" s="228">
        <f t="shared" si="196"/>
        <v>0</v>
      </c>
      <c r="Z428" s="228">
        <f t="shared" si="197"/>
        <v>0</v>
      </c>
      <c r="AA428" s="234"/>
    </row>
    <row r="429" spans="1:27" x14ac:dyDescent="0.25">
      <c r="A429" s="465" t="s">
        <v>881</v>
      </c>
      <c r="B429" s="464">
        <v>5136</v>
      </c>
      <c r="C429" s="464">
        <v>0</v>
      </c>
      <c r="D429" s="479" t="str">
        <f t="shared" si="175"/>
        <v>(alias)</v>
      </c>
      <c r="E429" s="480">
        <f t="shared" si="176"/>
        <v>0</v>
      </c>
      <c r="F429" s="481">
        <f t="shared" si="177"/>
        <v>0</v>
      </c>
      <c r="G429" s="482">
        <f t="shared" si="178"/>
        <v>0</v>
      </c>
      <c r="H429" s="482">
        <f t="shared" si="179"/>
        <v>0</v>
      </c>
      <c r="I429" s="482">
        <f t="shared" si="180"/>
        <v>0</v>
      </c>
      <c r="J429" s="482">
        <f t="shared" si="181"/>
        <v>0</v>
      </c>
      <c r="K429" s="482">
        <f t="shared" si="182"/>
        <v>0</v>
      </c>
      <c r="L429" s="483">
        <f t="shared" si="183"/>
        <v>0</v>
      </c>
      <c r="M429" s="481">
        <f t="shared" si="184"/>
        <v>0</v>
      </c>
      <c r="N429" s="482">
        <f t="shared" si="185"/>
        <v>0</v>
      </c>
      <c r="O429" s="482">
        <f t="shared" si="186"/>
        <v>0</v>
      </c>
      <c r="P429" s="482">
        <f t="shared" si="187"/>
        <v>0</v>
      </c>
      <c r="Q429" s="482">
        <f t="shared" si="188"/>
        <v>0</v>
      </c>
      <c r="R429" s="480">
        <f t="shared" si="189"/>
        <v>0</v>
      </c>
      <c r="S429" s="464">
        <f t="shared" si="190"/>
        <v>0</v>
      </c>
      <c r="T429" s="464">
        <f t="shared" si="191"/>
        <v>0</v>
      </c>
      <c r="U429" s="481">
        <f t="shared" si="192"/>
        <v>0</v>
      </c>
      <c r="V429" s="483">
        <f t="shared" si="193"/>
        <v>0</v>
      </c>
      <c r="W429" s="228">
        <f t="shared" si="194"/>
        <v>0</v>
      </c>
      <c r="X429" s="228">
        <f t="shared" si="195"/>
        <v>0</v>
      </c>
      <c r="Y429" s="228">
        <f t="shared" si="196"/>
        <v>0</v>
      </c>
      <c r="Z429" s="228">
        <f t="shared" si="197"/>
        <v>0</v>
      </c>
      <c r="AA429" s="234"/>
    </row>
    <row r="430" spans="1:27" x14ac:dyDescent="0.25">
      <c r="A430" s="465" t="s">
        <v>1145</v>
      </c>
      <c r="B430" s="464">
        <v>5202</v>
      </c>
      <c r="C430" s="464">
        <v>0</v>
      </c>
      <c r="D430" s="479" t="str">
        <f t="shared" si="175"/>
        <v>(alias)</v>
      </c>
      <c r="E430" s="480">
        <f t="shared" si="176"/>
        <v>0</v>
      </c>
      <c r="F430" s="481">
        <f t="shared" si="177"/>
        <v>0</v>
      </c>
      <c r="G430" s="482">
        <f t="shared" si="178"/>
        <v>0</v>
      </c>
      <c r="H430" s="482">
        <f t="shared" si="179"/>
        <v>0</v>
      </c>
      <c r="I430" s="482">
        <f t="shared" si="180"/>
        <v>0</v>
      </c>
      <c r="J430" s="482">
        <f t="shared" si="181"/>
        <v>0</v>
      </c>
      <c r="K430" s="482">
        <f t="shared" si="182"/>
        <v>0</v>
      </c>
      <c r="L430" s="483">
        <f t="shared" si="183"/>
        <v>0</v>
      </c>
      <c r="M430" s="481">
        <f t="shared" si="184"/>
        <v>0</v>
      </c>
      <c r="N430" s="482">
        <f t="shared" si="185"/>
        <v>0</v>
      </c>
      <c r="O430" s="482">
        <f t="shared" si="186"/>
        <v>0</v>
      </c>
      <c r="P430" s="482">
        <f t="shared" si="187"/>
        <v>0</v>
      </c>
      <c r="Q430" s="482">
        <f t="shared" si="188"/>
        <v>0</v>
      </c>
      <c r="R430" s="480">
        <f t="shared" si="189"/>
        <v>0</v>
      </c>
      <c r="S430" s="464">
        <f t="shared" si="190"/>
        <v>0</v>
      </c>
      <c r="T430" s="464">
        <f t="shared" si="191"/>
        <v>0</v>
      </c>
      <c r="U430" s="481">
        <f t="shared" si="192"/>
        <v>0</v>
      </c>
      <c r="V430" s="483">
        <f t="shared" si="193"/>
        <v>0</v>
      </c>
      <c r="W430" s="228">
        <f t="shared" si="194"/>
        <v>0</v>
      </c>
      <c r="X430" s="228">
        <f t="shared" si="195"/>
        <v>0</v>
      </c>
      <c r="Y430" s="228">
        <f t="shared" si="196"/>
        <v>0</v>
      </c>
      <c r="Z430" s="228">
        <f t="shared" si="197"/>
        <v>0</v>
      </c>
      <c r="AA430" s="234"/>
    </row>
    <row r="431" spans="1:27" x14ac:dyDescent="0.25">
      <c r="A431" s="465" t="s">
        <v>1146</v>
      </c>
      <c r="B431" s="464">
        <v>5046</v>
      </c>
      <c r="C431" s="464">
        <v>0</v>
      </c>
      <c r="D431" s="479" t="str">
        <f t="shared" si="175"/>
        <v>(alias)</v>
      </c>
      <c r="E431" s="480">
        <f t="shared" si="176"/>
        <v>0</v>
      </c>
      <c r="F431" s="481">
        <f t="shared" si="177"/>
        <v>0</v>
      </c>
      <c r="G431" s="482">
        <f t="shared" si="178"/>
        <v>0</v>
      </c>
      <c r="H431" s="482">
        <f t="shared" si="179"/>
        <v>0</v>
      </c>
      <c r="I431" s="482">
        <f t="shared" si="180"/>
        <v>0</v>
      </c>
      <c r="J431" s="482">
        <f t="shared" si="181"/>
        <v>0</v>
      </c>
      <c r="K431" s="482">
        <f t="shared" si="182"/>
        <v>0</v>
      </c>
      <c r="L431" s="483">
        <f t="shared" si="183"/>
        <v>0</v>
      </c>
      <c r="M431" s="481">
        <f t="shared" si="184"/>
        <v>0</v>
      </c>
      <c r="N431" s="482">
        <f t="shared" si="185"/>
        <v>0</v>
      </c>
      <c r="O431" s="482">
        <f t="shared" si="186"/>
        <v>0</v>
      </c>
      <c r="P431" s="482">
        <f t="shared" si="187"/>
        <v>0</v>
      </c>
      <c r="Q431" s="482">
        <f t="shared" si="188"/>
        <v>0</v>
      </c>
      <c r="R431" s="480">
        <f t="shared" si="189"/>
        <v>0</v>
      </c>
      <c r="S431" s="464">
        <f t="shared" si="190"/>
        <v>0</v>
      </c>
      <c r="T431" s="464">
        <f t="shared" si="191"/>
        <v>0</v>
      </c>
      <c r="U431" s="481">
        <f t="shared" si="192"/>
        <v>0</v>
      </c>
      <c r="V431" s="483">
        <f t="shared" si="193"/>
        <v>0</v>
      </c>
      <c r="W431" s="228">
        <f t="shared" si="194"/>
        <v>0</v>
      </c>
      <c r="X431" s="228">
        <f t="shared" si="195"/>
        <v>0</v>
      </c>
      <c r="Y431" s="228">
        <f t="shared" si="196"/>
        <v>0</v>
      </c>
      <c r="Z431" s="228">
        <f t="shared" si="197"/>
        <v>0</v>
      </c>
      <c r="AA431" s="234"/>
    </row>
    <row r="432" spans="1:27" x14ac:dyDescent="0.25">
      <c r="A432" s="465" t="s">
        <v>1147</v>
      </c>
      <c r="B432" s="464">
        <v>5200</v>
      </c>
      <c r="C432" s="464">
        <v>0</v>
      </c>
      <c r="D432" s="479" t="str">
        <f t="shared" si="175"/>
        <v>(alias)</v>
      </c>
      <c r="E432" s="480">
        <f t="shared" si="176"/>
        <v>0</v>
      </c>
      <c r="F432" s="481">
        <f t="shared" si="177"/>
        <v>0</v>
      </c>
      <c r="G432" s="482">
        <f t="shared" si="178"/>
        <v>0</v>
      </c>
      <c r="H432" s="482">
        <f t="shared" si="179"/>
        <v>0</v>
      </c>
      <c r="I432" s="482">
        <f t="shared" si="180"/>
        <v>0</v>
      </c>
      <c r="J432" s="482">
        <f t="shared" si="181"/>
        <v>0</v>
      </c>
      <c r="K432" s="482">
        <f t="shared" si="182"/>
        <v>0</v>
      </c>
      <c r="L432" s="483">
        <f t="shared" si="183"/>
        <v>0</v>
      </c>
      <c r="M432" s="481">
        <f t="shared" si="184"/>
        <v>0</v>
      </c>
      <c r="N432" s="482">
        <f t="shared" si="185"/>
        <v>0</v>
      </c>
      <c r="O432" s="482">
        <f t="shared" si="186"/>
        <v>0</v>
      </c>
      <c r="P432" s="482">
        <f t="shared" si="187"/>
        <v>0</v>
      </c>
      <c r="Q432" s="482">
        <f t="shared" si="188"/>
        <v>0</v>
      </c>
      <c r="R432" s="480">
        <f t="shared" si="189"/>
        <v>0</v>
      </c>
      <c r="S432" s="464">
        <f t="shared" si="190"/>
        <v>0</v>
      </c>
      <c r="T432" s="464">
        <f t="shared" si="191"/>
        <v>0</v>
      </c>
      <c r="U432" s="481">
        <f t="shared" si="192"/>
        <v>0</v>
      </c>
      <c r="V432" s="483">
        <f t="shared" si="193"/>
        <v>0</v>
      </c>
      <c r="W432" s="228">
        <f t="shared" si="194"/>
        <v>0</v>
      </c>
      <c r="X432" s="228">
        <f t="shared" si="195"/>
        <v>0</v>
      </c>
      <c r="Y432" s="228">
        <f t="shared" si="196"/>
        <v>0</v>
      </c>
      <c r="Z432" s="228">
        <f t="shared" si="197"/>
        <v>0</v>
      </c>
      <c r="AA432" s="234"/>
    </row>
    <row r="433" spans="1:27" x14ac:dyDescent="0.25">
      <c r="A433" s="465" t="s">
        <v>987</v>
      </c>
      <c r="B433" s="464">
        <v>5057</v>
      </c>
      <c r="C433" s="464">
        <v>1</v>
      </c>
      <c r="D433" s="479" t="str">
        <f t="shared" si="175"/>
        <v/>
      </c>
      <c r="E433" s="480">
        <f t="shared" si="176"/>
        <v>0</v>
      </c>
      <c r="F433" s="481">
        <f t="shared" si="177"/>
        <v>0</v>
      </c>
      <c r="G433" s="482">
        <f t="shared" si="178"/>
        <v>0</v>
      </c>
      <c r="H433" s="482">
        <f t="shared" si="179"/>
        <v>0</v>
      </c>
      <c r="I433" s="482">
        <f t="shared" si="180"/>
        <v>0</v>
      </c>
      <c r="J433" s="482">
        <f t="shared" si="181"/>
        <v>0</v>
      </c>
      <c r="K433" s="482">
        <f t="shared" si="182"/>
        <v>0</v>
      </c>
      <c r="L433" s="483">
        <f t="shared" si="183"/>
        <v>0</v>
      </c>
      <c r="M433" s="481">
        <f t="shared" si="184"/>
        <v>0</v>
      </c>
      <c r="N433" s="482">
        <f t="shared" si="185"/>
        <v>0</v>
      </c>
      <c r="O433" s="482">
        <f t="shared" si="186"/>
        <v>0</v>
      </c>
      <c r="P433" s="482">
        <f t="shared" si="187"/>
        <v>0</v>
      </c>
      <c r="Q433" s="482">
        <f t="shared" si="188"/>
        <v>0</v>
      </c>
      <c r="R433" s="480">
        <f t="shared" si="189"/>
        <v>0</v>
      </c>
      <c r="S433" s="464">
        <f t="shared" si="190"/>
        <v>0</v>
      </c>
      <c r="T433" s="464">
        <f t="shared" si="191"/>
        <v>0</v>
      </c>
      <c r="U433" s="481">
        <f t="shared" si="192"/>
        <v>0</v>
      </c>
      <c r="V433" s="483">
        <f t="shared" si="193"/>
        <v>0</v>
      </c>
      <c r="W433" s="228">
        <f t="shared" si="194"/>
        <v>0</v>
      </c>
      <c r="X433" s="228">
        <f t="shared" si="195"/>
        <v>0</v>
      </c>
      <c r="Y433" s="228">
        <f t="shared" si="196"/>
        <v>0</v>
      </c>
      <c r="Z433" s="228">
        <f t="shared" si="197"/>
        <v>0</v>
      </c>
      <c r="AA433" s="234"/>
    </row>
    <row r="434" spans="1:27" x14ac:dyDescent="0.25">
      <c r="A434" s="465" t="s">
        <v>1148</v>
      </c>
      <c r="B434" s="464">
        <v>5199</v>
      </c>
      <c r="C434" s="464">
        <v>0</v>
      </c>
      <c r="D434" s="479" t="str">
        <f t="shared" si="175"/>
        <v>(alias)</v>
      </c>
      <c r="E434" s="480">
        <f t="shared" si="176"/>
        <v>0</v>
      </c>
      <c r="F434" s="481">
        <f t="shared" si="177"/>
        <v>0</v>
      </c>
      <c r="G434" s="482">
        <f t="shared" si="178"/>
        <v>0</v>
      </c>
      <c r="H434" s="482">
        <f t="shared" si="179"/>
        <v>0</v>
      </c>
      <c r="I434" s="482">
        <f t="shared" si="180"/>
        <v>0</v>
      </c>
      <c r="J434" s="482">
        <f t="shared" si="181"/>
        <v>0</v>
      </c>
      <c r="K434" s="482">
        <f t="shared" si="182"/>
        <v>0</v>
      </c>
      <c r="L434" s="483">
        <f t="shared" si="183"/>
        <v>0</v>
      </c>
      <c r="M434" s="481">
        <f t="shared" si="184"/>
        <v>0</v>
      </c>
      <c r="N434" s="482">
        <f t="shared" si="185"/>
        <v>0</v>
      </c>
      <c r="O434" s="482">
        <f t="shared" si="186"/>
        <v>0</v>
      </c>
      <c r="P434" s="482">
        <f t="shared" si="187"/>
        <v>0</v>
      </c>
      <c r="Q434" s="482">
        <f t="shared" si="188"/>
        <v>0</v>
      </c>
      <c r="R434" s="480">
        <f t="shared" si="189"/>
        <v>0</v>
      </c>
      <c r="S434" s="464">
        <f t="shared" si="190"/>
        <v>0</v>
      </c>
      <c r="T434" s="464">
        <f t="shared" si="191"/>
        <v>0</v>
      </c>
      <c r="U434" s="481">
        <f t="shared" si="192"/>
        <v>0</v>
      </c>
      <c r="V434" s="483">
        <f t="shared" si="193"/>
        <v>0</v>
      </c>
      <c r="W434" s="228">
        <f t="shared" si="194"/>
        <v>0</v>
      </c>
      <c r="X434" s="228">
        <f t="shared" si="195"/>
        <v>0</v>
      </c>
      <c r="Y434" s="228">
        <f t="shared" si="196"/>
        <v>0</v>
      </c>
      <c r="Z434" s="228">
        <f t="shared" si="197"/>
        <v>0</v>
      </c>
      <c r="AA434" s="234"/>
    </row>
    <row r="435" spans="1:27" x14ac:dyDescent="0.25">
      <c r="A435" s="465" t="s">
        <v>981</v>
      </c>
      <c r="B435" s="464">
        <v>5008</v>
      </c>
      <c r="C435" s="464">
        <v>1</v>
      </c>
      <c r="D435" s="479" t="str">
        <f t="shared" si="175"/>
        <v/>
      </c>
      <c r="E435" s="480">
        <f t="shared" si="176"/>
        <v>0</v>
      </c>
      <c r="F435" s="481">
        <f t="shared" si="177"/>
        <v>0</v>
      </c>
      <c r="G435" s="482">
        <f t="shared" si="178"/>
        <v>0</v>
      </c>
      <c r="H435" s="482">
        <f t="shared" si="179"/>
        <v>0</v>
      </c>
      <c r="I435" s="482">
        <f t="shared" si="180"/>
        <v>0</v>
      </c>
      <c r="J435" s="482">
        <f t="shared" si="181"/>
        <v>0</v>
      </c>
      <c r="K435" s="482">
        <f t="shared" si="182"/>
        <v>0</v>
      </c>
      <c r="L435" s="483">
        <f t="shared" si="183"/>
        <v>0</v>
      </c>
      <c r="M435" s="481">
        <f t="shared" si="184"/>
        <v>0</v>
      </c>
      <c r="N435" s="482">
        <f t="shared" si="185"/>
        <v>0</v>
      </c>
      <c r="O435" s="482">
        <f t="shared" si="186"/>
        <v>0</v>
      </c>
      <c r="P435" s="482">
        <f t="shared" si="187"/>
        <v>0</v>
      </c>
      <c r="Q435" s="482">
        <f t="shared" si="188"/>
        <v>0</v>
      </c>
      <c r="R435" s="480">
        <f t="shared" si="189"/>
        <v>0</v>
      </c>
      <c r="S435" s="464">
        <f t="shared" si="190"/>
        <v>0</v>
      </c>
      <c r="T435" s="464">
        <f t="shared" si="191"/>
        <v>0</v>
      </c>
      <c r="U435" s="481">
        <f t="shared" si="192"/>
        <v>0</v>
      </c>
      <c r="V435" s="483">
        <f t="shared" si="193"/>
        <v>0</v>
      </c>
      <c r="W435" s="228">
        <f t="shared" si="194"/>
        <v>0</v>
      </c>
      <c r="X435" s="228">
        <f t="shared" si="195"/>
        <v>0</v>
      </c>
      <c r="Y435" s="228">
        <f t="shared" si="196"/>
        <v>0</v>
      </c>
      <c r="Z435" s="228">
        <f t="shared" si="197"/>
        <v>0</v>
      </c>
      <c r="AA435" s="234"/>
    </row>
    <row r="436" spans="1:27" x14ac:dyDescent="0.25">
      <c r="A436" s="465" t="s">
        <v>1014</v>
      </c>
      <c r="B436" s="464">
        <v>5195</v>
      </c>
      <c r="C436" s="464">
        <v>1</v>
      </c>
      <c r="D436" s="479" t="str">
        <f t="shared" si="175"/>
        <v/>
      </c>
      <c r="E436" s="480">
        <f t="shared" si="176"/>
        <v>0</v>
      </c>
      <c r="F436" s="481">
        <f t="shared" si="177"/>
        <v>0</v>
      </c>
      <c r="G436" s="482">
        <f t="shared" si="178"/>
        <v>0</v>
      </c>
      <c r="H436" s="482">
        <f t="shared" si="179"/>
        <v>0</v>
      </c>
      <c r="I436" s="482">
        <f t="shared" si="180"/>
        <v>0</v>
      </c>
      <c r="J436" s="482">
        <f t="shared" si="181"/>
        <v>0</v>
      </c>
      <c r="K436" s="482">
        <f t="shared" si="182"/>
        <v>0</v>
      </c>
      <c r="L436" s="483">
        <f t="shared" si="183"/>
        <v>0</v>
      </c>
      <c r="M436" s="481">
        <f t="shared" si="184"/>
        <v>0</v>
      </c>
      <c r="N436" s="482">
        <f t="shared" si="185"/>
        <v>0</v>
      </c>
      <c r="O436" s="482">
        <f t="shared" si="186"/>
        <v>0</v>
      </c>
      <c r="P436" s="482">
        <f t="shared" si="187"/>
        <v>0</v>
      </c>
      <c r="Q436" s="482">
        <f t="shared" si="188"/>
        <v>0</v>
      </c>
      <c r="R436" s="480">
        <f t="shared" si="189"/>
        <v>0</v>
      </c>
      <c r="S436" s="464">
        <f t="shared" si="190"/>
        <v>0</v>
      </c>
      <c r="T436" s="464">
        <f t="shared" si="191"/>
        <v>0</v>
      </c>
      <c r="U436" s="481">
        <f t="shared" si="192"/>
        <v>0</v>
      </c>
      <c r="V436" s="483">
        <f t="shared" si="193"/>
        <v>0</v>
      </c>
      <c r="W436" s="228">
        <f t="shared" si="194"/>
        <v>0</v>
      </c>
      <c r="X436" s="228">
        <f t="shared" si="195"/>
        <v>0</v>
      </c>
      <c r="Y436" s="228">
        <f t="shared" si="196"/>
        <v>0</v>
      </c>
      <c r="Z436" s="228">
        <f t="shared" si="197"/>
        <v>0</v>
      </c>
      <c r="AA436" s="234"/>
    </row>
    <row r="437" spans="1:27" x14ac:dyDescent="0.25">
      <c r="A437" s="465" t="s">
        <v>1015</v>
      </c>
      <c r="B437" s="464">
        <v>5196</v>
      </c>
      <c r="C437" s="464">
        <v>1</v>
      </c>
      <c r="D437" s="479" t="str">
        <f t="shared" si="175"/>
        <v/>
      </c>
      <c r="E437" s="480">
        <f t="shared" si="176"/>
        <v>0</v>
      </c>
      <c r="F437" s="481">
        <f t="shared" si="177"/>
        <v>0</v>
      </c>
      <c r="G437" s="482">
        <f t="shared" si="178"/>
        <v>0</v>
      </c>
      <c r="H437" s="482">
        <f t="shared" si="179"/>
        <v>0</v>
      </c>
      <c r="I437" s="482">
        <f t="shared" si="180"/>
        <v>0</v>
      </c>
      <c r="J437" s="482">
        <f t="shared" si="181"/>
        <v>0</v>
      </c>
      <c r="K437" s="482">
        <f t="shared" si="182"/>
        <v>0</v>
      </c>
      <c r="L437" s="483">
        <f t="shared" si="183"/>
        <v>0</v>
      </c>
      <c r="M437" s="481">
        <f t="shared" si="184"/>
        <v>0</v>
      </c>
      <c r="N437" s="482">
        <f t="shared" si="185"/>
        <v>0</v>
      </c>
      <c r="O437" s="482">
        <f t="shared" si="186"/>
        <v>0</v>
      </c>
      <c r="P437" s="482">
        <f t="shared" si="187"/>
        <v>0</v>
      </c>
      <c r="Q437" s="482">
        <f t="shared" si="188"/>
        <v>0</v>
      </c>
      <c r="R437" s="480">
        <f t="shared" si="189"/>
        <v>0</v>
      </c>
      <c r="S437" s="464">
        <f t="shared" si="190"/>
        <v>0</v>
      </c>
      <c r="T437" s="464">
        <f t="shared" si="191"/>
        <v>0</v>
      </c>
      <c r="U437" s="481">
        <f t="shared" si="192"/>
        <v>0</v>
      </c>
      <c r="V437" s="483">
        <f t="shared" si="193"/>
        <v>0</v>
      </c>
      <c r="W437" s="228">
        <f t="shared" si="194"/>
        <v>0</v>
      </c>
      <c r="X437" s="228">
        <f t="shared" si="195"/>
        <v>0</v>
      </c>
      <c r="Y437" s="228">
        <f t="shared" si="196"/>
        <v>0</v>
      </c>
      <c r="Z437" s="228">
        <f t="shared" si="197"/>
        <v>0</v>
      </c>
      <c r="AA437" s="234"/>
    </row>
    <row r="438" spans="1:27" x14ac:dyDescent="0.25">
      <c r="A438" s="465" t="s">
        <v>1013</v>
      </c>
      <c r="B438" s="464">
        <v>5194</v>
      </c>
      <c r="C438" s="464">
        <v>1</v>
      </c>
      <c r="D438" s="479" t="str">
        <f t="shared" si="175"/>
        <v/>
      </c>
      <c r="E438" s="480">
        <f t="shared" si="176"/>
        <v>0</v>
      </c>
      <c r="F438" s="481">
        <f t="shared" si="177"/>
        <v>0</v>
      </c>
      <c r="G438" s="482">
        <f t="shared" si="178"/>
        <v>0</v>
      </c>
      <c r="H438" s="482">
        <f t="shared" si="179"/>
        <v>0</v>
      </c>
      <c r="I438" s="482">
        <f t="shared" si="180"/>
        <v>0</v>
      </c>
      <c r="J438" s="482">
        <f t="shared" si="181"/>
        <v>0</v>
      </c>
      <c r="K438" s="482">
        <f t="shared" si="182"/>
        <v>0</v>
      </c>
      <c r="L438" s="483">
        <f t="shared" si="183"/>
        <v>0</v>
      </c>
      <c r="M438" s="481">
        <f t="shared" si="184"/>
        <v>0</v>
      </c>
      <c r="N438" s="482">
        <f t="shared" si="185"/>
        <v>0</v>
      </c>
      <c r="O438" s="482">
        <f t="shared" si="186"/>
        <v>0</v>
      </c>
      <c r="P438" s="482">
        <f t="shared" si="187"/>
        <v>0</v>
      </c>
      <c r="Q438" s="482">
        <f t="shared" si="188"/>
        <v>0</v>
      </c>
      <c r="R438" s="480">
        <f t="shared" si="189"/>
        <v>0</v>
      </c>
      <c r="S438" s="464">
        <f t="shared" si="190"/>
        <v>0</v>
      </c>
      <c r="T438" s="464">
        <f t="shared" si="191"/>
        <v>0</v>
      </c>
      <c r="U438" s="481">
        <f t="shared" si="192"/>
        <v>0</v>
      </c>
      <c r="V438" s="483">
        <f t="shared" si="193"/>
        <v>0</v>
      </c>
      <c r="W438" s="228">
        <f t="shared" si="194"/>
        <v>0</v>
      </c>
      <c r="X438" s="228">
        <f t="shared" si="195"/>
        <v>0</v>
      </c>
      <c r="Y438" s="228">
        <f t="shared" si="196"/>
        <v>0</v>
      </c>
      <c r="Z438" s="228">
        <f t="shared" si="197"/>
        <v>0</v>
      </c>
      <c r="AA438" s="234"/>
    </row>
    <row r="439" spans="1:27" x14ac:dyDescent="0.25">
      <c r="A439" s="465" t="s">
        <v>988</v>
      </c>
      <c r="B439" s="464">
        <v>5116</v>
      </c>
      <c r="C439" s="464">
        <v>1</v>
      </c>
      <c r="D439" s="479" t="str">
        <f t="shared" si="175"/>
        <v/>
      </c>
      <c r="E439" s="480">
        <f t="shared" si="176"/>
        <v>0</v>
      </c>
      <c r="F439" s="481">
        <f t="shared" si="177"/>
        <v>0</v>
      </c>
      <c r="G439" s="482">
        <f t="shared" si="178"/>
        <v>0</v>
      </c>
      <c r="H439" s="482">
        <f t="shared" si="179"/>
        <v>0</v>
      </c>
      <c r="I439" s="482">
        <f t="shared" si="180"/>
        <v>0</v>
      </c>
      <c r="J439" s="482">
        <f t="shared" si="181"/>
        <v>0</v>
      </c>
      <c r="K439" s="482">
        <f t="shared" si="182"/>
        <v>0</v>
      </c>
      <c r="L439" s="483">
        <f t="shared" si="183"/>
        <v>0</v>
      </c>
      <c r="M439" s="481">
        <f t="shared" si="184"/>
        <v>0</v>
      </c>
      <c r="N439" s="482">
        <f t="shared" si="185"/>
        <v>0</v>
      </c>
      <c r="O439" s="482">
        <f t="shared" si="186"/>
        <v>0</v>
      </c>
      <c r="P439" s="482">
        <f t="shared" si="187"/>
        <v>0</v>
      </c>
      <c r="Q439" s="482">
        <f t="shared" si="188"/>
        <v>0</v>
      </c>
      <c r="R439" s="480">
        <f t="shared" si="189"/>
        <v>0</v>
      </c>
      <c r="S439" s="464">
        <f t="shared" si="190"/>
        <v>0</v>
      </c>
      <c r="T439" s="464">
        <f t="shared" si="191"/>
        <v>0</v>
      </c>
      <c r="U439" s="481">
        <f t="shared" si="192"/>
        <v>0</v>
      </c>
      <c r="V439" s="483">
        <f t="shared" si="193"/>
        <v>0</v>
      </c>
      <c r="W439" s="228">
        <f t="shared" si="194"/>
        <v>0</v>
      </c>
      <c r="X439" s="228">
        <f t="shared" si="195"/>
        <v>0</v>
      </c>
      <c r="Y439" s="228">
        <f t="shared" si="196"/>
        <v>0</v>
      </c>
      <c r="Z439" s="228">
        <f t="shared" si="197"/>
        <v>0</v>
      </c>
      <c r="AA439" s="234"/>
    </row>
    <row r="440" spans="1:27" x14ac:dyDescent="0.25">
      <c r="A440" s="465" t="s">
        <v>991</v>
      </c>
      <c r="B440" s="464">
        <v>5134</v>
      </c>
      <c r="C440" s="464">
        <v>1</v>
      </c>
      <c r="D440" s="479" t="str">
        <f t="shared" si="175"/>
        <v/>
      </c>
      <c r="E440" s="480">
        <f t="shared" si="176"/>
        <v>0</v>
      </c>
      <c r="F440" s="481">
        <f t="shared" si="177"/>
        <v>0</v>
      </c>
      <c r="G440" s="482">
        <f t="shared" si="178"/>
        <v>0</v>
      </c>
      <c r="H440" s="482">
        <f t="shared" si="179"/>
        <v>0</v>
      </c>
      <c r="I440" s="482">
        <f t="shared" si="180"/>
        <v>0</v>
      </c>
      <c r="J440" s="482">
        <f t="shared" si="181"/>
        <v>0</v>
      </c>
      <c r="K440" s="482">
        <f t="shared" si="182"/>
        <v>0</v>
      </c>
      <c r="L440" s="483">
        <f t="shared" si="183"/>
        <v>0</v>
      </c>
      <c r="M440" s="481">
        <f t="shared" si="184"/>
        <v>0</v>
      </c>
      <c r="N440" s="482">
        <f t="shared" si="185"/>
        <v>0</v>
      </c>
      <c r="O440" s="482">
        <f t="shared" si="186"/>
        <v>0</v>
      </c>
      <c r="P440" s="482">
        <f t="shared" si="187"/>
        <v>0</v>
      </c>
      <c r="Q440" s="482">
        <f t="shared" si="188"/>
        <v>0</v>
      </c>
      <c r="R440" s="480">
        <f t="shared" si="189"/>
        <v>0</v>
      </c>
      <c r="S440" s="464">
        <f t="shared" si="190"/>
        <v>0</v>
      </c>
      <c r="T440" s="464">
        <f t="shared" si="191"/>
        <v>0</v>
      </c>
      <c r="U440" s="481">
        <f t="shared" si="192"/>
        <v>0</v>
      </c>
      <c r="V440" s="483">
        <f t="shared" si="193"/>
        <v>0</v>
      </c>
      <c r="W440" s="228">
        <f t="shared" si="194"/>
        <v>0</v>
      </c>
      <c r="X440" s="228">
        <f t="shared" si="195"/>
        <v>0</v>
      </c>
      <c r="Y440" s="228">
        <f t="shared" si="196"/>
        <v>0</v>
      </c>
      <c r="Z440" s="228">
        <f t="shared" si="197"/>
        <v>0</v>
      </c>
      <c r="AA440" s="234"/>
    </row>
    <row r="441" spans="1:27" x14ac:dyDescent="0.25">
      <c r="A441" s="465" t="s">
        <v>1003</v>
      </c>
      <c r="B441" s="464">
        <v>5184</v>
      </c>
      <c r="C441" s="464">
        <v>1</v>
      </c>
      <c r="D441" s="479" t="str">
        <f t="shared" si="175"/>
        <v/>
      </c>
      <c r="E441" s="480">
        <f t="shared" si="176"/>
        <v>0</v>
      </c>
      <c r="F441" s="481">
        <f t="shared" si="177"/>
        <v>0</v>
      </c>
      <c r="G441" s="482">
        <f t="shared" si="178"/>
        <v>0</v>
      </c>
      <c r="H441" s="482">
        <f t="shared" si="179"/>
        <v>0</v>
      </c>
      <c r="I441" s="482">
        <f t="shared" si="180"/>
        <v>0</v>
      </c>
      <c r="J441" s="482">
        <f t="shared" si="181"/>
        <v>0</v>
      </c>
      <c r="K441" s="482">
        <f t="shared" si="182"/>
        <v>0</v>
      </c>
      <c r="L441" s="483">
        <f t="shared" si="183"/>
        <v>0</v>
      </c>
      <c r="M441" s="481">
        <f t="shared" si="184"/>
        <v>0</v>
      </c>
      <c r="N441" s="482">
        <f t="shared" si="185"/>
        <v>0</v>
      </c>
      <c r="O441" s="482">
        <f t="shared" si="186"/>
        <v>0</v>
      </c>
      <c r="P441" s="482">
        <f t="shared" si="187"/>
        <v>0</v>
      </c>
      <c r="Q441" s="482">
        <f t="shared" si="188"/>
        <v>0</v>
      </c>
      <c r="R441" s="480">
        <f t="shared" si="189"/>
        <v>0</v>
      </c>
      <c r="S441" s="464">
        <f t="shared" si="190"/>
        <v>0</v>
      </c>
      <c r="T441" s="464">
        <f t="shared" si="191"/>
        <v>0</v>
      </c>
      <c r="U441" s="481">
        <f t="shared" si="192"/>
        <v>0</v>
      </c>
      <c r="V441" s="483">
        <f t="shared" si="193"/>
        <v>0</v>
      </c>
      <c r="W441" s="228">
        <f t="shared" si="194"/>
        <v>0</v>
      </c>
      <c r="X441" s="228">
        <f t="shared" si="195"/>
        <v>0</v>
      </c>
      <c r="Y441" s="228">
        <f t="shared" si="196"/>
        <v>0</v>
      </c>
      <c r="Z441" s="228">
        <f t="shared" si="197"/>
        <v>0</v>
      </c>
      <c r="AA441" s="234"/>
    </row>
    <row r="442" spans="1:27" x14ac:dyDescent="0.25">
      <c r="A442" s="465" t="s">
        <v>1004</v>
      </c>
      <c r="B442" s="464">
        <v>5185</v>
      </c>
      <c r="C442" s="464">
        <v>1</v>
      </c>
      <c r="D442" s="479" t="str">
        <f t="shared" si="175"/>
        <v/>
      </c>
      <c r="E442" s="480">
        <f t="shared" si="176"/>
        <v>0</v>
      </c>
      <c r="F442" s="481">
        <f t="shared" si="177"/>
        <v>0</v>
      </c>
      <c r="G442" s="482">
        <f t="shared" si="178"/>
        <v>0</v>
      </c>
      <c r="H442" s="482">
        <f t="shared" si="179"/>
        <v>0</v>
      </c>
      <c r="I442" s="482">
        <f t="shared" si="180"/>
        <v>0</v>
      </c>
      <c r="J442" s="482">
        <f t="shared" si="181"/>
        <v>0</v>
      </c>
      <c r="K442" s="482">
        <f t="shared" si="182"/>
        <v>0</v>
      </c>
      <c r="L442" s="483">
        <f t="shared" si="183"/>
        <v>0</v>
      </c>
      <c r="M442" s="481">
        <f t="shared" si="184"/>
        <v>0</v>
      </c>
      <c r="N442" s="482">
        <f t="shared" si="185"/>
        <v>0</v>
      </c>
      <c r="O442" s="482">
        <f t="shared" si="186"/>
        <v>0</v>
      </c>
      <c r="P442" s="482">
        <f t="shared" si="187"/>
        <v>0</v>
      </c>
      <c r="Q442" s="482">
        <f t="shared" si="188"/>
        <v>0</v>
      </c>
      <c r="R442" s="480">
        <f t="shared" si="189"/>
        <v>0</v>
      </c>
      <c r="S442" s="464">
        <f t="shared" si="190"/>
        <v>0</v>
      </c>
      <c r="T442" s="464">
        <f t="shared" si="191"/>
        <v>0</v>
      </c>
      <c r="U442" s="481">
        <f t="shared" si="192"/>
        <v>0</v>
      </c>
      <c r="V442" s="483">
        <f t="shared" si="193"/>
        <v>0</v>
      </c>
      <c r="W442" s="228">
        <f t="shared" si="194"/>
        <v>0</v>
      </c>
      <c r="X442" s="228">
        <f t="shared" si="195"/>
        <v>0</v>
      </c>
      <c r="Y442" s="228">
        <f t="shared" si="196"/>
        <v>0</v>
      </c>
      <c r="Z442" s="228">
        <f t="shared" si="197"/>
        <v>0</v>
      </c>
      <c r="AA442" s="234"/>
    </row>
    <row r="443" spans="1:27" x14ac:dyDescent="0.25">
      <c r="A443" s="465" t="s">
        <v>1012</v>
      </c>
      <c r="B443" s="464">
        <v>5193</v>
      </c>
      <c r="C443" s="464">
        <v>1</v>
      </c>
      <c r="D443" s="479" t="str">
        <f t="shared" si="175"/>
        <v/>
      </c>
      <c r="E443" s="480">
        <f t="shared" si="176"/>
        <v>0</v>
      </c>
      <c r="F443" s="481">
        <f t="shared" si="177"/>
        <v>0</v>
      </c>
      <c r="G443" s="482">
        <f t="shared" si="178"/>
        <v>0</v>
      </c>
      <c r="H443" s="482">
        <f t="shared" si="179"/>
        <v>0</v>
      </c>
      <c r="I443" s="482">
        <f t="shared" si="180"/>
        <v>0</v>
      </c>
      <c r="J443" s="482">
        <f t="shared" si="181"/>
        <v>0</v>
      </c>
      <c r="K443" s="482">
        <f t="shared" si="182"/>
        <v>0</v>
      </c>
      <c r="L443" s="483">
        <f t="shared" si="183"/>
        <v>0</v>
      </c>
      <c r="M443" s="481">
        <f t="shared" si="184"/>
        <v>0</v>
      </c>
      <c r="N443" s="482">
        <f t="shared" si="185"/>
        <v>0</v>
      </c>
      <c r="O443" s="482">
        <f t="shared" si="186"/>
        <v>0</v>
      </c>
      <c r="P443" s="482">
        <f t="shared" si="187"/>
        <v>0</v>
      </c>
      <c r="Q443" s="482">
        <f t="shared" si="188"/>
        <v>0</v>
      </c>
      <c r="R443" s="480">
        <f t="shared" si="189"/>
        <v>0</v>
      </c>
      <c r="S443" s="464">
        <f t="shared" si="190"/>
        <v>0</v>
      </c>
      <c r="T443" s="464">
        <f t="shared" si="191"/>
        <v>0</v>
      </c>
      <c r="U443" s="481">
        <f t="shared" si="192"/>
        <v>0</v>
      </c>
      <c r="V443" s="483">
        <f t="shared" si="193"/>
        <v>0</v>
      </c>
      <c r="W443" s="228">
        <f t="shared" si="194"/>
        <v>0</v>
      </c>
      <c r="X443" s="228">
        <f t="shared" si="195"/>
        <v>0</v>
      </c>
      <c r="Y443" s="228">
        <f t="shared" si="196"/>
        <v>0</v>
      </c>
      <c r="Z443" s="228">
        <f t="shared" si="197"/>
        <v>0</v>
      </c>
      <c r="AA443" s="234"/>
    </row>
    <row r="444" spans="1:27" x14ac:dyDescent="0.25">
      <c r="A444" s="465" t="s">
        <v>1011</v>
      </c>
      <c r="B444" s="464">
        <v>5192</v>
      </c>
      <c r="C444" s="464">
        <v>1</v>
      </c>
      <c r="D444" s="479" t="str">
        <f t="shared" si="175"/>
        <v/>
      </c>
      <c r="E444" s="480">
        <f t="shared" si="176"/>
        <v>0</v>
      </c>
      <c r="F444" s="481">
        <f t="shared" si="177"/>
        <v>0</v>
      </c>
      <c r="G444" s="482">
        <f t="shared" si="178"/>
        <v>0</v>
      </c>
      <c r="H444" s="482">
        <f t="shared" si="179"/>
        <v>0</v>
      </c>
      <c r="I444" s="482">
        <f t="shared" si="180"/>
        <v>0</v>
      </c>
      <c r="J444" s="482">
        <f t="shared" si="181"/>
        <v>0</v>
      </c>
      <c r="K444" s="482">
        <f t="shared" si="182"/>
        <v>0</v>
      </c>
      <c r="L444" s="483">
        <f t="shared" si="183"/>
        <v>0</v>
      </c>
      <c r="M444" s="481">
        <f t="shared" si="184"/>
        <v>0</v>
      </c>
      <c r="N444" s="482">
        <f t="shared" si="185"/>
        <v>0</v>
      </c>
      <c r="O444" s="482">
        <f t="shared" si="186"/>
        <v>0</v>
      </c>
      <c r="P444" s="482">
        <f t="shared" si="187"/>
        <v>0</v>
      </c>
      <c r="Q444" s="482">
        <f t="shared" si="188"/>
        <v>0</v>
      </c>
      <c r="R444" s="480">
        <f t="shared" si="189"/>
        <v>0</v>
      </c>
      <c r="S444" s="464">
        <f t="shared" si="190"/>
        <v>0</v>
      </c>
      <c r="T444" s="464">
        <f t="shared" si="191"/>
        <v>0</v>
      </c>
      <c r="U444" s="481">
        <f t="shared" si="192"/>
        <v>0</v>
      </c>
      <c r="V444" s="483">
        <f t="shared" si="193"/>
        <v>0</v>
      </c>
      <c r="W444" s="228">
        <f t="shared" si="194"/>
        <v>0</v>
      </c>
      <c r="X444" s="228">
        <f t="shared" si="195"/>
        <v>0</v>
      </c>
      <c r="Y444" s="228">
        <f t="shared" si="196"/>
        <v>0</v>
      </c>
      <c r="Z444" s="228">
        <f t="shared" si="197"/>
        <v>0</v>
      </c>
      <c r="AA444" s="234"/>
    </row>
    <row r="445" spans="1:27" x14ac:dyDescent="0.25">
      <c r="A445" s="465" t="s">
        <v>1305</v>
      </c>
      <c r="B445" s="464">
        <v>5007</v>
      </c>
      <c r="C445" s="464">
        <v>1</v>
      </c>
      <c r="D445" s="479" t="str">
        <f t="shared" si="175"/>
        <v/>
      </c>
      <c r="E445" s="480">
        <f t="shared" si="176"/>
        <v>0</v>
      </c>
      <c r="F445" s="481">
        <f t="shared" si="177"/>
        <v>0</v>
      </c>
      <c r="G445" s="482">
        <f t="shared" si="178"/>
        <v>0</v>
      </c>
      <c r="H445" s="482">
        <f t="shared" si="179"/>
        <v>0</v>
      </c>
      <c r="I445" s="482">
        <f t="shared" si="180"/>
        <v>0</v>
      </c>
      <c r="J445" s="482">
        <f t="shared" si="181"/>
        <v>0</v>
      </c>
      <c r="K445" s="482">
        <f t="shared" si="182"/>
        <v>0</v>
      </c>
      <c r="L445" s="483">
        <f t="shared" si="183"/>
        <v>0</v>
      </c>
      <c r="M445" s="481">
        <f t="shared" si="184"/>
        <v>0</v>
      </c>
      <c r="N445" s="482">
        <f t="shared" si="185"/>
        <v>0</v>
      </c>
      <c r="O445" s="482">
        <f t="shared" si="186"/>
        <v>0</v>
      </c>
      <c r="P445" s="482">
        <f t="shared" si="187"/>
        <v>0</v>
      </c>
      <c r="Q445" s="482">
        <f t="shared" si="188"/>
        <v>0</v>
      </c>
      <c r="R445" s="480">
        <f t="shared" si="189"/>
        <v>0</v>
      </c>
      <c r="S445" s="464">
        <f t="shared" si="190"/>
        <v>0</v>
      </c>
      <c r="T445" s="464">
        <f t="shared" si="191"/>
        <v>0</v>
      </c>
      <c r="U445" s="481">
        <f t="shared" si="192"/>
        <v>0</v>
      </c>
      <c r="V445" s="483">
        <f t="shared" si="193"/>
        <v>0</v>
      </c>
      <c r="W445" s="228">
        <f t="shared" si="194"/>
        <v>0</v>
      </c>
      <c r="X445" s="228">
        <f t="shared" si="195"/>
        <v>0</v>
      </c>
      <c r="Y445" s="228">
        <f t="shared" si="196"/>
        <v>0</v>
      </c>
      <c r="Z445" s="228">
        <f t="shared" si="197"/>
        <v>0</v>
      </c>
      <c r="AA445" s="234"/>
    </row>
    <row r="446" spans="1:27" x14ac:dyDescent="0.25">
      <c r="A446" s="465" t="s">
        <v>556</v>
      </c>
      <c r="B446" s="464">
        <v>5115</v>
      </c>
      <c r="C446" s="464">
        <v>1</v>
      </c>
      <c r="D446" s="479" t="str">
        <f t="shared" si="175"/>
        <v/>
      </c>
      <c r="E446" s="480">
        <f t="shared" si="176"/>
        <v>0</v>
      </c>
      <c r="F446" s="481">
        <f t="shared" si="177"/>
        <v>0</v>
      </c>
      <c r="G446" s="482">
        <f t="shared" si="178"/>
        <v>0</v>
      </c>
      <c r="H446" s="482">
        <f t="shared" si="179"/>
        <v>0</v>
      </c>
      <c r="I446" s="482">
        <f t="shared" si="180"/>
        <v>0</v>
      </c>
      <c r="J446" s="482">
        <f t="shared" si="181"/>
        <v>0</v>
      </c>
      <c r="K446" s="482">
        <f t="shared" si="182"/>
        <v>0</v>
      </c>
      <c r="L446" s="483">
        <f t="shared" si="183"/>
        <v>0</v>
      </c>
      <c r="M446" s="481">
        <f t="shared" si="184"/>
        <v>0</v>
      </c>
      <c r="N446" s="482">
        <f t="shared" si="185"/>
        <v>0</v>
      </c>
      <c r="O446" s="482">
        <f t="shared" si="186"/>
        <v>0</v>
      </c>
      <c r="P446" s="482">
        <f t="shared" si="187"/>
        <v>0</v>
      </c>
      <c r="Q446" s="482">
        <f t="shared" si="188"/>
        <v>0</v>
      </c>
      <c r="R446" s="480">
        <f t="shared" si="189"/>
        <v>0</v>
      </c>
      <c r="S446" s="464">
        <f t="shared" si="190"/>
        <v>0</v>
      </c>
      <c r="T446" s="464">
        <f t="shared" si="191"/>
        <v>0</v>
      </c>
      <c r="U446" s="481">
        <f t="shared" si="192"/>
        <v>0</v>
      </c>
      <c r="V446" s="483">
        <f t="shared" si="193"/>
        <v>0</v>
      </c>
      <c r="W446" s="228">
        <f t="shared" si="194"/>
        <v>0</v>
      </c>
      <c r="X446" s="228">
        <f t="shared" si="195"/>
        <v>0</v>
      </c>
      <c r="Y446" s="228">
        <f t="shared" si="196"/>
        <v>0</v>
      </c>
      <c r="Z446" s="228">
        <f t="shared" si="197"/>
        <v>0</v>
      </c>
      <c r="AA446" s="234"/>
    </row>
    <row r="447" spans="1:27" x14ac:dyDescent="0.25">
      <c r="A447" s="465" t="s">
        <v>1306</v>
      </c>
      <c r="B447" s="464">
        <v>5009</v>
      </c>
      <c r="C447" s="464">
        <v>1</v>
      </c>
      <c r="D447" s="479" t="str">
        <f t="shared" si="175"/>
        <v/>
      </c>
      <c r="E447" s="480">
        <f t="shared" si="176"/>
        <v>0</v>
      </c>
      <c r="F447" s="481">
        <f t="shared" si="177"/>
        <v>0</v>
      </c>
      <c r="G447" s="482">
        <f t="shared" si="178"/>
        <v>0</v>
      </c>
      <c r="H447" s="482">
        <f t="shared" si="179"/>
        <v>0</v>
      </c>
      <c r="I447" s="482">
        <f t="shared" si="180"/>
        <v>0</v>
      </c>
      <c r="J447" s="482">
        <f t="shared" si="181"/>
        <v>0</v>
      </c>
      <c r="K447" s="482">
        <f t="shared" si="182"/>
        <v>0</v>
      </c>
      <c r="L447" s="483">
        <f t="shared" si="183"/>
        <v>0</v>
      </c>
      <c r="M447" s="481">
        <f t="shared" si="184"/>
        <v>0</v>
      </c>
      <c r="N447" s="482">
        <f t="shared" si="185"/>
        <v>0</v>
      </c>
      <c r="O447" s="482">
        <f t="shared" si="186"/>
        <v>0</v>
      </c>
      <c r="P447" s="482">
        <f t="shared" si="187"/>
        <v>0</v>
      </c>
      <c r="Q447" s="482">
        <f t="shared" si="188"/>
        <v>0</v>
      </c>
      <c r="R447" s="480">
        <f t="shared" si="189"/>
        <v>0</v>
      </c>
      <c r="S447" s="464">
        <f t="shared" si="190"/>
        <v>0</v>
      </c>
      <c r="T447" s="464">
        <f t="shared" si="191"/>
        <v>0</v>
      </c>
      <c r="U447" s="481">
        <f t="shared" si="192"/>
        <v>0</v>
      </c>
      <c r="V447" s="483">
        <f t="shared" si="193"/>
        <v>0</v>
      </c>
      <c r="W447" s="228">
        <f t="shared" ref="W447:W449" si="198">IF(E447&lt;-0.5,4,IF(ABS(E447)&lt;0.1,0,IF(ABS(E447)&lt;=0.5,1,IF(E447&lt;0.01*L447,2,3))))</f>
        <v>0</v>
      </c>
      <c r="X447" s="228">
        <f t="shared" ref="X447:X449" si="199">IF(W447&gt;2,1,0)</f>
        <v>0</v>
      </c>
      <c r="Y447" s="228">
        <f t="shared" ref="Y447:Y449" si="200">IF(W447=2,1,0)</f>
        <v>0</v>
      </c>
      <c r="Z447" s="228">
        <f t="shared" ref="Z447:Z449" si="201">IF(W447=1,1,0)</f>
        <v>0</v>
      </c>
      <c r="AA447" s="234"/>
    </row>
    <row r="448" spans="1:27" x14ac:dyDescent="0.25">
      <c r="A448" s="465" t="s">
        <v>477</v>
      </c>
      <c r="B448" s="464">
        <v>4011</v>
      </c>
      <c r="C448" s="464">
        <v>0</v>
      </c>
      <c r="D448" s="479" t="str">
        <f t="shared" si="175"/>
        <v>(alias)</v>
      </c>
      <c r="E448" s="480">
        <f t="shared" si="176"/>
        <v>0</v>
      </c>
      <c r="F448" s="481">
        <f t="shared" si="177"/>
        <v>0</v>
      </c>
      <c r="G448" s="482">
        <f t="shared" si="178"/>
        <v>0</v>
      </c>
      <c r="H448" s="482">
        <f t="shared" si="179"/>
        <v>0</v>
      </c>
      <c r="I448" s="482">
        <f t="shared" si="180"/>
        <v>0</v>
      </c>
      <c r="J448" s="482">
        <f t="shared" si="181"/>
        <v>0</v>
      </c>
      <c r="K448" s="482">
        <f t="shared" si="182"/>
        <v>0</v>
      </c>
      <c r="L448" s="483">
        <f t="shared" si="183"/>
        <v>0</v>
      </c>
      <c r="M448" s="481">
        <f t="shared" si="184"/>
        <v>0</v>
      </c>
      <c r="N448" s="482">
        <f t="shared" si="185"/>
        <v>0</v>
      </c>
      <c r="O448" s="482">
        <f t="shared" si="186"/>
        <v>0</v>
      </c>
      <c r="P448" s="482">
        <f t="shared" si="187"/>
        <v>0</v>
      </c>
      <c r="Q448" s="482">
        <f t="shared" si="188"/>
        <v>0</v>
      </c>
      <c r="R448" s="480">
        <f t="shared" si="189"/>
        <v>0</v>
      </c>
      <c r="S448" s="464">
        <f t="shared" si="190"/>
        <v>0</v>
      </c>
      <c r="T448" s="464">
        <f t="shared" si="191"/>
        <v>0</v>
      </c>
      <c r="U448" s="481">
        <f t="shared" si="192"/>
        <v>0</v>
      </c>
      <c r="V448" s="483">
        <f t="shared" si="193"/>
        <v>0</v>
      </c>
      <c r="W448" s="228">
        <f t="shared" si="198"/>
        <v>0</v>
      </c>
      <c r="X448" s="228">
        <f t="shared" si="199"/>
        <v>0</v>
      </c>
      <c r="Y448" s="228">
        <f t="shared" si="200"/>
        <v>0</v>
      </c>
      <c r="Z448" s="228">
        <f t="shared" si="201"/>
        <v>0</v>
      </c>
      <c r="AA448" s="234"/>
    </row>
    <row r="449" spans="1:27" x14ac:dyDescent="0.25">
      <c r="A449" s="465" t="s">
        <v>883</v>
      </c>
      <c r="B449" s="464">
        <v>5136</v>
      </c>
      <c r="C449" s="464">
        <v>0</v>
      </c>
      <c r="D449" s="479" t="str">
        <f t="shared" si="175"/>
        <v>(alias)</v>
      </c>
      <c r="E449" s="480">
        <f t="shared" si="176"/>
        <v>0</v>
      </c>
      <c r="F449" s="481">
        <f t="shared" si="177"/>
        <v>0</v>
      </c>
      <c r="G449" s="482">
        <f t="shared" si="178"/>
        <v>0</v>
      </c>
      <c r="H449" s="482">
        <f t="shared" si="179"/>
        <v>0</v>
      </c>
      <c r="I449" s="482">
        <f t="shared" si="180"/>
        <v>0</v>
      </c>
      <c r="J449" s="482">
        <f t="shared" si="181"/>
        <v>0</v>
      </c>
      <c r="K449" s="482">
        <f t="shared" si="182"/>
        <v>0</v>
      </c>
      <c r="L449" s="483">
        <f t="shared" si="183"/>
        <v>0</v>
      </c>
      <c r="M449" s="481">
        <f t="shared" si="184"/>
        <v>0</v>
      </c>
      <c r="N449" s="482">
        <f t="shared" si="185"/>
        <v>0</v>
      </c>
      <c r="O449" s="482">
        <f t="shared" si="186"/>
        <v>0</v>
      </c>
      <c r="P449" s="482">
        <f t="shared" si="187"/>
        <v>0</v>
      </c>
      <c r="Q449" s="482">
        <f t="shared" si="188"/>
        <v>0</v>
      </c>
      <c r="R449" s="480">
        <f t="shared" si="189"/>
        <v>0</v>
      </c>
      <c r="S449" s="464">
        <f t="shared" si="190"/>
        <v>0</v>
      </c>
      <c r="T449" s="464">
        <f t="shared" si="191"/>
        <v>0</v>
      </c>
      <c r="U449" s="481">
        <f t="shared" si="192"/>
        <v>0</v>
      </c>
      <c r="V449" s="483">
        <f t="shared" si="193"/>
        <v>0</v>
      </c>
      <c r="W449" s="228">
        <f t="shared" si="198"/>
        <v>0</v>
      </c>
      <c r="X449" s="228">
        <f t="shared" si="199"/>
        <v>0</v>
      </c>
      <c r="Y449" s="228">
        <f t="shared" si="200"/>
        <v>0</v>
      </c>
      <c r="Z449" s="228">
        <f t="shared" si="201"/>
        <v>0</v>
      </c>
      <c r="AA449" s="234"/>
    </row>
    <row r="450" spans="1:27" x14ac:dyDescent="0.25">
      <c r="A450" s="465" t="s">
        <v>478</v>
      </c>
      <c r="B450" s="464">
        <v>5129</v>
      </c>
      <c r="C450" s="464">
        <v>1</v>
      </c>
      <c r="D450" s="479" t="str">
        <f t="shared" si="175"/>
        <v/>
      </c>
      <c r="E450" s="480">
        <f t="shared" si="176"/>
        <v>0</v>
      </c>
      <c r="F450" s="481">
        <f t="shared" si="177"/>
        <v>0</v>
      </c>
      <c r="G450" s="482">
        <f t="shared" si="178"/>
        <v>0</v>
      </c>
      <c r="H450" s="482">
        <f t="shared" si="179"/>
        <v>0</v>
      </c>
      <c r="I450" s="482">
        <f t="shared" si="180"/>
        <v>0</v>
      </c>
      <c r="J450" s="482">
        <f t="shared" si="181"/>
        <v>0</v>
      </c>
      <c r="K450" s="482">
        <f t="shared" si="182"/>
        <v>0</v>
      </c>
      <c r="L450" s="483">
        <f t="shared" si="183"/>
        <v>0</v>
      </c>
      <c r="M450" s="481">
        <f t="shared" si="184"/>
        <v>0</v>
      </c>
      <c r="N450" s="482">
        <f t="shared" si="185"/>
        <v>0</v>
      </c>
      <c r="O450" s="482">
        <f t="shared" si="186"/>
        <v>0</v>
      </c>
      <c r="P450" s="482">
        <f t="shared" si="187"/>
        <v>0</v>
      </c>
      <c r="Q450" s="482">
        <f t="shared" si="188"/>
        <v>0</v>
      </c>
      <c r="R450" s="480">
        <f t="shared" si="189"/>
        <v>0</v>
      </c>
      <c r="S450" s="464">
        <f t="shared" si="190"/>
        <v>0</v>
      </c>
      <c r="T450" s="464">
        <f t="shared" si="191"/>
        <v>0</v>
      </c>
      <c r="U450" s="481">
        <f t="shared" si="192"/>
        <v>0</v>
      </c>
      <c r="V450" s="483">
        <f t="shared" si="193"/>
        <v>0</v>
      </c>
      <c r="W450" s="228">
        <f t="shared" si="194"/>
        <v>0</v>
      </c>
      <c r="X450" s="228">
        <f t="shared" si="195"/>
        <v>0</v>
      </c>
      <c r="Y450" s="228">
        <f t="shared" si="196"/>
        <v>0</v>
      </c>
      <c r="Z450" s="228">
        <f t="shared" si="197"/>
        <v>0</v>
      </c>
      <c r="AA450" s="234"/>
    </row>
    <row r="451" spans="1:27" x14ac:dyDescent="0.25">
      <c r="A451" s="465" t="s">
        <v>479</v>
      </c>
      <c r="B451" s="464">
        <v>5003</v>
      </c>
      <c r="C451" s="464">
        <v>1</v>
      </c>
      <c r="D451" s="479" t="str">
        <f t="shared" si="175"/>
        <v/>
      </c>
      <c r="E451" s="480">
        <f t="shared" si="176"/>
        <v>0</v>
      </c>
      <c r="F451" s="481">
        <f t="shared" si="177"/>
        <v>0</v>
      </c>
      <c r="G451" s="482">
        <f t="shared" si="178"/>
        <v>0</v>
      </c>
      <c r="H451" s="482">
        <f t="shared" si="179"/>
        <v>0</v>
      </c>
      <c r="I451" s="482">
        <f t="shared" si="180"/>
        <v>0</v>
      </c>
      <c r="J451" s="482">
        <f t="shared" si="181"/>
        <v>0</v>
      </c>
      <c r="K451" s="482">
        <f t="shared" si="182"/>
        <v>0</v>
      </c>
      <c r="L451" s="483">
        <f t="shared" si="183"/>
        <v>0</v>
      </c>
      <c r="M451" s="481">
        <f t="shared" si="184"/>
        <v>0</v>
      </c>
      <c r="N451" s="482">
        <f t="shared" si="185"/>
        <v>0</v>
      </c>
      <c r="O451" s="482">
        <f t="shared" si="186"/>
        <v>0</v>
      </c>
      <c r="P451" s="482">
        <f t="shared" si="187"/>
        <v>0</v>
      </c>
      <c r="Q451" s="482">
        <f t="shared" si="188"/>
        <v>0</v>
      </c>
      <c r="R451" s="480">
        <f t="shared" si="189"/>
        <v>0</v>
      </c>
      <c r="S451" s="464">
        <f t="shared" si="190"/>
        <v>0</v>
      </c>
      <c r="T451" s="464">
        <f t="shared" si="191"/>
        <v>0</v>
      </c>
      <c r="U451" s="481">
        <f t="shared" si="192"/>
        <v>0</v>
      </c>
      <c r="V451" s="483">
        <f t="shared" si="193"/>
        <v>0</v>
      </c>
      <c r="W451" s="228">
        <f t="shared" si="194"/>
        <v>0</v>
      </c>
      <c r="X451" s="228">
        <f t="shared" si="195"/>
        <v>0</v>
      </c>
      <c r="Y451" s="228">
        <f t="shared" si="196"/>
        <v>0</v>
      </c>
      <c r="Z451" s="228">
        <f t="shared" si="197"/>
        <v>0</v>
      </c>
      <c r="AA451" s="234"/>
    </row>
    <row r="452" spans="1:27" x14ac:dyDescent="0.25">
      <c r="A452" s="465" t="s">
        <v>1431</v>
      </c>
      <c r="B452" s="464">
        <v>5115</v>
      </c>
      <c r="C452" s="464">
        <v>0</v>
      </c>
      <c r="D452" s="479" t="str">
        <f t="shared" si="175"/>
        <v>(alias)</v>
      </c>
      <c r="E452" s="480">
        <f t="shared" si="176"/>
        <v>0</v>
      </c>
      <c r="F452" s="481">
        <f t="shared" si="177"/>
        <v>0</v>
      </c>
      <c r="G452" s="482">
        <f t="shared" si="178"/>
        <v>0</v>
      </c>
      <c r="H452" s="482">
        <f t="shared" si="179"/>
        <v>0</v>
      </c>
      <c r="I452" s="482">
        <f t="shared" si="180"/>
        <v>0</v>
      </c>
      <c r="J452" s="482">
        <f t="shared" si="181"/>
        <v>0</v>
      </c>
      <c r="K452" s="482">
        <f t="shared" si="182"/>
        <v>0</v>
      </c>
      <c r="L452" s="483">
        <f t="shared" si="183"/>
        <v>0</v>
      </c>
      <c r="M452" s="481">
        <f t="shared" si="184"/>
        <v>0</v>
      </c>
      <c r="N452" s="482">
        <f t="shared" si="185"/>
        <v>0</v>
      </c>
      <c r="O452" s="482">
        <f t="shared" si="186"/>
        <v>0</v>
      </c>
      <c r="P452" s="482">
        <f t="shared" si="187"/>
        <v>0</v>
      </c>
      <c r="Q452" s="482">
        <f t="shared" si="188"/>
        <v>0</v>
      </c>
      <c r="R452" s="480">
        <f t="shared" si="189"/>
        <v>0</v>
      </c>
      <c r="S452" s="464">
        <f t="shared" si="190"/>
        <v>0</v>
      </c>
      <c r="T452" s="464">
        <f t="shared" si="191"/>
        <v>0</v>
      </c>
      <c r="U452" s="481">
        <f t="shared" si="192"/>
        <v>0</v>
      </c>
      <c r="V452" s="483">
        <f t="shared" si="193"/>
        <v>0</v>
      </c>
      <c r="W452" s="228">
        <f t="shared" si="157"/>
        <v>0</v>
      </c>
      <c r="X452" s="228">
        <f t="shared" si="134"/>
        <v>0</v>
      </c>
      <c r="Y452" s="228">
        <f t="shared" si="158"/>
        <v>0</v>
      </c>
      <c r="Z452" s="228">
        <f t="shared" si="159"/>
        <v>0</v>
      </c>
      <c r="AA452" s="234"/>
    </row>
    <row r="453" spans="1:27" x14ac:dyDescent="0.25">
      <c r="A453" s="465" t="s">
        <v>45</v>
      </c>
      <c r="B453" s="464">
        <v>5091</v>
      </c>
      <c r="C453" s="464">
        <v>1</v>
      </c>
      <c r="D453" s="479" t="str">
        <f t="shared" si="175"/>
        <v/>
      </c>
      <c r="E453" s="480">
        <f t="shared" si="176"/>
        <v>0</v>
      </c>
      <c r="F453" s="481">
        <f t="shared" si="177"/>
        <v>0</v>
      </c>
      <c r="G453" s="482">
        <f t="shared" si="178"/>
        <v>0</v>
      </c>
      <c r="H453" s="482">
        <f t="shared" si="179"/>
        <v>0</v>
      </c>
      <c r="I453" s="482">
        <f t="shared" si="180"/>
        <v>0</v>
      </c>
      <c r="J453" s="482">
        <f t="shared" si="181"/>
        <v>0</v>
      </c>
      <c r="K453" s="482">
        <f t="shared" si="182"/>
        <v>0</v>
      </c>
      <c r="L453" s="483">
        <f t="shared" si="183"/>
        <v>0</v>
      </c>
      <c r="M453" s="481">
        <f t="shared" si="184"/>
        <v>0</v>
      </c>
      <c r="N453" s="482">
        <f t="shared" si="185"/>
        <v>0</v>
      </c>
      <c r="O453" s="482">
        <f t="shared" si="186"/>
        <v>0</v>
      </c>
      <c r="P453" s="482">
        <f t="shared" si="187"/>
        <v>0</v>
      </c>
      <c r="Q453" s="482">
        <f t="shared" si="188"/>
        <v>0</v>
      </c>
      <c r="R453" s="480">
        <f t="shared" si="189"/>
        <v>0</v>
      </c>
      <c r="S453" s="464">
        <f t="shared" si="190"/>
        <v>0</v>
      </c>
      <c r="T453" s="464">
        <f t="shared" si="191"/>
        <v>0</v>
      </c>
      <c r="U453" s="481">
        <f t="shared" si="192"/>
        <v>0</v>
      </c>
      <c r="V453" s="483">
        <f t="shared" si="193"/>
        <v>0</v>
      </c>
      <c r="W453" s="228">
        <f t="shared" si="157"/>
        <v>0</v>
      </c>
      <c r="X453" s="228">
        <f t="shared" si="134"/>
        <v>0</v>
      </c>
      <c r="Y453" s="228">
        <f t="shared" si="158"/>
        <v>0</v>
      </c>
      <c r="Z453" s="228">
        <f t="shared" si="159"/>
        <v>0</v>
      </c>
      <c r="AA453" s="234"/>
    </row>
    <row r="454" spans="1:27" x14ac:dyDescent="0.25">
      <c r="A454" s="465" t="s">
        <v>1007</v>
      </c>
      <c r="B454" s="464">
        <v>5188</v>
      </c>
      <c r="C454" s="464">
        <v>1</v>
      </c>
      <c r="D454" s="479" t="str">
        <f t="shared" si="175"/>
        <v/>
      </c>
      <c r="E454" s="480">
        <f t="shared" si="176"/>
        <v>0</v>
      </c>
      <c r="F454" s="481">
        <f t="shared" si="177"/>
        <v>0</v>
      </c>
      <c r="G454" s="482">
        <f t="shared" si="178"/>
        <v>0</v>
      </c>
      <c r="H454" s="482">
        <f t="shared" si="179"/>
        <v>0</v>
      </c>
      <c r="I454" s="482">
        <f t="shared" si="180"/>
        <v>0</v>
      </c>
      <c r="J454" s="482">
        <f t="shared" si="181"/>
        <v>0</v>
      </c>
      <c r="K454" s="482">
        <f t="shared" si="182"/>
        <v>0</v>
      </c>
      <c r="L454" s="483">
        <f t="shared" si="183"/>
        <v>0</v>
      </c>
      <c r="M454" s="481">
        <f t="shared" si="184"/>
        <v>0</v>
      </c>
      <c r="N454" s="482">
        <f t="shared" si="185"/>
        <v>0</v>
      </c>
      <c r="O454" s="482">
        <f t="shared" si="186"/>
        <v>0</v>
      </c>
      <c r="P454" s="482">
        <f t="shared" si="187"/>
        <v>0</v>
      </c>
      <c r="Q454" s="482">
        <f t="shared" si="188"/>
        <v>0</v>
      </c>
      <c r="R454" s="480">
        <f t="shared" si="189"/>
        <v>0</v>
      </c>
      <c r="S454" s="464">
        <f t="shared" si="190"/>
        <v>0</v>
      </c>
      <c r="T454" s="464">
        <f t="shared" si="191"/>
        <v>0</v>
      </c>
      <c r="U454" s="481">
        <f t="shared" si="192"/>
        <v>0</v>
      </c>
      <c r="V454" s="483">
        <f t="shared" si="193"/>
        <v>0</v>
      </c>
      <c r="W454" s="228">
        <f t="shared" si="157"/>
        <v>0</v>
      </c>
      <c r="X454" s="228">
        <f t="shared" si="134"/>
        <v>0</v>
      </c>
      <c r="Y454" s="228">
        <f t="shared" si="158"/>
        <v>0</v>
      </c>
      <c r="Z454" s="228">
        <f t="shared" si="159"/>
        <v>0</v>
      </c>
      <c r="AA454" s="234"/>
    </row>
    <row r="455" spans="1:27" x14ac:dyDescent="0.25">
      <c r="A455" s="465" t="s">
        <v>46</v>
      </c>
      <c r="B455" s="464">
        <v>5098</v>
      </c>
      <c r="C455" s="464">
        <v>1</v>
      </c>
      <c r="D455" s="479" t="str">
        <f t="shared" si="175"/>
        <v/>
      </c>
      <c r="E455" s="480">
        <f t="shared" si="176"/>
        <v>0</v>
      </c>
      <c r="F455" s="481">
        <f t="shared" si="177"/>
        <v>0</v>
      </c>
      <c r="G455" s="482">
        <f t="shared" si="178"/>
        <v>0</v>
      </c>
      <c r="H455" s="482">
        <f t="shared" si="179"/>
        <v>0</v>
      </c>
      <c r="I455" s="482">
        <f t="shared" si="180"/>
        <v>0</v>
      </c>
      <c r="J455" s="482">
        <f t="shared" si="181"/>
        <v>0</v>
      </c>
      <c r="K455" s="482">
        <f t="shared" si="182"/>
        <v>0</v>
      </c>
      <c r="L455" s="483">
        <f t="shared" si="183"/>
        <v>0</v>
      </c>
      <c r="M455" s="481">
        <f t="shared" si="184"/>
        <v>0</v>
      </c>
      <c r="N455" s="482">
        <f t="shared" si="185"/>
        <v>0</v>
      </c>
      <c r="O455" s="482">
        <f t="shared" si="186"/>
        <v>0</v>
      </c>
      <c r="P455" s="482">
        <f t="shared" si="187"/>
        <v>0</v>
      </c>
      <c r="Q455" s="482">
        <f t="shared" si="188"/>
        <v>0</v>
      </c>
      <c r="R455" s="480">
        <f t="shared" si="189"/>
        <v>0</v>
      </c>
      <c r="S455" s="464">
        <f t="shared" si="190"/>
        <v>0</v>
      </c>
      <c r="T455" s="464">
        <f t="shared" si="191"/>
        <v>0</v>
      </c>
      <c r="U455" s="481">
        <f t="shared" si="192"/>
        <v>0</v>
      </c>
      <c r="V455" s="483">
        <f t="shared" si="193"/>
        <v>0</v>
      </c>
      <c r="W455" s="228">
        <f t="shared" si="157"/>
        <v>0</v>
      </c>
      <c r="X455" s="228">
        <f t="shared" si="134"/>
        <v>0</v>
      </c>
      <c r="Y455" s="228">
        <f t="shared" si="158"/>
        <v>0</v>
      </c>
      <c r="Z455" s="228">
        <f t="shared" si="159"/>
        <v>0</v>
      </c>
      <c r="AA455" s="234"/>
    </row>
    <row r="456" spans="1:27" x14ac:dyDescent="0.25">
      <c r="A456" s="465" t="s">
        <v>890</v>
      </c>
      <c r="B456" s="464">
        <v>5152</v>
      </c>
      <c r="C456" s="464">
        <v>1</v>
      </c>
      <c r="D456" s="479" t="str">
        <f t="shared" si="175"/>
        <v/>
      </c>
      <c r="E456" s="480">
        <f t="shared" si="176"/>
        <v>0</v>
      </c>
      <c r="F456" s="481">
        <f t="shared" si="177"/>
        <v>0</v>
      </c>
      <c r="G456" s="482">
        <f t="shared" si="178"/>
        <v>0</v>
      </c>
      <c r="H456" s="482">
        <f t="shared" si="179"/>
        <v>0</v>
      </c>
      <c r="I456" s="482">
        <f t="shared" si="180"/>
        <v>0</v>
      </c>
      <c r="J456" s="482">
        <f t="shared" si="181"/>
        <v>0</v>
      </c>
      <c r="K456" s="482">
        <f t="shared" si="182"/>
        <v>0</v>
      </c>
      <c r="L456" s="483">
        <f t="shared" si="183"/>
        <v>0</v>
      </c>
      <c r="M456" s="481">
        <f t="shared" si="184"/>
        <v>0</v>
      </c>
      <c r="N456" s="482">
        <f t="shared" si="185"/>
        <v>0</v>
      </c>
      <c r="O456" s="482">
        <f t="shared" si="186"/>
        <v>0</v>
      </c>
      <c r="P456" s="482">
        <f t="shared" si="187"/>
        <v>0</v>
      </c>
      <c r="Q456" s="482">
        <f t="shared" si="188"/>
        <v>0</v>
      </c>
      <c r="R456" s="480">
        <f t="shared" si="189"/>
        <v>0</v>
      </c>
      <c r="S456" s="464">
        <f t="shared" si="190"/>
        <v>0</v>
      </c>
      <c r="T456" s="464">
        <f t="shared" si="191"/>
        <v>0</v>
      </c>
      <c r="U456" s="481">
        <f t="shared" si="192"/>
        <v>0</v>
      </c>
      <c r="V456" s="483">
        <f t="shared" si="193"/>
        <v>0</v>
      </c>
      <c r="W456" s="228">
        <f t="shared" si="157"/>
        <v>0</v>
      </c>
      <c r="X456" s="228">
        <f t="shared" si="134"/>
        <v>0</v>
      </c>
      <c r="Y456" s="228">
        <f t="shared" si="158"/>
        <v>0</v>
      </c>
      <c r="Z456" s="228">
        <f t="shared" si="159"/>
        <v>0</v>
      </c>
      <c r="AA456" s="234"/>
    </row>
    <row r="457" spans="1:27" x14ac:dyDescent="0.25">
      <c r="A457" s="465" t="s">
        <v>894</v>
      </c>
      <c r="B457" s="464">
        <v>5102</v>
      </c>
      <c r="C457" s="464">
        <v>1</v>
      </c>
      <c r="D457" s="479" t="str">
        <f t="shared" si="175"/>
        <v/>
      </c>
      <c r="E457" s="480">
        <f t="shared" si="176"/>
        <v>0</v>
      </c>
      <c r="F457" s="481">
        <f t="shared" si="177"/>
        <v>0</v>
      </c>
      <c r="G457" s="482">
        <f t="shared" si="178"/>
        <v>0</v>
      </c>
      <c r="H457" s="482">
        <f t="shared" si="179"/>
        <v>0</v>
      </c>
      <c r="I457" s="482">
        <f t="shared" si="180"/>
        <v>0</v>
      </c>
      <c r="J457" s="482">
        <f t="shared" si="181"/>
        <v>0</v>
      </c>
      <c r="K457" s="482">
        <f t="shared" si="182"/>
        <v>0</v>
      </c>
      <c r="L457" s="483">
        <f t="shared" si="183"/>
        <v>0</v>
      </c>
      <c r="M457" s="481">
        <f t="shared" si="184"/>
        <v>0</v>
      </c>
      <c r="N457" s="482">
        <f t="shared" si="185"/>
        <v>0</v>
      </c>
      <c r="O457" s="482">
        <f t="shared" si="186"/>
        <v>0</v>
      </c>
      <c r="P457" s="482">
        <f t="shared" si="187"/>
        <v>0</v>
      </c>
      <c r="Q457" s="482">
        <f t="shared" si="188"/>
        <v>0</v>
      </c>
      <c r="R457" s="480">
        <f t="shared" si="189"/>
        <v>0</v>
      </c>
      <c r="S457" s="464">
        <f t="shared" si="190"/>
        <v>0</v>
      </c>
      <c r="T457" s="464">
        <f t="shared" si="191"/>
        <v>0</v>
      </c>
      <c r="U457" s="481">
        <f t="shared" si="192"/>
        <v>0</v>
      </c>
      <c r="V457" s="483">
        <f t="shared" si="193"/>
        <v>0</v>
      </c>
      <c r="W457" s="228"/>
      <c r="X457" s="228"/>
      <c r="Y457" s="228"/>
      <c r="Z457" s="228"/>
      <c r="AA457" s="234"/>
    </row>
    <row r="458" spans="1:27" x14ac:dyDescent="0.25">
      <c r="A458" s="465" t="s">
        <v>894</v>
      </c>
      <c r="B458" s="464">
        <v>5156</v>
      </c>
      <c r="C458" s="464">
        <v>1</v>
      </c>
      <c r="D458" s="479" t="str">
        <f t="shared" si="175"/>
        <v/>
      </c>
      <c r="E458" s="480">
        <f t="shared" si="176"/>
        <v>0</v>
      </c>
      <c r="F458" s="481">
        <f t="shared" si="177"/>
        <v>0</v>
      </c>
      <c r="G458" s="482">
        <f t="shared" si="178"/>
        <v>0</v>
      </c>
      <c r="H458" s="482">
        <f t="shared" si="179"/>
        <v>0</v>
      </c>
      <c r="I458" s="482">
        <f t="shared" si="180"/>
        <v>0</v>
      </c>
      <c r="J458" s="482">
        <f t="shared" si="181"/>
        <v>0</v>
      </c>
      <c r="K458" s="482">
        <f t="shared" si="182"/>
        <v>0</v>
      </c>
      <c r="L458" s="483">
        <f t="shared" si="183"/>
        <v>0</v>
      </c>
      <c r="M458" s="481">
        <f t="shared" si="184"/>
        <v>0</v>
      </c>
      <c r="N458" s="482">
        <f t="shared" si="185"/>
        <v>0</v>
      </c>
      <c r="O458" s="482">
        <f t="shared" si="186"/>
        <v>0</v>
      </c>
      <c r="P458" s="482">
        <f t="shared" si="187"/>
        <v>0</v>
      </c>
      <c r="Q458" s="482">
        <f t="shared" si="188"/>
        <v>0</v>
      </c>
      <c r="R458" s="480">
        <f t="shared" si="189"/>
        <v>0</v>
      </c>
      <c r="S458" s="464">
        <f t="shared" si="190"/>
        <v>0</v>
      </c>
      <c r="T458" s="464">
        <f t="shared" si="191"/>
        <v>0</v>
      </c>
      <c r="U458" s="481">
        <f t="shared" si="192"/>
        <v>0</v>
      </c>
      <c r="V458" s="483">
        <f t="shared" si="193"/>
        <v>0</v>
      </c>
      <c r="W458" s="228"/>
      <c r="X458" s="228"/>
      <c r="Y458" s="228"/>
      <c r="Z458" s="228"/>
      <c r="AA458" s="234"/>
    </row>
    <row r="459" spans="1:27" x14ac:dyDescent="0.25">
      <c r="A459" s="465" t="s">
        <v>864</v>
      </c>
      <c r="B459" s="464">
        <v>5137</v>
      </c>
      <c r="C459" s="464">
        <v>1</v>
      </c>
      <c r="D459" s="479" t="str">
        <f t="shared" si="175"/>
        <v/>
      </c>
      <c r="E459" s="480">
        <f t="shared" si="176"/>
        <v>0</v>
      </c>
      <c r="F459" s="481">
        <f t="shared" si="177"/>
        <v>0</v>
      </c>
      <c r="G459" s="482">
        <f t="shared" si="178"/>
        <v>0</v>
      </c>
      <c r="H459" s="482">
        <f t="shared" si="179"/>
        <v>0</v>
      </c>
      <c r="I459" s="482">
        <f t="shared" si="180"/>
        <v>0</v>
      </c>
      <c r="J459" s="482">
        <f t="shared" si="181"/>
        <v>0</v>
      </c>
      <c r="K459" s="482">
        <f t="shared" si="182"/>
        <v>0</v>
      </c>
      <c r="L459" s="483">
        <f t="shared" si="183"/>
        <v>0</v>
      </c>
      <c r="M459" s="481">
        <f t="shared" si="184"/>
        <v>0</v>
      </c>
      <c r="N459" s="482">
        <f t="shared" si="185"/>
        <v>0</v>
      </c>
      <c r="O459" s="482">
        <f t="shared" si="186"/>
        <v>0</v>
      </c>
      <c r="P459" s="482">
        <f t="shared" si="187"/>
        <v>0</v>
      </c>
      <c r="Q459" s="482">
        <f t="shared" si="188"/>
        <v>0</v>
      </c>
      <c r="R459" s="480">
        <f t="shared" si="189"/>
        <v>0</v>
      </c>
      <c r="S459" s="464">
        <f t="shared" si="190"/>
        <v>0</v>
      </c>
      <c r="T459" s="464">
        <f t="shared" si="191"/>
        <v>0</v>
      </c>
      <c r="U459" s="481">
        <f t="shared" si="192"/>
        <v>0</v>
      </c>
      <c r="V459" s="483">
        <f t="shared" si="193"/>
        <v>0</v>
      </c>
      <c r="W459" s="228"/>
      <c r="X459" s="228"/>
      <c r="Y459" s="228"/>
      <c r="Z459" s="228"/>
      <c r="AA459" s="234"/>
    </row>
    <row r="460" spans="1:27" x14ac:dyDescent="0.25">
      <c r="A460" s="465" t="s">
        <v>480</v>
      </c>
      <c r="B460" s="464">
        <v>5030</v>
      </c>
      <c r="C460" s="464">
        <v>1</v>
      </c>
      <c r="D460" s="479" t="str">
        <f t="shared" si="175"/>
        <v/>
      </c>
      <c r="E460" s="480">
        <f t="shared" si="176"/>
        <v>0</v>
      </c>
      <c r="F460" s="481">
        <f t="shared" si="177"/>
        <v>0</v>
      </c>
      <c r="G460" s="482">
        <f t="shared" si="178"/>
        <v>0</v>
      </c>
      <c r="H460" s="482">
        <f t="shared" si="179"/>
        <v>0</v>
      </c>
      <c r="I460" s="482">
        <f t="shared" si="180"/>
        <v>0</v>
      </c>
      <c r="J460" s="482">
        <f t="shared" si="181"/>
        <v>0</v>
      </c>
      <c r="K460" s="482">
        <f t="shared" si="182"/>
        <v>0</v>
      </c>
      <c r="L460" s="483">
        <f t="shared" si="183"/>
        <v>0</v>
      </c>
      <c r="M460" s="481">
        <f t="shared" si="184"/>
        <v>0</v>
      </c>
      <c r="N460" s="482">
        <f t="shared" si="185"/>
        <v>0</v>
      </c>
      <c r="O460" s="482">
        <f t="shared" si="186"/>
        <v>0</v>
      </c>
      <c r="P460" s="482">
        <f t="shared" si="187"/>
        <v>0</v>
      </c>
      <c r="Q460" s="482">
        <f t="shared" si="188"/>
        <v>0</v>
      </c>
      <c r="R460" s="480">
        <f t="shared" si="189"/>
        <v>0</v>
      </c>
      <c r="S460" s="464">
        <f t="shared" si="190"/>
        <v>0</v>
      </c>
      <c r="T460" s="464">
        <f t="shared" si="191"/>
        <v>0</v>
      </c>
      <c r="U460" s="481">
        <f t="shared" si="192"/>
        <v>0</v>
      </c>
      <c r="V460" s="483">
        <f t="shared" si="193"/>
        <v>0</v>
      </c>
      <c r="W460" s="228"/>
      <c r="X460" s="228"/>
      <c r="Y460" s="228"/>
      <c r="Z460" s="228"/>
      <c r="AA460" s="234"/>
    </row>
    <row r="461" spans="1:27" x14ac:dyDescent="0.25">
      <c r="A461" s="465" t="s">
        <v>777</v>
      </c>
      <c r="B461" s="464">
        <v>5068</v>
      </c>
      <c r="C461" s="464">
        <v>1</v>
      </c>
      <c r="D461" s="479" t="str">
        <f t="shared" si="175"/>
        <v/>
      </c>
      <c r="E461" s="480">
        <f t="shared" si="176"/>
        <v>0</v>
      </c>
      <c r="F461" s="481">
        <f t="shared" si="177"/>
        <v>0</v>
      </c>
      <c r="G461" s="482">
        <f t="shared" si="178"/>
        <v>0</v>
      </c>
      <c r="H461" s="482">
        <f t="shared" si="179"/>
        <v>0</v>
      </c>
      <c r="I461" s="482">
        <f t="shared" si="180"/>
        <v>0</v>
      </c>
      <c r="J461" s="482">
        <f t="shared" si="181"/>
        <v>0</v>
      </c>
      <c r="K461" s="482">
        <f t="shared" si="182"/>
        <v>0</v>
      </c>
      <c r="L461" s="483">
        <f t="shared" si="183"/>
        <v>0</v>
      </c>
      <c r="M461" s="481">
        <f t="shared" si="184"/>
        <v>0</v>
      </c>
      <c r="N461" s="482">
        <f t="shared" si="185"/>
        <v>0</v>
      </c>
      <c r="O461" s="482">
        <f t="shared" si="186"/>
        <v>0</v>
      </c>
      <c r="P461" s="482">
        <f t="shared" si="187"/>
        <v>0</v>
      </c>
      <c r="Q461" s="482">
        <f t="shared" si="188"/>
        <v>0</v>
      </c>
      <c r="R461" s="480">
        <f t="shared" si="189"/>
        <v>0</v>
      </c>
      <c r="S461" s="464">
        <f t="shared" si="190"/>
        <v>0</v>
      </c>
      <c r="T461" s="464">
        <f t="shared" si="191"/>
        <v>0</v>
      </c>
      <c r="U461" s="481">
        <f t="shared" si="192"/>
        <v>0</v>
      </c>
      <c r="V461" s="483">
        <f t="shared" si="193"/>
        <v>0</v>
      </c>
      <c r="W461" s="228"/>
      <c r="X461" s="228"/>
      <c r="Y461" s="228"/>
      <c r="Z461" s="228"/>
      <c r="AA461" s="234"/>
    </row>
    <row r="462" spans="1:27" x14ac:dyDescent="0.25">
      <c r="A462" s="465" t="s">
        <v>926</v>
      </c>
      <c r="B462" s="464">
        <v>5168</v>
      </c>
      <c r="C462" s="464">
        <v>1</v>
      </c>
      <c r="D462" s="479" t="str">
        <f t="shared" si="175"/>
        <v/>
      </c>
      <c r="E462" s="480">
        <f t="shared" si="176"/>
        <v>0</v>
      </c>
      <c r="F462" s="481">
        <f t="shared" si="177"/>
        <v>0</v>
      </c>
      <c r="G462" s="482">
        <f t="shared" si="178"/>
        <v>0</v>
      </c>
      <c r="H462" s="482">
        <f t="shared" si="179"/>
        <v>0</v>
      </c>
      <c r="I462" s="482">
        <f t="shared" si="180"/>
        <v>0</v>
      </c>
      <c r="J462" s="482">
        <f t="shared" si="181"/>
        <v>0</v>
      </c>
      <c r="K462" s="482">
        <f t="shared" si="182"/>
        <v>0</v>
      </c>
      <c r="L462" s="483">
        <f t="shared" si="183"/>
        <v>0</v>
      </c>
      <c r="M462" s="481">
        <f t="shared" si="184"/>
        <v>0</v>
      </c>
      <c r="N462" s="482">
        <f t="shared" si="185"/>
        <v>0</v>
      </c>
      <c r="O462" s="482">
        <f t="shared" si="186"/>
        <v>0</v>
      </c>
      <c r="P462" s="482">
        <f t="shared" si="187"/>
        <v>0</v>
      </c>
      <c r="Q462" s="482">
        <f t="shared" si="188"/>
        <v>0</v>
      </c>
      <c r="R462" s="480">
        <f t="shared" si="189"/>
        <v>0</v>
      </c>
      <c r="S462" s="464">
        <f t="shared" si="190"/>
        <v>0</v>
      </c>
      <c r="T462" s="464">
        <f t="shared" si="191"/>
        <v>0</v>
      </c>
      <c r="U462" s="481">
        <f t="shared" si="192"/>
        <v>0</v>
      </c>
      <c r="V462" s="483">
        <f t="shared" si="193"/>
        <v>0</v>
      </c>
      <c r="W462" s="228"/>
      <c r="X462" s="228"/>
      <c r="Y462" s="228"/>
      <c r="Z462" s="228"/>
      <c r="AA462" s="234"/>
    </row>
    <row r="463" spans="1:27" x14ac:dyDescent="0.25">
      <c r="A463" s="465" t="s">
        <v>481</v>
      </c>
      <c r="B463" s="464">
        <v>7037</v>
      </c>
      <c r="C463" s="464">
        <v>1</v>
      </c>
      <c r="D463" s="479" t="str">
        <f t="shared" si="175"/>
        <v/>
      </c>
      <c r="E463" s="480">
        <f t="shared" si="176"/>
        <v>0</v>
      </c>
      <c r="F463" s="481">
        <f t="shared" si="177"/>
        <v>0</v>
      </c>
      <c r="G463" s="482">
        <f t="shared" si="178"/>
        <v>0</v>
      </c>
      <c r="H463" s="482">
        <f t="shared" si="179"/>
        <v>0</v>
      </c>
      <c r="I463" s="482">
        <f t="shared" si="180"/>
        <v>0</v>
      </c>
      <c r="J463" s="482">
        <f t="shared" si="181"/>
        <v>0</v>
      </c>
      <c r="K463" s="482">
        <f t="shared" si="182"/>
        <v>0</v>
      </c>
      <c r="L463" s="483">
        <f t="shared" si="183"/>
        <v>0</v>
      </c>
      <c r="M463" s="481">
        <f t="shared" si="184"/>
        <v>0</v>
      </c>
      <c r="N463" s="482">
        <f t="shared" si="185"/>
        <v>0</v>
      </c>
      <c r="O463" s="482">
        <f t="shared" si="186"/>
        <v>0</v>
      </c>
      <c r="P463" s="482">
        <f t="shared" si="187"/>
        <v>0</v>
      </c>
      <c r="Q463" s="482">
        <f t="shared" si="188"/>
        <v>0</v>
      </c>
      <c r="R463" s="480">
        <f t="shared" si="189"/>
        <v>0</v>
      </c>
      <c r="S463" s="464">
        <f t="shared" si="190"/>
        <v>0</v>
      </c>
      <c r="T463" s="464">
        <f t="shared" si="191"/>
        <v>0</v>
      </c>
      <c r="U463" s="481">
        <f t="shared" si="192"/>
        <v>0</v>
      </c>
      <c r="V463" s="483">
        <f t="shared" si="193"/>
        <v>0</v>
      </c>
      <c r="W463" s="228"/>
      <c r="X463" s="228"/>
      <c r="Y463" s="228"/>
      <c r="Z463" s="228"/>
      <c r="AA463" s="234"/>
    </row>
    <row r="464" spans="1:27" x14ac:dyDescent="0.25">
      <c r="A464" s="465" t="s">
        <v>482</v>
      </c>
      <c r="B464" s="464">
        <v>7041</v>
      </c>
      <c r="C464" s="464">
        <v>1</v>
      </c>
      <c r="D464" s="479" t="str">
        <f t="shared" si="175"/>
        <v/>
      </c>
      <c r="E464" s="480">
        <f t="shared" si="176"/>
        <v>0</v>
      </c>
      <c r="F464" s="481">
        <f t="shared" si="177"/>
        <v>0</v>
      </c>
      <c r="G464" s="482">
        <f t="shared" si="178"/>
        <v>0</v>
      </c>
      <c r="H464" s="482">
        <f t="shared" si="179"/>
        <v>0</v>
      </c>
      <c r="I464" s="482">
        <f t="shared" si="180"/>
        <v>0</v>
      </c>
      <c r="J464" s="482">
        <f t="shared" si="181"/>
        <v>0</v>
      </c>
      <c r="K464" s="482">
        <f t="shared" si="182"/>
        <v>0</v>
      </c>
      <c r="L464" s="483">
        <f t="shared" si="183"/>
        <v>0</v>
      </c>
      <c r="M464" s="481">
        <f t="shared" si="184"/>
        <v>0</v>
      </c>
      <c r="N464" s="482">
        <f t="shared" si="185"/>
        <v>0</v>
      </c>
      <c r="O464" s="482">
        <f t="shared" si="186"/>
        <v>0</v>
      </c>
      <c r="P464" s="482">
        <f t="shared" si="187"/>
        <v>0</v>
      </c>
      <c r="Q464" s="482">
        <f t="shared" si="188"/>
        <v>0</v>
      </c>
      <c r="R464" s="480">
        <f t="shared" si="189"/>
        <v>0</v>
      </c>
      <c r="S464" s="464">
        <f t="shared" si="190"/>
        <v>0</v>
      </c>
      <c r="T464" s="464">
        <f t="shared" si="191"/>
        <v>0</v>
      </c>
      <c r="U464" s="481">
        <f t="shared" si="192"/>
        <v>0</v>
      </c>
      <c r="V464" s="483">
        <f t="shared" si="193"/>
        <v>0</v>
      </c>
      <c r="W464" s="228"/>
      <c r="X464" s="228"/>
      <c r="Y464" s="228"/>
      <c r="Z464" s="228"/>
      <c r="AA464" s="234"/>
    </row>
    <row r="465" spans="1:27" x14ac:dyDescent="0.25">
      <c r="A465" s="465" t="s">
        <v>557</v>
      </c>
      <c r="B465" s="464">
        <v>6163</v>
      </c>
      <c r="C465" s="464">
        <v>1</v>
      </c>
      <c r="D465" s="479" t="str">
        <f t="shared" ref="D465:D520" si="202">IF(W465&gt;2,"Problem?",IF(W465=2,"??",IF(W465=1,"Rounding?",IF(L465+O465&gt;0,"OK",IF(C465=0,"(alias)","")))))</f>
        <v/>
      </c>
      <c r="E465" s="480">
        <f t="shared" ref="E465:E520" si="203">C465*ROUND(F465-R465,1)</f>
        <v>0</v>
      </c>
      <c r="F465" s="481">
        <f t="shared" ref="F465:F520" si="204">SUMIF(DPVCODES,B465,DPCTONS)*C465-H465-G465</f>
        <v>0</v>
      </c>
      <c r="G465" s="482">
        <f t="shared" ref="G465:G520" si="205">SUMIF(DPVCODES,B465,DPmoglines)*C465</f>
        <v>0</v>
      </c>
      <c r="H465" s="482">
        <f t="shared" ref="H465:H520" si="206">SUMIF(DPVCODES,B465,DPGCTONS)*C465</f>
        <v>0</v>
      </c>
      <c r="I465" s="482">
        <f t="shared" ref="I465:I520" si="207">SUMIF(Q3VCODES,B465,Q3CTONS)*C465</f>
        <v>0</v>
      </c>
      <c r="J465" s="482">
        <f t="shared" ref="J465:J520" si="208">SUMIF(Q4VCODES,B465,Q4CTONS)*C465</f>
        <v>0</v>
      </c>
      <c r="K465" s="482">
        <f t="shared" ref="K465:K520" si="209">SUMIF(Q1CVCODES,B465,Q1CCTONS)*C465</f>
        <v>0</v>
      </c>
      <c r="L465" s="483">
        <f t="shared" ref="L465:L520" si="210">C465*(F465+H465+I465+J465+K465)</f>
        <v>0</v>
      </c>
      <c r="M465" s="481">
        <f t="shared" ref="M465:M520" si="211">SUMIF(DPVCODES,B465,DPAPTONS)*C465</f>
        <v>0</v>
      </c>
      <c r="N465" s="482">
        <f t="shared" ref="N465:N520" si="212">SUMIF(DPVCODES,B465,DPDPTONS)*C465</f>
        <v>0</v>
      </c>
      <c r="O465" s="482">
        <f t="shared" ref="O465:O520" si="213">C465*(M465+N465)</f>
        <v>0</v>
      </c>
      <c r="P465" s="482">
        <f t="shared" ref="P465:P520" si="214">SUMIF(Q2VCODES,B465,Q2BOTONS)*C465-U465</f>
        <v>0</v>
      </c>
      <c r="Q465" s="482">
        <f t="shared" ref="Q465:Q520" si="215">SUMIF(Q1BVCODES,B465,Q1BRSTONS)*C465</f>
        <v>0</v>
      </c>
      <c r="R465" s="480">
        <f t="shared" ref="R465:R520" si="216">ROUND(C465*(O465-P465-Q465),4)</f>
        <v>0</v>
      </c>
      <c r="S465" s="464">
        <f t="shared" ref="S465:S520" si="217">IF(+E465&gt;0.1,1,IF(+E465&lt;-0.1,1,0))</f>
        <v>0</v>
      </c>
      <c r="T465" s="464">
        <f t="shared" ref="T465:T520" si="218">IF(W465&gt;2,1,0)</f>
        <v>0</v>
      </c>
      <c r="U465" s="481">
        <f t="shared" ref="U465:U520" si="219">SUMIF(Q2VCODES,B465,Q2GTONS)*C465</f>
        <v>0</v>
      </c>
      <c r="V465" s="483">
        <f t="shared" ref="V465:V520" si="220">SUMIF(Q1CVCODES,B465,Q1CBOTONS)*C465</f>
        <v>0</v>
      </c>
      <c r="W465" s="228"/>
      <c r="X465" s="228"/>
      <c r="Y465" s="228"/>
      <c r="Z465" s="228"/>
      <c r="AA465" s="234"/>
    </row>
    <row r="466" spans="1:27" x14ac:dyDescent="0.25">
      <c r="A466" s="465" t="s">
        <v>483</v>
      </c>
      <c r="B466" s="464">
        <v>6163</v>
      </c>
      <c r="C466" s="464">
        <v>0</v>
      </c>
      <c r="D466" s="479" t="str">
        <f t="shared" si="202"/>
        <v>(alias)</v>
      </c>
      <c r="E466" s="480">
        <f t="shared" si="203"/>
        <v>0</v>
      </c>
      <c r="F466" s="481">
        <f t="shared" si="204"/>
        <v>0</v>
      </c>
      <c r="G466" s="482">
        <f t="shared" si="205"/>
        <v>0</v>
      </c>
      <c r="H466" s="482">
        <f t="shared" si="206"/>
        <v>0</v>
      </c>
      <c r="I466" s="482">
        <f t="shared" si="207"/>
        <v>0</v>
      </c>
      <c r="J466" s="482">
        <f t="shared" si="208"/>
        <v>0</v>
      </c>
      <c r="K466" s="482">
        <f t="shared" si="209"/>
        <v>0</v>
      </c>
      <c r="L466" s="483">
        <f t="shared" si="210"/>
        <v>0</v>
      </c>
      <c r="M466" s="481">
        <f t="shared" si="211"/>
        <v>0</v>
      </c>
      <c r="N466" s="482">
        <f t="shared" si="212"/>
        <v>0</v>
      </c>
      <c r="O466" s="482">
        <f t="shared" si="213"/>
        <v>0</v>
      </c>
      <c r="P466" s="482">
        <f t="shared" si="214"/>
        <v>0</v>
      </c>
      <c r="Q466" s="482">
        <f t="shared" si="215"/>
        <v>0</v>
      </c>
      <c r="R466" s="480">
        <f t="shared" si="216"/>
        <v>0</v>
      </c>
      <c r="S466" s="464">
        <f t="shared" si="217"/>
        <v>0</v>
      </c>
      <c r="T466" s="464">
        <f t="shared" si="218"/>
        <v>0</v>
      </c>
      <c r="U466" s="481">
        <f t="shared" si="219"/>
        <v>0</v>
      </c>
      <c r="V466" s="483">
        <f t="shared" si="220"/>
        <v>0</v>
      </c>
      <c r="W466" s="228"/>
      <c r="X466" s="228"/>
      <c r="Y466" s="228"/>
      <c r="Z466" s="228"/>
      <c r="AA466" s="234"/>
    </row>
    <row r="467" spans="1:27" x14ac:dyDescent="0.25">
      <c r="A467" s="465" t="s">
        <v>484</v>
      </c>
      <c r="B467" s="464">
        <v>6136</v>
      </c>
      <c r="C467" s="464">
        <v>1</v>
      </c>
      <c r="D467" s="479" t="str">
        <f t="shared" si="202"/>
        <v/>
      </c>
      <c r="E467" s="480">
        <f t="shared" si="203"/>
        <v>0</v>
      </c>
      <c r="F467" s="481">
        <f t="shared" si="204"/>
        <v>0</v>
      </c>
      <c r="G467" s="482">
        <f t="shared" si="205"/>
        <v>0</v>
      </c>
      <c r="H467" s="482">
        <f t="shared" si="206"/>
        <v>0</v>
      </c>
      <c r="I467" s="482">
        <f t="shared" si="207"/>
        <v>0</v>
      </c>
      <c r="J467" s="482">
        <f t="shared" si="208"/>
        <v>0</v>
      </c>
      <c r="K467" s="482">
        <f t="shared" si="209"/>
        <v>0</v>
      </c>
      <c r="L467" s="483">
        <f t="shared" si="210"/>
        <v>0</v>
      </c>
      <c r="M467" s="481">
        <f t="shared" si="211"/>
        <v>0</v>
      </c>
      <c r="N467" s="482">
        <f t="shared" si="212"/>
        <v>0</v>
      </c>
      <c r="O467" s="482">
        <f t="shared" si="213"/>
        <v>0</v>
      </c>
      <c r="P467" s="482">
        <f t="shared" si="214"/>
        <v>0</v>
      </c>
      <c r="Q467" s="482">
        <f t="shared" si="215"/>
        <v>0</v>
      </c>
      <c r="R467" s="480">
        <f t="shared" si="216"/>
        <v>0</v>
      </c>
      <c r="S467" s="464">
        <f t="shared" si="217"/>
        <v>0</v>
      </c>
      <c r="T467" s="464">
        <f t="shared" si="218"/>
        <v>0</v>
      </c>
      <c r="U467" s="481">
        <f t="shared" si="219"/>
        <v>0</v>
      </c>
      <c r="V467" s="483">
        <f t="shared" si="220"/>
        <v>0</v>
      </c>
      <c r="W467" s="228"/>
      <c r="X467" s="228"/>
      <c r="Y467" s="228"/>
      <c r="Z467" s="228"/>
      <c r="AA467" s="234"/>
    </row>
    <row r="468" spans="1:27" x14ac:dyDescent="0.25">
      <c r="A468" s="465" t="s">
        <v>558</v>
      </c>
      <c r="B468" s="464">
        <v>6176</v>
      </c>
      <c r="C468" s="464">
        <v>1</v>
      </c>
      <c r="D468" s="479" t="str">
        <f t="shared" si="202"/>
        <v/>
      </c>
      <c r="E468" s="480">
        <f t="shared" si="203"/>
        <v>0</v>
      </c>
      <c r="F468" s="481">
        <f t="shared" si="204"/>
        <v>0</v>
      </c>
      <c r="G468" s="482">
        <f t="shared" si="205"/>
        <v>0</v>
      </c>
      <c r="H468" s="482">
        <f t="shared" si="206"/>
        <v>0</v>
      </c>
      <c r="I468" s="482">
        <f t="shared" si="207"/>
        <v>0</v>
      </c>
      <c r="J468" s="482">
        <f t="shared" si="208"/>
        <v>0</v>
      </c>
      <c r="K468" s="482">
        <f t="shared" si="209"/>
        <v>0</v>
      </c>
      <c r="L468" s="483">
        <f t="shared" si="210"/>
        <v>0</v>
      </c>
      <c r="M468" s="481">
        <f t="shared" si="211"/>
        <v>0</v>
      </c>
      <c r="N468" s="482">
        <f t="shared" si="212"/>
        <v>0</v>
      </c>
      <c r="O468" s="482">
        <f t="shared" si="213"/>
        <v>0</v>
      </c>
      <c r="P468" s="482">
        <f t="shared" si="214"/>
        <v>0</v>
      </c>
      <c r="Q468" s="482">
        <f t="shared" si="215"/>
        <v>0</v>
      </c>
      <c r="R468" s="480">
        <f t="shared" si="216"/>
        <v>0</v>
      </c>
      <c r="S468" s="464">
        <f t="shared" si="217"/>
        <v>0</v>
      </c>
      <c r="T468" s="464">
        <f t="shared" si="218"/>
        <v>0</v>
      </c>
      <c r="U468" s="481">
        <f t="shared" si="219"/>
        <v>0</v>
      </c>
      <c r="V468" s="483">
        <f t="shared" si="220"/>
        <v>0</v>
      </c>
      <c r="W468" s="228"/>
      <c r="X468" s="228"/>
      <c r="Y468" s="228"/>
      <c r="Z468" s="228"/>
      <c r="AA468" s="234"/>
    </row>
    <row r="469" spans="1:27" x14ac:dyDescent="0.25">
      <c r="A469" s="465" t="s">
        <v>485</v>
      </c>
      <c r="B469" s="464">
        <v>6175</v>
      </c>
      <c r="C469" s="464">
        <v>1</v>
      </c>
      <c r="D469" s="479" t="str">
        <f t="shared" si="202"/>
        <v/>
      </c>
      <c r="E469" s="480">
        <f t="shared" si="203"/>
        <v>0</v>
      </c>
      <c r="F469" s="481">
        <f t="shared" si="204"/>
        <v>0</v>
      </c>
      <c r="G469" s="482">
        <f t="shared" si="205"/>
        <v>0</v>
      </c>
      <c r="H469" s="482">
        <f t="shared" si="206"/>
        <v>0</v>
      </c>
      <c r="I469" s="482">
        <f t="shared" si="207"/>
        <v>0</v>
      </c>
      <c r="J469" s="482">
        <f t="shared" si="208"/>
        <v>0</v>
      </c>
      <c r="K469" s="482">
        <f t="shared" si="209"/>
        <v>0</v>
      </c>
      <c r="L469" s="483">
        <f t="shared" si="210"/>
        <v>0</v>
      </c>
      <c r="M469" s="481">
        <f t="shared" si="211"/>
        <v>0</v>
      </c>
      <c r="N469" s="482">
        <f t="shared" si="212"/>
        <v>0</v>
      </c>
      <c r="O469" s="482">
        <f t="shared" si="213"/>
        <v>0</v>
      </c>
      <c r="P469" s="482">
        <f t="shared" si="214"/>
        <v>0</v>
      </c>
      <c r="Q469" s="482">
        <f t="shared" si="215"/>
        <v>0</v>
      </c>
      <c r="R469" s="480">
        <f t="shared" si="216"/>
        <v>0</v>
      </c>
      <c r="S469" s="464">
        <f t="shared" si="217"/>
        <v>0</v>
      </c>
      <c r="T469" s="464">
        <f t="shared" si="218"/>
        <v>0</v>
      </c>
      <c r="U469" s="481">
        <f t="shared" si="219"/>
        <v>0</v>
      </c>
      <c r="V469" s="483">
        <f t="shared" si="220"/>
        <v>0</v>
      </c>
      <c r="W469" s="228"/>
      <c r="X469" s="228"/>
      <c r="Y469" s="228"/>
      <c r="Z469" s="228"/>
      <c r="AA469" s="234"/>
    </row>
    <row r="470" spans="1:27" x14ac:dyDescent="0.25">
      <c r="A470" s="465" t="s">
        <v>486</v>
      </c>
      <c r="B470" s="464">
        <v>6195</v>
      </c>
      <c r="C470" s="464">
        <v>1</v>
      </c>
      <c r="D470" s="479" t="str">
        <f t="shared" si="202"/>
        <v/>
      </c>
      <c r="E470" s="480">
        <f t="shared" si="203"/>
        <v>0</v>
      </c>
      <c r="F470" s="481">
        <f t="shared" si="204"/>
        <v>0</v>
      </c>
      <c r="G470" s="482">
        <f t="shared" si="205"/>
        <v>0</v>
      </c>
      <c r="H470" s="482">
        <f t="shared" si="206"/>
        <v>0</v>
      </c>
      <c r="I470" s="482">
        <f t="shared" si="207"/>
        <v>0</v>
      </c>
      <c r="J470" s="482">
        <f t="shared" si="208"/>
        <v>0</v>
      </c>
      <c r="K470" s="482">
        <f t="shared" si="209"/>
        <v>0</v>
      </c>
      <c r="L470" s="483">
        <f t="shared" si="210"/>
        <v>0</v>
      </c>
      <c r="M470" s="481">
        <f t="shared" si="211"/>
        <v>0</v>
      </c>
      <c r="N470" s="482">
        <f t="shared" si="212"/>
        <v>0</v>
      </c>
      <c r="O470" s="482">
        <f t="shared" si="213"/>
        <v>0</v>
      </c>
      <c r="P470" s="482">
        <f t="shared" si="214"/>
        <v>0</v>
      </c>
      <c r="Q470" s="482">
        <f t="shared" si="215"/>
        <v>0</v>
      </c>
      <c r="R470" s="480">
        <f t="shared" si="216"/>
        <v>0</v>
      </c>
      <c r="S470" s="464">
        <f t="shared" si="217"/>
        <v>0</v>
      </c>
      <c r="T470" s="464">
        <f t="shared" si="218"/>
        <v>0</v>
      </c>
      <c r="U470" s="481">
        <f t="shared" si="219"/>
        <v>0</v>
      </c>
      <c r="V470" s="483">
        <f t="shared" si="220"/>
        <v>0</v>
      </c>
      <c r="W470" s="228"/>
      <c r="X470" s="228"/>
      <c r="Y470" s="228"/>
      <c r="Z470" s="228"/>
      <c r="AA470" s="234"/>
    </row>
    <row r="471" spans="1:27" x14ac:dyDescent="0.25">
      <c r="A471" s="465" t="s">
        <v>487</v>
      </c>
      <c r="B471" s="464">
        <v>5032</v>
      </c>
      <c r="C471" s="464">
        <v>1</v>
      </c>
      <c r="D471" s="479" t="str">
        <f t="shared" si="202"/>
        <v/>
      </c>
      <c r="E471" s="480">
        <f t="shared" si="203"/>
        <v>0</v>
      </c>
      <c r="F471" s="481">
        <f t="shared" si="204"/>
        <v>0</v>
      </c>
      <c r="G471" s="482">
        <f t="shared" si="205"/>
        <v>0</v>
      </c>
      <c r="H471" s="482">
        <f t="shared" si="206"/>
        <v>0</v>
      </c>
      <c r="I471" s="482">
        <f t="shared" si="207"/>
        <v>0</v>
      </c>
      <c r="J471" s="482">
        <f t="shared" si="208"/>
        <v>0</v>
      </c>
      <c r="K471" s="482">
        <f t="shared" si="209"/>
        <v>0</v>
      </c>
      <c r="L471" s="483">
        <f t="shared" si="210"/>
        <v>0</v>
      </c>
      <c r="M471" s="481">
        <f t="shared" si="211"/>
        <v>0</v>
      </c>
      <c r="N471" s="482">
        <f t="shared" si="212"/>
        <v>0</v>
      </c>
      <c r="O471" s="482">
        <f t="shared" si="213"/>
        <v>0</v>
      </c>
      <c r="P471" s="482">
        <f t="shared" si="214"/>
        <v>0</v>
      </c>
      <c r="Q471" s="482">
        <f t="shared" si="215"/>
        <v>0</v>
      </c>
      <c r="R471" s="480">
        <f t="shared" si="216"/>
        <v>0</v>
      </c>
      <c r="S471" s="464">
        <f t="shared" si="217"/>
        <v>0</v>
      </c>
      <c r="T471" s="464">
        <f t="shared" si="218"/>
        <v>0</v>
      </c>
      <c r="U471" s="481">
        <f t="shared" si="219"/>
        <v>0</v>
      </c>
      <c r="V471" s="483">
        <f t="shared" si="220"/>
        <v>0</v>
      </c>
      <c r="W471" s="228"/>
      <c r="X471" s="228"/>
      <c r="Y471" s="228"/>
      <c r="Z471" s="228"/>
      <c r="AA471" s="234"/>
    </row>
    <row r="472" spans="1:27" x14ac:dyDescent="0.25">
      <c r="A472" s="465" t="s">
        <v>488</v>
      </c>
      <c r="B472" s="464">
        <v>4011</v>
      </c>
      <c r="C472" s="464">
        <v>1</v>
      </c>
      <c r="D472" s="479" t="str">
        <f t="shared" si="202"/>
        <v/>
      </c>
      <c r="E472" s="480">
        <f t="shared" si="203"/>
        <v>0</v>
      </c>
      <c r="F472" s="481">
        <f t="shared" si="204"/>
        <v>0</v>
      </c>
      <c r="G472" s="482">
        <f t="shared" si="205"/>
        <v>0</v>
      </c>
      <c r="H472" s="482">
        <f t="shared" si="206"/>
        <v>0</v>
      </c>
      <c r="I472" s="482">
        <f t="shared" si="207"/>
        <v>0</v>
      </c>
      <c r="J472" s="482">
        <f t="shared" si="208"/>
        <v>0</v>
      </c>
      <c r="K472" s="482">
        <f t="shared" si="209"/>
        <v>0</v>
      </c>
      <c r="L472" s="483">
        <f t="shared" si="210"/>
        <v>0</v>
      </c>
      <c r="M472" s="481">
        <f t="shared" si="211"/>
        <v>0</v>
      </c>
      <c r="N472" s="482">
        <f t="shared" si="212"/>
        <v>0</v>
      </c>
      <c r="O472" s="482">
        <f t="shared" si="213"/>
        <v>0</v>
      </c>
      <c r="P472" s="482">
        <f t="shared" si="214"/>
        <v>0</v>
      </c>
      <c r="Q472" s="482">
        <f t="shared" si="215"/>
        <v>0</v>
      </c>
      <c r="R472" s="480">
        <f t="shared" si="216"/>
        <v>0</v>
      </c>
      <c r="S472" s="464">
        <f t="shared" si="217"/>
        <v>0</v>
      </c>
      <c r="T472" s="464">
        <f t="shared" si="218"/>
        <v>0</v>
      </c>
      <c r="U472" s="481">
        <f t="shared" si="219"/>
        <v>0</v>
      </c>
      <c r="V472" s="483">
        <f t="shared" si="220"/>
        <v>0</v>
      </c>
      <c r="W472" s="228"/>
      <c r="X472" s="228"/>
      <c r="Y472" s="228"/>
      <c r="Z472" s="228"/>
      <c r="AA472" s="234"/>
    </row>
    <row r="473" spans="1:27" x14ac:dyDescent="0.25">
      <c r="A473" s="465" t="s">
        <v>489</v>
      </c>
      <c r="B473" s="464">
        <v>5062</v>
      </c>
      <c r="C473" s="464">
        <v>1</v>
      </c>
      <c r="D473" s="479" t="str">
        <f t="shared" si="202"/>
        <v/>
      </c>
      <c r="E473" s="480">
        <f t="shared" si="203"/>
        <v>0</v>
      </c>
      <c r="F473" s="481">
        <f t="shared" si="204"/>
        <v>0</v>
      </c>
      <c r="G473" s="482">
        <f t="shared" si="205"/>
        <v>0</v>
      </c>
      <c r="H473" s="482">
        <f t="shared" si="206"/>
        <v>0</v>
      </c>
      <c r="I473" s="482">
        <f t="shared" si="207"/>
        <v>0</v>
      </c>
      <c r="J473" s="482">
        <f t="shared" si="208"/>
        <v>0</v>
      </c>
      <c r="K473" s="482">
        <f t="shared" si="209"/>
        <v>0</v>
      </c>
      <c r="L473" s="483">
        <f t="shared" si="210"/>
        <v>0</v>
      </c>
      <c r="M473" s="481">
        <f t="shared" si="211"/>
        <v>0</v>
      </c>
      <c r="N473" s="482">
        <f t="shared" si="212"/>
        <v>0</v>
      </c>
      <c r="O473" s="482">
        <f t="shared" si="213"/>
        <v>0</v>
      </c>
      <c r="P473" s="482">
        <f t="shared" si="214"/>
        <v>0</v>
      </c>
      <c r="Q473" s="482">
        <f t="shared" si="215"/>
        <v>0</v>
      </c>
      <c r="R473" s="480">
        <f t="shared" si="216"/>
        <v>0</v>
      </c>
      <c r="S473" s="464">
        <f t="shared" si="217"/>
        <v>0</v>
      </c>
      <c r="T473" s="464">
        <f t="shared" si="218"/>
        <v>0</v>
      </c>
      <c r="U473" s="481">
        <f t="shared" si="219"/>
        <v>0</v>
      </c>
      <c r="V473" s="483">
        <f t="shared" si="220"/>
        <v>0</v>
      </c>
      <c r="W473" s="228"/>
      <c r="X473" s="228"/>
      <c r="Y473" s="228"/>
      <c r="Z473" s="228"/>
      <c r="AA473" s="234"/>
    </row>
    <row r="474" spans="1:27" x14ac:dyDescent="0.25">
      <c r="A474" s="465" t="s">
        <v>794</v>
      </c>
      <c r="B474" s="464">
        <v>5173</v>
      </c>
      <c r="C474" s="464">
        <v>1</v>
      </c>
      <c r="D474" s="479" t="str">
        <f t="shared" si="202"/>
        <v/>
      </c>
      <c r="E474" s="480">
        <f t="shared" si="203"/>
        <v>0</v>
      </c>
      <c r="F474" s="481">
        <f t="shared" si="204"/>
        <v>0</v>
      </c>
      <c r="G474" s="482">
        <f t="shared" si="205"/>
        <v>0</v>
      </c>
      <c r="H474" s="482">
        <f t="shared" si="206"/>
        <v>0</v>
      </c>
      <c r="I474" s="482">
        <f t="shared" si="207"/>
        <v>0</v>
      </c>
      <c r="J474" s="482">
        <f t="shared" si="208"/>
        <v>0</v>
      </c>
      <c r="K474" s="482">
        <f t="shared" si="209"/>
        <v>0</v>
      </c>
      <c r="L474" s="483">
        <f t="shared" si="210"/>
        <v>0</v>
      </c>
      <c r="M474" s="481">
        <f t="shared" si="211"/>
        <v>0</v>
      </c>
      <c r="N474" s="482">
        <f t="shared" si="212"/>
        <v>0</v>
      </c>
      <c r="O474" s="482">
        <f t="shared" si="213"/>
        <v>0</v>
      </c>
      <c r="P474" s="482">
        <f t="shared" si="214"/>
        <v>0</v>
      </c>
      <c r="Q474" s="482">
        <f t="shared" si="215"/>
        <v>0</v>
      </c>
      <c r="R474" s="480">
        <f t="shared" si="216"/>
        <v>0</v>
      </c>
      <c r="S474" s="464">
        <f t="shared" si="217"/>
        <v>0</v>
      </c>
      <c r="T474" s="464">
        <f t="shared" si="218"/>
        <v>0</v>
      </c>
      <c r="U474" s="481">
        <f t="shared" si="219"/>
        <v>0</v>
      </c>
      <c r="V474" s="483">
        <f t="shared" si="220"/>
        <v>0</v>
      </c>
      <c r="W474" s="228"/>
      <c r="X474" s="228"/>
      <c r="Y474" s="228"/>
      <c r="Z474" s="228"/>
      <c r="AA474" s="234"/>
    </row>
    <row r="475" spans="1:27" x14ac:dyDescent="0.25">
      <c r="A475" s="465" t="s">
        <v>1149</v>
      </c>
      <c r="B475" s="464">
        <v>5173</v>
      </c>
      <c r="C475" s="464">
        <v>0</v>
      </c>
      <c r="D475" s="479" t="str">
        <f t="shared" si="202"/>
        <v>(alias)</v>
      </c>
      <c r="E475" s="480">
        <f t="shared" si="203"/>
        <v>0</v>
      </c>
      <c r="F475" s="481">
        <f t="shared" si="204"/>
        <v>0</v>
      </c>
      <c r="G475" s="482">
        <f t="shared" si="205"/>
        <v>0</v>
      </c>
      <c r="H475" s="482">
        <f t="shared" si="206"/>
        <v>0</v>
      </c>
      <c r="I475" s="482">
        <f t="shared" si="207"/>
        <v>0</v>
      </c>
      <c r="J475" s="482">
        <f t="shared" si="208"/>
        <v>0</v>
      </c>
      <c r="K475" s="482">
        <f t="shared" si="209"/>
        <v>0</v>
      </c>
      <c r="L475" s="483">
        <f t="shared" si="210"/>
        <v>0</v>
      </c>
      <c r="M475" s="481">
        <f t="shared" si="211"/>
        <v>0</v>
      </c>
      <c r="N475" s="482">
        <f t="shared" si="212"/>
        <v>0</v>
      </c>
      <c r="O475" s="482">
        <f t="shared" si="213"/>
        <v>0</v>
      </c>
      <c r="P475" s="482">
        <f t="shared" si="214"/>
        <v>0</v>
      </c>
      <c r="Q475" s="482">
        <f t="shared" si="215"/>
        <v>0</v>
      </c>
      <c r="R475" s="480">
        <f t="shared" si="216"/>
        <v>0</v>
      </c>
      <c r="S475" s="464">
        <f t="shared" si="217"/>
        <v>0</v>
      </c>
      <c r="T475" s="464">
        <f t="shared" si="218"/>
        <v>0</v>
      </c>
      <c r="U475" s="481">
        <f t="shared" si="219"/>
        <v>0</v>
      </c>
      <c r="V475" s="483">
        <f t="shared" si="220"/>
        <v>0</v>
      </c>
      <c r="W475" s="228"/>
      <c r="X475" s="228"/>
      <c r="Y475" s="228"/>
      <c r="Z475" s="228"/>
      <c r="AA475" s="234"/>
    </row>
    <row r="476" spans="1:27" x14ac:dyDescent="0.25">
      <c r="A476" s="465" t="s">
        <v>1005</v>
      </c>
      <c r="B476" s="464">
        <v>5186</v>
      </c>
      <c r="C476" s="464">
        <v>1</v>
      </c>
      <c r="D476" s="479" t="str">
        <f t="shared" si="202"/>
        <v/>
      </c>
      <c r="E476" s="480">
        <f t="shared" si="203"/>
        <v>0</v>
      </c>
      <c r="F476" s="481">
        <f t="shared" si="204"/>
        <v>0</v>
      </c>
      <c r="G476" s="482">
        <f t="shared" si="205"/>
        <v>0</v>
      </c>
      <c r="H476" s="482">
        <f t="shared" si="206"/>
        <v>0</v>
      </c>
      <c r="I476" s="482">
        <f t="shared" si="207"/>
        <v>0</v>
      </c>
      <c r="J476" s="482">
        <f t="shared" si="208"/>
        <v>0</v>
      </c>
      <c r="K476" s="482">
        <f t="shared" si="209"/>
        <v>0</v>
      </c>
      <c r="L476" s="483">
        <f t="shared" si="210"/>
        <v>0</v>
      </c>
      <c r="M476" s="481">
        <f t="shared" si="211"/>
        <v>0</v>
      </c>
      <c r="N476" s="482">
        <f t="shared" si="212"/>
        <v>0</v>
      </c>
      <c r="O476" s="482">
        <f t="shared" si="213"/>
        <v>0</v>
      </c>
      <c r="P476" s="482">
        <f t="shared" si="214"/>
        <v>0</v>
      </c>
      <c r="Q476" s="482">
        <f t="shared" si="215"/>
        <v>0</v>
      </c>
      <c r="R476" s="480">
        <f t="shared" si="216"/>
        <v>0</v>
      </c>
      <c r="S476" s="464">
        <f t="shared" si="217"/>
        <v>0</v>
      </c>
      <c r="T476" s="464">
        <f t="shared" si="218"/>
        <v>0</v>
      </c>
      <c r="U476" s="481">
        <f t="shared" si="219"/>
        <v>0</v>
      </c>
      <c r="V476" s="483">
        <f t="shared" si="220"/>
        <v>0</v>
      </c>
      <c r="W476" s="228"/>
      <c r="X476" s="228"/>
      <c r="Y476" s="228"/>
      <c r="Z476" s="228"/>
      <c r="AA476" s="234"/>
    </row>
    <row r="477" spans="1:27" x14ac:dyDescent="0.25">
      <c r="A477" s="465" t="s">
        <v>897</v>
      </c>
      <c r="B477" s="464">
        <v>6039</v>
      </c>
      <c r="C477" s="464">
        <v>1</v>
      </c>
      <c r="D477" s="479" t="str">
        <f t="shared" si="202"/>
        <v/>
      </c>
      <c r="E477" s="480">
        <f t="shared" si="203"/>
        <v>0</v>
      </c>
      <c r="F477" s="481">
        <f t="shared" si="204"/>
        <v>0</v>
      </c>
      <c r="G477" s="482">
        <f t="shared" si="205"/>
        <v>0</v>
      </c>
      <c r="H477" s="482">
        <f t="shared" si="206"/>
        <v>0</v>
      </c>
      <c r="I477" s="482">
        <f t="shared" si="207"/>
        <v>0</v>
      </c>
      <c r="J477" s="482">
        <f t="shared" si="208"/>
        <v>0</v>
      </c>
      <c r="K477" s="482">
        <f t="shared" si="209"/>
        <v>0</v>
      </c>
      <c r="L477" s="483">
        <f t="shared" si="210"/>
        <v>0</v>
      </c>
      <c r="M477" s="481">
        <f t="shared" si="211"/>
        <v>0</v>
      </c>
      <c r="N477" s="482">
        <f t="shared" si="212"/>
        <v>0</v>
      </c>
      <c r="O477" s="482">
        <f t="shared" si="213"/>
        <v>0</v>
      </c>
      <c r="P477" s="482">
        <f t="shared" si="214"/>
        <v>0</v>
      </c>
      <c r="Q477" s="482">
        <f t="shared" si="215"/>
        <v>0</v>
      </c>
      <c r="R477" s="480">
        <f t="shared" si="216"/>
        <v>0</v>
      </c>
      <c r="S477" s="464">
        <f t="shared" si="217"/>
        <v>0</v>
      </c>
      <c r="T477" s="464">
        <f t="shared" si="218"/>
        <v>0</v>
      </c>
      <c r="U477" s="481">
        <f t="shared" si="219"/>
        <v>0</v>
      </c>
      <c r="V477" s="483">
        <f t="shared" si="220"/>
        <v>0</v>
      </c>
      <c r="W477" s="228"/>
      <c r="X477" s="228"/>
      <c r="Y477" s="228"/>
      <c r="Z477" s="228"/>
      <c r="AA477" s="234"/>
    </row>
    <row r="478" spans="1:27" x14ac:dyDescent="0.25">
      <c r="A478" s="465" t="s">
        <v>490</v>
      </c>
      <c r="B478" s="464">
        <v>6188</v>
      </c>
      <c r="C478" s="464">
        <v>1</v>
      </c>
      <c r="D478" s="479" t="str">
        <f t="shared" si="202"/>
        <v/>
      </c>
      <c r="E478" s="480">
        <f t="shared" si="203"/>
        <v>0</v>
      </c>
      <c r="F478" s="481">
        <f t="shared" si="204"/>
        <v>0</v>
      </c>
      <c r="G478" s="482">
        <f t="shared" si="205"/>
        <v>0</v>
      </c>
      <c r="H478" s="482">
        <f t="shared" si="206"/>
        <v>0</v>
      </c>
      <c r="I478" s="482">
        <f t="shared" si="207"/>
        <v>0</v>
      </c>
      <c r="J478" s="482">
        <f t="shared" si="208"/>
        <v>0</v>
      </c>
      <c r="K478" s="482">
        <f t="shared" si="209"/>
        <v>0</v>
      </c>
      <c r="L478" s="483">
        <f t="shared" si="210"/>
        <v>0</v>
      </c>
      <c r="M478" s="481">
        <f t="shared" si="211"/>
        <v>0</v>
      </c>
      <c r="N478" s="482">
        <f t="shared" si="212"/>
        <v>0</v>
      </c>
      <c r="O478" s="482">
        <f t="shared" si="213"/>
        <v>0</v>
      </c>
      <c r="P478" s="482">
        <f t="shared" si="214"/>
        <v>0</v>
      </c>
      <c r="Q478" s="482">
        <f t="shared" si="215"/>
        <v>0</v>
      </c>
      <c r="R478" s="480">
        <f t="shared" si="216"/>
        <v>0</v>
      </c>
      <c r="S478" s="464">
        <f t="shared" si="217"/>
        <v>0</v>
      </c>
      <c r="T478" s="464">
        <f t="shared" si="218"/>
        <v>0</v>
      </c>
      <c r="U478" s="481">
        <f t="shared" si="219"/>
        <v>0</v>
      </c>
      <c r="V478" s="483">
        <f t="shared" si="220"/>
        <v>0</v>
      </c>
      <c r="W478" s="228"/>
      <c r="X478" s="228"/>
      <c r="Y478" s="228"/>
      <c r="Z478" s="228"/>
      <c r="AA478" s="234"/>
    </row>
    <row r="479" spans="1:27" x14ac:dyDescent="0.25">
      <c r="A479" s="465" t="s">
        <v>491</v>
      </c>
      <c r="B479" s="464">
        <v>6165</v>
      </c>
      <c r="C479" s="464">
        <v>1</v>
      </c>
      <c r="D479" s="479" t="str">
        <f t="shared" si="202"/>
        <v/>
      </c>
      <c r="E479" s="480">
        <f t="shared" si="203"/>
        <v>0</v>
      </c>
      <c r="F479" s="481">
        <f t="shared" si="204"/>
        <v>0</v>
      </c>
      <c r="G479" s="482">
        <f t="shared" si="205"/>
        <v>0</v>
      </c>
      <c r="H479" s="482">
        <f t="shared" si="206"/>
        <v>0</v>
      </c>
      <c r="I479" s="482">
        <f t="shared" si="207"/>
        <v>0</v>
      </c>
      <c r="J479" s="482">
        <f t="shared" si="208"/>
        <v>0</v>
      </c>
      <c r="K479" s="482">
        <f t="shared" si="209"/>
        <v>0</v>
      </c>
      <c r="L479" s="483">
        <f t="shared" si="210"/>
        <v>0</v>
      </c>
      <c r="M479" s="481">
        <f t="shared" si="211"/>
        <v>0</v>
      </c>
      <c r="N479" s="482">
        <f t="shared" si="212"/>
        <v>0</v>
      </c>
      <c r="O479" s="482">
        <f t="shared" si="213"/>
        <v>0</v>
      </c>
      <c r="P479" s="482">
        <f t="shared" si="214"/>
        <v>0</v>
      </c>
      <c r="Q479" s="482">
        <f t="shared" si="215"/>
        <v>0</v>
      </c>
      <c r="R479" s="480">
        <f t="shared" si="216"/>
        <v>0</v>
      </c>
      <c r="S479" s="464">
        <f t="shared" si="217"/>
        <v>0</v>
      </c>
      <c r="T479" s="464">
        <f t="shared" si="218"/>
        <v>0</v>
      </c>
      <c r="U479" s="481">
        <f t="shared" si="219"/>
        <v>0</v>
      </c>
      <c r="V479" s="483">
        <f t="shared" si="220"/>
        <v>0</v>
      </c>
      <c r="W479" s="228"/>
      <c r="X479" s="228"/>
      <c r="Y479" s="228"/>
      <c r="Z479" s="228"/>
      <c r="AA479" s="234"/>
    </row>
    <row r="480" spans="1:27" x14ac:dyDescent="0.25">
      <c r="A480" s="465" t="s">
        <v>616</v>
      </c>
      <c r="B480" s="464">
        <v>6015</v>
      </c>
      <c r="C480" s="464">
        <v>1</v>
      </c>
      <c r="D480" s="479" t="str">
        <f t="shared" si="202"/>
        <v/>
      </c>
      <c r="E480" s="480">
        <f t="shared" si="203"/>
        <v>0</v>
      </c>
      <c r="F480" s="481">
        <f t="shared" si="204"/>
        <v>0</v>
      </c>
      <c r="G480" s="482">
        <f t="shared" si="205"/>
        <v>0</v>
      </c>
      <c r="H480" s="482">
        <f t="shared" si="206"/>
        <v>0</v>
      </c>
      <c r="I480" s="482">
        <f t="shared" si="207"/>
        <v>0</v>
      </c>
      <c r="J480" s="482">
        <f t="shared" si="208"/>
        <v>0</v>
      </c>
      <c r="K480" s="482">
        <f t="shared" si="209"/>
        <v>0</v>
      </c>
      <c r="L480" s="483">
        <f t="shared" si="210"/>
        <v>0</v>
      </c>
      <c r="M480" s="481">
        <f t="shared" si="211"/>
        <v>0</v>
      </c>
      <c r="N480" s="482">
        <f t="shared" si="212"/>
        <v>0</v>
      </c>
      <c r="O480" s="482">
        <f t="shared" si="213"/>
        <v>0</v>
      </c>
      <c r="P480" s="482">
        <f t="shared" si="214"/>
        <v>0</v>
      </c>
      <c r="Q480" s="482">
        <f t="shared" si="215"/>
        <v>0</v>
      </c>
      <c r="R480" s="480">
        <f t="shared" si="216"/>
        <v>0</v>
      </c>
      <c r="S480" s="464">
        <f t="shared" si="217"/>
        <v>0</v>
      </c>
      <c r="T480" s="464">
        <f t="shared" si="218"/>
        <v>0</v>
      </c>
      <c r="U480" s="481">
        <f t="shared" si="219"/>
        <v>0</v>
      </c>
      <c r="V480" s="483">
        <f t="shared" si="220"/>
        <v>0</v>
      </c>
      <c r="W480" s="228"/>
      <c r="X480" s="228"/>
      <c r="Y480" s="228"/>
      <c r="Z480" s="228"/>
      <c r="AA480" s="234"/>
    </row>
    <row r="481" spans="1:27" x14ac:dyDescent="0.25">
      <c r="A481" s="465" t="s">
        <v>492</v>
      </c>
      <c r="B481" s="464">
        <v>6140</v>
      </c>
      <c r="C481" s="464">
        <v>1</v>
      </c>
      <c r="D481" s="479" t="str">
        <f t="shared" si="202"/>
        <v/>
      </c>
      <c r="E481" s="480">
        <f t="shared" si="203"/>
        <v>0</v>
      </c>
      <c r="F481" s="481">
        <f t="shared" si="204"/>
        <v>0</v>
      </c>
      <c r="G481" s="482">
        <f t="shared" si="205"/>
        <v>0</v>
      </c>
      <c r="H481" s="482">
        <f t="shared" si="206"/>
        <v>0</v>
      </c>
      <c r="I481" s="482">
        <f t="shared" si="207"/>
        <v>0</v>
      </c>
      <c r="J481" s="482">
        <f t="shared" si="208"/>
        <v>0</v>
      </c>
      <c r="K481" s="482">
        <f t="shared" si="209"/>
        <v>0</v>
      </c>
      <c r="L481" s="483">
        <f t="shared" si="210"/>
        <v>0</v>
      </c>
      <c r="M481" s="481">
        <f t="shared" si="211"/>
        <v>0</v>
      </c>
      <c r="N481" s="482">
        <f t="shared" si="212"/>
        <v>0</v>
      </c>
      <c r="O481" s="482">
        <f t="shared" si="213"/>
        <v>0</v>
      </c>
      <c r="P481" s="482">
        <f t="shared" si="214"/>
        <v>0</v>
      </c>
      <c r="Q481" s="482">
        <f t="shared" si="215"/>
        <v>0</v>
      </c>
      <c r="R481" s="480">
        <f t="shared" si="216"/>
        <v>0</v>
      </c>
      <c r="S481" s="464">
        <f t="shared" si="217"/>
        <v>0</v>
      </c>
      <c r="T481" s="464">
        <f t="shared" si="218"/>
        <v>0</v>
      </c>
      <c r="U481" s="481">
        <f t="shared" si="219"/>
        <v>0</v>
      </c>
      <c r="V481" s="483">
        <f t="shared" si="220"/>
        <v>0</v>
      </c>
      <c r="W481" s="228"/>
      <c r="X481" s="228"/>
      <c r="Y481" s="228"/>
      <c r="Z481" s="228"/>
      <c r="AA481" s="234"/>
    </row>
    <row r="482" spans="1:27" x14ac:dyDescent="0.25">
      <c r="A482" s="465" t="s">
        <v>778</v>
      </c>
      <c r="B482" s="464">
        <v>6001</v>
      </c>
      <c r="C482" s="464">
        <v>0</v>
      </c>
      <c r="D482" s="479" t="str">
        <f t="shared" si="202"/>
        <v>(alias)</v>
      </c>
      <c r="E482" s="480">
        <f t="shared" si="203"/>
        <v>0</v>
      </c>
      <c r="F482" s="481">
        <f t="shared" si="204"/>
        <v>0</v>
      </c>
      <c r="G482" s="482">
        <f t="shared" si="205"/>
        <v>0</v>
      </c>
      <c r="H482" s="482">
        <f t="shared" si="206"/>
        <v>0</v>
      </c>
      <c r="I482" s="482">
        <f t="shared" si="207"/>
        <v>0</v>
      </c>
      <c r="J482" s="482">
        <f t="shared" si="208"/>
        <v>0</v>
      </c>
      <c r="K482" s="482">
        <f t="shared" si="209"/>
        <v>0</v>
      </c>
      <c r="L482" s="483">
        <f t="shared" si="210"/>
        <v>0</v>
      </c>
      <c r="M482" s="481">
        <f t="shared" si="211"/>
        <v>0</v>
      </c>
      <c r="N482" s="482">
        <f t="shared" si="212"/>
        <v>0</v>
      </c>
      <c r="O482" s="482">
        <f t="shared" si="213"/>
        <v>0</v>
      </c>
      <c r="P482" s="482">
        <f t="shared" si="214"/>
        <v>0</v>
      </c>
      <c r="Q482" s="482">
        <f t="shared" si="215"/>
        <v>0</v>
      </c>
      <c r="R482" s="480">
        <f t="shared" si="216"/>
        <v>0</v>
      </c>
      <c r="S482" s="464">
        <f t="shared" si="217"/>
        <v>0</v>
      </c>
      <c r="T482" s="464">
        <f t="shared" si="218"/>
        <v>0</v>
      </c>
      <c r="U482" s="481">
        <f t="shared" si="219"/>
        <v>0</v>
      </c>
      <c r="V482" s="483">
        <f t="shared" si="220"/>
        <v>0</v>
      </c>
      <c r="W482" s="228"/>
      <c r="X482" s="228"/>
      <c r="Y482" s="228"/>
      <c r="Z482" s="228"/>
      <c r="AA482" s="234"/>
    </row>
    <row r="483" spans="1:27" x14ac:dyDescent="0.25">
      <c r="A483" s="465" t="s">
        <v>493</v>
      </c>
      <c r="B483" s="464">
        <v>6176</v>
      </c>
      <c r="C483" s="464">
        <v>0</v>
      </c>
      <c r="D483" s="479" t="str">
        <f t="shared" si="202"/>
        <v>(alias)</v>
      </c>
      <c r="E483" s="480">
        <f t="shared" si="203"/>
        <v>0</v>
      </c>
      <c r="F483" s="481">
        <f t="shared" si="204"/>
        <v>0</v>
      </c>
      <c r="G483" s="482">
        <f t="shared" si="205"/>
        <v>0</v>
      </c>
      <c r="H483" s="482">
        <f t="shared" si="206"/>
        <v>0</v>
      </c>
      <c r="I483" s="482">
        <f t="shared" si="207"/>
        <v>0</v>
      </c>
      <c r="J483" s="482">
        <f t="shared" si="208"/>
        <v>0</v>
      </c>
      <c r="K483" s="482">
        <f t="shared" si="209"/>
        <v>0</v>
      </c>
      <c r="L483" s="483">
        <f t="shared" si="210"/>
        <v>0</v>
      </c>
      <c r="M483" s="481">
        <f t="shared" si="211"/>
        <v>0</v>
      </c>
      <c r="N483" s="482">
        <f t="shared" si="212"/>
        <v>0</v>
      </c>
      <c r="O483" s="482">
        <f t="shared" si="213"/>
        <v>0</v>
      </c>
      <c r="P483" s="482">
        <f t="shared" si="214"/>
        <v>0</v>
      </c>
      <c r="Q483" s="482">
        <f t="shared" si="215"/>
        <v>0</v>
      </c>
      <c r="R483" s="480">
        <f t="shared" si="216"/>
        <v>0</v>
      </c>
      <c r="S483" s="464">
        <f t="shared" si="217"/>
        <v>0</v>
      </c>
      <c r="T483" s="464">
        <f t="shared" si="218"/>
        <v>0</v>
      </c>
      <c r="U483" s="481">
        <f t="shared" si="219"/>
        <v>0</v>
      </c>
      <c r="V483" s="483">
        <f t="shared" si="220"/>
        <v>0</v>
      </c>
      <c r="W483" s="228"/>
      <c r="X483" s="228"/>
      <c r="Y483" s="228"/>
      <c r="Z483" s="228"/>
      <c r="AA483" s="234"/>
    </row>
    <row r="484" spans="1:27" x14ac:dyDescent="0.25">
      <c r="A484" s="465" t="s">
        <v>494</v>
      </c>
      <c r="B484" s="464">
        <v>6122</v>
      </c>
      <c r="C484" s="464">
        <v>0</v>
      </c>
      <c r="D484" s="479" t="str">
        <f t="shared" si="202"/>
        <v>(alias)</v>
      </c>
      <c r="E484" s="480">
        <f t="shared" si="203"/>
        <v>0</v>
      </c>
      <c r="F484" s="481">
        <f t="shared" si="204"/>
        <v>0</v>
      </c>
      <c r="G484" s="482">
        <f t="shared" si="205"/>
        <v>0</v>
      </c>
      <c r="H484" s="482">
        <f t="shared" si="206"/>
        <v>0</v>
      </c>
      <c r="I484" s="482">
        <f t="shared" si="207"/>
        <v>0</v>
      </c>
      <c r="J484" s="482">
        <f t="shared" si="208"/>
        <v>0</v>
      </c>
      <c r="K484" s="482">
        <f t="shared" si="209"/>
        <v>0</v>
      </c>
      <c r="L484" s="483">
        <f t="shared" si="210"/>
        <v>0</v>
      </c>
      <c r="M484" s="481">
        <f t="shared" si="211"/>
        <v>0</v>
      </c>
      <c r="N484" s="482">
        <f t="shared" si="212"/>
        <v>0</v>
      </c>
      <c r="O484" s="482">
        <f t="shared" si="213"/>
        <v>0</v>
      </c>
      <c r="P484" s="482">
        <f t="shared" si="214"/>
        <v>0</v>
      </c>
      <c r="Q484" s="482">
        <f t="shared" si="215"/>
        <v>0</v>
      </c>
      <c r="R484" s="480">
        <f t="shared" si="216"/>
        <v>0</v>
      </c>
      <c r="S484" s="464">
        <f t="shared" si="217"/>
        <v>0</v>
      </c>
      <c r="T484" s="464">
        <f t="shared" si="218"/>
        <v>0</v>
      </c>
      <c r="U484" s="481">
        <f t="shared" si="219"/>
        <v>0</v>
      </c>
      <c r="V484" s="483">
        <f t="shared" si="220"/>
        <v>0</v>
      </c>
      <c r="W484" s="228"/>
      <c r="X484" s="228"/>
      <c r="Y484" s="228"/>
      <c r="Z484" s="228"/>
      <c r="AA484" s="234"/>
    </row>
    <row r="485" spans="1:27" x14ac:dyDescent="0.25">
      <c r="A485" s="465" t="s">
        <v>495</v>
      </c>
      <c r="B485" s="464">
        <v>7051</v>
      </c>
      <c r="C485" s="464">
        <v>1</v>
      </c>
      <c r="D485" s="479" t="str">
        <f t="shared" si="202"/>
        <v/>
      </c>
      <c r="E485" s="480">
        <f t="shared" si="203"/>
        <v>0</v>
      </c>
      <c r="F485" s="481">
        <f t="shared" si="204"/>
        <v>0</v>
      </c>
      <c r="G485" s="482">
        <f t="shared" si="205"/>
        <v>0</v>
      </c>
      <c r="H485" s="482">
        <f t="shared" si="206"/>
        <v>0</v>
      </c>
      <c r="I485" s="482">
        <f t="shared" si="207"/>
        <v>0</v>
      </c>
      <c r="J485" s="482">
        <f t="shared" si="208"/>
        <v>0</v>
      </c>
      <c r="K485" s="482">
        <f t="shared" si="209"/>
        <v>0</v>
      </c>
      <c r="L485" s="483">
        <f t="shared" si="210"/>
        <v>0</v>
      </c>
      <c r="M485" s="481">
        <f t="shared" si="211"/>
        <v>0</v>
      </c>
      <c r="N485" s="482">
        <f t="shared" si="212"/>
        <v>0</v>
      </c>
      <c r="O485" s="482">
        <f t="shared" si="213"/>
        <v>0</v>
      </c>
      <c r="P485" s="482">
        <f t="shared" si="214"/>
        <v>0</v>
      </c>
      <c r="Q485" s="482">
        <f t="shared" si="215"/>
        <v>0</v>
      </c>
      <c r="R485" s="480">
        <f t="shared" si="216"/>
        <v>0</v>
      </c>
      <c r="S485" s="464">
        <f t="shared" si="217"/>
        <v>0</v>
      </c>
      <c r="T485" s="464">
        <f t="shared" si="218"/>
        <v>0</v>
      </c>
      <c r="U485" s="481">
        <f t="shared" si="219"/>
        <v>0</v>
      </c>
      <c r="V485" s="483">
        <f t="shared" si="220"/>
        <v>0</v>
      </c>
      <c r="W485" s="228"/>
      <c r="X485" s="228"/>
      <c r="Y485" s="228"/>
      <c r="Z485" s="228"/>
      <c r="AA485" s="234"/>
    </row>
    <row r="486" spans="1:27" x14ac:dyDescent="0.25">
      <c r="A486" s="465" t="s">
        <v>626</v>
      </c>
      <c r="B486" s="464">
        <v>7046</v>
      </c>
      <c r="C486" s="464">
        <v>1</v>
      </c>
      <c r="D486" s="479" t="str">
        <f t="shared" si="202"/>
        <v/>
      </c>
      <c r="E486" s="480">
        <f t="shared" si="203"/>
        <v>0</v>
      </c>
      <c r="F486" s="481">
        <f t="shared" si="204"/>
        <v>0</v>
      </c>
      <c r="G486" s="482">
        <f t="shared" si="205"/>
        <v>0</v>
      </c>
      <c r="H486" s="482">
        <f t="shared" si="206"/>
        <v>0</v>
      </c>
      <c r="I486" s="482">
        <f t="shared" si="207"/>
        <v>0</v>
      </c>
      <c r="J486" s="482">
        <f t="shared" si="208"/>
        <v>0</v>
      </c>
      <c r="K486" s="482">
        <f t="shared" si="209"/>
        <v>0</v>
      </c>
      <c r="L486" s="483">
        <f t="shared" si="210"/>
        <v>0</v>
      </c>
      <c r="M486" s="481">
        <f t="shared" si="211"/>
        <v>0</v>
      </c>
      <c r="N486" s="482">
        <f t="shared" si="212"/>
        <v>0</v>
      </c>
      <c r="O486" s="482">
        <f t="shared" si="213"/>
        <v>0</v>
      </c>
      <c r="P486" s="482">
        <f t="shared" si="214"/>
        <v>0</v>
      </c>
      <c r="Q486" s="482">
        <f t="shared" si="215"/>
        <v>0</v>
      </c>
      <c r="R486" s="480">
        <f t="shared" si="216"/>
        <v>0</v>
      </c>
      <c r="S486" s="464">
        <f t="shared" si="217"/>
        <v>0</v>
      </c>
      <c r="T486" s="464">
        <f t="shared" si="218"/>
        <v>0</v>
      </c>
      <c r="U486" s="481">
        <f t="shared" si="219"/>
        <v>0</v>
      </c>
      <c r="V486" s="483">
        <f t="shared" si="220"/>
        <v>0</v>
      </c>
      <c r="W486" s="228"/>
      <c r="X486" s="228"/>
      <c r="Y486" s="228"/>
      <c r="Z486" s="228"/>
      <c r="AA486" s="234"/>
    </row>
    <row r="487" spans="1:27" x14ac:dyDescent="0.25">
      <c r="A487" s="465" t="s">
        <v>496</v>
      </c>
      <c r="B487" s="464">
        <v>6008</v>
      </c>
      <c r="C487" s="464">
        <v>0</v>
      </c>
      <c r="D487" s="479" t="str">
        <f t="shared" si="202"/>
        <v>(alias)</v>
      </c>
      <c r="E487" s="480">
        <f t="shared" si="203"/>
        <v>0</v>
      </c>
      <c r="F487" s="481">
        <f t="shared" si="204"/>
        <v>0</v>
      </c>
      <c r="G487" s="482">
        <f t="shared" si="205"/>
        <v>0</v>
      </c>
      <c r="H487" s="482">
        <f t="shared" si="206"/>
        <v>0</v>
      </c>
      <c r="I487" s="482">
        <f t="shared" si="207"/>
        <v>0</v>
      </c>
      <c r="J487" s="482">
        <f t="shared" si="208"/>
        <v>0</v>
      </c>
      <c r="K487" s="482">
        <f t="shared" si="209"/>
        <v>0</v>
      </c>
      <c r="L487" s="483">
        <f t="shared" si="210"/>
        <v>0</v>
      </c>
      <c r="M487" s="481">
        <f t="shared" si="211"/>
        <v>0</v>
      </c>
      <c r="N487" s="482">
        <f t="shared" si="212"/>
        <v>0</v>
      </c>
      <c r="O487" s="482">
        <f t="shared" si="213"/>
        <v>0</v>
      </c>
      <c r="P487" s="482">
        <f t="shared" si="214"/>
        <v>0</v>
      </c>
      <c r="Q487" s="482">
        <f t="shared" si="215"/>
        <v>0</v>
      </c>
      <c r="R487" s="480">
        <f t="shared" si="216"/>
        <v>0</v>
      </c>
      <c r="S487" s="464">
        <f t="shared" si="217"/>
        <v>0</v>
      </c>
      <c r="T487" s="464">
        <f t="shared" si="218"/>
        <v>0</v>
      </c>
      <c r="U487" s="481">
        <f t="shared" si="219"/>
        <v>0</v>
      </c>
      <c r="V487" s="483">
        <f t="shared" si="220"/>
        <v>0</v>
      </c>
      <c r="W487" s="228"/>
      <c r="X487" s="228"/>
      <c r="Y487" s="228"/>
      <c r="Z487" s="228"/>
      <c r="AA487" s="234"/>
    </row>
    <row r="488" spans="1:27" x14ac:dyDescent="0.25">
      <c r="A488" s="465" t="s">
        <v>497</v>
      </c>
      <c r="B488" s="464">
        <v>6004</v>
      </c>
      <c r="C488" s="464">
        <v>1</v>
      </c>
      <c r="D488" s="479" t="str">
        <f t="shared" si="202"/>
        <v/>
      </c>
      <c r="E488" s="480">
        <f t="shared" si="203"/>
        <v>0</v>
      </c>
      <c r="F488" s="481">
        <f t="shared" si="204"/>
        <v>0</v>
      </c>
      <c r="G488" s="482">
        <f t="shared" si="205"/>
        <v>0</v>
      </c>
      <c r="H488" s="482">
        <f t="shared" si="206"/>
        <v>0</v>
      </c>
      <c r="I488" s="482">
        <f t="shared" si="207"/>
        <v>0</v>
      </c>
      <c r="J488" s="482">
        <f t="shared" si="208"/>
        <v>0</v>
      </c>
      <c r="K488" s="482">
        <f t="shared" si="209"/>
        <v>0</v>
      </c>
      <c r="L488" s="483">
        <f t="shared" si="210"/>
        <v>0</v>
      </c>
      <c r="M488" s="481">
        <f t="shared" si="211"/>
        <v>0</v>
      </c>
      <c r="N488" s="482">
        <f t="shared" si="212"/>
        <v>0</v>
      </c>
      <c r="O488" s="482">
        <f t="shared" si="213"/>
        <v>0</v>
      </c>
      <c r="P488" s="482">
        <f t="shared" si="214"/>
        <v>0</v>
      </c>
      <c r="Q488" s="482">
        <f t="shared" si="215"/>
        <v>0</v>
      </c>
      <c r="R488" s="480">
        <f t="shared" si="216"/>
        <v>0</v>
      </c>
      <c r="S488" s="464">
        <f t="shared" si="217"/>
        <v>0</v>
      </c>
      <c r="T488" s="464">
        <f t="shared" si="218"/>
        <v>0</v>
      </c>
      <c r="U488" s="481">
        <f t="shared" si="219"/>
        <v>0</v>
      </c>
      <c r="V488" s="483">
        <f t="shared" si="220"/>
        <v>0</v>
      </c>
      <c r="W488" s="228"/>
      <c r="X488" s="228"/>
      <c r="Y488" s="228"/>
      <c r="Z488" s="228"/>
      <c r="AA488" s="234"/>
    </row>
    <row r="489" spans="1:27" x14ac:dyDescent="0.25">
      <c r="A489" s="465" t="s">
        <v>559</v>
      </c>
      <c r="B489" s="464">
        <v>6008</v>
      </c>
      <c r="C489" s="464">
        <v>1</v>
      </c>
      <c r="D489" s="479" t="str">
        <f t="shared" si="202"/>
        <v/>
      </c>
      <c r="E489" s="480">
        <f t="shared" si="203"/>
        <v>0</v>
      </c>
      <c r="F489" s="481">
        <f t="shared" si="204"/>
        <v>0</v>
      </c>
      <c r="G489" s="482">
        <f t="shared" si="205"/>
        <v>0</v>
      </c>
      <c r="H489" s="482">
        <f t="shared" si="206"/>
        <v>0</v>
      </c>
      <c r="I489" s="482">
        <f t="shared" si="207"/>
        <v>0</v>
      </c>
      <c r="J489" s="482">
        <f t="shared" si="208"/>
        <v>0</v>
      </c>
      <c r="K489" s="482">
        <f t="shared" si="209"/>
        <v>0</v>
      </c>
      <c r="L489" s="483">
        <f t="shared" si="210"/>
        <v>0</v>
      </c>
      <c r="M489" s="481">
        <f t="shared" si="211"/>
        <v>0</v>
      </c>
      <c r="N489" s="482">
        <f t="shared" si="212"/>
        <v>0</v>
      </c>
      <c r="O489" s="482">
        <f t="shared" si="213"/>
        <v>0</v>
      </c>
      <c r="P489" s="482">
        <f t="shared" si="214"/>
        <v>0</v>
      </c>
      <c r="Q489" s="482">
        <f t="shared" si="215"/>
        <v>0</v>
      </c>
      <c r="R489" s="480">
        <f t="shared" si="216"/>
        <v>0</v>
      </c>
      <c r="S489" s="464">
        <f t="shared" si="217"/>
        <v>0</v>
      </c>
      <c r="T489" s="464">
        <f t="shared" si="218"/>
        <v>0</v>
      </c>
      <c r="U489" s="481">
        <f t="shared" si="219"/>
        <v>0</v>
      </c>
      <c r="V489" s="483">
        <f t="shared" si="220"/>
        <v>0</v>
      </c>
      <c r="W489" s="228"/>
      <c r="X489" s="228"/>
      <c r="Y489" s="228"/>
      <c r="Z489" s="228"/>
      <c r="AA489" s="234"/>
    </row>
    <row r="490" spans="1:27" x14ac:dyDescent="0.25">
      <c r="A490" s="465" t="s">
        <v>1436</v>
      </c>
      <c r="B490" s="464">
        <v>7034</v>
      </c>
      <c r="C490" s="464">
        <v>0</v>
      </c>
      <c r="D490" s="479" t="str">
        <f t="shared" si="202"/>
        <v>(alias)</v>
      </c>
      <c r="E490" s="480">
        <f t="shared" si="203"/>
        <v>0</v>
      </c>
      <c r="F490" s="481">
        <f t="shared" si="204"/>
        <v>0</v>
      </c>
      <c r="G490" s="482">
        <f t="shared" si="205"/>
        <v>0</v>
      </c>
      <c r="H490" s="482">
        <f t="shared" si="206"/>
        <v>0</v>
      </c>
      <c r="I490" s="482">
        <f t="shared" si="207"/>
        <v>0</v>
      </c>
      <c r="J490" s="482">
        <f t="shared" si="208"/>
        <v>0</v>
      </c>
      <c r="K490" s="482">
        <f t="shared" si="209"/>
        <v>0</v>
      </c>
      <c r="L490" s="483">
        <f t="shared" si="210"/>
        <v>0</v>
      </c>
      <c r="M490" s="481">
        <f t="shared" si="211"/>
        <v>0</v>
      </c>
      <c r="N490" s="482">
        <f t="shared" si="212"/>
        <v>0</v>
      </c>
      <c r="O490" s="482">
        <f t="shared" si="213"/>
        <v>0</v>
      </c>
      <c r="P490" s="482">
        <f t="shared" si="214"/>
        <v>0</v>
      </c>
      <c r="Q490" s="482">
        <f t="shared" si="215"/>
        <v>0</v>
      </c>
      <c r="R490" s="480">
        <f t="shared" si="216"/>
        <v>0</v>
      </c>
      <c r="S490" s="464">
        <f t="shared" si="217"/>
        <v>0</v>
      </c>
      <c r="T490" s="464">
        <f t="shared" si="218"/>
        <v>0</v>
      </c>
      <c r="U490" s="481">
        <f t="shared" si="219"/>
        <v>0</v>
      </c>
      <c r="V490" s="483">
        <f t="shared" si="220"/>
        <v>0</v>
      </c>
      <c r="W490" s="228"/>
      <c r="X490" s="228"/>
      <c r="Y490" s="228"/>
      <c r="Z490" s="228"/>
      <c r="AA490" s="234"/>
    </row>
    <row r="491" spans="1:27" x14ac:dyDescent="0.25">
      <c r="A491" s="465" t="s">
        <v>905</v>
      </c>
      <c r="B491" s="464">
        <v>7076</v>
      </c>
      <c r="C491" s="464">
        <v>1</v>
      </c>
      <c r="D491" s="479" t="str">
        <f t="shared" si="202"/>
        <v/>
      </c>
      <c r="E491" s="480">
        <f t="shared" si="203"/>
        <v>0</v>
      </c>
      <c r="F491" s="481">
        <f t="shared" si="204"/>
        <v>0</v>
      </c>
      <c r="G491" s="482">
        <f t="shared" si="205"/>
        <v>0</v>
      </c>
      <c r="H491" s="482">
        <f t="shared" si="206"/>
        <v>0</v>
      </c>
      <c r="I491" s="482">
        <f t="shared" si="207"/>
        <v>0</v>
      </c>
      <c r="J491" s="482">
        <f t="shared" si="208"/>
        <v>0</v>
      </c>
      <c r="K491" s="482">
        <f t="shared" si="209"/>
        <v>0</v>
      </c>
      <c r="L491" s="483">
        <f t="shared" si="210"/>
        <v>0</v>
      </c>
      <c r="M491" s="481">
        <f t="shared" si="211"/>
        <v>0</v>
      </c>
      <c r="N491" s="482">
        <f t="shared" si="212"/>
        <v>0</v>
      </c>
      <c r="O491" s="482">
        <f t="shared" si="213"/>
        <v>0</v>
      </c>
      <c r="P491" s="482">
        <f t="shared" si="214"/>
        <v>0</v>
      </c>
      <c r="Q491" s="482">
        <f t="shared" si="215"/>
        <v>0</v>
      </c>
      <c r="R491" s="480">
        <f t="shared" si="216"/>
        <v>0</v>
      </c>
      <c r="S491" s="464">
        <f t="shared" si="217"/>
        <v>0</v>
      </c>
      <c r="T491" s="464">
        <f t="shared" si="218"/>
        <v>0</v>
      </c>
      <c r="U491" s="481">
        <f t="shared" si="219"/>
        <v>0</v>
      </c>
      <c r="V491" s="483">
        <f t="shared" si="220"/>
        <v>0</v>
      </c>
      <c r="W491" s="228"/>
      <c r="X491" s="228"/>
      <c r="Y491" s="228"/>
      <c r="Z491" s="228"/>
      <c r="AA491" s="234"/>
    </row>
    <row r="492" spans="1:27" x14ac:dyDescent="0.25">
      <c r="A492" s="465" t="s">
        <v>498</v>
      </c>
      <c r="B492" s="464">
        <v>7032</v>
      </c>
      <c r="C492" s="464">
        <v>0</v>
      </c>
      <c r="D492" s="479" t="str">
        <f t="shared" si="202"/>
        <v>(alias)</v>
      </c>
      <c r="E492" s="480">
        <f t="shared" si="203"/>
        <v>0</v>
      </c>
      <c r="F492" s="481">
        <f t="shared" si="204"/>
        <v>0</v>
      </c>
      <c r="G492" s="482">
        <f t="shared" si="205"/>
        <v>0</v>
      </c>
      <c r="H492" s="482">
        <f t="shared" si="206"/>
        <v>0</v>
      </c>
      <c r="I492" s="482">
        <f t="shared" si="207"/>
        <v>0</v>
      </c>
      <c r="J492" s="482">
        <f t="shared" si="208"/>
        <v>0</v>
      </c>
      <c r="K492" s="482">
        <f t="shared" si="209"/>
        <v>0</v>
      </c>
      <c r="L492" s="483">
        <f t="shared" si="210"/>
        <v>0</v>
      </c>
      <c r="M492" s="481">
        <f t="shared" si="211"/>
        <v>0</v>
      </c>
      <c r="N492" s="482">
        <f t="shared" si="212"/>
        <v>0</v>
      </c>
      <c r="O492" s="482">
        <f t="shared" si="213"/>
        <v>0</v>
      </c>
      <c r="P492" s="482">
        <f t="shared" si="214"/>
        <v>0</v>
      </c>
      <c r="Q492" s="482">
        <f t="shared" si="215"/>
        <v>0</v>
      </c>
      <c r="R492" s="480">
        <f t="shared" si="216"/>
        <v>0</v>
      </c>
      <c r="S492" s="464">
        <f t="shared" si="217"/>
        <v>0</v>
      </c>
      <c r="T492" s="464">
        <f t="shared" si="218"/>
        <v>0</v>
      </c>
      <c r="U492" s="481">
        <f t="shared" si="219"/>
        <v>0</v>
      </c>
      <c r="V492" s="483">
        <f t="shared" si="220"/>
        <v>0</v>
      </c>
      <c r="W492" s="228"/>
      <c r="X492" s="228"/>
      <c r="Y492" s="228"/>
      <c r="Z492" s="228"/>
      <c r="AA492" s="234"/>
    </row>
    <row r="493" spans="1:27" x14ac:dyDescent="0.25">
      <c r="A493" s="465" t="s">
        <v>633</v>
      </c>
      <c r="B493" s="464">
        <v>7058</v>
      </c>
      <c r="C493" s="464">
        <v>1</v>
      </c>
      <c r="D493" s="479" t="str">
        <f t="shared" si="202"/>
        <v/>
      </c>
      <c r="E493" s="480">
        <f t="shared" si="203"/>
        <v>0</v>
      </c>
      <c r="F493" s="481">
        <f t="shared" si="204"/>
        <v>0</v>
      </c>
      <c r="G493" s="482">
        <f t="shared" si="205"/>
        <v>0</v>
      </c>
      <c r="H493" s="482">
        <f t="shared" si="206"/>
        <v>0</v>
      </c>
      <c r="I493" s="482">
        <f t="shared" si="207"/>
        <v>0</v>
      </c>
      <c r="J493" s="482">
        <f t="shared" si="208"/>
        <v>0</v>
      </c>
      <c r="K493" s="482">
        <f t="shared" si="209"/>
        <v>0</v>
      </c>
      <c r="L493" s="483">
        <f t="shared" si="210"/>
        <v>0</v>
      </c>
      <c r="M493" s="481">
        <f t="shared" si="211"/>
        <v>0</v>
      </c>
      <c r="N493" s="482">
        <f t="shared" si="212"/>
        <v>0</v>
      </c>
      <c r="O493" s="482">
        <f t="shared" si="213"/>
        <v>0</v>
      </c>
      <c r="P493" s="482">
        <f t="shared" si="214"/>
        <v>0</v>
      </c>
      <c r="Q493" s="482">
        <f t="shared" si="215"/>
        <v>0</v>
      </c>
      <c r="R493" s="480">
        <f t="shared" si="216"/>
        <v>0</v>
      </c>
      <c r="S493" s="464">
        <f t="shared" si="217"/>
        <v>0</v>
      </c>
      <c r="T493" s="464">
        <f t="shared" si="218"/>
        <v>0</v>
      </c>
      <c r="U493" s="481">
        <f t="shared" si="219"/>
        <v>0</v>
      </c>
      <c r="V493" s="483">
        <f t="shared" si="220"/>
        <v>0</v>
      </c>
      <c r="W493" s="228"/>
      <c r="X493" s="228"/>
      <c r="Y493" s="228"/>
      <c r="Z493" s="228"/>
      <c r="AA493" s="234"/>
    </row>
    <row r="494" spans="1:27" x14ac:dyDescent="0.25">
      <c r="A494" s="465" t="s">
        <v>560</v>
      </c>
      <c r="B494" s="464">
        <v>6186</v>
      </c>
      <c r="C494" s="464">
        <v>1</v>
      </c>
      <c r="D494" s="479" t="str">
        <f t="shared" si="202"/>
        <v/>
      </c>
      <c r="E494" s="480">
        <f t="shared" si="203"/>
        <v>0</v>
      </c>
      <c r="F494" s="481">
        <f t="shared" si="204"/>
        <v>0</v>
      </c>
      <c r="G494" s="482">
        <f t="shared" si="205"/>
        <v>0</v>
      </c>
      <c r="H494" s="482">
        <f t="shared" si="206"/>
        <v>0</v>
      </c>
      <c r="I494" s="482">
        <f t="shared" si="207"/>
        <v>0</v>
      </c>
      <c r="J494" s="482">
        <f t="shared" si="208"/>
        <v>0</v>
      </c>
      <c r="K494" s="482">
        <f t="shared" si="209"/>
        <v>0</v>
      </c>
      <c r="L494" s="483">
        <f t="shared" si="210"/>
        <v>0</v>
      </c>
      <c r="M494" s="481">
        <f t="shared" si="211"/>
        <v>0</v>
      </c>
      <c r="N494" s="482">
        <f t="shared" si="212"/>
        <v>0</v>
      </c>
      <c r="O494" s="482">
        <f t="shared" si="213"/>
        <v>0</v>
      </c>
      <c r="P494" s="482">
        <f t="shared" si="214"/>
        <v>0</v>
      </c>
      <c r="Q494" s="482">
        <f t="shared" si="215"/>
        <v>0</v>
      </c>
      <c r="R494" s="480">
        <f t="shared" si="216"/>
        <v>0</v>
      </c>
      <c r="S494" s="464">
        <f t="shared" si="217"/>
        <v>0</v>
      </c>
      <c r="T494" s="464">
        <f t="shared" si="218"/>
        <v>0</v>
      </c>
      <c r="U494" s="481">
        <f t="shared" si="219"/>
        <v>0</v>
      </c>
      <c r="V494" s="483">
        <f t="shared" si="220"/>
        <v>0</v>
      </c>
      <c r="W494" s="228"/>
      <c r="X494" s="228"/>
      <c r="Y494" s="228"/>
      <c r="Z494" s="228"/>
      <c r="AA494" s="234"/>
    </row>
    <row r="495" spans="1:27" x14ac:dyDescent="0.25">
      <c r="A495" s="465" t="s">
        <v>499</v>
      </c>
      <c r="B495" s="464">
        <v>7012</v>
      </c>
      <c r="C495" s="464">
        <v>0</v>
      </c>
      <c r="D495" s="479" t="str">
        <f t="shared" si="202"/>
        <v>(alias)</v>
      </c>
      <c r="E495" s="480">
        <f t="shared" si="203"/>
        <v>0</v>
      </c>
      <c r="F495" s="481">
        <f t="shared" si="204"/>
        <v>0</v>
      </c>
      <c r="G495" s="482">
        <f t="shared" si="205"/>
        <v>0</v>
      </c>
      <c r="H495" s="482">
        <f t="shared" si="206"/>
        <v>0</v>
      </c>
      <c r="I495" s="482">
        <f t="shared" si="207"/>
        <v>0</v>
      </c>
      <c r="J495" s="482">
        <f t="shared" si="208"/>
        <v>0</v>
      </c>
      <c r="K495" s="482">
        <f t="shared" si="209"/>
        <v>0</v>
      </c>
      <c r="L495" s="483">
        <f t="shared" si="210"/>
        <v>0</v>
      </c>
      <c r="M495" s="481">
        <f t="shared" si="211"/>
        <v>0</v>
      </c>
      <c r="N495" s="482">
        <f t="shared" si="212"/>
        <v>0</v>
      </c>
      <c r="O495" s="482">
        <f t="shared" si="213"/>
        <v>0</v>
      </c>
      <c r="P495" s="482">
        <f t="shared" si="214"/>
        <v>0</v>
      </c>
      <c r="Q495" s="482">
        <f t="shared" si="215"/>
        <v>0</v>
      </c>
      <c r="R495" s="480">
        <f t="shared" si="216"/>
        <v>0</v>
      </c>
      <c r="S495" s="464">
        <f t="shared" si="217"/>
        <v>0</v>
      </c>
      <c r="T495" s="464">
        <f t="shared" si="218"/>
        <v>0</v>
      </c>
      <c r="U495" s="481">
        <f t="shared" si="219"/>
        <v>0</v>
      </c>
      <c r="V495" s="483">
        <f t="shared" si="220"/>
        <v>0</v>
      </c>
      <c r="W495" s="228"/>
      <c r="X495" s="228"/>
      <c r="Y495" s="228"/>
      <c r="Z495" s="228"/>
      <c r="AA495" s="234"/>
    </row>
    <row r="496" spans="1:27" x14ac:dyDescent="0.25">
      <c r="A496" s="465" t="s">
        <v>500</v>
      </c>
      <c r="B496" s="464">
        <v>5101</v>
      </c>
      <c r="C496" s="464">
        <v>1</v>
      </c>
      <c r="D496" s="479" t="str">
        <f t="shared" si="202"/>
        <v/>
      </c>
      <c r="E496" s="480">
        <f t="shared" si="203"/>
        <v>0</v>
      </c>
      <c r="F496" s="481">
        <f t="shared" si="204"/>
        <v>0</v>
      </c>
      <c r="G496" s="482">
        <f t="shared" si="205"/>
        <v>0</v>
      </c>
      <c r="H496" s="482">
        <f t="shared" si="206"/>
        <v>0</v>
      </c>
      <c r="I496" s="482">
        <f t="shared" si="207"/>
        <v>0</v>
      </c>
      <c r="J496" s="482">
        <f t="shared" si="208"/>
        <v>0</v>
      </c>
      <c r="K496" s="482">
        <f t="shared" si="209"/>
        <v>0</v>
      </c>
      <c r="L496" s="483">
        <f t="shared" si="210"/>
        <v>0</v>
      </c>
      <c r="M496" s="481">
        <f t="shared" si="211"/>
        <v>0</v>
      </c>
      <c r="N496" s="482">
        <f t="shared" si="212"/>
        <v>0</v>
      </c>
      <c r="O496" s="482">
        <f t="shared" si="213"/>
        <v>0</v>
      </c>
      <c r="P496" s="482">
        <f t="shared" si="214"/>
        <v>0</v>
      </c>
      <c r="Q496" s="482">
        <f t="shared" si="215"/>
        <v>0</v>
      </c>
      <c r="R496" s="480">
        <f t="shared" si="216"/>
        <v>0</v>
      </c>
      <c r="S496" s="464">
        <f t="shared" si="217"/>
        <v>0</v>
      </c>
      <c r="T496" s="464">
        <f t="shared" si="218"/>
        <v>0</v>
      </c>
      <c r="U496" s="481">
        <f t="shared" si="219"/>
        <v>0</v>
      </c>
      <c r="V496" s="483">
        <f t="shared" si="220"/>
        <v>0</v>
      </c>
      <c r="W496" s="228"/>
      <c r="X496" s="228"/>
      <c r="Y496" s="228"/>
      <c r="Z496" s="228"/>
      <c r="AA496" s="234"/>
    </row>
    <row r="497" spans="1:27" x14ac:dyDescent="0.25">
      <c r="A497" s="465" t="s">
        <v>501</v>
      </c>
      <c r="B497" s="464">
        <v>7032</v>
      </c>
      <c r="C497" s="464">
        <v>0</v>
      </c>
      <c r="D497" s="479" t="str">
        <f t="shared" si="202"/>
        <v>(alias)</v>
      </c>
      <c r="E497" s="480">
        <f t="shared" si="203"/>
        <v>0</v>
      </c>
      <c r="F497" s="481">
        <f t="shared" si="204"/>
        <v>0</v>
      </c>
      <c r="G497" s="482">
        <f t="shared" si="205"/>
        <v>0</v>
      </c>
      <c r="H497" s="482">
        <f t="shared" si="206"/>
        <v>0</v>
      </c>
      <c r="I497" s="482">
        <f t="shared" si="207"/>
        <v>0</v>
      </c>
      <c r="J497" s="482">
        <f t="shared" si="208"/>
        <v>0</v>
      </c>
      <c r="K497" s="482">
        <f t="shared" si="209"/>
        <v>0</v>
      </c>
      <c r="L497" s="483">
        <f t="shared" si="210"/>
        <v>0</v>
      </c>
      <c r="M497" s="481">
        <f t="shared" si="211"/>
        <v>0</v>
      </c>
      <c r="N497" s="482">
        <f t="shared" si="212"/>
        <v>0</v>
      </c>
      <c r="O497" s="482">
        <f t="shared" si="213"/>
        <v>0</v>
      </c>
      <c r="P497" s="482">
        <f t="shared" si="214"/>
        <v>0</v>
      </c>
      <c r="Q497" s="482">
        <f t="shared" si="215"/>
        <v>0</v>
      </c>
      <c r="R497" s="480">
        <f t="shared" si="216"/>
        <v>0</v>
      </c>
      <c r="S497" s="464">
        <f t="shared" si="217"/>
        <v>0</v>
      </c>
      <c r="T497" s="464">
        <f t="shared" si="218"/>
        <v>0</v>
      </c>
      <c r="U497" s="481">
        <f t="shared" si="219"/>
        <v>0</v>
      </c>
      <c r="V497" s="483">
        <f t="shared" si="220"/>
        <v>0</v>
      </c>
      <c r="W497" s="228"/>
      <c r="X497" s="228"/>
      <c r="Y497" s="228"/>
      <c r="Z497" s="228"/>
      <c r="AA497" s="234"/>
    </row>
    <row r="498" spans="1:27" x14ac:dyDescent="0.25">
      <c r="A498" s="465" t="s">
        <v>944</v>
      </c>
      <c r="B498" s="464">
        <v>6056</v>
      </c>
      <c r="C498" s="464">
        <v>1</v>
      </c>
      <c r="D498" s="479" t="str">
        <f t="shared" si="202"/>
        <v/>
      </c>
      <c r="E498" s="480">
        <f t="shared" si="203"/>
        <v>0</v>
      </c>
      <c r="F498" s="481">
        <f t="shared" si="204"/>
        <v>0</v>
      </c>
      <c r="G498" s="482">
        <f t="shared" si="205"/>
        <v>0</v>
      </c>
      <c r="H498" s="482">
        <f t="shared" si="206"/>
        <v>0</v>
      </c>
      <c r="I498" s="482">
        <f t="shared" si="207"/>
        <v>0</v>
      </c>
      <c r="J498" s="482">
        <f t="shared" si="208"/>
        <v>0</v>
      </c>
      <c r="K498" s="482">
        <f t="shared" si="209"/>
        <v>0</v>
      </c>
      <c r="L498" s="483">
        <f t="shared" si="210"/>
        <v>0</v>
      </c>
      <c r="M498" s="481">
        <f t="shared" si="211"/>
        <v>0</v>
      </c>
      <c r="N498" s="482">
        <f t="shared" si="212"/>
        <v>0</v>
      </c>
      <c r="O498" s="482">
        <f t="shared" si="213"/>
        <v>0</v>
      </c>
      <c r="P498" s="482">
        <f t="shared" si="214"/>
        <v>0</v>
      </c>
      <c r="Q498" s="482">
        <f t="shared" si="215"/>
        <v>0</v>
      </c>
      <c r="R498" s="480">
        <f t="shared" si="216"/>
        <v>0</v>
      </c>
      <c r="S498" s="464">
        <f t="shared" si="217"/>
        <v>0</v>
      </c>
      <c r="T498" s="464">
        <f t="shared" si="218"/>
        <v>0</v>
      </c>
      <c r="U498" s="481">
        <f t="shared" si="219"/>
        <v>0</v>
      </c>
      <c r="V498" s="483">
        <f t="shared" si="220"/>
        <v>0</v>
      </c>
      <c r="W498" s="228"/>
      <c r="X498" s="228"/>
      <c r="Y498" s="228"/>
      <c r="Z498" s="228"/>
      <c r="AA498" s="234"/>
    </row>
    <row r="499" spans="1:27" x14ac:dyDescent="0.25">
      <c r="A499" s="465" t="s">
        <v>65</v>
      </c>
      <c r="B499" s="464">
        <v>6176</v>
      </c>
      <c r="C499" s="464">
        <v>0</v>
      </c>
      <c r="D499" s="479" t="str">
        <f t="shared" si="202"/>
        <v>(alias)</v>
      </c>
      <c r="E499" s="480">
        <f t="shared" si="203"/>
        <v>0</v>
      </c>
      <c r="F499" s="481">
        <f t="shared" si="204"/>
        <v>0</v>
      </c>
      <c r="G499" s="482">
        <f t="shared" si="205"/>
        <v>0</v>
      </c>
      <c r="H499" s="482">
        <f t="shared" si="206"/>
        <v>0</v>
      </c>
      <c r="I499" s="482">
        <f t="shared" si="207"/>
        <v>0</v>
      </c>
      <c r="J499" s="482">
        <f t="shared" si="208"/>
        <v>0</v>
      </c>
      <c r="K499" s="482">
        <f t="shared" si="209"/>
        <v>0</v>
      </c>
      <c r="L499" s="483">
        <f t="shared" si="210"/>
        <v>0</v>
      </c>
      <c r="M499" s="481">
        <f t="shared" si="211"/>
        <v>0</v>
      </c>
      <c r="N499" s="482">
        <f t="shared" si="212"/>
        <v>0</v>
      </c>
      <c r="O499" s="482">
        <f t="shared" si="213"/>
        <v>0</v>
      </c>
      <c r="P499" s="482">
        <f t="shared" si="214"/>
        <v>0</v>
      </c>
      <c r="Q499" s="482">
        <f t="shared" si="215"/>
        <v>0</v>
      </c>
      <c r="R499" s="480">
        <f t="shared" si="216"/>
        <v>0</v>
      </c>
      <c r="S499" s="464">
        <f t="shared" si="217"/>
        <v>0</v>
      </c>
      <c r="T499" s="464">
        <f t="shared" si="218"/>
        <v>0</v>
      </c>
      <c r="U499" s="481">
        <f t="shared" si="219"/>
        <v>0</v>
      </c>
      <c r="V499" s="483">
        <f t="shared" si="220"/>
        <v>0</v>
      </c>
      <c r="W499" s="228"/>
      <c r="X499" s="228"/>
      <c r="Y499" s="228"/>
      <c r="Z499" s="228"/>
      <c r="AA499" s="234"/>
    </row>
    <row r="500" spans="1:27" x14ac:dyDescent="0.25">
      <c r="A500" s="465" t="s">
        <v>66</v>
      </c>
      <c r="B500" s="464">
        <v>6052</v>
      </c>
      <c r="C500" s="464">
        <v>1</v>
      </c>
      <c r="D500" s="479" t="str">
        <f t="shared" si="202"/>
        <v/>
      </c>
      <c r="E500" s="480">
        <f t="shared" si="203"/>
        <v>0</v>
      </c>
      <c r="F500" s="481">
        <f t="shared" si="204"/>
        <v>0</v>
      </c>
      <c r="G500" s="482">
        <f t="shared" si="205"/>
        <v>0</v>
      </c>
      <c r="H500" s="482">
        <f t="shared" si="206"/>
        <v>0</v>
      </c>
      <c r="I500" s="482">
        <f t="shared" si="207"/>
        <v>0</v>
      </c>
      <c r="J500" s="482">
        <f t="shared" si="208"/>
        <v>0</v>
      </c>
      <c r="K500" s="482">
        <f t="shared" si="209"/>
        <v>0</v>
      </c>
      <c r="L500" s="483">
        <f t="shared" si="210"/>
        <v>0</v>
      </c>
      <c r="M500" s="481">
        <f t="shared" si="211"/>
        <v>0</v>
      </c>
      <c r="N500" s="482">
        <f t="shared" si="212"/>
        <v>0</v>
      </c>
      <c r="O500" s="482">
        <f t="shared" si="213"/>
        <v>0</v>
      </c>
      <c r="P500" s="482">
        <f t="shared" si="214"/>
        <v>0</v>
      </c>
      <c r="Q500" s="482">
        <f t="shared" si="215"/>
        <v>0</v>
      </c>
      <c r="R500" s="480">
        <f t="shared" si="216"/>
        <v>0</v>
      </c>
      <c r="S500" s="464">
        <f t="shared" si="217"/>
        <v>0</v>
      </c>
      <c r="T500" s="464">
        <f t="shared" si="218"/>
        <v>0</v>
      </c>
      <c r="U500" s="481">
        <f t="shared" si="219"/>
        <v>0</v>
      </c>
      <c r="V500" s="483">
        <f t="shared" si="220"/>
        <v>0</v>
      </c>
      <c r="W500" s="228"/>
      <c r="X500" s="228"/>
      <c r="Y500" s="228"/>
      <c r="Z500" s="228"/>
      <c r="AA500" s="234"/>
    </row>
    <row r="501" spans="1:27" x14ac:dyDescent="0.25">
      <c r="A501" s="465" t="s">
        <v>886</v>
      </c>
      <c r="B501" s="464">
        <v>5148</v>
      </c>
      <c r="C501" s="464">
        <v>1</v>
      </c>
      <c r="D501" s="479" t="str">
        <f t="shared" si="202"/>
        <v/>
      </c>
      <c r="E501" s="480">
        <f t="shared" si="203"/>
        <v>0</v>
      </c>
      <c r="F501" s="481">
        <f t="shared" si="204"/>
        <v>0</v>
      </c>
      <c r="G501" s="482">
        <f t="shared" si="205"/>
        <v>0</v>
      </c>
      <c r="H501" s="482">
        <f t="shared" si="206"/>
        <v>0</v>
      </c>
      <c r="I501" s="482">
        <f t="shared" si="207"/>
        <v>0</v>
      </c>
      <c r="J501" s="482">
        <f t="shared" si="208"/>
        <v>0</v>
      </c>
      <c r="K501" s="482">
        <f t="shared" si="209"/>
        <v>0</v>
      </c>
      <c r="L501" s="483">
        <f t="shared" si="210"/>
        <v>0</v>
      </c>
      <c r="M501" s="481">
        <f t="shared" si="211"/>
        <v>0</v>
      </c>
      <c r="N501" s="482">
        <f t="shared" si="212"/>
        <v>0</v>
      </c>
      <c r="O501" s="482">
        <f t="shared" si="213"/>
        <v>0</v>
      </c>
      <c r="P501" s="482">
        <f t="shared" si="214"/>
        <v>0</v>
      </c>
      <c r="Q501" s="482">
        <f t="shared" si="215"/>
        <v>0</v>
      </c>
      <c r="R501" s="480">
        <f t="shared" si="216"/>
        <v>0</v>
      </c>
      <c r="S501" s="464">
        <f t="shared" si="217"/>
        <v>0</v>
      </c>
      <c r="T501" s="464">
        <f t="shared" si="218"/>
        <v>0</v>
      </c>
      <c r="U501" s="481">
        <f t="shared" si="219"/>
        <v>0</v>
      </c>
      <c r="V501" s="483">
        <f t="shared" si="220"/>
        <v>0</v>
      </c>
      <c r="W501" s="228"/>
      <c r="X501" s="228"/>
      <c r="Y501" s="228"/>
      <c r="Z501" s="228"/>
      <c r="AA501" s="234"/>
    </row>
    <row r="502" spans="1:27" x14ac:dyDescent="0.25">
      <c r="A502" s="465" t="s">
        <v>67</v>
      </c>
      <c r="B502" s="464">
        <v>7064</v>
      </c>
      <c r="C502" s="464">
        <v>0</v>
      </c>
      <c r="D502" s="479" t="str">
        <f t="shared" si="202"/>
        <v>(alias)</v>
      </c>
      <c r="E502" s="480">
        <f t="shared" si="203"/>
        <v>0</v>
      </c>
      <c r="F502" s="481">
        <f t="shared" si="204"/>
        <v>0</v>
      </c>
      <c r="G502" s="482">
        <f t="shared" si="205"/>
        <v>0</v>
      </c>
      <c r="H502" s="482">
        <f t="shared" si="206"/>
        <v>0</v>
      </c>
      <c r="I502" s="482">
        <f t="shared" si="207"/>
        <v>0</v>
      </c>
      <c r="J502" s="482">
        <f t="shared" si="208"/>
        <v>0</v>
      </c>
      <c r="K502" s="482">
        <f t="shared" si="209"/>
        <v>0</v>
      </c>
      <c r="L502" s="483">
        <f t="shared" si="210"/>
        <v>0</v>
      </c>
      <c r="M502" s="481">
        <f t="shared" si="211"/>
        <v>0</v>
      </c>
      <c r="N502" s="482">
        <f t="shared" si="212"/>
        <v>0</v>
      </c>
      <c r="O502" s="482">
        <f t="shared" si="213"/>
        <v>0</v>
      </c>
      <c r="P502" s="482">
        <f t="shared" si="214"/>
        <v>0</v>
      </c>
      <c r="Q502" s="482">
        <f t="shared" si="215"/>
        <v>0</v>
      </c>
      <c r="R502" s="480">
        <f t="shared" si="216"/>
        <v>0</v>
      </c>
      <c r="S502" s="464">
        <f t="shared" si="217"/>
        <v>0</v>
      </c>
      <c r="T502" s="464">
        <f t="shared" si="218"/>
        <v>0</v>
      </c>
      <c r="U502" s="481">
        <f t="shared" si="219"/>
        <v>0</v>
      </c>
      <c r="V502" s="483">
        <f t="shared" si="220"/>
        <v>0</v>
      </c>
      <c r="W502" s="228"/>
      <c r="X502" s="228"/>
      <c r="Y502" s="228"/>
      <c r="Z502" s="228"/>
      <c r="AA502" s="234"/>
    </row>
    <row r="503" spans="1:27" x14ac:dyDescent="0.25">
      <c r="A503" s="465" t="s">
        <v>739</v>
      </c>
      <c r="B503" s="464">
        <v>5033</v>
      </c>
      <c r="C503" s="464">
        <v>1</v>
      </c>
      <c r="D503" s="479" t="str">
        <f t="shared" si="202"/>
        <v/>
      </c>
      <c r="E503" s="480">
        <f t="shared" si="203"/>
        <v>0</v>
      </c>
      <c r="F503" s="481">
        <f t="shared" si="204"/>
        <v>0</v>
      </c>
      <c r="G503" s="482">
        <f t="shared" si="205"/>
        <v>0</v>
      </c>
      <c r="H503" s="482">
        <f t="shared" si="206"/>
        <v>0</v>
      </c>
      <c r="I503" s="482">
        <f t="shared" si="207"/>
        <v>0</v>
      </c>
      <c r="J503" s="482">
        <f t="shared" si="208"/>
        <v>0</v>
      </c>
      <c r="K503" s="482">
        <f t="shared" si="209"/>
        <v>0</v>
      </c>
      <c r="L503" s="483">
        <f t="shared" si="210"/>
        <v>0</v>
      </c>
      <c r="M503" s="481">
        <f t="shared" si="211"/>
        <v>0</v>
      </c>
      <c r="N503" s="482">
        <f t="shared" si="212"/>
        <v>0</v>
      </c>
      <c r="O503" s="482">
        <f t="shared" si="213"/>
        <v>0</v>
      </c>
      <c r="P503" s="482">
        <f t="shared" si="214"/>
        <v>0</v>
      </c>
      <c r="Q503" s="482">
        <f t="shared" si="215"/>
        <v>0</v>
      </c>
      <c r="R503" s="480">
        <f t="shared" si="216"/>
        <v>0</v>
      </c>
      <c r="S503" s="464">
        <f t="shared" si="217"/>
        <v>0</v>
      </c>
      <c r="T503" s="464">
        <f t="shared" si="218"/>
        <v>0</v>
      </c>
      <c r="U503" s="481">
        <f t="shared" si="219"/>
        <v>0</v>
      </c>
      <c r="V503" s="483">
        <f t="shared" si="220"/>
        <v>0</v>
      </c>
      <c r="W503" s="228"/>
      <c r="X503" s="228"/>
      <c r="Y503" s="228"/>
      <c r="Z503" s="228"/>
      <c r="AA503" s="234"/>
    </row>
    <row r="504" spans="1:27" x14ac:dyDescent="0.25">
      <c r="A504" s="465" t="s">
        <v>904</v>
      </c>
      <c r="B504" s="464">
        <v>7075</v>
      </c>
      <c r="C504" s="464">
        <v>1</v>
      </c>
      <c r="D504" s="479" t="str">
        <f t="shared" si="202"/>
        <v/>
      </c>
      <c r="E504" s="480">
        <f t="shared" si="203"/>
        <v>0</v>
      </c>
      <c r="F504" s="481">
        <f t="shared" si="204"/>
        <v>0</v>
      </c>
      <c r="G504" s="482">
        <f t="shared" si="205"/>
        <v>0</v>
      </c>
      <c r="H504" s="482">
        <f t="shared" si="206"/>
        <v>0</v>
      </c>
      <c r="I504" s="482">
        <f t="shared" si="207"/>
        <v>0</v>
      </c>
      <c r="J504" s="482">
        <f t="shared" si="208"/>
        <v>0</v>
      </c>
      <c r="K504" s="482">
        <f t="shared" si="209"/>
        <v>0</v>
      </c>
      <c r="L504" s="483">
        <f t="shared" si="210"/>
        <v>0</v>
      </c>
      <c r="M504" s="481">
        <f t="shared" si="211"/>
        <v>0</v>
      </c>
      <c r="N504" s="482">
        <f t="shared" si="212"/>
        <v>0</v>
      </c>
      <c r="O504" s="482">
        <f t="shared" si="213"/>
        <v>0</v>
      </c>
      <c r="P504" s="482">
        <f t="shared" si="214"/>
        <v>0</v>
      </c>
      <c r="Q504" s="482">
        <f t="shared" si="215"/>
        <v>0</v>
      </c>
      <c r="R504" s="480">
        <f t="shared" si="216"/>
        <v>0</v>
      </c>
      <c r="S504" s="464">
        <f t="shared" si="217"/>
        <v>0</v>
      </c>
      <c r="T504" s="464">
        <f t="shared" si="218"/>
        <v>0</v>
      </c>
      <c r="U504" s="481">
        <f t="shared" si="219"/>
        <v>0</v>
      </c>
      <c r="V504" s="483">
        <f t="shared" si="220"/>
        <v>0</v>
      </c>
      <c r="W504" s="228"/>
      <c r="X504" s="228"/>
      <c r="Y504" s="228"/>
      <c r="Z504" s="228"/>
      <c r="AA504" s="234"/>
    </row>
    <row r="505" spans="1:27" x14ac:dyDescent="0.25">
      <c r="A505" s="465" t="s">
        <v>68</v>
      </c>
      <c r="B505" s="464">
        <v>7147</v>
      </c>
      <c r="C505" s="464">
        <v>1</v>
      </c>
      <c r="D505" s="479" t="str">
        <f t="shared" si="202"/>
        <v/>
      </c>
      <c r="E505" s="480">
        <f t="shared" si="203"/>
        <v>0</v>
      </c>
      <c r="F505" s="481">
        <f t="shared" si="204"/>
        <v>0</v>
      </c>
      <c r="G505" s="482">
        <f t="shared" si="205"/>
        <v>0</v>
      </c>
      <c r="H505" s="482">
        <f t="shared" si="206"/>
        <v>0</v>
      </c>
      <c r="I505" s="482">
        <f t="shared" si="207"/>
        <v>0</v>
      </c>
      <c r="J505" s="482">
        <f t="shared" si="208"/>
        <v>0</v>
      </c>
      <c r="K505" s="482">
        <f t="shared" si="209"/>
        <v>0</v>
      </c>
      <c r="L505" s="483">
        <f t="shared" si="210"/>
        <v>0</v>
      </c>
      <c r="M505" s="481">
        <f t="shared" si="211"/>
        <v>0</v>
      </c>
      <c r="N505" s="482">
        <f t="shared" si="212"/>
        <v>0</v>
      </c>
      <c r="O505" s="482">
        <f t="shared" si="213"/>
        <v>0</v>
      </c>
      <c r="P505" s="482">
        <f t="shared" si="214"/>
        <v>0</v>
      </c>
      <c r="Q505" s="482">
        <f t="shared" si="215"/>
        <v>0</v>
      </c>
      <c r="R505" s="480">
        <f t="shared" si="216"/>
        <v>0</v>
      </c>
      <c r="S505" s="464">
        <f t="shared" si="217"/>
        <v>0</v>
      </c>
      <c r="T505" s="464">
        <f t="shared" si="218"/>
        <v>0</v>
      </c>
      <c r="U505" s="481">
        <f t="shared" si="219"/>
        <v>0</v>
      </c>
      <c r="V505" s="483">
        <f t="shared" si="220"/>
        <v>0</v>
      </c>
      <c r="W505" s="228"/>
      <c r="X505" s="228"/>
      <c r="Y505" s="228"/>
      <c r="Z505" s="228"/>
      <c r="AA505" s="234"/>
    </row>
    <row r="506" spans="1:27" x14ac:dyDescent="0.25">
      <c r="A506" s="465" t="s">
        <v>932</v>
      </c>
      <c r="B506" s="464">
        <v>7080</v>
      </c>
      <c r="C506" s="464">
        <v>1</v>
      </c>
      <c r="D506" s="479" t="str">
        <f t="shared" si="202"/>
        <v/>
      </c>
      <c r="E506" s="480">
        <f t="shared" si="203"/>
        <v>0</v>
      </c>
      <c r="F506" s="481">
        <f t="shared" si="204"/>
        <v>0</v>
      </c>
      <c r="G506" s="482">
        <f t="shared" si="205"/>
        <v>0</v>
      </c>
      <c r="H506" s="482">
        <f t="shared" si="206"/>
        <v>0</v>
      </c>
      <c r="I506" s="482">
        <f t="shared" si="207"/>
        <v>0</v>
      </c>
      <c r="J506" s="482">
        <f t="shared" si="208"/>
        <v>0</v>
      </c>
      <c r="K506" s="482">
        <f t="shared" si="209"/>
        <v>0</v>
      </c>
      <c r="L506" s="483">
        <f t="shared" si="210"/>
        <v>0</v>
      </c>
      <c r="M506" s="481">
        <f t="shared" si="211"/>
        <v>0</v>
      </c>
      <c r="N506" s="482">
        <f t="shared" si="212"/>
        <v>0</v>
      </c>
      <c r="O506" s="482">
        <f t="shared" si="213"/>
        <v>0</v>
      </c>
      <c r="P506" s="482">
        <f t="shared" si="214"/>
        <v>0</v>
      </c>
      <c r="Q506" s="482">
        <f t="shared" si="215"/>
        <v>0</v>
      </c>
      <c r="R506" s="480">
        <f t="shared" si="216"/>
        <v>0</v>
      </c>
      <c r="S506" s="464">
        <f t="shared" si="217"/>
        <v>0</v>
      </c>
      <c r="T506" s="464">
        <f t="shared" si="218"/>
        <v>0</v>
      </c>
      <c r="U506" s="481">
        <f t="shared" si="219"/>
        <v>0</v>
      </c>
      <c r="V506" s="483">
        <f t="shared" si="220"/>
        <v>0</v>
      </c>
      <c r="W506" s="228"/>
      <c r="X506" s="228"/>
      <c r="Y506" s="228"/>
      <c r="Z506" s="228"/>
      <c r="AA506" s="234"/>
    </row>
    <row r="507" spans="1:27" x14ac:dyDescent="0.25">
      <c r="A507" s="465" t="s">
        <v>780</v>
      </c>
      <c r="B507" s="464">
        <v>7064</v>
      </c>
      <c r="C507" s="464">
        <v>1</v>
      </c>
      <c r="D507" s="479" t="str">
        <f t="shared" si="202"/>
        <v/>
      </c>
      <c r="E507" s="480">
        <f t="shared" si="203"/>
        <v>0</v>
      </c>
      <c r="F507" s="481">
        <f t="shared" si="204"/>
        <v>0</v>
      </c>
      <c r="G507" s="482">
        <f t="shared" si="205"/>
        <v>0</v>
      </c>
      <c r="H507" s="482">
        <f t="shared" si="206"/>
        <v>0</v>
      </c>
      <c r="I507" s="482">
        <f t="shared" si="207"/>
        <v>0</v>
      </c>
      <c r="J507" s="482">
        <f t="shared" si="208"/>
        <v>0</v>
      </c>
      <c r="K507" s="482">
        <f t="shared" si="209"/>
        <v>0</v>
      </c>
      <c r="L507" s="483">
        <f t="shared" si="210"/>
        <v>0</v>
      </c>
      <c r="M507" s="481">
        <f t="shared" si="211"/>
        <v>0</v>
      </c>
      <c r="N507" s="482">
        <f t="shared" si="212"/>
        <v>0</v>
      </c>
      <c r="O507" s="482">
        <f t="shared" si="213"/>
        <v>0</v>
      </c>
      <c r="P507" s="482">
        <f t="shared" si="214"/>
        <v>0</v>
      </c>
      <c r="Q507" s="482">
        <f t="shared" si="215"/>
        <v>0</v>
      </c>
      <c r="R507" s="480">
        <f t="shared" si="216"/>
        <v>0</v>
      </c>
      <c r="S507" s="464">
        <f t="shared" si="217"/>
        <v>0</v>
      </c>
      <c r="T507" s="464">
        <f t="shared" si="218"/>
        <v>0</v>
      </c>
      <c r="U507" s="481">
        <f t="shared" si="219"/>
        <v>0</v>
      </c>
      <c r="V507" s="483">
        <f t="shared" si="220"/>
        <v>0</v>
      </c>
      <c r="W507" s="228"/>
      <c r="X507" s="228"/>
      <c r="Y507" s="228"/>
      <c r="Z507" s="228"/>
      <c r="AA507" s="234"/>
    </row>
    <row r="508" spans="1:27" x14ac:dyDescent="0.25">
      <c r="A508" s="465" t="s">
        <v>69</v>
      </c>
      <c r="B508" s="464">
        <v>7052</v>
      </c>
      <c r="C508" s="464">
        <v>1</v>
      </c>
      <c r="D508" s="479" t="str">
        <f t="shared" si="202"/>
        <v/>
      </c>
      <c r="E508" s="480">
        <f t="shared" si="203"/>
        <v>0</v>
      </c>
      <c r="F508" s="481">
        <f t="shared" si="204"/>
        <v>0</v>
      </c>
      <c r="G508" s="482">
        <f t="shared" si="205"/>
        <v>0</v>
      </c>
      <c r="H508" s="482">
        <f t="shared" si="206"/>
        <v>0</v>
      </c>
      <c r="I508" s="482">
        <f t="shared" si="207"/>
        <v>0</v>
      </c>
      <c r="J508" s="482">
        <f t="shared" si="208"/>
        <v>0</v>
      </c>
      <c r="K508" s="482">
        <f t="shared" si="209"/>
        <v>0</v>
      </c>
      <c r="L508" s="483">
        <f t="shared" si="210"/>
        <v>0</v>
      </c>
      <c r="M508" s="481">
        <f t="shared" si="211"/>
        <v>0</v>
      </c>
      <c r="N508" s="482">
        <f t="shared" si="212"/>
        <v>0</v>
      </c>
      <c r="O508" s="482">
        <f t="shared" si="213"/>
        <v>0</v>
      </c>
      <c r="P508" s="482">
        <f t="shared" si="214"/>
        <v>0</v>
      </c>
      <c r="Q508" s="482">
        <f t="shared" si="215"/>
        <v>0</v>
      </c>
      <c r="R508" s="480">
        <f t="shared" si="216"/>
        <v>0</v>
      </c>
      <c r="S508" s="464">
        <f t="shared" si="217"/>
        <v>0</v>
      </c>
      <c r="T508" s="464">
        <f t="shared" si="218"/>
        <v>0</v>
      </c>
      <c r="U508" s="481">
        <f t="shared" si="219"/>
        <v>0</v>
      </c>
      <c r="V508" s="483">
        <f t="shared" si="220"/>
        <v>0</v>
      </c>
      <c r="W508" s="228"/>
      <c r="X508" s="228"/>
      <c r="Y508" s="228"/>
      <c r="Z508" s="228"/>
      <c r="AA508" s="234"/>
    </row>
    <row r="509" spans="1:27" x14ac:dyDescent="0.25">
      <c r="A509" s="465" t="s">
        <v>868</v>
      </c>
      <c r="B509" s="464">
        <v>6038</v>
      </c>
      <c r="C509" s="464">
        <v>1</v>
      </c>
      <c r="D509" s="479" t="str">
        <f t="shared" si="202"/>
        <v/>
      </c>
      <c r="E509" s="480">
        <f t="shared" si="203"/>
        <v>0</v>
      </c>
      <c r="F509" s="481">
        <f t="shared" si="204"/>
        <v>0</v>
      </c>
      <c r="G509" s="482">
        <f t="shared" si="205"/>
        <v>0</v>
      </c>
      <c r="H509" s="482">
        <f t="shared" si="206"/>
        <v>0</v>
      </c>
      <c r="I509" s="482">
        <f t="shared" si="207"/>
        <v>0</v>
      </c>
      <c r="J509" s="482">
        <f t="shared" si="208"/>
        <v>0</v>
      </c>
      <c r="K509" s="482">
        <f t="shared" si="209"/>
        <v>0</v>
      </c>
      <c r="L509" s="483">
        <f t="shared" si="210"/>
        <v>0</v>
      </c>
      <c r="M509" s="481">
        <f t="shared" si="211"/>
        <v>0</v>
      </c>
      <c r="N509" s="482">
        <f t="shared" si="212"/>
        <v>0</v>
      </c>
      <c r="O509" s="482">
        <f t="shared" si="213"/>
        <v>0</v>
      </c>
      <c r="P509" s="482">
        <f t="shared" si="214"/>
        <v>0</v>
      </c>
      <c r="Q509" s="482">
        <f t="shared" si="215"/>
        <v>0</v>
      </c>
      <c r="R509" s="480">
        <f t="shared" si="216"/>
        <v>0</v>
      </c>
      <c r="S509" s="464">
        <f t="shared" si="217"/>
        <v>0</v>
      </c>
      <c r="T509" s="464">
        <f t="shared" si="218"/>
        <v>0</v>
      </c>
      <c r="U509" s="481">
        <f t="shared" si="219"/>
        <v>0</v>
      </c>
      <c r="V509" s="483">
        <f t="shared" si="220"/>
        <v>0</v>
      </c>
      <c r="W509" s="228"/>
      <c r="X509" s="228"/>
      <c r="Y509" s="228"/>
      <c r="Z509" s="228"/>
      <c r="AA509" s="234"/>
    </row>
    <row r="510" spans="1:27" x14ac:dyDescent="0.25">
      <c r="A510" s="465" t="s">
        <v>70</v>
      </c>
      <c r="B510" s="464">
        <v>7001</v>
      </c>
      <c r="C510" s="464">
        <v>0</v>
      </c>
      <c r="D510" s="479" t="str">
        <f t="shared" si="202"/>
        <v>(alias)</v>
      </c>
      <c r="E510" s="480">
        <f t="shared" si="203"/>
        <v>0</v>
      </c>
      <c r="F510" s="481">
        <f t="shared" si="204"/>
        <v>0</v>
      </c>
      <c r="G510" s="482">
        <f t="shared" si="205"/>
        <v>0</v>
      </c>
      <c r="H510" s="482">
        <f t="shared" si="206"/>
        <v>0</v>
      </c>
      <c r="I510" s="482">
        <f t="shared" si="207"/>
        <v>0</v>
      </c>
      <c r="J510" s="482">
        <f t="shared" si="208"/>
        <v>0</v>
      </c>
      <c r="K510" s="482">
        <f t="shared" si="209"/>
        <v>0</v>
      </c>
      <c r="L510" s="483">
        <f t="shared" si="210"/>
        <v>0</v>
      </c>
      <c r="M510" s="481">
        <f t="shared" si="211"/>
        <v>0</v>
      </c>
      <c r="N510" s="482">
        <f t="shared" si="212"/>
        <v>0</v>
      </c>
      <c r="O510" s="482">
        <f t="shared" si="213"/>
        <v>0</v>
      </c>
      <c r="P510" s="482">
        <f t="shared" si="214"/>
        <v>0</v>
      </c>
      <c r="Q510" s="482">
        <f t="shared" si="215"/>
        <v>0</v>
      </c>
      <c r="R510" s="480">
        <f t="shared" si="216"/>
        <v>0</v>
      </c>
      <c r="S510" s="464">
        <f t="shared" si="217"/>
        <v>0</v>
      </c>
      <c r="T510" s="464">
        <f t="shared" si="218"/>
        <v>0</v>
      </c>
      <c r="U510" s="481">
        <f t="shared" si="219"/>
        <v>0</v>
      </c>
      <c r="V510" s="483">
        <f t="shared" si="220"/>
        <v>0</v>
      </c>
      <c r="W510" s="228"/>
      <c r="X510" s="228"/>
      <c r="Y510" s="228"/>
      <c r="Z510" s="228"/>
      <c r="AA510" s="234"/>
    </row>
    <row r="511" spans="1:27" x14ac:dyDescent="0.25">
      <c r="A511" s="465" t="s">
        <v>1524</v>
      </c>
      <c r="B511" s="464">
        <v>7097</v>
      </c>
      <c r="C511" s="464">
        <v>1</v>
      </c>
      <c r="D511" s="479" t="str">
        <f t="shared" si="202"/>
        <v/>
      </c>
      <c r="E511" s="480">
        <f t="shared" si="203"/>
        <v>0</v>
      </c>
      <c r="F511" s="481">
        <f t="shared" si="204"/>
        <v>0</v>
      </c>
      <c r="G511" s="482">
        <f t="shared" si="205"/>
        <v>0</v>
      </c>
      <c r="H511" s="482">
        <f t="shared" si="206"/>
        <v>0</v>
      </c>
      <c r="I511" s="482">
        <f t="shared" si="207"/>
        <v>0</v>
      </c>
      <c r="J511" s="482">
        <f t="shared" si="208"/>
        <v>0</v>
      </c>
      <c r="K511" s="482">
        <f t="shared" si="209"/>
        <v>0</v>
      </c>
      <c r="L511" s="483">
        <f t="shared" si="210"/>
        <v>0</v>
      </c>
      <c r="M511" s="481">
        <f t="shared" si="211"/>
        <v>0</v>
      </c>
      <c r="N511" s="482">
        <f t="shared" si="212"/>
        <v>0</v>
      </c>
      <c r="O511" s="482">
        <f t="shared" si="213"/>
        <v>0</v>
      </c>
      <c r="P511" s="482">
        <f t="shared" si="214"/>
        <v>0</v>
      </c>
      <c r="Q511" s="482">
        <f t="shared" si="215"/>
        <v>0</v>
      </c>
      <c r="R511" s="480">
        <f t="shared" si="216"/>
        <v>0</v>
      </c>
      <c r="S511" s="464">
        <f t="shared" si="217"/>
        <v>0</v>
      </c>
      <c r="T511" s="464">
        <f t="shared" si="218"/>
        <v>0</v>
      </c>
      <c r="U511" s="481">
        <f t="shared" si="219"/>
        <v>0</v>
      </c>
      <c r="V511" s="483">
        <f t="shared" si="220"/>
        <v>0</v>
      </c>
      <c r="W511" s="228"/>
      <c r="X511" s="228"/>
      <c r="Y511" s="228"/>
      <c r="Z511" s="228"/>
      <c r="AA511" s="234"/>
    </row>
    <row r="512" spans="1:27" x14ac:dyDescent="0.25">
      <c r="A512" s="465" t="s">
        <v>40</v>
      </c>
      <c r="B512" s="464">
        <v>5044</v>
      </c>
      <c r="C512" s="464">
        <v>1</v>
      </c>
      <c r="D512" s="479" t="str">
        <f t="shared" si="202"/>
        <v/>
      </c>
      <c r="E512" s="480">
        <f t="shared" si="203"/>
        <v>0</v>
      </c>
      <c r="F512" s="481">
        <f t="shared" si="204"/>
        <v>0</v>
      </c>
      <c r="G512" s="482">
        <f t="shared" si="205"/>
        <v>0</v>
      </c>
      <c r="H512" s="482">
        <f t="shared" si="206"/>
        <v>0</v>
      </c>
      <c r="I512" s="482">
        <f t="shared" si="207"/>
        <v>0</v>
      </c>
      <c r="J512" s="482">
        <f t="shared" si="208"/>
        <v>0</v>
      </c>
      <c r="K512" s="482">
        <f t="shared" si="209"/>
        <v>0</v>
      </c>
      <c r="L512" s="483">
        <f t="shared" si="210"/>
        <v>0</v>
      </c>
      <c r="M512" s="481">
        <f t="shared" si="211"/>
        <v>0</v>
      </c>
      <c r="N512" s="482">
        <f t="shared" si="212"/>
        <v>0</v>
      </c>
      <c r="O512" s="482">
        <f t="shared" si="213"/>
        <v>0</v>
      </c>
      <c r="P512" s="482">
        <f t="shared" si="214"/>
        <v>0</v>
      </c>
      <c r="Q512" s="482">
        <f t="shared" si="215"/>
        <v>0</v>
      </c>
      <c r="R512" s="480">
        <f t="shared" si="216"/>
        <v>0</v>
      </c>
      <c r="S512" s="464">
        <f t="shared" si="217"/>
        <v>0</v>
      </c>
      <c r="T512" s="464">
        <f t="shared" si="218"/>
        <v>0</v>
      </c>
      <c r="U512" s="481">
        <f t="shared" si="219"/>
        <v>0</v>
      </c>
      <c r="V512" s="483">
        <f t="shared" si="220"/>
        <v>0</v>
      </c>
      <c r="W512" s="228"/>
      <c r="X512" s="228"/>
      <c r="Y512" s="228"/>
      <c r="Z512" s="228"/>
      <c r="AA512" s="234"/>
    </row>
    <row r="513" spans="1:27" x14ac:dyDescent="0.25">
      <c r="A513" s="465" t="s">
        <v>71</v>
      </c>
      <c r="B513" s="464">
        <v>7043</v>
      </c>
      <c r="C513" s="464">
        <v>1</v>
      </c>
      <c r="D513" s="479" t="str">
        <f t="shared" si="202"/>
        <v/>
      </c>
      <c r="E513" s="480">
        <f t="shared" si="203"/>
        <v>0</v>
      </c>
      <c r="F513" s="481">
        <f t="shared" si="204"/>
        <v>0</v>
      </c>
      <c r="G513" s="482">
        <f t="shared" si="205"/>
        <v>0</v>
      </c>
      <c r="H513" s="482">
        <f t="shared" si="206"/>
        <v>0</v>
      </c>
      <c r="I513" s="482">
        <f t="shared" si="207"/>
        <v>0</v>
      </c>
      <c r="J513" s="482">
        <f t="shared" si="208"/>
        <v>0</v>
      </c>
      <c r="K513" s="482">
        <f t="shared" si="209"/>
        <v>0</v>
      </c>
      <c r="L513" s="483">
        <f t="shared" si="210"/>
        <v>0</v>
      </c>
      <c r="M513" s="481">
        <f t="shared" si="211"/>
        <v>0</v>
      </c>
      <c r="N513" s="482">
        <f t="shared" si="212"/>
        <v>0</v>
      </c>
      <c r="O513" s="482">
        <f t="shared" si="213"/>
        <v>0</v>
      </c>
      <c r="P513" s="482">
        <f t="shared" si="214"/>
        <v>0</v>
      </c>
      <c r="Q513" s="482">
        <f t="shared" si="215"/>
        <v>0</v>
      </c>
      <c r="R513" s="480">
        <f t="shared" si="216"/>
        <v>0</v>
      </c>
      <c r="S513" s="464">
        <f t="shared" si="217"/>
        <v>0</v>
      </c>
      <c r="T513" s="464">
        <f t="shared" si="218"/>
        <v>0</v>
      </c>
      <c r="U513" s="481">
        <f t="shared" si="219"/>
        <v>0</v>
      </c>
      <c r="V513" s="483">
        <f t="shared" si="220"/>
        <v>0</v>
      </c>
      <c r="W513" s="228"/>
      <c r="X513" s="228"/>
      <c r="Y513" s="228"/>
      <c r="Z513" s="228"/>
      <c r="AA513" s="234"/>
    </row>
    <row r="514" spans="1:27" x14ac:dyDescent="0.25">
      <c r="A514" s="465" t="s">
        <v>72</v>
      </c>
      <c r="B514" s="464">
        <v>5060</v>
      </c>
      <c r="C514" s="464">
        <v>0</v>
      </c>
      <c r="D514" s="479" t="str">
        <f t="shared" si="202"/>
        <v>(alias)</v>
      </c>
      <c r="E514" s="480">
        <f t="shared" si="203"/>
        <v>0</v>
      </c>
      <c r="F514" s="481">
        <f t="shared" si="204"/>
        <v>0</v>
      </c>
      <c r="G514" s="482">
        <f t="shared" si="205"/>
        <v>0</v>
      </c>
      <c r="H514" s="482">
        <f t="shared" si="206"/>
        <v>0</v>
      </c>
      <c r="I514" s="482">
        <f t="shared" si="207"/>
        <v>0</v>
      </c>
      <c r="J514" s="482">
        <f t="shared" si="208"/>
        <v>0</v>
      </c>
      <c r="K514" s="482">
        <f t="shared" si="209"/>
        <v>0</v>
      </c>
      <c r="L514" s="483">
        <f t="shared" si="210"/>
        <v>0</v>
      </c>
      <c r="M514" s="481">
        <f t="shared" si="211"/>
        <v>0</v>
      </c>
      <c r="N514" s="482">
        <f t="shared" si="212"/>
        <v>0</v>
      </c>
      <c r="O514" s="482">
        <f t="shared" si="213"/>
        <v>0</v>
      </c>
      <c r="P514" s="482">
        <f t="shared" si="214"/>
        <v>0</v>
      </c>
      <c r="Q514" s="482">
        <f t="shared" si="215"/>
        <v>0</v>
      </c>
      <c r="R514" s="480">
        <f t="shared" si="216"/>
        <v>0</v>
      </c>
      <c r="S514" s="464">
        <f t="shared" si="217"/>
        <v>0</v>
      </c>
      <c r="T514" s="464">
        <f t="shared" si="218"/>
        <v>0</v>
      </c>
      <c r="U514" s="481">
        <f t="shared" si="219"/>
        <v>0</v>
      </c>
      <c r="V514" s="483">
        <f t="shared" si="220"/>
        <v>0</v>
      </c>
      <c r="W514" s="228"/>
      <c r="X514" s="228"/>
      <c r="Y514" s="228"/>
      <c r="Z514" s="228"/>
      <c r="AA514" s="234"/>
    </row>
    <row r="515" spans="1:27" x14ac:dyDescent="0.25">
      <c r="A515" s="465" t="s">
        <v>73</v>
      </c>
      <c r="B515" s="464">
        <v>5038</v>
      </c>
      <c r="C515" s="464">
        <v>0</v>
      </c>
      <c r="D515" s="479" t="str">
        <f t="shared" si="202"/>
        <v>(alias)</v>
      </c>
      <c r="E515" s="480">
        <f t="shared" si="203"/>
        <v>0</v>
      </c>
      <c r="F515" s="481">
        <f t="shared" si="204"/>
        <v>0</v>
      </c>
      <c r="G515" s="482">
        <f t="shared" si="205"/>
        <v>0</v>
      </c>
      <c r="H515" s="482">
        <f t="shared" si="206"/>
        <v>0</v>
      </c>
      <c r="I515" s="482">
        <f t="shared" si="207"/>
        <v>0</v>
      </c>
      <c r="J515" s="482">
        <f t="shared" si="208"/>
        <v>0</v>
      </c>
      <c r="K515" s="482">
        <f t="shared" si="209"/>
        <v>0</v>
      </c>
      <c r="L515" s="483">
        <f t="shared" si="210"/>
        <v>0</v>
      </c>
      <c r="M515" s="481">
        <f t="shared" si="211"/>
        <v>0</v>
      </c>
      <c r="N515" s="482">
        <f t="shared" si="212"/>
        <v>0</v>
      </c>
      <c r="O515" s="482">
        <f t="shared" si="213"/>
        <v>0</v>
      </c>
      <c r="P515" s="482">
        <f t="shared" si="214"/>
        <v>0</v>
      </c>
      <c r="Q515" s="482">
        <f t="shared" si="215"/>
        <v>0</v>
      </c>
      <c r="R515" s="480">
        <f t="shared" si="216"/>
        <v>0</v>
      </c>
      <c r="S515" s="464">
        <f t="shared" si="217"/>
        <v>0</v>
      </c>
      <c r="T515" s="464">
        <f t="shared" si="218"/>
        <v>0</v>
      </c>
      <c r="U515" s="481">
        <f t="shared" si="219"/>
        <v>0</v>
      </c>
      <c r="V515" s="483">
        <f t="shared" si="220"/>
        <v>0</v>
      </c>
      <c r="W515" s="228"/>
      <c r="X515" s="228"/>
      <c r="Y515" s="228"/>
      <c r="Z515" s="228"/>
      <c r="AA515" s="234"/>
    </row>
    <row r="516" spans="1:27" x14ac:dyDescent="0.25">
      <c r="A516" s="465" t="s">
        <v>561</v>
      </c>
      <c r="B516" s="464">
        <v>7038</v>
      </c>
      <c r="C516" s="464">
        <v>1</v>
      </c>
      <c r="D516" s="479" t="str">
        <f t="shared" si="202"/>
        <v/>
      </c>
      <c r="E516" s="480">
        <f t="shared" si="203"/>
        <v>0</v>
      </c>
      <c r="F516" s="481">
        <f t="shared" si="204"/>
        <v>0</v>
      </c>
      <c r="G516" s="482">
        <f t="shared" si="205"/>
        <v>0</v>
      </c>
      <c r="H516" s="482">
        <f t="shared" si="206"/>
        <v>0</v>
      </c>
      <c r="I516" s="482">
        <f t="shared" si="207"/>
        <v>0</v>
      </c>
      <c r="J516" s="482">
        <f t="shared" si="208"/>
        <v>0</v>
      </c>
      <c r="K516" s="482">
        <f t="shared" si="209"/>
        <v>0</v>
      </c>
      <c r="L516" s="483">
        <f t="shared" si="210"/>
        <v>0</v>
      </c>
      <c r="M516" s="481">
        <f t="shared" si="211"/>
        <v>0</v>
      </c>
      <c r="N516" s="482">
        <f t="shared" si="212"/>
        <v>0</v>
      </c>
      <c r="O516" s="482">
        <f t="shared" si="213"/>
        <v>0</v>
      </c>
      <c r="P516" s="482">
        <f t="shared" si="214"/>
        <v>0</v>
      </c>
      <c r="Q516" s="482">
        <f t="shared" si="215"/>
        <v>0</v>
      </c>
      <c r="R516" s="480">
        <f t="shared" si="216"/>
        <v>0</v>
      </c>
      <c r="S516" s="464">
        <f t="shared" si="217"/>
        <v>0</v>
      </c>
      <c r="T516" s="464">
        <f t="shared" si="218"/>
        <v>0</v>
      </c>
      <c r="U516" s="481">
        <f t="shared" si="219"/>
        <v>0</v>
      </c>
      <c r="V516" s="483">
        <f t="shared" si="220"/>
        <v>0</v>
      </c>
      <c r="W516" s="228"/>
      <c r="X516" s="228"/>
      <c r="Y516" s="228"/>
      <c r="Z516" s="228"/>
      <c r="AA516" s="234"/>
    </row>
    <row r="517" spans="1:27" x14ac:dyDescent="0.25">
      <c r="A517" s="465" t="s">
        <v>617</v>
      </c>
      <c r="B517" s="464">
        <v>6451</v>
      </c>
      <c r="C517" s="464">
        <v>1</v>
      </c>
      <c r="D517" s="479" t="str">
        <f t="shared" si="202"/>
        <v/>
      </c>
      <c r="E517" s="480">
        <f t="shared" si="203"/>
        <v>0</v>
      </c>
      <c r="F517" s="481">
        <f t="shared" si="204"/>
        <v>0</v>
      </c>
      <c r="G517" s="482">
        <f t="shared" si="205"/>
        <v>0</v>
      </c>
      <c r="H517" s="482">
        <f t="shared" si="206"/>
        <v>0</v>
      </c>
      <c r="I517" s="482">
        <f t="shared" si="207"/>
        <v>0</v>
      </c>
      <c r="J517" s="482">
        <f t="shared" si="208"/>
        <v>0</v>
      </c>
      <c r="K517" s="482">
        <f t="shared" si="209"/>
        <v>0</v>
      </c>
      <c r="L517" s="483">
        <f t="shared" si="210"/>
        <v>0</v>
      </c>
      <c r="M517" s="481">
        <f t="shared" si="211"/>
        <v>0</v>
      </c>
      <c r="N517" s="482">
        <f t="shared" si="212"/>
        <v>0</v>
      </c>
      <c r="O517" s="482">
        <f t="shared" si="213"/>
        <v>0</v>
      </c>
      <c r="P517" s="482">
        <f t="shared" si="214"/>
        <v>0</v>
      </c>
      <c r="Q517" s="482">
        <f t="shared" si="215"/>
        <v>0</v>
      </c>
      <c r="R517" s="480">
        <f t="shared" si="216"/>
        <v>0</v>
      </c>
      <c r="S517" s="464">
        <f t="shared" si="217"/>
        <v>0</v>
      </c>
      <c r="T517" s="464">
        <f t="shared" si="218"/>
        <v>0</v>
      </c>
      <c r="U517" s="481">
        <f t="shared" si="219"/>
        <v>0</v>
      </c>
      <c r="V517" s="483">
        <f t="shared" si="220"/>
        <v>0</v>
      </c>
      <c r="W517" s="228"/>
      <c r="X517" s="228"/>
      <c r="Y517" s="228"/>
      <c r="Z517" s="228"/>
      <c r="AA517" s="234"/>
    </row>
    <row r="518" spans="1:27" x14ac:dyDescent="0.25">
      <c r="A518" s="465" t="s">
        <v>858</v>
      </c>
      <c r="B518" s="464">
        <v>4002</v>
      </c>
      <c r="C518" s="464">
        <v>0</v>
      </c>
      <c r="D518" s="479" t="str">
        <f t="shared" si="202"/>
        <v>(alias)</v>
      </c>
      <c r="E518" s="480">
        <f t="shared" si="203"/>
        <v>0</v>
      </c>
      <c r="F518" s="481">
        <f t="shared" si="204"/>
        <v>0</v>
      </c>
      <c r="G518" s="482">
        <f t="shared" si="205"/>
        <v>0</v>
      </c>
      <c r="H518" s="482">
        <f t="shared" si="206"/>
        <v>0</v>
      </c>
      <c r="I518" s="482">
        <f t="shared" si="207"/>
        <v>0</v>
      </c>
      <c r="J518" s="482">
        <f t="shared" si="208"/>
        <v>0</v>
      </c>
      <c r="K518" s="482">
        <f t="shared" si="209"/>
        <v>0</v>
      </c>
      <c r="L518" s="483">
        <f t="shared" si="210"/>
        <v>0</v>
      </c>
      <c r="M518" s="481">
        <f t="shared" si="211"/>
        <v>0</v>
      </c>
      <c r="N518" s="482">
        <f t="shared" si="212"/>
        <v>0</v>
      </c>
      <c r="O518" s="482">
        <f t="shared" si="213"/>
        <v>0</v>
      </c>
      <c r="P518" s="482">
        <f t="shared" si="214"/>
        <v>0</v>
      </c>
      <c r="Q518" s="482">
        <f t="shared" si="215"/>
        <v>0</v>
      </c>
      <c r="R518" s="480">
        <f t="shared" si="216"/>
        <v>0</v>
      </c>
      <c r="S518" s="464">
        <f t="shared" si="217"/>
        <v>0</v>
      </c>
      <c r="T518" s="464">
        <f t="shared" si="218"/>
        <v>0</v>
      </c>
      <c r="U518" s="481">
        <f t="shared" si="219"/>
        <v>0</v>
      </c>
      <c r="V518" s="483">
        <f t="shared" si="220"/>
        <v>0</v>
      </c>
      <c r="W518" s="228">
        <f t="shared" si="157"/>
        <v>0</v>
      </c>
      <c r="X518" s="228">
        <f t="shared" si="134"/>
        <v>0</v>
      </c>
      <c r="Y518" s="228">
        <f t="shared" si="158"/>
        <v>0</v>
      </c>
      <c r="Z518" s="228">
        <f t="shared" si="159"/>
        <v>0</v>
      </c>
      <c r="AA518" s="234"/>
    </row>
    <row r="519" spans="1:27" x14ac:dyDescent="0.25">
      <c r="A519" s="465" t="s">
        <v>74</v>
      </c>
      <c r="B519" s="464">
        <v>6154</v>
      </c>
      <c r="C519" s="464">
        <v>1</v>
      </c>
      <c r="D519" s="479" t="str">
        <f t="shared" si="202"/>
        <v/>
      </c>
      <c r="E519" s="480">
        <f t="shared" si="203"/>
        <v>0</v>
      </c>
      <c r="F519" s="481">
        <f t="shared" si="204"/>
        <v>0</v>
      </c>
      <c r="G519" s="482">
        <f t="shared" si="205"/>
        <v>0</v>
      </c>
      <c r="H519" s="482">
        <f t="shared" si="206"/>
        <v>0</v>
      </c>
      <c r="I519" s="482">
        <f t="shared" si="207"/>
        <v>0</v>
      </c>
      <c r="J519" s="482">
        <f t="shared" si="208"/>
        <v>0</v>
      </c>
      <c r="K519" s="482">
        <f t="shared" si="209"/>
        <v>0</v>
      </c>
      <c r="L519" s="483">
        <f t="shared" si="210"/>
        <v>0</v>
      </c>
      <c r="M519" s="481">
        <f t="shared" si="211"/>
        <v>0</v>
      </c>
      <c r="N519" s="482">
        <f t="shared" si="212"/>
        <v>0</v>
      </c>
      <c r="O519" s="482">
        <f t="shared" si="213"/>
        <v>0</v>
      </c>
      <c r="P519" s="482">
        <f t="shared" si="214"/>
        <v>0</v>
      </c>
      <c r="Q519" s="482">
        <f t="shared" si="215"/>
        <v>0</v>
      </c>
      <c r="R519" s="480">
        <f t="shared" si="216"/>
        <v>0</v>
      </c>
      <c r="S519" s="464">
        <f t="shared" si="217"/>
        <v>0</v>
      </c>
      <c r="T519" s="464">
        <f t="shared" si="218"/>
        <v>0</v>
      </c>
      <c r="U519" s="481">
        <f t="shared" si="219"/>
        <v>0</v>
      </c>
      <c r="V519" s="483">
        <f t="shared" si="220"/>
        <v>0</v>
      </c>
      <c r="W519" s="228">
        <f t="shared" si="157"/>
        <v>0</v>
      </c>
      <c r="X519" s="228">
        <f t="shared" si="134"/>
        <v>0</v>
      </c>
      <c r="Y519" s="228">
        <f t="shared" si="158"/>
        <v>0</v>
      </c>
      <c r="Z519" s="228">
        <f t="shared" si="159"/>
        <v>0</v>
      </c>
      <c r="AA519" s="234"/>
    </row>
    <row r="520" spans="1:27" x14ac:dyDescent="0.25">
      <c r="A520" s="465" t="s">
        <v>781</v>
      </c>
      <c r="B520" s="464">
        <v>6027</v>
      </c>
      <c r="C520" s="464">
        <v>1</v>
      </c>
      <c r="D520" s="479" t="str">
        <f t="shared" si="202"/>
        <v/>
      </c>
      <c r="E520" s="480">
        <f t="shared" si="203"/>
        <v>0</v>
      </c>
      <c r="F520" s="481">
        <f t="shared" si="204"/>
        <v>0</v>
      </c>
      <c r="G520" s="482">
        <f t="shared" si="205"/>
        <v>0</v>
      </c>
      <c r="H520" s="482">
        <f t="shared" si="206"/>
        <v>0</v>
      </c>
      <c r="I520" s="482">
        <f t="shared" si="207"/>
        <v>0</v>
      </c>
      <c r="J520" s="482">
        <f t="shared" si="208"/>
        <v>0</v>
      </c>
      <c r="K520" s="482">
        <f t="shared" si="209"/>
        <v>0</v>
      </c>
      <c r="L520" s="483">
        <f t="shared" si="210"/>
        <v>0</v>
      </c>
      <c r="M520" s="481">
        <f t="shared" si="211"/>
        <v>0</v>
      </c>
      <c r="N520" s="482">
        <f t="shared" si="212"/>
        <v>0</v>
      </c>
      <c r="O520" s="482">
        <f t="shared" si="213"/>
        <v>0</v>
      </c>
      <c r="P520" s="482">
        <f t="shared" si="214"/>
        <v>0</v>
      </c>
      <c r="Q520" s="482">
        <f t="shared" si="215"/>
        <v>0</v>
      </c>
      <c r="R520" s="480">
        <f t="shared" si="216"/>
        <v>0</v>
      </c>
      <c r="S520" s="464">
        <f t="shared" si="217"/>
        <v>0</v>
      </c>
      <c r="T520" s="464">
        <f t="shared" si="218"/>
        <v>0</v>
      </c>
      <c r="U520" s="481">
        <f t="shared" si="219"/>
        <v>0</v>
      </c>
      <c r="V520" s="483">
        <f t="shared" si="220"/>
        <v>0</v>
      </c>
      <c r="W520" s="228">
        <f>IF(E520&lt;-0.5,4,IF(ABS(E520)&lt;0.1,0,IF(ABS(E520)&lt;=0.5,1,IF(E520&lt;0.01*L520,2,3))))</f>
        <v>0</v>
      </c>
      <c r="X520" s="228">
        <f t="shared" si="134"/>
        <v>0</v>
      </c>
      <c r="Y520" s="228">
        <f>IF(W520=2,1,0)</f>
        <v>0</v>
      </c>
      <c r="Z520" s="228">
        <f>IF(W520=1,1,0)</f>
        <v>0</v>
      </c>
      <c r="AA520" s="234"/>
    </row>
    <row r="521" spans="1:27" ht="16.5" customHeight="1" x14ac:dyDescent="0.25">
      <c r="A521" s="490" t="s">
        <v>28</v>
      </c>
      <c r="B521" s="194"/>
      <c r="C521" s="194"/>
      <c r="D521" s="194"/>
      <c r="E521" s="498">
        <f t="shared" ref="E521:R521" si="221">SUM(E9:E520)</f>
        <v>0</v>
      </c>
      <c r="F521" s="488">
        <f t="shared" si="221"/>
        <v>0</v>
      </c>
      <c r="G521" s="488">
        <f t="shared" si="221"/>
        <v>0</v>
      </c>
      <c r="H521" s="488">
        <f t="shared" si="221"/>
        <v>0</v>
      </c>
      <c r="I521" s="488">
        <f t="shared" si="221"/>
        <v>0</v>
      </c>
      <c r="J521" s="488">
        <f t="shared" si="221"/>
        <v>0</v>
      </c>
      <c r="K521" s="488">
        <f t="shared" si="221"/>
        <v>0</v>
      </c>
      <c r="L521" s="488">
        <f t="shared" si="221"/>
        <v>0</v>
      </c>
      <c r="M521" s="488">
        <f t="shared" si="221"/>
        <v>0</v>
      </c>
      <c r="N521" s="488">
        <f t="shared" si="221"/>
        <v>0</v>
      </c>
      <c r="O521" s="488">
        <f t="shared" si="221"/>
        <v>0</v>
      </c>
      <c r="P521" s="488">
        <f t="shared" si="221"/>
        <v>0</v>
      </c>
      <c r="Q521" s="488">
        <f t="shared" si="221"/>
        <v>0</v>
      </c>
      <c r="R521" s="488">
        <f t="shared" si="221"/>
        <v>0</v>
      </c>
      <c r="S521" s="488"/>
      <c r="T521" s="488">
        <f>SUM(T9:T520)</f>
        <v>0</v>
      </c>
      <c r="U521" s="488">
        <f>SUM(U9:U520)</f>
        <v>0</v>
      </c>
      <c r="V521" s="488">
        <f>SUM(V9:V520)</f>
        <v>0</v>
      </c>
      <c r="W521" s="194">
        <f>IF(E521&lt;-0.2,4,IF(ABS(E521)&lt;0.1,0,IF(ABS(E521)&lt;=0.2,1,IF(E521&lt;0.01*L521,2,3))))</f>
        <v>0</v>
      </c>
      <c r="X521" s="194"/>
      <c r="Y521" s="194"/>
      <c r="Z521" s="194"/>
      <c r="AA521" s="234"/>
    </row>
    <row r="522" spans="1:27" ht="8.25" customHeight="1" x14ac:dyDescent="0.25">
      <c r="A522" s="236"/>
      <c r="B522" s="237"/>
      <c r="C522" s="237"/>
      <c r="D522" s="237"/>
      <c r="E522" s="237"/>
      <c r="F522" s="237"/>
      <c r="G522" s="237"/>
      <c r="H522" s="237"/>
      <c r="I522" s="237"/>
      <c r="J522" s="237"/>
      <c r="K522" s="237"/>
      <c r="L522" s="237"/>
      <c r="M522" s="237"/>
      <c r="N522" s="237"/>
      <c r="O522" s="237"/>
      <c r="P522" s="237"/>
      <c r="Q522" s="237"/>
      <c r="R522" s="237"/>
      <c r="S522" s="237"/>
      <c r="T522" s="237"/>
      <c r="U522" s="237"/>
      <c r="V522" s="237"/>
      <c r="W522" s="237"/>
      <c r="X522" s="237"/>
      <c r="Y522" s="237"/>
      <c r="Z522" s="237"/>
      <c r="AA522" s="238"/>
    </row>
    <row r="525" spans="1:27" ht="15.6" x14ac:dyDescent="0.3">
      <c r="D525" s="515" t="s">
        <v>531</v>
      </c>
      <c r="E525" s="516"/>
      <c r="F525" s="516"/>
      <c r="G525" s="516"/>
      <c r="H525" s="516"/>
      <c r="I525" s="516"/>
      <c r="J525" s="516"/>
      <c r="K525" s="516"/>
      <c r="L525" s="516"/>
      <c r="M525" s="516"/>
      <c r="N525" s="516"/>
      <c r="O525" s="516"/>
      <c r="P525" s="516"/>
      <c r="Q525" s="516"/>
      <c r="R525" s="517"/>
    </row>
    <row r="526" spans="1:27" x14ac:dyDescent="0.25">
      <c r="D526" s="518" t="str">
        <f>IF(DbigError+DmogError&gt;0,"Please go back to the Data Page and look for errors.   Read the instructions back in the Contents worksheet.  MOG is material other than grapes.",IF(DrndError&gt;0,"Small rounding errors were found.","No comments."))</f>
        <v>No comments.</v>
      </c>
      <c r="E526" s="519"/>
      <c r="F526" s="519"/>
      <c r="G526" s="519"/>
      <c r="H526" s="519"/>
      <c r="I526" s="519"/>
      <c r="J526" s="519"/>
      <c r="K526" s="519"/>
      <c r="L526" s="519"/>
      <c r="M526" s="519"/>
      <c r="N526" s="519"/>
      <c r="O526" s="519"/>
      <c r="P526" s="519"/>
      <c r="Q526" s="519"/>
      <c r="R526" s="520"/>
    </row>
    <row r="527" spans="1:27" x14ac:dyDescent="0.25">
      <c r="D527" s="521" t="str">
        <f>IF(VbigError&gt;0,"Problem?","")</f>
        <v/>
      </c>
      <c r="E527" s="522" t="str">
        <f>IF(VbigError&gt;0,TEXT(VbigErrCnt,0),"")</f>
        <v/>
      </c>
      <c r="F527" s="523" t="str">
        <f>IF(VbigError&gt;0,"Varieties should definitely be checked for errors on the Data Page. The balance difference is too large to ignore.","")</f>
        <v/>
      </c>
      <c r="G527" s="523"/>
      <c r="H527" s="523"/>
      <c r="I527" s="523"/>
      <c r="J527" s="523"/>
      <c r="K527" s="523"/>
      <c r="L527" s="523"/>
      <c r="M527" s="523"/>
      <c r="N527" s="523"/>
      <c r="O527" s="523"/>
      <c r="P527" s="523"/>
      <c r="Q527" s="523"/>
      <c r="R527" s="524"/>
    </row>
    <row r="528" spans="1:27" x14ac:dyDescent="0.25">
      <c r="D528" s="525"/>
      <c r="E528" s="526"/>
      <c r="F528" s="527" t="str">
        <f>IF(VbigError&gt;0,"If you know that this is due to MOG, please go to the Data Page and enter the numeral 1 in the MOG column B for the appropriate lines","")</f>
        <v/>
      </c>
      <c r="G528" s="527"/>
      <c r="H528" s="527"/>
      <c r="I528" s="527"/>
      <c r="J528" s="527"/>
      <c r="K528" s="527"/>
      <c r="L528" s="527"/>
      <c r="M528" s="527"/>
      <c r="N528" s="527"/>
      <c r="O528" s="527"/>
      <c r="P528" s="527"/>
      <c r="Q528" s="527"/>
      <c r="R528" s="528"/>
    </row>
    <row r="529" spans="4:18" x14ac:dyDescent="0.25">
      <c r="D529" s="525"/>
      <c r="E529" s="526"/>
      <c r="F529" s="527" t="str">
        <f>IF(VbigError&gt;0,"where crush is greater than purchase.  If the difference is not MOG, please fix the error.  Remember to put grapes you grow and","")</f>
        <v/>
      </c>
      <c r="G529" s="527"/>
      <c r="H529" s="527"/>
      <c r="I529" s="527"/>
      <c r="J529" s="527"/>
      <c r="K529" s="527"/>
      <c r="L529" s="527"/>
      <c r="M529" s="527"/>
      <c r="N529" s="527"/>
      <c r="O529" s="527"/>
      <c r="P529" s="527"/>
      <c r="Q529" s="527"/>
      <c r="R529" s="528"/>
    </row>
    <row r="530" spans="4:18" x14ac:dyDescent="0.25">
      <c r="D530" s="525"/>
      <c r="E530" s="526"/>
      <c r="F530" s="527" t="str">
        <f>IF(VbigError&gt;0,"crush at your firm on their own Data Page line and put a 1 in Data Page column C.","")</f>
        <v/>
      </c>
      <c r="G530" s="527"/>
      <c r="H530" s="527"/>
      <c r="I530" s="527"/>
      <c r="J530" s="527"/>
      <c r="K530" s="527"/>
      <c r="L530" s="527"/>
      <c r="M530" s="527"/>
      <c r="N530" s="527"/>
      <c r="O530" s="527"/>
      <c r="P530" s="527"/>
      <c r="Q530" s="527"/>
      <c r="R530" s="528"/>
    </row>
    <row r="531" spans="4:18" x14ac:dyDescent="0.25">
      <c r="D531" s="525"/>
      <c r="E531" s="526"/>
      <c r="F531" s="527" t="str">
        <f>IF(VbigError&gt;0,"Please check that you have not entered tonnages into the Data Page which are also entered into Questions 1C, 3 or 4.","")</f>
        <v/>
      </c>
      <c r="G531" s="527"/>
      <c r="H531" s="527"/>
      <c r="I531" s="527"/>
      <c r="J531" s="527"/>
      <c r="K531" s="527"/>
      <c r="L531" s="527"/>
      <c r="M531" s="527"/>
      <c r="N531" s="527"/>
      <c r="O531" s="527"/>
      <c r="P531" s="527"/>
      <c r="Q531" s="527"/>
      <c r="R531" s="528"/>
    </row>
    <row r="532" spans="4:18" x14ac:dyDescent="0.25">
      <c r="D532" s="525"/>
      <c r="E532" s="526"/>
      <c r="F532" s="527" t="str">
        <f>IF(VbigError&gt;0,"Tonnages entered into Questions 1C, 3 or 4 should not be entered into the Data Page.  These tons are automatically summed for you.","")</f>
        <v/>
      </c>
      <c r="G532" s="527"/>
      <c r="H532" s="527"/>
      <c r="I532" s="527"/>
      <c r="J532" s="527"/>
      <c r="K532" s="527"/>
      <c r="L532" s="527"/>
      <c r="M532" s="527"/>
      <c r="N532" s="527"/>
      <c r="O532" s="527"/>
      <c r="P532" s="527"/>
      <c r="Q532" s="527"/>
      <c r="R532" s="528"/>
    </row>
    <row r="533" spans="4:18" x14ac:dyDescent="0.25">
      <c r="D533" s="525"/>
      <c r="E533" s="526"/>
      <c r="F533" s="527" t="str">
        <f>IF(VbigError&gt;0,"You can see these sums in rows 13, 14 and 15 on the Data Page.  To find Data Page rows which may be in error, look for green colored cells.","")</f>
        <v/>
      </c>
      <c r="G533" s="527"/>
      <c r="H533" s="527"/>
      <c r="I533" s="527"/>
      <c r="J533" s="527"/>
      <c r="K533" s="527"/>
      <c r="L533" s="527"/>
      <c r="M533" s="527"/>
      <c r="N533" s="527"/>
      <c r="O533" s="527"/>
      <c r="P533" s="527"/>
      <c r="Q533" s="527"/>
      <c r="R533" s="528"/>
    </row>
    <row r="534" spans="4:18" x14ac:dyDescent="0.25">
      <c r="D534" s="529"/>
      <c r="E534" s="530"/>
      <c r="F534" s="531" t="str">
        <f>IF(VbigError&gt;0,"Check that the variety names are entered correctly in the Data Page and also in Questions 1B, 1C, 2, 3 and 4.","")</f>
        <v/>
      </c>
      <c r="G534" s="531"/>
      <c r="H534" s="531"/>
      <c r="I534" s="531"/>
      <c r="J534" s="531"/>
      <c r="K534" s="531"/>
      <c r="L534" s="531"/>
      <c r="M534" s="531"/>
      <c r="N534" s="531"/>
      <c r="O534" s="531"/>
      <c r="P534" s="531"/>
      <c r="Q534" s="531"/>
      <c r="R534" s="532"/>
    </row>
    <row r="535" spans="4:18" x14ac:dyDescent="0.25">
      <c r="D535" s="521" t="str">
        <f>IF(VmogError&gt;0,"?? MOG? ","")</f>
        <v/>
      </c>
      <c r="E535" s="522" t="str">
        <f>IF(VmogError&gt;0,TEXT(VmogErrCnt,0),"")</f>
        <v/>
      </c>
      <c r="F535" s="523" t="str">
        <f>IF(VmogError&gt;0,"Varieties have balance differences under 10% of the crush for that variety.  If you know that this is due to MOG, please go to the Data Page and","")</f>
        <v/>
      </c>
      <c r="G535" s="523"/>
      <c r="H535" s="523"/>
      <c r="I535" s="523"/>
      <c r="J535" s="523"/>
      <c r="K535" s="523"/>
      <c r="L535" s="523"/>
      <c r="M535" s="523"/>
      <c r="N535" s="523"/>
      <c r="O535" s="523"/>
      <c r="P535" s="523"/>
      <c r="Q535" s="523"/>
      <c r="R535" s="524"/>
    </row>
    <row r="536" spans="4:18" x14ac:dyDescent="0.25">
      <c r="D536" s="525"/>
      <c r="E536" s="526"/>
      <c r="F536" s="527" t="str">
        <f>IF(VmogError&gt;0,"enter the numeral 1 in the MOG column B for the appropriate lines where crush is greater than purchase.  If the difference is not MOG,","")</f>
        <v/>
      </c>
      <c r="G536" s="527"/>
      <c r="H536" s="527"/>
      <c r="I536" s="527"/>
      <c r="J536" s="527"/>
      <c r="K536" s="527"/>
      <c r="L536" s="527"/>
      <c r="M536" s="527"/>
      <c r="N536" s="527"/>
      <c r="O536" s="527"/>
      <c r="P536" s="527"/>
      <c r="Q536" s="527"/>
      <c r="R536" s="528"/>
    </row>
    <row r="537" spans="4:18" x14ac:dyDescent="0.25">
      <c r="D537" s="529"/>
      <c r="E537" s="530"/>
      <c r="F537" s="531" t="str">
        <f>IF(VmogError&gt;0,"please fix the error.  Remember to put grapes you grow and crush at your firm on their own Data Page line and put a 1 in Data Page column C.","")</f>
        <v/>
      </c>
      <c r="G537" s="531"/>
      <c r="H537" s="531"/>
      <c r="I537" s="531"/>
      <c r="J537" s="531"/>
      <c r="K537" s="531"/>
      <c r="L537" s="531"/>
      <c r="M537" s="531"/>
      <c r="N537" s="531"/>
      <c r="O537" s="531"/>
      <c r="P537" s="531"/>
      <c r="Q537" s="531"/>
      <c r="R537" s="532"/>
    </row>
    <row r="538" spans="4:18" x14ac:dyDescent="0.25">
      <c r="D538" s="521" t="str">
        <f>IF(VrndError&gt;0,"Rounding?  ","")</f>
        <v/>
      </c>
      <c r="E538" s="522" t="str">
        <f>IF(VrndError&gt;0,TEXT(VrndErrCnt,0),"")</f>
        <v/>
      </c>
      <c r="F538" s="516" t="str">
        <f>IF(VrndError&gt;0,"Varieties have a small balance difference that is probably due to rounding.","")</f>
        <v/>
      </c>
      <c r="G538" s="516"/>
      <c r="H538" s="516"/>
      <c r="I538" s="516"/>
      <c r="J538" s="516"/>
      <c r="K538" s="516"/>
      <c r="L538" s="516"/>
      <c r="M538" s="516"/>
      <c r="N538" s="516"/>
      <c r="O538" s="516"/>
      <c r="P538" s="516"/>
      <c r="Q538" s="516"/>
      <c r="R538" s="517"/>
    </row>
    <row r="539" spans="4:18" x14ac:dyDescent="0.25">
      <c r="D539" s="533"/>
      <c r="E539" s="534"/>
      <c r="F539" s="534"/>
      <c r="G539" s="534"/>
      <c r="H539" s="534"/>
      <c r="I539" s="534"/>
      <c r="J539" s="534"/>
      <c r="K539" s="534"/>
      <c r="L539" s="534"/>
      <c r="M539" s="534"/>
      <c r="N539" s="534"/>
      <c r="O539" s="534"/>
      <c r="P539" s="534"/>
      <c r="Q539" s="534"/>
      <c r="R539" s="535"/>
    </row>
  </sheetData>
  <phoneticPr fontId="15" type="noConversion"/>
  <conditionalFormatting sqref="A3">
    <cfRule type="expression" dxfId="51" priority="160" stopIfTrue="1">
      <formula>+L9+O9+S7&lt;&gt;0</formula>
    </cfRule>
  </conditionalFormatting>
  <conditionalFormatting sqref="A4">
    <cfRule type="expression" dxfId="50" priority="161" stopIfTrue="1">
      <formula>+L9+O9+S7&lt;&gt;0</formula>
    </cfRule>
  </conditionalFormatting>
  <conditionalFormatting sqref="A5">
    <cfRule type="expression" dxfId="49" priority="162" stopIfTrue="1">
      <formula>+L9+O9+S7&lt;&gt;0</formula>
    </cfRule>
  </conditionalFormatting>
  <conditionalFormatting sqref="A6">
    <cfRule type="expression" dxfId="48" priority="163" stopIfTrue="1">
      <formula>+L9+O9+S7&lt;&gt;0</formula>
    </cfRule>
  </conditionalFormatting>
  <conditionalFormatting sqref="A9">
    <cfRule type="expression" dxfId="47" priority="157" stopIfTrue="1">
      <formula>+L9+O9&lt;&gt;0</formula>
    </cfRule>
  </conditionalFormatting>
  <conditionalFormatting sqref="A10:A520">
    <cfRule type="expression" dxfId="46" priority="14" stopIfTrue="1">
      <formula>+C10=0</formula>
    </cfRule>
    <cfRule type="expression" dxfId="45" priority="15" stopIfTrue="1">
      <formula>W10&gt;1</formula>
    </cfRule>
    <cfRule type="expression" dxfId="44" priority="16" stopIfTrue="1">
      <formula>+L10+O10&lt;&gt;0</formula>
    </cfRule>
  </conditionalFormatting>
  <conditionalFormatting sqref="D9">
    <cfRule type="expression" dxfId="43" priority="158" stopIfTrue="1">
      <formula>E9&lt;&gt;0</formula>
    </cfRule>
  </conditionalFormatting>
  <conditionalFormatting sqref="D10:D520">
    <cfRule type="expression" dxfId="42" priority="18" stopIfTrue="1">
      <formula>W10&gt;1</formula>
    </cfRule>
    <cfRule type="expression" dxfId="41" priority="17" stopIfTrue="1">
      <formula>W10&gt;2</formula>
    </cfRule>
    <cfRule type="expression" dxfId="40" priority="19" stopIfTrue="1">
      <formula>+L10+O10&gt;0</formula>
    </cfRule>
  </conditionalFormatting>
  <conditionalFormatting sqref="D527:R534">
    <cfRule type="expression" dxfId="39" priority="168" stopIfTrue="1">
      <formula>+VbigError &gt;0</formula>
    </cfRule>
  </conditionalFormatting>
  <conditionalFormatting sqref="D535:R537">
    <cfRule type="expression" dxfId="38" priority="167" stopIfTrue="1">
      <formula>+VmogError &gt;0</formula>
    </cfRule>
  </conditionalFormatting>
  <conditionalFormatting sqref="E9">
    <cfRule type="cellIs" dxfId="37" priority="184" stopIfTrue="1" operator="notEqual">
      <formula>0</formula>
    </cfRule>
  </conditionalFormatting>
  <conditionalFormatting sqref="E10:E520">
    <cfRule type="expression" dxfId="36" priority="20" stopIfTrue="1">
      <formula>W10&gt;2</formula>
    </cfRule>
    <cfRule type="expression" dxfId="35" priority="21" stopIfTrue="1">
      <formula>W10&gt;1</formula>
    </cfRule>
    <cfRule type="expression" dxfId="34" priority="22" stopIfTrue="1">
      <formula>+L10+O10&gt;0</formula>
    </cfRule>
  </conditionalFormatting>
  <conditionalFormatting sqref="E521">
    <cfRule type="expression" dxfId="33" priority="166" stopIfTrue="1">
      <formula>+L521+O521&gt;0</formula>
    </cfRule>
    <cfRule type="expression" dxfId="32" priority="165" stopIfTrue="1">
      <formula>W521&gt;1</formula>
    </cfRule>
    <cfRule type="expression" dxfId="31" priority="164" stopIfTrue="1">
      <formula>W521&gt;2</formula>
    </cfRule>
  </conditionalFormatting>
  <conditionalFormatting sqref="F10:F520">
    <cfRule type="expression" dxfId="30" priority="1" stopIfTrue="1">
      <formula>+L10+O10&gt;0</formula>
    </cfRule>
  </conditionalFormatting>
  <conditionalFormatting sqref="F9:Q9 U9:V9">
    <cfRule type="cellIs" dxfId="29" priority="169" stopIfTrue="1" operator="greaterThan">
      <formula>0</formula>
    </cfRule>
  </conditionalFormatting>
  <conditionalFormatting sqref="F521:Q521 S521:V521">
    <cfRule type="cellIs" dxfId="28" priority="159" stopIfTrue="1" operator="notEqual">
      <formula>0</formula>
    </cfRule>
  </conditionalFormatting>
  <conditionalFormatting sqref="G10:G520">
    <cfRule type="expression" dxfId="27" priority="23" stopIfTrue="1">
      <formula>+L10+O10&gt;0</formula>
    </cfRule>
  </conditionalFormatting>
  <conditionalFormatting sqref="H1">
    <cfRule type="cellIs" dxfId="26" priority="185" stopIfTrue="1" operator="notEqual">
      <formula>+POID</formula>
    </cfRule>
  </conditionalFormatting>
  <conditionalFormatting sqref="H10:H520">
    <cfRule type="expression" dxfId="25" priority="2" stopIfTrue="1">
      <formula>+L10+O10&gt;0</formula>
    </cfRule>
  </conditionalFormatting>
  <conditionalFormatting sqref="I10:I520">
    <cfRule type="expression" dxfId="24" priority="3" stopIfTrue="1">
      <formula>+L10+O10&gt;0</formula>
    </cfRule>
  </conditionalFormatting>
  <conditionalFormatting sqref="J10:J520">
    <cfRule type="expression" dxfId="23" priority="4" stopIfTrue="1">
      <formula>+L10+O10&gt;0</formula>
    </cfRule>
  </conditionalFormatting>
  <conditionalFormatting sqref="K1">
    <cfRule type="cellIs" dxfId="22" priority="186" stopIfTrue="1" operator="notEqual">
      <formula>+Operation</formula>
    </cfRule>
  </conditionalFormatting>
  <conditionalFormatting sqref="K10:K520">
    <cfRule type="expression" dxfId="21" priority="5" stopIfTrue="1">
      <formula>+L10+O10&gt;0</formula>
    </cfRule>
  </conditionalFormatting>
  <conditionalFormatting sqref="L10:L520">
    <cfRule type="expression" dxfId="20" priority="6" stopIfTrue="1">
      <formula>+L10+O10&gt;0</formula>
    </cfRule>
  </conditionalFormatting>
  <conditionalFormatting sqref="M10:M520">
    <cfRule type="expression" dxfId="19" priority="7" stopIfTrue="1">
      <formula>+L10+O10&gt;0</formula>
    </cfRule>
  </conditionalFormatting>
  <conditionalFormatting sqref="N10:N520">
    <cfRule type="expression" dxfId="18" priority="8" stopIfTrue="1">
      <formula>+L10+O10&gt;0</formula>
    </cfRule>
  </conditionalFormatting>
  <conditionalFormatting sqref="O10:O520">
    <cfRule type="expression" dxfId="17" priority="9" stopIfTrue="1">
      <formula>+L10+O10&gt;0</formula>
    </cfRule>
  </conditionalFormatting>
  <conditionalFormatting sqref="P10:P520">
    <cfRule type="expression" dxfId="16" priority="10" stopIfTrue="1">
      <formula>+L10+O10&gt;0</formula>
    </cfRule>
  </conditionalFormatting>
  <conditionalFormatting sqref="Q10:Q520">
    <cfRule type="expression" dxfId="15" priority="11" stopIfTrue="1">
      <formula>+L10+O10&gt;0</formula>
    </cfRule>
  </conditionalFormatting>
  <conditionalFormatting sqref="R9">
    <cfRule type="cellIs" dxfId="14" priority="183" stopIfTrue="1" operator="notEqual">
      <formula>0</formula>
    </cfRule>
  </conditionalFormatting>
  <conditionalFormatting sqref="R10:R520">
    <cfRule type="expression" dxfId="13" priority="26" stopIfTrue="1">
      <formula>+L10+O10&gt;0</formula>
    </cfRule>
  </conditionalFormatting>
  <conditionalFormatting sqref="R10:R521">
    <cfRule type="cellIs" dxfId="12" priority="24" stopIfTrue="1" operator="lessThan">
      <formula>-0.2</formula>
    </cfRule>
    <cfRule type="cellIs" dxfId="11" priority="25" stopIfTrue="1" operator="between">
      <formula>-0.21</formula>
      <formula>-0.0001</formula>
    </cfRule>
  </conditionalFormatting>
  <conditionalFormatting sqref="R521">
    <cfRule type="expression" dxfId="10" priority="202" stopIfTrue="1">
      <formula>+L521+O521 &gt;0</formula>
    </cfRule>
  </conditionalFormatting>
  <conditionalFormatting sqref="U10:U520">
    <cfRule type="expression" dxfId="9" priority="13" stopIfTrue="1">
      <formula>+L10+O10&lt;&gt;0</formula>
    </cfRule>
  </conditionalFormatting>
  <conditionalFormatting sqref="V10:V520">
    <cfRule type="expression" dxfId="8" priority="12" stopIfTrue="1">
      <formula>+L10+O10&lt;&gt;0</formula>
    </cfRule>
  </conditionalFormatting>
  <pageMargins left="0.75" right="0.75" top="1" bottom="1" header="0.5" footer="0.5"/>
  <pageSetup orientation="portrait" r:id="rId1"/>
  <headerFooter alignWithMargins="0"/>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CFF"/>
  </sheetPr>
  <dimension ref="A1:K53"/>
  <sheetViews>
    <sheetView workbookViewId="0">
      <selection activeCell="J14" sqref="J14"/>
    </sheetView>
  </sheetViews>
  <sheetFormatPr defaultColWidth="9.109375" defaultRowHeight="13.2" x14ac:dyDescent="0.25"/>
  <cols>
    <col min="1" max="1" width="1.6640625" style="40" customWidth="1"/>
    <col min="2" max="2" width="1.88671875" style="40" customWidth="1"/>
    <col min="3" max="3" width="3.109375" style="40" customWidth="1"/>
    <col min="4" max="4" width="32.33203125" style="40" customWidth="1"/>
    <col min="5" max="5" width="1.33203125" style="40" customWidth="1"/>
    <col min="6" max="6" width="9" style="40" customWidth="1"/>
    <col min="7" max="9" width="18.6640625" style="40" customWidth="1"/>
    <col min="10" max="10" width="13" style="40" customWidth="1"/>
    <col min="11" max="11" width="49.33203125" style="40" customWidth="1"/>
    <col min="12" max="16384" width="9.109375" style="40"/>
  </cols>
  <sheetData>
    <row r="1" spans="1:10" ht="15.6" x14ac:dyDescent="0.3">
      <c r="A1" s="955"/>
      <c r="B1" s="956"/>
      <c r="C1" s="957" t="s">
        <v>203</v>
      </c>
      <c r="D1" s="956"/>
      <c r="E1" s="956"/>
      <c r="F1" s="956"/>
      <c r="G1" s="956"/>
      <c r="H1" s="889" t="s">
        <v>1297</v>
      </c>
      <c r="I1" s="779"/>
      <c r="J1" s="780"/>
    </row>
    <row r="2" spans="1:10" ht="13.8" thickBot="1" x14ac:dyDescent="0.3">
      <c r="A2" s="958"/>
      <c r="B2" s="959"/>
      <c r="C2" s="960" t="s">
        <v>204</v>
      </c>
      <c r="D2" s="959"/>
      <c r="E2" s="959"/>
      <c r="F2" s="959"/>
      <c r="G2" s="959"/>
      <c r="H2" s="890" t="s">
        <v>1314</v>
      </c>
      <c r="I2" s="781"/>
      <c r="J2" s="782"/>
    </row>
    <row r="3" spans="1:10" x14ac:dyDescent="0.25">
      <c r="A3" s="958"/>
      <c r="B3" s="959"/>
      <c r="C3" s="959"/>
      <c r="D3" s="959"/>
      <c r="E3" s="959"/>
      <c r="F3" s="959"/>
      <c r="G3" s="959"/>
      <c r="H3" s="959"/>
      <c r="I3" s="959"/>
      <c r="J3" s="978"/>
    </row>
    <row r="4" spans="1:10" x14ac:dyDescent="0.25">
      <c r="A4" s="958"/>
      <c r="B4" s="959"/>
      <c r="C4" s="959"/>
      <c r="D4" s="961"/>
      <c r="E4" s="959"/>
      <c r="F4" s="959"/>
      <c r="G4" s="959"/>
      <c r="H4" s="961"/>
      <c r="I4" s="961"/>
      <c r="J4" s="978"/>
    </row>
    <row r="5" spans="1:10" ht="13.8" thickBot="1" x14ac:dyDescent="0.3">
      <c r="A5" s="962"/>
      <c r="B5" s="963"/>
      <c r="C5" s="963"/>
      <c r="D5" s="963"/>
      <c r="E5" s="963"/>
      <c r="F5" s="963"/>
      <c r="G5" s="963"/>
      <c r="H5" s="963"/>
      <c r="I5" s="963"/>
      <c r="J5" s="986"/>
    </row>
    <row r="6" spans="1:10" ht="19.5" customHeight="1" thickTop="1" x14ac:dyDescent="0.3">
      <c r="A6" s="958"/>
      <c r="B6" s="964" t="s">
        <v>908</v>
      </c>
      <c r="C6" s="959"/>
      <c r="D6" s="959"/>
      <c r="E6" s="965"/>
      <c r="F6" s="966">
        <v>1.25E-3</v>
      </c>
      <c r="G6" s="965" t="s">
        <v>727</v>
      </c>
      <c r="H6" s="987">
        <f>+PDArate*1000</f>
        <v>1.25</v>
      </c>
      <c r="I6" s="965" t="s">
        <v>728</v>
      </c>
      <c r="J6" s="978"/>
    </row>
    <row r="7" spans="1:10" ht="6.75" customHeight="1" x14ac:dyDescent="0.3">
      <c r="A7" s="967"/>
      <c r="B7" s="968"/>
      <c r="C7" s="969"/>
      <c r="D7" s="969"/>
      <c r="E7" s="970"/>
      <c r="F7" s="971"/>
      <c r="G7" s="970"/>
      <c r="H7" s="988"/>
      <c r="I7" s="970"/>
      <c r="J7" s="989"/>
    </row>
    <row r="8" spans="1:10" ht="15" customHeight="1" x14ac:dyDescent="0.25">
      <c r="A8" s="958"/>
      <c r="B8" s="959"/>
      <c r="C8" s="960" t="s">
        <v>154</v>
      </c>
      <c r="D8" s="959"/>
      <c r="E8" s="959"/>
      <c r="F8" s="959"/>
      <c r="G8" s="959"/>
      <c r="H8" s="959"/>
      <c r="I8" s="959"/>
      <c r="J8" s="978"/>
    </row>
    <row r="9" spans="1:10" x14ac:dyDescent="0.25">
      <c r="A9" s="958"/>
      <c r="B9" s="959"/>
      <c r="C9" s="960"/>
      <c r="D9" s="959" t="str">
        <f>IF(+DPindicator1 &lt;&gt; +DPindicator2, "On Data Page: Missing a value for either All Purchased Tons --or-- Wtd. Avg. Price Per Ton.", " ")</f>
        <v xml:space="preserve"> </v>
      </c>
      <c r="E9" s="959"/>
      <c r="F9" s="959"/>
      <c r="G9" s="959"/>
      <c r="H9" s="959"/>
      <c r="I9" s="959"/>
      <c r="J9" s="978"/>
    </row>
    <row r="10" spans="1:10" x14ac:dyDescent="0.25">
      <c r="A10" s="958"/>
      <c r="B10" s="959"/>
      <c r="C10" s="959"/>
      <c r="D10" s="959" t="s">
        <v>1221</v>
      </c>
      <c r="E10" s="959"/>
      <c r="F10" s="959"/>
      <c r="G10" s="959"/>
      <c r="H10" s="123">
        <f>+DPpda1a</f>
        <v>0</v>
      </c>
      <c r="I10" s="958"/>
      <c r="J10" s="978"/>
    </row>
    <row r="11" spans="1:10" hidden="1" x14ac:dyDescent="0.25">
      <c r="A11" s="958"/>
      <c r="B11" s="959"/>
      <c r="C11" s="959"/>
      <c r="D11" s="959"/>
      <c r="E11" s="959"/>
      <c r="F11" s="959"/>
      <c r="G11" s="959"/>
      <c r="H11" s="345"/>
      <c r="I11" s="8"/>
      <c r="J11" s="9"/>
    </row>
    <row r="12" spans="1:10" hidden="1" x14ac:dyDescent="0.25">
      <c r="A12" s="958"/>
      <c r="B12" s="959"/>
      <c r="C12" s="959"/>
      <c r="D12" s="959"/>
      <c r="E12" s="959"/>
      <c r="F12" s="959"/>
      <c r="G12" s="959"/>
      <c r="H12" s="8"/>
      <c r="I12" s="8"/>
      <c r="J12" s="9"/>
    </row>
    <row r="13" spans="1:10" x14ac:dyDescent="0.25">
      <c r="A13" s="958"/>
      <c r="B13" s="959"/>
      <c r="C13" s="959"/>
      <c r="D13" s="972" t="s">
        <v>1252</v>
      </c>
      <c r="E13" s="973"/>
      <c r="F13" s="974">
        <f>+PDArate</f>
        <v>1.25E-3</v>
      </c>
      <c r="G13" s="976" t="s">
        <v>1229</v>
      </c>
      <c r="H13" s="978"/>
      <c r="I13" s="123">
        <f>+DPpda1a *PDArate</f>
        <v>0</v>
      </c>
      <c r="J13" s="978"/>
    </row>
    <row r="14" spans="1:10" x14ac:dyDescent="0.25">
      <c r="A14" s="967"/>
      <c r="B14" s="969"/>
      <c r="C14" s="969"/>
      <c r="D14" s="975"/>
      <c r="E14" s="975"/>
      <c r="F14" s="971"/>
      <c r="G14" s="970"/>
      <c r="H14" s="970"/>
      <c r="I14" s="970"/>
      <c r="J14" s="989"/>
    </row>
    <row r="15" spans="1:10" x14ac:dyDescent="0.25">
      <c r="A15" s="958"/>
      <c r="B15" s="959"/>
      <c r="C15" s="959"/>
      <c r="D15" s="959"/>
      <c r="E15" s="959"/>
      <c r="F15" s="959"/>
      <c r="G15" s="959"/>
      <c r="H15" s="959"/>
      <c r="I15" s="959"/>
      <c r="J15" s="978"/>
    </row>
    <row r="16" spans="1:10" x14ac:dyDescent="0.25">
      <c r="A16" s="958"/>
      <c r="B16" s="959"/>
      <c r="C16" s="960" t="s">
        <v>158</v>
      </c>
      <c r="D16" s="959"/>
      <c r="E16" s="959"/>
      <c r="F16" s="959"/>
      <c r="G16" s="768"/>
      <c r="H16" s="768"/>
      <c r="I16" s="768" t="s">
        <v>744</v>
      </c>
      <c r="J16" s="978"/>
    </row>
    <row r="17" spans="1:11" x14ac:dyDescent="0.25">
      <c r="A17" s="958"/>
      <c r="B17" s="959"/>
      <c r="C17" s="960"/>
      <c r="D17" s="976"/>
      <c r="E17" s="959"/>
      <c r="F17" s="959"/>
      <c r="G17" s="769" t="s">
        <v>743</v>
      </c>
      <c r="H17" s="769" t="s">
        <v>155</v>
      </c>
      <c r="I17" s="770" t="s">
        <v>746</v>
      </c>
      <c r="J17" s="978"/>
    </row>
    <row r="18" spans="1:11" ht="13.8" thickBot="1" x14ac:dyDescent="0.3">
      <c r="A18" s="958"/>
      <c r="B18" s="959"/>
      <c r="C18" s="959"/>
      <c r="D18" s="976" t="s">
        <v>1225</v>
      </c>
      <c r="E18" s="965"/>
      <c r="F18" s="959"/>
      <c r="G18" s="771"/>
      <c r="H18" s="772"/>
      <c r="I18" s="877">
        <f>+PDArate</f>
        <v>1.25E-3</v>
      </c>
      <c r="J18" s="978"/>
    </row>
    <row r="19" spans="1:11" x14ac:dyDescent="0.25">
      <c r="A19" s="958"/>
      <c r="B19" s="959"/>
      <c r="C19" s="959"/>
      <c r="D19" s="977" t="s">
        <v>1228</v>
      </c>
      <c r="E19" s="965"/>
      <c r="F19" s="978"/>
      <c r="G19" s="776">
        <f>+Q2grown</f>
        <v>0</v>
      </c>
      <c r="H19" s="777">
        <f>+Q2value</f>
        <v>0</v>
      </c>
      <c r="I19" s="777">
        <f>+H19*PDArate</f>
        <v>0</v>
      </c>
      <c r="J19" s="978"/>
      <c r="K19" s="40" t="str">
        <f>IF(Q2P1bErr &gt;0, "Assessment Calcuation Error in Question 2.", "")</f>
        <v/>
      </c>
    </row>
    <row r="20" spans="1:11" x14ac:dyDescent="0.25">
      <c r="A20" s="958"/>
      <c r="B20" s="959"/>
      <c r="C20" s="959"/>
      <c r="D20" s="977" t="s">
        <v>1227</v>
      </c>
      <c r="E20" s="965"/>
      <c r="F20" s="978"/>
      <c r="G20" s="776">
        <f>+Q4Tons</f>
        <v>0</v>
      </c>
      <c r="H20" s="777">
        <f>+Q4Value</f>
        <v>0</v>
      </c>
      <c r="I20" s="777">
        <f>+H20*PDArate</f>
        <v>0</v>
      </c>
      <c r="J20" s="978"/>
      <c r="K20" s="40" t="str">
        <f>IF(Q4P1bErr &gt;0, "Assessment Calcuation Error in Question 4.", "")</f>
        <v/>
      </c>
    </row>
    <row r="21" spans="1:11" ht="13.8" thickBot="1" x14ac:dyDescent="0.3">
      <c r="A21" s="958"/>
      <c r="B21" s="959"/>
      <c r="C21" s="959"/>
      <c r="D21" s="977" t="s">
        <v>1226</v>
      </c>
      <c r="E21" s="965"/>
      <c r="F21" s="978"/>
      <c r="G21" s="776">
        <f>+DPgrowcrush</f>
        <v>0</v>
      </c>
      <c r="H21" s="777">
        <f>+DPpda1b</f>
        <v>0</v>
      </c>
      <c r="I21" s="777">
        <f>+H21*PDArate</f>
        <v>0</v>
      </c>
      <c r="J21" s="978"/>
      <c r="K21" s="40" t="str">
        <f>IF(DpP1bErr &gt;0, "Assessment Calcuation Error in Data Page.", "")</f>
        <v/>
      </c>
    </row>
    <row r="22" spans="1:11" ht="13.8" hidden="1" thickBot="1" x14ac:dyDescent="0.3">
      <c r="A22" s="958"/>
      <c r="B22" s="959"/>
      <c r="C22" s="959"/>
      <c r="D22" s="977" t="s">
        <v>712</v>
      </c>
      <c r="E22" s="965"/>
      <c r="F22" s="978"/>
      <c r="G22" s="406">
        <f>+Q3Atons</f>
        <v>0</v>
      </c>
      <c r="H22" s="405">
        <f>+Q3value</f>
        <v>0</v>
      </c>
      <c r="I22" s="405">
        <f>+H22*PDArate</f>
        <v>0</v>
      </c>
      <c r="J22" s="978"/>
      <c r="K22" s="40" t="str">
        <f>IF(Q3P1bErr &gt;0, "Assessment Calcuation Error in Question 3.", "")</f>
        <v/>
      </c>
    </row>
    <row r="23" spans="1:11" ht="13.8" thickTop="1" x14ac:dyDescent="0.25">
      <c r="A23" s="958"/>
      <c r="B23" s="959"/>
      <c r="C23" s="959"/>
      <c r="D23" s="1002" t="s">
        <v>1545</v>
      </c>
      <c r="E23" s="979"/>
      <c r="F23" s="978"/>
      <c r="G23" s="403">
        <f>SUM(G19:G22)</f>
        <v>0</v>
      </c>
      <c r="H23" s="404">
        <f>SUM(H19:H22)</f>
        <v>0</v>
      </c>
      <c r="I23" s="404">
        <f>SUM(I19:I22)</f>
        <v>0</v>
      </c>
      <c r="J23" s="978"/>
      <c r="K23" s="40" t="str">
        <f>IF(+Q2P1bErr+Q3P1bErr+Q4P1bErr+DpP1bErr &gt;0, "Assessment Calcuation Error In Workbook.", "")</f>
        <v/>
      </c>
    </row>
    <row r="24" spans="1:11" x14ac:dyDescent="0.25">
      <c r="A24" s="967"/>
      <c r="B24" s="969"/>
      <c r="C24" s="969"/>
      <c r="D24" s="980"/>
      <c r="E24" s="980"/>
      <c r="F24" s="969"/>
      <c r="G24" s="969"/>
      <c r="H24" s="993"/>
      <c r="I24" s="993"/>
      <c r="J24" s="989"/>
    </row>
    <row r="25" spans="1:11" ht="15" customHeight="1" x14ac:dyDescent="0.25">
      <c r="A25" s="958"/>
      <c r="B25" s="959"/>
      <c r="C25" s="959"/>
      <c r="D25" s="959"/>
      <c r="E25" s="959"/>
      <c r="F25" s="959"/>
      <c r="G25" s="959"/>
      <c r="H25" s="991"/>
      <c r="I25" s="996"/>
      <c r="J25" s="978"/>
    </row>
    <row r="26" spans="1:11" ht="14.25" customHeight="1" x14ac:dyDescent="0.25">
      <c r="A26" s="958"/>
      <c r="B26" s="959"/>
      <c r="C26" s="960" t="s">
        <v>1222</v>
      </c>
      <c r="D26" s="959"/>
      <c r="E26" s="959"/>
      <c r="F26" s="959"/>
      <c r="G26" s="991"/>
      <c r="H26" s="994"/>
      <c r="I26" s="123">
        <f>ROUND(+PDA1A,2)+ROUND(+PDA1B,2)</f>
        <v>0</v>
      </c>
      <c r="J26" s="978"/>
    </row>
    <row r="27" spans="1:11" ht="13.8" thickBot="1" x14ac:dyDescent="0.3">
      <c r="A27" s="962"/>
      <c r="B27" s="963"/>
      <c r="C27" s="963"/>
      <c r="D27" s="963"/>
      <c r="E27" s="963"/>
      <c r="F27" s="963"/>
      <c r="G27" s="963"/>
      <c r="H27" s="995"/>
      <c r="I27" s="997"/>
      <c r="J27" s="986"/>
    </row>
    <row r="28" spans="1:11" ht="18.75" customHeight="1" thickTop="1" x14ac:dyDescent="0.3">
      <c r="A28" s="958"/>
      <c r="B28" s="964" t="s">
        <v>909</v>
      </c>
      <c r="C28" s="959"/>
      <c r="D28" s="959"/>
      <c r="E28" s="959"/>
      <c r="F28" s="959"/>
      <c r="G28" s="959"/>
      <c r="H28" s="959"/>
      <c r="I28" s="959"/>
      <c r="J28" s="978"/>
    </row>
    <row r="29" spans="1:11" x14ac:dyDescent="0.25">
      <c r="A29" s="958"/>
      <c r="B29" s="959"/>
      <c r="C29" s="960" t="s">
        <v>159</v>
      </c>
      <c r="D29" s="959"/>
      <c r="E29" s="959"/>
      <c r="F29" s="959"/>
      <c r="G29" s="959"/>
      <c r="H29" s="768" t="s">
        <v>745</v>
      </c>
      <c r="I29" s="768" t="s">
        <v>744</v>
      </c>
      <c r="J29" s="978"/>
    </row>
    <row r="30" spans="1:11" ht="13.8" thickBot="1" x14ac:dyDescent="0.3">
      <c r="A30" s="958"/>
      <c r="B30" s="959"/>
      <c r="C30" s="959"/>
      <c r="D30" s="981" t="s">
        <v>907</v>
      </c>
      <c r="E30" s="959"/>
      <c r="F30" s="959"/>
      <c r="G30" s="959"/>
      <c r="H30" s="772"/>
      <c r="I30" s="773" t="s">
        <v>1303</v>
      </c>
      <c r="J30" s="978"/>
    </row>
    <row r="31" spans="1:11" x14ac:dyDescent="0.25">
      <c r="A31" s="958"/>
      <c r="B31" s="959"/>
      <c r="C31" s="959"/>
      <c r="D31" s="981" t="s">
        <v>1224</v>
      </c>
      <c r="E31" s="959"/>
      <c r="F31" s="959"/>
      <c r="G31" s="959"/>
      <c r="H31" s="124">
        <f>IF(DPcrush&gt;100, DPcrush, 0)</f>
        <v>0</v>
      </c>
      <c r="I31" s="123">
        <f>IF(DPcrush&gt;100, DPcrush *0.14, 0)</f>
        <v>0</v>
      </c>
      <c r="J31" s="978"/>
    </row>
    <row r="32" spans="1:11" x14ac:dyDescent="0.25">
      <c r="A32" s="967"/>
      <c r="B32" s="969"/>
      <c r="C32" s="969"/>
      <c r="D32" s="969"/>
      <c r="E32" s="969"/>
      <c r="F32" s="969"/>
      <c r="G32" s="969"/>
      <c r="H32" s="969"/>
      <c r="I32" s="969"/>
      <c r="J32" s="989"/>
    </row>
    <row r="33" spans="1:11" ht="17.25" customHeight="1" x14ac:dyDescent="0.25">
      <c r="A33" s="958"/>
      <c r="B33" s="959"/>
      <c r="C33" s="960" t="s">
        <v>160</v>
      </c>
      <c r="D33" s="959"/>
      <c r="E33" s="959"/>
      <c r="F33" s="959"/>
      <c r="G33" s="959"/>
      <c r="H33" s="959"/>
      <c r="I33" s="959"/>
      <c r="J33" s="978"/>
    </row>
    <row r="34" spans="1:11" ht="11.25" customHeight="1" x14ac:dyDescent="0.25">
      <c r="A34" s="958"/>
      <c r="B34" s="959"/>
      <c r="C34" s="960"/>
      <c r="D34" s="981" t="s">
        <v>1253</v>
      </c>
      <c r="E34" s="959"/>
      <c r="F34" s="959"/>
      <c r="G34" s="959"/>
      <c r="H34" s="768" t="s">
        <v>745</v>
      </c>
      <c r="I34" s="774" t="str">
        <f>IF(H35&gt;0,"No GC &amp; GA","")</f>
        <v/>
      </c>
      <c r="J34" s="978"/>
    </row>
    <row r="35" spans="1:11" ht="13.5" customHeight="1" x14ac:dyDescent="0.25">
      <c r="A35" s="958"/>
      <c r="B35" s="959"/>
      <c r="C35" s="959"/>
      <c r="D35" s="981" t="s">
        <v>1254</v>
      </c>
      <c r="E35" s="959"/>
      <c r="F35" s="959"/>
      <c r="G35" s="979"/>
      <c r="H35" s="125">
        <f>IF(DPcrush&lt;=100, DPcrush, 0)</f>
        <v>0</v>
      </c>
      <c r="I35" s="775" t="str">
        <f>IF(H35&gt;0,"Assessment Due","")</f>
        <v/>
      </c>
      <c r="J35" s="978"/>
    </row>
    <row r="36" spans="1:11" hidden="1" x14ac:dyDescent="0.25">
      <c r="A36" s="958"/>
      <c r="B36" s="959"/>
      <c r="C36" s="959"/>
      <c r="D36" s="959"/>
      <c r="E36" s="959"/>
      <c r="F36" s="959"/>
      <c r="G36" s="959"/>
      <c r="H36" s="8"/>
      <c r="I36" s="8"/>
      <c r="J36" s="978"/>
    </row>
    <row r="37" spans="1:11" ht="18" hidden="1" customHeight="1" thickTop="1" x14ac:dyDescent="0.3">
      <c r="A37" s="982"/>
      <c r="B37" s="983" t="s">
        <v>910</v>
      </c>
      <c r="C37" s="984"/>
      <c r="D37" s="984"/>
      <c r="E37" s="984"/>
      <c r="F37" s="984"/>
      <c r="G37" s="984"/>
      <c r="H37" s="552"/>
      <c r="I37" s="552"/>
      <c r="J37" s="990"/>
    </row>
    <row r="38" spans="1:11" hidden="1" x14ac:dyDescent="0.25">
      <c r="A38" s="958"/>
      <c r="B38" s="959"/>
      <c r="C38" s="981" t="s">
        <v>1312</v>
      </c>
      <c r="D38" s="959"/>
      <c r="E38" s="959"/>
      <c r="F38" s="959"/>
      <c r="G38" s="959"/>
      <c r="H38" s="8"/>
      <c r="I38" s="8"/>
      <c r="J38" s="978"/>
    </row>
    <row r="39" spans="1:11" hidden="1" x14ac:dyDescent="0.25">
      <c r="A39" s="958"/>
      <c r="B39" s="959"/>
      <c r="C39" s="959" t="s">
        <v>806</v>
      </c>
      <c r="D39" s="959"/>
      <c r="E39" s="959"/>
      <c r="F39" s="959"/>
      <c r="G39" s="959"/>
      <c r="H39" s="553" t="s">
        <v>956</v>
      </c>
      <c r="I39" s="8"/>
      <c r="J39" s="978"/>
    </row>
    <row r="40" spans="1:11" ht="6" hidden="1" customHeight="1" x14ac:dyDescent="0.25">
      <c r="A40" s="958"/>
      <c r="B40" s="959"/>
      <c r="C40" s="959"/>
      <c r="D40" s="959"/>
      <c r="E40" s="959"/>
      <c r="F40" s="959"/>
      <c r="G40" s="959"/>
      <c r="H40" s="553"/>
      <c r="I40" s="8"/>
      <c r="J40" s="978"/>
    </row>
    <row r="41" spans="1:11" ht="6" hidden="1" customHeight="1" x14ac:dyDescent="0.25">
      <c r="A41" s="958"/>
      <c r="B41" s="959"/>
      <c r="C41" s="959"/>
      <c r="D41" s="959"/>
      <c r="E41" s="959"/>
      <c r="F41" s="959"/>
      <c r="G41" s="959"/>
      <c r="H41" s="553"/>
      <c r="I41" s="8"/>
      <c r="J41" s="978"/>
    </row>
    <row r="42" spans="1:11" hidden="1" x14ac:dyDescent="0.25">
      <c r="A42" s="958"/>
      <c r="B42" s="959"/>
      <c r="C42" s="981" t="s">
        <v>955</v>
      </c>
      <c r="D42" s="981"/>
      <c r="E42" s="959"/>
      <c r="F42" s="959"/>
      <c r="G42" s="992">
        <v>0</v>
      </c>
      <c r="H42" s="638" t="s">
        <v>977</v>
      </c>
      <c r="I42" s="123">
        <f>G42 * 25</f>
        <v>0</v>
      </c>
      <c r="J42" s="978"/>
    </row>
    <row r="43" spans="1:11" ht="13.8" thickBot="1" x14ac:dyDescent="0.3">
      <c r="A43" s="962"/>
      <c r="B43" s="963"/>
      <c r="C43" s="963"/>
      <c r="D43" s="963"/>
      <c r="E43" s="963"/>
      <c r="F43" s="963"/>
      <c r="G43" s="963"/>
      <c r="H43" s="963"/>
      <c r="I43" s="963"/>
      <c r="J43" s="986"/>
    </row>
    <row r="44" spans="1:11" ht="20.25" customHeight="1" thickTop="1" thickBot="1" x14ac:dyDescent="0.35">
      <c r="A44" s="958"/>
      <c r="B44" s="964" t="s">
        <v>1281</v>
      </c>
      <c r="C44" s="959"/>
      <c r="D44" s="959"/>
      <c r="E44" s="959"/>
      <c r="F44" s="985"/>
      <c r="G44" s="985"/>
      <c r="H44" s="959"/>
      <c r="I44" s="959"/>
      <c r="J44" s="978"/>
    </row>
    <row r="45" spans="1:11" ht="17.25" customHeight="1" thickTop="1" thickBot="1" x14ac:dyDescent="0.35">
      <c r="A45" s="958"/>
      <c r="B45" s="959"/>
      <c r="C45" s="981" t="s">
        <v>1255</v>
      </c>
      <c r="D45" s="959"/>
      <c r="E45" s="959"/>
      <c r="F45" s="965"/>
      <c r="G45" s="959"/>
      <c r="H45" s="766" t="s">
        <v>725</v>
      </c>
      <c r="I45" s="767">
        <f>+GC2A+PDA1C+I42</f>
        <v>0</v>
      </c>
      <c r="J45" s="978"/>
      <c r="K45" s="40" t="str">
        <f>IF(+Q2P1bErr+Q3P1bErr+Q4P1bErr+DpP1bErr &gt;0, "Assessment Calcuation Error In Workbook.", "")</f>
        <v/>
      </c>
    </row>
    <row r="46" spans="1:11" ht="15.75" customHeight="1" thickTop="1" x14ac:dyDescent="0.25">
      <c r="A46" s="958"/>
      <c r="B46" s="959"/>
      <c r="C46" s="959"/>
      <c r="D46" s="959"/>
      <c r="E46" s="959"/>
      <c r="F46" s="959"/>
      <c r="G46" s="959"/>
      <c r="H46" s="959" t="s">
        <v>1223</v>
      </c>
      <c r="I46" s="959"/>
      <c r="J46" s="978"/>
    </row>
    <row r="47" spans="1:11" ht="6.75" customHeight="1" thickBot="1" x14ac:dyDescent="0.3">
      <c r="A47" s="958"/>
      <c r="B47" s="959"/>
      <c r="C47" s="959"/>
      <c r="D47" s="959"/>
      <c r="E47" s="959"/>
      <c r="F47" s="959"/>
      <c r="G47" s="959"/>
      <c r="H47" s="959"/>
      <c r="I47" s="959"/>
      <c r="J47" s="978"/>
    </row>
    <row r="48" spans="1:11" ht="19.5" customHeight="1" thickTop="1" x14ac:dyDescent="0.3">
      <c r="A48" s="982"/>
      <c r="B48" s="983" t="s">
        <v>1282</v>
      </c>
      <c r="C48" s="984"/>
      <c r="D48" s="984"/>
      <c r="E48" s="984"/>
      <c r="F48" s="984"/>
      <c r="G48" s="984"/>
      <c r="H48" s="984"/>
      <c r="I48" s="984"/>
      <c r="J48" s="990"/>
    </row>
    <row r="49" spans="1:10" x14ac:dyDescent="0.25">
      <c r="A49" s="958"/>
      <c r="B49" s="959"/>
      <c r="C49" s="959"/>
      <c r="D49" s="959"/>
      <c r="E49" s="959"/>
      <c r="F49" s="959"/>
      <c r="G49" s="959"/>
      <c r="H49" s="959"/>
      <c r="I49" s="959"/>
      <c r="J49" s="978"/>
    </row>
    <row r="50" spans="1:10" x14ac:dyDescent="0.25">
      <c r="A50" s="958"/>
      <c r="B50" s="959"/>
      <c r="C50" s="959"/>
      <c r="D50" s="959" t="s">
        <v>231</v>
      </c>
      <c r="E50" s="959"/>
      <c r="F50" s="959"/>
      <c r="G50" s="959"/>
      <c r="H50" s="724" t="s">
        <v>1184</v>
      </c>
      <c r="I50" s="46" t="s">
        <v>108</v>
      </c>
      <c r="J50" s="978"/>
    </row>
    <row r="51" spans="1:10" x14ac:dyDescent="0.25">
      <c r="A51" s="958"/>
      <c r="B51" s="959"/>
      <c r="C51" s="959"/>
      <c r="D51" s="981" t="s">
        <v>1499</v>
      </c>
      <c r="E51" s="959"/>
      <c r="F51" s="959"/>
      <c r="G51" s="959"/>
      <c r="H51" s="783"/>
      <c r="I51" s="783" t="s">
        <v>1256</v>
      </c>
      <c r="J51" s="978"/>
    </row>
    <row r="52" spans="1:10" ht="6.75" customHeight="1" x14ac:dyDescent="0.25">
      <c r="A52" s="958"/>
      <c r="B52" s="959"/>
      <c r="C52" s="959"/>
      <c r="D52" s="959"/>
      <c r="E52" s="959"/>
      <c r="F52" s="959"/>
      <c r="G52" s="959"/>
      <c r="H52" s="959"/>
      <c r="I52" s="959"/>
      <c r="J52" s="978"/>
    </row>
    <row r="53" spans="1:10" ht="7.5" customHeight="1" x14ac:dyDescent="0.25">
      <c r="A53" s="967"/>
      <c r="B53" s="969"/>
      <c r="C53" s="969"/>
      <c r="D53" s="969"/>
      <c r="E53" s="969"/>
      <c r="F53" s="969"/>
      <c r="G53" s="969"/>
      <c r="H53" s="969"/>
      <c r="I53" s="969"/>
      <c r="J53" s="989"/>
    </row>
  </sheetData>
  <sheetProtection algorithmName="SHA-512" hashValue="cS0eNbj97lxxqo7zpUWFImLSby7gLOJokEGRGv8/RfxKP0z/V8LgJn1zM1XlpFstjW/b/XPASu/4+oM1+87lGA==" saltValue="K0xS2EszUjfMqbN96bM/EA==" spinCount="100000" sheet="1" objects="1" scenarios="1"/>
  <phoneticPr fontId="0" type="noConversion"/>
  <conditionalFormatting sqref="D9">
    <cfRule type="expression" dxfId="7" priority="11" stopIfTrue="1">
      <formula>+DPindicator1 &lt;&gt; +DPindicator2</formula>
    </cfRule>
  </conditionalFormatting>
  <conditionalFormatting sqref="H10 I13 H19:I23 G23 I26 I45">
    <cfRule type="expression" dxfId="6" priority="2" stopIfTrue="1">
      <formula>ISNA(+G10)</formula>
    </cfRule>
  </conditionalFormatting>
  <conditionalFormatting sqref="K19">
    <cfRule type="expression" dxfId="5" priority="6" stopIfTrue="1">
      <formula>+Q2P1bErr &gt; 0</formula>
    </cfRule>
  </conditionalFormatting>
  <conditionalFormatting sqref="K20">
    <cfRule type="expression" dxfId="4" priority="7" stopIfTrue="1">
      <formula>+Q4P1bErr &gt; 0</formula>
    </cfRule>
  </conditionalFormatting>
  <conditionalFormatting sqref="K21">
    <cfRule type="expression" dxfId="3" priority="8" stopIfTrue="1">
      <formula>+DpP1bErr &gt; 0</formula>
    </cfRule>
  </conditionalFormatting>
  <conditionalFormatting sqref="K22">
    <cfRule type="expression" dxfId="2" priority="9" stopIfTrue="1">
      <formula>+Q3P1bErr &gt; 0</formula>
    </cfRule>
  </conditionalFormatting>
  <conditionalFormatting sqref="K23 K45">
    <cfRule type="expression" dxfId="1" priority="10" stopIfTrue="1">
      <formula>+Q2P1bErr+Q3P1bErr+Q4P1bErr+DpP1bErr &gt; 0</formula>
    </cfRule>
  </conditionalFormatting>
  <hyperlinks>
    <hyperlink ref="H39" r:id="rId1" xr:uid="{00000000-0004-0000-0D00-000000000000}"/>
  </hyperlinks>
  <pageMargins left="0.75" right="0.25" top="1" bottom="1" header="0.5" footer="0.5"/>
  <pageSetup paperSize="5" orientation="portrait" r:id="rId2"/>
  <headerFooter alignWithMargins="0"/>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Y152"/>
  <sheetViews>
    <sheetView workbookViewId="0">
      <pane xSplit="1" ySplit="5" topLeftCell="B82" activePane="bottomRight" state="frozen"/>
      <selection pane="topRight" activeCell="B1" sqref="B1"/>
      <selection pane="bottomLeft" activeCell="A6" sqref="A6"/>
      <selection pane="bottomRight" activeCell="AA97" sqref="AA97"/>
    </sheetView>
  </sheetViews>
  <sheetFormatPr defaultColWidth="9.109375" defaultRowHeight="13.2" x14ac:dyDescent="0.25"/>
  <cols>
    <col min="1" max="1" width="18.5546875" style="40" customWidth="1"/>
    <col min="2" max="3" width="7.109375" style="40" customWidth="1"/>
    <col min="4" max="4" width="8.88671875" style="40" customWidth="1"/>
    <col min="5" max="18" width="7.109375" style="40" customWidth="1"/>
    <col min="19" max="19" width="12.88671875" style="40" customWidth="1"/>
    <col min="20" max="20" width="13.109375" style="40" customWidth="1"/>
    <col min="21" max="21" width="1.33203125" style="40" customWidth="1"/>
    <col min="22" max="16384" width="9.109375" style="40"/>
  </cols>
  <sheetData>
    <row r="1" spans="1:25" ht="18.75" customHeight="1" x14ac:dyDescent="0.3">
      <c r="A1" s="193" t="s">
        <v>205</v>
      </c>
      <c r="B1" s="246" t="s">
        <v>206</v>
      </c>
      <c r="C1" s="194"/>
      <c r="D1" s="194"/>
      <c r="E1" s="194"/>
      <c r="F1" s="194"/>
      <c r="G1" s="194"/>
      <c r="H1" s="194"/>
      <c r="I1" s="194"/>
      <c r="J1" s="194"/>
      <c r="K1" s="194"/>
      <c r="L1" s="194"/>
      <c r="M1" s="194"/>
      <c r="N1" s="194"/>
      <c r="O1" s="194"/>
      <c r="P1" s="194"/>
      <c r="Q1" s="194"/>
      <c r="R1" s="194"/>
      <c r="S1" s="194"/>
      <c r="T1" s="194"/>
      <c r="U1" s="230"/>
    </row>
    <row r="2" spans="1:25" x14ac:dyDescent="0.25">
      <c r="A2" s="231"/>
      <c r="B2" s="178" t="s">
        <v>209</v>
      </c>
      <c r="C2" s="106"/>
      <c r="D2" s="106"/>
      <c r="E2" s="106"/>
      <c r="F2" s="106"/>
      <c r="G2" s="106"/>
      <c r="H2" s="106"/>
      <c r="I2" s="106"/>
      <c r="J2" s="106"/>
      <c r="K2" s="106"/>
      <c r="L2" s="106"/>
      <c r="M2" s="106"/>
      <c r="N2" s="196" t="s">
        <v>210</v>
      </c>
      <c r="O2" s="106"/>
      <c r="P2" s="106"/>
      <c r="Q2" s="106"/>
      <c r="R2" s="106"/>
      <c r="S2" s="106"/>
      <c r="T2" s="106"/>
      <c r="U2" s="234"/>
    </row>
    <row r="3" spans="1:25" x14ac:dyDescent="0.25">
      <c r="A3" s="231"/>
      <c r="B3" s="178" t="s">
        <v>980</v>
      </c>
      <c r="C3" s="106"/>
      <c r="D3" s="106"/>
      <c r="E3" s="106"/>
      <c r="F3" s="106"/>
      <c r="G3" s="106"/>
      <c r="H3" s="106"/>
      <c r="I3" s="106"/>
      <c r="J3" s="106"/>
      <c r="K3" s="106"/>
      <c r="L3" s="106"/>
      <c r="M3" s="106"/>
      <c r="N3" s="196" t="s">
        <v>211</v>
      </c>
      <c r="O3" s="106"/>
      <c r="P3" s="106"/>
      <c r="Q3" s="106"/>
      <c r="R3" s="106"/>
      <c r="S3" s="106"/>
      <c r="T3" s="106"/>
      <c r="U3" s="234"/>
    </row>
    <row r="4" spans="1:25" ht="12.75" customHeight="1" thickBot="1" x14ac:dyDescent="0.3">
      <c r="A4" s="231"/>
      <c r="B4" s="315" t="s">
        <v>672</v>
      </c>
      <c r="C4" s="316"/>
      <c r="D4" s="317"/>
      <c r="E4" s="106"/>
      <c r="F4" s="106"/>
      <c r="G4" s="106"/>
      <c r="H4" s="106"/>
      <c r="I4" s="106"/>
      <c r="J4" s="106"/>
      <c r="K4" s="106"/>
      <c r="L4" s="106"/>
      <c r="M4" s="106"/>
      <c r="N4" s="106"/>
      <c r="O4" s="106"/>
      <c r="P4" s="106"/>
      <c r="Q4" s="106"/>
      <c r="R4" s="106"/>
      <c r="S4" s="106"/>
      <c r="T4" s="106"/>
      <c r="U4" s="234"/>
      <c r="X4" s="1001" t="s">
        <v>1530</v>
      </c>
      <c r="Y4" s="622"/>
    </row>
    <row r="5" spans="1:25" ht="18.75" customHeight="1" thickTop="1" thickBot="1" x14ac:dyDescent="0.3">
      <c r="A5" s="247" t="s">
        <v>109</v>
      </c>
      <c r="B5" s="248" t="s">
        <v>174</v>
      </c>
      <c r="C5" s="249" t="s">
        <v>175</v>
      </c>
      <c r="D5" s="249" t="s">
        <v>176</v>
      </c>
      <c r="E5" s="249" t="s">
        <v>177</v>
      </c>
      <c r="F5" s="249" t="s">
        <v>178</v>
      </c>
      <c r="G5" s="249" t="s">
        <v>179</v>
      </c>
      <c r="H5" s="249" t="s">
        <v>180</v>
      </c>
      <c r="I5" s="249" t="s">
        <v>181</v>
      </c>
      <c r="J5" s="249" t="s">
        <v>182</v>
      </c>
      <c r="K5" s="249" t="s">
        <v>183</v>
      </c>
      <c r="L5" s="249" t="s">
        <v>184</v>
      </c>
      <c r="M5" s="249" t="s">
        <v>185</v>
      </c>
      <c r="N5" s="249" t="s">
        <v>188</v>
      </c>
      <c r="O5" s="249" t="s">
        <v>189</v>
      </c>
      <c r="P5" s="249" t="s">
        <v>190</v>
      </c>
      <c r="Q5" s="249" t="s">
        <v>191</v>
      </c>
      <c r="R5" s="249" t="s">
        <v>192</v>
      </c>
      <c r="S5" s="250" t="s">
        <v>1081</v>
      </c>
      <c r="T5" s="251" t="s">
        <v>976</v>
      </c>
      <c r="U5" s="234"/>
    </row>
    <row r="6" spans="1:25" x14ac:dyDescent="0.25">
      <c r="A6" s="171" t="s">
        <v>213</v>
      </c>
      <c r="B6" s="33"/>
      <c r="C6" s="34"/>
      <c r="D6" s="34"/>
      <c r="E6" s="34"/>
      <c r="F6" s="34"/>
      <c r="G6" s="34"/>
      <c r="H6" s="34"/>
      <c r="I6" s="34"/>
      <c r="J6" s="34"/>
      <c r="K6" s="34"/>
      <c r="L6" s="34"/>
      <c r="M6" s="34"/>
      <c r="N6" s="34"/>
      <c r="O6" s="34"/>
      <c r="P6" s="34"/>
      <c r="Q6" s="34"/>
      <c r="R6" s="34"/>
      <c r="S6" s="34"/>
      <c r="T6" s="136"/>
      <c r="U6" s="9"/>
    </row>
    <row r="7" spans="1:25" x14ac:dyDescent="0.25">
      <c r="A7" s="43" t="s">
        <v>193</v>
      </c>
      <c r="B7" s="27">
        <v>0</v>
      </c>
      <c r="C7" s="28">
        <v>0</v>
      </c>
      <c r="D7" s="28">
        <v>0</v>
      </c>
      <c r="E7" s="28">
        <v>0</v>
      </c>
      <c r="F7" s="28">
        <v>0</v>
      </c>
      <c r="G7" s="28">
        <v>0</v>
      </c>
      <c r="H7" s="28">
        <v>0</v>
      </c>
      <c r="I7" s="28">
        <v>0</v>
      </c>
      <c r="J7" s="28">
        <v>0</v>
      </c>
      <c r="K7" s="28">
        <v>0</v>
      </c>
      <c r="L7" s="28">
        <v>0</v>
      </c>
      <c r="M7" s="28">
        <v>0</v>
      </c>
      <c r="N7" s="28">
        <v>245.66</v>
      </c>
      <c r="O7" s="28">
        <v>0</v>
      </c>
      <c r="P7" s="28">
        <v>0</v>
      </c>
      <c r="Q7" s="28">
        <v>0</v>
      </c>
      <c r="R7" s="28">
        <v>0</v>
      </c>
      <c r="S7" s="28">
        <v>245.66</v>
      </c>
      <c r="T7" s="137">
        <v>263.26</v>
      </c>
      <c r="U7" s="9"/>
    </row>
    <row r="8" spans="1:25" x14ac:dyDescent="0.25">
      <c r="A8" s="44" t="s">
        <v>194</v>
      </c>
      <c r="B8" s="31">
        <v>0</v>
      </c>
      <c r="C8" s="32">
        <v>0</v>
      </c>
      <c r="D8" s="32">
        <v>0</v>
      </c>
      <c r="E8" s="32">
        <v>0</v>
      </c>
      <c r="F8" s="32">
        <v>0</v>
      </c>
      <c r="G8" s="32">
        <v>0</v>
      </c>
      <c r="H8" s="32">
        <v>0</v>
      </c>
      <c r="I8" s="32">
        <v>0</v>
      </c>
      <c r="J8" s="32">
        <v>0</v>
      </c>
      <c r="K8" s="32">
        <v>0</v>
      </c>
      <c r="L8" s="32">
        <v>0</v>
      </c>
      <c r="M8" s="32">
        <v>0</v>
      </c>
      <c r="N8" s="32">
        <v>258.89999999999998</v>
      </c>
      <c r="O8" s="32">
        <v>183.06</v>
      </c>
      <c r="P8" s="32">
        <v>0</v>
      </c>
      <c r="Q8" s="32">
        <v>0</v>
      </c>
      <c r="R8" s="32">
        <v>0</v>
      </c>
      <c r="S8" s="32">
        <v>252.18</v>
      </c>
      <c r="T8" s="138">
        <v>236.54</v>
      </c>
      <c r="U8" s="9"/>
    </row>
    <row r="9" spans="1:25" x14ac:dyDescent="0.25">
      <c r="A9" s="44" t="s">
        <v>906</v>
      </c>
      <c r="B9" s="31">
        <v>0</v>
      </c>
      <c r="C9" s="32">
        <v>0</v>
      </c>
      <c r="D9" s="32">
        <v>0</v>
      </c>
      <c r="E9" s="32">
        <v>0</v>
      </c>
      <c r="F9" s="32">
        <v>0</v>
      </c>
      <c r="G9" s="32">
        <v>0</v>
      </c>
      <c r="H9" s="32">
        <v>0</v>
      </c>
      <c r="I9" s="32">
        <v>0</v>
      </c>
      <c r="J9" s="32">
        <v>0</v>
      </c>
      <c r="K9" s="32">
        <v>0</v>
      </c>
      <c r="L9" s="32">
        <v>0</v>
      </c>
      <c r="M9" s="32">
        <v>0</v>
      </c>
      <c r="N9" s="32">
        <v>0</v>
      </c>
      <c r="O9" s="32">
        <v>0</v>
      </c>
      <c r="P9" s="32">
        <v>0</v>
      </c>
      <c r="Q9" s="32">
        <v>0</v>
      </c>
      <c r="R9" s="32">
        <v>0</v>
      </c>
      <c r="S9" s="32">
        <v>0</v>
      </c>
      <c r="T9" s="138">
        <v>391.06</v>
      </c>
      <c r="U9" s="9"/>
    </row>
    <row r="10" spans="1:25" ht="13.8" thickBot="1" x14ac:dyDescent="0.3">
      <c r="A10" s="44" t="s">
        <v>195</v>
      </c>
      <c r="B10" s="31">
        <v>0</v>
      </c>
      <c r="C10" s="32">
        <v>0</v>
      </c>
      <c r="D10" s="32">
        <v>0</v>
      </c>
      <c r="E10" s="32">
        <v>0</v>
      </c>
      <c r="F10" s="32">
        <v>0</v>
      </c>
      <c r="G10" s="32">
        <v>0</v>
      </c>
      <c r="H10" s="32">
        <v>0</v>
      </c>
      <c r="I10" s="32">
        <v>0</v>
      </c>
      <c r="J10" s="32">
        <v>0</v>
      </c>
      <c r="K10" s="32">
        <v>0</v>
      </c>
      <c r="L10" s="32">
        <v>0</v>
      </c>
      <c r="M10" s="32">
        <v>0</v>
      </c>
      <c r="N10" s="32">
        <v>255.43</v>
      </c>
      <c r="O10" s="32">
        <v>183.06</v>
      </c>
      <c r="P10" s="32">
        <v>0</v>
      </c>
      <c r="Q10" s="32">
        <v>0</v>
      </c>
      <c r="R10" s="32">
        <v>0</v>
      </c>
      <c r="S10" s="32">
        <v>250.58</v>
      </c>
      <c r="T10" s="138">
        <v>245.05</v>
      </c>
      <c r="U10" s="9"/>
    </row>
    <row r="11" spans="1:25" x14ac:dyDescent="0.25">
      <c r="A11" s="171" t="s">
        <v>196</v>
      </c>
      <c r="B11" s="33"/>
      <c r="C11" s="34"/>
      <c r="D11" s="34"/>
      <c r="E11" s="34"/>
      <c r="F11" s="34"/>
      <c r="G11" s="34"/>
      <c r="H11" s="34"/>
      <c r="I11" s="34"/>
      <c r="J11" s="34"/>
      <c r="K11" s="34"/>
      <c r="L11" s="34"/>
      <c r="M11" s="34"/>
      <c r="N11" s="34"/>
      <c r="O11" s="34"/>
      <c r="P11" s="34"/>
      <c r="Q11" s="34"/>
      <c r="R11" s="34"/>
      <c r="S11" s="34"/>
      <c r="T11" s="136"/>
      <c r="U11" s="9"/>
    </row>
    <row r="12" spans="1:25" x14ac:dyDescent="0.25">
      <c r="A12" s="43" t="s">
        <v>1022</v>
      </c>
      <c r="B12" s="27">
        <v>0</v>
      </c>
      <c r="C12" s="28">
        <v>0</v>
      </c>
      <c r="D12" s="28">
        <v>0</v>
      </c>
      <c r="E12" s="28">
        <v>0</v>
      </c>
      <c r="F12" s="28">
        <v>0</v>
      </c>
      <c r="G12" s="28">
        <v>0</v>
      </c>
      <c r="H12" s="28">
        <v>0</v>
      </c>
      <c r="I12" s="28">
        <v>0</v>
      </c>
      <c r="J12" s="28">
        <v>0</v>
      </c>
      <c r="K12" s="28">
        <v>0</v>
      </c>
      <c r="L12" s="28">
        <v>0</v>
      </c>
      <c r="M12" s="28">
        <v>0</v>
      </c>
      <c r="N12" s="28">
        <v>0</v>
      </c>
      <c r="O12" s="28">
        <v>0</v>
      </c>
      <c r="P12" s="28">
        <v>0</v>
      </c>
      <c r="Q12" s="28">
        <v>0</v>
      </c>
      <c r="R12" s="28">
        <v>0</v>
      </c>
      <c r="S12" s="28">
        <v>0</v>
      </c>
      <c r="T12" s="137">
        <v>163.06</v>
      </c>
      <c r="U12" s="9"/>
    </row>
    <row r="13" spans="1:25" x14ac:dyDescent="0.25">
      <c r="A13" s="43" t="s">
        <v>1023</v>
      </c>
      <c r="B13" s="318">
        <v>0</v>
      </c>
      <c r="C13" s="28">
        <v>0</v>
      </c>
      <c r="D13" s="28">
        <v>0</v>
      </c>
      <c r="E13" s="28">
        <v>0</v>
      </c>
      <c r="F13" s="28">
        <v>0</v>
      </c>
      <c r="G13" s="28">
        <v>0</v>
      </c>
      <c r="H13" s="28">
        <v>0</v>
      </c>
      <c r="I13" s="28">
        <v>0</v>
      </c>
      <c r="J13" s="28">
        <v>0</v>
      </c>
      <c r="K13" s="28">
        <v>0</v>
      </c>
      <c r="L13" s="28">
        <v>0</v>
      </c>
      <c r="M13" s="28">
        <v>0</v>
      </c>
      <c r="N13" s="28">
        <v>0</v>
      </c>
      <c r="O13" s="28">
        <v>125</v>
      </c>
      <c r="P13" s="28">
        <v>0</v>
      </c>
      <c r="Q13" s="28">
        <v>0</v>
      </c>
      <c r="R13" s="28">
        <v>0</v>
      </c>
      <c r="S13" s="28">
        <v>125</v>
      </c>
      <c r="T13" s="137">
        <v>160.4</v>
      </c>
      <c r="U13" s="9"/>
    </row>
    <row r="14" spans="1:25" x14ac:dyDescent="0.25">
      <c r="A14" s="44" t="s">
        <v>1024</v>
      </c>
      <c r="B14" s="31">
        <v>0</v>
      </c>
      <c r="C14" s="32">
        <v>0</v>
      </c>
      <c r="D14" s="32">
        <v>0</v>
      </c>
      <c r="E14" s="32">
        <v>0</v>
      </c>
      <c r="F14" s="32">
        <v>0</v>
      </c>
      <c r="G14" s="32">
        <v>0</v>
      </c>
      <c r="H14" s="32">
        <v>0</v>
      </c>
      <c r="I14" s="32">
        <v>0</v>
      </c>
      <c r="J14" s="32">
        <v>0</v>
      </c>
      <c r="K14" s="32">
        <v>0</v>
      </c>
      <c r="L14" s="32">
        <v>0</v>
      </c>
      <c r="M14" s="32">
        <v>0</v>
      </c>
      <c r="N14" s="32">
        <v>0</v>
      </c>
      <c r="O14" s="32">
        <v>0</v>
      </c>
      <c r="P14" s="32">
        <v>0</v>
      </c>
      <c r="Q14" s="32">
        <v>0</v>
      </c>
      <c r="R14" s="32">
        <v>0</v>
      </c>
      <c r="S14" s="32">
        <v>0</v>
      </c>
      <c r="T14" s="138">
        <v>160</v>
      </c>
      <c r="U14" s="9"/>
    </row>
    <row r="15" spans="1:25" x14ac:dyDescent="0.25">
      <c r="A15" s="44" t="s">
        <v>1025</v>
      </c>
      <c r="B15" s="31">
        <v>0</v>
      </c>
      <c r="C15" s="32">
        <v>0</v>
      </c>
      <c r="D15" s="32">
        <v>0</v>
      </c>
      <c r="E15" s="32">
        <v>0</v>
      </c>
      <c r="F15" s="32">
        <v>0</v>
      </c>
      <c r="G15" s="32">
        <v>0</v>
      </c>
      <c r="H15" s="32">
        <v>0</v>
      </c>
      <c r="I15" s="32">
        <v>0</v>
      </c>
      <c r="J15" s="32">
        <v>0</v>
      </c>
      <c r="K15" s="32">
        <v>0</v>
      </c>
      <c r="L15" s="32">
        <v>0</v>
      </c>
      <c r="M15" s="32">
        <v>0</v>
      </c>
      <c r="N15" s="32">
        <v>0</v>
      </c>
      <c r="O15" s="32">
        <v>0</v>
      </c>
      <c r="P15" s="32">
        <v>0</v>
      </c>
      <c r="Q15" s="32">
        <v>0</v>
      </c>
      <c r="R15" s="32">
        <v>0</v>
      </c>
      <c r="S15" s="32">
        <v>0</v>
      </c>
      <c r="T15" s="138">
        <v>160</v>
      </c>
      <c r="U15" s="9"/>
    </row>
    <row r="16" spans="1:25" x14ac:dyDescent="0.25">
      <c r="A16" s="44" t="s">
        <v>1026</v>
      </c>
      <c r="B16" s="31">
        <v>0</v>
      </c>
      <c r="C16" s="32">
        <v>0</v>
      </c>
      <c r="D16" s="32">
        <v>0</v>
      </c>
      <c r="E16" s="32">
        <v>0</v>
      </c>
      <c r="F16" s="32">
        <v>0</v>
      </c>
      <c r="G16" s="32">
        <v>0</v>
      </c>
      <c r="H16" s="32">
        <v>0</v>
      </c>
      <c r="I16" s="32">
        <v>0</v>
      </c>
      <c r="J16" s="32">
        <v>0</v>
      </c>
      <c r="K16" s="32">
        <v>0</v>
      </c>
      <c r="L16" s="32">
        <v>0</v>
      </c>
      <c r="M16" s="32">
        <v>0</v>
      </c>
      <c r="N16" s="32">
        <v>0</v>
      </c>
      <c r="O16" s="32">
        <v>0</v>
      </c>
      <c r="P16" s="32">
        <v>0</v>
      </c>
      <c r="Q16" s="32">
        <v>0</v>
      </c>
      <c r="R16" s="32">
        <v>0</v>
      </c>
      <c r="S16" s="32">
        <v>0</v>
      </c>
      <c r="T16" s="138">
        <v>188.8</v>
      </c>
      <c r="U16" s="9"/>
    </row>
    <row r="17" spans="1:21" x14ac:dyDescent="0.25">
      <c r="A17" s="44" t="s">
        <v>1027</v>
      </c>
      <c r="B17" s="31">
        <v>0</v>
      </c>
      <c r="C17" s="32">
        <v>0</v>
      </c>
      <c r="D17" s="32">
        <v>0</v>
      </c>
      <c r="E17" s="32">
        <v>0</v>
      </c>
      <c r="F17" s="32">
        <v>0</v>
      </c>
      <c r="G17" s="32">
        <v>0</v>
      </c>
      <c r="H17" s="32">
        <v>0</v>
      </c>
      <c r="I17" s="32">
        <v>0</v>
      </c>
      <c r="J17" s="32">
        <v>0</v>
      </c>
      <c r="K17" s="32">
        <v>0</v>
      </c>
      <c r="L17" s="32">
        <v>0</v>
      </c>
      <c r="M17" s="32">
        <v>0</v>
      </c>
      <c r="N17" s="32">
        <v>0</v>
      </c>
      <c r="O17" s="32">
        <v>180</v>
      </c>
      <c r="P17" s="32">
        <v>0</v>
      </c>
      <c r="Q17" s="32">
        <v>0</v>
      </c>
      <c r="R17" s="32">
        <v>0</v>
      </c>
      <c r="S17" s="32">
        <v>180</v>
      </c>
      <c r="T17" s="138">
        <v>350</v>
      </c>
      <c r="U17" s="9"/>
    </row>
    <row r="18" spans="1:21" x14ac:dyDescent="0.25">
      <c r="A18" s="44" t="s">
        <v>1028</v>
      </c>
      <c r="B18" s="31">
        <v>0</v>
      </c>
      <c r="C18" s="32">
        <v>0</v>
      </c>
      <c r="D18" s="32">
        <v>0</v>
      </c>
      <c r="E18" s="32">
        <v>0</v>
      </c>
      <c r="F18" s="32">
        <v>0</v>
      </c>
      <c r="G18" s="32">
        <v>0</v>
      </c>
      <c r="H18" s="32">
        <v>0</v>
      </c>
      <c r="I18" s="32">
        <v>0</v>
      </c>
      <c r="J18" s="32">
        <v>0</v>
      </c>
      <c r="K18" s="32">
        <v>0</v>
      </c>
      <c r="L18" s="32">
        <v>0</v>
      </c>
      <c r="M18" s="32">
        <v>0</v>
      </c>
      <c r="N18" s="32">
        <v>0</v>
      </c>
      <c r="O18" s="32">
        <v>0</v>
      </c>
      <c r="P18" s="32">
        <v>0</v>
      </c>
      <c r="Q18" s="32">
        <v>0</v>
      </c>
      <c r="R18" s="32">
        <v>0</v>
      </c>
      <c r="S18" s="32">
        <v>0</v>
      </c>
      <c r="T18" s="138">
        <v>160</v>
      </c>
      <c r="U18" s="9"/>
    </row>
    <row r="19" spans="1:21" x14ac:dyDescent="0.25">
      <c r="A19" s="44" t="s">
        <v>1029</v>
      </c>
      <c r="B19" s="31">
        <v>0</v>
      </c>
      <c r="C19" s="32">
        <v>0</v>
      </c>
      <c r="D19" s="32">
        <v>0</v>
      </c>
      <c r="E19" s="32">
        <v>0</v>
      </c>
      <c r="F19" s="32">
        <v>0</v>
      </c>
      <c r="G19" s="32">
        <v>0</v>
      </c>
      <c r="H19" s="32">
        <v>0</v>
      </c>
      <c r="I19" s="32">
        <v>0</v>
      </c>
      <c r="J19" s="32">
        <v>0</v>
      </c>
      <c r="K19" s="32">
        <v>0</v>
      </c>
      <c r="L19" s="32">
        <v>0</v>
      </c>
      <c r="M19" s="32">
        <v>0</v>
      </c>
      <c r="N19" s="32">
        <v>0</v>
      </c>
      <c r="O19" s="32">
        <v>0</v>
      </c>
      <c r="P19" s="32">
        <v>0</v>
      </c>
      <c r="Q19" s="32">
        <v>0</v>
      </c>
      <c r="R19" s="32">
        <v>0</v>
      </c>
      <c r="S19" s="32">
        <v>0</v>
      </c>
      <c r="T19" s="138">
        <v>162.51</v>
      </c>
      <c r="U19" s="9"/>
    </row>
    <row r="20" spans="1:21" x14ac:dyDescent="0.25">
      <c r="A20" s="44" t="s">
        <v>1030</v>
      </c>
      <c r="B20" s="31">
        <v>0</v>
      </c>
      <c r="C20" s="32">
        <v>0</v>
      </c>
      <c r="D20" s="32">
        <v>0</v>
      </c>
      <c r="E20" s="32">
        <v>0</v>
      </c>
      <c r="F20" s="32">
        <v>0</v>
      </c>
      <c r="G20" s="32">
        <v>0</v>
      </c>
      <c r="H20" s="32">
        <v>0</v>
      </c>
      <c r="I20" s="32">
        <v>0</v>
      </c>
      <c r="J20" s="32">
        <v>0</v>
      </c>
      <c r="K20" s="32">
        <v>0</v>
      </c>
      <c r="L20" s="32">
        <v>0</v>
      </c>
      <c r="M20" s="32">
        <v>0</v>
      </c>
      <c r="N20" s="32">
        <v>0</v>
      </c>
      <c r="O20" s="32">
        <v>0</v>
      </c>
      <c r="P20" s="32">
        <v>0</v>
      </c>
      <c r="Q20" s="32">
        <v>0</v>
      </c>
      <c r="R20" s="32">
        <v>0</v>
      </c>
      <c r="S20" s="32">
        <v>0</v>
      </c>
      <c r="T20" s="138">
        <v>160</v>
      </c>
      <c r="U20" s="9"/>
    </row>
    <row r="21" spans="1:21" x14ac:dyDescent="0.25">
      <c r="A21" s="44" t="s">
        <v>1031</v>
      </c>
      <c r="B21" s="31">
        <v>0</v>
      </c>
      <c r="C21" s="32">
        <v>0</v>
      </c>
      <c r="D21" s="32">
        <v>0</v>
      </c>
      <c r="E21" s="32">
        <v>0</v>
      </c>
      <c r="F21" s="32">
        <v>0</v>
      </c>
      <c r="G21" s="32">
        <v>0</v>
      </c>
      <c r="H21" s="32">
        <v>0</v>
      </c>
      <c r="I21" s="32">
        <v>0</v>
      </c>
      <c r="J21" s="32">
        <v>0</v>
      </c>
      <c r="K21" s="32">
        <v>0</v>
      </c>
      <c r="L21" s="32">
        <v>0</v>
      </c>
      <c r="M21" s="32">
        <v>0</v>
      </c>
      <c r="N21" s="32">
        <v>0</v>
      </c>
      <c r="O21" s="32">
        <v>180</v>
      </c>
      <c r="P21" s="32">
        <v>0</v>
      </c>
      <c r="Q21" s="32">
        <v>0</v>
      </c>
      <c r="R21" s="32">
        <v>0</v>
      </c>
      <c r="S21" s="32">
        <v>180</v>
      </c>
      <c r="T21" s="138">
        <v>161.74</v>
      </c>
      <c r="U21" s="9"/>
    </row>
    <row r="22" spans="1:21" x14ac:dyDescent="0.25">
      <c r="A22" s="44" t="s">
        <v>1032</v>
      </c>
      <c r="B22" s="31">
        <v>0</v>
      </c>
      <c r="C22" s="32">
        <v>0</v>
      </c>
      <c r="D22" s="32">
        <v>0</v>
      </c>
      <c r="E22" s="32">
        <v>0</v>
      </c>
      <c r="F22" s="32">
        <v>0</v>
      </c>
      <c r="G22" s="32">
        <v>0</v>
      </c>
      <c r="H22" s="32">
        <v>0</v>
      </c>
      <c r="I22" s="32">
        <v>0</v>
      </c>
      <c r="J22" s="32">
        <v>0</v>
      </c>
      <c r="K22" s="32">
        <v>0</v>
      </c>
      <c r="L22" s="32">
        <v>0</v>
      </c>
      <c r="M22" s="32">
        <v>0</v>
      </c>
      <c r="N22" s="32">
        <v>0</v>
      </c>
      <c r="O22" s="32">
        <v>181.76</v>
      </c>
      <c r="P22" s="32">
        <v>0</v>
      </c>
      <c r="Q22" s="32">
        <v>0</v>
      </c>
      <c r="R22" s="32">
        <v>0</v>
      </c>
      <c r="S22" s="32">
        <v>181.76</v>
      </c>
      <c r="T22" s="138">
        <v>160</v>
      </c>
      <c r="U22" s="9"/>
    </row>
    <row r="23" spans="1:21" x14ac:dyDescent="0.25">
      <c r="A23" s="44" t="s">
        <v>1033</v>
      </c>
      <c r="B23" s="31">
        <v>0</v>
      </c>
      <c r="C23" s="32">
        <v>0</v>
      </c>
      <c r="D23" s="32">
        <v>0</v>
      </c>
      <c r="E23" s="32">
        <v>0</v>
      </c>
      <c r="F23" s="32">
        <v>0</v>
      </c>
      <c r="G23" s="32">
        <v>0</v>
      </c>
      <c r="H23" s="32">
        <v>0</v>
      </c>
      <c r="I23" s="32">
        <v>0</v>
      </c>
      <c r="J23" s="32">
        <v>0</v>
      </c>
      <c r="K23" s="32">
        <v>0</v>
      </c>
      <c r="L23" s="32">
        <v>0</v>
      </c>
      <c r="M23" s="32">
        <v>0</v>
      </c>
      <c r="N23" s="32">
        <v>0</v>
      </c>
      <c r="O23" s="32">
        <v>0</v>
      </c>
      <c r="P23" s="32">
        <v>0</v>
      </c>
      <c r="Q23" s="32">
        <v>0</v>
      </c>
      <c r="R23" s="32">
        <v>0</v>
      </c>
      <c r="S23" s="32">
        <v>0</v>
      </c>
      <c r="T23" s="138">
        <v>350</v>
      </c>
      <c r="U23" s="9"/>
    </row>
    <row r="24" spans="1:21" x14ac:dyDescent="0.25">
      <c r="A24" s="44" t="s">
        <v>1034</v>
      </c>
      <c r="B24" s="31">
        <v>0</v>
      </c>
      <c r="C24" s="32">
        <v>0</v>
      </c>
      <c r="D24" s="32">
        <v>0</v>
      </c>
      <c r="E24" s="32">
        <v>0</v>
      </c>
      <c r="F24" s="32">
        <v>0</v>
      </c>
      <c r="G24" s="32">
        <v>0</v>
      </c>
      <c r="H24" s="32">
        <v>0</v>
      </c>
      <c r="I24" s="32">
        <v>0</v>
      </c>
      <c r="J24" s="32">
        <v>0</v>
      </c>
      <c r="K24" s="32">
        <v>0</v>
      </c>
      <c r="L24" s="32">
        <v>0</v>
      </c>
      <c r="M24" s="32">
        <v>0</v>
      </c>
      <c r="N24" s="32">
        <v>0</v>
      </c>
      <c r="O24" s="32">
        <v>0</v>
      </c>
      <c r="P24" s="32">
        <v>0</v>
      </c>
      <c r="Q24" s="32">
        <v>0</v>
      </c>
      <c r="R24" s="32">
        <v>0</v>
      </c>
      <c r="S24" s="32">
        <v>0</v>
      </c>
      <c r="T24" s="138">
        <v>175.69</v>
      </c>
      <c r="U24" s="9"/>
    </row>
    <row r="25" spans="1:21" x14ac:dyDescent="0.25">
      <c r="A25" s="44" t="s">
        <v>514</v>
      </c>
      <c r="B25" s="31">
        <v>0</v>
      </c>
      <c r="C25" s="32">
        <v>0</v>
      </c>
      <c r="D25" s="32">
        <v>0</v>
      </c>
      <c r="E25" s="32">
        <v>0</v>
      </c>
      <c r="F25" s="32">
        <v>0</v>
      </c>
      <c r="G25" s="32">
        <v>0</v>
      </c>
      <c r="H25" s="32">
        <v>0</v>
      </c>
      <c r="I25" s="32">
        <v>0</v>
      </c>
      <c r="J25" s="32">
        <v>0</v>
      </c>
      <c r="K25" s="32">
        <v>1200</v>
      </c>
      <c r="L25" s="32">
        <v>0</v>
      </c>
      <c r="M25" s="32">
        <v>0</v>
      </c>
      <c r="N25" s="32">
        <v>0</v>
      </c>
      <c r="O25" s="32">
        <v>182.76</v>
      </c>
      <c r="P25" s="32">
        <v>0</v>
      </c>
      <c r="Q25" s="32">
        <v>0</v>
      </c>
      <c r="R25" s="32">
        <v>0</v>
      </c>
      <c r="S25" s="32">
        <v>187.61</v>
      </c>
      <c r="T25" s="138">
        <v>333.13</v>
      </c>
      <c r="U25" s="9"/>
    </row>
    <row r="26" spans="1:21" ht="13.8" thickBot="1" x14ac:dyDescent="0.3">
      <c r="A26" s="44" t="s">
        <v>1035</v>
      </c>
      <c r="B26" s="31">
        <v>0</v>
      </c>
      <c r="C26" s="32">
        <v>0</v>
      </c>
      <c r="D26" s="32">
        <v>0</v>
      </c>
      <c r="E26" s="32">
        <v>0</v>
      </c>
      <c r="F26" s="32">
        <v>0</v>
      </c>
      <c r="G26" s="32">
        <v>0</v>
      </c>
      <c r="H26" s="32">
        <v>0</v>
      </c>
      <c r="I26" s="32">
        <v>0</v>
      </c>
      <c r="J26" s="32">
        <v>0</v>
      </c>
      <c r="K26" s="32">
        <v>1200</v>
      </c>
      <c r="L26" s="32">
        <v>0</v>
      </c>
      <c r="M26" s="32">
        <v>0</v>
      </c>
      <c r="N26" s="32">
        <v>0</v>
      </c>
      <c r="O26" s="32">
        <v>159.31</v>
      </c>
      <c r="P26" s="32">
        <v>0</v>
      </c>
      <c r="Q26" s="32">
        <v>0</v>
      </c>
      <c r="R26" s="32">
        <v>0</v>
      </c>
      <c r="S26" s="32">
        <v>159.72999999999999</v>
      </c>
      <c r="T26" s="138">
        <v>261.24</v>
      </c>
      <c r="U26" s="9"/>
    </row>
    <row r="27" spans="1:21" x14ac:dyDescent="0.25">
      <c r="A27" s="171" t="s">
        <v>197</v>
      </c>
      <c r="B27" s="641"/>
      <c r="C27" s="642"/>
      <c r="D27" s="642"/>
      <c r="E27" s="642"/>
      <c r="F27" s="642"/>
      <c r="G27" s="642"/>
      <c r="H27" s="642"/>
      <c r="I27" s="642"/>
      <c r="J27" s="642"/>
      <c r="K27" s="642"/>
      <c r="L27" s="642"/>
      <c r="M27" s="642"/>
      <c r="N27" s="642"/>
      <c r="O27" s="642"/>
      <c r="P27" s="642"/>
      <c r="Q27" s="642"/>
      <c r="R27" s="642"/>
      <c r="S27" s="642"/>
      <c r="T27" s="643"/>
      <c r="U27" s="9"/>
    </row>
    <row r="28" spans="1:21" x14ac:dyDescent="0.25">
      <c r="A28" s="43" t="s">
        <v>1036</v>
      </c>
      <c r="B28" s="318">
        <v>2200</v>
      </c>
      <c r="C28" s="28">
        <v>0</v>
      </c>
      <c r="D28" s="28">
        <v>2493.12</v>
      </c>
      <c r="E28" s="28">
        <v>3401.34</v>
      </c>
      <c r="F28" s="28">
        <v>693.82</v>
      </c>
      <c r="G28" s="28">
        <v>1288.24</v>
      </c>
      <c r="H28" s="28">
        <v>1273.8599999999999</v>
      </c>
      <c r="I28" s="28">
        <v>1834.01</v>
      </c>
      <c r="J28" s="28">
        <v>1800</v>
      </c>
      <c r="K28" s="28">
        <v>1918.03</v>
      </c>
      <c r="L28" s="28">
        <v>706.18</v>
      </c>
      <c r="M28" s="28">
        <v>0</v>
      </c>
      <c r="N28" s="28">
        <v>500</v>
      </c>
      <c r="O28" s="28">
        <v>0</v>
      </c>
      <c r="P28" s="28">
        <v>1800</v>
      </c>
      <c r="Q28" s="28">
        <v>1905.76</v>
      </c>
      <c r="R28" s="28">
        <v>668.94</v>
      </c>
      <c r="S28" s="28">
        <v>864.64</v>
      </c>
      <c r="T28" s="137">
        <v>942.46</v>
      </c>
      <c r="U28" s="9"/>
    </row>
    <row r="29" spans="1:21" x14ac:dyDescent="0.25">
      <c r="A29" s="44" t="s">
        <v>1037</v>
      </c>
      <c r="B29" s="31">
        <v>1861.58</v>
      </c>
      <c r="C29" s="32">
        <v>0</v>
      </c>
      <c r="D29" s="32">
        <v>0</v>
      </c>
      <c r="E29" s="32">
        <v>2680.97</v>
      </c>
      <c r="F29" s="32">
        <v>0</v>
      </c>
      <c r="G29" s="32">
        <v>0</v>
      </c>
      <c r="H29" s="32">
        <v>1600</v>
      </c>
      <c r="I29" s="32">
        <v>2166.38</v>
      </c>
      <c r="J29" s="32">
        <v>0</v>
      </c>
      <c r="K29" s="32">
        <v>2300</v>
      </c>
      <c r="L29" s="32">
        <v>2000</v>
      </c>
      <c r="M29" s="32">
        <v>0</v>
      </c>
      <c r="N29" s="32">
        <v>0</v>
      </c>
      <c r="O29" s="32">
        <v>0</v>
      </c>
      <c r="P29" s="32">
        <v>0</v>
      </c>
      <c r="Q29" s="32">
        <v>2031.58</v>
      </c>
      <c r="R29" s="32">
        <v>0</v>
      </c>
      <c r="S29" s="32">
        <v>2000.82</v>
      </c>
      <c r="T29" s="138">
        <v>2050.2199999999998</v>
      </c>
      <c r="U29" s="9"/>
    </row>
    <row r="30" spans="1:21" x14ac:dyDescent="0.25">
      <c r="A30" s="44" t="s">
        <v>1038</v>
      </c>
      <c r="B30" s="31">
        <v>0</v>
      </c>
      <c r="C30" s="32">
        <v>0</v>
      </c>
      <c r="D30" s="32">
        <v>0</v>
      </c>
      <c r="E30" s="32">
        <v>0</v>
      </c>
      <c r="F30" s="32">
        <v>0</v>
      </c>
      <c r="G30" s="32">
        <v>0</v>
      </c>
      <c r="H30" s="32">
        <v>0</v>
      </c>
      <c r="I30" s="32">
        <v>0</v>
      </c>
      <c r="J30" s="32">
        <v>0</v>
      </c>
      <c r="K30" s="32">
        <v>0</v>
      </c>
      <c r="L30" s="32">
        <v>275</v>
      </c>
      <c r="M30" s="32">
        <v>275</v>
      </c>
      <c r="N30" s="32">
        <v>267.05</v>
      </c>
      <c r="O30" s="32">
        <v>265</v>
      </c>
      <c r="P30" s="32">
        <v>0</v>
      </c>
      <c r="Q30" s="32">
        <v>0</v>
      </c>
      <c r="R30" s="32">
        <v>0</v>
      </c>
      <c r="S30" s="32">
        <v>267.77</v>
      </c>
      <c r="T30" s="138">
        <v>268.02999999999997</v>
      </c>
      <c r="U30" s="9"/>
    </row>
    <row r="31" spans="1:21" x14ac:dyDescent="0.25">
      <c r="A31" s="44" t="s">
        <v>1039</v>
      </c>
      <c r="B31" s="31">
        <v>1151.03</v>
      </c>
      <c r="C31" s="32">
        <v>1125.4000000000001</v>
      </c>
      <c r="D31" s="32">
        <v>2296.36</v>
      </c>
      <c r="E31" s="32">
        <v>2953.8</v>
      </c>
      <c r="F31" s="32">
        <v>901.09</v>
      </c>
      <c r="G31" s="32">
        <v>893.03</v>
      </c>
      <c r="H31" s="32">
        <v>1085.57</v>
      </c>
      <c r="I31" s="32">
        <v>1254.93</v>
      </c>
      <c r="J31" s="32">
        <v>616.75</v>
      </c>
      <c r="K31" s="32">
        <v>1132.6199999999999</v>
      </c>
      <c r="L31" s="32">
        <v>519.67999999999995</v>
      </c>
      <c r="M31" s="32">
        <v>453.2</v>
      </c>
      <c r="N31" s="32">
        <v>393.21</v>
      </c>
      <c r="O31" s="32">
        <v>411.37</v>
      </c>
      <c r="P31" s="32">
        <v>1350</v>
      </c>
      <c r="Q31" s="32">
        <v>1735.29</v>
      </c>
      <c r="R31" s="32">
        <v>601.91999999999996</v>
      </c>
      <c r="S31" s="32">
        <v>842.43</v>
      </c>
      <c r="T31" s="138">
        <v>938.95</v>
      </c>
      <c r="U31" s="9"/>
    </row>
    <row r="32" spans="1:21" x14ac:dyDescent="0.25">
      <c r="A32" s="44" t="s">
        <v>1040</v>
      </c>
      <c r="B32" s="31">
        <v>1814.06</v>
      </c>
      <c r="C32" s="32">
        <v>1100</v>
      </c>
      <c r="D32" s="32">
        <v>3500</v>
      </c>
      <c r="E32" s="32">
        <v>2694.34</v>
      </c>
      <c r="F32" s="32">
        <v>397.62</v>
      </c>
      <c r="G32" s="32">
        <v>1200</v>
      </c>
      <c r="H32" s="32">
        <v>2789.49</v>
      </c>
      <c r="I32" s="32">
        <v>1549.37</v>
      </c>
      <c r="J32" s="32">
        <v>564.03</v>
      </c>
      <c r="K32" s="32">
        <v>1743.13</v>
      </c>
      <c r="L32" s="32">
        <v>419.03</v>
      </c>
      <c r="M32" s="32">
        <v>389.96</v>
      </c>
      <c r="N32" s="32">
        <v>320.77</v>
      </c>
      <c r="O32" s="32">
        <v>0</v>
      </c>
      <c r="P32" s="32">
        <v>0</v>
      </c>
      <c r="Q32" s="32">
        <v>1535.71</v>
      </c>
      <c r="R32" s="32">
        <v>454.17</v>
      </c>
      <c r="S32" s="32">
        <v>400.68</v>
      </c>
      <c r="T32" s="138">
        <v>400.94</v>
      </c>
      <c r="U32" s="9"/>
    </row>
    <row r="33" spans="1:21" x14ac:dyDescent="0.25">
      <c r="A33" s="44" t="s">
        <v>1041</v>
      </c>
      <c r="B33" s="31">
        <v>2000</v>
      </c>
      <c r="C33" s="32">
        <v>0</v>
      </c>
      <c r="D33" s="32">
        <v>0</v>
      </c>
      <c r="E33" s="32">
        <v>0</v>
      </c>
      <c r="F33" s="32">
        <v>0</v>
      </c>
      <c r="G33" s="32">
        <v>0</v>
      </c>
      <c r="H33" s="32">
        <v>0</v>
      </c>
      <c r="I33" s="32">
        <v>0</v>
      </c>
      <c r="J33" s="32">
        <v>0</v>
      </c>
      <c r="K33" s="32">
        <v>0</v>
      </c>
      <c r="L33" s="32">
        <v>0</v>
      </c>
      <c r="M33" s="32">
        <v>0</v>
      </c>
      <c r="N33" s="32">
        <v>0</v>
      </c>
      <c r="O33" s="32">
        <v>0</v>
      </c>
      <c r="P33" s="32">
        <v>0</v>
      </c>
      <c r="Q33" s="32">
        <v>0</v>
      </c>
      <c r="R33" s="32">
        <v>315</v>
      </c>
      <c r="S33" s="32">
        <v>582</v>
      </c>
      <c r="T33" s="138">
        <v>826.74</v>
      </c>
      <c r="U33" s="9"/>
    </row>
    <row r="34" spans="1:21" x14ac:dyDescent="0.25">
      <c r="A34" s="44" t="s">
        <v>1042</v>
      </c>
      <c r="B34" s="31">
        <v>2200</v>
      </c>
      <c r="C34" s="32">
        <v>0</v>
      </c>
      <c r="D34" s="32">
        <v>2500</v>
      </c>
      <c r="E34" s="32">
        <v>2507.96</v>
      </c>
      <c r="F34" s="32">
        <v>0</v>
      </c>
      <c r="G34" s="32">
        <v>0</v>
      </c>
      <c r="H34" s="32">
        <v>0</v>
      </c>
      <c r="I34" s="32">
        <v>2397.37</v>
      </c>
      <c r="J34" s="32">
        <v>1450</v>
      </c>
      <c r="K34" s="32">
        <v>1660.87</v>
      </c>
      <c r="L34" s="32">
        <v>1060</v>
      </c>
      <c r="M34" s="32">
        <v>0</v>
      </c>
      <c r="N34" s="32">
        <v>0</v>
      </c>
      <c r="O34" s="32">
        <v>0</v>
      </c>
      <c r="P34" s="32">
        <v>0</v>
      </c>
      <c r="Q34" s="32">
        <v>1800</v>
      </c>
      <c r="R34" s="32">
        <v>1140</v>
      </c>
      <c r="S34" s="32">
        <v>1715.63</v>
      </c>
      <c r="T34" s="138">
        <v>1644.11</v>
      </c>
      <c r="U34" s="9"/>
    </row>
    <row r="35" spans="1:21" x14ac:dyDescent="0.25">
      <c r="A35" s="43" t="s">
        <v>1043</v>
      </c>
      <c r="B35" s="27">
        <v>0</v>
      </c>
      <c r="C35" s="28">
        <v>0</v>
      </c>
      <c r="D35" s="28">
        <v>0</v>
      </c>
      <c r="E35" s="28">
        <v>2308.86</v>
      </c>
      <c r="F35" s="28">
        <v>0</v>
      </c>
      <c r="G35" s="28">
        <v>0</v>
      </c>
      <c r="H35" s="28">
        <v>0</v>
      </c>
      <c r="I35" s="28">
        <v>0</v>
      </c>
      <c r="J35" s="28">
        <v>0</v>
      </c>
      <c r="K35" s="28">
        <v>0</v>
      </c>
      <c r="L35" s="28">
        <v>0</v>
      </c>
      <c r="M35" s="28">
        <v>0</v>
      </c>
      <c r="N35" s="28">
        <v>0</v>
      </c>
      <c r="O35" s="28">
        <v>0</v>
      </c>
      <c r="P35" s="28">
        <v>0</v>
      </c>
      <c r="Q35" s="28">
        <v>0</v>
      </c>
      <c r="R35" s="28">
        <v>0</v>
      </c>
      <c r="S35" s="28">
        <v>2308.86</v>
      </c>
      <c r="T35" s="137">
        <v>2310.12</v>
      </c>
      <c r="U35" s="9"/>
    </row>
    <row r="36" spans="1:21" x14ac:dyDescent="0.25">
      <c r="A36" s="44" t="s">
        <v>1044</v>
      </c>
      <c r="B36" s="31">
        <v>1289.32</v>
      </c>
      <c r="C36" s="32">
        <v>0</v>
      </c>
      <c r="D36" s="32">
        <v>1422.59</v>
      </c>
      <c r="E36" s="32">
        <v>0</v>
      </c>
      <c r="F36" s="32">
        <v>1657.14</v>
      </c>
      <c r="G36" s="32">
        <v>0</v>
      </c>
      <c r="H36" s="32">
        <v>0</v>
      </c>
      <c r="I36" s="32">
        <v>0</v>
      </c>
      <c r="J36" s="32">
        <v>1000</v>
      </c>
      <c r="K36" s="32">
        <v>0</v>
      </c>
      <c r="L36" s="32">
        <v>305.86</v>
      </c>
      <c r="M36" s="32">
        <v>0</v>
      </c>
      <c r="N36" s="32">
        <v>285.51</v>
      </c>
      <c r="O36" s="32">
        <v>286.83999999999997</v>
      </c>
      <c r="P36" s="32">
        <v>0</v>
      </c>
      <c r="Q36" s="32">
        <v>0</v>
      </c>
      <c r="R36" s="32">
        <v>0</v>
      </c>
      <c r="S36" s="32">
        <v>286.58</v>
      </c>
      <c r="T36" s="138">
        <v>278.67</v>
      </c>
      <c r="U36" s="9"/>
    </row>
    <row r="37" spans="1:21" x14ac:dyDescent="0.25">
      <c r="A37" s="44" t="s">
        <v>1045</v>
      </c>
      <c r="B37" s="31">
        <v>1979.78</v>
      </c>
      <c r="C37" s="32">
        <v>1867.84</v>
      </c>
      <c r="D37" s="32">
        <v>1889.95</v>
      </c>
      <c r="E37" s="32">
        <v>0</v>
      </c>
      <c r="F37" s="32">
        <v>700</v>
      </c>
      <c r="G37" s="32">
        <v>2000</v>
      </c>
      <c r="H37" s="32">
        <v>643.80999999999995</v>
      </c>
      <c r="I37" s="32">
        <v>1593.33</v>
      </c>
      <c r="J37" s="32">
        <v>2078.4299999999998</v>
      </c>
      <c r="K37" s="32">
        <v>0</v>
      </c>
      <c r="L37" s="32">
        <v>555.29999999999995</v>
      </c>
      <c r="M37" s="32">
        <v>0</v>
      </c>
      <c r="N37" s="32">
        <v>0</v>
      </c>
      <c r="O37" s="32">
        <v>0</v>
      </c>
      <c r="P37" s="32">
        <v>0</v>
      </c>
      <c r="Q37" s="32">
        <v>0</v>
      </c>
      <c r="R37" s="32">
        <v>601.44000000000005</v>
      </c>
      <c r="S37" s="32">
        <v>652.72</v>
      </c>
      <c r="T37" s="138">
        <v>725.07</v>
      </c>
      <c r="U37" s="9"/>
    </row>
    <row r="38" spans="1:21" x14ac:dyDescent="0.25">
      <c r="A38" s="44" t="s">
        <v>1046</v>
      </c>
      <c r="B38" s="31">
        <v>0</v>
      </c>
      <c r="C38" s="32">
        <v>0</v>
      </c>
      <c r="D38" s="32">
        <v>2469.0300000000002</v>
      </c>
      <c r="E38" s="32">
        <v>0</v>
      </c>
      <c r="F38" s="32">
        <v>0</v>
      </c>
      <c r="G38" s="32">
        <v>0</v>
      </c>
      <c r="H38" s="32">
        <v>0</v>
      </c>
      <c r="I38" s="32">
        <v>0</v>
      </c>
      <c r="J38" s="32">
        <v>0</v>
      </c>
      <c r="K38" s="32">
        <v>0</v>
      </c>
      <c r="L38" s="32">
        <v>0</v>
      </c>
      <c r="M38" s="32">
        <v>0</v>
      </c>
      <c r="N38" s="32">
        <v>0</v>
      </c>
      <c r="O38" s="32">
        <v>0</v>
      </c>
      <c r="P38" s="32">
        <v>0</v>
      </c>
      <c r="Q38" s="32">
        <v>0</v>
      </c>
      <c r="R38" s="32">
        <v>0</v>
      </c>
      <c r="S38" s="32">
        <v>2469.0300000000002</v>
      </c>
      <c r="T38" s="138">
        <v>2505.91</v>
      </c>
      <c r="U38" s="9"/>
    </row>
    <row r="39" spans="1:21" x14ac:dyDescent="0.25">
      <c r="A39" s="44" t="s">
        <v>1047</v>
      </c>
      <c r="B39" s="31">
        <v>4000</v>
      </c>
      <c r="C39" s="32">
        <v>2100</v>
      </c>
      <c r="D39" s="32">
        <v>2397.15</v>
      </c>
      <c r="E39" s="32">
        <v>0</v>
      </c>
      <c r="F39" s="32">
        <v>1700</v>
      </c>
      <c r="G39" s="32">
        <v>1350</v>
      </c>
      <c r="H39" s="32">
        <v>1157.7</v>
      </c>
      <c r="I39" s="32">
        <v>1523.08</v>
      </c>
      <c r="J39" s="32">
        <v>1405</v>
      </c>
      <c r="K39" s="32">
        <v>1952.43</v>
      </c>
      <c r="L39" s="32">
        <v>593.89</v>
      </c>
      <c r="M39" s="32">
        <v>0</v>
      </c>
      <c r="N39" s="32">
        <v>1236.21</v>
      </c>
      <c r="O39" s="32">
        <v>0</v>
      </c>
      <c r="P39" s="32">
        <v>0</v>
      </c>
      <c r="Q39" s="32">
        <v>1701.09</v>
      </c>
      <c r="R39" s="32">
        <v>1800</v>
      </c>
      <c r="S39" s="32">
        <v>1448.24</v>
      </c>
      <c r="T39" s="138">
        <v>1350.26</v>
      </c>
      <c r="U39" s="9"/>
    </row>
    <row r="40" spans="1:21" x14ac:dyDescent="0.25">
      <c r="A40" s="44" t="s">
        <v>1048</v>
      </c>
      <c r="B40" s="31">
        <v>2700</v>
      </c>
      <c r="C40" s="32">
        <v>0</v>
      </c>
      <c r="D40" s="32">
        <v>3000</v>
      </c>
      <c r="E40" s="32">
        <v>0</v>
      </c>
      <c r="F40" s="32">
        <v>0</v>
      </c>
      <c r="G40" s="32">
        <v>0</v>
      </c>
      <c r="H40" s="32">
        <v>0</v>
      </c>
      <c r="I40" s="32">
        <v>2279.25</v>
      </c>
      <c r="J40" s="32">
        <v>0</v>
      </c>
      <c r="K40" s="32">
        <v>0</v>
      </c>
      <c r="L40" s="32">
        <v>0</v>
      </c>
      <c r="M40" s="32">
        <v>0</v>
      </c>
      <c r="N40" s="32">
        <v>0</v>
      </c>
      <c r="O40" s="32">
        <v>0</v>
      </c>
      <c r="P40" s="32">
        <v>0</v>
      </c>
      <c r="Q40" s="32">
        <v>1300</v>
      </c>
      <c r="R40" s="32">
        <v>0</v>
      </c>
      <c r="S40" s="32">
        <v>2515.46</v>
      </c>
      <c r="T40" s="138">
        <v>1132.4000000000001</v>
      </c>
      <c r="U40" s="9"/>
    </row>
    <row r="41" spans="1:21" x14ac:dyDescent="0.25">
      <c r="A41" s="44" t="s">
        <v>1049</v>
      </c>
      <c r="B41" s="31">
        <v>1896.55</v>
      </c>
      <c r="C41" s="32">
        <v>0</v>
      </c>
      <c r="D41" s="32">
        <v>2700</v>
      </c>
      <c r="E41" s="32">
        <v>0</v>
      </c>
      <c r="F41" s="32">
        <v>0</v>
      </c>
      <c r="G41" s="32">
        <v>2166.67</v>
      </c>
      <c r="H41" s="32">
        <v>1355</v>
      </c>
      <c r="I41" s="32">
        <v>2088.73</v>
      </c>
      <c r="J41" s="32">
        <v>0</v>
      </c>
      <c r="K41" s="32">
        <v>0</v>
      </c>
      <c r="L41" s="32">
        <v>0</v>
      </c>
      <c r="M41" s="32">
        <v>0</v>
      </c>
      <c r="N41" s="32">
        <v>0</v>
      </c>
      <c r="O41" s="32">
        <v>0</v>
      </c>
      <c r="P41" s="32">
        <v>0</v>
      </c>
      <c r="Q41" s="32">
        <v>0</v>
      </c>
      <c r="R41" s="32">
        <v>337.25</v>
      </c>
      <c r="S41" s="32">
        <v>1583.36</v>
      </c>
      <c r="T41" s="138">
        <v>1243.79</v>
      </c>
      <c r="U41" s="9"/>
    </row>
    <row r="42" spans="1:21" x14ac:dyDescent="0.25">
      <c r="A42" s="44" t="s">
        <v>1050</v>
      </c>
      <c r="B42" s="31">
        <v>0</v>
      </c>
      <c r="C42" s="32">
        <v>0</v>
      </c>
      <c r="D42" s="32">
        <v>2235.81</v>
      </c>
      <c r="E42" s="32">
        <v>2458</v>
      </c>
      <c r="F42" s="32">
        <v>0</v>
      </c>
      <c r="G42" s="32">
        <v>1720</v>
      </c>
      <c r="H42" s="32">
        <v>1136.08</v>
      </c>
      <c r="I42" s="32">
        <v>878.19</v>
      </c>
      <c r="J42" s="32">
        <v>750</v>
      </c>
      <c r="K42" s="32">
        <v>0</v>
      </c>
      <c r="L42" s="32">
        <v>425</v>
      </c>
      <c r="M42" s="32">
        <v>420.18</v>
      </c>
      <c r="N42" s="32">
        <v>650</v>
      </c>
      <c r="O42" s="32">
        <v>0</v>
      </c>
      <c r="P42" s="32">
        <v>0</v>
      </c>
      <c r="Q42" s="32">
        <v>1800</v>
      </c>
      <c r="R42" s="32">
        <v>0</v>
      </c>
      <c r="S42" s="32">
        <v>699.4</v>
      </c>
      <c r="T42" s="138">
        <v>605.75</v>
      </c>
      <c r="U42" s="9"/>
    </row>
    <row r="43" spans="1:21" x14ac:dyDescent="0.25">
      <c r="A43" s="44" t="s">
        <v>1051</v>
      </c>
      <c r="B43" s="31">
        <v>2679.61</v>
      </c>
      <c r="C43" s="32">
        <v>0</v>
      </c>
      <c r="D43" s="32">
        <v>2261.64</v>
      </c>
      <c r="E43" s="32">
        <v>3331.69</v>
      </c>
      <c r="F43" s="32">
        <v>0</v>
      </c>
      <c r="G43" s="32">
        <v>1400</v>
      </c>
      <c r="H43" s="32">
        <v>2005.5</v>
      </c>
      <c r="I43" s="32">
        <v>2368.9699999999998</v>
      </c>
      <c r="J43" s="32">
        <v>2100</v>
      </c>
      <c r="K43" s="32">
        <v>1976.78</v>
      </c>
      <c r="L43" s="32">
        <v>0</v>
      </c>
      <c r="M43" s="32">
        <v>0</v>
      </c>
      <c r="N43" s="32">
        <v>1200</v>
      </c>
      <c r="O43" s="32">
        <v>0</v>
      </c>
      <c r="P43" s="32">
        <v>0</v>
      </c>
      <c r="Q43" s="32">
        <v>0</v>
      </c>
      <c r="R43" s="32">
        <v>0</v>
      </c>
      <c r="S43" s="32">
        <v>2086.52</v>
      </c>
      <c r="T43" s="138">
        <v>2100.71</v>
      </c>
      <c r="U43" s="9"/>
    </row>
    <row r="44" spans="1:21" x14ac:dyDescent="0.25">
      <c r="A44" s="44" t="s">
        <v>1052</v>
      </c>
      <c r="B44" s="31">
        <v>0</v>
      </c>
      <c r="C44" s="32">
        <v>0</v>
      </c>
      <c r="D44" s="32">
        <v>500</v>
      </c>
      <c r="E44" s="32">
        <v>0</v>
      </c>
      <c r="F44" s="32">
        <v>0</v>
      </c>
      <c r="G44" s="32">
        <v>0</v>
      </c>
      <c r="H44" s="32">
        <v>2900</v>
      </c>
      <c r="I44" s="32">
        <v>2275</v>
      </c>
      <c r="J44" s="32">
        <v>0</v>
      </c>
      <c r="K44" s="32">
        <v>0</v>
      </c>
      <c r="L44" s="32">
        <v>0</v>
      </c>
      <c r="M44" s="32">
        <v>0</v>
      </c>
      <c r="N44" s="32">
        <v>0</v>
      </c>
      <c r="O44" s="32">
        <v>0</v>
      </c>
      <c r="P44" s="32">
        <v>0</v>
      </c>
      <c r="Q44" s="32">
        <v>0</v>
      </c>
      <c r="R44" s="32">
        <v>0</v>
      </c>
      <c r="S44" s="32">
        <v>1870.2</v>
      </c>
      <c r="T44" s="138">
        <v>2352.0500000000002</v>
      </c>
      <c r="U44" s="9"/>
    </row>
    <row r="45" spans="1:21" x14ac:dyDescent="0.25">
      <c r="A45" s="44" t="s">
        <v>1053</v>
      </c>
      <c r="B45" s="31">
        <v>0</v>
      </c>
      <c r="C45" s="32">
        <v>0</v>
      </c>
      <c r="D45" s="32">
        <v>0</v>
      </c>
      <c r="E45" s="32">
        <v>0</v>
      </c>
      <c r="F45" s="32">
        <v>0</v>
      </c>
      <c r="G45" s="32">
        <v>0</v>
      </c>
      <c r="H45" s="32">
        <v>0</v>
      </c>
      <c r="I45" s="32">
        <v>0</v>
      </c>
      <c r="J45" s="32">
        <v>0</v>
      </c>
      <c r="K45" s="32">
        <v>0</v>
      </c>
      <c r="L45" s="32">
        <v>0</v>
      </c>
      <c r="M45" s="32">
        <v>0</v>
      </c>
      <c r="N45" s="32">
        <v>0</v>
      </c>
      <c r="O45" s="32">
        <v>0</v>
      </c>
      <c r="P45" s="32">
        <v>0</v>
      </c>
      <c r="Q45" s="32">
        <v>0</v>
      </c>
      <c r="R45" s="32">
        <v>0</v>
      </c>
      <c r="S45" s="32">
        <v>0</v>
      </c>
      <c r="T45" s="138">
        <v>1500</v>
      </c>
      <c r="U45" s="9"/>
    </row>
    <row r="46" spans="1:21" x14ac:dyDescent="0.25">
      <c r="A46" s="44" t="s">
        <v>1054</v>
      </c>
      <c r="B46" s="31">
        <v>769.49</v>
      </c>
      <c r="C46" s="32">
        <v>978.32</v>
      </c>
      <c r="D46" s="32">
        <v>2439.11</v>
      </c>
      <c r="E46" s="32">
        <v>1774.65</v>
      </c>
      <c r="F46" s="32">
        <v>1469.44</v>
      </c>
      <c r="G46" s="32">
        <v>749.64</v>
      </c>
      <c r="H46" s="32">
        <v>1203.8</v>
      </c>
      <c r="I46" s="32">
        <v>768.97</v>
      </c>
      <c r="J46" s="32">
        <v>1231.46</v>
      </c>
      <c r="K46" s="32">
        <v>1517.5</v>
      </c>
      <c r="L46" s="32">
        <v>480.21</v>
      </c>
      <c r="M46" s="32">
        <v>0</v>
      </c>
      <c r="N46" s="32">
        <v>400.77</v>
      </c>
      <c r="O46" s="32">
        <v>0</v>
      </c>
      <c r="P46" s="32">
        <v>1400</v>
      </c>
      <c r="Q46" s="32">
        <v>1698.66</v>
      </c>
      <c r="R46" s="32">
        <v>576.14</v>
      </c>
      <c r="S46" s="32">
        <v>541.27</v>
      </c>
      <c r="T46" s="138">
        <v>557.08000000000004</v>
      </c>
      <c r="U46" s="9"/>
    </row>
    <row r="47" spans="1:21" x14ac:dyDescent="0.25">
      <c r="A47" s="44" t="s">
        <v>1055</v>
      </c>
      <c r="B47" s="31">
        <v>1761.63</v>
      </c>
      <c r="C47" s="32">
        <v>0</v>
      </c>
      <c r="D47" s="32">
        <v>0</v>
      </c>
      <c r="E47" s="32">
        <v>0</v>
      </c>
      <c r="F47" s="32">
        <v>0</v>
      </c>
      <c r="G47" s="32">
        <v>0</v>
      </c>
      <c r="H47" s="32">
        <v>0</v>
      </c>
      <c r="I47" s="32">
        <v>1072.94</v>
      </c>
      <c r="J47" s="32">
        <v>359.63</v>
      </c>
      <c r="K47" s="32">
        <v>1230</v>
      </c>
      <c r="L47" s="32">
        <v>480.67</v>
      </c>
      <c r="M47" s="32">
        <v>481.21</v>
      </c>
      <c r="N47" s="32">
        <v>425.69</v>
      </c>
      <c r="O47" s="32">
        <v>0</v>
      </c>
      <c r="P47" s="32">
        <v>0</v>
      </c>
      <c r="Q47" s="32">
        <v>1700</v>
      </c>
      <c r="R47" s="32">
        <v>475</v>
      </c>
      <c r="S47" s="32">
        <v>495.59</v>
      </c>
      <c r="T47" s="138">
        <v>484.7</v>
      </c>
      <c r="U47" s="9"/>
    </row>
    <row r="48" spans="1:21" x14ac:dyDescent="0.25">
      <c r="A48" s="44" t="s">
        <v>1056</v>
      </c>
      <c r="B48" s="31">
        <v>0</v>
      </c>
      <c r="C48" s="32">
        <v>0</v>
      </c>
      <c r="D48" s="32">
        <v>6000</v>
      </c>
      <c r="E48" s="32">
        <v>0</v>
      </c>
      <c r="F48" s="32">
        <v>0</v>
      </c>
      <c r="G48" s="32">
        <v>0</v>
      </c>
      <c r="H48" s="32">
        <v>0</v>
      </c>
      <c r="I48" s="32">
        <v>0</v>
      </c>
      <c r="J48" s="32">
        <v>2200</v>
      </c>
      <c r="K48" s="32">
        <v>1650</v>
      </c>
      <c r="L48" s="32">
        <v>0</v>
      </c>
      <c r="M48" s="32">
        <v>287.3</v>
      </c>
      <c r="N48" s="32">
        <v>290.31</v>
      </c>
      <c r="O48" s="32">
        <v>264.36</v>
      </c>
      <c r="P48" s="32">
        <v>1408.7</v>
      </c>
      <c r="Q48" s="32">
        <v>1600</v>
      </c>
      <c r="R48" s="32">
        <v>841.29</v>
      </c>
      <c r="S48" s="32">
        <v>285.81</v>
      </c>
      <c r="T48" s="138">
        <v>277.11</v>
      </c>
      <c r="U48" s="9"/>
    </row>
    <row r="49" spans="1:21" x14ac:dyDescent="0.25">
      <c r="A49" s="44" t="s">
        <v>1057</v>
      </c>
      <c r="B49" s="31">
        <v>0</v>
      </c>
      <c r="C49" s="32">
        <v>0</v>
      </c>
      <c r="D49" s="32">
        <v>2000</v>
      </c>
      <c r="E49" s="32">
        <v>0</v>
      </c>
      <c r="F49" s="32">
        <v>0</v>
      </c>
      <c r="G49" s="32">
        <v>2000</v>
      </c>
      <c r="H49" s="32">
        <v>0</v>
      </c>
      <c r="I49" s="32">
        <v>0</v>
      </c>
      <c r="J49" s="32">
        <v>0</v>
      </c>
      <c r="K49" s="32">
        <v>0</v>
      </c>
      <c r="L49" s="32">
        <v>0</v>
      </c>
      <c r="M49" s="32">
        <v>0</v>
      </c>
      <c r="N49" s="32">
        <v>276.88</v>
      </c>
      <c r="O49" s="32">
        <v>0</v>
      </c>
      <c r="P49" s="32">
        <v>0</v>
      </c>
      <c r="Q49" s="32">
        <v>0</v>
      </c>
      <c r="R49" s="32">
        <v>0</v>
      </c>
      <c r="S49" s="32">
        <v>299.14</v>
      </c>
      <c r="T49" s="138">
        <v>305.23</v>
      </c>
      <c r="U49" s="9"/>
    </row>
    <row r="50" spans="1:21" x14ac:dyDescent="0.25">
      <c r="A50" s="44" t="s">
        <v>1058</v>
      </c>
      <c r="B50" s="31">
        <v>0</v>
      </c>
      <c r="C50" s="32">
        <v>0</v>
      </c>
      <c r="D50" s="32">
        <v>0</v>
      </c>
      <c r="E50" s="32">
        <v>0</v>
      </c>
      <c r="F50" s="32">
        <v>0</v>
      </c>
      <c r="G50" s="32">
        <v>0</v>
      </c>
      <c r="H50" s="32">
        <v>0</v>
      </c>
      <c r="I50" s="32">
        <v>0</v>
      </c>
      <c r="J50" s="32">
        <v>0</v>
      </c>
      <c r="K50" s="32">
        <v>0</v>
      </c>
      <c r="L50" s="32">
        <v>0</v>
      </c>
      <c r="M50" s="32">
        <v>0</v>
      </c>
      <c r="N50" s="32">
        <v>0</v>
      </c>
      <c r="O50" s="32">
        <v>0</v>
      </c>
      <c r="P50" s="32">
        <v>0</v>
      </c>
      <c r="Q50" s="32">
        <v>0</v>
      </c>
      <c r="R50" s="32">
        <v>0</v>
      </c>
      <c r="S50" s="32">
        <v>0</v>
      </c>
      <c r="T50" s="138">
        <v>2300</v>
      </c>
      <c r="U50" s="9"/>
    </row>
    <row r="51" spans="1:21" x14ac:dyDescent="0.25">
      <c r="A51" s="44" t="s">
        <v>1059</v>
      </c>
      <c r="B51" s="31">
        <v>3050</v>
      </c>
      <c r="C51" s="32">
        <v>0</v>
      </c>
      <c r="D51" s="32">
        <v>2600</v>
      </c>
      <c r="E51" s="32">
        <v>2000</v>
      </c>
      <c r="F51" s="32">
        <v>0</v>
      </c>
      <c r="G51" s="32">
        <v>0</v>
      </c>
      <c r="H51" s="32">
        <v>1160.22</v>
      </c>
      <c r="I51" s="32">
        <v>2583.06</v>
      </c>
      <c r="J51" s="32">
        <v>1736.59</v>
      </c>
      <c r="K51" s="32">
        <v>1885.83</v>
      </c>
      <c r="L51" s="32">
        <v>1500</v>
      </c>
      <c r="M51" s="32">
        <v>0</v>
      </c>
      <c r="N51" s="32">
        <v>1200</v>
      </c>
      <c r="O51" s="32">
        <v>0</v>
      </c>
      <c r="P51" s="32">
        <v>0</v>
      </c>
      <c r="Q51" s="32">
        <v>1558.82</v>
      </c>
      <c r="R51" s="32">
        <v>0</v>
      </c>
      <c r="S51" s="32">
        <v>1991.74</v>
      </c>
      <c r="T51" s="138">
        <v>1821.16</v>
      </c>
      <c r="U51" s="9"/>
    </row>
    <row r="52" spans="1:21" x14ac:dyDescent="0.25">
      <c r="A52" s="44" t="s">
        <v>1060</v>
      </c>
      <c r="B52" s="31">
        <v>1657.03</v>
      </c>
      <c r="C52" s="32">
        <v>0</v>
      </c>
      <c r="D52" s="32">
        <v>2359.89</v>
      </c>
      <c r="E52" s="32">
        <v>1901.06</v>
      </c>
      <c r="F52" s="32">
        <v>0</v>
      </c>
      <c r="G52" s="32">
        <v>1340</v>
      </c>
      <c r="H52" s="32">
        <v>1294.8800000000001</v>
      </c>
      <c r="I52" s="32">
        <v>2897.18</v>
      </c>
      <c r="J52" s="32">
        <v>0</v>
      </c>
      <c r="K52" s="32">
        <v>0</v>
      </c>
      <c r="L52" s="32">
        <v>0</v>
      </c>
      <c r="M52" s="32">
        <v>0</v>
      </c>
      <c r="N52" s="32">
        <v>0</v>
      </c>
      <c r="O52" s="32">
        <v>0</v>
      </c>
      <c r="P52" s="32">
        <v>0</v>
      </c>
      <c r="Q52" s="32">
        <v>0</v>
      </c>
      <c r="R52" s="32">
        <v>0</v>
      </c>
      <c r="S52" s="32">
        <v>1541.37</v>
      </c>
      <c r="T52" s="138">
        <v>1771.36</v>
      </c>
      <c r="U52" s="9"/>
    </row>
    <row r="53" spans="1:21" x14ac:dyDescent="0.25">
      <c r="A53" s="44" t="s">
        <v>1061</v>
      </c>
      <c r="B53" s="31">
        <v>1759.37</v>
      </c>
      <c r="C53" s="32">
        <v>1163.42</v>
      </c>
      <c r="D53" s="32">
        <v>1844.01</v>
      </c>
      <c r="E53" s="32">
        <v>1962.12</v>
      </c>
      <c r="F53" s="32">
        <v>624.53</v>
      </c>
      <c r="G53" s="32">
        <v>582.52</v>
      </c>
      <c r="H53" s="32">
        <v>946.24</v>
      </c>
      <c r="I53" s="32">
        <v>1063.53</v>
      </c>
      <c r="J53" s="32">
        <v>539.71</v>
      </c>
      <c r="K53" s="32">
        <v>1136.3699999999999</v>
      </c>
      <c r="L53" s="32">
        <v>567.42999999999995</v>
      </c>
      <c r="M53" s="32">
        <v>457.52</v>
      </c>
      <c r="N53" s="32">
        <v>445.8</v>
      </c>
      <c r="O53" s="32">
        <v>440</v>
      </c>
      <c r="P53" s="32">
        <v>0</v>
      </c>
      <c r="Q53" s="32">
        <v>1927.76</v>
      </c>
      <c r="R53" s="32">
        <v>589.29999999999995</v>
      </c>
      <c r="S53" s="32">
        <v>539.33000000000004</v>
      </c>
      <c r="T53" s="138">
        <v>525.6</v>
      </c>
      <c r="U53" s="9"/>
    </row>
    <row r="54" spans="1:21" x14ac:dyDescent="0.25">
      <c r="A54" s="44" t="s">
        <v>1062</v>
      </c>
      <c r="B54" s="31">
        <v>0</v>
      </c>
      <c r="C54" s="32">
        <v>0</v>
      </c>
      <c r="D54" s="32">
        <v>0</v>
      </c>
      <c r="E54" s="32">
        <v>2230.4499999999998</v>
      </c>
      <c r="F54" s="32">
        <v>0</v>
      </c>
      <c r="G54" s="32">
        <v>0</v>
      </c>
      <c r="H54" s="32">
        <v>0</v>
      </c>
      <c r="I54" s="32">
        <v>0</v>
      </c>
      <c r="J54" s="32">
        <v>0</v>
      </c>
      <c r="K54" s="32">
        <v>0</v>
      </c>
      <c r="L54" s="32">
        <v>1368.03</v>
      </c>
      <c r="M54" s="32">
        <v>0</v>
      </c>
      <c r="N54" s="32">
        <v>0</v>
      </c>
      <c r="O54" s="32">
        <v>0</v>
      </c>
      <c r="P54" s="32">
        <v>0</v>
      </c>
      <c r="Q54" s="32">
        <v>0</v>
      </c>
      <c r="R54" s="32">
        <v>0</v>
      </c>
      <c r="S54" s="32">
        <v>2031</v>
      </c>
      <c r="T54" s="138">
        <v>3172.3</v>
      </c>
      <c r="U54" s="9"/>
    </row>
    <row r="55" spans="1:21" x14ac:dyDescent="0.25">
      <c r="A55" s="44" t="s">
        <v>1063</v>
      </c>
      <c r="B55" s="31">
        <v>1459</v>
      </c>
      <c r="C55" s="32">
        <v>1611.43</v>
      </c>
      <c r="D55" s="32">
        <v>2331.5</v>
      </c>
      <c r="E55" s="32">
        <v>0</v>
      </c>
      <c r="F55" s="32">
        <v>0</v>
      </c>
      <c r="G55" s="32">
        <v>1400</v>
      </c>
      <c r="H55" s="32">
        <v>1700</v>
      </c>
      <c r="I55" s="32">
        <v>2350.5</v>
      </c>
      <c r="J55" s="32">
        <v>1962.07</v>
      </c>
      <c r="K55" s="32">
        <v>1958.6</v>
      </c>
      <c r="L55" s="32">
        <v>982.75</v>
      </c>
      <c r="M55" s="32">
        <v>0</v>
      </c>
      <c r="N55" s="32">
        <v>1200</v>
      </c>
      <c r="O55" s="32">
        <v>0</v>
      </c>
      <c r="P55" s="32">
        <v>0</v>
      </c>
      <c r="Q55" s="32">
        <v>1735.83</v>
      </c>
      <c r="R55" s="32">
        <v>0</v>
      </c>
      <c r="S55" s="32">
        <v>1943.49</v>
      </c>
      <c r="T55" s="138">
        <v>2094.88</v>
      </c>
      <c r="U55" s="9"/>
    </row>
    <row r="56" spans="1:21" x14ac:dyDescent="0.25">
      <c r="A56" s="44" t="s">
        <v>1064</v>
      </c>
      <c r="B56" s="31">
        <v>1387.8</v>
      </c>
      <c r="C56" s="32">
        <v>1108.5</v>
      </c>
      <c r="D56" s="32">
        <v>1520.49</v>
      </c>
      <c r="E56" s="32">
        <v>2411.27</v>
      </c>
      <c r="F56" s="32">
        <v>961.39</v>
      </c>
      <c r="G56" s="32">
        <v>937.01</v>
      </c>
      <c r="H56" s="32">
        <v>1021.38</v>
      </c>
      <c r="I56" s="32">
        <v>1410.47</v>
      </c>
      <c r="J56" s="32">
        <v>527.16</v>
      </c>
      <c r="K56" s="32">
        <v>937.36</v>
      </c>
      <c r="L56" s="32">
        <v>553.53</v>
      </c>
      <c r="M56" s="32">
        <v>502.84</v>
      </c>
      <c r="N56" s="32">
        <v>487.37</v>
      </c>
      <c r="O56" s="32">
        <v>400</v>
      </c>
      <c r="P56" s="32">
        <v>1100</v>
      </c>
      <c r="Q56" s="32">
        <v>1772.48</v>
      </c>
      <c r="R56" s="32">
        <v>539.78</v>
      </c>
      <c r="S56" s="32">
        <v>941.55</v>
      </c>
      <c r="T56" s="138">
        <v>1101.3499999999999</v>
      </c>
      <c r="U56" s="9"/>
    </row>
    <row r="57" spans="1:21" x14ac:dyDescent="0.25">
      <c r="A57" s="44" t="s">
        <v>1065</v>
      </c>
      <c r="B57" s="31">
        <v>0</v>
      </c>
      <c r="C57" s="32">
        <v>0</v>
      </c>
      <c r="D57" s="32">
        <v>1814</v>
      </c>
      <c r="E57" s="32">
        <v>0</v>
      </c>
      <c r="F57" s="32">
        <v>0</v>
      </c>
      <c r="G57" s="32">
        <v>0</v>
      </c>
      <c r="H57" s="32">
        <v>0</v>
      </c>
      <c r="I57" s="32">
        <v>0</v>
      </c>
      <c r="J57" s="32">
        <v>0</v>
      </c>
      <c r="K57" s="32">
        <v>0</v>
      </c>
      <c r="L57" s="32">
        <v>0</v>
      </c>
      <c r="M57" s="32">
        <v>0</v>
      </c>
      <c r="N57" s="32">
        <v>0</v>
      </c>
      <c r="O57" s="32">
        <v>0</v>
      </c>
      <c r="P57" s="32">
        <v>0</v>
      </c>
      <c r="Q57" s="32">
        <v>0</v>
      </c>
      <c r="R57" s="32">
        <v>0</v>
      </c>
      <c r="S57" s="32">
        <v>1814</v>
      </c>
      <c r="T57" s="138">
        <v>0</v>
      </c>
      <c r="U57" s="9"/>
    </row>
    <row r="58" spans="1:21" x14ac:dyDescent="0.25">
      <c r="A58" s="44" t="s">
        <v>1066</v>
      </c>
      <c r="B58" s="31">
        <v>1400</v>
      </c>
      <c r="C58" s="32">
        <v>1500</v>
      </c>
      <c r="D58" s="32">
        <v>2260.66</v>
      </c>
      <c r="E58" s="32">
        <v>2621.56</v>
      </c>
      <c r="F58" s="32">
        <v>0</v>
      </c>
      <c r="G58" s="32">
        <v>0</v>
      </c>
      <c r="H58" s="32">
        <v>1567.32</v>
      </c>
      <c r="I58" s="32">
        <v>0</v>
      </c>
      <c r="J58" s="32">
        <v>0</v>
      </c>
      <c r="K58" s="32">
        <v>1650</v>
      </c>
      <c r="L58" s="32">
        <v>0</v>
      </c>
      <c r="M58" s="32">
        <v>0</v>
      </c>
      <c r="N58" s="32">
        <v>0</v>
      </c>
      <c r="O58" s="32">
        <v>0</v>
      </c>
      <c r="P58" s="32">
        <v>0</v>
      </c>
      <c r="Q58" s="32">
        <v>0</v>
      </c>
      <c r="R58" s="32">
        <v>0</v>
      </c>
      <c r="S58" s="32">
        <v>2299.84</v>
      </c>
      <c r="T58" s="138">
        <v>1753.67</v>
      </c>
      <c r="U58" s="9"/>
    </row>
    <row r="59" spans="1:21" x14ac:dyDescent="0.25">
      <c r="A59" s="44" t="s">
        <v>1067</v>
      </c>
      <c r="B59" s="31">
        <v>0</v>
      </c>
      <c r="C59" s="32">
        <v>0</v>
      </c>
      <c r="D59" s="32">
        <v>2405.79</v>
      </c>
      <c r="E59" s="32">
        <v>4500</v>
      </c>
      <c r="F59" s="32">
        <v>0</v>
      </c>
      <c r="G59" s="32">
        <v>0</v>
      </c>
      <c r="H59" s="32">
        <v>0</v>
      </c>
      <c r="I59" s="32">
        <v>0</v>
      </c>
      <c r="J59" s="32">
        <v>0</v>
      </c>
      <c r="K59" s="32">
        <v>0</v>
      </c>
      <c r="L59" s="32">
        <v>0</v>
      </c>
      <c r="M59" s="32">
        <v>0</v>
      </c>
      <c r="N59" s="32">
        <v>0</v>
      </c>
      <c r="O59" s="32">
        <v>0</v>
      </c>
      <c r="P59" s="32">
        <v>0</v>
      </c>
      <c r="Q59" s="32">
        <v>0</v>
      </c>
      <c r="R59" s="32">
        <v>0</v>
      </c>
      <c r="S59" s="32">
        <v>2697.39</v>
      </c>
      <c r="T59" s="138">
        <v>2646.13</v>
      </c>
      <c r="U59" s="9"/>
    </row>
    <row r="60" spans="1:21" x14ac:dyDescent="0.25">
      <c r="A60" s="44" t="s">
        <v>1068</v>
      </c>
      <c r="B60" s="31">
        <v>1688.15</v>
      </c>
      <c r="C60" s="32">
        <v>1308.33</v>
      </c>
      <c r="D60" s="32">
        <v>2551.9899999999998</v>
      </c>
      <c r="E60" s="32">
        <v>3005.73</v>
      </c>
      <c r="F60" s="32">
        <v>0</v>
      </c>
      <c r="G60" s="32">
        <v>0</v>
      </c>
      <c r="H60" s="32">
        <v>1675</v>
      </c>
      <c r="I60" s="32">
        <v>2045.36</v>
      </c>
      <c r="J60" s="32">
        <v>800</v>
      </c>
      <c r="K60" s="32">
        <v>1447.29</v>
      </c>
      <c r="L60" s="32">
        <v>351.65</v>
      </c>
      <c r="M60" s="32">
        <v>0</v>
      </c>
      <c r="N60" s="32">
        <v>0</v>
      </c>
      <c r="O60" s="32">
        <v>0</v>
      </c>
      <c r="P60" s="32">
        <v>0</v>
      </c>
      <c r="Q60" s="32">
        <v>1600</v>
      </c>
      <c r="R60" s="32">
        <v>379.39</v>
      </c>
      <c r="S60" s="32">
        <v>923.87</v>
      </c>
      <c r="T60" s="138">
        <v>914.05</v>
      </c>
      <c r="U60" s="9"/>
    </row>
    <row r="61" spans="1:21" x14ac:dyDescent="0.25">
      <c r="A61" s="44" t="s">
        <v>1069</v>
      </c>
      <c r="B61" s="31">
        <v>0</v>
      </c>
      <c r="C61" s="32">
        <v>0</v>
      </c>
      <c r="D61" s="32">
        <v>0</v>
      </c>
      <c r="E61" s="32">
        <v>0</v>
      </c>
      <c r="F61" s="32">
        <v>0</v>
      </c>
      <c r="G61" s="32">
        <v>0</v>
      </c>
      <c r="H61" s="32">
        <v>0</v>
      </c>
      <c r="I61" s="32">
        <v>2777.78</v>
      </c>
      <c r="J61" s="32">
        <v>0</v>
      </c>
      <c r="K61" s="32">
        <v>0</v>
      </c>
      <c r="L61" s="32">
        <v>0</v>
      </c>
      <c r="M61" s="32">
        <v>0</v>
      </c>
      <c r="N61" s="32">
        <v>0</v>
      </c>
      <c r="O61" s="32">
        <v>0</v>
      </c>
      <c r="P61" s="32">
        <v>0</v>
      </c>
      <c r="Q61" s="32">
        <v>0</v>
      </c>
      <c r="R61" s="32">
        <v>0</v>
      </c>
      <c r="S61" s="32">
        <v>2777.78</v>
      </c>
      <c r="T61" s="138">
        <v>2340</v>
      </c>
      <c r="U61" s="9"/>
    </row>
    <row r="62" spans="1:21" x14ac:dyDescent="0.25">
      <c r="A62" s="44" t="s">
        <v>1070</v>
      </c>
      <c r="B62" s="31">
        <v>0</v>
      </c>
      <c r="C62" s="32">
        <v>0</v>
      </c>
      <c r="D62" s="32">
        <v>0</v>
      </c>
      <c r="E62" s="32">
        <v>0</v>
      </c>
      <c r="F62" s="32">
        <v>0</v>
      </c>
      <c r="G62" s="32">
        <v>0</v>
      </c>
      <c r="H62" s="32">
        <v>0</v>
      </c>
      <c r="I62" s="32">
        <v>1200</v>
      </c>
      <c r="J62" s="32">
        <v>0</v>
      </c>
      <c r="K62" s="32">
        <v>0</v>
      </c>
      <c r="L62" s="32">
        <v>0</v>
      </c>
      <c r="M62" s="32">
        <v>0</v>
      </c>
      <c r="N62" s="32">
        <v>0</v>
      </c>
      <c r="O62" s="32">
        <v>0</v>
      </c>
      <c r="P62" s="32">
        <v>0</v>
      </c>
      <c r="Q62" s="32">
        <v>0</v>
      </c>
      <c r="R62" s="32">
        <v>0</v>
      </c>
      <c r="S62" s="32">
        <v>1200</v>
      </c>
      <c r="T62" s="138">
        <v>0</v>
      </c>
      <c r="U62" s="9"/>
    </row>
    <row r="63" spans="1:21" x14ac:dyDescent="0.25">
      <c r="A63" s="44" t="s">
        <v>1071</v>
      </c>
      <c r="B63" s="31">
        <v>0</v>
      </c>
      <c r="C63" s="32">
        <v>0</v>
      </c>
      <c r="D63" s="32">
        <v>1200</v>
      </c>
      <c r="E63" s="32">
        <v>0</v>
      </c>
      <c r="F63" s="32">
        <v>275</v>
      </c>
      <c r="G63" s="32">
        <v>0</v>
      </c>
      <c r="H63" s="32">
        <v>0</v>
      </c>
      <c r="I63" s="32">
        <v>0</v>
      </c>
      <c r="J63" s="32">
        <v>400</v>
      </c>
      <c r="K63" s="32">
        <v>0</v>
      </c>
      <c r="L63" s="32">
        <v>303.19</v>
      </c>
      <c r="M63" s="32">
        <v>0</v>
      </c>
      <c r="N63" s="32">
        <v>268.82</v>
      </c>
      <c r="O63" s="32">
        <v>0</v>
      </c>
      <c r="P63" s="32">
        <v>0</v>
      </c>
      <c r="Q63" s="32">
        <v>0</v>
      </c>
      <c r="R63" s="32">
        <v>0</v>
      </c>
      <c r="S63" s="32">
        <v>271.66000000000003</v>
      </c>
      <c r="T63" s="138">
        <v>268.57</v>
      </c>
      <c r="U63" s="9"/>
    </row>
    <row r="64" spans="1:21" x14ac:dyDescent="0.25">
      <c r="A64" s="44" t="s">
        <v>1072</v>
      </c>
      <c r="B64" s="31">
        <v>1512.03</v>
      </c>
      <c r="C64" s="32">
        <v>0</v>
      </c>
      <c r="D64" s="32">
        <v>2701.96</v>
      </c>
      <c r="E64" s="32">
        <v>3112.78</v>
      </c>
      <c r="F64" s="32">
        <v>0</v>
      </c>
      <c r="G64" s="32">
        <v>0</v>
      </c>
      <c r="H64" s="32">
        <v>0</v>
      </c>
      <c r="I64" s="32">
        <v>2421.23</v>
      </c>
      <c r="J64" s="32">
        <v>0</v>
      </c>
      <c r="K64" s="32">
        <v>1717.31</v>
      </c>
      <c r="L64" s="32">
        <v>0</v>
      </c>
      <c r="M64" s="32">
        <v>0</v>
      </c>
      <c r="N64" s="32">
        <v>0</v>
      </c>
      <c r="O64" s="32">
        <v>0</v>
      </c>
      <c r="P64" s="32">
        <v>0</v>
      </c>
      <c r="Q64" s="32">
        <v>0</v>
      </c>
      <c r="R64" s="32">
        <v>0</v>
      </c>
      <c r="S64" s="32">
        <v>2200.9899999999998</v>
      </c>
      <c r="T64" s="138">
        <v>2063.25</v>
      </c>
      <c r="U64" s="9"/>
    </row>
    <row r="65" spans="1:21" x14ac:dyDescent="0.25">
      <c r="A65" s="44" t="s">
        <v>1073</v>
      </c>
      <c r="B65" s="31">
        <v>0</v>
      </c>
      <c r="C65" s="32">
        <v>0</v>
      </c>
      <c r="D65" s="32">
        <v>0</v>
      </c>
      <c r="E65" s="32">
        <v>0</v>
      </c>
      <c r="F65" s="32">
        <v>0</v>
      </c>
      <c r="G65" s="32">
        <v>0</v>
      </c>
      <c r="H65" s="32">
        <v>0</v>
      </c>
      <c r="I65" s="32">
        <v>0</v>
      </c>
      <c r="J65" s="32">
        <v>0</v>
      </c>
      <c r="K65" s="32">
        <v>0</v>
      </c>
      <c r="L65" s="32">
        <v>1450</v>
      </c>
      <c r="M65" s="32">
        <v>0</v>
      </c>
      <c r="N65" s="32">
        <v>0</v>
      </c>
      <c r="O65" s="32">
        <v>0</v>
      </c>
      <c r="P65" s="32">
        <v>0</v>
      </c>
      <c r="Q65" s="32">
        <v>0</v>
      </c>
      <c r="R65" s="32">
        <v>0</v>
      </c>
      <c r="S65" s="32">
        <v>1450</v>
      </c>
      <c r="T65" s="138">
        <v>1483.33</v>
      </c>
      <c r="U65" s="9"/>
    </row>
    <row r="66" spans="1:21" x14ac:dyDescent="0.25">
      <c r="A66" s="44" t="s">
        <v>1074</v>
      </c>
      <c r="B66" s="31">
        <v>0</v>
      </c>
      <c r="C66" s="32">
        <v>0</v>
      </c>
      <c r="D66" s="32">
        <v>0</v>
      </c>
      <c r="E66" s="32">
        <v>0</v>
      </c>
      <c r="F66" s="32">
        <v>0</v>
      </c>
      <c r="G66" s="32">
        <v>0</v>
      </c>
      <c r="H66" s="32">
        <v>0</v>
      </c>
      <c r="I66" s="32">
        <v>0</v>
      </c>
      <c r="J66" s="32">
        <v>0</v>
      </c>
      <c r="K66" s="32">
        <v>0</v>
      </c>
      <c r="L66" s="32">
        <v>0</v>
      </c>
      <c r="M66" s="32">
        <v>0</v>
      </c>
      <c r="N66" s="32">
        <v>235.89</v>
      </c>
      <c r="O66" s="32">
        <v>0</v>
      </c>
      <c r="P66" s="32">
        <v>0</v>
      </c>
      <c r="Q66" s="32">
        <v>0</v>
      </c>
      <c r="R66" s="32">
        <v>0</v>
      </c>
      <c r="S66" s="32">
        <v>235.89</v>
      </c>
      <c r="T66" s="138">
        <v>228.23</v>
      </c>
      <c r="U66" s="9"/>
    </row>
    <row r="67" spans="1:21" x14ac:dyDescent="0.25">
      <c r="A67" s="44" t="s">
        <v>1075</v>
      </c>
      <c r="B67" s="31">
        <v>0</v>
      </c>
      <c r="C67" s="32">
        <v>0</v>
      </c>
      <c r="D67" s="32">
        <v>0</v>
      </c>
      <c r="E67" s="32">
        <v>0</v>
      </c>
      <c r="F67" s="32">
        <v>0</v>
      </c>
      <c r="G67" s="32">
        <v>0</v>
      </c>
      <c r="H67" s="32">
        <v>0</v>
      </c>
      <c r="I67" s="32">
        <v>1600</v>
      </c>
      <c r="J67" s="32">
        <v>1301.7</v>
      </c>
      <c r="K67" s="32">
        <v>1467.86</v>
      </c>
      <c r="L67" s="32">
        <v>400</v>
      </c>
      <c r="M67" s="32">
        <v>0</v>
      </c>
      <c r="N67" s="32">
        <v>0</v>
      </c>
      <c r="O67" s="32">
        <v>0</v>
      </c>
      <c r="P67" s="32">
        <v>0</v>
      </c>
      <c r="Q67" s="32">
        <v>0</v>
      </c>
      <c r="R67" s="32">
        <v>0</v>
      </c>
      <c r="S67" s="32">
        <v>579.24</v>
      </c>
      <c r="T67" s="138">
        <v>1527.18</v>
      </c>
      <c r="U67" s="9"/>
    </row>
    <row r="68" spans="1:21" x14ac:dyDescent="0.25">
      <c r="A68" s="44" t="s">
        <v>1076</v>
      </c>
      <c r="B68" s="31">
        <v>0</v>
      </c>
      <c r="C68" s="32">
        <v>0</v>
      </c>
      <c r="D68" s="32">
        <v>0</v>
      </c>
      <c r="E68" s="32">
        <v>0</v>
      </c>
      <c r="F68" s="32">
        <v>1132.53</v>
      </c>
      <c r="G68" s="32">
        <v>1350</v>
      </c>
      <c r="H68" s="32">
        <v>1600</v>
      </c>
      <c r="I68" s="32">
        <v>1629.42</v>
      </c>
      <c r="J68" s="32">
        <v>1901.92</v>
      </c>
      <c r="K68" s="32">
        <v>1698</v>
      </c>
      <c r="L68" s="32">
        <v>533.74</v>
      </c>
      <c r="M68" s="32">
        <v>1750</v>
      </c>
      <c r="N68" s="32">
        <v>0</v>
      </c>
      <c r="O68" s="32">
        <v>0</v>
      </c>
      <c r="P68" s="32">
        <v>0</v>
      </c>
      <c r="Q68" s="32">
        <v>2100</v>
      </c>
      <c r="R68" s="32">
        <v>425</v>
      </c>
      <c r="S68" s="32">
        <v>646.44000000000005</v>
      </c>
      <c r="T68" s="138">
        <v>635.26</v>
      </c>
      <c r="U68" s="9"/>
    </row>
    <row r="69" spans="1:21" x14ac:dyDescent="0.25">
      <c r="A69" s="44" t="s">
        <v>647</v>
      </c>
      <c r="B69" s="31">
        <v>1853.45</v>
      </c>
      <c r="C69" s="32">
        <v>1800</v>
      </c>
      <c r="D69" s="32">
        <v>2300.4299999999998</v>
      </c>
      <c r="E69" s="32">
        <v>2297</v>
      </c>
      <c r="F69" s="32">
        <v>1600</v>
      </c>
      <c r="G69" s="32">
        <v>0</v>
      </c>
      <c r="H69" s="32">
        <v>1120.33</v>
      </c>
      <c r="I69" s="32">
        <v>1630.29</v>
      </c>
      <c r="J69" s="32">
        <v>1771.24</v>
      </c>
      <c r="K69" s="32">
        <v>1839.87</v>
      </c>
      <c r="L69" s="32">
        <v>555.61</v>
      </c>
      <c r="M69" s="32">
        <v>0</v>
      </c>
      <c r="N69" s="32">
        <v>0</v>
      </c>
      <c r="O69" s="32">
        <v>0</v>
      </c>
      <c r="P69" s="32">
        <v>0</v>
      </c>
      <c r="Q69" s="32">
        <v>2079.9299999999998</v>
      </c>
      <c r="R69" s="32">
        <v>0</v>
      </c>
      <c r="S69" s="32">
        <v>918.32</v>
      </c>
      <c r="T69" s="138">
        <v>948.82</v>
      </c>
      <c r="U69" s="9"/>
    </row>
    <row r="70" spans="1:21" x14ac:dyDescent="0.25">
      <c r="A70" s="44" t="s">
        <v>1077</v>
      </c>
      <c r="B70" s="31">
        <v>0</v>
      </c>
      <c r="C70" s="32">
        <v>0</v>
      </c>
      <c r="D70" s="32">
        <v>2200</v>
      </c>
      <c r="E70" s="32">
        <v>0</v>
      </c>
      <c r="F70" s="32">
        <v>0</v>
      </c>
      <c r="G70" s="32">
        <v>0</v>
      </c>
      <c r="H70" s="32">
        <v>0</v>
      </c>
      <c r="I70" s="32">
        <v>0</v>
      </c>
      <c r="J70" s="32">
        <v>0</v>
      </c>
      <c r="K70" s="32">
        <v>0</v>
      </c>
      <c r="L70" s="32">
        <v>0</v>
      </c>
      <c r="M70" s="32">
        <v>0</v>
      </c>
      <c r="N70" s="32">
        <v>0</v>
      </c>
      <c r="O70" s="32">
        <v>0</v>
      </c>
      <c r="P70" s="32">
        <v>0</v>
      </c>
      <c r="Q70" s="32">
        <v>0</v>
      </c>
      <c r="R70" s="32">
        <v>0</v>
      </c>
      <c r="S70" s="32">
        <v>2200</v>
      </c>
      <c r="T70" s="138">
        <v>2364.44</v>
      </c>
      <c r="U70" s="9"/>
    </row>
    <row r="71" spans="1:21" x14ac:dyDescent="0.25">
      <c r="A71" s="44" t="s">
        <v>1078</v>
      </c>
      <c r="B71" s="31">
        <v>1296.83</v>
      </c>
      <c r="C71" s="32">
        <v>1422.25</v>
      </c>
      <c r="D71" s="32">
        <v>2593.89</v>
      </c>
      <c r="E71" s="32">
        <v>3553.34</v>
      </c>
      <c r="F71" s="32">
        <v>494.94</v>
      </c>
      <c r="G71" s="32">
        <v>1691.21</v>
      </c>
      <c r="H71" s="32">
        <v>1668.92</v>
      </c>
      <c r="I71" s="32">
        <v>1435.03</v>
      </c>
      <c r="J71" s="32">
        <v>441</v>
      </c>
      <c r="K71" s="32">
        <v>1760.3</v>
      </c>
      <c r="L71" s="32">
        <v>498.86</v>
      </c>
      <c r="M71" s="32">
        <v>433.77</v>
      </c>
      <c r="N71" s="32">
        <v>418.91</v>
      </c>
      <c r="O71" s="32">
        <v>0</v>
      </c>
      <c r="P71" s="32">
        <v>1200</v>
      </c>
      <c r="Q71" s="32">
        <v>1745.24</v>
      </c>
      <c r="R71" s="32">
        <v>604.04</v>
      </c>
      <c r="S71" s="32">
        <v>641.09</v>
      </c>
      <c r="T71" s="138">
        <v>696.65</v>
      </c>
      <c r="U71" s="9"/>
    </row>
    <row r="72" spans="1:21" x14ac:dyDescent="0.25">
      <c r="A72" s="44" t="s">
        <v>618</v>
      </c>
      <c r="B72" s="31">
        <v>2164.46</v>
      </c>
      <c r="C72" s="32">
        <v>1149.1099999999999</v>
      </c>
      <c r="D72" s="32">
        <v>2330.59</v>
      </c>
      <c r="E72" s="32">
        <v>3569.84</v>
      </c>
      <c r="F72" s="32">
        <v>817.19</v>
      </c>
      <c r="G72" s="32">
        <v>1900</v>
      </c>
      <c r="H72" s="32">
        <v>780.79</v>
      </c>
      <c r="I72" s="32">
        <v>1340.35</v>
      </c>
      <c r="J72" s="32">
        <v>750</v>
      </c>
      <c r="K72" s="32">
        <v>1491.54</v>
      </c>
      <c r="L72" s="32">
        <v>475.28</v>
      </c>
      <c r="M72" s="32">
        <v>386.34</v>
      </c>
      <c r="N72" s="32">
        <v>0</v>
      </c>
      <c r="O72" s="32">
        <v>0</v>
      </c>
      <c r="P72" s="32">
        <v>0</v>
      </c>
      <c r="Q72" s="32">
        <v>1725.53</v>
      </c>
      <c r="R72" s="32">
        <v>605.19000000000005</v>
      </c>
      <c r="S72" s="32">
        <v>704.22</v>
      </c>
      <c r="T72" s="138">
        <v>683.03</v>
      </c>
      <c r="U72" s="9"/>
    </row>
    <row r="73" spans="1:21" x14ac:dyDescent="0.25">
      <c r="A73" s="44" t="s">
        <v>1079</v>
      </c>
      <c r="B73" s="31">
        <v>2053.33</v>
      </c>
      <c r="C73" s="32">
        <v>0</v>
      </c>
      <c r="D73" s="32">
        <v>2172.87</v>
      </c>
      <c r="E73" s="32">
        <v>4789.13</v>
      </c>
      <c r="F73" s="32">
        <v>1450</v>
      </c>
      <c r="G73" s="32">
        <v>766.6</v>
      </c>
      <c r="H73" s="32">
        <v>1135.1600000000001</v>
      </c>
      <c r="I73" s="32">
        <v>2215.71</v>
      </c>
      <c r="J73" s="32">
        <v>1566.67</v>
      </c>
      <c r="K73" s="32">
        <v>1617.92</v>
      </c>
      <c r="L73" s="32">
        <v>1225</v>
      </c>
      <c r="M73" s="32">
        <v>0</v>
      </c>
      <c r="N73" s="32">
        <v>99</v>
      </c>
      <c r="O73" s="32">
        <v>184.96</v>
      </c>
      <c r="P73" s="32">
        <v>1431.58</v>
      </c>
      <c r="Q73" s="32">
        <v>1839.62</v>
      </c>
      <c r="R73" s="32">
        <v>341.72</v>
      </c>
      <c r="S73" s="32">
        <v>217.62</v>
      </c>
      <c r="T73" s="138">
        <v>982.54</v>
      </c>
      <c r="U73" s="9"/>
    </row>
    <row r="74" spans="1:21" ht="13.8" thickBot="1" x14ac:dyDescent="0.3">
      <c r="A74" s="44" t="s">
        <v>1080</v>
      </c>
      <c r="B74" s="31">
        <v>1205.27</v>
      </c>
      <c r="C74" s="32">
        <v>1115.18</v>
      </c>
      <c r="D74" s="32">
        <v>2133.58</v>
      </c>
      <c r="E74" s="32">
        <v>2755.29</v>
      </c>
      <c r="F74" s="32">
        <v>757.51</v>
      </c>
      <c r="G74" s="32">
        <v>840.86</v>
      </c>
      <c r="H74" s="32">
        <v>1017.35</v>
      </c>
      <c r="I74" s="32">
        <v>1315.47</v>
      </c>
      <c r="J74" s="32">
        <v>625.23</v>
      </c>
      <c r="K74" s="32">
        <v>1335.16</v>
      </c>
      <c r="L74" s="32">
        <v>527.03</v>
      </c>
      <c r="M74" s="32">
        <v>443.11</v>
      </c>
      <c r="N74" s="32">
        <v>318.05</v>
      </c>
      <c r="O74" s="32">
        <v>283.08</v>
      </c>
      <c r="P74" s="32">
        <v>1377.78</v>
      </c>
      <c r="Q74" s="32">
        <v>1833.97</v>
      </c>
      <c r="R74" s="32">
        <v>575.41999999999996</v>
      </c>
      <c r="S74" s="32">
        <v>554.16</v>
      </c>
      <c r="T74" s="138">
        <v>601.04999999999995</v>
      </c>
      <c r="U74" s="9"/>
    </row>
    <row r="75" spans="1:21" x14ac:dyDescent="0.25">
      <c r="A75" s="171" t="s">
        <v>198</v>
      </c>
      <c r="B75" s="33"/>
      <c r="C75" s="34"/>
      <c r="D75" s="34"/>
      <c r="E75" s="34"/>
      <c r="F75" s="34"/>
      <c r="G75" s="34"/>
      <c r="H75" s="34"/>
      <c r="I75" s="34"/>
      <c r="J75" s="34"/>
      <c r="K75" s="34"/>
      <c r="L75" s="34"/>
      <c r="M75" s="34"/>
      <c r="N75" s="34"/>
      <c r="O75" s="34"/>
      <c r="P75" s="34"/>
      <c r="Q75" s="34"/>
      <c r="R75" s="34"/>
      <c r="S75" s="34"/>
      <c r="T75" s="136"/>
      <c r="U75" s="9"/>
    </row>
    <row r="76" spans="1:21" x14ac:dyDescent="0.25">
      <c r="A76" s="43" t="s">
        <v>1082</v>
      </c>
      <c r="B76" s="27">
        <v>0</v>
      </c>
      <c r="C76" s="28">
        <v>0</v>
      </c>
      <c r="D76" s="28">
        <v>0</v>
      </c>
      <c r="E76" s="28">
        <v>0</v>
      </c>
      <c r="F76" s="28">
        <v>3000</v>
      </c>
      <c r="G76" s="28">
        <v>0</v>
      </c>
      <c r="H76" s="28">
        <v>0</v>
      </c>
      <c r="I76" s="28">
        <v>1741.48</v>
      </c>
      <c r="J76" s="28">
        <v>1000</v>
      </c>
      <c r="K76" s="28">
        <v>1903.8</v>
      </c>
      <c r="L76" s="28">
        <v>701.95</v>
      </c>
      <c r="M76" s="28">
        <v>990.71</v>
      </c>
      <c r="N76" s="28">
        <v>0</v>
      </c>
      <c r="O76" s="28">
        <v>0</v>
      </c>
      <c r="P76" s="28">
        <v>0</v>
      </c>
      <c r="Q76" s="28">
        <v>1966.48</v>
      </c>
      <c r="R76" s="28">
        <v>1480.42</v>
      </c>
      <c r="S76" s="28">
        <v>1236.5</v>
      </c>
      <c r="T76" s="137">
        <v>1437.02</v>
      </c>
      <c r="U76" s="9"/>
    </row>
    <row r="77" spans="1:21" x14ac:dyDescent="0.25">
      <c r="A77" s="44" t="s">
        <v>1083</v>
      </c>
      <c r="B77" s="31">
        <v>0</v>
      </c>
      <c r="C77" s="32">
        <v>0</v>
      </c>
      <c r="D77" s="32">
        <v>2797.7</v>
      </c>
      <c r="E77" s="32">
        <v>3200</v>
      </c>
      <c r="F77" s="32">
        <v>0</v>
      </c>
      <c r="G77" s="32">
        <v>0</v>
      </c>
      <c r="H77" s="32">
        <v>0</v>
      </c>
      <c r="I77" s="32">
        <v>0</v>
      </c>
      <c r="J77" s="32">
        <v>0</v>
      </c>
      <c r="K77" s="32">
        <v>0</v>
      </c>
      <c r="L77" s="32">
        <v>0</v>
      </c>
      <c r="M77" s="32">
        <v>0</v>
      </c>
      <c r="N77" s="32">
        <v>0</v>
      </c>
      <c r="O77" s="32">
        <v>0</v>
      </c>
      <c r="P77" s="32">
        <v>0</v>
      </c>
      <c r="Q77" s="32">
        <v>2700</v>
      </c>
      <c r="R77" s="32">
        <v>0</v>
      </c>
      <c r="S77" s="32">
        <v>2841.62</v>
      </c>
      <c r="T77" s="138">
        <v>2564.25</v>
      </c>
      <c r="U77" s="9"/>
    </row>
    <row r="78" spans="1:21" x14ac:dyDescent="0.25">
      <c r="A78" s="44" t="s">
        <v>1084</v>
      </c>
      <c r="B78" s="31">
        <v>0</v>
      </c>
      <c r="C78" s="32">
        <v>0</v>
      </c>
      <c r="D78" s="32">
        <v>3097.14</v>
      </c>
      <c r="E78" s="32">
        <v>0</v>
      </c>
      <c r="F78" s="32">
        <v>0</v>
      </c>
      <c r="G78" s="32">
        <v>1212.78</v>
      </c>
      <c r="H78" s="32">
        <v>0</v>
      </c>
      <c r="I78" s="32">
        <v>2035.88</v>
      </c>
      <c r="J78" s="32">
        <v>2000</v>
      </c>
      <c r="K78" s="32">
        <v>1607.02</v>
      </c>
      <c r="L78" s="32">
        <v>420.56</v>
      </c>
      <c r="M78" s="32">
        <v>950</v>
      </c>
      <c r="N78" s="32">
        <v>301.43</v>
      </c>
      <c r="O78" s="32">
        <v>0</v>
      </c>
      <c r="P78" s="32">
        <v>1133.33</v>
      </c>
      <c r="Q78" s="32">
        <v>2250.8200000000002</v>
      </c>
      <c r="R78" s="32">
        <v>0</v>
      </c>
      <c r="S78" s="32">
        <v>539.80999999999995</v>
      </c>
      <c r="T78" s="138">
        <v>534.54999999999995</v>
      </c>
      <c r="U78" s="9"/>
    </row>
    <row r="79" spans="1:21" x14ac:dyDescent="0.25">
      <c r="A79" s="44" t="s">
        <v>1085</v>
      </c>
      <c r="B79" s="31">
        <v>0</v>
      </c>
      <c r="C79" s="32">
        <v>0</v>
      </c>
      <c r="D79" s="32">
        <v>0</v>
      </c>
      <c r="E79" s="32">
        <v>0</v>
      </c>
      <c r="F79" s="32">
        <v>0</v>
      </c>
      <c r="G79" s="32">
        <v>0</v>
      </c>
      <c r="H79" s="32">
        <v>0</v>
      </c>
      <c r="I79" s="32">
        <v>0</v>
      </c>
      <c r="J79" s="32">
        <v>0</v>
      </c>
      <c r="K79" s="32">
        <v>0</v>
      </c>
      <c r="L79" s="32">
        <v>0</v>
      </c>
      <c r="M79" s="32">
        <v>0</v>
      </c>
      <c r="N79" s="32">
        <v>650</v>
      </c>
      <c r="O79" s="32">
        <v>0</v>
      </c>
      <c r="P79" s="32">
        <v>0</v>
      </c>
      <c r="Q79" s="32">
        <v>0</v>
      </c>
      <c r="R79" s="32">
        <v>900</v>
      </c>
      <c r="S79" s="32">
        <v>794.23</v>
      </c>
      <c r="T79" s="138">
        <v>750</v>
      </c>
      <c r="U79" s="9"/>
    </row>
    <row r="80" spans="1:21" x14ac:dyDescent="0.25">
      <c r="A80" s="44" t="s">
        <v>1086</v>
      </c>
      <c r="B80" s="31">
        <v>1720.19</v>
      </c>
      <c r="C80" s="32">
        <v>1509.83</v>
      </c>
      <c r="D80" s="32">
        <v>2261.2600000000002</v>
      </c>
      <c r="E80" s="32">
        <v>0</v>
      </c>
      <c r="F80" s="32">
        <v>1350</v>
      </c>
      <c r="G80" s="32">
        <v>797.82</v>
      </c>
      <c r="H80" s="32">
        <v>1866.67</v>
      </c>
      <c r="I80" s="32">
        <v>1838.08</v>
      </c>
      <c r="J80" s="32">
        <v>792.45</v>
      </c>
      <c r="K80" s="32">
        <v>1702.14</v>
      </c>
      <c r="L80" s="32">
        <v>652.92999999999995</v>
      </c>
      <c r="M80" s="32">
        <v>370.88</v>
      </c>
      <c r="N80" s="32">
        <v>318.39</v>
      </c>
      <c r="O80" s="32">
        <v>353.51</v>
      </c>
      <c r="P80" s="32">
        <v>1200</v>
      </c>
      <c r="Q80" s="32">
        <v>1738.44</v>
      </c>
      <c r="R80" s="32">
        <v>1342.67</v>
      </c>
      <c r="S80" s="32">
        <v>357.03</v>
      </c>
      <c r="T80" s="138">
        <v>370.15</v>
      </c>
      <c r="U80" s="9"/>
    </row>
    <row r="81" spans="1:21" x14ac:dyDescent="0.25">
      <c r="A81" s="44" t="s">
        <v>1087</v>
      </c>
      <c r="B81" s="31">
        <v>0</v>
      </c>
      <c r="C81" s="32">
        <v>0</v>
      </c>
      <c r="D81" s="32">
        <v>0</v>
      </c>
      <c r="E81" s="32">
        <v>0</v>
      </c>
      <c r="F81" s="32">
        <v>0</v>
      </c>
      <c r="G81" s="32">
        <v>0</v>
      </c>
      <c r="H81" s="32">
        <v>0</v>
      </c>
      <c r="I81" s="32">
        <v>1800</v>
      </c>
      <c r="J81" s="32">
        <v>1799</v>
      </c>
      <c r="K81" s="32">
        <v>0</v>
      </c>
      <c r="L81" s="32">
        <v>1000</v>
      </c>
      <c r="M81" s="32">
        <v>0</v>
      </c>
      <c r="N81" s="32">
        <v>0</v>
      </c>
      <c r="O81" s="32">
        <v>0</v>
      </c>
      <c r="P81" s="32">
        <v>0</v>
      </c>
      <c r="Q81" s="32">
        <v>0</v>
      </c>
      <c r="R81" s="32">
        <v>0</v>
      </c>
      <c r="S81" s="32">
        <v>1705.75</v>
      </c>
      <c r="T81" s="138">
        <v>1702.19</v>
      </c>
      <c r="U81" s="9"/>
    </row>
    <row r="82" spans="1:21" x14ac:dyDescent="0.25">
      <c r="A82" s="44" t="s">
        <v>1088</v>
      </c>
      <c r="B82" s="31">
        <v>2358.2399999999998</v>
      </c>
      <c r="C82" s="32">
        <v>2105.63</v>
      </c>
      <c r="D82" s="32">
        <v>3231.95</v>
      </c>
      <c r="E82" s="32">
        <v>7047.16</v>
      </c>
      <c r="F82" s="32">
        <v>1950</v>
      </c>
      <c r="G82" s="32">
        <v>2415.54</v>
      </c>
      <c r="H82" s="32">
        <v>1468.25</v>
      </c>
      <c r="I82" s="32">
        <v>3138.46</v>
      </c>
      <c r="J82" s="32">
        <v>1259.32</v>
      </c>
      <c r="K82" s="32">
        <v>1548.1</v>
      </c>
      <c r="L82" s="32">
        <v>653.77</v>
      </c>
      <c r="M82" s="32">
        <v>0</v>
      </c>
      <c r="N82" s="32">
        <v>299.39999999999998</v>
      </c>
      <c r="O82" s="32">
        <v>0</v>
      </c>
      <c r="P82" s="32">
        <v>1000</v>
      </c>
      <c r="Q82" s="32">
        <v>1677.34</v>
      </c>
      <c r="R82" s="32">
        <v>800.13</v>
      </c>
      <c r="S82" s="32">
        <v>3182.57</v>
      </c>
      <c r="T82" s="138">
        <v>3131.7</v>
      </c>
      <c r="U82" s="9"/>
    </row>
    <row r="83" spans="1:21" x14ac:dyDescent="0.25">
      <c r="A83" s="43" t="s">
        <v>1089</v>
      </c>
      <c r="B83" s="318">
        <v>1738.47</v>
      </c>
      <c r="C83" s="28">
        <v>1919.35</v>
      </c>
      <c r="D83" s="28">
        <v>2338.14</v>
      </c>
      <c r="E83" s="28">
        <v>6212.43</v>
      </c>
      <c r="F83" s="28">
        <v>1818.08</v>
      </c>
      <c r="G83" s="28">
        <v>1069.02</v>
      </c>
      <c r="H83" s="28">
        <v>902.66</v>
      </c>
      <c r="I83" s="28">
        <v>1452.79</v>
      </c>
      <c r="J83" s="28">
        <v>654.63</v>
      </c>
      <c r="K83" s="28">
        <v>1528.27</v>
      </c>
      <c r="L83" s="28">
        <v>637.86</v>
      </c>
      <c r="M83" s="28">
        <v>508.02</v>
      </c>
      <c r="N83" s="28">
        <v>390.75</v>
      </c>
      <c r="O83" s="28">
        <v>329.43</v>
      </c>
      <c r="P83" s="28">
        <v>1487.18</v>
      </c>
      <c r="Q83" s="28">
        <v>1761.86</v>
      </c>
      <c r="R83" s="28">
        <v>792.44</v>
      </c>
      <c r="S83" s="28">
        <v>1234.04</v>
      </c>
      <c r="T83" s="137">
        <v>1768.95</v>
      </c>
      <c r="U83" s="9"/>
    </row>
    <row r="84" spans="1:21" x14ac:dyDescent="0.25">
      <c r="A84" s="44" t="s">
        <v>1090</v>
      </c>
      <c r="B84" s="31">
        <v>1421.71</v>
      </c>
      <c r="C84" s="32">
        <v>0</v>
      </c>
      <c r="D84" s="32">
        <v>2442.6799999999998</v>
      </c>
      <c r="E84" s="32">
        <v>3250</v>
      </c>
      <c r="F84" s="32">
        <v>1525.64</v>
      </c>
      <c r="G84" s="32">
        <v>1628.2</v>
      </c>
      <c r="H84" s="32">
        <v>1500</v>
      </c>
      <c r="I84" s="32">
        <v>2364.59</v>
      </c>
      <c r="J84" s="32">
        <v>1715.39</v>
      </c>
      <c r="K84" s="32">
        <v>1757.78</v>
      </c>
      <c r="L84" s="32">
        <v>623.05999999999995</v>
      </c>
      <c r="M84" s="32">
        <v>0</v>
      </c>
      <c r="N84" s="32">
        <v>308.17</v>
      </c>
      <c r="O84" s="32">
        <v>0</v>
      </c>
      <c r="P84" s="32">
        <v>0</v>
      </c>
      <c r="Q84" s="32">
        <v>1140.74</v>
      </c>
      <c r="R84" s="32">
        <v>0</v>
      </c>
      <c r="S84" s="32">
        <v>635.5</v>
      </c>
      <c r="T84" s="138">
        <v>705.97</v>
      </c>
      <c r="U84" s="9"/>
    </row>
    <row r="85" spans="1:21" x14ac:dyDescent="0.25">
      <c r="A85" s="44" t="s">
        <v>1091</v>
      </c>
      <c r="B85" s="31">
        <v>0</v>
      </c>
      <c r="C85" s="32">
        <v>0</v>
      </c>
      <c r="D85" s="32">
        <v>2574.13</v>
      </c>
      <c r="E85" s="32">
        <v>0</v>
      </c>
      <c r="F85" s="32">
        <v>0</v>
      </c>
      <c r="G85" s="32">
        <v>1200</v>
      </c>
      <c r="H85" s="32">
        <v>0</v>
      </c>
      <c r="I85" s="32">
        <v>0</v>
      </c>
      <c r="J85" s="32">
        <v>0</v>
      </c>
      <c r="K85" s="32">
        <v>0</v>
      </c>
      <c r="L85" s="32">
        <v>900</v>
      </c>
      <c r="M85" s="32">
        <v>0</v>
      </c>
      <c r="N85" s="32">
        <v>0</v>
      </c>
      <c r="O85" s="32">
        <v>0</v>
      </c>
      <c r="P85" s="32">
        <v>0</v>
      </c>
      <c r="Q85" s="32">
        <v>1500</v>
      </c>
      <c r="R85" s="32">
        <v>0</v>
      </c>
      <c r="S85" s="32">
        <v>1346.33</v>
      </c>
      <c r="T85" s="138">
        <v>1044.44</v>
      </c>
      <c r="U85" s="9"/>
    </row>
    <row r="86" spans="1:21" x14ac:dyDescent="0.25">
      <c r="A86" s="44" t="s">
        <v>1092</v>
      </c>
      <c r="B86" s="31">
        <v>0</v>
      </c>
      <c r="C86" s="32">
        <v>0</v>
      </c>
      <c r="D86" s="32">
        <v>0</v>
      </c>
      <c r="E86" s="32">
        <v>0</v>
      </c>
      <c r="F86" s="32">
        <v>0</v>
      </c>
      <c r="G86" s="32">
        <v>0</v>
      </c>
      <c r="H86" s="32">
        <v>0</v>
      </c>
      <c r="I86" s="32">
        <v>0</v>
      </c>
      <c r="J86" s="32">
        <v>0</v>
      </c>
      <c r="K86" s="32">
        <v>0</v>
      </c>
      <c r="L86" s="32">
        <v>0</v>
      </c>
      <c r="M86" s="32">
        <v>0</v>
      </c>
      <c r="N86" s="32">
        <v>0</v>
      </c>
      <c r="O86" s="32">
        <v>0</v>
      </c>
      <c r="P86" s="32">
        <v>0</v>
      </c>
      <c r="Q86" s="32">
        <v>0</v>
      </c>
      <c r="R86" s="32">
        <v>0</v>
      </c>
      <c r="S86" s="32">
        <v>0</v>
      </c>
      <c r="T86" s="138">
        <v>334.18</v>
      </c>
      <c r="U86" s="9"/>
    </row>
    <row r="87" spans="1:21" x14ac:dyDescent="0.25">
      <c r="A87" s="44" t="s">
        <v>1093</v>
      </c>
      <c r="B87" s="31">
        <v>1802.33</v>
      </c>
      <c r="C87" s="32">
        <v>1500</v>
      </c>
      <c r="D87" s="32">
        <v>0</v>
      </c>
      <c r="E87" s="32">
        <v>3825.83</v>
      </c>
      <c r="F87" s="32">
        <v>1200</v>
      </c>
      <c r="G87" s="32">
        <v>0</v>
      </c>
      <c r="H87" s="32">
        <v>0</v>
      </c>
      <c r="I87" s="32">
        <v>1777.44</v>
      </c>
      <c r="J87" s="32">
        <v>0</v>
      </c>
      <c r="K87" s="32">
        <v>1794.19</v>
      </c>
      <c r="L87" s="32">
        <v>0</v>
      </c>
      <c r="M87" s="32">
        <v>0</v>
      </c>
      <c r="N87" s="32">
        <v>0</v>
      </c>
      <c r="O87" s="32">
        <v>0</v>
      </c>
      <c r="P87" s="32">
        <v>0</v>
      </c>
      <c r="Q87" s="32">
        <v>0</v>
      </c>
      <c r="R87" s="32">
        <v>0</v>
      </c>
      <c r="S87" s="32">
        <v>2455.16</v>
      </c>
      <c r="T87" s="138">
        <v>2982.17</v>
      </c>
      <c r="U87" s="9"/>
    </row>
    <row r="88" spans="1:21" x14ac:dyDescent="0.25">
      <c r="A88" s="44" t="s">
        <v>1094</v>
      </c>
      <c r="B88" s="31">
        <v>0</v>
      </c>
      <c r="C88" s="32">
        <v>0</v>
      </c>
      <c r="D88" s="32">
        <v>0</v>
      </c>
      <c r="E88" s="32">
        <v>0</v>
      </c>
      <c r="F88" s="32">
        <v>0</v>
      </c>
      <c r="G88" s="32">
        <v>0</v>
      </c>
      <c r="H88" s="32">
        <v>0</v>
      </c>
      <c r="I88" s="32">
        <v>0</v>
      </c>
      <c r="J88" s="32">
        <v>0</v>
      </c>
      <c r="K88" s="32">
        <v>0</v>
      </c>
      <c r="L88" s="32">
        <v>0</v>
      </c>
      <c r="M88" s="32">
        <v>0</v>
      </c>
      <c r="N88" s="32">
        <v>0</v>
      </c>
      <c r="O88" s="32">
        <v>0</v>
      </c>
      <c r="P88" s="32">
        <v>0</v>
      </c>
      <c r="Q88" s="32">
        <v>0</v>
      </c>
      <c r="R88" s="32">
        <v>0</v>
      </c>
      <c r="S88" s="32">
        <v>0</v>
      </c>
      <c r="T88" s="138">
        <v>1047.6199999999999</v>
      </c>
      <c r="U88" s="9"/>
    </row>
    <row r="89" spans="1:21" x14ac:dyDescent="0.25">
      <c r="A89" s="44" t="s">
        <v>1095</v>
      </c>
      <c r="B89" s="31">
        <v>0</v>
      </c>
      <c r="C89" s="32">
        <v>0</v>
      </c>
      <c r="D89" s="32">
        <v>2640.3</v>
      </c>
      <c r="E89" s="32">
        <v>5342.71</v>
      </c>
      <c r="F89" s="32">
        <v>0</v>
      </c>
      <c r="G89" s="32">
        <v>1242.47</v>
      </c>
      <c r="H89" s="32">
        <v>1233.1099999999999</v>
      </c>
      <c r="I89" s="32">
        <v>2004.98</v>
      </c>
      <c r="J89" s="32">
        <v>1907.14</v>
      </c>
      <c r="K89" s="32">
        <v>1723.08</v>
      </c>
      <c r="L89" s="32">
        <v>1163.98</v>
      </c>
      <c r="M89" s="32">
        <v>0</v>
      </c>
      <c r="N89" s="32">
        <v>0</v>
      </c>
      <c r="O89" s="32">
        <v>0</v>
      </c>
      <c r="P89" s="32">
        <v>1200</v>
      </c>
      <c r="Q89" s="32">
        <v>1892.42</v>
      </c>
      <c r="R89" s="32">
        <v>0</v>
      </c>
      <c r="S89" s="32">
        <v>1504.17</v>
      </c>
      <c r="T89" s="138">
        <v>1643.07</v>
      </c>
      <c r="U89" s="9"/>
    </row>
    <row r="90" spans="1:21" x14ac:dyDescent="0.25">
      <c r="A90" s="44" t="s">
        <v>1096</v>
      </c>
      <c r="B90" s="31">
        <v>2000</v>
      </c>
      <c r="C90" s="32">
        <v>0</v>
      </c>
      <c r="D90" s="32">
        <v>1775.71</v>
      </c>
      <c r="E90" s="32">
        <v>0</v>
      </c>
      <c r="F90" s="32">
        <v>0</v>
      </c>
      <c r="G90" s="32">
        <v>1700</v>
      </c>
      <c r="H90" s="32">
        <v>0</v>
      </c>
      <c r="I90" s="32">
        <v>2290.44</v>
      </c>
      <c r="J90" s="32">
        <v>1779.89</v>
      </c>
      <c r="K90" s="32">
        <v>2190.48</v>
      </c>
      <c r="L90" s="32">
        <v>890.2</v>
      </c>
      <c r="M90" s="32">
        <v>0</v>
      </c>
      <c r="N90" s="32">
        <v>1350</v>
      </c>
      <c r="O90" s="32">
        <v>0</v>
      </c>
      <c r="P90" s="32">
        <v>0</v>
      </c>
      <c r="Q90" s="32">
        <v>1600</v>
      </c>
      <c r="R90" s="32">
        <v>0</v>
      </c>
      <c r="S90" s="32">
        <v>2106.44</v>
      </c>
      <c r="T90" s="138">
        <v>2205.79</v>
      </c>
      <c r="U90" s="9"/>
    </row>
    <row r="91" spans="1:21" x14ac:dyDescent="0.25">
      <c r="A91" s="44" t="s">
        <v>1097</v>
      </c>
      <c r="B91" s="31">
        <v>1493.85</v>
      </c>
      <c r="C91" s="32">
        <v>0</v>
      </c>
      <c r="D91" s="32">
        <v>1966.07</v>
      </c>
      <c r="E91" s="32">
        <v>2400</v>
      </c>
      <c r="F91" s="32">
        <v>0</v>
      </c>
      <c r="G91" s="32">
        <v>3400</v>
      </c>
      <c r="H91" s="32">
        <v>2000</v>
      </c>
      <c r="I91" s="32">
        <v>1456</v>
      </c>
      <c r="J91" s="32">
        <v>0</v>
      </c>
      <c r="K91" s="32">
        <v>1570.55</v>
      </c>
      <c r="L91" s="32">
        <v>800</v>
      </c>
      <c r="M91" s="32">
        <v>0</v>
      </c>
      <c r="N91" s="32">
        <v>0</v>
      </c>
      <c r="O91" s="32">
        <v>0</v>
      </c>
      <c r="P91" s="32">
        <v>0</v>
      </c>
      <c r="Q91" s="32">
        <v>1500</v>
      </c>
      <c r="R91" s="32">
        <v>0</v>
      </c>
      <c r="S91" s="32">
        <v>1553.29</v>
      </c>
      <c r="T91" s="138">
        <v>1697.33</v>
      </c>
      <c r="U91" s="9"/>
    </row>
    <row r="92" spans="1:21" x14ac:dyDescent="0.25">
      <c r="A92" s="44" t="s">
        <v>1098</v>
      </c>
      <c r="B92" s="31">
        <v>0</v>
      </c>
      <c r="C92" s="32">
        <v>0</v>
      </c>
      <c r="D92" s="32">
        <v>0</v>
      </c>
      <c r="E92" s="32">
        <v>0</v>
      </c>
      <c r="F92" s="32">
        <v>0</v>
      </c>
      <c r="G92" s="32">
        <v>0</v>
      </c>
      <c r="H92" s="32">
        <v>0</v>
      </c>
      <c r="I92" s="32">
        <v>3492.31</v>
      </c>
      <c r="J92" s="32">
        <v>0</v>
      </c>
      <c r="K92" s="32">
        <v>0</v>
      </c>
      <c r="L92" s="32">
        <v>503.04</v>
      </c>
      <c r="M92" s="32">
        <v>0</v>
      </c>
      <c r="N92" s="32">
        <v>0</v>
      </c>
      <c r="O92" s="32">
        <v>0</v>
      </c>
      <c r="P92" s="32">
        <v>0</v>
      </c>
      <c r="Q92" s="32">
        <v>0</v>
      </c>
      <c r="R92" s="32">
        <v>0</v>
      </c>
      <c r="S92" s="32">
        <v>520.77</v>
      </c>
      <c r="T92" s="138">
        <v>718.35</v>
      </c>
      <c r="U92" s="9"/>
    </row>
    <row r="93" spans="1:21" x14ac:dyDescent="0.25">
      <c r="A93" s="44" t="s">
        <v>1099</v>
      </c>
      <c r="B93" s="31">
        <v>0</v>
      </c>
      <c r="C93" s="32">
        <v>0</v>
      </c>
      <c r="D93" s="32">
        <v>0</v>
      </c>
      <c r="E93" s="32">
        <v>0</v>
      </c>
      <c r="F93" s="32">
        <v>0</v>
      </c>
      <c r="G93" s="32">
        <v>0</v>
      </c>
      <c r="H93" s="32">
        <v>0</v>
      </c>
      <c r="I93" s="32">
        <v>0</v>
      </c>
      <c r="J93" s="32">
        <v>1076.47</v>
      </c>
      <c r="K93" s="32">
        <v>0</v>
      </c>
      <c r="L93" s="32">
        <v>0</v>
      </c>
      <c r="M93" s="32">
        <v>0</v>
      </c>
      <c r="N93" s="32">
        <v>0</v>
      </c>
      <c r="O93" s="32">
        <v>0</v>
      </c>
      <c r="P93" s="32">
        <v>0</v>
      </c>
      <c r="Q93" s="32">
        <v>0</v>
      </c>
      <c r="R93" s="32">
        <v>0</v>
      </c>
      <c r="S93" s="32">
        <v>1076.47</v>
      </c>
      <c r="T93" s="138">
        <v>1203.03</v>
      </c>
      <c r="U93" s="9"/>
    </row>
    <row r="94" spans="1:21" x14ac:dyDescent="0.25">
      <c r="A94" s="44" t="s">
        <v>1100</v>
      </c>
      <c r="B94" s="31">
        <v>2000</v>
      </c>
      <c r="C94" s="32">
        <v>0</v>
      </c>
      <c r="D94" s="32">
        <v>0</v>
      </c>
      <c r="E94" s="32">
        <v>0</v>
      </c>
      <c r="F94" s="32">
        <v>0</v>
      </c>
      <c r="G94" s="32">
        <v>0</v>
      </c>
      <c r="H94" s="32">
        <v>2500</v>
      </c>
      <c r="I94" s="32">
        <v>0</v>
      </c>
      <c r="J94" s="32">
        <v>0</v>
      </c>
      <c r="K94" s="32">
        <v>0</v>
      </c>
      <c r="L94" s="32">
        <v>0</v>
      </c>
      <c r="M94" s="32">
        <v>0</v>
      </c>
      <c r="N94" s="32">
        <v>0</v>
      </c>
      <c r="O94" s="32">
        <v>0</v>
      </c>
      <c r="P94" s="32">
        <v>0</v>
      </c>
      <c r="Q94" s="32">
        <v>0</v>
      </c>
      <c r="R94" s="32">
        <v>0</v>
      </c>
      <c r="S94" s="32">
        <v>2422.2199999999998</v>
      </c>
      <c r="T94" s="138">
        <v>1323.81</v>
      </c>
      <c r="U94" s="9"/>
    </row>
    <row r="95" spans="1:21" x14ac:dyDescent="0.25">
      <c r="A95" s="44" t="s">
        <v>1101</v>
      </c>
      <c r="B95" s="31">
        <v>1901.47</v>
      </c>
      <c r="C95" s="32">
        <v>0</v>
      </c>
      <c r="D95" s="32">
        <v>2084.14</v>
      </c>
      <c r="E95" s="32">
        <v>2272.4899999999998</v>
      </c>
      <c r="F95" s="32">
        <v>2017.5</v>
      </c>
      <c r="G95" s="32">
        <v>0</v>
      </c>
      <c r="H95" s="32">
        <v>1535</v>
      </c>
      <c r="I95" s="32">
        <v>1883.17</v>
      </c>
      <c r="J95" s="32">
        <v>0</v>
      </c>
      <c r="K95" s="32">
        <v>2258.4499999999998</v>
      </c>
      <c r="L95" s="32">
        <v>1200</v>
      </c>
      <c r="M95" s="32">
        <v>0</v>
      </c>
      <c r="N95" s="32">
        <v>925</v>
      </c>
      <c r="O95" s="32">
        <v>0</v>
      </c>
      <c r="P95" s="32">
        <v>0</v>
      </c>
      <c r="Q95" s="32">
        <v>0</v>
      </c>
      <c r="R95" s="32">
        <v>518.97</v>
      </c>
      <c r="S95" s="32">
        <v>1623.21</v>
      </c>
      <c r="T95" s="138">
        <v>1270.47</v>
      </c>
      <c r="U95" s="9"/>
    </row>
    <row r="96" spans="1:21" x14ac:dyDescent="0.25">
      <c r="A96" s="44" t="s">
        <v>1102</v>
      </c>
      <c r="B96" s="31">
        <v>0</v>
      </c>
      <c r="C96" s="32">
        <v>0</v>
      </c>
      <c r="D96" s="32">
        <v>0</v>
      </c>
      <c r="E96" s="32">
        <v>2600</v>
      </c>
      <c r="F96" s="32">
        <v>0</v>
      </c>
      <c r="G96" s="32">
        <v>0</v>
      </c>
      <c r="H96" s="32">
        <v>0</v>
      </c>
      <c r="I96" s="32">
        <v>0</v>
      </c>
      <c r="J96" s="32">
        <v>0</v>
      </c>
      <c r="K96" s="32">
        <v>2561.0100000000002</v>
      </c>
      <c r="L96" s="32">
        <v>0</v>
      </c>
      <c r="M96" s="32">
        <v>0</v>
      </c>
      <c r="N96" s="32">
        <v>0</v>
      </c>
      <c r="O96" s="32">
        <v>0</v>
      </c>
      <c r="P96" s="32">
        <v>0</v>
      </c>
      <c r="Q96" s="32">
        <v>0</v>
      </c>
      <c r="R96" s="32">
        <v>0</v>
      </c>
      <c r="S96" s="32">
        <v>2564.77</v>
      </c>
      <c r="T96" s="138">
        <v>2545.79</v>
      </c>
      <c r="U96" s="9"/>
    </row>
    <row r="97" spans="1:21" x14ac:dyDescent="0.25">
      <c r="A97" s="44" t="s">
        <v>1103</v>
      </c>
      <c r="B97" s="31">
        <v>0</v>
      </c>
      <c r="C97" s="32">
        <v>0</v>
      </c>
      <c r="D97" s="32">
        <v>0</v>
      </c>
      <c r="E97" s="32">
        <v>0</v>
      </c>
      <c r="F97" s="32">
        <v>1400</v>
      </c>
      <c r="G97" s="32">
        <v>0</v>
      </c>
      <c r="H97" s="32">
        <v>0</v>
      </c>
      <c r="I97" s="32">
        <v>3362.05</v>
      </c>
      <c r="J97" s="32">
        <v>0</v>
      </c>
      <c r="K97" s="32">
        <v>2356.6</v>
      </c>
      <c r="L97" s="32">
        <v>736.92</v>
      </c>
      <c r="M97" s="32">
        <v>0</v>
      </c>
      <c r="N97" s="32">
        <v>0</v>
      </c>
      <c r="O97" s="32">
        <v>0</v>
      </c>
      <c r="P97" s="32">
        <v>0</v>
      </c>
      <c r="Q97" s="32">
        <v>0</v>
      </c>
      <c r="R97" s="32">
        <v>0</v>
      </c>
      <c r="S97" s="32">
        <v>1191.81</v>
      </c>
      <c r="T97" s="138">
        <v>1241.77</v>
      </c>
      <c r="U97" s="9"/>
    </row>
    <row r="98" spans="1:21" x14ac:dyDescent="0.25">
      <c r="A98" s="44" t="s">
        <v>1104</v>
      </c>
      <c r="B98" s="31">
        <v>1807.25</v>
      </c>
      <c r="C98" s="32">
        <v>1757.64</v>
      </c>
      <c r="D98" s="32">
        <v>2166.42</v>
      </c>
      <c r="E98" s="32">
        <v>3518.14</v>
      </c>
      <c r="F98" s="32">
        <v>1453.23</v>
      </c>
      <c r="G98" s="32">
        <v>1511.64</v>
      </c>
      <c r="H98" s="32">
        <v>1350.65</v>
      </c>
      <c r="I98" s="32">
        <v>1859.2</v>
      </c>
      <c r="J98" s="32">
        <v>1927.92</v>
      </c>
      <c r="K98" s="32">
        <v>1821.22</v>
      </c>
      <c r="L98" s="32">
        <v>691.68</v>
      </c>
      <c r="M98" s="32">
        <v>498.88</v>
      </c>
      <c r="N98" s="32">
        <v>340.02</v>
      </c>
      <c r="O98" s="32">
        <v>341.28</v>
      </c>
      <c r="P98" s="32">
        <v>1274.53</v>
      </c>
      <c r="Q98" s="32">
        <v>1731.04</v>
      </c>
      <c r="R98" s="32">
        <v>1464.39</v>
      </c>
      <c r="S98" s="32">
        <v>651.85</v>
      </c>
      <c r="T98" s="138">
        <v>728.09</v>
      </c>
      <c r="U98" s="9"/>
    </row>
    <row r="99" spans="1:21" x14ac:dyDescent="0.25">
      <c r="A99" s="44" t="s">
        <v>1105</v>
      </c>
      <c r="B99" s="31">
        <v>2000</v>
      </c>
      <c r="C99" s="32">
        <v>0</v>
      </c>
      <c r="D99" s="32">
        <v>0</v>
      </c>
      <c r="E99" s="32">
        <v>0</v>
      </c>
      <c r="F99" s="32">
        <v>0</v>
      </c>
      <c r="G99" s="32">
        <v>0</v>
      </c>
      <c r="H99" s="32">
        <v>0</v>
      </c>
      <c r="I99" s="32">
        <v>0</v>
      </c>
      <c r="J99" s="32">
        <v>0</v>
      </c>
      <c r="K99" s="32">
        <v>0</v>
      </c>
      <c r="L99" s="32">
        <v>0</v>
      </c>
      <c r="M99" s="32">
        <v>0</v>
      </c>
      <c r="N99" s="32">
        <v>0</v>
      </c>
      <c r="O99" s="32">
        <v>0</v>
      </c>
      <c r="P99" s="32">
        <v>0</v>
      </c>
      <c r="Q99" s="32">
        <v>0</v>
      </c>
      <c r="R99" s="32">
        <v>0</v>
      </c>
      <c r="S99" s="32">
        <v>2000</v>
      </c>
      <c r="T99" s="138">
        <v>0</v>
      </c>
      <c r="U99" s="9"/>
    </row>
    <row r="100" spans="1:21" x14ac:dyDescent="0.25">
      <c r="A100" s="44" t="s">
        <v>1106</v>
      </c>
      <c r="B100" s="31">
        <v>0</v>
      </c>
      <c r="C100" s="32">
        <v>0</v>
      </c>
      <c r="D100" s="32">
        <v>0</v>
      </c>
      <c r="E100" s="32">
        <v>0</v>
      </c>
      <c r="F100" s="32">
        <v>0</v>
      </c>
      <c r="G100" s="32">
        <v>0</v>
      </c>
      <c r="H100" s="32">
        <v>0</v>
      </c>
      <c r="I100" s="32">
        <v>2050.1799999999998</v>
      </c>
      <c r="J100" s="32">
        <v>0</v>
      </c>
      <c r="K100" s="32">
        <v>2034.67</v>
      </c>
      <c r="L100" s="32">
        <v>0</v>
      </c>
      <c r="M100" s="32">
        <v>0</v>
      </c>
      <c r="N100" s="32">
        <v>0</v>
      </c>
      <c r="O100" s="32">
        <v>0</v>
      </c>
      <c r="P100" s="32">
        <v>0</v>
      </c>
      <c r="Q100" s="32">
        <v>0</v>
      </c>
      <c r="R100" s="32">
        <v>0</v>
      </c>
      <c r="S100" s="32">
        <v>2048.89</v>
      </c>
      <c r="T100" s="138">
        <v>1679.31</v>
      </c>
      <c r="U100" s="9"/>
    </row>
    <row r="101" spans="1:21" x14ac:dyDescent="0.25">
      <c r="A101" s="44" t="s">
        <v>1107</v>
      </c>
      <c r="B101" s="31">
        <v>1483.77</v>
      </c>
      <c r="C101" s="32">
        <v>1998.02</v>
      </c>
      <c r="D101" s="32">
        <v>2509.19</v>
      </c>
      <c r="E101" s="32">
        <v>3945.04</v>
      </c>
      <c r="F101" s="32">
        <v>4146.2299999999996</v>
      </c>
      <c r="G101" s="32">
        <v>1431.76</v>
      </c>
      <c r="H101" s="32">
        <v>1483.56</v>
      </c>
      <c r="I101" s="32">
        <v>1978.23</v>
      </c>
      <c r="J101" s="32">
        <v>647.79999999999995</v>
      </c>
      <c r="K101" s="32">
        <v>974.59</v>
      </c>
      <c r="L101" s="32">
        <v>635.80999999999995</v>
      </c>
      <c r="M101" s="32">
        <v>475</v>
      </c>
      <c r="N101" s="32">
        <v>429.55</v>
      </c>
      <c r="O101" s="32">
        <v>0</v>
      </c>
      <c r="P101" s="32">
        <v>1200</v>
      </c>
      <c r="Q101" s="32">
        <v>1642.72</v>
      </c>
      <c r="R101" s="32">
        <v>965.43</v>
      </c>
      <c r="S101" s="32">
        <v>820</v>
      </c>
      <c r="T101" s="138">
        <v>1001.84</v>
      </c>
      <c r="U101" s="9"/>
    </row>
    <row r="102" spans="1:21" x14ac:dyDescent="0.25">
      <c r="A102" s="44" t="s">
        <v>1108</v>
      </c>
      <c r="B102" s="31">
        <v>1193.8399999999999</v>
      </c>
      <c r="C102" s="32">
        <v>957.8</v>
      </c>
      <c r="D102" s="32">
        <v>1505.72</v>
      </c>
      <c r="E102" s="32">
        <v>3133.13</v>
      </c>
      <c r="F102" s="32">
        <v>1779.29</v>
      </c>
      <c r="G102" s="32">
        <v>979.28</v>
      </c>
      <c r="H102" s="32">
        <v>718.27</v>
      </c>
      <c r="I102" s="32">
        <v>1574.84</v>
      </c>
      <c r="J102" s="32">
        <v>555.08000000000004</v>
      </c>
      <c r="K102" s="32">
        <v>1746.27</v>
      </c>
      <c r="L102" s="32">
        <v>525.29</v>
      </c>
      <c r="M102" s="32">
        <v>491.11</v>
      </c>
      <c r="N102" s="32">
        <v>379.19</v>
      </c>
      <c r="O102" s="32">
        <v>0</v>
      </c>
      <c r="P102" s="32">
        <v>1200</v>
      </c>
      <c r="Q102" s="32">
        <v>1677.57</v>
      </c>
      <c r="R102" s="32">
        <v>544.26</v>
      </c>
      <c r="S102" s="32">
        <v>665.03</v>
      </c>
      <c r="T102" s="138">
        <v>800.14</v>
      </c>
      <c r="U102" s="9"/>
    </row>
    <row r="103" spans="1:21" x14ac:dyDescent="0.25">
      <c r="A103" s="44" t="s">
        <v>1109</v>
      </c>
      <c r="B103" s="31">
        <v>3900</v>
      </c>
      <c r="C103" s="32">
        <v>0</v>
      </c>
      <c r="D103" s="32">
        <v>2323.92</v>
      </c>
      <c r="E103" s="32">
        <v>2054.5</v>
      </c>
      <c r="F103" s="32">
        <v>0</v>
      </c>
      <c r="G103" s="32">
        <v>0</v>
      </c>
      <c r="H103" s="32">
        <v>0</v>
      </c>
      <c r="I103" s="32">
        <v>1880</v>
      </c>
      <c r="J103" s="32">
        <v>0</v>
      </c>
      <c r="K103" s="32">
        <v>0</v>
      </c>
      <c r="L103" s="32">
        <v>0</v>
      </c>
      <c r="M103" s="32">
        <v>0</v>
      </c>
      <c r="N103" s="32">
        <v>0</v>
      </c>
      <c r="O103" s="32">
        <v>0</v>
      </c>
      <c r="P103" s="32">
        <v>0</v>
      </c>
      <c r="Q103" s="32">
        <v>0</v>
      </c>
      <c r="R103" s="32">
        <v>0</v>
      </c>
      <c r="S103" s="32">
        <v>2142.65</v>
      </c>
      <c r="T103" s="138">
        <v>2265.91</v>
      </c>
      <c r="U103" s="9"/>
    </row>
    <row r="104" spans="1:21" x14ac:dyDescent="0.25">
      <c r="A104" s="44" t="s">
        <v>1110</v>
      </c>
      <c r="B104" s="31">
        <v>0</v>
      </c>
      <c r="C104" s="32">
        <v>0</v>
      </c>
      <c r="D104" s="32">
        <v>0</v>
      </c>
      <c r="E104" s="32">
        <v>0</v>
      </c>
      <c r="F104" s="32">
        <v>0</v>
      </c>
      <c r="G104" s="32">
        <v>1300</v>
      </c>
      <c r="H104" s="32">
        <v>0</v>
      </c>
      <c r="I104" s="32">
        <v>500</v>
      </c>
      <c r="J104" s="32">
        <v>0</v>
      </c>
      <c r="K104" s="32">
        <v>1765.71</v>
      </c>
      <c r="L104" s="32">
        <v>806.58</v>
      </c>
      <c r="M104" s="32">
        <v>1078.69</v>
      </c>
      <c r="N104" s="32">
        <v>241.78</v>
      </c>
      <c r="O104" s="32">
        <v>450</v>
      </c>
      <c r="P104" s="32">
        <v>0</v>
      </c>
      <c r="Q104" s="32">
        <v>0</v>
      </c>
      <c r="R104" s="32">
        <v>0</v>
      </c>
      <c r="S104" s="32">
        <v>282.60000000000002</v>
      </c>
      <c r="T104" s="138">
        <v>294.02</v>
      </c>
      <c r="U104" s="9"/>
    </row>
    <row r="105" spans="1:21" x14ac:dyDescent="0.25">
      <c r="A105" s="44" t="s">
        <v>1111</v>
      </c>
      <c r="B105" s="31">
        <v>0</v>
      </c>
      <c r="C105" s="32">
        <v>0</v>
      </c>
      <c r="D105" s="32">
        <v>0</v>
      </c>
      <c r="E105" s="32">
        <v>0</v>
      </c>
      <c r="F105" s="32">
        <v>0</v>
      </c>
      <c r="G105" s="32">
        <v>0</v>
      </c>
      <c r="H105" s="32">
        <v>0</v>
      </c>
      <c r="I105" s="32">
        <v>3900</v>
      </c>
      <c r="J105" s="32">
        <v>0</v>
      </c>
      <c r="K105" s="32">
        <v>0</v>
      </c>
      <c r="L105" s="32">
        <v>0</v>
      </c>
      <c r="M105" s="32">
        <v>0</v>
      </c>
      <c r="N105" s="32">
        <v>0</v>
      </c>
      <c r="O105" s="32">
        <v>0</v>
      </c>
      <c r="P105" s="32">
        <v>0</v>
      </c>
      <c r="Q105" s="32">
        <v>0</v>
      </c>
      <c r="R105" s="32">
        <v>0</v>
      </c>
      <c r="S105" s="32">
        <v>3900</v>
      </c>
      <c r="T105" s="138">
        <v>2975.27</v>
      </c>
      <c r="U105" s="9"/>
    </row>
    <row r="106" spans="1:21" x14ac:dyDescent="0.25">
      <c r="A106" s="44" t="s">
        <v>1112</v>
      </c>
      <c r="B106" s="31">
        <v>2078.02</v>
      </c>
      <c r="C106" s="32">
        <v>660</v>
      </c>
      <c r="D106" s="32">
        <v>0</v>
      </c>
      <c r="E106" s="32">
        <v>2000</v>
      </c>
      <c r="F106" s="32">
        <v>0</v>
      </c>
      <c r="G106" s="32">
        <v>0</v>
      </c>
      <c r="H106" s="32">
        <v>2750</v>
      </c>
      <c r="I106" s="32">
        <v>1956.03</v>
      </c>
      <c r="J106" s="32">
        <v>0</v>
      </c>
      <c r="K106" s="32">
        <v>1323.08</v>
      </c>
      <c r="L106" s="32">
        <v>750.42</v>
      </c>
      <c r="M106" s="32">
        <v>562.05999999999995</v>
      </c>
      <c r="N106" s="32">
        <v>0</v>
      </c>
      <c r="O106" s="32">
        <v>0</v>
      </c>
      <c r="P106" s="32">
        <v>0</v>
      </c>
      <c r="Q106" s="32">
        <v>1968.3</v>
      </c>
      <c r="R106" s="32">
        <v>0</v>
      </c>
      <c r="S106" s="32">
        <v>791.49</v>
      </c>
      <c r="T106" s="138">
        <v>1070.56</v>
      </c>
      <c r="U106" s="9"/>
    </row>
    <row r="107" spans="1:21" x14ac:dyDescent="0.25">
      <c r="A107" s="44" t="s">
        <v>1113</v>
      </c>
      <c r="B107" s="31">
        <v>2346.15</v>
      </c>
      <c r="C107" s="32">
        <v>2457.6999999999998</v>
      </c>
      <c r="D107" s="32">
        <v>2591.34</v>
      </c>
      <c r="E107" s="32">
        <v>2651.67</v>
      </c>
      <c r="F107" s="32">
        <v>2377.7800000000002</v>
      </c>
      <c r="G107" s="32">
        <v>1365.77</v>
      </c>
      <c r="H107" s="32">
        <v>2440.44</v>
      </c>
      <c r="I107" s="32">
        <v>2501.12</v>
      </c>
      <c r="J107" s="32">
        <v>2141.8200000000002</v>
      </c>
      <c r="K107" s="32">
        <v>1818.92</v>
      </c>
      <c r="L107" s="32">
        <v>575.04999999999995</v>
      </c>
      <c r="M107" s="32">
        <v>0</v>
      </c>
      <c r="N107" s="32">
        <v>536.07000000000005</v>
      </c>
      <c r="O107" s="32">
        <v>0</v>
      </c>
      <c r="P107" s="32">
        <v>0</v>
      </c>
      <c r="Q107" s="32">
        <v>1767.72</v>
      </c>
      <c r="R107" s="32">
        <v>1256.48</v>
      </c>
      <c r="S107" s="32">
        <v>1817.89</v>
      </c>
      <c r="T107" s="138">
        <v>2089.36</v>
      </c>
      <c r="U107" s="9"/>
    </row>
    <row r="108" spans="1:21" x14ac:dyDescent="0.25">
      <c r="A108" s="44" t="s">
        <v>1114</v>
      </c>
      <c r="B108" s="31">
        <v>0</v>
      </c>
      <c r="C108" s="32">
        <v>0</v>
      </c>
      <c r="D108" s="32">
        <v>0</v>
      </c>
      <c r="E108" s="32">
        <v>0</v>
      </c>
      <c r="F108" s="32">
        <v>0</v>
      </c>
      <c r="G108" s="32">
        <v>0</v>
      </c>
      <c r="H108" s="32">
        <v>0</v>
      </c>
      <c r="I108" s="32">
        <v>0</v>
      </c>
      <c r="J108" s="32">
        <v>0</v>
      </c>
      <c r="K108" s="32">
        <v>1200</v>
      </c>
      <c r="L108" s="32">
        <v>700</v>
      </c>
      <c r="M108" s="32">
        <v>532.6</v>
      </c>
      <c r="N108" s="32">
        <v>475</v>
      </c>
      <c r="O108" s="32">
        <v>0</v>
      </c>
      <c r="P108" s="32">
        <v>0</v>
      </c>
      <c r="Q108" s="32">
        <v>0</v>
      </c>
      <c r="R108" s="32">
        <v>0</v>
      </c>
      <c r="S108" s="32">
        <v>520.79999999999995</v>
      </c>
      <c r="T108" s="138">
        <v>527.89</v>
      </c>
      <c r="U108" s="9"/>
    </row>
    <row r="109" spans="1:21" x14ac:dyDescent="0.25">
      <c r="A109" s="44" t="s">
        <v>1115</v>
      </c>
      <c r="B109" s="31">
        <v>2300</v>
      </c>
      <c r="C109" s="32">
        <v>0</v>
      </c>
      <c r="D109" s="32">
        <v>0</v>
      </c>
      <c r="E109" s="32">
        <v>0</v>
      </c>
      <c r="F109" s="32">
        <v>0</v>
      </c>
      <c r="G109" s="32">
        <v>3533.33</v>
      </c>
      <c r="H109" s="32">
        <v>0</v>
      </c>
      <c r="I109" s="32">
        <v>1859.65</v>
      </c>
      <c r="J109" s="32">
        <v>1250</v>
      </c>
      <c r="K109" s="32">
        <v>1752.43</v>
      </c>
      <c r="L109" s="32">
        <v>1808.51</v>
      </c>
      <c r="M109" s="32">
        <v>0</v>
      </c>
      <c r="N109" s="32">
        <v>356.86</v>
      </c>
      <c r="O109" s="32">
        <v>0</v>
      </c>
      <c r="P109" s="32">
        <v>0</v>
      </c>
      <c r="Q109" s="32">
        <v>1800</v>
      </c>
      <c r="R109" s="32">
        <v>1379.17</v>
      </c>
      <c r="S109" s="32">
        <v>1339.04</v>
      </c>
      <c r="T109" s="138">
        <v>1525.41</v>
      </c>
      <c r="U109" s="9"/>
    </row>
    <row r="110" spans="1:21" x14ac:dyDescent="0.25">
      <c r="A110" s="44" t="s">
        <v>1116</v>
      </c>
      <c r="B110" s="31">
        <v>0</v>
      </c>
      <c r="C110" s="32">
        <v>0</v>
      </c>
      <c r="D110" s="32">
        <v>0</v>
      </c>
      <c r="E110" s="32">
        <v>5728.57</v>
      </c>
      <c r="F110" s="32">
        <v>0</v>
      </c>
      <c r="G110" s="32">
        <v>0</v>
      </c>
      <c r="H110" s="32">
        <v>2728.5</v>
      </c>
      <c r="I110" s="32">
        <v>0</v>
      </c>
      <c r="J110" s="32">
        <v>0</v>
      </c>
      <c r="K110" s="32">
        <v>0</v>
      </c>
      <c r="L110" s="32">
        <v>0</v>
      </c>
      <c r="M110" s="32">
        <v>0</v>
      </c>
      <c r="N110" s="32">
        <v>0</v>
      </c>
      <c r="O110" s="32">
        <v>0</v>
      </c>
      <c r="P110" s="32">
        <v>0</v>
      </c>
      <c r="Q110" s="32">
        <v>0</v>
      </c>
      <c r="R110" s="32">
        <v>0</v>
      </c>
      <c r="S110" s="32">
        <v>3121.03</v>
      </c>
      <c r="T110" s="138">
        <v>2616.67</v>
      </c>
      <c r="U110" s="9"/>
    </row>
    <row r="111" spans="1:21" x14ac:dyDescent="0.25">
      <c r="A111" s="44" t="s">
        <v>1117</v>
      </c>
      <c r="B111" s="31">
        <v>1804.05</v>
      </c>
      <c r="C111" s="32">
        <v>0</v>
      </c>
      <c r="D111" s="32">
        <v>0</v>
      </c>
      <c r="E111" s="32">
        <v>0</v>
      </c>
      <c r="F111" s="32">
        <v>0</v>
      </c>
      <c r="G111" s="32">
        <v>0</v>
      </c>
      <c r="H111" s="32">
        <v>0</v>
      </c>
      <c r="I111" s="32">
        <v>2000</v>
      </c>
      <c r="J111" s="32">
        <v>1100</v>
      </c>
      <c r="K111" s="32">
        <v>2200</v>
      </c>
      <c r="L111" s="32">
        <v>0</v>
      </c>
      <c r="M111" s="32">
        <v>0</v>
      </c>
      <c r="N111" s="32">
        <v>0</v>
      </c>
      <c r="O111" s="32">
        <v>0</v>
      </c>
      <c r="P111" s="32">
        <v>0</v>
      </c>
      <c r="Q111" s="32">
        <v>1140</v>
      </c>
      <c r="R111" s="32">
        <v>0</v>
      </c>
      <c r="S111" s="32">
        <v>1683.58</v>
      </c>
      <c r="T111" s="138">
        <v>1268.77</v>
      </c>
      <c r="U111" s="9"/>
    </row>
    <row r="112" spans="1:21" x14ac:dyDescent="0.25">
      <c r="A112" s="44" t="s">
        <v>1118</v>
      </c>
      <c r="B112" s="31">
        <v>1853.35</v>
      </c>
      <c r="C112" s="32">
        <v>0</v>
      </c>
      <c r="D112" s="32">
        <v>0</v>
      </c>
      <c r="E112" s="32">
        <v>0</v>
      </c>
      <c r="F112" s="32">
        <v>0</v>
      </c>
      <c r="G112" s="32">
        <v>0</v>
      </c>
      <c r="H112" s="32">
        <v>0</v>
      </c>
      <c r="I112" s="32">
        <v>2315</v>
      </c>
      <c r="J112" s="32">
        <v>0</v>
      </c>
      <c r="K112" s="32">
        <v>1263.81</v>
      </c>
      <c r="L112" s="32">
        <v>700</v>
      </c>
      <c r="M112" s="32">
        <v>1044.55</v>
      </c>
      <c r="N112" s="32">
        <v>3550</v>
      </c>
      <c r="O112" s="32">
        <v>0</v>
      </c>
      <c r="P112" s="32">
        <v>0</v>
      </c>
      <c r="Q112" s="32">
        <v>0</v>
      </c>
      <c r="R112" s="32">
        <v>0</v>
      </c>
      <c r="S112" s="32">
        <v>1397.96</v>
      </c>
      <c r="T112" s="138">
        <v>1186.77</v>
      </c>
      <c r="U112" s="9"/>
    </row>
    <row r="113" spans="1:21" x14ac:dyDescent="0.25">
      <c r="A113" s="44" t="s">
        <v>1119</v>
      </c>
      <c r="B113" s="31">
        <v>1833.54</v>
      </c>
      <c r="C113" s="32">
        <v>2555.58</v>
      </c>
      <c r="D113" s="32">
        <v>2957.1</v>
      </c>
      <c r="E113" s="32">
        <v>3558.9</v>
      </c>
      <c r="F113" s="32">
        <v>0</v>
      </c>
      <c r="G113" s="32">
        <v>756.67</v>
      </c>
      <c r="H113" s="32">
        <v>917.82</v>
      </c>
      <c r="I113" s="32">
        <v>1623.31</v>
      </c>
      <c r="J113" s="32">
        <v>752.71</v>
      </c>
      <c r="K113" s="32">
        <v>1655.6</v>
      </c>
      <c r="L113" s="32">
        <v>638.16999999999996</v>
      </c>
      <c r="M113" s="32">
        <v>557.11</v>
      </c>
      <c r="N113" s="32">
        <v>428.35</v>
      </c>
      <c r="O113" s="32">
        <v>0</v>
      </c>
      <c r="P113" s="32">
        <v>0</v>
      </c>
      <c r="Q113" s="32">
        <v>1755.95</v>
      </c>
      <c r="R113" s="32">
        <v>1265.24</v>
      </c>
      <c r="S113" s="32">
        <v>776.93</v>
      </c>
      <c r="T113" s="138">
        <v>1021.51</v>
      </c>
      <c r="U113" s="9"/>
    </row>
    <row r="114" spans="1:21" x14ac:dyDescent="0.25">
      <c r="A114" s="44" t="s">
        <v>1120</v>
      </c>
      <c r="B114" s="31">
        <v>1746.12</v>
      </c>
      <c r="C114" s="32">
        <v>1894.18</v>
      </c>
      <c r="D114" s="32">
        <v>2715.9</v>
      </c>
      <c r="E114" s="32">
        <v>3672.43</v>
      </c>
      <c r="F114" s="32">
        <v>2019.01</v>
      </c>
      <c r="G114" s="32">
        <v>938.08</v>
      </c>
      <c r="H114" s="32">
        <v>1478.23</v>
      </c>
      <c r="I114" s="32">
        <v>1426.24</v>
      </c>
      <c r="J114" s="32">
        <v>736.12</v>
      </c>
      <c r="K114" s="32">
        <v>1423.93</v>
      </c>
      <c r="L114" s="32">
        <v>669.15</v>
      </c>
      <c r="M114" s="32">
        <v>483.93</v>
      </c>
      <c r="N114" s="32">
        <v>410.11</v>
      </c>
      <c r="O114" s="32">
        <v>423.36</v>
      </c>
      <c r="P114" s="32">
        <v>0</v>
      </c>
      <c r="Q114" s="32">
        <v>1803.07</v>
      </c>
      <c r="R114" s="32">
        <v>750.29</v>
      </c>
      <c r="S114" s="32">
        <v>825.21</v>
      </c>
      <c r="T114" s="138">
        <v>958.93</v>
      </c>
      <c r="U114" s="9"/>
    </row>
    <row r="115" spans="1:21" x14ac:dyDescent="0.25">
      <c r="A115" s="44" t="s">
        <v>1121</v>
      </c>
      <c r="B115" s="31">
        <v>2792.46</v>
      </c>
      <c r="C115" s="32">
        <v>1675.51</v>
      </c>
      <c r="D115" s="32">
        <v>3046.64</v>
      </c>
      <c r="E115" s="32">
        <v>2435.56</v>
      </c>
      <c r="F115" s="32">
        <v>857.03</v>
      </c>
      <c r="G115" s="32">
        <v>1326.36</v>
      </c>
      <c r="H115" s="32">
        <v>1498.92</v>
      </c>
      <c r="I115" s="32">
        <v>2320.5100000000002</v>
      </c>
      <c r="J115" s="32">
        <v>987.02</v>
      </c>
      <c r="K115" s="32">
        <v>1829.47</v>
      </c>
      <c r="L115" s="32">
        <v>601.52</v>
      </c>
      <c r="M115" s="32">
        <v>423.21</v>
      </c>
      <c r="N115" s="32">
        <v>327.61</v>
      </c>
      <c r="O115" s="32">
        <v>0</v>
      </c>
      <c r="P115" s="32">
        <v>1369.23</v>
      </c>
      <c r="Q115" s="32">
        <v>1582.39</v>
      </c>
      <c r="R115" s="32">
        <v>679.32</v>
      </c>
      <c r="S115" s="32">
        <v>1283.33</v>
      </c>
      <c r="T115" s="138">
        <v>1664.35</v>
      </c>
      <c r="U115" s="9"/>
    </row>
    <row r="116" spans="1:21" x14ac:dyDescent="0.25">
      <c r="A116" s="44" t="s">
        <v>1122</v>
      </c>
      <c r="B116" s="31">
        <v>1501.59</v>
      </c>
      <c r="C116" s="32">
        <v>0</v>
      </c>
      <c r="D116" s="32">
        <v>0</v>
      </c>
      <c r="E116" s="32">
        <v>0</v>
      </c>
      <c r="F116" s="32">
        <v>0</v>
      </c>
      <c r="G116" s="32">
        <v>0</v>
      </c>
      <c r="H116" s="32">
        <v>0</v>
      </c>
      <c r="I116" s="32">
        <v>0</v>
      </c>
      <c r="J116" s="32">
        <v>0</v>
      </c>
      <c r="K116" s="32">
        <v>0</v>
      </c>
      <c r="L116" s="32">
        <v>1200</v>
      </c>
      <c r="M116" s="32">
        <v>0</v>
      </c>
      <c r="N116" s="32">
        <v>0</v>
      </c>
      <c r="O116" s="32">
        <v>0</v>
      </c>
      <c r="P116" s="32">
        <v>0</v>
      </c>
      <c r="Q116" s="32">
        <v>0</v>
      </c>
      <c r="R116" s="32">
        <v>0</v>
      </c>
      <c r="S116" s="32">
        <v>1479.74</v>
      </c>
      <c r="T116" s="138">
        <v>1391.93</v>
      </c>
      <c r="U116" s="9"/>
    </row>
    <row r="117" spans="1:21" x14ac:dyDescent="0.25">
      <c r="A117" s="44" t="s">
        <v>1123</v>
      </c>
      <c r="B117" s="31">
        <v>1733.91</v>
      </c>
      <c r="C117" s="32">
        <v>0</v>
      </c>
      <c r="D117" s="32">
        <v>2560.6799999999998</v>
      </c>
      <c r="E117" s="32">
        <v>0</v>
      </c>
      <c r="F117" s="32">
        <v>0</v>
      </c>
      <c r="G117" s="32">
        <v>751.02</v>
      </c>
      <c r="H117" s="32">
        <v>0</v>
      </c>
      <c r="I117" s="32">
        <v>1146.71</v>
      </c>
      <c r="J117" s="32">
        <v>1191.67</v>
      </c>
      <c r="K117" s="32">
        <v>1624.54</v>
      </c>
      <c r="L117" s="32">
        <v>838.99</v>
      </c>
      <c r="M117" s="32">
        <v>1196</v>
      </c>
      <c r="N117" s="32">
        <v>0</v>
      </c>
      <c r="O117" s="32">
        <v>0</v>
      </c>
      <c r="P117" s="32">
        <v>0</v>
      </c>
      <c r="Q117" s="32">
        <v>1488.8</v>
      </c>
      <c r="R117" s="32">
        <v>1382.38</v>
      </c>
      <c r="S117" s="32">
        <v>1429.97</v>
      </c>
      <c r="T117" s="138">
        <v>1393.85</v>
      </c>
      <c r="U117" s="9"/>
    </row>
    <row r="118" spans="1:21" x14ac:dyDescent="0.25">
      <c r="A118" s="44" t="s">
        <v>1124</v>
      </c>
      <c r="B118" s="31">
        <v>0</v>
      </c>
      <c r="C118" s="32">
        <v>0</v>
      </c>
      <c r="D118" s="32">
        <v>3750</v>
      </c>
      <c r="E118" s="32">
        <v>3800</v>
      </c>
      <c r="F118" s="32">
        <v>0</v>
      </c>
      <c r="G118" s="32">
        <v>3400</v>
      </c>
      <c r="H118" s="32">
        <v>0</v>
      </c>
      <c r="I118" s="32">
        <v>1668.19</v>
      </c>
      <c r="J118" s="32">
        <v>0</v>
      </c>
      <c r="K118" s="32">
        <v>2200</v>
      </c>
      <c r="L118" s="32">
        <v>0</v>
      </c>
      <c r="M118" s="32">
        <v>0</v>
      </c>
      <c r="N118" s="32">
        <v>0</v>
      </c>
      <c r="O118" s="32">
        <v>0</v>
      </c>
      <c r="P118" s="32">
        <v>0</v>
      </c>
      <c r="Q118" s="32">
        <v>0</v>
      </c>
      <c r="R118" s="32">
        <v>0</v>
      </c>
      <c r="S118" s="32">
        <v>1790.63</v>
      </c>
      <c r="T118" s="138">
        <v>1615.47</v>
      </c>
      <c r="U118" s="9"/>
    </row>
    <row r="119" spans="1:21" x14ac:dyDescent="0.25">
      <c r="A119" s="44" t="s">
        <v>1125</v>
      </c>
      <c r="B119" s="31">
        <v>0</v>
      </c>
      <c r="C119" s="32">
        <v>0</v>
      </c>
      <c r="D119" s="32">
        <v>0</v>
      </c>
      <c r="E119" s="32">
        <v>0</v>
      </c>
      <c r="F119" s="32">
        <v>0</v>
      </c>
      <c r="G119" s="32">
        <v>0</v>
      </c>
      <c r="H119" s="32">
        <v>0</v>
      </c>
      <c r="I119" s="32">
        <v>0</v>
      </c>
      <c r="J119" s="32">
        <v>0</v>
      </c>
      <c r="K119" s="32">
        <v>0</v>
      </c>
      <c r="L119" s="32">
        <v>0</v>
      </c>
      <c r="M119" s="32">
        <v>0</v>
      </c>
      <c r="N119" s="32">
        <v>500</v>
      </c>
      <c r="O119" s="32">
        <v>0</v>
      </c>
      <c r="P119" s="32">
        <v>0</v>
      </c>
      <c r="Q119" s="32">
        <v>0</v>
      </c>
      <c r="R119" s="32">
        <v>0</v>
      </c>
      <c r="S119" s="32">
        <v>500</v>
      </c>
      <c r="T119" s="138">
        <v>475</v>
      </c>
      <c r="U119" s="9"/>
    </row>
    <row r="120" spans="1:21" x14ac:dyDescent="0.25">
      <c r="A120" s="44" t="s">
        <v>1126</v>
      </c>
      <c r="B120" s="31">
        <v>0</v>
      </c>
      <c r="C120" s="32">
        <v>0</v>
      </c>
      <c r="D120" s="32">
        <v>0</v>
      </c>
      <c r="E120" s="32">
        <v>0</v>
      </c>
      <c r="F120" s="32">
        <v>0</v>
      </c>
      <c r="G120" s="32">
        <v>0</v>
      </c>
      <c r="H120" s="32">
        <v>0</v>
      </c>
      <c r="I120" s="32">
        <v>0</v>
      </c>
      <c r="J120" s="32">
        <v>0</v>
      </c>
      <c r="K120" s="32">
        <v>0</v>
      </c>
      <c r="L120" s="32">
        <v>297.07</v>
      </c>
      <c r="M120" s="32">
        <v>257.95</v>
      </c>
      <c r="N120" s="32">
        <v>275.23</v>
      </c>
      <c r="O120" s="32">
        <v>262.89</v>
      </c>
      <c r="P120" s="32">
        <v>0</v>
      </c>
      <c r="Q120" s="32">
        <v>0</v>
      </c>
      <c r="R120" s="32">
        <v>0</v>
      </c>
      <c r="S120" s="32">
        <v>273.33</v>
      </c>
      <c r="T120" s="138">
        <v>269.61</v>
      </c>
      <c r="U120" s="9"/>
    </row>
    <row r="121" spans="1:21" x14ac:dyDescent="0.25">
      <c r="A121" s="44" t="s">
        <v>1127</v>
      </c>
      <c r="B121" s="31">
        <v>0</v>
      </c>
      <c r="C121" s="32">
        <v>0</v>
      </c>
      <c r="D121" s="32">
        <v>0</v>
      </c>
      <c r="E121" s="32">
        <v>0</v>
      </c>
      <c r="F121" s="32">
        <v>0</v>
      </c>
      <c r="G121" s="32">
        <v>0</v>
      </c>
      <c r="H121" s="32">
        <v>0</v>
      </c>
      <c r="I121" s="32">
        <v>0</v>
      </c>
      <c r="J121" s="32">
        <v>0</v>
      </c>
      <c r="K121" s="32">
        <v>0</v>
      </c>
      <c r="L121" s="32">
        <v>325</v>
      </c>
      <c r="M121" s="32">
        <v>278.20999999999998</v>
      </c>
      <c r="N121" s="32">
        <v>279.97000000000003</v>
      </c>
      <c r="O121" s="32">
        <v>293.89999999999998</v>
      </c>
      <c r="P121" s="32">
        <v>0</v>
      </c>
      <c r="Q121" s="32">
        <v>0</v>
      </c>
      <c r="R121" s="32">
        <v>0</v>
      </c>
      <c r="S121" s="32">
        <v>283.24</v>
      </c>
      <c r="T121" s="138">
        <v>271.2</v>
      </c>
      <c r="U121" s="9"/>
    </row>
    <row r="122" spans="1:21" x14ac:dyDescent="0.25">
      <c r="A122" s="44" t="s">
        <v>1128</v>
      </c>
      <c r="B122" s="31">
        <v>0</v>
      </c>
      <c r="C122" s="32">
        <v>0</v>
      </c>
      <c r="D122" s="32">
        <v>3000</v>
      </c>
      <c r="E122" s="32">
        <v>0</v>
      </c>
      <c r="F122" s="32">
        <v>0</v>
      </c>
      <c r="G122" s="32">
        <v>0</v>
      </c>
      <c r="H122" s="32">
        <v>2500</v>
      </c>
      <c r="I122" s="32">
        <v>0</v>
      </c>
      <c r="J122" s="32">
        <v>0</v>
      </c>
      <c r="K122" s="32">
        <v>2045.95</v>
      </c>
      <c r="L122" s="32">
        <v>1050</v>
      </c>
      <c r="M122" s="32">
        <v>990</v>
      </c>
      <c r="N122" s="32">
        <v>0</v>
      </c>
      <c r="O122" s="32">
        <v>0</v>
      </c>
      <c r="P122" s="32">
        <v>0</v>
      </c>
      <c r="Q122" s="32">
        <v>2238</v>
      </c>
      <c r="R122" s="32">
        <v>1400</v>
      </c>
      <c r="S122" s="32">
        <v>1339.67</v>
      </c>
      <c r="T122" s="138">
        <v>2054.13</v>
      </c>
      <c r="U122" s="9"/>
    </row>
    <row r="123" spans="1:21" x14ac:dyDescent="0.25">
      <c r="A123" s="44" t="s">
        <v>1129</v>
      </c>
      <c r="B123" s="31">
        <v>1877.84</v>
      </c>
      <c r="C123" s="32">
        <v>1427.57</v>
      </c>
      <c r="D123" s="32">
        <v>2334.56</v>
      </c>
      <c r="E123" s="32">
        <v>2389.66</v>
      </c>
      <c r="F123" s="32">
        <v>1475</v>
      </c>
      <c r="G123" s="32">
        <v>1870.12</v>
      </c>
      <c r="H123" s="32">
        <v>1354.22</v>
      </c>
      <c r="I123" s="32">
        <v>2014.39</v>
      </c>
      <c r="J123" s="32">
        <v>1012</v>
      </c>
      <c r="K123" s="32">
        <v>1506.22</v>
      </c>
      <c r="L123" s="32">
        <v>616.07000000000005</v>
      </c>
      <c r="M123" s="32">
        <v>1000</v>
      </c>
      <c r="N123" s="32">
        <v>350.14</v>
      </c>
      <c r="O123" s="32">
        <v>0</v>
      </c>
      <c r="P123" s="32">
        <v>1550</v>
      </c>
      <c r="Q123" s="32">
        <v>1709.82</v>
      </c>
      <c r="R123" s="32">
        <v>500</v>
      </c>
      <c r="S123" s="32">
        <v>1186.01</v>
      </c>
      <c r="T123" s="138">
        <v>1536.03</v>
      </c>
      <c r="U123" s="9"/>
    </row>
    <row r="124" spans="1:21" x14ac:dyDescent="0.25">
      <c r="A124" s="44" t="s">
        <v>1130</v>
      </c>
      <c r="B124" s="31">
        <v>0</v>
      </c>
      <c r="C124" s="32">
        <v>1400</v>
      </c>
      <c r="D124" s="32">
        <v>0</v>
      </c>
      <c r="E124" s="32">
        <v>0</v>
      </c>
      <c r="F124" s="32">
        <v>0</v>
      </c>
      <c r="G124" s="32">
        <v>1400</v>
      </c>
      <c r="H124" s="32">
        <v>0</v>
      </c>
      <c r="I124" s="32">
        <v>3396.17</v>
      </c>
      <c r="J124" s="32">
        <v>0</v>
      </c>
      <c r="K124" s="32">
        <v>1525</v>
      </c>
      <c r="L124" s="32">
        <v>1124.32</v>
      </c>
      <c r="M124" s="32">
        <v>0</v>
      </c>
      <c r="N124" s="32">
        <v>0</v>
      </c>
      <c r="O124" s="32">
        <v>0</v>
      </c>
      <c r="P124" s="32">
        <v>0</v>
      </c>
      <c r="Q124" s="32">
        <v>0</v>
      </c>
      <c r="R124" s="32">
        <v>0</v>
      </c>
      <c r="S124" s="32">
        <v>1253.6500000000001</v>
      </c>
      <c r="T124" s="138">
        <v>1240.27</v>
      </c>
      <c r="U124" s="9"/>
    </row>
    <row r="125" spans="1:21" ht="12.75" customHeight="1" x14ac:dyDescent="0.25">
      <c r="A125" s="44" t="s">
        <v>1131</v>
      </c>
      <c r="B125" s="31">
        <v>0</v>
      </c>
      <c r="C125" s="32">
        <v>0</v>
      </c>
      <c r="D125" s="32">
        <v>2672</v>
      </c>
      <c r="E125" s="32">
        <v>2500</v>
      </c>
      <c r="F125" s="32">
        <v>0</v>
      </c>
      <c r="G125" s="32">
        <v>0</v>
      </c>
      <c r="H125" s="32">
        <v>0</v>
      </c>
      <c r="I125" s="32">
        <v>0</v>
      </c>
      <c r="J125" s="32">
        <v>0</v>
      </c>
      <c r="K125" s="32">
        <v>0</v>
      </c>
      <c r="L125" s="32">
        <v>0</v>
      </c>
      <c r="M125" s="32">
        <v>0</v>
      </c>
      <c r="N125" s="32">
        <v>0</v>
      </c>
      <c r="O125" s="32">
        <v>0</v>
      </c>
      <c r="P125" s="32">
        <v>0</v>
      </c>
      <c r="Q125" s="32">
        <v>0</v>
      </c>
      <c r="R125" s="32">
        <v>0</v>
      </c>
      <c r="S125" s="32">
        <v>2623.93</v>
      </c>
      <c r="T125" s="138">
        <v>2465.5700000000002</v>
      </c>
      <c r="U125" s="9"/>
    </row>
    <row r="126" spans="1:21" ht="12.75" customHeight="1" x14ac:dyDescent="0.25">
      <c r="A126" s="44" t="s">
        <v>1132</v>
      </c>
      <c r="B126" s="31">
        <v>1651.06</v>
      </c>
      <c r="C126" s="32">
        <v>1871.39</v>
      </c>
      <c r="D126" s="32">
        <v>2379.71</v>
      </c>
      <c r="E126" s="32">
        <v>3607.19</v>
      </c>
      <c r="F126" s="32">
        <v>2025.77</v>
      </c>
      <c r="G126" s="32">
        <v>1501.7</v>
      </c>
      <c r="H126" s="32">
        <v>1444.45</v>
      </c>
      <c r="I126" s="32">
        <v>2074.98</v>
      </c>
      <c r="J126" s="32">
        <v>709.75</v>
      </c>
      <c r="K126" s="32">
        <v>1726.74</v>
      </c>
      <c r="L126" s="32">
        <v>516.12</v>
      </c>
      <c r="M126" s="32">
        <v>397.06</v>
      </c>
      <c r="N126" s="32">
        <v>362.96</v>
      </c>
      <c r="O126" s="32">
        <v>306.22000000000003</v>
      </c>
      <c r="P126" s="32">
        <v>1637.84</v>
      </c>
      <c r="Q126" s="32">
        <v>1715.24</v>
      </c>
      <c r="R126" s="32">
        <v>350</v>
      </c>
      <c r="S126" s="32">
        <v>717.98</v>
      </c>
      <c r="T126" s="138">
        <v>863.14</v>
      </c>
      <c r="U126" s="9"/>
    </row>
    <row r="127" spans="1:21" ht="12.75" customHeight="1" x14ac:dyDescent="0.25">
      <c r="A127" s="44" t="s">
        <v>1133</v>
      </c>
      <c r="B127" s="31">
        <v>2419.36</v>
      </c>
      <c r="C127" s="32">
        <v>0</v>
      </c>
      <c r="D127" s="32">
        <v>0</v>
      </c>
      <c r="E127" s="32">
        <v>0</v>
      </c>
      <c r="F127" s="32">
        <v>0</v>
      </c>
      <c r="G127" s="32">
        <v>0</v>
      </c>
      <c r="H127" s="32">
        <v>2000</v>
      </c>
      <c r="I127" s="32">
        <v>1672.9</v>
      </c>
      <c r="J127" s="32">
        <v>1427.47</v>
      </c>
      <c r="K127" s="32">
        <v>1538.53</v>
      </c>
      <c r="L127" s="32">
        <v>484.37</v>
      </c>
      <c r="M127" s="32">
        <v>1100</v>
      </c>
      <c r="N127" s="32">
        <v>441.93</v>
      </c>
      <c r="O127" s="32">
        <v>0</v>
      </c>
      <c r="P127" s="32">
        <v>1800</v>
      </c>
      <c r="Q127" s="32">
        <v>2029.41</v>
      </c>
      <c r="R127" s="32">
        <v>1275</v>
      </c>
      <c r="S127" s="32">
        <v>650.13</v>
      </c>
      <c r="T127" s="138">
        <v>650.96</v>
      </c>
      <c r="U127" s="9"/>
    </row>
    <row r="128" spans="1:21" ht="12.75" customHeight="1" x14ac:dyDescent="0.25">
      <c r="A128" s="44" t="s">
        <v>1134</v>
      </c>
      <c r="B128" s="31">
        <v>1400</v>
      </c>
      <c r="C128" s="32">
        <v>1679.05</v>
      </c>
      <c r="D128" s="32">
        <v>3000</v>
      </c>
      <c r="E128" s="32">
        <v>4201.3599999999997</v>
      </c>
      <c r="F128" s="32">
        <v>1327.03</v>
      </c>
      <c r="G128" s="32">
        <v>1363.83</v>
      </c>
      <c r="H128" s="32">
        <v>1735.48</v>
      </c>
      <c r="I128" s="32">
        <v>1979.65</v>
      </c>
      <c r="J128" s="32">
        <v>584.5</v>
      </c>
      <c r="K128" s="32">
        <v>1770.56</v>
      </c>
      <c r="L128" s="32">
        <v>561.35</v>
      </c>
      <c r="M128" s="32">
        <v>300</v>
      </c>
      <c r="N128" s="32">
        <v>366.22</v>
      </c>
      <c r="O128" s="32">
        <v>0</v>
      </c>
      <c r="P128" s="32">
        <v>1554.55</v>
      </c>
      <c r="Q128" s="32">
        <v>1759.86</v>
      </c>
      <c r="R128" s="32">
        <v>892.99</v>
      </c>
      <c r="S128" s="32">
        <v>539.35</v>
      </c>
      <c r="T128" s="138">
        <v>626.96</v>
      </c>
      <c r="U128" s="9"/>
    </row>
    <row r="129" spans="1:21" ht="12.75" customHeight="1" x14ac:dyDescent="0.25">
      <c r="A129" s="44" t="s">
        <v>1135</v>
      </c>
      <c r="B129" s="31">
        <v>0</v>
      </c>
      <c r="C129" s="32">
        <v>0</v>
      </c>
      <c r="D129" s="32">
        <v>0</v>
      </c>
      <c r="E129" s="32">
        <v>0</v>
      </c>
      <c r="F129" s="32">
        <v>853.26</v>
      </c>
      <c r="G129" s="32">
        <v>734.62</v>
      </c>
      <c r="H129" s="32">
        <v>500</v>
      </c>
      <c r="I129" s="32">
        <v>2175</v>
      </c>
      <c r="J129" s="32">
        <v>706.72</v>
      </c>
      <c r="K129" s="32">
        <v>1354.82</v>
      </c>
      <c r="L129" s="32">
        <v>695.02</v>
      </c>
      <c r="M129" s="32">
        <v>573.84</v>
      </c>
      <c r="N129" s="32">
        <v>300</v>
      </c>
      <c r="O129" s="32">
        <v>0</v>
      </c>
      <c r="P129" s="32">
        <v>0</v>
      </c>
      <c r="Q129" s="32">
        <v>0</v>
      </c>
      <c r="R129" s="32">
        <v>707.88</v>
      </c>
      <c r="S129" s="32">
        <v>672.64</v>
      </c>
      <c r="T129" s="138">
        <v>705.43</v>
      </c>
      <c r="U129" s="9"/>
    </row>
    <row r="130" spans="1:21" ht="12.75" customHeight="1" x14ac:dyDescent="0.25">
      <c r="A130" s="44" t="s">
        <v>1136</v>
      </c>
      <c r="B130" s="31">
        <v>1400</v>
      </c>
      <c r="C130" s="32">
        <v>0</v>
      </c>
      <c r="D130" s="32">
        <v>0</v>
      </c>
      <c r="E130" s="32">
        <v>0</v>
      </c>
      <c r="F130" s="32">
        <v>0</v>
      </c>
      <c r="G130" s="32">
        <v>1387</v>
      </c>
      <c r="H130" s="32">
        <v>0</v>
      </c>
      <c r="I130" s="32">
        <v>3091.1</v>
      </c>
      <c r="J130" s="32">
        <v>0</v>
      </c>
      <c r="K130" s="32">
        <v>1530</v>
      </c>
      <c r="L130" s="32">
        <v>1365.29</v>
      </c>
      <c r="M130" s="32">
        <v>0</v>
      </c>
      <c r="N130" s="32">
        <v>302.77999999999997</v>
      </c>
      <c r="O130" s="32">
        <v>0</v>
      </c>
      <c r="P130" s="32">
        <v>0</v>
      </c>
      <c r="Q130" s="32">
        <v>2200</v>
      </c>
      <c r="R130" s="32">
        <v>0</v>
      </c>
      <c r="S130" s="32">
        <v>378.93</v>
      </c>
      <c r="T130" s="138">
        <v>357.37</v>
      </c>
      <c r="U130" s="9"/>
    </row>
    <row r="131" spans="1:21" ht="12.75" customHeight="1" x14ac:dyDescent="0.25">
      <c r="A131" s="44" t="s">
        <v>1137</v>
      </c>
      <c r="B131" s="31">
        <v>0</v>
      </c>
      <c r="C131" s="32">
        <v>0</v>
      </c>
      <c r="D131" s="32">
        <v>0</v>
      </c>
      <c r="E131" s="32">
        <v>0</v>
      </c>
      <c r="F131" s="32">
        <v>0</v>
      </c>
      <c r="G131" s="32">
        <v>0</v>
      </c>
      <c r="H131" s="32">
        <v>0</v>
      </c>
      <c r="I131" s="32">
        <v>0</v>
      </c>
      <c r="J131" s="32">
        <v>0</v>
      </c>
      <c r="K131" s="32">
        <v>0</v>
      </c>
      <c r="L131" s="32">
        <v>0</v>
      </c>
      <c r="M131" s="32">
        <v>0</v>
      </c>
      <c r="N131" s="32">
        <v>0</v>
      </c>
      <c r="O131" s="32">
        <v>0</v>
      </c>
      <c r="P131" s="32">
        <v>0</v>
      </c>
      <c r="Q131" s="32">
        <v>0</v>
      </c>
      <c r="R131" s="32">
        <v>0</v>
      </c>
      <c r="S131" s="32">
        <v>0</v>
      </c>
      <c r="T131" s="138">
        <v>725</v>
      </c>
      <c r="U131" s="9"/>
    </row>
    <row r="132" spans="1:21" ht="12.75" customHeight="1" x14ac:dyDescent="0.25">
      <c r="A132" s="44" t="s">
        <v>1138</v>
      </c>
      <c r="B132" s="31">
        <v>1400</v>
      </c>
      <c r="C132" s="32">
        <v>1800</v>
      </c>
      <c r="D132" s="32">
        <v>0</v>
      </c>
      <c r="E132" s="32">
        <v>0</v>
      </c>
      <c r="F132" s="32">
        <v>0</v>
      </c>
      <c r="G132" s="32">
        <v>1400</v>
      </c>
      <c r="H132" s="32">
        <v>0</v>
      </c>
      <c r="I132" s="32">
        <v>2055.85</v>
      </c>
      <c r="J132" s="32">
        <v>0</v>
      </c>
      <c r="K132" s="32">
        <v>1567.39</v>
      </c>
      <c r="L132" s="32">
        <v>573.49</v>
      </c>
      <c r="M132" s="32">
        <v>0</v>
      </c>
      <c r="N132" s="32">
        <v>289.26</v>
      </c>
      <c r="O132" s="32">
        <v>0</v>
      </c>
      <c r="P132" s="32">
        <v>0</v>
      </c>
      <c r="Q132" s="32">
        <v>2382.9299999999998</v>
      </c>
      <c r="R132" s="32">
        <v>0</v>
      </c>
      <c r="S132" s="32">
        <v>550.86</v>
      </c>
      <c r="T132" s="138">
        <v>564.80999999999995</v>
      </c>
      <c r="U132" s="9"/>
    </row>
    <row r="133" spans="1:21" ht="12.75" customHeight="1" x14ac:dyDescent="0.25">
      <c r="A133" s="44" t="s">
        <v>1139</v>
      </c>
      <c r="B133" s="31">
        <v>4000</v>
      </c>
      <c r="C133" s="32">
        <v>1800</v>
      </c>
      <c r="D133" s="32">
        <v>3300</v>
      </c>
      <c r="E133" s="32">
        <v>0</v>
      </c>
      <c r="F133" s="32">
        <v>2000</v>
      </c>
      <c r="G133" s="32">
        <v>0</v>
      </c>
      <c r="H133" s="32">
        <v>1800</v>
      </c>
      <c r="I133" s="32">
        <v>2711.11</v>
      </c>
      <c r="J133" s="32">
        <v>0</v>
      </c>
      <c r="K133" s="32">
        <v>1100</v>
      </c>
      <c r="L133" s="32">
        <v>1200</v>
      </c>
      <c r="M133" s="32">
        <v>0</v>
      </c>
      <c r="N133" s="32">
        <v>0</v>
      </c>
      <c r="O133" s="32">
        <v>0</v>
      </c>
      <c r="P133" s="32">
        <v>0</v>
      </c>
      <c r="Q133" s="32">
        <v>0</v>
      </c>
      <c r="R133" s="32">
        <v>0</v>
      </c>
      <c r="S133" s="32">
        <v>1754.8</v>
      </c>
      <c r="T133" s="138">
        <v>2052.85</v>
      </c>
      <c r="U133" s="9"/>
    </row>
    <row r="134" spans="1:21" ht="12.75" customHeight="1" x14ac:dyDescent="0.25">
      <c r="A134" s="44" t="s">
        <v>1140</v>
      </c>
      <c r="B134" s="31">
        <v>1628.6</v>
      </c>
      <c r="C134" s="32">
        <v>1389.31</v>
      </c>
      <c r="D134" s="32">
        <v>2571.4</v>
      </c>
      <c r="E134" s="32">
        <v>4042.07</v>
      </c>
      <c r="F134" s="32">
        <v>1551.37</v>
      </c>
      <c r="G134" s="32">
        <v>947.8</v>
      </c>
      <c r="H134" s="32">
        <v>1525.83</v>
      </c>
      <c r="I134" s="32">
        <v>1681.9</v>
      </c>
      <c r="J134" s="32">
        <v>1521.61</v>
      </c>
      <c r="K134" s="32">
        <v>1769.84</v>
      </c>
      <c r="L134" s="32">
        <v>588.64</v>
      </c>
      <c r="M134" s="32">
        <v>321.77</v>
      </c>
      <c r="N134" s="32">
        <v>299.07</v>
      </c>
      <c r="O134" s="32">
        <v>314.56</v>
      </c>
      <c r="P134" s="32">
        <v>1650</v>
      </c>
      <c r="Q134" s="32">
        <v>1647.49</v>
      </c>
      <c r="R134" s="32">
        <v>280.81</v>
      </c>
      <c r="S134" s="32">
        <v>522.72</v>
      </c>
      <c r="T134" s="138">
        <v>609.41</v>
      </c>
      <c r="U134" s="9"/>
    </row>
    <row r="135" spans="1:21" ht="12.75" customHeight="1" x14ac:dyDescent="0.25">
      <c r="A135" s="44" t="s">
        <v>1141</v>
      </c>
      <c r="B135" s="31">
        <v>2051.4299999999998</v>
      </c>
      <c r="C135" s="32">
        <v>0</v>
      </c>
      <c r="D135" s="32">
        <v>3511.98</v>
      </c>
      <c r="E135" s="32">
        <v>5553.19</v>
      </c>
      <c r="F135" s="32">
        <v>2723.08</v>
      </c>
      <c r="G135" s="32">
        <v>658.26</v>
      </c>
      <c r="H135" s="32">
        <v>2255.56</v>
      </c>
      <c r="I135" s="32">
        <v>1834.69</v>
      </c>
      <c r="J135" s="32">
        <v>1700</v>
      </c>
      <c r="K135" s="32">
        <v>1646.09</v>
      </c>
      <c r="L135" s="32">
        <v>739.71</v>
      </c>
      <c r="M135" s="32">
        <v>395.83</v>
      </c>
      <c r="N135" s="32">
        <v>600</v>
      </c>
      <c r="O135" s="32">
        <v>184.28</v>
      </c>
      <c r="P135" s="32">
        <v>1538.46</v>
      </c>
      <c r="Q135" s="32">
        <v>1850</v>
      </c>
      <c r="R135" s="32">
        <v>0</v>
      </c>
      <c r="S135" s="32">
        <v>363.18</v>
      </c>
      <c r="T135" s="138">
        <v>376.9</v>
      </c>
      <c r="U135" s="9"/>
    </row>
    <row r="136" spans="1:21" ht="12.75" customHeight="1" thickBot="1" x14ac:dyDescent="0.3">
      <c r="A136" s="44" t="s">
        <v>1142</v>
      </c>
      <c r="B136" s="31">
        <v>1839.43</v>
      </c>
      <c r="C136" s="32">
        <v>1844.57</v>
      </c>
      <c r="D136" s="32">
        <v>2544.3200000000002</v>
      </c>
      <c r="E136" s="32">
        <v>5248.46</v>
      </c>
      <c r="F136" s="32">
        <v>1138.6300000000001</v>
      </c>
      <c r="G136" s="32">
        <v>1098.1500000000001</v>
      </c>
      <c r="H136" s="32">
        <v>1189.74</v>
      </c>
      <c r="I136" s="32">
        <v>1702.06</v>
      </c>
      <c r="J136" s="32">
        <v>729.91</v>
      </c>
      <c r="K136" s="32">
        <v>1637.75</v>
      </c>
      <c r="L136" s="32">
        <v>606.57000000000005</v>
      </c>
      <c r="M136" s="32">
        <v>462.46</v>
      </c>
      <c r="N136" s="32">
        <v>312.19</v>
      </c>
      <c r="O136" s="32">
        <v>284.73</v>
      </c>
      <c r="P136" s="32">
        <v>1475.8</v>
      </c>
      <c r="Q136" s="32">
        <v>1723.34</v>
      </c>
      <c r="R136" s="32">
        <v>655.95</v>
      </c>
      <c r="S136" s="32">
        <v>786.28</v>
      </c>
      <c r="T136" s="138">
        <v>1022.06</v>
      </c>
      <c r="U136" s="9"/>
    </row>
    <row r="137" spans="1:21" ht="24.75" customHeight="1" thickTop="1" thickBot="1" x14ac:dyDescent="0.3">
      <c r="A137" s="567" t="s">
        <v>199</v>
      </c>
      <c r="B137" s="568">
        <v>1697.79</v>
      </c>
      <c r="C137" s="569">
        <v>1802.56</v>
      </c>
      <c r="D137" s="569">
        <v>2806.51</v>
      </c>
      <c r="E137" s="569">
        <v>5668.24</v>
      </c>
      <c r="F137" s="569">
        <v>1073.3800000000001</v>
      </c>
      <c r="G137" s="569">
        <v>1219.1300000000001</v>
      </c>
      <c r="H137" s="569">
        <v>1406.45</v>
      </c>
      <c r="I137" s="569">
        <v>1684.52</v>
      </c>
      <c r="J137" s="569">
        <v>712.64</v>
      </c>
      <c r="K137" s="569">
        <v>1603.59</v>
      </c>
      <c r="L137" s="569">
        <v>584.95000000000005</v>
      </c>
      <c r="M137" s="569">
        <v>466.29</v>
      </c>
      <c r="N137" s="569">
        <v>308.01</v>
      </c>
      <c r="O137" s="569">
        <v>258.2</v>
      </c>
      <c r="P137" s="569">
        <v>1443.75</v>
      </c>
      <c r="Q137" s="569">
        <v>1822.63</v>
      </c>
      <c r="R137" s="569">
        <v>612.38</v>
      </c>
      <c r="S137" s="569">
        <v>830.99</v>
      </c>
      <c r="T137" s="570">
        <v>881.14</v>
      </c>
      <c r="U137" s="9"/>
    </row>
    <row r="138" spans="1:21" ht="24.75" customHeight="1" thickTop="1" thickBot="1" x14ac:dyDescent="0.3">
      <c r="A138" s="172" t="s">
        <v>200</v>
      </c>
      <c r="B138" s="29">
        <v>1697.82</v>
      </c>
      <c r="C138" s="30">
        <v>1802.56</v>
      </c>
      <c r="D138" s="30">
        <v>2806.51</v>
      </c>
      <c r="E138" s="30">
        <v>5668.24</v>
      </c>
      <c r="F138" s="30">
        <v>1073.3800000000001</v>
      </c>
      <c r="G138" s="30">
        <v>1219.1300000000001</v>
      </c>
      <c r="H138" s="30">
        <v>1406.45</v>
      </c>
      <c r="I138" s="30">
        <v>1684.52</v>
      </c>
      <c r="J138" s="30">
        <v>712.64</v>
      </c>
      <c r="K138" s="30">
        <v>1603.58</v>
      </c>
      <c r="L138" s="30">
        <v>584.95000000000005</v>
      </c>
      <c r="M138" s="30">
        <v>466.29</v>
      </c>
      <c r="N138" s="30">
        <v>306.52</v>
      </c>
      <c r="O138" s="30">
        <v>256.43</v>
      </c>
      <c r="P138" s="30">
        <v>1443.75</v>
      </c>
      <c r="Q138" s="30">
        <v>1822.63</v>
      </c>
      <c r="R138" s="30">
        <v>612.38</v>
      </c>
      <c r="S138" s="30">
        <v>813.46</v>
      </c>
      <c r="T138" s="139">
        <v>852.27</v>
      </c>
      <c r="U138" s="9"/>
    </row>
    <row r="139" spans="1:21" ht="6" customHeight="1" thickTop="1" x14ac:dyDescent="0.25">
      <c r="A139" s="45"/>
      <c r="B139" s="35"/>
      <c r="C139" s="35"/>
      <c r="D139" s="35"/>
      <c r="E139" s="35"/>
      <c r="F139" s="35"/>
      <c r="G139" s="35"/>
      <c r="H139" s="35"/>
      <c r="I139" s="35"/>
      <c r="J139" s="35"/>
      <c r="K139" s="35"/>
      <c r="L139" s="35"/>
      <c r="M139" s="35"/>
      <c r="N139" s="35"/>
      <c r="O139" s="35"/>
      <c r="P139" s="35"/>
      <c r="Q139" s="35"/>
      <c r="R139" s="35"/>
      <c r="S139" s="35"/>
      <c r="T139" s="35"/>
      <c r="U139" s="13"/>
    </row>
    <row r="140" spans="1:21" ht="12.75" customHeight="1" x14ac:dyDescent="0.25"/>
    <row r="141" spans="1:21" ht="12.75" customHeight="1" x14ac:dyDescent="0.25"/>
    <row r="143" spans="1:21" ht="12.75" customHeight="1" x14ac:dyDescent="0.25"/>
    <row r="144" spans="1:21" ht="12.75" customHeight="1" x14ac:dyDescent="0.25"/>
    <row r="145" ht="12.75" customHeight="1" x14ac:dyDescent="0.25"/>
    <row r="146" ht="12.75" customHeight="1" x14ac:dyDescent="0.25"/>
    <row r="147" ht="12.75" customHeight="1" x14ac:dyDescent="0.25"/>
    <row r="148" ht="12.75" customHeight="1" x14ac:dyDescent="0.25"/>
    <row r="149" ht="20.25" customHeight="1" x14ac:dyDescent="0.25"/>
    <row r="150" ht="20.25" customHeight="1" x14ac:dyDescent="0.25"/>
    <row r="151" ht="24.75" customHeight="1" x14ac:dyDescent="0.25"/>
    <row r="152" ht="13.5" customHeight="1" x14ac:dyDescent="0.25"/>
  </sheetData>
  <phoneticPr fontId="0" type="noConversion"/>
  <pageMargins left="0.25" right="0.25" top="0.25" bottom="0.25" header="0" footer="0"/>
  <pageSetup paperSize="5" orientation="portrait" r:id="rId1"/>
  <headerFooter alignWithMargins="0"/>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5CD3E-F7AE-402C-8B40-B560D3EF5EA0}">
  <dimension ref="A1:A15"/>
  <sheetViews>
    <sheetView workbookViewId="0"/>
  </sheetViews>
  <sheetFormatPr defaultRowHeight="13.2" x14ac:dyDescent="0.25"/>
  <cols>
    <col min="1" max="1" width="116.109375" customWidth="1"/>
  </cols>
  <sheetData>
    <row r="1" spans="1:1" s="834" customFormat="1" ht="15.6" x14ac:dyDescent="0.25">
      <c r="A1" s="835" t="s">
        <v>1285</v>
      </c>
    </row>
    <row r="2" spans="1:1" s="834" customFormat="1" ht="15.6" x14ac:dyDescent="0.25">
      <c r="A2" s="836"/>
    </row>
    <row r="3" spans="1:1" s="834" customFormat="1" ht="18" customHeight="1" x14ac:dyDescent="0.25">
      <c r="A3" s="864" t="s">
        <v>1286</v>
      </c>
    </row>
    <row r="4" spans="1:1" s="834" customFormat="1" ht="39" customHeight="1" x14ac:dyDescent="0.25">
      <c r="A4" s="864" t="s">
        <v>1287</v>
      </c>
    </row>
    <row r="5" spans="1:1" s="834" customFormat="1" ht="39" customHeight="1" x14ac:dyDescent="0.25">
      <c r="A5" s="864" t="s">
        <v>1288</v>
      </c>
    </row>
    <row r="6" spans="1:1" s="834" customFormat="1" ht="39" customHeight="1" x14ac:dyDescent="0.25">
      <c r="A6" s="864" t="s">
        <v>1289</v>
      </c>
    </row>
    <row r="7" spans="1:1" s="834" customFormat="1" ht="15" x14ac:dyDescent="0.25">
      <c r="A7" s="837"/>
    </row>
    <row r="8" spans="1:1" s="834" customFormat="1" ht="15.6" x14ac:dyDescent="0.25">
      <c r="A8" s="838" t="s">
        <v>1293</v>
      </c>
    </row>
    <row r="9" spans="1:1" s="834" customFormat="1" ht="15" x14ac:dyDescent="0.25">
      <c r="A9" s="837" t="s">
        <v>1294</v>
      </c>
    </row>
    <row r="10" spans="1:1" s="834" customFormat="1" ht="15" x14ac:dyDescent="0.25">
      <c r="A10" s="839" t="s">
        <v>1295</v>
      </c>
    </row>
    <row r="11" spans="1:1" s="834" customFormat="1" ht="15.6" x14ac:dyDescent="0.25">
      <c r="A11" s="838"/>
    </row>
    <row r="12" spans="1:1" s="834" customFormat="1" ht="15" x14ac:dyDescent="0.25">
      <c r="A12" s="865" t="s">
        <v>1350</v>
      </c>
    </row>
    <row r="13" spans="1:1" s="834" customFormat="1" ht="41.25" customHeight="1" x14ac:dyDescent="0.25">
      <c r="A13" s="865" t="s">
        <v>1290</v>
      </c>
    </row>
    <row r="14" spans="1:1" s="834" customFormat="1" ht="41.25" customHeight="1" x14ac:dyDescent="0.25">
      <c r="A14" s="865" t="s">
        <v>1291</v>
      </c>
    </row>
    <row r="15" spans="1:1" s="834" customFormat="1" ht="41.25" customHeight="1" thickBot="1" x14ac:dyDescent="0.3">
      <c r="A15" s="866" t="s">
        <v>1292</v>
      </c>
    </row>
  </sheetData>
  <sheetProtection algorithmName="SHA-512" hashValue="MrkV1dpvJYI7QHiEBAcb9qRw0shPykzVd8/8rCVQ5nYS7sxbUi4I0qS/TWEoXtaQHkLvzYzId9ve8dHhfWWgLA==" saltValue="XD5B46lRpB+WsepVVRMNpg==" spinCount="100000" sheet="1" objects="1" scenarios="1"/>
  <hyperlinks>
    <hyperlink ref="A10" r:id="rId1" xr:uid="{84ADF2C4-5282-45D8-A504-84DF9F9977AC}"/>
  </hyperlinks>
  <pageMargins left="0.7" right="0.7" top="0.75" bottom="0.75" header="0.3" footer="0.3"/>
  <pageSetup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L514"/>
  <sheetViews>
    <sheetView workbookViewId="0">
      <pane ySplit="2" topLeftCell="A4" activePane="bottomLeft" state="frozen"/>
      <selection pane="bottomLeft" activeCell="V14" sqref="V14"/>
    </sheetView>
  </sheetViews>
  <sheetFormatPr defaultColWidth="9.109375" defaultRowHeight="13.2" x14ac:dyDescent="0.25"/>
  <cols>
    <col min="1" max="1" width="31.88671875" style="40" customWidth="1"/>
    <col min="2" max="2" width="13.6640625" style="40" customWidth="1"/>
    <col min="3" max="3" width="40.33203125" style="40" customWidth="1"/>
    <col min="4" max="4" width="9" style="40" hidden="1" customWidth="1"/>
    <col min="5" max="5" width="5" style="648" hidden="1" customWidth="1"/>
    <col min="6" max="6" width="4.109375" style="40" hidden="1" customWidth="1"/>
    <col min="7" max="7" width="2" style="40" hidden="1" customWidth="1"/>
    <col min="8" max="8" width="29.44140625" style="40" hidden="1" customWidth="1"/>
    <col min="9" max="9" width="11.5546875" style="40" hidden="1" customWidth="1"/>
    <col min="10" max="10" width="32.5546875" style="40" hidden="1" customWidth="1"/>
    <col min="11" max="11" width="37.6640625" style="40" hidden="1" customWidth="1"/>
    <col min="12" max="12" width="5.33203125" style="40" customWidth="1"/>
    <col min="13" max="16384" width="9.109375" style="40"/>
  </cols>
  <sheetData>
    <row r="1" spans="1:12" ht="21.75" customHeight="1" x14ac:dyDescent="0.3">
      <c r="A1" s="897" t="s">
        <v>214</v>
      </c>
      <c r="B1" s="898"/>
      <c r="C1" s="899"/>
      <c r="D1" s="446"/>
      <c r="H1" s="891" t="s">
        <v>1284</v>
      </c>
      <c r="I1" s="252"/>
      <c r="J1" s="252"/>
      <c r="K1" s="230"/>
      <c r="L1" s="505"/>
    </row>
    <row r="2" spans="1:12" ht="21.75" customHeight="1" x14ac:dyDescent="0.3">
      <c r="A2" s="900" t="s">
        <v>109</v>
      </c>
      <c r="B2" s="253" t="s">
        <v>215</v>
      </c>
      <c r="C2" s="254" t="s">
        <v>216</v>
      </c>
      <c r="D2" s="893" t="s">
        <v>217</v>
      </c>
      <c r="H2" s="253" t="s">
        <v>701</v>
      </c>
      <c r="I2" s="253" t="s">
        <v>215</v>
      </c>
      <c r="J2" s="253" t="s">
        <v>693</v>
      </c>
      <c r="K2" s="253" t="s">
        <v>216</v>
      </c>
    </row>
    <row r="3" spans="1:12" ht="15.6" hidden="1" x14ac:dyDescent="0.3">
      <c r="A3" s="901"/>
      <c r="B3" s="892"/>
      <c r="C3" s="902"/>
      <c r="D3" s="894"/>
      <c r="H3" s="92"/>
      <c r="I3" s="92"/>
      <c r="J3" s="510"/>
      <c r="K3" s="508"/>
    </row>
    <row r="4" spans="1:12" x14ac:dyDescent="0.25">
      <c r="A4" s="903" t="s">
        <v>218</v>
      </c>
      <c r="B4" s="38" t="s">
        <v>1351</v>
      </c>
      <c r="C4" s="904"/>
      <c r="D4" s="895">
        <v>5131</v>
      </c>
      <c r="E4" s="648">
        <v>5131</v>
      </c>
      <c r="F4" s="40">
        <v>1</v>
      </c>
      <c r="H4" s="506" t="s">
        <v>601</v>
      </c>
      <c r="I4" s="506" t="s">
        <v>223</v>
      </c>
      <c r="J4" s="511" t="s">
        <v>259</v>
      </c>
      <c r="K4" s="39" t="s">
        <v>562</v>
      </c>
    </row>
    <row r="5" spans="1:12" x14ac:dyDescent="0.25">
      <c r="A5" s="903" t="s">
        <v>220</v>
      </c>
      <c r="B5" s="38" t="s">
        <v>1351</v>
      </c>
      <c r="C5" s="904"/>
      <c r="D5" s="895">
        <v>5133</v>
      </c>
      <c r="E5" s="648">
        <v>5133</v>
      </c>
      <c r="F5" s="40">
        <v>1</v>
      </c>
      <c r="H5" s="343" t="s">
        <v>519</v>
      </c>
      <c r="I5" s="343" t="s">
        <v>219</v>
      </c>
      <c r="J5" s="512" t="s">
        <v>279</v>
      </c>
      <c r="K5" s="38" t="s">
        <v>564</v>
      </c>
    </row>
    <row r="6" spans="1:12" x14ac:dyDescent="0.25">
      <c r="A6" s="903" t="s">
        <v>221</v>
      </c>
      <c r="B6" s="38" t="s">
        <v>1351</v>
      </c>
      <c r="C6" s="904"/>
      <c r="D6" s="895">
        <v>5120</v>
      </c>
      <c r="E6" s="648">
        <v>5120</v>
      </c>
      <c r="F6" s="40">
        <v>1</v>
      </c>
      <c r="H6" s="343" t="s">
        <v>520</v>
      </c>
      <c r="I6" s="343" t="s">
        <v>225</v>
      </c>
      <c r="J6" s="512" t="s">
        <v>858</v>
      </c>
      <c r="K6" s="38" t="s">
        <v>600</v>
      </c>
    </row>
    <row r="7" spans="1:12" x14ac:dyDescent="0.25">
      <c r="A7" s="903" t="s">
        <v>222</v>
      </c>
      <c r="B7" s="38" t="s">
        <v>1351</v>
      </c>
      <c r="C7" s="904"/>
      <c r="D7" s="895">
        <v>5132</v>
      </c>
      <c r="E7" s="648">
        <v>5132</v>
      </c>
      <c r="F7" s="40">
        <v>1</v>
      </c>
      <c r="H7" s="343" t="s">
        <v>521</v>
      </c>
      <c r="I7" s="343" t="s">
        <v>219</v>
      </c>
      <c r="J7" s="512" t="s">
        <v>455</v>
      </c>
      <c r="K7" s="38" t="s">
        <v>593</v>
      </c>
    </row>
    <row r="8" spans="1:12" x14ac:dyDescent="0.25">
      <c r="A8" s="903" t="s">
        <v>254</v>
      </c>
      <c r="B8" s="38" t="s">
        <v>1352</v>
      </c>
      <c r="C8" s="904"/>
      <c r="D8" s="895">
        <v>6003</v>
      </c>
      <c r="E8" s="648">
        <v>6003</v>
      </c>
      <c r="F8" s="40">
        <v>1</v>
      </c>
      <c r="H8" s="343" t="s">
        <v>290</v>
      </c>
      <c r="I8" s="343" t="s">
        <v>223</v>
      </c>
      <c r="J8" s="512" t="s">
        <v>628</v>
      </c>
      <c r="K8" s="38" t="s">
        <v>629</v>
      </c>
    </row>
    <row r="9" spans="1:12" x14ac:dyDescent="0.25">
      <c r="A9" s="903" t="s">
        <v>995</v>
      </c>
      <c r="B9" s="38" t="s">
        <v>1351</v>
      </c>
      <c r="C9" s="904"/>
      <c r="D9" s="895">
        <v>5163</v>
      </c>
      <c r="E9" s="648">
        <v>5163</v>
      </c>
      <c r="F9" s="40">
        <v>1</v>
      </c>
      <c r="H9" s="343" t="s">
        <v>522</v>
      </c>
      <c r="I9" s="343" t="s">
        <v>224</v>
      </c>
      <c r="J9" s="512" t="s">
        <v>398</v>
      </c>
      <c r="K9" s="38" t="s">
        <v>580</v>
      </c>
    </row>
    <row r="10" spans="1:12" x14ac:dyDescent="0.25">
      <c r="A10" s="903" t="s">
        <v>255</v>
      </c>
      <c r="B10" s="38" t="s">
        <v>1352</v>
      </c>
      <c r="C10" s="904"/>
      <c r="D10" s="895">
        <v>6177</v>
      </c>
      <c r="E10" s="648">
        <v>6177</v>
      </c>
      <c r="F10" s="40">
        <v>1</v>
      </c>
      <c r="H10" s="343" t="s">
        <v>612</v>
      </c>
      <c r="I10" s="343" t="s">
        <v>223</v>
      </c>
      <c r="J10" s="512" t="s">
        <v>303</v>
      </c>
      <c r="K10" s="38" t="s">
        <v>613</v>
      </c>
    </row>
    <row r="11" spans="1:12" x14ac:dyDescent="0.25">
      <c r="A11" s="903" t="s">
        <v>256</v>
      </c>
      <c r="B11" s="38" t="s">
        <v>1353</v>
      </c>
      <c r="C11" s="904"/>
      <c r="D11" s="895">
        <v>7062</v>
      </c>
      <c r="E11" s="648">
        <v>7062</v>
      </c>
      <c r="F11" s="40">
        <v>1</v>
      </c>
      <c r="H11" s="92" t="s">
        <v>523</v>
      </c>
      <c r="I11" s="92" t="s">
        <v>224</v>
      </c>
      <c r="J11" s="510" t="s">
        <v>627</v>
      </c>
      <c r="K11" s="508" t="s">
        <v>586</v>
      </c>
    </row>
    <row r="12" spans="1:12" x14ac:dyDescent="0.25">
      <c r="A12" s="903" t="s">
        <v>1515</v>
      </c>
      <c r="B12" s="38" t="s">
        <v>1353</v>
      </c>
      <c r="C12" s="904"/>
      <c r="D12" s="895">
        <v>7088</v>
      </c>
      <c r="E12" s="648">
        <v>7088</v>
      </c>
      <c r="F12" s="40">
        <v>1</v>
      </c>
      <c r="H12" s="506"/>
      <c r="I12" s="506"/>
      <c r="J12" s="511" t="s">
        <v>433</v>
      </c>
      <c r="K12" s="39"/>
    </row>
    <row r="13" spans="1:12" x14ac:dyDescent="0.25">
      <c r="A13" s="903" t="s">
        <v>258</v>
      </c>
      <c r="B13" s="38" t="s">
        <v>1352</v>
      </c>
      <c r="C13" s="904"/>
      <c r="D13" s="895">
        <v>6005</v>
      </c>
      <c r="E13" s="648">
        <v>6005</v>
      </c>
      <c r="F13" s="40">
        <v>1</v>
      </c>
      <c r="H13" s="92" t="s">
        <v>524</v>
      </c>
      <c r="I13" s="92" t="s">
        <v>223</v>
      </c>
      <c r="J13" s="510" t="s">
        <v>283</v>
      </c>
      <c r="K13" s="508" t="s">
        <v>565</v>
      </c>
    </row>
    <row r="14" spans="1:12" x14ac:dyDescent="0.25">
      <c r="A14" s="903" t="s">
        <v>259</v>
      </c>
      <c r="B14" s="38" t="s">
        <v>1352</v>
      </c>
      <c r="C14" s="904" t="s">
        <v>1354</v>
      </c>
      <c r="D14" s="895">
        <v>6006</v>
      </c>
      <c r="E14" s="648">
        <v>6006</v>
      </c>
      <c r="F14" s="40">
        <v>0</v>
      </c>
      <c r="H14" s="506"/>
      <c r="I14" s="506"/>
      <c r="J14" s="511" t="s">
        <v>284</v>
      </c>
      <c r="K14" s="39"/>
    </row>
    <row r="15" spans="1:12" x14ac:dyDescent="0.25">
      <c r="A15" s="903" t="s">
        <v>601</v>
      </c>
      <c r="B15" s="38" t="s">
        <v>1352</v>
      </c>
      <c r="C15" s="904"/>
      <c r="D15" s="895">
        <v>6006</v>
      </c>
      <c r="E15" s="648">
        <v>6006</v>
      </c>
      <c r="F15" s="40">
        <v>1</v>
      </c>
      <c r="H15" s="343" t="s">
        <v>320</v>
      </c>
      <c r="I15" s="343" t="s">
        <v>219</v>
      </c>
      <c r="J15" s="512" t="s">
        <v>547</v>
      </c>
      <c r="K15" s="38" t="s">
        <v>630</v>
      </c>
    </row>
    <row r="16" spans="1:12" x14ac:dyDescent="0.25">
      <c r="A16" s="903" t="s">
        <v>260</v>
      </c>
      <c r="B16" s="38" t="s">
        <v>1352</v>
      </c>
      <c r="C16" s="904"/>
      <c r="D16" s="895">
        <v>6007</v>
      </c>
      <c r="E16" s="648">
        <v>6007</v>
      </c>
      <c r="F16" s="40">
        <v>1</v>
      </c>
      <c r="H16" s="343" t="s">
        <v>525</v>
      </c>
      <c r="I16" s="343" t="s">
        <v>219</v>
      </c>
      <c r="J16" s="512" t="s">
        <v>288</v>
      </c>
      <c r="K16" s="38" t="s">
        <v>567</v>
      </c>
    </row>
    <row r="17" spans="1:11" x14ac:dyDescent="0.25">
      <c r="A17" s="903" t="s">
        <v>261</v>
      </c>
      <c r="B17" s="38" t="s">
        <v>1353</v>
      </c>
      <c r="C17" s="904" t="s">
        <v>1355</v>
      </c>
      <c r="D17" s="895">
        <v>7001</v>
      </c>
      <c r="E17" s="648">
        <v>7001</v>
      </c>
      <c r="F17" s="40">
        <v>0</v>
      </c>
      <c r="H17" s="343" t="s">
        <v>526</v>
      </c>
      <c r="I17" s="343" t="s">
        <v>219</v>
      </c>
      <c r="J17" s="512" t="s">
        <v>444</v>
      </c>
      <c r="K17" s="38" t="s">
        <v>591</v>
      </c>
    </row>
    <row r="18" spans="1:11" x14ac:dyDescent="0.25">
      <c r="A18" s="903" t="s">
        <v>879</v>
      </c>
      <c r="B18" s="38" t="s">
        <v>1351</v>
      </c>
      <c r="C18" s="904"/>
      <c r="D18" s="895">
        <v>5141</v>
      </c>
      <c r="E18" s="648">
        <v>5141</v>
      </c>
      <c r="F18" s="40">
        <v>1</v>
      </c>
      <c r="H18" s="92" t="s">
        <v>1283</v>
      </c>
      <c r="I18" s="92" t="s">
        <v>223</v>
      </c>
      <c r="J18" s="510" t="s">
        <v>356</v>
      </c>
      <c r="K18" s="508" t="s">
        <v>572</v>
      </c>
    </row>
    <row r="19" spans="1:11" x14ac:dyDescent="0.25">
      <c r="A19" s="903" t="s">
        <v>879</v>
      </c>
      <c r="B19" s="38" t="s">
        <v>1351</v>
      </c>
      <c r="C19" s="904" t="s">
        <v>1356</v>
      </c>
      <c r="D19" s="895">
        <v>5141</v>
      </c>
      <c r="E19" s="648">
        <v>5141</v>
      </c>
      <c r="F19" s="40">
        <v>0</v>
      </c>
      <c r="H19" s="506"/>
      <c r="I19" s="506"/>
      <c r="J19" s="511" t="s">
        <v>527</v>
      </c>
      <c r="K19" s="39"/>
    </row>
    <row r="20" spans="1:11" x14ac:dyDescent="0.25">
      <c r="A20" s="903" t="s">
        <v>262</v>
      </c>
      <c r="B20" s="38" t="s">
        <v>1351</v>
      </c>
      <c r="C20" s="904"/>
      <c r="D20" s="895">
        <v>5002</v>
      </c>
      <c r="E20" s="648">
        <v>5002</v>
      </c>
      <c r="F20" s="40">
        <v>1</v>
      </c>
      <c r="H20" s="343" t="s">
        <v>528</v>
      </c>
      <c r="I20" s="343" t="s">
        <v>224</v>
      </c>
      <c r="J20" s="512" t="s">
        <v>499</v>
      </c>
      <c r="K20" s="38" t="s">
        <v>598</v>
      </c>
    </row>
    <row r="21" spans="1:11" x14ac:dyDescent="0.25">
      <c r="A21" s="903" t="s">
        <v>263</v>
      </c>
      <c r="B21" s="38" t="s">
        <v>1352</v>
      </c>
      <c r="C21" s="904"/>
      <c r="D21" s="895">
        <v>6009</v>
      </c>
      <c r="E21" s="648">
        <v>6009</v>
      </c>
      <c r="F21" s="40">
        <v>1</v>
      </c>
      <c r="H21" s="343" t="s">
        <v>529</v>
      </c>
      <c r="I21" s="343" t="s">
        <v>223</v>
      </c>
      <c r="J21" s="512" t="s">
        <v>368</v>
      </c>
      <c r="K21" s="38" t="s">
        <v>574</v>
      </c>
    </row>
    <row r="22" spans="1:11" x14ac:dyDescent="0.25">
      <c r="A22" s="903" t="s">
        <v>264</v>
      </c>
      <c r="B22" s="38" t="s">
        <v>1352</v>
      </c>
      <c r="C22" s="904"/>
      <c r="D22" s="895">
        <v>6174</v>
      </c>
      <c r="E22" s="648">
        <v>6174</v>
      </c>
      <c r="F22" s="40">
        <v>1</v>
      </c>
      <c r="H22" s="343" t="s">
        <v>367</v>
      </c>
      <c r="I22" s="343" t="s">
        <v>224</v>
      </c>
      <c r="J22" s="512" t="s">
        <v>903</v>
      </c>
      <c r="K22" s="38" t="s">
        <v>947</v>
      </c>
    </row>
    <row r="23" spans="1:11" x14ac:dyDescent="0.25">
      <c r="A23" s="903" t="s">
        <v>898</v>
      </c>
      <c r="B23" s="38" t="s">
        <v>1352</v>
      </c>
      <c r="C23" s="904" t="s">
        <v>1357</v>
      </c>
      <c r="D23" s="895">
        <v>7062</v>
      </c>
      <c r="E23" s="648">
        <v>7062</v>
      </c>
      <c r="F23" s="40">
        <v>0</v>
      </c>
      <c r="H23" s="343" t="s">
        <v>946</v>
      </c>
      <c r="I23" s="343" t="s">
        <v>224</v>
      </c>
      <c r="J23" s="512" t="s">
        <v>948</v>
      </c>
      <c r="K23" s="38" t="s">
        <v>949</v>
      </c>
    </row>
    <row r="24" spans="1:11" x14ac:dyDescent="0.25">
      <c r="A24" s="903" t="s">
        <v>265</v>
      </c>
      <c r="B24" s="38" t="s">
        <v>1351</v>
      </c>
      <c r="C24" s="904"/>
      <c r="D24" s="895">
        <v>5073</v>
      </c>
      <c r="E24" s="648">
        <v>5073</v>
      </c>
      <c r="F24" s="40">
        <v>1</v>
      </c>
      <c r="H24" s="92" t="s">
        <v>530</v>
      </c>
      <c r="I24" s="92" t="s">
        <v>219</v>
      </c>
      <c r="J24" s="510" t="s">
        <v>408</v>
      </c>
      <c r="K24" s="508" t="s">
        <v>584</v>
      </c>
    </row>
    <row r="25" spans="1:11" x14ac:dyDescent="0.25">
      <c r="A25" s="903" t="s">
        <v>1020</v>
      </c>
      <c r="B25" s="38" t="s">
        <v>1353</v>
      </c>
      <c r="C25" s="904"/>
      <c r="D25" s="895">
        <v>7083</v>
      </c>
      <c r="E25" s="648">
        <v>7083</v>
      </c>
      <c r="F25" s="40">
        <v>1</v>
      </c>
      <c r="H25" s="645" t="s">
        <v>532</v>
      </c>
      <c r="I25" s="343" t="s">
        <v>219</v>
      </c>
      <c r="J25" s="512" t="s">
        <v>73</v>
      </c>
      <c r="K25" s="644" t="s">
        <v>599</v>
      </c>
    </row>
    <row r="26" spans="1:11" x14ac:dyDescent="0.25">
      <c r="A26" s="903" t="s">
        <v>266</v>
      </c>
      <c r="B26" s="38" t="s">
        <v>1352</v>
      </c>
      <c r="C26" s="904"/>
      <c r="D26" s="895">
        <v>6011</v>
      </c>
      <c r="E26" s="648">
        <v>6011</v>
      </c>
      <c r="F26" s="40">
        <v>1</v>
      </c>
      <c r="H26" s="645" t="s">
        <v>534</v>
      </c>
      <c r="I26" s="343" t="s">
        <v>223</v>
      </c>
      <c r="J26" s="512" t="s">
        <v>350</v>
      </c>
      <c r="K26" s="644" t="s">
        <v>570</v>
      </c>
    </row>
    <row r="27" spans="1:11" x14ac:dyDescent="0.25">
      <c r="A27" s="903" t="s">
        <v>267</v>
      </c>
      <c r="B27" s="38" t="s">
        <v>1351</v>
      </c>
      <c r="C27" s="904"/>
      <c r="D27" s="895">
        <v>5105</v>
      </c>
      <c r="E27" s="648">
        <v>5105</v>
      </c>
      <c r="F27" s="40">
        <v>1</v>
      </c>
      <c r="H27" s="645" t="s">
        <v>536</v>
      </c>
      <c r="I27" s="343" t="s">
        <v>223</v>
      </c>
      <c r="J27" s="512" t="s">
        <v>435</v>
      </c>
      <c r="K27" s="644" t="s">
        <v>588</v>
      </c>
    </row>
    <row r="28" spans="1:11" x14ac:dyDescent="0.25">
      <c r="A28" s="903" t="s">
        <v>268</v>
      </c>
      <c r="B28" s="38" t="s">
        <v>1352</v>
      </c>
      <c r="C28" s="904"/>
      <c r="D28" s="895">
        <v>6012</v>
      </c>
      <c r="E28" s="648">
        <v>6012</v>
      </c>
      <c r="F28" s="40">
        <v>1</v>
      </c>
      <c r="H28" s="92" t="s">
        <v>537</v>
      </c>
      <c r="I28" s="92" t="s">
        <v>224</v>
      </c>
      <c r="J28" s="510" t="s">
        <v>411</v>
      </c>
      <c r="K28" s="508" t="s">
        <v>585</v>
      </c>
    </row>
    <row r="29" spans="1:11" x14ac:dyDescent="0.25">
      <c r="A29" s="903" t="s">
        <v>741</v>
      </c>
      <c r="B29" s="38" t="s">
        <v>1352</v>
      </c>
      <c r="C29" s="904"/>
      <c r="D29" s="895">
        <v>6019</v>
      </c>
      <c r="E29" s="648">
        <v>6019</v>
      </c>
      <c r="F29" s="40">
        <v>1</v>
      </c>
      <c r="H29" s="343" t="s">
        <v>402</v>
      </c>
      <c r="I29" s="343" t="s">
        <v>223</v>
      </c>
      <c r="J29" s="512" t="s">
        <v>535</v>
      </c>
      <c r="K29" s="38" t="s">
        <v>933</v>
      </c>
    </row>
    <row r="30" spans="1:11" x14ac:dyDescent="0.25">
      <c r="A30" s="903" t="s">
        <v>945</v>
      </c>
      <c r="B30" s="38" t="s">
        <v>1353</v>
      </c>
      <c r="C30" s="904"/>
      <c r="D30" s="895">
        <v>7081</v>
      </c>
      <c r="E30" s="648">
        <v>7081</v>
      </c>
      <c r="F30" s="40">
        <v>1</v>
      </c>
      <c r="H30" s="92" t="s">
        <v>538</v>
      </c>
      <c r="I30" s="92" t="s">
        <v>224</v>
      </c>
      <c r="J30" s="510" t="s">
        <v>950</v>
      </c>
      <c r="K30" s="508" t="s">
        <v>583</v>
      </c>
    </row>
    <row r="31" spans="1:11" x14ac:dyDescent="0.25">
      <c r="A31" s="903" t="s">
        <v>269</v>
      </c>
      <c r="B31" s="38" t="s">
        <v>1353</v>
      </c>
      <c r="C31" s="904"/>
      <c r="D31" s="895">
        <v>7054</v>
      </c>
      <c r="E31" s="648">
        <v>7054</v>
      </c>
      <c r="F31" s="40">
        <v>1</v>
      </c>
      <c r="H31" s="506"/>
      <c r="I31" s="506"/>
      <c r="J31" s="511" t="s">
        <v>406</v>
      </c>
      <c r="K31" s="39"/>
    </row>
    <row r="32" spans="1:11" x14ac:dyDescent="0.25">
      <c r="A32" s="903" t="s">
        <v>759</v>
      </c>
      <c r="B32" s="38" t="s">
        <v>1351</v>
      </c>
      <c r="C32" s="904"/>
      <c r="D32" s="895">
        <v>5061</v>
      </c>
      <c r="E32" s="648">
        <v>5061</v>
      </c>
      <c r="F32" s="40">
        <v>1</v>
      </c>
      <c r="H32" s="343" t="s">
        <v>539</v>
      </c>
      <c r="I32" s="343" t="s">
        <v>223</v>
      </c>
      <c r="J32" s="512" t="s">
        <v>286</v>
      </c>
      <c r="K32" s="38" t="s">
        <v>566</v>
      </c>
    </row>
    <row r="33" spans="1:11" x14ac:dyDescent="0.25">
      <c r="A33" s="903" t="s">
        <v>999</v>
      </c>
      <c r="B33" s="38" t="s">
        <v>1351</v>
      </c>
      <c r="C33" s="904"/>
      <c r="D33" s="895">
        <v>5179</v>
      </c>
      <c r="E33" s="648">
        <v>5179</v>
      </c>
      <c r="F33" s="40">
        <v>1</v>
      </c>
      <c r="H33" s="343" t="s">
        <v>540</v>
      </c>
      <c r="I33" s="343" t="s">
        <v>223</v>
      </c>
      <c r="J33" s="512" t="s">
        <v>437</v>
      </c>
      <c r="K33" s="38" t="s">
        <v>589</v>
      </c>
    </row>
    <row r="34" spans="1:11" x14ac:dyDescent="0.25">
      <c r="A34" s="903" t="s">
        <v>996</v>
      </c>
      <c r="B34" s="38" t="s">
        <v>1351</v>
      </c>
      <c r="C34" s="904"/>
      <c r="D34" s="895">
        <v>5176</v>
      </c>
      <c r="E34" s="648">
        <v>5176</v>
      </c>
      <c r="F34" s="40">
        <v>1</v>
      </c>
      <c r="H34" s="343" t="s">
        <v>541</v>
      </c>
      <c r="I34" s="343" t="s">
        <v>223</v>
      </c>
      <c r="J34" s="512" t="s">
        <v>296</v>
      </c>
      <c r="K34" s="38" t="s">
        <v>569</v>
      </c>
    </row>
    <row r="35" spans="1:11" x14ac:dyDescent="0.25">
      <c r="A35" s="903" t="s">
        <v>1001</v>
      </c>
      <c r="B35" s="38" t="s">
        <v>1351</v>
      </c>
      <c r="C35" s="904"/>
      <c r="D35" s="895">
        <v>5181</v>
      </c>
      <c r="E35" s="648">
        <v>5181</v>
      </c>
      <c r="F35" s="40">
        <v>1</v>
      </c>
      <c r="H35" s="343" t="s">
        <v>542</v>
      </c>
      <c r="I35" s="343" t="s">
        <v>219</v>
      </c>
      <c r="J35" s="512" t="s">
        <v>385</v>
      </c>
      <c r="K35" s="38" t="s">
        <v>577</v>
      </c>
    </row>
    <row r="36" spans="1:11" x14ac:dyDescent="0.25">
      <c r="A36" s="903" t="s">
        <v>997</v>
      </c>
      <c r="B36" s="38" t="s">
        <v>1351</v>
      </c>
      <c r="C36" s="904"/>
      <c r="D36" s="895">
        <v>5177</v>
      </c>
      <c r="E36" s="648">
        <v>5177</v>
      </c>
      <c r="F36" s="40">
        <v>1</v>
      </c>
      <c r="H36" s="343" t="s">
        <v>416</v>
      </c>
      <c r="I36" s="343" t="s">
        <v>225</v>
      </c>
      <c r="J36" s="512" t="s">
        <v>502</v>
      </c>
      <c r="K36" s="38" t="s">
        <v>503</v>
      </c>
    </row>
    <row r="37" spans="1:11" x14ac:dyDescent="0.25">
      <c r="A37" s="903" t="s">
        <v>998</v>
      </c>
      <c r="B37" s="38" t="s">
        <v>1351</v>
      </c>
      <c r="C37" s="904"/>
      <c r="D37" s="895">
        <v>5178</v>
      </c>
      <c r="E37" s="648">
        <v>5178</v>
      </c>
      <c r="F37" s="40">
        <v>1</v>
      </c>
      <c r="H37" s="507" t="s">
        <v>417</v>
      </c>
      <c r="I37" s="507" t="s">
        <v>223</v>
      </c>
      <c r="J37" s="513" t="s">
        <v>321</v>
      </c>
      <c r="K37" s="509" t="s">
        <v>322</v>
      </c>
    </row>
    <row r="38" spans="1:11" x14ac:dyDescent="0.25">
      <c r="A38" s="903" t="s">
        <v>1000</v>
      </c>
      <c r="B38" s="38" t="s">
        <v>1351</v>
      </c>
      <c r="C38" s="904"/>
      <c r="D38" s="895">
        <v>5180</v>
      </c>
      <c r="E38" s="648">
        <v>5180</v>
      </c>
      <c r="F38" s="40">
        <v>1</v>
      </c>
      <c r="H38" s="507"/>
      <c r="I38" s="507"/>
      <c r="J38" s="513" t="s">
        <v>371</v>
      </c>
      <c r="K38" s="509" t="s">
        <v>322</v>
      </c>
    </row>
    <row r="39" spans="1:11" x14ac:dyDescent="0.25">
      <c r="A39" s="903" t="s">
        <v>1516</v>
      </c>
      <c r="B39" s="38" t="s">
        <v>1353</v>
      </c>
      <c r="C39" s="904"/>
      <c r="D39" s="895">
        <v>7089</v>
      </c>
      <c r="E39" s="648">
        <v>7089</v>
      </c>
      <c r="F39" s="40">
        <v>1</v>
      </c>
      <c r="H39" s="507"/>
      <c r="I39" s="507"/>
      <c r="J39" s="513" t="s">
        <v>389</v>
      </c>
      <c r="K39" s="509" t="s">
        <v>322</v>
      </c>
    </row>
    <row r="40" spans="1:11" x14ac:dyDescent="0.25">
      <c r="A40" s="903" t="s">
        <v>1358</v>
      </c>
      <c r="B40" s="38" t="s">
        <v>1353</v>
      </c>
      <c r="C40" s="904"/>
      <c r="D40" s="895">
        <v>7085</v>
      </c>
      <c r="E40" s="648">
        <v>7085</v>
      </c>
      <c r="F40" s="40">
        <v>1</v>
      </c>
      <c r="H40" s="507"/>
      <c r="I40" s="507"/>
      <c r="J40" s="513" t="s">
        <v>504</v>
      </c>
      <c r="K40" s="509" t="s">
        <v>954</v>
      </c>
    </row>
    <row r="41" spans="1:11" x14ac:dyDescent="0.25">
      <c r="A41" s="903" t="s">
        <v>270</v>
      </c>
      <c r="B41" s="38" t="s">
        <v>1352</v>
      </c>
      <c r="C41" s="904"/>
      <c r="D41" s="895">
        <v>6191</v>
      </c>
      <c r="E41" s="648">
        <v>6191</v>
      </c>
      <c r="F41" s="40">
        <v>1</v>
      </c>
      <c r="H41" s="507"/>
      <c r="I41" s="507"/>
      <c r="J41" s="513" t="s">
        <v>464</v>
      </c>
      <c r="K41" s="647" t="s">
        <v>322</v>
      </c>
    </row>
    <row r="42" spans="1:11" x14ac:dyDescent="0.25">
      <c r="A42" s="903" t="s">
        <v>887</v>
      </c>
      <c r="B42" s="38" t="s">
        <v>1351</v>
      </c>
      <c r="C42" s="904"/>
      <c r="D42" s="895">
        <v>5149</v>
      </c>
      <c r="E42" s="648">
        <v>5149</v>
      </c>
      <c r="F42" s="40">
        <v>1</v>
      </c>
      <c r="H42" s="507"/>
      <c r="I42" s="507"/>
      <c r="J42" s="513" t="s">
        <v>778</v>
      </c>
      <c r="K42" s="647" t="s">
        <v>322</v>
      </c>
    </row>
    <row r="43" spans="1:11" x14ac:dyDescent="0.25">
      <c r="A43" s="903" t="s">
        <v>760</v>
      </c>
      <c r="B43" s="38" t="s">
        <v>1351</v>
      </c>
      <c r="C43" s="904"/>
      <c r="D43" s="895">
        <v>5041</v>
      </c>
      <c r="E43" s="648">
        <v>5041</v>
      </c>
      <c r="F43" s="40">
        <v>1</v>
      </c>
      <c r="H43" s="343" t="s">
        <v>418</v>
      </c>
      <c r="I43" s="343" t="s">
        <v>219</v>
      </c>
      <c r="J43" s="512" t="s">
        <v>505</v>
      </c>
      <c r="K43" s="644" t="s">
        <v>506</v>
      </c>
    </row>
    <row r="44" spans="1:11" x14ac:dyDescent="0.25">
      <c r="A44" s="903" t="s">
        <v>271</v>
      </c>
      <c r="B44" s="38" t="s">
        <v>1351</v>
      </c>
      <c r="C44" s="904"/>
      <c r="D44" s="895">
        <v>5122</v>
      </c>
      <c r="E44" s="648">
        <v>5122</v>
      </c>
      <c r="F44" s="40">
        <v>1</v>
      </c>
      <c r="H44" s="507" t="s">
        <v>419</v>
      </c>
      <c r="I44" s="507" t="s">
        <v>224</v>
      </c>
      <c r="J44" s="513" t="s">
        <v>261</v>
      </c>
      <c r="K44" s="509" t="s">
        <v>257</v>
      </c>
    </row>
    <row r="45" spans="1:11" x14ac:dyDescent="0.25">
      <c r="A45" s="903" t="s">
        <v>272</v>
      </c>
      <c r="B45" s="38" t="s">
        <v>1351</v>
      </c>
      <c r="C45" s="904"/>
      <c r="D45" s="895">
        <v>5099</v>
      </c>
      <c r="E45" s="648">
        <v>5099</v>
      </c>
      <c r="F45" s="40">
        <v>1</v>
      </c>
      <c r="H45" s="507"/>
      <c r="I45" s="507"/>
      <c r="J45" s="513" t="s">
        <v>507</v>
      </c>
      <c r="K45" s="509" t="s">
        <v>934</v>
      </c>
    </row>
    <row r="46" spans="1:11" x14ac:dyDescent="0.25">
      <c r="A46" s="903" t="s">
        <v>761</v>
      </c>
      <c r="B46" s="38" t="s">
        <v>1353</v>
      </c>
      <c r="C46" s="904"/>
      <c r="D46" s="895">
        <v>7059</v>
      </c>
      <c r="E46" s="648">
        <v>7059</v>
      </c>
      <c r="F46" s="40">
        <v>1</v>
      </c>
      <c r="H46" s="506"/>
      <c r="I46" s="506"/>
      <c r="J46" s="511" t="s">
        <v>70</v>
      </c>
      <c r="K46" s="39" t="s">
        <v>257</v>
      </c>
    </row>
    <row r="47" spans="1:11" x14ac:dyDescent="0.25">
      <c r="A47" s="903" t="s">
        <v>1517</v>
      </c>
      <c r="B47" s="38" t="s">
        <v>1353</v>
      </c>
      <c r="C47" s="904"/>
      <c r="D47" s="895">
        <v>7090</v>
      </c>
      <c r="E47" s="648">
        <v>7090</v>
      </c>
      <c r="F47" s="40">
        <v>1</v>
      </c>
      <c r="H47" s="343" t="s">
        <v>543</v>
      </c>
      <c r="I47" s="343" t="s">
        <v>224</v>
      </c>
      <c r="J47" s="512" t="s">
        <v>361</v>
      </c>
      <c r="K47" s="38" t="s">
        <v>573</v>
      </c>
    </row>
    <row r="48" spans="1:11" x14ac:dyDescent="0.25">
      <c r="A48" s="903" t="s">
        <v>273</v>
      </c>
      <c r="B48" s="38" t="s">
        <v>1352</v>
      </c>
      <c r="C48" s="904"/>
      <c r="D48" s="895">
        <v>6013</v>
      </c>
      <c r="E48" s="648">
        <v>6013</v>
      </c>
      <c r="F48" s="40">
        <v>1</v>
      </c>
      <c r="H48" s="343" t="s">
        <v>426</v>
      </c>
      <c r="I48" s="343" t="s">
        <v>223</v>
      </c>
      <c r="J48" s="512" t="s">
        <v>510</v>
      </c>
      <c r="K48" s="38" t="s">
        <v>511</v>
      </c>
    </row>
    <row r="49" spans="1:11" x14ac:dyDescent="0.25">
      <c r="A49" s="903" t="s">
        <v>274</v>
      </c>
      <c r="B49" s="38" t="s">
        <v>1352</v>
      </c>
      <c r="C49" s="904" t="s">
        <v>1359</v>
      </c>
      <c r="D49" s="895">
        <v>6186</v>
      </c>
      <c r="E49" s="648">
        <v>6186</v>
      </c>
      <c r="F49" s="40">
        <v>0</v>
      </c>
      <c r="H49" s="343" t="s">
        <v>427</v>
      </c>
      <c r="I49" s="343" t="s">
        <v>223</v>
      </c>
      <c r="J49" s="512" t="s">
        <v>512</v>
      </c>
      <c r="K49" s="38" t="s">
        <v>513</v>
      </c>
    </row>
    <row r="50" spans="1:11" x14ac:dyDescent="0.25">
      <c r="A50" s="903" t="s">
        <v>519</v>
      </c>
      <c r="B50" s="38" t="s">
        <v>1351</v>
      </c>
      <c r="C50" s="904"/>
      <c r="D50" s="895">
        <v>5005</v>
      </c>
      <c r="E50" s="648">
        <v>5005</v>
      </c>
      <c r="F50" s="40">
        <v>1</v>
      </c>
      <c r="H50" s="343" t="s">
        <v>428</v>
      </c>
      <c r="I50" s="343" t="s">
        <v>223</v>
      </c>
      <c r="J50" s="512" t="s">
        <v>508</v>
      </c>
      <c r="K50" s="38" t="s">
        <v>509</v>
      </c>
    </row>
    <row r="51" spans="1:11" x14ac:dyDescent="0.25">
      <c r="A51" s="903" t="s">
        <v>275</v>
      </c>
      <c r="B51" s="38" t="s">
        <v>1352</v>
      </c>
      <c r="C51" s="904"/>
      <c r="D51" s="895">
        <v>6016</v>
      </c>
      <c r="E51" s="648">
        <v>6016</v>
      </c>
      <c r="F51" s="40">
        <v>1</v>
      </c>
      <c r="H51" s="343" t="s">
        <v>544</v>
      </c>
      <c r="I51" s="343" t="s">
        <v>224</v>
      </c>
      <c r="J51" s="512" t="s">
        <v>434</v>
      </c>
      <c r="K51" s="38" t="s">
        <v>587</v>
      </c>
    </row>
    <row r="52" spans="1:11" x14ac:dyDescent="0.25">
      <c r="A52" s="903" t="s">
        <v>276</v>
      </c>
      <c r="B52" s="38" t="s">
        <v>1351</v>
      </c>
      <c r="C52" s="904"/>
      <c r="D52" s="895">
        <v>5065</v>
      </c>
      <c r="E52" s="648">
        <v>5065</v>
      </c>
      <c r="F52" s="40">
        <v>1</v>
      </c>
      <c r="H52" s="343" t="s">
        <v>951</v>
      </c>
      <c r="I52" s="343" t="s">
        <v>223</v>
      </c>
      <c r="J52" s="512" t="s">
        <v>292</v>
      </c>
      <c r="K52" s="38" t="s">
        <v>952</v>
      </c>
    </row>
    <row r="53" spans="1:11" x14ac:dyDescent="0.25">
      <c r="A53" s="903" t="s">
        <v>277</v>
      </c>
      <c r="B53" s="38" t="s">
        <v>1351</v>
      </c>
      <c r="C53" s="904"/>
      <c r="D53" s="895">
        <v>5006</v>
      </c>
      <c r="E53" s="648">
        <v>5006</v>
      </c>
      <c r="F53" s="40">
        <v>1</v>
      </c>
      <c r="H53" s="343" t="s">
        <v>546</v>
      </c>
      <c r="I53" s="343" t="s">
        <v>219</v>
      </c>
      <c r="J53" s="512" t="s">
        <v>392</v>
      </c>
      <c r="K53" s="38" t="s">
        <v>579</v>
      </c>
    </row>
    <row r="54" spans="1:11" x14ac:dyDescent="0.25">
      <c r="A54" s="903" t="s">
        <v>884</v>
      </c>
      <c r="B54" s="38" t="s">
        <v>1351</v>
      </c>
      <c r="C54" s="904" t="s">
        <v>1360</v>
      </c>
      <c r="D54" s="895">
        <v>5140</v>
      </c>
      <c r="E54" s="648">
        <v>5140</v>
      </c>
      <c r="F54" s="40">
        <v>0</v>
      </c>
      <c r="H54" s="343" t="s">
        <v>548</v>
      </c>
      <c r="I54" s="343" t="s">
        <v>219</v>
      </c>
      <c r="J54" s="512" t="s">
        <v>454</v>
      </c>
      <c r="K54" s="38" t="s">
        <v>592</v>
      </c>
    </row>
    <row r="55" spans="1:11" x14ac:dyDescent="0.25">
      <c r="A55" s="903" t="s">
        <v>278</v>
      </c>
      <c r="B55" s="38" t="s">
        <v>1351</v>
      </c>
      <c r="C55" s="904"/>
      <c r="D55" s="895">
        <v>5128</v>
      </c>
      <c r="E55" s="648">
        <v>5128</v>
      </c>
      <c r="F55" s="40">
        <v>1</v>
      </c>
      <c r="H55" s="343" t="s">
        <v>549</v>
      </c>
      <c r="I55" s="343" t="s">
        <v>223</v>
      </c>
      <c r="J55" s="512" t="s">
        <v>399</v>
      </c>
      <c r="K55" s="38" t="s">
        <v>581</v>
      </c>
    </row>
    <row r="56" spans="1:11" x14ac:dyDescent="0.25">
      <c r="A56" s="903" t="s">
        <v>279</v>
      </c>
      <c r="B56" s="38" t="s">
        <v>1351</v>
      </c>
      <c r="C56" s="904" t="s">
        <v>1361</v>
      </c>
      <c r="D56" s="895">
        <v>5005</v>
      </c>
      <c r="E56" s="648">
        <v>5005</v>
      </c>
      <c r="F56" s="40">
        <v>0</v>
      </c>
      <c r="H56" s="343" t="s">
        <v>550</v>
      </c>
      <c r="I56" s="343" t="s">
        <v>224</v>
      </c>
      <c r="J56" s="512" t="s">
        <v>442</v>
      </c>
      <c r="K56" s="38" t="s">
        <v>590</v>
      </c>
    </row>
    <row r="57" spans="1:11" x14ac:dyDescent="0.25">
      <c r="A57" s="903" t="s">
        <v>520</v>
      </c>
      <c r="B57" s="38" t="s">
        <v>1362</v>
      </c>
      <c r="C57" s="904"/>
      <c r="D57" s="895">
        <v>4002</v>
      </c>
      <c r="E57" s="648">
        <v>4002</v>
      </c>
      <c r="F57" s="40">
        <v>1</v>
      </c>
      <c r="H57" s="343" t="s">
        <v>551</v>
      </c>
      <c r="I57" s="343" t="s">
        <v>223</v>
      </c>
      <c r="J57" s="512" t="s">
        <v>494</v>
      </c>
      <c r="K57" s="38" t="s">
        <v>595</v>
      </c>
    </row>
    <row r="58" spans="1:11" x14ac:dyDescent="0.25">
      <c r="A58" s="903" t="s">
        <v>280</v>
      </c>
      <c r="B58" s="38" t="s">
        <v>1351</v>
      </c>
      <c r="C58" s="904"/>
      <c r="D58" s="895">
        <v>5121</v>
      </c>
      <c r="E58" s="648">
        <v>5121</v>
      </c>
      <c r="F58" s="40">
        <v>1</v>
      </c>
      <c r="H58" s="343" t="s">
        <v>552</v>
      </c>
      <c r="I58" s="343" t="s">
        <v>219</v>
      </c>
      <c r="J58" s="512" t="s">
        <v>382</v>
      </c>
      <c r="K58" s="38" t="s">
        <v>576</v>
      </c>
    </row>
    <row r="59" spans="1:11" x14ac:dyDescent="0.25">
      <c r="A59" s="903" t="s">
        <v>892</v>
      </c>
      <c r="B59" s="38" t="s">
        <v>1351</v>
      </c>
      <c r="C59" s="904" t="s">
        <v>1363</v>
      </c>
      <c r="D59" s="896">
        <v>5103</v>
      </c>
      <c r="E59" s="648">
        <v>5103</v>
      </c>
      <c r="F59" s="40">
        <v>0</v>
      </c>
      <c r="H59" s="92" t="s">
        <v>553</v>
      </c>
      <c r="I59" s="92" t="s">
        <v>223</v>
      </c>
      <c r="J59" s="511" t="s">
        <v>466</v>
      </c>
      <c r="K59" s="508" t="s">
        <v>568</v>
      </c>
    </row>
    <row r="60" spans="1:11" x14ac:dyDescent="0.25">
      <c r="A60" s="903" t="s">
        <v>281</v>
      </c>
      <c r="B60" s="38" t="s">
        <v>1351</v>
      </c>
      <c r="C60" s="904"/>
      <c r="D60" s="895">
        <v>5081</v>
      </c>
      <c r="E60" s="648">
        <v>5081</v>
      </c>
      <c r="F60" s="40">
        <v>1</v>
      </c>
      <c r="H60" s="343" t="s">
        <v>554</v>
      </c>
      <c r="I60" s="343" t="s">
        <v>224</v>
      </c>
      <c r="J60" s="512" t="s">
        <v>403</v>
      </c>
      <c r="K60" s="38" t="s">
        <v>582</v>
      </c>
    </row>
    <row r="61" spans="1:11" x14ac:dyDescent="0.25">
      <c r="A61" s="903" t="s">
        <v>282</v>
      </c>
      <c r="B61" s="38" t="s">
        <v>1351</v>
      </c>
      <c r="C61" s="904"/>
      <c r="D61" s="895">
        <v>5088</v>
      </c>
      <c r="E61" s="648">
        <v>5088</v>
      </c>
      <c r="F61" s="40">
        <v>1</v>
      </c>
      <c r="H61" s="645" t="s">
        <v>928</v>
      </c>
      <c r="I61" s="343" t="s">
        <v>223</v>
      </c>
      <c r="J61" s="512" t="s">
        <v>935</v>
      </c>
      <c r="K61" s="644" t="s">
        <v>936</v>
      </c>
    </row>
    <row r="62" spans="1:11" x14ac:dyDescent="0.25">
      <c r="A62" s="903" t="s">
        <v>911</v>
      </c>
      <c r="B62" s="38" t="s">
        <v>1351</v>
      </c>
      <c r="C62" s="904"/>
      <c r="D62" s="895">
        <v>5158</v>
      </c>
      <c r="E62" s="648">
        <v>5158</v>
      </c>
      <c r="F62" s="40">
        <v>1</v>
      </c>
      <c r="H62" s="507" t="s">
        <v>555</v>
      </c>
      <c r="I62" s="507" t="s">
        <v>224</v>
      </c>
      <c r="J62" s="513" t="s">
        <v>498</v>
      </c>
      <c r="K62" s="509" t="s">
        <v>597</v>
      </c>
    </row>
    <row r="63" spans="1:11" x14ac:dyDescent="0.25">
      <c r="A63" s="903" t="s">
        <v>283</v>
      </c>
      <c r="B63" s="38" t="s">
        <v>1352</v>
      </c>
      <c r="C63" s="904" t="s">
        <v>1364</v>
      </c>
      <c r="D63" s="895">
        <v>6171</v>
      </c>
      <c r="E63" s="648">
        <v>6171</v>
      </c>
      <c r="F63" s="40">
        <v>0</v>
      </c>
      <c r="H63" s="507"/>
      <c r="I63" s="507"/>
      <c r="J63" s="513" t="s">
        <v>501</v>
      </c>
      <c r="K63" s="509"/>
    </row>
    <row r="64" spans="1:11" x14ac:dyDescent="0.25">
      <c r="A64" s="903" t="s">
        <v>284</v>
      </c>
      <c r="B64" s="38" t="s">
        <v>1352</v>
      </c>
      <c r="C64" s="904" t="s">
        <v>1364</v>
      </c>
      <c r="D64" s="895">
        <v>6171</v>
      </c>
      <c r="E64" s="648">
        <v>6171</v>
      </c>
      <c r="F64" s="40">
        <v>0</v>
      </c>
      <c r="H64" s="92" t="s">
        <v>557</v>
      </c>
      <c r="I64" s="92" t="s">
        <v>223</v>
      </c>
      <c r="J64" s="510" t="s">
        <v>354</v>
      </c>
      <c r="K64" s="508" t="s">
        <v>571</v>
      </c>
    </row>
    <row r="65" spans="1:11" x14ac:dyDescent="0.25">
      <c r="A65" s="903" t="s">
        <v>285</v>
      </c>
      <c r="B65" s="38" t="s">
        <v>1351</v>
      </c>
      <c r="C65" s="904"/>
      <c r="D65" s="895">
        <v>5011</v>
      </c>
      <c r="E65" s="648">
        <v>5011</v>
      </c>
      <c r="F65" s="40">
        <v>1</v>
      </c>
      <c r="H65" s="507"/>
      <c r="I65" s="507"/>
      <c r="J65" s="513" t="s">
        <v>473</v>
      </c>
      <c r="K65" s="509"/>
    </row>
    <row r="66" spans="1:11" x14ac:dyDescent="0.25">
      <c r="A66" s="903" t="s">
        <v>286</v>
      </c>
      <c r="B66" s="38" t="s">
        <v>1352</v>
      </c>
      <c r="C66" s="904" t="s">
        <v>1365</v>
      </c>
      <c r="D66" s="895">
        <v>6094</v>
      </c>
      <c r="E66" s="648">
        <v>6094</v>
      </c>
      <c r="F66" s="40">
        <v>0</v>
      </c>
      <c r="H66" s="507"/>
      <c r="I66" s="507"/>
      <c r="J66" s="513" t="s">
        <v>483</v>
      </c>
      <c r="K66" s="509"/>
    </row>
    <row r="67" spans="1:11" x14ac:dyDescent="0.25">
      <c r="A67" s="903" t="s">
        <v>287</v>
      </c>
      <c r="B67" s="38" t="s">
        <v>1351</v>
      </c>
      <c r="C67" s="904"/>
      <c r="D67" s="895">
        <v>5092</v>
      </c>
      <c r="E67" s="648">
        <v>5092</v>
      </c>
      <c r="F67" s="40">
        <v>1</v>
      </c>
      <c r="H67" s="92" t="s">
        <v>558</v>
      </c>
      <c r="I67" s="92" t="s">
        <v>223</v>
      </c>
      <c r="J67" s="510" t="s">
        <v>493</v>
      </c>
      <c r="K67" s="508" t="s">
        <v>594</v>
      </c>
    </row>
    <row r="68" spans="1:11" x14ac:dyDescent="0.25">
      <c r="A68" s="903" t="s">
        <v>521</v>
      </c>
      <c r="B68" s="38" t="s">
        <v>1351</v>
      </c>
      <c r="C68" s="904" t="s">
        <v>1366</v>
      </c>
      <c r="D68" s="895">
        <v>5012</v>
      </c>
      <c r="E68" s="648">
        <v>5012</v>
      </c>
      <c r="F68" s="40">
        <v>0</v>
      </c>
      <c r="H68" s="506"/>
      <c r="I68" s="506"/>
      <c r="J68" s="511" t="s">
        <v>65</v>
      </c>
      <c r="K68" s="39"/>
    </row>
    <row r="69" spans="1:11" x14ac:dyDescent="0.25">
      <c r="A69" s="903" t="s">
        <v>288</v>
      </c>
      <c r="B69" s="38" t="s">
        <v>1351</v>
      </c>
      <c r="C69" s="904" t="s">
        <v>1367</v>
      </c>
      <c r="D69" s="895">
        <v>5089</v>
      </c>
      <c r="E69" s="648">
        <v>5089</v>
      </c>
      <c r="F69" s="40">
        <v>0</v>
      </c>
      <c r="H69" s="343" t="s">
        <v>559</v>
      </c>
      <c r="I69" s="343" t="s">
        <v>223</v>
      </c>
      <c r="J69" s="512" t="s">
        <v>496</v>
      </c>
      <c r="K69" s="38" t="s">
        <v>596</v>
      </c>
    </row>
    <row r="70" spans="1:11" x14ac:dyDescent="0.25">
      <c r="A70" s="903" t="s">
        <v>289</v>
      </c>
      <c r="B70" s="38" t="s">
        <v>1351</v>
      </c>
      <c r="C70" s="904"/>
      <c r="D70" s="895">
        <v>5013</v>
      </c>
      <c r="E70" s="648">
        <v>5013</v>
      </c>
      <c r="F70" s="40">
        <v>1</v>
      </c>
      <c r="H70" s="343" t="s">
        <v>560</v>
      </c>
      <c r="I70" s="343" t="s">
        <v>223</v>
      </c>
      <c r="J70" s="512" t="s">
        <v>274</v>
      </c>
      <c r="K70" s="38" t="s">
        <v>563</v>
      </c>
    </row>
    <row r="71" spans="1:11" x14ac:dyDescent="0.25">
      <c r="A71" s="903" t="s">
        <v>762</v>
      </c>
      <c r="B71" s="38" t="s">
        <v>1353</v>
      </c>
      <c r="C71" s="904"/>
      <c r="D71" s="895">
        <v>7061</v>
      </c>
      <c r="E71" s="648">
        <v>7061</v>
      </c>
      <c r="F71" s="40">
        <v>1</v>
      </c>
      <c r="H71" s="506" t="s">
        <v>780</v>
      </c>
      <c r="I71" s="506" t="s">
        <v>224</v>
      </c>
      <c r="J71" s="511" t="s">
        <v>67</v>
      </c>
      <c r="K71" s="39" t="s">
        <v>779</v>
      </c>
    </row>
    <row r="72" spans="1:11" x14ac:dyDescent="0.25">
      <c r="A72" s="903" t="s">
        <v>41</v>
      </c>
      <c r="B72" s="38" t="s">
        <v>1351</v>
      </c>
      <c r="C72" s="904"/>
      <c r="D72" s="895">
        <v>5066</v>
      </c>
      <c r="E72" s="648">
        <v>5066</v>
      </c>
      <c r="F72" s="40">
        <v>1</v>
      </c>
      <c r="H72" s="92" t="s">
        <v>561</v>
      </c>
      <c r="I72" s="92" t="s">
        <v>224</v>
      </c>
      <c r="J72" s="510" t="s">
        <v>953</v>
      </c>
      <c r="K72" s="508" t="s">
        <v>575</v>
      </c>
    </row>
    <row r="73" spans="1:11" x14ac:dyDescent="0.25">
      <c r="A73" s="903" t="s">
        <v>290</v>
      </c>
      <c r="B73" s="38" t="s">
        <v>1352</v>
      </c>
      <c r="C73" s="904"/>
      <c r="D73" s="895">
        <v>6187</v>
      </c>
      <c r="E73" s="648">
        <v>6187</v>
      </c>
      <c r="F73" s="40">
        <v>1</v>
      </c>
      <c r="H73" s="506"/>
      <c r="I73" s="506"/>
      <c r="J73" s="511" t="s">
        <v>451</v>
      </c>
      <c r="K73" s="39"/>
    </row>
    <row r="74" spans="1:11" x14ac:dyDescent="0.25">
      <c r="A74" s="903" t="s">
        <v>291</v>
      </c>
      <c r="B74" s="38" t="s">
        <v>1352</v>
      </c>
      <c r="C74" s="904"/>
      <c r="D74" s="895">
        <v>6164</v>
      </c>
      <c r="E74" s="648">
        <v>6164</v>
      </c>
      <c r="F74" s="40">
        <v>1</v>
      </c>
    </row>
    <row r="75" spans="1:11" x14ac:dyDescent="0.25">
      <c r="A75" s="903" t="s">
        <v>292</v>
      </c>
      <c r="B75" s="38" t="s">
        <v>1352</v>
      </c>
      <c r="C75" s="904" t="s">
        <v>1368</v>
      </c>
      <c r="D75" s="895">
        <v>6181</v>
      </c>
      <c r="E75" s="648">
        <v>6181</v>
      </c>
      <c r="F75" s="40">
        <v>0</v>
      </c>
    </row>
    <row r="76" spans="1:11" x14ac:dyDescent="0.25">
      <c r="A76" s="903" t="s">
        <v>293</v>
      </c>
      <c r="B76" s="38" t="s">
        <v>1351</v>
      </c>
      <c r="C76" s="904"/>
      <c r="D76" s="895">
        <v>5087</v>
      </c>
      <c r="E76" s="648">
        <v>5087</v>
      </c>
      <c r="F76" s="40">
        <v>1</v>
      </c>
    </row>
    <row r="77" spans="1:11" x14ac:dyDescent="0.25">
      <c r="A77" s="903" t="s">
        <v>930</v>
      </c>
      <c r="B77" s="38" t="s">
        <v>1353</v>
      </c>
      <c r="C77" s="904"/>
      <c r="D77" s="895">
        <v>7078</v>
      </c>
      <c r="E77" s="648">
        <v>7078</v>
      </c>
      <c r="F77" s="40">
        <v>1</v>
      </c>
    </row>
    <row r="78" spans="1:11" x14ac:dyDescent="0.25">
      <c r="A78" s="903" t="s">
        <v>1510</v>
      </c>
      <c r="B78" s="38" t="s">
        <v>1352</v>
      </c>
      <c r="C78" s="904"/>
      <c r="D78" s="895">
        <v>6207</v>
      </c>
      <c r="E78" s="648">
        <v>6207</v>
      </c>
      <c r="F78" s="40">
        <v>1</v>
      </c>
    </row>
    <row r="79" spans="1:11" x14ac:dyDescent="0.25">
      <c r="A79" s="903" t="s">
        <v>522</v>
      </c>
      <c r="B79" s="38" t="s">
        <v>1353</v>
      </c>
      <c r="C79" s="904"/>
      <c r="D79" s="895">
        <v>7002</v>
      </c>
      <c r="E79" s="648">
        <v>7002</v>
      </c>
      <c r="F79" s="40">
        <v>1</v>
      </c>
    </row>
    <row r="80" spans="1:11" x14ac:dyDescent="0.25">
      <c r="A80" s="903" t="s">
        <v>943</v>
      </c>
      <c r="B80" s="38" t="s">
        <v>1352</v>
      </c>
      <c r="C80" s="904"/>
      <c r="D80" s="895">
        <v>6054</v>
      </c>
      <c r="E80" s="648">
        <v>6054</v>
      </c>
      <c r="F80" s="40">
        <v>1</v>
      </c>
    </row>
    <row r="81" spans="1:6" x14ac:dyDescent="0.25">
      <c r="A81" s="903" t="s">
        <v>294</v>
      </c>
      <c r="B81" s="38" t="s">
        <v>1352</v>
      </c>
      <c r="C81" s="904"/>
      <c r="D81" s="895">
        <v>6023</v>
      </c>
      <c r="E81" s="648">
        <v>6023</v>
      </c>
      <c r="F81" s="40">
        <v>1</v>
      </c>
    </row>
    <row r="82" spans="1:6" x14ac:dyDescent="0.25">
      <c r="A82" s="903" t="s">
        <v>1369</v>
      </c>
      <c r="B82" s="38" t="s">
        <v>1352</v>
      </c>
      <c r="C82" s="904" t="s">
        <v>1370</v>
      </c>
      <c r="D82" s="895">
        <v>6167</v>
      </c>
      <c r="E82" s="648">
        <v>6167</v>
      </c>
      <c r="F82" s="40">
        <v>0</v>
      </c>
    </row>
    <row r="83" spans="1:6" x14ac:dyDescent="0.25">
      <c r="A83" s="903" t="s">
        <v>295</v>
      </c>
      <c r="B83" s="38" t="s">
        <v>1352</v>
      </c>
      <c r="C83" s="904"/>
      <c r="D83" s="895">
        <v>6024</v>
      </c>
      <c r="E83" s="648">
        <v>6024</v>
      </c>
      <c r="F83" s="40">
        <v>1</v>
      </c>
    </row>
    <row r="84" spans="1:6" x14ac:dyDescent="0.25">
      <c r="A84" s="903" t="s">
        <v>296</v>
      </c>
      <c r="B84" s="38" t="s">
        <v>1352</v>
      </c>
      <c r="C84" s="904" t="s">
        <v>1371</v>
      </c>
      <c r="D84" s="895">
        <v>6199</v>
      </c>
      <c r="E84" s="648">
        <v>6199</v>
      </c>
      <c r="F84" s="40">
        <v>0</v>
      </c>
    </row>
    <row r="85" spans="1:6" x14ac:dyDescent="0.25">
      <c r="A85" s="903" t="s">
        <v>297</v>
      </c>
      <c r="B85" s="38" t="s">
        <v>1351</v>
      </c>
      <c r="C85" s="904"/>
      <c r="D85" s="895">
        <v>5014</v>
      </c>
      <c r="E85" s="648">
        <v>5014</v>
      </c>
      <c r="F85" s="40">
        <v>1</v>
      </c>
    </row>
    <row r="86" spans="1:6" x14ac:dyDescent="0.25">
      <c r="A86" s="903" t="s">
        <v>298</v>
      </c>
      <c r="B86" s="38" t="s">
        <v>1352</v>
      </c>
      <c r="C86" s="904"/>
      <c r="D86" s="895">
        <v>6025</v>
      </c>
      <c r="E86" s="648">
        <v>6025</v>
      </c>
      <c r="F86" s="40">
        <v>1</v>
      </c>
    </row>
    <row r="87" spans="1:6" x14ac:dyDescent="0.25">
      <c r="A87" s="903" t="s">
        <v>1021</v>
      </c>
      <c r="B87" s="38" t="s">
        <v>1353</v>
      </c>
      <c r="C87" s="904"/>
      <c r="D87" s="895">
        <v>7084</v>
      </c>
      <c r="E87" s="648">
        <v>7084</v>
      </c>
      <c r="F87" s="40">
        <v>1</v>
      </c>
    </row>
    <row r="88" spans="1:6" x14ac:dyDescent="0.25">
      <c r="A88" s="903" t="s">
        <v>986</v>
      </c>
      <c r="B88" s="38" t="s">
        <v>1351</v>
      </c>
      <c r="C88" s="904"/>
      <c r="D88" s="895">
        <v>5050</v>
      </c>
      <c r="E88" s="648">
        <v>5050</v>
      </c>
      <c r="F88" s="40">
        <v>1</v>
      </c>
    </row>
    <row r="89" spans="1:6" x14ac:dyDescent="0.25">
      <c r="A89" s="903" t="s">
        <v>299</v>
      </c>
      <c r="B89" s="38" t="s">
        <v>1352</v>
      </c>
      <c r="C89" s="904"/>
      <c r="D89" s="895">
        <v>6010</v>
      </c>
      <c r="E89" s="648">
        <v>6010</v>
      </c>
      <c r="F89" s="40">
        <v>1</v>
      </c>
    </row>
    <row r="90" spans="1:6" x14ac:dyDescent="0.25">
      <c r="A90" s="903" t="s">
        <v>1016</v>
      </c>
      <c r="B90" s="38" t="s">
        <v>1351</v>
      </c>
      <c r="C90" s="904"/>
      <c r="D90" s="895">
        <v>5197</v>
      </c>
      <c r="E90" s="648">
        <v>5197</v>
      </c>
      <c r="F90" s="40">
        <v>1</v>
      </c>
    </row>
    <row r="91" spans="1:6" x14ac:dyDescent="0.25">
      <c r="A91" s="903" t="s">
        <v>1008</v>
      </c>
      <c r="B91" s="38" t="s">
        <v>1351</v>
      </c>
      <c r="C91" s="904"/>
      <c r="D91" s="895">
        <v>5189</v>
      </c>
      <c r="E91" s="648">
        <v>5189</v>
      </c>
      <c r="F91" s="40">
        <v>1</v>
      </c>
    </row>
    <row r="92" spans="1:6" x14ac:dyDescent="0.25">
      <c r="A92" s="903" t="s">
        <v>942</v>
      </c>
      <c r="B92" s="38" t="s">
        <v>1351</v>
      </c>
      <c r="C92" s="904"/>
      <c r="D92" s="895">
        <v>5175</v>
      </c>
      <c r="E92" s="648">
        <v>5175</v>
      </c>
      <c r="F92" s="40">
        <v>1</v>
      </c>
    </row>
    <row r="93" spans="1:6" x14ac:dyDescent="0.25">
      <c r="A93" s="903" t="s">
        <v>922</v>
      </c>
      <c r="B93" s="38" t="s">
        <v>1351</v>
      </c>
      <c r="C93" s="904"/>
      <c r="D93" s="895">
        <v>5164</v>
      </c>
      <c r="E93" s="648">
        <v>5164</v>
      </c>
      <c r="F93" s="40">
        <v>1</v>
      </c>
    </row>
    <row r="94" spans="1:6" x14ac:dyDescent="0.25">
      <c r="A94" s="903" t="s">
        <v>300</v>
      </c>
      <c r="B94" s="38" t="s">
        <v>1362</v>
      </c>
      <c r="C94" s="904"/>
      <c r="D94" s="895">
        <v>4003</v>
      </c>
      <c r="E94" s="648">
        <v>4003</v>
      </c>
      <c r="F94" s="40">
        <v>1</v>
      </c>
    </row>
    <row r="95" spans="1:6" x14ac:dyDescent="0.25">
      <c r="A95" s="903" t="s">
        <v>301</v>
      </c>
      <c r="B95" s="38" t="s">
        <v>1351</v>
      </c>
      <c r="C95" s="904"/>
      <c r="D95" s="895">
        <v>5015</v>
      </c>
      <c r="E95" s="648">
        <v>5015</v>
      </c>
      <c r="F95" s="40">
        <v>1</v>
      </c>
    </row>
    <row r="96" spans="1:6" x14ac:dyDescent="0.25">
      <c r="A96" s="903" t="s">
        <v>302</v>
      </c>
      <c r="B96" s="38" t="s">
        <v>1352</v>
      </c>
      <c r="C96" s="904"/>
      <c r="D96" s="895">
        <v>6026</v>
      </c>
      <c r="E96" s="648">
        <v>6026</v>
      </c>
      <c r="F96" s="40">
        <v>1</v>
      </c>
    </row>
    <row r="97" spans="1:6" x14ac:dyDescent="0.25">
      <c r="A97" s="903" t="s">
        <v>612</v>
      </c>
      <c r="B97" s="38" t="s">
        <v>1352</v>
      </c>
      <c r="C97" s="904"/>
      <c r="D97" s="895">
        <v>6002</v>
      </c>
      <c r="E97" s="648">
        <v>6002</v>
      </c>
      <c r="F97" s="40">
        <v>1</v>
      </c>
    </row>
    <row r="98" spans="1:6" x14ac:dyDescent="0.25">
      <c r="A98" s="903" t="s">
        <v>304</v>
      </c>
      <c r="B98" s="38" t="s">
        <v>1352</v>
      </c>
      <c r="C98" s="904"/>
      <c r="D98" s="895">
        <v>6162</v>
      </c>
      <c r="E98" s="648">
        <v>6162</v>
      </c>
      <c r="F98" s="40">
        <v>1</v>
      </c>
    </row>
    <row r="99" spans="1:6" x14ac:dyDescent="0.25">
      <c r="A99" s="903" t="s">
        <v>305</v>
      </c>
      <c r="B99" s="38" t="s">
        <v>1352</v>
      </c>
      <c r="C99" s="904"/>
      <c r="D99" s="895">
        <v>6157</v>
      </c>
      <c r="E99" s="648">
        <v>6157</v>
      </c>
      <c r="F99" s="40">
        <v>1</v>
      </c>
    </row>
    <row r="100" spans="1:6" x14ac:dyDescent="0.25">
      <c r="A100" s="903" t="s">
        <v>673</v>
      </c>
      <c r="B100" s="38" t="s">
        <v>1351</v>
      </c>
      <c r="C100" s="904"/>
      <c r="D100" s="895">
        <v>5036</v>
      </c>
      <c r="E100" s="648">
        <v>5036</v>
      </c>
      <c r="F100" s="40">
        <v>1</v>
      </c>
    </row>
    <row r="101" spans="1:6" x14ac:dyDescent="0.25">
      <c r="A101" s="903" t="s">
        <v>306</v>
      </c>
      <c r="B101" s="38" t="s">
        <v>1353</v>
      </c>
      <c r="C101" s="904"/>
      <c r="D101" s="895">
        <v>7003</v>
      </c>
      <c r="E101" s="648">
        <v>7003</v>
      </c>
      <c r="F101" s="40">
        <v>1</v>
      </c>
    </row>
    <row r="102" spans="1:6" x14ac:dyDescent="0.25">
      <c r="A102" s="903" t="s">
        <v>307</v>
      </c>
      <c r="B102" s="38" t="s">
        <v>1351</v>
      </c>
      <c r="C102" s="904"/>
      <c r="D102" s="895">
        <v>5083</v>
      </c>
      <c r="E102" s="648">
        <v>5083</v>
      </c>
      <c r="F102" s="40">
        <v>1</v>
      </c>
    </row>
    <row r="103" spans="1:6" x14ac:dyDescent="0.25">
      <c r="A103" s="903" t="s">
        <v>308</v>
      </c>
      <c r="B103" s="38" t="s">
        <v>1352</v>
      </c>
      <c r="C103" s="904"/>
      <c r="D103" s="895">
        <v>6160</v>
      </c>
      <c r="E103" s="648">
        <v>6160</v>
      </c>
      <c r="F103" s="40">
        <v>1</v>
      </c>
    </row>
    <row r="104" spans="1:6" x14ac:dyDescent="0.25">
      <c r="A104" s="903" t="s">
        <v>309</v>
      </c>
      <c r="B104" s="38" t="s">
        <v>1352</v>
      </c>
      <c r="C104" s="904"/>
      <c r="D104" s="895">
        <v>6028</v>
      </c>
      <c r="E104" s="648">
        <v>6028</v>
      </c>
      <c r="F104" s="40">
        <v>1</v>
      </c>
    </row>
    <row r="105" spans="1:6" x14ac:dyDescent="0.25">
      <c r="A105" s="903" t="s">
        <v>523</v>
      </c>
      <c r="B105" s="38" t="s">
        <v>1353</v>
      </c>
      <c r="C105" s="904"/>
      <c r="D105" s="895">
        <v>7004</v>
      </c>
      <c r="E105" s="648">
        <v>7004</v>
      </c>
      <c r="F105" s="40">
        <v>1</v>
      </c>
    </row>
    <row r="106" spans="1:6" x14ac:dyDescent="0.25">
      <c r="A106" s="903" t="s">
        <v>627</v>
      </c>
      <c r="B106" s="38" t="s">
        <v>1353</v>
      </c>
      <c r="C106" s="904" t="s">
        <v>1372</v>
      </c>
      <c r="D106" s="895">
        <v>7004</v>
      </c>
      <c r="E106" s="648">
        <v>7004</v>
      </c>
      <c r="F106" s="40">
        <v>0</v>
      </c>
    </row>
    <row r="107" spans="1:6" x14ac:dyDescent="0.25">
      <c r="A107" s="903" t="s">
        <v>310</v>
      </c>
      <c r="B107" s="38" t="s">
        <v>1353</v>
      </c>
      <c r="C107" s="904"/>
      <c r="D107" s="895">
        <v>7005</v>
      </c>
      <c r="E107" s="648">
        <v>7005</v>
      </c>
      <c r="F107" s="40">
        <v>1</v>
      </c>
    </row>
    <row r="108" spans="1:6" x14ac:dyDescent="0.25">
      <c r="A108" s="903" t="s">
        <v>311</v>
      </c>
      <c r="B108" s="38" t="s">
        <v>1353</v>
      </c>
      <c r="C108" s="904"/>
      <c r="D108" s="895">
        <v>7006</v>
      </c>
      <c r="E108" s="648">
        <v>7006</v>
      </c>
      <c r="F108" s="40">
        <v>1</v>
      </c>
    </row>
    <row r="109" spans="1:6" x14ac:dyDescent="0.25">
      <c r="A109" s="903" t="s">
        <v>1373</v>
      </c>
      <c r="B109" s="38" t="s">
        <v>1351</v>
      </c>
      <c r="C109" s="904"/>
      <c r="D109" s="895">
        <v>5203</v>
      </c>
      <c r="E109" s="648">
        <v>5203</v>
      </c>
      <c r="F109" s="40">
        <v>1</v>
      </c>
    </row>
    <row r="110" spans="1:6" x14ac:dyDescent="0.25">
      <c r="A110" s="903" t="s">
        <v>312</v>
      </c>
      <c r="B110" s="38" t="s">
        <v>1351</v>
      </c>
      <c r="C110" s="904"/>
      <c r="D110" s="895">
        <v>5107</v>
      </c>
      <c r="E110" s="648">
        <v>5107</v>
      </c>
      <c r="F110" s="40">
        <v>1</v>
      </c>
    </row>
    <row r="111" spans="1:6" x14ac:dyDescent="0.25">
      <c r="A111" s="903" t="s">
        <v>313</v>
      </c>
      <c r="B111" s="38" t="s">
        <v>1351</v>
      </c>
      <c r="C111" s="904"/>
      <c r="D111" s="895">
        <v>5084</v>
      </c>
      <c r="E111" s="648">
        <v>5084</v>
      </c>
      <c r="F111" s="40">
        <v>1</v>
      </c>
    </row>
    <row r="112" spans="1:6" x14ac:dyDescent="0.25">
      <c r="A112" s="903" t="s">
        <v>763</v>
      </c>
      <c r="B112" s="38" t="s">
        <v>1352</v>
      </c>
      <c r="C112" s="904"/>
      <c r="D112" s="895">
        <v>6030</v>
      </c>
      <c r="E112" s="648">
        <v>6030</v>
      </c>
      <c r="F112" s="40">
        <v>1</v>
      </c>
    </row>
    <row r="113" spans="1:6" x14ac:dyDescent="0.25">
      <c r="A113" s="903" t="s">
        <v>524</v>
      </c>
      <c r="B113" s="38" t="s">
        <v>1352</v>
      </c>
      <c r="C113" s="904"/>
      <c r="D113" s="895">
        <v>6171</v>
      </c>
      <c r="E113" s="648">
        <v>6171</v>
      </c>
      <c r="F113" s="40">
        <v>1</v>
      </c>
    </row>
    <row r="114" spans="1:6" x14ac:dyDescent="0.25">
      <c r="A114" s="903" t="s">
        <v>900</v>
      </c>
      <c r="B114" s="38" t="s">
        <v>1353</v>
      </c>
      <c r="C114" s="904"/>
      <c r="D114" s="895">
        <v>7069</v>
      </c>
      <c r="E114" s="648">
        <v>7069</v>
      </c>
      <c r="F114" s="40">
        <v>1</v>
      </c>
    </row>
    <row r="115" spans="1:6" x14ac:dyDescent="0.25">
      <c r="A115" s="903" t="s">
        <v>314</v>
      </c>
      <c r="B115" s="38" t="s">
        <v>1351</v>
      </c>
      <c r="C115" s="904"/>
      <c r="D115" s="895">
        <v>5123</v>
      </c>
      <c r="E115" s="648">
        <v>5123</v>
      </c>
      <c r="F115" s="40">
        <v>1</v>
      </c>
    </row>
    <row r="116" spans="1:6" x14ac:dyDescent="0.25">
      <c r="A116" s="903" t="s">
        <v>1018</v>
      </c>
      <c r="B116" s="38" t="s">
        <v>1351</v>
      </c>
      <c r="C116" s="904"/>
      <c r="D116" s="895">
        <v>5202</v>
      </c>
      <c r="E116" s="648">
        <v>5202</v>
      </c>
      <c r="F116" s="40">
        <v>1</v>
      </c>
    </row>
    <row r="117" spans="1:6" x14ac:dyDescent="0.25">
      <c r="A117" s="903" t="s">
        <v>901</v>
      </c>
      <c r="B117" s="38" t="s">
        <v>1353</v>
      </c>
      <c r="C117" s="904"/>
      <c r="D117" s="895">
        <v>7072</v>
      </c>
      <c r="E117" s="648">
        <v>7072</v>
      </c>
      <c r="F117" s="40">
        <v>1</v>
      </c>
    </row>
    <row r="118" spans="1:6" x14ac:dyDescent="0.25">
      <c r="A118" s="903" t="s">
        <v>764</v>
      </c>
      <c r="B118" s="38" t="s">
        <v>1352</v>
      </c>
      <c r="C118" s="904" t="s">
        <v>1374</v>
      </c>
      <c r="D118" s="895">
        <v>6169</v>
      </c>
      <c r="E118" s="648">
        <v>6169</v>
      </c>
      <c r="F118" s="40">
        <v>0</v>
      </c>
    </row>
    <row r="119" spans="1:6" x14ac:dyDescent="0.25">
      <c r="A119" s="903" t="s">
        <v>315</v>
      </c>
      <c r="B119" s="38" t="s">
        <v>1351</v>
      </c>
      <c r="C119" s="904"/>
      <c r="D119" s="895">
        <v>5017</v>
      </c>
      <c r="E119" s="648">
        <v>5017</v>
      </c>
      <c r="F119" s="40">
        <v>1</v>
      </c>
    </row>
    <row r="120" spans="1:6" x14ac:dyDescent="0.25">
      <c r="A120" s="903" t="s">
        <v>316</v>
      </c>
      <c r="B120" s="38" t="s">
        <v>1351</v>
      </c>
      <c r="C120" s="904"/>
      <c r="D120" s="895">
        <v>5018</v>
      </c>
      <c r="E120" s="648">
        <v>5018</v>
      </c>
      <c r="F120" s="40">
        <v>1</v>
      </c>
    </row>
    <row r="121" spans="1:6" x14ac:dyDescent="0.25">
      <c r="A121" s="903" t="s">
        <v>317</v>
      </c>
      <c r="B121" s="38" t="s">
        <v>1351</v>
      </c>
      <c r="C121" s="904"/>
      <c r="D121" s="895">
        <v>5082</v>
      </c>
      <c r="E121" s="648">
        <v>5082</v>
      </c>
      <c r="F121" s="40">
        <v>1</v>
      </c>
    </row>
    <row r="122" spans="1:6" x14ac:dyDescent="0.25">
      <c r="A122" s="903" t="s">
        <v>318</v>
      </c>
      <c r="B122" s="38" t="s">
        <v>1353</v>
      </c>
      <c r="C122" s="904"/>
      <c r="D122" s="895">
        <v>7047</v>
      </c>
      <c r="E122" s="648">
        <v>7047</v>
      </c>
      <c r="F122" s="40">
        <v>1</v>
      </c>
    </row>
    <row r="123" spans="1:6" x14ac:dyDescent="0.25">
      <c r="A123" s="903" t="s">
        <v>765</v>
      </c>
      <c r="B123" s="38" t="s">
        <v>1352</v>
      </c>
      <c r="C123" s="904"/>
      <c r="D123" s="895">
        <v>6032</v>
      </c>
      <c r="E123" s="648">
        <v>6032</v>
      </c>
      <c r="F123" s="40">
        <v>1</v>
      </c>
    </row>
    <row r="124" spans="1:6" x14ac:dyDescent="0.25">
      <c r="A124" s="903" t="s">
        <v>866</v>
      </c>
      <c r="B124" s="38" t="s">
        <v>1351</v>
      </c>
      <c r="C124" s="904"/>
      <c r="D124" s="895">
        <v>5139</v>
      </c>
      <c r="E124" s="648">
        <v>5139</v>
      </c>
      <c r="F124" s="40">
        <v>1</v>
      </c>
    </row>
    <row r="125" spans="1:6" x14ac:dyDescent="0.25">
      <c r="A125" s="903" t="s">
        <v>319</v>
      </c>
      <c r="B125" s="38" t="s">
        <v>1352</v>
      </c>
      <c r="C125" s="904"/>
      <c r="D125" s="895">
        <v>6185</v>
      </c>
      <c r="E125" s="648">
        <v>6185</v>
      </c>
      <c r="F125" s="40">
        <v>1</v>
      </c>
    </row>
    <row r="126" spans="1:6" x14ac:dyDescent="0.25">
      <c r="A126" s="903" t="s">
        <v>320</v>
      </c>
      <c r="B126" s="38" t="s">
        <v>1351</v>
      </c>
      <c r="C126" s="904"/>
      <c r="D126" s="895">
        <v>5104</v>
      </c>
      <c r="E126" s="648">
        <v>5104</v>
      </c>
      <c r="F126" s="40">
        <v>1</v>
      </c>
    </row>
    <row r="127" spans="1:6" x14ac:dyDescent="0.25">
      <c r="A127" s="903" t="s">
        <v>321</v>
      </c>
      <c r="B127" s="38" t="s">
        <v>1352</v>
      </c>
      <c r="C127" s="904" t="s">
        <v>1375</v>
      </c>
      <c r="D127" s="895">
        <v>6001</v>
      </c>
      <c r="E127" s="648">
        <v>6001</v>
      </c>
      <c r="F127" s="40">
        <v>0</v>
      </c>
    </row>
    <row r="128" spans="1:6" x14ac:dyDescent="0.25">
      <c r="A128" s="903" t="s">
        <v>323</v>
      </c>
      <c r="B128" s="38" t="s">
        <v>1351</v>
      </c>
      <c r="C128" s="904"/>
      <c r="D128" s="895">
        <v>5127</v>
      </c>
      <c r="E128" s="648">
        <v>5127</v>
      </c>
      <c r="F128" s="40">
        <v>1</v>
      </c>
    </row>
    <row r="129" spans="1:6" x14ac:dyDescent="0.25">
      <c r="A129" s="903" t="s">
        <v>324</v>
      </c>
      <c r="B129" s="38" t="s">
        <v>1351</v>
      </c>
      <c r="C129" s="904"/>
      <c r="D129" s="895">
        <v>5080</v>
      </c>
      <c r="E129" s="648">
        <v>5080</v>
      </c>
      <c r="F129" s="40">
        <v>1</v>
      </c>
    </row>
    <row r="130" spans="1:6" x14ac:dyDescent="0.25">
      <c r="A130" s="903" t="s">
        <v>325</v>
      </c>
      <c r="B130" s="38" t="s">
        <v>1352</v>
      </c>
      <c r="C130" s="904"/>
      <c r="D130" s="895">
        <v>6193</v>
      </c>
      <c r="E130" s="648">
        <v>6193</v>
      </c>
      <c r="F130" s="40">
        <v>1</v>
      </c>
    </row>
    <row r="131" spans="1:6" x14ac:dyDescent="0.25">
      <c r="A131" s="903" t="s">
        <v>923</v>
      </c>
      <c r="B131" s="38" t="s">
        <v>1351</v>
      </c>
      <c r="C131" s="904"/>
      <c r="D131" s="895">
        <v>5165</v>
      </c>
      <c r="E131" s="648">
        <v>5165</v>
      </c>
      <c r="F131" s="40">
        <v>1</v>
      </c>
    </row>
    <row r="132" spans="1:6" x14ac:dyDescent="0.25">
      <c r="A132" s="903" t="s">
        <v>326</v>
      </c>
      <c r="B132" s="38" t="s">
        <v>1362</v>
      </c>
      <c r="C132" s="904"/>
      <c r="D132" s="895">
        <v>4004</v>
      </c>
      <c r="E132" s="648">
        <v>4004</v>
      </c>
      <c r="F132" s="40">
        <v>1</v>
      </c>
    </row>
    <row r="133" spans="1:6" x14ac:dyDescent="0.25">
      <c r="A133" s="903" t="s">
        <v>1376</v>
      </c>
      <c r="B133" s="38" t="s">
        <v>1352</v>
      </c>
      <c r="C133" s="904"/>
      <c r="D133" s="895">
        <v>6179</v>
      </c>
      <c r="E133" s="648">
        <v>6179</v>
      </c>
      <c r="F133" s="40">
        <v>1</v>
      </c>
    </row>
    <row r="134" spans="1:6" x14ac:dyDescent="0.25">
      <c r="A134" s="903" t="s">
        <v>327</v>
      </c>
      <c r="B134" s="38" t="s">
        <v>1352</v>
      </c>
      <c r="C134" s="904"/>
      <c r="D134" s="895">
        <v>6173</v>
      </c>
      <c r="E134" s="648">
        <v>6173</v>
      </c>
      <c r="F134" s="40">
        <v>1</v>
      </c>
    </row>
    <row r="135" spans="1:6" x14ac:dyDescent="0.25">
      <c r="A135" s="903" t="s">
        <v>328</v>
      </c>
      <c r="B135" s="38" t="s">
        <v>1352</v>
      </c>
      <c r="C135" s="904"/>
      <c r="D135" s="895">
        <v>6014</v>
      </c>
      <c r="E135" s="648">
        <v>6014</v>
      </c>
      <c r="F135" s="40">
        <v>1</v>
      </c>
    </row>
    <row r="136" spans="1:6" x14ac:dyDescent="0.25">
      <c r="A136" s="903" t="s">
        <v>329</v>
      </c>
      <c r="B136" s="38" t="s">
        <v>1362</v>
      </c>
      <c r="C136" s="904"/>
      <c r="D136" s="895">
        <v>4014</v>
      </c>
      <c r="E136" s="648">
        <v>4014</v>
      </c>
      <c r="F136" s="40">
        <v>1</v>
      </c>
    </row>
    <row r="137" spans="1:6" x14ac:dyDescent="0.25">
      <c r="A137" s="903" t="s">
        <v>766</v>
      </c>
      <c r="B137" s="38" t="s">
        <v>1353</v>
      </c>
      <c r="C137" s="904"/>
      <c r="D137" s="895">
        <v>7060</v>
      </c>
      <c r="E137" s="648">
        <v>7060</v>
      </c>
      <c r="F137" s="40">
        <v>1</v>
      </c>
    </row>
    <row r="138" spans="1:6" x14ac:dyDescent="0.25">
      <c r="A138" s="903" t="s">
        <v>330</v>
      </c>
      <c r="B138" s="38" t="s">
        <v>1352</v>
      </c>
      <c r="C138" s="904"/>
      <c r="D138" s="895">
        <v>6194</v>
      </c>
      <c r="E138" s="648">
        <v>6194</v>
      </c>
      <c r="F138" s="40">
        <v>1</v>
      </c>
    </row>
    <row r="139" spans="1:6" x14ac:dyDescent="0.25">
      <c r="A139" s="903" t="s">
        <v>331</v>
      </c>
      <c r="B139" s="38" t="s">
        <v>1352</v>
      </c>
      <c r="C139" s="904"/>
      <c r="D139" s="895">
        <v>6043</v>
      </c>
      <c r="E139" s="648">
        <v>6043</v>
      </c>
      <c r="F139" s="40">
        <v>1</v>
      </c>
    </row>
    <row r="140" spans="1:6" x14ac:dyDescent="0.25">
      <c r="A140" s="903" t="s">
        <v>332</v>
      </c>
      <c r="B140" s="38" t="s">
        <v>1351</v>
      </c>
      <c r="C140" s="904"/>
      <c r="D140" s="895">
        <v>5023</v>
      </c>
      <c r="E140" s="648">
        <v>5023</v>
      </c>
      <c r="F140" s="40">
        <v>1</v>
      </c>
    </row>
    <row r="141" spans="1:6" x14ac:dyDescent="0.25">
      <c r="A141" s="903" t="s">
        <v>333</v>
      </c>
      <c r="B141" s="38" t="s">
        <v>1351</v>
      </c>
      <c r="C141" s="904"/>
      <c r="D141" s="895">
        <v>5022</v>
      </c>
      <c r="E141" s="648">
        <v>5022</v>
      </c>
      <c r="F141" s="40">
        <v>1</v>
      </c>
    </row>
    <row r="142" spans="1:6" x14ac:dyDescent="0.25">
      <c r="A142" s="903" t="s">
        <v>767</v>
      </c>
      <c r="B142" s="38" t="s">
        <v>1351</v>
      </c>
      <c r="C142" s="904"/>
      <c r="D142" s="895">
        <v>5052</v>
      </c>
      <c r="E142" s="648">
        <v>5052</v>
      </c>
      <c r="F142" s="40">
        <v>1</v>
      </c>
    </row>
    <row r="143" spans="1:6" x14ac:dyDescent="0.25">
      <c r="A143" s="903" t="s">
        <v>334</v>
      </c>
      <c r="B143" s="38" t="s">
        <v>1353</v>
      </c>
      <c r="C143" s="904"/>
      <c r="D143" s="895">
        <v>7040</v>
      </c>
      <c r="E143" s="648">
        <v>7040</v>
      </c>
      <c r="F143" s="40">
        <v>1</v>
      </c>
    </row>
    <row r="144" spans="1:6" x14ac:dyDescent="0.25">
      <c r="A144" s="903" t="s">
        <v>525</v>
      </c>
      <c r="B144" s="38" t="s">
        <v>1351</v>
      </c>
      <c r="C144" s="904"/>
      <c r="D144" s="895">
        <v>5089</v>
      </c>
      <c r="E144" s="648">
        <v>5089</v>
      </c>
      <c r="F144" s="40">
        <v>1</v>
      </c>
    </row>
    <row r="145" spans="1:6" x14ac:dyDescent="0.25">
      <c r="A145" s="903" t="s">
        <v>335</v>
      </c>
      <c r="B145" s="38" t="s">
        <v>1351</v>
      </c>
      <c r="C145" s="904"/>
      <c r="D145" s="895">
        <v>5093</v>
      </c>
      <c r="E145" s="648">
        <v>5093</v>
      </c>
      <c r="F145" s="40">
        <v>1</v>
      </c>
    </row>
    <row r="146" spans="1:6" x14ac:dyDescent="0.25">
      <c r="A146" s="903" t="s">
        <v>336</v>
      </c>
      <c r="B146" s="38" t="s">
        <v>1351</v>
      </c>
      <c r="C146" s="904"/>
      <c r="D146" s="895">
        <v>5025</v>
      </c>
      <c r="E146" s="648">
        <v>5025</v>
      </c>
      <c r="F146" s="40">
        <v>1</v>
      </c>
    </row>
    <row r="147" spans="1:6" x14ac:dyDescent="0.25">
      <c r="A147" s="903" t="s">
        <v>337</v>
      </c>
      <c r="B147" s="38" t="s">
        <v>1351</v>
      </c>
      <c r="C147" s="904"/>
      <c r="D147" s="895">
        <v>5094</v>
      </c>
      <c r="E147" s="648">
        <v>5094</v>
      </c>
      <c r="F147" s="40">
        <v>1</v>
      </c>
    </row>
    <row r="148" spans="1:6" x14ac:dyDescent="0.25">
      <c r="A148" s="903" t="s">
        <v>338</v>
      </c>
      <c r="B148" s="38" t="s">
        <v>1351</v>
      </c>
      <c r="C148" s="904"/>
      <c r="D148" s="895">
        <v>5096</v>
      </c>
      <c r="E148" s="648">
        <v>5096</v>
      </c>
      <c r="F148" s="40">
        <v>1</v>
      </c>
    </row>
    <row r="149" spans="1:6" x14ac:dyDescent="0.25">
      <c r="A149" s="903" t="s">
        <v>1518</v>
      </c>
      <c r="B149" s="38" t="s">
        <v>1353</v>
      </c>
      <c r="C149" s="904"/>
      <c r="D149" s="895">
        <v>7091</v>
      </c>
      <c r="E149" s="648">
        <v>7091</v>
      </c>
      <c r="F149" s="40">
        <v>1</v>
      </c>
    </row>
    <row r="150" spans="1:6" x14ac:dyDescent="0.25">
      <c r="A150" s="903" t="s">
        <v>339</v>
      </c>
      <c r="B150" s="38" t="s">
        <v>1353</v>
      </c>
      <c r="C150" s="904"/>
      <c r="D150" s="895">
        <v>7048</v>
      </c>
      <c r="E150" s="648">
        <v>7048</v>
      </c>
      <c r="F150" s="40">
        <v>1</v>
      </c>
    </row>
    <row r="151" spans="1:6" x14ac:dyDescent="0.25">
      <c r="A151" s="903" t="s">
        <v>1509</v>
      </c>
      <c r="B151" s="38" t="s">
        <v>1352</v>
      </c>
      <c r="C151" s="904"/>
      <c r="D151" s="895">
        <v>6206</v>
      </c>
      <c r="E151" s="648">
        <v>6206</v>
      </c>
      <c r="F151" s="40">
        <v>1</v>
      </c>
    </row>
    <row r="152" spans="1:6" x14ac:dyDescent="0.25">
      <c r="A152" s="903" t="s">
        <v>912</v>
      </c>
      <c r="B152" s="38" t="s">
        <v>1351</v>
      </c>
      <c r="C152" s="904"/>
      <c r="D152" s="895">
        <v>5160</v>
      </c>
      <c r="E152" s="648">
        <v>5160</v>
      </c>
      <c r="F152" s="40">
        <v>1</v>
      </c>
    </row>
    <row r="153" spans="1:6" x14ac:dyDescent="0.25">
      <c r="A153" s="903" t="s">
        <v>340</v>
      </c>
      <c r="B153" s="38" t="s">
        <v>1351</v>
      </c>
      <c r="C153" s="904"/>
      <c r="D153" s="895">
        <v>5026</v>
      </c>
      <c r="E153" s="648">
        <v>5026</v>
      </c>
      <c r="F153" s="40">
        <v>1</v>
      </c>
    </row>
    <row r="154" spans="1:6" x14ac:dyDescent="0.25">
      <c r="A154" s="903" t="s">
        <v>870</v>
      </c>
      <c r="B154" s="38" t="s">
        <v>1353</v>
      </c>
      <c r="C154" s="904"/>
      <c r="D154" s="895">
        <v>7068</v>
      </c>
      <c r="E154" s="648">
        <v>7068</v>
      </c>
      <c r="F154" s="40">
        <v>1</v>
      </c>
    </row>
    <row r="155" spans="1:6" x14ac:dyDescent="0.25">
      <c r="A155" s="903" t="s">
        <v>341</v>
      </c>
      <c r="B155" s="38" t="s">
        <v>1351</v>
      </c>
      <c r="C155" s="904"/>
      <c r="D155" s="895">
        <v>5103</v>
      </c>
      <c r="E155" s="648">
        <v>5103</v>
      </c>
      <c r="F155" s="40">
        <v>1</v>
      </c>
    </row>
    <row r="156" spans="1:6" x14ac:dyDescent="0.25">
      <c r="A156" s="903" t="s">
        <v>342</v>
      </c>
      <c r="B156" s="38" t="s">
        <v>1353</v>
      </c>
      <c r="C156" s="904"/>
      <c r="D156" s="895">
        <v>7007</v>
      </c>
      <c r="E156" s="648">
        <v>7007</v>
      </c>
      <c r="F156" s="40">
        <v>1</v>
      </c>
    </row>
    <row r="157" spans="1:6" x14ac:dyDescent="0.25">
      <c r="A157" s="903" t="s">
        <v>768</v>
      </c>
      <c r="B157" s="38" t="s">
        <v>1352</v>
      </c>
      <c r="C157" s="904"/>
      <c r="D157" s="895">
        <v>6029</v>
      </c>
      <c r="E157" s="648">
        <v>6029</v>
      </c>
      <c r="F157" s="40">
        <v>1</v>
      </c>
    </row>
    <row r="158" spans="1:6" x14ac:dyDescent="0.25">
      <c r="A158" s="903" t="s">
        <v>343</v>
      </c>
      <c r="B158" s="38" t="s">
        <v>1353</v>
      </c>
      <c r="C158" s="904"/>
      <c r="D158" s="895">
        <v>7066</v>
      </c>
      <c r="E158" s="648">
        <v>7066</v>
      </c>
      <c r="F158" s="40">
        <v>1</v>
      </c>
    </row>
    <row r="159" spans="1:6" x14ac:dyDescent="0.25">
      <c r="A159" s="903" t="s">
        <v>344</v>
      </c>
      <c r="B159" s="38" t="s">
        <v>1362</v>
      </c>
      <c r="C159" s="904"/>
      <c r="D159" s="895">
        <v>4012</v>
      </c>
      <c r="E159" s="648">
        <v>4012</v>
      </c>
      <c r="F159" s="40">
        <v>1</v>
      </c>
    </row>
    <row r="160" spans="1:6" x14ac:dyDescent="0.25">
      <c r="A160" s="903" t="s">
        <v>526</v>
      </c>
      <c r="B160" s="38" t="s">
        <v>1351</v>
      </c>
      <c r="C160" s="904"/>
      <c r="D160" s="895">
        <v>5064</v>
      </c>
      <c r="E160" s="648">
        <v>5064</v>
      </c>
      <c r="F160" s="40">
        <v>1</v>
      </c>
    </row>
    <row r="161" spans="1:6" x14ac:dyDescent="0.25">
      <c r="A161" s="903" t="s">
        <v>347</v>
      </c>
      <c r="B161" s="38" t="s">
        <v>1351</v>
      </c>
      <c r="C161" s="904"/>
      <c r="D161" s="895">
        <v>5027</v>
      </c>
      <c r="E161" s="648">
        <v>5027</v>
      </c>
      <c r="F161" s="40">
        <v>1</v>
      </c>
    </row>
    <row r="162" spans="1:6" x14ac:dyDescent="0.25">
      <c r="A162" s="903" t="s">
        <v>348</v>
      </c>
      <c r="B162" s="38" t="s">
        <v>1351</v>
      </c>
      <c r="C162" s="904"/>
      <c r="D162" s="895">
        <v>5077</v>
      </c>
      <c r="E162" s="648">
        <v>5077</v>
      </c>
      <c r="F162" s="40">
        <v>1</v>
      </c>
    </row>
    <row r="163" spans="1:6" x14ac:dyDescent="0.25">
      <c r="A163" s="903" t="s">
        <v>349</v>
      </c>
      <c r="B163" s="38" t="s">
        <v>1353</v>
      </c>
      <c r="C163" s="904"/>
      <c r="D163" s="895">
        <v>7008</v>
      </c>
      <c r="E163" s="648">
        <v>7008</v>
      </c>
      <c r="F163" s="40">
        <v>1</v>
      </c>
    </row>
    <row r="164" spans="1:6" x14ac:dyDescent="0.25">
      <c r="A164" s="903" t="s">
        <v>350</v>
      </c>
      <c r="B164" s="38" t="s">
        <v>1352</v>
      </c>
      <c r="C164" s="904" t="s">
        <v>1377</v>
      </c>
      <c r="D164" s="895">
        <v>6124</v>
      </c>
      <c r="E164" s="648">
        <v>6124</v>
      </c>
      <c r="F164" s="40">
        <v>0</v>
      </c>
    </row>
    <row r="165" spans="1:6" x14ac:dyDescent="0.25">
      <c r="A165" s="903" t="s">
        <v>351</v>
      </c>
      <c r="B165" s="38" t="s">
        <v>1353</v>
      </c>
      <c r="C165" s="904"/>
      <c r="D165" s="895">
        <v>7009</v>
      </c>
      <c r="E165" s="648">
        <v>7009</v>
      </c>
      <c r="F165" s="40">
        <v>1</v>
      </c>
    </row>
    <row r="166" spans="1:6" x14ac:dyDescent="0.25">
      <c r="A166" s="903" t="s">
        <v>352</v>
      </c>
      <c r="B166" s="38" t="s">
        <v>1352</v>
      </c>
      <c r="C166" s="904"/>
      <c r="D166" s="895">
        <v>6178</v>
      </c>
      <c r="E166" s="648">
        <v>6178</v>
      </c>
      <c r="F166" s="40">
        <v>1</v>
      </c>
    </row>
    <row r="167" spans="1:6" x14ac:dyDescent="0.25">
      <c r="A167" s="903" t="s">
        <v>353</v>
      </c>
      <c r="B167" s="38" t="s">
        <v>1353</v>
      </c>
      <c r="C167" s="904"/>
      <c r="D167" s="895">
        <v>7010</v>
      </c>
      <c r="E167" s="648">
        <v>7010</v>
      </c>
      <c r="F167" s="40">
        <v>1</v>
      </c>
    </row>
    <row r="168" spans="1:6" x14ac:dyDescent="0.25">
      <c r="A168" s="903" t="s">
        <v>354</v>
      </c>
      <c r="B168" s="38" t="s">
        <v>1352</v>
      </c>
      <c r="C168" s="904" t="s">
        <v>1378</v>
      </c>
      <c r="D168" s="895">
        <v>6163</v>
      </c>
      <c r="E168" s="648">
        <v>6163</v>
      </c>
      <c r="F168" s="40">
        <v>0</v>
      </c>
    </row>
    <row r="169" spans="1:6" x14ac:dyDescent="0.25">
      <c r="A169" s="903" t="s">
        <v>1379</v>
      </c>
      <c r="B169" s="38" t="s">
        <v>1352</v>
      </c>
      <c r="C169" s="904"/>
      <c r="D169" s="895">
        <v>6204</v>
      </c>
      <c r="E169" s="648">
        <v>6204</v>
      </c>
      <c r="F169" s="40">
        <v>1</v>
      </c>
    </row>
    <row r="170" spans="1:6" x14ac:dyDescent="0.25">
      <c r="A170" s="903" t="s">
        <v>872</v>
      </c>
      <c r="B170" s="38" t="s">
        <v>1353</v>
      </c>
      <c r="C170" s="904"/>
      <c r="D170" s="895">
        <v>7071</v>
      </c>
      <c r="E170" s="648">
        <v>7071</v>
      </c>
      <c r="F170" s="40">
        <v>1</v>
      </c>
    </row>
    <row r="171" spans="1:6" x14ac:dyDescent="0.25">
      <c r="A171" s="903" t="s">
        <v>925</v>
      </c>
      <c r="B171" s="38" t="s">
        <v>1351</v>
      </c>
      <c r="C171" s="904"/>
      <c r="D171" s="895">
        <v>5167</v>
      </c>
      <c r="E171" s="648">
        <v>5167</v>
      </c>
      <c r="F171" s="40">
        <v>1</v>
      </c>
    </row>
    <row r="172" spans="1:6" x14ac:dyDescent="0.25">
      <c r="A172" s="903" t="s">
        <v>355</v>
      </c>
      <c r="B172" s="38" t="s">
        <v>1351</v>
      </c>
      <c r="C172" s="904"/>
      <c r="D172" s="895">
        <v>5108</v>
      </c>
      <c r="E172" s="648">
        <v>5108</v>
      </c>
      <c r="F172" s="40">
        <v>1</v>
      </c>
    </row>
    <row r="173" spans="1:6" x14ac:dyDescent="0.25">
      <c r="A173" s="903" t="s">
        <v>356</v>
      </c>
      <c r="B173" s="38" t="s">
        <v>1352</v>
      </c>
      <c r="C173" s="904" t="s">
        <v>1380</v>
      </c>
      <c r="D173" s="895">
        <v>6052</v>
      </c>
      <c r="E173" s="648">
        <v>6052</v>
      </c>
      <c r="F173" s="40">
        <v>0</v>
      </c>
    </row>
    <row r="174" spans="1:6" x14ac:dyDescent="0.25">
      <c r="A174" s="903" t="s">
        <v>527</v>
      </c>
      <c r="B174" s="38" t="s">
        <v>1352</v>
      </c>
      <c r="C174" s="904" t="s">
        <v>1380</v>
      </c>
      <c r="D174" s="895">
        <v>6052</v>
      </c>
      <c r="E174" s="648">
        <v>6052</v>
      </c>
      <c r="F174" s="40">
        <v>0</v>
      </c>
    </row>
    <row r="175" spans="1:6" x14ac:dyDescent="0.25">
      <c r="A175" s="903" t="s">
        <v>47</v>
      </c>
      <c r="B175" s="38" t="s">
        <v>1352</v>
      </c>
      <c r="C175" s="904"/>
      <c r="D175" s="895">
        <v>6034</v>
      </c>
      <c r="E175" s="648">
        <v>6034</v>
      </c>
      <c r="F175" s="40">
        <v>1</v>
      </c>
    </row>
    <row r="176" spans="1:6" x14ac:dyDescent="0.25">
      <c r="A176" s="903" t="s">
        <v>357</v>
      </c>
      <c r="B176" s="38" t="s">
        <v>1351</v>
      </c>
      <c r="C176" s="904"/>
      <c r="D176" s="895">
        <v>5113</v>
      </c>
      <c r="E176" s="648">
        <v>5113</v>
      </c>
      <c r="F176" s="40">
        <v>1</v>
      </c>
    </row>
    <row r="177" spans="1:6" x14ac:dyDescent="0.25">
      <c r="A177" s="903" t="s">
        <v>358</v>
      </c>
      <c r="B177" s="38" t="s">
        <v>1351</v>
      </c>
      <c r="C177" s="904"/>
      <c r="D177" s="895">
        <v>5114</v>
      </c>
      <c r="E177" s="648">
        <v>5114</v>
      </c>
      <c r="F177" s="40">
        <v>1</v>
      </c>
    </row>
    <row r="178" spans="1:6" x14ac:dyDescent="0.25">
      <c r="A178" s="903" t="s">
        <v>903</v>
      </c>
      <c r="B178" s="38" t="s">
        <v>1353</v>
      </c>
      <c r="C178" s="904" t="s">
        <v>1381</v>
      </c>
      <c r="D178" s="895">
        <v>7055</v>
      </c>
      <c r="E178" s="648">
        <v>7055</v>
      </c>
      <c r="F178" s="40">
        <v>0</v>
      </c>
    </row>
    <row r="179" spans="1:6" x14ac:dyDescent="0.25">
      <c r="A179" s="903" t="s">
        <v>948</v>
      </c>
      <c r="B179" s="38" t="s">
        <v>1353</v>
      </c>
      <c r="C179" s="904" t="s">
        <v>1382</v>
      </c>
      <c r="D179" s="895">
        <v>7082</v>
      </c>
      <c r="E179" s="648">
        <v>7082</v>
      </c>
      <c r="F179" s="40">
        <v>0</v>
      </c>
    </row>
    <row r="180" spans="1:6" x14ac:dyDescent="0.25">
      <c r="A180" s="903" t="s">
        <v>359</v>
      </c>
      <c r="B180" s="38" t="s">
        <v>1353</v>
      </c>
      <c r="C180" s="904"/>
      <c r="D180" s="895">
        <v>7011</v>
      </c>
      <c r="E180" s="648">
        <v>7011</v>
      </c>
      <c r="F180" s="40">
        <v>1</v>
      </c>
    </row>
    <row r="181" spans="1:6" x14ac:dyDescent="0.25">
      <c r="A181" s="903" t="s">
        <v>614</v>
      </c>
      <c r="B181" s="38" t="s">
        <v>1351</v>
      </c>
      <c r="C181" s="904"/>
      <c r="D181" s="895">
        <v>5028</v>
      </c>
      <c r="E181" s="648">
        <v>5028</v>
      </c>
      <c r="F181" s="40">
        <v>1</v>
      </c>
    </row>
    <row r="182" spans="1:6" x14ac:dyDescent="0.25">
      <c r="A182" s="903" t="s">
        <v>360</v>
      </c>
      <c r="B182" s="38" t="s">
        <v>1351</v>
      </c>
      <c r="C182" s="904"/>
      <c r="D182" s="895">
        <v>5029</v>
      </c>
      <c r="E182" s="648">
        <v>5029</v>
      </c>
      <c r="F182" s="40">
        <v>1</v>
      </c>
    </row>
    <row r="183" spans="1:6" x14ac:dyDescent="0.25">
      <c r="A183" s="903" t="s">
        <v>361</v>
      </c>
      <c r="B183" s="38" t="s">
        <v>1353</v>
      </c>
      <c r="C183" s="904" t="s">
        <v>1383</v>
      </c>
      <c r="D183" s="895">
        <v>7026</v>
      </c>
      <c r="E183" s="648">
        <v>7026</v>
      </c>
      <c r="F183" s="40">
        <v>0</v>
      </c>
    </row>
    <row r="184" spans="1:6" x14ac:dyDescent="0.25">
      <c r="A184" s="903" t="s">
        <v>740</v>
      </c>
      <c r="B184" s="38" t="s">
        <v>1351</v>
      </c>
      <c r="C184" s="904"/>
      <c r="D184" s="895">
        <v>5037</v>
      </c>
      <c r="E184" s="648">
        <v>5037</v>
      </c>
      <c r="F184" s="40">
        <v>1</v>
      </c>
    </row>
    <row r="185" spans="1:6" x14ac:dyDescent="0.25">
      <c r="A185" s="903" t="s">
        <v>362</v>
      </c>
      <c r="B185" s="38" t="s">
        <v>1351</v>
      </c>
      <c r="C185" s="904"/>
      <c r="D185" s="895">
        <v>5063</v>
      </c>
      <c r="E185" s="648">
        <v>5063</v>
      </c>
      <c r="F185" s="40">
        <v>1</v>
      </c>
    </row>
    <row r="186" spans="1:6" x14ac:dyDescent="0.25">
      <c r="A186" s="903" t="s">
        <v>363</v>
      </c>
      <c r="B186" s="38" t="s">
        <v>1352</v>
      </c>
      <c r="C186" s="904"/>
      <c r="D186" s="895">
        <v>6196</v>
      </c>
      <c r="E186" s="648">
        <v>6196</v>
      </c>
      <c r="F186" s="40">
        <v>1</v>
      </c>
    </row>
    <row r="187" spans="1:6" x14ac:dyDescent="0.25">
      <c r="A187" s="903" t="s">
        <v>364</v>
      </c>
      <c r="B187" s="38" t="s">
        <v>1352</v>
      </c>
      <c r="C187" s="904"/>
      <c r="D187" s="895">
        <v>6055</v>
      </c>
      <c r="E187" s="648">
        <v>6055</v>
      </c>
      <c r="F187" s="40">
        <v>1</v>
      </c>
    </row>
    <row r="188" spans="1:6" x14ac:dyDescent="0.25">
      <c r="A188" s="903" t="s">
        <v>42</v>
      </c>
      <c r="B188" s="38" t="s">
        <v>1351</v>
      </c>
      <c r="C188" s="904"/>
      <c r="D188" s="895">
        <v>5069</v>
      </c>
      <c r="E188" s="648">
        <v>5069</v>
      </c>
      <c r="F188" s="40">
        <v>1</v>
      </c>
    </row>
    <row r="189" spans="1:6" x14ac:dyDescent="0.25">
      <c r="A189" s="903" t="s">
        <v>528</v>
      </c>
      <c r="B189" s="38" t="s">
        <v>1353</v>
      </c>
      <c r="C189" s="904"/>
      <c r="D189" s="895">
        <v>7012</v>
      </c>
      <c r="E189" s="648">
        <v>7012</v>
      </c>
      <c r="F189" s="40">
        <v>1</v>
      </c>
    </row>
    <row r="190" spans="1:6" x14ac:dyDescent="0.25">
      <c r="A190" s="903" t="s">
        <v>878</v>
      </c>
      <c r="B190" s="38" t="s">
        <v>1351</v>
      </c>
      <c r="C190" s="904"/>
      <c r="D190" s="895">
        <v>5140</v>
      </c>
      <c r="E190" s="648">
        <v>5140</v>
      </c>
      <c r="F190" s="40">
        <v>1</v>
      </c>
    </row>
    <row r="191" spans="1:6" x14ac:dyDescent="0.25">
      <c r="A191" s="903" t="s">
        <v>365</v>
      </c>
      <c r="B191" s="38" t="s">
        <v>1353</v>
      </c>
      <c r="C191" s="904"/>
      <c r="D191" s="895">
        <v>7050</v>
      </c>
      <c r="E191" s="648">
        <v>7050</v>
      </c>
      <c r="F191" s="40">
        <v>1</v>
      </c>
    </row>
    <row r="192" spans="1:6" x14ac:dyDescent="0.25">
      <c r="A192" s="903" t="s">
        <v>880</v>
      </c>
      <c r="B192" s="38" t="s">
        <v>1351</v>
      </c>
      <c r="C192" s="904" t="s">
        <v>1360</v>
      </c>
      <c r="D192" s="895">
        <v>5140</v>
      </c>
      <c r="E192" s="648">
        <v>5140</v>
      </c>
      <c r="F192" s="40">
        <v>0</v>
      </c>
    </row>
    <row r="193" spans="1:6" x14ac:dyDescent="0.25">
      <c r="A193" s="903" t="s">
        <v>366</v>
      </c>
      <c r="B193" s="38" t="s">
        <v>1353</v>
      </c>
      <c r="C193" s="904"/>
      <c r="D193" s="895">
        <v>7013</v>
      </c>
      <c r="E193" s="648">
        <v>7013</v>
      </c>
      <c r="F193" s="40">
        <v>1</v>
      </c>
    </row>
    <row r="194" spans="1:6" x14ac:dyDescent="0.25">
      <c r="A194" s="903" t="s">
        <v>529</v>
      </c>
      <c r="B194" s="38" t="s">
        <v>1352</v>
      </c>
      <c r="C194" s="904"/>
      <c r="D194" s="895">
        <v>6058</v>
      </c>
      <c r="E194" s="648">
        <v>6058</v>
      </c>
      <c r="F194" s="40">
        <v>1</v>
      </c>
    </row>
    <row r="195" spans="1:6" x14ac:dyDescent="0.25">
      <c r="A195" s="903" t="s">
        <v>367</v>
      </c>
      <c r="B195" s="38" t="s">
        <v>1353</v>
      </c>
      <c r="C195" s="904"/>
      <c r="D195" s="895">
        <v>7055</v>
      </c>
      <c r="E195" s="648">
        <v>7055</v>
      </c>
      <c r="F195" s="40">
        <v>1</v>
      </c>
    </row>
    <row r="196" spans="1:6" x14ac:dyDescent="0.25">
      <c r="A196" s="903" t="s">
        <v>946</v>
      </c>
      <c r="B196" s="38" t="s">
        <v>1353</v>
      </c>
      <c r="C196" s="904"/>
      <c r="D196" s="895">
        <v>7082</v>
      </c>
      <c r="E196" s="648">
        <v>7082</v>
      </c>
      <c r="F196" s="40">
        <v>1</v>
      </c>
    </row>
    <row r="197" spans="1:6" x14ac:dyDescent="0.25">
      <c r="A197" s="903" t="s">
        <v>368</v>
      </c>
      <c r="B197" s="38" t="s">
        <v>1352</v>
      </c>
      <c r="C197" s="904" t="s">
        <v>1384</v>
      </c>
      <c r="D197" s="895">
        <v>6058</v>
      </c>
      <c r="E197" s="648">
        <v>6058</v>
      </c>
      <c r="F197" s="40">
        <v>0</v>
      </c>
    </row>
    <row r="198" spans="1:6" x14ac:dyDescent="0.25">
      <c r="A198" s="903" t="s">
        <v>369</v>
      </c>
      <c r="B198" s="38" t="s">
        <v>1352</v>
      </c>
      <c r="C198" s="904"/>
      <c r="D198" s="895">
        <v>6059</v>
      </c>
      <c r="E198" s="648">
        <v>6059</v>
      </c>
      <c r="F198" s="40">
        <v>1</v>
      </c>
    </row>
    <row r="199" spans="1:6" x14ac:dyDescent="0.25">
      <c r="A199" s="903" t="s">
        <v>370</v>
      </c>
      <c r="B199" s="38" t="s">
        <v>1351</v>
      </c>
      <c r="C199" s="904"/>
      <c r="D199" s="895">
        <v>5031</v>
      </c>
      <c r="E199" s="648">
        <v>5031</v>
      </c>
      <c r="F199" s="40">
        <v>1</v>
      </c>
    </row>
    <row r="200" spans="1:6" x14ac:dyDescent="0.25">
      <c r="A200" s="903" t="s">
        <v>371</v>
      </c>
      <c r="B200" s="38" t="s">
        <v>1352</v>
      </c>
      <c r="C200" s="904" t="s">
        <v>1375</v>
      </c>
      <c r="D200" s="895">
        <v>6001</v>
      </c>
      <c r="E200" s="648">
        <v>6001</v>
      </c>
      <c r="F200" s="40">
        <v>0</v>
      </c>
    </row>
    <row r="201" spans="1:6" x14ac:dyDescent="0.25">
      <c r="A201" s="903" t="s">
        <v>769</v>
      </c>
      <c r="B201" s="38" t="s">
        <v>1353</v>
      </c>
      <c r="C201" s="904"/>
      <c r="D201" s="895">
        <v>7063</v>
      </c>
      <c r="E201" s="648">
        <v>7063</v>
      </c>
      <c r="F201" s="40">
        <v>1</v>
      </c>
    </row>
    <row r="202" spans="1:6" x14ac:dyDescent="0.25">
      <c r="A202" s="903" t="s">
        <v>372</v>
      </c>
      <c r="B202" s="38" t="s">
        <v>1353</v>
      </c>
      <c r="C202" s="904"/>
      <c r="D202" s="895">
        <v>7014</v>
      </c>
      <c r="E202" s="648">
        <v>7014</v>
      </c>
      <c r="F202" s="40">
        <v>1</v>
      </c>
    </row>
    <row r="203" spans="1:6" x14ac:dyDescent="0.25">
      <c r="A203" s="903" t="s">
        <v>373</v>
      </c>
      <c r="B203" s="38" t="s">
        <v>1353</v>
      </c>
      <c r="C203" s="904"/>
      <c r="D203" s="895">
        <v>7015</v>
      </c>
      <c r="E203" s="648">
        <v>7015</v>
      </c>
      <c r="F203" s="40">
        <v>1</v>
      </c>
    </row>
    <row r="204" spans="1:6" x14ac:dyDescent="0.25">
      <c r="A204" s="903" t="s">
        <v>990</v>
      </c>
      <c r="B204" s="38" t="s">
        <v>1351</v>
      </c>
      <c r="C204" s="904"/>
      <c r="D204" s="895">
        <v>5125</v>
      </c>
      <c r="E204" s="648">
        <v>5125</v>
      </c>
      <c r="F204" s="40">
        <v>1</v>
      </c>
    </row>
    <row r="205" spans="1:6" x14ac:dyDescent="0.25">
      <c r="A205" s="903" t="s">
        <v>989</v>
      </c>
      <c r="B205" s="38" t="s">
        <v>1351</v>
      </c>
      <c r="C205" s="904"/>
      <c r="D205" s="895">
        <v>5124</v>
      </c>
      <c r="E205" s="648">
        <v>5124</v>
      </c>
      <c r="F205" s="40">
        <v>1</v>
      </c>
    </row>
    <row r="206" spans="1:6" x14ac:dyDescent="0.25">
      <c r="A206" s="903" t="s">
        <v>1002</v>
      </c>
      <c r="B206" s="38" t="s">
        <v>1351</v>
      </c>
      <c r="C206" s="904"/>
      <c r="D206" s="895">
        <v>5182</v>
      </c>
      <c r="E206" s="648">
        <v>5182</v>
      </c>
      <c r="F206" s="40">
        <v>1</v>
      </c>
    </row>
    <row r="207" spans="1:6" x14ac:dyDescent="0.25">
      <c r="A207" s="903" t="s">
        <v>1385</v>
      </c>
      <c r="B207" s="38" t="s">
        <v>1351</v>
      </c>
      <c r="C207" s="904"/>
      <c r="D207" s="895">
        <v>5204</v>
      </c>
      <c r="E207" s="648">
        <v>5204</v>
      </c>
      <c r="F207" s="40">
        <v>1</v>
      </c>
    </row>
    <row r="208" spans="1:6" x14ac:dyDescent="0.25">
      <c r="A208" s="903" t="s">
        <v>374</v>
      </c>
      <c r="B208" s="38" t="s">
        <v>1353</v>
      </c>
      <c r="C208" s="904"/>
      <c r="D208" s="895">
        <v>7016</v>
      </c>
      <c r="E208" s="648">
        <v>7016</v>
      </c>
      <c r="F208" s="40">
        <v>1</v>
      </c>
    </row>
    <row r="209" spans="1:6" x14ac:dyDescent="0.25">
      <c r="A209" s="903" t="s">
        <v>375</v>
      </c>
      <c r="B209" s="38" t="s">
        <v>1351</v>
      </c>
      <c r="C209" s="904"/>
      <c r="D209" s="895">
        <v>5071</v>
      </c>
      <c r="E209" s="648">
        <v>5071</v>
      </c>
      <c r="F209" s="40">
        <v>1</v>
      </c>
    </row>
    <row r="210" spans="1:6" x14ac:dyDescent="0.25">
      <c r="A210" s="903" t="s">
        <v>1386</v>
      </c>
      <c r="B210" s="38" t="s">
        <v>1362</v>
      </c>
      <c r="C210" s="904"/>
      <c r="D210" s="895">
        <v>4450</v>
      </c>
      <c r="E210" s="648">
        <v>4450</v>
      </c>
      <c r="F210" s="40">
        <v>1</v>
      </c>
    </row>
    <row r="211" spans="1:6" x14ac:dyDescent="0.25">
      <c r="A211" s="903" t="s">
        <v>1386</v>
      </c>
      <c r="B211" s="38" t="s">
        <v>1351</v>
      </c>
      <c r="C211" s="904"/>
      <c r="D211" s="895">
        <v>5450</v>
      </c>
      <c r="E211" s="648">
        <v>5450</v>
      </c>
      <c r="F211" s="40">
        <v>1</v>
      </c>
    </row>
    <row r="212" spans="1:6" x14ac:dyDescent="0.25">
      <c r="A212" s="903" t="s">
        <v>1386</v>
      </c>
      <c r="B212" s="38" t="s">
        <v>1352</v>
      </c>
      <c r="C212" s="904"/>
      <c r="D212" s="895">
        <v>6450</v>
      </c>
      <c r="E212" s="648">
        <v>6450</v>
      </c>
      <c r="F212" s="40">
        <v>1</v>
      </c>
    </row>
    <row r="213" spans="1:6" x14ac:dyDescent="0.25">
      <c r="A213" s="903" t="s">
        <v>1386</v>
      </c>
      <c r="B213" s="38" t="s">
        <v>1353</v>
      </c>
      <c r="C213" s="904"/>
      <c r="D213" s="895">
        <v>7450</v>
      </c>
      <c r="E213" s="648">
        <v>7450</v>
      </c>
      <c r="F213" s="40">
        <v>1</v>
      </c>
    </row>
    <row r="214" spans="1:6" x14ac:dyDescent="0.25">
      <c r="A214" s="903" t="s">
        <v>895</v>
      </c>
      <c r="B214" s="38" t="s">
        <v>1351</v>
      </c>
      <c r="C214" s="904"/>
      <c r="D214" s="895">
        <v>5157</v>
      </c>
      <c r="E214" s="648">
        <v>5157</v>
      </c>
      <c r="F214" s="40">
        <v>1</v>
      </c>
    </row>
    <row r="215" spans="1:6" x14ac:dyDescent="0.25">
      <c r="A215" s="903" t="s">
        <v>376</v>
      </c>
      <c r="B215" s="38" t="s">
        <v>1353</v>
      </c>
      <c r="C215" s="904"/>
      <c r="D215" s="895">
        <v>7017</v>
      </c>
      <c r="E215" s="648">
        <v>7017</v>
      </c>
      <c r="F215" s="40">
        <v>1</v>
      </c>
    </row>
    <row r="216" spans="1:6" x14ac:dyDescent="0.25">
      <c r="A216" s="903" t="s">
        <v>530</v>
      </c>
      <c r="B216" s="38" t="s">
        <v>1351</v>
      </c>
      <c r="C216" s="904"/>
      <c r="D216" s="895">
        <v>5034</v>
      </c>
      <c r="E216" s="648">
        <v>5034</v>
      </c>
      <c r="F216" s="40">
        <v>1</v>
      </c>
    </row>
    <row r="217" spans="1:6" x14ac:dyDescent="0.25">
      <c r="A217" s="903" t="s">
        <v>992</v>
      </c>
      <c r="B217" s="38" t="s">
        <v>1351</v>
      </c>
      <c r="C217" s="904"/>
      <c r="D217" s="895">
        <v>5136</v>
      </c>
      <c r="E217" s="648">
        <v>5136</v>
      </c>
      <c r="F217" s="40">
        <v>1</v>
      </c>
    </row>
    <row r="218" spans="1:6" x14ac:dyDescent="0.25">
      <c r="A218" s="903" t="s">
        <v>938</v>
      </c>
      <c r="B218" s="38" t="s">
        <v>1351</v>
      </c>
      <c r="C218" s="904" t="s">
        <v>1387</v>
      </c>
      <c r="D218" s="895">
        <v>5136</v>
      </c>
      <c r="E218" s="648">
        <v>5136</v>
      </c>
      <c r="F218" s="40">
        <v>0</v>
      </c>
    </row>
    <row r="219" spans="1:6" x14ac:dyDescent="0.25">
      <c r="A219" s="903" t="s">
        <v>893</v>
      </c>
      <c r="B219" s="38" t="s">
        <v>1351</v>
      </c>
      <c r="C219" s="904"/>
      <c r="D219" s="895">
        <v>5155</v>
      </c>
      <c r="E219" s="648">
        <v>5155</v>
      </c>
      <c r="F219" s="40">
        <v>1</v>
      </c>
    </row>
    <row r="220" spans="1:6" x14ac:dyDescent="0.25">
      <c r="A220" s="903" t="s">
        <v>377</v>
      </c>
      <c r="B220" s="38" t="s">
        <v>1351</v>
      </c>
      <c r="C220" s="904"/>
      <c r="D220" s="895">
        <v>5119</v>
      </c>
      <c r="E220" s="648">
        <v>5119</v>
      </c>
      <c r="F220" s="40">
        <v>1</v>
      </c>
    </row>
    <row r="221" spans="1:6" x14ac:dyDescent="0.25">
      <c r="A221" s="903" t="s">
        <v>378</v>
      </c>
      <c r="B221" s="38" t="s">
        <v>1353</v>
      </c>
      <c r="C221" s="904" t="s">
        <v>1388</v>
      </c>
      <c r="D221" s="895">
        <v>7038</v>
      </c>
      <c r="E221" s="648">
        <v>7038</v>
      </c>
      <c r="F221" s="40">
        <v>0</v>
      </c>
    </row>
    <row r="222" spans="1:6" x14ac:dyDescent="0.25">
      <c r="A222" s="903" t="s">
        <v>379</v>
      </c>
      <c r="B222" s="38" t="s">
        <v>1351</v>
      </c>
      <c r="C222" s="904"/>
      <c r="D222" s="895">
        <v>5118</v>
      </c>
      <c r="E222" s="648">
        <v>5118</v>
      </c>
      <c r="F222" s="40">
        <v>1</v>
      </c>
    </row>
    <row r="223" spans="1:6" x14ac:dyDescent="0.25">
      <c r="A223" s="903" t="s">
        <v>380</v>
      </c>
      <c r="B223" s="38" t="s">
        <v>1351</v>
      </c>
      <c r="C223" s="904"/>
      <c r="D223" s="895">
        <v>5035</v>
      </c>
      <c r="E223" s="648">
        <v>5035</v>
      </c>
      <c r="F223" s="40">
        <v>1</v>
      </c>
    </row>
    <row r="224" spans="1:6" x14ac:dyDescent="0.25">
      <c r="A224" s="903" t="s">
        <v>49</v>
      </c>
      <c r="B224" s="38" t="s">
        <v>1352</v>
      </c>
      <c r="C224" s="904"/>
      <c r="D224" s="895">
        <v>6036</v>
      </c>
      <c r="E224" s="648">
        <v>6036</v>
      </c>
      <c r="F224" s="40">
        <v>1</v>
      </c>
    </row>
    <row r="225" spans="1:6" x14ac:dyDescent="0.25">
      <c r="A225" s="903" t="s">
        <v>927</v>
      </c>
      <c r="B225" s="38" t="s">
        <v>1351</v>
      </c>
      <c r="C225" s="904"/>
      <c r="D225" s="895">
        <v>5170</v>
      </c>
      <c r="E225" s="648">
        <v>5170</v>
      </c>
      <c r="F225" s="40">
        <v>1</v>
      </c>
    </row>
    <row r="226" spans="1:6" x14ac:dyDescent="0.25">
      <c r="A226" s="903" t="s">
        <v>381</v>
      </c>
      <c r="B226" s="38" t="s">
        <v>1353</v>
      </c>
      <c r="C226" s="904"/>
      <c r="D226" s="895">
        <v>7053</v>
      </c>
      <c r="E226" s="648">
        <v>7053</v>
      </c>
      <c r="F226" s="40">
        <v>1</v>
      </c>
    </row>
    <row r="227" spans="1:6" x14ac:dyDescent="0.25">
      <c r="A227" s="903" t="s">
        <v>382</v>
      </c>
      <c r="B227" s="38" t="s">
        <v>1351</v>
      </c>
      <c r="C227" s="904" t="s">
        <v>1389</v>
      </c>
      <c r="D227" s="895">
        <v>5086</v>
      </c>
      <c r="E227" s="648">
        <v>5086</v>
      </c>
      <c r="F227" s="40">
        <v>0</v>
      </c>
    </row>
    <row r="228" spans="1:6" x14ac:dyDescent="0.25">
      <c r="A228" s="903" t="s">
        <v>383</v>
      </c>
      <c r="B228" s="38" t="s">
        <v>1353</v>
      </c>
      <c r="C228" s="904"/>
      <c r="D228" s="895">
        <v>7018</v>
      </c>
      <c r="E228" s="648">
        <v>7018</v>
      </c>
      <c r="F228" s="40">
        <v>1</v>
      </c>
    </row>
    <row r="229" spans="1:6" x14ac:dyDescent="0.25">
      <c r="A229" s="903" t="s">
        <v>1019</v>
      </c>
      <c r="B229" s="38" t="s">
        <v>1353</v>
      </c>
      <c r="C229" s="904"/>
      <c r="D229" s="895">
        <v>7074</v>
      </c>
      <c r="E229" s="648">
        <v>7074</v>
      </c>
      <c r="F229" s="40">
        <v>1</v>
      </c>
    </row>
    <row r="230" spans="1:6" x14ac:dyDescent="0.25">
      <c r="A230" s="903" t="s">
        <v>861</v>
      </c>
      <c r="B230" s="38" t="s">
        <v>1351</v>
      </c>
      <c r="C230" s="904"/>
      <c r="D230" s="895">
        <v>5172</v>
      </c>
      <c r="E230" s="648">
        <v>5172</v>
      </c>
      <c r="F230" s="40">
        <v>1</v>
      </c>
    </row>
    <row r="231" spans="1:6" x14ac:dyDescent="0.25">
      <c r="A231" s="903" t="s">
        <v>384</v>
      </c>
      <c r="B231" s="38" t="s">
        <v>1351</v>
      </c>
      <c r="C231" s="904"/>
      <c r="D231" s="895">
        <v>5100</v>
      </c>
      <c r="E231" s="648">
        <v>5100</v>
      </c>
      <c r="F231" s="40">
        <v>1</v>
      </c>
    </row>
    <row r="232" spans="1:6" x14ac:dyDescent="0.25">
      <c r="A232" s="903" t="s">
        <v>871</v>
      </c>
      <c r="B232" s="38" t="s">
        <v>1353</v>
      </c>
      <c r="C232" s="904"/>
      <c r="D232" s="895">
        <v>7070</v>
      </c>
      <c r="E232" s="648">
        <v>7070</v>
      </c>
      <c r="F232" s="40">
        <v>1</v>
      </c>
    </row>
    <row r="233" spans="1:6" x14ac:dyDescent="0.25">
      <c r="A233" s="903" t="s">
        <v>1390</v>
      </c>
      <c r="B233" s="38" t="s">
        <v>1352</v>
      </c>
      <c r="C233" s="904"/>
      <c r="D233" s="895">
        <v>6205</v>
      </c>
      <c r="E233" s="648">
        <v>6205</v>
      </c>
      <c r="F233" s="40">
        <v>1</v>
      </c>
    </row>
    <row r="234" spans="1:6" x14ac:dyDescent="0.25">
      <c r="A234" s="903" t="s">
        <v>385</v>
      </c>
      <c r="B234" s="38" t="s">
        <v>1351</v>
      </c>
      <c r="C234" s="904" t="s">
        <v>1391</v>
      </c>
      <c r="D234" s="895">
        <v>5045</v>
      </c>
      <c r="E234" s="648">
        <v>5045</v>
      </c>
      <c r="F234" s="40">
        <v>0</v>
      </c>
    </row>
    <row r="235" spans="1:6" x14ac:dyDescent="0.25">
      <c r="A235" s="903" t="s">
        <v>386</v>
      </c>
      <c r="B235" s="38" t="s">
        <v>1352</v>
      </c>
      <c r="C235" s="904"/>
      <c r="D235" s="895">
        <v>6197</v>
      </c>
      <c r="E235" s="648">
        <v>6197</v>
      </c>
      <c r="F235" s="40">
        <v>1</v>
      </c>
    </row>
    <row r="236" spans="1:6" x14ac:dyDescent="0.25">
      <c r="A236" s="903" t="s">
        <v>387</v>
      </c>
      <c r="B236" s="38" t="s">
        <v>1352</v>
      </c>
      <c r="C236" s="904"/>
      <c r="D236" s="895">
        <v>6169</v>
      </c>
      <c r="E236" s="648">
        <v>6169</v>
      </c>
      <c r="F236" s="40">
        <v>1</v>
      </c>
    </row>
    <row r="237" spans="1:6" x14ac:dyDescent="0.25">
      <c r="A237" s="903" t="s">
        <v>388</v>
      </c>
      <c r="B237" s="38" t="s">
        <v>1351</v>
      </c>
      <c r="C237" s="904"/>
      <c r="D237" s="895">
        <v>5090</v>
      </c>
      <c r="E237" s="648">
        <v>5090</v>
      </c>
      <c r="F237" s="40">
        <v>1</v>
      </c>
    </row>
    <row r="238" spans="1:6" x14ac:dyDescent="0.25">
      <c r="A238" s="903" t="s">
        <v>628</v>
      </c>
      <c r="B238" s="38" t="s">
        <v>1352</v>
      </c>
      <c r="C238" s="904" t="s">
        <v>1392</v>
      </c>
      <c r="D238" s="895">
        <v>6187</v>
      </c>
      <c r="E238" s="648">
        <v>6187</v>
      </c>
      <c r="F238" s="40">
        <v>0</v>
      </c>
    </row>
    <row r="239" spans="1:6" x14ac:dyDescent="0.25">
      <c r="A239" s="903" t="s">
        <v>389</v>
      </c>
      <c r="B239" s="38" t="s">
        <v>1352</v>
      </c>
      <c r="C239" s="904" t="s">
        <v>1375</v>
      </c>
      <c r="D239" s="895">
        <v>6001</v>
      </c>
      <c r="E239" s="648">
        <v>6001</v>
      </c>
      <c r="F239" s="40">
        <v>0</v>
      </c>
    </row>
    <row r="240" spans="1:6" x14ac:dyDescent="0.25">
      <c r="A240" s="903" t="s">
        <v>1393</v>
      </c>
      <c r="B240" s="38" t="s">
        <v>1353</v>
      </c>
      <c r="C240" s="904"/>
      <c r="D240" s="895">
        <v>7087</v>
      </c>
      <c r="E240" s="648">
        <v>7087</v>
      </c>
      <c r="F240" s="40">
        <v>1</v>
      </c>
    </row>
    <row r="241" spans="1:6" x14ac:dyDescent="0.25">
      <c r="A241" s="903" t="s">
        <v>43</v>
      </c>
      <c r="B241" s="38" t="s">
        <v>1351</v>
      </c>
      <c r="C241" s="904"/>
      <c r="D241" s="895">
        <v>5072</v>
      </c>
      <c r="E241" s="648">
        <v>5072</v>
      </c>
      <c r="F241" s="40">
        <v>1</v>
      </c>
    </row>
    <row r="242" spans="1:6" x14ac:dyDescent="0.25">
      <c r="A242" s="903" t="s">
        <v>1519</v>
      </c>
      <c r="B242" s="38" t="s">
        <v>1353</v>
      </c>
      <c r="C242" s="904"/>
      <c r="D242" s="895">
        <v>7092</v>
      </c>
      <c r="E242" s="648">
        <v>7092</v>
      </c>
      <c r="F242" s="40">
        <v>1</v>
      </c>
    </row>
    <row r="243" spans="1:6" x14ac:dyDescent="0.25">
      <c r="A243" s="903" t="s">
        <v>877</v>
      </c>
      <c r="B243" s="38" t="s">
        <v>1362</v>
      </c>
      <c r="C243" s="904"/>
      <c r="D243" s="895">
        <v>4008</v>
      </c>
      <c r="E243" s="648">
        <v>4008</v>
      </c>
      <c r="F243" s="40">
        <v>1</v>
      </c>
    </row>
    <row r="244" spans="1:6" x14ac:dyDescent="0.25">
      <c r="A244" s="903" t="s">
        <v>877</v>
      </c>
      <c r="B244" s="38" t="s">
        <v>1351</v>
      </c>
      <c r="C244" s="904"/>
      <c r="D244" s="895">
        <v>5159</v>
      </c>
      <c r="E244" s="648">
        <v>5159</v>
      </c>
      <c r="F244" s="40">
        <v>1</v>
      </c>
    </row>
    <row r="245" spans="1:6" x14ac:dyDescent="0.25">
      <c r="A245" s="903" t="s">
        <v>532</v>
      </c>
      <c r="B245" s="38" t="s">
        <v>1351</v>
      </c>
      <c r="C245" s="904"/>
      <c r="D245" s="895">
        <v>5038</v>
      </c>
      <c r="E245" s="648">
        <v>5038</v>
      </c>
      <c r="F245" s="40">
        <v>1</v>
      </c>
    </row>
    <row r="246" spans="1:6" x14ac:dyDescent="0.25">
      <c r="A246" s="903" t="s">
        <v>390</v>
      </c>
      <c r="B246" s="38" t="s">
        <v>1352</v>
      </c>
      <c r="C246" s="904"/>
      <c r="D246" s="895">
        <v>6076</v>
      </c>
      <c r="E246" s="648">
        <v>6076</v>
      </c>
      <c r="F246" s="40">
        <v>1</v>
      </c>
    </row>
    <row r="247" spans="1:6" x14ac:dyDescent="0.25">
      <c r="A247" s="903" t="s">
        <v>533</v>
      </c>
      <c r="B247" s="38" t="s">
        <v>1353</v>
      </c>
      <c r="C247" s="904"/>
      <c r="D247" s="895">
        <v>7019</v>
      </c>
      <c r="E247" s="648">
        <v>7019</v>
      </c>
      <c r="F247" s="40">
        <v>1</v>
      </c>
    </row>
    <row r="248" spans="1:6" x14ac:dyDescent="0.25">
      <c r="A248" s="903" t="s">
        <v>534</v>
      </c>
      <c r="B248" s="38" t="s">
        <v>1352</v>
      </c>
      <c r="C248" s="904"/>
      <c r="D248" s="895">
        <v>6124</v>
      </c>
      <c r="E248" s="648">
        <v>6124</v>
      </c>
      <c r="F248" s="40">
        <v>1</v>
      </c>
    </row>
    <row r="249" spans="1:6" x14ac:dyDescent="0.25">
      <c r="A249" s="903" t="s">
        <v>867</v>
      </c>
      <c r="B249" s="38" t="s">
        <v>1352</v>
      </c>
      <c r="C249" s="904"/>
      <c r="D249" s="895">
        <v>6037</v>
      </c>
      <c r="E249" s="648">
        <v>6037</v>
      </c>
      <c r="F249" s="40">
        <v>1</v>
      </c>
    </row>
    <row r="250" spans="1:6" x14ac:dyDescent="0.25">
      <c r="A250" s="903" t="s">
        <v>770</v>
      </c>
      <c r="B250" s="38" t="s">
        <v>1351</v>
      </c>
      <c r="C250" s="904"/>
      <c r="D250" s="895">
        <v>5059</v>
      </c>
      <c r="E250" s="648">
        <v>5059</v>
      </c>
      <c r="F250" s="40">
        <v>1</v>
      </c>
    </row>
    <row r="251" spans="1:6" x14ac:dyDescent="0.25">
      <c r="A251" s="903" t="s">
        <v>624</v>
      </c>
      <c r="B251" s="38" t="s">
        <v>1351</v>
      </c>
      <c r="C251" s="904"/>
      <c r="D251" s="895">
        <v>5109</v>
      </c>
      <c r="E251" s="648">
        <v>5109</v>
      </c>
      <c r="F251" s="40">
        <v>1</v>
      </c>
    </row>
    <row r="252" spans="1:6" x14ac:dyDescent="0.25">
      <c r="A252" s="903" t="s">
        <v>391</v>
      </c>
      <c r="B252" s="38" t="s">
        <v>1353</v>
      </c>
      <c r="C252" s="904"/>
      <c r="D252" s="895">
        <v>7045</v>
      </c>
      <c r="E252" s="648">
        <v>7045</v>
      </c>
      <c r="F252" s="40">
        <v>1</v>
      </c>
    </row>
    <row r="253" spans="1:6" x14ac:dyDescent="0.25">
      <c r="A253" s="903" t="s">
        <v>1394</v>
      </c>
      <c r="B253" s="38" t="s">
        <v>1352</v>
      </c>
      <c r="C253" s="904"/>
      <c r="D253" s="895">
        <v>6201</v>
      </c>
      <c r="E253" s="648">
        <v>6201</v>
      </c>
      <c r="F253" s="40">
        <v>1</v>
      </c>
    </row>
    <row r="254" spans="1:6" x14ac:dyDescent="0.25">
      <c r="A254" s="903" t="s">
        <v>535</v>
      </c>
      <c r="B254" s="38" t="s">
        <v>1352</v>
      </c>
      <c r="C254" s="904" t="s">
        <v>1395</v>
      </c>
      <c r="D254" s="895">
        <v>6081</v>
      </c>
      <c r="E254" s="648">
        <v>6081</v>
      </c>
      <c r="F254" s="40">
        <v>0</v>
      </c>
    </row>
    <row r="255" spans="1:6" x14ac:dyDescent="0.25">
      <c r="A255" s="903" t="s">
        <v>392</v>
      </c>
      <c r="B255" s="38" t="s">
        <v>1351</v>
      </c>
      <c r="C255" s="904" t="s">
        <v>1396</v>
      </c>
      <c r="D255" s="895">
        <v>5126</v>
      </c>
      <c r="E255" s="648">
        <v>5126</v>
      </c>
      <c r="F255" s="40">
        <v>0</v>
      </c>
    </row>
    <row r="256" spans="1:6" x14ac:dyDescent="0.25">
      <c r="A256" s="903" t="s">
        <v>393</v>
      </c>
      <c r="B256" s="38" t="s">
        <v>1353</v>
      </c>
      <c r="C256" s="904"/>
      <c r="D256" s="895">
        <v>7020</v>
      </c>
      <c r="E256" s="648">
        <v>7020</v>
      </c>
      <c r="F256" s="40">
        <v>1</v>
      </c>
    </row>
    <row r="257" spans="1:6" x14ac:dyDescent="0.25">
      <c r="A257" s="903" t="s">
        <v>929</v>
      </c>
      <c r="B257" s="38" t="s">
        <v>1352</v>
      </c>
      <c r="C257" s="904"/>
      <c r="D257" s="895">
        <v>6200</v>
      </c>
      <c r="E257" s="648">
        <v>6200</v>
      </c>
      <c r="F257" s="40">
        <v>1</v>
      </c>
    </row>
    <row r="258" spans="1:6" x14ac:dyDescent="0.25">
      <c r="A258" s="903" t="s">
        <v>394</v>
      </c>
      <c r="B258" s="38" t="s">
        <v>1352</v>
      </c>
      <c r="C258" s="904"/>
      <c r="D258" s="895">
        <v>6084</v>
      </c>
      <c r="E258" s="648">
        <v>6084</v>
      </c>
      <c r="F258" s="40">
        <v>1</v>
      </c>
    </row>
    <row r="259" spans="1:6" x14ac:dyDescent="0.25">
      <c r="A259" s="903" t="s">
        <v>536</v>
      </c>
      <c r="B259" s="38" t="s">
        <v>1352</v>
      </c>
      <c r="C259" s="904"/>
      <c r="D259" s="895">
        <v>6085</v>
      </c>
      <c r="E259" s="648">
        <v>6085</v>
      </c>
      <c r="F259" s="40">
        <v>1</v>
      </c>
    </row>
    <row r="260" spans="1:6" x14ac:dyDescent="0.25">
      <c r="A260" s="903" t="s">
        <v>771</v>
      </c>
      <c r="B260" s="38" t="s">
        <v>1351</v>
      </c>
      <c r="C260" s="904"/>
      <c r="D260" s="895">
        <v>5046</v>
      </c>
      <c r="E260" s="648">
        <v>5046</v>
      </c>
      <c r="F260" s="40">
        <v>1</v>
      </c>
    </row>
    <row r="261" spans="1:6" x14ac:dyDescent="0.25">
      <c r="A261" s="903" t="s">
        <v>395</v>
      </c>
      <c r="B261" s="38" t="s">
        <v>1351</v>
      </c>
      <c r="C261" s="904"/>
      <c r="D261" s="895">
        <v>5106</v>
      </c>
      <c r="E261" s="648">
        <v>5106</v>
      </c>
      <c r="F261" s="40">
        <v>1</v>
      </c>
    </row>
    <row r="262" spans="1:6" x14ac:dyDescent="0.25">
      <c r="A262" s="903" t="s">
        <v>1010</v>
      </c>
      <c r="B262" s="38" t="s">
        <v>1351</v>
      </c>
      <c r="C262" s="904"/>
      <c r="D262" s="895">
        <v>5191</v>
      </c>
      <c r="E262" s="648">
        <v>5191</v>
      </c>
      <c r="F262" s="40">
        <v>1</v>
      </c>
    </row>
    <row r="263" spans="1:6" x14ac:dyDescent="0.25">
      <c r="A263" s="903" t="s">
        <v>396</v>
      </c>
      <c r="B263" s="38" t="s">
        <v>1353</v>
      </c>
      <c r="C263" s="904"/>
      <c r="D263" s="895">
        <v>7057</v>
      </c>
      <c r="E263" s="648">
        <v>7057</v>
      </c>
      <c r="F263" s="40">
        <v>1</v>
      </c>
    </row>
    <row r="264" spans="1:6" x14ac:dyDescent="0.25">
      <c r="A264" s="903" t="s">
        <v>397</v>
      </c>
      <c r="B264" s="38" t="s">
        <v>1352</v>
      </c>
      <c r="C264" s="904"/>
      <c r="D264" s="895">
        <v>6086</v>
      </c>
      <c r="E264" s="648">
        <v>6086</v>
      </c>
      <c r="F264" s="40">
        <v>1</v>
      </c>
    </row>
    <row r="265" spans="1:6" x14ac:dyDescent="0.25">
      <c r="A265" s="903" t="s">
        <v>899</v>
      </c>
      <c r="B265" s="38" t="s">
        <v>1352</v>
      </c>
      <c r="C265" s="904" t="s">
        <v>1395</v>
      </c>
      <c r="D265" s="895">
        <v>6081</v>
      </c>
      <c r="E265" s="648">
        <v>6081</v>
      </c>
      <c r="F265" s="40">
        <v>0</v>
      </c>
    </row>
    <row r="266" spans="1:6" x14ac:dyDescent="0.25">
      <c r="A266" s="903" t="s">
        <v>398</v>
      </c>
      <c r="B266" s="38" t="s">
        <v>1353</v>
      </c>
      <c r="C266" s="904" t="s">
        <v>1397</v>
      </c>
      <c r="D266" s="895">
        <v>7002</v>
      </c>
      <c r="E266" s="648">
        <v>7002</v>
      </c>
      <c r="F266" s="40">
        <v>0</v>
      </c>
    </row>
    <row r="267" spans="1:6" x14ac:dyDescent="0.25">
      <c r="A267" s="903" t="s">
        <v>399</v>
      </c>
      <c r="B267" s="38" t="s">
        <v>1352</v>
      </c>
      <c r="C267" s="904" t="s">
        <v>1398</v>
      </c>
      <c r="D267" s="895">
        <v>6118</v>
      </c>
      <c r="E267" s="648">
        <v>6118</v>
      </c>
      <c r="F267" s="40">
        <v>0</v>
      </c>
    </row>
    <row r="268" spans="1:6" x14ac:dyDescent="0.25">
      <c r="A268" s="903" t="s">
        <v>400</v>
      </c>
      <c r="B268" s="38" t="s">
        <v>1352</v>
      </c>
      <c r="C268" s="904"/>
      <c r="D268" s="895">
        <v>6189</v>
      </c>
      <c r="E268" s="648">
        <v>6189</v>
      </c>
      <c r="F268" s="40">
        <v>1</v>
      </c>
    </row>
    <row r="269" spans="1:6" x14ac:dyDescent="0.25">
      <c r="A269" s="903" t="s">
        <v>1520</v>
      </c>
      <c r="B269" s="38" t="s">
        <v>1353</v>
      </c>
      <c r="C269" s="904"/>
      <c r="D269" s="895">
        <v>7093</v>
      </c>
      <c r="E269" s="648">
        <v>7093</v>
      </c>
      <c r="F269" s="40">
        <v>1</v>
      </c>
    </row>
    <row r="270" spans="1:6" x14ac:dyDescent="0.25">
      <c r="A270" s="903" t="s">
        <v>401</v>
      </c>
      <c r="B270" s="38" t="s">
        <v>1353</v>
      </c>
      <c r="C270" s="904"/>
      <c r="D270" s="895">
        <v>7024</v>
      </c>
      <c r="E270" s="648">
        <v>7024</v>
      </c>
      <c r="F270" s="40">
        <v>1</v>
      </c>
    </row>
    <row r="271" spans="1:6" x14ac:dyDescent="0.25">
      <c r="A271" s="903" t="s">
        <v>982</v>
      </c>
      <c r="B271" s="38" t="s">
        <v>1351</v>
      </c>
      <c r="C271" s="904"/>
      <c r="D271" s="895">
        <v>5010</v>
      </c>
      <c r="E271" s="648">
        <v>5010</v>
      </c>
      <c r="F271" s="40">
        <v>1</v>
      </c>
    </row>
    <row r="272" spans="1:6" x14ac:dyDescent="0.25">
      <c r="A272" s="903" t="s">
        <v>865</v>
      </c>
      <c r="B272" s="38" t="s">
        <v>1351</v>
      </c>
      <c r="C272" s="904"/>
      <c r="D272" s="895">
        <v>5138</v>
      </c>
      <c r="E272" s="648">
        <v>5138</v>
      </c>
      <c r="F272" s="40">
        <v>1</v>
      </c>
    </row>
    <row r="273" spans="1:6" x14ac:dyDescent="0.25">
      <c r="A273" s="903" t="s">
        <v>888</v>
      </c>
      <c r="B273" s="38" t="s">
        <v>1351</v>
      </c>
      <c r="C273" s="904"/>
      <c r="D273" s="895">
        <v>5150</v>
      </c>
      <c r="E273" s="648">
        <v>5150</v>
      </c>
      <c r="F273" s="40">
        <v>1</v>
      </c>
    </row>
    <row r="274" spans="1:6" x14ac:dyDescent="0.25">
      <c r="A274" s="903" t="s">
        <v>537</v>
      </c>
      <c r="B274" s="38" t="s">
        <v>1353</v>
      </c>
      <c r="C274" s="904"/>
      <c r="D274" s="895">
        <v>7021</v>
      </c>
      <c r="E274" s="648">
        <v>7021</v>
      </c>
      <c r="F274" s="40">
        <v>1</v>
      </c>
    </row>
    <row r="275" spans="1:6" x14ac:dyDescent="0.25">
      <c r="A275" s="903" t="s">
        <v>1521</v>
      </c>
      <c r="B275" s="38" t="s">
        <v>1353</v>
      </c>
      <c r="C275" s="904"/>
      <c r="D275" s="895">
        <v>7094</v>
      </c>
      <c r="E275" s="648">
        <v>7094</v>
      </c>
      <c r="F275" s="40">
        <v>1</v>
      </c>
    </row>
    <row r="276" spans="1:6" x14ac:dyDescent="0.25">
      <c r="A276" s="903" t="s">
        <v>402</v>
      </c>
      <c r="B276" s="38" t="s">
        <v>1352</v>
      </c>
      <c r="C276" s="904"/>
      <c r="D276" s="895">
        <v>6081</v>
      </c>
      <c r="E276" s="648">
        <v>6081</v>
      </c>
      <c r="F276" s="40">
        <v>1</v>
      </c>
    </row>
    <row r="277" spans="1:6" x14ac:dyDescent="0.25">
      <c r="A277" s="903" t="s">
        <v>403</v>
      </c>
      <c r="B277" s="38" t="s">
        <v>1353</v>
      </c>
      <c r="C277" s="904" t="s">
        <v>1399</v>
      </c>
      <c r="D277" s="895">
        <v>7035</v>
      </c>
      <c r="E277" s="648">
        <v>7035</v>
      </c>
      <c r="F277" s="40">
        <v>0</v>
      </c>
    </row>
    <row r="278" spans="1:6" x14ac:dyDescent="0.25">
      <c r="A278" s="903" t="s">
        <v>979</v>
      </c>
      <c r="B278" s="38" t="s">
        <v>1352</v>
      </c>
      <c r="C278" s="904"/>
      <c r="D278" s="895">
        <v>6044</v>
      </c>
      <c r="E278" s="648">
        <v>6044</v>
      </c>
      <c r="F278" s="40">
        <v>1</v>
      </c>
    </row>
    <row r="279" spans="1:6" x14ac:dyDescent="0.25">
      <c r="A279" s="903" t="s">
        <v>404</v>
      </c>
      <c r="B279" s="38" t="s">
        <v>1351</v>
      </c>
      <c r="C279" s="904"/>
      <c r="D279" s="895">
        <v>5039</v>
      </c>
      <c r="E279" s="648">
        <v>5039</v>
      </c>
      <c r="F279" s="40">
        <v>1</v>
      </c>
    </row>
    <row r="280" spans="1:6" x14ac:dyDescent="0.25">
      <c r="A280" s="903" t="s">
        <v>538</v>
      </c>
      <c r="B280" s="38" t="s">
        <v>1353</v>
      </c>
      <c r="C280" s="904"/>
      <c r="D280" s="895">
        <v>7022</v>
      </c>
      <c r="E280" s="648">
        <v>7022</v>
      </c>
      <c r="F280" s="40">
        <v>1</v>
      </c>
    </row>
    <row r="281" spans="1:6" x14ac:dyDescent="0.25">
      <c r="A281" s="903" t="s">
        <v>405</v>
      </c>
      <c r="B281" s="38" t="s">
        <v>1353</v>
      </c>
      <c r="C281" s="904" t="s">
        <v>1400</v>
      </c>
      <c r="D281" s="895">
        <v>7022</v>
      </c>
      <c r="E281" s="648">
        <v>7022</v>
      </c>
      <c r="F281" s="40">
        <v>0</v>
      </c>
    </row>
    <row r="282" spans="1:6" x14ac:dyDescent="0.25">
      <c r="A282" s="903" t="s">
        <v>406</v>
      </c>
      <c r="B282" s="38" t="s">
        <v>1353</v>
      </c>
      <c r="C282" s="904" t="s">
        <v>1400</v>
      </c>
      <c r="D282" s="895">
        <v>7022</v>
      </c>
      <c r="E282" s="648">
        <v>7022</v>
      </c>
      <c r="F282" s="40">
        <v>0</v>
      </c>
    </row>
    <row r="283" spans="1:6" x14ac:dyDescent="0.25">
      <c r="A283" s="903" t="s">
        <v>407</v>
      </c>
      <c r="B283" s="38" t="s">
        <v>1351</v>
      </c>
      <c r="C283" s="904"/>
      <c r="D283" s="895">
        <v>5040</v>
      </c>
      <c r="E283" s="648">
        <v>5040</v>
      </c>
      <c r="F283" s="40">
        <v>1</v>
      </c>
    </row>
    <row r="284" spans="1:6" x14ac:dyDescent="0.25">
      <c r="A284" s="903" t="s">
        <v>539</v>
      </c>
      <c r="B284" s="38" t="s">
        <v>1352</v>
      </c>
      <c r="C284" s="904"/>
      <c r="D284" s="895">
        <v>6094</v>
      </c>
      <c r="E284" s="648">
        <v>6094</v>
      </c>
      <c r="F284" s="40">
        <v>1</v>
      </c>
    </row>
    <row r="285" spans="1:6" x14ac:dyDescent="0.25">
      <c r="A285" s="903" t="s">
        <v>408</v>
      </c>
      <c r="B285" s="38" t="s">
        <v>1351</v>
      </c>
      <c r="C285" s="904" t="s">
        <v>1401</v>
      </c>
      <c r="D285" s="895">
        <v>5034</v>
      </c>
      <c r="E285" s="648">
        <v>5034</v>
      </c>
      <c r="F285" s="40">
        <v>0</v>
      </c>
    </row>
    <row r="286" spans="1:6" x14ac:dyDescent="0.25">
      <c r="A286" s="903" t="s">
        <v>409</v>
      </c>
      <c r="B286" s="38" t="s">
        <v>1353</v>
      </c>
      <c r="C286" s="904"/>
      <c r="D286" s="895">
        <v>7049</v>
      </c>
      <c r="E286" s="648">
        <v>7049</v>
      </c>
      <c r="F286" s="40">
        <v>1</v>
      </c>
    </row>
    <row r="287" spans="1:6" x14ac:dyDescent="0.25">
      <c r="A287" s="903" t="s">
        <v>410</v>
      </c>
      <c r="B287" s="38" t="s">
        <v>1353</v>
      </c>
      <c r="C287" s="904"/>
      <c r="D287" s="895">
        <v>7023</v>
      </c>
      <c r="E287" s="648">
        <v>7023</v>
      </c>
      <c r="F287" s="40">
        <v>1</v>
      </c>
    </row>
    <row r="288" spans="1:6" x14ac:dyDescent="0.25">
      <c r="A288" s="903" t="s">
        <v>1402</v>
      </c>
      <c r="B288" s="38" t="s">
        <v>1353</v>
      </c>
      <c r="C288" s="904"/>
      <c r="D288" s="895">
        <v>7086</v>
      </c>
      <c r="E288" s="648">
        <v>7086</v>
      </c>
      <c r="F288" s="40">
        <v>1</v>
      </c>
    </row>
    <row r="289" spans="1:6" x14ac:dyDescent="0.25">
      <c r="A289" s="903" t="s">
        <v>411</v>
      </c>
      <c r="B289" s="38" t="s">
        <v>1353</v>
      </c>
      <c r="C289" s="904" t="s">
        <v>1403</v>
      </c>
      <c r="D289" s="895">
        <v>7021</v>
      </c>
      <c r="E289" s="648">
        <v>7021</v>
      </c>
      <c r="F289" s="40">
        <v>0</v>
      </c>
    </row>
    <row r="290" spans="1:6" x14ac:dyDescent="0.25">
      <c r="A290" s="903" t="s">
        <v>412</v>
      </c>
      <c r="B290" s="38" t="s">
        <v>1353</v>
      </c>
      <c r="C290" s="904"/>
      <c r="D290" s="895">
        <v>7025</v>
      </c>
      <c r="E290" s="648">
        <v>7025</v>
      </c>
      <c r="F290" s="40">
        <v>1</v>
      </c>
    </row>
    <row r="291" spans="1:6" x14ac:dyDescent="0.25">
      <c r="A291" s="903" t="s">
        <v>413</v>
      </c>
      <c r="B291" s="38" t="s">
        <v>1352</v>
      </c>
      <c r="C291" s="904"/>
      <c r="D291" s="895">
        <v>6095</v>
      </c>
      <c r="E291" s="648">
        <v>6095</v>
      </c>
      <c r="F291" s="40">
        <v>1</v>
      </c>
    </row>
    <row r="292" spans="1:6" x14ac:dyDescent="0.25">
      <c r="A292" s="903" t="s">
        <v>540</v>
      </c>
      <c r="B292" s="38" t="s">
        <v>1352</v>
      </c>
      <c r="C292" s="904"/>
      <c r="D292" s="895">
        <v>6184</v>
      </c>
      <c r="E292" s="648">
        <v>6184</v>
      </c>
      <c r="F292" s="40">
        <v>1</v>
      </c>
    </row>
    <row r="293" spans="1:6" x14ac:dyDescent="0.25">
      <c r="A293" s="903" t="s">
        <v>772</v>
      </c>
      <c r="B293" s="38" t="s">
        <v>1362</v>
      </c>
      <c r="C293" s="904"/>
      <c r="D293" s="895">
        <v>4006</v>
      </c>
      <c r="E293" s="648">
        <v>4006</v>
      </c>
      <c r="F293" s="40">
        <v>1</v>
      </c>
    </row>
    <row r="294" spans="1:6" x14ac:dyDescent="0.25">
      <c r="A294" s="903" t="s">
        <v>414</v>
      </c>
      <c r="B294" s="38" t="s">
        <v>1352</v>
      </c>
      <c r="C294" s="904"/>
      <c r="D294" s="895">
        <v>6192</v>
      </c>
      <c r="E294" s="648">
        <v>6192</v>
      </c>
      <c r="F294" s="40">
        <v>1</v>
      </c>
    </row>
    <row r="295" spans="1:6" x14ac:dyDescent="0.25">
      <c r="A295" s="903" t="s">
        <v>541</v>
      </c>
      <c r="B295" s="38" t="s">
        <v>1352</v>
      </c>
      <c r="C295" s="904"/>
      <c r="D295" s="895">
        <v>6199</v>
      </c>
      <c r="E295" s="648">
        <v>6199</v>
      </c>
      <c r="F295" s="40">
        <v>1</v>
      </c>
    </row>
    <row r="296" spans="1:6" x14ac:dyDescent="0.25">
      <c r="A296" s="903" t="s">
        <v>415</v>
      </c>
      <c r="B296" s="38" t="s">
        <v>1351</v>
      </c>
      <c r="C296" s="904"/>
      <c r="D296" s="895">
        <v>5042</v>
      </c>
      <c r="E296" s="648">
        <v>5042</v>
      </c>
      <c r="F296" s="40">
        <v>1</v>
      </c>
    </row>
    <row r="297" spans="1:6" x14ac:dyDescent="0.25">
      <c r="A297" s="903" t="s">
        <v>773</v>
      </c>
      <c r="B297" s="38" t="s">
        <v>1351</v>
      </c>
      <c r="C297" s="904"/>
      <c r="D297" s="895">
        <v>5060</v>
      </c>
      <c r="E297" s="648">
        <v>5060</v>
      </c>
      <c r="F297" s="40">
        <v>1</v>
      </c>
    </row>
    <row r="298" spans="1:6" x14ac:dyDescent="0.25">
      <c r="A298" s="903" t="s">
        <v>44</v>
      </c>
      <c r="B298" s="38" t="s">
        <v>1351</v>
      </c>
      <c r="C298" s="904"/>
      <c r="D298" s="895">
        <v>5078</v>
      </c>
      <c r="E298" s="648">
        <v>5078</v>
      </c>
      <c r="F298" s="40">
        <v>1</v>
      </c>
    </row>
    <row r="299" spans="1:6" x14ac:dyDescent="0.25">
      <c r="A299" s="903" t="s">
        <v>896</v>
      </c>
      <c r="B299" s="38" t="s">
        <v>1352</v>
      </c>
      <c r="C299" s="904"/>
      <c r="D299" s="895">
        <v>6033</v>
      </c>
      <c r="E299" s="648">
        <v>6033</v>
      </c>
      <c r="F299" s="40">
        <v>1</v>
      </c>
    </row>
    <row r="300" spans="1:6" x14ac:dyDescent="0.25">
      <c r="A300" s="903" t="s">
        <v>542</v>
      </c>
      <c r="B300" s="38" t="s">
        <v>1351</v>
      </c>
      <c r="C300" s="904"/>
      <c r="D300" s="895">
        <v>5045</v>
      </c>
      <c r="E300" s="648">
        <v>5045</v>
      </c>
      <c r="F300" s="40">
        <v>1</v>
      </c>
    </row>
    <row r="301" spans="1:6" x14ac:dyDescent="0.25">
      <c r="A301" s="903" t="s">
        <v>416</v>
      </c>
      <c r="B301" s="38" t="s">
        <v>1362</v>
      </c>
      <c r="C301" s="904"/>
      <c r="D301" s="895">
        <v>4001</v>
      </c>
      <c r="E301" s="648">
        <v>4001</v>
      </c>
      <c r="F301" s="40">
        <v>1</v>
      </c>
    </row>
    <row r="302" spans="1:6" x14ac:dyDescent="0.25">
      <c r="A302" s="903" t="s">
        <v>417</v>
      </c>
      <c r="B302" s="38" t="s">
        <v>1352</v>
      </c>
      <c r="C302" s="904"/>
      <c r="D302" s="895">
        <v>6001</v>
      </c>
      <c r="E302" s="648">
        <v>6001</v>
      </c>
      <c r="F302" s="40">
        <v>1</v>
      </c>
    </row>
    <row r="303" spans="1:6" x14ac:dyDescent="0.25">
      <c r="A303" s="903" t="s">
        <v>418</v>
      </c>
      <c r="B303" s="38" t="s">
        <v>1351</v>
      </c>
      <c r="C303" s="904"/>
      <c r="D303" s="895">
        <v>5001</v>
      </c>
      <c r="E303" s="648">
        <v>5001</v>
      </c>
      <c r="F303" s="40">
        <v>1</v>
      </c>
    </row>
    <row r="304" spans="1:6" x14ac:dyDescent="0.25">
      <c r="A304" s="903" t="s">
        <v>419</v>
      </c>
      <c r="B304" s="38" t="s">
        <v>1353</v>
      </c>
      <c r="C304" s="904"/>
      <c r="D304" s="895">
        <v>7001</v>
      </c>
      <c r="E304" s="648">
        <v>7001</v>
      </c>
      <c r="F304" s="40">
        <v>1</v>
      </c>
    </row>
    <row r="305" spans="1:6" x14ac:dyDescent="0.25">
      <c r="A305" s="903" t="s">
        <v>1404</v>
      </c>
      <c r="B305" s="38" t="s">
        <v>1362</v>
      </c>
      <c r="C305" s="904"/>
      <c r="D305" s="895">
        <v>4015</v>
      </c>
      <c r="E305" s="648">
        <v>4015</v>
      </c>
      <c r="F305" s="40">
        <v>1</v>
      </c>
    </row>
    <row r="306" spans="1:6" x14ac:dyDescent="0.25">
      <c r="A306" s="903" t="s">
        <v>1404</v>
      </c>
      <c r="B306" s="38" t="s">
        <v>1351</v>
      </c>
      <c r="C306" s="904"/>
      <c r="D306" s="895">
        <v>5075</v>
      </c>
      <c r="E306" s="648">
        <v>5075</v>
      </c>
      <c r="F306" s="40">
        <v>1</v>
      </c>
    </row>
    <row r="307" spans="1:6" x14ac:dyDescent="0.25">
      <c r="A307" s="903" t="s">
        <v>543</v>
      </c>
      <c r="B307" s="38" t="s">
        <v>1353</v>
      </c>
      <c r="C307" s="904"/>
      <c r="D307" s="895">
        <v>7026</v>
      </c>
      <c r="E307" s="648">
        <v>7026</v>
      </c>
      <c r="F307" s="40">
        <v>1</v>
      </c>
    </row>
    <row r="308" spans="1:6" x14ac:dyDescent="0.25">
      <c r="A308" s="903" t="s">
        <v>420</v>
      </c>
      <c r="B308" s="38" t="s">
        <v>1351</v>
      </c>
      <c r="C308" s="904"/>
      <c r="D308" s="895">
        <v>5079</v>
      </c>
      <c r="E308" s="648">
        <v>5079</v>
      </c>
      <c r="F308" s="40">
        <v>1</v>
      </c>
    </row>
    <row r="309" spans="1:6" x14ac:dyDescent="0.25">
      <c r="A309" s="903" t="s">
        <v>1522</v>
      </c>
      <c r="B309" s="38" t="s">
        <v>1353</v>
      </c>
      <c r="C309" s="904"/>
      <c r="D309" s="895">
        <v>7095</v>
      </c>
      <c r="E309" s="648">
        <v>7095</v>
      </c>
      <c r="F309" s="40">
        <v>1</v>
      </c>
    </row>
    <row r="310" spans="1:6" x14ac:dyDescent="0.25">
      <c r="A310" s="903" t="s">
        <v>1405</v>
      </c>
      <c r="B310" s="38" t="s">
        <v>1352</v>
      </c>
      <c r="C310" s="904"/>
      <c r="D310" s="895">
        <v>6202</v>
      </c>
      <c r="E310" s="648">
        <v>6202</v>
      </c>
      <c r="F310" s="40">
        <v>1</v>
      </c>
    </row>
    <row r="311" spans="1:6" x14ac:dyDescent="0.25">
      <c r="A311" s="903" t="s">
        <v>421</v>
      </c>
      <c r="B311" s="38" t="s">
        <v>1351</v>
      </c>
      <c r="C311" s="904"/>
      <c r="D311" s="895">
        <v>5047</v>
      </c>
      <c r="E311" s="648">
        <v>5047</v>
      </c>
      <c r="F311" s="40">
        <v>1</v>
      </c>
    </row>
    <row r="312" spans="1:6" x14ac:dyDescent="0.25">
      <c r="A312" s="903" t="s">
        <v>902</v>
      </c>
      <c r="B312" s="38" t="s">
        <v>1353</v>
      </c>
      <c r="C312" s="904"/>
      <c r="D312" s="895">
        <v>7073</v>
      </c>
      <c r="E312" s="648">
        <v>7073</v>
      </c>
      <c r="F312" s="40">
        <v>1</v>
      </c>
    </row>
    <row r="313" spans="1:6" x14ac:dyDescent="0.25">
      <c r="A313" s="903" t="s">
        <v>422</v>
      </c>
      <c r="B313" s="38" t="s">
        <v>1353</v>
      </c>
      <c r="C313" s="904"/>
      <c r="D313" s="895">
        <v>7027</v>
      </c>
      <c r="E313" s="648">
        <v>7027</v>
      </c>
      <c r="F313" s="40">
        <v>1</v>
      </c>
    </row>
    <row r="314" spans="1:6" x14ac:dyDescent="0.25">
      <c r="A314" s="903" t="s">
        <v>423</v>
      </c>
      <c r="B314" s="38" t="s">
        <v>1351</v>
      </c>
      <c r="C314" s="904"/>
      <c r="D314" s="895">
        <v>5048</v>
      </c>
      <c r="E314" s="648">
        <v>5048</v>
      </c>
      <c r="F314" s="40">
        <v>1</v>
      </c>
    </row>
    <row r="315" spans="1:6" x14ac:dyDescent="0.25">
      <c r="A315" s="903" t="s">
        <v>615</v>
      </c>
      <c r="B315" s="38" t="s">
        <v>1352</v>
      </c>
      <c r="C315" s="904"/>
      <c r="D315" s="895">
        <v>6017</v>
      </c>
      <c r="E315" s="648">
        <v>6017</v>
      </c>
      <c r="F315" s="40">
        <v>1</v>
      </c>
    </row>
    <row r="316" spans="1:6" x14ac:dyDescent="0.25">
      <c r="A316" s="903" t="s">
        <v>424</v>
      </c>
      <c r="B316" s="38" t="s">
        <v>1352</v>
      </c>
      <c r="C316" s="904"/>
      <c r="D316" s="895">
        <v>6104</v>
      </c>
      <c r="E316" s="648">
        <v>6104</v>
      </c>
      <c r="F316" s="40">
        <v>1</v>
      </c>
    </row>
    <row r="317" spans="1:6" x14ac:dyDescent="0.25">
      <c r="A317" s="903" t="s">
        <v>425</v>
      </c>
      <c r="B317" s="38" t="s">
        <v>1351</v>
      </c>
      <c r="C317" s="904"/>
      <c r="D317" s="895">
        <v>5049</v>
      </c>
      <c r="E317" s="648">
        <v>5049</v>
      </c>
      <c r="F317" s="40">
        <v>1</v>
      </c>
    </row>
    <row r="318" spans="1:6" x14ac:dyDescent="0.25">
      <c r="A318" s="903" t="s">
        <v>426</v>
      </c>
      <c r="B318" s="38" t="s">
        <v>1352</v>
      </c>
      <c r="C318" s="904"/>
      <c r="D318" s="895">
        <v>6105</v>
      </c>
      <c r="E318" s="648">
        <v>6105</v>
      </c>
      <c r="F318" s="40">
        <v>1</v>
      </c>
    </row>
    <row r="319" spans="1:6" x14ac:dyDescent="0.25">
      <c r="A319" s="903" t="s">
        <v>869</v>
      </c>
      <c r="B319" s="38" t="s">
        <v>1353</v>
      </c>
      <c r="C319" s="904"/>
      <c r="D319" s="895">
        <v>7067</v>
      </c>
      <c r="E319" s="648">
        <v>7067</v>
      </c>
      <c r="F319" s="40">
        <v>1</v>
      </c>
    </row>
    <row r="320" spans="1:6" x14ac:dyDescent="0.25">
      <c r="A320" s="903" t="s">
        <v>427</v>
      </c>
      <c r="B320" s="38" t="s">
        <v>1352</v>
      </c>
      <c r="C320" s="904"/>
      <c r="D320" s="895">
        <v>6107</v>
      </c>
      <c r="E320" s="648">
        <v>6107</v>
      </c>
      <c r="F320" s="40">
        <v>1</v>
      </c>
    </row>
    <row r="321" spans="1:6" x14ac:dyDescent="0.25">
      <c r="A321" s="903" t="s">
        <v>1526</v>
      </c>
      <c r="B321" s="38" t="s">
        <v>1353</v>
      </c>
      <c r="C321" s="904" t="s">
        <v>1527</v>
      </c>
      <c r="D321" s="895">
        <v>7089</v>
      </c>
      <c r="E321" s="648">
        <v>7089</v>
      </c>
      <c r="F321" s="40">
        <v>0</v>
      </c>
    </row>
    <row r="322" spans="1:6" x14ac:dyDescent="0.25">
      <c r="A322" s="903" t="s">
        <v>428</v>
      </c>
      <c r="B322" s="38" t="s">
        <v>1352</v>
      </c>
      <c r="C322" s="904"/>
      <c r="D322" s="895">
        <v>6106</v>
      </c>
      <c r="E322" s="648">
        <v>6106</v>
      </c>
      <c r="F322" s="40">
        <v>1</v>
      </c>
    </row>
    <row r="323" spans="1:6" x14ac:dyDescent="0.25">
      <c r="A323" s="903" t="s">
        <v>429</v>
      </c>
      <c r="B323" s="38" t="s">
        <v>1353</v>
      </c>
      <c r="C323" s="904"/>
      <c r="D323" s="895">
        <v>7028</v>
      </c>
      <c r="E323" s="648">
        <v>7028</v>
      </c>
      <c r="F323" s="40">
        <v>1</v>
      </c>
    </row>
    <row r="324" spans="1:6" x14ac:dyDescent="0.25">
      <c r="A324" s="903" t="s">
        <v>430</v>
      </c>
      <c r="B324" s="38" t="s">
        <v>1352</v>
      </c>
      <c r="C324" s="904"/>
      <c r="D324" s="895">
        <v>6167</v>
      </c>
      <c r="E324" s="648">
        <v>6167</v>
      </c>
      <c r="F324" s="40">
        <v>1</v>
      </c>
    </row>
    <row r="325" spans="1:6" x14ac:dyDescent="0.25">
      <c r="A325" s="903" t="s">
        <v>1523</v>
      </c>
      <c r="B325" s="38" t="s">
        <v>1353</v>
      </c>
      <c r="C325" s="904"/>
      <c r="D325" s="895">
        <v>7096</v>
      </c>
      <c r="E325" s="648">
        <v>7096</v>
      </c>
      <c r="F325" s="40">
        <v>1</v>
      </c>
    </row>
    <row r="326" spans="1:6" x14ac:dyDescent="0.25">
      <c r="A326" s="903" t="s">
        <v>1528</v>
      </c>
      <c r="B326" s="38" t="s">
        <v>1353</v>
      </c>
      <c r="C326" s="904" t="s">
        <v>1529</v>
      </c>
      <c r="D326" s="895">
        <v>7065</v>
      </c>
      <c r="E326" s="648">
        <v>7065</v>
      </c>
      <c r="F326" s="40">
        <v>0</v>
      </c>
    </row>
    <row r="327" spans="1:6" x14ac:dyDescent="0.25">
      <c r="A327" s="903" t="s">
        <v>50</v>
      </c>
      <c r="B327" s="38" t="s">
        <v>1353</v>
      </c>
      <c r="C327" s="904"/>
      <c r="D327" s="895">
        <v>7065</v>
      </c>
      <c r="E327" s="648">
        <v>7065</v>
      </c>
      <c r="F327" s="40">
        <v>1</v>
      </c>
    </row>
    <row r="328" spans="1:6" x14ac:dyDescent="0.25">
      <c r="A328" s="903" t="s">
        <v>431</v>
      </c>
      <c r="B328" s="38" t="s">
        <v>1351</v>
      </c>
      <c r="C328" s="904"/>
      <c r="D328" s="895">
        <v>5051</v>
      </c>
      <c r="E328" s="648">
        <v>5051</v>
      </c>
      <c r="F328" s="40">
        <v>1</v>
      </c>
    </row>
    <row r="329" spans="1:6" x14ac:dyDescent="0.25">
      <c r="A329" s="903" t="s">
        <v>432</v>
      </c>
      <c r="B329" s="38" t="s">
        <v>1353</v>
      </c>
      <c r="C329" s="904"/>
      <c r="D329" s="895">
        <v>7029</v>
      </c>
      <c r="E329" s="648">
        <v>7029</v>
      </c>
      <c r="F329" s="40">
        <v>1</v>
      </c>
    </row>
    <row r="330" spans="1:6" x14ac:dyDescent="0.25">
      <c r="A330" s="903" t="s">
        <v>433</v>
      </c>
      <c r="B330" s="38" t="s">
        <v>1353</v>
      </c>
      <c r="C330" s="904" t="s">
        <v>1372</v>
      </c>
      <c r="D330" s="895">
        <v>7004</v>
      </c>
      <c r="E330" s="648">
        <v>7004</v>
      </c>
      <c r="F330" s="40">
        <v>0</v>
      </c>
    </row>
    <row r="331" spans="1:6" x14ac:dyDescent="0.25">
      <c r="A331" s="903" t="s">
        <v>1143</v>
      </c>
      <c r="B331" s="38" t="s">
        <v>1352</v>
      </c>
      <c r="C331" s="904" t="s">
        <v>1406</v>
      </c>
      <c r="D331" s="895">
        <v>6112</v>
      </c>
      <c r="E331" s="648">
        <v>6112</v>
      </c>
      <c r="F331" s="40">
        <v>0</v>
      </c>
    </row>
    <row r="332" spans="1:6" x14ac:dyDescent="0.25">
      <c r="A332" s="903" t="s">
        <v>434</v>
      </c>
      <c r="B332" s="38" t="s">
        <v>1353</v>
      </c>
      <c r="C332" s="904" t="s">
        <v>1407</v>
      </c>
      <c r="D332" s="895">
        <v>7044</v>
      </c>
      <c r="E332" s="648">
        <v>7044</v>
      </c>
      <c r="F332" s="40">
        <v>0</v>
      </c>
    </row>
    <row r="333" spans="1:6" x14ac:dyDescent="0.25">
      <c r="A333" s="903" t="s">
        <v>544</v>
      </c>
      <c r="B333" s="38" t="s">
        <v>1353</v>
      </c>
      <c r="C333" s="904"/>
      <c r="D333" s="895">
        <v>7044</v>
      </c>
      <c r="E333" s="648">
        <v>7044</v>
      </c>
      <c r="F333" s="40">
        <v>1</v>
      </c>
    </row>
    <row r="334" spans="1:6" x14ac:dyDescent="0.25">
      <c r="A334" s="903" t="s">
        <v>435</v>
      </c>
      <c r="B334" s="38" t="s">
        <v>1352</v>
      </c>
      <c r="C334" s="904" t="s">
        <v>1408</v>
      </c>
      <c r="D334" s="895">
        <v>6085</v>
      </c>
      <c r="E334" s="648">
        <v>6085</v>
      </c>
      <c r="F334" s="40">
        <v>0</v>
      </c>
    </row>
    <row r="335" spans="1:6" x14ac:dyDescent="0.25">
      <c r="A335" s="903" t="s">
        <v>436</v>
      </c>
      <c r="B335" s="38" t="s">
        <v>1352</v>
      </c>
      <c r="C335" s="904"/>
      <c r="D335" s="895">
        <v>6112</v>
      </c>
      <c r="E335" s="648">
        <v>6112</v>
      </c>
      <c r="F335" s="40">
        <v>1</v>
      </c>
    </row>
    <row r="336" spans="1:6" x14ac:dyDescent="0.25">
      <c r="A336" s="903" t="s">
        <v>1144</v>
      </c>
      <c r="B336" s="38" t="s">
        <v>1352</v>
      </c>
      <c r="C336" s="904" t="s">
        <v>1406</v>
      </c>
      <c r="D336" s="895">
        <v>6112</v>
      </c>
      <c r="E336" s="648">
        <v>6112</v>
      </c>
      <c r="F336" s="40">
        <v>0</v>
      </c>
    </row>
    <row r="337" spans="1:6" x14ac:dyDescent="0.25">
      <c r="A337" s="903" t="s">
        <v>437</v>
      </c>
      <c r="B337" s="38" t="s">
        <v>1352</v>
      </c>
      <c r="C337" s="904" t="s">
        <v>1409</v>
      </c>
      <c r="D337" s="895">
        <v>6184</v>
      </c>
      <c r="E337" s="648">
        <v>6184</v>
      </c>
      <c r="F337" s="40">
        <v>0</v>
      </c>
    </row>
    <row r="338" spans="1:6" x14ac:dyDescent="0.25">
      <c r="A338" s="903" t="s">
        <v>438</v>
      </c>
      <c r="B338" s="38" t="s">
        <v>1352</v>
      </c>
      <c r="C338" s="904"/>
      <c r="D338" s="895">
        <v>6182</v>
      </c>
      <c r="E338" s="648">
        <v>6182</v>
      </c>
      <c r="F338" s="40">
        <v>1</v>
      </c>
    </row>
    <row r="339" spans="1:6" x14ac:dyDescent="0.25">
      <c r="A339" s="903" t="s">
        <v>774</v>
      </c>
      <c r="B339" s="38" t="s">
        <v>1352</v>
      </c>
      <c r="C339" s="904"/>
      <c r="D339" s="895">
        <v>6022</v>
      </c>
      <c r="E339" s="648">
        <v>6022</v>
      </c>
      <c r="F339" s="40">
        <v>1</v>
      </c>
    </row>
    <row r="340" spans="1:6" x14ac:dyDescent="0.25">
      <c r="A340" s="903" t="s">
        <v>545</v>
      </c>
      <c r="B340" s="38" t="s">
        <v>1352</v>
      </c>
      <c r="C340" s="904"/>
      <c r="D340" s="895">
        <v>6181</v>
      </c>
      <c r="E340" s="648">
        <v>6181</v>
      </c>
      <c r="F340" s="40">
        <v>1</v>
      </c>
    </row>
    <row r="341" spans="1:6" x14ac:dyDescent="0.25">
      <c r="A341" s="903" t="s">
        <v>978</v>
      </c>
      <c r="B341" s="38" t="s">
        <v>1352</v>
      </c>
      <c r="C341" s="904"/>
      <c r="D341" s="895">
        <v>6042</v>
      </c>
      <c r="E341" s="648">
        <v>6042</v>
      </c>
      <c r="F341" s="40">
        <v>1</v>
      </c>
    </row>
    <row r="342" spans="1:6" x14ac:dyDescent="0.25">
      <c r="A342" s="903" t="s">
        <v>439</v>
      </c>
      <c r="B342" s="38" t="s">
        <v>1351</v>
      </c>
      <c r="C342" s="904"/>
      <c r="D342" s="895">
        <v>5112</v>
      </c>
      <c r="E342" s="648">
        <v>5112</v>
      </c>
      <c r="F342" s="40">
        <v>1</v>
      </c>
    </row>
    <row r="343" spans="1:6" x14ac:dyDescent="0.25">
      <c r="A343" s="903" t="s">
        <v>440</v>
      </c>
      <c r="B343" s="38" t="s">
        <v>1352</v>
      </c>
      <c r="C343" s="904"/>
      <c r="D343" s="895">
        <v>6021</v>
      </c>
      <c r="E343" s="648">
        <v>6021</v>
      </c>
      <c r="F343" s="40">
        <v>1</v>
      </c>
    </row>
    <row r="344" spans="1:6" x14ac:dyDescent="0.25">
      <c r="A344" s="903" t="s">
        <v>546</v>
      </c>
      <c r="B344" s="38" t="s">
        <v>1351</v>
      </c>
      <c r="C344" s="904"/>
      <c r="D344" s="895">
        <v>5126</v>
      </c>
      <c r="E344" s="648">
        <v>5126</v>
      </c>
      <c r="F344" s="40">
        <v>1</v>
      </c>
    </row>
    <row r="345" spans="1:6" x14ac:dyDescent="0.25">
      <c r="A345" s="903" t="s">
        <v>862</v>
      </c>
      <c r="B345" s="38" t="s">
        <v>1351</v>
      </c>
      <c r="C345" s="904" t="s">
        <v>1410</v>
      </c>
      <c r="D345" s="895">
        <v>5066</v>
      </c>
      <c r="E345" s="648">
        <v>5066</v>
      </c>
      <c r="F345" s="40">
        <v>0</v>
      </c>
    </row>
    <row r="346" spans="1:6" x14ac:dyDescent="0.25">
      <c r="A346" s="903" t="s">
        <v>441</v>
      </c>
      <c r="B346" s="38" t="s">
        <v>1351</v>
      </c>
      <c r="C346" s="904"/>
      <c r="D346" s="895">
        <v>5053</v>
      </c>
      <c r="E346" s="648">
        <v>5053</v>
      </c>
      <c r="F346" s="40">
        <v>1</v>
      </c>
    </row>
    <row r="347" spans="1:6" x14ac:dyDescent="0.25">
      <c r="A347" s="903" t="s">
        <v>623</v>
      </c>
      <c r="B347" s="38" t="s">
        <v>1351</v>
      </c>
      <c r="C347" s="904"/>
      <c r="D347" s="895">
        <v>5004</v>
      </c>
      <c r="E347" s="648">
        <v>5004</v>
      </c>
      <c r="F347" s="40">
        <v>1</v>
      </c>
    </row>
    <row r="348" spans="1:6" x14ac:dyDescent="0.25">
      <c r="A348" s="903" t="s">
        <v>889</v>
      </c>
      <c r="B348" s="38" t="s">
        <v>1351</v>
      </c>
      <c r="C348" s="904"/>
      <c r="D348" s="895">
        <v>5151</v>
      </c>
      <c r="E348" s="648">
        <v>5151</v>
      </c>
      <c r="F348" s="40">
        <v>1</v>
      </c>
    </row>
    <row r="349" spans="1:6" x14ac:dyDescent="0.25">
      <c r="A349" s="903" t="s">
        <v>442</v>
      </c>
      <c r="B349" s="38" t="s">
        <v>1353</v>
      </c>
      <c r="C349" s="904" t="s">
        <v>1411</v>
      </c>
      <c r="D349" s="895">
        <v>7056</v>
      </c>
      <c r="E349" s="648">
        <v>7056</v>
      </c>
      <c r="F349" s="40">
        <v>0</v>
      </c>
    </row>
    <row r="350" spans="1:6" x14ac:dyDescent="0.25">
      <c r="A350" s="903" t="s">
        <v>547</v>
      </c>
      <c r="B350" s="38" t="s">
        <v>1351</v>
      </c>
      <c r="C350" s="904" t="s">
        <v>1412</v>
      </c>
      <c r="D350" s="895">
        <v>5104</v>
      </c>
      <c r="E350" s="648">
        <v>5104</v>
      </c>
      <c r="F350" s="40">
        <v>0</v>
      </c>
    </row>
    <row r="351" spans="1:6" x14ac:dyDescent="0.25">
      <c r="A351" s="903" t="s">
        <v>443</v>
      </c>
      <c r="B351" s="38" t="s">
        <v>1362</v>
      </c>
      <c r="C351" s="904"/>
      <c r="D351" s="895">
        <v>4013</v>
      </c>
      <c r="E351" s="648">
        <v>4013</v>
      </c>
      <c r="F351" s="40">
        <v>1</v>
      </c>
    </row>
    <row r="352" spans="1:6" x14ac:dyDescent="0.25">
      <c r="A352" s="903" t="s">
        <v>444</v>
      </c>
      <c r="B352" s="38" t="s">
        <v>1351</v>
      </c>
      <c r="C352" s="904" t="s">
        <v>1413</v>
      </c>
      <c r="D352" s="895">
        <v>5064</v>
      </c>
      <c r="E352" s="648">
        <v>5064</v>
      </c>
      <c r="F352" s="40">
        <v>0</v>
      </c>
    </row>
    <row r="353" spans="1:6" x14ac:dyDescent="0.25">
      <c r="A353" s="903" t="s">
        <v>548</v>
      </c>
      <c r="B353" s="38" t="s">
        <v>1351</v>
      </c>
      <c r="C353" s="904"/>
      <c r="D353" s="895">
        <v>5085</v>
      </c>
      <c r="E353" s="648">
        <v>5085</v>
      </c>
      <c r="F353" s="40">
        <v>1</v>
      </c>
    </row>
    <row r="354" spans="1:6" x14ac:dyDescent="0.25">
      <c r="A354" s="903" t="s">
        <v>885</v>
      </c>
      <c r="B354" s="38" t="s">
        <v>1351</v>
      </c>
      <c r="C354" s="904"/>
      <c r="D354" s="895">
        <v>5147</v>
      </c>
      <c r="E354" s="648">
        <v>5147</v>
      </c>
      <c r="F354" s="40">
        <v>1</v>
      </c>
    </row>
    <row r="355" spans="1:6" x14ac:dyDescent="0.25">
      <c r="A355" s="903" t="s">
        <v>445</v>
      </c>
      <c r="B355" s="38" t="s">
        <v>1351</v>
      </c>
      <c r="C355" s="904"/>
      <c r="D355" s="895">
        <v>5054</v>
      </c>
      <c r="E355" s="648">
        <v>5054</v>
      </c>
      <c r="F355" s="40">
        <v>1</v>
      </c>
    </row>
    <row r="356" spans="1:6" x14ac:dyDescent="0.25">
      <c r="A356" s="903" t="s">
        <v>882</v>
      </c>
      <c r="B356" s="38" t="s">
        <v>1351</v>
      </c>
      <c r="C356" s="904"/>
      <c r="D356" s="895">
        <v>5144</v>
      </c>
      <c r="E356" s="648">
        <v>5144</v>
      </c>
      <c r="F356" s="40">
        <v>1</v>
      </c>
    </row>
    <row r="357" spans="1:6" x14ac:dyDescent="0.25">
      <c r="A357" s="903" t="s">
        <v>446</v>
      </c>
      <c r="B357" s="38" t="s">
        <v>1351</v>
      </c>
      <c r="C357" s="904"/>
      <c r="D357" s="895">
        <v>5076</v>
      </c>
      <c r="E357" s="648">
        <v>5076</v>
      </c>
      <c r="F357" s="40">
        <v>1</v>
      </c>
    </row>
    <row r="358" spans="1:6" x14ac:dyDescent="0.25">
      <c r="A358" s="903" t="s">
        <v>891</v>
      </c>
      <c r="B358" s="38" t="s">
        <v>1351</v>
      </c>
      <c r="C358" s="904"/>
      <c r="D358" s="895">
        <v>5153</v>
      </c>
      <c r="E358" s="648">
        <v>5153</v>
      </c>
      <c r="F358" s="40">
        <v>1</v>
      </c>
    </row>
    <row r="359" spans="1:6" x14ac:dyDescent="0.25">
      <c r="A359" s="903" t="s">
        <v>1414</v>
      </c>
      <c r="B359" s="38" t="s">
        <v>1351</v>
      </c>
      <c r="C359" s="904"/>
      <c r="D359" s="895">
        <v>5200</v>
      </c>
      <c r="E359" s="648">
        <v>5200</v>
      </c>
      <c r="F359" s="40">
        <v>1</v>
      </c>
    </row>
    <row r="360" spans="1:6" x14ac:dyDescent="0.25">
      <c r="A360" s="903" t="s">
        <v>447</v>
      </c>
      <c r="B360" s="38" t="s">
        <v>1353</v>
      </c>
      <c r="C360" s="904"/>
      <c r="D360" s="895">
        <v>7030</v>
      </c>
      <c r="E360" s="648">
        <v>7030</v>
      </c>
      <c r="F360" s="40">
        <v>1</v>
      </c>
    </row>
    <row r="361" spans="1:6" x14ac:dyDescent="0.25">
      <c r="A361" s="903" t="s">
        <v>549</v>
      </c>
      <c r="B361" s="38" t="s">
        <v>1352</v>
      </c>
      <c r="C361" s="904"/>
      <c r="D361" s="895">
        <v>6118</v>
      </c>
      <c r="E361" s="648">
        <v>6118</v>
      </c>
      <c r="F361" s="40">
        <v>1</v>
      </c>
    </row>
    <row r="362" spans="1:6" x14ac:dyDescent="0.25">
      <c r="A362" s="903" t="s">
        <v>448</v>
      </c>
      <c r="B362" s="38" t="s">
        <v>1351</v>
      </c>
      <c r="C362" s="904"/>
      <c r="D362" s="895">
        <v>5097</v>
      </c>
      <c r="E362" s="648">
        <v>5097</v>
      </c>
      <c r="F362" s="40">
        <v>1</v>
      </c>
    </row>
    <row r="363" spans="1:6" x14ac:dyDescent="0.25">
      <c r="A363" s="903" t="s">
        <v>913</v>
      </c>
      <c r="B363" s="38" t="s">
        <v>1352</v>
      </c>
      <c r="C363" s="904"/>
      <c r="D363" s="895">
        <v>6060</v>
      </c>
      <c r="E363" s="648">
        <v>6060</v>
      </c>
      <c r="F363" s="40">
        <v>1</v>
      </c>
    </row>
    <row r="364" spans="1:6" x14ac:dyDescent="0.25">
      <c r="A364" s="903" t="s">
        <v>449</v>
      </c>
      <c r="B364" s="38" t="s">
        <v>1351</v>
      </c>
      <c r="C364" s="904"/>
      <c r="D364" s="895">
        <v>5055</v>
      </c>
      <c r="E364" s="648">
        <v>5055</v>
      </c>
      <c r="F364" s="40">
        <v>1</v>
      </c>
    </row>
    <row r="365" spans="1:6" x14ac:dyDescent="0.25">
      <c r="A365" s="903" t="s">
        <v>550</v>
      </c>
      <c r="B365" s="38" t="s">
        <v>1353</v>
      </c>
      <c r="C365" s="904"/>
      <c r="D365" s="895">
        <v>7056</v>
      </c>
      <c r="E365" s="648">
        <v>7056</v>
      </c>
      <c r="F365" s="40">
        <v>1</v>
      </c>
    </row>
    <row r="366" spans="1:6" x14ac:dyDescent="0.25">
      <c r="A366" s="903" t="s">
        <v>935</v>
      </c>
      <c r="B366" s="38" t="s">
        <v>1352</v>
      </c>
      <c r="C366" s="904" t="s">
        <v>1415</v>
      </c>
      <c r="D366" s="895">
        <v>6180</v>
      </c>
      <c r="E366" s="648">
        <v>6180</v>
      </c>
      <c r="F366" s="40">
        <v>0</v>
      </c>
    </row>
    <row r="367" spans="1:6" x14ac:dyDescent="0.25">
      <c r="A367" s="903" t="s">
        <v>450</v>
      </c>
      <c r="B367" s="38" t="s">
        <v>1351</v>
      </c>
      <c r="C367" s="904"/>
      <c r="D367" s="895">
        <v>5070</v>
      </c>
      <c r="E367" s="648">
        <v>5070</v>
      </c>
      <c r="F367" s="40">
        <v>1</v>
      </c>
    </row>
    <row r="368" spans="1:6" x14ac:dyDescent="0.25">
      <c r="A368" s="903" t="s">
        <v>451</v>
      </c>
      <c r="B368" s="38" t="s">
        <v>1353</v>
      </c>
      <c r="C368" s="904" t="s">
        <v>1388</v>
      </c>
      <c r="D368" s="895">
        <v>7038</v>
      </c>
      <c r="E368" s="648">
        <v>7038</v>
      </c>
      <c r="F368" s="40">
        <v>0</v>
      </c>
    </row>
    <row r="369" spans="1:6" x14ac:dyDescent="0.25">
      <c r="A369" s="903" t="s">
        <v>452</v>
      </c>
      <c r="B369" s="38" t="s">
        <v>1351</v>
      </c>
      <c r="C369" s="904"/>
      <c r="D369" s="895">
        <v>5056</v>
      </c>
      <c r="E369" s="648">
        <v>5056</v>
      </c>
      <c r="F369" s="40">
        <v>1</v>
      </c>
    </row>
    <row r="370" spans="1:6" x14ac:dyDescent="0.25">
      <c r="A370" s="903" t="s">
        <v>453</v>
      </c>
      <c r="B370" s="38" t="s">
        <v>1353</v>
      </c>
      <c r="C370" s="904"/>
      <c r="D370" s="895">
        <v>7031</v>
      </c>
      <c r="E370" s="648">
        <v>7031</v>
      </c>
      <c r="F370" s="40">
        <v>1</v>
      </c>
    </row>
    <row r="371" spans="1:6" x14ac:dyDescent="0.25">
      <c r="A371" s="903" t="s">
        <v>1416</v>
      </c>
      <c r="B371" s="38" t="s">
        <v>1352</v>
      </c>
      <c r="C371" s="904"/>
      <c r="D371" s="895">
        <v>6203</v>
      </c>
      <c r="E371" s="648">
        <v>6203</v>
      </c>
      <c r="F371" s="40">
        <v>1</v>
      </c>
    </row>
    <row r="372" spans="1:6" x14ac:dyDescent="0.25">
      <c r="A372" s="903" t="s">
        <v>454</v>
      </c>
      <c r="B372" s="38" t="s">
        <v>1351</v>
      </c>
      <c r="C372" s="904" t="s">
        <v>1417</v>
      </c>
      <c r="D372" s="895">
        <v>5085</v>
      </c>
      <c r="E372" s="648">
        <v>5085</v>
      </c>
      <c r="F372" s="40">
        <v>0</v>
      </c>
    </row>
    <row r="373" spans="1:6" x14ac:dyDescent="0.25">
      <c r="A373" s="903" t="s">
        <v>455</v>
      </c>
      <c r="B373" s="38" t="s">
        <v>1352</v>
      </c>
      <c r="C373" s="904" t="s">
        <v>1418</v>
      </c>
      <c r="D373" s="895">
        <v>6086</v>
      </c>
      <c r="E373" s="648">
        <v>6086</v>
      </c>
      <c r="F373" s="40">
        <v>0</v>
      </c>
    </row>
    <row r="374" spans="1:6" x14ac:dyDescent="0.25">
      <c r="A374" s="903" t="s">
        <v>456</v>
      </c>
      <c r="B374" s="38" t="s">
        <v>1352</v>
      </c>
      <c r="C374" s="904"/>
      <c r="D374" s="895">
        <v>6172</v>
      </c>
      <c r="E374" s="648">
        <v>6172</v>
      </c>
      <c r="F374" s="40">
        <v>1</v>
      </c>
    </row>
    <row r="375" spans="1:6" x14ac:dyDescent="0.25">
      <c r="A375" s="903" t="s">
        <v>457</v>
      </c>
      <c r="B375" s="38" t="s">
        <v>1351</v>
      </c>
      <c r="C375" s="904"/>
      <c r="D375" s="895">
        <v>5095</v>
      </c>
      <c r="E375" s="648">
        <v>5095</v>
      </c>
      <c r="F375" s="40">
        <v>1</v>
      </c>
    </row>
    <row r="376" spans="1:6" x14ac:dyDescent="0.25">
      <c r="A376" s="903" t="s">
        <v>458</v>
      </c>
      <c r="B376" s="38" t="s">
        <v>1353</v>
      </c>
      <c r="C376" s="904"/>
      <c r="D376" s="895">
        <v>7042</v>
      </c>
      <c r="E376" s="648">
        <v>7042</v>
      </c>
      <c r="F376" s="40">
        <v>1</v>
      </c>
    </row>
    <row r="377" spans="1:6" x14ac:dyDescent="0.25">
      <c r="A377" s="903" t="s">
        <v>459</v>
      </c>
      <c r="B377" s="38" t="s">
        <v>1351</v>
      </c>
      <c r="C377" s="904"/>
      <c r="D377" s="895">
        <v>5130</v>
      </c>
      <c r="E377" s="648">
        <v>5130</v>
      </c>
      <c r="F377" s="40">
        <v>1</v>
      </c>
    </row>
    <row r="378" spans="1:6" x14ac:dyDescent="0.25">
      <c r="A378" s="903" t="s">
        <v>460</v>
      </c>
      <c r="B378" s="38" t="s">
        <v>1351</v>
      </c>
      <c r="C378" s="904"/>
      <c r="D378" s="895">
        <v>5111</v>
      </c>
      <c r="E378" s="648">
        <v>5111</v>
      </c>
      <c r="F378" s="40">
        <v>1</v>
      </c>
    </row>
    <row r="379" spans="1:6" x14ac:dyDescent="0.25">
      <c r="A379" s="903" t="s">
        <v>775</v>
      </c>
      <c r="B379" s="38" t="s">
        <v>1351</v>
      </c>
      <c r="C379" s="904"/>
      <c r="D379" s="895">
        <v>5043</v>
      </c>
      <c r="E379" s="648">
        <v>5043</v>
      </c>
      <c r="F379" s="40">
        <v>1</v>
      </c>
    </row>
    <row r="380" spans="1:6" x14ac:dyDescent="0.25">
      <c r="A380" s="903" t="s">
        <v>461</v>
      </c>
      <c r="B380" s="38" t="s">
        <v>1352</v>
      </c>
      <c r="C380" s="904"/>
      <c r="D380" s="895">
        <v>6121</v>
      </c>
      <c r="E380" s="648">
        <v>6121</v>
      </c>
      <c r="F380" s="40">
        <v>1</v>
      </c>
    </row>
    <row r="381" spans="1:6" x14ac:dyDescent="0.25">
      <c r="A381" s="903" t="s">
        <v>551</v>
      </c>
      <c r="B381" s="38" t="s">
        <v>1352</v>
      </c>
      <c r="C381" s="904"/>
      <c r="D381" s="895">
        <v>6122</v>
      </c>
      <c r="E381" s="648">
        <v>6122</v>
      </c>
      <c r="F381" s="40">
        <v>1</v>
      </c>
    </row>
    <row r="382" spans="1:6" x14ac:dyDescent="0.25">
      <c r="A382" s="903" t="s">
        <v>462</v>
      </c>
      <c r="B382" s="38" t="s">
        <v>1352</v>
      </c>
      <c r="C382" s="904"/>
      <c r="D382" s="895">
        <v>6123</v>
      </c>
      <c r="E382" s="648">
        <v>6123</v>
      </c>
      <c r="F382" s="40">
        <v>1</v>
      </c>
    </row>
    <row r="383" spans="1:6" x14ac:dyDescent="0.25">
      <c r="A383" s="903" t="s">
        <v>463</v>
      </c>
      <c r="B383" s="38" t="s">
        <v>1351</v>
      </c>
      <c r="C383" s="904"/>
      <c r="D383" s="895">
        <v>5110</v>
      </c>
      <c r="E383" s="648">
        <v>5110</v>
      </c>
      <c r="F383" s="40">
        <v>1</v>
      </c>
    </row>
    <row r="384" spans="1:6" x14ac:dyDescent="0.25">
      <c r="A384" s="903" t="s">
        <v>464</v>
      </c>
      <c r="B384" s="38" t="s">
        <v>1352</v>
      </c>
      <c r="C384" s="904" t="s">
        <v>1375</v>
      </c>
      <c r="D384" s="895">
        <v>6001</v>
      </c>
      <c r="E384" s="648">
        <v>6001</v>
      </c>
      <c r="F384" s="40">
        <v>0</v>
      </c>
    </row>
    <row r="385" spans="1:6" x14ac:dyDescent="0.25">
      <c r="A385" s="903" t="s">
        <v>552</v>
      </c>
      <c r="B385" s="38" t="s">
        <v>1351</v>
      </c>
      <c r="C385" s="904"/>
      <c r="D385" s="895">
        <v>5086</v>
      </c>
      <c r="E385" s="648">
        <v>5086</v>
      </c>
      <c r="F385" s="40">
        <v>1</v>
      </c>
    </row>
    <row r="386" spans="1:6" x14ac:dyDescent="0.25">
      <c r="A386" s="903" t="s">
        <v>984</v>
      </c>
      <c r="B386" s="38" t="s">
        <v>1351</v>
      </c>
      <c r="C386" s="904"/>
      <c r="D386" s="895">
        <v>5019</v>
      </c>
      <c r="E386" s="648">
        <v>5019</v>
      </c>
      <c r="F386" s="40">
        <v>1</v>
      </c>
    </row>
    <row r="387" spans="1:6" x14ac:dyDescent="0.25">
      <c r="A387" s="903" t="s">
        <v>625</v>
      </c>
      <c r="B387" s="38" t="s">
        <v>1352</v>
      </c>
      <c r="C387" s="904"/>
      <c r="D387" s="895">
        <v>6018</v>
      </c>
      <c r="E387" s="648">
        <v>6018</v>
      </c>
      <c r="F387" s="40">
        <v>1</v>
      </c>
    </row>
    <row r="388" spans="1:6" x14ac:dyDescent="0.25">
      <c r="A388" s="903" t="s">
        <v>465</v>
      </c>
      <c r="B388" s="38" t="s">
        <v>1352</v>
      </c>
      <c r="C388" s="904"/>
      <c r="D388" s="895">
        <v>6126</v>
      </c>
      <c r="E388" s="648">
        <v>6126</v>
      </c>
      <c r="F388" s="40">
        <v>1</v>
      </c>
    </row>
    <row r="389" spans="1:6" x14ac:dyDescent="0.25">
      <c r="A389" s="903" t="s">
        <v>553</v>
      </c>
      <c r="B389" s="38" t="s">
        <v>1352</v>
      </c>
      <c r="C389" s="904"/>
      <c r="D389" s="895">
        <v>6127</v>
      </c>
      <c r="E389" s="648">
        <v>6127</v>
      </c>
      <c r="F389" s="40">
        <v>1</v>
      </c>
    </row>
    <row r="390" spans="1:6" x14ac:dyDescent="0.25">
      <c r="A390" s="903" t="s">
        <v>466</v>
      </c>
      <c r="B390" s="38" t="s">
        <v>1352</v>
      </c>
      <c r="C390" s="904" t="s">
        <v>1419</v>
      </c>
      <c r="D390" s="895">
        <v>6127</v>
      </c>
      <c r="E390" s="648">
        <v>6127</v>
      </c>
      <c r="F390" s="40">
        <v>0</v>
      </c>
    </row>
    <row r="391" spans="1:6" x14ac:dyDescent="0.25">
      <c r="A391" s="903" t="s">
        <v>994</v>
      </c>
      <c r="B391" s="38" t="s">
        <v>1351</v>
      </c>
      <c r="C391" s="904"/>
      <c r="D391" s="895">
        <v>5162</v>
      </c>
      <c r="E391" s="648">
        <v>5162</v>
      </c>
      <c r="F391" s="40">
        <v>1</v>
      </c>
    </row>
    <row r="392" spans="1:6" x14ac:dyDescent="0.25">
      <c r="A392" s="903" t="s">
        <v>467</v>
      </c>
      <c r="B392" s="38" t="s">
        <v>1353</v>
      </c>
      <c r="C392" s="904"/>
      <c r="D392" s="895">
        <v>7033</v>
      </c>
      <c r="E392" s="648">
        <v>7033</v>
      </c>
      <c r="F392" s="40">
        <v>1</v>
      </c>
    </row>
    <row r="393" spans="1:6" x14ac:dyDescent="0.25">
      <c r="A393" s="903" t="s">
        <v>914</v>
      </c>
      <c r="B393" s="38" t="s">
        <v>1353</v>
      </c>
      <c r="C393" s="904"/>
      <c r="D393" s="895">
        <v>7077</v>
      </c>
      <c r="E393" s="648">
        <v>7077</v>
      </c>
      <c r="F393" s="40">
        <v>1</v>
      </c>
    </row>
    <row r="394" spans="1:6" x14ac:dyDescent="0.25">
      <c r="A394" s="903" t="s">
        <v>468</v>
      </c>
      <c r="B394" s="38" t="s">
        <v>1353</v>
      </c>
      <c r="C394" s="904" t="s">
        <v>1420</v>
      </c>
      <c r="D394" s="895">
        <v>7033</v>
      </c>
      <c r="E394" s="648">
        <v>7033</v>
      </c>
      <c r="F394" s="40">
        <v>0</v>
      </c>
    </row>
    <row r="395" spans="1:6" x14ac:dyDescent="0.25">
      <c r="A395" s="903" t="s">
        <v>554</v>
      </c>
      <c r="B395" s="38" t="s">
        <v>1353</v>
      </c>
      <c r="C395" s="904"/>
      <c r="D395" s="895">
        <v>7035</v>
      </c>
      <c r="E395" s="648">
        <v>7035</v>
      </c>
      <c r="F395" s="40">
        <v>1</v>
      </c>
    </row>
    <row r="396" spans="1:6" x14ac:dyDescent="0.25">
      <c r="A396" s="903" t="s">
        <v>1421</v>
      </c>
      <c r="B396" s="38" t="s">
        <v>1353</v>
      </c>
      <c r="C396" s="904"/>
      <c r="D396" s="895">
        <v>7034</v>
      </c>
      <c r="E396" s="648">
        <v>7034</v>
      </c>
      <c r="F396" s="40">
        <v>1</v>
      </c>
    </row>
    <row r="397" spans="1:6" x14ac:dyDescent="0.25">
      <c r="A397" s="903" t="s">
        <v>469</v>
      </c>
      <c r="B397" s="38" t="s">
        <v>1351</v>
      </c>
      <c r="C397" s="904"/>
      <c r="D397" s="895">
        <v>5058</v>
      </c>
      <c r="E397" s="648">
        <v>5058</v>
      </c>
      <c r="F397" s="40">
        <v>1</v>
      </c>
    </row>
    <row r="398" spans="1:6" x14ac:dyDescent="0.25">
      <c r="A398" s="903" t="s">
        <v>776</v>
      </c>
      <c r="B398" s="38" t="s">
        <v>1351</v>
      </c>
      <c r="C398" s="904"/>
      <c r="D398" s="895">
        <v>5067</v>
      </c>
      <c r="E398" s="648">
        <v>5067</v>
      </c>
      <c r="F398" s="40">
        <v>1</v>
      </c>
    </row>
    <row r="399" spans="1:6" x14ac:dyDescent="0.25">
      <c r="A399" s="903" t="s">
        <v>985</v>
      </c>
      <c r="B399" s="38" t="s">
        <v>1351</v>
      </c>
      <c r="C399" s="904"/>
      <c r="D399" s="895">
        <v>5021</v>
      </c>
      <c r="E399" s="648">
        <v>5021</v>
      </c>
      <c r="F399" s="40">
        <v>1</v>
      </c>
    </row>
    <row r="400" spans="1:6" x14ac:dyDescent="0.25">
      <c r="A400" s="903" t="s">
        <v>470</v>
      </c>
      <c r="B400" s="38" t="s">
        <v>1353</v>
      </c>
      <c r="C400" s="904"/>
      <c r="D400" s="895">
        <v>7039</v>
      </c>
      <c r="E400" s="648">
        <v>7039</v>
      </c>
      <c r="F400" s="40">
        <v>1</v>
      </c>
    </row>
    <row r="401" spans="1:6" x14ac:dyDescent="0.25">
      <c r="A401" s="903" t="s">
        <v>983</v>
      </c>
      <c r="B401" s="38" t="s">
        <v>1351</v>
      </c>
      <c r="C401" s="904"/>
      <c r="D401" s="895">
        <v>5012</v>
      </c>
      <c r="E401" s="648">
        <v>5012</v>
      </c>
      <c r="F401" s="40">
        <v>1</v>
      </c>
    </row>
    <row r="402" spans="1:6" x14ac:dyDescent="0.25">
      <c r="A402" s="903" t="s">
        <v>983</v>
      </c>
      <c r="B402" s="38" t="s">
        <v>1352</v>
      </c>
      <c r="C402" s="904"/>
      <c r="D402" s="895">
        <v>6040</v>
      </c>
      <c r="E402" s="648">
        <v>6040</v>
      </c>
      <c r="F402" s="40">
        <v>1</v>
      </c>
    </row>
    <row r="403" spans="1:6" x14ac:dyDescent="0.25">
      <c r="A403" s="903" t="s">
        <v>928</v>
      </c>
      <c r="B403" s="38" t="s">
        <v>1352</v>
      </c>
      <c r="C403" s="904"/>
      <c r="D403" s="895">
        <v>6180</v>
      </c>
      <c r="E403" s="648">
        <v>6180</v>
      </c>
      <c r="F403" s="40">
        <v>1</v>
      </c>
    </row>
    <row r="404" spans="1:6" x14ac:dyDescent="0.25">
      <c r="A404" s="903" t="s">
        <v>931</v>
      </c>
      <c r="B404" s="38" t="s">
        <v>1353</v>
      </c>
      <c r="C404" s="904"/>
      <c r="D404" s="895">
        <v>7079</v>
      </c>
      <c r="E404" s="648">
        <v>7079</v>
      </c>
      <c r="F404" s="40">
        <v>1</v>
      </c>
    </row>
    <row r="405" spans="1:6" x14ac:dyDescent="0.25">
      <c r="A405" s="903" t="s">
        <v>742</v>
      </c>
      <c r="B405" s="38" t="s">
        <v>1352</v>
      </c>
      <c r="C405" s="904"/>
      <c r="D405" s="895">
        <v>6020</v>
      </c>
      <c r="E405" s="648">
        <v>6020</v>
      </c>
      <c r="F405" s="40">
        <v>1</v>
      </c>
    </row>
    <row r="406" spans="1:6" x14ac:dyDescent="0.25">
      <c r="A406" s="903" t="s">
        <v>471</v>
      </c>
      <c r="B406" s="38" t="s">
        <v>1362</v>
      </c>
      <c r="C406" s="904"/>
      <c r="D406" s="895">
        <v>4005</v>
      </c>
      <c r="E406" s="648">
        <v>4005</v>
      </c>
      <c r="F406" s="40">
        <v>1</v>
      </c>
    </row>
    <row r="407" spans="1:6" x14ac:dyDescent="0.25">
      <c r="A407" s="903" t="s">
        <v>472</v>
      </c>
      <c r="B407" s="38" t="s">
        <v>1353</v>
      </c>
      <c r="C407" s="904"/>
      <c r="D407" s="895">
        <v>7036</v>
      </c>
      <c r="E407" s="648">
        <v>7036</v>
      </c>
      <c r="F407" s="40">
        <v>1</v>
      </c>
    </row>
    <row r="408" spans="1:6" x14ac:dyDescent="0.25">
      <c r="A408" s="903" t="s">
        <v>939</v>
      </c>
      <c r="B408" s="38" t="s">
        <v>1351</v>
      </c>
      <c r="C408" s="904" t="s">
        <v>1422</v>
      </c>
      <c r="D408" s="895">
        <v>5172</v>
      </c>
      <c r="E408" s="648">
        <v>5172</v>
      </c>
      <c r="F408" s="40">
        <v>0</v>
      </c>
    </row>
    <row r="409" spans="1:6" x14ac:dyDescent="0.25">
      <c r="A409" s="903" t="s">
        <v>940</v>
      </c>
      <c r="B409" s="38" t="s">
        <v>1351</v>
      </c>
      <c r="C409" s="904" t="s">
        <v>1423</v>
      </c>
      <c r="D409" s="895">
        <v>5173</v>
      </c>
      <c r="E409" s="648">
        <v>5173</v>
      </c>
      <c r="F409" s="40">
        <v>0</v>
      </c>
    </row>
    <row r="410" spans="1:6" x14ac:dyDescent="0.25">
      <c r="A410" s="903" t="s">
        <v>924</v>
      </c>
      <c r="B410" s="38" t="s">
        <v>1351</v>
      </c>
      <c r="C410" s="904" t="s">
        <v>1424</v>
      </c>
      <c r="D410" s="895">
        <v>5170</v>
      </c>
      <c r="E410" s="648">
        <v>5170</v>
      </c>
      <c r="F410" s="40">
        <v>0</v>
      </c>
    </row>
    <row r="411" spans="1:6" x14ac:dyDescent="0.25">
      <c r="A411" s="903" t="s">
        <v>941</v>
      </c>
      <c r="B411" s="38" t="s">
        <v>1351</v>
      </c>
      <c r="C411" s="904" t="s">
        <v>1425</v>
      </c>
      <c r="D411" s="895">
        <v>5186</v>
      </c>
      <c r="E411" s="648">
        <v>5186</v>
      </c>
      <c r="F411" s="40">
        <v>0</v>
      </c>
    </row>
    <row r="412" spans="1:6" x14ac:dyDescent="0.25">
      <c r="A412" s="903" t="s">
        <v>863</v>
      </c>
      <c r="B412" s="38" t="s">
        <v>1351</v>
      </c>
      <c r="C412" s="904" t="s">
        <v>1387</v>
      </c>
      <c r="D412" s="895">
        <v>5136</v>
      </c>
      <c r="E412" s="648">
        <v>5136</v>
      </c>
      <c r="F412" s="40">
        <v>0</v>
      </c>
    </row>
    <row r="413" spans="1:6" x14ac:dyDescent="0.25">
      <c r="A413" s="903" t="s">
        <v>473</v>
      </c>
      <c r="B413" s="38" t="s">
        <v>1352</v>
      </c>
      <c r="C413" s="904" t="s">
        <v>1378</v>
      </c>
      <c r="D413" s="895">
        <v>6163</v>
      </c>
      <c r="E413" s="648">
        <v>6163</v>
      </c>
      <c r="F413" s="40">
        <v>0</v>
      </c>
    </row>
    <row r="414" spans="1:6" x14ac:dyDescent="0.25">
      <c r="A414" s="903" t="s">
        <v>474</v>
      </c>
      <c r="B414" s="38" t="s">
        <v>1351</v>
      </c>
      <c r="C414" s="904"/>
      <c r="D414" s="895">
        <v>5016</v>
      </c>
      <c r="E414" s="648">
        <v>5016</v>
      </c>
      <c r="F414" s="40">
        <v>1</v>
      </c>
    </row>
    <row r="415" spans="1:6" x14ac:dyDescent="0.25">
      <c r="A415" s="903" t="s">
        <v>993</v>
      </c>
      <c r="B415" s="38" t="s">
        <v>1351</v>
      </c>
      <c r="C415" s="904"/>
      <c r="D415" s="895">
        <v>5161</v>
      </c>
      <c r="E415" s="648">
        <v>5161</v>
      </c>
      <c r="F415" s="40">
        <v>1</v>
      </c>
    </row>
    <row r="416" spans="1:6" x14ac:dyDescent="0.25">
      <c r="A416" s="903" t="s">
        <v>1017</v>
      </c>
      <c r="B416" s="38" t="s">
        <v>1351</v>
      </c>
      <c r="C416" s="904"/>
      <c r="D416" s="895">
        <v>5199</v>
      </c>
      <c r="E416" s="648">
        <v>5199</v>
      </c>
      <c r="F416" s="40">
        <v>1</v>
      </c>
    </row>
    <row r="417" spans="1:6" x14ac:dyDescent="0.25">
      <c r="A417" s="903" t="s">
        <v>475</v>
      </c>
      <c r="B417" s="38" t="s">
        <v>1352</v>
      </c>
      <c r="C417" s="904"/>
      <c r="D417" s="895">
        <v>6133</v>
      </c>
      <c r="E417" s="648">
        <v>6133</v>
      </c>
      <c r="F417" s="40">
        <v>1</v>
      </c>
    </row>
    <row r="418" spans="1:6" x14ac:dyDescent="0.25">
      <c r="A418" s="903" t="s">
        <v>1009</v>
      </c>
      <c r="B418" s="38" t="s">
        <v>1351</v>
      </c>
      <c r="C418" s="904"/>
      <c r="D418" s="895">
        <v>5190</v>
      </c>
      <c r="E418" s="648">
        <v>5190</v>
      </c>
      <c r="F418" s="40">
        <v>1</v>
      </c>
    </row>
    <row r="419" spans="1:6" x14ac:dyDescent="0.25">
      <c r="A419" s="903" t="s">
        <v>48</v>
      </c>
      <c r="B419" s="38" t="s">
        <v>1352</v>
      </c>
      <c r="C419" s="904"/>
      <c r="D419" s="895">
        <v>6035</v>
      </c>
      <c r="E419" s="648">
        <v>6035</v>
      </c>
      <c r="F419" s="40">
        <v>1</v>
      </c>
    </row>
    <row r="420" spans="1:6" x14ac:dyDescent="0.25">
      <c r="A420" s="903" t="s">
        <v>476</v>
      </c>
      <c r="B420" s="38" t="s">
        <v>1352</v>
      </c>
      <c r="C420" s="904"/>
      <c r="D420" s="895">
        <v>6125</v>
      </c>
      <c r="E420" s="648">
        <v>6125</v>
      </c>
      <c r="F420" s="40">
        <v>1</v>
      </c>
    </row>
    <row r="421" spans="1:6" x14ac:dyDescent="0.25">
      <c r="A421" s="903" t="s">
        <v>555</v>
      </c>
      <c r="B421" s="38" t="s">
        <v>1353</v>
      </c>
      <c r="C421" s="904"/>
      <c r="D421" s="895">
        <v>7032</v>
      </c>
      <c r="E421" s="648">
        <v>7032</v>
      </c>
      <c r="F421" s="40">
        <v>1</v>
      </c>
    </row>
    <row r="422" spans="1:6" x14ac:dyDescent="0.25">
      <c r="A422" s="903" t="s">
        <v>1006</v>
      </c>
      <c r="B422" s="38" t="s">
        <v>1351</v>
      </c>
      <c r="C422" s="904"/>
      <c r="D422" s="895">
        <v>5187</v>
      </c>
      <c r="E422" s="648">
        <v>5187</v>
      </c>
      <c r="F422" s="40">
        <v>1</v>
      </c>
    </row>
    <row r="423" spans="1:6" x14ac:dyDescent="0.25">
      <c r="A423" s="903" t="s">
        <v>881</v>
      </c>
      <c r="B423" s="38" t="s">
        <v>1351</v>
      </c>
      <c r="C423" s="904" t="s">
        <v>1387</v>
      </c>
      <c r="D423" s="895">
        <v>5136</v>
      </c>
      <c r="E423" s="648">
        <v>5136</v>
      </c>
      <c r="F423" s="40">
        <v>0</v>
      </c>
    </row>
    <row r="424" spans="1:6" x14ac:dyDescent="0.25">
      <c r="A424" s="903" t="s">
        <v>1145</v>
      </c>
      <c r="B424" s="38" t="s">
        <v>1351</v>
      </c>
      <c r="C424" s="904" t="s">
        <v>1426</v>
      </c>
      <c r="D424" s="895">
        <v>5202</v>
      </c>
      <c r="E424" s="648">
        <v>5202</v>
      </c>
      <c r="F424" s="40">
        <v>0</v>
      </c>
    </row>
    <row r="425" spans="1:6" x14ac:dyDescent="0.25">
      <c r="A425" s="903" t="s">
        <v>1146</v>
      </c>
      <c r="B425" s="38" t="s">
        <v>1351</v>
      </c>
      <c r="C425" s="904" t="s">
        <v>1427</v>
      </c>
      <c r="D425" s="895">
        <v>5046</v>
      </c>
      <c r="E425" s="648">
        <v>5046</v>
      </c>
      <c r="F425" s="40">
        <v>0</v>
      </c>
    </row>
    <row r="426" spans="1:6" x14ac:dyDescent="0.25">
      <c r="A426" s="903" t="s">
        <v>1147</v>
      </c>
      <c r="B426" s="38" t="s">
        <v>1351</v>
      </c>
      <c r="C426" s="904" t="s">
        <v>1428</v>
      </c>
      <c r="D426" s="895">
        <v>5200</v>
      </c>
      <c r="E426" s="648">
        <v>5200</v>
      </c>
      <c r="F426" s="40">
        <v>0</v>
      </c>
    </row>
    <row r="427" spans="1:6" x14ac:dyDescent="0.25">
      <c r="A427" s="903" t="s">
        <v>987</v>
      </c>
      <c r="B427" s="38" t="s">
        <v>1351</v>
      </c>
      <c r="C427" s="904"/>
      <c r="D427" s="895">
        <v>5057</v>
      </c>
      <c r="E427" s="648">
        <v>5057</v>
      </c>
      <c r="F427" s="40">
        <v>1</v>
      </c>
    </row>
    <row r="428" spans="1:6" x14ac:dyDescent="0.25">
      <c r="A428" s="903" t="s">
        <v>1148</v>
      </c>
      <c r="B428" s="38" t="s">
        <v>1351</v>
      </c>
      <c r="C428" s="904" t="s">
        <v>1429</v>
      </c>
      <c r="D428" s="895">
        <v>5199</v>
      </c>
      <c r="E428" s="648">
        <v>5199</v>
      </c>
      <c r="F428" s="40">
        <v>0</v>
      </c>
    </row>
    <row r="429" spans="1:6" x14ac:dyDescent="0.25">
      <c r="A429" s="903" t="s">
        <v>981</v>
      </c>
      <c r="B429" s="38" t="s">
        <v>1351</v>
      </c>
      <c r="C429" s="904"/>
      <c r="D429" s="895">
        <v>5008</v>
      </c>
      <c r="E429" s="648">
        <v>5008</v>
      </c>
      <c r="F429" s="40">
        <v>1</v>
      </c>
    </row>
    <row r="430" spans="1:6" x14ac:dyDescent="0.25">
      <c r="A430" s="903" t="s">
        <v>1014</v>
      </c>
      <c r="B430" s="38" t="s">
        <v>1351</v>
      </c>
      <c r="C430" s="904"/>
      <c r="D430" s="895">
        <v>5195</v>
      </c>
      <c r="E430" s="648">
        <v>5195</v>
      </c>
      <c r="F430" s="40">
        <v>1</v>
      </c>
    </row>
    <row r="431" spans="1:6" x14ac:dyDescent="0.25">
      <c r="A431" s="903" t="s">
        <v>1015</v>
      </c>
      <c r="B431" s="38" t="s">
        <v>1351</v>
      </c>
      <c r="C431" s="904"/>
      <c r="D431" s="895">
        <v>5196</v>
      </c>
      <c r="E431" s="648">
        <v>5196</v>
      </c>
      <c r="F431" s="40">
        <v>1</v>
      </c>
    </row>
    <row r="432" spans="1:6" x14ac:dyDescent="0.25">
      <c r="A432" s="903" t="s">
        <v>1013</v>
      </c>
      <c r="B432" s="38" t="s">
        <v>1351</v>
      </c>
      <c r="C432" s="904"/>
      <c r="D432" s="895">
        <v>5194</v>
      </c>
      <c r="E432" s="648">
        <v>5194</v>
      </c>
      <c r="F432" s="40">
        <v>1</v>
      </c>
    </row>
    <row r="433" spans="1:6" x14ac:dyDescent="0.25">
      <c r="A433" s="903" t="s">
        <v>988</v>
      </c>
      <c r="B433" s="38" t="s">
        <v>1351</v>
      </c>
      <c r="C433" s="904"/>
      <c r="D433" s="895">
        <v>5116</v>
      </c>
      <c r="E433" s="648">
        <v>5116</v>
      </c>
      <c r="F433" s="40">
        <v>1</v>
      </c>
    </row>
    <row r="434" spans="1:6" x14ac:dyDescent="0.25">
      <c r="A434" s="903" t="s">
        <v>991</v>
      </c>
      <c r="B434" s="38" t="s">
        <v>1351</v>
      </c>
      <c r="C434" s="904"/>
      <c r="D434" s="895">
        <v>5134</v>
      </c>
      <c r="E434" s="648">
        <v>5134</v>
      </c>
      <c r="F434" s="40">
        <v>1</v>
      </c>
    </row>
    <row r="435" spans="1:6" x14ac:dyDescent="0.25">
      <c r="A435" s="903" t="s">
        <v>1003</v>
      </c>
      <c r="B435" s="38" t="s">
        <v>1351</v>
      </c>
      <c r="C435" s="904"/>
      <c r="D435" s="895">
        <v>5184</v>
      </c>
      <c r="E435" s="648">
        <v>5184</v>
      </c>
      <c r="F435" s="40">
        <v>1</v>
      </c>
    </row>
    <row r="436" spans="1:6" x14ac:dyDescent="0.25">
      <c r="A436" s="903" t="s">
        <v>1004</v>
      </c>
      <c r="B436" s="38" t="s">
        <v>1351</v>
      </c>
      <c r="C436" s="904"/>
      <c r="D436" s="895">
        <v>5185</v>
      </c>
      <c r="E436" s="648">
        <v>5185</v>
      </c>
      <c r="F436" s="40">
        <v>1</v>
      </c>
    </row>
    <row r="437" spans="1:6" x14ac:dyDescent="0.25">
      <c r="A437" s="903" t="s">
        <v>1012</v>
      </c>
      <c r="B437" s="38" t="s">
        <v>1351</v>
      </c>
      <c r="C437" s="904"/>
      <c r="D437" s="895">
        <v>5193</v>
      </c>
      <c r="E437" s="648">
        <v>5193</v>
      </c>
      <c r="F437" s="40">
        <v>1</v>
      </c>
    </row>
    <row r="438" spans="1:6" x14ac:dyDescent="0.25">
      <c r="A438" s="903" t="s">
        <v>1011</v>
      </c>
      <c r="B438" s="38" t="s">
        <v>1351</v>
      </c>
      <c r="C438" s="904"/>
      <c r="D438" s="895">
        <v>5192</v>
      </c>
      <c r="E438" s="648">
        <v>5192</v>
      </c>
      <c r="F438" s="40">
        <v>1</v>
      </c>
    </row>
    <row r="439" spans="1:6" x14ac:dyDescent="0.25">
      <c r="A439" s="903" t="s">
        <v>1305</v>
      </c>
      <c r="B439" s="38" t="s">
        <v>1351</v>
      </c>
      <c r="C439" s="904"/>
      <c r="D439" s="895">
        <v>5007</v>
      </c>
      <c r="E439" s="648">
        <v>5007</v>
      </c>
      <c r="F439" s="40">
        <v>1</v>
      </c>
    </row>
    <row r="440" spans="1:6" x14ac:dyDescent="0.25">
      <c r="A440" s="903" t="s">
        <v>556</v>
      </c>
      <c r="B440" s="38" t="s">
        <v>1351</v>
      </c>
      <c r="C440" s="904"/>
      <c r="D440" s="895">
        <v>5115</v>
      </c>
      <c r="E440" s="648">
        <v>5115</v>
      </c>
      <c r="F440" s="40">
        <v>1</v>
      </c>
    </row>
    <row r="441" spans="1:6" x14ac:dyDescent="0.25">
      <c r="A441" s="903" t="s">
        <v>1306</v>
      </c>
      <c r="B441" s="38" t="s">
        <v>1351</v>
      </c>
      <c r="C441" s="904"/>
      <c r="D441" s="895">
        <v>5009</v>
      </c>
      <c r="E441" s="648">
        <v>5009</v>
      </c>
      <c r="F441" s="40">
        <v>1</v>
      </c>
    </row>
    <row r="442" spans="1:6" x14ac:dyDescent="0.25">
      <c r="A442" s="903" t="s">
        <v>477</v>
      </c>
      <c r="B442" s="38" t="s">
        <v>1362</v>
      </c>
      <c r="C442" s="904" t="s">
        <v>1430</v>
      </c>
      <c r="D442" s="895">
        <v>4011</v>
      </c>
      <c r="E442" s="648">
        <v>4011</v>
      </c>
      <c r="F442" s="40">
        <v>0</v>
      </c>
    </row>
    <row r="443" spans="1:6" x14ac:dyDescent="0.25">
      <c r="A443" s="903" t="s">
        <v>883</v>
      </c>
      <c r="B443" s="38" t="s">
        <v>1351</v>
      </c>
      <c r="C443" s="904" t="s">
        <v>1387</v>
      </c>
      <c r="D443" s="895">
        <v>5136</v>
      </c>
      <c r="E443" s="648">
        <v>5136</v>
      </c>
      <c r="F443" s="40">
        <v>0</v>
      </c>
    </row>
    <row r="444" spans="1:6" x14ac:dyDescent="0.25">
      <c r="A444" s="903" t="s">
        <v>478</v>
      </c>
      <c r="B444" s="38" t="s">
        <v>1351</v>
      </c>
      <c r="C444" s="904"/>
      <c r="D444" s="895">
        <v>5129</v>
      </c>
      <c r="E444" s="648">
        <v>5129</v>
      </c>
      <c r="F444" s="40">
        <v>1</v>
      </c>
    </row>
    <row r="445" spans="1:6" x14ac:dyDescent="0.25">
      <c r="A445" s="903" t="s">
        <v>479</v>
      </c>
      <c r="B445" s="38" t="s">
        <v>1351</v>
      </c>
      <c r="C445" s="904"/>
      <c r="D445" s="895">
        <v>5003</v>
      </c>
      <c r="E445" s="648">
        <v>5003</v>
      </c>
      <c r="F445" s="40">
        <v>1</v>
      </c>
    </row>
    <row r="446" spans="1:6" x14ac:dyDescent="0.25">
      <c r="A446" s="903" t="s">
        <v>1431</v>
      </c>
      <c r="B446" s="38" t="s">
        <v>1351</v>
      </c>
      <c r="C446" s="904" t="s">
        <v>1432</v>
      </c>
      <c r="D446" s="895">
        <v>5115</v>
      </c>
      <c r="E446" s="648">
        <v>5115</v>
      </c>
      <c r="F446" s="40">
        <v>0</v>
      </c>
    </row>
    <row r="447" spans="1:6" x14ac:dyDescent="0.25">
      <c r="A447" s="903" t="s">
        <v>45</v>
      </c>
      <c r="B447" s="38" t="s">
        <v>1351</v>
      </c>
      <c r="C447" s="904"/>
      <c r="D447" s="895">
        <v>5091</v>
      </c>
      <c r="E447" s="648">
        <v>5091</v>
      </c>
      <c r="F447" s="40">
        <v>1</v>
      </c>
    </row>
    <row r="448" spans="1:6" x14ac:dyDescent="0.25">
      <c r="A448" s="903" t="s">
        <v>1007</v>
      </c>
      <c r="B448" s="38" t="s">
        <v>1351</v>
      </c>
      <c r="C448" s="904"/>
      <c r="D448" s="895">
        <v>5188</v>
      </c>
      <c r="E448" s="648">
        <v>5188</v>
      </c>
      <c r="F448" s="40">
        <v>1</v>
      </c>
    </row>
    <row r="449" spans="1:6" x14ac:dyDescent="0.25">
      <c r="A449" s="903" t="s">
        <v>46</v>
      </c>
      <c r="B449" s="38" t="s">
        <v>1351</v>
      </c>
      <c r="C449" s="904"/>
      <c r="D449" s="895">
        <v>5098</v>
      </c>
      <c r="E449" s="648">
        <v>5098</v>
      </c>
      <c r="F449" s="40">
        <v>1</v>
      </c>
    </row>
    <row r="450" spans="1:6" x14ac:dyDescent="0.25">
      <c r="A450" s="903" t="s">
        <v>890</v>
      </c>
      <c r="B450" s="38" t="s">
        <v>1351</v>
      </c>
      <c r="C450" s="904"/>
      <c r="D450" s="895">
        <v>5152</v>
      </c>
      <c r="E450" s="648">
        <v>5152</v>
      </c>
      <c r="F450" s="40">
        <v>1</v>
      </c>
    </row>
    <row r="451" spans="1:6" x14ac:dyDescent="0.25">
      <c r="A451" s="903" t="s">
        <v>894</v>
      </c>
      <c r="B451" s="38" t="s">
        <v>1351</v>
      </c>
      <c r="C451" s="904"/>
      <c r="D451" s="895">
        <v>5102</v>
      </c>
      <c r="E451" s="648">
        <v>5102</v>
      </c>
      <c r="F451" s="40">
        <v>1</v>
      </c>
    </row>
    <row r="452" spans="1:6" x14ac:dyDescent="0.25">
      <c r="A452" s="903" t="s">
        <v>894</v>
      </c>
      <c r="B452" s="38" t="s">
        <v>1351</v>
      </c>
      <c r="C452" s="904"/>
      <c r="D452" s="895">
        <v>5156</v>
      </c>
      <c r="E452" s="648">
        <v>5156</v>
      </c>
      <c r="F452" s="40">
        <v>1</v>
      </c>
    </row>
    <row r="453" spans="1:6" x14ac:dyDescent="0.25">
      <c r="A453" s="903" t="s">
        <v>864</v>
      </c>
      <c r="B453" s="38" t="s">
        <v>1351</v>
      </c>
      <c r="C453" s="904"/>
      <c r="D453" s="895">
        <v>5137</v>
      </c>
      <c r="E453" s="648">
        <v>5137</v>
      </c>
      <c r="F453" s="40">
        <v>1</v>
      </c>
    </row>
    <row r="454" spans="1:6" x14ac:dyDescent="0.25">
      <c r="A454" s="903" t="s">
        <v>480</v>
      </c>
      <c r="B454" s="38" t="s">
        <v>1351</v>
      </c>
      <c r="C454" s="904"/>
      <c r="D454" s="895">
        <v>5030</v>
      </c>
      <c r="E454" s="648">
        <v>5030</v>
      </c>
      <c r="F454" s="40">
        <v>1</v>
      </c>
    </row>
    <row r="455" spans="1:6" x14ac:dyDescent="0.25">
      <c r="A455" s="903" t="s">
        <v>777</v>
      </c>
      <c r="B455" s="38" t="s">
        <v>1351</v>
      </c>
      <c r="C455" s="904"/>
      <c r="D455" s="895">
        <v>5068</v>
      </c>
      <c r="E455" s="648">
        <v>5068</v>
      </c>
      <c r="F455" s="40">
        <v>1</v>
      </c>
    </row>
    <row r="456" spans="1:6" x14ac:dyDescent="0.25">
      <c r="A456" s="903" t="s">
        <v>926</v>
      </c>
      <c r="B456" s="38" t="s">
        <v>1351</v>
      </c>
      <c r="C456" s="904"/>
      <c r="D456" s="895">
        <v>5168</v>
      </c>
      <c r="E456" s="648">
        <v>5168</v>
      </c>
      <c r="F456" s="40">
        <v>1</v>
      </c>
    </row>
    <row r="457" spans="1:6" x14ac:dyDescent="0.25">
      <c r="A457" s="903" t="s">
        <v>481</v>
      </c>
      <c r="B457" s="38" t="s">
        <v>1353</v>
      </c>
      <c r="C457" s="904"/>
      <c r="D457" s="895">
        <v>7037</v>
      </c>
      <c r="E457" s="648">
        <v>7037</v>
      </c>
      <c r="F457" s="40">
        <v>1</v>
      </c>
    </row>
    <row r="458" spans="1:6" x14ac:dyDescent="0.25">
      <c r="A458" s="903" t="s">
        <v>482</v>
      </c>
      <c r="B458" s="38" t="s">
        <v>1353</v>
      </c>
      <c r="C458" s="904"/>
      <c r="D458" s="895">
        <v>7041</v>
      </c>
      <c r="E458" s="648">
        <v>7041</v>
      </c>
      <c r="F458" s="40">
        <v>1</v>
      </c>
    </row>
    <row r="459" spans="1:6" x14ac:dyDescent="0.25">
      <c r="A459" s="903" t="s">
        <v>557</v>
      </c>
      <c r="B459" s="38" t="s">
        <v>1352</v>
      </c>
      <c r="C459" s="904"/>
      <c r="D459" s="895">
        <v>6163</v>
      </c>
      <c r="E459" s="648">
        <v>6163</v>
      </c>
      <c r="F459" s="40">
        <v>1</v>
      </c>
    </row>
    <row r="460" spans="1:6" x14ac:dyDescent="0.25">
      <c r="A460" s="903" t="s">
        <v>483</v>
      </c>
      <c r="B460" s="38" t="s">
        <v>1352</v>
      </c>
      <c r="C460" s="904" t="s">
        <v>1378</v>
      </c>
      <c r="D460" s="895">
        <v>6163</v>
      </c>
      <c r="E460" s="648">
        <v>6163</v>
      </c>
      <c r="F460" s="40">
        <v>0</v>
      </c>
    </row>
    <row r="461" spans="1:6" x14ac:dyDescent="0.25">
      <c r="A461" s="903" t="s">
        <v>484</v>
      </c>
      <c r="B461" s="38" t="s">
        <v>1352</v>
      </c>
      <c r="C461" s="904"/>
      <c r="D461" s="895">
        <v>6136</v>
      </c>
      <c r="E461" s="648">
        <v>6136</v>
      </c>
      <c r="F461" s="40">
        <v>1</v>
      </c>
    </row>
    <row r="462" spans="1:6" x14ac:dyDescent="0.25">
      <c r="A462" s="903" t="s">
        <v>558</v>
      </c>
      <c r="B462" s="38" t="s">
        <v>1352</v>
      </c>
      <c r="C462" s="904"/>
      <c r="D462" s="895">
        <v>6176</v>
      </c>
      <c r="E462" s="648">
        <v>6176</v>
      </c>
      <c r="F462" s="40">
        <v>1</v>
      </c>
    </row>
    <row r="463" spans="1:6" x14ac:dyDescent="0.25">
      <c r="A463" s="903" t="s">
        <v>485</v>
      </c>
      <c r="B463" s="38" t="s">
        <v>1352</v>
      </c>
      <c r="C463" s="904"/>
      <c r="D463" s="895">
        <v>6175</v>
      </c>
      <c r="E463" s="648">
        <v>6175</v>
      </c>
      <c r="F463" s="40">
        <v>1</v>
      </c>
    </row>
    <row r="464" spans="1:6" x14ac:dyDescent="0.25">
      <c r="A464" s="903" t="s">
        <v>486</v>
      </c>
      <c r="B464" s="38" t="s">
        <v>1352</v>
      </c>
      <c r="C464" s="904"/>
      <c r="D464" s="895">
        <v>6195</v>
      </c>
      <c r="E464" s="648">
        <v>6195</v>
      </c>
      <c r="F464" s="40">
        <v>1</v>
      </c>
    </row>
    <row r="465" spans="1:6" x14ac:dyDescent="0.25">
      <c r="A465" s="903" t="s">
        <v>487</v>
      </c>
      <c r="B465" s="38" t="s">
        <v>1351</v>
      </c>
      <c r="C465" s="904"/>
      <c r="D465" s="895">
        <v>5032</v>
      </c>
      <c r="E465" s="648">
        <v>5032</v>
      </c>
      <c r="F465" s="40">
        <v>1</v>
      </c>
    </row>
    <row r="466" spans="1:6" x14ac:dyDescent="0.25">
      <c r="A466" s="903" t="s">
        <v>488</v>
      </c>
      <c r="B466" s="38" t="s">
        <v>1362</v>
      </c>
      <c r="C466" s="904"/>
      <c r="D466" s="895">
        <v>4011</v>
      </c>
      <c r="E466" s="648">
        <v>4011</v>
      </c>
      <c r="F466" s="40">
        <v>1</v>
      </c>
    </row>
    <row r="467" spans="1:6" x14ac:dyDescent="0.25">
      <c r="A467" s="903" t="s">
        <v>489</v>
      </c>
      <c r="B467" s="38" t="s">
        <v>1351</v>
      </c>
      <c r="C467" s="904"/>
      <c r="D467" s="895">
        <v>5062</v>
      </c>
      <c r="E467" s="648">
        <v>5062</v>
      </c>
      <c r="F467" s="40">
        <v>1</v>
      </c>
    </row>
    <row r="468" spans="1:6" x14ac:dyDescent="0.25">
      <c r="A468" s="903" t="s">
        <v>794</v>
      </c>
      <c r="B468" s="38" t="s">
        <v>1351</v>
      </c>
      <c r="C468" s="904"/>
      <c r="D468" s="895">
        <v>5173</v>
      </c>
      <c r="E468" s="648">
        <v>5173</v>
      </c>
      <c r="F468" s="40">
        <v>1</v>
      </c>
    </row>
    <row r="469" spans="1:6" x14ac:dyDescent="0.25">
      <c r="A469" s="903" t="s">
        <v>1149</v>
      </c>
      <c r="B469" s="38" t="s">
        <v>1351</v>
      </c>
      <c r="C469" s="904" t="s">
        <v>1423</v>
      </c>
      <c r="D469" s="895">
        <v>5173</v>
      </c>
      <c r="E469" s="648">
        <v>5173</v>
      </c>
      <c r="F469" s="40">
        <v>0</v>
      </c>
    </row>
    <row r="470" spans="1:6" x14ac:dyDescent="0.25">
      <c r="A470" s="903" t="s">
        <v>1005</v>
      </c>
      <c r="B470" s="38" t="s">
        <v>1351</v>
      </c>
      <c r="C470" s="904"/>
      <c r="D470" s="895">
        <v>5186</v>
      </c>
      <c r="E470" s="648">
        <v>5186</v>
      </c>
      <c r="F470" s="40">
        <v>1</v>
      </c>
    </row>
    <row r="471" spans="1:6" x14ac:dyDescent="0.25">
      <c r="A471" s="903" t="s">
        <v>897</v>
      </c>
      <c r="B471" s="38" t="s">
        <v>1352</v>
      </c>
      <c r="C471" s="904"/>
      <c r="D471" s="895">
        <v>6039</v>
      </c>
      <c r="E471" s="648">
        <v>6039</v>
      </c>
      <c r="F471" s="40">
        <v>1</v>
      </c>
    </row>
    <row r="472" spans="1:6" x14ac:dyDescent="0.25">
      <c r="A472" s="903" t="s">
        <v>490</v>
      </c>
      <c r="B472" s="38" t="s">
        <v>1352</v>
      </c>
      <c r="C472" s="904"/>
      <c r="D472" s="895">
        <v>6188</v>
      </c>
      <c r="E472" s="648">
        <v>6188</v>
      </c>
      <c r="F472" s="40">
        <v>1</v>
      </c>
    </row>
    <row r="473" spans="1:6" x14ac:dyDescent="0.25">
      <c r="A473" s="903" t="s">
        <v>491</v>
      </c>
      <c r="B473" s="38" t="s">
        <v>1352</v>
      </c>
      <c r="C473" s="904"/>
      <c r="D473" s="895">
        <v>6165</v>
      </c>
      <c r="E473" s="648">
        <v>6165</v>
      </c>
      <c r="F473" s="40">
        <v>1</v>
      </c>
    </row>
    <row r="474" spans="1:6" x14ac:dyDescent="0.25">
      <c r="A474" s="903" t="s">
        <v>616</v>
      </c>
      <c r="B474" s="38" t="s">
        <v>1352</v>
      </c>
      <c r="C474" s="904"/>
      <c r="D474" s="895">
        <v>6015</v>
      </c>
      <c r="E474" s="648">
        <v>6015</v>
      </c>
      <c r="F474" s="40">
        <v>1</v>
      </c>
    </row>
    <row r="475" spans="1:6" x14ac:dyDescent="0.25">
      <c r="A475" s="903" t="s">
        <v>492</v>
      </c>
      <c r="B475" s="38" t="s">
        <v>1352</v>
      </c>
      <c r="C475" s="904"/>
      <c r="D475" s="895">
        <v>6140</v>
      </c>
      <c r="E475" s="648">
        <v>6140</v>
      </c>
      <c r="F475" s="40">
        <v>1</v>
      </c>
    </row>
    <row r="476" spans="1:6" x14ac:dyDescent="0.25">
      <c r="A476" s="903" t="s">
        <v>778</v>
      </c>
      <c r="B476" s="38" t="s">
        <v>1352</v>
      </c>
      <c r="C476" s="904" t="s">
        <v>1375</v>
      </c>
      <c r="D476" s="895">
        <v>6001</v>
      </c>
      <c r="E476" s="648">
        <v>6001</v>
      </c>
      <c r="F476" s="40">
        <v>0</v>
      </c>
    </row>
    <row r="477" spans="1:6" x14ac:dyDescent="0.25">
      <c r="A477" s="903" t="s">
        <v>493</v>
      </c>
      <c r="B477" s="38" t="s">
        <v>1352</v>
      </c>
      <c r="C477" s="904" t="s">
        <v>1433</v>
      </c>
      <c r="D477" s="895">
        <v>6176</v>
      </c>
      <c r="E477" s="648">
        <v>6176</v>
      </c>
      <c r="F477" s="40">
        <v>0</v>
      </c>
    </row>
    <row r="478" spans="1:6" x14ac:dyDescent="0.25">
      <c r="A478" s="903" t="s">
        <v>494</v>
      </c>
      <c r="B478" s="38" t="s">
        <v>1352</v>
      </c>
      <c r="C478" s="904" t="s">
        <v>1434</v>
      </c>
      <c r="D478" s="895">
        <v>6122</v>
      </c>
      <c r="E478" s="648">
        <v>6122</v>
      </c>
      <c r="F478" s="40">
        <v>0</v>
      </c>
    </row>
    <row r="479" spans="1:6" x14ac:dyDescent="0.25">
      <c r="A479" s="903" t="s">
        <v>495</v>
      </c>
      <c r="B479" s="38" t="s">
        <v>1353</v>
      </c>
      <c r="C479" s="904"/>
      <c r="D479" s="895">
        <v>7051</v>
      </c>
      <c r="E479" s="648">
        <v>7051</v>
      </c>
      <c r="F479" s="40">
        <v>1</v>
      </c>
    </row>
    <row r="480" spans="1:6" x14ac:dyDescent="0.25">
      <c r="A480" s="903" t="s">
        <v>626</v>
      </c>
      <c r="B480" s="38" t="s">
        <v>1353</v>
      </c>
      <c r="C480" s="904"/>
      <c r="D480" s="895">
        <v>7046</v>
      </c>
      <c r="E480" s="648">
        <v>7046</v>
      </c>
      <c r="F480" s="40">
        <v>1</v>
      </c>
    </row>
    <row r="481" spans="1:6" x14ac:dyDescent="0.25">
      <c r="A481" s="903" t="s">
        <v>496</v>
      </c>
      <c r="B481" s="38" t="s">
        <v>1352</v>
      </c>
      <c r="C481" s="904" t="s">
        <v>1435</v>
      </c>
      <c r="D481" s="895">
        <v>6008</v>
      </c>
      <c r="E481" s="648">
        <v>6008</v>
      </c>
      <c r="F481" s="40">
        <v>0</v>
      </c>
    </row>
    <row r="482" spans="1:6" x14ac:dyDescent="0.25">
      <c r="A482" s="903" t="s">
        <v>497</v>
      </c>
      <c r="B482" s="38" t="s">
        <v>1352</v>
      </c>
      <c r="C482" s="904"/>
      <c r="D482" s="895">
        <v>6004</v>
      </c>
      <c r="E482" s="648">
        <v>6004</v>
      </c>
      <c r="F482" s="40">
        <v>1</v>
      </c>
    </row>
    <row r="483" spans="1:6" x14ac:dyDescent="0.25">
      <c r="A483" s="903" t="s">
        <v>559</v>
      </c>
      <c r="B483" s="38" t="s">
        <v>1352</v>
      </c>
      <c r="C483" s="904"/>
      <c r="D483" s="895">
        <v>6008</v>
      </c>
      <c r="E483" s="648">
        <v>6008</v>
      </c>
      <c r="F483" s="40">
        <v>1</v>
      </c>
    </row>
    <row r="484" spans="1:6" x14ac:dyDescent="0.25">
      <c r="A484" s="903" t="s">
        <v>1436</v>
      </c>
      <c r="B484" s="38" t="s">
        <v>1353</v>
      </c>
      <c r="C484" s="904" t="s">
        <v>1437</v>
      </c>
      <c r="D484" s="895">
        <v>7034</v>
      </c>
      <c r="E484" s="648">
        <v>7034</v>
      </c>
      <c r="F484" s="40">
        <v>0</v>
      </c>
    </row>
    <row r="485" spans="1:6" x14ac:dyDescent="0.25">
      <c r="A485" s="903" t="s">
        <v>905</v>
      </c>
      <c r="B485" s="38" t="s">
        <v>1353</v>
      </c>
      <c r="C485" s="904"/>
      <c r="D485" s="895">
        <v>7076</v>
      </c>
      <c r="E485" s="648">
        <v>7076</v>
      </c>
      <c r="F485" s="40">
        <v>1</v>
      </c>
    </row>
    <row r="486" spans="1:6" x14ac:dyDescent="0.25">
      <c r="A486" s="903" t="s">
        <v>498</v>
      </c>
      <c r="B486" s="38" t="s">
        <v>1353</v>
      </c>
      <c r="C486" s="904" t="s">
        <v>1438</v>
      </c>
      <c r="D486" s="895">
        <v>7032</v>
      </c>
      <c r="E486" s="648">
        <v>7032</v>
      </c>
      <c r="F486" s="40">
        <v>0</v>
      </c>
    </row>
    <row r="487" spans="1:6" x14ac:dyDescent="0.25">
      <c r="A487" s="903" t="s">
        <v>633</v>
      </c>
      <c r="B487" s="38" t="s">
        <v>1353</v>
      </c>
      <c r="C487" s="904"/>
      <c r="D487" s="895">
        <v>7058</v>
      </c>
      <c r="E487" s="648">
        <v>7058</v>
      </c>
      <c r="F487" s="40">
        <v>1</v>
      </c>
    </row>
    <row r="488" spans="1:6" x14ac:dyDescent="0.25">
      <c r="A488" s="903" t="s">
        <v>560</v>
      </c>
      <c r="B488" s="38" t="s">
        <v>1352</v>
      </c>
      <c r="C488" s="904"/>
      <c r="D488" s="895">
        <v>6186</v>
      </c>
      <c r="E488" s="648">
        <v>6186</v>
      </c>
      <c r="F488" s="40">
        <v>1</v>
      </c>
    </row>
    <row r="489" spans="1:6" x14ac:dyDescent="0.25">
      <c r="A489" s="903" t="s">
        <v>499</v>
      </c>
      <c r="B489" s="38" t="s">
        <v>1353</v>
      </c>
      <c r="C489" s="904" t="s">
        <v>1439</v>
      </c>
      <c r="D489" s="895">
        <v>7012</v>
      </c>
      <c r="E489" s="648">
        <v>7012</v>
      </c>
      <c r="F489" s="40">
        <v>0</v>
      </c>
    </row>
    <row r="490" spans="1:6" x14ac:dyDescent="0.25">
      <c r="A490" s="903" t="s">
        <v>500</v>
      </c>
      <c r="B490" s="38" t="s">
        <v>1351</v>
      </c>
      <c r="C490" s="904"/>
      <c r="D490" s="895">
        <v>5101</v>
      </c>
      <c r="E490" s="648">
        <v>5101</v>
      </c>
      <c r="F490" s="40">
        <v>1</v>
      </c>
    </row>
    <row r="491" spans="1:6" x14ac:dyDescent="0.25">
      <c r="A491" s="903" t="s">
        <v>501</v>
      </c>
      <c r="B491" s="38" t="s">
        <v>1353</v>
      </c>
      <c r="C491" s="904" t="s">
        <v>1438</v>
      </c>
      <c r="D491" s="895">
        <v>7032</v>
      </c>
      <c r="E491" s="648">
        <v>7032</v>
      </c>
      <c r="F491" s="40">
        <v>0</v>
      </c>
    </row>
    <row r="492" spans="1:6" x14ac:dyDescent="0.25">
      <c r="A492" s="903" t="s">
        <v>944</v>
      </c>
      <c r="B492" s="38" t="s">
        <v>1352</v>
      </c>
      <c r="C492" s="904"/>
      <c r="D492" s="895">
        <v>6056</v>
      </c>
      <c r="E492" s="648">
        <v>6056</v>
      </c>
      <c r="F492" s="40">
        <v>1</v>
      </c>
    </row>
    <row r="493" spans="1:6" x14ac:dyDescent="0.25">
      <c r="A493" s="903" t="s">
        <v>65</v>
      </c>
      <c r="B493" s="38" t="s">
        <v>1352</v>
      </c>
      <c r="C493" s="904" t="s">
        <v>1433</v>
      </c>
      <c r="D493" s="895">
        <v>6176</v>
      </c>
      <c r="E493" s="648">
        <v>6176</v>
      </c>
      <c r="F493" s="40">
        <v>0</v>
      </c>
    </row>
    <row r="494" spans="1:6" x14ac:dyDescent="0.25">
      <c r="A494" s="903" t="s">
        <v>66</v>
      </c>
      <c r="B494" s="38" t="s">
        <v>1352</v>
      </c>
      <c r="C494" s="904"/>
      <c r="D494" s="895">
        <v>6052</v>
      </c>
      <c r="E494" s="648">
        <v>6052</v>
      </c>
      <c r="F494" s="40">
        <v>1</v>
      </c>
    </row>
    <row r="495" spans="1:6" x14ac:dyDescent="0.25">
      <c r="A495" s="903" t="s">
        <v>886</v>
      </c>
      <c r="B495" s="38" t="s">
        <v>1351</v>
      </c>
      <c r="C495" s="904"/>
      <c r="D495" s="895">
        <v>5148</v>
      </c>
      <c r="E495" s="648">
        <v>5148</v>
      </c>
      <c r="F495" s="40">
        <v>1</v>
      </c>
    </row>
    <row r="496" spans="1:6" x14ac:dyDescent="0.25">
      <c r="A496" s="903" t="s">
        <v>67</v>
      </c>
      <c r="B496" s="38" t="s">
        <v>1353</v>
      </c>
      <c r="C496" s="904" t="s">
        <v>1440</v>
      </c>
      <c r="D496" s="895">
        <v>7064</v>
      </c>
      <c r="E496" s="648">
        <v>7064</v>
      </c>
      <c r="F496" s="40">
        <v>0</v>
      </c>
    </row>
    <row r="497" spans="1:6" x14ac:dyDescent="0.25">
      <c r="A497" s="903" t="s">
        <v>739</v>
      </c>
      <c r="B497" s="38" t="s">
        <v>1351</v>
      </c>
      <c r="C497" s="904"/>
      <c r="D497" s="895">
        <v>5033</v>
      </c>
      <c r="E497" s="648">
        <v>5033</v>
      </c>
      <c r="F497" s="40">
        <v>1</v>
      </c>
    </row>
    <row r="498" spans="1:6" x14ac:dyDescent="0.25">
      <c r="A498" s="903" t="s">
        <v>904</v>
      </c>
      <c r="B498" s="38" t="s">
        <v>1353</v>
      </c>
      <c r="C498" s="904"/>
      <c r="D498" s="895">
        <v>7075</v>
      </c>
      <c r="E498" s="648">
        <v>7075</v>
      </c>
      <c r="F498" s="40">
        <v>1</v>
      </c>
    </row>
    <row r="499" spans="1:6" x14ac:dyDescent="0.25">
      <c r="A499" s="903" t="s">
        <v>68</v>
      </c>
      <c r="B499" s="38" t="s">
        <v>1353</v>
      </c>
      <c r="C499" s="904"/>
      <c r="D499" s="895">
        <v>7147</v>
      </c>
      <c r="E499" s="648">
        <v>7147</v>
      </c>
      <c r="F499" s="40">
        <v>1</v>
      </c>
    </row>
    <row r="500" spans="1:6" x14ac:dyDescent="0.25">
      <c r="A500" s="903" t="s">
        <v>932</v>
      </c>
      <c r="B500" s="38" t="s">
        <v>1353</v>
      </c>
      <c r="C500" s="904"/>
      <c r="D500" s="895">
        <v>7080</v>
      </c>
      <c r="E500" s="648">
        <v>7080</v>
      </c>
      <c r="F500" s="40">
        <v>1</v>
      </c>
    </row>
    <row r="501" spans="1:6" x14ac:dyDescent="0.25">
      <c r="A501" s="903" t="s">
        <v>780</v>
      </c>
      <c r="B501" s="38" t="s">
        <v>1353</v>
      </c>
      <c r="C501" s="904"/>
      <c r="D501" s="895">
        <v>7064</v>
      </c>
      <c r="E501" s="648">
        <v>7064</v>
      </c>
      <c r="F501" s="40">
        <v>1</v>
      </c>
    </row>
    <row r="502" spans="1:6" x14ac:dyDescent="0.25">
      <c r="A502" s="903" t="s">
        <v>69</v>
      </c>
      <c r="B502" s="38" t="s">
        <v>1353</v>
      </c>
      <c r="C502" s="904"/>
      <c r="D502" s="895">
        <v>7052</v>
      </c>
      <c r="E502" s="648">
        <v>7052</v>
      </c>
      <c r="F502" s="40">
        <v>1</v>
      </c>
    </row>
    <row r="503" spans="1:6" x14ac:dyDescent="0.25">
      <c r="A503" s="903" t="s">
        <v>868</v>
      </c>
      <c r="B503" s="38" t="s">
        <v>1352</v>
      </c>
      <c r="C503" s="904"/>
      <c r="D503" s="895">
        <v>6038</v>
      </c>
      <c r="E503" s="648">
        <v>6038</v>
      </c>
      <c r="F503" s="40">
        <v>1</v>
      </c>
    </row>
    <row r="504" spans="1:6" x14ac:dyDescent="0.25">
      <c r="A504" s="903" t="s">
        <v>70</v>
      </c>
      <c r="B504" s="38" t="s">
        <v>1353</v>
      </c>
      <c r="C504" s="904" t="s">
        <v>1355</v>
      </c>
      <c r="D504" s="895">
        <v>7001</v>
      </c>
      <c r="E504" s="648">
        <v>7001</v>
      </c>
      <c r="F504" s="40">
        <v>0</v>
      </c>
    </row>
    <row r="505" spans="1:6" x14ac:dyDescent="0.25">
      <c r="A505" s="903" t="s">
        <v>1524</v>
      </c>
      <c r="B505" s="38" t="s">
        <v>1353</v>
      </c>
      <c r="C505" s="904"/>
      <c r="D505" s="895">
        <v>7097</v>
      </c>
      <c r="E505" s="648">
        <v>7097</v>
      </c>
      <c r="F505" s="40">
        <v>1</v>
      </c>
    </row>
    <row r="506" spans="1:6" x14ac:dyDescent="0.25">
      <c r="A506" s="903" t="s">
        <v>40</v>
      </c>
      <c r="B506" s="38" t="s">
        <v>1351</v>
      </c>
      <c r="C506" s="904"/>
      <c r="D506" s="895">
        <v>5044</v>
      </c>
      <c r="E506" s="648">
        <v>5044</v>
      </c>
      <c r="F506" s="40">
        <v>1</v>
      </c>
    </row>
    <row r="507" spans="1:6" x14ac:dyDescent="0.25">
      <c r="A507" s="903" t="s">
        <v>71</v>
      </c>
      <c r="B507" s="38" t="s">
        <v>1353</v>
      </c>
      <c r="C507" s="904"/>
      <c r="D507" s="895">
        <v>7043</v>
      </c>
      <c r="E507" s="648">
        <v>7043</v>
      </c>
      <c r="F507" s="40">
        <v>1</v>
      </c>
    </row>
    <row r="508" spans="1:6" x14ac:dyDescent="0.25">
      <c r="A508" s="903" t="s">
        <v>72</v>
      </c>
      <c r="B508" s="38" t="s">
        <v>1351</v>
      </c>
      <c r="C508" s="904" t="s">
        <v>1441</v>
      </c>
      <c r="D508" s="895">
        <v>5060</v>
      </c>
      <c r="E508" s="648">
        <v>5060</v>
      </c>
      <c r="F508" s="40">
        <v>0</v>
      </c>
    </row>
    <row r="509" spans="1:6" x14ac:dyDescent="0.25">
      <c r="A509" s="903" t="s">
        <v>73</v>
      </c>
      <c r="B509" s="38" t="s">
        <v>1351</v>
      </c>
      <c r="C509" s="904" t="s">
        <v>1442</v>
      </c>
      <c r="D509" s="895">
        <v>5038</v>
      </c>
      <c r="E509" s="648">
        <v>5038</v>
      </c>
      <c r="F509" s="40">
        <v>0</v>
      </c>
    </row>
    <row r="510" spans="1:6" x14ac:dyDescent="0.25">
      <c r="A510" s="903" t="s">
        <v>561</v>
      </c>
      <c r="B510" s="38" t="s">
        <v>1353</v>
      </c>
      <c r="C510" s="904"/>
      <c r="D510" s="895">
        <v>7038</v>
      </c>
      <c r="E510" s="648">
        <v>7038</v>
      </c>
      <c r="F510" s="40">
        <v>1</v>
      </c>
    </row>
    <row r="511" spans="1:6" x14ac:dyDescent="0.25">
      <c r="A511" s="903" t="s">
        <v>617</v>
      </c>
      <c r="B511" s="38" t="s">
        <v>1352</v>
      </c>
      <c r="C511" s="904"/>
      <c r="D511" s="895">
        <v>6451</v>
      </c>
      <c r="E511" s="648">
        <v>6451</v>
      </c>
      <c r="F511" s="40">
        <v>1</v>
      </c>
    </row>
    <row r="512" spans="1:6" x14ac:dyDescent="0.25">
      <c r="A512" s="903" t="s">
        <v>858</v>
      </c>
      <c r="B512" s="38" t="s">
        <v>1362</v>
      </c>
      <c r="C512" s="904" t="s">
        <v>1443</v>
      </c>
      <c r="D512" s="895">
        <v>4002</v>
      </c>
      <c r="E512" s="648">
        <v>4002</v>
      </c>
      <c r="F512" s="40">
        <v>0</v>
      </c>
    </row>
    <row r="513" spans="1:6" x14ac:dyDescent="0.25">
      <c r="A513" s="903" t="s">
        <v>74</v>
      </c>
      <c r="B513" s="38" t="s">
        <v>1352</v>
      </c>
      <c r="C513" s="904"/>
      <c r="D513" s="895">
        <v>6154</v>
      </c>
      <c r="E513" s="648">
        <v>6154</v>
      </c>
      <c r="F513" s="40">
        <v>1</v>
      </c>
    </row>
    <row r="514" spans="1:6" ht="13.8" thickBot="1" x14ac:dyDescent="0.3">
      <c r="A514" s="998" t="s">
        <v>781</v>
      </c>
      <c r="B514" s="999" t="s">
        <v>1352</v>
      </c>
      <c r="C514" s="1000"/>
      <c r="D514" s="895">
        <v>6027</v>
      </c>
      <c r="E514" s="648">
        <v>6027</v>
      </c>
      <c r="F514" s="40">
        <v>1</v>
      </c>
    </row>
  </sheetData>
  <sheetProtection algorithmName="SHA-512" hashValue="DvPbm+v7kCujJPua3mYHQ7uVWSciLNT5VoGqHHWyJi+kbTDNAewC+APl+5ESkqEOa4kExU+HNRdmXzSsLP3RHw==" saltValue="RU/5MBw+Z1b+3xCRg3gtjg==" spinCount="100000" sheet="1" objects="1" scenarios="1"/>
  <phoneticPr fontId="0" type="noConversion"/>
  <conditionalFormatting sqref="A4:A514">
    <cfRule type="expression" dxfId="0" priority="8" stopIfTrue="1">
      <formula>+F4=0</formula>
    </cfRule>
  </conditionalFormatting>
  <pageMargins left="0.5" right="0.25" top="0.25" bottom="0.25" header="0" footer="0"/>
  <pageSetup paperSize="5"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
  <sheetViews>
    <sheetView zoomScale="125" workbookViewId="0"/>
  </sheetViews>
  <sheetFormatPr defaultColWidth="9.109375" defaultRowHeight="11.4" x14ac:dyDescent="0.2"/>
  <cols>
    <col min="1" max="16384" width="9.109375" style="485"/>
  </cols>
  <sheetData/>
  <sheetProtection algorithmName="SHA-512" hashValue="GvBv0Dvq9r0qcNVwBkWwIVVbu1nBWb70VcU2gT5m1ALC+8ZWKO7ZdJdR/Duq1qc4YYoc20pf/wUPmEJ6PLu5bw==" saltValue="t4BnMjVEfU4htrRhki5zLA==" spinCount="100000" sheet="1" objects="1" scenarios="1"/>
  <phoneticPr fontId="15" type="noConversion"/>
  <pageMargins left="0.75" right="0.75" top="1" bottom="1" header="0.5" footer="0.5"/>
  <pageSetup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CCCFF"/>
  </sheetPr>
  <dimension ref="B1:P59"/>
  <sheetViews>
    <sheetView tabSelected="1" workbookViewId="0">
      <selection activeCell="B2" sqref="B2:L2"/>
    </sheetView>
  </sheetViews>
  <sheetFormatPr defaultColWidth="9.109375" defaultRowHeight="13.2" x14ac:dyDescent="0.25"/>
  <cols>
    <col min="1" max="2" width="1.5546875" style="40" customWidth="1"/>
    <col min="3" max="3" width="1.6640625" style="40" customWidth="1"/>
    <col min="4" max="4" width="6.33203125" style="40" customWidth="1"/>
    <col min="5" max="5" width="12.88671875" style="40" customWidth="1"/>
    <col min="6" max="6" width="10" style="40" customWidth="1"/>
    <col min="7" max="7" width="53.109375" style="40" customWidth="1"/>
    <col min="8" max="8" width="4.5546875" style="40" customWidth="1"/>
    <col min="9" max="9" width="12.109375" style="40" customWidth="1"/>
    <col min="10" max="10" width="4.6640625" style="40" customWidth="1"/>
    <col min="11" max="11" width="5.88671875" style="40" customWidth="1"/>
    <col min="12" max="12" width="3.5546875" style="40" customWidth="1"/>
    <col min="13" max="13" width="5.33203125" style="40" customWidth="1"/>
    <col min="14" max="14" width="70.88671875" style="40" hidden="1" customWidth="1"/>
    <col min="15" max="15" width="12.109375" style="40" hidden="1" customWidth="1"/>
    <col min="16" max="16" width="4.6640625" style="40" hidden="1" customWidth="1"/>
    <col min="17" max="16384" width="9.109375" style="40"/>
  </cols>
  <sheetData>
    <row r="1" spans="2:16" ht="9" customHeight="1" x14ac:dyDescent="0.25"/>
    <row r="2" spans="2:16" ht="87" customHeight="1" thickBot="1" x14ac:dyDescent="0.35">
      <c r="B2" s="1005" t="s">
        <v>1337</v>
      </c>
      <c r="C2" s="1006"/>
      <c r="D2" s="1006"/>
      <c r="E2" s="1006"/>
      <c r="F2" s="1006"/>
      <c r="G2" s="1006"/>
      <c r="H2" s="1006"/>
      <c r="I2" s="1006"/>
      <c r="J2" s="1006"/>
      <c r="K2" s="1006"/>
      <c r="L2" s="1007"/>
    </row>
    <row r="3" spans="2:16" ht="14.25" customHeight="1" x14ac:dyDescent="0.25">
      <c r="B3" s="11"/>
      <c r="C3" s="8"/>
      <c r="D3" s="8"/>
      <c r="E3" s="8"/>
      <c r="F3" s="8"/>
      <c r="G3" s="8"/>
      <c r="H3" s="8"/>
      <c r="I3" s="8"/>
      <c r="J3" s="8"/>
      <c r="K3" s="8"/>
      <c r="L3" s="9"/>
      <c r="N3" s="841" t="s">
        <v>1192</v>
      </c>
      <c r="O3" s="842"/>
      <c r="P3" s="843"/>
    </row>
    <row r="4" spans="2:16" x14ac:dyDescent="0.25">
      <c r="B4" s="11"/>
      <c r="C4" s="8"/>
      <c r="D4" s="8"/>
      <c r="E4" s="8"/>
      <c r="F4" s="8"/>
      <c r="G4" s="106" t="str">
        <f>IF(ISNUMBER(+POID), IF(+POID &gt;300000000, IF(+POID &gt;999999999, "(enter 9-digit ID number)", "" ), "(enter 9-digit ID number)" ), "(enter 9-digit ID number)")</f>
        <v>(enter 9-digit ID number)</v>
      </c>
      <c r="H4" s="8"/>
      <c r="I4" s="8"/>
      <c r="J4" s="8"/>
      <c r="K4" s="8"/>
      <c r="L4" s="9"/>
      <c r="N4" s="844"/>
      <c r="O4" s="623"/>
      <c r="P4" s="845"/>
    </row>
    <row r="5" spans="2:16" x14ac:dyDescent="0.25">
      <c r="B5" s="11"/>
      <c r="C5" s="8"/>
      <c r="D5" s="106" t="str">
        <f>IF(ISNUMBER(+POID), IF(+POID &gt;300000000, IF(+POID &gt;999999999, "ENTER ID NUMBER.", "ID Number:" ), "ENTER ID NUMBER." ), "ENTER ID NUMBER.")</f>
        <v>ENTER ID NUMBER.</v>
      </c>
      <c r="E5" s="8"/>
      <c r="F5" s="8"/>
      <c r="G5" s="96"/>
      <c r="H5" s="8"/>
      <c r="I5" s="10" t="s">
        <v>1311</v>
      </c>
      <c r="J5" s="8"/>
      <c r="K5" s="8"/>
      <c r="L5" s="9"/>
      <c r="N5" s="846" t="s">
        <v>1258</v>
      </c>
      <c r="O5" s="847" t="s">
        <v>1230</v>
      </c>
      <c r="P5" s="845"/>
    </row>
    <row r="6" spans="2:16" x14ac:dyDescent="0.25">
      <c r="B6" s="11"/>
      <c r="C6" s="8"/>
      <c r="D6" s="106"/>
      <c r="E6" s="8"/>
      <c r="F6" s="8"/>
      <c r="G6" s="178" t="str">
        <f>IF(ISNUMBER(+POID), IF(+POID &gt;300000000, IF(+POID &gt;999999999, "INVALID ID NUMBER", +POID ), "INVALID ID NUMBER" ), "YOUR ID NUMBER IS MISSING.")</f>
        <v>YOUR ID NUMBER IS MISSING.</v>
      </c>
      <c r="H6" s="8"/>
      <c r="I6" s="10" t="s">
        <v>1492</v>
      </c>
      <c r="J6" s="8"/>
      <c r="K6" s="8"/>
      <c r="L6" s="9"/>
      <c r="N6" s="848" t="s">
        <v>1193</v>
      </c>
      <c r="O6" s="732"/>
      <c r="P6" s="845"/>
    </row>
    <row r="7" spans="2:16" x14ac:dyDescent="0.25">
      <c r="B7" s="11"/>
      <c r="C7" s="8"/>
      <c r="D7" s="106" t="str">
        <f>IF(+Operation=0, "ENTER FIRM'S NAME.", "Name of Firm:")</f>
        <v>ENTER FIRM'S NAME.</v>
      </c>
      <c r="E7" s="8"/>
      <c r="F7" s="8"/>
      <c r="G7" s="3"/>
      <c r="H7" s="8"/>
      <c r="I7" s="8"/>
      <c r="J7" s="8"/>
      <c r="K7" s="8"/>
      <c r="L7" s="9"/>
      <c r="N7" s="848" t="s">
        <v>1194</v>
      </c>
      <c r="O7" s="732"/>
      <c r="P7" s="845"/>
    </row>
    <row r="8" spans="2:16" x14ac:dyDescent="0.25">
      <c r="B8" s="11"/>
      <c r="C8" s="8"/>
      <c r="D8" s="106"/>
      <c r="E8" s="8"/>
      <c r="F8" s="8"/>
      <c r="G8" s="8"/>
      <c r="H8" s="8"/>
      <c r="I8" s="8"/>
      <c r="J8" s="8"/>
      <c r="K8" s="8"/>
      <c r="L8" s="9"/>
      <c r="N8" s="848" t="s">
        <v>1195</v>
      </c>
      <c r="O8" s="732"/>
      <c r="P8" s="845"/>
    </row>
    <row r="9" spans="2:16" x14ac:dyDescent="0.25">
      <c r="B9" s="11"/>
      <c r="C9" s="8"/>
      <c r="D9" s="106" t="str">
        <f>IF(+G9=0, "ENTER DATE.", "Date:")</f>
        <v>ENTER DATE.</v>
      </c>
      <c r="E9" s="8"/>
      <c r="F9" s="8"/>
      <c r="G9" s="825"/>
      <c r="H9" s="8"/>
      <c r="I9" s="8"/>
      <c r="J9" s="8"/>
      <c r="K9" s="8"/>
      <c r="L9" s="9"/>
      <c r="N9" s="848"/>
      <c r="O9" s="623"/>
      <c r="P9" s="845"/>
    </row>
    <row r="10" spans="2:16" x14ac:dyDescent="0.25">
      <c r="B10" s="11"/>
      <c r="C10" s="8"/>
      <c r="D10" s="106"/>
      <c r="E10" s="8"/>
      <c r="F10" s="8"/>
      <c r="G10" s="8"/>
      <c r="H10" s="8"/>
      <c r="I10" s="8"/>
      <c r="J10" s="8"/>
      <c r="K10" s="8"/>
      <c r="L10" s="9"/>
      <c r="N10" s="848" t="s">
        <v>1257</v>
      </c>
      <c r="O10" s="623"/>
      <c r="P10" s="845"/>
    </row>
    <row r="11" spans="2:16" x14ac:dyDescent="0.25">
      <c r="B11" s="11"/>
      <c r="C11" s="8"/>
      <c r="D11" s="106" t="str">
        <f>IF(+G12=0, "ENTER PREPARER'S NAME.", "Preparer:")</f>
        <v>ENTER PREPARER'S NAME.</v>
      </c>
      <c r="E11" s="8"/>
      <c r="F11" s="8"/>
      <c r="G11" s="8"/>
      <c r="H11" s="8"/>
      <c r="I11" s="8"/>
      <c r="J11" s="8"/>
      <c r="K11" s="8"/>
      <c r="L11" s="9"/>
      <c r="N11" s="849" t="s">
        <v>1304</v>
      </c>
      <c r="O11" s="623"/>
      <c r="P11" s="845"/>
    </row>
    <row r="12" spans="2:16" ht="13.8" thickBot="1" x14ac:dyDescent="0.3">
      <c r="B12" s="11"/>
      <c r="C12" s="8"/>
      <c r="D12" s="106"/>
      <c r="E12" s="8" t="s">
        <v>232</v>
      </c>
      <c r="F12" s="8"/>
      <c r="G12" s="826"/>
      <c r="H12" s="8"/>
      <c r="I12" s="8"/>
      <c r="J12" s="8"/>
      <c r="K12" s="8"/>
      <c r="L12" s="9"/>
      <c r="N12" s="850" t="s">
        <v>1196</v>
      </c>
      <c r="O12" s="851"/>
      <c r="P12" s="852"/>
    </row>
    <row r="13" spans="2:16" x14ac:dyDescent="0.25">
      <c r="B13" s="11"/>
      <c r="C13" s="8"/>
      <c r="D13" s="106"/>
      <c r="E13" s="8" t="s">
        <v>233</v>
      </c>
      <c r="F13" s="8"/>
      <c r="G13" s="8"/>
      <c r="H13" s="8"/>
      <c r="I13" s="8"/>
      <c r="J13" s="8"/>
      <c r="K13" s="8"/>
      <c r="L13" s="9"/>
      <c r="N13" s="731"/>
      <c r="O13" s="578"/>
      <c r="P13" s="578"/>
    </row>
    <row r="14" spans="2:16" x14ac:dyDescent="0.25">
      <c r="B14" s="11"/>
      <c r="C14" s="8"/>
      <c r="D14" s="106"/>
      <c r="E14" s="8"/>
      <c r="F14" s="8"/>
      <c r="G14" s="8"/>
      <c r="H14" s="8"/>
      <c r="I14" s="8"/>
      <c r="J14" s="8"/>
      <c r="K14" s="8"/>
      <c r="L14" s="9"/>
      <c r="N14" s="731"/>
      <c r="O14" s="578"/>
      <c r="P14" s="578"/>
    </row>
    <row r="15" spans="2:16" x14ac:dyDescent="0.25">
      <c r="B15" s="11"/>
      <c r="C15" s="8"/>
      <c r="D15" s="106" t="str">
        <f>IF(+G15=0, "ENTER PHONE NUMBER.", "Telephone Number:")</f>
        <v>ENTER PHONE NUMBER.</v>
      </c>
      <c r="E15" s="8"/>
      <c r="F15" s="8"/>
      <c r="G15" s="826"/>
      <c r="H15" s="8"/>
      <c r="I15" s="8"/>
      <c r="J15" s="8"/>
      <c r="K15" s="8"/>
      <c r="L15" s="9"/>
    </row>
    <row r="16" spans="2:16" x14ac:dyDescent="0.25">
      <c r="B16" s="11"/>
      <c r="C16" s="8"/>
      <c r="D16" s="106"/>
      <c r="E16" s="8"/>
      <c r="F16" s="8"/>
      <c r="G16" s="8"/>
      <c r="H16" s="8"/>
      <c r="I16" s="8"/>
      <c r="J16" s="8"/>
      <c r="K16" s="8"/>
      <c r="L16" s="9"/>
    </row>
    <row r="17" spans="2:12" x14ac:dyDescent="0.25">
      <c r="B17" s="11"/>
      <c r="C17" s="8"/>
      <c r="D17" s="106" t="str">
        <f>IF(+G17=0, "ENTER E-MAIL ADDRESS.", "e-mail address:")</f>
        <v>ENTER E-MAIL ADDRESS.</v>
      </c>
      <c r="E17" s="8"/>
      <c r="F17" s="8"/>
      <c r="G17" s="827"/>
      <c r="H17" s="8"/>
      <c r="I17" s="8"/>
      <c r="J17" s="8"/>
      <c r="K17" s="8"/>
      <c r="L17" s="9"/>
    </row>
    <row r="18" spans="2:12" x14ac:dyDescent="0.25">
      <c r="B18" s="11"/>
      <c r="C18" s="8"/>
      <c r="D18" s="8"/>
      <c r="E18" s="8"/>
      <c r="F18" s="8"/>
      <c r="G18" s="8"/>
      <c r="H18" s="8"/>
      <c r="I18" s="8"/>
      <c r="J18" s="8"/>
      <c r="K18" s="8"/>
      <c r="L18" s="9"/>
    </row>
    <row r="19" spans="2:12" ht="17.25" customHeight="1" x14ac:dyDescent="0.25">
      <c r="B19" s="11"/>
      <c r="C19" s="36"/>
      <c r="D19" s="111" t="s">
        <v>713</v>
      </c>
      <c r="E19" s="6"/>
      <c r="F19" s="6"/>
      <c r="G19" s="6"/>
      <c r="H19" s="6"/>
      <c r="I19" s="6"/>
      <c r="J19" s="6"/>
      <c r="K19" s="7"/>
      <c r="L19" s="9"/>
    </row>
    <row r="20" spans="2:12" ht="16.5" customHeight="1" x14ac:dyDescent="0.25">
      <c r="B20" s="11"/>
      <c r="C20" s="11"/>
      <c r="D20" s="16"/>
      <c r="E20" s="16" t="s">
        <v>1491</v>
      </c>
      <c r="F20" s="8"/>
      <c r="G20" s="16"/>
      <c r="H20" s="3"/>
      <c r="I20" s="8" t="s">
        <v>236</v>
      </c>
      <c r="J20" s="3"/>
      <c r="K20" s="9" t="s">
        <v>237</v>
      </c>
      <c r="L20" s="9"/>
    </row>
    <row r="21" spans="2:12" x14ac:dyDescent="0.25">
      <c r="B21" s="11"/>
      <c r="C21" s="11"/>
      <c r="D21" s="8"/>
      <c r="E21" s="8"/>
      <c r="F21" s="8"/>
      <c r="G21" s="8"/>
      <c r="H21" s="8"/>
      <c r="I21" s="8"/>
      <c r="J21" s="8"/>
      <c r="K21" s="9"/>
      <c r="L21" s="9"/>
    </row>
    <row r="22" spans="2:12" x14ac:dyDescent="0.25">
      <c r="B22" s="11"/>
      <c r="C22" s="11"/>
      <c r="D22" s="8"/>
      <c r="E22" s="16" t="s">
        <v>1493</v>
      </c>
      <c r="F22" s="8"/>
      <c r="G22" s="16"/>
      <c r="H22" s="3"/>
      <c r="I22" s="8" t="s">
        <v>236</v>
      </c>
      <c r="J22" s="3"/>
      <c r="K22" s="9" t="s">
        <v>237</v>
      </c>
      <c r="L22" s="9"/>
    </row>
    <row r="23" spans="2:12" x14ac:dyDescent="0.25">
      <c r="B23" s="11"/>
      <c r="C23" s="11"/>
      <c r="D23" s="8"/>
      <c r="E23" s="8"/>
      <c r="F23" s="8"/>
      <c r="G23" s="8"/>
      <c r="H23" s="8"/>
      <c r="I23" s="8"/>
      <c r="J23" s="8"/>
      <c r="K23" s="9"/>
      <c r="L23" s="9"/>
    </row>
    <row r="24" spans="2:12" x14ac:dyDescent="0.25">
      <c r="B24" s="11"/>
      <c r="C24" s="11"/>
      <c r="D24" s="16" t="s">
        <v>234</v>
      </c>
      <c r="E24" s="113" t="s">
        <v>827</v>
      </c>
      <c r="F24" s="8"/>
      <c r="G24" s="8" t="s">
        <v>239</v>
      </c>
      <c r="H24" s="8"/>
      <c r="I24" s="8"/>
      <c r="J24" s="8"/>
      <c r="K24" s="9"/>
      <c r="L24" s="9"/>
    </row>
    <row r="25" spans="2:12" x14ac:dyDescent="0.25">
      <c r="B25" s="11"/>
      <c r="C25" s="11"/>
      <c r="D25" s="8"/>
      <c r="E25" s="8"/>
      <c r="F25" s="8"/>
      <c r="G25" s="8"/>
      <c r="H25" s="8"/>
      <c r="I25" s="8"/>
      <c r="J25" s="8"/>
      <c r="K25" s="9"/>
      <c r="L25" s="9"/>
    </row>
    <row r="26" spans="2:12" x14ac:dyDescent="0.25">
      <c r="B26" s="11"/>
      <c r="C26" s="11"/>
      <c r="D26" s="16" t="s">
        <v>235</v>
      </c>
      <c r="E26" s="113" t="s">
        <v>619</v>
      </c>
      <c r="F26" s="8"/>
      <c r="G26" s="8" t="s">
        <v>620</v>
      </c>
      <c r="H26" s="8"/>
      <c r="I26" s="8"/>
      <c r="J26" s="8"/>
      <c r="K26" s="9"/>
      <c r="L26" s="9"/>
    </row>
    <row r="27" spans="2:12" x14ac:dyDescent="0.25">
      <c r="B27" s="11"/>
      <c r="C27" s="11"/>
      <c r="D27" s="8"/>
      <c r="E27" s="636" t="s">
        <v>1494</v>
      </c>
      <c r="F27" s="8"/>
      <c r="G27" s="8"/>
      <c r="H27" s="8"/>
      <c r="I27" s="8"/>
      <c r="J27" s="8"/>
      <c r="K27" s="9"/>
      <c r="L27" s="9"/>
    </row>
    <row r="28" spans="2:12" ht="8.25" customHeight="1" x14ac:dyDescent="0.25">
      <c r="B28" s="11"/>
      <c r="C28" s="12"/>
      <c r="D28" s="37"/>
      <c r="E28" s="37"/>
      <c r="F28" s="37"/>
      <c r="G28" s="37"/>
      <c r="H28" s="37"/>
      <c r="I28" s="37"/>
      <c r="J28" s="37"/>
      <c r="K28" s="13"/>
      <c r="L28" s="9"/>
    </row>
    <row r="29" spans="2:12" ht="18" customHeight="1" x14ac:dyDescent="0.25">
      <c r="B29" s="11"/>
      <c r="C29" s="8"/>
      <c r="D29" s="8"/>
      <c r="E29" s="8"/>
      <c r="F29" s="8"/>
      <c r="G29" s="8"/>
      <c r="H29" s="8"/>
      <c r="I29" s="8"/>
      <c r="J29" s="8"/>
      <c r="K29" s="8"/>
      <c r="L29" s="9"/>
    </row>
    <row r="30" spans="2:12" hidden="1" x14ac:dyDescent="0.25">
      <c r="B30" s="11"/>
      <c r="C30" s="8"/>
      <c r="D30" s="8"/>
      <c r="E30" s="8"/>
      <c r="F30" s="8"/>
      <c r="G30" s="15"/>
      <c r="H30" s="8"/>
      <c r="I30" s="112"/>
      <c r="J30" s="8"/>
      <c r="K30" s="8"/>
      <c r="L30" s="9"/>
    </row>
    <row r="31" spans="2:12" hidden="1" x14ac:dyDescent="0.25">
      <c r="B31" s="11"/>
      <c r="C31" s="8"/>
      <c r="D31" s="636"/>
      <c r="E31" s="8"/>
      <c r="F31" s="8"/>
      <c r="G31" s="8"/>
      <c r="H31" s="577"/>
      <c r="I31" s="637"/>
      <c r="J31" s="8"/>
      <c r="K31" s="8"/>
      <c r="L31" s="9"/>
    </row>
    <row r="32" spans="2:12" ht="8.25" hidden="1" customHeight="1" x14ac:dyDescent="0.25">
      <c r="B32" s="11"/>
      <c r="C32" s="8"/>
      <c r="D32" s="15"/>
      <c r="E32" s="8"/>
      <c r="F32" s="8"/>
      <c r="G32" s="8"/>
      <c r="H32" s="8"/>
      <c r="I32" s="8"/>
      <c r="J32" s="8"/>
      <c r="K32" s="8"/>
      <c r="L32" s="9"/>
    </row>
    <row r="33" spans="2:12" ht="8.25" hidden="1" customHeight="1" x14ac:dyDescent="0.25">
      <c r="B33" s="11"/>
      <c r="C33" s="8"/>
      <c r="D33" s="8"/>
      <c r="E33" s="8"/>
      <c r="F33" s="8"/>
      <c r="G33" s="8"/>
      <c r="H33" s="8"/>
      <c r="I33" s="8"/>
      <c r="J33" s="8"/>
      <c r="K33" s="8"/>
      <c r="L33" s="9"/>
    </row>
    <row r="34" spans="2:12" hidden="1" x14ac:dyDescent="0.25">
      <c r="B34" s="11"/>
      <c r="C34" s="8"/>
      <c r="D34" s="15"/>
      <c r="E34" s="636"/>
      <c r="F34" s="8"/>
      <c r="G34" s="8"/>
      <c r="H34" s="577"/>
      <c r="I34" s="637"/>
      <c r="J34" s="8"/>
      <c r="K34" s="8"/>
      <c r="L34" s="9"/>
    </row>
    <row r="35" spans="2:12" hidden="1" x14ac:dyDescent="0.25">
      <c r="B35" s="11"/>
      <c r="C35" s="8"/>
      <c r="D35" s="8"/>
      <c r="E35" s="8"/>
      <c r="F35" s="8"/>
      <c r="G35" s="8"/>
      <c r="H35" s="8"/>
      <c r="I35" s="8"/>
      <c r="J35" s="8"/>
      <c r="K35" s="8"/>
      <c r="L35" s="9"/>
    </row>
    <row r="36" spans="2:12" hidden="1" x14ac:dyDescent="0.25">
      <c r="B36" s="11"/>
      <c r="C36" s="8"/>
      <c r="D36" s="8"/>
      <c r="E36" s="8"/>
      <c r="F36" s="8"/>
      <c r="G36" s="8"/>
      <c r="H36" s="8"/>
      <c r="I36" s="8"/>
      <c r="J36" s="8"/>
      <c r="K36" s="8"/>
      <c r="L36" s="9"/>
    </row>
    <row r="37" spans="2:12" ht="15.6" x14ac:dyDescent="0.3">
      <c r="B37" s="11"/>
      <c r="C37" s="8"/>
      <c r="D37" s="8"/>
      <c r="E37" s="823"/>
      <c r="F37" s="823"/>
      <c r="G37" s="824" t="s">
        <v>621</v>
      </c>
      <c r="H37" s="823"/>
      <c r="I37" s="823"/>
      <c r="J37" s="823"/>
      <c r="K37" s="8"/>
      <c r="L37" s="9"/>
    </row>
    <row r="38" spans="2:12" ht="15.6" x14ac:dyDescent="0.3">
      <c r="B38" s="11"/>
      <c r="C38" s="8"/>
      <c r="D38" s="8"/>
      <c r="E38" s="823"/>
      <c r="F38" s="823"/>
      <c r="G38" s="824" t="s">
        <v>243</v>
      </c>
      <c r="H38" s="823"/>
      <c r="I38" s="823"/>
      <c r="J38" s="823"/>
      <c r="K38" s="8"/>
      <c r="L38" s="9"/>
    </row>
    <row r="39" spans="2:12" ht="15.6" x14ac:dyDescent="0.3">
      <c r="B39" s="11"/>
      <c r="C39" s="8"/>
      <c r="D39" s="8"/>
      <c r="E39" s="823"/>
      <c r="F39" s="823"/>
      <c r="G39" s="824" t="s">
        <v>1534</v>
      </c>
      <c r="H39" s="823"/>
      <c r="I39" s="823"/>
      <c r="J39" s="823"/>
      <c r="K39" s="8"/>
      <c r="L39" s="9"/>
    </row>
    <row r="40" spans="2:12" x14ac:dyDescent="0.25">
      <c r="B40" s="11"/>
      <c r="C40" s="8"/>
      <c r="D40" s="8"/>
      <c r="E40" s="8"/>
      <c r="F40" s="8"/>
      <c r="G40" s="112"/>
      <c r="H40" s="8"/>
      <c r="I40" s="8"/>
      <c r="J40" s="8"/>
      <c r="K40" s="8"/>
      <c r="L40" s="9"/>
    </row>
    <row r="41" spans="2:12" ht="12.75" customHeight="1" x14ac:dyDescent="0.25">
      <c r="B41" s="11"/>
      <c r="C41" s="623"/>
      <c r="D41" s="853" t="s">
        <v>1267</v>
      </c>
      <c r="E41" s="623"/>
      <c r="F41" s="623"/>
      <c r="G41" s="854"/>
      <c r="H41" s="623"/>
      <c r="I41" s="623"/>
      <c r="J41" s="623"/>
      <c r="K41" s="623"/>
      <c r="L41" s="9"/>
    </row>
    <row r="42" spans="2:12" ht="12.75" customHeight="1" x14ac:dyDescent="0.25">
      <c r="B42" s="11"/>
      <c r="C42" s="623"/>
      <c r="D42" s="855" t="s">
        <v>1170</v>
      </c>
      <c r="E42" s="856"/>
      <c r="F42" s="623"/>
      <c r="G42" s="854" t="s">
        <v>1171</v>
      </c>
      <c r="H42" s="623"/>
      <c r="I42" s="623"/>
      <c r="J42" s="623"/>
      <c r="K42" s="623"/>
      <c r="L42" s="9"/>
    </row>
    <row r="43" spans="2:12" ht="12.75" customHeight="1" x14ac:dyDescent="0.25">
      <c r="B43" s="11"/>
      <c r="C43" s="623"/>
      <c r="D43" s="855" t="s">
        <v>1172</v>
      </c>
      <c r="E43" s="856"/>
      <c r="F43" s="623"/>
      <c r="G43" s="854" t="s">
        <v>972</v>
      </c>
      <c r="H43" s="623"/>
      <c r="I43" s="623"/>
      <c r="J43" s="623"/>
      <c r="K43" s="623"/>
      <c r="L43" s="9"/>
    </row>
    <row r="44" spans="2:12" ht="12.75" customHeight="1" x14ac:dyDescent="0.25">
      <c r="B44" s="11"/>
      <c r="C44" s="623"/>
      <c r="D44" s="623"/>
      <c r="E44" s="623"/>
      <c r="F44" s="623"/>
      <c r="G44" s="854"/>
      <c r="H44" s="623"/>
      <c r="I44" s="623"/>
      <c r="J44" s="623"/>
      <c r="K44" s="623"/>
      <c r="L44" s="9"/>
    </row>
    <row r="45" spans="2:12" ht="12.75" customHeight="1" x14ac:dyDescent="0.25">
      <c r="B45" s="11"/>
      <c r="C45" s="623"/>
      <c r="D45" s="853" t="s">
        <v>1268</v>
      </c>
      <c r="E45" s="623"/>
      <c r="F45" s="623"/>
      <c r="G45" s="854"/>
      <c r="H45" s="623"/>
      <c r="I45" s="623"/>
      <c r="J45" s="623"/>
      <c r="K45" s="623"/>
      <c r="L45" s="9"/>
    </row>
    <row r="46" spans="2:12" ht="12.75" customHeight="1" x14ac:dyDescent="0.25">
      <c r="B46" s="11"/>
      <c r="C46" s="623"/>
      <c r="D46" s="855" t="s">
        <v>1269</v>
      </c>
      <c r="E46" s="856"/>
      <c r="F46" s="623"/>
      <c r="G46" s="856" t="s">
        <v>972</v>
      </c>
      <c r="H46" s="623"/>
      <c r="I46" s="623"/>
      <c r="J46" s="623"/>
      <c r="K46" s="623"/>
      <c r="L46" s="9"/>
    </row>
    <row r="47" spans="2:12" ht="12.75" customHeight="1" x14ac:dyDescent="0.25">
      <c r="B47" s="11"/>
      <c r="C47" s="623"/>
      <c r="D47" s="855" t="s">
        <v>1270</v>
      </c>
      <c r="E47" s="623"/>
      <c r="F47" s="623"/>
      <c r="G47" s="854"/>
      <c r="H47" s="623"/>
      <c r="I47" s="623"/>
      <c r="J47" s="623"/>
      <c r="K47" s="623"/>
      <c r="L47" s="9"/>
    </row>
    <row r="48" spans="2:12" ht="12.75" customHeight="1" x14ac:dyDescent="0.25">
      <c r="B48" s="11"/>
      <c r="C48" s="623"/>
      <c r="D48" s="847"/>
      <c r="E48" s="856"/>
      <c r="F48" s="623"/>
      <c r="G48" s="857" t="s">
        <v>1271</v>
      </c>
      <c r="H48" s="623"/>
      <c r="I48" s="623"/>
      <c r="J48" s="623"/>
      <c r="K48" s="623"/>
      <c r="L48" s="9"/>
    </row>
    <row r="49" spans="2:12" ht="12.75" customHeight="1" x14ac:dyDescent="0.25">
      <c r="B49" s="11"/>
      <c r="C49" s="623"/>
      <c r="D49" s="623"/>
      <c r="E49" s="623"/>
      <c r="F49" s="623"/>
      <c r="G49" s="858" t="s">
        <v>1272</v>
      </c>
      <c r="H49" s="623"/>
      <c r="I49" s="623"/>
      <c r="J49" s="623"/>
      <c r="K49" s="623"/>
      <c r="L49" s="9"/>
    </row>
    <row r="50" spans="2:12" ht="12.75" customHeight="1" x14ac:dyDescent="0.25">
      <c r="B50" s="11"/>
      <c r="C50" s="623"/>
      <c r="D50" s="623"/>
      <c r="E50" s="623"/>
      <c r="F50" s="623"/>
      <c r="G50" s="858" t="s">
        <v>238</v>
      </c>
      <c r="H50" s="623"/>
      <c r="I50" s="623"/>
      <c r="J50" s="623"/>
      <c r="K50" s="623"/>
      <c r="L50" s="9"/>
    </row>
    <row r="51" spans="2:12" ht="12.75" customHeight="1" x14ac:dyDescent="0.25">
      <c r="B51" s="11"/>
      <c r="C51" s="623"/>
      <c r="D51" s="623"/>
      <c r="E51" s="623"/>
      <c r="F51" s="623"/>
      <c r="G51" s="858" t="s">
        <v>1273</v>
      </c>
      <c r="H51" s="623"/>
      <c r="I51" s="623"/>
      <c r="J51" s="623"/>
      <c r="K51" s="623"/>
      <c r="L51" s="9"/>
    </row>
    <row r="52" spans="2:12" ht="12.75" customHeight="1" x14ac:dyDescent="0.25">
      <c r="B52" s="11"/>
      <c r="C52" s="623"/>
      <c r="D52" s="623"/>
      <c r="E52" s="623"/>
      <c r="F52" s="623"/>
      <c r="G52" s="854"/>
      <c r="H52" s="623"/>
      <c r="I52" s="623"/>
      <c r="J52" s="623"/>
      <c r="K52" s="623"/>
      <c r="L52" s="9"/>
    </row>
    <row r="53" spans="2:12" ht="12.75" customHeight="1" x14ac:dyDescent="0.25">
      <c r="B53" s="11"/>
      <c r="C53" s="623"/>
      <c r="D53" s="853" t="s">
        <v>1276</v>
      </c>
      <c r="E53" s="623"/>
      <c r="F53" s="623"/>
      <c r="G53" s="854"/>
      <c r="H53" s="623"/>
      <c r="I53" s="623"/>
      <c r="J53" s="623"/>
      <c r="K53" s="623"/>
      <c r="L53" s="9"/>
    </row>
    <row r="54" spans="2:12" ht="12.75" customHeight="1" x14ac:dyDescent="0.25">
      <c r="B54" s="11"/>
      <c r="C54" s="623"/>
      <c r="D54" s="855" t="s">
        <v>1531</v>
      </c>
      <c r="E54" s="623"/>
      <c r="F54" s="623"/>
      <c r="G54" s="856"/>
      <c r="H54" s="623"/>
      <c r="I54" s="623"/>
      <c r="J54" s="623"/>
      <c r="K54" s="623"/>
      <c r="L54" s="9"/>
    </row>
    <row r="55" spans="2:12" ht="12.75" customHeight="1" x14ac:dyDescent="0.25">
      <c r="B55" s="11"/>
      <c r="C55" s="623"/>
      <c r="D55" s="855" t="s">
        <v>1532</v>
      </c>
      <c r="E55" s="623"/>
      <c r="F55" s="623"/>
      <c r="G55" s="856"/>
      <c r="H55" s="623"/>
      <c r="I55" s="623"/>
      <c r="J55" s="623"/>
      <c r="K55" s="623"/>
      <c r="L55" s="9"/>
    </row>
    <row r="56" spans="2:12" ht="12.75" customHeight="1" x14ac:dyDescent="0.25">
      <c r="B56" s="11"/>
      <c r="C56" s="623"/>
      <c r="D56" s="859" t="s">
        <v>1274</v>
      </c>
      <c r="E56" s="856"/>
      <c r="F56" s="623"/>
      <c r="G56" s="860"/>
      <c r="H56" s="623"/>
      <c r="I56" s="623"/>
      <c r="J56" s="623"/>
      <c r="K56" s="623"/>
      <c r="L56" s="9"/>
    </row>
    <row r="57" spans="2:12" ht="12.75" customHeight="1" x14ac:dyDescent="0.25">
      <c r="B57" s="11"/>
      <c r="C57" s="623"/>
      <c r="D57" s="623"/>
      <c r="E57" s="856"/>
      <c r="F57" s="623"/>
      <c r="G57" s="860"/>
      <c r="H57" s="623" t="s">
        <v>1336</v>
      </c>
      <c r="I57" s="623"/>
      <c r="J57" s="623"/>
      <c r="K57" s="623"/>
      <c r="L57" s="9"/>
    </row>
    <row r="58" spans="2:12" s="662" customFormat="1" ht="17.25" customHeight="1" x14ac:dyDescent="0.25">
      <c r="B58" s="657"/>
      <c r="C58" s="861"/>
      <c r="D58" s="862" t="s">
        <v>1275</v>
      </c>
      <c r="E58" s="861"/>
      <c r="F58" s="861"/>
      <c r="G58" s="863" t="s">
        <v>1295</v>
      </c>
      <c r="H58" s="862" t="s">
        <v>1533</v>
      </c>
      <c r="I58" s="861"/>
      <c r="J58" s="861"/>
      <c r="K58" s="861"/>
      <c r="L58" s="661"/>
    </row>
    <row r="59" spans="2:12" ht="12.75" customHeight="1" x14ac:dyDescent="0.25">
      <c r="B59" s="12"/>
      <c r="C59" s="37"/>
      <c r="D59" s="37"/>
      <c r="E59" s="37"/>
      <c r="F59" s="37"/>
      <c r="G59" s="37"/>
      <c r="H59" s="37"/>
      <c r="I59" s="37"/>
      <c r="J59" s="37"/>
      <c r="K59" s="37"/>
      <c r="L59" s="13"/>
    </row>
  </sheetData>
  <sheetProtection algorithmName="SHA-512" hashValue="AV4PzzibxAUnfAl7ud+lmky23VK8e+4LAmUYWQ6E68QasgUTVzKCGAJXL7ThsiHyByIqCU/w5g7SQ++dL3Wp3w==" saltValue="I4mnHSPoWJcmIZeja+A9/Q==" spinCount="100000" sheet="1" objects="1" scenarios="1"/>
  <mergeCells count="1">
    <mergeCell ref="B2:L2"/>
  </mergeCells>
  <phoneticPr fontId="0" type="noConversion"/>
  <conditionalFormatting sqref="D5">
    <cfRule type="cellIs" dxfId="332" priority="1" stopIfTrue="1" operator="notEqual">
      <formula>"ID Number:"</formula>
    </cfRule>
  </conditionalFormatting>
  <conditionalFormatting sqref="D7">
    <cfRule type="cellIs" dxfId="331" priority="2" stopIfTrue="1" operator="notEqual">
      <formula>"Name of Firm:"</formula>
    </cfRule>
  </conditionalFormatting>
  <conditionalFormatting sqref="D9">
    <cfRule type="cellIs" dxfId="330" priority="3" stopIfTrue="1" operator="notEqual">
      <formula>"Date:"</formula>
    </cfRule>
  </conditionalFormatting>
  <conditionalFormatting sqref="D11">
    <cfRule type="cellIs" dxfId="329" priority="4" stopIfTrue="1" operator="notEqual">
      <formula>"Preparer:"</formula>
    </cfRule>
  </conditionalFormatting>
  <conditionalFormatting sqref="D15">
    <cfRule type="cellIs" dxfId="328" priority="5" stopIfTrue="1" operator="notEqual">
      <formula>"Telephone Number:"</formula>
    </cfRule>
  </conditionalFormatting>
  <conditionalFormatting sqref="D17">
    <cfRule type="cellIs" dxfId="327" priority="6" stopIfTrue="1" operator="notEqual">
      <formula>"e-mail address:"</formula>
    </cfRule>
  </conditionalFormatting>
  <conditionalFormatting sqref="G4">
    <cfRule type="cellIs" dxfId="326" priority="7" stopIfTrue="1" operator="notEqual">
      <formula>"ID Number:"</formula>
    </cfRule>
  </conditionalFormatting>
  <conditionalFormatting sqref="G6">
    <cfRule type="cellIs" dxfId="325" priority="8" stopIfTrue="1" operator="notEqual">
      <formula>+POID</formula>
    </cfRule>
    <cfRule type="cellIs" dxfId="324" priority="9" stopIfTrue="1" operator="equal">
      <formula>+POID</formula>
    </cfRule>
  </conditionalFormatting>
  <hyperlinks>
    <hyperlink ref="G58" r:id="rId1" xr:uid="{00000000-0004-0000-0000-000002000000}"/>
    <hyperlink ref="G43" r:id="rId2" xr:uid="{1CE6E520-9A23-4DBC-9C7F-1A152AF27E95}"/>
    <hyperlink ref="G46" r:id="rId3" xr:uid="{B1D92786-DA85-4F24-A1BD-BF3A4C5F6D32}"/>
    <hyperlink ref="D56" r:id="rId4" xr:uid="{9D9812C5-9A4A-4EE2-AA8F-39AFE7E90905}"/>
    <hyperlink ref="N11" r:id="rId5" xr:uid="{26B60BEB-7BEB-4936-9510-62FD890358D8}"/>
  </hyperlinks>
  <pageMargins left="0.75" right="0.75" top="1" bottom="1" header="0.5" footer="0.5"/>
  <pageSetup orientation="portrait" r:id="rId6"/>
  <headerFooter alignWithMargins="0"/>
  <legacyDrawing r:id="rId7"/>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Y417"/>
  <sheetViews>
    <sheetView workbookViewId="0">
      <selection activeCell="J9" sqref="J9"/>
    </sheetView>
  </sheetViews>
  <sheetFormatPr defaultRowHeight="13.2" x14ac:dyDescent="0.25"/>
  <cols>
    <col min="19" max="19" width="29.44140625" bestFit="1" customWidth="1"/>
  </cols>
  <sheetData>
    <row r="1" spans="1:25" x14ac:dyDescent="0.25">
      <c r="A1">
        <v>4001</v>
      </c>
      <c r="B1">
        <v>296.41000000000003</v>
      </c>
      <c r="C1">
        <v>296.41000000000003</v>
      </c>
      <c r="D1">
        <v>296.41000000000003</v>
      </c>
      <c r="E1">
        <v>296.41000000000003</v>
      </c>
      <c r="F1">
        <v>296.41000000000003</v>
      </c>
      <c r="G1">
        <v>296.41000000000003</v>
      </c>
      <c r="H1">
        <v>296.41000000000003</v>
      </c>
      <c r="I1">
        <v>296.41000000000003</v>
      </c>
      <c r="J1">
        <v>296.41000000000003</v>
      </c>
      <c r="K1">
        <v>296.41000000000003</v>
      </c>
      <c r="L1">
        <v>296.41000000000003</v>
      </c>
      <c r="M1">
        <v>296.41000000000003</v>
      </c>
      <c r="N1">
        <v>296.41000000000003</v>
      </c>
      <c r="O1">
        <v>296.41000000000003</v>
      </c>
      <c r="P1">
        <v>296.41000000000003</v>
      </c>
      <c r="Q1">
        <v>296.41000000000003</v>
      </c>
      <c r="R1">
        <v>296.41000000000003</v>
      </c>
      <c r="S1" t="s">
        <v>416</v>
      </c>
      <c r="V1" s="623"/>
      <c r="W1" s="847" t="s">
        <v>1525</v>
      </c>
      <c r="X1" s="623"/>
      <c r="Y1" s="623"/>
    </row>
    <row r="2" spans="1:25" x14ac:dyDescent="0.25">
      <c r="A2">
        <v>4002</v>
      </c>
      <c r="B2">
        <v>296.41000000000003</v>
      </c>
      <c r="C2">
        <v>296.41000000000003</v>
      </c>
      <c r="D2">
        <v>296.41000000000003</v>
      </c>
      <c r="E2">
        <v>296.41000000000003</v>
      </c>
      <c r="F2">
        <v>296.41000000000003</v>
      </c>
      <c r="G2">
        <v>296.41000000000003</v>
      </c>
      <c r="H2">
        <v>296.41000000000003</v>
      </c>
      <c r="I2">
        <v>296.41000000000003</v>
      </c>
      <c r="J2">
        <v>296.41000000000003</v>
      </c>
      <c r="K2">
        <v>296.41000000000003</v>
      </c>
      <c r="L2">
        <v>296.41000000000003</v>
      </c>
      <c r="M2">
        <v>296.41000000000003</v>
      </c>
      <c r="N2">
        <v>296.41000000000003</v>
      </c>
      <c r="O2">
        <v>296.41000000000003</v>
      </c>
      <c r="P2">
        <v>296.41000000000003</v>
      </c>
      <c r="Q2">
        <v>296.41000000000003</v>
      </c>
      <c r="R2">
        <v>296.41000000000003</v>
      </c>
      <c r="S2" t="s">
        <v>1444</v>
      </c>
    </row>
    <row r="3" spans="1:25" x14ac:dyDescent="0.25">
      <c r="A3">
        <v>4003</v>
      </c>
      <c r="B3">
        <v>296.41000000000003</v>
      </c>
      <c r="C3">
        <v>296.41000000000003</v>
      </c>
      <c r="D3">
        <v>296.41000000000003</v>
      </c>
      <c r="E3">
        <v>296.41000000000003</v>
      </c>
      <c r="F3">
        <v>296.41000000000003</v>
      </c>
      <c r="G3">
        <v>296.41000000000003</v>
      </c>
      <c r="H3">
        <v>296.41000000000003</v>
      </c>
      <c r="I3">
        <v>296.41000000000003</v>
      </c>
      <c r="J3">
        <v>296.41000000000003</v>
      </c>
      <c r="K3">
        <v>296.41000000000003</v>
      </c>
      <c r="L3">
        <v>296.41000000000003</v>
      </c>
      <c r="M3">
        <v>296.41000000000003</v>
      </c>
      <c r="N3">
        <v>296.41000000000003</v>
      </c>
      <c r="O3">
        <v>296.41000000000003</v>
      </c>
      <c r="P3">
        <v>296.41000000000003</v>
      </c>
      <c r="Q3">
        <v>296.41000000000003</v>
      </c>
      <c r="R3">
        <v>296.41000000000003</v>
      </c>
      <c r="S3" t="s">
        <v>300</v>
      </c>
    </row>
    <row r="4" spans="1:25" x14ac:dyDescent="0.25">
      <c r="A4">
        <v>4004</v>
      </c>
      <c r="B4">
        <v>296.41000000000003</v>
      </c>
      <c r="C4">
        <v>296.41000000000003</v>
      </c>
      <c r="D4">
        <v>296.41000000000003</v>
      </c>
      <c r="E4">
        <v>296.41000000000003</v>
      </c>
      <c r="F4">
        <v>296.41000000000003</v>
      </c>
      <c r="G4">
        <v>296.41000000000003</v>
      </c>
      <c r="H4">
        <v>296.41000000000003</v>
      </c>
      <c r="I4">
        <v>296.41000000000003</v>
      </c>
      <c r="J4">
        <v>296.41000000000003</v>
      </c>
      <c r="K4">
        <v>296.41000000000003</v>
      </c>
      <c r="L4">
        <v>296.41000000000003</v>
      </c>
      <c r="M4">
        <v>296.41000000000003</v>
      </c>
      <c r="N4">
        <v>296.41000000000003</v>
      </c>
      <c r="O4">
        <v>296.41000000000003</v>
      </c>
      <c r="P4">
        <v>296.41000000000003</v>
      </c>
      <c r="Q4">
        <v>296.41000000000003</v>
      </c>
      <c r="R4">
        <v>296.41000000000003</v>
      </c>
      <c r="S4" t="s">
        <v>326</v>
      </c>
    </row>
    <row r="5" spans="1:25" x14ac:dyDescent="0.25">
      <c r="A5">
        <v>4005</v>
      </c>
      <c r="B5">
        <v>296.41000000000003</v>
      </c>
      <c r="C5">
        <v>296.41000000000003</v>
      </c>
      <c r="D5">
        <v>296.41000000000003</v>
      </c>
      <c r="E5">
        <v>296.41000000000003</v>
      </c>
      <c r="F5">
        <v>296.41000000000003</v>
      </c>
      <c r="G5">
        <v>296.41000000000003</v>
      </c>
      <c r="H5">
        <v>296.41000000000003</v>
      </c>
      <c r="I5">
        <v>296.41000000000003</v>
      </c>
      <c r="J5">
        <v>296.41000000000003</v>
      </c>
      <c r="K5">
        <v>296.41000000000003</v>
      </c>
      <c r="L5">
        <v>296.41000000000003</v>
      </c>
      <c r="M5">
        <v>296.41000000000003</v>
      </c>
      <c r="N5">
        <v>296.41000000000003</v>
      </c>
      <c r="O5">
        <v>296.41000000000003</v>
      </c>
      <c r="P5">
        <v>296.41000000000003</v>
      </c>
      <c r="Q5">
        <v>296.41000000000003</v>
      </c>
      <c r="R5">
        <v>296.41000000000003</v>
      </c>
      <c r="S5" t="s">
        <v>471</v>
      </c>
    </row>
    <row r="6" spans="1:25" x14ac:dyDescent="0.25">
      <c r="A6">
        <v>4006</v>
      </c>
      <c r="B6">
        <v>296.41000000000003</v>
      </c>
      <c r="C6">
        <v>296.41000000000003</v>
      </c>
      <c r="D6">
        <v>296.41000000000003</v>
      </c>
      <c r="E6">
        <v>296.41000000000003</v>
      </c>
      <c r="F6">
        <v>296.41000000000003</v>
      </c>
      <c r="G6">
        <v>296.41000000000003</v>
      </c>
      <c r="H6">
        <v>296.41000000000003</v>
      </c>
      <c r="I6">
        <v>296.41000000000003</v>
      </c>
      <c r="J6">
        <v>296.41000000000003</v>
      </c>
      <c r="K6">
        <v>296.41000000000003</v>
      </c>
      <c r="L6">
        <v>296.41000000000003</v>
      </c>
      <c r="M6">
        <v>296.41000000000003</v>
      </c>
      <c r="N6">
        <v>296.41000000000003</v>
      </c>
      <c r="O6">
        <v>296.41000000000003</v>
      </c>
      <c r="P6">
        <v>296.41000000000003</v>
      </c>
      <c r="Q6">
        <v>296.41000000000003</v>
      </c>
      <c r="R6">
        <v>296.41000000000003</v>
      </c>
      <c r="S6" t="s">
        <v>772</v>
      </c>
    </row>
    <row r="7" spans="1:25" x14ac:dyDescent="0.25">
      <c r="A7">
        <v>4008</v>
      </c>
      <c r="B7">
        <v>296.41000000000003</v>
      </c>
      <c r="C7">
        <v>296.41000000000003</v>
      </c>
      <c r="D7">
        <v>296.41000000000003</v>
      </c>
      <c r="E7">
        <v>296.41000000000003</v>
      </c>
      <c r="F7">
        <v>296.41000000000003</v>
      </c>
      <c r="G7">
        <v>296.41000000000003</v>
      </c>
      <c r="H7">
        <v>296.41000000000003</v>
      </c>
      <c r="I7">
        <v>296.41000000000003</v>
      </c>
      <c r="J7">
        <v>296.41000000000003</v>
      </c>
      <c r="K7">
        <v>296.41000000000003</v>
      </c>
      <c r="L7">
        <v>296.41000000000003</v>
      </c>
      <c r="M7">
        <v>296.41000000000003</v>
      </c>
      <c r="N7">
        <v>296.41000000000003</v>
      </c>
      <c r="O7">
        <v>296.41000000000003</v>
      </c>
      <c r="P7">
        <v>296.41000000000003</v>
      </c>
      <c r="Q7">
        <v>296.41000000000003</v>
      </c>
      <c r="R7">
        <v>296.41000000000003</v>
      </c>
      <c r="S7" t="s">
        <v>877</v>
      </c>
    </row>
    <row r="8" spans="1:25" x14ac:dyDescent="0.25">
      <c r="A8">
        <v>4011</v>
      </c>
      <c r="B8">
        <v>296.94</v>
      </c>
      <c r="C8">
        <v>296.94</v>
      </c>
      <c r="D8">
        <v>296.94</v>
      </c>
      <c r="E8">
        <v>296.94</v>
      </c>
      <c r="F8">
        <v>296.94</v>
      </c>
      <c r="G8">
        <v>296.94</v>
      </c>
      <c r="H8">
        <v>296.94</v>
      </c>
      <c r="I8">
        <v>296.94</v>
      </c>
      <c r="J8">
        <v>296.94</v>
      </c>
      <c r="K8">
        <v>296.94</v>
      </c>
      <c r="L8">
        <v>296.94</v>
      </c>
      <c r="M8">
        <v>296.94</v>
      </c>
      <c r="N8">
        <v>296.94</v>
      </c>
      <c r="O8">
        <v>296.94</v>
      </c>
      <c r="P8">
        <v>296.94</v>
      </c>
      <c r="Q8">
        <v>296.94</v>
      </c>
      <c r="R8">
        <v>296.94</v>
      </c>
      <c r="S8" t="s">
        <v>1315</v>
      </c>
    </row>
    <row r="9" spans="1:25" x14ac:dyDescent="0.25">
      <c r="A9">
        <v>4012</v>
      </c>
      <c r="B9">
        <v>265</v>
      </c>
      <c r="C9">
        <v>265</v>
      </c>
      <c r="D9">
        <v>265</v>
      </c>
      <c r="E9">
        <v>265</v>
      </c>
      <c r="F9">
        <v>265</v>
      </c>
      <c r="G9">
        <v>265</v>
      </c>
      <c r="H9">
        <v>265</v>
      </c>
      <c r="I9">
        <v>265</v>
      </c>
      <c r="J9">
        <v>265</v>
      </c>
      <c r="K9">
        <v>265</v>
      </c>
      <c r="L9">
        <v>265</v>
      </c>
      <c r="M9">
        <v>265</v>
      </c>
      <c r="N9">
        <v>311.52</v>
      </c>
      <c r="O9">
        <v>265</v>
      </c>
      <c r="P9">
        <v>265</v>
      </c>
      <c r="Q9">
        <v>265</v>
      </c>
      <c r="R9">
        <v>265</v>
      </c>
      <c r="S9" t="s">
        <v>193</v>
      </c>
    </row>
    <row r="10" spans="1:25" x14ac:dyDescent="0.25">
      <c r="A10">
        <v>4013</v>
      </c>
      <c r="B10">
        <v>296.41000000000003</v>
      </c>
      <c r="C10">
        <v>296.41000000000003</v>
      </c>
      <c r="D10">
        <v>296.41000000000003</v>
      </c>
      <c r="E10">
        <v>296.41000000000003</v>
      </c>
      <c r="F10">
        <v>296.41000000000003</v>
      </c>
      <c r="G10">
        <v>296.41000000000003</v>
      </c>
      <c r="H10">
        <v>296.41000000000003</v>
      </c>
      <c r="I10">
        <v>296.41000000000003</v>
      </c>
      <c r="J10">
        <v>296.41000000000003</v>
      </c>
      <c r="K10">
        <v>296.41000000000003</v>
      </c>
      <c r="L10">
        <v>296.41000000000003</v>
      </c>
      <c r="M10">
        <v>296.41000000000003</v>
      </c>
      <c r="N10">
        <v>296.41000000000003</v>
      </c>
      <c r="O10">
        <v>296.41000000000003</v>
      </c>
      <c r="P10">
        <v>296.41000000000003</v>
      </c>
      <c r="Q10">
        <v>296.41000000000003</v>
      </c>
      <c r="R10">
        <v>296.41000000000003</v>
      </c>
      <c r="S10" t="s">
        <v>443</v>
      </c>
    </row>
    <row r="11" spans="1:25" x14ac:dyDescent="0.25">
      <c r="A11">
        <v>4014</v>
      </c>
      <c r="B11">
        <v>296.41000000000003</v>
      </c>
      <c r="C11">
        <v>296.41000000000003</v>
      </c>
      <c r="D11">
        <v>296.41000000000003</v>
      </c>
      <c r="E11">
        <v>296.41000000000003</v>
      </c>
      <c r="F11">
        <v>296.41000000000003</v>
      </c>
      <c r="G11">
        <v>296.41000000000003</v>
      </c>
      <c r="H11">
        <v>296.41000000000003</v>
      </c>
      <c r="I11">
        <v>296.41000000000003</v>
      </c>
      <c r="J11">
        <v>296.41000000000003</v>
      </c>
      <c r="K11">
        <v>296.41000000000003</v>
      </c>
      <c r="L11">
        <v>296.41000000000003</v>
      </c>
      <c r="M11">
        <v>296.41000000000003</v>
      </c>
      <c r="N11">
        <v>296.41000000000003</v>
      </c>
      <c r="O11">
        <v>296.41000000000003</v>
      </c>
      <c r="P11">
        <v>296.41000000000003</v>
      </c>
      <c r="Q11">
        <v>296.41000000000003</v>
      </c>
      <c r="R11">
        <v>296.41000000000003</v>
      </c>
      <c r="S11" t="s">
        <v>329</v>
      </c>
    </row>
    <row r="12" spans="1:25" x14ac:dyDescent="0.25">
      <c r="A12">
        <v>4015</v>
      </c>
      <c r="B12">
        <v>296.41000000000003</v>
      </c>
      <c r="C12">
        <v>296.41000000000003</v>
      </c>
      <c r="D12">
        <v>296.41000000000003</v>
      </c>
      <c r="E12">
        <v>296.41000000000003</v>
      </c>
      <c r="F12">
        <v>296.41000000000003</v>
      </c>
      <c r="G12">
        <v>296.41000000000003</v>
      </c>
      <c r="H12">
        <v>296.41000000000003</v>
      </c>
      <c r="I12">
        <v>296.41000000000003</v>
      </c>
      <c r="J12">
        <v>296.41000000000003</v>
      </c>
      <c r="K12">
        <v>296.41000000000003</v>
      </c>
      <c r="L12">
        <v>296.41000000000003</v>
      </c>
      <c r="M12">
        <v>296.41000000000003</v>
      </c>
      <c r="N12">
        <v>296.41000000000003</v>
      </c>
      <c r="O12">
        <v>296.41000000000003</v>
      </c>
      <c r="P12">
        <v>296.41000000000003</v>
      </c>
      <c r="Q12">
        <v>296.41000000000003</v>
      </c>
      <c r="R12">
        <v>296.41000000000003</v>
      </c>
      <c r="S12" t="s">
        <v>1404</v>
      </c>
    </row>
    <row r="13" spans="1:25" x14ac:dyDescent="0.25">
      <c r="A13">
        <v>4450</v>
      </c>
      <c r="B13">
        <v>296.41000000000003</v>
      </c>
      <c r="C13">
        <v>296.41000000000003</v>
      </c>
      <c r="D13">
        <v>296.41000000000003</v>
      </c>
      <c r="E13">
        <v>296.41000000000003</v>
      </c>
      <c r="F13">
        <v>296.41000000000003</v>
      </c>
      <c r="G13">
        <v>296.41000000000003</v>
      </c>
      <c r="H13">
        <v>296.41000000000003</v>
      </c>
      <c r="I13">
        <v>296.41000000000003</v>
      </c>
      <c r="J13">
        <v>296.41000000000003</v>
      </c>
      <c r="K13">
        <v>296.41000000000003</v>
      </c>
      <c r="L13">
        <v>296.41000000000003</v>
      </c>
      <c r="M13">
        <v>296.41000000000003</v>
      </c>
      <c r="N13">
        <v>296.41000000000003</v>
      </c>
      <c r="O13">
        <v>296.41000000000003</v>
      </c>
      <c r="P13">
        <v>296.41000000000003</v>
      </c>
      <c r="Q13">
        <v>296.41000000000003</v>
      </c>
      <c r="R13">
        <v>296.41000000000003</v>
      </c>
      <c r="S13" t="s">
        <v>1386</v>
      </c>
    </row>
    <row r="14" spans="1:25" x14ac:dyDescent="0.25">
      <c r="A14">
        <v>5001</v>
      </c>
      <c r="B14">
        <v>125</v>
      </c>
      <c r="C14">
        <v>125</v>
      </c>
      <c r="D14">
        <v>125</v>
      </c>
      <c r="E14">
        <v>125</v>
      </c>
      <c r="F14">
        <v>125</v>
      </c>
      <c r="G14">
        <v>125</v>
      </c>
      <c r="H14">
        <v>125</v>
      </c>
      <c r="I14">
        <v>125</v>
      </c>
      <c r="J14">
        <v>125</v>
      </c>
      <c r="K14">
        <v>1500</v>
      </c>
      <c r="L14">
        <v>125</v>
      </c>
      <c r="M14">
        <v>125</v>
      </c>
      <c r="N14">
        <v>170</v>
      </c>
      <c r="O14">
        <v>125</v>
      </c>
      <c r="P14">
        <v>125</v>
      </c>
      <c r="Q14">
        <v>125</v>
      </c>
      <c r="R14">
        <v>125</v>
      </c>
      <c r="S14" t="s">
        <v>1316</v>
      </c>
    </row>
    <row r="15" spans="1:25" x14ac:dyDescent="0.25">
      <c r="A15">
        <v>5002</v>
      </c>
      <c r="B15">
        <v>150.65</v>
      </c>
      <c r="C15">
        <v>150.65</v>
      </c>
      <c r="D15">
        <v>150.65</v>
      </c>
      <c r="E15">
        <v>150.65</v>
      </c>
      <c r="F15">
        <v>150.65</v>
      </c>
      <c r="G15">
        <v>150.65</v>
      </c>
      <c r="H15">
        <v>150.65</v>
      </c>
      <c r="I15">
        <v>150.65</v>
      </c>
      <c r="J15">
        <v>150.65</v>
      </c>
      <c r="K15">
        <v>150.65</v>
      </c>
      <c r="L15">
        <v>150.65</v>
      </c>
      <c r="M15">
        <v>150.65</v>
      </c>
      <c r="N15">
        <v>150.65</v>
      </c>
      <c r="O15">
        <v>150.65</v>
      </c>
      <c r="P15">
        <v>150.65</v>
      </c>
      <c r="Q15">
        <v>150.65</v>
      </c>
      <c r="R15">
        <v>150.65</v>
      </c>
      <c r="S15" t="s">
        <v>262</v>
      </c>
    </row>
    <row r="16" spans="1:25" x14ac:dyDescent="0.25">
      <c r="A16">
        <v>5003</v>
      </c>
      <c r="B16">
        <v>150.65</v>
      </c>
      <c r="C16">
        <v>150.65</v>
      </c>
      <c r="D16">
        <v>150.65</v>
      </c>
      <c r="E16">
        <v>150.65</v>
      </c>
      <c r="F16">
        <v>150.65</v>
      </c>
      <c r="G16">
        <v>150.65</v>
      </c>
      <c r="H16">
        <v>150.65</v>
      </c>
      <c r="I16">
        <v>150.65</v>
      </c>
      <c r="J16">
        <v>150.65</v>
      </c>
      <c r="K16">
        <v>150.65</v>
      </c>
      <c r="L16">
        <v>150.65</v>
      </c>
      <c r="M16">
        <v>150.65</v>
      </c>
      <c r="N16">
        <v>150.65</v>
      </c>
      <c r="O16">
        <v>150.65</v>
      </c>
      <c r="P16">
        <v>150.65</v>
      </c>
      <c r="Q16">
        <v>150.65</v>
      </c>
      <c r="R16">
        <v>150.65</v>
      </c>
      <c r="S16" t="s">
        <v>479</v>
      </c>
    </row>
    <row r="17" spans="1:19" x14ac:dyDescent="0.25">
      <c r="A17">
        <v>5004</v>
      </c>
      <c r="B17">
        <v>150.65</v>
      </c>
      <c r="C17">
        <v>150.65</v>
      </c>
      <c r="D17">
        <v>150.65</v>
      </c>
      <c r="E17">
        <v>150.65</v>
      </c>
      <c r="F17">
        <v>150.65</v>
      </c>
      <c r="G17">
        <v>150.65</v>
      </c>
      <c r="H17">
        <v>150.65</v>
      </c>
      <c r="I17">
        <v>150.65</v>
      </c>
      <c r="J17">
        <v>150.65</v>
      </c>
      <c r="K17">
        <v>150.65</v>
      </c>
      <c r="L17">
        <v>150.65</v>
      </c>
      <c r="M17">
        <v>150.65</v>
      </c>
      <c r="N17">
        <v>150.65</v>
      </c>
      <c r="O17">
        <v>150.65</v>
      </c>
      <c r="P17">
        <v>150.65</v>
      </c>
      <c r="Q17">
        <v>150.65</v>
      </c>
      <c r="R17">
        <v>150.65</v>
      </c>
      <c r="S17" t="s">
        <v>623</v>
      </c>
    </row>
    <row r="18" spans="1:19" x14ac:dyDescent="0.25">
      <c r="A18">
        <v>5005</v>
      </c>
      <c r="B18">
        <v>150.65</v>
      </c>
      <c r="C18">
        <v>150.65</v>
      </c>
      <c r="D18">
        <v>150.65</v>
      </c>
      <c r="E18">
        <v>150.65</v>
      </c>
      <c r="F18">
        <v>150.65</v>
      </c>
      <c r="G18">
        <v>150.65</v>
      </c>
      <c r="H18">
        <v>150.65</v>
      </c>
      <c r="I18">
        <v>150.65</v>
      </c>
      <c r="J18">
        <v>150.65</v>
      </c>
      <c r="K18">
        <v>150.65</v>
      </c>
      <c r="L18">
        <v>150.65</v>
      </c>
      <c r="M18">
        <v>150.65</v>
      </c>
      <c r="N18">
        <v>150.65</v>
      </c>
      <c r="O18">
        <v>150.65</v>
      </c>
      <c r="P18">
        <v>150.65</v>
      </c>
      <c r="Q18">
        <v>150.65</v>
      </c>
      <c r="R18">
        <v>150.65</v>
      </c>
      <c r="S18" t="s">
        <v>1445</v>
      </c>
    </row>
    <row r="19" spans="1:19" x14ac:dyDescent="0.25">
      <c r="A19">
        <v>5006</v>
      </c>
      <c r="B19">
        <v>150.65</v>
      </c>
      <c r="C19">
        <v>150.65</v>
      </c>
      <c r="D19">
        <v>150.65</v>
      </c>
      <c r="E19">
        <v>150.65</v>
      </c>
      <c r="F19">
        <v>150.65</v>
      </c>
      <c r="G19">
        <v>150.65</v>
      </c>
      <c r="H19">
        <v>150.65</v>
      </c>
      <c r="I19">
        <v>150.65</v>
      </c>
      <c r="J19">
        <v>150.65</v>
      </c>
      <c r="K19">
        <v>150.65</v>
      </c>
      <c r="L19">
        <v>150.65</v>
      </c>
      <c r="M19">
        <v>150.65</v>
      </c>
      <c r="N19">
        <v>150.65</v>
      </c>
      <c r="O19">
        <v>150.65</v>
      </c>
      <c r="P19">
        <v>150.65</v>
      </c>
      <c r="Q19">
        <v>150.65</v>
      </c>
      <c r="R19">
        <v>150.65</v>
      </c>
      <c r="S19" t="s">
        <v>277</v>
      </c>
    </row>
    <row r="20" spans="1:19" x14ac:dyDescent="0.25">
      <c r="A20">
        <v>5007</v>
      </c>
      <c r="B20">
        <v>150.65</v>
      </c>
      <c r="C20">
        <v>150.65</v>
      </c>
      <c r="D20">
        <v>150.65</v>
      </c>
      <c r="E20">
        <v>150.65</v>
      </c>
      <c r="F20">
        <v>150.65</v>
      </c>
      <c r="G20">
        <v>150.65</v>
      </c>
      <c r="H20">
        <v>150.65</v>
      </c>
      <c r="I20">
        <v>150.65</v>
      </c>
      <c r="J20">
        <v>150.65</v>
      </c>
      <c r="K20">
        <v>150.65</v>
      </c>
      <c r="L20">
        <v>150.65</v>
      </c>
      <c r="M20">
        <v>150.65</v>
      </c>
      <c r="N20">
        <v>150.65</v>
      </c>
      <c r="O20">
        <v>150.65</v>
      </c>
      <c r="P20">
        <v>150.65</v>
      </c>
      <c r="Q20">
        <v>150.65</v>
      </c>
      <c r="R20">
        <v>150.65</v>
      </c>
      <c r="S20" t="s">
        <v>1305</v>
      </c>
    </row>
    <row r="21" spans="1:19" x14ac:dyDescent="0.25">
      <c r="A21">
        <v>5008</v>
      </c>
      <c r="B21">
        <v>150.65</v>
      </c>
      <c r="C21">
        <v>150.65</v>
      </c>
      <c r="D21">
        <v>150.65</v>
      </c>
      <c r="E21">
        <v>150.65</v>
      </c>
      <c r="F21">
        <v>150.65</v>
      </c>
      <c r="G21">
        <v>150.65</v>
      </c>
      <c r="H21">
        <v>150.65</v>
      </c>
      <c r="I21">
        <v>150.65</v>
      </c>
      <c r="J21">
        <v>150.65</v>
      </c>
      <c r="K21">
        <v>150.65</v>
      </c>
      <c r="L21">
        <v>150.65</v>
      </c>
      <c r="M21">
        <v>150.65</v>
      </c>
      <c r="N21">
        <v>150.65</v>
      </c>
      <c r="O21">
        <v>150.65</v>
      </c>
      <c r="P21">
        <v>150.65</v>
      </c>
      <c r="Q21">
        <v>150.65</v>
      </c>
      <c r="R21">
        <v>150.65</v>
      </c>
      <c r="S21" t="s">
        <v>981</v>
      </c>
    </row>
    <row r="22" spans="1:19" x14ac:dyDescent="0.25">
      <c r="A22">
        <v>5009</v>
      </c>
      <c r="B22">
        <v>150.65</v>
      </c>
      <c r="C22">
        <v>150.65</v>
      </c>
      <c r="D22">
        <v>150.65</v>
      </c>
      <c r="E22">
        <v>150.65</v>
      </c>
      <c r="F22">
        <v>150.65</v>
      </c>
      <c r="G22">
        <v>150.65</v>
      </c>
      <c r="H22">
        <v>150.65</v>
      </c>
      <c r="I22">
        <v>150.65</v>
      </c>
      <c r="J22">
        <v>150.65</v>
      </c>
      <c r="K22">
        <v>150.65</v>
      </c>
      <c r="L22">
        <v>150.65</v>
      </c>
      <c r="M22">
        <v>150.65</v>
      </c>
      <c r="N22">
        <v>150.65</v>
      </c>
      <c r="O22">
        <v>150.65</v>
      </c>
      <c r="P22">
        <v>150.65</v>
      </c>
      <c r="Q22">
        <v>150.65</v>
      </c>
      <c r="R22">
        <v>150.65</v>
      </c>
      <c r="S22" t="s">
        <v>1306</v>
      </c>
    </row>
    <row r="23" spans="1:19" x14ac:dyDescent="0.25">
      <c r="A23">
        <v>5010</v>
      </c>
      <c r="B23">
        <v>150.65</v>
      </c>
      <c r="C23">
        <v>150.65</v>
      </c>
      <c r="D23">
        <v>150.65</v>
      </c>
      <c r="E23">
        <v>150.65</v>
      </c>
      <c r="F23">
        <v>150.65</v>
      </c>
      <c r="G23">
        <v>150.65</v>
      </c>
      <c r="H23">
        <v>150.65</v>
      </c>
      <c r="I23">
        <v>150.65</v>
      </c>
      <c r="J23">
        <v>150.65</v>
      </c>
      <c r="K23">
        <v>150.65</v>
      </c>
      <c r="L23">
        <v>150.65</v>
      </c>
      <c r="M23">
        <v>150.65</v>
      </c>
      <c r="N23">
        <v>150.65</v>
      </c>
      <c r="O23">
        <v>150.65</v>
      </c>
      <c r="P23">
        <v>150.65</v>
      </c>
      <c r="Q23">
        <v>150.65</v>
      </c>
      <c r="R23">
        <v>150.65</v>
      </c>
      <c r="S23" t="s">
        <v>982</v>
      </c>
    </row>
    <row r="24" spans="1:19" x14ac:dyDescent="0.25">
      <c r="A24">
        <v>5011</v>
      </c>
      <c r="B24">
        <v>150.65</v>
      </c>
      <c r="C24">
        <v>150.65</v>
      </c>
      <c r="D24">
        <v>150.65</v>
      </c>
      <c r="E24">
        <v>150.65</v>
      </c>
      <c r="F24">
        <v>150.65</v>
      </c>
      <c r="G24">
        <v>150.65</v>
      </c>
      <c r="H24">
        <v>150.65</v>
      </c>
      <c r="I24">
        <v>150.65</v>
      </c>
      <c r="J24">
        <v>150.65</v>
      </c>
      <c r="K24">
        <v>150.65</v>
      </c>
      <c r="L24">
        <v>150.65</v>
      </c>
      <c r="M24">
        <v>150.65</v>
      </c>
      <c r="N24">
        <v>150.65</v>
      </c>
      <c r="O24">
        <v>150.65</v>
      </c>
      <c r="P24">
        <v>150.65</v>
      </c>
      <c r="Q24">
        <v>150.65</v>
      </c>
      <c r="R24">
        <v>150.65</v>
      </c>
      <c r="S24" t="s">
        <v>285</v>
      </c>
    </row>
    <row r="25" spans="1:19" x14ac:dyDescent="0.25">
      <c r="A25">
        <v>5012</v>
      </c>
      <c r="B25">
        <v>150.65</v>
      </c>
      <c r="C25">
        <v>150.65</v>
      </c>
      <c r="D25">
        <v>150.65</v>
      </c>
      <c r="E25">
        <v>150.65</v>
      </c>
      <c r="F25">
        <v>150.65</v>
      </c>
      <c r="G25">
        <v>150.65</v>
      </c>
      <c r="H25">
        <v>150.65</v>
      </c>
      <c r="I25">
        <v>150.65</v>
      </c>
      <c r="J25">
        <v>150.65</v>
      </c>
      <c r="K25">
        <v>150.65</v>
      </c>
      <c r="L25">
        <v>150.65</v>
      </c>
      <c r="M25">
        <v>150.65</v>
      </c>
      <c r="N25">
        <v>150.65</v>
      </c>
      <c r="O25">
        <v>150.65</v>
      </c>
      <c r="P25">
        <v>150.65</v>
      </c>
      <c r="Q25">
        <v>150.65</v>
      </c>
      <c r="R25">
        <v>150.65</v>
      </c>
      <c r="S25" t="s">
        <v>1446</v>
      </c>
    </row>
    <row r="26" spans="1:19" x14ac:dyDescent="0.25">
      <c r="A26">
        <v>5013</v>
      </c>
      <c r="B26">
        <v>150.65</v>
      </c>
      <c r="C26">
        <v>150.65</v>
      </c>
      <c r="D26">
        <v>150.65</v>
      </c>
      <c r="E26">
        <v>150.65</v>
      </c>
      <c r="F26">
        <v>150.65</v>
      </c>
      <c r="G26">
        <v>150.65</v>
      </c>
      <c r="H26">
        <v>150.65</v>
      </c>
      <c r="I26">
        <v>150.65</v>
      </c>
      <c r="J26">
        <v>150.65</v>
      </c>
      <c r="K26">
        <v>150.65</v>
      </c>
      <c r="L26">
        <v>150.65</v>
      </c>
      <c r="M26">
        <v>150.65</v>
      </c>
      <c r="N26">
        <v>150.65</v>
      </c>
      <c r="O26">
        <v>150.65</v>
      </c>
      <c r="P26">
        <v>150.65</v>
      </c>
      <c r="Q26">
        <v>150.65</v>
      </c>
      <c r="R26">
        <v>150.65</v>
      </c>
      <c r="S26" t="s">
        <v>289</v>
      </c>
    </row>
    <row r="27" spans="1:19" x14ac:dyDescent="0.25">
      <c r="A27">
        <v>5014</v>
      </c>
      <c r="B27">
        <v>150.65</v>
      </c>
      <c r="C27">
        <v>150.65</v>
      </c>
      <c r="D27">
        <v>150.65</v>
      </c>
      <c r="E27">
        <v>150.65</v>
      </c>
      <c r="F27">
        <v>150.65</v>
      </c>
      <c r="G27">
        <v>150.65</v>
      </c>
      <c r="H27">
        <v>150.65</v>
      </c>
      <c r="I27">
        <v>150.65</v>
      </c>
      <c r="J27">
        <v>150.65</v>
      </c>
      <c r="K27">
        <v>150.65</v>
      </c>
      <c r="L27">
        <v>150.65</v>
      </c>
      <c r="M27">
        <v>150.65</v>
      </c>
      <c r="N27">
        <v>150.65</v>
      </c>
      <c r="O27">
        <v>150.65</v>
      </c>
      <c r="P27">
        <v>150.65</v>
      </c>
      <c r="Q27">
        <v>150.65</v>
      </c>
      <c r="R27">
        <v>150.65</v>
      </c>
      <c r="S27" t="s">
        <v>297</v>
      </c>
    </row>
    <row r="28" spans="1:19" x14ac:dyDescent="0.25">
      <c r="A28">
        <v>5015</v>
      </c>
      <c r="B28">
        <v>150.65</v>
      </c>
      <c r="C28">
        <v>150.65</v>
      </c>
      <c r="D28">
        <v>150.65</v>
      </c>
      <c r="E28">
        <v>150.65</v>
      </c>
      <c r="F28">
        <v>150.65</v>
      </c>
      <c r="G28">
        <v>150.65</v>
      </c>
      <c r="H28">
        <v>150.65</v>
      </c>
      <c r="I28">
        <v>150.65</v>
      </c>
      <c r="J28">
        <v>150.65</v>
      </c>
      <c r="K28">
        <v>150.65</v>
      </c>
      <c r="L28">
        <v>150.65</v>
      </c>
      <c r="M28">
        <v>150.65</v>
      </c>
      <c r="N28">
        <v>150.65</v>
      </c>
      <c r="O28">
        <v>150.65</v>
      </c>
      <c r="P28">
        <v>150.65</v>
      </c>
      <c r="Q28">
        <v>150.65</v>
      </c>
      <c r="R28">
        <v>150.65</v>
      </c>
      <c r="S28" t="s">
        <v>301</v>
      </c>
    </row>
    <row r="29" spans="1:19" x14ac:dyDescent="0.25">
      <c r="A29">
        <v>5016</v>
      </c>
      <c r="B29">
        <v>150.65</v>
      </c>
      <c r="C29">
        <v>150.65</v>
      </c>
      <c r="D29">
        <v>150.65</v>
      </c>
      <c r="E29">
        <v>150.65</v>
      </c>
      <c r="F29">
        <v>150.65</v>
      </c>
      <c r="G29">
        <v>150.65</v>
      </c>
      <c r="H29">
        <v>150.65</v>
      </c>
      <c r="I29">
        <v>150.65</v>
      </c>
      <c r="J29">
        <v>150.65</v>
      </c>
      <c r="K29">
        <v>150.65</v>
      </c>
      <c r="L29">
        <v>150.65</v>
      </c>
      <c r="M29">
        <v>150.65</v>
      </c>
      <c r="N29">
        <v>150.65</v>
      </c>
      <c r="O29">
        <v>150.65</v>
      </c>
      <c r="P29">
        <v>150.65</v>
      </c>
      <c r="Q29">
        <v>150.65</v>
      </c>
      <c r="R29">
        <v>150.65</v>
      </c>
      <c r="S29" t="s">
        <v>474</v>
      </c>
    </row>
    <row r="30" spans="1:19" x14ac:dyDescent="0.25">
      <c r="A30">
        <v>5017</v>
      </c>
      <c r="B30">
        <v>150.65</v>
      </c>
      <c r="C30">
        <v>150.65</v>
      </c>
      <c r="D30">
        <v>150.65</v>
      </c>
      <c r="E30">
        <v>150.65</v>
      </c>
      <c r="F30">
        <v>150.65</v>
      </c>
      <c r="G30">
        <v>150.65</v>
      </c>
      <c r="H30">
        <v>150.65</v>
      </c>
      <c r="I30">
        <v>150.65</v>
      </c>
      <c r="J30">
        <v>150.65</v>
      </c>
      <c r="K30">
        <v>150.65</v>
      </c>
      <c r="L30">
        <v>150.65</v>
      </c>
      <c r="M30">
        <v>150.65</v>
      </c>
      <c r="N30">
        <v>150.65</v>
      </c>
      <c r="O30">
        <v>150.65</v>
      </c>
      <c r="P30">
        <v>150.65</v>
      </c>
      <c r="Q30">
        <v>150.65</v>
      </c>
      <c r="R30">
        <v>150.65</v>
      </c>
      <c r="S30" t="s">
        <v>315</v>
      </c>
    </row>
    <row r="31" spans="1:19" x14ac:dyDescent="0.25">
      <c r="A31">
        <v>5018</v>
      </c>
      <c r="B31">
        <v>150.65</v>
      </c>
      <c r="C31">
        <v>150.65</v>
      </c>
      <c r="D31">
        <v>150.65</v>
      </c>
      <c r="E31">
        <v>150.65</v>
      </c>
      <c r="F31">
        <v>150.65</v>
      </c>
      <c r="G31">
        <v>150.65</v>
      </c>
      <c r="H31">
        <v>150.65</v>
      </c>
      <c r="I31">
        <v>150.65</v>
      </c>
      <c r="J31">
        <v>150.65</v>
      </c>
      <c r="K31">
        <v>150.65</v>
      </c>
      <c r="L31">
        <v>150.65</v>
      </c>
      <c r="M31">
        <v>150.65</v>
      </c>
      <c r="N31">
        <v>150.65</v>
      </c>
      <c r="O31">
        <v>150.65</v>
      </c>
      <c r="P31">
        <v>150.65</v>
      </c>
      <c r="Q31">
        <v>150.65</v>
      </c>
      <c r="R31">
        <v>150.65</v>
      </c>
      <c r="S31" t="s">
        <v>316</v>
      </c>
    </row>
    <row r="32" spans="1:19" x14ac:dyDescent="0.25">
      <c r="A32">
        <v>5019</v>
      </c>
      <c r="B32">
        <v>150.65</v>
      </c>
      <c r="C32">
        <v>150.65</v>
      </c>
      <c r="D32">
        <v>150.65</v>
      </c>
      <c r="E32">
        <v>150.65</v>
      </c>
      <c r="F32">
        <v>150.65</v>
      </c>
      <c r="G32">
        <v>150.65</v>
      </c>
      <c r="H32">
        <v>150.65</v>
      </c>
      <c r="I32">
        <v>150.65</v>
      </c>
      <c r="J32">
        <v>150.65</v>
      </c>
      <c r="K32">
        <v>150.65</v>
      </c>
      <c r="L32">
        <v>150.65</v>
      </c>
      <c r="M32">
        <v>150.65</v>
      </c>
      <c r="N32">
        <v>150.65</v>
      </c>
      <c r="O32">
        <v>150.65</v>
      </c>
      <c r="P32">
        <v>150.65</v>
      </c>
      <c r="Q32">
        <v>150.65</v>
      </c>
      <c r="R32">
        <v>150.65</v>
      </c>
      <c r="S32" t="s">
        <v>984</v>
      </c>
    </row>
    <row r="33" spans="1:19" x14ac:dyDescent="0.25">
      <c r="A33">
        <v>5021</v>
      </c>
      <c r="B33">
        <v>150.65</v>
      </c>
      <c r="C33">
        <v>150.65</v>
      </c>
      <c r="D33">
        <v>150.65</v>
      </c>
      <c r="E33">
        <v>150.65</v>
      </c>
      <c r="F33">
        <v>150.65</v>
      </c>
      <c r="G33">
        <v>150.65</v>
      </c>
      <c r="H33">
        <v>150.65</v>
      </c>
      <c r="I33">
        <v>150.65</v>
      </c>
      <c r="J33">
        <v>150.65</v>
      </c>
      <c r="K33">
        <v>150.65</v>
      </c>
      <c r="L33">
        <v>150.65</v>
      </c>
      <c r="M33">
        <v>150.65</v>
      </c>
      <c r="N33">
        <v>150.65</v>
      </c>
      <c r="O33">
        <v>150.65</v>
      </c>
      <c r="P33">
        <v>150.65</v>
      </c>
      <c r="Q33">
        <v>150.65</v>
      </c>
      <c r="R33">
        <v>150.65</v>
      </c>
      <c r="S33" t="s">
        <v>985</v>
      </c>
    </row>
    <row r="34" spans="1:19" x14ac:dyDescent="0.25">
      <c r="A34">
        <v>5022</v>
      </c>
      <c r="B34">
        <v>150.65</v>
      </c>
      <c r="C34">
        <v>150.65</v>
      </c>
      <c r="D34">
        <v>150.65</v>
      </c>
      <c r="E34">
        <v>150.65</v>
      </c>
      <c r="F34">
        <v>150.65</v>
      </c>
      <c r="G34">
        <v>150.65</v>
      </c>
      <c r="H34">
        <v>150.65</v>
      </c>
      <c r="I34">
        <v>150.65</v>
      </c>
      <c r="J34">
        <v>150.65</v>
      </c>
      <c r="K34">
        <v>150.65</v>
      </c>
      <c r="L34">
        <v>150.65</v>
      </c>
      <c r="M34">
        <v>150.65</v>
      </c>
      <c r="N34">
        <v>150.65</v>
      </c>
      <c r="O34">
        <v>150.65</v>
      </c>
      <c r="P34">
        <v>150.65</v>
      </c>
      <c r="Q34">
        <v>150.65</v>
      </c>
      <c r="R34">
        <v>150.65</v>
      </c>
      <c r="S34" t="s">
        <v>333</v>
      </c>
    </row>
    <row r="35" spans="1:19" x14ac:dyDescent="0.25">
      <c r="A35">
        <v>5023</v>
      </c>
      <c r="B35">
        <v>150.65</v>
      </c>
      <c r="C35">
        <v>150.65</v>
      </c>
      <c r="D35">
        <v>150.65</v>
      </c>
      <c r="E35">
        <v>150.65</v>
      </c>
      <c r="F35">
        <v>150.65</v>
      </c>
      <c r="G35">
        <v>150.65</v>
      </c>
      <c r="H35">
        <v>150.65</v>
      </c>
      <c r="I35">
        <v>150.65</v>
      </c>
      <c r="J35">
        <v>150.65</v>
      </c>
      <c r="K35">
        <v>150.65</v>
      </c>
      <c r="L35">
        <v>150.65</v>
      </c>
      <c r="M35">
        <v>150.65</v>
      </c>
      <c r="N35">
        <v>150.65</v>
      </c>
      <c r="O35">
        <v>150.65</v>
      </c>
      <c r="P35">
        <v>150.65</v>
      </c>
      <c r="Q35">
        <v>150.65</v>
      </c>
      <c r="R35">
        <v>150.65</v>
      </c>
      <c r="S35" t="s">
        <v>332</v>
      </c>
    </row>
    <row r="36" spans="1:19" x14ac:dyDescent="0.25">
      <c r="A36">
        <v>5025</v>
      </c>
      <c r="B36">
        <v>150.65</v>
      </c>
      <c r="C36">
        <v>150.65</v>
      </c>
      <c r="D36">
        <v>150.65</v>
      </c>
      <c r="E36">
        <v>150.65</v>
      </c>
      <c r="F36">
        <v>150.65</v>
      </c>
      <c r="G36">
        <v>150.65</v>
      </c>
      <c r="H36">
        <v>150.65</v>
      </c>
      <c r="I36">
        <v>150.65</v>
      </c>
      <c r="J36">
        <v>150.65</v>
      </c>
      <c r="K36">
        <v>150.65</v>
      </c>
      <c r="L36">
        <v>150.65</v>
      </c>
      <c r="M36">
        <v>150.65</v>
      </c>
      <c r="N36">
        <v>150.65</v>
      </c>
      <c r="O36">
        <v>150.65</v>
      </c>
      <c r="P36">
        <v>150.65</v>
      </c>
      <c r="Q36">
        <v>150.65</v>
      </c>
      <c r="R36">
        <v>150.65</v>
      </c>
      <c r="S36" t="s">
        <v>336</v>
      </c>
    </row>
    <row r="37" spans="1:19" x14ac:dyDescent="0.25">
      <c r="A37">
        <v>5026</v>
      </c>
      <c r="B37">
        <v>150.65</v>
      </c>
      <c r="C37">
        <v>150.65</v>
      </c>
      <c r="D37">
        <v>150.65</v>
      </c>
      <c r="E37">
        <v>150.65</v>
      </c>
      <c r="F37">
        <v>150.65</v>
      </c>
      <c r="G37">
        <v>150.65</v>
      </c>
      <c r="H37">
        <v>150.65</v>
      </c>
      <c r="I37">
        <v>150.65</v>
      </c>
      <c r="J37">
        <v>150.65</v>
      </c>
      <c r="K37">
        <v>150.65</v>
      </c>
      <c r="L37">
        <v>150.65</v>
      </c>
      <c r="M37">
        <v>150.65</v>
      </c>
      <c r="N37">
        <v>150.65</v>
      </c>
      <c r="O37">
        <v>150.65</v>
      </c>
      <c r="P37">
        <v>150.65</v>
      </c>
      <c r="Q37">
        <v>150.65</v>
      </c>
      <c r="R37">
        <v>150.65</v>
      </c>
      <c r="S37" t="s">
        <v>340</v>
      </c>
    </row>
    <row r="38" spans="1:19" x14ac:dyDescent="0.25">
      <c r="A38">
        <v>5027</v>
      </c>
      <c r="B38">
        <v>1500</v>
      </c>
      <c r="C38">
        <v>1500</v>
      </c>
      <c r="D38">
        <v>1500</v>
      </c>
      <c r="E38">
        <v>1500</v>
      </c>
      <c r="F38">
        <v>1500</v>
      </c>
      <c r="G38">
        <v>1500</v>
      </c>
      <c r="H38">
        <v>1500</v>
      </c>
      <c r="I38">
        <v>1500</v>
      </c>
      <c r="J38">
        <v>1500</v>
      </c>
      <c r="K38">
        <v>1500</v>
      </c>
      <c r="L38">
        <v>1500</v>
      </c>
      <c r="M38">
        <v>1500</v>
      </c>
      <c r="N38">
        <v>1500</v>
      </c>
      <c r="O38">
        <v>1500</v>
      </c>
      <c r="P38">
        <v>1500</v>
      </c>
      <c r="Q38">
        <v>1500</v>
      </c>
      <c r="R38">
        <v>1500</v>
      </c>
      <c r="S38" t="s">
        <v>1500</v>
      </c>
    </row>
    <row r="39" spans="1:19" x14ac:dyDescent="0.25">
      <c r="A39">
        <v>5028</v>
      </c>
      <c r="B39">
        <v>150.65</v>
      </c>
      <c r="C39">
        <v>150.65</v>
      </c>
      <c r="D39">
        <v>150.65</v>
      </c>
      <c r="E39">
        <v>150.65</v>
      </c>
      <c r="F39">
        <v>150.65</v>
      </c>
      <c r="G39">
        <v>150.65</v>
      </c>
      <c r="H39">
        <v>150.65</v>
      </c>
      <c r="I39">
        <v>150.65</v>
      </c>
      <c r="J39">
        <v>150.65</v>
      </c>
      <c r="K39">
        <v>150.65</v>
      </c>
      <c r="L39">
        <v>150.65</v>
      </c>
      <c r="M39">
        <v>150.65</v>
      </c>
      <c r="N39">
        <v>150.65</v>
      </c>
      <c r="O39">
        <v>150.65</v>
      </c>
      <c r="P39">
        <v>150.65</v>
      </c>
      <c r="Q39">
        <v>150.65</v>
      </c>
      <c r="R39">
        <v>150.65</v>
      </c>
      <c r="S39" t="s">
        <v>614</v>
      </c>
    </row>
    <row r="40" spans="1:19" x14ac:dyDescent="0.25">
      <c r="A40">
        <v>5029</v>
      </c>
      <c r="B40">
        <v>150.65</v>
      </c>
      <c r="C40">
        <v>150.65</v>
      </c>
      <c r="D40">
        <v>150.65</v>
      </c>
      <c r="E40">
        <v>150.65</v>
      </c>
      <c r="F40">
        <v>150.65</v>
      </c>
      <c r="G40">
        <v>150.65</v>
      </c>
      <c r="H40">
        <v>150.65</v>
      </c>
      <c r="I40">
        <v>150.65</v>
      </c>
      <c r="J40">
        <v>150.65</v>
      </c>
      <c r="K40">
        <v>150.65</v>
      </c>
      <c r="L40">
        <v>150.65</v>
      </c>
      <c r="M40">
        <v>150.65</v>
      </c>
      <c r="N40">
        <v>150.65</v>
      </c>
      <c r="O40">
        <v>150.65</v>
      </c>
      <c r="P40">
        <v>150.65</v>
      </c>
      <c r="Q40">
        <v>150.65</v>
      </c>
      <c r="R40">
        <v>150.65</v>
      </c>
      <c r="S40" t="s">
        <v>360</v>
      </c>
    </row>
    <row r="41" spans="1:19" x14ac:dyDescent="0.25">
      <c r="A41">
        <v>5030</v>
      </c>
      <c r="B41">
        <v>150.65</v>
      </c>
      <c r="C41">
        <v>150.65</v>
      </c>
      <c r="D41">
        <v>150.65</v>
      </c>
      <c r="E41">
        <v>150.65</v>
      </c>
      <c r="F41">
        <v>150.65</v>
      </c>
      <c r="G41">
        <v>150.65</v>
      </c>
      <c r="H41">
        <v>150.65</v>
      </c>
      <c r="I41">
        <v>150.65</v>
      </c>
      <c r="J41">
        <v>150.65</v>
      </c>
      <c r="K41">
        <v>150.65</v>
      </c>
      <c r="L41">
        <v>150.65</v>
      </c>
      <c r="M41">
        <v>150.65</v>
      </c>
      <c r="N41">
        <v>150.65</v>
      </c>
      <c r="O41">
        <v>150.65</v>
      </c>
      <c r="P41">
        <v>150.65</v>
      </c>
      <c r="Q41">
        <v>150.65</v>
      </c>
      <c r="R41">
        <v>150.65</v>
      </c>
      <c r="S41" t="s">
        <v>480</v>
      </c>
    </row>
    <row r="42" spans="1:19" x14ac:dyDescent="0.25">
      <c r="A42">
        <v>5031</v>
      </c>
      <c r="B42">
        <v>150.65</v>
      </c>
      <c r="C42">
        <v>150.65</v>
      </c>
      <c r="D42">
        <v>150.65</v>
      </c>
      <c r="E42">
        <v>150.65</v>
      </c>
      <c r="F42">
        <v>150.65</v>
      </c>
      <c r="G42">
        <v>150.65</v>
      </c>
      <c r="H42">
        <v>150.65</v>
      </c>
      <c r="I42">
        <v>150.65</v>
      </c>
      <c r="J42">
        <v>150.65</v>
      </c>
      <c r="K42">
        <v>150.65</v>
      </c>
      <c r="L42">
        <v>150.65</v>
      </c>
      <c r="M42">
        <v>150.65</v>
      </c>
      <c r="N42">
        <v>150.65</v>
      </c>
      <c r="O42">
        <v>150.65</v>
      </c>
      <c r="P42">
        <v>150.65</v>
      </c>
      <c r="Q42">
        <v>150.65</v>
      </c>
      <c r="R42">
        <v>150.65</v>
      </c>
      <c r="S42" t="s">
        <v>370</v>
      </c>
    </row>
    <row r="43" spans="1:19" x14ac:dyDescent="0.25">
      <c r="A43">
        <v>5032</v>
      </c>
      <c r="B43">
        <v>150.65</v>
      </c>
      <c r="C43">
        <v>150.65</v>
      </c>
      <c r="D43">
        <v>150.65</v>
      </c>
      <c r="E43">
        <v>150.65</v>
      </c>
      <c r="F43">
        <v>150.65</v>
      </c>
      <c r="G43">
        <v>150.65</v>
      </c>
      <c r="H43">
        <v>150.65</v>
      </c>
      <c r="I43">
        <v>150.65</v>
      </c>
      <c r="J43">
        <v>150.65</v>
      </c>
      <c r="K43">
        <v>150.65</v>
      </c>
      <c r="L43">
        <v>150.65</v>
      </c>
      <c r="M43">
        <v>150.65</v>
      </c>
      <c r="N43">
        <v>150.65</v>
      </c>
      <c r="O43">
        <v>150.65</v>
      </c>
      <c r="P43">
        <v>150.65</v>
      </c>
      <c r="Q43">
        <v>150.65</v>
      </c>
      <c r="R43">
        <v>150.65</v>
      </c>
      <c r="S43" t="s">
        <v>487</v>
      </c>
    </row>
    <row r="44" spans="1:19" x14ac:dyDescent="0.25">
      <c r="A44">
        <v>5033</v>
      </c>
      <c r="B44">
        <v>150.65</v>
      </c>
      <c r="C44">
        <v>150.65</v>
      </c>
      <c r="D44">
        <v>150.65</v>
      </c>
      <c r="E44">
        <v>150.65</v>
      </c>
      <c r="F44">
        <v>150.65</v>
      </c>
      <c r="G44">
        <v>150.65</v>
      </c>
      <c r="H44">
        <v>150.65</v>
      </c>
      <c r="I44">
        <v>150.65</v>
      </c>
      <c r="J44">
        <v>150.65</v>
      </c>
      <c r="K44">
        <v>150.65</v>
      </c>
      <c r="L44">
        <v>150.65</v>
      </c>
      <c r="M44">
        <v>150.65</v>
      </c>
      <c r="N44">
        <v>150.65</v>
      </c>
      <c r="O44">
        <v>150.65</v>
      </c>
      <c r="P44">
        <v>150.65</v>
      </c>
      <c r="Q44">
        <v>150.65</v>
      </c>
      <c r="R44">
        <v>150.65</v>
      </c>
      <c r="S44" t="s">
        <v>739</v>
      </c>
    </row>
    <row r="45" spans="1:19" x14ac:dyDescent="0.25">
      <c r="A45">
        <v>5034</v>
      </c>
      <c r="B45">
        <v>150.65</v>
      </c>
      <c r="C45">
        <v>150.65</v>
      </c>
      <c r="D45">
        <v>150.65</v>
      </c>
      <c r="E45">
        <v>150.65</v>
      </c>
      <c r="F45">
        <v>150.65</v>
      </c>
      <c r="G45">
        <v>150.65</v>
      </c>
      <c r="H45">
        <v>150.65</v>
      </c>
      <c r="I45">
        <v>150.65</v>
      </c>
      <c r="J45">
        <v>150.65</v>
      </c>
      <c r="K45">
        <v>150.65</v>
      </c>
      <c r="L45">
        <v>150.65</v>
      </c>
      <c r="M45">
        <v>150.65</v>
      </c>
      <c r="N45">
        <v>150.65</v>
      </c>
      <c r="O45">
        <v>150.65</v>
      </c>
      <c r="P45">
        <v>150.65</v>
      </c>
      <c r="Q45">
        <v>150.65</v>
      </c>
      <c r="R45">
        <v>150.65</v>
      </c>
      <c r="S45" t="s">
        <v>1447</v>
      </c>
    </row>
    <row r="46" spans="1:19" x14ac:dyDescent="0.25">
      <c r="A46">
        <v>5035</v>
      </c>
      <c r="B46">
        <v>150.65</v>
      </c>
      <c r="C46">
        <v>150.65</v>
      </c>
      <c r="D46">
        <v>150.65</v>
      </c>
      <c r="E46">
        <v>150.65</v>
      </c>
      <c r="F46">
        <v>150.65</v>
      </c>
      <c r="G46">
        <v>150.65</v>
      </c>
      <c r="H46">
        <v>150.65</v>
      </c>
      <c r="I46">
        <v>150.65</v>
      </c>
      <c r="J46">
        <v>150.65</v>
      </c>
      <c r="K46">
        <v>150.65</v>
      </c>
      <c r="L46">
        <v>150.65</v>
      </c>
      <c r="M46">
        <v>150.65</v>
      </c>
      <c r="N46">
        <v>150.65</v>
      </c>
      <c r="O46">
        <v>150.65</v>
      </c>
      <c r="P46">
        <v>150.65</v>
      </c>
      <c r="Q46">
        <v>150.65</v>
      </c>
      <c r="R46">
        <v>150.65</v>
      </c>
      <c r="S46" t="s">
        <v>380</v>
      </c>
    </row>
    <row r="47" spans="1:19" x14ac:dyDescent="0.25">
      <c r="A47">
        <v>5036</v>
      </c>
      <c r="B47">
        <v>150.65</v>
      </c>
      <c r="C47">
        <v>150.65</v>
      </c>
      <c r="D47">
        <v>150.65</v>
      </c>
      <c r="E47">
        <v>150.65</v>
      </c>
      <c r="F47">
        <v>150.65</v>
      </c>
      <c r="G47">
        <v>150.65</v>
      </c>
      <c r="H47">
        <v>150.65</v>
      </c>
      <c r="I47">
        <v>150.65</v>
      </c>
      <c r="J47">
        <v>150.65</v>
      </c>
      <c r="K47">
        <v>150.65</v>
      </c>
      <c r="L47">
        <v>150.65</v>
      </c>
      <c r="M47">
        <v>150.65</v>
      </c>
      <c r="N47">
        <v>150.65</v>
      </c>
      <c r="O47">
        <v>150.65</v>
      </c>
      <c r="P47">
        <v>150.65</v>
      </c>
      <c r="Q47">
        <v>150.65</v>
      </c>
      <c r="R47">
        <v>150.65</v>
      </c>
      <c r="S47" t="s">
        <v>673</v>
      </c>
    </row>
    <row r="48" spans="1:19" x14ac:dyDescent="0.25">
      <c r="A48">
        <v>5037</v>
      </c>
      <c r="B48">
        <v>150.65</v>
      </c>
      <c r="C48">
        <v>150.65</v>
      </c>
      <c r="D48">
        <v>150.65</v>
      </c>
      <c r="E48">
        <v>150.65</v>
      </c>
      <c r="F48">
        <v>150.65</v>
      </c>
      <c r="G48">
        <v>150.65</v>
      </c>
      <c r="H48">
        <v>150.65</v>
      </c>
      <c r="I48">
        <v>150.65</v>
      </c>
      <c r="J48">
        <v>150.65</v>
      </c>
      <c r="K48">
        <v>150.65</v>
      </c>
      <c r="L48">
        <v>150.65</v>
      </c>
      <c r="M48">
        <v>150.65</v>
      </c>
      <c r="N48">
        <v>150.65</v>
      </c>
      <c r="O48">
        <v>150.65</v>
      </c>
      <c r="P48">
        <v>150.65</v>
      </c>
      <c r="Q48">
        <v>150.65</v>
      </c>
      <c r="R48">
        <v>150.65</v>
      </c>
      <c r="S48" t="s">
        <v>740</v>
      </c>
    </row>
    <row r="49" spans="1:19" x14ac:dyDescent="0.25">
      <c r="A49">
        <v>5038</v>
      </c>
      <c r="B49">
        <v>150.65</v>
      </c>
      <c r="C49">
        <v>150.65</v>
      </c>
      <c r="D49">
        <v>150.65</v>
      </c>
      <c r="E49">
        <v>150.65</v>
      </c>
      <c r="F49">
        <v>150.65</v>
      </c>
      <c r="G49">
        <v>150.65</v>
      </c>
      <c r="H49">
        <v>150.65</v>
      </c>
      <c r="I49">
        <v>150.65</v>
      </c>
      <c r="J49">
        <v>150.65</v>
      </c>
      <c r="K49">
        <v>150.65</v>
      </c>
      <c r="L49">
        <v>150.65</v>
      </c>
      <c r="M49">
        <v>150.65</v>
      </c>
      <c r="N49">
        <v>150.65</v>
      </c>
      <c r="O49">
        <v>150.65</v>
      </c>
      <c r="P49">
        <v>150.65</v>
      </c>
      <c r="Q49">
        <v>150.65</v>
      </c>
      <c r="R49">
        <v>150.65</v>
      </c>
      <c r="S49" t="s">
        <v>1448</v>
      </c>
    </row>
    <row r="50" spans="1:19" x14ac:dyDescent="0.25">
      <c r="A50">
        <v>5039</v>
      </c>
      <c r="B50">
        <v>150.65</v>
      </c>
      <c r="C50">
        <v>150.65</v>
      </c>
      <c r="D50">
        <v>150.65</v>
      </c>
      <c r="E50">
        <v>150.65</v>
      </c>
      <c r="F50">
        <v>150.65</v>
      </c>
      <c r="G50">
        <v>150.65</v>
      </c>
      <c r="H50">
        <v>150.65</v>
      </c>
      <c r="I50">
        <v>150.65</v>
      </c>
      <c r="J50">
        <v>150.65</v>
      </c>
      <c r="K50">
        <v>150.65</v>
      </c>
      <c r="L50">
        <v>150.65</v>
      </c>
      <c r="M50">
        <v>150.65</v>
      </c>
      <c r="N50">
        <v>150.65</v>
      </c>
      <c r="O50">
        <v>150.65</v>
      </c>
      <c r="P50">
        <v>150.65</v>
      </c>
      <c r="Q50">
        <v>150.65</v>
      </c>
      <c r="R50">
        <v>150.65</v>
      </c>
      <c r="S50" t="s">
        <v>404</v>
      </c>
    </row>
    <row r="51" spans="1:19" x14ac:dyDescent="0.25">
      <c r="A51">
        <v>5040</v>
      </c>
      <c r="B51">
        <v>150.65</v>
      </c>
      <c r="C51">
        <v>150.65</v>
      </c>
      <c r="D51">
        <v>150.65</v>
      </c>
      <c r="E51">
        <v>150.65</v>
      </c>
      <c r="F51">
        <v>150.65</v>
      </c>
      <c r="G51">
        <v>150.65</v>
      </c>
      <c r="H51">
        <v>150.65</v>
      </c>
      <c r="I51">
        <v>150.65</v>
      </c>
      <c r="J51">
        <v>150.65</v>
      </c>
      <c r="K51">
        <v>150.65</v>
      </c>
      <c r="L51">
        <v>150.65</v>
      </c>
      <c r="M51">
        <v>150.65</v>
      </c>
      <c r="N51">
        <v>150.65</v>
      </c>
      <c r="O51">
        <v>150.65</v>
      </c>
      <c r="P51">
        <v>150.65</v>
      </c>
      <c r="Q51">
        <v>150.65</v>
      </c>
      <c r="R51">
        <v>150.65</v>
      </c>
      <c r="S51" t="s">
        <v>407</v>
      </c>
    </row>
    <row r="52" spans="1:19" x14ac:dyDescent="0.25">
      <c r="A52">
        <v>5041</v>
      </c>
      <c r="B52">
        <v>125</v>
      </c>
      <c r="C52">
        <v>125</v>
      </c>
      <c r="D52">
        <v>125</v>
      </c>
      <c r="E52">
        <v>125</v>
      </c>
      <c r="F52">
        <v>125</v>
      </c>
      <c r="G52">
        <v>125</v>
      </c>
      <c r="H52">
        <v>125</v>
      </c>
      <c r="I52">
        <v>125</v>
      </c>
      <c r="J52">
        <v>125</v>
      </c>
      <c r="K52">
        <v>125</v>
      </c>
      <c r="L52">
        <v>125</v>
      </c>
      <c r="M52">
        <v>125</v>
      </c>
      <c r="N52">
        <v>275</v>
      </c>
      <c r="O52">
        <v>125</v>
      </c>
      <c r="P52">
        <v>125</v>
      </c>
      <c r="Q52">
        <v>125</v>
      </c>
      <c r="R52">
        <v>125</v>
      </c>
      <c r="S52" t="s">
        <v>1023</v>
      </c>
    </row>
    <row r="53" spans="1:19" x14ac:dyDescent="0.25">
      <c r="A53">
        <v>5042</v>
      </c>
      <c r="B53">
        <v>150.65</v>
      </c>
      <c r="C53">
        <v>150.65</v>
      </c>
      <c r="D53">
        <v>150.65</v>
      </c>
      <c r="E53">
        <v>150.65</v>
      </c>
      <c r="F53">
        <v>150.65</v>
      </c>
      <c r="G53">
        <v>150.65</v>
      </c>
      <c r="H53">
        <v>150.65</v>
      </c>
      <c r="I53">
        <v>150.65</v>
      </c>
      <c r="J53">
        <v>150.65</v>
      </c>
      <c r="K53">
        <v>150.65</v>
      </c>
      <c r="L53">
        <v>150.65</v>
      </c>
      <c r="M53">
        <v>150.65</v>
      </c>
      <c r="N53">
        <v>150.65</v>
      </c>
      <c r="O53">
        <v>150.65</v>
      </c>
      <c r="P53">
        <v>150.65</v>
      </c>
      <c r="Q53">
        <v>150.65</v>
      </c>
      <c r="R53">
        <v>150.65</v>
      </c>
      <c r="S53" t="s">
        <v>415</v>
      </c>
    </row>
    <row r="54" spans="1:19" x14ac:dyDescent="0.25">
      <c r="A54">
        <v>5043</v>
      </c>
      <c r="B54">
        <v>150.65</v>
      </c>
      <c r="C54">
        <v>150.65</v>
      </c>
      <c r="D54">
        <v>150.65</v>
      </c>
      <c r="E54">
        <v>150.65</v>
      </c>
      <c r="F54">
        <v>150.65</v>
      </c>
      <c r="G54">
        <v>150.65</v>
      </c>
      <c r="H54">
        <v>150.65</v>
      </c>
      <c r="I54">
        <v>150.65</v>
      </c>
      <c r="J54">
        <v>150.65</v>
      </c>
      <c r="K54">
        <v>150.65</v>
      </c>
      <c r="L54">
        <v>150.65</v>
      </c>
      <c r="M54">
        <v>150.65</v>
      </c>
      <c r="N54">
        <v>150.65</v>
      </c>
      <c r="O54">
        <v>150.65</v>
      </c>
      <c r="P54">
        <v>150.65</v>
      </c>
      <c r="Q54">
        <v>150.65</v>
      </c>
      <c r="R54">
        <v>150.65</v>
      </c>
      <c r="S54" t="s">
        <v>775</v>
      </c>
    </row>
    <row r="55" spans="1:19" x14ac:dyDescent="0.25">
      <c r="A55">
        <v>5044</v>
      </c>
      <c r="B55">
        <v>150.65</v>
      </c>
      <c r="C55">
        <v>150.65</v>
      </c>
      <c r="D55">
        <v>150.65</v>
      </c>
      <c r="E55">
        <v>150.65</v>
      </c>
      <c r="F55">
        <v>150.65</v>
      </c>
      <c r="G55">
        <v>150.65</v>
      </c>
      <c r="H55">
        <v>150.65</v>
      </c>
      <c r="I55">
        <v>150.65</v>
      </c>
      <c r="J55">
        <v>150.65</v>
      </c>
      <c r="K55">
        <v>150.65</v>
      </c>
      <c r="L55">
        <v>150.65</v>
      </c>
      <c r="M55">
        <v>150.65</v>
      </c>
      <c r="N55">
        <v>150.65</v>
      </c>
      <c r="O55">
        <v>150.65</v>
      </c>
      <c r="P55">
        <v>150.65</v>
      </c>
      <c r="Q55">
        <v>150.65</v>
      </c>
      <c r="R55">
        <v>150.65</v>
      </c>
      <c r="S55" t="s">
        <v>40</v>
      </c>
    </row>
    <row r="56" spans="1:19" x14ac:dyDescent="0.25">
      <c r="A56">
        <v>5045</v>
      </c>
      <c r="B56">
        <v>150.65</v>
      </c>
      <c r="C56">
        <v>150.65</v>
      </c>
      <c r="D56">
        <v>150.65</v>
      </c>
      <c r="E56">
        <v>150.65</v>
      </c>
      <c r="F56">
        <v>150.65</v>
      </c>
      <c r="G56">
        <v>150.65</v>
      </c>
      <c r="H56">
        <v>150.65</v>
      </c>
      <c r="I56">
        <v>150.65</v>
      </c>
      <c r="J56">
        <v>150.65</v>
      </c>
      <c r="K56">
        <v>150.65</v>
      </c>
      <c r="L56">
        <v>150.65</v>
      </c>
      <c r="M56">
        <v>150.65</v>
      </c>
      <c r="N56">
        <v>150.65</v>
      </c>
      <c r="O56">
        <v>150.65</v>
      </c>
      <c r="P56">
        <v>150.65</v>
      </c>
      <c r="Q56">
        <v>150.65</v>
      </c>
      <c r="R56">
        <v>150.65</v>
      </c>
      <c r="S56" t="s">
        <v>1449</v>
      </c>
    </row>
    <row r="57" spans="1:19" x14ac:dyDescent="0.25">
      <c r="A57">
        <v>5046</v>
      </c>
      <c r="B57">
        <v>150.65</v>
      </c>
      <c r="C57">
        <v>150.65</v>
      </c>
      <c r="D57">
        <v>150.65</v>
      </c>
      <c r="E57">
        <v>150.65</v>
      </c>
      <c r="F57">
        <v>150.65</v>
      </c>
      <c r="G57">
        <v>150.65</v>
      </c>
      <c r="H57">
        <v>150.65</v>
      </c>
      <c r="I57">
        <v>150.65</v>
      </c>
      <c r="J57">
        <v>150.65</v>
      </c>
      <c r="K57">
        <v>150.65</v>
      </c>
      <c r="L57">
        <v>150.65</v>
      </c>
      <c r="M57">
        <v>150.65</v>
      </c>
      <c r="N57">
        <v>150.65</v>
      </c>
      <c r="O57">
        <v>150.65</v>
      </c>
      <c r="P57">
        <v>150.65</v>
      </c>
      <c r="Q57">
        <v>150.65</v>
      </c>
      <c r="R57">
        <v>150.65</v>
      </c>
      <c r="S57" t="s">
        <v>1450</v>
      </c>
    </row>
    <row r="58" spans="1:19" x14ac:dyDescent="0.25">
      <c r="A58">
        <v>5047</v>
      </c>
      <c r="B58">
        <v>150.65</v>
      </c>
      <c r="C58">
        <v>150.65</v>
      </c>
      <c r="D58">
        <v>150.65</v>
      </c>
      <c r="E58">
        <v>150.65</v>
      </c>
      <c r="F58">
        <v>150.65</v>
      </c>
      <c r="G58">
        <v>150.65</v>
      </c>
      <c r="H58">
        <v>150.65</v>
      </c>
      <c r="I58">
        <v>150.65</v>
      </c>
      <c r="J58">
        <v>150.65</v>
      </c>
      <c r="K58">
        <v>150.65</v>
      </c>
      <c r="L58">
        <v>150.65</v>
      </c>
      <c r="M58">
        <v>150.65</v>
      </c>
      <c r="N58">
        <v>150.65</v>
      </c>
      <c r="O58">
        <v>150.65</v>
      </c>
      <c r="P58">
        <v>150.65</v>
      </c>
      <c r="Q58">
        <v>150.65</v>
      </c>
      <c r="R58">
        <v>150.65</v>
      </c>
      <c r="S58" t="s">
        <v>421</v>
      </c>
    </row>
    <row r="59" spans="1:19" x14ac:dyDescent="0.25">
      <c r="A59">
        <v>5048</v>
      </c>
      <c r="B59">
        <v>150.65</v>
      </c>
      <c r="C59">
        <v>150.65</v>
      </c>
      <c r="D59">
        <v>150.65</v>
      </c>
      <c r="E59">
        <v>150.65</v>
      </c>
      <c r="F59">
        <v>150.65</v>
      </c>
      <c r="G59">
        <v>150.65</v>
      </c>
      <c r="H59">
        <v>150.65</v>
      </c>
      <c r="I59">
        <v>150.65</v>
      </c>
      <c r="J59">
        <v>150.65</v>
      </c>
      <c r="K59">
        <v>150.65</v>
      </c>
      <c r="L59">
        <v>150.65</v>
      </c>
      <c r="M59">
        <v>150.65</v>
      </c>
      <c r="N59">
        <v>150.65</v>
      </c>
      <c r="O59">
        <v>150.65</v>
      </c>
      <c r="P59">
        <v>150.65</v>
      </c>
      <c r="Q59">
        <v>150.65</v>
      </c>
      <c r="R59">
        <v>150.65</v>
      </c>
      <c r="S59" t="s">
        <v>423</v>
      </c>
    </row>
    <row r="60" spans="1:19" x14ac:dyDescent="0.25">
      <c r="A60">
        <v>5049</v>
      </c>
      <c r="B60">
        <v>150.65</v>
      </c>
      <c r="C60">
        <v>150.65</v>
      </c>
      <c r="D60">
        <v>150.65</v>
      </c>
      <c r="E60">
        <v>150.65</v>
      </c>
      <c r="F60">
        <v>150.65</v>
      </c>
      <c r="G60">
        <v>150.65</v>
      </c>
      <c r="H60">
        <v>150.65</v>
      </c>
      <c r="I60">
        <v>150.65</v>
      </c>
      <c r="J60">
        <v>150.65</v>
      </c>
      <c r="K60">
        <v>150.65</v>
      </c>
      <c r="L60">
        <v>150.65</v>
      </c>
      <c r="M60">
        <v>150.65</v>
      </c>
      <c r="N60">
        <v>150.65</v>
      </c>
      <c r="O60">
        <v>150.65</v>
      </c>
      <c r="P60">
        <v>150.65</v>
      </c>
      <c r="Q60">
        <v>150.65</v>
      </c>
      <c r="R60">
        <v>150.65</v>
      </c>
      <c r="S60" t="s">
        <v>425</v>
      </c>
    </row>
    <row r="61" spans="1:19" x14ac:dyDescent="0.25">
      <c r="A61">
        <v>5050</v>
      </c>
      <c r="B61">
        <v>150.65</v>
      </c>
      <c r="C61">
        <v>150.65</v>
      </c>
      <c r="D61">
        <v>150.65</v>
      </c>
      <c r="E61">
        <v>150.65</v>
      </c>
      <c r="F61">
        <v>150.65</v>
      </c>
      <c r="G61">
        <v>150.65</v>
      </c>
      <c r="H61">
        <v>150.65</v>
      </c>
      <c r="I61">
        <v>150.65</v>
      </c>
      <c r="J61">
        <v>150.65</v>
      </c>
      <c r="K61">
        <v>150.65</v>
      </c>
      <c r="L61">
        <v>150.65</v>
      </c>
      <c r="M61">
        <v>150.65</v>
      </c>
      <c r="N61">
        <v>150.65</v>
      </c>
      <c r="O61">
        <v>150.65</v>
      </c>
      <c r="P61">
        <v>150.65</v>
      </c>
      <c r="Q61">
        <v>150.65</v>
      </c>
      <c r="R61">
        <v>150.65</v>
      </c>
      <c r="S61" t="s">
        <v>986</v>
      </c>
    </row>
    <row r="62" spans="1:19" x14ac:dyDescent="0.25">
      <c r="A62">
        <v>5051</v>
      </c>
      <c r="B62">
        <v>150.65</v>
      </c>
      <c r="C62">
        <v>150.65</v>
      </c>
      <c r="D62">
        <v>150.65</v>
      </c>
      <c r="E62">
        <v>150.65</v>
      </c>
      <c r="F62">
        <v>150.65</v>
      </c>
      <c r="G62">
        <v>150.65</v>
      </c>
      <c r="H62">
        <v>150.65</v>
      </c>
      <c r="I62">
        <v>150.65</v>
      </c>
      <c r="J62">
        <v>150.65</v>
      </c>
      <c r="K62">
        <v>150.65</v>
      </c>
      <c r="L62">
        <v>150.65</v>
      </c>
      <c r="M62">
        <v>150.65</v>
      </c>
      <c r="N62">
        <v>150.65</v>
      </c>
      <c r="O62">
        <v>150.65</v>
      </c>
      <c r="P62">
        <v>150.65</v>
      </c>
      <c r="Q62">
        <v>150.65</v>
      </c>
      <c r="R62">
        <v>150.65</v>
      </c>
      <c r="S62" t="s">
        <v>431</v>
      </c>
    </row>
    <row r="63" spans="1:19" x14ac:dyDescent="0.25">
      <c r="A63">
        <v>5052</v>
      </c>
      <c r="B63">
        <v>150.65</v>
      </c>
      <c r="C63">
        <v>150.65</v>
      </c>
      <c r="D63">
        <v>150.65</v>
      </c>
      <c r="E63">
        <v>150.65</v>
      </c>
      <c r="F63">
        <v>150.65</v>
      </c>
      <c r="G63">
        <v>150.65</v>
      </c>
      <c r="H63">
        <v>150.65</v>
      </c>
      <c r="I63">
        <v>150.65</v>
      </c>
      <c r="J63">
        <v>150.65</v>
      </c>
      <c r="K63">
        <v>150.65</v>
      </c>
      <c r="L63">
        <v>150.65</v>
      </c>
      <c r="M63">
        <v>150.65</v>
      </c>
      <c r="N63">
        <v>150.65</v>
      </c>
      <c r="O63">
        <v>150.65</v>
      </c>
      <c r="P63">
        <v>150.65</v>
      </c>
      <c r="Q63">
        <v>150.65</v>
      </c>
      <c r="R63">
        <v>150.65</v>
      </c>
      <c r="S63" t="s">
        <v>767</v>
      </c>
    </row>
    <row r="64" spans="1:19" x14ac:dyDescent="0.25">
      <c r="A64">
        <v>5053</v>
      </c>
      <c r="B64">
        <v>150.65</v>
      </c>
      <c r="C64">
        <v>150.65</v>
      </c>
      <c r="D64">
        <v>150.65</v>
      </c>
      <c r="E64">
        <v>150.65</v>
      </c>
      <c r="F64">
        <v>150.65</v>
      </c>
      <c r="G64">
        <v>150.65</v>
      </c>
      <c r="H64">
        <v>150.65</v>
      </c>
      <c r="I64">
        <v>150.65</v>
      </c>
      <c r="J64">
        <v>150.65</v>
      </c>
      <c r="K64">
        <v>150.65</v>
      </c>
      <c r="L64">
        <v>150.65</v>
      </c>
      <c r="M64">
        <v>150.65</v>
      </c>
      <c r="N64">
        <v>150.65</v>
      </c>
      <c r="O64">
        <v>150.65</v>
      </c>
      <c r="P64">
        <v>150.65</v>
      </c>
      <c r="Q64">
        <v>150.65</v>
      </c>
      <c r="R64">
        <v>150.65</v>
      </c>
      <c r="S64" t="s">
        <v>441</v>
      </c>
    </row>
    <row r="65" spans="1:19" x14ac:dyDescent="0.25">
      <c r="A65">
        <v>5054</v>
      </c>
      <c r="B65">
        <v>150.65</v>
      </c>
      <c r="C65">
        <v>150.65</v>
      </c>
      <c r="D65">
        <v>150.65</v>
      </c>
      <c r="E65">
        <v>150.65</v>
      </c>
      <c r="F65">
        <v>150.65</v>
      </c>
      <c r="G65">
        <v>150.65</v>
      </c>
      <c r="H65">
        <v>150.65</v>
      </c>
      <c r="I65">
        <v>150.65</v>
      </c>
      <c r="J65">
        <v>150.65</v>
      </c>
      <c r="K65">
        <v>150.65</v>
      </c>
      <c r="L65">
        <v>150.65</v>
      </c>
      <c r="M65">
        <v>150.65</v>
      </c>
      <c r="N65">
        <v>150.65</v>
      </c>
      <c r="O65">
        <v>150.65</v>
      </c>
      <c r="P65">
        <v>150.65</v>
      </c>
      <c r="Q65">
        <v>150.65</v>
      </c>
      <c r="R65">
        <v>150.65</v>
      </c>
      <c r="S65" t="s">
        <v>445</v>
      </c>
    </row>
    <row r="66" spans="1:19" x14ac:dyDescent="0.25">
      <c r="A66">
        <v>5055</v>
      </c>
      <c r="B66">
        <v>150.65</v>
      </c>
      <c r="C66">
        <v>150.65</v>
      </c>
      <c r="D66">
        <v>150.65</v>
      </c>
      <c r="E66">
        <v>150.65</v>
      </c>
      <c r="F66">
        <v>150.65</v>
      </c>
      <c r="G66">
        <v>150.65</v>
      </c>
      <c r="H66">
        <v>150.65</v>
      </c>
      <c r="I66">
        <v>150.65</v>
      </c>
      <c r="J66">
        <v>150.65</v>
      </c>
      <c r="K66">
        <v>150.65</v>
      </c>
      <c r="L66">
        <v>150.65</v>
      </c>
      <c r="M66">
        <v>150.65</v>
      </c>
      <c r="N66">
        <v>150.65</v>
      </c>
      <c r="O66">
        <v>150.65</v>
      </c>
      <c r="P66">
        <v>150.65</v>
      </c>
      <c r="Q66">
        <v>150.65</v>
      </c>
      <c r="R66">
        <v>150.65</v>
      </c>
      <c r="S66" t="s">
        <v>449</v>
      </c>
    </row>
    <row r="67" spans="1:19" x14ac:dyDescent="0.25">
      <c r="A67">
        <v>5056</v>
      </c>
      <c r="B67">
        <v>150.65</v>
      </c>
      <c r="C67">
        <v>150.65</v>
      </c>
      <c r="D67">
        <v>150.65</v>
      </c>
      <c r="E67">
        <v>150.65</v>
      </c>
      <c r="F67">
        <v>150.65</v>
      </c>
      <c r="G67">
        <v>150.65</v>
      </c>
      <c r="H67">
        <v>150.65</v>
      </c>
      <c r="I67">
        <v>150.65</v>
      </c>
      <c r="J67">
        <v>150.65</v>
      </c>
      <c r="K67">
        <v>150.65</v>
      </c>
      <c r="L67">
        <v>150.65</v>
      </c>
      <c r="M67">
        <v>150.65</v>
      </c>
      <c r="N67">
        <v>150.65</v>
      </c>
      <c r="O67">
        <v>150.65</v>
      </c>
      <c r="P67">
        <v>150.65</v>
      </c>
      <c r="Q67">
        <v>150.65</v>
      </c>
      <c r="R67">
        <v>150.65</v>
      </c>
      <c r="S67" t="s">
        <v>452</v>
      </c>
    </row>
    <row r="68" spans="1:19" x14ac:dyDescent="0.25">
      <c r="A68">
        <v>5057</v>
      </c>
      <c r="B68">
        <v>150.65</v>
      </c>
      <c r="C68">
        <v>150.65</v>
      </c>
      <c r="D68">
        <v>150.65</v>
      </c>
      <c r="E68">
        <v>150.65</v>
      </c>
      <c r="F68">
        <v>150.65</v>
      </c>
      <c r="G68">
        <v>150.65</v>
      </c>
      <c r="H68">
        <v>150.65</v>
      </c>
      <c r="I68">
        <v>150.65</v>
      </c>
      <c r="J68">
        <v>150.65</v>
      </c>
      <c r="K68">
        <v>150.65</v>
      </c>
      <c r="L68">
        <v>150.65</v>
      </c>
      <c r="M68">
        <v>150.65</v>
      </c>
      <c r="N68">
        <v>150.65</v>
      </c>
      <c r="O68">
        <v>150.65</v>
      </c>
      <c r="P68">
        <v>150.65</v>
      </c>
      <c r="Q68">
        <v>150.65</v>
      </c>
      <c r="R68">
        <v>150.65</v>
      </c>
      <c r="S68" t="s">
        <v>987</v>
      </c>
    </row>
    <row r="69" spans="1:19" x14ac:dyDescent="0.25">
      <c r="A69">
        <v>5058</v>
      </c>
      <c r="B69">
        <v>200</v>
      </c>
      <c r="C69">
        <v>200</v>
      </c>
      <c r="D69">
        <v>200</v>
      </c>
      <c r="E69">
        <v>200</v>
      </c>
      <c r="F69">
        <v>200</v>
      </c>
      <c r="G69">
        <v>200</v>
      </c>
      <c r="H69">
        <v>200</v>
      </c>
      <c r="I69">
        <v>200</v>
      </c>
      <c r="J69">
        <v>200</v>
      </c>
      <c r="K69">
        <v>200</v>
      </c>
      <c r="L69">
        <v>200</v>
      </c>
      <c r="M69">
        <v>200</v>
      </c>
      <c r="N69">
        <v>200</v>
      </c>
      <c r="O69">
        <v>200</v>
      </c>
      <c r="P69">
        <v>200</v>
      </c>
      <c r="Q69">
        <v>200</v>
      </c>
      <c r="R69">
        <v>200</v>
      </c>
      <c r="S69" t="s">
        <v>1451</v>
      </c>
    </row>
    <row r="70" spans="1:19" x14ac:dyDescent="0.25">
      <c r="A70">
        <v>5059</v>
      </c>
      <c r="B70">
        <v>150.65</v>
      </c>
      <c r="C70">
        <v>150.65</v>
      </c>
      <c r="D70">
        <v>150.65</v>
      </c>
      <c r="E70">
        <v>150.65</v>
      </c>
      <c r="F70">
        <v>150.65</v>
      </c>
      <c r="G70">
        <v>150.65</v>
      </c>
      <c r="H70">
        <v>150.65</v>
      </c>
      <c r="I70">
        <v>150.65</v>
      </c>
      <c r="J70">
        <v>150.65</v>
      </c>
      <c r="K70">
        <v>150.65</v>
      </c>
      <c r="L70">
        <v>150.65</v>
      </c>
      <c r="M70">
        <v>150.65</v>
      </c>
      <c r="N70">
        <v>150.65</v>
      </c>
      <c r="O70">
        <v>150.65</v>
      </c>
      <c r="P70">
        <v>150.65</v>
      </c>
      <c r="Q70">
        <v>150.65</v>
      </c>
      <c r="R70">
        <v>150.65</v>
      </c>
      <c r="S70" t="s">
        <v>770</v>
      </c>
    </row>
    <row r="71" spans="1:19" x14ac:dyDescent="0.25">
      <c r="A71">
        <v>5060</v>
      </c>
      <c r="B71">
        <v>150.65</v>
      </c>
      <c r="C71">
        <v>150.65</v>
      </c>
      <c r="D71">
        <v>150.65</v>
      </c>
      <c r="E71">
        <v>150.65</v>
      </c>
      <c r="F71">
        <v>150.65</v>
      </c>
      <c r="G71">
        <v>150.65</v>
      </c>
      <c r="H71">
        <v>150.65</v>
      </c>
      <c r="I71">
        <v>150.65</v>
      </c>
      <c r="J71">
        <v>150.65</v>
      </c>
      <c r="K71">
        <v>150.65</v>
      </c>
      <c r="L71">
        <v>150.65</v>
      </c>
      <c r="M71">
        <v>150.65</v>
      </c>
      <c r="N71">
        <v>150.65</v>
      </c>
      <c r="O71">
        <v>150.65</v>
      </c>
      <c r="P71">
        <v>150.65</v>
      </c>
      <c r="Q71">
        <v>150.65</v>
      </c>
      <c r="R71">
        <v>150.65</v>
      </c>
      <c r="S71" t="s">
        <v>1452</v>
      </c>
    </row>
    <row r="72" spans="1:19" x14ac:dyDescent="0.25">
      <c r="A72">
        <v>5061</v>
      </c>
      <c r="B72">
        <v>150.65</v>
      </c>
      <c r="C72">
        <v>150.65</v>
      </c>
      <c r="D72">
        <v>150.65</v>
      </c>
      <c r="E72">
        <v>150.65</v>
      </c>
      <c r="F72">
        <v>150.65</v>
      </c>
      <c r="G72">
        <v>150.65</v>
      </c>
      <c r="H72">
        <v>150.65</v>
      </c>
      <c r="I72">
        <v>150.65</v>
      </c>
      <c r="J72">
        <v>150.65</v>
      </c>
      <c r="K72">
        <v>150.65</v>
      </c>
      <c r="L72">
        <v>150.65</v>
      </c>
      <c r="M72">
        <v>150.65</v>
      </c>
      <c r="N72">
        <v>150.65</v>
      </c>
      <c r="O72">
        <v>150.65</v>
      </c>
      <c r="P72">
        <v>150.65</v>
      </c>
      <c r="Q72">
        <v>150.65</v>
      </c>
      <c r="R72">
        <v>150.65</v>
      </c>
      <c r="S72" t="s">
        <v>759</v>
      </c>
    </row>
    <row r="73" spans="1:19" x14ac:dyDescent="0.25">
      <c r="A73">
        <v>5062</v>
      </c>
      <c r="B73">
        <v>150.65</v>
      </c>
      <c r="C73">
        <v>150.65</v>
      </c>
      <c r="D73">
        <v>150.65</v>
      </c>
      <c r="E73">
        <v>150.65</v>
      </c>
      <c r="F73">
        <v>150.65</v>
      </c>
      <c r="G73">
        <v>150.65</v>
      </c>
      <c r="H73">
        <v>150.65</v>
      </c>
      <c r="I73">
        <v>150.65</v>
      </c>
      <c r="J73">
        <v>150.65</v>
      </c>
      <c r="K73">
        <v>150.65</v>
      </c>
      <c r="L73">
        <v>150.65</v>
      </c>
      <c r="M73">
        <v>150.65</v>
      </c>
      <c r="N73">
        <v>150.65</v>
      </c>
      <c r="O73">
        <v>150.65</v>
      </c>
      <c r="P73">
        <v>150.65</v>
      </c>
      <c r="Q73">
        <v>150.65</v>
      </c>
      <c r="R73">
        <v>150.65</v>
      </c>
      <c r="S73" t="s">
        <v>489</v>
      </c>
    </row>
    <row r="74" spans="1:19" x14ac:dyDescent="0.25">
      <c r="A74">
        <v>5063</v>
      </c>
      <c r="B74">
        <v>150.65</v>
      </c>
      <c r="C74">
        <v>150.65</v>
      </c>
      <c r="D74">
        <v>150.65</v>
      </c>
      <c r="E74">
        <v>150.65</v>
      </c>
      <c r="F74">
        <v>150.65</v>
      </c>
      <c r="G74">
        <v>150.65</v>
      </c>
      <c r="H74">
        <v>150.65</v>
      </c>
      <c r="I74">
        <v>150.65</v>
      </c>
      <c r="J74">
        <v>150.65</v>
      </c>
      <c r="K74">
        <v>150.65</v>
      </c>
      <c r="L74">
        <v>150.65</v>
      </c>
      <c r="M74">
        <v>150.65</v>
      </c>
      <c r="N74">
        <v>150.65</v>
      </c>
      <c r="O74">
        <v>150.65</v>
      </c>
      <c r="P74">
        <v>150.65</v>
      </c>
      <c r="Q74">
        <v>150.65</v>
      </c>
      <c r="R74">
        <v>150.65</v>
      </c>
      <c r="S74" t="s">
        <v>362</v>
      </c>
    </row>
    <row r="75" spans="1:19" x14ac:dyDescent="0.25">
      <c r="A75">
        <v>5064</v>
      </c>
      <c r="B75">
        <v>174.63</v>
      </c>
      <c r="C75">
        <v>174.63</v>
      </c>
      <c r="D75">
        <v>174.63</v>
      </c>
      <c r="E75">
        <v>174.63</v>
      </c>
      <c r="F75">
        <v>174.63</v>
      </c>
      <c r="G75">
        <v>174.63</v>
      </c>
      <c r="H75">
        <v>174.63</v>
      </c>
      <c r="I75">
        <v>174.63</v>
      </c>
      <c r="J75">
        <v>174.63</v>
      </c>
      <c r="K75">
        <v>174.63</v>
      </c>
      <c r="L75">
        <v>174.63</v>
      </c>
      <c r="M75">
        <v>174.63</v>
      </c>
      <c r="N75">
        <v>174.63</v>
      </c>
      <c r="O75">
        <v>174.63</v>
      </c>
      <c r="P75">
        <v>174.63</v>
      </c>
      <c r="Q75">
        <v>174.63</v>
      </c>
      <c r="R75">
        <v>174.63</v>
      </c>
      <c r="S75" t="s">
        <v>1501</v>
      </c>
    </row>
    <row r="76" spans="1:19" x14ac:dyDescent="0.25">
      <c r="A76">
        <v>5065</v>
      </c>
      <c r="B76">
        <v>150.65</v>
      </c>
      <c r="C76">
        <v>150.65</v>
      </c>
      <c r="D76">
        <v>150.65</v>
      </c>
      <c r="E76">
        <v>150.65</v>
      </c>
      <c r="F76">
        <v>150.65</v>
      </c>
      <c r="G76">
        <v>150.65</v>
      </c>
      <c r="H76">
        <v>150.65</v>
      </c>
      <c r="I76">
        <v>150.65</v>
      </c>
      <c r="J76">
        <v>150.65</v>
      </c>
      <c r="K76">
        <v>150.65</v>
      </c>
      <c r="L76">
        <v>150.65</v>
      </c>
      <c r="M76">
        <v>150.65</v>
      </c>
      <c r="N76">
        <v>150.65</v>
      </c>
      <c r="O76">
        <v>150.65</v>
      </c>
      <c r="P76">
        <v>150.65</v>
      </c>
      <c r="Q76">
        <v>150.65</v>
      </c>
      <c r="R76">
        <v>150.65</v>
      </c>
      <c r="S76" t="s">
        <v>276</v>
      </c>
    </row>
    <row r="77" spans="1:19" x14ac:dyDescent="0.25">
      <c r="A77">
        <v>5066</v>
      </c>
      <c r="B77">
        <v>150.65</v>
      </c>
      <c r="C77">
        <v>150.65</v>
      </c>
      <c r="D77">
        <v>150.65</v>
      </c>
      <c r="E77">
        <v>150.65</v>
      </c>
      <c r="F77">
        <v>150.65</v>
      </c>
      <c r="G77">
        <v>150.65</v>
      </c>
      <c r="H77">
        <v>150.65</v>
      </c>
      <c r="I77">
        <v>150.65</v>
      </c>
      <c r="J77">
        <v>150.65</v>
      </c>
      <c r="K77">
        <v>150.65</v>
      </c>
      <c r="L77">
        <v>150.65</v>
      </c>
      <c r="M77">
        <v>150.65</v>
      </c>
      <c r="N77">
        <v>150.65</v>
      </c>
      <c r="O77">
        <v>150.65</v>
      </c>
      <c r="P77">
        <v>150.65</v>
      </c>
      <c r="Q77">
        <v>150.65</v>
      </c>
      <c r="R77">
        <v>150.65</v>
      </c>
      <c r="S77" t="s">
        <v>1453</v>
      </c>
    </row>
    <row r="78" spans="1:19" x14ac:dyDescent="0.25">
      <c r="A78">
        <v>5067</v>
      </c>
      <c r="B78">
        <v>125</v>
      </c>
      <c r="C78">
        <v>125</v>
      </c>
      <c r="D78">
        <v>125</v>
      </c>
      <c r="E78">
        <v>125</v>
      </c>
      <c r="F78">
        <v>125</v>
      </c>
      <c r="G78">
        <v>125</v>
      </c>
      <c r="H78">
        <v>125</v>
      </c>
      <c r="I78">
        <v>125</v>
      </c>
      <c r="J78">
        <v>125</v>
      </c>
      <c r="K78">
        <v>125</v>
      </c>
      <c r="L78">
        <v>125</v>
      </c>
      <c r="M78">
        <v>125</v>
      </c>
      <c r="N78">
        <v>125</v>
      </c>
      <c r="O78">
        <v>125</v>
      </c>
      <c r="P78">
        <v>125</v>
      </c>
      <c r="Q78">
        <v>125</v>
      </c>
      <c r="R78">
        <v>125</v>
      </c>
      <c r="S78" t="s">
        <v>1031</v>
      </c>
    </row>
    <row r="79" spans="1:19" x14ac:dyDescent="0.25">
      <c r="A79">
        <v>5068</v>
      </c>
      <c r="B79">
        <v>150.65</v>
      </c>
      <c r="C79">
        <v>150.65</v>
      </c>
      <c r="D79">
        <v>150.65</v>
      </c>
      <c r="E79">
        <v>150.65</v>
      </c>
      <c r="F79">
        <v>150.65</v>
      </c>
      <c r="G79">
        <v>150.65</v>
      </c>
      <c r="H79">
        <v>150.65</v>
      </c>
      <c r="I79">
        <v>150.65</v>
      </c>
      <c r="J79">
        <v>150.65</v>
      </c>
      <c r="K79">
        <v>150.65</v>
      </c>
      <c r="L79">
        <v>150.65</v>
      </c>
      <c r="M79">
        <v>150.65</v>
      </c>
      <c r="N79">
        <v>150.65</v>
      </c>
      <c r="O79">
        <v>150.65</v>
      </c>
      <c r="P79">
        <v>150.65</v>
      </c>
      <c r="Q79">
        <v>150.65</v>
      </c>
      <c r="R79">
        <v>150.65</v>
      </c>
      <c r="S79" t="s">
        <v>777</v>
      </c>
    </row>
    <row r="80" spans="1:19" x14ac:dyDescent="0.25">
      <c r="A80">
        <v>5069</v>
      </c>
      <c r="B80">
        <v>150.65</v>
      </c>
      <c r="C80">
        <v>150.65</v>
      </c>
      <c r="D80">
        <v>150.65</v>
      </c>
      <c r="E80">
        <v>150.65</v>
      </c>
      <c r="F80">
        <v>150.65</v>
      </c>
      <c r="G80">
        <v>150.65</v>
      </c>
      <c r="H80">
        <v>150.65</v>
      </c>
      <c r="I80">
        <v>150.65</v>
      </c>
      <c r="J80">
        <v>150.65</v>
      </c>
      <c r="K80">
        <v>150.65</v>
      </c>
      <c r="L80">
        <v>150.65</v>
      </c>
      <c r="M80">
        <v>150.65</v>
      </c>
      <c r="N80">
        <v>150.65</v>
      </c>
      <c r="O80">
        <v>150.65</v>
      </c>
      <c r="P80">
        <v>150.65</v>
      </c>
      <c r="Q80">
        <v>150.65</v>
      </c>
      <c r="R80">
        <v>150.65</v>
      </c>
      <c r="S80" t="s">
        <v>42</v>
      </c>
    </row>
    <row r="81" spans="1:19" x14ac:dyDescent="0.25">
      <c r="A81">
        <v>5070</v>
      </c>
      <c r="B81">
        <v>150.65</v>
      </c>
      <c r="C81">
        <v>150.65</v>
      </c>
      <c r="D81">
        <v>150.65</v>
      </c>
      <c r="E81">
        <v>150.65</v>
      </c>
      <c r="F81">
        <v>150.65</v>
      </c>
      <c r="G81">
        <v>150.65</v>
      </c>
      <c r="H81">
        <v>150.65</v>
      </c>
      <c r="I81">
        <v>150.65</v>
      </c>
      <c r="J81">
        <v>150.65</v>
      </c>
      <c r="K81">
        <v>150.65</v>
      </c>
      <c r="L81">
        <v>150.65</v>
      </c>
      <c r="M81">
        <v>150.65</v>
      </c>
      <c r="N81">
        <v>150.65</v>
      </c>
      <c r="O81">
        <v>150.65</v>
      </c>
      <c r="P81">
        <v>150.65</v>
      </c>
      <c r="Q81">
        <v>150.65</v>
      </c>
      <c r="R81">
        <v>150.65</v>
      </c>
      <c r="S81" t="s">
        <v>450</v>
      </c>
    </row>
    <row r="82" spans="1:19" x14ac:dyDescent="0.25">
      <c r="A82">
        <v>5071</v>
      </c>
      <c r="B82">
        <v>150.65</v>
      </c>
      <c r="C82">
        <v>150.65</v>
      </c>
      <c r="D82">
        <v>150.65</v>
      </c>
      <c r="E82">
        <v>150.65</v>
      </c>
      <c r="F82">
        <v>150.65</v>
      </c>
      <c r="G82">
        <v>150.65</v>
      </c>
      <c r="H82">
        <v>150.65</v>
      </c>
      <c r="I82">
        <v>150.65</v>
      </c>
      <c r="J82">
        <v>150.65</v>
      </c>
      <c r="K82">
        <v>150.65</v>
      </c>
      <c r="L82">
        <v>150.65</v>
      </c>
      <c r="M82">
        <v>150.65</v>
      </c>
      <c r="N82">
        <v>150.65</v>
      </c>
      <c r="O82">
        <v>150.65</v>
      </c>
      <c r="P82">
        <v>150.65</v>
      </c>
      <c r="Q82">
        <v>150.65</v>
      </c>
      <c r="R82">
        <v>150.65</v>
      </c>
      <c r="S82" t="s">
        <v>375</v>
      </c>
    </row>
    <row r="83" spans="1:19" x14ac:dyDescent="0.25">
      <c r="A83">
        <v>5072</v>
      </c>
      <c r="B83">
        <v>200</v>
      </c>
      <c r="C83">
        <v>200</v>
      </c>
      <c r="D83">
        <v>200</v>
      </c>
      <c r="E83">
        <v>200</v>
      </c>
      <c r="F83">
        <v>200</v>
      </c>
      <c r="G83">
        <v>200</v>
      </c>
      <c r="H83">
        <v>200</v>
      </c>
      <c r="I83">
        <v>200</v>
      </c>
      <c r="J83">
        <v>200</v>
      </c>
      <c r="K83">
        <v>200</v>
      </c>
      <c r="L83">
        <v>200</v>
      </c>
      <c r="M83">
        <v>200</v>
      </c>
      <c r="N83">
        <v>200</v>
      </c>
      <c r="O83">
        <v>200</v>
      </c>
      <c r="P83">
        <v>200</v>
      </c>
      <c r="Q83">
        <v>200</v>
      </c>
      <c r="R83">
        <v>200</v>
      </c>
      <c r="S83" t="s">
        <v>1454</v>
      </c>
    </row>
    <row r="84" spans="1:19" x14ac:dyDescent="0.25">
      <c r="A84">
        <v>5073</v>
      </c>
      <c r="B84">
        <v>150.65</v>
      </c>
      <c r="C84">
        <v>150.65</v>
      </c>
      <c r="D84">
        <v>150.65</v>
      </c>
      <c r="E84">
        <v>150.65</v>
      </c>
      <c r="F84">
        <v>150.65</v>
      </c>
      <c r="G84">
        <v>150.65</v>
      </c>
      <c r="H84">
        <v>150.65</v>
      </c>
      <c r="I84">
        <v>150.65</v>
      </c>
      <c r="J84">
        <v>150.65</v>
      </c>
      <c r="K84">
        <v>150.65</v>
      </c>
      <c r="L84">
        <v>150.65</v>
      </c>
      <c r="M84">
        <v>150.65</v>
      </c>
      <c r="N84">
        <v>150.65</v>
      </c>
      <c r="O84">
        <v>150.65</v>
      </c>
      <c r="P84">
        <v>150.65</v>
      </c>
      <c r="Q84">
        <v>150.65</v>
      </c>
      <c r="R84">
        <v>150.65</v>
      </c>
      <c r="S84" t="s">
        <v>265</v>
      </c>
    </row>
    <row r="85" spans="1:19" x14ac:dyDescent="0.25">
      <c r="A85">
        <v>5075</v>
      </c>
      <c r="B85">
        <v>150.65</v>
      </c>
      <c r="C85">
        <v>150.65</v>
      </c>
      <c r="D85">
        <v>150.65</v>
      </c>
      <c r="E85">
        <v>150.65</v>
      </c>
      <c r="F85">
        <v>150.65</v>
      </c>
      <c r="G85">
        <v>150.65</v>
      </c>
      <c r="H85">
        <v>150.65</v>
      </c>
      <c r="I85">
        <v>150.65</v>
      </c>
      <c r="J85">
        <v>150.65</v>
      </c>
      <c r="K85">
        <v>150.65</v>
      </c>
      <c r="L85">
        <v>150.65</v>
      </c>
      <c r="M85">
        <v>150.65</v>
      </c>
      <c r="N85">
        <v>150.65</v>
      </c>
      <c r="O85">
        <v>150.65</v>
      </c>
      <c r="P85">
        <v>150.65</v>
      </c>
      <c r="Q85">
        <v>150.65</v>
      </c>
      <c r="R85">
        <v>150.65</v>
      </c>
      <c r="S85" t="s">
        <v>1404</v>
      </c>
    </row>
    <row r="86" spans="1:19" x14ac:dyDescent="0.25">
      <c r="A86">
        <v>5076</v>
      </c>
      <c r="B86">
        <v>150.65</v>
      </c>
      <c r="C86">
        <v>150.65</v>
      </c>
      <c r="D86">
        <v>150.65</v>
      </c>
      <c r="E86">
        <v>150.65</v>
      </c>
      <c r="F86">
        <v>150.65</v>
      </c>
      <c r="G86">
        <v>150.65</v>
      </c>
      <c r="H86">
        <v>150.65</v>
      </c>
      <c r="I86">
        <v>150.65</v>
      </c>
      <c r="J86">
        <v>150.65</v>
      </c>
      <c r="K86">
        <v>150.65</v>
      </c>
      <c r="L86">
        <v>150.65</v>
      </c>
      <c r="M86">
        <v>150.65</v>
      </c>
      <c r="N86">
        <v>150.65</v>
      </c>
      <c r="O86">
        <v>150.65</v>
      </c>
      <c r="P86">
        <v>150.65</v>
      </c>
      <c r="Q86">
        <v>150.65</v>
      </c>
      <c r="R86">
        <v>150.65</v>
      </c>
      <c r="S86" t="s">
        <v>446</v>
      </c>
    </row>
    <row r="87" spans="1:19" x14ac:dyDescent="0.25">
      <c r="A87">
        <v>5077</v>
      </c>
      <c r="B87">
        <v>150.65</v>
      </c>
      <c r="C87">
        <v>150.65</v>
      </c>
      <c r="D87">
        <v>150.65</v>
      </c>
      <c r="E87">
        <v>150.65</v>
      </c>
      <c r="F87">
        <v>150.65</v>
      </c>
      <c r="G87">
        <v>150.65</v>
      </c>
      <c r="H87">
        <v>150.65</v>
      </c>
      <c r="I87">
        <v>150.65</v>
      </c>
      <c r="J87">
        <v>150.65</v>
      </c>
      <c r="K87">
        <v>150.65</v>
      </c>
      <c r="L87">
        <v>150.65</v>
      </c>
      <c r="M87">
        <v>150.65</v>
      </c>
      <c r="N87">
        <v>150.65</v>
      </c>
      <c r="O87">
        <v>150.65</v>
      </c>
      <c r="P87">
        <v>150.65</v>
      </c>
      <c r="Q87">
        <v>150.65</v>
      </c>
      <c r="R87">
        <v>150.65</v>
      </c>
      <c r="S87" t="s">
        <v>348</v>
      </c>
    </row>
    <row r="88" spans="1:19" x14ac:dyDescent="0.25">
      <c r="A88">
        <v>5078</v>
      </c>
      <c r="B88">
        <v>150.65</v>
      </c>
      <c r="C88">
        <v>150.65</v>
      </c>
      <c r="D88">
        <v>150.65</v>
      </c>
      <c r="E88">
        <v>150.65</v>
      </c>
      <c r="F88">
        <v>150.65</v>
      </c>
      <c r="G88">
        <v>150.65</v>
      </c>
      <c r="H88">
        <v>150.65</v>
      </c>
      <c r="I88">
        <v>150.65</v>
      </c>
      <c r="J88">
        <v>150.65</v>
      </c>
      <c r="K88">
        <v>150.65</v>
      </c>
      <c r="L88">
        <v>150.65</v>
      </c>
      <c r="M88">
        <v>150.65</v>
      </c>
      <c r="N88">
        <v>150.65</v>
      </c>
      <c r="O88">
        <v>150.65</v>
      </c>
      <c r="P88">
        <v>150.65</v>
      </c>
      <c r="Q88">
        <v>150.65</v>
      </c>
      <c r="R88">
        <v>150.65</v>
      </c>
      <c r="S88" t="s">
        <v>44</v>
      </c>
    </row>
    <row r="89" spans="1:19" x14ac:dyDescent="0.25">
      <c r="A89">
        <v>5079</v>
      </c>
      <c r="B89">
        <v>150.65</v>
      </c>
      <c r="C89">
        <v>150.65</v>
      </c>
      <c r="D89">
        <v>150.65</v>
      </c>
      <c r="E89">
        <v>150.65</v>
      </c>
      <c r="F89">
        <v>150.65</v>
      </c>
      <c r="G89">
        <v>150.65</v>
      </c>
      <c r="H89">
        <v>150.65</v>
      </c>
      <c r="I89">
        <v>150.65</v>
      </c>
      <c r="J89">
        <v>150.65</v>
      </c>
      <c r="K89">
        <v>150.65</v>
      </c>
      <c r="L89">
        <v>150.65</v>
      </c>
      <c r="M89">
        <v>150.65</v>
      </c>
      <c r="N89">
        <v>150.65</v>
      </c>
      <c r="O89">
        <v>150.65</v>
      </c>
      <c r="P89">
        <v>150.65</v>
      </c>
      <c r="Q89">
        <v>150.65</v>
      </c>
      <c r="R89">
        <v>150.65</v>
      </c>
      <c r="S89" t="s">
        <v>420</v>
      </c>
    </row>
    <row r="90" spans="1:19" x14ac:dyDescent="0.25">
      <c r="A90">
        <v>5080</v>
      </c>
      <c r="B90">
        <v>150.65</v>
      </c>
      <c r="C90">
        <v>150.65</v>
      </c>
      <c r="D90">
        <v>150.65</v>
      </c>
      <c r="E90">
        <v>150.65</v>
      </c>
      <c r="F90">
        <v>150.65</v>
      </c>
      <c r="G90">
        <v>150.65</v>
      </c>
      <c r="H90">
        <v>150.65</v>
      </c>
      <c r="I90">
        <v>150.65</v>
      </c>
      <c r="J90">
        <v>150.65</v>
      </c>
      <c r="K90">
        <v>150.65</v>
      </c>
      <c r="L90">
        <v>150.65</v>
      </c>
      <c r="M90">
        <v>150.65</v>
      </c>
      <c r="N90">
        <v>150.65</v>
      </c>
      <c r="O90">
        <v>150.65</v>
      </c>
      <c r="P90">
        <v>150.65</v>
      </c>
      <c r="Q90">
        <v>150.65</v>
      </c>
      <c r="R90">
        <v>150.65</v>
      </c>
      <c r="S90" t="s">
        <v>324</v>
      </c>
    </row>
    <row r="91" spans="1:19" x14ac:dyDescent="0.25">
      <c r="A91">
        <v>5081</v>
      </c>
      <c r="B91">
        <v>150.65</v>
      </c>
      <c r="C91">
        <v>150.65</v>
      </c>
      <c r="D91">
        <v>150.65</v>
      </c>
      <c r="E91">
        <v>150.65</v>
      </c>
      <c r="F91">
        <v>150.65</v>
      </c>
      <c r="G91">
        <v>150.65</v>
      </c>
      <c r="H91">
        <v>150.65</v>
      </c>
      <c r="I91">
        <v>150.65</v>
      </c>
      <c r="J91">
        <v>150.65</v>
      </c>
      <c r="K91">
        <v>150.65</v>
      </c>
      <c r="L91">
        <v>150.65</v>
      </c>
      <c r="M91">
        <v>150.65</v>
      </c>
      <c r="N91">
        <v>150.65</v>
      </c>
      <c r="O91">
        <v>150.65</v>
      </c>
      <c r="P91">
        <v>150.65</v>
      </c>
      <c r="Q91">
        <v>150.65</v>
      </c>
      <c r="R91">
        <v>150.65</v>
      </c>
      <c r="S91" t="s">
        <v>281</v>
      </c>
    </row>
    <row r="92" spans="1:19" x14ac:dyDescent="0.25">
      <c r="A92">
        <v>5082</v>
      </c>
      <c r="B92">
        <v>150.65</v>
      </c>
      <c r="C92">
        <v>150.65</v>
      </c>
      <c r="D92">
        <v>150.65</v>
      </c>
      <c r="E92">
        <v>150.65</v>
      </c>
      <c r="F92">
        <v>150.65</v>
      </c>
      <c r="G92">
        <v>150.65</v>
      </c>
      <c r="H92">
        <v>150.65</v>
      </c>
      <c r="I92">
        <v>150.65</v>
      </c>
      <c r="J92">
        <v>150.65</v>
      </c>
      <c r="K92">
        <v>150.65</v>
      </c>
      <c r="L92">
        <v>150.65</v>
      </c>
      <c r="M92">
        <v>150.65</v>
      </c>
      <c r="N92">
        <v>150.65</v>
      </c>
      <c r="O92">
        <v>150.65</v>
      </c>
      <c r="P92">
        <v>150.65</v>
      </c>
      <c r="Q92">
        <v>150.65</v>
      </c>
      <c r="R92">
        <v>150.65</v>
      </c>
      <c r="S92" t="s">
        <v>317</v>
      </c>
    </row>
    <row r="93" spans="1:19" x14ac:dyDescent="0.25">
      <c r="A93">
        <v>5083</v>
      </c>
      <c r="B93">
        <v>150.65</v>
      </c>
      <c r="C93">
        <v>150.65</v>
      </c>
      <c r="D93">
        <v>150.65</v>
      </c>
      <c r="E93">
        <v>150.65</v>
      </c>
      <c r="F93">
        <v>150.65</v>
      </c>
      <c r="G93">
        <v>150.65</v>
      </c>
      <c r="H93">
        <v>150.65</v>
      </c>
      <c r="I93">
        <v>150.65</v>
      </c>
      <c r="J93">
        <v>150.65</v>
      </c>
      <c r="K93">
        <v>150.65</v>
      </c>
      <c r="L93">
        <v>150.65</v>
      </c>
      <c r="M93">
        <v>150.65</v>
      </c>
      <c r="N93">
        <v>150.65</v>
      </c>
      <c r="O93">
        <v>150.65</v>
      </c>
      <c r="P93">
        <v>150.65</v>
      </c>
      <c r="Q93">
        <v>150.65</v>
      </c>
      <c r="R93">
        <v>150.65</v>
      </c>
      <c r="S93" t="s">
        <v>307</v>
      </c>
    </row>
    <row r="94" spans="1:19" x14ac:dyDescent="0.25">
      <c r="A94">
        <v>5084</v>
      </c>
      <c r="B94">
        <v>150.65</v>
      </c>
      <c r="C94">
        <v>150.65</v>
      </c>
      <c r="D94">
        <v>150.65</v>
      </c>
      <c r="E94">
        <v>150.65</v>
      </c>
      <c r="F94">
        <v>150.65</v>
      </c>
      <c r="G94">
        <v>150.65</v>
      </c>
      <c r="H94">
        <v>150.65</v>
      </c>
      <c r="I94">
        <v>150.65</v>
      </c>
      <c r="J94">
        <v>150.65</v>
      </c>
      <c r="K94">
        <v>150.65</v>
      </c>
      <c r="L94">
        <v>150.65</v>
      </c>
      <c r="M94">
        <v>150.65</v>
      </c>
      <c r="N94">
        <v>150.65</v>
      </c>
      <c r="O94">
        <v>150.65</v>
      </c>
      <c r="P94">
        <v>150.65</v>
      </c>
      <c r="Q94">
        <v>150.65</v>
      </c>
      <c r="R94">
        <v>150.65</v>
      </c>
      <c r="S94" t="s">
        <v>313</v>
      </c>
    </row>
    <row r="95" spans="1:19" x14ac:dyDescent="0.25">
      <c r="A95">
        <v>5085</v>
      </c>
      <c r="B95">
        <v>125</v>
      </c>
      <c r="C95">
        <v>125</v>
      </c>
      <c r="D95">
        <v>125</v>
      </c>
      <c r="E95">
        <v>125</v>
      </c>
      <c r="F95">
        <v>125</v>
      </c>
      <c r="G95">
        <v>125</v>
      </c>
      <c r="H95">
        <v>125</v>
      </c>
      <c r="I95">
        <v>125</v>
      </c>
      <c r="J95">
        <v>125</v>
      </c>
      <c r="K95">
        <v>125</v>
      </c>
      <c r="L95">
        <v>125</v>
      </c>
      <c r="M95">
        <v>125</v>
      </c>
      <c r="N95">
        <v>125</v>
      </c>
      <c r="O95">
        <v>125</v>
      </c>
      <c r="P95">
        <v>125</v>
      </c>
      <c r="Q95">
        <v>125</v>
      </c>
      <c r="R95">
        <v>125</v>
      </c>
      <c r="S95" t="s">
        <v>1455</v>
      </c>
    </row>
    <row r="96" spans="1:19" x14ac:dyDescent="0.25">
      <c r="A96">
        <v>5086</v>
      </c>
      <c r="B96">
        <v>150.65</v>
      </c>
      <c r="C96">
        <v>150.65</v>
      </c>
      <c r="D96">
        <v>150.65</v>
      </c>
      <c r="E96">
        <v>150.65</v>
      </c>
      <c r="F96">
        <v>150.65</v>
      </c>
      <c r="G96">
        <v>150.65</v>
      </c>
      <c r="H96">
        <v>150.65</v>
      </c>
      <c r="I96">
        <v>150.65</v>
      </c>
      <c r="J96">
        <v>150.65</v>
      </c>
      <c r="K96">
        <v>150.65</v>
      </c>
      <c r="L96">
        <v>150.65</v>
      </c>
      <c r="M96">
        <v>150.65</v>
      </c>
      <c r="N96">
        <v>150.65</v>
      </c>
      <c r="O96">
        <v>150.65</v>
      </c>
      <c r="P96">
        <v>150.65</v>
      </c>
      <c r="Q96">
        <v>150.65</v>
      </c>
      <c r="R96">
        <v>150.65</v>
      </c>
      <c r="S96" t="s">
        <v>1456</v>
      </c>
    </row>
    <row r="97" spans="1:19" x14ac:dyDescent="0.25">
      <c r="A97">
        <v>5087</v>
      </c>
      <c r="B97">
        <v>150.65</v>
      </c>
      <c r="C97">
        <v>150.65</v>
      </c>
      <c r="D97">
        <v>150.65</v>
      </c>
      <c r="E97">
        <v>150.65</v>
      </c>
      <c r="F97">
        <v>150.65</v>
      </c>
      <c r="G97">
        <v>150.65</v>
      </c>
      <c r="H97">
        <v>150.65</v>
      </c>
      <c r="I97">
        <v>150.65</v>
      </c>
      <c r="J97">
        <v>150.65</v>
      </c>
      <c r="K97">
        <v>150.65</v>
      </c>
      <c r="L97">
        <v>150.65</v>
      </c>
      <c r="M97">
        <v>150.65</v>
      </c>
      <c r="N97">
        <v>150.65</v>
      </c>
      <c r="O97">
        <v>150.65</v>
      </c>
      <c r="P97">
        <v>150.65</v>
      </c>
      <c r="Q97">
        <v>150.65</v>
      </c>
      <c r="R97">
        <v>150.65</v>
      </c>
      <c r="S97" t="s">
        <v>293</v>
      </c>
    </row>
    <row r="98" spans="1:19" x14ac:dyDescent="0.25">
      <c r="A98">
        <v>5088</v>
      </c>
      <c r="B98">
        <v>150.65</v>
      </c>
      <c r="C98">
        <v>150.65</v>
      </c>
      <c r="D98">
        <v>150.65</v>
      </c>
      <c r="E98">
        <v>150.65</v>
      </c>
      <c r="F98">
        <v>150.65</v>
      </c>
      <c r="G98">
        <v>150.65</v>
      </c>
      <c r="H98">
        <v>150.65</v>
      </c>
      <c r="I98">
        <v>150.65</v>
      </c>
      <c r="J98">
        <v>150.65</v>
      </c>
      <c r="K98">
        <v>150.65</v>
      </c>
      <c r="L98">
        <v>150.65</v>
      </c>
      <c r="M98">
        <v>150.65</v>
      </c>
      <c r="N98">
        <v>150.65</v>
      </c>
      <c r="O98">
        <v>150.65</v>
      </c>
      <c r="P98">
        <v>150.65</v>
      </c>
      <c r="Q98">
        <v>150.65</v>
      </c>
      <c r="R98">
        <v>150.65</v>
      </c>
      <c r="S98" t="s">
        <v>282</v>
      </c>
    </row>
    <row r="99" spans="1:19" x14ac:dyDescent="0.25">
      <c r="A99">
        <v>5089</v>
      </c>
      <c r="B99">
        <v>150.65</v>
      </c>
      <c r="C99">
        <v>150.65</v>
      </c>
      <c r="D99">
        <v>150.65</v>
      </c>
      <c r="E99">
        <v>150.65</v>
      </c>
      <c r="F99">
        <v>150.65</v>
      </c>
      <c r="G99">
        <v>150.65</v>
      </c>
      <c r="H99">
        <v>150.65</v>
      </c>
      <c r="I99">
        <v>150.65</v>
      </c>
      <c r="J99">
        <v>150.65</v>
      </c>
      <c r="K99">
        <v>150.65</v>
      </c>
      <c r="L99">
        <v>150.65</v>
      </c>
      <c r="M99">
        <v>150.65</v>
      </c>
      <c r="N99">
        <v>150.65</v>
      </c>
      <c r="O99">
        <v>150.65</v>
      </c>
      <c r="P99">
        <v>150.65</v>
      </c>
      <c r="Q99">
        <v>150.65</v>
      </c>
      <c r="R99">
        <v>150.65</v>
      </c>
      <c r="S99" t="s">
        <v>1457</v>
      </c>
    </row>
    <row r="100" spans="1:19" x14ac:dyDescent="0.25">
      <c r="A100">
        <v>5090</v>
      </c>
      <c r="B100">
        <v>150.65</v>
      </c>
      <c r="C100">
        <v>150.65</v>
      </c>
      <c r="D100">
        <v>150.65</v>
      </c>
      <c r="E100">
        <v>150.65</v>
      </c>
      <c r="F100">
        <v>150.65</v>
      </c>
      <c r="G100">
        <v>150.65</v>
      </c>
      <c r="H100">
        <v>150.65</v>
      </c>
      <c r="I100">
        <v>150.65</v>
      </c>
      <c r="J100">
        <v>150.65</v>
      </c>
      <c r="K100">
        <v>150.65</v>
      </c>
      <c r="L100">
        <v>150.65</v>
      </c>
      <c r="M100">
        <v>150.65</v>
      </c>
      <c r="N100">
        <v>150.65</v>
      </c>
      <c r="O100">
        <v>150.65</v>
      </c>
      <c r="P100">
        <v>150.65</v>
      </c>
      <c r="Q100">
        <v>150.65</v>
      </c>
      <c r="R100">
        <v>150.65</v>
      </c>
      <c r="S100" t="s">
        <v>388</v>
      </c>
    </row>
    <row r="101" spans="1:19" x14ac:dyDescent="0.25">
      <c r="A101">
        <v>5091</v>
      </c>
      <c r="B101">
        <v>150.65</v>
      </c>
      <c r="C101">
        <v>150.65</v>
      </c>
      <c r="D101">
        <v>150.65</v>
      </c>
      <c r="E101">
        <v>150.65</v>
      </c>
      <c r="F101">
        <v>150.65</v>
      </c>
      <c r="G101">
        <v>150.65</v>
      </c>
      <c r="H101">
        <v>150.65</v>
      </c>
      <c r="I101">
        <v>150.65</v>
      </c>
      <c r="J101">
        <v>150.65</v>
      </c>
      <c r="K101">
        <v>150.65</v>
      </c>
      <c r="L101">
        <v>150.65</v>
      </c>
      <c r="M101">
        <v>150.65</v>
      </c>
      <c r="N101">
        <v>150.65</v>
      </c>
      <c r="O101">
        <v>150.65</v>
      </c>
      <c r="P101">
        <v>150.65</v>
      </c>
      <c r="Q101">
        <v>150.65</v>
      </c>
      <c r="R101">
        <v>150.65</v>
      </c>
      <c r="S101" t="s">
        <v>45</v>
      </c>
    </row>
    <row r="102" spans="1:19" x14ac:dyDescent="0.25">
      <c r="A102">
        <v>5092</v>
      </c>
      <c r="B102">
        <v>150.65</v>
      </c>
      <c r="C102">
        <v>150.65</v>
      </c>
      <c r="D102">
        <v>150.65</v>
      </c>
      <c r="E102">
        <v>150.65</v>
      </c>
      <c r="F102">
        <v>150.65</v>
      </c>
      <c r="G102">
        <v>150.65</v>
      </c>
      <c r="H102">
        <v>150.65</v>
      </c>
      <c r="I102">
        <v>150.65</v>
      </c>
      <c r="J102">
        <v>150.65</v>
      </c>
      <c r="K102">
        <v>150.65</v>
      </c>
      <c r="L102">
        <v>150.65</v>
      </c>
      <c r="M102">
        <v>150.65</v>
      </c>
      <c r="N102">
        <v>150.65</v>
      </c>
      <c r="O102">
        <v>150.65</v>
      </c>
      <c r="P102">
        <v>150.65</v>
      </c>
      <c r="Q102">
        <v>150.65</v>
      </c>
      <c r="R102">
        <v>150.65</v>
      </c>
      <c r="S102" t="s">
        <v>287</v>
      </c>
    </row>
    <row r="103" spans="1:19" x14ac:dyDescent="0.25">
      <c r="A103">
        <v>5093</v>
      </c>
      <c r="B103">
        <v>150.65</v>
      </c>
      <c r="C103">
        <v>150.65</v>
      </c>
      <c r="D103">
        <v>150.65</v>
      </c>
      <c r="E103">
        <v>150.65</v>
      </c>
      <c r="F103">
        <v>150.65</v>
      </c>
      <c r="G103">
        <v>150.65</v>
      </c>
      <c r="H103">
        <v>150.65</v>
      </c>
      <c r="I103">
        <v>150.65</v>
      </c>
      <c r="J103">
        <v>150.65</v>
      </c>
      <c r="K103">
        <v>150.65</v>
      </c>
      <c r="L103">
        <v>150.65</v>
      </c>
      <c r="M103">
        <v>150.65</v>
      </c>
      <c r="N103">
        <v>150.65</v>
      </c>
      <c r="O103">
        <v>150.65</v>
      </c>
      <c r="P103">
        <v>150.65</v>
      </c>
      <c r="Q103">
        <v>150.65</v>
      </c>
      <c r="R103">
        <v>150.65</v>
      </c>
      <c r="S103" t="s">
        <v>335</v>
      </c>
    </row>
    <row r="104" spans="1:19" x14ac:dyDescent="0.25">
      <c r="A104">
        <v>5094</v>
      </c>
      <c r="B104">
        <v>150.65</v>
      </c>
      <c r="C104">
        <v>150.65</v>
      </c>
      <c r="D104">
        <v>150.65</v>
      </c>
      <c r="E104">
        <v>150.65</v>
      </c>
      <c r="F104">
        <v>150.65</v>
      </c>
      <c r="G104">
        <v>150.65</v>
      </c>
      <c r="H104">
        <v>150.65</v>
      </c>
      <c r="I104">
        <v>150.65</v>
      </c>
      <c r="J104">
        <v>150.65</v>
      </c>
      <c r="K104">
        <v>150.65</v>
      </c>
      <c r="L104">
        <v>150.65</v>
      </c>
      <c r="M104">
        <v>150.65</v>
      </c>
      <c r="N104">
        <v>150.65</v>
      </c>
      <c r="O104">
        <v>150.65</v>
      </c>
      <c r="P104">
        <v>150.65</v>
      </c>
      <c r="Q104">
        <v>150.65</v>
      </c>
      <c r="R104">
        <v>150.65</v>
      </c>
      <c r="S104" t="s">
        <v>337</v>
      </c>
    </row>
    <row r="105" spans="1:19" x14ac:dyDescent="0.25">
      <c r="A105">
        <v>5095</v>
      </c>
      <c r="B105">
        <v>150.65</v>
      </c>
      <c r="C105">
        <v>150.65</v>
      </c>
      <c r="D105">
        <v>150.65</v>
      </c>
      <c r="E105">
        <v>150.65</v>
      </c>
      <c r="F105">
        <v>150.65</v>
      </c>
      <c r="G105">
        <v>150.65</v>
      </c>
      <c r="H105">
        <v>150.65</v>
      </c>
      <c r="I105">
        <v>150.65</v>
      </c>
      <c r="J105">
        <v>150.65</v>
      </c>
      <c r="K105">
        <v>150.65</v>
      </c>
      <c r="L105">
        <v>150.65</v>
      </c>
      <c r="M105">
        <v>150.65</v>
      </c>
      <c r="N105">
        <v>150.65</v>
      </c>
      <c r="O105">
        <v>150.65</v>
      </c>
      <c r="P105">
        <v>150.65</v>
      </c>
      <c r="Q105">
        <v>150.65</v>
      </c>
      <c r="R105">
        <v>150.65</v>
      </c>
      <c r="S105" t="s">
        <v>457</v>
      </c>
    </row>
    <row r="106" spans="1:19" x14ac:dyDescent="0.25">
      <c r="A106">
        <v>5096</v>
      </c>
      <c r="B106">
        <v>150.65</v>
      </c>
      <c r="C106">
        <v>150.65</v>
      </c>
      <c r="D106">
        <v>150.65</v>
      </c>
      <c r="E106">
        <v>150.65</v>
      </c>
      <c r="F106">
        <v>150.65</v>
      </c>
      <c r="G106">
        <v>150.65</v>
      </c>
      <c r="H106">
        <v>150.65</v>
      </c>
      <c r="I106">
        <v>150.65</v>
      </c>
      <c r="J106">
        <v>150.65</v>
      </c>
      <c r="K106">
        <v>150.65</v>
      </c>
      <c r="L106">
        <v>150.65</v>
      </c>
      <c r="M106">
        <v>150.65</v>
      </c>
      <c r="N106">
        <v>150.65</v>
      </c>
      <c r="O106">
        <v>150.65</v>
      </c>
      <c r="P106">
        <v>150.65</v>
      </c>
      <c r="Q106">
        <v>150.65</v>
      </c>
      <c r="R106">
        <v>150.65</v>
      </c>
      <c r="S106" t="s">
        <v>338</v>
      </c>
    </row>
    <row r="107" spans="1:19" x14ac:dyDescent="0.25">
      <c r="A107">
        <v>5097</v>
      </c>
      <c r="B107">
        <v>150.65</v>
      </c>
      <c r="C107">
        <v>150.65</v>
      </c>
      <c r="D107">
        <v>150.65</v>
      </c>
      <c r="E107">
        <v>150.65</v>
      </c>
      <c r="F107">
        <v>150.65</v>
      </c>
      <c r="G107">
        <v>150.65</v>
      </c>
      <c r="H107">
        <v>150.65</v>
      </c>
      <c r="I107">
        <v>150.65</v>
      </c>
      <c r="J107">
        <v>150.65</v>
      </c>
      <c r="K107">
        <v>150.65</v>
      </c>
      <c r="L107">
        <v>150.65</v>
      </c>
      <c r="M107">
        <v>150.65</v>
      </c>
      <c r="N107">
        <v>150.65</v>
      </c>
      <c r="O107">
        <v>150.65</v>
      </c>
      <c r="P107">
        <v>150.65</v>
      </c>
      <c r="Q107">
        <v>150.65</v>
      </c>
      <c r="R107">
        <v>150.65</v>
      </c>
      <c r="S107" t="s">
        <v>448</v>
      </c>
    </row>
    <row r="108" spans="1:19" x14ac:dyDescent="0.25">
      <c r="A108">
        <v>5098</v>
      </c>
      <c r="B108">
        <v>150.65</v>
      </c>
      <c r="C108">
        <v>150.65</v>
      </c>
      <c r="D108">
        <v>150.65</v>
      </c>
      <c r="E108">
        <v>150.65</v>
      </c>
      <c r="F108">
        <v>150.65</v>
      </c>
      <c r="G108">
        <v>150.65</v>
      </c>
      <c r="H108">
        <v>150.65</v>
      </c>
      <c r="I108">
        <v>150.65</v>
      </c>
      <c r="J108">
        <v>150.65</v>
      </c>
      <c r="K108">
        <v>150.65</v>
      </c>
      <c r="L108">
        <v>150.65</v>
      </c>
      <c r="M108">
        <v>150.65</v>
      </c>
      <c r="N108">
        <v>150.65</v>
      </c>
      <c r="O108">
        <v>150.65</v>
      </c>
      <c r="P108">
        <v>150.65</v>
      </c>
      <c r="Q108">
        <v>150.65</v>
      </c>
      <c r="R108">
        <v>150.65</v>
      </c>
      <c r="S108" t="s">
        <v>46</v>
      </c>
    </row>
    <row r="109" spans="1:19" x14ac:dyDescent="0.25">
      <c r="A109">
        <v>5099</v>
      </c>
      <c r="B109">
        <v>150.65</v>
      </c>
      <c r="C109">
        <v>150.65</v>
      </c>
      <c r="D109">
        <v>150.65</v>
      </c>
      <c r="E109">
        <v>150.65</v>
      </c>
      <c r="F109">
        <v>150.65</v>
      </c>
      <c r="G109">
        <v>150.65</v>
      </c>
      <c r="H109">
        <v>150.65</v>
      </c>
      <c r="I109">
        <v>150.65</v>
      </c>
      <c r="J109">
        <v>150.65</v>
      </c>
      <c r="K109">
        <v>150.65</v>
      </c>
      <c r="L109">
        <v>150.65</v>
      </c>
      <c r="M109">
        <v>150.65</v>
      </c>
      <c r="N109">
        <v>150.65</v>
      </c>
      <c r="O109">
        <v>150.65</v>
      </c>
      <c r="P109">
        <v>150.65</v>
      </c>
      <c r="Q109">
        <v>150.65</v>
      </c>
      <c r="R109">
        <v>150.65</v>
      </c>
      <c r="S109" t="s">
        <v>272</v>
      </c>
    </row>
    <row r="110" spans="1:19" x14ac:dyDescent="0.25">
      <c r="A110">
        <v>5100</v>
      </c>
      <c r="B110">
        <v>150.65</v>
      </c>
      <c r="C110">
        <v>150.65</v>
      </c>
      <c r="D110">
        <v>150.65</v>
      </c>
      <c r="E110">
        <v>150.65</v>
      </c>
      <c r="F110">
        <v>150.65</v>
      </c>
      <c r="G110">
        <v>150.65</v>
      </c>
      <c r="H110">
        <v>150.65</v>
      </c>
      <c r="I110">
        <v>150.65</v>
      </c>
      <c r="J110">
        <v>150.65</v>
      </c>
      <c r="K110">
        <v>150.65</v>
      </c>
      <c r="L110">
        <v>150.65</v>
      </c>
      <c r="M110">
        <v>150.65</v>
      </c>
      <c r="N110">
        <v>150.65</v>
      </c>
      <c r="O110">
        <v>150.65</v>
      </c>
      <c r="P110">
        <v>150.65</v>
      </c>
      <c r="Q110">
        <v>150.65</v>
      </c>
      <c r="R110">
        <v>150.65</v>
      </c>
      <c r="S110" t="s">
        <v>384</v>
      </c>
    </row>
    <row r="111" spans="1:19" x14ac:dyDescent="0.25">
      <c r="A111">
        <v>5101</v>
      </c>
      <c r="B111">
        <v>150.65</v>
      </c>
      <c r="C111">
        <v>150.65</v>
      </c>
      <c r="D111">
        <v>150.65</v>
      </c>
      <c r="E111">
        <v>150.65</v>
      </c>
      <c r="F111">
        <v>150.65</v>
      </c>
      <c r="G111">
        <v>150.65</v>
      </c>
      <c r="H111">
        <v>150.65</v>
      </c>
      <c r="I111">
        <v>150.65</v>
      </c>
      <c r="J111">
        <v>150.65</v>
      </c>
      <c r="K111">
        <v>150.65</v>
      </c>
      <c r="L111">
        <v>150.65</v>
      </c>
      <c r="M111">
        <v>150.65</v>
      </c>
      <c r="N111">
        <v>150.65</v>
      </c>
      <c r="O111">
        <v>150.65</v>
      </c>
      <c r="P111">
        <v>150.65</v>
      </c>
      <c r="Q111">
        <v>150.65</v>
      </c>
      <c r="R111">
        <v>150.65</v>
      </c>
      <c r="S111" t="s">
        <v>500</v>
      </c>
    </row>
    <row r="112" spans="1:19" x14ac:dyDescent="0.25">
      <c r="A112">
        <v>5102</v>
      </c>
      <c r="B112">
        <v>150.65</v>
      </c>
      <c r="C112">
        <v>150.65</v>
      </c>
      <c r="D112">
        <v>150.65</v>
      </c>
      <c r="E112">
        <v>150.65</v>
      </c>
      <c r="F112">
        <v>150.65</v>
      </c>
      <c r="G112">
        <v>150.65</v>
      </c>
      <c r="H112">
        <v>150.65</v>
      </c>
      <c r="I112">
        <v>150.65</v>
      </c>
      <c r="J112">
        <v>150.65</v>
      </c>
      <c r="K112">
        <v>150.65</v>
      </c>
      <c r="L112">
        <v>150.65</v>
      </c>
      <c r="M112">
        <v>150.65</v>
      </c>
      <c r="N112">
        <v>150.65</v>
      </c>
      <c r="O112">
        <v>150.65</v>
      </c>
      <c r="P112">
        <v>150.65</v>
      </c>
      <c r="Q112">
        <v>150.65</v>
      </c>
      <c r="R112">
        <v>150.65</v>
      </c>
      <c r="S112" t="s">
        <v>894</v>
      </c>
    </row>
    <row r="113" spans="1:19" x14ac:dyDescent="0.25">
      <c r="A113">
        <v>5103</v>
      </c>
      <c r="B113">
        <v>150.65</v>
      </c>
      <c r="C113">
        <v>150.65</v>
      </c>
      <c r="D113">
        <v>150.65</v>
      </c>
      <c r="E113">
        <v>150.65</v>
      </c>
      <c r="F113">
        <v>150.65</v>
      </c>
      <c r="G113">
        <v>150.65</v>
      </c>
      <c r="H113">
        <v>150.65</v>
      </c>
      <c r="I113">
        <v>150.65</v>
      </c>
      <c r="J113">
        <v>150.65</v>
      </c>
      <c r="K113">
        <v>150.65</v>
      </c>
      <c r="L113">
        <v>150.65</v>
      </c>
      <c r="M113">
        <v>150.65</v>
      </c>
      <c r="N113">
        <v>150.65</v>
      </c>
      <c r="O113">
        <v>150.65</v>
      </c>
      <c r="P113">
        <v>150.65</v>
      </c>
      <c r="Q113">
        <v>150.65</v>
      </c>
      <c r="R113">
        <v>150.65</v>
      </c>
      <c r="S113" t="s">
        <v>1458</v>
      </c>
    </row>
    <row r="114" spans="1:19" x14ac:dyDescent="0.25">
      <c r="A114">
        <v>5104</v>
      </c>
      <c r="B114">
        <v>150.65</v>
      </c>
      <c r="C114">
        <v>150.65</v>
      </c>
      <c r="D114">
        <v>150.65</v>
      </c>
      <c r="E114">
        <v>150.65</v>
      </c>
      <c r="F114">
        <v>150.65</v>
      </c>
      <c r="G114">
        <v>150.65</v>
      </c>
      <c r="H114">
        <v>150.65</v>
      </c>
      <c r="I114">
        <v>150.65</v>
      </c>
      <c r="J114">
        <v>150.65</v>
      </c>
      <c r="K114">
        <v>150.65</v>
      </c>
      <c r="L114">
        <v>150.65</v>
      </c>
      <c r="M114">
        <v>150.65</v>
      </c>
      <c r="N114">
        <v>150.65</v>
      </c>
      <c r="O114">
        <v>150.65</v>
      </c>
      <c r="P114">
        <v>150.65</v>
      </c>
      <c r="Q114">
        <v>150.65</v>
      </c>
      <c r="R114">
        <v>150.65</v>
      </c>
      <c r="S114" t="s">
        <v>1459</v>
      </c>
    </row>
    <row r="115" spans="1:19" x14ac:dyDescent="0.25">
      <c r="A115">
        <v>5105</v>
      </c>
      <c r="B115">
        <v>150.65</v>
      </c>
      <c r="C115">
        <v>150.65</v>
      </c>
      <c r="D115">
        <v>150.65</v>
      </c>
      <c r="E115">
        <v>150.65</v>
      </c>
      <c r="F115">
        <v>150.65</v>
      </c>
      <c r="G115">
        <v>150.65</v>
      </c>
      <c r="H115">
        <v>150.65</v>
      </c>
      <c r="I115">
        <v>150.65</v>
      </c>
      <c r="J115">
        <v>150.65</v>
      </c>
      <c r="K115">
        <v>150.65</v>
      </c>
      <c r="L115">
        <v>150.65</v>
      </c>
      <c r="M115">
        <v>150.65</v>
      </c>
      <c r="N115">
        <v>150.65</v>
      </c>
      <c r="O115">
        <v>150.65</v>
      </c>
      <c r="P115">
        <v>150.65</v>
      </c>
      <c r="Q115">
        <v>150.65</v>
      </c>
      <c r="R115">
        <v>150.65</v>
      </c>
      <c r="S115" t="s">
        <v>267</v>
      </c>
    </row>
    <row r="116" spans="1:19" x14ac:dyDescent="0.25">
      <c r="A116">
        <v>5106</v>
      </c>
      <c r="B116">
        <v>150.65</v>
      </c>
      <c r="C116">
        <v>150.65</v>
      </c>
      <c r="D116">
        <v>150.65</v>
      </c>
      <c r="E116">
        <v>150.65</v>
      </c>
      <c r="F116">
        <v>150.65</v>
      </c>
      <c r="G116">
        <v>150.65</v>
      </c>
      <c r="H116">
        <v>150.65</v>
      </c>
      <c r="I116">
        <v>150.65</v>
      </c>
      <c r="J116">
        <v>150.65</v>
      </c>
      <c r="K116">
        <v>150.65</v>
      </c>
      <c r="L116">
        <v>150.65</v>
      </c>
      <c r="M116">
        <v>150.65</v>
      </c>
      <c r="N116">
        <v>150.65</v>
      </c>
      <c r="O116">
        <v>150.65</v>
      </c>
      <c r="P116">
        <v>150.65</v>
      </c>
      <c r="Q116">
        <v>150.65</v>
      </c>
      <c r="R116">
        <v>150.65</v>
      </c>
      <c r="S116" t="s">
        <v>395</v>
      </c>
    </row>
    <row r="117" spans="1:19" x14ac:dyDescent="0.25">
      <c r="A117">
        <v>5107</v>
      </c>
      <c r="B117">
        <v>150.65</v>
      </c>
      <c r="C117">
        <v>150.65</v>
      </c>
      <c r="D117">
        <v>150.65</v>
      </c>
      <c r="E117">
        <v>150.65</v>
      </c>
      <c r="F117">
        <v>150.65</v>
      </c>
      <c r="G117">
        <v>150.65</v>
      </c>
      <c r="H117">
        <v>150.65</v>
      </c>
      <c r="I117">
        <v>150.65</v>
      </c>
      <c r="J117">
        <v>150.65</v>
      </c>
      <c r="K117">
        <v>150.65</v>
      </c>
      <c r="L117">
        <v>150.65</v>
      </c>
      <c r="M117">
        <v>150.65</v>
      </c>
      <c r="N117">
        <v>150.65</v>
      </c>
      <c r="O117">
        <v>150.65</v>
      </c>
      <c r="P117">
        <v>150.65</v>
      </c>
      <c r="Q117">
        <v>150.65</v>
      </c>
      <c r="R117">
        <v>150.65</v>
      </c>
      <c r="S117" t="s">
        <v>312</v>
      </c>
    </row>
    <row r="118" spans="1:19" x14ac:dyDescent="0.25">
      <c r="A118">
        <v>5108</v>
      </c>
      <c r="B118">
        <v>150.65</v>
      </c>
      <c r="C118">
        <v>150.65</v>
      </c>
      <c r="D118">
        <v>150.65</v>
      </c>
      <c r="E118">
        <v>150.65</v>
      </c>
      <c r="F118">
        <v>150.65</v>
      </c>
      <c r="G118">
        <v>150.65</v>
      </c>
      <c r="H118">
        <v>150.65</v>
      </c>
      <c r="I118">
        <v>150.65</v>
      </c>
      <c r="J118">
        <v>150.65</v>
      </c>
      <c r="K118">
        <v>150.65</v>
      </c>
      <c r="L118">
        <v>150.65</v>
      </c>
      <c r="M118">
        <v>150.65</v>
      </c>
      <c r="N118">
        <v>150.65</v>
      </c>
      <c r="O118">
        <v>150.65</v>
      </c>
      <c r="P118">
        <v>150.65</v>
      </c>
      <c r="Q118">
        <v>150.65</v>
      </c>
      <c r="R118">
        <v>150.65</v>
      </c>
      <c r="S118" t="s">
        <v>355</v>
      </c>
    </row>
    <row r="119" spans="1:19" x14ac:dyDescent="0.25">
      <c r="A119">
        <v>5109</v>
      </c>
      <c r="B119">
        <v>150.65</v>
      </c>
      <c r="C119">
        <v>150.65</v>
      </c>
      <c r="D119">
        <v>150.65</v>
      </c>
      <c r="E119">
        <v>150.65</v>
      </c>
      <c r="F119">
        <v>150.65</v>
      </c>
      <c r="G119">
        <v>150.65</v>
      </c>
      <c r="H119">
        <v>150.65</v>
      </c>
      <c r="I119">
        <v>150.65</v>
      </c>
      <c r="J119">
        <v>150.65</v>
      </c>
      <c r="K119">
        <v>150.65</v>
      </c>
      <c r="L119">
        <v>150.65</v>
      </c>
      <c r="M119">
        <v>150.65</v>
      </c>
      <c r="N119">
        <v>150.65</v>
      </c>
      <c r="O119">
        <v>150.65</v>
      </c>
      <c r="P119">
        <v>150.65</v>
      </c>
      <c r="Q119">
        <v>150.65</v>
      </c>
      <c r="R119">
        <v>150.65</v>
      </c>
      <c r="S119" t="s">
        <v>624</v>
      </c>
    </row>
    <row r="120" spans="1:19" x14ac:dyDescent="0.25">
      <c r="A120">
        <v>5110</v>
      </c>
      <c r="B120">
        <v>150.65</v>
      </c>
      <c r="C120">
        <v>150.65</v>
      </c>
      <c r="D120">
        <v>150.65</v>
      </c>
      <c r="E120">
        <v>150.65</v>
      </c>
      <c r="F120">
        <v>150.65</v>
      </c>
      <c r="G120">
        <v>150.65</v>
      </c>
      <c r="H120">
        <v>150.65</v>
      </c>
      <c r="I120">
        <v>150.65</v>
      </c>
      <c r="J120">
        <v>150.65</v>
      </c>
      <c r="K120">
        <v>150.65</v>
      </c>
      <c r="L120">
        <v>150.65</v>
      </c>
      <c r="M120">
        <v>150.65</v>
      </c>
      <c r="N120">
        <v>150.65</v>
      </c>
      <c r="O120">
        <v>150.65</v>
      </c>
      <c r="P120">
        <v>150.65</v>
      </c>
      <c r="Q120">
        <v>150.65</v>
      </c>
      <c r="R120">
        <v>150.65</v>
      </c>
      <c r="S120" t="s">
        <v>463</v>
      </c>
    </row>
    <row r="121" spans="1:19" x14ac:dyDescent="0.25">
      <c r="A121">
        <v>5111</v>
      </c>
      <c r="B121">
        <v>150.65</v>
      </c>
      <c r="C121">
        <v>150.65</v>
      </c>
      <c r="D121">
        <v>150.65</v>
      </c>
      <c r="E121">
        <v>150.65</v>
      </c>
      <c r="F121">
        <v>150.65</v>
      </c>
      <c r="G121">
        <v>150.65</v>
      </c>
      <c r="H121">
        <v>150.65</v>
      </c>
      <c r="I121">
        <v>150.65</v>
      </c>
      <c r="J121">
        <v>150.65</v>
      </c>
      <c r="K121">
        <v>150.65</v>
      </c>
      <c r="L121">
        <v>150.65</v>
      </c>
      <c r="M121">
        <v>150.65</v>
      </c>
      <c r="N121">
        <v>150.65</v>
      </c>
      <c r="O121">
        <v>150.65</v>
      </c>
      <c r="P121">
        <v>150.65</v>
      </c>
      <c r="Q121">
        <v>150.65</v>
      </c>
      <c r="R121">
        <v>150.65</v>
      </c>
      <c r="S121" t="s">
        <v>460</v>
      </c>
    </row>
    <row r="122" spans="1:19" x14ac:dyDescent="0.25">
      <c r="A122">
        <v>5112</v>
      </c>
      <c r="B122">
        <v>150.65</v>
      </c>
      <c r="C122">
        <v>150.65</v>
      </c>
      <c r="D122">
        <v>150.65</v>
      </c>
      <c r="E122">
        <v>150.65</v>
      </c>
      <c r="F122">
        <v>150.65</v>
      </c>
      <c r="G122">
        <v>150.65</v>
      </c>
      <c r="H122">
        <v>150.65</v>
      </c>
      <c r="I122">
        <v>150.65</v>
      </c>
      <c r="J122">
        <v>150.65</v>
      </c>
      <c r="K122">
        <v>150.65</v>
      </c>
      <c r="L122">
        <v>150.65</v>
      </c>
      <c r="M122">
        <v>150.65</v>
      </c>
      <c r="N122">
        <v>150.65</v>
      </c>
      <c r="O122">
        <v>150.65</v>
      </c>
      <c r="P122">
        <v>150.65</v>
      </c>
      <c r="Q122">
        <v>150.65</v>
      </c>
      <c r="R122">
        <v>150.65</v>
      </c>
      <c r="S122" t="s">
        <v>439</v>
      </c>
    </row>
    <row r="123" spans="1:19" x14ac:dyDescent="0.25">
      <c r="A123">
        <v>5113</v>
      </c>
      <c r="B123">
        <v>150.65</v>
      </c>
      <c r="C123">
        <v>150.65</v>
      </c>
      <c r="D123">
        <v>150.65</v>
      </c>
      <c r="E123">
        <v>150.65</v>
      </c>
      <c r="F123">
        <v>150.65</v>
      </c>
      <c r="G123">
        <v>150.65</v>
      </c>
      <c r="H123">
        <v>150.65</v>
      </c>
      <c r="I123">
        <v>150.65</v>
      </c>
      <c r="J123">
        <v>150.65</v>
      </c>
      <c r="K123">
        <v>150.65</v>
      </c>
      <c r="L123">
        <v>150.65</v>
      </c>
      <c r="M123">
        <v>150.65</v>
      </c>
      <c r="N123">
        <v>150.65</v>
      </c>
      <c r="O123">
        <v>150.65</v>
      </c>
      <c r="P123">
        <v>150.65</v>
      </c>
      <c r="Q123">
        <v>150.65</v>
      </c>
      <c r="R123">
        <v>150.65</v>
      </c>
      <c r="S123" t="s">
        <v>357</v>
      </c>
    </row>
    <row r="124" spans="1:19" x14ac:dyDescent="0.25">
      <c r="A124">
        <v>5114</v>
      </c>
      <c r="B124">
        <v>150.65</v>
      </c>
      <c r="C124">
        <v>150.65</v>
      </c>
      <c r="D124">
        <v>150.65</v>
      </c>
      <c r="E124">
        <v>150.65</v>
      </c>
      <c r="F124">
        <v>150.65</v>
      </c>
      <c r="G124">
        <v>150.65</v>
      </c>
      <c r="H124">
        <v>150.65</v>
      </c>
      <c r="I124">
        <v>150.65</v>
      </c>
      <c r="J124">
        <v>150.65</v>
      </c>
      <c r="K124">
        <v>150.65</v>
      </c>
      <c r="L124">
        <v>150.65</v>
      </c>
      <c r="M124">
        <v>150.65</v>
      </c>
      <c r="N124">
        <v>150.65</v>
      </c>
      <c r="O124">
        <v>150.65</v>
      </c>
      <c r="P124">
        <v>150.65</v>
      </c>
      <c r="Q124">
        <v>150.65</v>
      </c>
      <c r="R124">
        <v>150.65</v>
      </c>
      <c r="S124" t="s">
        <v>358</v>
      </c>
    </row>
    <row r="125" spans="1:19" x14ac:dyDescent="0.25">
      <c r="A125">
        <v>5115</v>
      </c>
      <c r="B125">
        <v>150.65</v>
      </c>
      <c r="C125">
        <v>150.65</v>
      </c>
      <c r="D125">
        <v>150.65</v>
      </c>
      <c r="E125">
        <v>150.65</v>
      </c>
      <c r="F125">
        <v>150.65</v>
      </c>
      <c r="G125">
        <v>150.65</v>
      </c>
      <c r="H125">
        <v>150.65</v>
      </c>
      <c r="I125">
        <v>150.65</v>
      </c>
      <c r="J125">
        <v>150.65</v>
      </c>
      <c r="K125">
        <v>150.65</v>
      </c>
      <c r="L125">
        <v>150.65</v>
      </c>
      <c r="M125">
        <v>150.65</v>
      </c>
      <c r="N125">
        <v>150.65</v>
      </c>
      <c r="O125">
        <v>150.65</v>
      </c>
      <c r="P125">
        <v>150.65</v>
      </c>
      <c r="Q125">
        <v>150.65</v>
      </c>
      <c r="R125">
        <v>150.65</v>
      </c>
      <c r="S125" t="s">
        <v>1502</v>
      </c>
    </row>
    <row r="126" spans="1:19" x14ac:dyDescent="0.25">
      <c r="A126">
        <v>5116</v>
      </c>
      <c r="B126">
        <v>150.65</v>
      </c>
      <c r="C126">
        <v>150.65</v>
      </c>
      <c r="D126">
        <v>150.65</v>
      </c>
      <c r="E126">
        <v>150.65</v>
      </c>
      <c r="F126">
        <v>150.65</v>
      </c>
      <c r="G126">
        <v>150.65</v>
      </c>
      <c r="H126">
        <v>150.65</v>
      </c>
      <c r="I126">
        <v>150.65</v>
      </c>
      <c r="J126">
        <v>150.65</v>
      </c>
      <c r="K126">
        <v>150.65</v>
      </c>
      <c r="L126">
        <v>150.65</v>
      </c>
      <c r="M126">
        <v>150.65</v>
      </c>
      <c r="N126">
        <v>150.65</v>
      </c>
      <c r="O126">
        <v>150.65</v>
      </c>
      <c r="P126">
        <v>150.65</v>
      </c>
      <c r="Q126">
        <v>150.65</v>
      </c>
      <c r="R126">
        <v>150.65</v>
      </c>
      <c r="S126" t="s">
        <v>988</v>
      </c>
    </row>
    <row r="127" spans="1:19" x14ac:dyDescent="0.25">
      <c r="A127">
        <v>5118</v>
      </c>
      <c r="B127">
        <v>150.65</v>
      </c>
      <c r="C127">
        <v>150.65</v>
      </c>
      <c r="D127">
        <v>150.65</v>
      </c>
      <c r="E127">
        <v>150.65</v>
      </c>
      <c r="F127">
        <v>150.65</v>
      </c>
      <c r="G127">
        <v>150.65</v>
      </c>
      <c r="H127">
        <v>150.65</v>
      </c>
      <c r="I127">
        <v>150.65</v>
      </c>
      <c r="J127">
        <v>150.65</v>
      </c>
      <c r="K127">
        <v>150.65</v>
      </c>
      <c r="L127">
        <v>150.65</v>
      </c>
      <c r="M127">
        <v>150.65</v>
      </c>
      <c r="N127">
        <v>150.65</v>
      </c>
      <c r="O127">
        <v>150.65</v>
      </c>
      <c r="P127">
        <v>150.65</v>
      </c>
      <c r="Q127">
        <v>150.65</v>
      </c>
      <c r="R127">
        <v>150.65</v>
      </c>
      <c r="S127" t="s">
        <v>379</v>
      </c>
    </row>
    <row r="128" spans="1:19" x14ac:dyDescent="0.25">
      <c r="A128">
        <v>5119</v>
      </c>
      <c r="B128">
        <v>150.65</v>
      </c>
      <c r="C128">
        <v>150.65</v>
      </c>
      <c r="D128">
        <v>150.65</v>
      </c>
      <c r="E128">
        <v>150.65</v>
      </c>
      <c r="F128">
        <v>150.65</v>
      </c>
      <c r="G128">
        <v>150.65</v>
      </c>
      <c r="H128">
        <v>150.65</v>
      </c>
      <c r="I128">
        <v>150.65</v>
      </c>
      <c r="J128">
        <v>150.65</v>
      </c>
      <c r="K128">
        <v>150.65</v>
      </c>
      <c r="L128">
        <v>150.65</v>
      </c>
      <c r="M128">
        <v>150.65</v>
      </c>
      <c r="N128">
        <v>150.65</v>
      </c>
      <c r="O128">
        <v>150.65</v>
      </c>
      <c r="P128">
        <v>150.65</v>
      </c>
      <c r="Q128">
        <v>150.65</v>
      </c>
      <c r="R128">
        <v>150.65</v>
      </c>
      <c r="S128" t="s">
        <v>377</v>
      </c>
    </row>
    <row r="129" spans="1:19" x14ac:dyDescent="0.25">
      <c r="A129">
        <v>5120</v>
      </c>
      <c r="B129">
        <v>150.65</v>
      </c>
      <c r="C129">
        <v>150.65</v>
      </c>
      <c r="D129">
        <v>150.65</v>
      </c>
      <c r="E129">
        <v>150.65</v>
      </c>
      <c r="F129">
        <v>150.65</v>
      </c>
      <c r="G129">
        <v>150.65</v>
      </c>
      <c r="H129">
        <v>150.65</v>
      </c>
      <c r="I129">
        <v>150.65</v>
      </c>
      <c r="J129">
        <v>150.65</v>
      </c>
      <c r="K129">
        <v>150.65</v>
      </c>
      <c r="L129">
        <v>150.65</v>
      </c>
      <c r="M129">
        <v>150.65</v>
      </c>
      <c r="N129">
        <v>150.65</v>
      </c>
      <c r="O129">
        <v>150.65</v>
      </c>
      <c r="P129">
        <v>150.65</v>
      </c>
      <c r="Q129">
        <v>150.65</v>
      </c>
      <c r="R129">
        <v>150.65</v>
      </c>
      <c r="S129" t="s">
        <v>221</v>
      </c>
    </row>
    <row r="130" spans="1:19" x14ac:dyDescent="0.25">
      <c r="A130">
        <v>5121</v>
      </c>
      <c r="B130">
        <v>150.65</v>
      </c>
      <c r="C130">
        <v>150.65</v>
      </c>
      <c r="D130">
        <v>150.65</v>
      </c>
      <c r="E130">
        <v>150.65</v>
      </c>
      <c r="F130">
        <v>150.65</v>
      </c>
      <c r="G130">
        <v>150.65</v>
      </c>
      <c r="H130">
        <v>150.65</v>
      </c>
      <c r="I130">
        <v>150.65</v>
      </c>
      <c r="J130">
        <v>150.65</v>
      </c>
      <c r="K130">
        <v>150.65</v>
      </c>
      <c r="L130">
        <v>150.65</v>
      </c>
      <c r="M130">
        <v>150.65</v>
      </c>
      <c r="N130">
        <v>150.65</v>
      </c>
      <c r="O130">
        <v>150.65</v>
      </c>
      <c r="P130">
        <v>150.65</v>
      </c>
      <c r="Q130">
        <v>150.65</v>
      </c>
      <c r="R130">
        <v>150.65</v>
      </c>
      <c r="S130" t="s">
        <v>280</v>
      </c>
    </row>
    <row r="131" spans="1:19" x14ac:dyDescent="0.25">
      <c r="A131">
        <v>5122</v>
      </c>
      <c r="B131">
        <v>150.65</v>
      </c>
      <c r="C131">
        <v>150.65</v>
      </c>
      <c r="D131">
        <v>150.65</v>
      </c>
      <c r="E131">
        <v>150.65</v>
      </c>
      <c r="F131">
        <v>150.65</v>
      </c>
      <c r="G131">
        <v>150.65</v>
      </c>
      <c r="H131">
        <v>150.65</v>
      </c>
      <c r="I131">
        <v>150.65</v>
      </c>
      <c r="J131">
        <v>150.65</v>
      </c>
      <c r="K131">
        <v>150.65</v>
      </c>
      <c r="L131">
        <v>150.65</v>
      </c>
      <c r="M131">
        <v>150.65</v>
      </c>
      <c r="N131">
        <v>150.65</v>
      </c>
      <c r="O131">
        <v>150.65</v>
      </c>
      <c r="P131">
        <v>150.65</v>
      </c>
      <c r="Q131">
        <v>150.65</v>
      </c>
      <c r="R131">
        <v>150.65</v>
      </c>
      <c r="S131" t="s">
        <v>271</v>
      </c>
    </row>
    <row r="132" spans="1:19" x14ac:dyDescent="0.25">
      <c r="A132">
        <v>5123</v>
      </c>
      <c r="B132">
        <v>150.65</v>
      </c>
      <c r="C132">
        <v>150.65</v>
      </c>
      <c r="D132">
        <v>150.65</v>
      </c>
      <c r="E132">
        <v>150.65</v>
      </c>
      <c r="F132">
        <v>150.65</v>
      </c>
      <c r="G132">
        <v>150.65</v>
      </c>
      <c r="H132">
        <v>150.65</v>
      </c>
      <c r="I132">
        <v>150.65</v>
      </c>
      <c r="J132">
        <v>150.65</v>
      </c>
      <c r="K132">
        <v>150.65</v>
      </c>
      <c r="L132">
        <v>150.65</v>
      </c>
      <c r="M132">
        <v>150.65</v>
      </c>
      <c r="N132">
        <v>150.65</v>
      </c>
      <c r="O132">
        <v>150.65</v>
      </c>
      <c r="P132">
        <v>150.65</v>
      </c>
      <c r="Q132">
        <v>150.65</v>
      </c>
      <c r="R132">
        <v>150.65</v>
      </c>
      <c r="S132" t="s">
        <v>314</v>
      </c>
    </row>
    <row r="133" spans="1:19" x14ac:dyDescent="0.25">
      <c r="A133">
        <v>5124</v>
      </c>
      <c r="B133">
        <v>150.65</v>
      </c>
      <c r="C133">
        <v>150.65</v>
      </c>
      <c r="D133">
        <v>150.65</v>
      </c>
      <c r="E133">
        <v>150.65</v>
      </c>
      <c r="F133">
        <v>150.65</v>
      </c>
      <c r="G133">
        <v>150.65</v>
      </c>
      <c r="H133">
        <v>150.65</v>
      </c>
      <c r="I133">
        <v>150.65</v>
      </c>
      <c r="J133">
        <v>150.65</v>
      </c>
      <c r="K133">
        <v>150.65</v>
      </c>
      <c r="L133">
        <v>150.65</v>
      </c>
      <c r="M133">
        <v>150.65</v>
      </c>
      <c r="N133">
        <v>150.65</v>
      </c>
      <c r="O133">
        <v>150.65</v>
      </c>
      <c r="P133">
        <v>150.65</v>
      </c>
      <c r="Q133">
        <v>150.65</v>
      </c>
      <c r="R133">
        <v>150.65</v>
      </c>
      <c r="S133" t="s">
        <v>989</v>
      </c>
    </row>
    <row r="134" spans="1:19" x14ac:dyDescent="0.25">
      <c r="A134">
        <v>5125</v>
      </c>
      <c r="B134">
        <v>150.65</v>
      </c>
      <c r="C134">
        <v>150.65</v>
      </c>
      <c r="D134">
        <v>150.65</v>
      </c>
      <c r="E134">
        <v>150.65</v>
      </c>
      <c r="F134">
        <v>150.65</v>
      </c>
      <c r="G134">
        <v>150.65</v>
      </c>
      <c r="H134">
        <v>150.65</v>
      </c>
      <c r="I134">
        <v>150.65</v>
      </c>
      <c r="J134">
        <v>150.65</v>
      </c>
      <c r="K134">
        <v>150.65</v>
      </c>
      <c r="L134">
        <v>150.65</v>
      </c>
      <c r="M134">
        <v>150.65</v>
      </c>
      <c r="N134">
        <v>150.65</v>
      </c>
      <c r="O134">
        <v>150.65</v>
      </c>
      <c r="P134">
        <v>150.65</v>
      </c>
      <c r="Q134">
        <v>150.65</v>
      </c>
      <c r="R134">
        <v>150.65</v>
      </c>
      <c r="S134" t="s">
        <v>990</v>
      </c>
    </row>
    <row r="135" spans="1:19" x14ac:dyDescent="0.25">
      <c r="A135">
        <v>5126</v>
      </c>
      <c r="B135">
        <v>150.65</v>
      </c>
      <c r="C135">
        <v>150.65</v>
      </c>
      <c r="D135">
        <v>150.65</v>
      </c>
      <c r="E135">
        <v>150.65</v>
      </c>
      <c r="F135">
        <v>150.65</v>
      </c>
      <c r="G135">
        <v>150.65</v>
      </c>
      <c r="H135">
        <v>150.65</v>
      </c>
      <c r="I135">
        <v>150.65</v>
      </c>
      <c r="J135">
        <v>150.65</v>
      </c>
      <c r="K135">
        <v>150.65</v>
      </c>
      <c r="L135">
        <v>150.65</v>
      </c>
      <c r="M135">
        <v>150.65</v>
      </c>
      <c r="N135">
        <v>150.65</v>
      </c>
      <c r="O135">
        <v>150.65</v>
      </c>
      <c r="P135">
        <v>150.65</v>
      </c>
      <c r="Q135">
        <v>150.65</v>
      </c>
      <c r="R135">
        <v>150.65</v>
      </c>
      <c r="S135" t="s">
        <v>1460</v>
      </c>
    </row>
    <row r="136" spans="1:19" x14ac:dyDescent="0.25">
      <c r="A136">
        <v>5127</v>
      </c>
      <c r="B136">
        <v>150.65</v>
      </c>
      <c r="C136">
        <v>150.65</v>
      </c>
      <c r="D136">
        <v>150.65</v>
      </c>
      <c r="E136">
        <v>150.65</v>
      </c>
      <c r="F136">
        <v>150.65</v>
      </c>
      <c r="G136">
        <v>150.65</v>
      </c>
      <c r="H136">
        <v>150.65</v>
      </c>
      <c r="I136">
        <v>150.65</v>
      </c>
      <c r="J136">
        <v>150.65</v>
      </c>
      <c r="K136">
        <v>150.65</v>
      </c>
      <c r="L136">
        <v>150.65</v>
      </c>
      <c r="M136">
        <v>150.65</v>
      </c>
      <c r="N136">
        <v>150.65</v>
      </c>
      <c r="O136">
        <v>150.65</v>
      </c>
      <c r="P136">
        <v>150.65</v>
      </c>
      <c r="Q136">
        <v>150.65</v>
      </c>
      <c r="R136">
        <v>150.65</v>
      </c>
      <c r="S136" t="s">
        <v>323</v>
      </c>
    </row>
    <row r="137" spans="1:19" x14ac:dyDescent="0.25">
      <c r="A137">
        <v>5128</v>
      </c>
      <c r="B137">
        <v>150.65</v>
      </c>
      <c r="C137">
        <v>150.65</v>
      </c>
      <c r="D137">
        <v>150.65</v>
      </c>
      <c r="E137">
        <v>150.65</v>
      </c>
      <c r="F137">
        <v>150.65</v>
      </c>
      <c r="G137">
        <v>150.65</v>
      </c>
      <c r="H137">
        <v>150.65</v>
      </c>
      <c r="I137">
        <v>150.65</v>
      </c>
      <c r="J137">
        <v>150.65</v>
      </c>
      <c r="K137">
        <v>150.65</v>
      </c>
      <c r="L137">
        <v>150.65</v>
      </c>
      <c r="M137">
        <v>150.65</v>
      </c>
      <c r="N137">
        <v>150.65</v>
      </c>
      <c r="O137">
        <v>150.65</v>
      </c>
      <c r="P137">
        <v>150.65</v>
      </c>
      <c r="Q137">
        <v>150.65</v>
      </c>
      <c r="R137">
        <v>150.65</v>
      </c>
      <c r="S137" t="s">
        <v>278</v>
      </c>
    </row>
    <row r="138" spans="1:19" x14ac:dyDescent="0.25">
      <c r="A138">
        <v>5129</v>
      </c>
      <c r="B138">
        <v>150.65</v>
      </c>
      <c r="C138">
        <v>150.65</v>
      </c>
      <c r="D138">
        <v>150.65</v>
      </c>
      <c r="E138">
        <v>150.65</v>
      </c>
      <c r="F138">
        <v>150.65</v>
      </c>
      <c r="G138">
        <v>150.65</v>
      </c>
      <c r="H138">
        <v>150.65</v>
      </c>
      <c r="I138">
        <v>150.65</v>
      </c>
      <c r="J138">
        <v>150.65</v>
      </c>
      <c r="K138">
        <v>150.65</v>
      </c>
      <c r="L138">
        <v>150.65</v>
      </c>
      <c r="M138">
        <v>150.65</v>
      </c>
      <c r="N138">
        <v>150.65</v>
      </c>
      <c r="O138">
        <v>150.65</v>
      </c>
      <c r="P138">
        <v>150.65</v>
      </c>
      <c r="Q138">
        <v>150.65</v>
      </c>
      <c r="R138">
        <v>150.65</v>
      </c>
      <c r="S138" t="s">
        <v>478</v>
      </c>
    </row>
    <row r="139" spans="1:19" x14ac:dyDescent="0.25">
      <c r="A139">
        <v>5130</v>
      </c>
      <c r="B139">
        <v>150.65</v>
      </c>
      <c r="C139">
        <v>150.65</v>
      </c>
      <c r="D139">
        <v>150.65</v>
      </c>
      <c r="E139">
        <v>150.65</v>
      </c>
      <c r="F139">
        <v>150.65</v>
      </c>
      <c r="G139">
        <v>150.65</v>
      </c>
      <c r="H139">
        <v>150.65</v>
      </c>
      <c r="I139">
        <v>150.65</v>
      </c>
      <c r="J139">
        <v>150.65</v>
      </c>
      <c r="K139">
        <v>150.65</v>
      </c>
      <c r="L139">
        <v>150.65</v>
      </c>
      <c r="M139">
        <v>150.65</v>
      </c>
      <c r="N139">
        <v>150.65</v>
      </c>
      <c r="O139">
        <v>150.65</v>
      </c>
      <c r="P139">
        <v>150.65</v>
      </c>
      <c r="Q139">
        <v>150.65</v>
      </c>
      <c r="R139">
        <v>150.65</v>
      </c>
      <c r="S139" t="s">
        <v>459</v>
      </c>
    </row>
    <row r="140" spans="1:19" x14ac:dyDescent="0.25">
      <c r="A140">
        <v>5131</v>
      </c>
      <c r="B140">
        <v>150.65</v>
      </c>
      <c r="C140">
        <v>150.65</v>
      </c>
      <c r="D140">
        <v>150.65</v>
      </c>
      <c r="E140">
        <v>150.65</v>
      </c>
      <c r="F140">
        <v>150.65</v>
      </c>
      <c r="G140">
        <v>150.65</v>
      </c>
      <c r="H140">
        <v>150.65</v>
      </c>
      <c r="I140">
        <v>150.65</v>
      </c>
      <c r="J140">
        <v>150.65</v>
      </c>
      <c r="K140">
        <v>150.65</v>
      </c>
      <c r="L140">
        <v>150.65</v>
      </c>
      <c r="M140">
        <v>150.65</v>
      </c>
      <c r="N140">
        <v>150.65</v>
      </c>
      <c r="O140">
        <v>150.65</v>
      </c>
      <c r="P140">
        <v>150.65</v>
      </c>
      <c r="Q140">
        <v>150.65</v>
      </c>
      <c r="R140">
        <v>150.65</v>
      </c>
      <c r="S140" t="s">
        <v>218</v>
      </c>
    </row>
    <row r="141" spans="1:19" x14ac:dyDescent="0.25">
      <c r="A141">
        <v>5132</v>
      </c>
      <c r="B141">
        <v>150.65</v>
      </c>
      <c r="C141">
        <v>150.65</v>
      </c>
      <c r="D141">
        <v>150.65</v>
      </c>
      <c r="E141">
        <v>150.65</v>
      </c>
      <c r="F141">
        <v>150.65</v>
      </c>
      <c r="G141">
        <v>150.65</v>
      </c>
      <c r="H141">
        <v>150.65</v>
      </c>
      <c r="I141">
        <v>150.65</v>
      </c>
      <c r="J141">
        <v>150.65</v>
      </c>
      <c r="K141">
        <v>150.65</v>
      </c>
      <c r="L141">
        <v>150.65</v>
      </c>
      <c r="M141">
        <v>150.65</v>
      </c>
      <c r="N141">
        <v>150.65</v>
      </c>
      <c r="O141">
        <v>150.65</v>
      </c>
      <c r="P141">
        <v>150.65</v>
      </c>
      <c r="Q141">
        <v>150.65</v>
      </c>
      <c r="R141">
        <v>150.65</v>
      </c>
      <c r="S141" t="s">
        <v>222</v>
      </c>
    </row>
    <row r="142" spans="1:19" x14ac:dyDescent="0.25">
      <c r="A142">
        <v>5133</v>
      </c>
      <c r="B142">
        <v>150.65</v>
      </c>
      <c r="C142">
        <v>150.65</v>
      </c>
      <c r="D142">
        <v>150.65</v>
      </c>
      <c r="E142">
        <v>150.65</v>
      </c>
      <c r="F142">
        <v>150.65</v>
      </c>
      <c r="G142">
        <v>150.65</v>
      </c>
      <c r="H142">
        <v>150.65</v>
      </c>
      <c r="I142">
        <v>150.65</v>
      </c>
      <c r="J142">
        <v>150.65</v>
      </c>
      <c r="K142">
        <v>150.65</v>
      </c>
      <c r="L142">
        <v>150.65</v>
      </c>
      <c r="M142">
        <v>150.65</v>
      </c>
      <c r="N142">
        <v>150.65</v>
      </c>
      <c r="O142">
        <v>150.65</v>
      </c>
      <c r="P142">
        <v>150.65</v>
      </c>
      <c r="Q142">
        <v>150.65</v>
      </c>
      <c r="R142">
        <v>150.65</v>
      </c>
      <c r="S142" t="s">
        <v>220</v>
      </c>
    </row>
    <row r="143" spans="1:19" x14ac:dyDescent="0.25">
      <c r="A143">
        <v>5134</v>
      </c>
      <c r="B143">
        <v>150.65</v>
      </c>
      <c r="C143">
        <v>150.65</v>
      </c>
      <c r="D143">
        <v>150.65</v>
      </c>
      <c r="E143">
        <v>150.65</v>
      </c>
      <c r="F143">
        <v>150.65</v>
      </c>
      <c r="G143">
        <v>150.65</v>
      </c>
      <c r="H143">
        <v>150.65</v>
      </c>
      <c r="I143">
        <v>150.65</v>
      </c>
      <c r="J143">
        <v>150.65</v>
      </c>
      <c r="K143">
        <v>150.65</v>
      </c>
      <c r="L143">
        <v>150.65</v>
      </c>
      <c r="M143">
        <v>150.65</v>
      </c>
      <c r="N143">
        <v>150.65</v>
      </c>
      <c r="O143">
        <v>150.65</v>
      </c>
      <c r="P143">
        <v>150.65</v>
      </c>
      <c r="Q143">
        <v>150.65</v>
      </c>
      <c r="R143">
        <v>150.65</v>
      </c>
      <c r="S143" t="s">
        <v>991</v>
      </c>
    </row>
    <row r="144" spans="1:19" x14ac:dyDescent="0.25">
      <c r="A144">
        <v>5136</v>
      </c>
      <c r="B144">
        <v>150.65</v>
      </c>
      <c r="C144">
        <v>150.65</v>
      </c>
      <c r="D144">
        <v>150.65</v>
      </c>
      <c r="E144">
        <v>150.65</v>
      </c>
      <c r="F144">
        <v>150.65</v>
      </c>
      <c r="G144">
        <v>150.65</v>
      </c>
      <c r="H144">
        <v>150.65</v>
      </c>
      <c r="I144">
        <v>150.65</v>
      </c>
      <c r="J144">
        <v>150.65</v>
      </c>
      <c r="K144">
        <v>150.65</v>
      </c>
      <c r="L144">
        <v>150.65</v>
      </c>
      <c r="M144">
        <v>150.65</v>
      </c>
      <c r="N144">
        <v>150.65</v>
      </c>
      <c r="O144">
        <v>150.65</v>
      </c>
      <c r="P144">
        <v>150.65</v>
      </c>
      <c r="Q144">
        <v>150.65</v>
      </c>
      <c r="R144">
        <v>150.65</v>
      </c>
      <c r="S144" t="s">
        <v>1503</v>
      </c>
    </row>
    <row r="145" spans="1:19" x14ac:dyDescent="0.25">
      <c r="A145">
        <v>5137</v>
      </c>
      <c r="B145">
        <v>150.65</v>
      </c>
      <c r="C145">
        <v>150.65</v>
      </c>
      <c r="D145">
        <v>150.65</v>
      </c>
      <c r="E145">
        <v>150.65</v>
      </c>
      <c r="F145">
        <v>150.65</v>
      </c>
      <c r="G145">
        <v>150.65</v>
      </c>
      <c r="H145">
        <v>150.65</v>
      </c>
      <c r="I145">
        <v>150.65</v>
      </c>
      <c r="J145">
        <v>150.65</v>
      </c>
      <c r="K145">
        <v>150.65</v>
      </c>
      <c r="L145">
        <v>150.65</v>
      </c>
      <c r="M145">
        <v>150.65</v>
      </c>
      <c r="N145">
        <v>150.65</v>
      </c>
      <c r="O145">
        <v>150.65</v>
      </c>
      <c r="P145">
        <v>150.65</v>
      </c>
      <c r="Q145">
        <v>150.65</v>
      </c>
      <c r="R145">
        <v>150.65</v>
      </c>
      <c r="S145" t="s">
        <v>864</v>
      </c>
    </row>
    <row r="146" spans="1:19" x14ac:dyDescent="0.25">
      <c r="A146">
        <v>5138</v>
      </c>
      <c r="B146">
        <v>150.65</v>
      </c>
      <c r="C146">
        <v>150.65</v>
      </c>
      <c r="D146">
        <v>150.65</v>
      </c>
      <c r="E146">
        <v>150.65</v>
      </c>
      <c r="F146">
        <v>150.65</v>
      </c>
      <c r="G146">
        <v>150.65</v>
      </c>
      <c r="H146">
        <v>150.65</v>
      </c>
      <c r="I146">
        <v>150.65</v>
      </c>
      <c r="J146">
        <v>150.65</v>
      </c>
      <c r="K146">
        <v>150.65</v>
      </c>
      <c r="L146">
        <v>150.65</v>
      </c>
      <c r="M146">
        <v>150.65</v>
      </c>
      <c r="N146">
        <v>150.65</v>
      </c>
      <c r="O146">
        <v>150.65</v>
      </c>
      <c r="P146">
        <v>150.65</v>
      </c>
      <c r="Q146">
        <v>150.65</v>
      </c>
      <c r="R146">
        <v>150.65</v>
      </c>
      <c r="S146" t="s">
        <v>865</v>
      </c>
    </row>
    <row r="147" spans="1:19" x14ac:dyDescent="0.25">
      <c r="A147">
        <v>5139</v>
      </c>
      <c r="B147">
        <v>150.65</v>
      </c>
      <c r="C147">
        <v>150.65</v>
      </c>
      <c r="D147">
        <v>150.65</v>
      </c>
      <c r="E147">
        <v>150.65</v>
      </c>
      <c r="F147">
        <v>150.65</v>
      </c>
      <c r="G147">
        <v>150.65</v>
      </c>
      <c r="H147">
        <v>150.65</v>
      </c>
      <c r="I147">
        <v>150.65</v>
      </c>
      <c r="J147">
        <v>150.65</v>
      </c>
      <c r="K147">
        <v>150.65</v>
      </c>
      <c r="L147">
        <v>150.65</v>
      </c>
      <c r="M147">
        <v>150.65</v>
      </c>
      <c r="N147">
        <v>150.65</v>
      </c>
      <c r="O147">
        <v>150.65</v>
      </c>
      <c r="P147">
        <v>150.65</v>
      </c>
      <c r="Q147">
        <v>150.65</v>
      </c>
      <c r="R147">
        <v>150.65</v>
      </c>
      <c r="S147" t="s">
        <v>866</v>
      </c>
    </row>
    <row r="148" spans="1:19" x14ac:dyDescent="0.25">
      <c r="A148">
        <v>5140</v>
      </c>
      <c r="B148">
        <v>150.65</v>
      </c>
      <c r="C148">
        <v>150.65</v>
      </c>
      <c r="D148">
        <v>150.65</v>
      </c>
      <c r="E148">
        <v>150.65</v>
      </c>
      <c r="F148">
        <v>150.65</v>
      </c>
      <c r="G148">
        <v>150.65</v>
      </c>
      <c r="H148">
        <v>150.65</v>
      </c>
      <c r="I148">
        <v>150.65</v>
      </c>
      <c r="J148">
        <v>150.65</v>
      </c>
      <c r="K148">
        <v>150.65</v>
      </c>
      <c r="L148">
        <v>150.65</v>
      </c>
      <c r="M148">
        <v>150.65</v>
      </c>
      <c r="N148">
        <v>150.65</v>
      </c>
      <c r="O148">
        <v>150.65</v>
      </c>
      <c r="P148">
        <v>150.65</v>
      </c>
      <c r="Q148">
        <v>150.65</v>
      </c>
      <c r="R148">
        <v>150.65</v>
      </c>
      <c r="S148" t="s">
        <v>1504</v>
      </c>
    </row>
    <row r="149" spans="1:19" x14ac:dyDescent="0.25">
      <c r="A149">
        <v>5141</v>
      </c>
      <c r="B149">
        <v>150.65</v>
      </c>
      <c r="C149">
        <v>150.65</v>
      </c>
      <c r="D149">
        <v>150.65</v>
      </c>
      <c r="E149">
        <v>150.65</v>
      </c>
      <c r="F149">
        <v>150.65</v>
      </c>
      <c r="G149">
        <v>150.65</v>
      </c>
      <c r="H149">
        <v>150.65</v>
      </c>
      <c r="I149">
        <v>150.65</v>
      </c>
      <c r="J149">
        <v>150.65</v>
      </c>
      <c r="K149">
        <v>150.65</v>
      </c>
      <c r="L149">
        <v>150.65</v>
      </c>
      <c r="M149">
        <v>150.65</v>
      </c>
      <c r="N149">
        <v>150.65</v>
      </c>
      <c r="O149">
        <v>150.65</v>
      </c>
      <c r="P149">
        <v>150.65</v>
      </c>
      <c r="Q149">
        <v>150.65</v>
      </c>
      <c r="R149">
        <v>150.65</v>
      </c>
      <c r="S149" t="s">
        <v>1461</v>
      </c>
    </row>
    <row r="150" spans="1:19" x14ac:dyDescent="0.25">
      <c r="A150">
        <v>5144</v>
      </c>
      <c r="B150">
        <v>150.65</v>
      </c>
      <c r="C150">
        <v>150.65</v>
      </c>
      <c r="D150">
        <v>150.65</v>
      </c>
      <c r="E150">
        <v>150.65</v>
      </c>
      <c r="F150">
        <v>150.65</v>
      </c>
      <c r="G150">
        <v>150.65</v>
      </c>
      <c r="H150">
        <v>150.65</v>
      </c>
      <c r="I150">
        <v>150.65</v>
      </c>
      <c r="J150">
        <v>150.65</v>
      </c>
      <c r="K150">
        <v>150.65</v>
      </c>
      <c r="L150">
        <v>150.65</v>
      </c>
      <c r="M150">
        <v>150.65</v>
      </c>
      <c r="N150">
        <v>150.65</v>
      </c>
      <c r="O150">
        <v>150.65</v>
      </c>
      <c r="P150">
        <v>150.65</v>
      </c>
      <c r="Q150">
        <v>150.65</v>
      </c>
      <c r="R150">
        <v>150.65</v>
      </c>
      <c r="S150" t="s">
        <v>882</v>
      </c>
    </row>
    <row r="151" spans="1:19" x14ac:dyDescent="0.25">
      <c r="A151">
        <v>5147</v>
      </c>
      <c r="B151">
        <v>150.65</v>
      </c>
      <c r="C151">
        <v>150.65</v>
      </c>
      <c r="D151">
        <v>150.65</v>
      </c>
      <c r="E151">
        <v>150.65</v>
      </c>
      <c r="F151">
        <v>150.65</v>
      </c>
      <c r="G151">
        <v>150.65</v>
      </c>
      <c r="H151">
        <v>150.65</v>
      </c>
      <c r="I151">
        <v>150.65</v>
      </c>
      <c r="J151">
        <v>150.65</v>
      </c>
      <c r="K151">
        <v>150.65</v>
      </c>
      <c r="L151">
        <v>150.65</v>
      </c>
      <c r="M151">
        <v>150.65</v>
      </c>
      <c r="N151">
        <v>150.65</v>
      </c>
      <c r="O151">
        <v>150.65</v>
      </c>
      <c r="P151">
        <v>150.65</v>
      </c>
      <c r="Q151">
        <v>150.65</v>
      </c>
      <c r="R151">
        <v>150.65</v>
      </c>
      <c r="S151" t="s">
        <v>885</v>
      </c>
    </row>
    <row r="152" spans="1:19" x14ac:dyDescent="0.25">
      <c r="A152">
        <v>5148</v>
      </c>
      <c r="B152">
        <v>150.65</v>
      </c>
      <c r="C152">
        <v>150.65</v>
      </c>
      <c r="D152">
        <v>150.65</v>
      </c>
      <c r="E152">
        <v>150.65</v>
      </c>
      <c r="F152">
        <v>150.65</v>
      </c>
      <c r="G152">
        <v>150.65</v>
      </c>
      <c r="H152">
        <v>150.65</v>
      </c>
      <c r="I152">
        <v>150.65</v>
      </c>
      <c r="J152">
        <v>150.65</v>
      </c>
      <c r="K152">
        <v>150.65</v>
      </c>
      <c r="L152">
        <v>150.65</v>
      </c>
      <c r="M152">
        <v>150.65</v>
      </c>
      <c r="N152">
        <v>150.65</v>
      </c>
      <c r="O152">
        <v>150.65</v>
      </c>
      <c r="P152">
        <v>150.65</v>
      </c>
      <c r="Q152">
        <v>150.65</v>
      </c>
      <c r="R152">
        <v>150.65</v>
      </c>
      <c r="S152" t="s">
        <v>886</v>
      </c>
    </row>
    <row r="153" spans="1:19" x14ac:dyDescent="0.25">
      <c r="A153">
        <v>5149</v>
      </c>
      <c r="B153">
        <v>150.65</v>
      </c>
      <c r="C153">
        <v>150.65</v>
      </c>
      <c r="D153">
        <v>150.65</v>
      </c>
      <c r="E153">
        <v>150.65</v>
      </c>
      <c r="F153">
        <v>150.65</v>
      </c>
      <c r="G153">
        <v>150.65</v>
      </c>
      <c r="H153">
        <v>150.65</v>
      </c>
      <c r="I153">
        <v>150.65</v>
      </c>
      <c r="J153">
        <v>150.65</v>
      </c>
      <c r="K153">
        <v>150.65</v>
      </c>
      <c r="L153">
        <v>150.65</v>
      </c>
      <c r="M153">
        <v>150.65</v>
      </c>
      <c r="N153">
        <v>150.65</v>
      </c>
      <c r="O153">
        <v>150.65</v>
      </c>
      <c r="P153">
        <v>150.65</v>
      </c>
      <c r="Q153">
        <v>150.65</v>
      </c>
      <c r="R153">
        <v>150.65</v>
      </c>
      <c r="S153" t="s">
        <v>887</v>
      </c>
    </row>
    <row r="154" spans="1:19" x14ac:dyDescent="0.25">
      <c r="A154">
        <v>5150</v>
      </c>
      <c r="B154">
        <v>150.65</v>
      </c>
      <c r="C154">
        <v>150.65</v>
      </c>
      <c r="D154">
        <v>150.65</v>
      </c>
      <c r="E154">
        <v>150.65</v>
      </c>
      <c r="F154">
        <v>150.65</v>
      </c>
      <c r="G154">
        <v>150.65</v>
      </c>
      <c r="H154">
        <v>150.65</v>
      </c>
      <c r="I154">
        <v>150.65</v>
      </c>
      <c r="J154">
        <v>150.65</v>
      </c>
      <c r="K154">
        <v>150.65</v>
      </c>
      <c r="L154">
        <v>150.65</v>
      </c>
      <c r="M154">
        <v>150.65</v>
      </c>
      <c r="N154">
        <v>150.65</v>
      </c>
      <c r="O154">
        <v>150.65</v>
      </c>
      <c r="P154">
        <v>150.65</v>
      </c>
      <c r="Q154">
        <v>150.65</v>
      </c>
      <c r="R154">
        <v>150.65</v>
      </c>
      <c r="S154" t="s">
        <v>888</v>
      </c>
    </row>
    <row r="155" spans="1:19" x14ac:dyDescent="0.25">
      <c r="A155">
        <v>5151</v>
      </c>
      <c r="B155">
        <v>150.65</v>
      </c>
      <c r="C155">
        <v>150.65</v>
      </c>
      <c r="D155">
        <v>150.65</v>
      </c>
      <c r="E155">
        <v>150.65</v>
      </c>
      <c r="F155">
        <v>150.65</v>
      </c>
      <c r="G155">
        <v>150.65</v>
      </c>
      <c r="H155">
        <v>150.65</v>
      </c>
      <c r="I155">
        <v>150.65</v>
      </c>
      <c r="J155">
        <v>150.65</v>
      </c>
      <c r="K155">
        <v>150.65</v>
      </c>
      <c r="L155">
        <v>150.65</v>
      </c>
      <c r="M155">
        <v>150.65</v>
      </c>
      <c r="N155">
        <v>150.65</v>
      </c>
      <c r="O155">
        <v>150.65</v>
      </c>
      <c r="P155">
        <v>150.65</v>
      </c>
      <c r="Q155">
        <v>150.65</v>
      </c>
      <c r="R155">
        <v>150.65</v>
      </c>
      <c r="S155" t="s">
        <v>889</v>
      </c>
    </row>
    <row r="156" spans="1:19" x14ac:dyDescent="0.25">
      <c r="A156">
        <v>5152</v>
      </c>
      <c r="B156">
        <v>150.65</v>
      </c>
      <c r="C156">
        <v>150.65</v>
      </c>
      <c r="D156">
        <v>150.65</v>
      </c>
      <c r="E156">
        <v>150.65</v>
      </c>
      <c r="F156">
        <v>150.65</v>
      </c>
      <c r="G156">
        <v>150.65</v>
      </c>
      <c r="H156">
        <v>150.65</v>
      </c>
      <c r="I156">
        <v>150.65</v>
      </c>
      <c r="J156">
        <v>150.65</v>
      </c>
      <c r="K156">
        <v>150.65</v>
      </c>
      <c r="L156">
        <v>150.65</v>
      </c>
      <c r="M156">
        <v>150.65</v>
      </c>
      <c r="N156">
        <v>150.65</v>
      </c>
      <c r="O156">
        <v>150.65</v>
      </c>
      <c r="P156">
        <v>150.65</v>
      </c>
      <c r="Q156">
        <v>150.65</v>
      </c>
      <c r="R156">
        <v>150.65</v>
      </c>
      <c r="S156" t="s">
        <v>890</v>
      </c>
    </row>
    <row r="157" spans="1:19" x14ac:dyDescent="0.25">
      <c r="A157">
        <v>5153</v>
      </c>
      <c r="B157">
        <v>150.65</v>
      </c>
      <c r="C157">
        <v>150.65</v>
      </c>
      <c r="D157">
        <v>150.65</v>
      </c>
      <c r="E157">
        <v>150.65</v>
      </c>
      <c r="F157">
        <v>150.65</v>
      </c>
      <c r="G157">
        <v>150.65</v>
      </c>
      <c r="H157">
        <v>150.65</v>
      </c>
      <c r="I157">
        <v>150.65</v>
      </c>
      <c r="J157">
        <v>150.65</v>
      </c>
      <c r="K157">
        <v>150.65</v>
      </c>
      <c r="L157">
        <v>150.65</v>
      </c>
      <c r="M157">
        <v>150.65</v>
      </c>
      <c r="N157">
        <v>150.65</v>
      </c>
      <c r="O157">
        <v>150.65</v>
      </c>
      <c r="P157">
        <v>150.65</v>
      </c>
      <c r="Q157">
        <v>150.65</v>
      </c>
      <c r="R157">
        <v>150.65</v>
      </c>
      <c r="S157" t="s">
        <v>891</v>
      </c>
    </row>
    <row r="158" spans="1:19" x14ac:dyDescent="0.25">
      <c r="A158">
        <v>5155</v>
      </c>
      <c r="B158">
        <v>150.65</v>
      </c>
      <c r="C158">
        <v>150.65</v>
      </c>
      <c r="D158">
        <v>150.65</v>
      </c>
      <c r="E158">
        <v>150.65</v>
      </c>
      <c r="F158">
        <v>150.65</v>
      </c>
      <c r="G158">
        <v>150.65</v>
      </c>
      <c r="H158">
        <v>150.65</v>
      </c>
      <c r="I158">
        <v>150.65</v>
      </c>
      <c r="J158">
        <v>150.65</v>
      </c>
      <c r="K158">
        <v>150.65</v>
      </c>
      <c r="L158">
        <v>150.65</v>
      </c>
      <c r="M158">
        <v>150.65</v>
      </c>
      <c r="N158">
        <v>150.65</v>
      </c>
      <c r="O158">
        <v>150.65</v>
      </c>
      <c r="P158">
        <v>150.65</v>
      </c>
      <c r="Q158">
        <v>150.65</v>
      </c>
      <c r="R158">
        <v>150.65</v>
      </c>
      <c r="S158" t="s">
        <v>893</v>
      </c>
    </row>
    <row r="159" spans="1:19" x14ac:dyDescent="0.25">
      <c r="A159">
        <v>5156</v>
      </c>
      <c r="B159">
        <v>150.65</v>
      </c>
      <c r="C159">
        <v>150.65</v>
      </c>
      <c r="D159">
        <v>150.65</v>
      </c>
      <c r="E159">
        <v>150.65</v>
      </c>
      <c r="F159">
        <v>150.65</v>
      </c>
      <c r="G159">
        <v>150.65</v>
      </c>
      <c r="H159">
        <v>150.65</v>
      </c>
      <c r="I159">
        <v>150.65</v>
      </c>
      <c r="J159">
        <v>150.65</v>
      </c>
      <c r="K159">
        <v>150.65</v>
      </c>
      <c r="L159">
        <v>150.65</v>
      </c>
      <c r="M159">
        <v>150.65</v>
      </c>
      <c r="N159">
        <v>150.65</v>
      </c>
      <c r="O159">
        <v>150.65</v>
      </c>
      <c r="P159">
        <v>150.65</v>
      </c>
      <c r="Q159">
        <v>150.65</v>
      </c>
      <c r="R159">
        <v>150.65</v>
      </c>
      <c r="S159" t="s">
        <v>894</v>
      </c>
    </row>
    <row r="160" spans="1:19" x14ac:dyDescent="0.25">
      <c r="A160">
        <v>5157</v>
      </c>
      <c r="B160">
        <v>150.65</v>
      </c>
      <c r="C160">
        <v>150.65</v>
      </c>
      <c r="D160">
        <v>150.65</v>
      </c>
      <c r="E160">
        <v>150.65</v>
      </c>
      <c r="F160">
        <v>150.65</v>
      </c>
      <c r="G160">
        <v>150.65</v>
      </c>
      <c r="H160">
        <v>150.65</v>
      </c>
      <c r="I160">
        <v>150.65</v>
      </c>
      <c r="J160">
        <v>150.65</v>
      </c>
      <c r="K160">
        <v>150.65</v>
      </c>
      <c r="L160">
        <v>150.65</v>
      </c>
      <c r="M160">
        <v>150.65</v>
      </c>
      <c r="N160">
        <v>150.65</v>
      </c>
      <c r="O160">
        <v>150.65</v>
      </c>
      <c r="P160">
        <v>150.65</v>
      </c>
      <c r="Q160">
        <v>150.65</v>
      </c>
      <c r="R160">
        <v>150.65</v>
      </c>
      <c r="S160" t="s">
        <v>895</v>
      </c>
    </row>
    <row r="161" spans="1:19" x14ac:dyDescent="0.25">
      <c r="A161">
        <v>5158</v>
      </c>
      <c r="B161">
        <v>150.65</v>
      </c>
      <c r="C161">
        <v>150.65</v>
      </c>
      <c r="D161">
        <v>150.65</v>
      </c>
      <c r="E161">
        <v>150.65</v>
      </c>
      <c r="F161">
        <v>150.65</v>
      </c>
      <c r="G161">
        <v>150.65</v>
      </c>
      <c r="H161">
        <v>150.65</v>
      </c>
      <c r="I161">
        <v>150.65</v>
      </c>
      <c r="J161">
        <v>150.65</v>
      </c>
      <c r="K161">
        <v>150.65</v>
      </c>
      <c r="L161">
        <v>150.65</v>
      </c>
      <c r="M161">
        <v>150.65</v>
      </c>
      <c r="N161">
        <v>150.65</v>
      </c>
      <c r="O161">
        <v>150.65</v>
      </c>
      <c r="P161">
        <v>150.65</v>
      </c>
      <c r="Q161">
        <v>150.65</v>
      </c>
      <c r="R161">
        <v>150.65</v>
      </c>
      <c r="S161" t="s">
        <v>911</v>
      </c>
    </row>
    <row r="162" spans="1:19" x14ac:dyDescent="0.25">
      <c r="A162">
        <v>5159</v>
      </c>
      <c r="B162">
        <v>150.65</v>
      </c>
      <c r="C162">
        <v>150.65</v>
      </c>
      <c r="D162">
        <v>150.65</v>
      </c>
      <c r="E162">
        <v>150.65</v>
      </c>
      <c r="F162">
        <v>150.65</v>
      </c>
      <c r="G162">
        <v>150.65</v>
      </c>
      <c r="H162">
        <v>150.65</v>
      </c>
      <c r="I162">
        <v>150.65</v>
      </c>
      <c r="J162">
        <v>150.65</v>
      </c>
      <c r="K162">
        <v>150.65</v>
      </c>
      <c r="L162">
        <v>150.65</v>
      </c>
      <c r="M162">
        <v>150.65</v>
      </c>
      <c r="N162">
        <v>150.65</v>
      </c>
      <c r="O162">
        <v>150.65</v>
      </c>
      <c r="P162">
        <v>150.65</v>
      </c>
      <c r="Q162">
        <v>150.65</v>
      </c>
      <c r="R162">
        <v>150.65</v>
      </c>
      <c r="S162" t="s">
        <v>877</v>
      </c>
    </row>
    <row r="163" spans="1:19" x14ac:dyDescent="0.25">
      <c r="A163">
        <v>5160</v>
      </c>
      <c r="B163">
        <v>150.65</v>
      </c>
      <c r="C163">
        <v>150.65</v>
      </c>
      <c r="D163">
        <v>150.65</v>
      </c>
      <c r="E163">
        <v>150.65</v>
      </c>
      <c r="F163">
        <v>150.65</v>
      </c>
      <c r="G163">
        <v>150.65</v>
      </c>
      <c r="H163">
        <v>150.65</v>
      </c>
      <c r="I163">
        <v>150.65</v>
      </c>
      <c r="J163">
        <v>150.65</v>
      </c>
      <c r="K163">
        <v>150.65</v>
      </c>
      <c r="L163">
        <v>150.65</v>
      </c>
      <c r="M163">
        <v>150.65</v>
      </c>
      <c r="N163">
        <v>150.65</v>
      </c>
      <c r="O163">
        <v>150.65</v>
      </c>
      <c r="P163">
        <v>150.65</v>
      </c>
      <c r="Q163">
        <v>150.65</v>
      </c>
      <c r="R163">
        <v>150.65</v>
      </c>
      <c r="S163" t="s">
        <v>912</v>
      </c>
    </row>
    <row r="164" spans="1:19" x14ac:dyDescent="0.25">
      <c r="A164">
        <v>5161</v>
      </c>
      <c r="B164">
        <v>150.65</v>
      </c>
      <c r="C164">
        <v>150.65</v>
      </c>
      <c r="D164">
        <v>150.65</v>
      </c>
      <c r="E164">
        <v>150.65</v>
      </c>
      <c r="F164">
        <v>150.65</v>
      </c>
      <c r="G164">
        <v>150.65</v>
      </c>
      <c r="H164">
        <v>150.65</v>
      </c>
      <c r="I164">
        <v>150.65</v>
      </c>
      <c r="J164">
        <v>150.65</v>
      </c>
      <c r="K164">
        <v>150.65</v>
      </c>
      <c r="L164">
        <v>150.65</v>
      </c>
      <c r="M164">
        <v>150.65</v>
      </c>
      <c r="N164">
        <v>150.65</v>
      </c>
      <c r="O164">
        <v>150.65</v>
      </c>
      <c r="P164">
        <v>150.65</v>
      </c>
      <c r="Q164">
        <v>150.65</v>
      </c>
      <c r="R164">
        <v>150.65</v>
      </c>
      <c r="S164" t="s">
        <v>993</v>
      </c>
    </row>
    <row r="165" spans="1:19" x14ac:dyDescent="0.25">
      <c r="A165">
        <v>5162</v>
      </c>
      <c r="B165">
        <v>150.65</v>
      </c>
      <c r="C165">
        <v>150.65</v>
      </c>
      <c r="D165">
        <v>150.65</v>
      </c>
      <c r="E165">
        <v>150.65</v>
      </c>
      <c r="F165">
        <v>150.65</v>
      </c>
      <c r="G165">
        <v>150.65</v>
      </c>
      <c r="H165">
        <v>150.65</v>
      </c>
      <c r="I165">
        <v>150.65</v>
      </c>
      <c r="J165">
        <v>150.65</v>
      </c>
      <c r="K165">
        <v>150.65</v>
      </c>
      <c r="L165">
        <v>150.65</v>
      </c>
      <c r="M165">
        <v>150.65</v>
      </c>
      <c r="N165">
        <v>150.65</v>
      </c>
      <c r="O165">
        <v>150.65</v>
      </c>
      <c r="P165">
        <v>150.65</v>
      </c>
      <c r="Q165">
        <v>150.65</v>
      </c>
      <c r="R165">
        <v>150.65</v>
      </c>
      <c r="S165" t="s">
        <v>994</v>
      </c>
    </row>
    <row r="166" spans="1:19" x14ac:dyDescent="0.25">
      <c r="A166">
        <v>5163</v>
      </c>
      <c r="B166">
        <v>150.65</v>
      </c>
      <c r="C166">
        <v>150.65</v>
      </c>
      <c r="D166">
        <v>150.65</v>
      </c>
      <c r="E166">
        <v>150.65</v>
      </c>
      <c r="F166">
        <v>150.65</v>
      </c>
      <c r="G166">
        <v>150.65</v>
      </c>
      <c r="H166">
        <v>150.65</v>
      </c>
      <c r="I166">
        <v>150.65</v>
      </c>
      <c r="J166">
        <v>150.65</v>
      </c>
      <c r="K166">
        <v>150.65</v>
      </c>
      <c r="L166">
        <v>150.65</v>
      </c>
      <c r="M166">
        <v>150.65</v>
      </c>
      <c r="N166">
        <v>150.65</v>
      </c>
      <c r="O166">
        <v>150.65</v>
      </c>
      <c r="P166">
        <v>150.65</v>
      </c>
      <c r="Q166">
        <v>150.65</v>
      </c>
      <c r="R166">
        <v>150.65</v>
      </c>
      <c r="S166" t="s">
        <v>995</v>
      </c>
    </row>
    <row r="167" spans="1:19" x14ac:dyDescent="0.25">
      <c r="A167">
        <v>5164</v>
      </c>
      <c r="B167">
        <v>150.65</v>
      </c>
      <c r="C167">
        <v>150.65</v>
      </c>
      <c r="D167">
        <v>150.65</v>
      </c>
      <c r="E167">
        <v>150.65</v>
      </c>
      <c r="F167">
        <v>150.65</v>
      </c>
      <c r="G167">
        <v>150.65</v>
      </c>
      <c r="H167">
        <v>150.65</v>
      </c>
      <c r="I167">
        <v>150.65</v>
      </c>
      <c r="J167">
        <v>150.65</v>
      </c>
      <c r="K167">
        <v>150.65</v>
      </c>
      <c r="L167">
        <v>150.65</v>
      </c>
      <c r="M167">
        <v>150.65</v>
      </c>
      <c r="N167">
        <v>150.65</v>
      </c>
      <c r="O167">
        <v>150.65</v>
      </c>
      <c r="P167">
        <v>150.65</v>
      </c>
      <c r="Q167">
        <v>150.65</v>
      </c>
      <c r="R167">
        <v>150.65</v>
      </c>
      <c r="S167" t="s">
        <v>922</v>
      </c>
    </row>
    <row r="168" spans="1:19" x14ac:dyDescent="0.25">
      <c r="A168">
        <v>5165</v>
      </c>
      <c r="B168">
        <v>150.65</v>
      </c>
      <c r="C168">
        <v>150.65</v>
      </c>
      <c r="D168">
        <v>150.65</v>
      </c>
      <c r="E168">
        <v>150.65</v>
      </c>
      <c r="F168">
        <v>150.65</v>
      </c>
      <c r="G168">
        <v>150.65</v>
      </c>
      <c r="H168">
        <v>150.65</v>
      </c>
      <c r="I168">
        <v>150.65</v>
      </c>
      <c r="J168">
        <v>150.65</v>
      </c>
      <c r="K168">
        <v>150.65</v>
      </c>
      <c r="L168">
        <v>150.65</v>
      </c>
      <c r="M168">
        <v>150.65</v>
      </c>
      <c r="N168">
        <v>150.65</v>
      </c>
      <c r="O168">
        <v>150.65</v>
      </c>
      <c r="P168">
        <v>150.65</v>
      </c>
      <c r="Q168">
        <v>150.65</v>
      </c>
      <c r="R168">
        <v>150.65</v>
      </c>
      <c r="S168" t="s">
        <v>923</v>
      </c>
    </row>
    <row r="169" spans="1:19" x14ac:dyDescent="0.25">
      <c r="A169">
        <v>5167</v>
      </c>
      <c r="B169">
        <v>150.65</v>
      </c>
      <c r="C169">
        <v>150.65</v>
      </c>
      <c r="D169">
        <v>150.65</v>
      </c>
      <c r="E169">
        <v>150.65</v>
      </c>
      <c r="F169">
        <v>150.65</v>
      </c>
      <c r="G169">
        <v>150.65</v>
      </c>
      <c r="H169">
        <v>150.65</v>
      </c>
      <c r="I169">
        <v>150.65</v>
      </c>
      <c r="J169">
        <v>150.65</v>
      </c>
      <c r="K169">
        <v>150.65</v>
      </c>
      <c r="L169">
        <v>150.65</v>
      </c>
      <c r="M169">
        <v>150.65</v>
      </c>
      <c r="N169">
        <v>150.65</v>
      </c>
      <c r="O169">
        <v>150.65</v>
      </c>
      <c r="P169">
        <v>150.65</v>
      </c>
      <c r="Q169">
        <v>150.65</v>
      </c>
      <c r="R169">
        <v>150.65</v>
      </c>
      <c r="S169" t="s">
        <v>925</v>
      </c>
    </row>
    <row r="170" spans="1:19" x14ac:dyDescent="0.25">
      <c r="A170">
        <v>5168</v>
      </c>
      <c r="B170">
        <v>150.65</v>
      </c>
      <c r="C170">
        <v>150.65</v>
      </c>
      <c r="D170">
        <v>150.65</v>
      </c>
      <c r="E170">
        <v>150.65</v>
      </c>
      <c r="F170">
        <v>150.65</v>
      </c>
      <c r="G170">
        <v>150.65</v>
      </c>
      <c r="H170">
        <v>150.65</v>
      </c>
      <c r="I170">
        <v>150.65</v>
      </c>
      <c r="J170">
        <v>150.65</v>
      </c>
      <c r="K170">
        <v>150.65</v>
      </c>
      <c r="L170">
        <v>150.65</v>
      </c>
      <c r="M170">
        <v>150.65</v>
      </c>
      <c r="N170">
        <v>150.65</v>
      </c>
      <c r="O170">
        <v>150.65</v>
      </c>
      <c r="P170">
        <v>150.65</v>
      </c>
      <c r="Q170">
        <v>150.65</v>
      </c>
      <c r="R170">
        <v>150.65</v>
      </c>
      <c r="S170" t="s">
        <v>926</v>
      </c>
    </row>
    <row r="171" spans="1:19" x14ac:dyDescent="0.25">
      <c r="A171">
        <v>5170</v>
      </c>
      <c r="B171">
        <v>150.65</v>
      </c>
      <c r="C171">
        <v>150.65</v>
      </c>
      <c r="D171">
        <v>150.65</v>
      </c>
      <c r="E171">
        <v>150.65</v>
      </c>
      <c r="F171">
        <v>150.65</v>
      </c>
      <c r="G171">
        <v>150.65</v>
      </c>
      <c r="H171">
        <v>150.65</v>
      </c>
      <c r="I171">
        <v>150.65</v>
      </c>
      <c r="J171">
        <v>150.65</v>
      </c>
      <c r="K171">
        <v>150.65</v>
      </c>
      <c r="L171">
        <v>150.65</v>
      </c>
      <c r="M171">
        <v>150.65</v>
      </c>
      <c r="N171">
        <v>150.65</v>
      </c>
      <c r="O171">
        <v>150.65</v>
      </c>
      <c r="P171">
        <v>150.65</v>
      </c>
      <c r="Q171">
        <v>150.65</v>
      </c>
      <c r="R171">
        <v>150.65</v>
      </c>
      <c r="S171" t="s">
        <v>1462</v>
      </c>
    </row>
    <row r="172" spans="1:19" x14ac:dyDescent="0.25">
      <c r="A172">
        <v>5172</v>
      </c>
      <c r="B172">
        <v>150.65</v>
      </c>
      <c r="C172">
        <v>150.65</v>
      </c>
      <c r="D172">
        <v>150.65</v>
      </c>
      <c r="E172">
        <v>150.65</v>
      </c>
      <c r="F172">
        <v>150.65</v>
      </c>
      <c r="G172">
        <v>150.65</v>
      </c>
      <c r="H172">
        <v>150.65</v>
      </c>
      <c r="I172">
        <v>150.65</v>
      </c>
      <c r="J172">
        <v>150.65</v>
      </c>
      <c r="K172">
        <v>150.65</v>
      </c>
      <c r="L172">
        <v>150.65</v>
      </c>
      <c r="M172">
        <v>150.65</v>
      </c>
      <c r="N172">
        <v>150.65</v>
      </c>
      <c r="O172">
        <v>150.65</v>
      </c>
      <c r="P172">
        <v>150.65</v>
      </c>
      <c r="Q172">
        <v>150.65</v>
      </c>
      <c r="R172">
        <v>150.65</v>
      </c>
      <c r="S172" t="s">
        <v>1505</v>
      </c>
    </row>
    <row r="173" spans="1:19" x14ac:dyDescent="0.25">
      <c r="A173">
        <v>5173</v>
      </c>
      <c r="B173">
        <v>150.65</v>
      </c>
      <c r="C173">
        <v>150.65</v>
      </c>
      <c r="D173">
        <v>150.65</v>
      </c>
      <c r="E173">
        <v>150.65</v>
      </c>
      <c r="F173">
        <v>150.65</v>
      </c>
      <c r="G173">
        <v>150.65</v>
      </c>
      <c r="H173">
        <v>150.65</v>
      </c>
      <c r="I173">
        <v>150.65</v>
      </c>
      <c r="J173">
        <v>150.65</v>
      </c>
      <c r="K173">
        <v>150.65</v>
      </c>
      <c r="L173">
        <v>150.65</v>
      </c>
      <c r="M173">
        <v>150.65</v>
      </c>
      <c r="N173">
        <v>150.65</v>
      </c>
      <c r="O173">
        <v>150.65</v>
      </c>
      <c r="P173">
        <v>150.65</v>
      </c>
      <c r="Q173">
        <v>150.65</v>
      </c>
      <c r="R173">
        <v>150.65</v>
      </c>
      <c r="S173" t="s">
        <v>1463</v>
      </c>
    </row>
    <row r="174" spans="1:19" x14ac:dyDescent="0.25">
      <c r="A174">
        <v>5175</v>
      </c>
      <c r="B174">
        <v>150.65</v>
      </c>
      <c r="C174">
        <v>150.65</v>
      </c>
      <c r="D174">
        <v>150.65</v>
      </c>
      <c r="E174">
        <v>150.65</v>
      </c>
      <c r="F174">
        <v>150.65</v>
      </c>
      <c r="G174">
        <v>150.65</v>
      </c>
      <c r="H174">
        <v>150.65</v>
      </c>
      <c r="I174">
        <v>150.65</v>
      </c>
      <c r="J174">
        <v>150.65</v>
      </c>
      <c r="K174">
        <v>150.65</v>
      </c>
      <c r="L174">
        <v>150.65</v>
      </c>
      <c r="M174">
        <v>150.65</v>
      </c>
      <c r="N174">
        <v>150.65</v>
      </c>
      <c r="O174">
        <v>150.65</v>
      </c>
      <c r="P174">
        <v>150.65</v>
      </c>
      <c r="Q174">
        <v>150.65</v>
      </c>
      <c r="R174">
        <v>150.65</v>
      </c>
      <c r="S174" t="s">
        <v>942</v>
      </c>
    </row>
    <row r="175" spans="1:19" x14ac:dyDescent="0.25">
      <c r="A175">
        <v>5176</v>
      </c>
      <c r="B175">
        <v>150.65</v>
      </c>
      <c r="C175">
        <v>150.65</v>
      </c>
      <c r="D175">
        <v>150.65</v>
      </c>
      <c r="E175">
        <v>150.65</v>
      </c>
      <c r="F175">
        <v>150.65</v>
      </c>
      <c r="G175">
        <v>150.65</v>
      </c>
      <c r="H175">
        <v>150.65</v>
      </c>
      <c r="I175">
        <v>150.65</v>
      </c>
      <c r="J175">
        <v>150.65</v>
      </c>
      <c r="K175">
        <v>150.65</v>
      </c>
      <c r="L175">
        <v>150.65</v>
      </c>
      <c r="M175">
        <v>150.65</v>
      </c>
      <c r="N175">
        <v>150.65</v>
      </c>
      <c r="O175">
        <v>150.65</v>
      </c>
      <c r="P175">
        <v>150.65</v>
      </c>
      <c r="Q175">
        <v>150.65</v>
      </c>
      <c r="R175">
        <v>150.65</v>
      </c>
      <c r="S175" t="s">
        <v>996</v>
      </c>
    </row>
    <row r="176" spans="1:19" x14ac:dyDescent="0.25">
      <c r="A176">
        <v>5177</v>
      </c>
      <c r="B176">
        <v>150.65</v>
      </c>
      <c r="C176">
        <v>150.65</v>
      </c>
      <c r="D176">
        <v>150.65</v>
      </c>
      <c r="E176">
        <v>150.65</v>
      </c>
      <c r="F176">
        <v>150.65</v>
      </c>
      <c r="G176">
        <v>150.65</v>
      </c>
      <c r="H176">
        <v>150.65</v>
      </c>
      <c r="I176">
        <v>150.65</v>
      </c>
      <c r="J176">
        <v>150.65</v>
      </c>
      <c r="K176">
        <v>150.65</v>
      </c>
      <c r="L176">
        <v>150.65</v>
      </c>
      <c r="M176">
        <v>150.65</v>
      </c>
      <c r="N176">
        <v>150.65</v>
      </c>
      <c r="O176">
        <v>150.65</v>
      </c>
      <c r="P176">
        <v>150.65</v>
      </c>
      <c r="Q176">
        <v>150.65</v>
      </c>
      <c r="R176">
        <v>150.65</v>
      </c>
      <c r="S176" t="s">
        <v>997</v>
      </c>
    </row>
    <row r="177" spans="1:19" x14ac:dyDescent="0.25">
      <c r="A177">
        <v>5178</v>
      </c>
      <c r="B177">
        <v>150.65</v>
      </c>
      <c r="C177">
        <v>150.65</v>
      </c>
      <c r="D177">
        <v>150.65</v>
      </c>
      <c r="E177">
        <v>150.65</v>
      </c>
      <c r="F177">
        <v>150.65</v>
      </c>
      <c r="G177">
        <v>150.65</v>
      </c>
      <c r="H177">
        <v>150.65</v>
      </c>
      <c r="I177">
        <v>150.65</v>
      </c>
      <c r="J177">
        <v>150.65</v>
      </c>
      <c r="K177">
        <v>150.65</v>
      </c>
      <c r="L177">
        <v>150.65</v>
      </c>
      <c r="M177">
        <v>150.65</v>
      </c>
      <c r="N177">
        <v>150.65</v>
      </c>
      <c r="O177">
        <v>150.65</v>
      </c>
      <c r="P177">
        <v>150.65</v>
      </c>
      <c r="Q177">
        <v>150.65</v>
      </c>
      <c r="R177">
        <v>150.65</v>
      </c>
      <c r="S177" t="s">
        <v>998</v>
      </c>
    </row>
    <row r="178" spans="1:19" x14ac:dyDescent="0.25">
      <c r="A178">
        <v>5179</v>
      </c>
      <c r="B178">
        <v>150.65</v>
      </c>
      <c r="C178">
        <v>150.65</v>
      </c>
      <c r="D178">
        <v>150.65</v>
      </c>
      <c r="E178">
        <v>150.65</v>
      </c>
      <c r="F178">
        <v>150.65</v>
      </c>
      <c r="G178">
        <v>150.65</v>
      </c>
      <c r="H178">
        <v>150.65</v>
      </c>
      <c r="I178">
        <v>150.65</v>
      </c>
      <c r="J178">
        <v>150.65</v>
      </c>
      <c r="K178">
        <v>150.65</v>
      </c>
      <c r="L178">
        <v>150.65</v>
      </c>
      <c r="M178">
        <v>150.65</v>
      </c>
      <c r="N178">
        <v>150.65</v>
      </c>
      <c r="O178">
        <v>150.65</v>
      </c>
      <c r="P178">
        <v>150.65</v>
      </c>
      <c r="Q178">
        <v>150.65</v>
      </c>
      <c r="R178">
        <v>150.65</v>
      </c>
      <c r="S178" t="s">
        <v>999</v>
      </c>
    </row>
    <row r="179" spans="1:19" x14ac:dyDescent="0.25">
      <c r="A179">
        <v>5180</v>
      </c>
      <c r="B179">
        <v>150.65</v>
      </c>
      <c r="C179">
        <v>150.65</v>
      </c>
      <c r="D179">
        <v>150.65</v>
      </c>
      <c r="E179">
        <v>150.65</v>
      </c>
      <c r="F179">
        <v>150.65</v>
      </c>
      <c r="G179">
        <v>150.65</v>
      </c>
      <c r="H179">
        <v>150.65</v>
      </c>
      <c r="I179">
        <v>150.65</v>
      </c>
      <c r="J179">
        <v>150.65</v>
      </c>
      <c r="K179">
        <v>150.65</v>
      </c>
      <c r="L179">
        <v>150.65</v>
      </c>
      <c r="M179">
        <v>150.65</v>
      </c>
      <c r="N179">
        <v>150.65</v>
      </c>
      <c r="O179">
        <v>150.65</v>
      </c>
      <c r="P179">
        <v>150.65</v>
      </c>
      <c r="Q179">
        <v>150.65</v>
      </c>
      <c r="R179">
        <v>150.65</v>
      </c>
      <c r="S179" t="s">
        <v>1000</v>
      </c>
    </row>
    <row r="180" spans="1:19" x14ac:dyDescent="0.25">
      <c r="A180">
        <v>5181</v>
      </c>
      <c r="B180">
        <v>150.65</v>
      </c>
      <c r="C180">
        <v>150.65</v>
      </c>
      <c r="D180">
        <v>150.65</v>
      </c>
      <c r="E180">
        <v>150.65</v>
      </c>
      <c r="F180">
        <v>150.65</v>
      </c>
      <c r="G180">
        <v>150.65</v>
      </c>
      <c r="H180">
        <v>150.65</v>
      </c>
      <c r="I180">
        <v>150.65</v>
      </c>
      <c r="J180">
        <v>150.65</v>
      </c>
      <c r="K180">
        <v>150.65</v>
      </c>
      <c r="L180">
        <v>150.65</v>
      </c>
      <c r="M180">
        <v>150.65</v>
      </c>
      <c r="N180">
        <v>150.65</v>
      </c>
      <c r="O180">
        <v>150.65</v>
      </c>
      <c r="P180">
        <v>150.65</v>
      </c>
      <c r="Q180">
        <v>150.65</v>
      </c>
      <c r="R180">
        <v>150.65</v>
      </c>
      <c r="S180" t="s">
        <v>1001</v>
      </c>
    </row>
    <row r="181" spans="1:19" x14ac:dyDescent="0.25">
      <c r="A181">
        <v>5182</v>
      </c>
      <c r="B181">
        <v>150.65</v>
      </c>
      <c r="C181">
        <v>150.65</v>
      </c>
      <c r="D181">
        <v>150.65</v>
      </c>
      <c r="E181">
        <v>150.65</v>
      </c>
      <c r="F181">
        <v>150.65</v>
      </c>
      <c r="G181">
        <v>150.65</v>
      </c>
      <c r="H181">
        <v>150.65</v>
      </c>
      <c r="I181">
        <v>150.65</v>
      </c>
      <c r="J181">
        <v>150.65</v>
      </c>
      <c r="K181">
        <v>150.65</v>
      </c>
      <c r="L181">
        <v>150.65</v>
      </c>
      <c r="M181">
        <v>150.65</v>
      </c>
      <c r="N181">
        <v>150.65</v>
      </c>
      <c r="O181">
        <v>150.65</v>
      </c>
      <c r="P181">
        <v>150.65</v>
      </c>
      <c r="Q181">
        <v>150.65</v>
      </c>
      <c r="R181">
        <v>150.65</v>
      </c>
      <c r="S181" t="s">
        <v>1002</v>
      </c>
    </row>
    <row r="182" spans="1:19" x14ac:dyDescent="0.25">
      <c r="A182">
        <v>5184</v>
      </c>
      <c r="B182">
        <v>150.65</v>
      </c>
      <c r="C182">
        <v>150.65</v>
      </c>
      <c r="D182">
        <v>150.65</v>
      </c>
      <c r="E182">
        <v>150.65</v>
      </c>
      <c r="F182">
        <v>150.65</v>
      </c>
      <c r="G182">
        <v>150.65</v>
      </c>
      <c r="H182">
        <v>150.65</v>
      </c>
      <c r="I182">
        <v>150.65</v>
      </c>
      <c r="J182">
        <v>150.65</v>
      </c>
      <c r="K182">
        <v>150.65</v>
      </c>
      <c r="L182">
        <v>150.65</v>
      </c>
      <c r="M182">
        <v>150.65</v>
      </c>
      <c r="N182">
        <v>150.65</v>
      </c>
      <c r="O182">
        <v>150.65</v>
      </c>
      <c r="P182">
        <v>150.65</v>
      </c>
      <c r="Q182">
        <v>150.65</v>
      </c>
      <c r="R182">
        <v>150.65</v>
      </c>
      <c r="S182" t="s">
        <v>1003</v>
      </c>
    </row>
    <row r="183" spans="1:19" x14ac:dyDescent="0.25">
      <c r="A183">
        <v>5185</v>
      </c>
      <c r="B183">
        <v>150.65</v>
      </c>
      <c r="C183">
        <v>150.65</v>
      </c>
      <c r="D183">
        <v>150.65</v>
      </c>
      <c r="E183">
        <v>150.65</v>
      </c>
      <c r="F183">
        <v>150.65</v>
      </c>
      <c r="G183">
        <v>150.65</v>
      </c>
      <c r="H183">
        <v>150.65</v>
      </c>
      <c r="I183">
        <v>150.65</v>
      </c>
      <c r="J183">
        <v>150.65</v>
      </c>
      <c r="K183">
        <v>150.65</v>
      </c>
      <c r="L183">
        <v>150.65</v>
      </c>
      <c r="M183">
        <v>150.65</v>
      </c>
      <c r="N183">
        <v>150.65</v>
      </c>
      <c r="O183">
        <v>150.65</v>
      </c>
      <c r="P183">
        <v>150.65</v>
      </c>
      <c r="Q183">
        <v>150.65</v>
      </c>
      <c r="R183">
        <v>150.65</v>
      </c>
      <c r="S183" t="s">
        <v>1004</v>
      </c>
    </row>
    <row r="184" spans="1:19" x14ac:dyDescent="0.25">
      <c r="A184">
        <v>5186</v>
      </c>
      <c r="B184">
        <v>150.65</v>
      </c>
      <c r="C184">
        <v>150.65</v>
      </c>
      <c r="D184">
        <v>150.65</v>
      </c>
      <c r="E184">
        <v>150.65</v>
      </c>
      <c r="F184">
        <v>150.65</v>
      </c>
      <c r="G184">
        <v>150.65</v>
      </c>
      <c r="H184">
        <v>150.65</v>
      </c>
      <c r="I184">
        <v>150.65</v>
      </c>
      <c r="J184">
        <v>150.65</v>
      </c>
      <c r="K184">
        <v>150.65</v>
      </c>
      <c r="L184">
        <v>150.65</v>
      </c>
      <c r="M184">
        <v>150.65</v>
      </c>
      <c r="N184">
        <v>150.65</v>
      </c>
      <c r="O184">
        <v>150.65</v>
      </c>
      <c r="P184">
        <v>150.65</v>
      </c>
      <c r="Q184">
        <v>150.65</v>
      </c>
      <c r="R184">
        <v>150.65</v>
      </c>
      <c r="S184" t="s">
        <v>1464</v>
      </c>
    </row>
    <row r="185" spans="1:19" x14ac:dyDescent="0.25">
      <c r="A185">
        <v>5187</v>
      </c>
      <c r="B185">
        <v>150.65</v>
      </c>
      <c r="C185">
        <v>150.65</v>
      </c>
      <c r="D185">
        <v>150.65</v>
      </c>
      <c r="E185">
        <v>150.65</v>
      </c>
      <c r="F185">
        <v>150.65</v>
      </c>
      <c r="G185">
        <v>150.65</v>
      </c>
      <c r="H185">
        <v>150.65</v>
      </c>
      <c r="I185">
        <v>150.65</v>
      </c>
      <c r="J185">
        <v>150.65</v>
      </c>
      <c r="K185">
        <v>150.65</v>
      </c>
      <c r="L185">
        <v>150.65</v>
      </c>
      <c r="M185">
        <v>150.65</v>
      </c>
      <c r="N185">
        <v>150.65</v>
      </c>
      <c r="O185">
        <v>150.65</v>
      </c>
      <c r="P185">
        <v>150.65</v>
      </c>
      <c r="Q185">
        <v>150.65</v>
      </c>
      <c r="R185">
        <v>150.65</v>
      </c>
      <c r="S185" t="s">
        <v>1006</v>
      </c>
    </row>
    <row r="186" spans="1:19" x14ac:dyDescent="0.25">
      <c r="A186">
        <v>5188</v>
      </c>
      <c r="B186">
        <v>150.65</v>
      </c>
      <c r="C186">
        <v>150.65</v>
      </c>
      <c r="D186">
        <v>150.65</v>
      </c>
      <c r="E186">
        <v>150.65</v>
      </c>
      <c r="F186">
        <v>150.65</v>
      </c>
      <c r="G186">
        <v>150.65</v>
      </c>
      <c r="H186">
        <v>150.65</v>
      </c>
      <c r="I186">
        <v>150.65</v>
      </c>
      <c r="J186">
        <v>150.65</v>
      </c>
      <c r="K186">
        <v>150.65</v>
      </c>
      <c r="L186">
        <v>150.65</v>
      </c>
      <c r="M186">
        <v>150.65</v>
      </c>
      <c r="N186">
        <v>150.65</v>
      </c>
      <c r="O186">
        <v>150.65</v>
      </c>
      <c r="P186">
        <v>150.65</v>
      </c>
      <c r="Q186">
        <v>150.65</v>
      </c>
      <c r="R186">
        <v>150.65</v>
      </c>
      <c r="S186" t="s">
        <v>1007</v>
      </c>
    </row>
    <row r="187" spans="1:19" x14ac:dyDescent="0.25">
      <c r="A187">
        <v>5189</v>
      </c>
      <c r="B187">
        <v>150.65</v>
      </c>
      <c r="C187">
        <v>150.65</v>
      </c>
      <c r="D187">
        <v>150.65</v>
      </c>
      <c r="E187">
        <v>150.65</v>
      </c>
      <c r="F187">
        <v>150.65</v>
      </c>
      <c r="G187">
        <v>150.65</v>
      </c>
      <c r="H187">
        <v>150.65</v>
      </c>
      <c r="I187">
        <v>150.65</v>
      </c>
      <c r="J187">
        <v>150.65</v>
      </c>
      <c r="K187">
        <v>150.65</v>
      </c>
      <c r="L187">
        <v>150.65</v>
      </c>
      <c r="M187">
        <v>150.65</v>
      </c>
      <c r="N187">
        <v>150.65</v>
      </c>
      <c r="O187">
        <v>150.65</v>
      </c>
      <c r="P187">
        <v>150.65</v>
      </c>
      <c r="Q187">
        <v>150.65</v>
      </c>
      <c r="R187">
        <v>150.65</v>
      </c>
      <c r="S187" t="s">
        <v>1008</v>
      </c>
    </row>
    <row r="188" spans="1:19" x14ac:dyDescent="0.25">
      <c r="A188">
        <v>5190</v>
      </c>
      <c r="B188">
        <v>150.65</v>
      </c>
      <c r="C188">
        <v>150.65</v>
      </c>
      <c r="D188">
        <v>150.65</v>
      </c>
      <c r="E188">
        <v>150.65</v>
      </c>
      <c r="F188">
        <v>150.65</v>
      </c>
      <c r="G188">
        <v>150.65</v>
      </c>
      <c r="H188">
        <v>150.65</v>
      </c>
      <c r="I188">
        <v>150.65</v>
      </c>
      <c r="J188">
        <v>150.65</v>
      </c>
      <c r="K188">
        <v>150.65</v>
      </c>
      <c r="L188">
        <v>150.65</v>
      </c>
      <c r="M188">
        <v>150.65</v>
      </c>
      <c r="N188">
        <v>150.65</v>
      </c>
      <c r="O188">
        <v>150.65</v>
      </c>
      <c r="P188">
        <v>150.65</v>
      </c>
      <c r="Q188">
        <v>150.65</v>
      </c>
      <c r="R188">
        <v>150.65</v>
      </c>
      <c r="S188" t="s">
        <v>1009</v>
      </c>
    </row>
    <row r="189" spans="1:19" x14ac:dyDescent="0.25">
      <c r="A189">
        <v>5191</v>
      </c>
      <c r="B189">
        <v>150.65</v>
      </c>
      <c r="C189">
        <v>150.65</v>
      </c>
      <c r="D189">
        <v>150.65</v>
      </c>
      <c r="E189">
        <v>150.65</v>
      </c>
      <c r="F189">
        <v>150.65</v>
      </c>
      <c r="G189">
        <v>150.65</v>
      </c>
      <c r="H189">
        <v>150.65</v>
      </c>
      <c r="I189">
        <v>150.65</v>
      </c>
      <c r="J189">
        <v>150.65</v>
      </c>
      <c r="K189">
        <v>150.65</v>
      </c>
      <c r="L189">
        <v>150.65</v>
      </c>
      <c r="M189">
        <v>150.65</v>
      </c>
      <c r="N189">
        <v>150.65</v>
      </c>
      <c r="O189">
        <v>150.65</v>
      </c>
      <c r="P189">
        <v>150.65</v>
      </c>
      <c r="Q189">
        <v>150.65</v>
      </c>
      <c r="R189">
        <v>150.65</v>
      </c>
      <c r="S189" t="s">
        <v>1010</v>
      </c>
    </row>
    <row r="190" spans="1:19" x14ac:dyDescent="0.25">
      <c r="A190">
        <v>5192</v>
      </c>
      <c r="B190">
        <v>150.65</v>
      </c>
      <c r="C190">
        <v>150.65</v>
      </c>
      <c r="D190">
        <v>150.65</v>
      </c>
      <c r="E190">
        <v>150.65</v>
      </c>
      <c r="F190">
        <v>150.65</v>
      </c>
      <c r="G190">
        <v>150.65</v>
      </c>
      <c r="H190">
        <v>150.65</v>
      </c>
      <c r="I190">
        <v>150.65</v>
      </c>
      <c r="J190">
        <v>150.65</v>
      </c>
      <c r="K190">
        <v>150.65</v>
      </c>
      <c r="L190">
        <v>150.65</v>
      </c>
      <c r="M190">
        <v>150.65</v>
      </c>
      <c r="N190">
        <v>150.65</v>
      </c>
      <c r="O190">
        <v>150.65</v>
      </c>
      <c r="P190">
        <v>150.65</v>
      </c>
      <c r="Q190">
        <v>150.65</v>
      </c>
      <c r="R190">
        <v>150.65</v>
      </c>
      <c r="S190" t="s">
        <v>1011</v>
      </c>
    </row>
    <row r="191" spans="1:19" x14ac:dyDescent="0.25">
      <c r="A191">
        <v>5193</v>
      </c>
      <c r="B191">
        <v>150.65</v>
      </c>
      <c r="C191">
        <v>150.65</v>
      </c>
      <c r="D191">
        <v>150.65</v>
      </c>
      <c r="E191">
        <v>150.65</v>
      </c>
      <c r="F191">
        <v>150.65</v>
      </c>
      <c r="G191">
        <v>150.65</v>
      </c>
      <c r="H191">
        <v>150.65</v>
      </c>
      <c r="I191">
        <v>150.65</v>
      </c>
      <c r="J191">
        <v>150.65</v>
      </c>
      <c r="K191">
        <v>150.65</v>
      </c>
      <c r="L191">
        <v>150.65</v>
      </c>
      <c r="M191">
        <v>150.65</v>
      </c>
      <c r="N191">
        <v>150.65</v>
      </c>
      <c r="O191">
        <v>150.65</v>
      </c>
      <c r="P191">
        <v>150.65</v>
      </c>
      <c r="Q191">
        <v>150.65</v>
      </c>
      <c r="R191">
        <v>150.65</v>
      </c>
      <c r="S191" t="s">
        <v>1012</v>
      </c>
    </row>
    <row r="192" spans="1:19" x14ac:dyDescent="0.25">
      <c r="A192">
        <v>5194</v>
      </c>
      <c r="B192">
        <v>150.65</v>
      </c>
      <c r="C192">
        <v>150.65</v>
      </c>
      <c r="D192">
        <v>150.65</v>
      </c>
      <c r="E192">
        <v>150.65</v>
      </c>
      <c r="F192">
        <v>150.65</v>
      </c>
      <c r="G192">
        <v>150.65</v>
      </c>
      <c r="H192">
        <v>150.65</v>
      </c>
      <c r="I192">
        <v>150.65</v>
      </c>
      <c r="J192">
        <v>150.65</v>
      </c>
      <c r="K192">
        <v>150.65</v>
      </c>
      <c r="L192">
        <v>150.65</v>
      </c>
      <c r="M192">
        <v>150.65</v>
      </c>
      <c r="N192">
        <v>150.65</v>
      </c>
      <c r="O192">
        <v>150.65</v>
      </c>
      <c r="P192">
        <v>150.65</v>
      </c>
      <c r="Q192">
        <v>150.65</v>
      </c>
      <c r="R192">
        <v>150.65</v>
      </c>
      <c r="S192" t="s">
        <v>1013</v>
      </c>
    </row>
    <row r="193" spans="1:19" x14ac:dyDescent="0.25">
      <c r="A193">
        <v>5195</v>
      </c>
      <c r="B193">
        <v>150.65</v>
      </c>
      <c r="C193">
        <v>150.65</v>
      </c>
      <c r="D193">
        <v>150.65</v>
      </c>
      <c r="E193">
        <v>150.65</v>
      </c>
      <c r="F193">
        <v>150.65</v>
      </c>
      <c r="G193">
        <v>150.65</v>
      </c>
      <c r="H193">
        <v>150.65</v>
      </c>
      <c r="I193">
        <v>150.65</v>
      </c>
      <c r="J193">
        <v>150.65</v>
      </c>
      <c r="K193">
        <v>150.65</v>
      </c>
      <c r="L193">
        <v>150.65</v>
      </c>
      <c r="M193">
        <v>150.65</v>
      </c>
      <c r="N193">
        <v>150.65</v>
      </c>
      <c r="O193">
        <v>150.65</v>
      </c>
      <c r="P193">
        <v>150.65</v>
      </c>
      <c r="Q193">
        <v>150.65</v>
      </c>
      <c r="R193">
        <v>150.65</v>
      </c>
      <c r="S193" t="s">
        <v>1014</v>
      </c>
    </row>
    <row r="194" spans="1:19" x14ac:dyDescent="0.25">
      <c r="A194">
        <v>5196</v>
      </c>
      <c r="B194">
        <v>150.65</v>
      </c>
      <c r="C194">
        <v>150.65</v>
      </c>
      <c r="D194">
        <v>150.65</v>
      </c>
      <c r="E194">
        <v>150.65</v>
      </c>
      <c r="F194">
        <v>150.65</v>
      </c>
      <c r="G194">
        <v>150.65</v>
      </c>
      <c r="H194">
        <v>150.65</v>
      </c>
      <c r="I194">
        <v>150.65</v>
      </c>
      <c r="J194">
        <v>150.65</v>
      </c>
      <c r="K194">
        <v>150.65</v>
      </c>
      <c r="L194">
        <v>150.65</v>
      </c>
      <c r="M194">
        <v>150.65</v>
      </c>
      <c r="N194">
        <v>150.65</v>
      </c>
      <c r="O194">
        <v>150.65</v>
      </c>
      <c r="P194">
        <v>150.65</v>
      </c>
      <c r="Q194">
        <v>150.65</v>
      </c>
      <c r="R194">
        <v>150.65</v>
      </c>
      <c r="S194" t="s">
        <v>1015</v>
      </c>
    </row>
    <row r="195" spans="1:19" x14ac:dyDescent="0.25">
      <c r="A195">
        <v>5197</v>
      </c>
      <c r="B195">
        <v>150.65</v>
      </c>
      <c r="C195">
        <v>150.65</v>
      </c>
      <c r="D195">
        <v>150.65</v>
      </c>
      <c r="E195">
        <v>150.65</v>
      </c>
      <c r="F195">
        <v>150.65</v>
      </c>
      <c r="G195">
        <v>150.65</v>
      </c>
      <c r="H195">
        <v>150.65</v>
      </c>
      <c r="I195">
        <v>150.65</v>
      </c>
      <c r="J195">
        <v>150.65</v>
      </c>
      <c r="K195">
        <v>150.65</v>
      </c>
      <c r="L195">
        <v>150.65</v>
      </c>
      <c r="M195">
        <v>150.65</v>
      </c>
      <c r="N195">
        <v>150.65</v>
      </c>
      <c r="O195">
        <v>150.65</v>
      </c>
      <c r="P195">
        <v>150.65</v>
      </c>
      <c r="Q195">
        <v>150.65</v>
      </c>
      <c r="R195">
        <v>150.65</v>
      </c>
      <c r="S195" t="s">
        <v>1016</v>
      </c>
    </row>
    <row r="196" spans="1:19" x14ac:dyDescent="0.25">
      <c r="A196">
        <v>5199</v>
      </c>
      <c r="B196">
        <v>150.65</v>
      </c>
      <c r="C196">
        <v>150.65</v>
      </c>
      <c r="D196">
        <v>150.65</v>
      </c>
      <c r="E196">
        <v>150.65</v>
      </c>
      <c r="F196">
        <v>150.65</v>
      </c>
      <c r="G196">
        <v>150.65</v>
      </c>
      <c r="H196">
        <v>150.65</v>
      </c>
      <c r="I196">
        <v>150.65</v>
      </c>
      <c r="J196">
        <v>150.65</v>
      </c>
      <c r="K196">
        <v>150.65</v>
      </c>
      <c r="L196">
        <v>150.65</v>
      </c>
      <c r="M196">
        <v>150.65</v>
      </c>
      <c r="N196">
        <v>150.65</v>
      </c>
      <c r="O196">
        <v>150.65</v>
      </c>
      <c r="P196">
        <v>150.65</v>
      </c>
      <c r="Q196">
        <v>150.65</v>
      </c>
      <c r="R196">
        <v>150.65</v>
      </c>
      <c r="S196" t="s">
        <v>1465</v>
      </c>
    </row>
    <row r="197" spans="1:19" x14ac:dyDescent="0.25">
      <c r="A197">
        <v>5200</v>
      </c>
      <c r="B197">
        <v>150.65</v>
      </c>
      <c r="C197">
        <v>150.65</v>
      </c>
      <c r="D197">
        <v>150.65</v>
      </c>
      <c r="E197">
        <v>150.65</v>
      </c>
      <c r="F197">
        <v>150.65</v>
      </c>
      <c r="G197">
        <v>150.65</v>
      </c>
      <c r="H197">
        <v>150.65</v>
      </c>
      <c r="I197">
        <v>150.65</v>
      </c>
      <c r="J197">
        <v>150.65</v>
      </c>
      <c r="K197">
        <v>150.65</v>
      </c>
      <c r="L197">
        <v>150.65</v>
      </c>
      <c r="M197">
        <v>150.65</v>
      </c>
      <c r="N197">
        <v>150.65</v>
      </c>
      <c r="O197">
        <v>150.65</v>
      </c>
      <c r="P197">
        <v>150.65</v>
      </c>
      <c r="Q197">
        <v>150.65</v>
      </c>
      <c r="R197">
        <v>150.65</v>
      </c>
      <c r="S197" t="s">
        <v>1466</v>
      </c>
    </row>
    <row r="198" spans="1:19" x14ac:dyDescent="0.25">
      <c r="A198">
        <v>5202</v>
      </c>
      <c r="B198">
        <v>150.65</v>
      </c>
      <c r="C198">
        <v>150.65</v>
      </c>
      <c r="D198">
        <v>150.65</v>
      </c>
      <c r="E198">
        <v>150.65</v>
      </c>
      <c r="F198">
        <v>150.65</v>
      </c>
      <c r="G198">
        <v>150.65</v>
      </c>
      <c r="H198">
        <v>150.65</v>
      </c>
      <c r="I198">
        <v>150.65</v>
      </c>
      <c r="J198">
        <v>150.65</v>
      </c>
      <c r="K198">
        <v>150.65</v>
      </c>
      <c r="L198">
        <v>150.65</v>
      </c>
      <c r="M198">
        <v>150.65</v>
      </c>
      <c r="N198">
        <v>150.65</v>
      </c>
      <c r="O198">
        <v>150.65</v>
      </c>
      <c r="P198">
        <v>150.65</v>
      </c>
      <c r="Q198">
        <v>150.65</v>
      </c>
      <c r="R198">
        <v>150.65</v>
      </c>
      <c r="S198" t="s">
        <v>1467</v>
      </c>
    </row>
    <row r="199" spans="1:19" x14ac:dyDescent="0.25">
      <c r="A199">
        <v>5203</v>
      </c>
      <c r="B199">
        <v>150.65</v>
      </c>
      <c r="C199">
        <v>150.65</v>
      </c>
      <c r="D199">
        <v>150.65</v>
      </c>
      <c r="E199">
        <v>150.65</v>
      </c>
      <c r="F199">
        <v>150.65</v>
      </c>
      <c r="G199">
        <v>150.65</v>
      </c>
      <c r="H199">
        <v>150.65</v>
      </c>
      <c r="I199">
        <v>150.65</v>
      </c>
      <c r="J199">
        <v>150.65</v>
      </c>
      <c r="K199">
        <v>150.65</v>
      </c>
      <c r="L199">
        <v>150.65</v>
      </c>
      <c r="M199">
        <v>150.65</v>
      </c>
      <c r="N199">
        <v>150.65</v>
      </c>
      <c r="O199">
        <v>150.65</v>
      </c>
      <c r="P199">
        <v>150.65</v>
      </c>
      <c r="Q199">
        <v>150.65</v>
      </c>
      <c r="R199">
        <v>150.65</v>
      </c>
      <c r="S199" t="s">
        <v>1373</v>
      </c>
    </row>
    <row r="200" spans="1:19" x14ac:dyDescent="0.25">
      <c r="A200">
        <v>5204</v>
      </c>
      <c r="B200">
        <v>150.65</v>
      </c>
      <c r="C200">
        <v>150.65</v>
      </c>
      <c r="D200">
        <v>150.65</v>
      </c>
      <c r="E200">
        <v>150.65</v>
      </c>
      <c r="F200">
        <v>150.65</v>
      </c>
      <c r="G200">
        <v>150.65</v>
      </c>
      <c r="H200">
        <v>150.65</v>
      </c>
      <c r="I200">
        <v>150.65</v>
      </c>
      <c r="J200">
        <v>150.65</v>
      </c>
      <c r="K200">
        <v>150.65</v>
      </c>
      <c r="L200">
        <v>150.65</v>
      </c>
      <c r="M200">
        <v>150.65</v>
      </c>
      <c r="N200">
        <v>150.65</v>
      </c>
      <c r="O200">
        <v>150.65</v>
      </c>
      <c r="P200">
        <v>150.65</v>
      </c>
      <c r="Q200">
        <v>150.65</v>
      </c>
      <c r="R200">
        <v>150.65</v>
      </c>
      <c r="S200" t="s">
        <v>1385</v>
      </c>
    </row>
    <row r="201" spans="1:19" x14ac:dyDescent="0.25">
      <c r="A201">
        <v>5450</v>
      </c>
      <c r="B201">
        <v>150.65</v>
      </c>
      <c r="C201">
        <v>150.65</v>
      </c>
      <c r="D201">
        <v>150.65</v>
      </c>
      <c r="E201">
        <v>150.65</v>
      </c>
      <c r="F201">
        <v>150.65</v>
      </c>
      <c r="G201">
        <v>150.65</v>
      </c>
      <c r="H201">
        <v>150.65</v>
      </c>
      <c r="I201">
        <v>150.65</v>
      </c>
      <c r="J201">
        <v>150.65</v>
      </c>
      <c r="K201">
        <v>150.65</v>
      </c>
      <c r="L201">
        <v>150.65</v>
      </c>
      <c r="M201">
        <v>150.65</v>
      </c>
      <c r="N201">
        <v>150.65</v>
      </c>
      <c r="O201">
        <v>150.65</v>
      </c>
      <c r="P201">
        <v>150.65</v>
      </c>
      <c r="Q201">
        <v>150.65</v>
      </c>
      <c r="R201">
        <v>150.65</v>
      </c>
      <c r="S201" t="s">
        <v>1386</v>
      </c>
    </row>
    <row r="202" spans="1:19" x14ac:dyDescent="0.25">
      <c r="A202">
        <v>6001</v>
      </c>
      <c r="B202">
        <v>2012.34</v>
      </c>
      <c r="C202">
        <v>2253.61</v>
      </c>
      <c r="D202">
        <v>3458.99</v>
      </c>
      <c r="E202">
        <v>5321.11</v>
      </c>
      <c r="F202">
        <v>100</v>
      </c>
      <c r="G202">
        <v>1313.51</v>
      </c>
      <c r="H202">
        <v>2051.9499999999998</v>
      </c>
      <c r="I202">
        <v>2300.84</v>
      </c>
      <c r="J202">
        <v>100</v>
      </c>
      <c r="K202">
        <v>716.46</v>
      </c>
      <c r="L202">
        <v>1105.0999999999999</v>
      </c>
      <c r="M202">
        <v>100</v>
      </c>
      <c r="N202">
        <v>100</v>
      </c>
      <c r="O202">
        <v>100</v>
      </c>
      <c r="P202">
        <v>100</v>
      </c>
      <c r="Q202">
        <v>2400</v>
      </c>
      <c r="R202">
        <v>100</v>
      </c>
      <c r="S202" t="s">
        <v>1317</v>
      </c>
    </row>
    <row r="203" spans="1:19" x14ac:dyDescent="0.25">
      <c r="A203">
        <v>6002</v>
      </c>
      <c r="B203">
        <v>854</v>
      </c>
      <c r="C203">
        <v>854</v>
      </c>
      <c r="D203">
        <v>3500</v>
      </c>
      <c r="E203">
        <v>7343.13</v>
      </c>
      <c r="F203">
        <v>854</v>
      </c>
      <c r="G203">
        <v>2477.42</v>
      </c>
      <c r="H203">
        <v>854</v>
      </c>
      <c r="I203">
        <v>1739.57</v>
      </c>
      <c r="J203">
        <v>854</v>
      </c>
      <c r="K203">
        <v>854</v>
      </c>
      <c r="L203">
        <v>854</v>
      </c>
      <c r="M203">
        <v>854</v>
      </c>
      <c r="N203">
        <v>854</v>
      </c>
      <c r="O203">
        <v>854</v>
      </c>
      <c r="P203">
        <v>854</v>
      </c>
      <c r="Q203">
        <v>1348.28</v>
      </c>
      <c r="R203">
        <v>854</v>
      </c>
      <c r="S203" t="s">
        <v>1091</v>
      </c>
    </row>
    <row r="204" spans="1:19" x14ac:dyDescent="0.25">
      <c r="A204">
        <v>6003</v>
      </c>
      <c r="B204">
        <v>1309.01</v>
      </c>
      <c r="C204">
        <v>1309.01</v>
      </c>
      <c r="D204">
        <v>1309.01</v>
      </c>
      <c r="E204">
        <v>1309.01</v>
      </c>
      <c r="F204">
        <v>1309.01</v>
      </c>
      <c r="G204">
        <v>1309.01</v>
      </c>
      <c r="H204">
        <v>1309.01</v>
      </c>
      <c r="I204">
        <v>1309.01</v>
      </c>
      <c r="J204">
        <v>1309.01</v>
      </c>
      <c r="K204">
        <v>1309.01</v>
      </c>
      <c r="L204">
        <v>1309.01</v>
      </c>
      <c r="M204">
        <v>1309.01</v>
      </c>
      <c r="N204">
        <v>1309.01</v>
      </c>
      <c r="O204">
        <v>1309.01</v>
      </c>
      <c r="P204">
        <v>1309.01</v>
      </c>
      <c r="Q204">
        <v>1309.01</v>
      </c>
      <c r="R204">
        <v>1309.01</v>
      </c>
      <c r="S204" t="s">
        <v>254</v>
      </c>
    </row>
    <row r="205" spans="1:19" x14ac:dyDescent="0.25">
      <c r="A205">
        <v>6004</v>
      </c>
      <c r="B205">
        <v>1309.01</v>
      </c>
      <c r="C205">
        <v>1309.01</v>
      </c>
      <c r="D205">
        <v>1309.01</v>
      </c>
      <c r="E205">
        <v>1309.01</v>
      </c>
      <c r="F205">
        <v>1309.01</v>
      </c>
      <c r="G205">
        <v>1309.01</v>
      </c>
      <c r="H205">
        <v>1309.01</v>
      </c>
      <c r="I205">
        <v>1309.01</v>
      </c>
      <c r="J205">
        <v>1309.01</v>
      </c>
      <c r="K205">
        <v>1309.01</v>
      </c>
      <c r="L205">
        <v>1309.01</v>
      </c>
      <c r="M205">
        <v>1309.01</v>
      </c>
      <c r="N205">
        <v>1309.01</v>
      </c>
      <c r="O205">
        <v>1309.01</v>
      </c>
      <c r="P205">
        <v>1309.01</v>
      </c>
      <c r="Q205">
        <v>1309.01</v>
      </c>
      <c r="R205">
        <v>1309.01</v>
      </c>
      <c r="S205" t="s">
        <v>497</v>
      </c>
    </row>
    <row r="206" spans="1:19" x14ac:dyDescent="0.25">
      <c r="A206">
        <v>6005</v>
      </c>
      <c r="B206">
        <v>3150</v>
      </c>
      <c r="C206">
        <v>3150</v>
      </c>
      <c r="D206">
        <v>3150</v>
      </c>
      <c r="E206">
        <v>3150</v>
      </c>
      <c r="F206">
        <v>3150</v>
      </c>
      <c r="G206">
        <v>3150</v>
      </c>
      <c r="H206">
        <v>3150</v>
      </c>
      <c r="I206">
        <v>3150</v>
      </c>
      <c r="J206">
        <v>3150</v>
      </c>
      <c r="K206">
        <v>3150</v>
      </c>
      <c r="L206">
        <v>3150</v>
      </c>
      <c r="M206">
        <v>3150</v>
      </c>
      <c r="N206">
        <v>3150</v>
      </c>
      <c r="O206">
        <v>3150</v>
      </c>
      <c r="P206">
        <v>3150</v>
      </c>
      <c r="Q206">
        <v>3150</v>
      </c>
      <c r="R206">
        <v>3150</v>
      </c>
      <c r="S206" t="s">
        <v>1083</v>
      </c>
    </row>
    <row r="207" spans="1:19" x14ac:dyDescent="0.25">
      <c r="A207">
        <v>6006</v>
      </c>
      <c r="B207">
        <v>228.21</v>
      </c>
      <c r="C207">
        <v>228.21</v>
      </c>
      <c r="D207">
        <v>3765.72</v>
      </c>
      <c r="E207">
        <v>3800</v>
      </c>
      <c r="F207">
        <v>228.21</v>
      </c>
      <c r="G207">
        <v>1036.45</v>
      </c>
      <c r="H207">
        <v>228.21</v>
      </c>
      <c r="I207">
        <v>2328.35</v>
      </c>
      <c r="J207">
        <v>228.21</v>
      </c>
      <c r="K207">
        <v>1765.33</v>
      </c>
      <c r="L207">
        <v>354.57</v>
      </c>
      <c r="M207">
        <v>1100</v>
      </c>
      <c r="N207">
        <v>228.21</v>
      </c>
      <c r="O207">
        <v>228.21</v>
      </c>
      <c r="P207">
        <v>1800</v>
      </c>
      <c r="Q207">
        <v>2158.62</v>
      </c>
      <c r="R207">
        <v>1775</v>
      </c>
      <c r="S207" t="s">
        <v>1468</v>
      </c>
    </row>
    <row r="208" spans="1:19" x14ac:dyDescent="0.25">
      <c r="A208">
        <v>6007</v>
      </c>
      <c r="B208">
        <v>1309.01</v>
      </c>
      <c r="C208">
        <v>1309.01</v>
      </c>
      <c r="D208">
        <v>1309.01</v>
      </c>
      <c r="E208">
        <v>1309.01</v>
      </c>
      <c r="F208">
        <v>1309.01</v>
      </c>
      <c r="G208">
        <v>1309.01</v>
      </c>
      <c r="H208">
        <v>1309.01</v>
      </c>
      <c r="I208">
        <v>1309.01</v>
      </c>
      <c r="J208">
        <v>1309.01</v>
      </c>
      <c r="K208">
        <v>1309.01</v>
      </c>
      <c r="L208">
        <v>1309.01</v>
      </c>
      <c r="M208">
        <v>1309.01</v>
      </c>
      <c r="N208">
        <v>1309.01</v>
      </c>
      <c r="O208">
        <v>1309.01</v>
      </c>
      <c r="P208">
        <v>1309.01</v>
      </c>
      <c r="Q208">
        <v>1309.01</v>
      </c>
      <c r="R208">
        <v>1309.01</v>
      </c>
      <c r="S208" t="s">
        <v>260</v>
      </c>
    </row>
    <row r="209" spans="1:19" x14ac:dyDescent="0.25">
      <c r="A209">
        <v>6008</v>
      </c>
      <c r="B209">
        <v>1400</v>
      </c>
      <c r="C209">
        <v>2000</v>
      </c>
      <c r="D209">
        <v>5000</v>
      </c>
      <c r="E209">
        <v>4500</v>
      </c>
      <c r="F209">
        <v>553.41999999999996</v>
      </c>
      <c r="G209">
        <v>1350</v>
      </c>
      <c r="H209">
        <v>553.41999999999996</v>
      </c>
      <c r="I209">
        <v>3677.27</v>
      </c>
      <c r="J209">
        <v>1850</v>
      </c>
      <c r="K209">
        <v>2017.45</v>
      </c>
      <c r="L209">
        <v>553.41999999999996</v>
      </c>
      <c r="M209">
        <v>553.41999999999996</v>
      </c>
      <c r="N209">
        <v>1250</v>
      </c>
      <c r="O209">
        <v>553.41999999999996</v>
      </c>
      <c r="P209">
        <v>553.41999999999996</v>
      </c>
      <c r="Q209">
        <v>2400</v>
      </c>
      <c r="R209">
        <v>553.41999999999996</v>
      </c>
      <c r="S209" t="s">
        <v>1318</v>
      </c>
    </row>
    <row r="210" spans="1:19" x14ac:dyDescent="0.25">
      <c r="A210">
        <v>6009</v>
      </c>
      <c r="B210">
        <v>1309.01</v>
      </c>
      <c r="C210">
        <v>1309.01</v>
      </c>
      <c r="D210">
        <v>1309.01</v>
      </c>
      <c r="E210">
        <v>1309.01</v>
      </c>
      <c r="F210">
        <v>1309.01</v>
      </c>
      <c r="G210">
        <v>1309.01</v>
      </c>
      <c r="H210">
        <v>1309.01</v>
      </c>
      <c r="I210">
        <v>1309.01</v>
      </c>
      <c r="J210">
        <v>1309.01</v>
      </c>
      <c r="K210">
        <v>1309.01</v>
      </c>
      <c r="L210">
        <v>1309.01</v>
      </c>
      <c r="M210">
        <v>1309.01</v>
      </c>
      <c r="N210">
        <v>1309.01</v>
      </c>
      <c r="O210">
        <v>1309.01</v>
      </c>
      <c r="P210">
        <v>1309.01</v>
      </c>
      <c r="Q210">
        <v>1309.01</v>
      </c>
      <c r="R210">
        <v>1309.01</v>
      </c>
      <c r="S210" t="s">
        <v>263</v>
      </c>
    </row>
    <row r="211" spans="1:19" x14ac:dyDescent="0.25">
      <c r="A211">
        <v>6010</v>
      </c>
      <c r="B211">
        <v>1309.01</v>
      </c>
      <c r="C211">
        <v>1309.01</v>
      </c>
      <c r="D211">
        <v>1309.01</v>
      </c>
      <c r="E211">
        <v>1309.01</v>
      </c>
      <c r="F211">
        <v>1309.01</v>
      </c>
      <c r="G211">
        <v>1309.01</v>
      </c>
      <c r="H211">
        <v>1309.01</v>
      </c>
      <c r="I211">
        <v>1309.01</v>
      </c>
      <c r="J211">
        <v>1309.01</v>
      </c>
      <c r="K211">
        <v>1309.01</v>
      </c>
      <c r="L211">
        <v>1309.01</v>
      </c>
      <c r="M211">
        <v>1309.01</v>
      </c>
      <c r="N211">
        <v>1309.01</v>
      </c>
      <c r="O211">
        <v>1309.01</v>
      </c>
      <c r="P211">
        <v>1309.01</v>
      </c>
      <c r="Q211">
        <v>1309.01</v>
      </c>
      <c r="R211">
        <v>1309.01</v>
      </c>
      <c r="S211" t="s">
        <v>299</v>
      </c>
    </row>
    <row r="212" spans="1:19" x14ac:dyDescent="0.25">
      <c r="A212">
        <v>6011</v>
      </c>
      <c r="B212">
        <v>1309.01</v>
      </c>
      <c r="C212">
        <v>1309.01</v>
      </c>
      <c r="D212">
        <v>1309.01</v>
      </c>
      <c r="E212">
        <v>1309.01</v>
      </c>
      <c r="F212">
        <v>1309.01</v>
      </c>
      <c r="G212">
        <v>1309.01</v>
      </c>
      <c r="H212">
        <v>1309.01</v>
      </c>
      <c r="I212">
        <v>1309.01</v>
      </c>
      <c r="J212">
        <v>1309.01</v>
      </c>
      <c r="K212">
        <v>1309.01</v>
      </c>
      <c r="L212">
        <v>1309.01</v>
      </c>
      <c r="M212">
        <v>1309.01</v>
      </c>
      <c r="N212">
        <v>1309.01</v>
      </c>
      <c r="O212">
        <v>1309.01</v>
      </c>
      <c r="P212">
        <v>1309.01</v>
      </c>
      <c r="Q212">
        <v>1309.01</v>
      </c>
      <c r="R212">
        <v>1309.01</v>
      </c>
      <c r="S212" t="s">
        <v>266</v>
      </c>
    </row>
    <row r="213" spans="1:19" x14ac:dyDescent="0.25">
      <c r="A213">
        <v>6012</v>
      </c>
      <c r="B213">
        <v>1309.01</v>
      </c>
      <c r="C213">
        <v>1309.01</v>
      </c>
      <c r="D213">
        <v>1309.01</v>
      </c>
      <c r="E213">
        <v>1309.01</v>
      </c>
      <c r="F213">
        <v>1309.01</v>
      </c>
      <c r="G213">
        <v>1309.01</v>
      </c>
      <c r="H213">
        <v>1309.01</v>
      </c>
      <c r="I213">
        <v>1309.01</v>
      </c>
      <c r="J213">
        <v>1309.01</v>
      </c>
      <c r="K213">
        <v>1309.01</v>
      </c>
      <c r="L213">
        <v>1309.01</v>
      </c>
      <c r="M213">
        <v>1309.01</v>
      </c>
      <c r="N213">
        <v>1309.01</v>
      </c>
      <c r="O213">
        <v>1309.01</v>
      </c>
      <c r="P213">
        <v>1309.01</v>
      </c>
      <c r="Q213">
        <v>1309.01</v>
      </c>
      <c r="R213">
        <v>1309.01</v>
      </c>
      <c r="S213" t="s">
        <v>268</v>
      </c>
    </row>
    <row r="214" spans="1:19" x14ac:dyDescent="0.25">
      <c r="A214">
        <v>6013</v>
      </c>
      <c r="B214">
        <v>2305.75</v>
      </c>
      <c r="C214">
        <v>1990.91</v>
      </c>
      <c r="D214">
        <v>3324.39</v>
      </c>
      <c r="E214">
        <v>3828.96</v>
      </c>
      <c r="F214">
        <v>352.87</v>
      </c>
      <c r="G214">
        <v>1810.06</v>
      </c>
      <c r="H214">
        <v>2645.38</v>
      </c>
      <c r="I214">
        <v>2218.54</v>
      </c>
      <c r="J214">
        <v>1442.9</v>
      </c>
      <c r="K214">
        <v>1868.75</v>
      </c>
      <c r="L214">
        <v>848.11</v>
      </c>
      <c r="M214">
        <v>369.16</v>
      </c>
      <c r="N214">
        <v>352.87</v>
      </c>
      <c r="O214">
        <v>352.87</v>
      </c>
      <c r="P214">
        <v>352.87</v>
      </c>
      <c r="Q214">
        <v>2291.4</v>
      </c>
      <c r="R214">
        <v>1662.5</v>
      </c>
      <c r="S214" t="s">
        <v>1086</v>
      </c>
    </row>
    <row r="215" spans="1:19" x14ac:dyDescent="0.25">
      <c r="A215">
        <v>6014</v>
      </c>
      <c r="B215">
        <v>383.36</v>
      </c>
      <c r="C215">
        <v>383.36</v>
      </c>
      <c r="D215">
        <v>383.36</v>
      </c>
      <c r="E215">
        <v>383.36</v>
      </c>
      <c r="F215">
        <v>383.36</v>
      </c>
      <c r="G215">
        <v>383.36</v>
      </c>
      <c r="H215">
        <v>383.36</v>
      </c>
      <c r="I215">
        <v>383.36</v>
      </c>
      <c r="J215">
        <v>383.36</v>
      </c>
      <c r="K215">
        <v>383.36</v>
      </c>
      <c r="L215">
        <v>383.36</v>
      </c>
      <c r="M215">
        <v>383.36</v>
      </c>
      <c r="N215">
        <v>383.36</v>
      </c>
      <c r="O215">
        <v>383.36</v>
      </c>
      <c r="P215">
        <v>383.36</v>
      </c>
      <c r="Q215">
        <v>383.36</v>
      </c>
      <c r="R215">
        <v>383.36</v>
      </c>
      <c r="S215" t="s">
        <v>1098</v>
      </c>
    </row>
    <row r="216" spans="1:19" x14ac:dyDescent="0.25">
      <c r="A216">
        <v>6015</v>
      </c>
      <c r="B216">
        <v>1309.01</v>
      </c>
      <c r="C216">
        <v>1309.01</v>
      </c>
      <c r="D216">
        <v>1309.01</v>
      </c>
      <c r="E216">
        <v>1309.01</v>
      </c>
      <c r="F216">
        <v>1309.01</v>
      </c>
      <c r="G216">
        <v>1309.01</v>
      </c>
      <c r="H216">
        <v>1309.01</v>
      </c>
      <c r="I216">
        <v>1309.01</v>
      </c>
      <c r="J216">
        <v>1309.01</v>
      </c>
      <c r="K216">
        <v>1309.01</v>
      </c>
      <c r="L216">
        <v>1309.01</v>
      </c>
      <c r="M216">
        <v>1309.01</v>
      </c>
      <c r="N216">
        <v>1309.01</v>
      </c>
      <c r="O216">
        <v>1309.01</v>
      </c>
      <c r="P216">
        <v>1309.01</v>
      </c>
      <c r="Q216">
        <v>1309.01</v>
      </c>
      <c r="R216">
        <v>1309.01</v>
      </c>
      <c r="S216" t="s">
        <v>616</v>
      </c>
    </row>
    <row r="217" spans="1:19" x14ac:dyDescent="0.25">
      <c r="A217">
        <v>6016</v>
      </c>
      <c r="B217">
        <v>1309.01</v>
      </c>
      <c r="C217">
        <v>1309.01</v>
      </c>
      <c r="D217">
        <v>1309.01</v>
      </c>
      <c r="E217">
        <v>1309.01</v>
      </c>
      <c r="F217">
        <v>1309.01</v>
      </c>
      <c r="G217">
        <v>1309.01</v>
      </c>
      <c r="H217">
        <v>1309.01</v>
      </c>
      <c r="I217">
        <v>1309.01</v>
      </c>
      <c r="J217">
        <v>1309.01</v>
      </c>
      <c r="K217">
        <v>1309.01</v>
      </c>
      <c r="L217">
        <v>1309.01</v>
      </c>
      <c r="M217">
        <v>1309.01</v>
      </c>
      <c r="N217">
        <v>1309.01</v>
      </c>
      <c r="O217">
        <v>1309.01</v>
      </c>
      <c r="P217">
        <v>1309.01</v>
      </c>
      <c r="Q217">
        <v>1309.01</v>
      </c>
      <c r="R217">
        <v>1309.01</v>
      </c>
      <c r="S217" t="s">
        <v>275</v>
      </c>
    </row>
    <row r="218" spans="1:19" x14ac:dyDescent="0.25">
      <c r="A218">
        <v>6017</v>
      </c>
      <c r="B218">
        <v>1309.01</v>
      </c>
      <c r="C218">
        <v>1309.01</v>
      </c>
      <c r="D218">
        <v>1309.01</v>
      </c>
      <c r="E218">
        <v>1309.01</v>
      </c>
      <c r="F218">
        <v>1309.01</v>
      </c>
      <c r="G218">
        <v>1309.01</v>
      </c>
      <c r="H218">
        <v>1309.01</v>
      </c>
      <c r="I218">
        <v>1309.01</v>
      </c>
      <c r="J218">
        <v>1309.01</v>
      </c>
      <c r="K218">
        <v>1309.01</v>
      </c>
      <c r="L218">
        <v>1309.01</v>
      </c>
      <c r="M218">
        <v>1309.01</v>
      </c>
      <c r="N218">
        <v>1309.01</v>
      </c>
      <c r="O218">
        <v>1309.01</v>
      </c>
      <c r="P218">
        <v>1309.01</v>
      </c>
      <c r="Q218">
        <v>1309.01</v>
      </c>
      <c r="R218">
        <v>1309.01</v>
      </c>
      <c r="S218" t="s">
        <v>615</v>
      </c>
    </row>
    <row r="219" spans="1:19" x14ac:dyDescent="0.25">
      <c r="A219">
        <v>6018</v>
      </c>
      <c r="B219">
        <v>1600</v>
      </c>
      <c r="C219">
        <v>1600</v>
      </c>
      <c r="D219">
        <v>2404.41</v>
      </c>
      <c r="E219">
        <v>1600</v>
      </c>
      <c r="F219">
        <v>1600</v>
      </c>
      <c r="G219">
        <v>1600</v>
      </c>
      <c r="H219">
        <v>2850</v>
      </c>
      <c r="I219">
        <v>1600</v>
      </c>
      <c r="J219">
        <v>1600</v>
      </c>
      <c r="K219">
        <v>1600</v>
      </c>
      <c r="L219">
        <v>1600</v>
      </c>
      <c r="M219">
        <v>1600</v>
      </c>
      <c r="N219">
        <v>1600</v>
      </c>
      <c r="O219">
        <v>1600</v>
      </c>
      <c r="P219">
        <v>1600</v>
      </c>
      <c r="Q219">
        <v>2018.75</v>
      </c>
      <c r="R219">
        <v>1600</v>
      </c>
      <c r="S219" t="s">
        <v>1128</v>
      </c>
    </row>
    <row r="220" spans="1:19" x14ac:dyDescent="0.25">
      <c r="A220">
        <v>6019</v>
      </c>
      <c r="B220">
        <v>1309.01</v>
      </c>
      <c r="C220">
        <v>1309.01</v>
      </c>
      <c r="D220">
        <v>1309.01</v>
      </c>
      <c r="E220">
        <v>1309.01</v>
      </c>
      <c r="F220">
        <v>1309.01</v>
      </c>
      <c r="G220">
        <v>1309.01</v>
      </c>
      <c r="H220">
        <v>1309.01</v>
      </c>
      <c r="I220">
        <v>1309.01</v>
      </c>
      <c r="J220">
        <v>1309.01</v>
      </c>
      <c r="K220">
        <v>1309.01</v>
      </c>
      <c r="L220">
        <v>1309.01</v>
      </c>
      <c r="M220">
        <v>1309.01</v>
      </c>
      <c r="N220">
        <v>1309.01</v>
      </c>
      <c r="O220">
        <v>1309.01</v>
      </c>
      <c r="P220">
        <v>1309.01</v>
      </c>
      <c r="Q220">
        <v>1309.01</v>
      </c>
      <c r="R220">
        <v>1309.01</v>
      </c>
      <c r="S220" t="s">
        <v>741</v>
      </c>
    </row>
    <row r="221" spans="1:19" x14ac:dyDescent="0.25">
      <c r="A221">
        <v>6020</v>
      </c>
      <c r="B221">
        <v>1309.01</v>
      </c>
      <c r="C221">
        <v>1309.01</v>
      </c>
      <c r="D221">
        <v>1309.01</v>
      </c>
      <c r="E221">
        <v>1309.01</v>
      </c>
      <c r="F221">
        <v>1309.01</v>
      </c>
      <c r="G221">
        <v>1309.01</v>
      </c>
      <c r="H221">
        <v>1309.01</v>
      </c>
      <c r="I221">
        <v>1309.01</v>
      </c>
      <c r="J221">
        <v>1309.01</v>
      </c>
      <c r="K221">
        <v>1309.01</v>
      </c>
      <c r="L221">
        <v>1309.01</v>
      </c>
      <c r="M221">
        <v>1309.01</v>
      </c>
      <c r="N221">
        <v>1309.01</v>
      </c>
      <c r="O221">
        <v>1309.01</v>
      </c>
      <c r="P221">
        <v>1309.01</v>
      </c>
      <c r="Q221">
        <v>1309.01</v>
      </c>
      <c r="R221">
        <v>1309.01</v>
      </c>
      <c r="S221" t="s">
        <v>742</v>
      </c>
    </row>
    <row r="222" spans="1:19" x14ac:dyDescent="0.25">
      <c r="A222">
        <v>6021</v>
      </c>
      <c r="B222">
        <v>1827.17</v>
      </c>
      <c r="C222">
        <v>1600</v>
      </c>
      <c r="D222">
        <v>3209.9</v>
      </c>
      <c r="E222">
        <v>4642.7299999999996</v>
      </c>
      <c r="F222">
        <v>2500</v>
      </c>
      <c r="G222">
        <v>1280.28</v>
      </c>
      <c r="H222">
        <v>201.21</v>
      </c>
      <c r="I222">
        <v>1233.99</v>
      </c>
      <c r="J222">
        <v>750</v>
      </c>
      <c r="K222">
        <v>1770.7</v>
      </c>
      <c r="L222">
        <v>1358.06</v>
      </c>
      <c r="M222">
        <v>1200</v>
      </c>
      <c r="N222">
        <v>201.21</v>
      </c>
      <c r="O222">
        <v>201.21</v>
      </c>
      <c r="P222">
        <v>1800</v>
      </c>
      <c r="Q222">
        <v>1783.95</v>
      </c>
      <c r="R222">
        <v>1750</v>
      </c>
      <c r="S222" t="s">
        <v>1123</v>
      </c>
    </row>
    <row r="223" spans="1:19" x14ac:dyDescent="0.25">
      <c r="A223">
        <v>6022</v>
      </c>
      <c r="B223">
        <v>1309.01</v>
      </c>
      <c r="C223">
        <v>1309.01</v>
      </c>
      <c r="D223">
        <v>1309.01</v>
      </c>
      <c r="E223">
        <v>1309.01</v>
      </c>
      <c r="F223">
        <v>1309.01</v>
      </c>
      <c r="G223">
        <v>1309.01</v>
      </c>
      <c r="H223">
        <v>1309.01</v>
      </c>
      <c r="I223">
        <v>1309.01</v>
      </c>
      <c r="J223">
        <v>1309.01</v>
      </c>
      <c r="K223">
        <v>1309.01</v>
      </c>
      <c r="L223">
        <v>1309.01</v>
      </c>
      <c r="M223">
        <v>1309.01</v>
      </c>
      <c r="N223">
        <v>1309.01</v>
      </c>
      <c r="O223">
        <v>1309.01</v>
      </c>
      <c r="P223">
        <v>1309.01</v>
      </c>
      <c r="Q223">
        <v>1309.01</v>
      </c>
      <c r="R223">
        <v>1309.01</v>
      </c>
      <c r="S223" t="s">
        <v>774</v>
      </c>
    </row>
    <row r="224" spans="1:19" x14ac:dyDescent="0.25">
      <c r="A224">
        <v>6023</v>
      </c>
      <c r="B224">
        <v>3188.03</v>
      </c>
      <c r="C224">
        <v>2395.71</v>
      </c>
      <c r="D224">
        <v>4404.7</v>
      </c>
      <c r="E224">
        <v>11712.57</v>
      </c>
      <c r="F224">
        <v>2741.22</v>
      </c>
      <c r="G224">
        <v>2726.75</v>
      </c>
      <c r="H224">
        <v>2660.56</v>
      </c>
      <c r="I224">
        <v>2648.33</v>
      </c>
      <c r="J224">
        <v>1600</v>
      </c>
      <c r="K224">
        <v>2019</v>
      </c>
      <c r="L224">
        <v>1012.83</v>
      </c>
      <c r="M224">
        <v>384.04</v>
      </c>
      <c r="N224">
        <v>384.04</v>
      </c>
      <c r="O224">
        <v>384.04</v>
      </c>
      <c r="P224">
        <v>2500</v>
      </c>
      <c r="Q224">
        <v>2097.9299999999998</v>
      </c>
      <c r="R224">
        <v>1112.3</v>
      </c>
      <c r="S224" t="s">
        <v>1088</v>
      </c>
    </row>
    <row r="225" spans="1:19" x14ac:dyDescent="0.25">
      <c r="A225">
        <v>6024</v>
      </c>
      <c r="B225">
        <v>2065.37</v>
      </c>
      <c r="C225">
        <v>1829.46</v>
      </c>
      <c r="D225">
        <v>2828.83</v>
      </c>
      <c r="E225">
        <v>9120.9</v>
      </c>
      <c r="F225">
        <v>2367.31</v>
      </c>
      <c r="G225">
        <v>1524.97</v>
      </c>
      <c r="H225">
        <v>1404.61</v>
      </c>
      <c r="I225">
        <v>1726.37</v>
      </c>
      <c r="J225">
        <v>675.68</v>
      </c>
      <c r="K225">
        <v>1431.83</v>
      </c>
      <c r="L225">
        <v>673.83</v>
      </c>
      <c r="M225">
        <v>560.71</v>
      </c>
      <c r="N225">
        <v>431.87</v>
      </c>
      <c r="O225">
        <v>374.82</v>
      </c>
      <c r="P225">
        <v>2500</v>
      </c>
      <c r="Q225">
        <v>2100.9299999999998</v>
      </c>
      <c r="R225">
        <v>922.64</v>
      </c>
      <c r="S225" t="s">
        <v>1089</v>
      </c>
    </row>
    <row r="226" spans="1:19" x14ac:dyDescent="0.25">
      <c r="A226">
        <v>6025</v>
      </c>
      <c r="B226">
        <v>1309.01</v>
      </c>
      <c r="C226">
        <v>1309.01</v>
      </c>
      <c r="D226">
        <v>1309.01</v>
      </c>
      <c r="E226">
        <v>1309.01</v>
      </c>
      <c r="F226">
        <v>1309.01</v>
      </c>
      <c r="G226">
        <v>1309.01</v>
      </c>
      <c r="H226">
        <v>1309.01</v>
      </c>
      <c r="I226">
        <v>1309.01</v>
      </c>
      <c r="J226">
        <v>1309.01</v>
      </c>
      <c r="K226">
        <v>1309.01</v>
      </c>
      <c r="L226">
        <v>1309.01</v>
      </c>
      <c r="M226">
        <v>1309.01</v>
      </c>
      <c r="N226">
        <v>1309.01</v>
      </c>
      <c r="O226">
        <v>1309.01</v>
      </c>
      <c r="P226">
        <v>1309.01</v>
      </c>
      <c r="Q226">
        <v>1309.01</v>
      </c>
      <c r="R226">
        <v>1309.01</v>
      </c>
      <c r="S226" t="s">
        <v>298</v>
      </c>
    </row>
    <row r="227" spans="1:19" x14ac:dyDescent="0.25">
      <c r="A227">
        <v>6026</v>
      </c>
      <c r="B227">
        <v>1794.12</v>
      </c>
      <c r="C227">
        <v>362.97</v>
      </c>
      <c r="D227">
        <v>3047.89</v>
      </c>
      <c r="E227">
        <v>4474.99</v>
      </c>
      <c r="F227">
        <v>2389.7399999999998</v>
      </c>
      <c r="G227">
        <v>2198.71</v>
      </c>
      <c r="H227">
        <v>2128.0700000000002</v>
      </c>
      <c r="I227">
        <v>2352.71</v>
      </c>
      <c r="J227">
        <v>2000</v>
      </c>
      <c r="K227">
        <v>1952.6</v>
      </c>
      <c r="L227">
        <v>1005.44</v>
      </c>
      <c r="M227">
        <v>362.97</v>
      </c>
      <c r="N227">
        <v>362.97</v>
      </c>
      <c r="O227">
        <v>362.97</v>
      </c>
      <c r="P227">
        <v>362.97</v>
      </c>
      <c r="Q227">
        <v>1210.31</v>
      </c>
      <c r="R227">
        <v>362.97</v>
      </c>
      <c r="S227" t="s">
        <v>1090</v>
      </c>
    </row>
    <row r="228" spans="1:19" x14ac:dyDescent="0.25">
      <c r="A228">
        <v>6027</v>
      </c>
      <c r="B228">
        <v>1309.01</v>
      </c>
      <c r="C228">
        <v>1309.01</v>
      </c>
      <c r="D228">
        <v>1309.01</v>
      </c>
      <c r="E228">
        <v>1309.01</v>
      </c>
      <c r="F228">
        <v>1309.01</v>
      </c>
      <c r="G228">
        <v>1309.01</v>
      </c>
      <c r="H228">
        <v>1309.01</v>
      </c>
      <c r="I228">
        <v>1309.01</v>
      </c>
      <c r="J228">
        <v>1309.01</v>
      </c>
      <c r="K228">
        <v>1309.01</v>
      </c>
      <c r="L228">
        <v>1309.01</v>
      </c>
      <c r="M228">
        <v>1309.01</v>
      </c>
      <c r="N228">
        <v>1309.01</v>
      </c>
      <c r="O228">
        <v>1309.01</v>
      </c>
      <c r="P228">
        <v>1309.01</v>
      </c>
      <c r="Q228">
        <v>1309.01</v>
      </c>
      <c r="R228">
        <v>1309.01</v>
      </c>
      <c r="S228" t="s">
        <v>781</v>
      </c>
    </row>
    <row r="229" spans="1:19" x14ac:dyDescent="0.25">
      <c r="A229">
        <v>6028</v>
      </c>
      <c r="B229">
        <v>1570.18</v>
      </c>
      <c r="C229">
        <v>2735.63</v>
      </c>
      <c r="D229">
        <v>1200</v>
      </c>
      <c r="E229">
        <v>4242.6099999999997</v>
      </c>
      <c r="F229">
        <v>1200</v>
      </c>
      <c r="G229">
        <v>1200</v>
      </c>
      <c r="H229">
        <v>1200</v>
      </c>
      <c r="I229">
        <v>1931.46</v>
      </c>
      <c r="J229">
        <v>1200</v>
      </c>
      <c r="K229">
        <v>1820.25</v>
      </c>
      <c r="L229">
        <v>1513.51</v>
      </c>
      <c r="M229">
        <v>1200</v>
      </c>
      <c r="N229">
        <v>1200</v>
      </c>
      <c r="O229">
        <v>1200</v>
      </c>
      <c r="P229">
        <v>1200</v>
      </c>
      <c r="Q229">
        <v>1200</v>
      </c>
      <c r="R229">
        <v>1200</v>
      </c>
      <c r="S229" t="s">
        <v>1093</v>
      </c>
    </row>
    <row r="230" spans="1:19" x14ac:dyDescent="0.25">
      <c r="A230">
        <v>6029</v>
      </c>
      <c r="B230">
        <v>1309.01</v>
      </c>
      <c r="C230">
        <v>1309.01</v>
      </c>
      <c r="D230">
        <v>1309.01</v>
      </c>
      <c r="E230">
        <v>1309.01</v>
      </c>
      <c r="F230">
        <v>1309.01</v>
      </c>
      <c r="G230">
        <v>1309.01</v>
      </c>
      <c r="H230">
        <v>1309.01</v>
      </c>
      <c r="I230">
        <v>1309.01</v>
      </c>
      <c r="J230">
        <v>1309.01</v>
      </c>
      <c r="K230">
        <v>1309.01</v>
      </c>
      <c r="L230">
        <v>1309.01</v>
      </c>
      <c r="M230">
        <v>1309.01</v>
      </c>
      <c r="N230">
        <v>1309.01</v>
      </c>
      <c r="O230">
        <v>1309.01</v>
      </c>
      <c r="P230">
        <v>1309.01</v>
      </c>
      <c r="Q230">
        <v>1309.01</v>
      </c>
      <c r="R230">
        <v>1309.01</v>
      </c>
      <c r="S230" t="s">
        <v>768</v>
      </c>
    </row>
    <row r="231" spans="1:19" x14ac:dyDescent="0.25">
      <c r="A231">
        <v>6030</v>
      </c>
      <c r="B231">
        <v>1309.01</v>
      </c>
      <c r="C231">
        <v>1309.01</v>
      </c>
      <c r="D231">
        <v>1309.01</v>
      </c>
      <c r="E231">
        <v>1309.01</v>
      </c>
      <c r="F231">
        <v>1309.01</v>
      </c>
      <c r="G231">
        <v>1309.01</v>
      </c>
      <c r="H231">
        <v>1309.01</v>
      </c>
      <c r="I231">
        <v>1309.01</v>
      </c>
      <c r="J231">
        <v>1309.01</v>
      </c>
      <c r="K231">
        <v>1309.01</v>
      </c>
      <c r="L231">
        <v>1309.01</v>
      </c>
      <c r="M231">
        <v>1309.01</v>
      </c>
      <c r="N231">
        <v>1309.01</v>
      </c>
      <c r="O231">
        <v>1309.01</v>
      </c>
      <c r="P231">
        <v>1309.01</v>
      </c>
      <c r="Q231">
        <v>1309.01</v>
      </c>
      <c r="R231">
        <v>1309.01</v>
      </c>
      <c r="S231" t="s">
        <v>763</v>
      </c>
    </row>
    <row r="232" spans="1:19" x14ac:dyDescent="0.25">
      <c r="A232">
        <v>6032</v>
      </c>
      <c r="B232">
        <v>1309.01</v>
      </c>
      <c r="C232">
        <v>1309.01</v>
      </c>
      <c r="D232">
        <v>1309.01</v>
      </c>
      <c r="E232">
        <v>1309.01</v>
      </c>
      <c r="F232">
        <v>1309.01</v>
      </c>
      <c r="G232">
        <v>1309.01</v>
      </c>
      <c r="H232">
        <v>1309.01</v>
      </c>
      <c r="I232">
        <v>1309.01</v>
      </c>
      <c r="J232">
        <v>1309.01</v>
      </c>
      <c r="K232">
        <v>1309.01</v>
      </c>
      <c r="L232">
        <v>1309.01</v>
      </c>
      <c r="M232">
        <v>1309.01</v>
      </c>
      <c r="N232">
        <v>1309.01</v>
      </c>
      <c r="O232">
        <v>1309.01</v>
      </c>
      <c r="P232">
        <v>1309.01</v>
      </c>
      <c r="Q232">
        <v>1309.01</v>
      </c>
      <c r="R232">
        <v>1309.01</v>
      </c>
      <c r="S232" t="s">
        <v>765</v>
      </c>
    </row>
    <row r="233" spans="1:19" x14ac:dyDescent="0.25">
      <c r="A233">
        <v>6033</v>
      </c>
      <c r="B233">
        <v>1309.01</v>
      </c>
      <c r="C233">
        <v>1309.01</v>
      </c>
      <c r="D233">
        <v>1309.01</v>
      </c>
      <c r="E233">
        <v>1309.01</v>
      </c>
      <c r="F233">
        <v>1309.01</v>
      </c>
      <c r="G233">
        <v>1309.01</v>
      </c>
      <c r="H233">
        <v>1309.01</v>
      </c>
      <c r="I233">
        <v>1309.01</v>
      </c>
      <c r="J233">
        <v>1309.01</v>
      </c>
      <c r="K233">
        <v>1309.01</v>
      </c>
      <c r="L233">
        <v>1309.01</v>
      </c>
      <c r="M233">
        <v>1309.01</v>
      </c>
      <c r="N233">
        <v>1309.01</v>
      </c>
      <c r="O233">
        <v>1309.01</v>
      </c>
      <c r="P233">
        <v>1309.01</v>
      </c>
      <c r="Q233">
        <v>1309.01</v>
      </c>
      <c r="R233">
        <v>1309.01</v>
      </c>
      <c r="S233" t="s">
        <v>896</v>
      </c>
    </row>
    <row r="234" spans="1:19" x14ac:dyDescent="0.25">
      <c r="A234">
        <v>6034</v>
      </c>
      <c r="B234">
        <v>2783.78</v>
      </c>
      <c r="C234">
        <v>2783.78</v>
      </c>
      <c r="D234">
        <v>2783.78</v>
      </c>
      <c r="E234">
        <v>2800</v>
      </c>
      <c r="F234">
        <v>2783.78</v>
      </c>
      <c r="G234">
        <v>4500</v>
      </c>
      <c r="H234">
        <v>3214.29</v>
      </c>
      <c r="I234">
        <v>4115.79</v>
      </c>
      <c r="J234">
        <v>2783.78</v>
      </c>
      <c r="K234">
        <v>2783.78</v>
      </c>
      <c r="L234">
        <v>2783.78</v>
      </c>
      <c r="M234">
        <v>2783.78</v>
      </c>
      <c r="N234">
        <v>2783.78</v>
      </c>
      <c r="O234">
        <v>2783.78</v>
      </c>
      <c r="P234">
        <v>2783.78</v>
      </c>
      <c r="Q234">
        <v>2783.78</v>
      </c>
      <c r="R234">
        <v>2783.78</v>
      </c>
      <c r="S234" t="s">
        <v>1102</v>
      </c>
    </row>
    <row r="235" spans="1:19" x14ac:dyDescent="0.25">
      <c r="A235">
        <v>6035</v>
      </c>
      <c r="B235">
        <v>2697.96</v>
      </c>
      <c r="C235">
        <v>2697.96</v>
      </c>
      <c r="D235">
        <v>2697.96</v>
      </c>
      <c r="E235">
        <v>2697.96</v>
      </c>
      <c r="F235">
        <v>2697.96</v>
      </c>
      <c r="G235">
        <v>2697.96</v>
      </c>
      <c r="H235">
        <v>2697.96</v>
      </c>
      <c r="I235">
        <v>2697.96</v>
      </c>
      <c r="J235">
        <v>2697.96</v>
      </c>
      <c r="K235">
        <v>2697.96</v>
      </c>
      <c r="L235">
        <v>2697.96</v>
      </c>
      <c r="M235">
        <v>2697.96</v>
      </c>
      <c r="N235">
        <v>2697.96</v>
      </c>
      <c r="O235">
        <v>2697.96</v>
      </c>
      <c r="P235">
        <v>2697.96</v>
      </c>
      <c r="Q235">
        <v>2697.96</v>
      </c>
      <c r="R235">
        <v>2697.96</v>
      </c>
      <c r="S235" t="s">
        <v>1131</v>
      </c>
    </row>
    <row r="236" spans="1:19" x14ac:dyDescent="0.25">
      <c r="A236">
        <v>6036</v>
      </c>
      <c r="B236">
        <v>1309.01</v>
      </c>
      <c r="C236">
        <v>1309.01</v>
      </c>
      <c r="D236">
        <v>1309.01</v>
      </c>
      <c r="E236">
        <v>1309.01</v>
      </c>
      <c r="F236">
        <v>1309.01</v>
      </c>
      <c r="G236">
        <v>1309.01</v>
      </c>
      <c r="H236">
        <v>1309.01</v>
      </c>
      <c r="I236">
        <v>1309.01</v>
      </c>
      <c r="J236">
        <v>1309.01</v>
      </c>
      <c r="K236">
        <v>1309.01</v>
      </c>
      <c r="L236">
        <v>1309.01</v>
      </c>
      <c r="M236">
        <v>1309.01</v>
      </c>
      <c r="N236">
        <v>1309.01</v>
      </c>
      <c r="O236">
        <v>1309.01</v>
      </c>
      <c r="P236">
        <v>1309.01</v>
      </c>
      <c r="Q236">
        <v>1309.01</v>
      </c>
      <c r="R236">
        <v>1309.01</v>
      </c>
      <c r="S236" t="s">
        <v>49</v>
      </c>
    </row>
    <row r="237" spans="1:19" x14ac:dyDescent="0.25">
      <c r="A237">
        <v>6037</v>
      </c>
      <c r="B237">
        <v>1309.01</v>
      </c>
      <c r="C237">
        <v>1309.01</v>
      </c>
      <c r="D237">
        <v>1309.01</v>
      </c>
      <c r="E237">
        <v>1309.01</v>
      </c>
      <c r="F237">
        <v>1309.01</v>
      </c>
      <c r="G237">
        <v>1309.01</v>
      </c>
      <c r="H237">
        <v>1309.01</v>
      </c>
      <c r="I237">
        <v>1309.01</v>
      </c>
      <c r="J237">
        <v>1309.01</v>
      </c>
      <c r="K237">
        <v>1309.01</v>
      </c>
      <c r="L237">
        <v>1309.01</v>
      </c>
      <c r="M237">
        <v>1309.01</v>
      </c>
      <c r="N237">
        <v>1309.01</v>
      </c>
      <c r="O237">
        <v>1309.01</v>
      </c>
      <c r="P237">
        <v>1309.01</v>
      </c>
      <c r="Q237">
        <v>1309.01</v>
      </c>
      <c r="R237">
        <v>1309.01</v>
      </c>
      <c r="S237" t="s">
        <v>867</v>
      </c>
    </row>
    <row r="238" spans="1:19" x14ac:dyDescent="0.25">
      <c r="A238">
        <v>6038</v>
      </c>
      <c r="B238">
        <v>1309.01</v>
      </c>
      <c r="C238">
        <v>1309.01</v>
      </c>
      <c r="D238">
        <v>1309.01</v>
      </c>
      <c r="E238">
        <v>1309.01</v>
      </c>
      <c r="F238">
        <v>1309.01</v>
      </c>
      <c r="G238">
        <v>1309.01</v>
      </c>
      <c r="H238">
        <v>1309.01</v>
      </c>
      <c r="I238">
        <v>1309.01</v>
      </c>
      <c r="J238">
        <v>1309.01</v>
      </c>
      <c r="K238">
        <v>1309.01</v>
      </c>
      <c r="L238">
        <v>1309.01</v>
      </c>
      <c r="M238">
        <v>1309.01</v>
      </c>
      <c r="N238">
        <v>1309.01</v>
      </c>
      <c r="O238">
        <v>1309.01</v>
      </c>
      <c r="P238">
        <v>1309.01</v>
      </c>
      <c r="Q238">
        <v>1309.01</v>
      </c>
      <c r="R238">
        <v>1309.01</v>
      </c>
      <c r="S238" t="s">
        <v>868</v>
      </c>
    </row>
    <row r="239" spans="1:19" x14ac:dyDescent="0.25">
      <c r="A239">
        <v>6039</v>
      </c>
      <c r="B239">
        <v>1309.01</v>
      </c>
      <c r="C239">
        <v>1309.01</v>
      </c>
      <c r="D239">
        <v>1309.01</v>
      </c>
      <c r="E239">
        <v>1309.01</v>
      </c>
      <c r="F239">
        <v>1309.01</v>
      </c>
      <c r="G239">
        <v>1309.01</v>
      </c>
      <c r="H239">
        <v>1309.01</v>
      </c>
      <c r="I239">
        <v>1309.01</v>
      </c>
      <c r="J239">
        <v>1309.01</v>
      </c>
      <c r="K239">
        <v>1309.01</v>
      </c>
      <c r="L239">
        <v>1309.01</v>
      </c>
      <c r="M239">
        <v>1309.01</v>
      </c>
      <c r="N239">
        <v>1309.01</v>
      </c>
      <c r="O239">
        <v>1309.01</v>
      </c>
      <c r="P239">
        <v>1309.01</v>
      </c>
      <c r="Q239">
        <v>1309.01</v>
      </c>
      <c r="R239">
        <v>1309.01</v>
      </c>
      <c r="S239" t="s">
        <v>897</v>
      </c>
    </row>
    <row r="240" spans="1:19" x14ac:dyDescent="0.25">
      <c r="A240">
        <v>6040</v>
      </c>
      <c r="B240">
        <v>1309.01</v>
      </c>
      <c r="C240">
        <v>1309.01</v>
      </c>
      <c r="D240">
        <v>1309.01</v>
      </c>
      <c r="E240">
        <v>1309.01</v>
      </c>
      <c r="F240">
        <v>1309.01</v>
      </c>
      <c r="G240">
        <v>1309.01</v>
      </c>
      <c r="H240">
        <v>1309.01</v>
      </c>
      <c r="I240">
        <v>1309.01</v>
      </c>
      <c r="J240">
        <v>1309.01</v>
      </c>
      <c r="K240">
        <v>1309.01</v>
      </c>
      <c r="L240">
        <v>1309.01</v>
      </c>
      <c r="M240">
        <v>1309.01</v>
      </c>
      <c r="N240">
        <v>1309.01</v>
      </c>
      <c r="O240">
        <v>1309.01</v>
      </c>
      <c r="P240">
        <v>1309.01</v>
      </c>
      <c r="Q240">
        <v>1309.01</v>
      </c>
      <c r="R240">
        <v>1309.01</v>
      </c>
      <c r="S240" t="s">
        <v>983</v>
      </c>
    </row>
    <row r="241" spans="1:19" x14ac:dyDescent="0.25">
      <c r="A241">
        <v>6042</v>
      </c>
      <c r="B241">
        <v>1309.01</v>
      </c>
      <c r="C241">
        <v>1309.01</v>
      </c>
      <c r="D241">
        <v>1309.01</v>
      </c>
      <c r="E241">
        <v>1309.01</v>
      </c>
      <c r="F241">
        <v>1309.01</v>
      </c>
      <c r="G241">
        <v>1309.01</v>
      </c>
      <c r="H241">
        <v>1309.01</v>
      </c>
      <c r="I241">
        <v>1309.01</v>
      </c>
      <c r="J241">
        <v>1309.01</v>
      </c>
      <c r="K241">
        <v>1309.01</v>
      </c>
      <c r="L241">
        <v>1309.01</v>
      </c>
      <c r="M241">
        <v>1309.01</v>
      </c>
      <c r="N241">
        <v>1309.01</v>
      </c>
      <c r="O241">
        <v>1309.01</v>
      </c>
      <c r="P241">
        <v>1309.01</v>
      </c>
      <c r="Q241">
        <v>1309.01</v>
      </c>
      <c r="R241">
        <v>1309.01</v>
      </c>
      <c r="S241" t="s">
        <v>978</v>
      </c>
    </row>
    <row r="242" spans="1:19" x14ac:dyDescent="0.25">
      <c r="A242">
        <v>6043</v>
      </c>
      <c r="B242">
        <v>1309.01</v>
      </c>
      <c r="C242">
        <v>1309.01</v>
      </c>
      <c r="D242">
        <v>1309.01</v>
      </c>
      <c r="E242">
        <v>1309.01</v>
      </c>
      <c r="F242">
        <v>1309.01</v>
      </c>
      <c r="G242">
        <v>1309.01</v>
      </c>
      <c r="H242">
        <v>1309.01</v>
      </c>
      <c r="I242">
        <v>1309.01</v>
      </c>
      <c r="J242">
        <v>1309.01</v>
      </c>
      <c r="K242">
        <v>1309.01</v>
      </c>
      <c r="L242">
        <v>1309.01</v>
      </c>
      <c r="M242">
        <v>1309.01</v>
      </c>
      <c r="N242">
        <v>1309.01</v>
      </c>
      <c r="O242">
        <v>1309.01</v>
      </c>
      <c r="P242">
        <v>1309.01</v>
      </c>
      <c r="Q242">
        <v>1309.01</v>
      </c>
      <c r="R242">
        <v>1309.01</v>
      </c>
      <c r="S242" t="s">
        <v>331</v>
      </c>
    </row>
    <row r="243" spans="1:19" x14ac:dyDescent="0.25">
      <c r="A243">
        <v>6044</v>
      </c>
      <c r="B243">
        <v>1309.01</v>
      </c>
      <c r="C243">
        <v>1309.01</v>
      </c>
      <c r="D243">
        <v>1309.01</v>
      </c>
      <c r="E243">
        <v>1309.01</v>
      </c>
      <c r="F243">
        <v>1309.01</v>
      </c>
      <c r="G243">
        <v>1309.01</v>
      </c>
      <c r="H243">
        <v>1309.01</v>
      </c>
      <c r="I243">
        <v>1309.01</v>
      </c>
      <c r="J243">
        <v>1309.01</v>
      </c>
      <c r="K243">
        <v>1309.01</v>
      </c>
      <c r="L243">
        <v>1309.01</v>
      </c>
      <c r="M243">
        <v>1309.01</v>
      </c>
      <c r="N243">
        <v>1309.01</v>
      </c>
      <c r="O243">
        <v>1309.01</v>
      </c>
      <c r="P243">
        <v>1309.01</v>
      </c>
      <c r="Q243">
        <v>1309.01</v>
      </c>
      <c r="R243">
        <v>1309.01</v>
      </c>
      <c r="S243" t="s">
        <v>979</v>
      </c>
    </row>
    <row r="244" spans="1:19" x14ac:dyDescent="0.25">
      <c r="A244">
        <v>6052</v>
      </c>
      <c r="B244">
        <v>2008.51</v>
      </c>
      <c r="C244">
        <v>500</v>
      </c>
      <c r="D244">
        <v>3180.31</v>
      </c>
      <c r="E244">
        <v>2583.6</v>
      </c>
      <c r="F244">
        <v>2106.7399999999998</v>
      </c>
      <c r="G244">
        <v>500</v>
      </c>
      <c r="H244">
        <v>2354.64</v>
      </c>
      <c r="I244">
        <v>2166.48</v>
      </c>
      <c r="J244">
        <v>500</v>
      </c>
      <c r="K244">
        <v>2670.14</v>
      </c>
      <c r="L244">
        <v>500</v>
      </c>
      <c r="M244">
        <v>500</v>
      </c>
      <c r="N244">
        <v>500</v>
      </c>
      <c r="O244">
        <v>500</v>
      </c>
      <c r="P244">
        <v>500</v>
      </c>
      <c r="Q244">
        <v>500</v>
      </c>
      <c r="R244">
        <v>500</v>
      </c>
      <c r="S244" t="s">
        <v>1319</v>
      </c>
    </row>
    <row r="245" spans="1:19" x14ac:dyDescent="0.25">
      <c r="A245">
        <v>6054</v>
      </c>
      <c r="B245">
        <v>1309.01</v>
      </c>
      <c r="C245">
        <v>1309.01</v>
      </c>
      <c r="D245">
        <v>1309.01</v>
      </c>
      <c r="E245">
        <v>1309.01</v>
      </c>
      <c r="F245">
        <v>1309.01</v>
      </c>
      <c r="G245">
        <v>1309.01</v>
      </c>
      <c r="H245">
        <v>1309.01</v>
      </c>
      <c r="I245">
        <v>1309.01</v>
      </c>
      <c r="J245">
        <v>1309.01</v>
      </c>
      <c r="K245">
        <v>1309.01</v>
      </c>
      <c r="L245">
        <v>1309.01</v>
      </c>
      <c r="M245">
        <v>1309.01</v>
      </c>
      <c r="N245">
        <v>1309.01</v>
      </c>
      <c r="O245">
        <v>1309.01</v>
      </c>
      <c r="P245">
        <v>1309.01</v>
      </c>
      <c r="Q245">
        <v>1309.01</v>
      </c>
      <c r="R245">
        <v>1309.01</v>
      </c>
      <c r="S245" t="s">
        <v>943</v>
      </c>
    </row>
    <row r="246" spans="1:19" x14ac:dyDescent="0.25">
      <c r="A246">
        <v>6055</v>
      </c>
      <c r="B246">
        <v>1309.01</v>
      </c>
      <c r="C246">
        <v>1309.01</v>
      </c>
      <c r="D246">
        <v>1309.01</v>
      </c>
      <c r="E246">
        <v>1309.01</v>
      </c>
      <c r="F246">
        <v>1309.01</v>
      </c>
      <c r="G246">
        <v>1309.01</v>
      </c>
      <c r="H246">
        <v>1309.01</v>
      </c>
      <c r="I246">
        <v>1309.01</v>
      </c>
      <c r="J246">
        <v>1309.01</v>
      </c>
      <c r="K246">
        <v>1309.01</v>
      </c>
      <c r="L246">
        <v>1309.01</v>
      </c>
      <c r="M246">
        <v>1309.01</v>
      </c>
      <c r="N246">
        <v>1309.01</v>
      </c>
      <c r="O246">
        <v>1309.01</v>
      </c>
      <c r="P246">
        <v>1309.01</v>
      </c>
      <c r="Q246">
        <v>1309.01</v>
      </c>
      <c r="R246">
        <v>1309.01</v>
      </c>
      <c r="S246" t="s">
        <v>364</v>
      </c>
    </row>
    <row r="247" spans="1:19" x14ac:dyDescent="0.25">
      <c r="A247">
        <v>6056</v>
      </c>
      <c r="B247">
        <v>1309.01</v>
      </c>
      <c r="C247">
        <v>1309.01</v>
      </c>
      <c r="D247">
        <v>1309.01</v>
      </c>
      <c r="E247">
        <v>1309.01</v>
      </c>
      <c r="F247">
        <v>1309.01</v>
      </c>
      <c r="G247">
        <v>1309.01</v>
      </c>
      <c r="H247">
        <v>1309.01</v>
      </c>
      <c r="I247">
        <v>1309.01</v>
      </c>
      <c r="J247">
        <v>1309.01</v>
      </c>
      <c r="K247">
        <v>1309.01</v>
      </c>
      <c r="L247">
        <v>1309.01</v>
      </c>
      <c r="M247">
        <v>1309.01</v>
      </c>
      <c r="N247">
        <v>1309.01</v>
      </c>
      <c r="O247">
        <v>1309.01</v>
      </c>
      <c r="P247">
        <v>1309.01</v>
      </c>
      <c r="Q247">
        <v>1309.01</v>
      </c>
      <c r="R247">
        <v>1309.01</v>
      </c>
      <c r="S247" t="s">
        <v>944</v>
      </c>
    </row>
    <row r="248" spans="1:19" x14ac:dyDescent="0.25">
      <c r="A248">
        <v>6058</v>
      </c>
      <c r="B248">
        <v>2435.2399999999998</v>
      </c>
      <c r="C248">
        <v>2097.42</v>
      </c>
      <c r="D248">
        <v>3150.92</v>
      </c>
      <c r="E248">
        <v>4266.55</v>
      </c>
      <c r="F248">
        <v>2269.36</v>
      </c>
      <c r="G248">
        <v>1774.18</v>
      </c>
      <c r="H248">
        <v>1442.27</v>
      </c>
      <c r="I248">
        <v>2021.88</v>
      </c>
      <c r="J248">
        <v>2053.15</v>
      </c>
      <c r="K248">
        <v>2201.02</v>
      </c>
      <c r="L248">
        <v>623</v>
      </c>
      <c r="M248">
        <v>465.25</v>
      </c>
      <c r="N248">
        <v>317.08999999999997</v>
      </c>
      <c r="O248">
        <v>292</v>
      </c>
      <c r="P248">
        <v>1837.5</v>
      </c>
      <c r="Q248">
        <v>2086.9299999999998</v>
      </c>
      <c r="R248">
        <v>1642.59</v>
      </c>
      <c r="S248" t="s">
        <v>1469</v>
      </c>
    </row>
    <row r="249" spans="1:19" x14ac:dyDescent="0.25">
      <c r="A249">
        <v>6059</v>
      </c>
      <c r="B249">
        <v>2651.43</v>
      </c>
      <c r="C249">
        <v>2000</v>
      </c>
      <c r="D249">
        <v>2000</v>
      </c>
      <c r="E249">
        <v>2000</v>
      </c>
      <c r="F249">
        <v>2000</v>
      </c>
      <c r="G249">
        <v>2000</v>
      </c>
      <c r="H249">
        <v>2000</v>
      </c>
      <c r="I249">
        <v>2000</v>
      </c>
      <c r="J249">
        <v>2000</v>
      </c>
      <c r="K249">
        <v>2000</v>
      </c>
      <c r="L249">
        <v>2000</v>
      </c>
      <c r="M249">
        <v>2000</v>
      </c>
      <c r="N249">
        <v>2000</v>
      </c>
      <c r="O249">
        <v>2000</v>
      </c>
      <c r="P249">
        <v>2000</v>
      </c>
      <c r="Q249">
        <v>2000</v>
      </c>
      <c r="R249">
        <v>2000</v>
      </c>
      <c r="S249" t="s">
        <v>1105</v>
      </c>
    </row>
    <row r="250" spans="1:19" x14ac:dyDescent="0.25">
      <c r="A250">
        <v>6060</v>
      </c>
      <c r="B250">
        <v>1309.01</v>
      </c>
      <c r="C250">
        <v>1309.01</v>
      </c>
      <c r="D250">
        <v>1309.01</v>
      </c>
      <c r="E250">
        <v>1309.01</v>
      </c>
      <c r="F250">
        <v>1309.01</v>
      </c>
      <c r="G250">
        <v>1309.01</v>
      </c>
      <c r="H250">
        <v>1309.01</v>
      </c>
      <c r="I250">
        <v>1309.01</v>
      </c>
      <c r="J250">
        <v>1309.01</v>
      </c>
      <c r="K250">
        <v>1309.01</v>
      </c>
      <c r="L250">
        <v>1309.01</v>
      </c>
      <c r="M250">
        <v>1309.01</v>
      </c>
      <c r="N250">
        <v>1309.01</v>
      </c>
      <c r="O250">
        <v>1309.01</v>
      </c>
      <c r="P250">
        <v>1309.01</v>
      </c>
      <c r="Q250">
        <v>1309.01</v>
      </c>
      <c r="R250">
        <v>1309.01</v>
      </c>
      <c r="S250" t="s">
        <v>913</v>
      </c>
    </row>
    <row r="251" spans="1:19" x14ac:dyDescent="0.25">
      <c r="A251">
        <v>6076</v>
      </c>
      <c r="B251">
        <v>2272.6999999999998</v>
      </c>
      <c r="C251">
        <v>767.48</v>
      </c>
      <c r="D251">
        <v>3358.31</v>
      </c>
      <c r="E251">
        <v>6397.29</v>
      </c>
      <c r="F251">
        <v>2017.8</v>
      </c>
      <c r="G251">
        <v>2222.77</v>
      </c>
      <c r="H251">
        <v>1583.74</v>
      </c>
      <c r="I251">
        <v>2163.91</v>
      </c>
      <c r="J251">
        <v>756.24</v>
      </c>
      <c r="K251">
        <v>1393.73</v>
      </c>
      <c r="L251">
        <v>636.51</v>
      </c>
      <c r="M251">
        <v>475</v>
      </c>
      <c r="N251">
        <v>792.31</v>
      </c>
      <c r="O251">
        <v>475</v>
      </c>
      <c r="P251">
        <v>2500</v>
      </c>
      <c r="Q251">
        <v>1933.16</v>
      </c>
      <c r="R251">
        <v>1822.62</v>
      </c>
      <c r="S251" t="s">
        <v>1107</v>
      </c>
    </row>
    <row r="252" spans="1:19" x14ac:dyDescent="0.25">
      <c r="A252">
        <v>6081</v>
      </c>
      <c r="B252">
        <v>3854.47</v>
      </c>
      <c r="C252">
        <v>2788.12</v>
      </c>
      <c r="D252">
        <v>3600.09</v>
      </c>
      <c r="E252">
        <v>3902.77</v>
      </c>
      <c r="F252">
        <v>608.21</v>
      </c>
      <c r="G252">
        <v>1658.85</v>
      </c>
      <c r="H252">
        <v>2606.13</v>
      </c>
      <c r="I252">
        <v>2728.86</v>
      </c>
      <c r="J252">
        <v>2116.38</v>
      </c>
      <c r="K252">
        <v>2146.86</v>
      </c>
      <c r="L252">
        <v>608.21</v>
      </c>
      <c r="M252">
        <v>608.21</v>
      </c>
      <c r="N252">
        <v>1100</v>
      </c>
      <c r="O252">
        <v>608.21</v>
      </c>
      <c r="P252">
        <v>1800</v>
      </c>
      <c r="Q252">
        <v>2349.0700000000002</v>
      </c>
      <c r="R252">
        <v>608.21</v>
      </c>
      <c r="S252" t="s">
        <v>1470</v>
      </c>
    </row>
    <row r="253" spans="1:19" x14ac:dyDescent="0.25">
      <c r="A253">
        <v>6084</v>
      </c>
      <c r="B253">
        <v>1443.47</v>
      </c>
      <c r="C253">
        <v>2137.1799999999998</v>
      </c>
      <c r="D253">
        <v>2190.12</v>
      </c>
      <c r="E253">
        <v>4765.51</v>
      </c>
      <c r="F253">
        <v>2180.4699999999998</v>
      </c>
      <c r="G253">
        <v>1148.4100000000001</v>
      </c>
      <c r="H253">
        <v>1227.6099999999999</v>
      </c>
      <c r="I253">
        <v>1324.24</v>
      </c>
      <c r="J253">
        <v>2000</v>
      </c>
      <c r="K253">
        <v>1536.34</v>
      </c>
      <c r="L253">
        <v>591.01</v>
      </c>
      <c r="M253">
        <v>558.55999999999995</v>
      </c>
      <c r="N253">
        <v>445.67</v>
      </c>
      <c r="O253">
        <v>445.67</v>
      </c>
      <c r="P253">
        <v>2500</v>
      </c>
      <c r="Q253">
        <v>1954.81</v>
      </c>
      <c r="R253">
        <v>619.69000000000005</v>
      </c>
      <c r="S253" t="s">
        <v>1108</v>
      </c>
    </row>
    <row r="254" spans="1:19" x14ac:dyDescent="0.25">
      <c r="A254">
        <v>6085</v>
      </c>
      <c r="B254">
        <v>4100</v>
      </c>
      <c r="C254">
        <v>2419.92</v>
      </c>
      <c r="D254">
        <v>2419.92</v>
      </c>
      <c r="E254">
        <v>3108.48</v>
      </c>
      <c r="F254">
        <v>2419.92</v>
      </c>
      <c r="G254">
        <v>2419.92</v>
      </c>
      <c r="H254">
        <v>2419.92</v>
      </c>
      <c r="I254">
        <v>3194.83</v>
      </c>
      <c r="J254">
        <v>2419.92</v>
      </c>
      <c r="K254">
        <v>2419.92</v>
      </c>
      <c r="L254">
        <v>2419.92</v>
      </c>
      <c r="M254">
        <v>2419.92</v>
      </c>
      <c r="N254">
        <v>2419.92</v>
      </c>
      <c r="O254">
        <v>2419.92</v>
      </c>
      <c r="P254">
        <v>2419.92</v>
      </c>
      <c r="Q254">
        <v>2419.92</v>
      </c>
      <c r="R254">
        <v>2419.92</v>
      </c>
      <c r="S254" t="s">
        <v>1471</v>
      </c>
    </row>
    <row r="255" spans="1:19" x14ac:dyDescent="0.25">
      <c r="A255">
        <v>6086</v>
      </c>
      <c r="B255">
        <v>275</v>
      </c>
      <c r="C255">
        <v>275</v>
      </c>
      <c r="D255">
        <v>275</v>
      </c>
      <c r="E255">
        <v>275</v>
      </c>
      <c r="F255">
        <v>1700</v>
      </c>
      <c r="G255">
        <v>275</v>
      </c>
      <c r="H255">
        <v>275</v>
      </c>
      <c r="I255">
        <v>275</v>
      </c>
      <c r="J255">
        <v>275</v>
      </c>
      <c r="K255">
        <v>1849.65</v>
      </c>
      <c r="L255">
        <v>1168.81</v>
      </c>
      <c r="M255">
        <v>275</v>
      </c>
      <c r="N255">
        <v>275</v>
      </c>
      <c r="O255">
        <v>450</v>
      </c>
      <c r="P255">
        <v>275</v>
      </c>
      <c r="Q255">
        <v>2000</v>
      </c>
      <c r="R255">
        <v>275</v>
      </c>
      <c r="S255" t="s">
        <v>1472</v>
      </c>
    </row>
    <row r="256" spans="1:19" x14ac:dyDescent="0.25">
      <c r="A256">
        <v>6094</v>
      </c>
      <c r="B256">
        <v>489.46</v>
      </c>
      <c r="C256">
        <v>489.46</v>
      </c>
      <c r="D256">
        <v>489.46</v>
      </c>
      <c r="E256">
        <v>489.46</v>
      </c>
      <c r="F256">
        <v>489.46</v>
      </c>
      <c r="G256">
        <v>489.46</v>
      </c>
      <c r="H256">
        <v>489.46</v>
      </c>
      <c r="I256">
        <v>489.46</v>
      </c>
      <c r="J256">
        <v>489.46</v>
      </c>
      <c r="K256">
        <v>1800</v>
      </c>
      <c r="L256">
        <v>666.49</v>
      </c>
      <c r="M256">
        <v>649.9</v>
      </c>
      <c r="N256">
        <v>489.46</v>
      </c>
      <c r="O256">
        <v>489.46</v>
      </c>
      <c r="P256">
        <v>489.46</v>
      </c>
      <c r="Q256">
        <v>489.46</v>
      </c>
      <c r="R256">
        <v>489.46</v>
      </c>
      <c r="S256" t="s">
        <v>1473</v>
      </c>
    </row>
    <row r="257" spans="1:19" x14ac:dyDescent="0.25">
      <c r="A257">
        <v>6095</v>
      </c>
      <c r="B257">
        <v>2723.81</v>
      </c>
      <c r="C257">
        <v>1080</v>
      </c>
      <c r="D257">
        <v>4452.75</v>
      </c>
      <c r="E257">
        <v>4500</v>
      </c>
      <c r="F257">
        <v>1080</v>
      </c>
      <c r="G257">
        <v>3705.26</v>
      </c>
      <c r="H257">
        <v>2850</v>
      </c>
      <c r="I257">
        <v>3030.7</v>
      </c>
      <c r="J257">
        <v>2051.06</v>
      </c>
      <c r="K257">
        <v>2235.71</v>
      </c>
      <c r="L257">
        <v>1080</v>
      </c>
      <c r="M257">
        <v>1080</v>
      </c>
      <c r="N257">
        <v>1080</v>
      </c>
      <c r="O257">
        <v>1080</v>
      </c>
      <c r="P257">
        <v>1080</v>
      </c>
      <c r="Q257">
        <v>1080</v>
      </c>
      <c r="R257">
        <v>2012.87</v>
      </c>
      <c r="S257" t="s">
        <v>1115</v>
      </c>
    </row>
    <row r="258" spans="1:19" x14ac:dyDescent="0.25">
      <c r="A258">
        <v>6104</v>
      </c>
      <c r="B258">
        <v>1309.01</v>
      </c>
      <c r="C258">
        <v>1309.01</v>
      </c>
      <c r="D258">
        <v>1309.01</v>
      </c>
      <c r="E258">
        <v>1309.01</v>
      </c>
      <c r="F258">
        <v>1309.01</v>
      </c>
      <c r="G258">
        <v>1309.01</v>
      </c>
      <c r="H258">
        <v>1309.01</v>
      </c>
      <c r="I258">
        <v>1309.01</v>
      </c>
      <c r="J258">
        <v>1309.01</v>
      </c>
      <c r="K258">
        <v>1309.01</v>
      </c>
      <c r="L258">
        <v>1309.01</v>
      </c>
      <c r="M258">
        <v>1309.01</v>
      </c>
      <c r="N258">
        <v>1309.01</v>
      </c>
      <c r="O258">
        <v>1309.01</v>
      </c>
      <c r="P258">
        <v>1309.01</v>
      </c>
      <c r="Q258">
        <v>1309.01</v>
      </c>
      <c r="R258">
        <v>1309.01</v>
      </c>
      <c r="S258" t="s">
        <v>424</v>
      </c>
    </row>
    <row r="259" spans="1:19" x14ac:dyDescent="0.25">
      <c r="A259">
        <v>6105</v>
      </c>
      <c r="B259">
        <v>1309.01</v>
      </c>
      <c r="C259">
        <v>1309.01</v>
      </c>
      <c r="D259">
        <v>1309.01</v>
      </c>
      <c r="E259">
        <v>1309.01</v>
      </c>
      <c r="F259">
        <v>1309.01</v>
      </c>
      <c r="G259">
        <v>1309.01</v>
      </c>
      <c r="H259">
        <v>1309.01</v>
      </c>
      <c r="I259">
        <v>1309.01</v>
      </c>
      <c r="J259">
        <v>1309.01</v>
      </c>
      <c r="K259">
        <v>1309.01</v>
      </c>
      <c r="L259">
        <v>1309.01</v>
      </c>
      <c r="M259">
        <v>1309.01</v>
      </c>
      <c r="N259">
        <v>1309.01</v>
      </c>
      <c r="O259">
        <v>1309.01</v>
      </c>
      <c r="P259">
        <v>1309.01</v>
      </c>
      <c r="Q259">
        <v>1309.01</v>
      </c>
      <c r="R259">
        <v>1309.01</v>
      </c>
      <c r="S259" t="s">
        <v>426</v>
      </c>
    </row>
    <row r="260" spans="1:19" x14ac:dyDescent="0.25">
      <c r="A260">
        <v>6106</v>
      </c>
      <c r="B260">
        <v>2254.48</v>
      </c>
      <c r="C260">
        <v>2042.28</v>
      </c>
      <c r="D260">
        <v>3146.97</v>
      </c>
      <c r="E260">
        <v>4035.51</v>
      </c>
      <c r="F260">
        <v>2483.14</v>
      </c>
      <c r="G260">
        <v>1191.93</v>
      </c>
      <c r="H260">
        <v>1685.18</v>
      </c>
      <c r="I260">
        <v>1559.61</v>
      </c>
      <c r="J260">
        <v>803</v>
      </c>
      <c r="K260">
        <v>1994.33</v>
      </c>
      <c r="L260">
        <v>683.92</v>
      </c>
      <c r="M260">
        <v>585.49</v>
      </c>
      <c r="N260">
        <v>347.11</v>
      </c>
      <c r="O260">
        <v>424.18</v>
      </c>
      <c r="P260">
        <v>347.11</v>
      </c>
      <c r="Q260">
        <v>2253.3200000000002</v>
      </c>
      <c r="R260">
        <v>767.63</v>
      </c>
      <c r="S260" t="s">
        <v>1120</v>
      </c>
    </row>
    <row r="261" spans="1:19" x14ac:dyDescent="0.25">
      <c r="A261">
        <v>6107</v>
      </c>
      <c r="B261">
        <v>1918.03</v>
      </c>
      <c r="C261">
        <v>1427.66</v>
      </c>
      <c r="D261">
        <v>3677.39</v>
      </c>
      <c r="E261">
        <v>8097.9</v>
      </c>
      <c r="F261">
        <v>2041.32</v>
      </c>
      <c r="G261">
        <v>729.65</v>
      </c>
      <c r="H261">
        <v>1868.67</v>
      </c>
      <c r="I261">
        <v>1765.6</v>
      </c>
      <c r="J261">
        <v>754.52</v>
      </c>
      <c r="K261">
        <v>1198.1199999999999</v>
      </c>
      <c r="L261">
        <v>714.19</v>
      </c>
      <c r="M261">
        <v>621.74</v>
      </c>
      <c r="N261">
        <v>264.13</v>
      </c>
      <c r="O261">
        <v>264.13</v>
      </c>
      <c r="P261">
        <v>2500</v>
      </c>
      <c r="Q261">
        <v>2249.96</v>
      </c>
      <c r="R261">
        <v>955.35</v>
      </c>
      <c r="S261" t="s">
        <v>1119</v>
      </c>
    </row>
    <row r="262" spans="1:19" x14ac:dyDescent="0.25">
      <c r="A262">
        <v>6112</v>
      </c>
      <c r="B262">
        <v>3377.62</v>
      </c>
      <c r="C262">
        <v>2259.85</v>
      </c>
      <c r="D262">
        <v>3825.47</v>
      </c>
      <c r="E262">
        <v>2910.28</v>
      </c>
      <c r="F262">
        <v>757.69</v>
      </c>
      <c r="G262">
        <v>3589.18</v>
      </c>
      <c r="H262">
        <v>1774.23</v>
      </c>
      <c r="I262">
        <v>2345.88</v>
      </c>
      <c r="J262">
        <v>2848.91</v>
      </c>
      <c r="K262">
        <v>2678.82</v>
      </c>
      <c r="L262">
        <v>629.66999999999996</v>
      </c>
      <c r="M262">
        <v>475.49</v>
      </c>
      <c r="N262">
        <v>267</v>
      </c>
      <c r="O262">
        <v>267</v>
      </c>
      <c r="P262">
        <v>4600</v>
      </c>
      <c r="Q262">
        <v>1696.49</v>
      </c>
      <c r="R262">
        <v>636.51</v>
      </c>
      <c r="S262" t="s">
        <v>1320</v>
      </c>
    </row>
    <row r="263" spans="1:19" x14ac:dyDescent="0.25">
      <c r="A263">
        <v>6118</v>
      </c>
      <c r="B263">
        <v>3000</v>
      </c>
      <c r="C263">
        <v>1535.38</v>
      </c>
      <c r="D263">
        <v>2812.5</v>
      </c>
      <c r="E263">
        <v>3800</v>
      </c>
      <c r="F263">
        <v>1535.38</v>
      </c>
      <c r="G263">
        <v>3100</v>
      </c>
      <c r="H263">
        <v>1535.38</v>
      </c>
      <c r="I263">
        <v>1535.38</v>
      </c>
      <c r="J263">
        <v>1535.38</v>
      </c>
      <c r="K263">
        <v>2200</v>
      </c>
      <c r="L263">
        <v>1535.38</v>
      </c>
      <c r="M263">
        <v>1535.38</v>
      </c>
      <c r="N263">
        <v>1535.38</v>
      </c>
      <c r="O263">
        <v>1535.38</v>
      </c>
      <c r="P263">
        <v>1535.38</v>
      </c>
      <c r="Q263">
        <v>1535.38</v>
      </c>
      <c r="R263">
        <v>1535.38</v>
      </c>
      <c r="S263" t="s">
        <v>1321</v>
      </c>
    </row>
    <row r="264" spans="1:19" x14ac:dyDescent="0.25">
      <c r="A264">
        <v>6121</v>
      </c>
      <c r="B264">
        <v>505</v>
      </c>
      <c r="C264">
        <v>505</v>
      </c>
      <c r="D264">
        <v>505</v>
      </c>
      <c r="E264">
        <v>505</v>
      </c>
      <c r="F264">
        <v>505</v>
      </c>
      <c r="G264">
        <v>505</v>
      </c>
      <c r="H264">
        <v>505</v>
      </c>
      <c r="I264">
        <v>505</v>
      </c>
      <c r="J264">
        <v>505</v>
      </c>
      <c r="K264">
        <v>505</v>
      </c>
      <c r="L264">
        <v>505</v>
      </c>
      <c r="M264">
        <v>505</v>
      </c>
      <c r="N264">
        <v>505</v>
      </c>
      <c r="O264">
        <v>505</v>
      </c>
      <c r="P264">
        <v>505</v>
      </c>
      <c r="Q264">
        <v>505</v>
      </c>
      <c r="R264">
        <v>505</v>
      </c>
      <c r="S264" t="s">
        <v>1125</v>
      </c>
    </row>
    <row r="265" spans="1:19" x14ac:dyDescent="0.25">
      <c r="A265">
        <v>6122</v>
      </c>
      <c r="B265">
        <v>299.44</v>
      </c>
      <c r="C265">
        <v>299.44</v>
      </c>
      <c r="D265">
        <v>299.44</v>
      </c>
      <c r="E265">
        <v>299.44</v>
      </c>
      <c r="F265">
        <v>1800</v>
      </c>
      <c r="G265">
        <v>299.44</v>
      </c>
      <c r="H265">
        <v>299.44</v>
      </c>
      <c r="I265">
        <v>299.44</v>
      </c>
      <c r="J265">
        <v>299.44</v>
      </c>
      <c r="K265">
        <v>299.44</v>
      </c>
      <c r="L265">
        <v>355.04</v>
      </c>
      <c r="M265">
        <v>307.72000000000003</v>
      </c>
      <c r="N265">
        <v>299.44</v>
      </c>
      <c r="O265">
        <v>326.70999999999998</v>
      </c>
      <c r="P265">
        <v>299.44</v>
      </c>
      <c r="Q265">
        <v>299.44</v>
      </c>
      <c r="R265">
        <v>299.44</v>
      </c>
      <c r="S265" t="s">
        <v>1322</v>
      </c>
    </row>
    <row r="266" spans="1:19" x14ac:dyDescent="0.25">
      <c r="A266">
        <v>6123</v>
      </c>
      <c r="B266">
        <v>265.87</v>
      </c>
      <c r="C266">
        <v>265.87</v>
      </c>
      <c r="D266">
        <v>265.87</v>
      </c>
      <c r="E266">
        <v>265.87</v>
      </c>
      <c r="F266">
        <v>265.87</v>
      </c>
      <c r="G266">
        <v>265.87</v>
      </c>
      <c r="H266">
        <v>265.87</v>
      </c>
      <c r="I266">
        <v>265.87</v>
      </c>
      <c r="J266">
        <v>265.87</v>
      </c>
      <c r="K266">
        <v>265.87</v>
      </c>
      <c r="L266">
        <v>550</v>
      </c>
      <c r="M266">
        <v>265.87</v>
      </c>
      <c r="N266">
        <v>374.81</v>
      </c>
      <c r="O266">
        <v>323.45999999999998</v>
      </c>
      <c r="P266">
        <v>265.87</v>
      </c>
      <c r="Q266">
        <v>265.87</v>
      </c>
      <c r="R266">
        <v>265.87</v>
      </c>
      <c r="S266" t="s">
        <v>1127</v>
      </c>
    </row>
    <row r="267" spans="1:19" x14ac:dyDescent="0.25">
      <c r="A267">
        <v>6124</v>
      </c>
      <c r="B267">
        <v>1309.01</v>
      </c>
      <c r="C267">
        <v>1309.01</v>
      </c>
      <c r="D267">
        <v>1309.01</v>
      </c>
      <c r="E267">
        <v>1309.01</v>
      </c>
      <c r="F267">
        <v>1309.01</v>
      </c>
      <c r="G267">
        <v>1309.01</v>
      </c>
      <c r="H267">
        <v>1309.01</v>
      </c>
      <c r="I267">
        <v>1309.01</v>
      </c>
      <c r="J267">
        <v>1309.01</v>
      </c>
      <c r="K267">
        <v>1309.01</v>
      </c>
      <c r="L267">
        <v>1309.01</v>
      </c>
      <c r="M267">
        <v>1309.01</v>
      </c>
      <c r="N267">
        <v>1309.01</v>
      </c>
      <c r="O267">
        <v>1309.01</v>
      </c>
      <c r="P267">
        <v>1309.01</v>
      </c>
      <c r="Q267">
        <v>1309.01</v>
      </c>
      <c r="R267">
        <v>1309.01</v>
      </c>
      <c r="S267" t="s">
        <v>1474</v>
      </c>
    </row>
    <row r="268" spans="1:19" x14ac:dyDescent="0.25">
      <c r="A268">
        <v>6125</v>
      </c>
      <c r="B268">
        <v>1665</v>
      </c>
      <c r="C268">
        <v>1665</v>
      </c>
      <c r="D268">
        <v>1665</v>
      </c>
      <c r="E268">
        <v>1665</v>
      </c>
      <c r="F268">
        <v>1665</v>
      </c>
      <c r="G268">
        <v>1665</v>
      </c>
      <c r="H268">
        <v>1665</v>
      </c>
      <c r="I268">
        <v>1665</v>
      </c>
      <c r="J268">
        <v>1665</v>
      </c>
      <c r="K268">
        <v>1665</v>
      </c>
      <c r="L268">
        <v>1665</v>
      </c>
      <c r="M268">
        <v>1665</v>
      </c>
      <c r="N268">
        <v>1665</v>
      </c>
      <c r="O268">
        <v>1665</v>
      </c>
      <c r="P268">
        <v>1665</v>
      </c>
      <c r="Q268">
        <v>1665</v>
      </c>
      <c r="R268">
        <v>1665</v>
      </c>
      <c r="S268" t="s">
        <v>1506</v>
      </c>
    </row>
    <row r="269" spans="1:19" x14ac:dyDescent="0.25">
      <c r="A269">
        <v>6126</v>
      </c>
      <c r="B269">
        <v>1309.01</v>
      </c>
      <c r="C269">
        <v>1309.01</v>
      </c>
      <c r="D269">
        <v>1309.01</v>
      </c>
      <c r="E269">
        <v>1309.01</v>
      </c>
      <c r="F269">
        <v>1309.01</v>
      </c>
      <c r="G269">
        <v>1309.01</v>
      </c>
      <c r="H269">
        <v>1309.01</v>
      </c>
      <c r="I269">
        <v>1309.01</v>
      </c>
      <c r="J269">
        <v>1309.01</v>
      </c>
      <c r="K269">
        <v>1309.01</v>
      </c>
      <c r="L269">
        <v>1309.01</v>
      </c>
      <c r="M269">
        <v>1309.01</v>
      </c>
      <c r="N269">
        <v>1309.01</v>
      </c>
      <c r="O269">
        <v>1309.01</v>
      </c>
      <c r="P269">
        <v>1309.01</v>
      </c>
      <c r="Q269">
        <v>1309.01</v>
      </c>
      <c r="R269">
        <v>1309.01</v>
      </c>
      <c r="S269" t="s">
        <v>465</v>
      </c>
    </row>
    <row r="270" spans="1:19" x14ac:dyDescent="0.25">
      <c r="A270">
        <v>6127</v>
      </c>
      <c r="B270">
        <v>2216.94</v>
      </c>
      <c r="C270">
        <v>2082.4299999999998</v>
      </c>
      <c r="D270">
        <v>2962.6</v>
      </c>
      <c r="E270">
        <v>5676.29</v>
      </c>
      <c r="F270">
        <v>2172.0100000000002</v>
      </c>
      <c r="G270">
        <v>2048.06</v>
      </c>
      <c r="H270">
        <v>2128</v>
      </c>
      <c r="I270">
        <v>2112.6799999999998</v>
      </c>
      <c r="J270">
        <v>2216.92</v>
      </c>
      <c r="K270">
        <v>1724.96</v>
      </c>
      <c r="L270">
        <v>856.34</v>
      </c>
      <c r="M270">
        <v>429.13</v>
      </c>
      <c r="N270">
        <v>350</v>
      </c>
      <c r="O270">
        <v>350</v>
      </c>
      <c r="P270">
        <v>350</v>
      </c>
      <c r="Q270">
        <v>2238.52</v>
      </c>
      <c r="R270">
        <v>350</v>
      </c>
      <c r="S270" t="s">
        <v>1475</v>
      </c>
    </row>
    <row r="271" spans="1:19" x14ac:dyDescent="0.25">
      <c r="A271">
        <v>6133</v>
      </c>
      <c r="B271">
        <v>500</v>
      </c>
      <c r="C271">
        <v>1650</v>
      </c>
      <c r="D271">
        <v>500</v>
      </c>
      <c r="E271">
        <v>500</v>
      </c>
      <c r="F271">
        <v>500</v>
      </c>
      <c r="G271">
        <v>1350</v>
      </c>
      <c r="H271">
        <v>500</v>
      </c>
      <c r="I271">
        <v>6500</v>
      </c>
      <c r="J271">
        <v>500</v>
      </c>
      <c r="K271">
        <v>1840.91</v>
      </c>
      <c r="L271">
        <v>1370.14</v>
      </c>
      <c r="M271">
        <v>500</v>
      </c>
      <c r="N271">
        <v>500</v>
      </c>
      <c r="O271">
        <v>500</v>
      </c>
      <c r="P271">
        <v>500</v>
      </c>
      <c r="Q271">
        <v>500</v>
      </c>
      <c r="R271">
        <v>500</v>
      </c>
      <c r="S271" t="s">
        <v>1130</v>
      </c>
    </row>
    <row r="272" spans="1:19" x14ac:dyDescent="0.25">
      <c r="A272">
        <v>6136</v>
      </c>
      <c r="B272">
        <v>1850</v>
      </c>
      <c r="C272">
        <v>436.79</v>
      </c>
      <c r="D272">
        <v>3454.05</v>
      </c>
      <c r="E272">
        <v>436.79</v>
      </c>
      <c r="F272">
        <v>1516.28</v>
      </c>
      <c r="G272">
        <v>436.79</v>
      </c>
      <c r="H272">
        <v>436.79</v>
      </c>
      <c r="I272">
        <v>2695.31</v>
      </c>
      <c r="J272">
        <v>1527.32</v>
      </c>
      <c r="K272">
        <v>1929.79</v>
      </c>
      <c r="L272">
        <v>553.04</v>
      </c>
      <c r="M272">
        <v>1200</v>
      </c>
      <c r="N272">
        <v>436.79</v>
      </c>
      <c r="O272">
        <v>436.79</v>
      </c>
      <c r="P272">
        <v>1828.57</v>
      </c>
      <c r="Q272">
        <v>2047.61</v>
      </c>
      <c r="R272">
        <v>2375</v>
      </c>
      <c r="S272" t="s">
        <v>1133</v>
      </c>
    </row>
    <row r="273" spans="1:19" x14ac:dyDescent="0.25">
      <c r="A273">
        <v>6140</v>
      </c>
      <c r="B273">
        <v>465.91</v>
      </c>
      <c r="C273">
        <v>465.91</v>
      </c>
      <c r="D273">
        <v>465.91</v>
      </c>
      <c r="E273">
        <v>465.91</v>
      </c>
      <c r="F273">
        <v>465.91</v>
      </c>
      <c r="G273">
        <v>465.91</v>
      </c>
      <c r="H273">
        <v>465.91</v>
      </c>
      <c r="I273">
        <v>465.91</v>
      </c>
      <c r="J273">
        <v>465.91</v>
      </c>
      <c r="K273">
        <v>465.91</v>
      </c>
      <c r="L273">
        <v>465.91</v>
      </c>
      <c r="M273">
        <v>465.91</v>
      </c>
      <c r="N273">
        <v>465.91</v>
      </c>
      <c r="O273">
        <v>465.91</v>
      </c>
      <c r="P273">
        <v>465.91</v>
      </c>
      <c r="Q273">
        <v>465.91</v>
      </c>
      <c r="R273">
        <v>465.91</v>
      </c>
      <c r="S273" t="s">
        <v>1137</v>
      </c>
    </row>
    <row r="274" spans="1:19" x14ac:dyDescent="0.25">
      <c r="A274">
        <v>6154</v>
      </c>
      <c r="B274">
        <v>1941.39</v>
      </c>
      <c r="C274">
        <v>1745.24</v>
      </c>
      <c r="D274">
        <v>3331.01</v>
      </c>
      <c r="E274">
        <v>4853.66</v>
      </c>
      <c r="F274">
        <v>2915.85</v>
      </c>
      <c r="G274">
        <v>1269.45</v>
      </c>
      <c r="H274">
        <v>2283.4699999999998</v>
      </c>
      <c r="I274">
        <v>2317.58</v>
      </c>
      <c r="J274">
        <v>1953.39</v>
      </c>
      <c r="K274">
        <v>1820.33</v>
      </c>
      <c r="L274">
        <v>635.22</v>
      </c>
      <c r="M274">
        <v>348.85</v>
      </c>
      <c r="N274">
        <v>332.82</v>
      </c>
      <c r="O274">
        <v>325.61</v>
      </c>
      <c r="P274">
        <v>2116.2800000000002</v>
      </c>
      <c r="Q274">
        <v>2254.21</v>
      </c>
      <c r="R274">
        <v>250</v>
      </c>
      <c r="S274" t="s">
        <v>1140</v>
      </c>
    </row>
    <row r="275" spans="1:19" x14ac:dyDescent="0.25">
      <c r="A275">
        <v>6157</v>
      </c>
      <c r="B275">
        <v>1309.01</v>
      </c>
      <c r="C275">
        <v>1309.01</v>
      </c>
      <c r="D275">
        <v>1309.01</v>
      </c>
      <c r="E275">
        <v>1309.01</v>
      </c>
      <c r="F275">
        <v>1309.01</v>
      </c>
      <c r="G275">
        <v>1309.01</v>
      </c>
      <c r="H275">
        <v>1309.01</v>
      </c>
      <c r="I275">
        <v>1309.01</v>
      </c>
      <c r="J275">
        <v>1309.01</v>
      </c>
      <c r="K275">
        <v>1309.01</v>
      </c>
      <c r="L275">
        <v>1309.01</v>
      </c>
      <c r="M275">
        <v>1309.01</v>
      </c>
      <c r="N275">
        <v>1309.01</v>
      </c>
      <c r="O275">
        <v>1309.01</v>
      </c>
      <c r="P275">
        <v>1309.01</v>
      </c>
      <c r="Q275">
        <v>1309.01</v>
      </c>
      <c r="R275">
        <v>1309.01</v>
      </c>
      <c r="S275" t="s">
        <v>305</v>
      </c>
    </row>
    <row r="276" spans="1:19" x14ac:dyDescent="0.25">
      <c r="A276">
        <v>6160</v>
      </c>
      <c r="B276">
        <v>1309.01</v>
      </c>
      <c r="C276">
        <v>1309.01</v>
      </c>
      <c r="D276">
        <v>1309.01</v>
      </c>
      <c r="E276">
        <v>1309.01</v>
      </c>
      <c r="F276">
        <v>1309.01</v>
      </c>
      <c r="G276">
        <v>1309.01</v>
      </c>
      <c r="H276">
        <v>1309.01</v>
      </c>
      <c r="I276">
        <v>1309.01</v>
      </c>
      <c r="J276">
        <v>1309.01</v>
      </c>
      <c r="K276">
        <v>1309.01</v>
      </c>
      <c r="L276">
        <v>1309.01</v>
      </c>
      <c r="M276">
        <v>1309.01</v>
      </c>
      <c r="N276">
        <v>1309.01</v>
      </c>
      <c r="O276">
        <v>1309.01</v>
      </c>
      <c r="P276">
        <v>1309.01</v>
      </c>
      <c r="Q276">
        <v>1309.01</v>
      </c>
      <c r="R276">
        <v>1309.01</v>
      </c>
      <c r="S276" t="s">
        <v>308</v>
      </c>
    </row>
    <row r="277" spans="1:19" x14ac:dyDescent="0.25">
      <c r="A277">
        <v>6162</v>
      </c>
      <c r="B277">
        <v>1309.01</v>
      </c>
      <c r="C277">
        <v>1309.01</v>
      </c>
      <c r="D277">
        <v>1309.01</v>
      </c>
      <c r="E277">
        <v>1309.01</v>
      </c>
      <c r="F277">
        <v>1309.01</v>
      </c>
      <c r="G277">
        <v>1309.01</v>
      </c>
      <c r="H277">
        <v>1309.01</v>
      </c>
      <c r="I277">
        <v>1309.01</v>
      </c>
      <c r="J277">
        <v>1309.01</v>
      </c>
      <c r="K277">
        <v>1309.01</v>
      </c>
      <c r="L277">
        <v>1309.01</v>
      </c>
      <c r="M277">
        <v>1309.01</v>
      </c>
      <c r="N277">
        <v>1309.01</v>
      </c>
      <c r="O277">
        <v>1309.01</v>
      </c>
      <c r="P277">
        <v>1309.01</v>
      </c>
      <c r="Q277">
        <v>1309.01</v>
      </c>
      <c r="R277">
        <v>1309.01</v>
      </c>
      <c r="S277" t="s">
        <v>304</v>
      </c>
    </row>
    <row r="278" spans="1:19" x14ac:dyDescent="0.25">
      <c r="A278">
        <v>6163</v>
      </c>
      <c r="B278">
        <v>1724.35</v>
      </c>
      <c r="C278">
        <v>1442.39</v>
      </c>
      <c r="D278">
        <v>3304.12</v>
      </c>
      <c r="E278">
        <v>5168.4399999999996</v>
      </c>
      <c r="F278">
        <v>2302.17</v>
      </c>
      <c r="G278">
        <v>1586.81</v>
      </c>
      <c r="H278">
        <v>1512.13</v>
      </c>
      <c r="I278">
        <v>2532.23</v>
      </c>
      <c r="J278">
        <v>700.84</v>
      </c>
      <c r="K278">
        <v>2137.2600000000002</v>
      </c>
      <c r="L278">
        <v>551.16</v>
      </c>
      <c r="M278">
        <v>486.69</v>
      </c>
      <c r="N278">
        <v>419.94</v>
      </c>
      <c r="O278">
        <v>500</v>
      </c>
      <c r="P278">
        <v>2215.62</v>
      </c>
      <c r="Q278">
        <v>2158.1799999999998</v>
      </c>
      <c r="R278">
        <v>400</v>
      </c>
      <c r="S278" t="s">
        <v>1476</v>
      </c>
    </row>
    <row r="279" spans="1:19" x14ac:dyDescent="0.25">
      <c r="A279">
        <v>6164</v>
      </c>
      <c r="B279">
        <v>1309.01</v>
      </c>
      <c r="C279">
        <v>1309.01</v>
      </c>
      <c r="D279">
        <v>1309.01</v>
      </c>
      <c r="E279">
        <v>1309.01</v>
      </c>
      <c r="F279">
        <v>1309.01</v>
      </c>
      <c r="G279">
        <v>1309.01</v>
      </c>
      <c r="H279">
        <v>1309.01</v>
      </c>
      <c r="I279">
        <v>1309.01</v>
      </c>
      <c r="J279">
        <v>1309.01</v>
      </c>
      <c r="K279">
        <v>1309.01</v>
      </c>
      <c r="L279">
        <v>1309.01</v>
      </c>
      <c r="M279">
        <v>1309.01</v>
      </c>
      <c r="N279">
        <v>1309.01</v>
      </c>
      <c r="O279">
        <v>1309.01</v>
      </c>
      <c r="P279">
        <v>1309.01</v>
      </c>
      <c r="Q279">
        <v>1309.01</v>
      </c>
      <c r="R279">
        <v>1309.01</v>
      </c>
      <c r="S279" t="s">
        <v>291</v>
      </c>
    </row>
    <row r="280" spans="1:19" x14ac:dyDescent="0.25">
      <c r="A280">
        <v>6165</v>
      </c>
      <c r="B280">
        <v>1400</v>
      </c>
      <c r="C280">
        <v>1000</v>
      </c>
      <c r="D280">
        <v>1000</v>
      </c>
      <c r="E280">
        <v>4500</v>
      </c>
      <c r="F280">
        <v>1000</v>
      </c>
      <c r="G280">
        <v>1350</v>
      </c>
      <c r="H280">
        <v>1000</v>
      </c>
      <c r="I280">
        <v>6500</v>
      </c>
      <c r="J280">
        <v>1000</v>
      </c>
      <c r="K280">
        <v>1650</v>
      </c>
      <c r="L280">
        <v>1000</v>
      </c>
      <c r="M280">
        <v>1000</v>
      </c>
      <c r="N280">
        <v>1000</v>
      </c>
      <c r="O280">
        <v>1000</v>
      </c>
      <c r="P280">
        <v>1000</v>
      </c>
      <c r="Q280">
        <v>2400</v>
      </c>
      <c r="R280">
        <v>1000</v>
      </c>
      <c r="S280" t="s">
        <v>1136</v>
      </c>
    </row>
    <row r="281" spans="1:19" x14ac:dyDescent="0.25">
      <c r="A281">
        <v>6167</v>
      </c>
      <c r="B281">
        <v>1309.01</v>
      </c>
      <c r="C281">
        <v>1309.01</v>
      </c>
      <c r="D281">
        <v>1309.01</v>
      </c>
      <c r="E281">
        <v>1309.01</v>
      </c>
      <c r="F281">
        <v>1309.01</v>
      </c>
      <c r="G281">
        <v>1309.01</v>
      </c>
      <c r="H281">
        <v>1309.01</v>
      </c>
      <c r="I281">
        <v>1309.01</v>
      </c>
      <c r="J281">
        <v>1309.01</v>
      </c>
      <c r="K281">
        <v>1309.01</v>
      </c>
      <c r="L281">
        <v>1309.01</v>
      </c>
      <c r="M281">
        <v>1309.01</v>
      </c>
      <c r="N281">
        <v>1309.01</v>
      </c>
      <c r="O281">
        <v>1309.01</v>
      </c>
      <c r="P281">
        <v>1309.01</v>
      </c>
      <c r="Q281">
        <v>1309.01</v>
      </c>
      <c r="R281">
        <v>1309.01</v>
      </c>
      <c r="S281" t="s">
        <v>1477</v>
      </c>
    </row>
    <row r="282" spans="1:19" x14ac:dyDescent="0.25">
      <c r="A282">
        <v>6169</v>
      </c>
      <c r="B282">
        <v>1309.01</v>
      </c>
      <c r="C282">
        <v>1309.01</v>
      </c>
      <c r="D282">
        <v>1309.01</v>
      </c>
      <c r="E282">
        <v>1309.01</v>
      </c>
      <c r="F282">
        <v>1309.01</v>
      </c>
      <c r="G282">
        <v>1309.01</v>
      </c>
      <c r="H282">
        <v>1309.01</v>
      </c>
      <c r="I282">
        <v>1309.01</v>
      </c>
      <c r="J282">
        <v>1309.01</v>
      </c>
      <c r="K282">
        <v>1309.01</v>
      </c>
      <c r="L282">
        <v>1309.01</v>
      </c>
      <c r="M282">
        <v>1309.01</v>
      </c>
      <c r="N282">
        <v>1309.01</v>
      </c>
      <c r="O282">
        <v>1309.01</v>
      </c>
      <c r="P282">
        <v>1309.01</v>
      </c>
      <c r="Q282">
        <v>1309.01</v>
      </c>
      <c r="R282">
        <v>1309.01</v>
      </c>
      <c r="S282" t="s">
        <v>1478</v>
      </c>
    </row>
    <row r="283" spans="1:19" x14ac:dyDescent="0.25">
      <c r="A283">
        <v>6171</v>
      </c>
      <c r="B283">
        <v>2739.31</v>
      </c>
      <c r="C283">
        <v>1200</v>
      </c>
      <c r="D283">
        <v>3587.39</v>
      </c>
      <c r="E283">
        <v>3754</v>
      </c>
      <c r="F283">
        <v>1200</v>
      </c>
      <c r="G283">
        <v>1200</v>
      </c>
      <c r="H283">
        <v>1281.43</v>
      </c>
      <c r="I283">
        <v>1685.63</v>
      </c>
      <c r="J283">
        <v>1800</v>
      </c>
      <c r="K283">
        <v>1818.97</v>
      </c>
      <c r="L283">
        <v>2304.9</v>
      </c>
      <c r="M283">
        <v>1300</v>
      </c>
      <c r="N283">
        <v>1200</v>
      </c>
      <c r="O283">
        <v>1200</v>
      </c>
      <c r="P283">
        <v>2884</v>
      </c>
      <c r="Q283">
        <v>1800</v>
      </c>
      <c r="R283">
        <v>1200</v>
      </c>
      <c r="S283" t="s">
        <v>1323</v>
      </c>
    </row>
    <row r="284" spans="1:19" x14ac:dyDescent="0.25">
      <c r="A284">
        <v>6172</v>
      </c>
      <c r="B284">
        <v>1309.01</v>
      </c>
      <c r="C284">
        <v>1309.01</v>
      </c>
      <c r="D284">
        <v>1309.01</v>
      </c>
      <c r="E284">
        <v>1309.01</v>
      </c>
      <c r="F284">
        <v>1309.01</v>
      </c>
      <c r="G284">
        <v>1309.01</v>
      </c>
      <c r="H284">
        <v>1309.01</v>
      </c>
      <c r="I284">
        <v>1309.01</v>
      </c>
      <c r="J284">
        <v>1309.01</v>
      </c>
      <c r="K284">
        <v>1309.01</v>
      </c>
      <c r="L284">
        <v>1309.01</v>
      </c>
      <c r="M284">
        <v>1309.01</v>
      </c>
      <c r="N284">
        <v>1309.01</v>
      </c>
      <c r="O284">
        <v>1309.01</v>
      </c>
      <c r="P284">
        <v>1309.01</v>
      </c>
      <c r="Q284">
        <v>1309.01</v>
      </c>
      <c r="R284">
        <v>1309.01</v>
      </c>
      <c r="S284" t="s">
        <v>456</v>
      </c>
    </row>
    <row r="285" spans="1:19" x14ac:dyDescent="0.25">
      <c r="A285">
        <v>6173</v>
      </c>
      <c r="B285">
        <v>2800</v>
      </c>
      <c r="C285">
        <v>677.28</v>
      </c>
      <c r="D285">
        <v>1525.27</v>
      </c>
      <c r="E285">
        <v>677.28</v>
      </c>
      <c r="F285">
        <v>677.28</v>
      </c>
      <c r="G285">
        <v>3176.06</v>
      </c>
      <c r="H285">
        <v>677.28</v>
      </c>
      <c r="I285">
        <v>3730.7</v>
      </c>
      <c r="J285">
        <v>677.28</v>
      </c>
      <c r="K285">
        <v>1950</v>
      </c>
      <c r="L285">
        <v>677.28</v>
      </c>
      <c r="M285">
        <v>677.28</v>
      </c>
      <c r="N285">
        <v>677.28</v>
      </c>
      <c r="O285">
        <v>677.28</v>
      </c>
      <c r="P285">
        <v>677.28</v>
      </c>
      <c r="Q285">
        <v>1550</v>
      </c>
      <c r="R285">
        <v>677.28</v>
      </c>
      <c r="S285" t="s">
        <v>1097</v>
      </c>
    </row>
    <row r="286" spans="1:19" x14ac:dyDescent="0.25">
      <c r="A286">
        <v>6174</v>
      </c>
      <c r="B286">
        <v>1309.01</v>
      </c>
      <c r="C286">
        <v>1309.01</v>
      </c>
      <c r="D286">
        <v>1309.01</v>
      </c>
      <c r="E286">
        <v>1309.01</v>
      </c>
      <c r="F286">
        <v>1309.01</v>
      </c>
      <c r="G286">
        <v>1309.01</v>
      </c>
      <c r="H286">
        <v>1309.01</v>
      </c>
      <c r="I286">
        <v>1309.01</v>
      </c>
      <c r="J286">
        <v>1309.01</v>
      </c>
      <c r="K286">
        <v>1309.01</v>
      </c>
      <c r="L286">
        <v>1309.01</v>
      </c>
      <c r="M286">
        <v>1309.01</v>
      </c>
      <c r="N286">
        <v>1309.01</v>
      </c>
      <c r="O286">
        <v>1309.01</v>
      </c>
      <c r="P286">
        <v>1309.01</v>
      </c>
      <c r="Q286">
        <v>1309.01</v>
      </c>
      <c r="R286">
        <v>1309.01</v>
      </c>
      <c r="S286" t="s">
        <v>264</v>
      </c>
    </row>
    <row r="287" spans="1:19" x14ac:dyDescent="0.25">
      <c r="A287">
        <v>6175</v>
      </c>
      <c r="B287">
        <v>266.54000000000002</v>
      </c>
      <c r="C287">
        <v>266.54000000000002</v>
      </c>
      <c r="D287">
        <v>266.54000000000002</v>
      </c>
      <c r="E287">
        <v>266.54000000000002</v>
      </c>
      <c r="F287">
        <v>1250</v>
      </c>
      <c r="G287">
        <v>731.5</v>
      </c>
      <c r="H287">
        <v>1277.3499999999999</v>
      </c>
      <c r="I287">
        <v>2936.23</v>
      </c>
      <c r="J287">
        <v>791.4</v>
      </c>
      <c r="K287">
        <v>2072.73</v>
      </c>
      <c r="L287">
        <v>729.55</v>
      </c>
      <c r="M287">
        <v>618.69000000000005</v>
      </c>
      <c r="N287">
        <v>334.34</v>
      </c>
      <c r="O287">
        <v>266.54000000000002</v>
      </c>
      <c r="P287">
        <v>266.54000000000002</v>
      </c>
      <c r="Q287">
        <v>266.54000000000002</v>
      </c>
      <c r="R287">
        <v>1510.28</v>
      </c>
      <c r="S287" t="s">
        <v>1135</v>
      </c>
    </row>
    <row r="288" spans="1:19" x14ac:dyDescent="0.25">
      <c r="A288">
        <v>6176</v>
      </c>
      <c r="B288">
        <v>1400</v>
      </c>
      <c r="C288">
        <v>1945.39</v>
      </c>
      <c r="D288">
        <v>3857.15</v>
      </c>
      <c r="E288">
        <v>5155.75</v>
      </c>
      <c r="F288">
        <v>1437.04</v>
      </c>
      <c r="G288">
        <v>1654.42</v>
      </c>
      <c r="H288">
        <v>1549.02</v>
      </c>
      <c r="I288">
        <v>3167.92</v>
      </c>
      <c r="J288">
        <v>866.45</v>
      </c>
      <c r="K288">
        <v>2316.52</v>
      </c>
      <c r="L288">
        <v>667.08</v>
      </c>
      <c r="M288">
        <v>315.20999999999998</v>
      </c>
      <c r="N288">
        <v>673.38</v>
      </c>
      <c r="O288">
        <v>315.20999999999998</v>
      </c>
      <c r="P288">
        <v>1800</v>
      </c>
      <c r="Q288">
        <v>2339.81</v>
      </c>
      <c r="R288">
        <v>1593.13</v>
      </c>
      <c r="S288" t="s">
        <v>1479</v>
      </c>
    </row>
    <row r="289" spans="1:19" x14ac:dyDescent="0.25">
      <c r="A289">
        <v>6177</v>
      </c>
      <c r="B289">
        <v>758.59</v>
      </c>
      <c r="C289">
        <v>758.59</v>
      </c>
      <c r="D289">
        <v>1940.74</v>
      </c>
      <c r="E289">
        <v>5134.66</v>
      </c>
      <c r="F289">
        <v>758.59</v>
      </c>
      <c r="G289">
        <v>758.59</v>
      </c>
      <c r="H289">
        <v>758.59</v>
      </c>
      <c r="I289">
        <v>1638.8</v>
      </c>
      <c r="J289">
        <v>2200</v>
      </c>
      <c r="K289">
        <v>1948.84</v>
      </c>
      <c r="L289">
        <v>758.59</v>
      </c>
      <c r="M289">
        <v>758.59</v>
      </c>
      <c r="N289">
        <v>758.59</v>
      </c>
      <c r="O289">
        <v>758.59</v>
      </c>
      <c r="P289">
        <v>758.59</v>
      </c>
      <c r="Q289">
        <v>1834.87</v>
      </c>
      <c r="R289">
        <v>758.59</v>
      </c>
      <c r="S289" t="s">
        <v>1082</v>
      </c>
    </row>
    <row r="290" spans="1:19" x14ac:dyDescent="0.25">
      <c r="A290">
        <v>6178</v>
      </c>
      <c r="B290">
        <v>2800</v>
      </c>
      <c r="C290">
        <v>1600</v>
      </c>
      <c r="D290">
        <v>1600</v>
      </c>
      <c r="E290">
        <v>1600</v>
      </c>
      <c r="F290">
        <v>1600</v>
      </c>
      <c r="G290">
        <v>1600</v>
      </c>
      <c r="H290">
        <v>1600</v>
      </c>
      <c r="I290">
        <v>1600</v>
      </c>
      <c r="J290">
        <v>1600</v>
      </c>
      <c r="K290">
        <v>1600</v>
      </c>
      <c r="L290">
        <v>1600</v>
      </c>
      <c r="M290">
        <v>1600</v>
      </c>
      <c r="N290">
        <v>1600</v>
      </c>
      <c r="O290">
        <v>1600</v>
      </c>
      <c r="P290">
        <v>1600</v>
      </c>
      <c r="Q290">
        <v>1600</v>
      </c>
      <c r="R290">
        <v>1600</v>
      </c>
      <c r="S290" t="s">
        <v>1100</v>
      </c>
    </row>
    <row r="291" spans="1:19" x14ac:dyDescent="0.25">
      <c r="A291">
        <v>6179</v>
      </c>
      <c r="B291">
        <v>1309.01</v>
      </c>
      <c r="C291">
        <v>1309.01</v>
      </c>
      <c r="D291">
        <v>1309.01</v>
      </c>
      <c r="E291">
        <v>1309.01</v>
      </c>
      <c r="F291">
        <v>1309.01</v>
      </c>
      <c r="G291">
        <v>1309.01</v>
      </c>
      <c r="H291">
        <v>1309.01</v>
      </c>
      <c r="I291">
        <v>1309.01</v>
      </c>
      <c r="J291">
        <v>1309.01</v>
      </c>
      <c r="K291">
        <v>1309.01</v>
      </c>
      <c r="L291">
        <v>1309.01</v>
      </c>
      <c r="M291">
        <v>1309.01</v>
      </c>
      <c r="N291">
        <v>1309.01</v>
      </c>
      <c r="O291">
        <v>1309.01</v>
      </c>
      <c r="P291">
        <v>1309.01</v>
      </c>
      <c r="Q291">
        <v>1309.01</v>
      </c>
      <c r="R291">
        <v>1309.01</v>
      </c>
      <c r="S291" t="s">
        <v>1376</v>
      </c>
    </row>
    <row r="292" spans="1:19" x14ac:dyDescent="0.25">
      <c r="A292">
        <v>6180</v>
      </c>
      <c r="B292">
        <v>1309.01</v>
      </c>
      <c r="C292">
        <v>1309.01</v>
      </c>
      <c r="D292">
        <v>1309.01</v>
      </c>
      <c r="E292">
        <v>1309.01</v>
      </c>
      <c r="F292">
        <v>1309.01</v>
      </c>
      <c r="G292">
        <v>1309.01</v>
      </c>
      <c r="H292">
        <v>1309.01</v>
      </c>
      <c r="I292">
        <v>1309.01</v>
      </c>
      <c r="J292">
        <v>1309.01</v>
      </c>
      <c r="K292">
        <v>1309.01</v>
      </c>
      <c r="L292">
        <v>1309.01</v>
      </c>
      <c r="M292">
        <v>1309.01</v>
      </c>
      <c r="N292">
        <v>1309.01</v>
      </c>
      <c r="O292">
        <v>1309.01</v>
      </c>
      <c r="P292">
        <v>1309.01</v>
      </c>
      <c r="Q292">
        <v>1309.01</v>
      </c>
      <c r="R292">
        <v>1309.01</v>
      </c>
      <c r="S292" t="s">
        <v>928</v>
      </c>
    </row>
    <row r="293" spans="1:19" x14ac:dyDescent="0.25">
      <c r="A293">
        <v>6181</v>
      </c>
      <c r="B293">
        <v>1309.01</v>
      </c>
      <c r="C293">
        <v>1309.01</v>
      </c>
      <c r="D293">
        <v>1309.01</v>
      </c>
      <c r="E293">
        <v>1309.01</v>
      </c>
      <c r="F293">
        <v>1309.01</v>
      </c>
      <c r="G293">
        <v>1309.01</v>
      </c>
      <c r="H293">
        <v>1309.01</v>
      </c>
      <c r="I293">
        <v>1309.01</v>
      </c>
      <c r="J293">
        <v>1309.01</v>
      </c>
      <c r="K293">
        <v>1309.01</v>
      </c>
      <c r="L293">
        <v>1309.01</v>
      </c>
      <c r="M293">
        <v>1309.01</v>
      </c>
      <c r="N293">
        <v>1309.01</v>
      </c>
      <c r="O293">
        <v>1309.01</v>
      </c>
      <c r="P293">
        <v>1309.01</v>
      </c>
      <c r="Q293">
        <v>1309.01</v>
      </c>
      <c r="R293">
        <v>1309.01</v>
      </c>
      <c r="S293" t="s">
        <v>1480</v>
      </c>
    </row>
    <row r="294" spans="1:19" x14ac:dyDescent="0.25">
      <c r="A294">
        <v>6182</v>
      </c>
      <c r="B294">
        <v>1309.01</v>
      </c>
      <c r="C294">
        <v>1309.01</v>
      </c>
      <c r="D294">
        <v>1309.01</v>
      </c>
      <c r="E294">
        <v>1309.01</v>
      </c>
      <c r="F294">
        <v>1309.01</v>
      </c>
      <c r="G294">
        <v>1309.01</v>
      </c>
      <c r="H294">
        <v>1309.01</v>
      </c>
      <c r="I294">
        <v>1309.01</v>
      </c>
      <c r="J294">
        <v>1309.01</v>
      </c>
      <c r="K294">
        <v>1309.01</v>
      </c>
      <c r="L294">
        <v>1309.01</v>
      </c>
      <c r="M294">
        <v>1309.01</v>
      </c>
      <c r="N294">
        <v>1309.01</v>
      </c>
      <c r="O294">
        <v>1309.01</v>
      </c>
      <c r="P294">
        <v>1309.01</v>
      </c>
      <c r="Q294">
        <v>1309.01</v>
      </c>
      <c r="R294">
        <v>1309.01</v>
      </c>
      <c r="S294" t="s">
        <v>438</v>
      </c>
    </row>
    <row r="295" spans="1:19" x14ac:dyDescent="0.25">
      <c r="A295">
        <v>6184</v>
      </c>
      <c r="B295">
        <v>2857.14</v>
      </c>
      <c r="C295">
        <v>2857.14</v>
      </c>
      <c r="D295">
        <v>2857.14</v>
      </c>
      <c r="E295">
        <v>3800</v>
      </c>
      <c r="F295">
        <v>2857.14</v>
      </c>
      <c r="G295">
        <v>2857.14</v>
      </c>
      <c r="H295">
        <v>2857.14</v>
      </c>
      <c r="I295">
        <v>2857.14</v>
      </c>
      <c r="J295">
        <v>2857.14</v>
      </c>
      <c r="K295">
        <v>2857.14</v>
      </c>
      <c r="L295">
        <v>2857.14</v>
      </c>
      <c r="M295">
        <v>2857.14</v>
      </c>
      <c r="N295">
        <v>2857.14</v>
      </c>
      <c r="O295">
        <v>2857.14</v>
      </c>
      <c r="P295">
        <v>2857.14</v>
      </c>
      <c r="Q295">
        <v>2857.14</v>
      </c>
      <c r="R295">
        <v>2857.14</v>
      </c>
      <c r="S295" t="s">
        <v>1324</v>
      </c>
    </row>
    <row r="296" spans="1:19" x14ac:dyDescent="0.25">
      <c r="A296">
        <v>6185</v>
      </c>
      <c r="B296">
        <v>3527.23</v>
      </c>
      <c r="C296">
        <v>1534.65</v>
      </c>
      <c r="D296">
        <v>2848.21</v>
      </c>
      <c r="E296">
        <v>3000</v>
      </c>
      <c r="F296">
        <v>1534.65</v>
      </c>
      <c r="G296">
        <v>1534.65</v>
      </c>
      <c r="H296">
        <v>2250</v>
      </c>
      <c r="I296">
        <v>2905.6</v>
      </c>
      <c r="J296">
        <v>2200</v>
      </c>
      <c r="K296">
        <v>2252.63</v>
      </c>
      <c r="L296">
        <v>1534.65</v>
      </c>
      <c r="M296">
        <v>1534.65</v>
      </c>
      <c r="N296">
        <v>1534.65</v>
      </c>
      <c r="O296">
        <v>1534.65</v>
      </c>
      <c r="P296">
        <v>1800</v>
      </c>
      <c r="Q296">
        <v>1534.65</v>
      </c>
      <c r="R296">
        <v>1534.65</v>
      </c>
      <c r="S296" t="s">
        <v>1096</v>
      </c>
    </row>
    <row r="297" spans="1:19" x14ac:dyDescent="0.25">
      <c r="A297">
        <v>6186</v>
      </c>
      <c r="B297">
        <v>3052.6</v>
      </c>
      <c r="C297">
        <v>2000</v>
      </c>
      <c r="D297">
        <v>3967.21</v>
      </c>
      <c r="E297">
        <v>1150</v>
      </c>
      <c r="F297">
        <v>1150</v>
      </c>
      <c r="G297">
        <v>1150</v>
      </c>
      <c r="H297">
        <v>2500</v>
      </c>
      <c r="I297">
        <v>2000</v>
      </c>
      <c r="J297">
        <v>1150</v>
      </c>
      <c r="K297">
        <v>1150</v>
      </c>
      <c r="L297">
        <v>1150</v>
      </c>
      <c r="M297">
        <v>1150</v>
      </c>
      <c r="N297">
        <v>1150</v>
      </c>
      <c r="O297">
        <v>1150</v>
      </c>
      <c r="P297">
        <v>1150</v>
      </c>
      <c r="Q297">
        <v>1150</v>
      </c>
      <c r="R297">
        <v>1150</v>
      </c>
      <c r="S297" t="s">
        <v>1325</v>
      </c>
    </row>
    <row r="298" spans="1:19" x14ac:dyDescent="0.25">
      <c r="A298">
        <v>6187</v>
      </c>
      <c r="B298">
        <v>1027.49</v>
      </c>
      <c r="C298">
        <v>1027.49</v>
      </c>
      <c r="D298">
        <v>1027.49</v>
      </c>
      <c r="E298">
        <v>5000</v>
      </c>
      <c r="F298">
        <v>1027.49</v>
      </c>
      <c r="G298">
        <v>1027.49</v>
      </c>
      <c r="H298">
        <v>1027.49</v>
      </c>
      <c r="I298">
        <v>2171.4299999999998</v>
      </c>
      <c r="J298">
        <v>2200</v>
      </c>
      <c r="K298">
        <v>1027.49</v>
      </c>
      <c r="L298">
        <v>1027.49</v>
      </c>
      <c r="M298">
        <v>1027.49</v>
      </c>
      <c r="N298">
        <v>1027.49</v>
      </c>
      <c r="O298">
        <v>1027.49</v>
      </c>
      <c r="P298">
        <v>1027.49</v>
      </c>
      <c r="Q298">
        <v>1027.49</v>
      </c>
      <c r="R298">
        <v>1027.49</v>
      </c>
      <c r="S298" t="s">
        <v>1326</v>
      </c>
    </row>
    <row r="299" spans="1:19" x14ac:dyDescent="0.25">
      <c r="A299">
        <v>6188</v>
      </c>
      <c r="B299">
        <v>1309.01</v>
      </c>
      <c r="C299">
        <v>1309.01</v>
      </c>
      <c r="D299">
        <v>1309.01</v>
      </c>
      <c r="E299">
        <v>1309.01</v>
      </c>
      <c r="F299">
        <v>1309.01</v>
      </c>
      <c r="G299">
        <v>1309.01</v>
      </c>
      <c r="H299">
        <v>1309.01</v>
      </c>
      <c r="I299">
        <v>1309.01</v>
      </c>
      <c r="J299">
        <v>1309.01</v>
      </c>
      <c r="K299">
        <v>1309.01</v>
      </c>
      <c r="L299">
        <v>1309.01</v>
      </c>
      <c r="M299">
        <v>1309.01</v>
      </c>
      <c r="N299">
        <v>1309.01</v>
      </c>
      <c r="O299">
        <v>1309.01</v>
      </c>
      <c r="P299">
        <v>1309.01</v>
      </c>
      <c r="Q299">
        <v>1309.01</v>
      </c>
      <c r="R299">
        <v>1309.01</v>
      </c>
      <c r="S299" t="s">
        <v>490</v>
      </c>
    </row>
    <row r="300" spans="1:19" x14ac:dyDescent="0.25">
      <c r="A300">
        <v>6189</v>
      </c>
      <c r="B300">
        <v>2613.5300000000002</v>
      </c>
      <c r="C300">
        <v>2160</v>
      </c>
      <c r="D300">
        <v>2460</v>
      </c>
      <c r="E300">
        <v>3336.92</v>
      </c>
      <c r="F300">
        <v>1076.49</v>
      </c>
      <c r="G300">
        <v>1076.49</v>
      </c>
      <c r="H300">
        <v>3000</v>
      </c>
      <c r="I300">
        <v>2554.0500000000002</v>
      </c>
      <c r="J300">
        <v>1076.49</v>
      </c>
      <c r="K300">
        <v>1726.98</v>
      </c>
      <c r="L300">
        <v>1102.56</v>
      </c>
      <c r="M300">
        <v>1076.49</v>
      </c>
      <c r="N300">
        <v>1076.49</v>
      </c>
      <c r="O300">
        <v>1076.49</v>
      </c>
      <c r="P300">
        <v>1076.49</v>
      </c>
      <c r="Q300">
        <v>2735.92</v>
      </c>
      <c r="R300">
        <v>1076.49</v>
      </c>
      <c r="S300" t="s">
        <v>1112</v>
      </c>
    </row>
    <row r="301" spans="1:19" x14ac:dyDescent="0.25">
      <c r="A301">
        <v>6191</v>
      </c>
      <c r="B301">
        <v>1309.01</v>
      </c>
      <c r="C301">
        <v>1309.01</v>
      </c>
      <c r="D301">
        <v>1309.01</v>
      </c>
      <c r="E301">
        <v>1309.01</v>
      </c>
      <c r="F301">
        <v>1309.01</v>
      </c>
      <c r="G301">
        <v>1309.01</v>
      </c>
      <c r="H301">
        <v>1309.01</v>
      </c>
      <c r="I301">
        <v>1309.01</v>
      </c>
      <c r="J301">
        <v>1309.01</v>
      </c>
      <c r="K301">
        <v>1309.01</v>
      </c>
      <c r="L301">
        <v>1309.01</v>
      </c>
      <c r="M301">
        <v>1309.01</v>
      </c>
      <c r="N301">
        <v>1309.01</v>
      </c>
      <c r="O301">
        <v>1309.01</v>
      </c>
      <c r="P301">
        <v>1309.01</v>
      </c>
      <c r="Q301">
        <v>1309.01</v>
      </c>
      <c r="R301">
        <v>1309.01</v>
      </c>
      <c r="S301" t="s">
        <v>270</v>
      </c>
    </row>
    <row r="302" spans="1:19" x14ac:dyDescent="0.25">
      <c r="A302">
        <v>6192</v>
      </c>
      <c r="B302">
        <v>1992.31</v>
      </c>
      <c r="C302">
        <v>1600</v>
      </c>
      <c r="D302">
        <v>1140</v>
      </c>
      <c r="E302">
        <v>1140</v>
      </c>
      <c r="F302">
        <v>1140</v>
      </c>
      <c r="G302">
        <v>1140</v>
      </c>
      <c r="H302">
        <v>1140</v>
      </c>
      <c r="I302">
        <v>2300</v>
      </c>
      <c r="J302">
        <v>1140</v>
      </c>
      <c r="K302">
        <v>2433.33</v>
      </c>
      <c r="L302">
        <v>1140</v>
      </c>
      <c r="M302">
        <v>1140</v>
      </c>
      <c r="N302">
        <v>1140</v>
      </c>
      <c r="O302">
        <v>1140</v>
      </c>
      <c r="P302">
        <v>1140</v>
      </c>
      <c r="Q302">
        <v>1140</v>
      </c>
      <c r="R302">
        <v>1140</v>
      </c>
      <c r="S302" t="s">
        <v>1117</v>
      </c>
    </row>
    <row r="303" spans="1:19" x14ac:dyDescent="0.25">
      <c r="A303">
        <v>6193</v>
      </c>
      <c r="B303">
        <v>1309.01</v>
      </c>
      <c r="C303">
        <v>1309.01</v>
      </c>
      <c r="D303">
        <v>1309.01</v>
      </c>
      <c r="E303">
        <v>1309.01</v>
      </c>
      <c r="F303">
        <v>1309.01</v>
      </c>
      <c r="G303">
        <v>1309.01</v>
      </c>
      <c r="H303">
        <v>1309.01</v>
      </c>
      <c r="I303">
        <v>1309.01</v>
      </c>
      <c r="J303">
        <v>1309.01</v>
      </c>
      <c r="K303">
        <v>1309.01</v>
      </c>
      <c r="L303">
        <v>1309.01</v>
      </c>
      <c r="M303">
        <v>1309.01</v>
      </c>
      <c r="N303">
        <v>1309.01</v>
      </c>
      <c r="O303">
        <v>1309.01</v>
      </c>
      <c r="P303">
        <v>1309.01</v>
      </c>
      <c r="Q303">
        <v>1309.01</v>
      </c>
      <c r="R303">
        <v>1309.01</v>
      </c>
      <c r="S303" t="s">
        <v>325</v>
      </c>
    </row>
    <row r="304" spans="1:19" x14ac:dyDescent="0.25">
      <c r="A304">
        <v>6194</v>
      </c>
      <c r="B304">
        <v>2112.36</v>
      </c>
      <c r="C304">
        <v>2112.36</v>
      </c>
      <c r="D304">
        <v>2112.36</v>
      </c>
      <c r="E304">
        <v>2112.36</v>
      </c>
      <c r="F304">
        <v>2112.36</v>
      </c>
      <c r="G304">
        <v>2112.36</v>
      </c>
      <c r="H304">
        <v>2112.36</v>
      </c>
      <c r="I304">
        <v>9100</v>
      </c>
      <c r="J304">
        <v>2112.36</v>
      </c>
      <c r="K304">
        <v>2112.36</v>
      </c>
      <c r="L304">
        <v>2112.36</v>
      </c>
      <c r="M304">
        <v>2112.36</v>
      </c>
      <c r="N304">
        <v>2112.36</v>
      </c>
      <c r="O304">
        <v>2112.36</v>
      </c>
      <c r="P304">
        <v>2112.36</v>
      </c>
      <c r="Q304">
        <v>2112.36</v>
      </c>
      <c r="R304">
        <v>2112.36</v>
      </c>
      <c r="S304" t="s">
        <v>1099</v>
      </c>
    </row>
    <row r="305" spans="1:19" x14ac:dyDescent="0.25">
      <c r="A305">
        <v>6195</v>
      </c>
      <c r="B305">
        <v>1309.01</v>
      </c>
      <c r="C305">
        <v>1309.01</v>
      </c>
      <c r="D305">
        <v>1309.01</v>
      </c>
      <c r="E305">
        <v>1309.01</v>
      </c>
      <c r="F305">
        <v>1309.01</v>
      </c>
      <c r="G305">
        <v>1309.01</v>
      </c>
      <c r="H305">
        <v>1309.01</v>
      </c>
      <c r="I305">
        <v>1309.01</v>
      </c>
      <c r="J305">
        <v>1309.01</v>
      </c>
      <c r="K305">
        <v>1309.01</v>
      </c>
      <c r="L305">
        <v>1309.01</v>
      </c>
      <c r="M305">
        <v>1309.01</v>
      </c>
      <c r="N305">
        <v>1309.01</v>
      </c>
      <c r="O305">
        <v>1309.01</v>
      </c>
      <c r="P305">
        <v>1309.01</v>
      </c>
      <c r="Q305">
        <v>1309.01</v>
      </c>
      <c r="R305">
        <v>1309.01</v>
      </c>
      <c r="S305" t="s">
        <v>486</v>
      </c>
    </row>
    <row r="306" spans="1:19" x14ac:dyDescent="0.25">
      <c r="A306">
        <v>6196</v>
      </c>
      <c r="B306">
        <v>699.34</v>
      </c>
      <c r="C306">
        <v>699.34</v>
      </c>
      <c r="D306">
        <v>1500</v>
      </c>
      <c r="E306">
        <v>699.34</v>
      </c>
      <c r="F306">
        <v>1400</v>
      </c>
      <c r="G306">
        <v>699.34</v>
      </c>
      <c r="H306">
        <v>7000</v>
      </c>
      <c r="I306">
        <v>3524.84</v>
      </c>
      <c r="J306">
        <v>699.34</v>
      </c>
      <c r="K306">
        <v>2386.67</v>
      </c>
      <c r="L306">
        <v>699.34</v>
      </c>
      <c r="M306">
        <v>699.34</v>
      </c>
      <c r="N306">
        <v>699.34</v>
      </c>
      <c r="O306">
        <v>699.34</v>
      </c>
      <c r="P306">
        <v>699.34</v>
      </c>
      <c r="Q306">
        <v>699.34</v>
      </c>
      <c r="R306">
        <v>699.34</v>
      </c>
      <c r="S306" t="s">
        <v>1103</v>
      </c>
    </row>
    <row r="307" spans="1:19" x14ac:dyDescent="0.25">
      <c r="A307">
        <v>6197</v>
      </c>
      <c r="B307">
        <v>2006.94</v>
      </c>
      <c r="C307">
        <v>2006.94</v>
      </c>
      <c r="D307">
        <v>2006.94</v>
      </c>
      <c r="E307">
        <v>2006.94</v>
      </c>
      <c r="F307">
        <v>2006.94</v>
      </c>
      <c r="G307">
        <v>2006.94</v>
      </c>
      <c r="H307">
        <v>2006.94</v>
      </c>
      <c r="I307">
        <v>2044.93</v>
      </c>
      <c r="J307">
        <v>2006.94</v>
      </c>
      <c r="K307">
        <v>2006.94</v>
      </c>
      <c r="L307">
        <v>2006.94</v>
      </c>
      <c r="M307">
        <v>2006.94</v>
      </c>
      <c r="N307">
        <v>2006.94</v>
      </c>
      <c r="O307">
        <v>2006.94</v>
      </c>
      <c r="P307">
        <v>2006.94</v>
      </c>
      <c r="Q307">
        <v>2006.94</v>
      </c>
      <c r="R307">
        <v>2006.94</v>
      </c>
      <c r="S307" t="s">
        <v>1106</v>
      </c>
    </row>
    <row r="308" spans="1:19" x14ac:dyDescent="0.25">
      <c r="A308">
        <v>6199</v>
      </c>
      <c r="B308">
        <v>2840.24</v>
      </c>
      <c r="C308">
        <v>819</v>
      </c>
      <c r="D308">
        <v>3000</v>
      </c>
      <c r="E308">
        <v>819</v>
      </c>
      <c r="F308">
        <v>819</v>
      </c>
      <c r="G308">
        <v>819</v>
      </c>
      <c r="H308">
        <v>819</v>
      </c>
      <c r="I308">
        <v>2925.66</v>
      </c>
      <c r="J308">
        <v>819</v>
      </c>
      <c r="K308">
        <v>1983.6</v>
      </c>
      <c r="L308">
        <v>964.72</v>
      </c>
      <c r="M308">
        <v>819</v>
      </c>
      <c r="N308">
        <v>819</v>
      </c>
      <c r="O308">
        <v>819</v>
      </c>
      <c r="P308">
        <v>819</v>
      </c>
      <c r="Q308">
        <v>2161.36</v>
      </c>
      <c r="R308">
        <v>819</v>
      </c>
      <c r="S308" t="s">
        <v>1327</v>
      </c>
    </row>
    <row r="309" spans="1:19" x14ac:dyDescent="0.25">
      <c r="A309">
        <v>6200</v>
      </c>
      <c r="B309">
        <v>3955.74</v>
      </c>
      <c r="C309">
        <v>1446.09</v>
      </c>
      <c r="D309">
        <v>1446.09</v>
      </c>
      <c r="E309">
        <v>1446.09</v>
      </c>
      <c r="F309">
        <v>1446.09</v>
      </c>
      <c r="G309">
        <v>1446.09</v>
      </c>
      <c r="H309">
        <v>2750</v>
      </c>
      <c r="I309">
        <v>2657.91</v>
      </c>
      <c r="J309">
        <v>1446.09</v>
      </c>
      <c r="K309">
        <v>1446.09</v>
      </c>
      <c r="L309">
        <v>1446.09</v>
      </c>
      <c r="M309">
        <v>1446.09</v>
      </c>
      <c r="N309">
        <v>1446.09</v>
      </c>
      <c r="O309">
        <v>1446.09</v>
      </c>
      <c r="P309">
        <v>1446.09</v>
      </c>
      <c r="Q309">
        <v>1446.09</v>
      </c>
      <c r="R309">
        <v>1446.09</v>
      </c>
      <c r="S309" t="s">
        <v>1507</v>
      </c>
    </row>
    <row r="310" spans="1:19" x14ac:dyDescent="0.25">
      <c r="A310">
        <v>6201</v>
      </c>
      <c r="B310">
        <v>2000</v>
      </c>
      <c r="C310">
        <v>2000</v>
      </c>
      <c r="D310">
        <v>2000</v>
      </c>
      <c r="E310">
        <v>2000</v>
      </c>
      <c r="F310">
        <v>2000</v>
      </c>
      <c r="G310">
        <v>2000</v>
      </c>
      <c r="H310">
        <v>2000</v>
      </c>
      <c r="I310">
        <v>2000</v>
      </c>
      <c r="J310">
        <v>2000</v>
      </c>
      <c r="K310">
        <v>2000</v>
      </c>
      <c r="L310">
        <v>2000</v>
      </c>
      <c r="M310">
        <v>2000</v>
      </c>
      <c r="N310">
        <v>2000</v>
      </c>
      <c r="O310">
        <v>2000</v>
      </c>
      <c r="P310">
        <v>2000</v>
      </c>
      <c r="Q310">
        <v>2000</v>
      </c>
      <c r="R310">
        <v>2000</v>
      </c>
      <c r="S310" t="s">
        <v>1508</v>
      </c>
    </row>
    <row r="311" spans="1:19" x14ac:dyDescent="0.25">
      <c r="A311">
        <v>6202</v>
      </c>
      <c r="B311">
        <v>1309.01</v>
      </c>
      <c r="C311">
        <v>1309.01</v>
      </c>
      <c r="D311">
        <v>1309.01</v>
      </c>
      <c r="E311">
        <v>1309.01</v>
      </c>
      <c r="F311">
        <v>1309.01</v>
      </c>
      <c r="G311">
        <v>1309.01</v>
      </c>
      <c r="H311">
        <v>1309.01</v>
      </c>
      <c r="I311">
        <v>1309.01</v>
      </c>
      <c r="J311">
        <v>1309.01</v>
      </c>
      <c r="K311">
        <v>1309.01</v>
      </c>
      <c r="L311">
        <v>1309.01</v>
      </c>
      <c r="M311">
        <v>1309.01</v>
      </c>
      <c r="N311">
        <v>1309.01</v>
      </c>
      <c r="O311">
        <v>1309.01</v>
      </c>
      <c r="P311">
        <v>1309.01</v>
      </c>
      <c r="Q311">
        <v>1309.01</v>
      </c>
      <c r="R311">
        <v>1309.01</v>
      </c>
      <c r="S311" t="s">
        <v>1405</v>
      </c>
    </row>
    <row r="312" spans="1:19" x14ac:dyDescent="0.25">
      <c r="A312">
        <v>6203</v>
      </c>
      <c r="B312">
        <v>1309.01</v>
      </c>
      <c r="C312">
        <v>1309.01</v>
      </c>
      <c r="D312">
        <v>1309.01</v>
      </c>
      <c r="E312">
        <v>1309.01</v>
      </c>
      <c r="F312">
        <v>1309.01</v>
      </c>
      <c r="G312">
        <v>1309.01</v>
      </c>
      <c r="H312">
        <v>1309.01</v>
      </c>
      <c r="I312">
        <v>1309.01</v>
      </c>
      <c r="J312">
        <v>1309.01</v>
      </c>
      <c r="K312">
        <v>1309.01</v>
      </c>
      <c r="L312">
        <v>1309.01</v>
      </c>
      <c r="M312">
        <v>1309.01</v>
      </c>
      <c r="N312">
        <v>1309.01</v>
      </c>
      <c r="O312">
        <v>1309.01</v>
      </c>
      <c r="P312">
        <v>1309.01</v>
      </c>
      <c r="Q312">
        <v>1309.01</v>
      </c>
      <c r="R312">
        <v>1309.01</v>
      </c>
      <c r="S312" t="s">
        <v>1416</v>
      </c>
    </row>
    <row r="313" spans="1:19" x14ac:dyDescent="0.25">
      <c r="A313">
        <v>6204</v>
      </c>
      <c r="B313">
        <v>1309.01</v>
      </c>
      <c r="C313">
        <v>1309.01</v>
      </c>
      <c r="D313">
        <v>1309.01</v>
      </c>
      <c r="E313">
        <v>1309.01</v>
      </c>
      <c r="F313">
        <v>1309.01</v>
      </c>
      <c r="G313">
        <v>1309.01</v>
      </c>
      <c r="H313">
        <v>1309.01</v>
      </c>
      <c r="I313">
        <v>1309.01</v>
      </c>
      <c r="J313">
        <v>1309.01</v>
      </c>
      <c r="K313">
        <v>1309.01</v>
      </c>
      <c r="L313">
        <v>1309.01</v>
      </c>
      <c r="M313">
        <v>1309.01</v>
      </c>
      <c r="N313">
        <v>1309.01</v>
      </c>
      <c r="O313">
        <v>1309.01</v>
      </c>
      <c r="P313">
        <v>1309.01</v>
      </c>
      <c r="Q313">
        <v>1309.01</v>
      </c>
      <c r="R313">
        <v>1309.01</v>
      </c>
      <c r="S313" t="s">
        <v>1379</v>
      </c>
    </row>
    <row r="314" spans="1:19" x14ac:dyDescent="0.25">
      <c r="A314">
        <v>6205</v>
      </c>
      <c r="B314">
        <v>1309.01</v>
      </c>
      <c r="C314">
        <v>1309.01</v>
      </c>
      <c r="D314">
        <v>1309.01</v>
      </c>
      <c r="E314">
        <v>1309.01</v>
      </c>
      <c r="F314">
        <v>1309.01</v>
      </c>
      <c r="G314">
        <v>1309.01</v>
      </c>
      <c r="H314">
        <v>1309.01</v>
      </c>
      <c r="I314">
        <v>1309.01</v>
      </c>
      <c r="J314">
        <v>1309.01</v>
      </c>
      <c r="K314">
        <v>1309.01</v>
      </c>
      <c r="L314">
        <v>1309.01</v>
      </c>
      <c r="M314">
        <v>1309.01</v>
      </c>
      <c r="N314">
        <v>1309.01</v>
      </c>
      <c r="O314">
        <v>1309.01</v>
      </c>
      <c r="P314">
        <v>1309.01</v>
      </c>
      <c r="Q314">
        <v>1309.01</v>
      </c>
      <c r="R314">
        <v>1309.01</v>
      </c>
      <c r="S314" t="s">
        <v>1390</v>
      </c>
    </row>
    <row r="315" spans="1:19" x14ac:dyDescent="0.25">
      <c r="A315">
        <v>6206</v>
      </c>
      <c r="B315">
        <v>1309.01</v>
      </c>
      <c r="C315">
        <v>1309.01</v>
      </c>
      <c r="D315">
        <v>1309.01</v>
      </c>
      <c r="E315">
        <v>1309.01</v>
      </c>
      <c r="F315">
        <v>1309.01</v>
      </c>
      <c r="G315">
        <v>1309.01</v>
      </c>
      <c r="H315">
        <v>1309.01</v>
      </c>
      <c r="I315">
        <v>1309.01</v>
      </c>
      <c r="J315">
        <v>1309.01</v>
      </c>
      <c r="K315">
        <v>1309.01</v>
      </c>
      <c r="L315">
        <v>1309.01</v>
      </c>
      <c r="M315">
        <v>1309.01</v>
      </c>
      <c r="N315">
        <v>1309.01</v>
      </c>
      <c r="O315">
        <v>1309.01</v>
      </c>
      <c r="P315">
        <v>1309.01</v>
      </c>
      <c r="Q315">
        <v>1309.01</v>
      </c>
      <c r="R315">
        <v>1309.01</v>
      </c>
      <c r="S315" t="s">
        <v>1509</v>
      </c>
    </row>
    <row r="316" spans="1:19" x14ac:dyDescent="0.25">
      <c r="A316">
        <v>6207</v>
      </c>
      <c r="B316">
        <v>1309.01</v>
      </c>
      <c r="C316">
        <v>1309.01</v>
      </c>
      <c r="D316">
        <v>1309.01</v>
      </c>
      <c r="E316">
        <v>1309.01</v>
      </c>
      <c r="F316">
        <v>1309.01</v>
      </c>
      <c r="G316">
        <v>1309.01</v>
      </c>
      <c r="H316">
        <v>1309.01</v>
      </c>
      <c r="I316">
        <v>1309.01</v>
      </c>
      <c r="J316">
        <v>1309.01</v>
      </c>
      <c r="K316">
        <v>1309.01</v>
      </c>
      <c r="L316">
        <v>1309.01</v>
      </c>
      <c r="M316">
        <v>1309.01</v>
      </c>
      <c r="N316">
        <v>1309.01</v>
      </c>
      <c r="O316">
        <v>1309.01</v>
      </c>
      <c r="P316">
        <v>1309.01</v>
      </c>
      <c r="Q316">
        <v>1309.01</v>
      </c>
      <c r="R316">
        <v>1309.01</v>
      </c>
      <c r="S316" t="s">
        <v>1510</v>
      </c>
    </row>
    <row r="317" spans="1:19" x14ac:dyDescent="0.25">
      <c r="A317">
        <v>6450</v>
      </c>
      <c r="B317">
        <v>1309.01</v>
      </c>
      <c r="C317">
        <v>1309.01</v>
      </c>
      <c r="D317">
        <v>1309.01</v>
      </c>
      <c r="E317">
        <v>1309.01</v>
      </c>
      <c r="F317">
        <v>1309.01</v>
      </c>
      <c r="G317">
        <v>1309.01</v>
      </c>
      <c r="H317">
        <v>1309.01</v>
      </c>
      <c r="I317">
        <v>1309.01</v>
      </c>
      <c r="J317">
        <v>1309.01</v>
      </c>
      <c r="K317">
        <v>1309.01</v>
      </c>
      <c r="L317">
        <v>1309.01</v>
      </c>
      <c r="M317">
        <v>1309.01</v>
      </c>
      <c r="N317">
        <v>1309.01</v>
      </c>
      <c r="O317">
        <v>1309.01</v>
      </c>
      <c r="P317">
        <v>1309.01</v>
      </c>
      <c r="Q317">
        <v>1309.01</v>
      </c>
      <c r="R317">
        <v>1309.01</v>
      </c>
      <c r="S317" t="s">
        <v>1386</v>
      </c>
    </row>
    <row r="318" spans="1:19" x14ac:dyDescent="0.25">
      <c r="A318">
        <v>6451</v>
      </c>
      <c r="B318">
        <v>1309.01</v>
      </c>
      <c r="C318">
        <v>1309.01</v>
      </c>
      <c r="D318">
        <v>1309.01</v>
      </c>
      <c r="E318">
        <v>1309.01</v>
      </c>
      <c r="F318">
        <v>1309.01</v>
      </c>
      <c r="G318">
        <v>1309.01</v>
      </c>
      <c r="H318">
        <v>1309.01</v>
      </c>
      <c r="I318">
        <v>1309.01</v>
      </c>
      <c r="J318">
        <v>1309.01</v>
      </c>
      <c r="K318">
        <v>1309.01</v>
      </c>
      <c r="L318">
        <v>1309.01</v>
      </c>
      <c r="M318">
        <v>1309.01</v>
      </c>
      <c r="N318">
        <v>1309.01</v>
      </c>
      <c r="O318">
        <v>1309.01</v>
      </c>
      <c r="P318">
        <v>1309.01</v>
      </c>
      <c r="Q318">
        <v>1309.01</v>
      </c>
      <c r="R318">
        <v>1309.01</v>
      </c>
      <c r="S318" t="s">
        <v>617</v>
      </c>
    </row>
    <row r="319" spans="1:19" x14ac:dyDescent="0.25">
      <c r="A319">
        <v>7001</v>
      </c>
      <c r="B319">
        <v>2877.97</v>
      </c>
      <c r="C319">
        <v>360</v>
      </c>
      <c r="D319">
        <v>3136.5</v>
      </c>
      <c r="E319">
        <v>3777.8</v>
      </c>
      <c r="F319">
        <v>1800</v>
      </c>
      <c r="G319">
        <v>1204.56</v>
      </c>
      <c r="H319">
        <v>2590.12</v>
      </c>
      <c r="I319">
        <v>2318.4299999999998</v>
      </c>
      <c r="J319">
        <v>1244.98</v>
      </c>
      <c r="K319">
        <v>2660.67</v>
      </c>
      <c r="L319">
        <v>510.71</v>
      </c>
      <c r="M319">
        <v>360</v>
      </c>
      <c r="N319">
        <v>360</v>
      </c>
      <c r="O319">
        <v>360</v>
      </c>
      <c r="P319">
        <v>1800</v>
      </c>
      <c r="Q319">
        <v>360</v>
      </c>
      <c r="R319">
        <v>360</v>
      </c>
      <c r="S319" t="s">
        <v>1328</v>
      </c>
    </row>
    <row r="320" spans="1:19" x14ac:dyDescent="0.25">
      <c r="A320">
        <v>7002</v>
      </c>
      <c r="B320">
        <v>242.83</v>
      </c>
      <c r="C320">
        <v>242.83</v>
      </c>
      <c r="D320">
        <v>242.83</v>
      </c>
      <c r="E320">
        <v>242.83</v>
      </c>
      <c r="F320">
        <v>242.83</v>
      </c>
      <c r="G320">
        <v>242.83</v>
      </c>
      <c r="H320">
        <v>242.83</v>
      </c>
      <c r="I320">
        <v>242.83</v>
      </c>
      <c r="J320">
        <v>242.83</v>
      </c>
      <c r="K320">
        <v>242.83</v>
      </c>
      <c r="L320">
        <v>345.4</v>
      </c>
      <c r="M320">
        <v>242.83</v>
      </c>
      <c r="N320">
        <v>242.83</v>
      </c>
      <c r="O320">
        <v>242.83</v>
      </c>
      <c r="P320">
        <v>242.83</v>
      </c>
      <c r="Q320">
        <v>242.83</v>
      </c>
      <c r="R320">
        <v>242.83</v>
      </c>
      <c r="S320" t="s">
        <v>1481</v>
      </c>
    </row>
    <row r="321" spans="1:19" x14ac:dyDescent="0.25">
      <c r="A321">
        <v>7003</v>
      </c>
      <c r="B321">
        <v>695.8</v>
      </c>
      <c r="C321">
        <v>695.8</v>
      </c>
      <c r="D321">
        <v>695.8</v>
      </c>
      <c r="E321">
        <v>695.8</v>
      </c>
      <c r="F321">
        <v>695.8</v>
      </c>
      <c r="G321">
        <v>695.8</v>
      </c>
      <c r="H321">
        <v>695.8</v>
      </c>
      <c r="I321">
        <v>695.8</v>
      </c>
      <c r="J321">
        <v>695.8</v>
      </c>
      <c r="K321">
        <v>695.8</v>
      </c>
      <c r="L321">
        <v>695.8</v>
      </c>
      <c r="M321">
        <v>695.8</v>
      </c>
      <c r="N321">
        <v>695.8</v>
      </c>
      <c r="O321">
        <v>695.8</v>
      </c>
      <c r="P321">
        <v>695.8</v>
      </c>
      <c r="Q321">
        <v>695.8</v>
      </c>
      <c r="R321">
        <v>695.8</v>
      </c>
      <c r="S321" t="s">
        <v>306</v>
      </c>
    </row>
    <row r="322" spans="1:19" x14ac:dyDescent="0.25">
      <c r="A322">
        <v>7004</v>
      </c>
      <c r="B322">
        <v>1019.72</v>
      </c>
      <c r="C322">
        <v>1547.63</v>
      </c>
      <c r="D322">
        <v>2574.31</v>
      </c>
      <c r="E322">
        <v>3698.17</v>
      </c>
      <c r="F322">
        <v>1134.95</v>
      </c>
      <c r="G322">
        <v>1450.02</v>
      </c>
      <c r="H322">
        <v>1153.58</v>
      </c>
      <c r="I322">
        <v>1512.71</v>
      </c>
      <c r="J322">
        <v>645.01</v>
      </c>
      <c r="K322">
        <v>1909.48</v>
      </c>
      <c r="L322">
        <v>549.32000000000005</v>
      </c>
      <c r="M322">
        <v>497.33</v>
      </c>
      <c r="N322">
        <v>425.3</v>
      </c>
      <c r="O322">
        <v>946.77</v>
      </c>
      <c r="P322">
        <v>3375</v>
      </c>
      <c r="Q322">
        <v>2032.05</v>
      </c>
      <c r="R322">
        <v>601.16999999999996</v>
      </c>
      <c r="S322" t="s">
        <v>1482</v>
      </c>
    </row>
    <row r="323" spans="1:19" x14ac:dyDescent="0.25">
      <c r="A323">
        <v>7005</v>
      </c>
      <c r="B323">
        <v>695.8</v>
      </c>
      <c r="C323">
        <v>695.8</v>
      </c>
      <c r="D323">
        <v>695.8</v>
      </c>
      <c r="E323">
        <v>695.8</v>
      </c>
      <c r="F323">
        <v>695.8</v>
      </c>
      <c r="G323">
        <v>695.8</v>
      </c>
      <c r="H323">
        <v>695.8</v>
      </c>
      <c r="I323">
        <v>695.8</v>
      </c>
      <c r="J323">
        <v>695.8</v>
      </c>
      <c r="K323">
        <v>695.8</v>
      </c>
      <c r="L323">
        <v>695.8</v>
      </c>
      <c r="M323">
        <v>695.8</v>
      </c>
      <c r="N323">
        <v>695.8</v>
      </c>
      <c r="O323">
        <v>695.8</v>
      </c>
      <c r="P323">
        <v>695.8</v>
      </c>
      <c r="Q323">
        <v>695.8</v>
      </c>
      <c r="R323">
        <v>695.8</v>
      </c>
      <c r="S323" t="s">
        <v>310</v>
      </c>
    </row>
    <row r="324" spans="1:19" x14ac:dyDescent="0.25">
      <c r="A324">
        <v>7006</v>
      </c>
      <c r="B324">
        <v>2235.13</v>
      </c>
      <c r="C324">
        <v>1712.25</v>
      </c>
      <c r="D324">
        <v>1982.59</v>
      </c>
      <c r="E324">
        <v>3453.82</v>
      </c>
      <c r="F324">
        <v>588.98</v>
      </c>
      <c r="G324">
        <v>545.82000000000005</v>
      </c>
      <c r="H324">
        <v>1791.82</v>
      </c>
      <c r="I324">
        <v>1473.26</v>
      </c>
      <c r="J324">
        <v>1083.51</v>
      </c>
      <c r="K324">
        <v>1911.93</v>
      </c>
      <c r="L324">
        <v>437.62</v>
      </c>
      <c r="M324">
        <v>390</v>
      </c>
      <c r="N324">
        <v>342.05</v>
      </c>
      <c r="O324">
        <v>342.05</v>
      </c>
      <c r="P324">
        <v>342.05</v>
      </c>
      <c r="Q324">
        <v>342.05</v>
      </c>
      <c r="R324">
        <v>522.80999999999995</v>
      </c>
      <c r="S324" t="s">
        <v>1040</v>
      </c>
    </row>
    <row r="325" spans="1:19" x14ac:dyDescent="0.25">
      <c r="A325">
        <v>7007</v>
      </c>
      <c r="B325">
        <v>695.8</v>
      </c>
      <c r="C325">
        <v>695.8</v>
      </c>
      <c r="D325">
        <v>695.8</v>
      </c>
      <c r="E325">
        <v>695.8</v>
      </c>
      <c r="F325">
        <v>695.8</v>
      </c>
      <c r="G325">
        <v>695.8</v>
      </c>
      <c r="H325">
        <v>695.8</v>
      </c>
      <c r="I325">
        <v>695.8</v>
      </c>
      <c r="J325">
        <v>695.8</v>
      </c>
      <c r="K325">
        <v>695.8</v>
      </c>
      <c r="L325">
        <v>695.8</v>
      </c>
      <c r="M325">
        <v>695.8</v>
      </c>
      <c r="N325">
        <v>695.8</v>
      </c>
      <c r="O325">
        <v>695.8</v>
      </c>
      <c r="P325">
        <v>695.8</v>
      </c>
      <c r="Q325">
        <v>695.8</v>
      </c>
      <c r="R325">
        <v>695.8</v>
      </c>
      <c r="S325" t="s">
        <v>342</v>
      </c>
    </row>
    <row r="326" spans="1:19" x14ac:dyDescent="0.25">
      <c r="A326">
        <v>7008</v>
      </c>
      <c r="B326">
        <v>2749.96</v>
      </c>
      <c r="C326">
        <v>2749.96</v>
      </c>
      <c r="D326">
        <v>2749.96</v>
      </c>
      <c r="E326">
        <v>2749.96</v>
      </c>
      <c r="F326">
        <v>2749.96</v>
      </c>
      <c r="G326">
        <v>2749.96</v>
      </c>
      <c r="H326">
        <v>2749.96</v>
      </c>
      <c r="I326">
        <v>2749.96</v>
      </c>
      <c r="J326">
        <v>2749.96</v>
      </c>
      <c r="K326">
        <v>2749.96</v>
      </c>
      <c r="L326">
        <v>2749.96</v>
      </c>
      <c r="M326">
        <v>2749.96</v>
      </c>
      <c r="N326">
        <v>2749.96</v>
      </c>
      <c r="O326">
        <v>2749.96</v>
      </c>
      <c r="P326">
        <v>2749.96</v>
      </c>
      <c r="Q326">
        <v>2749.96</v>
      </c>
      <c r="R326">
        <v>2749.96</v>
      </c>
      <c r="S326" t="s">
        <v>1043</v>
      </c>
    </row>
    <row r="327" spans="1:19" x14ac:dyDescent="0.25">
      <c r="A327">
        <v>7009</v>
      </c>
      <c r="B327">
        <v>695.8</v>
      </c>
      <c r="C327">
        <v>695.8</v>
      </c>
      <c r="D327">
        <v>695.8</v>
      </c>
      <c r="E327">
        <v>695.8</v>
      </c>
      <c r="F327">
        <v>695.8</v>
      </c>
      <c r="G327">
        <v>695.8</v>
      </c>
      <c r="H327">
        <v>695.8</v>
      </c>
      <c r="I327">
        <v>695.8</v>
      </c>
      <c r="J327">
        <v>695.8</v>
      </c>
      <c r="K327">
        <v>695.8</v>
      </c>
      <c r="L327">
        <v>695.8</v>
      </c>
      <c r="M327">
        <v>695.8</v>
      </c>
      <c r="N327">
        <v>695.8</v>
      </c>
      <c r="O327">
        <v>695.8</v>
      </c>
      <c r="P327">
        <v>695.8</v>
      </c>
      <c r="Q327">
        <v>695.8</v>
      </c>
      <c r="R327">
        <v>695.8</v>
      </c>
      <c r="S327" t="s">
        <v>351</v>
      </c>
    </row>
    <row r="328" spans="1:19" x14ac:dyDescent="0.25">
      <c r="A328">
        <v>7010</v>
      </c>
      <c r="B328">
        <v>1228.49</v>
      </c>
      <c r="C328">
        <v>282.20999999999998</v>
      </c>
      <c r="D328">
        <v>2012.41</v>
      </c>
      <c r="E328">
        <v>282.20999999999998</v>
      </c>
      <c r="F328">
        <v>2400</v>
      </c>
      <c r="G328">
        <v>282.20999999999998</v>
      </c>
      <c r="H328">
        <v>282.20999999999998</v>
      </c>
      <c r="I328">
        <v>462.18</v>
      </c>
      <c r="J328">
        <v>282.20999999999998</v>
      </c>
      <c r="K328">
        <v>282.20999999999998</v>
      </c>
      <c r="L328">
        <v>355.56</v>
      </c>
      <c r="M328">
        <v>367.46</v>
      </c>
      <c r="N328">
        <v>308.43</v>
      </c>
      <c r="O328">
        <v>282.20999999999998</v>
      </c>
      <c r="P328">
        <v>282.20999999999998</v>
      </c>
      <c r="Q328">
        <v>282.20999999999998</v>
      </c>
      <c r="R328">
        <v>282.20999999999998</v>
      </c>
      <c r="S328" t="s">
        <v>1044</v>
      </c>
    </row>
    <row r="329" spans="1:19" x14ac:dyDescent="0.25">
      <c r="A329">
        <v>7011</v>
      </c>
      <c r="B329">
        <v>2219.31</v>
      </c>
      <c r="C329">
        <v>1950</v>
      </c>
      <c r="D329">
        <v>2409.35</v>
      </c>
      <c r="E329">
        <v>450.41</v>
      </c>
      <c r="F329">
        <v>450.41</v>
      </c>
      <c r="G329">
        <v>2000</v>
      </c>
      <c r="H329">
        <v>750.18</v>
      </c>
      <c r="I329">
        <v>2200</v>
      </c>
      <c r="J329">
        <v>1354.67</v>
      </c>
      <c r="K329">
        <v>1950</v>
      </c>
      <c r="L329">
        <v>572.30999999999995</v>
      </c>
      <c r="M329">
        <v>450.41</v>
      </c>
      <c r="N329">
        <v>450.41</v>
      </c>
      <c r="O329">
        <v>450.41</v>
      </c>
      <c r="P329">
        <v>450.41</v>
      </c>
      <c r="Q329">
        <v>2220.59</v>
      </c>
      <c r="R329">
        <v>450.87</v>
      </c>
      <c r="S329" t="s">
        <v>1045</v>
      </c>
    </row>
    <row r="330" spans="1:19" x14ac:dyDescent="0.25">
      <c r="A330">
        <v>7012</v>
      </c>
      <c r="B330">
        <v>1500</v>
      </c>
      <c r="C330">
        <v>1500</v>
      </c>
      <c r="D330">
        <v>3041.56</v>
      </c>
      <c r="E330">
        <v>1500</v>
      </c>
      <c r="F330">
        <v>1500</v>
      </c>
      <c r="G330">
        <v>1500</v>
      </c>
      <c r="H330">
        <v>1500</v>
      </c>
      <c r="I330">
        <v>1631</v>
      </c>
      <c r="J330">
        <v>1500</v>
      </c>
      <c r="K330">
        <v>1500</v>
      </c>
      <c r="L330">
        <v>1500</v>
      </c>
      <c r="M330">
        <v>1500</v>
      </c>
      <c r="N330">
        <v>1500</v>
      </c>
      <c r="O330">
        <v>1500</v>
      </c>
      <c r="P330">
        <v>1500</v>
      </c>
      <c r="Q330">
        <v>1500</v>
      </c>
      <c r="R330">
        <v>1500</v>
      </c>
      <c r="S330" t="s">
        <v>1483</v>
      </c>
    </row>
    <row r="331" spans="1:19" x14ac:dyDescent="0.25">
      <c r="A331">
        <v>7013</v>
      </c>
      <c r="B331">
        <v>695.8</v>
      </c>
      <c r="C331">
        <v>695.8</v>
      </c>
      <c r="D331">
        <v>695.8</v>
      </c>
      <c r="E331">
        <v>695.8</v>
      </c>
      <c r="F331">
        <v>695.8</v>
      </c>
      <c r="G331">
        <v>695.8</v>
      </c>
      <c r="H331">
        <v>695.8</v>
      </c>
      <c r="I331">
        <v>695.8</v>
      </c>
      <c r="J331">
        <v>695.8</v>
      </c>
      <c r="K331">
        <v>695.8</v>
      </c>
      <c r="L331">
        <v>695.8</v>
      </c>
      <c r="M331">
        <v>695.8</v>
      </c>
      <c r="N331">
        <v>695.8</v>
      </c>
      <c r="O331">
        <v>695.8</v>
      </c>
      <c r="P331">
        <v>695.8</v>
      </c>
      <c r="Q331">
        <v>695.8</v>
      </c>
      <c r="R331">
        <v>695.8</v>
      </c>
      <c r="S331" t="s">
        <v>366</v>
      </c>
    </row>
    <row r="332" spans="1:19" x14ac:dyDescent="0.25">
      <c r="A332">
        <v>7014</v>
      </c>
      <c r="B332">
        <v>695.8</v>
      </c>
      <c r="C332">
        <v>695.8</v>
      </c>
      <c r="D332">
        <v>695.8</v>
      </c>
      <c r="E332">
        <v>695.8</v>
      </c>
      <c r="F332">
        <v>695.8</v>
      </c>
      <c r="G332">
        <v>695.8</v>
      </c>
      <c r="H332">
        <v>695.8</v>
      </c>
      <c r="I332">
        <v>695.8</v>
      </c>
      <c r="J332">
        <v>695.8</v>
      </c>
      <c r="K332">
        <v>695.8</v>
      </c>
      <c r="L332">
        <v>695.8</v>
      </c>
      <c r="M332">
        <v>695.8</v>
      </c>
      <c r="N332">
        <v>695.8</v>
      </c>
      <c r="O332">
        <v>695.8</v>
      </c>
      <c r="P332">
        <v>695.8</v>
      </c>
      <c r="Q332">
        <v>695.8</v>
      </c>
      <c r="R332">
        <v>695.8</v>
      </c>
      <c r="S332" t="s">
        <v>372</v>
      </c>
    </row>
    <row r="333" spans="1:19" x14ac:dyDescent="0.25">
      <c r="A333">
        <v>7015</v>
      </c>
      <c r="B333">
        <v>695.8</v>
      </c>
      <c r="C333">
        <v>695.8</v>
      </c>
      <c r="D333">
        <v>695.8</v>
      </c>
      <c r="E333">
        <v>695.8</v>
      </c>
      <c r="F333">
        <v>695.8</v>
      </c>
      <c r="G333">
        <v>695.8</v>
      </c>
      <c r="H333">
        <v>695.8</v>
      </c>
      <c r="I333">
        <v>695.8</v>
      </c>
      <c r="J333">
        <v>695.8</v>
      </c>
      <c r="K333">
        <v>695.8</v>
      </c>
      <c r="L333">
        <v>695.8</v>
      </c>
      <c r="M333">
        <v>695.8</v>
      </c>
      <c r="N333">
        <v>695.8</v>
      </c>
      <c r="O333">
        <v>695.8</v>
      </c>
      <c r="P333">
        <v>695.8</v>
      </c>
      <c r="Q333">
        <v>695.8</v>
      </c>
      <c r="R333">
        <v>695.8</v>
      </c>
      <c r="S333" t="s">
        <v>373</v>
      </c>
    </row>
    <row r="334" spans="1:19" x14ac:dyDescent="0.25">
      <c r="A334">
        <v>7016</v>
      </c>
      <c r="B334">
        <v>695.8</v>
      </c>
      <c r="C334">
        <v>695.8</v>
      </c>
      <c r="D334">
        <v>695.8</v>
      </c>
      <c r="E334">
        <v>695.8</v>
      </c>
      <c r="F334">
        <v>695.8</v>
      </c>
      <c r="G334">
        <v>695.8</v>
      </c>
      <c r="H334">
        <v>695.8</v>
      </c>
      <c r="I334">
        <v>695.8</v>
      </c>
      <c r="J334">
        <v>695.8</v>
      </c>
      <c r="K334">
        <v>695.8</v>
      </c>
      <c r="L334">
        <v>695.8</v>
      </c>
      <c r="M334">
        <v>695.8</v>
      </c>
      <c r="N334">
        <v>695.8</v>
      </c>
      <c r="O334">
        <v>695.8</v>
      </c>
      <c r="P334">
        <v>695.8</v>
      </c>
      <c r="Q334">
        <v>695.8</v>
      </c>
      <c r="R334">
        <v>695.8</v>
      </c>
      <c r="S334" t="s">
        <v>374</v>
      </c>
    </row>
    <row r="335" spans="1:19" x14ac:dyDescent="0.25">
      <c r="A335">
        <v>7017</v>
      </c>
      <c r="B335">
        <v>695.8</v>
      </c>
      <c r="C335">
        <v>695.8</v>
      </c>
      <c r="D335">
        <v>695.8</v>
      </c>
      <c r="E335">
        <v>695.8</v>
      </c>
      <c r="F335">
        <v>695.8</v>
      </c>
      <c r="G335">
        <v>695.8</v>
      </c>
      <c r="H335">
        <v>695.8</v>
      </c>
      <c r="I335">
        <v>695.8</v>
      </c>
      <c r="J335">
        <v>695.8</v>
      </c>
      <c r="K335">
        <v>695.8</v>
      </c>
      <c r="L335">
        <v>695.8</v>
      </c>
      <c r="M335">
        <v>695.8</v>
      </c>
      <c r="N335">
        <v>695.8</v>
      </c>
      <c r="O335">
        <v>695.8</v>
      </c>
      <c r="P335">
        <v>695.8</v>
      </c>
      <c r="Q335">
        <v>695.8</v>
      </c>
      <c r="R335">
        <v>695.8</v>
      </c>
      <c r="S335" t="s">
        <v>376</v>
      </c>
    </row>
    <row r="336" spans="1:19" x14ac:dyDescent="0.25">
      <c r="A336">
        <v>7018</v>
      </c>
      <c r="B336">
        <v>695.8</v>
      </c>
      <c r="C336">
        <v>695.8</v>
      </c>
      <c r="D336">
        <v>695.8</v>
      </c>
      <c r="E336">
        <v>695.8</v>
      </c>
      <c r="F336">
        <v>695.8</v>
      </c>
      <c r="G336">
        <v>695.8</v>
      </c>
      <c r="H336">
        <v>695.8</v>
      </c>
      <c r="I336">
        <v>695.8</v>
      </c>
      <c r="J336">
        <v>695.8</v>
      </c>
      <c r="K336">
        <v>695.8</v>
      </c>
      <c r="L336">
        <v>695.8</v>
      </c>
      <c r="M336">
        <v>695.8</v>
      </c>
      <c r="N336">
        <v>695.8</v>
      </c>
      <c r="O336">
        <v>695.8</v>
      </c>
      <c r="P336">
        <v>695.8</v>
      </c>
      <c r="Q336">
        <v>695.8</v>
      </c>
      <c r="R336">
        <v>695.8</v>
      </c>
      <c r="S336" t="s">
        <v>383</v>
      </c>
    </row>
    <row r="337" spans="1:19" x14ac:dyDescent="0.25">
      <c r="A337">
        <v>7019</v>
      </c>
      <c r="B337">
        <v>2200</v>
      </c>
      <c r="C337">
        <v>355.58</v>
      </c>
      <c r="D337">
        <v>2802.08</v>
      </c>
      <c r="E337">
        <v>3000</v>
      </c>
      <c r="F337">
        <v>1622.44</v>
      </c>
      <c r="G337">
        <v>1934.9</v>
      </c>
      <c r="H337">
        <v>1285.42</v>
      </c>
      <c r="I337">
        <v>1919.51</v>
      </c>
      <c r="J337">
        <v>750</v>
      </c>
      <c r="K337">
        <v>1800</v>
      </c>
      <c r="L337">
        <v>355.58</v>
      </c>
      <c r="M337">
        <v>426.4</v>
      </c>
      <c r="N337">
        <v>2250</v>
      </c>
      <c r="O337">
        <v>355.58</v>
      </c>
      <c r="P337">
        <v>355.58</v>
      </c>
      <c r="Q337">
        <v>2042.37</v>
      </c>
      <c r="R337">
        <v>355.58</v>
      </c>
      <c r="S337" t="s">
        <v>1050</v>
      </c>
    </row>
    <row r="338" spans="1:19" x14ac:dyDescent="0.25">
      <c r="A338">
        <v>7020</v>
      </c>
      <c r="B338">
        <v>2000</v>
      </c>
      <c r="C338">
        <v>2000</v>
      </c>
      <c r="D338">
        <v>2200</v>
      </c>
      <c r="E338">
        <v>2000</v>
      </c>
      <c r="F338">
        <v>2000</v>
      </c>
      <c r="G338">
        <v>2000</v>
      </c>
      <c r="H338">
        <v>2268.84</v>
      </c>
      <c r="I338">
        <v>2000</v>
      </c>
      <c r="J338">
        <v>2000</v>
      </c>
      <c r="K338">
        <v>2000</v>
      </c>
      <c r="L338">
        <v>2000</v>
      </c>
      <c r="M338">
        <v>2000</v>
      </c>
      <c r="N338">
        <v>2000</v>
      </c>
      <c r="O338">
        <v>2000</v>
      </c>
      <c r="P338">
        <v>2000</v>
      </c>
      <c r="Q338">
        <v>2000</v>
      </c>
      <c r="R338">
        <v>2000</v>
      </c>
      <c r="S338" t="s">
        <v>1052</v>
      </c>
    </row>
    <row r="339" spans="1:19" x14ac:dyDescent="0.25">
      <c r="A339">
        <v>7021</v>
      </c>
      <c r="B339">
        <v>695.8</v>
      </c>
      <c r="C339">
        <v>695.8</v>
      </c>
      <c r="D339">
        <v>695.8</v>
      </c>
      <c r="E339">
        <v>695.8</v>
      </c>
      <c r="F339">
        <v>695.8</v>
      </c>
      <c r="G339">
        <v>695.8</v>
      </c>
      <c r="H339">
        <v>695.8</v>
      </c>
      <c r="I339">
        <v>695.8</v>
      </c>
      <c r="J339">
        <v>695.8</v>
      </c>
      <c r="K339">
        <v>695.8</v>
      </c>
      <c r="L339">
        <v>695.8</v>
      </c>
      <c r="M339">
        <v>695.8</v>
      </c>
      <c r="N339">
        <v>695.8</v>
      </c>
      <c r="O339">
        <v>695.8</v>
      </c>
      <c r="P339">
        <v>695.8</v>
      </c>
      <c r="Q339">
        <v>695.8</v>
      </c>
      <c r="R339">
        <v>695.8</v>
      </c>
      <c r="S339" t="s">
        <v>1511</v>
      </c>
    </row>
    <row r="340" spans="1:19" x14ac:dyDescent="0.25">
      <c r="A340">
        <v>7022</v>
      </c>
      <c r="B340">
        <v>818.05</v>
      </c>
      <c r="C340">
        <v>1357.28</v>
      </c>
      <c r="D340">
        <v>2177.33</v>
      </c>
      <c r="E340">
        <v>2999.67</v>
      </c>
      <c r="F340">
        <v>366.38</v>
      </c>
      <c r="G340">
        <v>1225</v>
      </c>
      <c r="H340">
        <v>1800</v>
      </c>
      <c r="I340">
        <v>1367.14</v>
      </c>
      <c r="J340">
        <v>1312.45</v>
      </c>
      <c r="K340">
        <v>1650</v>
      </c>
      <c r="L340">
        <v>366.38</v>
      </c>
      <c r="M340">
        <v>478.38</v>
      </c>
      <c r="N340">
        <v>406.35</v>
      </c>
      <c r="O340">
        <v>366.38</v>
      </c>
      <c r="P340">
        <v>1800</v>
      </c>
      <c r="Q340">
        <v>2146.48</v>
      </c>
      <c r="R340">
        <v>823.36</v>
      </c>
      <c r="S340" t="s">
        <v>1484</v>
      </c>
    </row>
    <row r="341" spans="1:19" x14ac:dyDescent="0.25">
      <c r="A341">
        <v>7023</v>
      </c>
      <c r="B341">
        <v>2000</v>
      </c>
      <c r="C341">
        <v>350</v>
      </c>
      <c r="D341">
        <v>350</v>
      </c>
      <c r="E341">
        <v>350</v>
      </c>
      <c r="F341">
        <v>350</v>
      </c>
      <c r="G341">
        <v>350</v>
      </c>
      <c r="H341">
        <v>2190</v>
      </c>
      <c r="I341">
        <v>1603.27</v>
      </c>
      <c r="J341">
        <v>382.17</v>
      </c>
      <c r="K341">
        <v>350</v>
      </c>
      <c r="L341">
        <v>474.21</v>
      </c>
      <c r="M341">
        <v>511.01</v>
      </c>
      <c r="N341">
        <v>472.3</v>
      </c>
      <c r="O341">
        <v>350</v>
      </c>
      <c r="P341">
        <v>350</v>
      </c>
      <c r="Q341">
        <v>350</v>
      </c>
      <c r="R341">
        <v>350</v>
      </c>
      <c r="S341" t="s">
        <v>1055</v>
      </c>
    </row>
    <row r="342" spans="1:19" x14ac:dyDescent="0.25">
      <c r="A342">
        <v>7024</v>
      </c>
      <c r="B342">
        <v>695.8</v>
      </c>
      <c r="C342">
        <v>695.8</v>
      </c>
      <c r="D342">
        <v>695.8</v>
      </c>
      <c r="E342">
        <v>695.8</v>
      </c>
      <c r="F342">
        <v>695.8</v>
      </c>
      <c r="G342">
        <v>695.8</v>
      </c>
      <c r="H342">
        <v>695.8</v>
      </c>
      <c r="I342">
        <v>695.8</v>
      </c>
      <c r="J342">
        <v>695.8</v>
      </c>
      <c r="K342">
        <v>695.8</v>
      </c>
      <c r="L342">
        <v>695.8</v>
      </c>
      <c r="M342">
        <v>695.8</v>
      </c>
      <c r="N342">
        <v>695.8</v>
      </c>
      <c r="O342">
        <v>695.8</v>
      </c>
      <c r="P342">
        <v>695.8</v>
      </c>
      <c r="Q342">
        <v>695.8</v>
      </c>
      <c r="R342">
        <v>695.8</v>
      </c>
      <c r="S342" t="s">
        <v>401</v>
      </c>
    </row>
    <row r="343" spans="1:19" x14ac:dyDescent="0.25">
      <c r="A343">
        <v>7025</v>
      </c>
      <c r="B343">
        <v>695.8</v>
      </c>
      <c r="C343">
        <v>695.8</v>
      </c>
      <c r="D343">
        <v>695.8</v>
      </c>
      <c r="E343">
        <v>695.8</v>
      </c>
      <c r="F343">
        <v>695.8</v>
      </c>
      <c r="G343">
        <v>695.8</v>
      </c>
      <c r="H343">
        <v>695.8</v>
      </c>
      <c r="I343">
        <v>695.8</v>
      </c>
      <c r="J343">
        <v>695.8</v>
      </c>
      <c r="K343">
        <v>695.8</v>
      </c>
      <c r="L343">
        <v>695.8</v>
      </c>
      <c r="M343">
        <v>695.8</v>
      </c>
      <c r="N343">
        <v>695.8</v>
      </c>
      <c r="O343">
        <v>695.8</v>
      </c>
      <c r="P343">
        <v>695.8</v>
      </c>
      <c r="Q343">
        <v>695.8</v>
      </c>
      <c r="R343">
        <v>695.8</v>
      </c>
      <c r="S343" t="s">
        <v>412</v>
      </c>
    </row>
    <row r="344" spans="1:19" x14ac:dyDescent="0.25">
      <c r="A344">
        <v>7026</v>
      </c>
      <c r="B344">
        <v>304.75</v>
      </c>
      <c r="C344">
        <v>304.75</v>
      </c>
      <c r="D344">
        <v>7877.1</v>
      </c>
      <c r="E344">
        <v>304.75</v>
      </c>
      <c r="F344">
        <v>304.75</v>
      </c>
      <c r="G344">
        <v>2000</v>
      </c>
      <c r="H344">
        <v>304.75</v>
      </c>
      <c r="I344">
        <v>304.75</v>
      </c>
      <c r="J344">
        <v>304.75</v>
      </c>
      <c r="K344">
        <v>304.75</v>
      </c>
      <c r="L344">
        <v>304.75</v>
      </c>
      <c r="M344">
        <v>304.75</v>
      </c>
      <c r="N344">
        <v>304.75</v>
      </c>
      <c r="O344">
        <v>304.75</v>
      </c>
      <c r="P344">
        <v>1665.45</v>
      </c>
      <c r="Q344">
        <v>304.75</v>
      </c>
      <c r="R344">
        <v>304.75</v>
      </c>
      <c r="S344" t="s">
        <v>1485</v>
      </c>
    </row>
    <row r="345" spans="1:19" x14ac:dyDescent="0.25">
      <c r="A345">
        <v>7027</v>
      </c>
      <c r="B345">
        <v>695.8</v>
      </c>
      <c r="C345">
        <v>695.8</v>
      </c>
      <c r="D345">
        <v>695.8</v>
      </c>
      <c r="E345">
        <v>695.8</v>
      </c>
      <c r="F345">
        <v>695.8</v>
      </c>
      <c r="G345">
        <v>695.8</v>
      </c>
      <c r="H345">
        <v>695.8</v>
      </c>
      <c r="I345">
        <v>695.8</v>
      </c>
      <c r="J345">
        <v>695.8</v>
      </c>
      <c r="K345">
        <v>695.8</v>
      </c>
      <c r="L345">
        <v>695.8</v>
      </c>
      <c r="M345">
        <v>695.8</v>
      </c>
      <c r="N345">
        <v>695.8</v>
      </c>
      <c r="O345">
        <v>695.8</v>
      </c>
      <c r="P345">
        <v>695.8</v>
      </c>
      <c r="Q345">
        <v>695.8</v>
      </c>
      <c r="R345">
        <v>695.8</v>
      </c>
      <c r="S345" t="s">
        <v>422</v>
      </c>
    </row>
    <row r="346" spans="1:19" x14ac:dyDescent="0.25">
      <c r="A346">
        <v>7028</v>
      </c>
      <c r="B346">
        <v>695.8</v>
      </c>
      <c r="C346">
        <v>695.8</v>
      </c>
      <c r="D346">
        <v>695.8</v>
      </c>
      <c r="E346">
        <v>695.8</v>
      </c>
      <c r="F346">
        <v>695.8</v>
      </c>
      <c r="G346">
        <v>695.8</v>
      </c>
      <c r="H346">
        <v>695.8</v>
      </c>
      <c r="I346">
        <v>695.8</v>
      </c>
      <c r="J346">
        <v>695.8</v>
      </c>
      <c r="K346">
        <v>695.8</v>
      </c>
      <c r="L346">
        <v>695.8</v>
      </c>
      <c r="M346">
        <v>695.8</v>
      </c>
      <c r="N346">
        <v>695.8</v>
      </c>
      <c r="O346">
        <v>695.8</v>
      </c>
      <c r="P346">
        <v>695.8</v>
      </c>
      <c r="Q346">
        <v>695.8</v>
      </c>
      <c r="R346">
        <v>695.8</v>
      </c>
      <c r="S346" t="s">
        <v>429</v>
      </c>
    </row>
    <row r="347" spans="1:19" x14ac:dyDescent="0.25">
      <c r="A347">
        <v>7029</v>
      </c>
      <c r="B347">
        <v>1613.59</v>
      </c>
      <c r="C347">
        <v>900</v>
      </c>
      <c r="D347">
        <v>1670.88</v>
      </c>
      <c r="E347">
        <v>2950.98</v>
      </c>
      <c r="F347">
        <v>900</v>
      </c>
      <c r="G347">
        <v>2000</v>
      </c>
      <c r="H347">
        <v>1362.06</v>
      </c>
      <c r="I347">
        <v>2930.74</v>
      </c>
      <c r="J347">
        <v>1612.47</v>
      </c>
      <c r="K347">
        <v>900</v>
      </c>
      <c r="L347">
        <v>900</v>
      </c>
      <c r="M347">
        <v>900</v>
      </c>
      <c r="N347">
        <v>900</v>
      </c>
      <c r="O347">
        <v>900</v>
      </c>
      <c r="P347">
        <v>900</v>
      </c>
      <c r="Q347">
        <v>900</v>
      </c>
      <c r="R347">
        <v>900</v>
      </c>
      <c r="S347" t="s">
        <v>1060</v>
      </c>
    </row>
    <row r="348" spans="1:19" x14ac:dyDescent="0.25">
      <c r="A348">
        <v>7030</v>
      </c>
      <c r="B348">
        <v>695.8</v>
      </c>
      <c r="C348">
        <v>695.8</v>
      </c>
      <c r="D348">
        <v>695.8</v>
      </c>
      <c r="E348">
        <v>695.8</v>
      </c>
      <c r="F348">
        <v>695.8</v>
      </c>
      <c r="G348">
        <v>695.8</v>
      </c>
      <c r="H348">
        <v>695.8</v>
      </c>
      <c r="I348">
        <v>695.8</v>
      </c>
      <c r="J348">
        <v>695.8</v>
      </c>
      <c r="K348">
        <v>695.8</v>
      </c>
      <c r="L348">
        <v>695.8</v>
      </c>
      <c r="M348">
        <v>695.8</v>
      </c>
      <c r="N348">
        <v>695.8</v>
      </c>
      <c r="O348">
        <v>695.8</v>
      </c>
      <c r="P348">
        <v>695.8</v>
      </c>
      <c r="Q348">
        <v>695.8</v>
      </c>
      <c r="R348">
        <v>695.8</v>
      </c>
      <c r="S348" t="s">
        <v>447</v>
      </c>
    </row>
    <row r="349" spans="1:19" x14ac:dyDescent="0.25">
      <c r="A349">
        <v>7031</v>
      </c>
      <c r="B349">
        <v>695.8</v>
      </c>
      <c r="C349">
        <v>695.8</v>
      </c>
      <c r="D349">
        <v>695.8</v>
      </c>
      <c r="E349">
        <v>695.8</v>
      </c>
      <c r="F349">
        <v>695.8</v>
      </c>
      <c r="G349">
        <v>695.8</v>
      </c>
      <c r="H349">
        <v>695.8</v>
      </c>
      <c r="I349">
        <v>695.8</v>
      </c>
      <c r="J349">
        <v>695.8</v>
      </c>
      <c r="K349">
        <v>695.8</v>
      </c>
      <c r="L349">
        <v>695.8</v>
      </c>
      <c r="M349">
        <v>695.8</v>
      </c>
      <c r="N349">
        <v>695.8</v>
      </c>
      <c r="O349">
        <v>695.8</v>
      </c>
      <c r="P349">
        <v>695.8</v>
      </c>
      <c r="Q349">
        <v>695.8</v>
      </c>
      <c r="R349">
        <v>695.8</v>
      </c>
      <c r="S349" t="s">
        <v>453</v>
      </c>
    </row>
    <row r="350" spans="1:19" x14ac:dyDescent="0.25">
      <c r="A350">
        <v>7032</v>
      </c>
      <c r="B350">
        <v>2800</v>
      </c>
      <c r="C350">
        <v>2800</v>
      </c>
      <c r="D350">
        <v>2800</v>
      </c>
      <c r="E350">
        <v>2800</v>
      </c>
      <c r="F350">
        <v>2800</v>
      </c>
      <c r="G350">
        <v>2800</v>
      </c>
      <c r="H350">
        <v>2800</v>
      </c>
      <c r="I350">
        <v>3288.1</v>
      </c>
      <c r="J350">
        <v>2800</v>
      </c>
      <c r="K350">
        <v>2800</v>
      </c>
      <c r="L350">
        <v>2800</v>
      </c>
      <c r="M350">
        <v>2800</v>
      </c>
      <c r="N350">
        <v>2800</v>
      </c>
      <c r="O350">
        <v>2800</v>
      </c>
      <c r="P350">
        <v>2800</v>
      </c>
      <c r="Q350">
        <v>2800</v>
      </c>
      <c r="R350">
        <v>2800</v>
      </c>
      <c r="S350" t="s">
        <v>1486</v>
      </c>
    </row>
    <row r="351" spans="1:19" x14ac:dyDescent="0.25">
      <c r="A351">
        <v>7033</v>
      </c>
      <c r="B351">
        <v>1439.46</v>
      </c>
      <c r="C351">
        <v>1342.44</v>
      </c>
      <c r="D351">
        <v>2011.37</v>
      </c>
      <c r="E351">
        <v>3249.14</v>
      </c>
      <c r="F351">
        <v>1441.05</v>
      </c>
      <c r="G351">
        <v>866.28</v>
      </c>
      <c r="H351">
        <v>1258.3399999999999</v>
      </c>
      <c r="I351">
        <v>1553.98</v>
      </c>
      <c r="J351">
        <v>566.21</v>
      </c>
      <c r="K351">
        <v>1725.81</v>
      </c>
      <c r="L351">
        <v>529.5</v>
      </c>
      <c r="M351">
        <v>509.53</v>
      </c>
      <c r="N351">
        <v>615.79</v>
      </c>
      <c r="O351">
        <v>500.71</v>
      </c>
      <c r="P351">
        <v>500.71</v>
      </c>
      <c r="Q351">
        <v>2106.5</v>
      </c>
      <c r="R351">
        <v>570.42999999999995</v>
      </c>
      <c r="S351" t="s">
        <v>1329</v>
      </c>
    </row>
    <row r="352" spans="1:19" x14ac:dyDescent="0.25">
      <c r="A352">
        <v>7034</v>
      </c>
      <c r="B352">
        <v>695.8</v>
      </c>
      <c r="C352">
        <v>695.8</v>
      </c>
      <c r="D352">
        <v>695.8</v>
      </c>
      <c r="E352">
        <v>695.8</v>
      </c>
      <c r="F352">
        <v>695.8</v>
      </c>
      <c r="G352">
        <v>695.8</v>
      </c>
      <c r="H352">
        <v>695.8</v>
      </c>
      <c r="I352">
        <v>695.8</v>
      </c>
      <c r="J352">
        <v>695.8</v>
      </c>
      <c r="K352">
        <v>695.8</v>
      </c>
      <c r="L352">
        <v>695.8</v>
      </c>
      <c r="M352">
        <v>695.8</v>
      </c>
      <c r="N352">
        <v>695.8</v>
      </c>
      <c r="O352">
        <v>695.8</v>
      </c>
      <c r="P352">
        <v>695.8</v>
      </c>
      <c r="Q352">
        <v>695.8</v>
      </c>
      <c r="R352">
        <v>695.8</v>
      </c>
      <c r="S352" t="s">
        <v>1487</v>
      </c>
    </row>
    <row r="353" spans="1:19" x14ac:dyDescent="0.25">
      <c r="A353">
        <v>7035</v>
      </c>
      <c r="B353">
        <v>2402.2199999999998</v>
      </c>
      <c r="C353">
        <v>2402.2199999999998</v>
      </c>
      <c r="D353">
        <v>2402.2199999999998</v>
      </c>
      <c r="E353">
        <v>3673.29</v>
      </c>
      <c r="F353">
        <v>2402.2199999999998</v>
      </c>
      <c r="G353">
        <v>2402.2199999999998</v>
      </c>
      <c r="H353">
        <v>2402.2199999999998</v>
      </c>
      <c r="I353">
        <v>2402.2199999999998</v>
      </c>
      <c r="J353">
        <v>2402.2199999999998</v>
      </c>
      <c r="K353">
        <v>2402.2199999999998</v>
      </c>
      <c r="L353">
        <v>2402.2199999999998</v>
      </c>
      <c r="M353">
        <v>2402.2199999999998</v>
      </c>
      <c r="N353">
        <v>2402.2199999999998</v>
      </c>
      <c r="O353">
        <v>2402.2199999999998</v>
      </c>
      <c r="P353">
        <v>2402.2199999999998</v>
      </c>
      <c r="Q353">
        <v>2402.2199999999998</v>
      </c>
      <c r="R353">
        <v>2402.2199999999998</v>
      </c>
      <c r="S353" t="s">
        <v>1488</v>
      </c>
    </row>
    <row r="354" spans="1:19" x14ac:dyDescent="0.25">
      <c r="A354">
        <v>7036</v>
      </c>
      <c r="B354">
        <v>2071.8000000000002</v>
      </c>
      <c r="C354">
        <v>1899.54</v>
      </c>
      <c r="D354">
        <v>2822.24</v>
      </c>
      <c r="E354">
        <v>3848.22</v>
      </c>
      <c r="F354">
        <v>2100</v>
      </c>
      <c r="G354">
        <v>1200</v>
      </c>
      <c r="H354">
        <v>1853.62</v>
      </c>
      <c r="I354">
        <v>1835.19</v>
      </c>
      <c r="J354">
        <v>1200</v>
      </c>
      <c r="K354">
        <v>1871.43</v>
      </c>
      <c r="L354">
        <v>477.86</v>
      </c>
      <c r="M354">
        <v>477.86</v>
      </c>
      <c r="N354">
        <v>477.86</v>
      </c>
      <c r="O354">
        <v>477.86</v>
      </c>
      <c r="P354">
        <v>477.86</v>
      </c>
      <c r="Q354">
        <v>2200</v>
      </c>
      <c r="R354">
        <v>523.13</v>
      </c>
      <c r="S354" t="s">
        <v>1068</v>
      </c>
    </row>
    <row r="355" spans="1:19" x14ac:dyDescent="0.25">
      <c r="A355">
        <v>7037</v>
      </c>
      <c r="B355">
        <v>2000</v>
      </c>
      <c r="C355">
        <v>2000</v>
      </c>
      <c r="D355">
        <v>2000</v>
      </c>
      <c r="E355">
        <v>2000</v>
      </c>
      <c r="F355">
        <v>2000</v>
      </c>
      <c r="G355">
        <v>2000</v>
      </c>
      <c r="H355">
        <v>2000</v>
      </c>
      <c r="I355">
        <v>2000</v>
      </c>
      <c r="J355">
        <v>2000</v>
      </c>
      <c r="K355">
        <v>2000</v>
      </c>
      <c r="L355">
        <v>2000</v>
      </c>
      <c r="M355">
        <v>2000</v>
      </c>
      <c r="N355">
        <v>2000</v>
      </c>
      <c r="O355">
        <v>2000</v>
      </c>
      <c r="P355">
        <v>2000</v>
      </c>
      <c r="Q355">
        <v>2000</v>
      </c>
      <c r="R355">
        <v>2000</v>
      </c>
      <c r="S355" t="s">
        <v>1070</v>
      </c>
    </row>
    <row r="356" spans="1:19" x14ac:dyDescent="0.25">
      <c r="A356">
        <v>7038</v>
      </c>
      <c r="B356">
        <v>2729.21</v>
      </c>
      <c r="C356">
        <v>1836.36</v>
      </c>
      <c r="D356">
        <v>3438.92</v>
      </c>
      <c r="E356">
        <v>3057.9</v>
      </c>
      <c r="F356">
        <v>216.9</v>
      </c>
      <c r="G356">
        <v>1685.29</v>
      </c>
      <c r="H356">
        <v>1066.8399999999999</v>
      </c>
      <c r="I356">
        <v>1310.89</v>
      </c>
      <c r="J356">
        <v>163.59</v>
      </c>
      <c r="K356">
        <v>163.59</v>
      </c>
      <c r="L356">
        <v>408.32</v>
      </c>
      <c r="M356">
        <v>163.59</v>
      </c>
      <c r="N356">
        <v>1000</v>
      </c>
      <c r="O356">
        <v>163.59</v>
      </c>
      <c r="P356">
        <v>163.59</v>
      </c>
      <c r="Q356">
        <v>3059.43</v>
      </c>
      <c r="R356">
        <v>507.14</v>
      </c>
      <c r="S356" t="s">
        <v>1489</v>
      </c>
    </row>
    <row r="357" spans="1:19" x14ac:dyDescent="0.25">
      <c r="A357">
        <v>7039</v>
      </c>
      <c r="B357">
        <v>695.8</v>
      </c>
      <c r="C357">
        <v>695.8</v>
      </c>
      <c r="D357">
        <v>695.8</v>
      </c>
      <c r="E357">
        <v>695.8</v>
      </c>
      <c r="F357">
        <v>695.8</v>
      </c>
      <c r="G357">
        <v>695.8</v>
      </c>
      <c r="H357">
        <v>695.8</v>
      </c>
      <c r="I357">
        <v>695.8</v>
      </c>
      <c r="J357">
        <v>695.8</v>
      </c>
      <c r="K357">
        <v>695.8</v>
      </c>
      <c r="L357">
        <v>695.8</v>
      </c>
      <c r="M357">
        <v>695.8</v>
      </c>
      <c r="N357">
        <v>695.8</v>
      </c>
      <c r="O357">
        <v>695.8</v>
      </c>
      <c r="P357">
        <v>695.8</v>
      </c>
      <c r="Q357">
        <v>695.8</v>
      </c>
      <c r="R357">
        <v>695.8</v>
      </c>
      <c r="S357" t="s">
        <v>470</v>
      </c>
    </row>
    <row r="358" spans="1:19" x14ac:dyDescent="0.25">
      <c r="A358">
        <v>7040</v>
      </c>
      <c r="B358">
        <v>695.8</v>
      </c>
      <c r="C358">
        <v>695.8</v>
      </c>
      <c r="D358">
        <v>695.8</v>
      </c>
      <c r="E358">
        <v>695.8</v>
      </c>
      <c r="F358">
        <v>695.8</v>
      </c>
      <c r="G358">
        <v>695.8</v>
      </c>
      <c r="H358">
        <v>695.8</v>
      </c>
      <c r="I358">
        <v>695.8</v>
      </c>
      <c r="J358">
        <v>695.8</v>
      </c>
      <c r="K358">
        <v>695.8</v>
      </c>
      <c r="L358">
        <v>695.8</v>
      </c>
      <c r="M358">
        <v>695.8</v>
      </c>
      <c r="N358">
        <v>695.8</v>
      </c>
      <c r="O358">
        <v>695.8</v>
      </c>
      <c r="P358">
        <v>695.8</v>
      </c>
      <c r="Q358">
        <v>695.8</v>
      </c>
      <c r="R358">
        <v>695.8</v>
      </c>
      <c r="S358" t="s">
        <v>334</v>
      </c>
    </row>
    <row r="359" spans="1:19" x14ac:dyDescent="0.25">
      <c r="A359">
        <v>7041</v>
      </c>
      <c r="B359">
        <v>271</v>
      </c>
      <c r="C359">
        <v>271</v>
      </c>
      <c r="D359">
        <v>271</v>
      </c>
      <c r="E359">
        <v>271</v>
      </c>
      <c r="F359">
        <v>271</v>
      </c>
      <c r="G359">
        <v>271</v>
      </c>
      <c r="H359">
        <v>271</v>
      </c>
      <c r="I359">
        <v>271</v>
      </c>
      <c r="J359">
        <v>271</v>
      </c>
      <c r="K359">
        <v>271</v>
      </c>
      <c r="L359">
        <v>271</v>
      </c>
      <c r="M359">
        <v>393.09</v>
      </c>
      <c r="N359">
        <v>341.63</v>
      </c>
      <c r="O359">
        <v>271</v>
      </c>
      <c r="P359">
        <v>271</v>
      </c>
      <c r="Q359">
        <v>271</v>
      </c>
      <c r="R359">
        <v>1000</v>
      </c>
      <c r="S359" t="s">
        <v>1071</v>
      </c>
    </row>
    <row r="360" spans="1:19" x14ac:dyDescent="0.25">
      <c r="A360">
        <v>7042</v>
      </c>
      <c r="B360">
        <v>3215.32</v>
      </c>
      <c r="C360">
        <v>2270</v>
      </c>
      <c r="D360">
        <v>3516.1</v>
      </c>
      <c r="E360">
        <v>3500</v>
      </c>
      <c r="F360">
        <v>994.85</v>
      </c>
      <c r="G360">
        <v>2000</v>
      </c>
      <c r="H360">
        <v>994.85</v>
      </c>
      <c r="I360">
        <v>3566.39</v>
      </c>
      <c r="J360">
        <v>1650</v>
      </c>
      <c r="K360">
        <v>2011.07</v>
      </c>
      <c r="L360">
        <v>994.85</v>
      </c>
      <c r="M360">
        <v>994.85</v>
      </c>
      <c r="N360">
        <v>994.85</v>
      </c>
      <c r="O360">
        <v>994.85</v>
      </c>
      <c r="P360">
        <v>994.85</v>
      </c>
      <c r="Q360">
        <v>2234.7800000000002</v>
      </c>
      <c r="R360">
        <v>994.85</v>
      </c>
      <c r="S360" t="s">
        <v>1063</v>
      </c>
    </row>
    <row r="361" spans="1:19" x14ac:dyDescent="0.25">
      <c r="A361">
        <v>7043</v>
      </c>
      <c r="B361">
        <v>1595.23</v>
      </c>
      <c r="C361">
        <v>1629.41</v>
      </c>
      <c r="D361">
        <v>3175.99</v>
      </c>
      <c r="E361">
        <v>3757.28</v>
      </c>
      <c r="F361">
        <v>1200</v>
      </c>
      <c r="G361">
        <v>1995.41</v>
      </c>
      <c r="H361">
        <v>2502.08</v>
      </c>
      <c r="I361">
        <v>2348.91</v>
      </c>
      <c r="J361">
        <v>1694.4</v>
      </c>
      <c r="K361">
        <v>1923.33</v>
      </c>
      <c r="L361">
        <v>585.95000000000005</v>
      </c>
      <c r="M361">
        <v>442.38</v>
      </c>
      <c r="N361">
        <v>2100</v>
      </c>
      <c r="O361">
        <v>442.38</v>
      </c>
      <c r="P361">
        <v>1800</v>
      </c>
      <c r="Q361">
        <v>2180.17</v>
      </c>
      <c r="R361">
        <v>647.1</v>
      </c>
      <c r="S361" t="s">
        <v>1078</v>
      </c>
    </row>
    <row r="362" spans="1:19" x14ac:dyDescent="0.25">
      <c r="A362">
        <v>7044</v>
      </c>
      <c r="B362">
        <v>2305.04</v>
      </c>
      <c r="C362">
        <v>1628.43</v>
      </c>
      <c r="D362">
        <v>1916.84</v>
      </c>
      <c r="E362">
        <v>2504.1799999999998</v>
      </c>
      <c r="F362">
        <v>652.38</v>
      </c>
      <c r="G362">
        <v>2110.86</v>
      </c>
      <c r="H362">
        <v>1026.54</v>
      </c>
      <c r="I362">
        <v>1203.06</v>
      </c>
      <c r="J362">
        <v>553.49</v>
      </c>
      <c r="K362">
        <v>1501.88</v>
      </c>
      <c r="L362">
        <v>573.20000000000005</v>
      </c>
      <c r="M362">
        <v>484.51</v>
      </c>
      <c r="N362">
        <v>439.99</v>
      </c>
      <c r="O362">
        <v>385</v>
      </c>
      <c r="P362">
        <v>385</v>
      </c>
      <c r="Q362">
        <v>1978.01</v>
      </c>
      <c r="R362">
        <v>594.02</v>
      </c>
      <c r="S362" t="s">
        <v>1490</v>
      </c>
    </row>
    <row r="363" spans="1:19" x14ac:dyDescent="0.25">
      <c r="A363">
        <v>7045</v>
      </c>
      <c r="B363">
        <v>2207.69</v>
      </c>
      <c r="C363">
        <v>450</v>
      </c>
      <c r="D363">
        <v>3344.32</v>
      </c>
      <c r="E363">
        <v>2829.35</v>
      </c>
      <c r="F363">
        <v>450</v>
      </c>
      <c r="G363">
        <v>450</v>
      </c>
      <c r="H363">
        <v>3750</v>
      </c>
      <c r="I363">
        <v>2991.32</v>
      </c>
      <c r="J363">
        <v>450</v>
      </c>
      <c r="K363">
        <v>2270.54</v>
      </c>
      <c r="L363">
        <v>450</v>
      </c>
      <c r="M363">
        <v>450</v>
      </c>
      <c r="N363">
        <v>450</v>
      </c>
      <c r="O363">
        <v>450</v>
      </c>
      <c r="P363">
        <v>450</v>
      </c>
      <c r="Q363">
        <v>2300</v>
      </c>
      <c r="R363">
        <v>450</v>
      </c>
      <c r="S363" t="s">
        <v>1051</v>
      </c>
    </row>
    <row r="364" spans="1:19" x14ac:dyDescent="0.25">
      <c r="A364">
        <v>7046</v>
      </c>
      <c r="B364">
        <v>1392.71</v>
      </c>
      <c r="C364">
        <v>1392.71</v>
      </c>
      <c r="D364">
        <v>1392.71</v>
      </c>
      <c r="E364">
        <v>1392.71</v>
      </c>
      <c r="F364">
        <v>1392.71</v>
      </c>
      <c r="G364">
        <v>1392.71</v>
      </c>
      <c r="H364">
        <v>1392.71</v>
      </c>
      <c r="I364">
        <v>2200</v>
      </c>
      <c r="J364">
        <v>1392.71</v>
      </c>
      <c r="K364">
        <v>1392.71</v>
      </c>
      <c r="L364">
        <v>1392.71</v>
      </c>
      <c r="M364">
        <v>1392.71</v>
      </c>
      <c r="N364">
        <v>1392.71</v>
      </c>
      <c r="O364">
        <v>1392.71</v>
      </c>
      <c r="P364">
        <v>1392.71</v>
      </c>
      <c r="Q364">
        <v>1392.71</v>
      </c>
      <c r="R364">
        <v>1392.71</v>
      </c>
      <c r="S364" t="s">
        <v>1073</v>
      </c>
    </row>
    <row r="365" spans="1:19" x14ac:dyDescent="0.25">
      <c r="A365">
        <v>7047</v>
      </c>
      <c r="B365">
        <v>735.45</v>
      </c>
      <c r="C365">
        <v>735.45</v>
      </c>
      <c r="D365">
        <v>735.45</v>
      </c>
      <c r="E365">
        <v>735.45</v>
      </c>
      <c r="F365">
        <v>735.45</v>
      </c>
      <c r="G365">
        <v>735.45</v>
      </c>
      <c r="H365">
        <v>735.45</v>
      </c>
      <c r="I365">
        <v>1000</v>
      </c>
      <c r="J365">
        <v>1450</v>
      </c>
      <c r="K365">
        <v>735.45</v>
      </c>
      <c r="L365">
        <v>735.45</v>
      </c>
      <c r="M365">
        <v>735.45</v>
      </c>
      <c r="N365">
        <v>735.45</v>
      </c>
      <c r="O365">
        <v>735.45</v>
      </c>
      <c r="P365">
        <v>735.45</v>
      </c>
      <c r="Q365">
        <v>735.45</v>
      </c>
      <c r="R365">
        <v>735.45</v>
      </c>
      <c r="S365" t="s">
        <v>1041</v>
      </c>
    </row>
    <row r="366" spans="1:19" x14ac:dyDescent="0.25">
      <c r="A366">
        <v>7048</v>
      </c>
      <c r="B366">
        <v>695.8</v>
      </c>
      <c r="C366">
        <v>695.8</v>
      </c>
      <c r="D366">
        <v>695.8</v>
      </c>
      <c r="E366">
        <v>695.8</v>
      </c>
      <c r="F366">
        <v>695.8</v>
      </c>
      <c r="G366">
        <v>695.8</v>
      </c>
      <c r="H366">
        <v>695.8</v>
      </c>
      <c r="I366">
        <v>695.8</v>
      </c>
      <c r="J366">
        <v>695.8</v>
      </c>
      <c r="K366">
        <v>695.8</v>
      </c>
      <c r="L366">
        <v>695.8</v>
      </c>
      <c r="M366">
        <v>695.8</v>
      </c>
      <c r="N366">
        <v>695.8</v>
      </c>
      <c r="O366">
        <v>695.8</v>
      </c>
      <c r="P366">
        <v>695.8</v>
      </c>
      <c r="Q366">
        <v>695.8</v>
      </c>
      <c r="R366">
        <v>695.8</v>
      </c>
      <c r="S366" t="s">
        <v>339</v>
      </c>
    </row>
    <row r="367" spans="1:19" x14ac:dyDescent="0.25">
      <c r="A367">
        <v>7049</v>
      </c>
      <c r="B367">
        <v>270.14</v>
      </c>
      <c r="C367">
        <v>270.14</v>
      </c>
      <c r="D367">
        <v>6300</v>
      </c>
      <c r="E367">
        <v>270.14</v>
      </c>
      <c r="F367">
        <v>270.14</v>
      </c>
      <c r="G367">
        <v>270.14</v>
      </c>
      <c r="H367">
        <v>270.14</v>
      </c>
      <c r="I367">
        <v>270.14</v>
      </c>
      <c r="J367">
        <v>270.14</v>
      </c>
      <c r="K367">
        <v>2000</v>
      </c>
      <c r="L367">
        <v>1000</v>
      </c>
      <c r="M367">
        <v>325.06</v>
      </c>
      <c r="N367">
        <v>302.31</v>
      </c>
      <c r="O367">
        <v>270.14</v>
      </c>
      <c r="P367">
        <v>270.14</v>
      </c>
      <c r="Q367">
        <v>270.14</v>
      </c>
      <c r="R367">
        <v>767</v>
      </c>
      <c r="S367" t="s">
        <v>1330</v>
      </c>
    </row>
    <row r="368" spans="1:19" x14ac:dyDescent="0.25">
      <c r="A368">
        <v>7050</v>
      </c>
      <c r="B368">
        <v>695.8</v>
      </c>
      <c r="C368">
        <v>695.8</v>
      </c>
      <c r="D368">
        <v>695.8</v>
      </c>
      <c r="E368">
        <v>695.8</v>
      </c>
      <c r="F368">
        <v>695.8</v>
      </c>
      <c r="G368">
        <v>695.8</v>
      </c>
      <c r="H368">
        <v>695.8</v>
      </c>
      <c r="I368">
        <v>695.8</v>
      </c>
      <c r="J368">
        <v>695.8</v>
      </c>
      <c r="K368">
        <v>695.8</v>
      </c>
      <c r="L368">
        <v>695.8</v>
      </c>
      <c r="M368">
        <v>695.8</v>
      </c>
      <c r="N368">
        <v>695.8</v>
      </c>
      <c r="O368">
        <v>695.8</v>
      </c>
      <c r="P368">
        <v>695.8</v>
      </c>
      <c r="Q368">
        <v>695.8</v>
      </c>
      <c r="R368">
        <v>695.8</v>
      </c>
      <c r="S368" t="s">
        <v>365</v>
      </c>
    </row>
    <row r="369" spans="1:19" x14ac:dyDescent="0.25">
      <c r="A369">
        <v>7051</v>
      </c>
      <c r="B369">
        <v>2006.71</v>
      </c>
      <c r="C369">
        <v>1700</v>
      </c>
      <c r="D369">
        <v>3156.82</v>
      </c>
      <c r="E369">
        <v>3852.48</v>
      </c>
      <c r="F369">
        <v>1700</v>
      </c>
      <c r="G369">
        <v>1700</v>
      </c>
      <c r="H369">
        <v>1700</v>
      </c>
      <c r="I369">
        <v>1700</v>
      </c>
      <c r="J369">
        <v>1700</v>
      </c>
      <c r="K369">
        <v>2100</v>
      </c>
      <c r="L369">
        <v>1700</v>
      </c>
      <c r="M369">
        <v>1700</v>
      </c>
      <c r="N369">
        <v>1700</v>
      </c>
      <c r="O369">
        <v>1700</v>
      </c>
      <c r="P369">
        <v>1700</v>
      </c>
      <c r="Q369">
        <v>1700</v>
      </c>
      <c r="R369">
        <v>1700</v>
      </c>
      <c r="S369" t="s">
        <v>1072</v>
      </c>
    </row>
    <row r="370" spans="1:19" x14ac:dyDescent="0.25">
      <c r="A370">
        <v>7052</v>
      </c>
      <c r="B370">
        <v>695.8</v>
      </c>
      <c r="C370">
        <v>695.8</v>
      </c>
      <c r="D370">
        <v>695.8</v>
      </c>
      <c r="E370">
        <v>695.8</v>
      </c>
      <c r="F370">
        <v>695.8</v>
      </c>
      <c r="G370">
        <v>695.8</v>
      </c>
      <c r="H370">
        <v>695.8</v>
      </c>
      <c r="I370">
        <v>695.8</v>
      </c>
      <c r="J370">
        <v>695.8</v>
      </c>
      <c r="K370">
        <v>695.8</v>
      </c>
      <c r="L370">
        <v>695.8</v>
      </c>
      <c r="M370">
        <v>695.8</v>
      </c>
      <c r="N370">
        <v>695.8</v>
      </c>
      <c r="O370">
        <v>695.8</v>
      </c>
      <c r="P370">
        <v>695.8</v>
      </c>
      <c r="Q370">
        <v>695.8</v>
      </c>
      <c r="R370">
        <v>695.8</v>
      </c>
      <c r="S370" t="s">
        <v>69</v>
      </c>
    </row>
    <row r="371" spans="1:19" x14ac:dyDescent="0.25">
      <c r="A371">
        <v>7053</v>
      </c>
      <c r="B371">
        <v>695.8</v>
      </c>
      <c r="C371">
        <v>695.8</v>
      </c>
      <c r="D371">
        <v>695.8</v>
      </c>
      <c r="E371">
        <v>695.8</v>
      </c>
      <c r="F371">
        <v>695.8</v>
      </c>
      <c r="G371">
        <v>695.8</v>
      </c>
      <c r="H371">
        <v>695.8</v>
      </c>
      <c r="I371">
        <v>695.8</v>
      </c>
      <c r="J371">
        <v>695.8</v>
      </c>
      <c r="K371">
        <v>695.8</v>
      </c>
      <c r="L371">
        <v>695.8</v>
      </c>
      <c r="M371">
        <v>695.8</v>
      </c>
      <c r="N371">
        <v>695.8</v>
      </c>
      <c r="O371">
        <v>695.8</v>
      </c>
      <c r="P371">
        <v>695.8</v>
      </c>
      <c r="Q371">
        <v>695.8</v>
      </c>
      <c r="R371">
        <v>695.8</v>
      </c>
      <c r="S371" t="s">
        <v>381</v>
      </c>
    </row>
    <row r="372" spans="1:19" x14ac:dyDescent="0.25">
      <c r="A372">
        <v>7054</v>
      </c>
      <c r="B372">
        <v>2254.61</v>
      </c>
      <c r="C372">
        <v>1000</v>
      </c>
      <c r="D372">
        <v>2200</v>
      </c>
      <c r="E372">
        <v>2500</v>
      </c>
      <c r="F372">
        <v>1000</v>
      </c>
      <c r="G372">
        <v>1000</v>
      </c>
      <c r="H372">
        <v>1800</v>
      </c>
      <c r="I372">
        <v>2381.48</v>
      </c>
      <c r="J372">
        <v>1000</v>
      </c>
      <c r="K372">
        <v>1000</v>
      </c>
      <c r="L372">
        <v>1000</v>
      </c>
      <c r="M372">
        <v>1000</v>
      </c>
      <c r="N372">
        <v>1000</v>
      </c>
      <c r="O372">
        <v>1000</v>
      </c>
      <c r="P372">
        <v>1000</v>
      </c>
      <c r="Q372">
        <v>2265.69</v>
      </c>
      <c r="R372">
        <v>1000</v>
      </c>
      <c r="S372" t="s">
        <v>1037</v>
      </c>
    </row>
    <row r="373" spans="1:19" x14ac:dyDescent="0.25">
      <c r="A373">
        <v>7055</v>
      </c>
      <c r="B373">
        <v>3144.44</v>
      </c>
      <c r="C373">
        <v>2600</v>
      </c>
      <c r="D373">
        <v>2675.02</v>
      </c>
      <c r="E373">
        <v>3500</v>
      </c>
      <c r="F373">
        <v>1800</v>
      </c>
      <c r="G373">
        <v>676.92</v>
      </c>
      <c r="H373">
        <v>1309.5</v>
      </c>
      <c r="I373">
        <v>2054.56</v>
      </c>
      <c r="J373">
        <v>616.29999999999995</v>
      </c>
      <c r="K373">
        <v>2288.0700000000002</v>
      </c>
      <c r="L373">
        <v>616.29999999999995</v>
      </c>
      <c r="M373">
        <v>616.29999999999995</v>
      </c>
      <c r="N373">
        <v>1044.8800000000001</v>
      </c>
      <c r="O373">
        <v>616.29999999999995</v>
      </c>
      <c r="P373">
        <v>1800</v>
      </c>
      <c r="Q373">
        <v>1963.33</v>
      </c>
      <c r="R373">
        <v>616.29999999999995</v>
      </c>
      <c r="S373" t="s">
        <v>1331</v>
      </c>
    </row>
    <row r="374" spans="1:19" x14ac:dyDescent="0.25">
      <c r="A374">
        <v>7056</v>
      </c>
      <c r="B374">
        <v>2800</v>
      </c>
      <c r="C374">
        <v>1712.9</v>
      </c>
      <c r="D374">
        <v>3216.4</v>
      </c>
      <c r="E374">
        <v>4014.34</v>
      </c>
      <c r="F374">
        <v>1712.9</v>
      </c>
      <c r="G374">
        <v>1712.9</v>
      </c>
      <c r="H374">
        <v>1712.9</v>
      </c>
      <c r="I374">
        <v>1712.9</v>
      </c>
      <c r="J374">
        <v>1712.9</v>
      </c>
      <c r="K374">
        <v>1712.9</v>
      </c>
      <c r="L374">
        <v>1712.9</v>
      </c>
      <c r="M374">
        <v>1712.9</v>
      </c>
      <c r="N374">
        <v>1712.9</v>
      </c>
      <c r="O374">
        <v>1712.9</v>
      </c>
      <c r="P374">
        <v>1712.9</v>
      </c>
      <c r="Q374">
        <v>1712.9</v>
      </c>
      <c r="R374">
        <v>1712.9</v>
      </c>
      <c r="S374" t="s">
        <v>1332</v>
      </c>
    </row>
    <row r="375" spans="1:19" x14ac:dyDescent="0.25">
      <c r="A375">
        <v>7057</v>
      </c>
      <c r="B375">
        <v>695.8</v>
      </c>
      <c r="C375">
        <v>695.8</v>
      </c>
      <c r="D375">
        <v>695.8</v>
      </c>
      <c r="E375">
        <v>695.8</v>
      </c>
      <c r="F375">
        <v>695.8</v>
      </c>
      <c r="G375">
        <v>695.8</v>
      </c>
      <c r="H375">
        <v>695.8</v>
      </c>
      <c r="I375">
        <v>695.8</v>
      </c>
      <c r="J375">
        <v>695.8</v>
      </c>
      <c r="K375">
        <v>695.8</v>
      </c>
      <c r="L375">
        <v>695.8</v>
      </c>
      <c r="M375">
        <v>695.8</v>
      </c>
      <c r="N375">
        <v>695.8</v>
      </c>
      <c r="O375">
        <v>695.8</v>
      </c>
      <c r="P375">
        <v>695.8</v>
      </c>
      <c r="Q375">
        <v>695.8</v>
      </c>
      <c r="R375">
        <v>695.8</v>
      </c>
      <c r="S375" t="s">
        <v>396</v>
      </c>
    </row>
    <row r="376" spans="1:19" x14ac:dyDescent="0.25">
      <c r="A376">
        <v>7058</v>
      </c>
      <c r="B376">
        <v>175</v>
      </c>
      <c r="C376">
        <v>175</v>
      </c>
      <c r="D376">
        <v>175</v>
      </c>
      <c r="E376">
        <v>175</v>
      </c>
      <c r="F376">
        <v>175</v>
      </c>
      <c r="G376">
        <v>175</v>
      </c>
      <c r="H376">
        <v>175</v>
      </c>
      <c r="I376">
        <v>175</v>
      </c>
      <c r="J376">
        <v>175</v>
      </c>
      <c r="K376">
        <v>175</v>
      </c>
      <c r="L376">
        <v>175</v>
      </c>
      <c r="M376">
        <v>175</v>
      </c>
      <c r="N376">
        <v>175</v>
      </c>
      <c r="O376">
        <v>175</v>
      </c>
      <c r="P376">
        <v>175</v>
      </c>
      <c r="Q376">
        <v>175</v>
      </c>
      <c r="R376">
        <v>175</v>
      </c>
      <c r="S376" t="s">
        <v>1074</v>
      </c>
    </row>
    <row r="377" spans="1:19" x14ac:dyDescent="0.25">
      <c r="A377">
        <v>7059</v>
      </c>
      <c r="B377">
        <v>695.8</v>
      </c>
      <c r="C377">
        <v>695.8</v>
      </c>
      <c r="D377">
        <v>695.8</v>
      </c>
      <c r="E377">
        <v>695.8</v>
      </c>
      <c r="F377">
        <v>695.8</v>
      </c>
      <c r="G377">
        <v>695.8</v>
      </c>
      <c r="H377">
        <v>695.8</v>
      </c>
      <c r="I377">
        <v>695.8</v>
      </c>
      <c r="J377">
        <v>695.8</v>
      </c>
      <c r="K377">
        <v>695.8</v>
      </c>
      <c r="L377">
        <v>695.8</v>
      </c>
      <c r="M377">
        <v>695.8</v>
      </c>
      <c r="N377">
        <v>695.8</v>
      </c>
      <c r="O377">
        <v>695.8</v>
      </c>
      <c r="P377">
        <v>695.8</v>
      </c>
      <c r="Q377">
        <v>695.8</v>
      </c>
      <c r="R377">
        <v>695.8</v>
      </c>
      <c r="S377" t="s">
        <v>761</v>
      </c>
    </row>
    <row r="378" spans="1:19" x14ac:dyDescent="0.25">
      <c r="A378">
        <v>7060</v>
      </c>
      <c r="B378">
        <v>695.8</v>
      </c>
      <c r="C378">
        <v>695.8</v>
      </c>
      <c r="D378">
        <v>695.8</v>
      </c>
      <c r="E378">
        <v>695.8</v>
      </c>
      <c r="F378">
        <v>695.8</v>
      </c>
      <c r="G378">
        <v>695.8</v>
      </c>
      <c r="H378">
        <v>695.8</v>
      </c>
      <c r="I378">
        <v>695.8</v>
      </c>
      <c r="J378">
        <v>695.8</v>
      </c>
      <c r="K378">
        <v>695.8</v>
      </c>
      <c r="L378">
        <v>695.8</v>
      </c>
      <c r="M378">
        <v>695.8</v>
      </c>
      <c r="N378">
        <v>695.8</v>
      </c>
      <c r="O378">
        <v>695.8</v>
      </c>
      <c r="P378">
        <v>695.8</v>
      </c>
      <c r="Q378">
        <v>695.8</v>
      </c>
      <c r="R378">
        <v>695.8</v>
      </c>
      <c r="S378" t="s">
        <v>766</v>
      </c>
    </row>
    <row r="379" spans="1:19" x14ac:dyDescent="0.25">
      <c r="A379">
        <v>7061</v>
      </c>
      <c r="B379">
        <v>695.8</v>
      </c>
      <c r="C379">
        <v>695.8</v>
      </c>
      <c r="D379">
        <v>695.8</v>
      </c>
      <c r="E379">
        <v>695.8</v>
      </c>
      <c r="F379">
        <v>695.8</v>
      </c>
      <c r="G379">
        <v>695.8</v>
      </c>
      <c r="H379">
        <v>695.8</v>
      </c>
      <c r="I379">
        <v>695.8</v>
      </c>
      <c r="J379">
        <v>695.8</v>
      </c>
      <c r="K379">
        <v>695.8</v>
      </c>
      <c r="L379">
        <v>695.8</v>
      </c>
      <c r="M379">
        <v>695.8</v>
      </c>
      <c r="N379">
        <v>695.8</v>
      </c>
      <c r="O379">
        <v>695.8</v>
      </c>
      <c r="P379">
        <v>695.8</v>
      </c>
      <c r="Q379">
        <v>695.8</v>
      </c>
      <c r="R379">
        <v>695.8</v>
      </c>
      <c r="S379" t="s">
        <v>762</v>
      </c>
    </row>
    <row r="380" spans="1:19" x14ac:dyDescent="0.25">
      <c r="A380">
        <v>7062</v>
      </c>
      <c r="B380">
        <v>1749.06</v>
      </c>
      <c r="C380">
        <v>2800</v>
      </c>
      <c r="D380">
        <v>3017.6</v>
      </c>
      <c r="E380">
        <v>4373.67</v>
      </c>
      <c r="F380">
        <v>1581.69</v>
      </c>
      <c r="G380">
        <v>714.43</v>
      </c>
      <c r="H380">
        <v>1438.9</v>
      </c>
      <c r="I380">
        <v>2297</v>
      </c>
      <c r="J380">
        <v>1000</v>
      </c>
      <c r="K380">
        <v>1800.67</v>
      </c>
      <c r="L380">
        <v>689.66</v>
      </c>
      <c r="M380">
        <v>500</v>
      </c>
      <c r="N380">
        <v>500</v>
      </c>
      <c r="O380">
        <v>500</v>
      </c>
      <c r="P380">
        <v>1800</v>
      </c>
      <c r="Q380">
        <v>2244.19</v>
      </c>
      <c r="R380">
        <v>649.72</v>
      </c>
      <c r="S380" t="s">
        <v>1333</v>
      </c>
    </row>
    <row r="381" spans="1:19" x14ac:dyDescent="0.25">
      <c r="A381">
        <v>7063</v>
      </c>
      <c r="B381">
        <v>2400</v>
      </c>
      <c r="C381">
        <v>433.4</v>
      </c>
      <c r="D381">
        <v>3219.3</v>
      </c>
      <c r="E381">
        <v>433.4</v>
      </c>
      <c r="F381">
        <v>433.4</v>
      </c>
      <c r="G381">
        <v>2057.84</v>
      </c>
      <c r="H381">
        <v>1176.43</v>
      </c>
      <c r="I381">
        <v>2597.71</v>
      </c>
      <c r="J381">
        <v>2200</v>
      </c>
      <c r="K381">
        <v>433.4</v>
      </c>
      <c r="L381">
        <v>695.25</v>
      </c>
      <c r="M381">
        <v>433.4</v>
      </c>
      <c r="N381">
        <v>433.4</v>
      </c>
      <c r="O381">
        <v>433.4</v>
      </c>
      <c r="P381">
        <v>433.4</v>
      </c>
      <c r="Q381">
        <v>433.4</v>
      </c>
      <c r="R381">
        <v>433.4</v>
      </c>
      <c r="S381" t="s">
        <v>1049</v>
      </c>
    </row>
    <row r="382" spans="1:19" x14ac:dyDescent="0.25">
      <c r="A382">
        <v>7064</v>
      </c>
      <c r="B382">
        <v>2195.0700000000002</v>
      </c>
      <c r="C382">
        <v>541.30999999999995</v>
      </c>
      <c r="D382">
        <v>2385.98</v>
      </c>
      <c r="E382">
        <v>3094.24</v>
      </c>
      <c r="F382">
        <v>1300</v>
      </c>
      <c r="G382">
        <v>541.30999999999995</v>
      </c>
      <c r="H382">
        <v>1192.68</v>
      </c>
      <c r="I382">
        <v>2269.71</v>
      </c>
      <c r="J382">
        <v>1475.81</v>
      </c>
      <c r="K382">
        <v>1822.4</v>
      </c>
      <c r="L382">
        <v>541.30999999999995</v>
      </c>
      <c r="M382">
        <v>1464.6</v>
      </c>
      <c r="N382">
        <v>569.02</v>
      </c>
      <c r="O382">
        <v>541.30999999999995</v>
      </c>
      <c r="P382">
        <v>541.30999999999995</v>
      </c>
      <c r="Q382">
        <v>2357.12</v>
      </c>
      <c r="R382">
        <v>541.30999999999995</v>
      </c>
      <c r="S382" t="s">
        <v>1334</v>
      </c>
    </row>
    <row r="383" spans="1:19" x14ac:dyDescent="0.25">
      <c r="A383">
        <v>7065</v>
      </c>
      <c r="B383">
        <v>3867.4</v>
      </c>
      <c r="C383">
        <v>750</v>
      </c>
      <c r="D383">
        <v>2241.38</v>
      </c>
      <c r="E383">
        <v>2200</v>
      </c>
      <c r="F383">
        <v>750</v>
      </c>
      <c r="G383">
        <v>750</v>
      </c>
      <c r="H383">
        <v>1158.51</v>
      </c>
      <c r="I383">
        <v>2377.33</v>
      </c>
      <c r="J383">
        <v>750</v>
      </c>
      <c r="K383">
        <v>1937.33</v>
      </c>
      <c r="L383">
        <v>997.55</v>
      </c>
      <c r="M383">
        <v>750</v>
      </c>
      <c r="N383">
        <v>1368</v>
      </c>
      <c r="O383">
        <v>750</v>
      </c>
      <c r="P383">
        <v>1800</v>
      </c>
      <c r="Q383">
        <v>750</v>
      </c>
      <c r="R383">
        <v>750</v>
      </c>
      <c r="S383" t="s">
        <v>1059</v>
      </c>
    </row>
    <row r="384" spans="1:19" x14ac:dyDescent="0.25">
      <c r="A384">
        <v>7066</v>
      </c>
      <c r="B384">
        <v>642.45000000000005</v>
      </c>
      <c r="C384">
        <v>642.45000000000005</v>
      </c>
      <c r="D384">
        <v>3698.19</v>
      </c>
      <c r="E384">
        <v>2500</v>
      </c>
      <c r="F384">
        <v>642.45000000000005</v>
      </c>
      <c r="G384">
        <v>2000</v>
      </c>
      <c r="H384">
        <v>642.45000000000005</v>
      </c>
      <c r="I384">
        <v>642.45000000000005</v>
      </c>
      <c r="J384">
        <v>1271.43</v>
      </c>
      <c r="K384">
        <v>2251.16</v>
      </c>
      <c r="L384">
        <v>1419.05</v>
      </c>
      <c r="M384">
        <v>642.45000000000005</v>
      </c>
      <c r="N384">
        <v>642.45000000000005</v>
      </c>
      <c r="O384">
        <v>642.45000000000005</v>
      </c>
      <c r="P384">
        <v>642.45000000000005</v>
      </c>
      <c r="Q384">
        <v>1400</v>
      </c>
      <c r="R384">
        <v>1250</v>
      </c>
      <c r="S384" t="s">
        <v>1042</v>
      </c>
    </row>
    <row r="385" spans="1:19" x14ac:dyDescent="0.25">
      <c r="A385">
        <v>7067</v>
      </c>
      <c r="B385">
        <v>695.8</v>
      </c>
      <c r="C385">
        <v>695.8</v>
      </c>
      <c r="D385">
        <v>695.8</v>
      </c>
      <c r="E385">
        <v>695.8</v>
      </c>
      <c r="F385">
        <v>695.8</v>
      </c>
      <c r="G385">
        <v>695.8</v>
      </c>
      <c r="H385">
        <v>695.8</v>
      </c>
      <c r="I385">
        <v>695.8</v>
      </c>
      <c r="J385">
        <v>695.8</v>
      </c>
      <c r="K385">
        <v>695.8</v>
      </c>
      <c r="L385">
        <v>695.8</v>
      </c>
      <c r="M385">
        <v>695.8</v>
      </c>
      <c r="N385">
        <v>695.8</v>
      </c>
      <c r="O385">
        <v>695.8</v>
      </c>
      <c r="P385">
        <v>695.8</v>
      </c>
      <c r="Q385">
        <v>695.8</v>
      </c>
      <c r="R385">
        <v>695.8</v>
      </c>
      <c r="S385" t="s">
        <v>869</v>
      </c>
    </row>
    <row r="386" spans="1:19" x14ac:dyDescent="0.25">
      <c r="A386">
        <v>7068</v>
      </c>
      <c r="B386">
        <v>3372.97</v>
      </c>
      <c r="C386">
        <v>618.29</v>
      </c>
      <c r="D386">
        <v>4000</v>
      </c>
      <c r="E386">
        <v>618.29</v>
      </c>
      <c r="F386">
        <v>618.29</v>
      </c>
      <c r="G386">
        <v>618.29</v>
      </c>
      <c r="H386">
        <v>2875</v>
      </c>
      <c r="I386">
        <v>2906.25</v>
      </c>
      <c r="J386">
        <v>1360</v>
      </c>
      <c r="K386">
        <v>2000</v>
      </c>
      <c r="L386">
        <v>1450</v>
      </c>
      <c r="M386">
        <v>618.29</v>
      </c>
      <c r="N386">
        <v>618.29</v>
      </c>
      <c r="O386">
        <v>618.29</v>
      </c>
      <c r="P386">
        <v>618.29</v>
      </c>
      <c r="Q386">
        <v>618.29</v>
      </c>
      <c r="R386">
        <v>618.29</v>
      </c>
      <c r="S386" t="s">
        <v>1512</v>
      </c>
    </row>
    <row r="387" spans="1:19" x14ac:dyDescent="0.25">
      <c r="A387">
        <v>7069</v>
      </c>
      <c r="B387">
        <v>1100</v>
      </c>
      <c r="C387">
        <v>1100</v>
      </c>
      <c r="D387">
        <v>3694</v>
      </c>
      <c r="E387">
        <v>1100</v>
      </c>
      <c r="F387">
        <v>1100</v>
      </c>
      <c r="G387">
        <v>1100</v>
      </c>
      <c r="H387">
        <v>1100</v>
      </c>
      <c r="I387">
        <v>2872.06</v>
      </c>
      <c r="J387">
        <v>1100</v>
      </c>
      <c r="K387">
        <v>2400</v>
      </c>
      <c r="L387">
        <v>1700</v>
      </c>
      <c r="M387">
        <v>1100</v>
      </c>
      <c r="N387">
        <v>1100</v>
      </c>
      <c r="O387">
        <v>1100</v>
      </c>
      <c r="P387">
        <v>1100</v>
      </c>
      <c r="Q387">
        <v>2000</v>
      </c>
      <c r="R387">
        <v>1100</v>
      </c>
      <c r="S387" t="s">
        <v>1513</v>
      </c>
    </row>
    <row r="388" spans="1:19" x14ac:dyDescent="0.25">
      <c r="A388">
        <v>7070</v>
      </c>
      <c r="B388">
        <v>695.8</v>
      </c>
      <c r="C388">
        <v>695.8</v>
      </c>
      <c r="D388">
        <v>695.8</v>
      </c>
      <c r="E388">
        <v>695.8</v>
      </c>
      <c r="F388">
        <v>695.8</v>
      </c>
      <c r="G388">
        <v>695.8</v>
      </c>
      <c r="H388">
        <v>695.8</v>
      </c>
      <c r="I388">
        <v>695.8</v>
      </c>
      <c r="J388">
        <v>695.8</v>
      </c>
      <c r="K388">
        <v>695.8</v>
      </c>
      <c r="L388">
        <v>695.8</v>
      </c>
      <c r="M388">
        <v>695.8</v>
      </c>
      <c r="N388">
        <v>695.8</v>
      </c>
      <c r="O388">
        <v>695.8</v>
      </c>
      <c r="P388">
        <v>695.8</v>
      </c>
      <c r="Q388">
        <v>695.8</v>
      </c>
      <c r="R388">
        <v>695.8</v>
      </c>
      <c r="S388" t="s">
        <v>871</v>
      </c>
    </row>
    <row r="389" spans="1:19" x14ac:dyDescent="0.25">
      <c r="A389">
        <v>7071</v>
      </c>
      <c r="B389">
        <v>695.8</v>
      </c>
      <c r="C389">
        <v>695.8</v>
      </c>
      <c r="D389">
        <v>695.8</v>
      </c>
      <c r="E389">
        <v>695.8</v>
      </c>
      <c r="F389">
        <v>695.8</v>
      </c>
      <c r="G389">
        <v>695.8</v>
      </c>
      <c r="H389">
        <v>695.8</v>
      </c>
      <c r="I389">
        <v>695.8</v>
      </c>
      <c r="J389">
        <v>695.8</v>
      </c>
      <c r="K389">
        <v>695.8</v>
      </c>
      <c r="L389">
        <v>695.8</v>
      </c>
      <c r="M389">
        <v>695.8</v>
      </c>
      <c r="N389">
        <v>695.8</v>
      </c>
      <c r="O389">
        <v>695.8</v>
      </c>
      <c r="P389">
        <v>695.8</v>
      </c>
      <c r="Q389">
        <v>695.8</v>
      </c>
      <c r="R389">
        <v>695.8</v>
      </c>
      <c r="S389" t="s">
        <v>872</v>
      </c>
    </row>
    <row r="390" spans="1:19" x14ac:dyDescent="0.25">
      <c r="A390">
        <v>7072</v>
      </c>
      <c r="B390">
        <v>695.8</v>
      </c>
      <c r="C390">
        <v>695.8</v>
      </c>
      <c r="D390">
        <v>695.8</v>
      </c>
      <c r="E390">
        <v>695.8</v>
      </c>
      <c r="F390">
        <v>695.8</v>
      </c>
      <c r="G390">
        <v>695.8</v>
      </c>
      <c r="H390">
        <v>695.8</v>
      </c>
      <c r="I390">
        <v>695.8</v>
      </c>
      <c r="J390">
        <v>695.8</v>
      </c>
      <c r="K390">
        <v>695.8</v>
      </c>
      <c r="L390">
        <v>695.8</v>
      </c>
      <c r="M390">
        <v>695.8</v>
      </c>
      <c r="N390">
        <v>695.8</v>
      </c>
      <c r="O390">
        <v>695.8</v>
      </c>
      <c r="P390">
        <v>695.8</v>
      </c>
      <c r="Q390">
        <v>695.8</v>
      </c>
      <c r="R390">
        <v>695.8</v>
      </c>
      <c r="S390" t="s">
        <v>901</v>
      </c>
    </row>
    <row r="391" spans="1:19" x14ac:dyDescent="0.25">
      <c r="A391">
        <v>7073</v>
      </c>
      <c r="B391">
        <v>695.8</v>
      </c>
      <c r="C391">
        <v>695.8</v>
      </c>
      <c r="D391">
        <v>695.8</v>
      </c>
      <c r="E391">
        <v>695.8</v>
      </c>
      <c r="F391">
        <v>695.8</v>
      </c>
      <c r="G391">
        <v>695.8</v>
      </c>
      <c r="H391">
        <v>695.8</v>
      </c>
      <c r="I391">
        <v>695.8</v>
      </c>
      <c r="J391">
        <v>695.8</v>
      </c>
      <c r="K391">
        <v>695.8</v>
      </c>
      <c r="L391">
        <v>695.8</v>
      </c>
      <c r="M391">
        <v>695.8</v>
      </c>
      <c r="N391">
        <v>695.8</v>
      </c>
      <c r="O391">
        <v>695.8</v>
      </c>
      <c r="P391">
        <v>695.8</v>
      </c>
      <c r="Q391">
        <v>695.8</v>
      </c>
      <c r="R391">
        <v>695.8</v>
      </c>
      <c r="S391" t="s">
        <v>902</v>
      </c>
    </row>
    <row r="392" spans="1:19" x14ac:dyDescent="0.25">
      <c r="A392">
        <v>7074</v>
      </c>
      <c r="B392">
        <v>695.8</v>
      </c>
      <c r="C392">
        <v>695.8</v>
      </c>
      <c r="D392">
        <v>695.8</v>
      </c>
      <c r="E392">
        <v>695.8</v>
      </c>
      <c r="F392">
        <v>695.8</v>
      </c>
      <c r="G392">
        <v>695.8</v>
      </c>
      <c r="H392">
        <v>695.8</v>
      </c>
      <c r="I392">
        <v>695.8</v>
      </c>
      <c r="J392">
        <v>695.8</v>
      </c>
      <c r="K392">
        <v>695.8</v>
      </c>
      <c r="L392">
        <v>695.8</v>
      </c>
      <c r="M392">
        <v>695.8</v>
      </c>
      <c r="N392">
        <v>695.8</v>
      </c>
      <c r="O392">
        <v>695.8</v>
      </c>
      <c r="P392">
        <v>695.8</v>
      </c>
      <c r="Q392">
        <v>695.8</v>
      </c>
      <c r="R392">
        <v>695.8</v>
      </c>
      <c r="S392" t="s">
        <v>1019</v>
      </c>
    </row>
    <row r="393" spans="1:19" x14ac:dyDescent="0.25">
      <c r="A393">
        <v>7075</v>
      </c>
      <c r="B393">
        <v>217</v>
      </c>
      <c r="C393">
        <v>217</v>
      </c>
      <c r="D393">
        <v>1950</v>
      </c>
      <c r="E393">
        <v>217</v>
      </c>
      <c r="F393">
        <v>217</v>
      </c>
      <c r="G393">
        <v>400</v>
      </c>
      <c r="H393">
        <v>2750</v>
      </c>
      <c r="I393">
        <v>1442.86</v>
      </c>
      <c r="J393">
        <v>217</v>
      </c>
      <c r="K393">
        <v>1500</v>
      </c>
      <c r="L393">
        <v>217</v>
      </c>
      <c r="M393">
        <v>217</v>
      </c>
      <c r="N393">
        <v>217</v>
      </c>
      <c r="O393">
        <v>217</v>
      </c>
      <c r="P393">
        <v>217</v>
      </c>
      <c r="Q393">
        <v>217</v>
      </c>
      <c r="R393">
        <v>1450</v>
      </c>
      <c r="S393" t="s">
        <v>1075</v>
      </c>
    </row>
    <row r="394" spans="1:19" x14ac:dyDescent="0.25">
      <c r="A394">
        <v>7076</v>
      </c>
      <c r="B394">
        <v>695.8</v>
      </c>
      <c r="C394">
        <v>695.8</v>
      </c>
      <c r="D394">
        <v>695.8</v>
      </c>
      <c r="E394">
        <v>695.8</v>
      </c>
      <c r="F394">
        <v>695.8</v>
      </c>
      <c r="G394">
        <v>695.8</v>
      </c>
      <c r="H394">
        <v>695.8</v>
      </c>
      <c r="I394">
        <v>695.8</v>
      </c>
      <c r="J394">
        <v>695.8</v>
      </c>
      <c r="K394">
        <v>695.8</v>
      </c>
      <c r="L394">
        <v>695.8</v>
      </c>
      <c r="M394">
        <v>695.8</v>
      </c>
      <c r="N394">
        <v>695.8</v>
      </c>
      <c r="O394">
        <v>695.8</v>
      </c>
      <c r="P394">
        <v>695.8</v>
      </c>
      <c r="Q394">
        <v>695.8</v>
      </c>
      <c r="R394">
        <v>695.8</v>
      </c>
      <c r="S394" t="s">
        <v>905</v>
      </c>
    </row>
    <row r="395" spans="1:19" x14ac:dyDescent="0.25">
      <c r="A395">
        <v>7077</v>
      </c>
      <c r="B395">
        <v>1850</v>
      </c>
      <c r="C395">
        <v>1850</v>
      </c>
      <c r="D395">
        <v>2937.14</v>
      </c>
      <c r="E395">
        <v>3200</v>
      </c>
      <c r="F395">
        <v>1850</v>
      </c>
      <c r="G395">
        <v>1850</v>
      </c>
      <c r="H395">
        <v>1850</v>
      </c>
      <c r="I395">
        <v>1850</v>
      </c>
      <c r="J395">
        <v>1850</v>
      </c>
      <c r="K395">
        <v>1850</v>
      </c>
      <c r="L395">
        <v>1850</v>
      </c>
      <c r="M395">
        <v>1850</v>
      </c>
      <c r="N395">
        <v>1850</v>
      </c>
      <c r="O395">
        <v>1850</v>
      </c>
      <c r="P395">
        <v>1850</v>
      </c>
      <c r="Q395">
        <v>1850</v>
      </c>
      <c r="R395">
        <v>1850</v>
      </c>
      <c r="S395" t="s">
        <v>1065</v>
      </c>
    </row>
    <row r="396" spans="1:19" x14ac:dyDescent="0.25">
      <c r="A396">
        <v>7078</v>
      </c>
      <c r="B396">
        <v>695.8</v>
      </c>
      <c r="C396">
        <v>695.8</v>
      </c>
      <c r="D396">
        <v>695.8</v>
      </c>
      <c r="E396">
        <v>695.8</v>
      </c>
      <c r="F396">
        <v>695.8</v>
      </c>
      <c r="G396">
        <v>695.8</v>
      </c>
      <c r="H396">
        <v>695.8</v>
      </c>
      <c r="I396">
        <v>695.8</v>
      </c>
      <c r="J396">
        <v>695.8</v>
      </c>
      <c r="K396">
        <v>695.8</v>
      </c>
      <c r="L396">
        <v>695.8</v>
      </c>
      <c r="M396">
        <v>695.8</v>
      </c>
      <c r="N396">
        <v>695.8</v>
      </c>
      <c r="O396">
        <v>695.8</v>
      </c>
      <c r="P396">
        <v>695.8</v>
      </c>
      <c r="Q396">
        <v>695.8</v>
      </c>
      <c r="R396">
        <v>695.8</v>
      </c>
      <c r="S396" t="s">
        <v>930</v>
      </c>
    </row>
    <row r="397" spans="1:19" x14ac:dyDescent="0.25">
      <c r="A397">
        <v>7079</v>
      </c>
      <c r="B397">
        <v>695.8</v>
      </c>
      <c r="C397">
        <v>695.8</v>
      </c>
      <c r="D397">
        <v>695.8</v>
      </c>
      <c r="E397">
        <v>695.8</v>
      </c>
      <c r="F397">
        <v>695.8</v>
      </c>
      <c r="G397">
        <v>695.8</v>
      </c>
      <c r="H397">
        <v>695.8</v>
      </c>
      <c r="I397">
        <v>695.8</v>
      </c>
      <c r="J397">
        <v>695.8</v>
      </c>
      <c r="K397">
        <v>695.8</v>
      </c>
      <c r="L397">
        <v>695.8</v>
      </c>
      <c r="M397">
        <v>695.8</v>
      </c>
      <c r="N397">
        <v>695.8</v>
      </c>
      <c r="O397">
        <v>695.8</v>
      </c>
      <c r="P397">
        <v>695.8</v>
      </c>
      <c r="Q397">
        <v>695.8</v>
      </c>
      <c r="R397">
        <v>695.8</v>
      </c>
      <c r="S397" t="s">
        <v>931</v>
      </c>
    </row>
    <row r="398" spans="1:19" x14ac:dyDescent="0.25">
      <c r="A398">
        <v>7080</v>
      </c>
      <c r="B398">
        <v>695.8</v>
      </c>
      <c r="C398">
        <v>695.8</v>
      </c>
      <c r="D398">
        <v>695.8</v>
      </c>
      <c r="E398">
        <v>695.8</v>
      </c>
      <c r="F398">
        <v>695.8</v>
      </c>
      <c r="G398">
        <v>695.8</v>
      </c>
      <c r="H398">
        <v>695.8</v>
      </c>
      <c r="I398">
        <v>695.8</v>
      </c>
      <c r="J398">
        <v>695.8</v>
      </c>
      <c r="K398">
        <v>695.8</v>
      </c>
      <c r="L398">
        <v>695.8</v>
      </c>
      <c r="M398">
        <v>695.8</v>
      </c>
      <c r="N398">
        <v>695.8</v>
      </c>
      <c r="O398">
        <v>695.8</v>
      </c>
      <c r="P398">
        <v>695.8</v>
      </c>
      <c r="Q398">
        <v>695.8</v>
      </c>
      <c r="R398">
        <v>695.8</v>
      </c>
      <c r="S398" t="s">
        <v>932</v>
      </c>
    </row>
    <row r="399" spans="1:19" x14ac:dyDescent="0.25">
      <c r="A399">
        <v>7081</v>
      </c>
      <c r="B399">
        <v>695.8</v>
      </c>
      <c r="C399">
        <v>695.8</v>
      </c>
      <c r="D399">
        <v>695.8</v>
      </c>
      <c r="E399">
        <v>695.8</v>
      </c>
      <c r="F399">
        <v>695.8</v>
      </c>
      <c r="G399">
        <v>695.8</v>
      </c>
      <c r="H399">
        <v>695.8</v>
      </c>
      <c r="I399">
        <v>695.8</v>
      </c>
      <c r="J399">
        <v>695.8</v>
      </c>
      <c r="K399">
        <v>695.8</v>
      </c>
      <c r="L399">
        <v>695.8</v>
      </c>
      <c r="M399">
        <v>695.8</v>
      </c>
      <c r="N399">
        <v>695.8</v>
      </c>
      <c r="O399">
        <v>695.8</v>
      </c>
      <c r="P399">
        <v>695.8</v>
      </c>
      <c r="Q399">
        <v>695.8</v>
      </c>
      <c r="R399">
        <v>695.8</v>
      </c>
      <c r="S399" t="s">
        <v>945</v>
      </c>
    </row>
    <row r="400" spans="1:19" x14ac:dyDescent="0.25">
      <c r="A400">
        <v>7082</v>
      </c>
      <c r="B400">
        <v>3800</v>
      </c>
      <c r="C400">
        <v>1000</v>
      </c>
      <c r="D400">
        <v>1800</v>
      </c>
      <c r="E400">
        <v>1000</v>
      </c>
      <c r="F400">
        <v>1000</v>
      </c>
      <c r="G400">
        <v>1000</v>
      </c>
      <c r="H400">
        <v>1300</v>
      </c>
      <c r="I400">
        <v>2583.8000000000002</v>
      </c>
      <c r="J400">
        <v>1000</v>
      </c>
      <c r="K400">
        <v>1800</v>
      </c>
      <c r="L400">
        <v>1000</v>
      </c>
      <c r="M400">
        <v>1000</v>
      </c>
      <c r="N400">
        <v>1000</v>
      </c>
      <c r="O400">
        <v>1000</v>
      </c>
      <c r="P400">
        <v>1000</v>
      </c>
      <c r="Q400">
        <v>2000</v>
      </c>
      <c r="R400">
        <v>1000</v>
      </c>
      <c r="S400" t="s">
        <v>1335</v>
      </c>
    </row>
    <row r="401" spans="1:19" x14ac:dyDescent="0.25">
      <c r="A401">
        <v>7083</v>
      </c>
      <c r="B401">
        <v>695.8</v>
      </c>
      <c r="C401">
        <v>695.8</v>
      </c>
      <c r="D401">
        <v>695.8</v>
      </c>
      <c r="E401">
        <v>695.8</v>
      </c>
      <c r="F401">
        <v>695.8</v>
      </c>
      <c r="G401">
        <v>695.8</v>
      </c>
      <c r="H401">
        <v>695.8</v>
      </c>
      <c r="I401">
        <v>695.8</v>
      </c>
      <c r="J401">
        <v>695.8</v>
      </c>
      <c r="K401">
        <v>695.8</v>
      </c>
      <c r="L401">
        <v>695.8</v>
      </c>
      <c r="M401">
        <v>695.8</v>
      </c>
      <c r="N401">
        <v>695.8</v>
      </c>
      <c r="O401">
        <v>695.8</v>
      </c>
      <c r="P401">
        <v>695.8</v>
      </c>
      <c r="Q401">
        <v>695.8</v>
      </c>
      <c r="R401">
        <v>695.8</v>
      </c>
      <c r="S401" t="s">
        <v>1020</v>
      </c>
    </row>
    <row r="402" spans="1:19" x14ac:dyDescent="0.25">
      <c r="A402">
        <v>7084</v>
      </c>
      <c r="B402">
        <v>695.8</v>
      </c>
      <c r="C402">
        <v>695.8</v>
      </c>
      <c r="D402">
        <v>695.8</v>
      </c>
      <c r="E402">
        <v>695.8</v>
      </c>
      <c r="F402">
        <v>695.8</v>
      </c>
      <c r="G402">
        <v>695.8</v>
      </c>
      <c r="H402">
        <v>695.8</v>
      </c>
      <c r="I402">
        <v>695.8</v>
      </c>
      <c r="J402">
        <v>695.8</v>
      </c>
      <c r="K402">
        <v>695.8</v>
      </c>
      <c r="L402">
        <v>695.8</v>
      </c>
      <c r="M402">
        <v>695.8</v>
      </c>
      <c r="N402">
        <v>695.8</v>
      </c>
      <c r="O402">
        <v>695.8</v>
      </c>
      <c r="P402">
        <v>695.8</v>
      </c>
      <c r="Q402">
        <v>695.8</v>
      </c>
      <c r="R402">
        <v>695.8</v>
      </c>
      <c r="S402" t="s">
        <v>1021</v>
      </c>
    </row>
    <row r="403" spans="1:19" x14ac:dyDescent="0.25">
      <c r="A403">
        <v>7085</v>
      </c>
      <c r="B403">
        <v>1660.87</v>
      </c>
      <c r="C403">
        <v>1660.87</v>
      </c>
      <c r="D403">
        <v>1660.87</v>
      </c>
      <c r="E403">
        <v>1660.87</v>
      </c>
      <c r="F403">
        <v>1660.87</v>
      </c>
      <c r="G403">
        <v>1660.87</v>
      </c>
      <c r="H403">
        <v>2450</v>
      </c>
      <c r="I403">
        <v>2387.1</v>
      </c>
      <c r="J403">
        <v>1850</v>
      </c>
      <c r="K403">
        <v>1660.87</v>
      </c>
      <c r="L403">
        <v>1660.87</v>
      </c>
      <c r="M403">
        <v>1660.87</v>
      </c>
      <c r="N403">
        <v>1660.87</v>
      </c>
      <c r="O403">
        <v>1660.87</v>
      </c>
      <c r="P403">
        <v>1660.87</v>
      </c>
      <c r="Q403">
        <v>1660.87</v>
      </c>
      <c r="R403">
        <v>1660.87</v>
      </c>
      <c r="S403" t="s">
        <v>1514</v>
      </c>
    </row>
    <row r="404" spans="1:19" x14ac:dyDescent="0.25">
      <c r="A404">
        <v>7086</v>
      </c>
      <c r="B404">
        <v>695.8</v>
      </c>
      <c r="C404">
        <v>695.8</v>
      </c>
      <c r="D404">
        <v>695.8</v>
      </c>
      <c r="E404">
        <v>695.8</v>
      </c>
      <c r="F404">
        <v>695.8</v>
      </c>
      <c r="G404">
        <v>695.8</v>
      </c>
      <c r="H404">
        <v>695.8</v>
      </c>
      <c r="I404">
        <v>695.8</v>
      </c>
      <c r="J404">
        <v>695.8</v>
      </c>
      <c r="K404">
        <v>695.8</v>
      </c>
      <c r="L404">
        <v>695.8</v>
      </c>
      <c r="M404">
        <v>695.8</v>
      </c>
      <c r="N404">
        <v>695.8</v>
      </c>
      <c r="O404">
        <v>695.8</v>
      </c>
      <c r="P404">
        <v>695.8</v>
      </c>
      <c r="Q404">
        <v>695.8</v>
      </c>
      <c r="R404">
        <v>695.8</v>
      </c>
      <c r="S404" t="s">
        <v>1402</v>
      </c>
    </row>
    <row r="405" spans="1:19" x14ac:dyDescent="0.25">
      <c r="A405">
        <v>7087</v>
      </c>
      <c r="B405">
        <v>695.8</v>
      </c>
      <c r="C405">
        <v>695.8</v>
      </c>
      <c r="D405">
        <v>695.8</v>
      </c>
      <c r="E405">
        <v>695.8</v>
      </c>
      <c r="F405">
        <v>695.8</v>
      </c>
      <c r="G405">
        <v>695.8</v>
      </c>
      <c r="H405">
        <v>695.8</v>
      </c>
      <c r="I405">
        <v>695.8</v>
      </c>
      <c r="J405">
        <v>695.8</v>
      </c>
      <c r="K405">
        <v>695.8</v>
      </c>
      <c r="L405">
        <v>695.8</v>
      </c>
      <c r="M405">
        <v>695.8</v>
      </c>
      <c r="N405">
        <v>695.8</v>
      </c>
      <c r="O405">
        <v>695.8</v>
      </c>
      <c r="P405">
        <v>695.8</v>
      </c>
      <c r="Q405">
        <v>695.8</v>
      </c>
      <c r="R405">
        <v>695.8</v>
      </c>
      <c r="S405" t="s">
        <v>1393</v>
      </c>
    </row>
    <row r="406" spans="1:19" x14ac:dyDescent="0.25">
      <c r="A406">
        <v>7088</v>
      </c>
      <c r="B406">
        <v>695.8</v>
      </c>
      <c r="C406">
        <v>695.8</v>
      </c>
      <c r="D406">
        <v>695.8</v>
      </c>
      <c r="E406">
        <v>695.8</v>
      </c>
      <c r="F406">
        <v>695.8</v>
      </c>
      <c r="G406">
        <v>695.8</v>
      </c>
      <c r="H406">
        <v>695.8</v>
      </c>
      <c r="I406">
        <v>695.8</v>
      </c>
      <c r="J406">
        <v>695.8</v>
      </c>
      <c r="K406">
        <v>695.8</v>
      </c>
      <c r="L406">
        <v>695.8</v>
      </c>
      <c r="M406">
        <v>695.8</v>
      </c>
      <c r="N406">
        <v>695.8</v>
      </c>
      <c r="O406">
        <v>695.8</v>
      </c>
      <c r="P406">
        <v>695.8</v>
      </c>
      <c r="Q406">
        <v>695.8</v>
      </c>
      <c r="R406">
        <v>695.8</v>
      </c>
      <c r="S406" t="s">
        <v>1515</v>
      </c>
    </row>
    <row r="407" spans="1:19" x14ac:dyDescent="0.25">
      <c r="A407">
        <v>7089</v>
      </c>
      <c r="B407">
        <v>695.8</v>
      </c>
      <c r="C407">
        <v>695.8</v>
      </c>
      <c r="D407">
        <v>695.8</v>
      </c>
      <c r="E407">
        <v>695.8</v>
      </c>
      <c r="F407">
        <v>695.8</v>
      </c>
      <c r="G407">
        <v>695.8</v>
      </c>
      <c r="H407">
        <v>695.8</v>
      </c>
      <c r="I407">
        <v>695.8</v>
      </c>
      <c r="J407">
        <v>695.8</v>
      </c>
      <c r="K407">
        <v>695.8</v>
      </c>
      <c r="L407">
        <v>695.8</v>
      </c>
      <c r="M407">
        <v>695.8</v>
      </c>
      <c r="N407">
        <v>695.8</v>
      </c>
      <c r="O407">
        <v>695.8</v>
      </c>
      <c r="P407">
        <v>695.8</v>
      </c>
      <c r="Q407">
        <v>695.8</v>
      </c>
      <c r="R407">
        <v>695.8</v>
      </c>
      <c r="S407" t="s">
        <v>1516</v>
      </c>
    </row>
    <row r="408" spans="1:19" x14ac:dyDescent="0.25">
      <c r="A408">
        <v>7090</v>
      </c>
      <c r="B408">
        <v>695.8</v>
      </c>
      <c r="C408">
        <v>695.8</v>
      </c>
      <c r="D408">
        <v>695.8</v>
      </c>
      <c r="E408">
        <v>695.8</v>
      </c>
      <c r="F408">
        <v>695.8</v>
      </c>
      <c r="G408">
        <v>695.8</v>
      </c>
      <c r="H408">
        <v>695.8</v>
      </c>
      <c r="I408">
        <v>695.8</v>
      </c>
      <c r="J408">
        <v>695.8</v>
      </c>
      <c r="K408">
        <v>695.8</v>
      </c>
      <c r="L408">
        <v>695.8</v>
      </c>
      <c r="M408">
        <v>695.8</v>
      </c>
      <c r="N408">
        <v>695.8</v>
      </c>
      <c r="O408">
        <v>695.8</v>
      </c>
      <c r="P408">
        <v>695.8</v>
      </c>
      <c r="Q408">
        <v>695.8</v>
      </c>
      <c r="R408">
        <v>695.8</v>
      </c>
      <c r="S408" t="s">
        <v>1517</v>
      </c>
    </row>
    <row r="409" spans="1:19" x14ac:dyDescent="0.25">
      <c r="A409">
        <v>7091</v>
      </c>
      <c r="B409">
        <v>695.8</v>
      </c>
      <c r="C409">
        <v>695.8</v>
      </c>
      <c r="D409">
        <v>695.8</v>
      </c>
      <c r="E409">
        <v>695.8</v>
      </c>
      <c r="F409">
        <v>695.8</v>
      </c>
      <c r="G409">
        <v>695.8</v>
      </c>
      <c r="H409">
        <v>695.8</v>
      </c>
      <c r="I409">
        <v>695.8</v>
      </c>
      <c r="J409">
        <v>695.8</v>
      </c>
      <c r="K409">
        <v>695.8</v>
      </c>
      <c r="L409">
        <v>695.8</v>
      </c>
      <c r="M409">
        <v>695.8</v>
      </c>
      <c r="N409">
        <v>695.8</v>
      </c>
      <c r="O409">
        <v>695.8</v>
      </c>
      <c r="P409">
        <v>695.8</v>
      </c>
      <c r="Q409">
        <v>695.8</v>
      </c>
      <c r="R409">
        <v>695.8</v>
      </c>
      <c r="S409" t="s">
        <v>1518</v>
      </c>
    </row>
    <row r="410" spans="1:19" x14ac:dyDescent="0.25">
      <c r="A410">
        <v>7092</v>
      </c>
      <c r="B410">
        <v>695.8</v>
      </c>
      <c r="C410">
        <v>695.8</v>
      </c>
      <c r="D410">
        <v>695.8</v>
      </c>
      <c r="E410">
        <v>695.8</v>
      </c>
      <c r="F410">
        <v>695.8</v>
      </c>
      <c r="G410">
        <v>695.8</v>
      </c>
      <c r="H410">
        <v>695.8</v>
      </c>
      <c r="I410">
        <v>695.8</v>
      </c>
      <c r="J410">
        <v>695.8</v>
      </c>
      <c r="K410">
        <v>695.8</v>
      </c>
      <c r="L410">
        <v>695.8</v>
      </c>
      <c r="M410">
        <v>695.8</v>
      </c>
      <c r="N410">
        <v>695.8</v>
      </c>
      <c r="O410">
        <v>695.8</v>
      </c>
      <c r="P410">
        <v>695.8</v>
      </c>
      <c r="Q410">
        <v>695.8</v>
      </c>
      <c r="R410">
        <v>695.8</v>
      </c>
      <c r="S410" t="s">
        <v>1519</v>
      </c>
    </row>
    <row r="411" spans="1:19" x14ac:dyDescent="0.25">
      <c r="A411">
        <v>7093</v>
      </c>
      <c r="B411">
        <v>695.8</v>
      </c>
      <c r="C411">
        <v>695.8</v>
      </c>
      <c r="D411">
        <v>695.8</v>
      </c>
      <c r="E411">
        <v>695.8</v>
      </c>
      <c r="F411">
        <v>695.8</v>
      </c>
      <c r="G411">
        <v>695.8</v>
      </c>
      <c r="H411">
        <v>695.8</v>
      </c>
      <c r="I411">
        <v>695.8</v>
      </c>
      <c r="J411">
        <v>695.8</v>
      </c>
      <c r="K411">
        <v>695.8</v>
      </c>
      <c r="L411">
        <v>695.8</v>
      </c>
      <c r="M411">
        <v>695.8</v>
      </c>
      <c r="N411">
        <v>695.8</v>
      </c>
      <c r="O411">
        <v>695.8</v>
      </c>
      <c r="P411">
        <v>695.8</v>
      </c>
      <c r="Q411">
        <v>695.8</v>
      </c>
      <c r="R411">
        <v>695.8</v>
      </c>
      <c r="S411" t="s">
        <v>1520</v>
      </c>
    </row>
    <row r="412" spans="1:19" x14ac:dyDescent="0.25">
      <c r="A412">
        <v>7094</v>
      </c>
      <c r="B412">
        <v>695.8</v>
      </c>
      <c r="C412">
        <v>695.8</v>
      </c>
      <c r="D412">
        <v>695.8</v>
      </c>
      <c r="E412">
        <v>695.8</v>
      </c>
      <c r="F412">
        <v>695.8</v>
      </c>
      <c r="G412">
        <v>695.8</v>
      </c>
      <c r="H412">
        <v>695.8</v>
      </c>
      <c r="I412">
        <v>695.8</v>
      </c>
      <c r="J412">
        <v>695.8</v>
      </c>
      <c r="K412">
        <v>695.8</v>
      </c>
      <c r="L412">
        <v>695.8</v>
      </c>
      <c r="M412">
        <v>695.8</v>
      </c>
      <c r="N412">
        <v>695.8</v>
      </c>
      <c r="O412">
        <v>695.8</v>
      </c>
      <c r="P412">
        <v>695.8</v>
      </c>
      <c r="Q412">
        <v>695.8</v>
      </c>
      <c r="R412">
        <v>695.8</v>
      </c>
      <c r="S412" t="s">
        <v>1521</v>
      </c>
    </row>
    <row r="413" spans="1:19" x14ac:dyDescent="0.25">
      <c r="A413">
        <v>7095</v>
      </c>
      <c r="B413">
        <v>695.8</v>
      </c>
      <c r="C413">
        <v>695.8</v>
      </c>
      <c r="D413">
        <v>695.8</v>
      </c>
      <c r="E413">
        <v>695.8</v>
      </c>
      <c r="F413">
        <v>695.8</v>
      </c>
      <c r="G413">
        <v>695.8</v>
      </c>
      <c r="H413">
        <v>695.8</v>
      </c>
      <c r="I413">
        <v>695.8</v>
      </c>
      <c r="J413">
        <v>695.8</v>
      </c>
      <c r="K413">
        <v>695.8</v>
      </c>
      <c r="L413">
        <v>695.8</v>
      </c>
      <c r="M413">
        <v>695.8</v>
      </c>
      <c r="N413">
        <v>695.8</v>
      </c>
      <c r="O413">
        <v>695.8</v>
      </c>
      <c r="P413">
        <v>695.8</v>
      </c>
      <c r="Q413">
        <v>695.8</v>
      </c>
      <c r="R413">
        <v>695.8</v>
      </c>
      <c r="S413" t="s">
        <v>1522</v>
      </c>
    </row>
    <row r="414" spans="1:19" x14ac:dyDescent="0.25">
      <c r="A414">
        <v>7096</v>
      </c>
      <c r="B414">
        <v>695.8</v>
      </c>
      <c r="C414">
        <v>695.8</v>
      </c>
      <c r="D414">
        <v>695.8</v>
      </c>
      <c r="E414">
        <v>695.8</v>
      </c>
      <c r="F414">
        <v>695.8</v>
      </c>
      <c r="G414">
        <v>695.8</v>
      </c>
      <c r="H414">
        <v>695.8</v>
      </c>
      <c r="I414">
        <v>695.8</v>
      </c>
      <c r="J414">
        <v>695.8</v>
      </c>
      <c r="K414">
        <v>695.8</v>
      </c>
      <c r="L414">
        <v>695.8</v>
      </c>
      <c r="M414">
        <v>695.8</v>
      </c>
      <c r="N414">
        <v>695.8</v>
      </c>
      <c r="O414">
        <v>695.8</v>
      </c>
      <c r="P414">
        <v>695.8</v>
      </c>
      <c r="Q414">
        <v>695.8</v>
      </c>
      <c r="R414">
        <v>695.8</v>
      </c>
      <c r="S414" t="s">
        <v>1523</v>
      </c>
    </row>
    <row r="415" spans="1:19" x14ac:dyDescent="0.25">
      <c r="A415">
        <v>7097</v>
      </c>
      <c r="B415">
        <v>695.8</v>
      </c>
      <c r="C415">
        <v>695.8</v>
      </c>
      <c r="D415">
        <v>695.8</v>
      </c>
      <c r="E415">
        <v>695.8</v>
      </c>
      <c r="F415">
        <v>695.8</v>
      </c>
      <c r="G415">
        <v>695.8</v>
      </c>
      <c r="H415">
        <v>695.8</v>
      </c>
      <c r="I415">
        <v>695.8</v>
      </c>
      <c r="J415">
        <v>695.8</v>
      </c>
      <c r="K415">
        <v>695.8</v>
      </c>
      <c r="L415">
        <v>695.8</v>
      </c>
      <c r="M415">
        <v>695.8</v>
      </c>
      <c r="N415">
        <v>695.8</v>
      </c>
      <c r="O415">
        <v>695.8</v>
      </c>
      <c r="P415">
        <v>695.8</v>
      </c>
      <c r="Q415">
        <v>695.8</v>
      </c>
      <c r="R415">
        <v>695.8</v>
      </c>
      <c r="S415" t="s">
        <v>1524</v>
      </c>
    </row>
    <row r="416" spans="1:19" x14ac:dyDescent="0.25">
      <c r="A416">
        <v>7147</v>
      </c>
      <c r="B416">
        <v>400</v>
      </c>
      <c r="C416">
        <v>400</v>
      </c>
      <c r="D416">
        <v>400</v>
      </c>
      <c r="E416">
        <v>400</v>
      </c>
      <c r="F416">
        <v>1367.65</v>
      </c>
      <c r="G416">
        <v>400</v>
      </c>
      <c r="H416">
        <v>1800</v>
      </c>
      <c r="I416">
        <v>2177.7800000000002</v>
      </c>
      <c r="J416">
        <v>2108.59</v>
      </c>
      <c r="K416">
        <v>1456.6</v>
      </c>
      <c r="L416">
        <v>529.91999999999996</v>
      </c>
      <c r="M416">
        <v>1300</v>
      </c>
      <c r="N416">
        <v>400</v>
      </c>
      <c r="O416">
        <v>400</v>
      </c>
      <c r="P416">
        <v>400</v>
      </c>
      <c r="Q416">
        <v>400</v>
      </c>
      <c r="R416">
        <v>400</v>
      </c>
      <c r="S416" t="s">
        <v>1076</v>
      </c>
    </row>
    <row r="417" spans="1:19" x14ac:dyDescent="0.25">
      <c r="A417">
        <v>7450</v>
      </c>
      <c r="B417">
        <v>695.8</v>
      </c>
      <c r="C417">
        <v>695.8</v>
      </c>
      <c r="D417">
        <v>695.8</v>
      </c>
      <c r="E417">
        <v>695.8</v>
      </c>
      <c r="F417">
        <v>695.8</v>
      </c>
      <c r="G417">
        <v>695.8</v>
      </c>
      <c r="H417">
        <v>695.8</v>
      </c>
      <c r="I417">
        <v>695.8</v>
      </c>
      <c r="J417">
        <v>695.8</v>
      </c>
      <c r="K417">
        <v>695.8</v>
      </c>
      <c r="L417">
        <v>695.8</v>
      </c>
      <c r="M417">
        <v>695.8</v>
      </c>
      <c r="N417">
        <v>695.8</v>
      </c>
      <c r="O417">
        <v>695.8</v>
      </c>
      <c r="P417">
        <v>695.8</v>
      </c>
      <c r="Q417">
        <v>695.8</v>
      </c>
      <c r="R417">
        <v>695.8</v>
      </c>
      <c r="S417" t="s">
        <v>1386</v>
      </c>
    </row>
  </sheetData>
  <phoneticPr fontId="0"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G161"/>
  <sheetViews>
    <sheetView topLeftCell="A138" workbookViewId="0">
      <selection activeCell="D8" sqref="D8"/>
    </sheetView>
  </sheetViews>
  <sheetFormatPr defaultColWidth="9.109375" defaultRowHeight="13.2" x14ac:dyDescent="0.25"/>
  <cols>
    <col min="1" max="1" width="2.5546875" style="228" customWidth="1"/>
    <col min="2" max="2" width="4.109375" style="228" customWidth="1"/>
    <col min="3" max="3" width="26" style="228" customWidth="1"/>
    <col min="4" max="4" width="71.5546875" style="228" customWidth="1"/>
    <col min="5" max="5" width="13.5546875" style="228" customWidth="1"/>
    <col min="6" max="6" width="9.109375" style="228"/>
    <col min="7" max="7" width="0" style="228" hidden="1" customWidth="1"/>
    <col min="8" max="16384" width="9.109375" style="228"/>
  </cols>
  <sheetData>
    <row r="1" spans="2:5" ht="12" customHeight="1" x14ac:dyDescent="0.25"/>
    <row r="2" spans="2:5" ht="26.25" customHeight="1" x14ac:dyDescent="0.3">
      <c r="B2" s="188"/>
      <c r="C2" s="229" t="s">
        <v>242</v>
      </c>
      <c r="D2" s="194"/>
      <c r="E2" s="230"/>
    </row>
    <row r="3" spans="2:5" ht="23.25" customHeight="1" x14ac:dyDescent="0.3">
      <c r="B3" s="231"/>
      <c r="C3" s="232" t="s">
        <v>77</v>
      </c>
      <c r="D3" s="233"/>
      <c r="E3" s="234"/>
    </row>
    <row r="4" spans="2:5" ht="30" customHeight="1" x14ac:dyDescent="0.3">
      <c r="B4" s="231"/>
      <c r="C4" s="235" t="s">
        <v>76</v>
      </c>
      <c r="D4" s="235" t="s">
        <v>164</v>
      </c>
      <c r="E4" s="234"/>
    </row>
    <row r="5" spans="2:5" ht="19.5" customHeight="1" x14ac:dyDescent="0.25">
      <c r="B5" s="231"/>
      <c r="C5" s="233" t="s">
        <v>240</v>
      </c>
      <c r="D5" s="233" t="s">
        <v>241</v>
      </c>
      <c r="E5" s="234"/>
    </row>
    <row r="6" spans="2:5" ht="13.5" customHeight="1" x14ac:dyDescent="0.25">
      <c r="B6" s="231"/>
      <c r="C6" s="233" t="s">
        <v>78</v>
      </c>
      <c r="D6" s="233" t="s">
        <v>805</v>
      </c>
      <c r="E6" s="234"/>
    </row>
    <row r="7" spans="2:5" ht="15" x14ac:dyDescent="0.25">
      <c r="B7" s="231"/>
      <c r="C7" s="233" t="s">
        <v>105</v>
      </c>
      <c r="D7" s="233" t="s">
        <v>85</v>
      </c>
      <c r="E7" s="234"/>
    </row>
    <row r="8" spans="2:5" ht="15" x14ac:dyDescent="0.25">
      <c r="B8" s="231"/>
      <c r="C8" s="233" t="s">
        <v>79</v>
      </c>
      <c r="D8" s="233" t="s">
        <v>86</v>
      </c>
      <c r="E8" s="234"/>
    </row>
    <row r="9" spans="2:5" ht="15.6" x14ac:dyDescent="0.3">
      <c r="B9" s="231"/>
      <c r="C9" s="233" t="s">
        <v>80</v>
      </c>
      <c r="D9" s="233" t="s">
        <v>244</v>
      </c>
      <c r="E9" s="234"/>
    </row>
    <row r="10" spans="2:5" ht="15.6" x14ac:dyDescent="0.3">
      <c r="B10" s="231"/>
      <c r="C10" s="233" t="s">
        <v>81</v>
      </c>
      <c r="D10" s="233" t="s">
        <v>245</v>
      </c>
      <c r="E10" s="234"/>
    </row>
    <row r="11" spans="2:5" ht="15.6" x14ac:dyDescent="0.3">
      <c r="B11" s="231"/>
      <c r="C11" s="233" t="s">
        <v>82</v>
      </c>
      <c r="D11" s="233" t="s">
        <v>246</v>
      </c>
      <c r="E11" s="234"/>
    </row>
    <row r="12" spans="2:5" ht="15" x14ac:dyDescent="0.25">
      <c r="B12" s="231"/>
      <c r="C12" s="233" t="s">
        <v>75</v>
      </c>
      <c r="D12" s="233" t="s">
        <v>212</v>
      </c>
      <c r="E12" s="234"/>
    </row>
    <row r="13" spans="2:5" ht="15" x14ac:dyDescent="0.25">
      <c r="B13" s="231"/>
      <c r="C13" s="233" t="s">
        <v>83</v>
      </c>
      <c r="D13" s="233" t="s">
        <v>87</v>
      </c>
      <c r="E13" s="234"/>
    </row>
    <row r="14" spans="2:5" ht="15" x14ac:dyDescent="0.25">
      <c r="B14" s="231"/>
      <c r="C14" s="233" t="s">
        <v>84</v>
      </c>
      <c r="D14" s="233" t="s">
        <v>88</v>
      </c>
      <c r="E14" s="234"/>
    </row>
    <row r="15" spans="2:5" ht="15" x14ac:dyDescent="0.25">
      <c r="B15" s="231"/>
      <c r="C15" s="233" t="s">
        <v>26</v>
      </c>
      <c r="D15" s="233" t="s">
        <v>34</v>
      </c>
      <c r="E15" s="234"/>
    </row>
    <row r="16" spans="2:5" ht="15" x14ac:dyDescent="0.25">
      <c r="B16" s="231"/>
      <c r="C16" s="233" t="s">
        <v>27</v>
      </c>
      <c r="D16" s="233" t="s">
        <v>35</v>
      </c>
      <c r="E16" s="234"/>
    </row>
    <row r="17" spans="2:7" ht="15" hidden="1" x14ac:dyDescent="0.25">
      <c r="B17" s="231"/>
      <c r="C17" s="233" t="s">
        <v>832</v>
      </c>
      <c r="D17" s="233" t="s">
        <v>833</v>
      </c>
      <c r="E17" s="234"/>
      <c r="G17" s="228" t="s">
        <v>860</v>
      </c>
    </row>
    <row r="18" spans="2:7" ht="15" x14ac:dyDescent="0.25">
      <c r="B18" s="231"/>
      <c r="C18" s="233" t="s">
        <v>162</v>
      </c>
      <c r="D18" s="233" t="s">
        <v>165</v>
      </c>
      <c r="E18" s="234"/>
    </row>
    <row r="19" spans="2:7" ht="15" x14ac:dyDescent="0.25">
      <c r="B19" s="231"/>
      <c r="C19" s="233" t="s">
        <v>163</v>
      </c>
      <c r="D19" s="233" t="s">
        <v>1150</v>
      </c>
      <c r="E19" s="234"/>
    </row>
    <row r="20" spans="2:7" ht="15" customHeight="1" x14ac:dyDescent="0.25">
      <c r="B20" s="231"/>
      <c r="C20" s="233" t="s">
        <v>226</v>
      </c>
      <c r="D20" s="233" t="s">
        <v>229</v>
      </c>
      <c r="E20" s="234"/>
    </row>
    <row r="21" spans="2:7" ht="15" customHeight="1" x14ac:dyDescent="0.25">
      <c r="B21" s="231"/>
      <c r="C21" s="233" t="s">
        <v>25</v>
      </c>
      <c r="D21" s="233" t="s">
        <v>37</v>
      </c>
      <c r="E21" s="234"/>
    </row>
    <row r="22" spans="2:7" ht="9" customHeight="1" x14ac:dyDescent="0.25">
      <c r="B22" s="236"/>
      <c r="C22" s="351"/>
      <c r="D22" s="351"/>
      <c r="E22" s="238"/>
    </row>
    <row r="23" spans="2:7" ht="23.25" customHeight="1" x14ac:dyDescent="0.3">
      <c r="B23" s="352"/>
      <c r="C23" s="353" t="s">
        <v>687</v>
      </c>
      <c r="D23" s="354"/>
      <c r="E23" s="355"/>
    </row>
    <row r="24" spans="2:7" ht="18" customHeight="1" x14ac:dyDescent="0.25">
      <c r="B24" s="356"/>
      <c r="C24" s="357" t="s">
        <v>873</v>
      </c>
      <c r="D24" s="357"/>
      <c r="E24" s="358"/>
    </row>
    <row r="25" spans="2:7" ht="13.5" customHeight="1" x14ac:dyDescent="0.25">
      <c r="B25" s="356"/>
      <c r="C25" s="357" t="s">
        <v>975</v>
      </c>
      <c r="D25" s="357"/>
      <c r="E25" s="358"/>
    </row>
    <row r="26" spans="2:7" ht="13.5" customHeight="1" x14ac:dyDescent="0.25">
      <c r="B26" s="356"/>
      <c r="C26" s="357" t="s">
        <v>974</v>
      </c>
      <c r="D26" s="357"/>
      <c r="E26" s="358"/>
    </row>
    <row r="27" spans="2:7" ht="17.25" customHeight="1" x14ac:dyDescent="0.25">
      <c r="B27" s="356"/>
      <c r="C27" s="554" t="s">
        <v>973</v>
      </c>
      <c r="D27" s="357"/>
      <c r="E27" s="358"/>
    </row>
    <row r="28" spans="2:7" ht="32.25" customHeight="1" x14ac:dyDescent="0.3">
      <c r="B28" s="352"/>
      <c r="C28" s="353" t="s">
        <v>681</v>
      </c>
      <c r="D28" s="354"/>
      <c r="E28" s="355"/>
    </row>
    <row r="29" spans="2:7" ht="18" customHeight="1" x14ac:dyDescent="0.25">
      <c r="B29" s="356"/>
      <c r="C29" s="357" t="s">
        <v>54</v>
      </c>
      <c r="D29" s="357"/>
      <c r="E29" s="358"/>
    </row>
    <row r="30" spans="2:7" ht="13.5" customHeight="1" x14ac:dyDescent="0.25">
      <c r="B30" s="356"/>
      <c r="C30" s="357" t="s">
        <v>682</v>
      </c>
      <c r="D30" s="357"/>
      <c r="E30" s="358"/>
    </row>
    <row r="31" spans="2:7" ht="18" customHeight="1" x14ac:dyDescent="0.25">
      <c r="B31" s="356"/>
      <c r="C31" s="357" t="s">
        <v>55</v>
      </c>
      <c r="D31" s="357"/>
      <c r="E31" s="358"/>
    </row>
    <row r="32" spans="2:7" ht="16.5" customHeight="1" x14ac:dyDescent="0.25">
      <c r="B32" s="356"/>
      <c r="C32" s="576" t="s">
        <v>828</v>
      </c>
      <c r="D32" s="357"/>
      <c r="E32" s="358"/>
    </row>
    <row r="33" spans="2:5" ht="15.75" customHeight="1" x14ac:dyDescent="0.25">
      <c r="B33" s="356"/>
      <c r="C33" s="576" t="s">
        <v>829</v>
      </c>
      <c r="D33" s="357"/>
      <c r="E33" s="358"/>
    </row>
    <row r="34" spans="2:5" ht="23.25" customHeight="1" x14ac:dyDescent="0.25">
      <c r="B34" s="356"/>
      <c r="C34" s="357" t="s">
        <v>874</v>
      </c>
      <c r="D34" s="357"/>
      <c r="E34" s="358"/>
    </row>
    <row r="35" spans="2:5" ht="13.5" customHeight="1" x14ac:dyDescent="0.25">
      <c r="B35" s="356"/>
      <c r="C35" s="357" t="s">
        <v>678</v>
      </c>
      <c r="D35" s="357"/>
      <c r="E35" s="358"/>
    </row>
    <row r="36" spans="2:5" ht="13.5" customHeight="1" x14ac:dyDescent="0.25">
      <c r="B36" s="356"/>
      <c r="C36" s="576" t="s">
        <v>795</v>
      </c>
      <c r="D36" s="357"/>
      <c r="E36" s="358"/>
    </row>
    <row r="37" spans="2:5" ht="18" customHeight="1" x14ac:dyDescent="0.25">
      <c r="B37" s="356"/>
      <c r="C37" s="357" t="s">
        <v>733</v>
      </c>
      <c r="D37" s="357"/>
      <c r="E37" s="358"/>
    </row>
    <row r="38" spans="2:5" ht="13.5" customHeight="1" x14ac:dyDescent="0.25">
      <c r="B38" s="356"/>
      <c r="C38" s="357" t="s">
        <v>957</v>
      </c>
      <c r="D38" s="357"/>
      <c r="E38" s="358"/>
    </row>
    <row r="39" spans="2:5" ht="21" customHeight="1" x14ac:dyDescent="0.25">
      <c r="B39" s="356"/>
      <c r="C39" s="357" t="s">
        <v>679</v>
      </c>
      <c r="D39" s="357"/>
      <c r="E39" s="358"/>
    </row>
    <row r="40" spans="2:5" ht="13.5" customHeight="1" x14ac:dyDescent="0.25">
      <c r="B40" s="356"/>
      <c r="C40" s="576" t="s">
        <v>958</v>
      </c>
      <c r="D40" s="357"/>
      <c r="E40" s="358"/>
    </row>
    <row r="41" spans="2:5" ht="18" customHeight="1" x14ac:dyDescent="0.25">
      <c r="B41" s="356"/>
      <c r="C41" s="357" t="s">
        <v>729</v>
      </c>
      <c r="D41" s="357"/>
      <c r="E41" s="358"/>
    </row>
    <row r="42" spans="2:5" ht="13.5" customHeight="1" x14ac:dyDescent="0.25">
      <c r="B42" s="356"/>
      <c r="C42" s="357" t="s">
        <v>730</v>
      </c>
      <c r="D42" s="357"/>
      <c r="E42" s="358"/>
    </row>
    <row r="43" spans="2:5" ht="18.75" customHeight="1" x14ac:dyDescent="0.25">
      <c r="B43" s="356"/>
      <c r="C43" s="357" t="s">
        <v>959</v>
      </c>
      <c r="D43" s="357"/>
      <c r="E43" s="358"/>
    </row>
    <row r="44" spans="2:5" ht="13.5" customHeight="1" x14ac:dyDescent="0.25">
      <c r="B44" s="356"/>
      <c r="C44" s="357" t="s">
        <v>960</v>
      </c>
      <c r="D44" s="357"/>
      <c r="E44" s="358"/>
    </row>
    <row r="45" spans="2:5" ht="20.25" customHeight="1" x14ac:dyDescent="0.25">
      <c r="B45" s="356"/>
      <c r="C45" s="357" t="s">
        <v>680</v>
      </c>
      <c r="D45" s="357"/>
      <c r="E45" s="358"/>
    </row>
    <row r="46" spans="2:5" ht="13.5" customHeight="1" x14ac:dyDescent="0.25">
      <c r="B46" s="356"/>
      <c r="C46" s="576" t="s">
        <v>830</v>
      </c>
      <c r="D46" s="357"/>
      <c r="E46" s="358"/>
    </row>
    <row r="47" spans="2:5" ht="18" customHeight="1" x14ac:dyDescent="0.25">
      <c r="B47" s="356"/>
      <c r="C47" s="357" t="s">
        <v>716</v>
      </c>
      <c r="D47" s="357"/>
      <c r="E47" s="358"/>
    </row>
    <row r="48" spans="2:5" ht="10.5" customHeight="1" x14ac:dyDescent="0.25">
      <c r="B48" s="356"/>
      <c r="C48" s="357" t="s">
        <v>714</v>
      </c>
      <c r="D48" s="357"/>
      <c r="E48" s="358"/>
    </row>
    <row r="49" spans="2:7" ht="18.75" customHeight="1" x14ac:dyDescent="0.25">
      <c r="B49" s="356"/>
      <c r="C49" s="357" t="s">
        <v>717</v>
      </c>
      <c r="D49" s="357"/>
      <c r="E49" s="358"/>
    </row>
    <row r="50" spans="2:7" ht="14.25" customHeight="1" x14ac:dyDescent="0.25">
      <c r="B50" s="356"/>
      <c r="C50" s="357" t="s">
        <v>715</v>
      </c>
      <c r="D50" s="357"/>
      <c r="E50" s="358"/>
    </row>
    <row r="51" spans="2:7" ht="19.5" customHeight="1" x14ac:dyDescent="0.25">
      <c r="B51" s="356"/>
      <c r="C51" s="357" t="s">
        <v>718</v>
      </c>
      <c r="D51" s="357"/>
      <c r="E51" s="358"/>
    </row>
    <row r="52" spans="2:7" ht="13.5" customHeight="1" x14ac:dyDescent="0.25">
      <c r="B52" s="356"/>
      <c r="C52" s="357" t="s">
        <v>715</v>
      </c>
      <c r="D52" s="357"/>
      <c r="E52" s="358"/>
    </row>
    <row r="53" spans="2:7" ht="18" customHeight="1" x14ac:dyDescent="0.25">
      <c r="B53" s="356"/>
      <c r="C53" s="357" t="s">
        <v>33</v>
      </c>
      <c r="D53" s="357"/>
      <c r="E53" s="358"/>
    </row>
    <row r="54" spans="2:7" ht="18" customHeight="1" x14ac:dyDescent="0.25">
      <c r="B54" s="356"/>
      <c r="C54" s="357" t="s">
        <v>963</v>
      </c>
      <c r="D54" s="357"/>
      <c r="E54" s="358"/>
    </row>
    <row r="55" spans="2:7" ht="13.5" customHeight="1" x14ac:dyDescent="0.25">
      <c r="B55" s="356"/>
      <c r="C55" s="357" t="s">
        <v>961</v>
      </c>
      <c r="D55" s="357"/>
      <c r="E55" s="358"/>
    </row>
    <row r="56" spans="2:7" ht="18" customHeight="1" x14ac:dyDescent="0.25">
      <c r="B56" s="356"/>
      <c r="C56" s="357" t="s">
        <v>962</v>
      </c>
      <c r="D56" s="357"/>
      <c r="E56" s="358"/>
    </row>
    <row r="57" spans="2:7" ht="18" customHeight="1" x14ac:dyDescent="0.25">
      <c r="B57" s="356"/>
      <c r="C57" s="357" t="s">
        <v>964</v>
      </c>
      <c r="D57" s="357"/>
      <c r="E57" s="358"/>
    </row>
    <row r="58" spans="2:7" ht="13.5" customHeight="1" x14ac:dyDescent="0.25">
      <c r="B58" s="356"/>
      <c r="C58" s="357" t="s">
        <v>971</v>
      </c>
      <c r="D58" s="357"/>
      <c r="E58" s="358"/>
    </row>
    <row r="59" spans="2:7" ht="18" customHeight="1" x14ac:dyDescent="0.25">
      <c r="B59" s="356"/>
      <c r="C59" s="357" t="s">
        <v>965</v>
      </c>
      <c r="D59" s="357"/>
      <c r="E59" s="358"/>
    </row>
    <row r="60" spans="2:7" ht="13.5" customHeight="1" x14ac:dyDescent="0.25">
      <c r="B60" s="356"/>
      <c r="C60" s="357" t="s">
        <v>684</v>
      </c>
      <c r="D60" s="357"/>
      <c r="E60" s="358"/>
    </row>
    <row r="61" spans="2:7" ht="12" hidden="1" customHeight="1" x14ac:dyDescent="0.25">
      <c r="B61" s="356"/>
      <c r="C61" s="357"/>
      <c r="D61" s="357"/>
      <c r="E61" s="358"/>
    </row>
    <row r="62" spans="2:7" ht="20.25" hidden="1" customHeight="1" x14ac:dyDescent="0.25">
      <c r="B62" s="356"/>
      <c r="C62" s="357" t="s">
        <v>966</v>
      </c>
      <c r="D62" s="357"/>
      <c r="E62" s="358"/>
      <c r="G62" s="228" t="s">
        <v>876</v>
      </c>
    </row>
    <row r="63" spans="2:7" ht="13.5" hidden="1" customHeight="1" x14ac:dyDescent="0.25">
      <c r="B63" s="356"/>
      <c r="C63" s="357" t="s">
        <v>967</v>
      </c>
      <c r="D63" s="357"/>
      <c r="E63" s="358"/>
      <c r="G63" s="228" t="s">
        <v>876</v>
      </c>
    </row>
    <row r="64" spans="2:7" ht="13.5" hidden="1" customHeight="1" x14ac:dyDescent="0.25">
      <c r="B64" s="356"/>
      <c r="C64" s="357" t="s">
        <v>969</v>
      </c>
      <c r="D64" s="357"/>
      <c r="E64" s="358"/>
      <c r="G64" s="228" t="s">
        <v>876</v>
      </c>
    </row>
    <row r="65" spans="2:7" ht="13.5" hidden="1" customHeight="1" x14ac:dyDescent="0.25">
      <c r="B65" s="356"/>
      <c r="C65" s="357" t="s">
        <v>968</v>
      </c>
      <c r="D65" s="357"/>
      <c r="E65" s="358"/>
    </row>
    <row r="66" spans="2:7" ht="13.5" hidden="1" customHeight="1" x14ac:dyDescent="0.25">
      <c r="B66" s="356"/>
      <c r="C66" s="357" t="s">
        <v>834</v>
      </c>
      <c r="D66" s="357"/>
      <c r="E66" s="358"/>
      <c r="G66" s="228" t="s">
        <v>876</v>
      </c>
    </row>
    <row r="67" spans="2:7" ht="13.5" hidden="1" customHeight="1" x14ac:dyDescent="0.25">
      <c r="B67" s="356"/>
      <c r="C67" s="357" t="s">
        <v>835</v>
      </c>
      <c r="D67" s="357"/>
      <c r="E67" s="358"/>
      <c r="G67" s="228" t="s">
        <v>876</v>
      </c>
    </row>
    <row r="68" spans="2:7" ht="13.5" hidden="1" customHeight="1" x14ac:dyDescent="0.25">
      <c r="B68" s="356"/>
      <c r="C68" s="357" t="s">
        <v>836</v>
      </c>
      <c r="D68" s="357"/>
      <c r="E68" s="358"/>
      <c r="G68" s="228" t="s">
        <v>876</v>
      </c>
    </row>
    <row r="69" spans="2:7" ht="13.5" hidden="1" customHeight="1" x14ac:dyDescent="0.25">
      <c r="B69" s="356"/>
      <c r="C69" s="357" t="s">
        <v>837</v>
      </c>
      <c r="D69" s="357"/>
      <c r="E69" s="358"/>
      <c r="G69" s="228" t="s">
        <v>876</v>
      </c>
    </row>
    <row r="70" spans="2:7" ht="13.5" hidden="1" customHeight="1" x14ac:dyDescent="0.25">
      <c r="B70" s="356"/>
      <c r="C70" s="357" t="s">
        <v>838</v>
      </c>
      <c r="D70" s="357"/>
      <c r="E70" s="358"/>
      <c r="G70" s="228" t="s">
        <v>876</v>
      </c>
    </row>
    <row r="71" spans="2:7" ht="13.5" hidden="1" customHeight="1" x14ac:dyDescent="0.25">
      <c r="B71" s="356"/>
      <c r="C71" s="357" t="s">
        <v>839</v>
      </c>
      <c r="D71" s="357"/>
      <c r="E71" s="358"/>
      <c r="G71" s="228" t="s">
        <v>876</v>
      </c>
    </row>
    <row r="72" spans="2:7" ht="13.5" hidden="1" customHeight="1" x14ac:dyDescent="0.25">
      <c r="B72" s="356"/>
      <c r="C72" s="357" t="s">
        <v>970</v>
      </c>
      <c r="D72" s="357"/>
      <c r="E72" s="358"/>
      <c r="G72" s="228" t="s">
        <v>876</v>
      </c>
    </row>
    <row r="73" spans="2:7" ht="13.5" hidden="1" customHeight="1" x14ac:dyDescent="0.25">
      <c r="B73" s="356"/>
      <c r="C73" s="357" t="s">
        <v>840</v>
      </c>
      <c r="D73" s="357"/>
      <c r="E73" s="358"/>
      <c r="G73" s="228" t="s">
        <v>876</v>
      </c>
    </row>
    <row r="74" spans="2:7" ht="13.5" hidden="1" customHeight="1" x14ac:dyDescent="0.25">
      <c r="B74" s="356"/>
      <c r="C74" s="357" t="s">
        <v>841</v>
      </c>
      <c r="D74" s="357"/>
      <c r="E74" s="358"/>
      <c r="G74" s="228" t="s">
        <v>876</v>
      </c>
    </row>
    <row r="75" spans="2:7" ht="13.5" hidden="1" customHeight="1" x14ac:dyDescent="0.25">
      <c r="B75" s="356"/>
      <c r="C75" s="357" t="s">
        <v>842</v>
      </c>
      <c r="D75" s="357"/>
      <c r="E75" s="358"/>
      <c r="G75" s="228" t="s">
        <v>876</v>
      </c>
    </row>
    <row r="76" spans="2:7" ht="13.5" hidden="1" customHeight="1" x14ac:dyDescent="0.25">
      <c r="B76" s="356"/>
      <c r="C76" s="357" t="s">
        <v>875</v>
      </c>
      <c r="D76" s="357"/>
      <c r="E76" s="358"/>
      <c r="G76" s="228" t="s">
        <v>876</v>
      </c>
    </row>
    <row r="77" spans="2:7" ht="6" customHeight="1" x14ac:dyDescent="0.25">
      <c r="B77" s="356"/>
      <c r="C77" s="357"/>
      <c r="D77" s="357"/>
      <c r="E77" s="358"/>
    </row>
    <row r="78" spans="2:7" ht="21" customHeight="1" x14ac:dyDescent="0.25">
      <c r="B78" s="356"/>
      <c r="C78" s="357" t="s">
        <v>56</v>
      </c>
      <c r="D78" s="357"/>
      <c r="E78" s="358"/>
    </row>
    <row r="79" spans="2:7" ht="13.5" customHeight="1" x14ac:dyDescent="0.25">
      <c r="B79" s="356"/>
      <c r="C79" s="357" t="s">
        <v>683</v>
      </c>
      <c r="D79" s="357"/>
      <c r="E79" s="358"/>
    </row>
    <row r="80" spans="2:7" ht="13.5" customHeight="1" x14ac:dyDescent="0.25">
      <c r="B80" s="356"/>
      <c r="C80" s="576" t="s">
        <v>831</v>
      </c>
      <c r="D80" s="357"/>
      <c r="E80" s="358"/>
    </row>
    <row r="81" spans="2:7" ht="13.5" customHeight="1" x14ac:dyDescent="0.25">
      <c r="B81" s="356"/>
      <c r="C81" s="357" t="s">
        <v>685</v>
      </c>
      <c r="D81" s="357"/>
      <c r="E81" s="358"/>
    </row>
    <row r="82" spans="2:7" ht="13.5" customHeight="1" x14ac:dyDescent="0.25">
      <c r="B82" s="356"/>
      <c r="C82" s="357" t="s">
        <v>686</v>
      </c>
      <c r="D82" s="357"/>
      <c r="E82" s="358"/>
    </row>
    <row r="83" spans="2:7" ht="13.5" hidden="1" customHeight="1" x14ac:dyDescent="0.25">
      <c r="B83" s="356"/>
      <c r="C83" s="357" t="s">
        <v>843</v>
      </c>
      <c r="D83" s="357"/>
      <c r="E83" s="358"/>
      <c r="G83" s="228" t="s">
        <v>876</v>
      </c>
    </row>
    <row r="84" spans="2:7" ht="13.5" hidden="1" customHeight="1" x14ac:dyDescent="0.25">
      <c r="B84" s="356"/>
      <c r="C84" s="357" t="s">
        <v>844</v>
      </c>
      <c r="D84" s="357"/>
      <c r="E84" s="358"/>
      <c r="G84" s="228" t="s">
        <v>876</v>
      </c>
    </row>
    <row r="85" spans="2:7" ht="13.5" hidden="1" customHeight="1" x14ac:dyDescent="0.25">
      <c r="B85" s="356"/>
      <c r="C85" s="357" t="s">
        <v>845</v>
      </c>
      <c r="D85" s="357"/>
      <c r="E85" s="358"/>
    </row>
    <row r="86" spans="2:7" ht="18" customHeight="1" x14ac:dyDescent="0.25">
      <c r="B86" s="356"/>
      <c r="C86" s="357" t="s">
        <v>732</v>
      </c>
      <c r="D86" s="357"/>
      <c r="E86" s="358"/>
    </row>
    <row r="87" spans="2:7" ht="12.75" customHeight="1" x14ac:dyDescent="0.25">
      <c r="B87" s="356"/>
      <c r="C87" s="357"/>
      <c r="D87" s="554" t="s">
        <v>972</v>
      </c>
      <c r="E87" s="358"/>
    </row>
    <row r="88" spans="2:7" ht="8.25" customHeight="1" x14ac:dyDescent="0.25">
      <c r="B88" s="359"/>
      <c r="C88" s="360"/>
      <c r="D88" s="360"/>
      <c r="E88" s="361"/>
    </row>
    <row r="89" spans="2:7" x14ac:dyDescent="0.25">
      <c r="B89" s="219"/>
      <c r="C89" s="329"/>
      <c r="D89" s="329"/>
      <c r="E89" s="330"/>
    </row>
    <row r="90" spans="2:7" ht="15.6" x14ac:dyDescent="0.3">
      <c r="B90" s="220"/>
      <c r="C90" s="331" t="s">
        <v>671</v>
      </c>
      <c r="D90" s="332"/>
      <c r="E90" s="333"/>
    </row>
    <row r="91" spans="2:7" ht="15.6" x14ac:dyDescent="0.3">
      <c r="B91" s="220"/>
      <c r="C91" s="331"/>
      <c r="D91" s="332"/>
      <c r="E91" s="333"/>
    </row>
    <row r="92" spans="2:7" x14ac:dyDescent="0.25">
      <c r="B92" s="220"/>
      <c r="C92" s="332" t="s">
        <v>804</v>
      </c>
      <c r="D92" s="332"/>
      <c r="E92" s="333"/>
    </row>
    <row r="93" spans="2:7" ht="15.6" x14ac:dyDescent="0.3">
      <c r="B93" s="220"/>
      <c r="C93" s="331"/>
      <c r="D93" s="332"/>
      <c r="E93" s="333"/>
    </row>
    <row r="94" spans="2:7" ht="15" customHeight="1" x14ac:dyDescent="0.25">
      <c r="B94" s="362"/>
      <c r="C94" s="367" t="s">
        <v>694</v>
      </c>
      <c r="D94" s="368"/>
      <c r="E94" s="366"/>
    </row>
    <row r="95" spans="2:7" x14ac:dyDescent="0.25">
      <c r="B95" s="362"/>
      <c r="C95" s="363" t="s">
        <v>749</v>
      </c>
      <c r="D95" s="363"/>
      <c r="E95" s="364"/>
    </row>
    <row r="96" spans="2:7" x14ac:dyDescent="0.25">
      <c r="B96" s="362"/>
      <c r="C96" s="363" t="s">
        <v>59</v>
      </c>
      <c r="D96" s="363"/>
      <c r="E96" s="364"/>
    </row>
    <row r="97" spans="2:5" x14ac:dyDescent="0.25">
      <c r="B97" s="362"/>
      <c r="C97" s="363"/>
      <c r="D97" s="363"/>
      <c r="E97" s="364"/>
    </row>
    <row r="98" spans="2:5" ht="15" customHeight="1" x14ac:dyDescent="0.25">
      <c r="B98" s="362"/>
      <c r="C98" s="369" t="s">
        <v>695</v>
      </c>
      <c r="D98" s="370"/>
      <c r="E98" s="364"/>
    </row>
    <row r="99" spans="2:5" x14ac:dyDescent="0.25">
      <c r="B99" s="362"/>
      <c r="C99" s="363" t="s">
        <v>731</v>
      </c>
      <c r="D99" s="363"/>
      <c r="E99" s="364"/>
    </row>
    <row r="100" spans="2:5" ht="12" customHeight="1" x14ac:dyDescent="0.25">
      <c r="B100" s="362"/>
      <c r="C100" s="363"/>
      <c r="D100" s="363"/>
      <c r="E100" s="364"/>
    </row>
    <row r="101" spans="2:5" x14ac:dyDescent="0.25">
      <c r="B101" s="362"/>
      <c r="C101" s="363" t="s">
        <v>670</v>
      </c>
      <c r="D101" s="363"/>
      <c r="E101" s="364"/>
    </row>
    <row r="102" spans="2:5" x14ac:dyDescent="0.25">
      <c r="B102" s="362"/>
      <c r="C102" s="363" t="s">
        <v>726</v>
      </c>
      <c r="D102" s="363"/>
      <c r="E102" s="364"/>
    </row>
    <row r="103" spans="2:5" x14ac:dyDescent="0.25">
      <c r="B103" s="362"/>
      <c r="C103" s="363"/>
      <c r="D103" s="363"/>
      <c r="E103" s="364"/>
    </row>
    <row r="104" spans="2:5" x14ac:dyDescent="0.25">
      <c r="B104" s="362"/>
      <c r="C104" s="363" t="s">
        <v>696</v>
      </c>
      <c r="D104" s="363"/>
      <c r="E104" s="364"/>
    </row>
    <row r="105" spans="2:5" x14ac:dyDescent="0.25">
      <c r="B105" s="362"/>
      <c r="C105" s="363" t="s">
        <v>697</v>
      </c>
      <c r="D105" s="363"/>
      <c r="E105" s="364"/>
    </row>
    <row r="106" spans="2:5" x14ac:dyDescent="0.25">
      <c r="B106" s="362"/>
      <c r="C106" s="363"/>
      <c r="D106" s="363"/>
      <c r="E106" s="364"/>
    </row>
    <row r="107" spans="2:5" x14ac:dyDescent="0.25">
      <c r="B107" s="362"/>
      <c r="C107" s="363" t="s">
        <v>57</v>
      </c>
      <c r="D107" s="363"/>
      <c r="E107" s="364"/>
    </row>
    <row r="108" spans="2:5" x14ac:dyDescent="0.25">
      <c r="B108" s="362"/>
      <c r="C108" s="566" t="s">
        <v>698</v>
      </c>
      <c r="D108" s="563"/>
      <c r="E108" s="364"/>
    </row>
    <row r="109" spans="2:5" x14ac:dyDescent="0.25">
      <c r="B109" s="362"/>
      <c r="C109" s="363" t="s">
        <v>699</v>
      </c>
      <c r="D109" s="363"/>
      <c r="E109" s="364"/>
    </row>
    <row r="110" spans="2:5" x14ac:dyDescent="0.25">
      <c r="B110" s="362"/>
      <c r="C110" s="363" t="s">
        <v>700</v>
      </c>
      <c r="D110" s="363"/>
      <c r="E110" s="364"/>
    </row>
    <row r="111" spans="2:5" x14ac:dyDescent="0.25">
      <c r="B111" s="362"/>
      <c r="C111" s="363" t="s">
        <v>58</v>
      </c>
      <c r="D111" s="363"/>
      <c r="E111" s="364"/>
    </row>
    <row r="112" spans="2:5" x14ac:dyDescent="0.25">
      <c r="B112" s="362"/>
      <c r="C112" s="363" t="s">
        <v>702</v>
      </c>
      <c r="D112" s="363"/>
      <c r="E112" s="364"/>
    </row>
    <row r="113" spans="2:5" x14ac:dyDescent="0.25">
      <c r="B113" s="362"/>
      <c r="C113" s="363"/>
      <c r="D113" s="363"/>
      <c r="E113" s="364"/>
    </row>
    <row r="114" spans="2:5" x14ac:dyDescent="0.25">
      <c r="B114" s="362"/>
      <c r="C114" s="363" t="s">
        <v>634</v>
      </c>
      <c r="D114" s="363"/>
      <c r="E114" s="364"/>
    </row>
    <row r="115" spans="2:5" x14ac:dyDescent="0.25">
      <c r="B115" s="362"/>
      <c r="C115" s="363"/>
      <c r="D115" s="363"/>
      <c r="E115" s="364"/>
    </row>
    <row r="116" spans="2:5" x14ac:dyDescent="0.25">
      <c r="B116" s="362"/>
      <c r="C116" s="363" t="s">
        <v>703</v>
      </c>
      <c r="D116" s="363"/>
      <c r="E116" s="364"/>
    </row>
    <row r="117" spans="2:5" x14ac:dyDescent="0.25">
      <c r="B117" s="362"/>
      <c r="C117" s="363" t="s">
        <v>38</v>
      </c>
      <c r="D117" s="363"/>
      <c r="E117" s="364"/>
    </row>
    <row r="118" spans="2:5" ht="15" x14ac:dyDescent="0.25">
      <c r="B118" s="220"/>
      <c r="C118" s="334"/>
      <c r="D118" s="332"/>
      <c r="E118" s="333"/>
    </row>
    <row r="119" spans="2:5" ht="15.6" x14ac:dyDescent="0.3">
      <c r="B119" s="220"/>
      <c r="C119" s="335" t="s">
        <v>631</v>
      </c>
      <c r="D119" s="332"/>
      <c r="E119" s="333"/>
    </row>
    <row r="120" spans="2:5" x14ac:dyDescent="0.25">
      <c r="B120" s="362"/>
      <c r="C120" s="363" t="s">
        <v>39</v>
      </c>
      <c r="D120" s="363"/>
      <c r="E120" s="364"/>
    </row>
    <row r="121" spans="2:5" x14ac:dyDescent="0.25">
      <c r="B121" s="362"/>
      <c r="C121" s="363" t="s">
        <v>51</v>
      </c>
      <c r="D121" s="363"/>
      <c r="E121" s="364"/>
    </row>
    <row r="122" spans="2:5" ht="15" x14ac:dyDescent="0.25">
      <c r="B122" s="220"/>
      <c r="C122" s="334"/>
      <c r="D122" s="332"/>
      <c r="E122" s="333"/>
    </row>
    <row r="123" spans="2:5" ht="15.6" x14ac:dyDescent="0.3">
      <c r="B123" s="220"/>
      <c r="C123" s="335" t="s">
        <v>622</v>
      </c>
      <c r="D123" s="332"/>
      <c r="E123" s="333"/>
    </row>
    <row r="124" spans="2:5" ht="15" x14ac:dyDescent="0.25">
      <c r="B124" s="220"/>
      <c r="C124" s="334"/>
      <c r="D124" s="332"/>
      <c r="E124" s="333"/>
    </row>
    <row r="125" spans="2:5" ht="15.6" x14ac:dyDescent="0.3">
      <c r="B125" s="220"/>
      <c r="C125" s="335" t="s">
        <v>632</v>
      </c>
      <c r="D125" s="332"/>
      <c r="E125" s="333"/>
    </row>
    <row r="126" spans="2:5" x14ac:dyDescent="0.25">
      <c r="B126" s="362"/>
      <c r="C126" s="363" t="s">
        <v>688</v>
      </c>
      <c r="D126" s="363"/>
      <c r="E126" s="364"/>
    </row>
    <row r="127" spans="2:5" x14ac:dyDescent="0.25">
      <c r="B127" s="362"/>
      <c r="C127" s="363" t="s">
        <v>689</v>
      </c>
      <c r="D127" s="363"/>
      <c r="E127" s="364"/>
    </row>
    <row r="128" spans="2:5" x14ac:dyDescent="0.25">
      <c r="B128" s="362"/>
      <c r="C128" s="363" t="s">
        <v>690</v>
      </c>
      <c r="D128" s="363"/>
      <c r="E128" s="364"/>
    </row>
    <row r="129" spans="2:5" x14ac:dyDescent="0.25">
      <c r="B129" s="362"/>
      <c r="C129" s="363" t="s">
        <v>52</v>
      </c>
      <c r="D129" s="363"/>
      <c r="E129" s="364"/>
    </row>
    <row r="130" spans="2:5" x14ac:dyDescent="0.25">
      <c r="B130" s="362"/>
      <c r="C130" s="363" t="s">
        <v>53</v>
      </c>
      <c r="D130" s="363"/>
      <c r="E130" s="364"/>
    </row>
    <row r="131" spans="2:5" x14ac:dyDescent="0.25">
      <c r="B131" s="362"/>
      <c r="C131" s="363" t="s">
        <v>691</v>
      </c>
      <c r="D131" s="363"/>
      <c r="E131" s="364"/>
    </row>
    <row r="132" spans="2:5" x14ac:dyDescent="0.25">
      <c r="B132" s="362"/>
      <c r="C132" s="363" t="s">
        <v>692</v>
      </c>
      <c r="D132" s="363"/>
      <c r="E132" s="364"/>
    </row>
    <row r="133" spans="2:5" x14ac:dyDescent="0.25">
      <c r="B133" s="362"/>
      <c r="C133" s="363"/>
      <c r="D133" s="363"/>
      <c r="E133" s="364"/>
    </row>
    <row r="134" spans="2:5" ht="21.75" customHeight="1" x14ac:dyDescent="0.3">
      <c r="B134" s="362"/>
      <c r="C134" s="561" t="s">
        <v>63</v>
      </c>
      <c r="D134" s="363"/>
      <c r="E134" s="364"/>
    </row>
    <row r="135" spans="2:5" x14ac:dyDescent="0.25">
      <c r="B135" s="362"/>
      <c r="C135" s="363" t="s">
        <v>60</v>
      </c>
      <c r="D135" s="363"/>
      <c r="E135" s="364"/>
    </row>
    <row r="136" spans="2:5" x14ac:dyDescent="0.25">
      <c r="B136" s="362"/>
      <c r="C136" s="363" t="s">
        <v>64</v>
      </c>
      <c r="D136" s="363"/>
      <c r="E136" s="364"/>
    </row>
    <row r="137" spans="2:5" x14ac:dyDescent="0.25">
      <c r="B137" s="362"/>
      <c r="C137" s="363" t="s">
        <v>61</v>
      </c>
      <c r="D137" s="363"/>
      <c r="E137" s="364"/>
    </row>
    <row r="138" spans="2:5" x14ac:dyDescent="0.25">
      <c r="B138" s="362"/>
      <c r="C138" s="363" t="s">
        <v>62</v>
      </c>
      <c r="D138" s="363"/>
      <c r="E138" s="364"/>
    </row>
    <row r="139" spans="2:5" x14ac:dyDescent="0.25">
      <c r="B139" s="362"/>
      <c r="C139" s="363"/>
      <c r="D139" s="363"/>
      <c r="E139" s="364"/>
    </row>
    <row r="140" spans="2:5" x14ac:dyDescent="0.25">
      <c r="B140" s="362"/>
      <c r="C140" s="363" t="s">
        <v>915</v>
      </c>
      <c r="D140" s="363"/>
      <c r="E140" s="364"/>
    </row>
    <row r="141" spans="2:5" x14ac:dyDescent="0.25">
      <c r="B141" s="362"/>
      <c r="C141" s="363" t="s">
        <v>916</v>
      </c>
      <c r="D141" s="363"/>
      <c r="E141" s="364"/>
    </row>
    <row r="142" spans="2:5" x14ac:dyDescent="0.25">
      <c r="B142" s="362"/>
      <c r="C142" s="363" t="s">
        <v>917</v>
      </c>
      <c r="D142" s="363"/>
      <c r="E142" s="364"/>
    </row>
    <row r="143" spans="2:5" x14ac:dyDescent="0.25">
      <c r="B143" s="362"/>
      <c r="C143" s="363" t="s">
        <v>918</v>
      </c>
      <c r="D143" s="363"/>
      <c r="E143" s="364"/>
    </row>
    <row r="144" spans="2:5" x14ac:dyDescent="0.25">
      <c r="B144" s="362"/>
      <c r="C144" s="363" t="s">
        <v>919</v>
      </c>
      <c r="D144" s="363"/>
      <c r="E144" s="364"/>
    </row>
    <row r="145" spans="2:5" x14ac:dyDescent="0.25">
      <c r="B145" s="362"/>
      <c r="C145" s="363" t="s">
        <v>920</v>
      </c>
      <c r="D145" s="363"/>
      <c r="E145" s="364"/>
    </row>
    <row r="146" spans="2:5" x14ac:dyDescent="0.25">
      <c r="B146" s="362"/>
      <c r="C146" s="363" t="s">
        <v>921</v>
      </c>
      <c r="D146" s="363"/>
      <c r="E146" s="364"/>
    </row>
    <row r="147" spans="2:5" x14ac:dyDescent="0.25">
      <c r="B147" s="362"/>
      <c r="C147" s="363"/>
      <c r="D147" s="363"/>
      <c r="E147" s="364"/>
    </row>
    <row r="148" spans="2:5" x14ac:dyDescent="0.25">
      <c r="B148" s="362"/>
      <c r="C148" s="562" t="s">
        <v>607</v>
      </c>
      <c r="D148" s="563"/>
      <c r="E148" s="364"/>
    </row>
    <row r="149" spans="2:5" x14ac:dyDescent="0.25">
      <c r="B149" s="362"/>
      <c r="C149" s="363" t="s">
        <v>732</v>
      </c>
      <c r="D149" s="363"/>
      <c r="E149" s="364"/>
    </row>
    <row r="150" spans="2:5" x14ac:dyDescent="0.25">
      <c r="B150" s="362"/>
      <c r="C150" s="363"/>
      <c r="D150" s="575" t="s">
        <v>972</v>
      </c>
      <c r="E150" s="364"/>
    </row>
    <row r="151" spans="2:5" x14ac:dyDescent="0.25">
      <c r="B151" s="362"/>
      <c r="C151" s="363"/>
      <c r="D151" s="363"/>
      <c r="E151" s="364"/>
    </row>
    <row r="152" spans="2:5" ht="15.6" x14ac:dyDescent="0.3">
      <c r="B152" s="220"/>
      <c r="C152" s="335" t="s">
        <v>796</v>
      </c>
      <c r="D152" s="332"/>
      <c r="E152" s="333"/>
    </row>
    <row r="153" spans="2:5" x14ac:dyDescent="0.25">
      <c r="B153" s="362"/>
      <c r="C153" s="562" t="s">
        <v>799</v>
      </c>
      <c r="D153" s="564"/>
      <c r="E153" s="333"/>
    </row>
    <row r="154" spans="2:5" x14ac:dyDescent="0.25">
      <c r="B154" s="365"/>
      <c r="C154" s="562" t="s">
        <v>800</v>
      </c>
      <c r="D154" s="565"/>
      <c r="E154" s="333"/>
    </row>
    <row r="155" spans="2:5" x14ac:dyDescent="0.25">
      <c r="B155" s="365"/>
      <c r="C155" s="562" t="s">
        <v>801</v>
      </c>
      <c r="D155" s="565"/>
      <c r="E155" s="333"/>
    </row>
    <row r="156" spans="2:5" x14ac:dyDescent="0.25">
      <c r="B156" s="365"/>
      <c r="C156" s="332" t="s">
        <v>802</v>
      </c>
      <c r="D156" s="363"/>
      <c r="E156" s="333"/>
    </row>
    <row r="157" spans="2:5" x14ac:dyDescent="0.25">
      <c r="B157" s="365"/>
      <c r="C157" s="332" t="s">
        <v>803</v>
      </c>
      <c r="D157" s="363"/>
      <c r="E157" s="333"/>
    </row>
    <row r="158" spans="2:5" x14ac:dyDescent="0.25">
      <c r="B158" s="365"/>
      <c r="C158" s="332" t="s">
        <v>797</v>
      </c>
      <c r="D158" s="363"/>
      <c r="E158" s="333"/>
    </row>
    <row r="159" spans="2:5" x14ac:dyDescent="0.25">
      <c r="B159" s="365"/>
      <c r="C159" s="332" t="s">
        <v>798</v>
      </c>
      <c r="D159" s="363"/>
      <c r="E159" s="333"/>
    </row>
    <row r="160" spans="2:5" x14ac:dyDescent="0.25">
      <c r="B160" s="365"/>
      <c r="C160" s="332"/>
      <c r="D160" s="363"/>
      <c r="E160" s="333"/>
    </row>
    <row r="161" spans="2:5" ht="15" x14ac:dyDescent="0.25">
      <c r="B161" s="221"/>
      <c r="C161" s="336"/>
      <c r="D161" s="337"/>
      <c r="E161" s="338"/>
    </row>
  </sheetData>
  <phoneticPr fontId="0" type="noConversion"/>
  <hyperlinks>
    <hyperlink ref="D150" r:id="rId1" xr:uid="{00000000-0004-0000-0100-000000000000}"/>
    <hyperlink ref="C27" r:id="rId2" xr:uid="{00000000-0004-0000-0100-000001000000}"/>
    <hyperlink ref="D87" r:id="rId3" xr:uid="{00000000-0004-0000-0100-000002000000}"/>
  </hyperlinks>
  <pageMargins left="0.5" right="0.5" top="1" bottom="1" header="0.5" footer="0.5"/>
  <pageSetup paperSize="5" orientation="portrait" r:id="rId4"/>
  <headerFooter alignWithMargins="0"/>
  <legacy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CFFCC"/>
  </sheetPr>
  <dimension ref="A1:Z429"/>
  <sheetViews>
    <sheetView workbookViewId="0">
      <pane ySplit="7" topLeftCell="A8" activePane="bottomLeft" state="frozen"/>
      <selection pane="bottomLeft" activeCell="D22" sqref="D22"/>
    </sheetView>
  </sheetViews>
  <sheetFormatPr defaultColWidth="9.109375" defaultRowHeight="13.2" x14ac:dyDescent="0.25"/>
  <cols>
    <col min="1" max="1" width="1.6640625" style="578" customWidth="1"/>
    <col min="2" max="2" width="8.44140625" style="578" customWidth="1"/>
    <col min="3" max="3" width="35.44140625" style="578" customWidth="1"/>
    <col min="4" max="5" width="23.5546875" style="578" customWidth="1"/>
    <col min="6" max="6" width="15.6640625" style="578" customWidth="1"/>
    <col min="7" max="7" width="29.44140625" style="578" customWidth="1"/>
    <col min="8" max="8" width="19.109375" style="578" customWidth="1"/>
    <col min="9" max="9" width="7.33203125" style="578" customWidth="1"/>
    <col min="10" max="10" width="12" style="578" customWidth="1"/>
    <col min="11" max="11" width="19.109375" style="578" customWidth="1"/>
    <col min="12" max="12" width="14" style="578" hidden="1" customWidth="1"/>
    <col min="13" max="13" width="2.5546875" style="578" hidden="1" customWidth="1"/>
    <col min="14" max="14" width="13.88671875" style="578" customWidth="1"/>
    <col min="15" max="15" width="2.109375" style="578" customWidth="1"/>
    <col min="16" max="16" width="9.109375" style="578"/>
    <col min="17" max="26" width="0" style="578" hidden="1" customWidth="1"/>
    <col min="27" max="16384" width="9.109375" style="578"/>
  </cols>
  <sheetData>
    <row r="1" spans="1:26" ht="22.5" customHeight="1" x14ac:dyDescent="0.25">
      <c r="A1" s="579"/>
      <c r="B1" s="910" t="s">
        <v>1340</v>
      </c>
      <c r="C1" s="910"/>
      <c r="D1" s="909"/>
      <c r="E1" s="909"/>
      <c r="F1" s="909"/>
      <c r="G1" s="911" t="s">
        <v>1341</v>
      </c>
      <c r="H1" s="911"/>
      <c r="I1" s="580"/>
      <c r="J1" s="580"/>
      <c r="K1" s="580"/>
      <c r="L1" s="580"/>
      <c r="M1" s="580"/>
      <c r="N1" s="580"/>
      <c r="O1" s="581"/>
      <c r="P1" s="40"/>
      <c r="Q1" s="40"/>
      <c r="R1" s="40"/>
      <c r="S1" s="40"/>
      <c r="T1" s="228"/>
      <c r="U1" s="228"/>
      <c r="V1" s="228"/>
      <c r="W1" s="228"/>
      <c r="X1" s="228"/>
    </row>
    <row r="2" spans="1:26" ht="11.25" customHeight="1" x14ac:dyDescent="0.25">
      <c r="A2" s="582"/>
      <c r="B2" s="583"/>
      <c r="C2" s="584"/>
      <c r="D2" s="583"/>
      <c r="E2" s="583"/>
      <c r="F2" s="583"/>
      <c r="G2" s="583"/>
      <c r="H2" s="583"/>
      <c r="I2" s="583"/>
      <c r="J2" s="583"/>
      <c r="K2" s="584"/>
      <c r="L2" s="583"/>
      <c r="M2" s="583"/>
      <c r="N2" s="583"/>
      <c r="O2" s="585"/>
      <c r="P2" s="40"/>
      <c r="Q2" s="40"/>
      <c r="R2" s="40"/>
      <c r="S2" s="40"/>
      <c r="T2" s="228"/>
      <c r="U2" s="228"/>
      <c r="V2" s="228"/>
      <c r="W2" s="228"/>
      <c r="X2" s="228"/>
    </row>
    <row r="3" spans="1:26" ht="18.75" customHeight="1" x14ac:dyDescent="0.25">
      <c r="A3" s="582"/>
      <c r="B3" s="583"/>
      <c r="C3" s="586"/>
      <c r="D3" s="587" t="s">
        <v>809</v>
      </c>
      <c r="E3" s="588">
        <f>+PDA1A</f>
        <v>0</v>
      </c>
      <c r="F3" s="589" t="s">
        <v>810</v>
      </c>
      <c r="G3" s="590"/>
      <c r="H3" s="590"/>
      <c r="I3" s="590"/>
      <c r="J3" s="590"/>
      <c r="K3" s="591"/>
      <c r="L3" s="591"/>
      <c r="M3" s="583"/>
      <c r="N3" s="583"/>
      <c r="O3" s="585"/>
      <c r="P3" s="40"/>
      <c r="Q3" s="40"/>
      <c r="R3" s="40"/>
      <c r="S3" s="625" t="s">
        <v>852</v>
      </c>
      <c r="T3" s="228"/>
      <c r="U3" s="228"/>
      <c r="V3" s="228"/>
      <c r="W3" s="228"/>
      <c r="X3" s="228"/>
    </row>
    <row r="4" spans="1:26" x14ac:dyDescent="0.25">
      <c r="A4" s="582"/>
      <c r="B4" s="583"/>
      <c r="C4" s="916"/>
      <c r="D4" s="1008" t="s">
        <v>811</v>
      </c>
      <c r="E4" s="588">
        <f>+DPpda1b*PDArate</f>
        <v>0</v>
      </c>
      <c r="F4" s="917" t="s">
        <v>812</v>
      </c>
      <c r="G4" s="917"/>
      <c r="H4" s="917"/>
      <c r="I4" s="917"/>
      <c r="J4" s="917"/>
      <c r="K4" s="918"/>
      <c r="L4" s="585"/>
      <c r="M4" s="583"/>
      <c r="N4" s="583"/>
      <c r="O4" s="585"/>
      <c r="P4" s="40"/>
      <c r="Q4" s="40"/>
      <c r="R4" s="40"/>
      <c r="S4" s="40"/>
      <c r="T4" s="628">
        <v>5</v>
      </c>
      <c r="U4" s="626" t="s">
        <v>854</v>
      </c>
      <c r="V4" s="228"/>
      <c r="W4" s="228"/>
      <c r="X4" s="228"/>
    </row>
    <row r="5" spans="1:26" x14ac:dyDescent="0.25">
      <c r="A5" s="582"/>
      <c r="B5" s="583"/>
      <c r="C5" s="583"/>
      <c r="D5" s="1009"/>
      <c r="E5" s="588">
        <f>+Q2value*PDArate</f>
        <v>0</v>
      </c>
      <c r="F5" s="917" t="s">
        <v>813</v>
      </c>
      <c r="G5" s="917"/>
      <c r="H5" s="917"/>
      <c r="I5" s="917"/>
      <c r="J5" s="917"/>
      <c r="K5" s="585"/>
      <c r="L5" s="585"/>
      <c r="M5" s="583"/>
      <c r="N5" s="583"/>
      <c r="O5" s="585"/>
      <c r="P5" s="40"/>
      <c r="Q5" s="40"/>
      <c r="R5" s="40"/>
      <c r="S5" s="40"/>
      <c r="T5" s="628">
        <v>20</v>
      </c>
      <c r="U5" s="626" t="s">
        <v>855</v>
      </c>
      <c r="V5" s="228"/>
      <c r="W5" s="228"/>
      <c r="X5" s="228"/>
    </row>
    <row r="6" spans="1:26" ht="13.8" thickBot="1" x14ac:dyDescent="0.3">
      <c r="A6" s="582"/>
      <c r="B6" s="583"/>
      <c r="C6" s="583"/>
      <c r="D6" s="1010"/>
      <c r="E6" s="588">
        <f>+Q4Value*PDArate</f>
        <v>0</v>
      </c>
      <c r="F6" s="593" t="s">
        <v>814</v>
      </c>
      <c r="G6" s="917"/>
      <c r="H6" s="917"/>
      <c r="I6" s="917"/>
      <c r="J6" s="917"/>
      <c r="K6" s="585"/>
      <c r="L6" s="585"/>
      <c r="M6" s="583"/>
      <c r="N6" s="583"/>
      <c r="O6" s="585"/>
      <c r="P6" s="40"/>
      <c r="Q6" s="40"/>
      <c r="R6" s="40"/>
      <c r="S6" s="625" t="s">
        <v>856</v>
      </c>
      <c r="T6" s="228"/>
      <c r="U6" s="228"/>
      <c r="V6" s="228"/>
      <c r="W6" s="228"/>
      <c r="X6" s="228"/>
    </row>
    <row r="7" spans="1:26" ht="14.4" thickTop="1" thickBot="1" x14ac:dyDescent="0.3">
      <c r="A7" s="582"/>
      <c r="B7" s="592"/>
      <c r="C7" s="583"/>
      <c r="D7" s="919" t="s">
        <v>815</v>
      </c>
      <c r="E7" s="920">
        <f>SUM(E3:E6)</f>
        <v>0</v>
      </c>
      <c r="F7" s="921" t="s">
        <v>816</v>
      </c>
      <c r="G7" s="922"/>
      <c r="H7" s="922"/>
      <c r="I7" s="922"/>
      <c r="J7" s="922"/>
      <c r="K7" s="923"/>
      <c r="L7" s="594"/>
      <c r="M7" s="583"/>
      <c r="N7" s="583"/>
      <c r="O7" s="585"/>
      <c r="P7" s="40"/>
      <c r="Q7" s="40"/>
      <c r="R7" s="40"/>
      <c r="S7" s="623">
        <f>MAX(Grwr_A,Grwr_H)</f>
        <v>0</v>
      </c>
      <c r="T7" s="228"/>
      <c r="U7" s="228" t="s">
        <v>846</v>
      </c>
      <c r="V7" s="228"/>
      <c r="W7" s="228"/>
      <c r="X7" s="228"/>
    </row>
    <row r="8" spans="1:26" ht="20.25" customHeight="1" thickTop="1" x14ac:dyDescent="0.3">
      <c r="A8" s="582"/>
      <c r="B8" s="912" t="s">
        <v>937</v>
      </c>
      <c r="C8" s="913" t="s">
        <v>1342</v>
      </c>
      <c r="D8" s="913"/>
      <c r="E8" s="913"/>
      <c r="F8" s="913"/>
      <c r="G8" s="913"/>
      <c r="H8" s="913"/>
      <c r="I8" s="913"/>
      <c r="J8" s="913"/>
      <c r="K8" s="913"/>
      <c r="L8" s="583"/>
      <c r="M8" s="583"/>
      <c r="N8" s="583"/>
      <c r="O8" s="585"/>
      <c r="P8" s="40"/>
      <c r="Q8" s="40"/>
      <c r="R8" s="40"/>
      <c r="S8" s="623">
        <f>Grwr_W-S7</f>
        <v>0</v>
      </c>
      <c r="T8" s="228"/>
      <c r="U8" s="228" t="s">
        <v>847</v>
      </c>
      <c r="V8" s="228"/>
      <c r="W8" s="228"/>
      <c r="X8" s="228"/>
    </row>
    <row r="9" spans="1:26" ht="15" x14ac:dyDescent="0.25">
      <c r="A9" s="582"/>
      <c r="B9" s="914"/>
      <c r="C9" s="913" t="s">
        <v>1343</v>
      </c>
      <c r="D9" s="913"/>
      <c r="E9" s="913"/>
      <c r="F9" s="913"/>
      <c r="G9" s="913"/>
      <c r="H9" s="913"/>
      <c r="I9" s="913"/>
      <c r="J9" s="913"/>
      <c r="K9" s="913"/>
      <c r="L9" s="583"/>
      <c r="M9" s="583"/>
      <c r="N9" s="583"/>
      <c r="O9" s="585"/>
      <c r="P9" s="40"/>
      <c r="Q9" s="40"/>
      <c r="R9" s="40"/>
      <c r="S9" s="622">
        <f>ABS(+S8)</f>
        <v>0</v>
      </c>
      <c r="T9" s="228"/>
      <c r="U9" s="228" t="s">
        <v>848</v>
      </c>
      <c r="V9" s="228"/>
      <c r="W9" s="228"/>
      <c r="X9" s="228"/>
    </row>
    <row r="10" spans="1:26" ht="15.6" x14ac:dyDescent="0.3">
      <c r="A10" s="582"/>
      <c r="B10" s="914"/>
      <c r="C10" s="913" t="s">
        <v>1344</v>
      </c>
      <c r="D10" s="915"/>
      <c r="E10" s="913"/>
      <c r="F10" s="913"/>
      <c r="G10" s="913"/>
      <c r="H10" s="913"/>
      <c r="I10" s="913"/>
      <c r="J10" s="913"/>
      <c r="K10" s="913"/>
      <c r="L10" s="583"/>
      <c r="M10" s="583"/>
      <c r="N10" s="583"/>
      <c r="O10" s="585"/>
      <c r="P10" s="40"/>
      <c r="Q10" s="40"/>
      <c r="R10" s="40"/>
      <c r="S10" s="623">
        <f>ROUND(Grwr_W*0.01,1)</f>
        <v>0</v>
      </c>
      <c r="T10" s="624">
        <f>IF(+S10&lt;T4,+T4,+S10)</f>
        <v>5</v>
      </c>
      <c r="U10" s="630">
        <f>IF(+S10&gt;T5,+T5,+T10)</f>
        <v>5</v>
      </c>
      <c r="V10" s="631" t="s">
        <v>859</v>
      </c>
      <c r="W10" s="228" t="s">
        <v>851</v>
      </c>
      <c r="X10" s="228"/>
      <c r="Z10" s="627" t="s">
        <v>853</v>
      </c>
    </row>
    <row r="11" spans="1:26" ht="15" x14ac:dyDescent="0.25">
      <c r="A11" s="582"/>
      <c r="B11" s="914"/>
      <c r="C11" s="913" t="s">
        <v>1345</v>
      </c>
      <c r="D11" s="913"/>
      <c r="E11" s="913"/>
      <c r="F11" s="913"/>
      <c r="G11" s="913"/>
      <c r="H11" s="913"/>
      <c r="I11" s="913"/>
      <c r="J11" s="913"/>
      <c r="K11" s="913"/>
      <c r="L11" s="583"/>
      <c r="M11" s="583"/>
      <c r="N11" s="583"/>
      <c r="O11" s="585"/>
      <c r="P11" s="40"/>
      <c r="Q11" s="40"/>
      <c r="R11" s="40"/>
      <c r="S11" s="624">
        <f>MIN(+T10,+U10)</f>
        <v>5</v>
      </c>
      <c r="T11" s="228"/>
      <c r="U11" s="228" t="s">
        <v>849</v>
      </c>
      <c r="V11" s="228"/>
      <c r="W11" s="228"/>
      <c r="X11" s="228"/>
    </row>
    <row r="12" spans="1:26" ht="15.6" thickBot="1" x14ac:dyDescent="0.3">
      <c r="A12" s="582"/>
      <c r="B12" s="914"/>
      <c r="C12" s="913" t="s">
        <v>1346</v>
      </c>
      <c r="D12" s="913"/>
      <c r="E12" s="913"/>
      <c r="F12" s="913"/>
      <c r="G12" s="913"/>
      <c r="H12" s="913"/>
      <c r="I12" s="913"/>
      <c r="J12" s="913"/>
      <c r="K12" s="913"/>
      <c r="L12" s="583"/>
      <c r="M12" s="583"/>
      <c r="N12" s="583"/>
      <c r="O12" s="585"/>
      <c r="P12" s="40"/>
      <c r="Q12" s="40"/>
      <c r="R12" s="40"/>
      <c r="S12" s="622">
        <f>IF(+S9&gt;+S11,1,0)</f>
        <v>0</v>
      </c>
      <c r="T12" s="228"/>
      <c r="U12" s="228" t="s">
        <v>850</v>
      </c>
      <c r="V12" s="228"/>
      <c r="W12" s="228"/>
      <c r="X12" s="228"/>
    </row>
    <row r="13" spans="1:26" hidden="1" x14ac:dyDescent="0.25">
      <c r="A13" s="582"/>
      <c r="B13" s="595"/>
      <c r="C13" s="646"/>
      <c r="D13" s="596"/>
      <c r="E13" s="583"/>
      <c r="F13" s="583"/>
      <c r="G13" s="583"/>
      <c r="H13" s="583"/>
      <c r="I13" s="583"/>
      <c r="J13" s="583"/>
      <c r="K13" s="583"/>
      <c r="L13" s="583"/>
      <c r="M13" s="583"/>
      <c r="N13" s="583"/>
      <c r="O13" s="585"/>
      <c r="P13" s="40"/>
      <c r="Q13" s="40"/>
      <c r="R13" s="40"/>
      <c r="S13" s="629" t="s">
        <v>857</v>
      </c>
      <c r="T13" s="228"/>
      <c r="U13" s="228"/>
      <c r="V13" s="228"/>
      <c r="W13" s="228"/>
      <c r="X13" s="228"/>
    </row>
    <row r="14" spans="1:26" hidden="1" x14ac:dyDescent="0.25">
      <c r="A14" s="582"/>
      <c r="B14" s="595"/>
      <c r="C14" s="592"/>
      <c r="D14" s="592"/>
      <c r="E14" s="592"/>
      <c r="F14" s="592"/>
      <c r="G14" s="592"/>
      <c r="H14" s="592"/>
      <c r="I14" s="592"/>
      <c r="J14" s="592"/>
      <c r="K14" s="592"/>
      <c r="L14" s="583"/>
      <c r="M14" s="583"/>
      <c r="N14" s="583"/>
      <c r="O14" s="585"/>
      <c r="P14" s="40"/>
      <c r="Q14" s="40"/>
      <c r="R14" s="40"/>
      <c r="S14" s="40"/>
      <c r="T14" s="228"/>
      <c r="U14" s="228"/>
      <c r="V14" s="228"/>
      <c r="W14" s="228"/>
      <c r="X14" s="228"/>
    </row>
    <row r="15" spans="1:26" hidden="1" x14ac:dyDescent="0.25">
      <c r="A15" s="582"/>
      <c r="B15" s="595"/>
      <c r="C15" s="646"/>
      <c r="D15" s="583"/>
      <c r="E15" s="583"/>
      <c r="F15" s="583"/>
      <c r="G15" s="583"/>
      <c r="H15" s="583"/>
      <c r="I15" s="583"/>
      <c r="J15" s="583"/>
      <c r="K15" s="583"/>
      <c r="L15" s="583"/>
      <c r="M15" s="583"/>
      <c r="N15" s="583"/>
      <c r="O15" s="585"/>
      <c r="P15" s="40"/>
      <c r="Q15" s="40"/>
      <c r="R15" s="40"/>
      <c r="S15" s="40"/>
      <c r="T15" s="228"/>
      <c r="U15" s="228"/>
      <c r="V15" s="228"/>
      <c r="W15" s="228"/>
      <c r="X15" s="228"/>
    </row>
    <row r="16" spans="1:26" hidden="1" x14ac:dyDescent="0.25">
      <c r="A16" s="582"/>
      <c r="B16" s="595"/>
      <c r="C16" s="583"/>
      <c r="D16" s="583"/>
      <c r="E16" s="583"/>
      <c r="F16" s="583"/>
      <c r="G16" s="583"/>
      <c r="H16" s="583"/>
      <c r="I16" s="583"/>
      <c r="J16" s="583"/>
      <c r="K16" s="583"/>
      <c r="L16" s="583"/>
      <c r="M16" s="583"/>
      <c r="N16" s="583"/>
      <c r="O16" s="585"/>
      <c r="P16" s="40"/>
      <c r="Q16" s="40"/>
      <c r="R16" s="40"/>
      <c r="S16" s="40"/>
      <c r="T16" s="228"/>
      <c r="U16" s="228"/>
      <c r="V16" s="228"/>
      <c r="W16" s="228"/>
      <c r="X16" s="228"/>
    </row>
    <row r="17" spans="1:24" hidden="1" x14ac:dyDescent="0.25">
      <c r="A17" s="582"/>
      <c r="B17" s="583"/>
      <c r="C17" s="597" t="str">
        <f>IF(S9&lt;=T4," ",IF(ROUND(+E7-L20,0)&lt;&gt;0,"For the growers listed below:",IF(+Q20+R20=0," ",IF(ROUND(+E7-N20,0)=0," ", "For the growers listed below:"))))</f>
        <v xml:space="preserve"> </v>
      </c>
      <c r="D17" s="597" t="str">
        <f>IF(S9&lt;=T4," ",IF(ROUND(+E7-L20,0)=0," ", "the hand enter total is"))</f>
        <v xml:space="preserve"> </v>
      </c>
      <c r="E17" s="598">
        <f>IF(S9&lt;=T4,0,IF(ROUND(+E7-L20,0)=0,0,ABS(+E7-L20)))</f>
        <v>0</v>
      </c>
      <c r="F17" s="583" t="str">
        <f>IF(S9&lt;=T4," ",IF(ROUND(+E7-L20,0)=0," ", IF(+E7-L20 &lt; 0," over of the total above.", " under the total above.")))</f>
        <v xml:space="preserve"> </v>
      </c>
      <c r="G17" s="583"/>
      <c r="H17" s="583"/>
      <c r="I17" s="583"/>
      <c r="J17" s="583"/>
      <c r="K17" s="583"/>
      <c r="L17" s="583"/>
      <c r="M17" s="599">
        <v>21</v>
      </c>
      <c r="N17" s="583"/>
      <c r="O17" s="585"/>
      <c r="P17" s="40"/>
      <c r="Q17" s="40"/>
      <c r="R17" s="40"/>
      <c r="S17" s="40"/>
      <c r="T17" s="228"/>
      <c r="U17" s="228"/>
      <c r="V17" s="228"/>
      <c r="W17" s="228"/>
      <c r="X17" s="228"/>
    </row>
    <row r="18" spans="1:24" hidden="1" x14ac:dyDescent="0.25">
      <c r="A18" s="582"/>
      <c r="B18" s="583"/>
      <c r="C18" s="600"/>
      <c r="D18" s="597" t="str">
        <f>IF(S9&lt;=T4," ",IF(+Q20+R20=0," ",IF(ROUND(+E7-N20,0)=0," ", "the automatic sum  total is")))</f>
        <v xml:space="preserve"> </v>
      </c>
      <c r="E18" s="598">
        <f>IF(S9&lt;=T4,0,IF(+Q20+R20=0,0,IF(ROUND(+E7-N20,0)=0,0,ABS(+E7-N20))))</f>
        <v>0</v>
      </c>
      <c r="F18" s="583" t="str">
        <f>IF(S9&lt;=T4," ",IF(+Q20+R20=0," ",IF(ROUND(+E7-N20,0)=0," ", IF(+E7-N20 &lt; 0," over of the total above.", " under the total above."))))</f>
        <v xml:space="preserve"> </v>
      </c>
      <c r="G18" s="583"/>
      <c r="H18" s="583"/>
      <c r="I18" s="583"/>
      <c r="J18" s="583"/>
      <c r="K18" s="632" t="str">
        <f>IF(S9&gt;0,IF(S9&gt;Grwr_adiff," ",IF(S7=Grwr_H,"Method 1","Method 2"))," ")</f>
        <v xml:space="preserve"> </v>
      </c>
      <c r="L18" s="633" t="str">
        <f>IF(S9&gt;0,IF(S9&lt;=Grwr_adiff,"Sums to within"," ")," ")</f>
        <v xml:space="preserve"> </v>
      </c>
      <c r="M18" s="634"/>
      <c r="N18" s="635">
        <f>IF(S9&gt;0,IF(S9&gt;Grwr_adiff,0,IF(S9&lt;=1,1,ROUND(S9+0.5,0))),0)</f>
        <v>0</v>
      </c>
      <c r="O18" s="585"/>
      <c r="P18" s="40"/>
      <c r="Q18" s="40"/>
      <c r="R18" s="40"/>
      <c r="S18" s="40"/>
      <c r="T18" s="228"/>
      <c r="U18" s="228"/>
      <c r="V18" s="228"/>
      <c r="W18" s="228"/>
      <c r="X18" s="228"/>
    </row>
    <row r="19" spans="1:24" ht="16.2" hidden="1" thickBot="1" x14ac:dyDescent="0.35">
      <c r="A19" s="582"/>
      <c r="B19" s="583"/>
      <c r="C19" s="600"/>
      <c r="D19" s="597"/>
      <c r="E19" s="598"/>
      <c r="F19" s="601" t="str">
        <f>IF(+Q20+R20=0,"  ",IF(ROUND(+E7-L20,0)=0,"The hand entered values sum to the total above.",IF(ROUND(+E7-N20,0)=0,"The automatic summation equals the total above.", " ")))</f>
        <v xml:space="preserve">  </v>
      </c>
      <c r="G19" s="583"/>
      <c r="H19" s="583"/>
      <c r="I19" s="583"/>
      <c r="J19" s="583"/>
      <c r="K19" s="583"/>
      <c r="L19" s="602" t="str">
        <f>IF(+E7&lt;=0," ",IF(ROUND(+E7-L20,0)=0,"Sums OK"," "))</f>
        <v xml:space="preserve"> </v>
      </c>
      <c r="M19" s="583"/>
      <c r="N19" s="602" t="str">
        <f>IF(+S20&lt;=0," ",IF(ROUND(+E7-N20,0)=0,"Sums OK"," "))</f>
        <v xml:space="preserve"> </v>
      </c>
      <c r="O19" s="585"/>
      <c r="P19" s="40"/>
      <c r="Q19" s="40"/>
      <c r="R19" s="40"/>
      <c r="S19" s="40"/>
      <c r="T19" s="228"/>
      <c r="U19" s="228"/>
      <c r="V19" s="228"/>
      <c r="W19" s="228"/>
      <c r="X19" s="228"/>
    </row>
    <row r="20" spans="1:24" ht="14.4" thickTop="1" thickBot="1" x14ac:dyDescent="0.3">
      <c r="A20" s="582"/>
      <c r="B20" s="603"/>
      <c r="C20" s="583"/>
      <c r="D20" s="583"/>
      <c r="E20" s="583"/>
      <c r="F20" s="583"/>
      <c r="G20" s="583"/>
      <c r="H20" s="583"/>
      <c r="I20" s="583"/>
      <c r="J20" s="583"/>
      <c r="K20" s="583"/>
      <c r="L20" s="604">
        <f>SUM(L22:L422)</f>
        <v>0</v>
      </c>
      <c r="M20" s="583"/>
      <c r="N20" s="598">
        <f>IF(+S20&lt;&gt;0,(+S20+Q2value+DPpda1b)*PDArate, 0)</f>
        <v>0</v>
      </c>
      <c r="O20" s="585"/>
      <c r="P20" s="40"/>
      <c r="Q20" s="623">
        <f>SUM(Q23:Q422)</f>
        <v>0</v>
      </c>
      <c r="R20" s="623">
        <f>SUM(R23:R422)</f>
        <v>0</v>
      </c>
      <c r="S20" s="622">
        <f>Q20+R20</f>
        <v>0</v>
      </c>
      <c r="T20" s="228"/>
      <c r="U20" s="228"/>
      <c r="V20" s="228"/>
      <c r="W20" s="228"/>
      <c r="X20" s="228"/>
    </row>
    <row r="21" spans="1:24" ht="55.5" customHeight="1" thickTop="1" x14ac:dyDescent="0.25">
      <c r="A21" s="582"/>
      <c r="B21" s="605" t="s">
        <v>1347</v>
      </c>
      <c r="C21" s="606" t="s">
        <v>817</v>
      </c>
      <c r="D21" s="607" t="s">
        <v>818</v>
      </c>
      <c r="E21" s="608" t="s">
        <v>819</v>
      </c>
      <c r="F21" s="606" t="s">
        <v>820</v>
      </c>
      <c r="G21" s="607" t="s">
        <v>821</v>
      </c>
      <c r="H21" s="609" t="s">
        <v>822</v>
      </c>
      <c r="I21" s="609" t="s">
        <v>823</v>
      </c>
      <c r="J21" s="608" t="s">
        <v>824</v>
      </c>
      <c r="K21" s="606" t="s">
        <v>825</v>
      </c>
      <c r="L21" s="610" t="s">
        <v>826</v>
      </c>
      <c r="M21" s="582"/>
      <c r="N21" s="611" t="str">
        <f>IF(+R20+Q20 &gt;0, "Assessment Paid for Grower (Automatically summed. Method 2.)", " ")</f>
        <v xml:space="preserve"> </v>
      </c>
      <c r="O21" s="585"/>
      <c r="P21" s="40"/>
      <c r="Q21" s="40"/>
      <c r="R21" s="40"/>
      <c r="S21" s="40"/>
      <c r="T21" s="228"/>
      <c r="U21" s="228"/>
      <c r="V21" s="228"/>
      <c r="W21" s="228"/>
      <c r="X21" s="228"/>
    </row>
    <row r="22" spans="1:24" ht="27.75" customHeight="1" x14ac:dyDescent="0.25">
      <c r="A22" s="582"/>
      <c r="B22" s="612"/>
      <c r="C22" s="613" t="str">
        <f>IF(+Operation=0, "YOUR FIRM'S NAME IS MISSING.", +Operation)</f>
        <v>YOUR FIRM'S NAME IS MISSING.</v>
      </c>
      <c r="D22" s="614"/>
      <c r="E22" s="614"/>
      <c r="F22" s="614"/>
      <c r="G22" s="614"/>
      <c r="H22" s="614"/>
      <c r="I22" s="614"/>
      <c r="J22" s="614"/>
      <c r="K22" s="614"/>
      <c r="L22" s="615">
        <f>(+Q2value+DPpda1b)*PDArate</f>
        <v>0</v>
      </c>
      <c r="M22" s="583"/>
      <c r="N22" s="598">
        <f>IF(+Q20+R20&lt;&gt;0,(+Q2value+DPpda1b)*PDArate, 0)</f>
        <v>0</v>
      </c>
      <c r="O22" s="585"/>
      <c r="P22" s="40"/>
      <c r="Q22" s="40"/>
      <c r="R22" s="40"/>
      <c r="S22" s="40"/>
      <c r="T22" s="228"/>
      <c r="U22" s="228"/>
      <c r="V22" s="228"/>
      <c r="W22" s="228"/>
      <c r="X22" s="228"/>
    </row>
    <row r="23" spans="1:24" ht="27.75" customHeight="1" x14ac:dyDescent="0.25">
      <c r="A23" s="582"/>
      <c r="B23" s="616">
        <f t="shared" ref="B23:B86" si="0">ROW()-GLline-1</f>
        <v>1</v>
      </c>
      <c r="C23" s="617"/>
      <c r="D23" s="614"/>
      <c r="E23" s="614"/>
      <c r="F23" s="614"/>
      <c r="G23" s="614"/>
      <c r="H23" s="614"/>
      <c r="I23" s="614"/>
      <c r="J23" s="614"/>
      <c r="K23" s="614"/>
      <c r="L23" s="618"/>
      <c r="M23" s="583"/>
      <c r="N23" s="598">
        <f t="shared" ref="N23:N86" si="1">(+Q23+R23)*PDArate</f>
        <v>0</v>
      </c>
      <c r="O23" s="585"/>
      <c r="P23" s="40"/>
      <c r="Q23" s="40">
        <f>SUMIF(Q4GrwrNum,B23,Q4GrwrValue)</f>
        <v>0</v>
      </c>
      <c r="R23" s="40">
        <f>SUMIF(DPGrwrNum,B23,DPGrwrValue)</f>
        <v>0</v>
      </c>
      <c r="S23" s="40"/>
      <c r="T23" s="228"/>
      <c r="U23" s="228"/>
      <c r="V23" s="228"/>
      <c r="W23" s="228"/>
      <c r="X23" s="228"/>
    </row>
    <row r="24" spans="1:24" ht="27.75" customHeight="1" x14ac:dyDescent="0.25">
      <c r="A24" s="582"/>
      <c r="B24" s="616">
        <f t="shared" si="0"/>
        <v>2</v>
      </c>
      <c r="C24" s="617"/>
      <c r="D24" s="614"/>
      <c r="E24" s="614"/>
      <c r="F24" s="614"/>
      <c r="G24" s="614"/>
      <c r="H24" s="614"/>
      <c r="I24" s="614"/>
      <c r="J24" s="614"/>
      <c r="K24" s="614"/>
      <c r="L24" s="618"/>
      <c r="M24" s="583"/>
      <c r="N24" s="598">
        <f t="shared" si="1"/>
        <v>0</v>
      </c>
      <c r="O24" s="585"/>
      <c r="P24" s="40"/>
      <c r="Q24" s="40">
        <f t="shared" ref="Q24:Q87" si="2">SUMIF(Q4GrwrNum,B24,Q4GrwrValue)</f>
        <v>0</v>
      </c>
      <c r="R24" s="40">
        <f t="shared" ref="R24:R87" si="3">SUMIF(DPGrwrNum,B24,DPGrwrValue)</f>
        <v>0</v>
      </c>
      <c r="S24" s="40"/>
      <c r="T24" s="228"/>
      <c r="U24" s="228"/>
      <c r="V24" s="228"/>
      <c r="W24" s="228"/>
      <c r="X24" s="228"/>
    </row>
    <row r="25" spans="1:24" ht="27.75" customHeight="1" x14ac:dyDescent="0.25">
      <c r="A25" s="582"/>
      <c r="B25" s="616">
        <f t="shared" si="0"/>
        <v>3</v>
      </c>
      <c r="C25" s="617"/>
      <c r="D25" s="614"/>
      <c r="E25" s="614"/>
      <c r="F25" s="614"/>
      <c r="G25" s="614"/>
      <c r="H25" s="614"/>
      <c r="I25" s="614"/>
      <c r="J25" s="614"/>
      <c r="K25" s="614"/>
      <c r="L25" s="618"/>
      <c r="M25" s="583"/>
      <c r="N25" s="598">
        <f t="shared" si="1"/>
        <v>0</v>
      </c>
      <c r="O25" s="585"/>
      <c r="P25" s="40"/>
      <c r="Q25" s="40">
        <f t="shared" si="2"/>
        <v>0</v>
      </c>
      <c r="R25" s="40">
        <f t="shared" si="3"/>
        <v>0</v>
      </c>
      <c r="S25" s="40"/>
      <c r="T25" s="228"/>
      <c r="U25" s="228"/>
      <c r="V25" s="228"/>
      <c r="W25" s="228"/>
      <c r="X25" s="228"/>
    </row>
    <row r="26" spans="1:24" ht="27.75" customHeight="1" x14ac:dyDescent="0.25">
      <c r="A26" s="582"/>
      <c r="B26" s="616">
        <f t="shared" si="0"/>
        <v>4</v>
      </c>
      <c r="C26" s="617"/>
      <c r="D26" s="614"/>
      <c r="E26" s="614"/>
      <c r="F26" s="614"/>
      <c r="G26" s="614"/>
      <c r="H26" s="614"/>
      <c r="I26" s="614"/>
      <c r="J26" s="614"/>
      <c r="K26" s="614"/>
      <c r="L26" s="618"/>
      <c r="M26" s="583"/>
      <c r="N26" s="598">
        <f t="shared" si="1"/>
        <v>0</v>
      </c>
      <c r="O26" s="585"/>
      <c r="P26" s="40"/>
      <c r="Q26" s="40">
        <f t="shared" si="2"/>
        <v>0</v>
      </c>
      <c r="R26" s="40">
        <f t="shared" si="3"/>
        <v>0</v>
      </c>
      <c r="S26" s="40"/>
      <c r="T26" s="228"/>
      <c r="U26" s="228"/>
      <c r="V26" s="228"/>
      <c r="W26" s="228"/>
      <c r="X26" s="228"/>
    </row>
    <row r="27" spans="1:24" ht="27.75" customHeight="1" x14ac:dyDescent="0.25">
      <c r="A27" s="582"/>
      <c r="B27" s="616">
        <f t="shared" si="0"/>
        <v>5</v>
      </c>
      <c r="C27" s="617"/>
      <c r="D27" s="614"/>
      <c r="E27" s="614"/>
      <c r="F27" s="614"/>
      <c r="G27" s="614"/>
      <c r="H27" s="614"/>
      <c r="I27" s="614"/>
      <c r="J27" s="614"/>
      <c r="K27" s="614"/>
      <c r="L27" s="618"/>
      <c r="M27" s="583"/>
      <c r="N27" s="598">
        <f t="shared" si="1"/>
        <v>0</v>
      </c>
      <c r="O27" s="585"/>
      <c r="P27" s="40"/>
      <c r="Q27" s="40">
        <f t="shared" si="2"/>
        <v>0</v>
      </c>
      <c r="R27" s="40">
        <f t="shared" si="3"/>
        <v>0</v>
      </c>
      <c r="S27" s="40"/>
      <c r="T27" s="228"/>
      <c r="U27" s="228"/>
      <c r="V27" s="228"/>
      <c r="W27" s="228"/>
      <c r="X27" s="228"/>
    </row>
    <row r="28" spans="1:24" ht="27.75" customHeight="1" x14ac:dyDescent="0.25">
      <c r="A28" s="582"/>
      <c r="B28" s="616">
        <f t="shared" si="0"/>
        <v>6</v>
      </c>
      <c r="C28" s="617"/>
      <c r="D28" s="614"/>
      <c r="E28" s="614"/>
      <c r="F28" s="614"/>
      <c r="G28" s="614"/>
      <c r="H28" s="614"/>
      <c r="I28" s="614"/>
      <c r="J28" s="614"/>
      <c r="K28" s="614"/>
      <c r="L28" s="618"/>
      <c r="M28" s="583"/>
      <c r="N28" s="598">
        <f t="shared" si="1"/>
        <v>0</v>
      </c>
      <c r="O28" s="585"/>
      <c r="P28" s="40"/>
      <c r="Q28" s="40">
        <f t="shared" si="2"/>
        <v>0</v>
      </c>
      <c r="R28" s="40">
        <f t="shared" si="3"/>
        <v>0</v>
      </c>
      <c r="S28" s="40"/>
      <c r="T28" s="228"/>
      <c r="U28" s="228"/>
      <c r="V28" s="228"/>
      <c r="W28" s="228"/>
      <c r="X28" s="228"/>
    </row>
    <row r="29" spans="1:24" ht="27.75" customHeight="1" x14ac:dyDescent="0.25">
      <c r="A29" s="582"/>
      <c r="B29" s="616">
        <f t="shared" si="0"/>
        <v>7</v>
      </c>
      <c r="C29" s="617"/>
      <c r="D29" s="614"/>
      <c r="E29" s="614"/>
      <c r="F29" s="614"/>
      <c r="G29" s="614"/>
      <c r="H29" s="614"/>
      <c r="I29" s="614"/>
      <c r="J29" s="614"/>
      <c r="K29" s="614"/>
      <c r="L29" s="618"/>
      <c r="M29" s="583"/>
      <c r="N29" s="598">
        <f t="shared" si="1"/>
        <v>0</v>
      </c>
      <c r="O29" s="585"/>
      <c r="P29" s="40"/>
      <c r="Q29" s="40">
        <f t="shared" si="2"/>
        <v>0</v>
      </c>
      <c r="R29" s="40">
        <f t="shared" si="3"/>
        <v>0</v>
      </c>
      <c r="S29" s="40"/>
      <c r="T29" s="228"/>
      <c r="U29" s="228"/>
      <c r="V29" s="228"/>
      <c r="W29" s="228"/>
      <c r="X29" s="228"/>
    </row>
    <row r="30" spans="1:24" ht="27.75" customHeight="1" x14ac:dyDescent="0.25">
      <c r="A30" s="582"/>
      <c r="B30" s="616">
        <f t="shared" si="0"/>
        <v>8</v>
      </c>
      <c r="C30" s="617"/>
      <c r="D30" s="614"/>
      <c r="E30" s="614"/>
      <c r="F30" s="614"/>
      <c r="G30" s="614"/>
      <c r="H30" s="614"/>
      <c r="I30" s="614"/>
      <c r="J30" s="614"/>
      <c r="K30" s="614"/>
      <c r="L30" s="618"/>
      <c r="M30" s="583"/>
      <c r="N30" s="598">
        <f t="shared" si="1"/>
        <v>0</v>
      </c>
      <c r="O30" s="585"/>
      <c r="P30" s="40"/>
      <c r="Q30" s="40">
        <f t="shared" si="2"/>
        <v>0</v>
      </c>
      <c r="R30" s="40">
        <f t="shared" si="3"/>
        <v>0</v>
      </c>
      <c r="S30" s="40"/>
      <c r="T30" s="228"/>
      <c r="U30" s="228"/>
      <c r="V30" s="228"/>
      <c r="W30" s="228"/>
      <c r="X30" s="228"/>
    </row>
    <row r="31" spans="1:24" ht="27.75" customHeight="1" x14ac:dyDescent="0.25">
      <c r="A31" s="582"/>
      <c r="B31" s="616">
        <f t="shared" si="0"/>
        <v>9</v>
      </c>
      <c r="C31" s="617"/>
      <c r="D31" s="614"/>
      <c r="E31" s="614"/>
      <c r="F31" s="614"/>
      <c r="G31" s="614"/>
      <c r="H31" s="614"/>
      <c r="I31" s="614"/>
      <c r="J31" s="614"/>
      <c r="K31" s="614"/>
      <c r="L31" s="618"/>
      <c r="M31" s="583"/>
      <c r="N31" s="598">
        <f t="shared" si="1"/>
        <v>0</v>
      </c>
      <c r="O31" s="585"/>
      <c r="P31" s="40"/>
      <c r="Q31" s="40">
        <f t="shared" si="2"/>
        <v>0</v>
      </c>
      <c r="R31" s="40">
        <f t="shared" si="3"/>
        <v>0</v>
      </c>
      <c r="S31" s="40"/>
      <c r="T31" s="228"/>
      <c r="U31" s="228"/>
      <c r="V31" s="228"/>
      <c r="W31" s="228"/>
      <c r="X31" s="228"/>
    </row>
    <row r="32" spans="1:24" ht="27.75" customHeight="1" x14ac:dyDescent="0.25">
      <c r="A32" s="582"/>
      <c r="B32" s="616">
        <f t="shared" si="0"/>
        <v>10</v>
      </c>
      <c r="C32" s="617"/>
      <c r="D32" s="614"/>
      <c r="E32" s="614"/>
      <c r="F32" s="614"/>
      <c r="G32" s="614"/>
      <c r="H32" s="614"/>
      <c r="I32" s="614"/>
      <c r="J32" s="614"/>
      <c r="K32" s="614"/>
      <c r="L32" s="618"/>
      <c r="M32" s="583"/>
      <c r="N32" s="598">
        <f t="shared" si="1"/>
        <v>0</v>
      </c>
      <c r="O32" s="585"/>
      <c r="P32" s="40"/>
      <c r="Q32" s="40">
        <f t="shared" si="2"/>
        <v>0</v>
      </c>
      <c r="R32" s="40">
        <f t="shared" si="3"/>
        <v>0</v>
      </c>
      <c r="S32" s="40"/>
      <c r="T32" s="228"/>
      <c r="U32" s="228"/>
      <c r="V32" s="228"/>
      <c r="W32" s="228"/>
      <c r="X32" s="228"/>
    </row>
    <row r="33" spans="1:24" ht="27.75" customHeight="1" x14ac:dyDescent="0.25">
      <c r="A33" s="582"/>
      <c r="B33" s="616">
        <f t="shared" si="0"/>
        <v>11</v>
      </c>
      <c r="C33" s="617"/>
      <c r="D33" s="614"/>
      <c r="E33" s="614"/>
      <c r="F33" s="614"/>
      <c r="G33" s="614"/>
      <c r="H33" s="614"/>
      <c r="I33" s="614"/>
      <c r="J33" s="614"/>
      <c r="K33" s="614"/>
      <c r="L33" s="618"/>
      <c r="M33" s="583"/>
      <c r="N33" s="598">
        <f t="shared" si="1"/>
        <v>0</v>
      </c>
      <c r="O33" s="585"/>
      <c r="P33" s="40"/>
      <c r="Q33" s="40">
        <f t="shared" si="2"/>
        <v>0</v>
      </c>
      <c r="R33" s="40">
        <f t="shared" si="3"/>
        <v>0</v>
      </c>
      <c r="S33" s="40"/>
      <c r="T33" s="228"/>
      <c r="U33" s="228"/>
      <c r="V33" s="228"/>
      <c r="W33" s="228"/>
      <c r="X33" s="228"/>
    </row>
    <row r="34" spans="1:24" ht="27.75" customHeight="1" x14ac:dyDescent="0.25">
      <c r="A34" s="582"/>
      <c r="B34" s="616">
        <f t="shared" si="0"/>
        <v>12</v>
      </c>
      <c r="C34" s="617"/>
      <c r="D34" s="614"/>
      <c r="E34" s="614"/>
      <c r="F34" s="614"/>
      <c r="G34" s="614"/>
      <c r="H34" s="614"/>
      <c r="I34" s="614"/>
      <c r="J34" s="614"/>
      <c r="K34" s="614"/>
      <c r="L34" s="618"/>
      <c r="M34" s="583"/>
      <c r="N34" s="598">
        <f t="shared" si="1"/>
        <v>0</v>
      </c>
      <c r="O34" s="585"/>
      <c r="P34" s="40"/>
      <c r="Q34" s="40">
        <f t="shared" si="2"/>
        <v>0</v>
      </c>
      <c r="R34" s="40">
        <f t="shared" si="3"/>
        <v>0</v>
      </c>
      <c r="S34" s="40"/>
      <c r="T34" s="228"/>
      <c r="U34" s="228"/>
      <c r="V34" s="228"/>
      <c r="W34" s="228"/>
      <c r="X34" s="228"/>
    </row>
    <row r="35" spans="1:24" ht="27.75" customHeight="1" x14ac:dyDescent="0.25">
      <c r="A35" s="582"/>
      <c r="B35" s="616">
        <f t="shared" si="0"/>
        <v>13</v>
      </c>
      <c r="C35" s="617"/>
      <c r="D35" s="614"/>
      <c r="E35" s="614"/>
      <c r="F35" s="614"/>
      <c r="G35" s="614"/>
      <c r="H35" s="614"/>
      <c r="I35" s="614"/>
      <c r="J35" s="614"/>
      <c r="K35" s="614"/>
      <c r="L35" s="618"/>
      <c r="M35" s="583"/>
      <c r="N35" s="598">
        <f t="shared" si="1"/>
        <v>0</v>
      </c>
      <c r="O35" s="585"/>
      <c r="P35" s="40"/>
      <c r="Q35" s="40">
        <f t="shared" si="2"/>
        <v>0</v>
      </c>
      <c r="R35" s="40">
        <f t="shared" si="3"/>
        <v>0</v>
      </c>
      <c r="S35" s="40"/>
      <c r="T35" s="228"/>
      <c r="U35" s="228"/>
      <c r="V35" s="228"/>
      <c r="W35" s="228"/>
      <c r="X35" s="228"/>
    </row>
    <row r="36" spans="1:24" ht="27.75" customHeight="1" x14ac:dyDescent="0.25">
      <c r="A36" s="582"/>
      <c r="B36" s="616">
        <f t="shared" si="0"/>
        <v>14</v>
      </c>
      <c r="C36" s="617"/>
      <c r="D36" s="614"/>
      <c r="E36" s="614"/>
      <c r="F36" s="614"/>
      <c r="G36" s="614"/>
      <c r="H36" s="614"/>
      <c r="I36" s="614"/>
      <c r="J36" s="614"/>
      <c r="K36" s="614"/>
      <c r="L36" s="618"/>
      <c r="M36" s="583"/>
      <c r="N36" s="598">
        <f t="shared" si="1"/>
        <v>0</v>
      </c>
      <c r="O36" s="585"/>
      <c r="P36" s="40"/>
      <c r="Q36" s="40">
        <f t="shared" si="2"/>
        <v>0</v>
      </c>
      <c r="R36" s="40">
        <f t="shared" si="3"/>
        <v>0</v>
      </c>
      <c r="S36" s="40"/>
      <c r="T36" s="228"/>
      <c r="U36" s="228"/>
      <c r="V36" s="228"/>
      <c r="W36" s="228"/>
      <c r="X36" s="228"/>
    </row>
    <row r="37" spans="1:24" ht="27.75" customHeight="1" x14ac:dyDescent="0.25">
      <c r="A37" s="582"/>
      <c r="B37" s="616">
        <f t="shared" si="0"/>
        <v>15</v>
      </c>
      <c r="C37" s="617"/>
      <c r="D37" s="614"/>
      <c r="E37" s="614"/>
      <c r="F37" s="614"/>
      <c r="G37" s="614"/>
      <c r="H37" s="614"/>
      <c r="I37" s="614"/>
      <c r="J37" s="614"/>
      <c r="K37" s="614"/>
      <c r="L37" s="618"/>
      <c r="M37" s="583"/>
      <c r="N37" s="598">
        <f t="shared" si="1"/>
        <v>0</v>
      </c>
      <c r="O37" s="585"/>
      <c r="P37" s="40"/>
      <c r="Q37" s="40">
        <f t="shared" si="2"/>
        <v>0</v>
      </c>
      <c r="R37" s="40">
        <f t="shared" si="3"/>
        <v>0</v>
      </c>
      <c r="S37" s="40"/>
      <c r="T37" s="228"/>
      <c r="U37" s="228"/>
      <c r="V37" s="228"/>
      <c r="W37" s="228"/>
      <c r="X37" s="228"/>
    </row>
    <row r="38" spans="1:24" ht="27.75" customHeight="1" x14ac:dyDescent="0.25">
      <c r="A38" s="582"/>
      <c r="B38" s="616">
        <f t="shared" si="0"/>
        <v>16</v>
      </c>
      <c r="C38" s="617"/>
      <c r="D38" s="614"/>
      <c r="E38" s="614"/>
      <c r="F38" s="614"/>
      <c r="G38" s="614"/>
      <c r="H38" s="614"/>
      <c r="I38" s="614"/>
      <c r="J38" s="614"/>
      <c r="K38" s="614"/>
      <c r="L38" s="618"/>
      <c r="M38" s="583"/>
      <c r="N38" s="598">
        <f t="shared" si="1"/>
        <v>0</v>
      </c>
      <c r="O38" s="585"/>
      <c r="P38" s="40"/>
      <c r="Q38" s="40">
        <f t="shared" si="2"/>
        <v>0</v>
      </c>
      <c r="R38" s="40">
        <f t="shared" si="3"/>
        <v>0</v>
      </c>
      <c r="S38" s="40"/>
      <c r="T38" s="228"/>
      <c r="U38" s="228"/>
      <c r="V38" s="228"/>
      <c r="W38" s="228"/>
      <c r="X38" s="228"/>
    </row>
    <row r="39" spans="1:24" ht="27.75" customHeight="1" x14ac:dyDescent="0.25">
      <c r="A39" s="582"/>
      <c r="B39" s="616">
        <f t="shared" si="0"/>
        <v>17</v>
      </c>
      <c r="C39" s="617"/>
      <c r="D39" s="614"/>
      <c r="E39" s="614"/>
      <c r="F39" s="614"/>
      <c r="G39" s="614"/>
      <c r="H39" s="614"/>
      <c r="I39" s="614"/>
      <c r="J39" s="614"/>
      <c r="K39" s="614"/>
      <c r="L39" s="618"/>
      <c r="M39" s="583"/>
      <c r="N39" s="598">
        <f t="shared" si="1"/>
        <v>0</v>
      </c>
      <c r="O39" s="585"/>
      <c r="P39" s="40"/>
      <c r="Q39" s="40">
        <f t="shared" si="2"/>
        <v>0</v>
      </c>
      <c r="R39" s="40">
        <f t="shared" si="3"/>
        <v>0</v>
      </c>
      <c r="S39" s="40"/>
      <c r="T39" s="228"/>
      <c r="U39" s="228"/>
      <c r="V39" s="228"/>
      <c r="W39" s="228"/>
      <c r="X39" s="228"/>
    </row>
    <row r="40" spans="1:24" ht="27.75" customHeight="1" x14ac:dyDescent="0.25">
      <c r="A40" s="582"/>
      <c r="B40" s="616">
        <f t="shared" si="0"/>
        <v>18</v>
      </c>
      <c r="C40" s="617"/>
      <c r="D40" s="614"/>
      <c r="E40" s="614"/>
      <c r="F40" s="614"/>
      <c r="G40" s="614"/>
      <c r="H40" s="614"/>
      <c r="I40" s="614"/>
      <c r="J40" s="614"/>
      <c r="K40" s="614"/>
      <c r="L40" s="618"/>
      <c r="M40" s="583"/>
      <c r="N40" s="598">
        <f t="shared" si="1"/>
        <v>0</v>
      </c>
      <c r="O40" s="585"/>
      <c r="P40" s="40"/>
      <c r="Q40" s="40">
        <f t="shared" si="2"/>
        <v>0</v>
      </c>
      <c r="R40" s="40">
        <f t="shared" si="3"/>
        <v>0</v>
      </c>
      <c r="S40" s="40"/>
      <c r="T40" s="228"/>
      <c r="U40" s="228"/>
      <c r="V40" s="228"/>
      <c r="W40" s="228"/>
      <c r="X40" s="228"/>
    </row>
    <row r="41" spans="1:24" ht="27.75" customHeight="1" x14ac:dyDescent="0.25">
      <c r="A41" s="582"/>
      <c r="B41" s="616">
        <f t="shared" si="0"/>
        <v>19</v>
      </c>
      <c r="C41" s="617"/>
      <c r="D41" s="614"/>
      <c r="E41" s="614"/>
      <c r="F41" s="614"/>
      <c r="G41" s="614"/>
      <c r="H41" s="614"/>
      <c r="I41" s="614"/>
      <c r="J41" s="614"/>
      <c r="K41" s="614"/>
      <c r="L41" s="618"/>
      <c r="M41" s="583"/>
      <c r="N41" s="598">
        <f t="shared" si="1"/>
        <v>0</v>
      </c>
      <c r="O41" s="585"/>
      <c r="P41" s="40"/>
      <c r="Q41" s="40">
        <f t="shared" si="2"/>
        <v>0</v>
      </c>
      <c r="R41" s="40">
        <f t="shared" si="3"/>
        <v>0</v>
      </c>
      <c r="S41" s="40"/>
      <c r="T41" s="228"/>
      <c r="U41" s="228"/>
      <c r="V41" s="228"/>
      <c r="W41" s="228"/>
      <c r="X41" s="228"/>
    </row>
    <row r="42" spans="1:24" ht="27.75" customHeight="1" x14ac:dyDescent="0.25">
      <c r="A42" s="582"/>
      <c r="B42" s="616">
        <f t="shared" si="0"/>
        <v>20</v>
      </c>
      <c r="C42" s="617"/>
      <c r="D42" s="614"/>
      <c r="E42" s="614"/>
      <c r="F42" s="614"/>
      <c r="G42" s="614"/>
      <c r="H42" s="614"/>
      <c r="I42" s="614"/>
      <c r="J42" s="614"/>
      <c r="K42" s="614"/>
      <c r="L42" s="618"/>
      <c r="M42" s="583"/>
      <c r="N42" s="598">
        <f t="shared" si="1"/>
        <v>0</v>
      </c>
      <c r="O42" s="585"/>
      <c r="P42" s="40"/>
      <c r="Q42" s="40">
        <f t="shared" si="2"/>
        <v>0</v>
      </c>
      <c r="R42" s="40">
        <f t="shared" si="3"/>
        <v>0</v>
      </c>
      <c r="S42" s="40"/>
      <c r="T42" s="228"/>
      <c r="U42" s="228"/>
      <c r="V42" s="228"/>
      <c r="W42" s="228"/>
      <c r="X42" s="228"/>
    </row>
    <row r="43" spans="1:24" ht="27.75" customHeight="1" x14ac:dyDescent="0.25">
      <c r="A43" s="582"/>
      <c r="B43" s="616">
        <f t="shared" si="0"/>
        <v>21</v>
      </c>
      <c r="C43" s="617"/>
      <c r="D43" s="614"/>
      <c r="E43" s="614"/>
      <c r="F43" s="614"/>
      <c r="G43" s="614"/>
      <c r="H43" s="614"/>
      <c r="I43" s="614"/>
      <c r="J43" s="614"/>
      <c r="K43" s="614"/>
      <c r="L43" s="618"/>
      <c r="M43" s="583"/>
      <c r="N43" s="598">
        <f t="shared" si="1"/>
        <v>0</v>
      </c>
      <c r="O43" s="585"/>
      <c r="P43" s="40"/>
      <c r="Q43" s="40">
        <f t="shared" si="2"/>
        <v>0</v>
      </c>
      <c r="R43" s="40">
        <f t="shared" si="3"/>
        <v>0</v>
      </c>
      <c r="S43" s="40"/>
      <c r="T43" s="228"/>
      <c r="U43" s="228"/>
      <c r="V43" s="228"/>
      <c r="W43" s="228"/>
      <c r="X43" s="228"/>
    </row>
    <row r="44" spans="1:24" ht="27.75" customHeight="1" x14ac:dyDescent="0.25">
      <c r="A44" s="582"/>
      <c r="B44" s="616">
        <f t="shared" si="0"/>
        <v>22</v>
      </c>
      <c r="C44" s="617"/>
      <c r="D44" s="614"/>
      <c r="E44" s="614"/>
      <c r="F44" s="614"/>
      <c r="G44" s="614"/>
      <c r="H44" s="614"/>
      <c r="I44" s="614"/>
      <c r="J44" s="614"/>
      <c r="K44" s="614"/>
      <c r="L44" s="618"/>
      <c r="M44" s="583"/>
      <c r="N44" s="598">
        <f t="shared" si="1"/>
        <v>0</v>
      </c>
      <c r="O44" s="585"/>
      <c r="P44" s="40"/>
      <c r="Q44" s="40">
        <f t="shared" si="2"/>
        <v>0</v>
      </c>
      <c r="R44" s="40">
        <f t="shared" si="3"/>
        <v>0</v>
      </c>
      <c r="S44" s="40"/>
      <c r="T44" s="228"/>
      <c r="U44" s="228"/>
      <c r="V44" s="228"/>
      <c r="W44" s="228"/>
      <c r="X44" s="228"/>
    </row>
    <row r="45" spans="1:24" ht="27.75" customHeight="1" x14ac:dyDescent="0.25">
      <c r="A45" s="582"/>
      <c r="B45" s="616">
        <f t="shared" si="0"/>
        <v>23</v>
      </c>
      <c r="C45" s="617"/>
      <c r="D45" s="614"/>
      <c r="E45" s="614"/>
      <c r="F45" s="614"/>
      <c r="G45" s="614"/>
      <c r="H45" s="614"/>
      <c r="I45" s="614"/>
      <c r="J45" s="614"/>
      <c r="K45" s="614"/>
      <c r="L45" s="618"/>
      <c r="M45" s="583"/>
      <c r="N45" s="598">
        <f t="shared" si="1"/>
        <v>0</v>
      </c>
      <c r="O45" s="585"/>
      <c r="P45" s="40"/>
      <c r="Q45" s="40">
        <f t="shared" si="2"/>
        <v>0</v>
      </c>
      <c r="R45" s="40">
        <f t="shared" si="3"/>
        <v>0</v>
      </c>
      <c r="S45" s="40"/>
      <c r="T45" s="228"/>
      <c r="U45" s="228"/>
      <c r="V45" s="228"/>
      <c r="W45" s="228"/>
      <c r="X45" s="228"/>
    </row>
    <row r="46" spans="1:24" ht="27.75" customHeight="1" x14ac:dyDescent="0.25">
      <c r="A46" s="582"/>
      <c r="B46" s="616">
        <f t="shared" si="0"/>
        <v>24</v>
      </c>
      <c r="C46" s="617"/>
      <c r="D46" s="614"/>
      <c r="E46" s="614"/>
      <c r="F46" s="614"/>
      <c r="G46" s="614"/>
      <c r="H46" s="614"/>
      <c r="I46" s="614"/>
      <c r="J46" s="614"/>
      <c r="K46" s="614"/>
      <c r="L46" s="618"/>
      <c r="M46" s="583"/>
      <c r="N46" s="598">
        <f t="shared" si="1"/>
        <v>0</v>
      </c>
      <c r="O46" s="585"/>
      <c r="P46" s="40"/>
      <c r="Q46" s="40">
        <f t="shared" si="2"/>
        <v>0</v>
      </c>
      <c r="R46" s="40">
        <f t="shared" si="3"/>
        <v>0</v>
      </c>
      <c r="S46" s="40"/>
      <c r="T46" s="228"/>
      <c r="U46" s="228"/>
      <c r="V46" s="228"/>
      <c r="W46" s="228"/>
      <c r="X46" s="228"/>
    </row>
    <row r="47" spans="1:24" ht="27.75" customHeight="1" x14ac:dyDescent="0.25">
      <c r="A47" s="582"/>
      <c r="B47" s="616">
        <f t="shared" si="0"/>
        <v>25</v>
      </c>
      <c r="C47" s="617"/>
      <c r="D47" s="614"/>
      <c r="E47" s="614"/>
      <c r="F47" s="614"/>
      <c r="G47" s="614"/>
      <c r="H47" s="614"/>
      <c r="I47" s="614"/>
      <c r="J47" s="614"/>
      <c r="K47" s="614"/>
      <c r="L47" s="618"/>
      <c r="M47" s="583"/>
      <c r="N47" s="598">
        <f t="shared" si="1"/>
        <v>0</v>
      </c>
      <c r="O47" s="585"/>
      <c r="P47" s="40"/>
      <c r="Q47" s="40">
        <f t="shared" si="2"/>
        <v>0</v>
      </c>
      <c r="R47" s="40">
        <f t="shared" si="3"/>
        <v>0</v>
      </c>
      <c r="S47" s="40"/>
      <c r="T47" s="228"/>
      <c r="U47" s="228"/>
      <c r="V47" s="228"/>
      <c r="W47" s="228"/>
      <c r="X47" s="228"/>
    </row>
    <row r="48" spans="1:24" ht="27.75" customHeight="1" x14ac:dyDescent="0.25">
      <c r="A48" s="582"/>
      <c r="B48" s="616">
        <f t="shared" si="0"/>
        <v>26</v>
      </c>
      <c r="C48" s="617"/>
      <c r="D48" s="614"/>
      <c r="E48" s="614"/>
      <c r="F48" s="614"/>
      <c r="G48" s="614"/>
      <c r="H48" s="614"/>
      <c r="I48" s="614"/>
      <c r="J48" s="614"/>
      <c r="K48" s="614"/>
      <c r="L48" s="618"/>
      <c r="M48" s="583"/>
      <c r="N48" s="598">
        <f t="shared" si="1"/>
        <v>0</v>
      </c>
      <c r="O48" s="585"/>
      <c r="P48" s="40"/>
      <c r="Q48" s="40">
        <f t="shared" si="2"/>
        <v>0</v>
      </c>
      <c r="R48" s="40">
        <f t="shared" si="3"/>
        <v>0</v>
      </c>
      <c r="S48" s="40"/>
      <c r="T48" s="228"/>
      <c r="U48" s="228"/>
      <c r="V48" s="228"/>
      <c r="W48" s="228"/>
      <c r="X48" s="228"/>
    </row>
    <row r="49" spans="1:24" ht="27.75" customHeight="1" x14ac:dyDescent="0.25">
      <c r="A49" s="582"/>
      <c r="B49" s="616">
        <f t="shared" si="0"/>
        <v>27</v>
      </c>
      <c r="C49" s="617"/>
      <c r="D49" s="614"/>
      <c r="E49" s="614"/>
      <c r="F49" s="614"/>
      <c r="G49" s="614"/>
      <c r="H49" s="614"/>
      <c r="I49" s="614"/>
      <c r="J49" s="614"/>
      <c r="K49" s="614"/>
      <c r="L49" s="618"/>
      <c r="M49" s="583"/>
      <c r="N49" s="598">
        <f t="shared" si="1"/>
        <v>0</v>
      </c>
      <c r="O49" s="585"/>
      <c r="P49" s="40"/>
      <c r="Q49" s="40">
        <f t="shared" si="2"/>
        <v>0</v>
      </c>
      <c r="R49" s="40">
        <f t="shared" si="3"/>
        <v>0</v>
      </c>
      <c r="S49" s="40"/>
      <c r="T49" s="228"/>
      <c r="U49" s="228"/>
      <c r="V49" s="228"/>
      <c r="W49" s="228"/>
      <c r="X49" s="228"/>
    </row>
    <row r="50" spans="1:24" ht="27.75" customHeight="1" x14ac:dyDescent="0.25">
      <c r="A50" s="582"/>
      <c r="B50" s="616">
        <f t="shared" si="0"/>
        <v>28</v>
      </c>
      <c r="C50" s="617"/>
      <c r="D50" s="614"/>
      <c r="E50" s="614"/>
      <c r="F50" s="614"/>
      <c r="G50" s="614"/>
      <c r="H50" s="614"/>
      <c r="I50" s="614"/>
      <c r="J50" s="614"/>
      <c r="K50" s="614"/>
      <c r="L50" s="618"/>
      <c r="M50" s="583"/>
      <c r="N50" s="598">
        <f t="shared" si="1"/>
        <v>0</v>
      </c>
      <c r="O50" s="585"/>
      <c r="P50" s="40"/>
      <c r="Q50" s="40">
        <f t="shared" si="2"/>
        <v>0</v>
      </c>
      <c r="R50" s="40">
        <f t="shared" si="3"/>
        <v>0</v>
      </c>
      <c r="S50" s="40"/>
      <c r="T50" s="228"/>
      <c r="U50" s="228"/>
      <c r="V50" s="228"/>
      <c r="W50" s="228"/>
      <c r="X50" s="228"/>
    </row>
    <row r="51" spans="1:24" ht="27.75" customHeight="1" x14ac:dyDescent="0.25">
      <c r="A51" s="582"/>
      <c r="B51" s="616">
        <f t="shared" si="0"/>
        <v>29</v>
      </c>
      <c r="C51" s="617"/>
      <c r="D51" s="614"/>
      <c r="E51" s="614"/>
      <c r="F51" s="614"/>
      <c r="G51" s="614"/>
      <c r="H51" s="614"/>
      <c r="I51" s="614"/>
      <c r="J51" s="614"/>
      <c r="K51" s="614"/>
      <c r="L51" s="618"/>
      <c r="M51" s="583"/>
      <c r="N51" s="598">
        <f t="shared" si="1"/>
        <v>0</v>
      </c>
      <c r="O51" s="585"/>
      <c r="P51" s="40"/>
      <c r="Q51" s="40">
        <f t="shared" si="2"/>
        <v>0</v>
      </c>
      <c r="R51" s="40">
        <f t="shared" si="3"/>
        <v>0</v>
      </c>
      <c r="S51" s="40"/>
      <c r="T51" s="228"/>
      <c r="U51" s="228"/>
      <c r="V51" s="228"/>
      <c r="W51" s="228"/>
      <c r="X51" s="228"/>
    </row>
    <row r="52" spans="1:24" ht="27.75" customHeight="1" x14ac:dyDescent="0.25">
      <c r="A52" s="582"/>
      <c r="B52" s="616">
        <f t="shared" si="0"/>
        <v>30</v>
      </c>
      <c r="C52" s="617"/>
      <c r="D52" s="614"/>
      <c r="E52" s="614"/>
      <c r="F52" s="614"/>
      <c r="G52" s="614"/>
      <c r="H52" s="614"/>
      <c r="I52" s="614"/>
      <c r="J52" s="614"/>
      <c r="K52" s="614"/>
      <c r="L52" s="618"/>
      <c r="M52" s="583"/>
      <c r="N52" s="598">
        <f t="shared" si="1"/>
        <v>0</v>
      </c>
      <c r="O52" s="585"/>
      <c r="P52" s="40"/>
      <c r="Q52" s="40">
        <f t="shared" si="2"/>
        <v>0</v>
      </c>
      <c r="R52" s="40">
        <f t="shared" si="3"/>
        <v>0</v>
      </c>
      <c r="S52" s="40"/>
      <c r="T52" s="228"/>
      <c r="U52" s="228"/>
      <c r="V52" s="228"/>
      <c r="W52" s="228"/>
      <c r="X52" s="228"/>
    </row>
    <row r="53" spans="1:24" ht="27.75" customHeight="1" x14ac:dyDescent="0.25">
      <c r="A53" s="582"/>
      <c r="B53" s="616">
        <f t="shared" si="0"/>
        <v>31</v>
      </c>
      <c r="C53" s="617"/>
      <c r="D53" s="614"/>
      <c r="E53" s="614"/>
      <c r="F53" s="614"/>
      <c r="G53" s="614"/>
      <c r="H53" s="614"/>
      <c r="I53" s="614"/>
      <c r="J53" s="614"/>
      <c r="K53" s="614"/>
      <c r="L53" s="618"/>
      <c r="M53" s="583"/>
      <c r="N53" s="598">
        <f t="shared" si="1"/>
        <v>0</v>
      </c>
      <c r="O53" s="585"/>
      <c r="P53" s="40"/>
      <c r="Q53" s="40">
        <f t="shared" si="2"/>
        <v>0</v>
      </c>
      <c r="R53" s="40">
        <f t="shared" si="3"/>
        <v>0</v>
      </c>
      <c r="S53" s="40"/>
      <c r="T53" s="228"/>
      <c r="U53" s="228"/>
      <c r="V53" s="228"/>
      <c r="W53" s="228"/>
      <c r="X53" s="228"/>
    </row>
    <row r="54" spans="1:24" ht="27.75" customHeight="1" x14ac:dyDescent="0.25">
      <c r="A54" s="582"/>
      <c r="B54" s="616">
        <f t="shared" si="0"/>
        <v>32</v>
      </c>
      <c r="C54" s="617"/>
      <c r="D54" s="614"/>
      <c r="E54" s="614"/>
      <c r="F54" s="614"/>
      <c r="G54" s="614"/>
      <c r="H54" s="614"/>
      <c r="I54" s="614"/>
      <c r="J54" s="614"/>
      <c r="K54" s="614"/>
      <c r="L54" s="618"/>
      <c r="M54" s="583"/>
      <c r="N54" s="598">
        <f t="shared" si="1"/>
        <v>0</v>
      </c>
      <c r="O54" s="585"/>
      <c r="P54" s="40"/>
      <c r="Q54" s="40">
        <f t="shared" si="2"/>
        <v>0</v>
      </c>
      <c r="R54" s="40">
        <f t="shared" si="3"/>
        <v>0</v>
      </c>
      <c r="S54" s="40"/>
      <c r="T54" s="228"/>
      <c r="U54" s="228"/>
      <c r="V54" s="228"/>
      <c r="W54" s="228"/>
      <c r="X54" s="228"/>
    </row>
    <row r="55" spans="1:24" ht="27.75" customHeight="1" x14ac:dyDescent="0.25">
      <c r="A55" s="582"/>
      <c r="B55" s="616">
        <f t="shared" si="0"/>
        <v>33</v>
      </c>
      <c r="C55" s="617"/>
      <c r="D55" s="614"/>
      <c r="E55" s="614"/>
      <c r="F55" s="614"/>
      <c r="G55" s="614"/>
      <c r="H55" s="614"/>
      <c r="I55" s="614"/>
      <c r="J55" s="614"/>
      <c r="K55" s="614"/>
      <c r="L55" s="618"/>
      <c r="M55" s="583"/>
      <c r="N55" s="598">
        <f t="shared" si="1"/>
        <v>0</v>
      </c>
      <c r="O55" s="585"/>
      <c r="P55" s="40"/>
      <c r="Q55" s="40">
        <f t="shared" si="2"/>
        <v>0</v>
      </c>
      <c r="R55" s="40">
        <f t="shared" si="3"/>
        <v>0</v>
      </c>
      <c r="S55" s="40"/>
      <c r="T55" s="228"/>
      <c r="U55" s="228"/>
      <c r="V55" s="228"/>
      <c r="W55" s="228"/>
      <c r="X55" s="228"/>
    </row>
    <row r="56" spans="1:24" ht="27.75" customHeight="1" x14ac:dyDescent="0.25">
      <c r="A56" s="582"/>
      <c r="B56" s="616">
        <f t="shared" si="0"/>
        <v>34</v>
      </c>
      <c r="C56" s="617"/>
      <c r="D56" s="614"/>
      <c r="E56" s="614"/>
      <c r="F56" s="614"/>
      <c r="G56" s="614"/>
      <c r="H56" s="614"/>
      <c r="I56" s="614"/>
      <c r="J56" s="614"/>
      <c r="K56" s="614"/>
      <c r="L56" s="618"/>
      <c r="M56" s="583"/>
      <c r="N56" s="598">
        <f t="shared" si="1"/>
        <v>0</v>
      </c>
      <c r="O56" s="585"/>
      <c r="P56" s="40"/>
      <c r="Q56" s="40">
        <f t="shared" si="2"/>
        <v>0</v>
      </c>
      <c r="R56" s="40">
        <f t="shared" si="3"/>
        <v>0</v>
      </c>
      <c r="S56" s="40"/>
      <c r="T56" s="228"/>
      <c r="U56" s="228"/>
      <c r="V56" s="228"/>
      <c r="W56" s="228"/>
      <c r="X56" s="228"/>
    </row>
    <row r="57" spans="1:24" ht="27.75" customHeight="1" x14ac:dyDescent="0.25">
      <c r="A57" s="582"/>
      <c r="B57" s="616">
        <f t="shared" si="0"/>
        <v>35</v>
      </c>
      <c r="C57" s="617"/>
      <c r="D57" s="614"/>
      <c r="E57" s="614"/>
      <c r="F57" s="614"/>
      <c r="G57" s="614"/>
      <c r="H57" s="614"/>
      <c r="I57" s="614"/>
      <c r="J57" s="614"/>
      <c r="K57" s="614"/>
      <c r="L57" s="618"/>
      <c r="M57" s="583"/>
      <c r="N57" s="598">
        <f t="shared" si="1"/>
        <v>0</v>
      </c>
      <c r="O57" s="585"/>
      <c r="P57" s="40"/>
      <c r="Q57" s="40">
        <f t="shared" si="2"/>
        <v>0</v>
      </c>
      <c r="R57" s="40">
        <f t="shared" si="3"/>
        <v>0</v>
      </c>
      <c r="S57" s="40"/>
      <c r="T57" s="228"/>
      <c r="U57" s="228"/>
      <c r="V57" s="228"/>
      <c r="W57" s="228"/>
      <c r="X57" s="228"/>
    </row>
    <row r="58" spans="1:24" ht="27.75" customHeight="1" x14ac:dyDescent="0.25">
      <c r="A58" s="582"/>
      <c r="B58" s="616">
        <f t="shared" si="0"/>
        <v>36</v>
      </c>
      <c r="C58" s="617"/>
      <c r="D58" s="614"/>
      <c r="E58" s="614"/>
      <c r="F58" s="614"/>
      <c r="G58" s="614"/>
      <c r="H58" s="614"/>
      <c r="I58" s="614"/>
      <c r="J58" s="614"/>
      <c r="K58" s="614"/>
      <c r="L58" s="618"/>
      <c r="M58" s="583"/>
      <c r="N58" s="598">
        <f t="shared" si="1"/>
        <v>0</v>
      </c>
      <c r="O58" s="585"/>
      <c r="P58" s="40"/>
      <c r="Q58" s="40">
        <f t="shared" si="2"/>
        <v>0</v>
      </c>
      <c r="R58" s="40">
        <f t="shared" si="3"/>
        <v>0</v>
      </c>
      <c r="S58" s="40"/>
      <c r="T58" s="228"/>
      <c r="U58" s="228"/>
      <c r="V58" s="228"/>
      <c r="W58" s="228"/>
      <c r="X58" s="228"/>
    </row>
    <row r="59" spans="1:24" ht="27.75" customHeight="1" x14ac:dyDescent="0.25">
      <c r="A59" s="582"/>
      <c r="B59" s="616">
        <f t="shared" si="0"/>
        <v>37</v>
      </c>
      <c r="C59" s="617"/>
      <c r="D59" s="614"/>
      <c r="E59" s="614"/>
      <c r="F59" s="614"/>
      <c r="G59" s="614"/>
      <c r="H59" s="614"/>
      <c r="I59" s="614"/>
      <c r="J59" s="614"/>
      <c r="K59" s="614"/>
      <c r="L59" s="618"/>
      <c r="M59" s="583"/>
      <c r="N59" s="598">
        <f t="shared" si="1"/>
        <v>0</v>
      </c>
      <c r="O59" s="585"/>
      <c r="P59" s="40"/>
      <c r="Q59" s="40">
        <f t="shared" si="2"/>
        <v>0</v>
      </c>
      <c r="R59" s="40">
        <f t="shared" si="3"/>
        <v>0</v>
      </c>
      <c r="S59" s="40"/>
      <c r="T59" s="228"/>
      <c r="U59" s="228"/>
      <c r="V59" s="228"/>
      <c r="W59" s="228"/>
      <c r="X59" s="228"/>
    </row>
    <row r="60" spans="1:24" ht="27.75" customHeight="1" x14ac:dyDescent="0.25">
      <c r="A60" s="582"/>
      <c r="B60" s="616">
        <f t="shared" si="0"/>
        <v>38</v>
      </c>
      <c r="C60" s="617"/>
      <c r="D60" s="614"/>
      <c r="E60" s="614"/>
      <c r="F60" s="614"/>
      <c r="G60" s="614"/>
      <c r="H60" s="614"/>
      <c r="I60" s="614"/>
      <c r="J60" s="614"/>
      <c r="K60" s="614"/>
      <c r="L60" s="618"/>
      <c r="M60" s="583"/>
      <c r="N60" s="598">
        <f t="shared" si="1"/>
        <v>0</v>
      </c>
      <c r="O60" s="585"/>
      <c r="P60" s="40"/>
      <c r="Q60" s="40">
        <f t="shared" si="2"/>
        <v>0</v>
      </c>
      <c r="R60" s="40">
        <f t="shared" si="3"/>
        <v>0</v>
      </c>
      <c r="S60" s="40"/>
      <c r="T60" s="228"/>
      <c r="U60" s="228"/>
      <c r="V60" s="228"/>
      <c r="W60" s="228"/>
      <c r="X60" s="228"/>
    </row>
    <row r="61" spans="1:24" ht="27.75" customHeight="1" x14ac:dyDescent="0.25">
      <c r="A61" s="582"/>
      <c r="B61" s="616">
        <f t="shared" si="0"/>
        <v>39</v>
      </c>
      <c r="C61" s="617"/>
      <c r="D61" s="614"/>
      <c r="E61" s="614"/>
      <c r="F61" s="614"/>
      <c r="G61" s="614"/>
      <c r="H61" s="614"/>
      <c r="I61" s="614"/>
      <c r="J61" s="614"/>
      <c r="K61" s="614"/>
      <c r="L61" s="618"/>
      <c r="M61" s="583"/>
      <c r="N61" s="598">
        <f t="shared" si="1"/>
        <v>0</v>
      </c>
      <c r="O61" s="585"/>
      <c r="P61" s="40"/>
      <c r="Q61" s="40">
        <f t="shared" si="2"/>
        <v>0</v>
      </c>
      <c r="R61" s="40">
        <f t="shared" si="3"/>
        <v>0</v>
      </c>
      <c r="S61" s="40"/>
      <c r="T61" s="228"/>
      <c r="U61" s="228"/>
      <c r="V61" s="228"/>
      <c r="W61" s="228"/>
      <c r="X61" s="228"/>
    </row>
    <row r="62" spans="1:24" ht="27.75" customHeight="1" x14ac:dyDescent="0.25">
      <c r="A62" s="582"/>
      <c r="B62" s="616">
        <f t="shared" si="0"/>
        <v>40</v>
      </c>
      <c r="C62" s="617"/>
      <c r="D62" s="614"/>
      <c r="E62" s="614"/>
      <c r="F62" s="614"/>
      <c r="G62" s="614"/>
      <c r="H62" s="614"/>
      <c r="I62" s="614"/>
      <c r="J62" s="614"/>
      <c r="K62" s="614"/>
      <c r="L62" s="618"/>
      <c r="M62" s="583"/>
      <c r="N62" s="598">
        <f t="shared" si="1"/>
        <v>0</v>
      </c>
      <c r="O62" s="585"/>
      <c r="P62" s="40"/>
      <c r="Q62" s="40">
        <f t="shared" si="2"/>
        <v>0</v>
      </c>
      <c r="R62" s="40">
        <f t="shared" si="3"/>
        <v>0</v>
      </c>
      <c r="S62" s="40"/>
      <c r="T62" s="228"/>
      <c r="U62" s="228"/>
      <c r="V62" s="228"/>
      <c r="W62" s="228"/>
      <c r="X62" s="228"/>
    </row>
    <row r="63" spans="1:24" ht="27.75" customHeight="1" x14ac:dyDescent="0.25">
      <c r="A63" s="582"/>
      <c r="B63" s="616">
        <f t="shared" si="0"/>
        <v>41</v>
      </c>
      <c r="C63" s="617"/>
      <c r="D63" s="614"/>
      <c r="E63" s="614"/>
      <c r="F63" s="614"/>
      <c r="G63" s="614"/>
      <c r="H63" s="614"/>
      <c r="I63" s="614"/>
      <c r="J63" s="614"/>
      <c r="K63" s="614"/>
      <c r="L63" s="618"/>
      <c r="M63" s="583"/>
      <c r="N63" s="598">
        <f t="shared" si="1"/>
        <v>0</v>
      </c>
      <c r="O63" s="585"/>
      <c r="P63" s="40"/>
      <c r="Q63" s="40">
        <f t="shared" si="2"/>
        <v>0</v>
      </c>
      <c r="R63" s="40">
        <f t="shared" si="3"/>
        <v>0</v>
      </c>
      <c r="S63" s="40"/>
      <c r="T63" s="228"/>
      <c r="U63" s="228"/>
      <c r="V63" s="228"/>
      <c r="W63" s="228"/>
      <c r="X63" s="228"/>
    </row>
    <row r="64" spans="1:24" ht="27.75" customHeight="1" x14ac:dyDescent="0.25">
      <c r="A64" s="582"/>
      <c r="B64" s="616">
        <f t="shared" si="0"/>
        <v>42</v>
      </c>
      <c r="C64" s="617"/>
      <c r="D64" s="614"/>
      <c r="E64" s="614"/>
      <c r="F64" s="614"/>
      <c r="G64" s="614"/>
      <c r="H64" s="614"/>
      <c r="I64" s="614"/>
      <c r="J64" s="614"/>
      <c r="K64" s="614"/>
      <c r="L64" s="618"/>
      <c r="M64" s="583"/>
      <c r="N64" s="598">
        <f t="shared" si="1"/>
        <v>0</v>
      </c>
      <c r="O64" s="585"/>
      <c r="P64" s="40"/>
      <c r="Q64" s="40">
        <f t="shared" si="2"/>
        <v>0</v>
      </c>
      <c r="R64" s="40">
        <f t="shared" si="3"/>
        <v>0</v>
      </c>
      <c r="S64" s="40"/>
      <c r="T64" s="228"/>
      <c r="U64" s="228"/>
      <c r="V64" s="228"/>
      <c r="W64" s="228"/>
      <c r="X64" s="228"/>
    </row>
    <row r="65" spans="1:24" ht="27.75" customHeight="1" x14ac:dyDescent="0.25">
      <c r="A65" s="582"/>
      <c r="B65" s="616">
        <f t="shared" si="0"/>
        <v>43</v>
      </c>
      <c r="C65" s="617"/>
      <c r="D65" s="614"/>
      <c r="E65" s="614"/>
      <c r="F65" s="614"/>
      <c r="G65" s="614"/>
      <c r="H65" s="614"/>
      <c r="I65" s="614"/>
      <c r="J65" s="614"/>
      <c r="K65" s="614"/>
      <c r="L65" s="618"/>
      <c r="M65" s="583"/>
      <c r="N65" s="598">
        <f t="shared" si="1"/>
        <v>0</v>
      </c>
      <c r="O65" s="585"/>
      <c r="P65" s="40"/>
      <c r="Q65" s="40">
        <f t="shared" si="2"/>
        <v>0</v>
      </c>
      <c r="R65" s="40">
        <f t="shared" si="3"/>
        <v>0</v>
      </c>
      <c r="S65" s="40"/>
      <c r="T65" s="228"/>
      <c r="U65" s="228"/>
      <c r="V65" s="228"/>
      <c r="W65" s="228"/>
      <c r="X65" s="228"/>
    </row>
    <row r="66" spans="1:24" ht="27.75" customHeight="1" x14ac:dyDescent="0.25">
      <c r="A66" s="582"/>
      <c r="B66" s="616">
        <f t="shared" si="0"/>
        <v>44</v>
      </c>
      <c r="C66" s="617"/>
      <c r="D66" s="614"/>
      <c r="E66" s="614"/>
      <c r="F66" s="614"/>
      <c r="G66" s="614"/>
      <c r="H66" s="614"/>
      <c r="I66" s="614"/>
      <c r="J66" s="614"/>
      <c r="K66" s="614"/>
      <c r="L66" s="618"/>
      <c r="M66" s="583"/>
      <c r="N66" s="598">
        <f t="shared" si="1"/>
        <v>0</v>
      </c>
      <c r="O66" s="585"/>
      <c r="P66" s="40"/>
      <c r="Q66" s="40">
        <f t="shared" si="2"/>
        <v>0</v>
      </c>
      <c r="R66" s="40">
        <f t="shared" si="3"/>
        <v>0</v>
      </c>
      <c r="S66" s="40"/>
      <c r="T66" s="228"/>
      <c r="U66" s="228"/>
      <c r="V66" s="228"/>
      <c r="W66" s="228"/>
      <c r="X66" s="228"/>
    </row>
    <row r="67" spans="1:24" ht="27.75" customHeight="1" x14ac:dyDescent="0.25">
      <c r="A67" s="582"/>
      <c r="B67" s="616">
        <f t="shared" si="0"/>
        <v>45</v>
      </c>
      <c r="C67" s="617"/>
      <c r="D67" s="614"/>
      <c r="E67" s="614"/>
      <c r="F67" s="614"/>
      <c r="G67" s="614"/>
      <c r="H67" s="614"/>
      <c r="I67" s="614"/>
      <c r="J67" s="614"/>
      <c r="K67" s="614"/>
      <c r="L67" s="618"/>
      <c r="M67" s="583"/>
      <c r="N67" s="598">
        <f t="shared" si="1"/>
        <v>0</v>
      </c>
      <c r="O67" s="585"/>
      <c r="P67" s="40"/>
      <c r="Q67" s="40">
        <f t="shared" si="2"/>
        <v>0</v>
      </c>
      <c r="R67" s="40">
        <f t="shared" si="3"/>
        <v>0</v>
      </c>
      <c r="S67" s="40"/>
      <c r="T67" s="228"/>
      <c r="U67" s="228"/>
      <c r="V67" s="228"/>
      <c r="W67" s="228"/>
      <c r="X67" s="228"/>
    </row>
    <row r="68" spans="1:24" ht="27.75" customHeight="1" x14ac:dyDescent="0.25">
      <c r="A68" s="582"/>
      <c r="B68" s="616">
        <f t="shared" si="0"/>
        <v>46</v>
      </c>
      <c r="C68" s="617"/>
      <c r="D68" s="614"/>
      <c r="E68" s="614"/>
      <c r="F68" s="614"/>
      <c r="G68" s="614"/>
      <c r="H68" s="614"/>
      <c r="I68" s="614"/>
      <c r="J68" s="614"/>
      <c r="K68" s="614"/>
      <c r="L68" s="618"/>
      <c r="M68" s="583"/>
      <c r="N68" s="598">
        <f t="shared" si="1"/>
        <v>0</v>
      </c>
      <c r="O68" s="585"/>
      <c r="P68" s="40"/>
      <c r="Q68" s="40">
        <f t="shared" si="2"/>
        <v>0</v>
      </c>
      <c r="R68" s="40">
        <f t="shared" si="3"/>
        <v>0</v>
      </c>
      <c r="S68" s="40"/>
      <c r="T68" s="228"/>
      <c r="U68" s="228"/>
      <c r="V68" s="228"/>
      <c r="W68" s="228"/>
      <c r="X68" s="228"/>
    </row>
    <row r="69" spans="1:24" ht="27.75" customHeight="1" x14ac:dyDescent="0.25">
      <c r="A69" s="582"/>
      <c r="B69" s="616">
        <f t="shared" si="0"/>
        <v>47</v>
      </c>
      <c r="C69" s="617"/>
      <c r="D69" s="614"/>
      <c r="E69" s="614"/>
      <c r="F69" s="614"/>
      <c r="G69" s="614"/>
      <c r="H69" s="614"/>
      <c r="I69" s="614"/>
      <c r="J69" s="614"/>
      <c r="K69" s="614"/>
      <c r="L69" s="618"/>
      <c r="M69" s="583"/>
      <c r="N69" s="598">
        <f t="shared" si="1"/>
        <v>0</v>
      </c>
      <c r="O69" s="585"/>
      <c r="P69" s="40"/>
      <c r="Q69" s="40">
        <f t="shared" si="2"/>
        <v>0</v>
      </c>
      <c r="R69" s="40">
        <f t="shared" si="3"/>
        <v>0</v>
      </c>
      <c r="S69" s="40"/>
      <c r="T69" s="228"/>
      <c r="U69" s="228"/>
      <c r="V69" s="228"/>
      <c r="W69" s="228"/>
      <c r="X69" s="228"/>
    </row>
    <row r="70" spans="1:24" ht="27.75" customHeight="1" x14ac:dyDescent="0.25">
      <c r="A70" s="582"/>
      <c r="B70" s="616">
        <f t="shared" si="0"/>
        <v>48</v>
      </c>
      <c r="C70" s="617"/>
      <c r="D70" s="614"/>
      <c r="E70" s="614"/>
      <c r="F70" s="614"/>
      <c r="G70" s="614"/>
      <c r="H70" s="614"/>
      <c r="I70" s="614"/>
      <c r="J70" s="614"/>
      <c r="K70" s="614"/>
      <c r="L70" s="618"/>
      <c r="M70" s="583"/>
      <c r="N70" s="598">
        <f t="shared" si="1"/>
        <v>0</v>
      </c>
      <c r="O70" s="585"/>
      <c r="P70" s="40"/>
      <c r="Q70" s="40">
        <f t="shared" si="2"/>
        <v>0</v>
      </c>
      <c r="R70" s="40">
        <f t="shared" si="3"/>
        <v>0</v>
      </c>
      <c r="S70" s="40"/>
      <c r="T70" s="228"/>
      <c r="U70" s="228"/>
      <c r="V70" s="228"/>
      <c r="W70" s="228"/>
      <c r="X70" s="228"/>
    </row>
    <row r="71" spans="1:24" ht="27.75" customHeight="1" x14ac:dyDescent="0.25">
      <c r="A71" s="582"/>
      <c r="B71" s="616">
        <f t="shared" si="0"/>
        <v>49</v>
      </c>
      <c r="C71" s="617"/>
      <c r="D71" s="614"/>
      <c r="E71" s="614"/>
      <c r="F71" s="614"/>
      <c r="G71" s="614"/>
      <c r="H71" s="614"/>
      <c r="I71" s="614"/>
      <c r="J71" s="614"/>
      <c r="K71" s="614"/>
      <c r="L71" s="618"/>
      <c r="M71" s="583"/>
      <c r="N71" s="598">
        <f t="shared" si="1"/>
        <v>0</v>
      </c>
      <c r="O71" s="585"/>
      <c r="P71" s="40"/>
      <c r="Q71" s="40">
        <f t="shared" si="2"/>
        <v>0</v>
      </c>
      <c r="R71" s="40">
        <f t="shared" si="3"/>
        <v>0</v>
      </c>
      <c r="S71" s="40"/>
      <c r="T71" s="228"/>
      <c r="U71" s="228"/>
      <c r="V71" s="228"/>
      <c r="W71" s="228"/>
      <c r="X71" s="228"/>
    </row>
    <row r="72" spans="1:24" ht="27.75" customHeight="1" x14ac:dyDescent="0.25">
      <c r="A72" s="582"/>
      <c r="B72" s="616">
        <f t="shared" si="0"/>
        <v>50</v>
      </c>
      <c r="C72" s="617"/>
      <c r="D72" s="614"/>
      <c r="E72" s="614"/>
      <c r="F72" s="614"/>
      <c r="G72" s="614"/>
      <c r="H72" s="614"/>
      <c r="I72" s="614"/>
      <c r="J72" s="614"/>
      <c r="K72" s="614"/>
      <c r="L72" s="618"/>
      <c r="M72" s="583"/>
      <c r="N72" s="598">
        <f t="shared" si="1"/>
        <v>0</v>
      </c>
      <c r="O72" s="585"/>
      <c r="P72" s="40"/>
      <c r="Q72" s="40">
        <f t="shared" si="2"/>
        <v>0</v>
      </c>
      <c r="R72" s="40">
        <f t="shared" si="3"/>
        <v>0</v>
      </c>
      <c r="S72" s="40"/>
      <c r="T72" s="228"/>
      <c r="U72" s="228"/>
      <c r="V72" s="228"/>
      <c r="W72" s="228"/>
      <c r="X72" s="228"/>
    </row>
    <row r="73" spans="1:24" ht="27.75" customHeight="1" x14ac:dyDescent="0.25">
      <c r="A73" s="582"/>
      <c r="B73" s="616">
        <f t="shared" si="0"/>
        <v>51</v>
      </c>
      <c r="C73" s="617"/>
      <c r="D73" s="614"/>
      <c r="E73" s="614"/>
      <c r="F73" s="614"/>
      <c r="G73" s="614"/>
      <c r="H73" s="614"/>
      <c r="I73" s="614"/>
      <c r="J73" s="614"/>
      <c r="K73" s="614"/>
      <c r="L73" s="618"/>
      <c r="M73" s="583"/>
      <c r="N73" s="598">
        <f t="shared" si="1"/>
        <v>0</v>
      </c>
      <c r="O73" s="585"/>
      <c r="P73" s="40"/>
      <c r="Q73" s="40">
        <f t="shared" si="2"/>
        <v>0</v>
      </c>
      <c r="R73" s="40">
        <f t="shared" si="3"/>
        <v>0</v>
      </c>
      <c r="S73" s="40"/>
      <c r="T73" s="228"/>
      <c r="U73" s="228"/>
      <c r="V73" s="228"/>
      <c r="W73" s="228"/>
      <c r="X73" s="228"/>
    </row>
    <row r="74" spans="1:24" ht="27.75" customHeight="1" x14ac:dyDescent="0.25">
      <c r="A74" s="582"/>
      <c r="B74" s="616">
        <f t="shared" si="0"/>
        <v>52</v>
      </c>
      <c r="C74" s="617"/>
      <c r="D74" s="614"/>
      <c r="E74" s="614"/>
      <c r="F74" s="614"/>
      <c r="G74" s="614"/>
      <c r="H74" s="614"/>
      <c r="I74" s="614"/>
      <c r="J74" s="614"/>
      <c r="K74" s="614"/>
      <c r="L74" s="618"/>
      <c r="M74" s="583"/>
      <c r="N74" s="598">
        <f t="shared" si="1"/>
        <v>0</v>
      </c>
      <c r="O74" s="585"/>
      <c r="P74" s="40"/>
      <c r="Q74" s="40">
        <f t="shared" si="2"/>
        <v>0</v>
      </c>
      <c r="R74" s="40">
        <f t="shared" si="3"/>
        <v>0</v>
      </c>
      <c r="S74" s="40"/>
      <c r="T74" s="228"/>
      <c r="U74" s="228"/>
      <c r="V74" s="228"/>
      <c r="W74" s="228"/>
      <c r="X74" s="228"/>
    </row>
    <row r="75" spans="1:24" ht="27.75" customHeight="1" x14ac:dyDescent="0.25">
      <c r="A75" s="582"/>
      <c r="B75" s="616">
        <f t="shared" si="0"/>
        <v>53</v>
      </c>
      <c r="C75" s="617"/>
      <c r="D75" s="614"/>
      <c r="E75" s="614"/>
      <c r="F75" s="614"/>
      <c r="G75" s="614"/>
      <c r="H75" s="614"/>
      <c r="I75" s="614"/>
      <c r="J75" s="614"/>
      <c r="K75" s="614"/>
      <c r="L75" s="618"/>
      <c r="M75" s="583"/>
      <c r="N75" s="598">
        <f t="shared" si="1"/>
        <v>0</v>
      </c>
      <c r="O75" s="585"/>
      <c r="P75" s="40"/>
      <c r="Q75" s="40">
        <f t="shared" si="2"/>
        <v>0</v>
      </c>
      <c r="R75" s="40">
        <f t="shared" si="3"/>
        <v>0</v>
      </c>
      <c r="S75" s="40"/>
      <c r="T75" s="228"/>
      <c r="U75" s="228"/>
      <c r="V75" s="228"/>
      <c r="W75" s="228"/>
      <c r="X75" s="228"/>
    </row>
    <row r="76" spans="1:24" ht="27.75" customHeight="1" x14ac:dyDescent="0.25">
      <c r="A76" s="582"/>
      <c r="B76" s="616">
        <f t="shared" si="0"/>
        <v>54</v>
      </c>
      <c r="C76" s="617"/>
      <c r="D76" s="614"/>
      <c r="E76" s="614"/>
      <c r="F76" s="614"/>
      <c r="G76" s="614"/>
      <c r="H76" s="614"/>
      <c r="I76" s="614"/>
      <c r="J76" s="614"/>
      <c r="K76" s="614"/>
      <c r="L76" s="618"/>
      <c r="M76" s="583"/>
      <c r="N76" s="598">
        <f t="shared" si="1"/>
        <v>0</v>
      </c>
      <c r="O76" s="585"/>
      <c r="P76" s="40"/>
      <c r="Q76" s="40">
        <f t="shared" si="2"/>
        <v>0</v>
      </c>
      <c r="R76" s="40">
        <f t="shared" si="3"/>
        <v>0</v>
      </c>
      <c r="S76" s="40"/>
      <c r="T76" s="228"/>
      <c r="U76" s="228"/>
      <c r="V76" s="228"/>
      <c r="W76" s="228"/>
      <c r="X76" s="228"/>
    </row>
    <row r="77" spans="1:24" ht="27.75" customHeight="1" x14ac:dyDescent="0.25">
      <c r="A77" s="582"/>
      <c r="B77" s="616">
        <f t="shared" si="0"/>
        <v>55</v>
      </c>
      <c r="C77" s="617"/>
      <c r="D77" s="614"/>
      <c r="E77" s="614"/>
      <c r="F77" s="614"/>
      <c r="G77" s="614"/>
      <c r="H77" s="614"/>
      <c r="I77" s="614"/>
      <c r="J77" s="614"/>
      <c r="K77" s="614"/>
      <c r="L77" s="618"/>
      <c r="M77" s="583"/>
      <c r="N77" s="598">
        <f t="shared" si="1"/>
        <v>0</v>
      </c>
      <c r="O77" s="585"/>
      <c r="P77" s="40"/>
      <c r="Q77" s="40">
        <f t="shared" si="2"/>
        <v>0</v>
      </c>
      <c r="R77" s="40">
        <f t="shared" si="3"/>
        <v>0</v>
      </c>
      <c r="S77" s="40"/>
      <c r="T77" s="228"/>
      <c r="U77" s="228"/>
      <c r="V77" s="228"/>
      <c r="W77" s="228"/>
      <c r="X77" s="228"/>
    </row>
    <row r="78" spans="1:24" ht="27.75" customHeight="1" x14ac:dyDescent="0.25">
      <c r="A78" s="582"/>
      <c r="B78" s="616">
        <f t="shared" si="0"/>
        <v>56</v>
      </c>
      <c r="C78" s="617"/>
      <c r="D78" s="614"/>
      <c r="E78" s="614"/>
      <c r="F78" s="614"/>
      <c r="G78" s="614"/>
      <c r="H78" s="614"/>
      <c r="I78" s="614"/>
      <c r="J78" s="614"/>
      <c r="K78" s="614"/>
      <c r="L78" s="618"/>
      <c r="M78" s="583"/>
      <c r="N78" s="598">
        <f t="shared" si="1"/>
        <v>0</v>
      </c>
      <c r="O78" s="585"/>
      <c r="P78" s="40"/>
      <c r="Q78" s="40">
        <f t="shared" si="2"/>
        <v>0</v>
      </c>
      <c r="R78" s="40">
        <f t="shared" si="3"/>
        <v>0</v>
      </c>
      <c r="S78" s="40"/>
      <c r="T78" s="228"/>
      <c r="U78" s="228"/>
      <c r="V78" s="228"/>
      <c r="W78" s="228"/>
      <c r="X78" s="228"/>
    </row>
    <row r="79" spans="1:24" ht="27.75" customHeight="1" x14ac:dyDescent="0.25">
      <c r="A79" s="582"/>
      <c r="B79" s="616">
        <f t="shared" si="0"/>
        <v>57</v>
      </c>
      <c r="C79" s="617"/>
      <c r="D79" s="614"/>
      <c r="E79" s="614"/>
      <c r="F79" s="614"/>
      <c r="G79" s="614"/>
      <c r="H79" s="614"/>
      <c r="I79" s="614"/>
      <c r="J79" s="614"/>
      <c r="K79" s="614"/>
      <c r="L79" s="618"/>
      <c r="M79" s="583"/>
      <c r="N79" s="598">
        <f t="shared" si="1"/>
        <v>0</v>
      </c>
      <c r="O79" s="585"/>
      <c r="P79" s="40"/>
      <c r="Q79" s="40">
        <f t="shared" si="2"/>
        <v>0</v>
      </c>
      <c r="R79" s="40">
        <f t="shared" si="3"/>
        <v>0</v>
      </c>
      <c r="S79" s="40"/>
      <c r="T79" s="228"/>
      <c r="U79" s="228"/>
      <c r="V79" s="228"/>
      <c r="W79" s="228"/>
      <c r="X79" s="228"/>
    </row>
    <row r="80" spans="1:24" ht="27.75" customHeight="1" x14ac:dyDescent="0.25">
      <c r="A80" s="582"/>
      <c r="B80" s="616">
        <f t="shared" si="0"/>
        <v>58</v>
      </c>
      <c r="C80" s="617"/>
      <c r="D80" s="614"/>
      <c r="E80" s="614"/>
      <c r="F80" s="614"/>
      <c r="G80" s="614"/>
      <c r="H80" s="614"/>
      <c r="I80" s="614"/>
      <c r="J80" s="614"/>
      <c r="K80" s="614"/>
      <c r="L80" s="618"/>
      <c r="M80" s="583"/>
      <c r="N80" s="598">
        <f t="shared" si="1"/>
        <v>0</v>
      </c>
      <c r="O80" s="585"/>
      <c r="P80" s="40"/>
      <c r="Q80" s="40">
        <f t="shared" si="2"/>
        <v>0</v>
      </c>
      <c r="R80" s="40">
        <f t="shared" si="3"/>
        <v>0</v>
      </c>
      <c r="S80" s="40"/>
      <c r="T80" s="228"/>
      <c r="U80" s="228"/>
      <c r="V80" s="228"/>
      <c r="W80" s="228"/>
      <c r="X80" s="228"/>
    </row>
    <row r="81" spans="1:24" ht="27.75" customHeight="1" x14ac:dyDescent="0.25">
      <c r="A81" s="582"/>
      <c r="B81" s="616">
        <f t="shared" si="0"/>
        <v>59</v>
      </c>
      <c r="C81" s="617"/>
      <c r="D81" s="614"/>
      <c r="E81" s="614"/>
      <c r="F81" s="614"/>
      <c r="G81" s="614"/>
      <c r="H81" s="614"/>
      <c r="I81" s="614"/>
      <c r="J81" s="614"/>
      <c r="K81" s="614"/>
      <c r="L81" s="618"/>
      <c r="M81" s="583"/>
      <c r="N81" s="598">
        <f t="shared" si="1"/>
        <v>0</v>
      </c>
      <c r="O81" s="585"/>
      <c r="P81" s="40"/>
      <c r="Q81" s="40">
        <f t="shared" si="2"/>
        <v>0</v>
      </c>
      <c r="R81" s="40">
        <f t="shared" si="3"/>
        <v>0</v>
      </c>
      <c r="S81" s="40"/>
      <c r="T81" s="228"/>
      <c r="U81" s="228"/>
      <c r="V81" s="228"/>
      <c r="W81" s="228"/>
      <c r="X81" s="228"/>
    </row>
    <row r="82" spans="1:24" ht="27.75" customHeight="1" x14ac:dyDescent="0.25">
      <c r="A82" s="582"/>
      <c r="B82" s="616">
        <f t="shared" si="0"/>
        <v>60</v>
      </c>
      <c r="C82" s="617"/>
      <c r="D82" s="614"/>
      <c r="E82" s="614"/>
      <c r="F82" s="614"/>
      <c r="G82" s="614"/>
      <c r="H82" s="614"/>
      <c r="I82" s="614"/>
      <c r="J82" s="614"/>
      <c r="K82" s="614"/>
      <c r="L82" s="618"/>
      <c r="M82" s="583"/>
      <c r="N82" s="598">
        <f t="shared" si="1"/>
        <v>0</v>
      </c>
      <c r="O82" s="585"/>
      <c r="P82" s="40"/>
      <c r="Q82" s="40">
        <f t="shared" si="2"/>
        <v>0</v>
      </c>
      <c r="R82" s="40">
        <f t="shared" si="3"/>
        <v>0</v>
      </c>
      <c r="S82" s="40"/>
      <c r="T82" s="228"/>
      <c r="U82" s="228"/>
      <c r="V82" s="228"/>
      <c r="W82" s="228"/>
      <c r="X82" s="228"/>
    </row>
    <row r="83" spans="1:24" ht="27.75" customHeight="1" x14ac:dyDescent="0.25">
      <c r="A83" s="582"/>
      <c r="B83" s="616">
        <f t="shared" si="0"/>
        <v>61</v>
      </c>
      <c r="C83" s="617"/>
      <c r="D83" s="614"/>
      <c r="E83" s="614"/>
      <c r="F83" s="614"/>
      <c r="G83" s="614"/>
      <c r="H83" s="614"/>
      <c r="I83" s="614"/>
      <c r="J83" s="614"/>
      <c r="K83" s="614"/>
      <c r="L83" s="618"/>
      <c r="M83" s="583"/>
      <c r="N83" s="598">
        <f t="shared" si="1"/>
        <v>0</v>
      </c>
      <c r="O83" s="585"/>
      <c r="P83" s="40"/>
      <c r="Q83" s="40">
        <f t="shared" si="2"/>
        <v>0</v>
      </c>
      <c r="R83" s="40">
        <f t="shared" si="3"/>
        <v>0</v>
      </c>
      <c r="S83" s="40"/>
      <c r="T83" s="228"/>
      <c r="U83" s="228"/>
      <c r="V83" s="228"/>
      <c r="W83" s="228"/>
      <c r="X83" s="228"/>
    </row>
    <row r="84" spans="1:24" ht="27.75" customHeight="1" x14ac:dyDescent="0.25">
      <c r="A84" s="582"/>
      <c r="B84" s="616">
        <f t="shared" si="0"/>
        <v>62</v>
      </c>
      <c r="C84" s="617"/>
      <c r="D84" s="614"/>
      <c r="E84" s="614"/>
      <c r="F84" s="614"/>
      <c r="G84" s="614"/>
      <c r="H84" s="614"/>
      <c r="I84" s="614"/>
      <c r="J84" s="614"/>
      <c r="K84" s="614"/>
      <c r="L84" s="618"/>
      <c r="M84" s="583"/>
      <c r="N84" s="598">
        <f t="shared" si="1"/>
        <v>0</v>
      </c>
      <c r="O84" s="585"/>
      <c r="P84" s="40"/>
      <c r="Q84" s="40">
        <f t="shared" si="2"/>
        <v>0</v>
      </c>
      <c r="R84" s="40">
        <f t="shared" si="3"/>
        <v>0</v>
      </c>
      <c r="S84" s="40"/>
      <c r="T84" s="228"/>
      <c r="U84" s="228"/>
      <c r="V84" s="228"/>
      <c r="W84" s="228"/>
      <c r="X84" s="228"/>
    </row>
    <row r="85" spans="1:24" ht="27.75" customHeight="1" x14ac:dyDescent="0.25">
      <c r="A85" s="582"/>
      <c r="B85" s="616">
        <f t="shared" si="0"/>
        <v>63</v>
      </c>
      <c r="C85" s="617"/>
      <c r="D85" s="614"/>
      <c r="E85" s="614"/>
      <c r="F85" s="614"/>
      <c r="G85" s="614"/>
      <c r="H85" s="614"/>
      <c r="I85" s="614"/>
      <c r="J85" s="614"/>
      <c r="K85" s="614"/>
      <c r="L85" s="618"/>
      <c r="M85" s="583"/>
      <c r="N85" s="598">
        <f t="shared" si="1"/>
        <v>0</v>
      </c>
      <c r="O85" s="585"/>
      <c r="P85" s="40"/>
      <c r="Q85" s="40">
        <f t="shared" si="2"/>
        <v>0</v>
      </c>
      <c r="R85" s="40">
        <f t="shared" si="3"/>
        <v>0</v>
      </c>
      <c r="S85" s="40"/>
      <c r="T85" s="228"/>
      <c r="U85" s="228"/>
      <c r="V85" s="228"/>
      <c r="W85" s="228"/>
      <c r="X85" s="228"/>
    </row>
    <row r="86" spans="1:24" ht="27.75" customHeight="1" x14ac:dyDescent="0.25">
      <c r="A86" s="582"/>
      <c r="B86" s="616">
        <f t="shared" si="0"/>
        <v>64</v>
      </c>
      <c r="C86" s="617"/>
      <c r="D86" s="614"/>
      <c r="E86" s="614"/>
      <c r="F86" s="614"/>
      <c r="G86" s="614"/>
      <c r="H86" s="614"/>
      <c r="I86" s="614"/>
      <c r="J86" s="614"/>
      <c r="K86" s="614"/>
      <c r="L86" s="618"/>
      <c r="M86" s="583"/>
      <c r="N86" s="598">
        <f t="shared" si="1"/>
        <v>0</v>
      </c>
      <c r="O86" s="585"/>
      <c r="P86" s="40"/>
      <c r="Q86" s="40">
        <f t="shared" si="2"/>
        <v>0</v>
      </c>
      <c r="R86" s="40">
        <f t="shared" si="3"/>
        <v>0</v>
      </c>
      <c r="S86" s="40"/>
      <c r="T86" s="228"/>
      <c r="U86" s="228"/>
      <c r="V86" s="228"/>
      <c r="W86" s="228"/>
      <c r="X86" s="228"/>
    </row>
    <row r="87" spans="1:24" ht="27.75" customHeight="1" x14ac:dyDescent="0.25">
      <c r="A87" s="582"/>
      <c r="B87" s="616">
        <f t="shared" ref="B87:B150" si="4">ROW()-GLline-1</f>
        <v>65</v>
      </c>
      <c r="C87" s="617"/>
      <c r="D87" s="614"/>
      <c r="E87" s="614"/>
      <c r="F87" s="614"/>
      <c r="G87" s="614"/>
      <c r="H87" s="614"/>
      <c r="I87" s="614"/>
      <c r="J87" s="614"/>
      <c r="K87" s="614"/>
      <c r="L87" s="618"/>
      <c r="M87" s="583"/>
      <c r="N87" s="598">
        <f t="shared" ref="N87:N150" si="5">(+Q87+R87)*PDArate</f>
        <v>0</v>
      </c>
      <c r="O87" s="585"/>
      <c r="P87" s="40"/>
      <c r="Q87" s="40">
        <f t="shared" si="2"/>
        <v>0</v>
      </c>
      <c r="R87" s="40">
        <f t="shared" si="3"/>
        <v>0</v>
      </c>
      <c r="S87" s="40"/>
      <c r="T87" s="228"/>
      <c r="U87" s="228"/>
      <c r="V87" s="228"/>
      <c r="W87" s="228"/>
      <c r="X87" s="228"/>
    </row>
    <row r="88" spans="1:24" ht="27.75" customHeight="1" x14ac:dyDescent="0.25">
      <c r="A88" s="582"/>
      <c r="B88" s="616">
        <f t="shared" si="4"/>
        <v>66</v>
      </c>
      <c r="C88" s="617"/>
      <c r="D88" s="614"/>
      <c r="E88" s="614"/>
      <c r="F88" s="614"/>
      <c r="G88" s="614"/>
      <c r="H88" s="614"/>
      <c r="I88" s="614"/>
      <c r="J88" s="614"/>
      <c r="K88" s="614"/>
      <c r="L88" s="618"/>
      <c r="M88" s="583"/>
      <c r="N88" s="598">
        <f t="shared" si="5"/>
        <v>0</v>
      </c>
      <c r="O88" s="585"/>
      <c r="P88" s="40"/>
      <c r="Q88" s="40">
        <f t="shared" ref="Q88:Q151" si="6">SUMIF(Q4GrwrNum,B88,Q4GrwrValue)</f>
        <v>0</v>
      </c>
      <c r="R88" s="40">
        <f t="shared" ref="R88:R151" si="7">SUMIF(DPGrwrNum,B88,DPGrwrValue)</f>
        <v>0</v>
      </c>
      <c r="S88" s="40"/>
      <c r="T88" s="228"/>
      <c r="U88" s="228"/>
      <c r="V88" s="228"/>
      <c r="W88" s="228"/>
      <c r="X88" s="228"/>
    </row>
    <row r="89" spans="1:24" ht="27.75" customHeight="1" x14ac:dyDescent="0.25">
      <c r="A89" s="582"/>
      <c r="B89" s="616">
        <f t="shared" si="4"/>
        <v>67</v>
      </c>
      <c r="C89" s="617"/>
      <c r="D89" s="614"/>
      <c r="E89" s="614"/>
      <c r="F89" s="614"/>
      <c r="G89" s="614"/>
      <c r="H89" s="614"/>
      <c r="I89" s="614"/>
      <c r="J89" s="614"/>
      <c r="K89" s="614"/>
      <c r="L89" s="618"/>
      <c r="M89" s="583"/>
      <c r="N89" s="598">
        <f t="shared" si="5"/>
        <v>0</v>
      </c>
      <c r="O89" s="585"/>
      <c r="P89" s="40"/>
      <c r="Q89" s="40">
        <f t="shared" si="6"/>
        <v>0</v>
      </c>
      <c r="R89" s="40">
        <f t="shared" si="7"/>
        <v>0</v>
      </c>
      <c r="S89" s="40"/>
      <c r="T89" s="228"/>
      <c r="U89" s="228"/>
      <c r="V89" s="228"/>
      <c r="W89" s="228"/>
      <c r="X89" s="228"/>
    </row>
    <row r="90" spans="1:24" ht="27.75" customHeight="1" x14ac:dyDescent="0.25">
      <c r="A90" s="582"/>
      <c r="B90" s="616">
        <f t="shared" si="4"/>
        <v>68</v>
      </c>
      <c r="C90" s="617"/>
      <c r="D90" s="614"/>
      <c r="E90" s="614"/>
      <c r="F90" s="614"/>
      <c r="G90" s="614"/>
      <c r="H90" s="614"/>
      <c r="I90" s="614"/>
      <c r="J90" s="614"/>
      <c r="K90" s="614"/>
      <c r="L90" s="618"/>
      <c r="M90" s="583"/>
      <c r="N90" s="598">
        <f t="shared" si="5"/>
        <v>0</v>
      </c>
      <c r="O90" s="585"/>
      <c r="P90" s="40"/>
      <c r="Q90" s="40">
        <f t="shared" si="6"/>
        <v>0</v>
      </c>
      <c r="R90" s="40">
        <f t="shared" si="7"/>
        <v>0</v>
      </c>
      <c r="S90" s="40"/>
      <c r="T90" s="228"/>
      <c r="U90" s="228"/>
      <c r="V90" s="228"/>
      <c r="W90" s="228"/>
      <c r="X90" s="228"/>
    </row>
    <row r="91" spans="1:24" ht="27.75" customHeight="1" x14ac:dyDescent="0.25">
      <c r="A91" s="582"/>
      <c r="B91" s="616">
        <f t="shared" si="4"/>
        <v>69</v>
      </c>
      <c r="C91" s="617"/>
      <c r="D91" s="614"/>
      <c r="E91" s="614"/>
      <c r="F91" s="614"/>
      <c r="G91" s="614"/>
      <c r="H91" s="614"/>
      <c r="I91" s="614"/>
      <c r="J91" s="614"/>
      <c r="K91" s="614"/>
      <c r="L91" s="618"/>
      <c r="M91" s="583"/>
      <c r="N91" s="598">
        <f t="shared" si="5"/>
        <v>0</v>
      </c>
      <c r="O91" s="585"/>
      <c r="P91" s="40"/>
      <c r="Q91" s="40">
        <f t="shared" si="6"/>
        <v>0</v>
      </c>
      <c r="R91" s="40">
        <f t="shared" si="7"/>
        <v>0</v>
      </c>
      <c r="S91" s="40"/>
      <c r="T91" s="228"/>
      <c r="U91" s="228"/>
      <c r="V91" s="228"/>
      <c r="W91" s="228"/>
      <c r="X91" s="228"/>
    </row>
    <row r="92" spans="1:24" ht="27.75" customHeight="1" x14ac:dyDescent="0.25">
      <c r="A92" s="582"/>
      <c r="B92" s="616">
        <f t="shared" si="4"/>
        <v>70</v>
      </c>
      <c r="C92" s="617"/>
      <c r="D92" s="614"/>
      <c r="E92" s="614"/>
      <c r="F92" s="614"/>
      <c r="G92" s="614"/>
      <c r="H92" s="614"/>
      <c r="I92" s="614"/>
      <c r="J92" s="614"/>
      <c r="K92" s="614"/>
      <c r="L92" s="618"/>
      <c r="M92" s="583"/>
      <c r="N92" s="598">
        <f t="shared" si="5"/>
        <v>0</v>
      </c>
      <c r="O92" s="585"/>
      <c r="P92" s="40"/>
      <c r="Q92" s="40">
        <f t="shared" si="6"/>
        <v>0</v>
      </c>
      <c r="R92" s="40">
        <f t="shared" si="7"/>
        <v>0</v>
      </c>
      <c r="S92" s="40"/>
      <c r="T92" s="228"/>
      <c r="U92" s="228"/>
      <c r="V92" s="228"/>
      <c r="W92" s="228"/>
      <c r="X92" s="228"/>
    </row>
    <row r="93" spans="1:24" ht="27.75" customHeight="1" x14ac:dyDescent="0.25">
      <c r="A93" s="582"/>
      <c r="B93" s="616">
        <f t="shared" si="4"/>
        <v>71</v>
      </c>
      <c r="C93" s="617"/>
      <c r="D93" s="614"/>
      <c r="E93" s="614"/>
      <c r="F93" s="614"/>
      <c r="G93" s="614"/>
      <c r="H93" s="614"/>
      <c r="I93" s="614"/>
      <c r="J93" s="614"/>
      <c r="K93" s="614"/>
      <c r="L93" s="618"/>
      <c r="M93" s="583"/>
      <c r="N93" s="598">
        <f t="shared" si="5"/>
        <v>0</v>
      </c>
      <c r="O93" s="585"/>
      <c r="P93" s="40"/>
      <c r="Q93" s="40">
        <f t="shared" si="6"/>
        <v>0</v>
      </c>
      <c r="R93" s="40">
        <f t="shared" si="7"/>
        <v>0</v>
      </c>
      <c r="S93" s="40"/>
      <c r="T93" s="228"/>
      <c r="U93" s="228"/>
      <c r="V93" s="228"/>
      <c r="W93" s="228"/>
      <c r="X93" s="228"/>
    </row>
    <row r="94" spans="1:24" ht="27.75" customHeight="1" x14ac:dyDescent="0.25">
      <c r="A94" s="582"/>
      <c r="B94" s="616">
        <f t="shared" si="4"/>
        <v>72</v>
      </c>
      <c r="C94" s="617"/>
      <c r="D94" s="614"/>
      <c r="E94" s="614"/>
      <c r="F94" s="614"/>
      <c r="G94" s="614"/>
      <c r="H94" s="614"/>
      <c r="I94" s="614"/>
      <c r="J94" s="614"/>
      <c r="K94" s="614"/>
      <c r="L94" s="618"/>
      <c r="M94" s="583"/>
      <c r="N94" s="598">
        <f t="shared" si="5"/>
        <v>0</v>
      </c>
      <c r="O94" s="585"/>
      <c r="P94" s="40"/>
      <c r="Q94" s="40">
        <f t="shared" si="6"/>
        <v>0</v>
      </c>
      <c r="R94" s="40">
        <f t="shared" si="7"/>
        <v>0</v>
      </c>
      <c r="S94" s="40"/>
      <c r="T94" s="228"/>
      <c r="U94" s="228"/>
      <c r="V94" s="228"/>
      <c r="W94" s="228"/>
      <c r="X94" s="228"/>
    </row>
    <row r="95" spans="1:24" ht="27.75" customHeight="1" x14ac:dyDescent="0.25">
      <c r="A95" s="582"/>
      <c r="B95" s="616">
        <f t="shared" si="4"/>
        <v>73</v>
      </c>
      <c r="C95" s="617"/>
      <c r="D95" s="614"/>
      <c r="E95" s="614"/>
      <c r="F95" s="614"/>
      <c r="G95" s="614"/>
      <c r="H95" s="614"/>
      <c r="I95" s="614"/>
      <c r="J95" s="614"/>
      <c r="K95" s="614"/>
      <c r="L95" s="618"/>
      <c r="M95" s="583"/>
      <c r="N95" s="598">
        <f t="shared" si="5"/>
        <v>0</v>
      </c>
      <c r="O95" s="585"/>
      <c r="P95" s="40"/>
      <c r="Q95" s="40">
        <f t="shared" si="6"/>
        <v>0</v>
      </c>
      <c r="R95" s="40">
        <f t="shared" si="7"/>
        <v>0</v>
      </c>
      <c r="S95" s="40"/>
      <c r="T95" s="228"/>
      <c r="U95" s="228"/>
      <c r="V95" s="228"/>
      <c r="W95" s="228"/>
      <c r="X95" s="228"/>
    </row>
    <row r="96" spans="1:24" ht="27.75" customHeight="1" x14ac:dyDescent="0.25">
      <c r="A96" s="582"/>
      <c r="B96" s="616">
        <f t="shared" si="4"/>
        <v>74</v>
      </c>
      <c r="C96" s="617"/>
      <c r="D96" s="614"/>
      <c r="E96" s="614"/>
      <c r="F96" s="614"/>
      <c r="G96" s="614"/>
      <c r="H96" s="614"/>
      <c r="I96" s="614"/>
      <c r="J96" s="614"/>
      <c r="K96" s="614"/>
      <c r="L96" s="618"/>
      <c r="M96" s="583"/>
      <c r="N96" s="598">
        <f t="shared" si="5"/>
        <v>0</v>
      </c>
      <c r="O96" s="585"/>
      <c r="P96" s="40"/>
      <c r="Q96" s="40">
        <f t="shared" si="6"/>
        <v>0</v>
      </c>
      <c r="R96" s="40">
        <f t="shared" si="7"/>
        <v>0</v>
      </c>
      <c r="S96" s="40"/>
      <c r="T96" s="228"/>
      <c r="U96" s="228"/>
      <c r="V96" s="228"/>
      <c r="W96" s="228"/>
      <c r="X96" s="228"/>
    </row>
    <row r="97" spans="1:24" ht="27.75" customHeight="1" x14ac:dyDescent="0.25">
      <c r="A97" s="582"/>
      <c r="B97" s="616">
        <f t="shared" si="4"/>
        <v>75</v>
      </c>
      <c r="C97" s="617"/>
      <c r="D97" s="614"/>
      <c r="E97" s="614"/>
      <c r="F97" s="614"/>
      <c r="G97" s="614"/>
      <c r="H97" s="614"/>
      <c r="I97" s="614"/>
      <c r="J97" s="614"/>
      <c r="K97" s="614"/>
      <c r="L97" s="618"/>
      <c r="M97" s="583"/>
      <c r="N97" s="598">
        <f t="shared" si="5"/>
        <v>0</v>
      </c>
      <c r="O97" s="585"/>
      <c r="P97" s="40"/>
      <c r="Q97" s="40">
        <f t="shared" si="6"/>
        <v>0</v>
      </c>
      <c r="R97" s="40">
        <f t="shared" si="7"/>
        <v>0</v>
      </c>
      <c r="S97" s="40"/>
      <c r="T97" s="228"/>
      <c r="U97" s="228"/>
      <c r="V97" s="228"/>
      <c r="W97" s="228"/>
      <c r="X97" s="228"/>
    </row>
    <row r="98" spans="1:24" ht="27.75" customHeight="1" x14ac:dyDescent="0.25">
      <c r="A98" s="582"/>
      <c r="B98" s="616">
        <f t="shared" si="4"/>
        <v>76</v>
      </c>
      <c r="C98" s="617"/>
      <c r="D98" s="614"/>
      <c r="E98" s="614"/>
      <c r="F98" s="614"/>
      <c r="G98" s="614"/>
      <c r="H98" s="614"/>
      <c r="I98" s="614"/>
      <c r="J98" s="614"/>
      <c r="K98" s="614"/>
      <c r="L98" s="618"/>
      <c r="M98" s="583"/>
      <c r="N98" s="598">
        <f t="shared" si="5"/>
        <v>0</v>
      </c>
      <c r="O98" s="585"/>
      <c r="P98" s="40"/>
      <c r="Q98" s="40">
        <f t="shared" si="6"/>
        <v>0</v>
      </c>
      <c r="R98" s="40">
        <f t="shared" si="7"/>
        <v>0</v>
      </c>
      <c r="S98" s="40"/>
      <c r="T98" s="228"/>
      <c r="U98" s="228"/>
      <c r="V98" s="228"/>
      <c r="W98" s="228"/>
      <c r="X98" s="228"/>
    </row>
    <row r="99" spans="1:24" ht="27.75" customHeight="1" x14ac:dyDescent="0.25">
      <c r="A99" s="582"/>
      <c r="B99" s="616">
        <f t="shared" si="4"/>
        <v>77</v>
      </c>
      <c r="C99" s="617"/>
      <c r="D99" s="614"/>
      <c r="E99" s="614"/>
      <c r="F99" s="614"/>
      <c r="G99" s="614"/>
      <c r="H99" s="614"/>
      <c r="I99" s="614"/>
      <c r="J99" s="614"/>
      <c r="K99" s="614"/>
      <c r="L99" s="618"/>
      <c r="M99" s="583"/>
      <c r="N99" s="598">
        <f t="shared" si="5"/>
        <v>0</v>
      </c>
      <c r="O99" s="585"/>
      <c r="P99" s="40"/>
      <c r="Q99" s="40">
        <f t="shared" si="6"/>
        <v>0</v>
      </c>
      <c r="R99" s="40">
        <f t="shared" si="7"/>
        <v>0</v>
      </c>
      <c r="S99" s="40"/>
      <c r="T99" s="228"/>
      <c r="U99" s="228"/>
      <c r="V99" s="228"/>
      <c r="W99" s="228"/>
      <c r="X99" s="228"/>
    </row>
    <row r="100" spans="1:24" ht="27.75" customHeight="1" x14ac:dyDescent="0.25">
      <c r="A100" s="582"/>
      <c r="B100" s="616">
        <f t="shared" si="4"/>
        <v>78</v>
      </c>
      <c r="C100" s="617"/>
      <c r="D100" s="614"/>
      <c r="E100" s="614"/>
      <c r="F100" s="614"/>
      <c r="G100" s="614"/>
      <c r="H100" s="614"/>
      <c r="I100" s="614"/>
      <c r="J100" s="614"/>
      <c r="K100" s="614"/>
      <c r="L100" s="618"/>
      <c r="M100" s="583"/>
      <c r="N100" s="598">
        <f t="shared" si="5"/>
        <v>0</v>
      </c>
      <c r="O100" s="585"/>
      <c r="P100" s="40"/>
      <c r="Q100" s="40">
        <f t="shared" si="6"/>
        <v>0</v>
      </c>
      <c r="R100" s="40">
        <f t="shared" si="7"/>
        <v>0</v>
      </c>
      <c r="S100" s="40"/>
      <c r="T100" s="228"/>
      <c r="U100" s="228"/>
      <c r="V100" s="228"/>
      <c r="W100" s="228"/>
      <c r="X100" s="228"/>
    </row>
    <row r="101" spans="1:24" ht="27.75" customHeight="1" x14ac:dyDescent="0.25">
      <c r="A101" s="582"/>
      <c r="B101" s="616">
        <f t="shared" si="4"/>
        <v>79</v>
      </c>
      <c r="C101" s="617"/>
      <c r="D101" s="614"/>
      <c r="E101" s="614"/>
      <c r="F101" s="614"/>
      <c r="G101" s="614"/>
      <c r="H101" s="614"/>
      <c r="I101" s="614"/>
      <c r="J101" s="614"/>
      <c r="K101" s="614"/>
      <c r="L101" s="618"/>
      <c r="M101" s="583"/>
      <c r="N101" s="598">
        <f t="shared" si="5"/>
        <v>0</v>
      </c>
      <c r="O101" s="585"/>
      <c r="P101" s="40"/>
      <c r="Q101" s="40">
        <f t="shared" si="6"/>
        <v>0</v>
      </c>
      <c r="R101" s="40">
        <f t="shared" si="7"/>
        <v>0</v>
      </c>
      <c r="S101" s="40"/>
      <c r="T101" s="228"/>
      <c r="U101" s="228"/>
      <c r="V101" s="228"/>
      <c r="W101" s="228"/>
      <c r="X101" s="228"/>
    </row>
    <row r="102" spans="1:24" ht="27.75" customHeight="1" x14ac:dyDescent="0.25">
      <c r="A102" s="582"/>
      <c r="B102" s="616">
        <f t="shared" si="4"/>
        <v>80</v>
      </c>
      <c r="C102" s="617"/>
      <c r="D102" s="614"/>
      <c r="E102" s="614"/>
      <c r="F102" s="614"/>
      <c r="G102" s="614"/>
      <c r="H102" s="614"/>
      <c r="I102" s="614"/>
      <c r="J102" s="614"/>
      <c r="K102" s="614"/>
      <c r="L102" s="618"/>
      <c r="M102" s="583"/>
      <c r="N102" s="598">
        <f t="shared" si="5"/>
        <v>0</v>
      </c>
      <c r="O102" s="585"/>
      <c r="P102" s="40"/>
      <c r="Q102" s="40">
        <f t="shared" si="6"/>
        <v>0</v>
      </c>
      <c r="R102" s="40">
        <f t="shared" si="7"/>
        <v>0</v>
      </c>
      <c r="S102" s="40"/>
      <c r="T102" s="228"/>
      <c r="U102" s="228"/>
      <c r="V102" s="228"/>
      <c r="W102" s="228"/>
      <c r="X102" s="228"/>
    </row>
    <row r="103" spans="1:24" ht="27.75" customHeight="1" x14ac:dyDescent="0.25">
      <c r="A103" s="582"/>
      <c r="B103" s="616">
        <f t="shared" si="4"/>
        <v>81</v>
      </c>
      <c r="C103" s="617"/>
      <c r="D103" s="614"/>
      <c r="E103" s="614"/>
      <c r="F103" s="614"/>
      <c r="G103" s="614"/>
      <c r="H103" s="614"/>
      <c r="I103" s="614"/>
      <c r="J103" s="614"/>
      <c r="K103" s="614"/>
      <c r="L103" s="618"/>
      <c r="M103" s="583"/>
      <c r="N103" s="598">
        <f t="shared" si="5"/>
        <v>0</v>
      </c>
      <c r="O103" s="585"/>
      <c r="P103" s="40"/>
      <c r="Q103" s="40">
        <f t="shared" si="6"/>
        <v>0</v>
      </c>
      <c r="R103" s="40">
        <f t="shared" si="7"/>
        <v>0</v>
      </c>
      <c r="S103" s="40"/>
      <c r="T103" s="228"/>
      <c r="U103" s="228"/>
      <c r="V103" s="228"/>
      <c r="W103" s="228"/>
      <c r="X103" s="228"/>
    </row>
    <row r="104" spans="1:24" ht="27.75" customHeight="1" x14ac:dyDescent="0.25">
      <c r="A104" s="582"/>
      <c r="B104" s="616">
        <f t="shared" si="4"/>
        <v>82</v>
      </c>
      <c r="C104" s="617"/>
      <c r="D104" s="614"/>
      <c r="E104" s="614"/>
      <c r="F104" s="614"/>
      <c r="G104" s="614"/>
      <c r="H104" s="614"/>
      <c r="I104" s="614"/>
      <c r="J104" s="614"/>
      <c r="K104" s="614"/>
      <c r="L104" s="618"/>
      <c r="M104" s="583"/>
      <c r="N104" s="598">
        <f t="shared" si="5"/>
        <v>0</v>
      </c>
      <c r="O104" s="585"/>
      <c r="P104" s="40"/>
      <c r="Q104" s="40">
        <f t="shared" si="6"/>
        <v>0</v>
      </c>
      <c r="R104" s="40">
        <f t="shared" si="7"/>
        <v>0</v>
      </c>
      <c r="S104" s="40"/>
      <c r="T104" s="228"/>
      <c r="U104" s="228"/>
      <c r="V104" s="228"/>
      <c r="W104" s="228"/>
      <c r="X104" s="228"/>
    </row>
    <row r="105" spans="1:24" ht="27.75" customHeight="1" x14ac:dyDescent="0.25">
      <c r="A105" s="582"/>
      <c r="B105" s="616">
        <f t="shared" si="4"/>
        <v>83</v>
      </c>
      <c r="C105" s="617"/>
      <c r="D105" s="614"/>
      <c r="E105" s="614"/>
      <c r="F105" s="614"/>
      <c r="G105" s="614"/>
      <c r="H105" s="614"/>
      <c r="I105" s="614"/>
      <c r="J105" s="614"/>
      <c r="K105" s="614"/>
      <c r="L105" s="618"/>
      <c r="M105" s="583"/>
      <c r="N105" s="598">
        <f t="shared" si="5"/>
        <v>0</v>
      </c>
      <c r="O105" s="585"/>
      <c r="P105" s="40"/>
      <c r="Q105" s="40">
        <f t="shared" si="6"/>
        <v>0</v>
      </c>
      <c r="R105" s="40">
        <f t="shared" si="7"/>
        <v>0</v>
      </c>
      <c r="S105" s="40"/>
      <c r="T105" s="228"/>
      <c r="U105" s="228"/>
      <c r="V105" s="228"/>
      <c r="W105" s="228"/>
      <c r="X105" s="228"/>
    </row>
    <row r="106" spans="1:24" ht="27.75" customHeight="1" x14ac:dyDescent="0.25">
      <c r="A106" s="582"/>
      <c r="B106" s="616">
        <f t="shared" si="4"/>
        <v>84</v>
      </c>
      <c r="C106" s="617"/>
      <c r="D106" s="614"/>
      <c r="E106" s="614"/>
      <c r="F106" s="614"/>
      <c r="G106" s="614"/>
      <c r="H106" s="614"/>
      <c r="I106" s="614"/>
      <c r="J106" s="614"/>
      <c r="K106" s="614"/>
      <c r="L106" s="618"/>
      <c r="M106" s="583"/>
      <c r="N106" s="598">
        <f t="shared" si="5"/>
        <v>0</v>
      </c>
      <c r="O106" s="585"/>
      <c r="P106" s="40"/>
      <c r="Q106" s="40">
        <f t="shared" si="6"/>
        <v>0</v>
      </c>
      <c r="R106" s="40">
        <f t="shared" si="7"/>
        <v>0</v>
      </c>
      <c r="S106" s="40"/>
      <c r="T106" s="228"/>
      <c r="U106" s="228"/>
      <c r="V106" s="228"/>
      <c r="W106" s="228"/>
      <c r="X106" s="228"/>
    </row>
    <row r="107" spans="1:24" ht="27.75" customHeight="1" x14ac:dyDescent="0.25">
      <c r="A107" s="582"/>
      <c r="B107" s="616">
        <f t="shared" si="4"/>
        <v>85</v>
      </c>
      <c r="C107" s="617"/>
      <c r="D107" s="614"/>
      <c r="E107" s="614"/>
      <c r="F107" s="614"/>
      <c r="G107" s="614"/>
      <c r="H107" s="614"/>
      <c r="I107" s="614"/>
      <c r="J107" s="614"/>
      <c r="K107" s="614"/>
      <c r="L107" s="618"/>
      <c r="M107" s="583"/>
      <c r="N107" s="598">
        <f t="shared" si="5"/>
        <v>0</v>
      </c>
      <c r="O107" s="585"/>
      <c r="P107" s="40"/>
      <c r="Q107" s="40">
        <f t="shared" si="6"/>
        <v>0</v>
      </c>
      <c r="R107" s="40">
        <f t="shared" si="7"/>
        <v>0</v>
      </c>
      <c r="S107" s="40"/>
      <c r="T107" s="228"/>
      <c r="U107" s="228"/>
      <c r="V107" s="228"/>
      <c r="W107" s="228"/>
      <c r="X107" s="228"/>
    </row>
    <row r="108" spans="1:24" ht="27.75" customHeight="1" x14ac:dyDescent="0.25">
      <c r="A108" s="582"/>
      <c r="B108" s="616">
        <f t="shared" si="4"/>
        <v>86</v>
      </c>
      <c r="C108" s="617"/>
      <c r="D108" s="614"/>
      <c r="E108" s="614"/>
      <c r="F108" s="614"/>
      <c r="G108" s="614"/>
      <c r="H108" s="614"/>
      <c r="I108" s="614"/>
      <c r="J108" s="614"/>
      <c r="K108" s="614"/>
      <c r="L108" s="618"/>
      <c r="M108" s="583"/>
      <c r="N108" s="598">
        <f t="shared" si="5"/>
        <v>0</v>
      </c>
      <c r="O108" s="585"/>
      <c r="P108" s="40"/>
      <c r="Q108" s="40">
        <f t="shared" si="6"/>
        <v>0</v>
      </c>
      <c r="R108" s="40">
        <f t="shared" si="7"/>
        <v>0</v>
      </c>
      <c r="S108" s="40"/>
      <c r="T108" s="228"/>
      <c r="U108" s="228"/>
      <c r="V108" s="228"/>
      <c r="W108" s="228"/>
      <c r="X108" s="228"/>
    </row>
    <row r="109" spans="1:24" ht="27.75" customHeight="1" x14ac:dyDescent="0.25">
      <c r="A109" s="582"/>
      <c r="B109" s="616">
        <f t="shared" si="4"/>
        <v>87</v>
      </c>
      <c r="C109" s="617"/>
      <c r="D109" s="614"/>
      <c r="E109" s="614"/>
      <c r="F109" s="614"/>
      <c r="G109" s="614"/>
      <c r="H109" s="614"/>
      <c r="I109" s="614"/>
      <c r="J109" s="614"/>
      <c r="K109" s="614"/>
      <c r="L109" s="618"/>
      <c r="M109" s="583"/>
      <c r="N109" s="598">
        <f t="shared" si="5"/>
        <v>0</v>
      </c>
      <c r="O109" s="585"/>
      <c r="P109" s="40"/>
      <c r="Q109" s="40">
        <f t="shared" si="6"/>
        <v>0</v>
      </c>
      <c r="R109" s="40">
        <f t="shared" si="7"/>
        <v>0</v>
      </c>
      <c r="S109" s="40"/>
      <c r="T109" s="228"/>
      <c r="U109" s="228"/>
      <c r="V109" s="228"/>
      <c r="W109" s="228"/>
      <c r="X109" s="228"/>
    </row>
    <row r="110" spans="1:24" ht="27.75" customHeight="1" x14ac:dyDescent="0.25">
      <c r="A110" s="582"/>
      <c r="B110" s="616">
        <f t="shared" si="4"/>
        <v>88</v>
      </c>
      <c r="C110" s="617"/>
      <c r="D110" s="614"/>
      <c r="E110" s="614"/>
      <c r="F110" s="614"/>
      <c r="G110" s="614"/>
      <c r="H110" s="614"/>
      <c r="I110" s="614"/>
      <c r="J110" s="614"/>
      <c r="K110" s="614"/>
      <c r="L110" s="618"/>
      <c r="M110" s="583"/>
      <c r="N110" s="598">
        <f t="shared" si="5"/>
        <v>0</v>
      </c>
      <c r="O110" s="585"/>
      <c r="P110" s="40"/>
      <c r="Q110" s="40">
        <f t="shared" si="6"/>
        <v>0</v>
      </c>
      <c r="R110" s="40">
        <f t="shared" si="7"/>
        <v>0</v>
      </c>
      <c r="S110" s="40"/>
      <c r="T110" s="228"/>
      <c r="U110" s="228"/>
      <c r="V110" s="228"/>
      <c r="W110" s="228"/>
      <c r="X110" s="228"/>
    </row>
    <row r="111" spans="1:24" ht="27.75" customHeight="1" x14ac:dyDescent="0.25">
      <c r="A111" s="582"/>
      <c r="B111" s="616">
        <f t="shared" si="4"/>
        <v>89</v>
      </c>
      <c r="C111" s="617"/>
      <c r="D111" s="614"/>
      <c r="E111" s="614"/>
      <c r="F111" s="614"/>
      <c r="G111" s="614"/>
      <c r="H111" s="614"/>
      <c r="I111" s="614"/>
      <c r="J111" s="614"/>
      <c r="K111" s="614"/>
      <c r="L111" s="618"/>
      <c r="M111" s="583"/>
      <c r="N111" s="598">
        <f t="shared" si="5"/>
        <v>0</v>
      </c>
      <c r="O111" s="585"/>
      <c r="P111" s="40"/>
      <c r="Q111" s="40">
        <f t="shared" si="6"/>
        <v>0</v>
      </c>
      <c r="R111" s="40">
        <f t="shared" si="7"/>
        <v>0</v>
      </c>
      <c r="S111" s="40"/>
      <c r="T111" s="228"/>
      <c r="U111" s="228"/>
      <c r="V111" s="228"/>
      <c r="W111" s="228"/>
      <c r="X111" s="228"/>
    </row>
    <row r="112" spans="1:24" ht="27.75" customHeight="1" x14ac:dyDescent="0.25">
      <c r="A112" s="582"/>
      <c r="B112" s="616">
        <f t="shared" si="4"/>
        <v>90</v>
      </c>
      <c r="C112" s="617"/>
      <c r="D112" s="614"/>
      <c r="E112" s="614"/>
      <c r="F112" s="614"/>
      <c r="G112" s="614"/>
      <c r="H112" s="614"/>
      <c r="I112" s="614"/>
      <c r="J112" s="614"/>
      <c r="K112" s="614"/>
      <c r="L112" s="618"/>
      <c r="M112" s="583"/>
      <c r="N112" s="598">
        <f t="shared" si="5"/>
        <v>0</v>
      </c>
      <c r="O112" s="585"/>
      <c r="P112" s="40"/>
      <c r="Q112" s="40">
        <f t="shared" si="6"/>
        <v>0</v>
      </c>
      <c r="R112" s="40">
        <f t="shared" si="7"/>
        <v>0</v>
      </c>
      <c r="S112" s="40"/>
      <c r="T112" s="228"/>
      <c r="U112" s="228"/>
      <c r="V112" s="228"/>
      <c r="W112" s="228"/>
      <c r="X112" s="228"/>
    </row>
    <row r="113" spans="1:24" ht="27.75" customHeight="1" x14ac:dyDescent="0.25">
      <c r="A113" s="582"/>
      <c r="B113" s="616">
        <f t="shared" si="4"/>
        <v>91</v>
      </c>
      <c r="C113" s="617"/>
      <c r="D113" s="614"/>
      <c r="E113" s="614"/>
      <c r="F113" s="614"/>
      <c r="G113" s="614"/>
      <c r="H113" s="614"/>
      <c r="I113" s="614"/>
      <c r="J113" s="614"/>
      <c r="K113" s="614"/>
      <c r="L113" s="618"/>
      <c r="M113" s="583"/>
      <c r="N113" s="598">
        <f t="shared" si="5"/>
        <v>0</v>
      </c>
      <c r="O113" s="585"/>
      <c r="P113" s="40"/>
      <c r="Q113" s="40">
        <f t="shared" si="6"/>
        <v>0</v>
      </c>
      <c r="R113" s="40">
        <f t="shared" si="7"/>
        <v>0</v>
      </c>
      <c r="S113" s="40"/>
      <c r="T113" s="228"/>
      <c r="U113" s="228"/>
      <c r="V113" s="228"/>
      <c r="W113" s="228"/>
      <c r="X113" s="228"/>
    </row>
    <row r="114" spans="1:24" ht="27.75" customHeight="1" x14ac:dyDescent="0.25">
      <c r="A114" s="582"/>
      <c r="B114" s="616">
        <f t="shared" si="4"/>
        <v>92</v>
      </c>
      <c r="C114" s="617"/>
      <c r="D114" s="614"/>
      <c r="E114" s="614"/>
      <c r="F114" s="614"/>
      <c r="G114" s="614"/>
      <c r="H114" s="614"/>
      <c r="I114" s="614"/>
      <c r="J114" s="614"/>
      <c r="K114" s="614"/>
      <c r="L114" s="618"/>
      <c r="M114" s="583"/>
      <c r="N114" s="598">
        <f t="shared" si="5"/>
        <v>0</v>
      </c>
      <c r="O114" s="585"/>
      <c r="P114" s="40"/>
      <c r="Q114" s="40">
        <f t="shared" si="6"/>
        <v>0</v>
      </c>
      <c r="R114" s="40">
        <f t="shared" si="7"/>
        <v>0</v>
      </c>
      <c r="S114" s="40"/>
      <c r="T114" s="228"/>
      <c r="U114" s="228"/>
      <c r="V114" s="228"/>
      <c r="W114" s="228"/>
      <c r="X114" s="228"/>
    </row>
    <row r="115" spans="1:24" ht="27.75" customHeight="1" x14ac:dyDescent="0.25">
      <c r="A115" s="582"/>
      <c r="B115" s="616">
        <f t="shared" si="4"/>
        <v>93</v>
      </c>
      <c r="C115" s="617"/>
      <c r="D115" s="614"/>
      <c r="E115" s="614"/>
      <c r="F115" s="614"/>
      <c r="G115" s="614"/>
      <c r="H115" s="614"/>
      <c r="I115" s="614"/>
      <c r="J115" s="614"/>
      <c r="K115" s="614"/>
      <c r="L115" s="618"/>
      <c r="M115" s="583"/>
      <c r="N115" s="598">
        <f t="shared" si="5"/>
        <v>0</v>
      </c>
      <c r="O115" s="585"/>
      <c r="P115" s="40"/>
      <c r="Q115" s="40">
        <f t="shared" si="6"/>
        <v>0</v>
      </c>
      <c r="R115" s="40">
        <f t="shared" si="7"/>
        <v>0</v>
      </c>
      <c r="S115" s="40"/>
      <c r="T115" s="228"/>
      <c r="U115" s="228"/>
      <c r="V115" s="228"/>
      <c r="W115" s="228"/>
      <c r="X115" s="228"/>
    </row>
    <row r="116" spans="1:24" ht="27.75" customHeight="1" x14ac:dyDescent="0.25">
      <c r="A116" s="582"/>
      <c r="B116" s="616">
        <f t="shared" si="4"/>
        <v>94</v>
      </c>
      <c r="C116" s="617"/>
      <c r="D116" s="614"/>
      <c r="E116" s="614"/>
      <c r="F116" s="614"/>
      <c r="G116" s="614"/>
      <c r="H116" s="614"/>
      <c r="I116" s="614"/>
      <c r="J116" s="614"/>
      <c r="K116" s="614"/>
      <c r="L116" s="618"/>
      <c r="M116" s="583"/>
      <c r="N116" s="598">
        <f t="shared" si="5"/>
        <v>0</v>
      </c>
      <c r="O116" s="585"/>
      <c r="P116" s="40"/>
      <c r="Q116" s="40">
        <f t="shared" si="6"/>
        <v>0</v>
      </c>
      <c r="R116" s="40">
        <f t="shared" si="7"/>
        <v>0</v>
      </c>
      <c r="S116" s="40"/>
      <c r="T116" s="228"/>
      <c r="U116" s="228"/>
      <c r="V116" s="228"/>
      <c r="W116" s="228"/>
      <c r="X116" s="228"/>
    </row>
    <row r="117" spans="1:24" ht="27.75" customHeight="1" x14ac:dyDescent="0.25">
      <c r="A117" s="582"/>
      <c r="B117" s="616">
        <f t="shared" si="4"/>
        <v>95</v>
      </c>
      <c r="C117" s="617"/>
      <c r="D117" s="614"/>
      <c r="E117" s="614"/>
      <c r="F117" s="614"/>
      <c r="G117" s="614"/>
      <c r="H117" s="614"/>
      <c r="I117" s="614"/>
      <c r="J117" s="614"/>
      <c r="K117" s="614"/>
      <c r="L117" s="618"/>
      <c r="M117" s="583"/>
      <c r="N117" s="598">
        <f t="shared" si="5"/>
        <v>0</v>
      </c>
      <c r="O117" s="585"/>
      <c r="P117" s="40"/>
      <c r="Q117" s="40">
        <f t="shared" si="6"/>
        <v>0</v>
      </c>
      <c r="R117" s="40">
        <f t="shared" si="7"/>
        <v>0</v>
      </c>
      <c r="S117" s="40"/>
      <c r="T117" s="228"/>
      <c r="U117" s="228"/>
      <c r="V117" s="228"/>
      <c r="W117" s="228"/>
      <c r="X117" s="228"/>
    </row>
    <row r="118" spans="1:24" ht="27.75" customHeight="1" x14ac:dyDescent="0.25">
      <c r="A118" s="582"/>
      <c r="B118" s="616">
        <f t="shared" si="4"/>
        <v>96</v>
      </c>
      <c r="C118" s="617"/>
      <c r="D118" s="614"/>
      <c r="E118" s="614"/>
      <c r="F118" s="614"/>
      <c r="G118" s="614"/>
      <c r="H118" s="614"/>
      <c r="I118" s="614"/>
      <c r="J118" s="614"/>
      <c r="K118" s="614"/>
      <c r="L118" s="618"/>
      <c r="M118" s="583"/>
      <c r="N118" s="598">
        <f t="shared" si="5"/>
        <v>0</v>
      </c>
      <c r="O118" s="585"/>
      <c r="P118" s="40"/>
      <c r="Q118" s="40">
        <f t="shared" si="6"/>
        <v>0</v>
      </c>
      <c r="R118" s="40">
        <f t="shared" si="7"/>
        <v>0</v>
      </c>
      <c r="S118" s="40"/>
      <c r="T118" s="228"/>
      <c r="U118" s="228"/>
      <c r="V118" s="228"/>
      <c r="W118" s="228"/>
      <c r="X118" s="228"/>
    </row>
    <row r="119" spans="1:24" ht="27.75" customHeight="1" x14ac:dyDescent="0.25">
      <c r="A119" s="582"/>
      <c r="B119" s="616">
        <f t="shared" si="4"/>
        <v>97</v>
      </c>
      <c r="C119" s="617"/>
      <c r="D119" s="614"/>
      <c r="E119" s="614"/>
      <c r="F119" s="614"/>
      <c r="G119" s="614"/>
      <c r="H119" s="614"/>
      <c r="I119" s="614"/>
      <c r="J119" s="614"/>
      <c r="K119" s="614"/>
      <c r="L119" s="618"/>
      <c r="M119" s="583"/>
      <c r="N119" s="598">
        <f t="shared" si="5"/>
        <v>0</v>
      </c>
      <c r="O119" s="585"/>
      <c r="P119" s="40"/>
      <c r="Q119" s="40">
        <f t="shared" si="6"/>
        <v>0</v>
      </c>
      <c r="R119" s="40">
        <f t="shared" si="7"/>
        <v>0</v>
      </c>
      <c r="S119" s="40"/>
      <c r="T119" s="228"/>
      <c r="U119" s="228"/>
      <c r="V119" s="228"/>
      <c r="W119" s="228"/>
      <c r="X119" s="228"/>
    </row>
    <row r="120" spans="1:24" ht="27.75" customHeight="1" x14ac:dyDescent="0.25">
      <c r="A120" s="582"/>
      <c r="B120" s="616">
        <f t="shared" si="4"/>
        <v>98</v>
      </c>
      <c r="C120" s="617"/>
      <c r="D120" s="614"/>
      <c r="E120" s="614"/>
      <c r="F120" s="614"/>
      <c r="G120" s="614"/>
      <c r="H120" s="614"/>
      <c r="I120" s="614"/>
      <c r="J120" s="614"/>
      <c r="K120" s="614"/>
      <c r="L120" s="618"/>
      <c r="M120" s="583"/>
      <c r="N120" s="598">
        <f t="shared" si="5"/>
        <v>0</v>
      </c>
      <c r="O120" s="585"/>
      <c r="P120" s="40"/>
      <c r="Q120" s="40">
        <f t="shared" si="6"/>
        <v>0</v>
      </c>
      <c r="R120" s="40">
        <f t="shared" si="7"/>
        <v>0</v>
      </c>
      <c r="S120" s="40"/>
      <c r="T120" s="228"/>
      <c r="U120" s="228"/>
      <c r="V120" s="228"/>
      <c r="W120" s="228"/>
      <c r="X120" s="228"/>
    </row>
    <row r="121" spans="1:24" ht="27.75" customHeight="1" x14ac:dyDescent="0.25">
      <c r="A121" s="582"/>
      <c r="B121" s="616">
        <f t="shared" si="4"/>
        <v>99</v>
      </c>
      <c r="C121" s="617"/>
      <c r="D121" s="614"/>
      <c r="E121" s="614"/>
      <c r="F121" s="614"/>
      <c r="G121" s="614"/>
      <c r="H121" s="614"/>
      <c r="I121" s="614"/>
      <c r="J121" s="614"/>
      <c r="K121" s="614"/>
      <c r="L121" s="618"/>
      <c r="M121" s="583"/>
      <c r="N121" s="598">
        <f t="shared" si="5"/>
        <v>0</v>
      </c>
      <c r="O121" s="585"/>
      <c r="P121" s="40"/>
      <c r="Q121" s="40">
        <f t="shared" si="6"/>
        <v>0</v>
      </c>
      <c r="R121" s="40">
        <f t="shared" si="7"/>
        <v>0</v>
      </c>
      <c r="S121" s="40"/>
      <c r="T121" s="228"/>
      <c r="U121" s="228"/>
      <c r="V121" s="228"/>
      <c r="W121" s="228"/>
      <c r="X121" s="228"/>
    </row>
    <row r="122" spans="1:24" ht="27.75" customHeight="1" x14ac:dyDescent="0.25">
      <c r="A122" s="582"/>
      <c r="B122" s="616">
        <f t="shared" si="4"/>
        <v>100</v>
      </c>
      <c r="C122" s="617"/>
      <c r="D122" s="614"/>
      <c r="E122" s="614"/>
      <c r="F122" s="614"/>
      <c r="G122" s="614"/>
      <c r="H122" s="614"/>
      <c r="I122" s="614"/>
      <c r="J122" s="614"/>
      <c r="K122" s="614"/>
      <c r="L122" s="618"/>
      <c r="M122" s="583"/>
      <c r="N122" s="598">
        <f t="shared" si="5"/>
        <v>0</v>
      </c>
      <c r="O122" s="585"/>
      <c r="P122" s="40"/>
      <c r="Q122" s="40">
        <f t="shared" si="6"/>
        <v>0</v>
      </c>
      <c r="R122" s="40">
        <f t="shared" si="7"/>
        <v>0</v>
      </c>
      <c r="S122" s="40"/>
      <c r="T122" s="228"/>
      <c r="U122" s="228"/>
      <c r="V122" s="228"/>
      <c r="W122" s="228"/>
      <c r="X122" s="228"/>
    </row>
    <row r="123" spans="1:24" ht="27.75" customHeight="1" x14ac:dyDescent="0.25">
      <c r="A123" s="582"/>
      <c r="B123" s="616">
        <f t="shared" si="4"/>
        <v>101</v>
      </c>
      <c r="C123" s="617"/>
      <c r="D123" s="614"/>
      <c r="E123" s="614"/>
      <c r="F123" s="614"/>
      <c r="G123" s="614"/>
      <c r="H123" s="614"/>
      <c r="I123" s="614"/>
      <c r="J123" s="614"/>
      <c r="K123" s="614"/>
      <c r="L123" s="618"/>
      <c r="M123" s="583"/>
      <c r="N123" s="598">
        <f t="shared" si="5"/>
        <v>0</v>
      </c>
      <c r="O123" s="585"/>
      <c r="P123" s="40"/>
      <c r="Q123" s="40">
        <f t="shared" si="6"/>
        <v>0</v>
      </c>
      <c r="R123" s="40">
        <f t="shared" si="7"/>
        <v>0</v>
      </c>
      <c r="S123" s="40"/>
      <c r="T123" s="228"/>
      <c r="U123" s="228"/>
      <c r="V123" s="228"/>
      <c r="W123" s="228"/>
      <c r="X123" s="228"/>
    </row>
    <row r="124" spans="1:24" ht="27.75" customHeight="1" x14ac:dyDescent="0.25">
      <c r="A124" s="582"/>
      <c r="B124" s="616">
        <f t="shared" si="4"/>
        <v>102</v>
      </c>
      <c r="C124" s="617"/>
      <c r="D124" s="614"/>
      <c r="E124" s="614"/>
      <c r="F124" s="614"/>
      <c r="G124" s="614"/>
      <c r="H124" s="614"/>
      <c r="I124" s="614"/>
      <c r="J124" s="614"/>
      <c r="K124" s="614"/>
      <c r="L124" s="618"/>
      <c r="M124" s="583"/>
      <c r="N124" s="598">
        <f t="shared" si="5"/>
        <v>0</v>
      </c>
      <c r="O124" s="585"/>
      <c r="P124" s="40"/>
      <c r="Q124" s="40">
        <f t="shared" si="6"/>
        <v>0</v>
      </c>
      <c r="R124" s="40">
        <f t="shared" si="7"/>
        <v>0</v>
      </c>
      <c r="S124" s="40"/>
      <c r="T124" s="228"/>
      <c r="U124" s="228"/>
      <c r="V124" s="228"/>
      <c r="W124" s="228"/>
      <c r="X124" s="228"/>
    </row>
    <row r="125" spans="1:24" ht="27.75" customHeight="1" x14ac:dyDescent="0.25">
      <c r="A125" s="582"/>
      <c r="B125" s="616">
        <f t="shared" si="4"/>
        <v>103</v>
      </c>
      <c r="C125" s="617"/>
      <c r="D125" s="614"/>
      <c r="E125" s="614"/>
      <c r="F125" s="614"/>
      <c r="G125" s="614"/>
      <c r="H125" s="614"/>
      <c r="I125" s="614"/>
      <c r="J125" s="614"/>
      <c r="K125" s="614"/>
      <c r="L125" s="618"/>
      <c r="M125" s="583"/>
      <c r="N125" s="598">
        <f t="shared" si="5"/>
        <v>0</v>
      </c>
      <c r="O125" s="585"/>
      <c r="P125" s="40"/>
      <c r="Q125" s="40">
        <f t="shared" si="6"/>
        <v>0</v>
      </c>
      <c r="R125" s="40">
        <f t="shared" si="7"/>
        <v>0</v>
      </c>
      <c r="S125" s="40"/>
      <c r="T125" s="228"/>
      <c r="U125" s="228"/>
      <c r="V125" s="228"/>
      <c r="W125" s="228"/>
      <c r="X125" s="228"/>
    </row>
    <row r="126" spans="1:24" ht="27.75" customHeight="1" x14ac:dyDescent="0.25">
      <c r="A126" s="582"/>
      <c r="B126" s="616">
        <f t="shared" si="4"/>
        <v>104</v>
      </c>
      <c r="C126" s="617"/>
      <c r="D126" s="614"/>
      <c r="E126" s="614"/>
      <c r="F126" s="614"/>
      <c r="G126" s="614"/>
      <c r="H126" s="614"/>
      <c r="I126" s="614"/>
      <c r="J126" s="614"/>
      <c r="K126" s="614"/>
      <c r="L126" s="618"/>
      <c r="M126" s="583"/>
      <c r="N126" s="598">
        <f t="shared" si="5"/>
        <v>0</v>
      </c>
      <c r="O126" s="585"/>
      <c r="P126" s="40"/>
      <c r="Q126" s="40">
        <f t="shared" si="6"/>
        <v>0</v>
      </c>
      <c r="R126" s="40">
        <f t="shared" si="7"/>
        <v>0</v>
      </c>
      <c r="S126" s="40"/>
      <c r="T126" s="228"/>
      <c r="U126" s="228"/>
      <c r="V126" s="228"/>
      <c r="W126" s="228"/>
      <c r="X126" s="228"/>
    </row>
    <row r="127" spans="1:24" ht="27.75" customHeight="1" x14ac:dyDescent="0.25">
      <c r="A127" s="582"/>
      <c r="B127" s="616">
        <f t="shared" si="4"/>
        <v>105</v>
      </c>
      <c r="C127" s="617"/>
      <c r="D127" s="614"/>
      <c r="E127" s="614"/>
      <c r="F127" s="614"/>
      <c r="G127" s="614"/>
      <c r="H127" s="614"/>
      <c r="I127" s="614"/>
      <c r="J127" s="614"/>
      <c r="K127" s="614"/>
      <c r="L127" s="618"/>
      <c r="M127" s="583"/>
      <c r="N127" s="598">
        <f t="shared" si="5"/>
        <v>0</v>
      </c>
      <c r="O127" s="585"/>
      <c r="P127" s="40"/>
      <c r="Q127" s="40">
        <f t="shared" si="6"/>
        <v>0</v>
      </c>
      <c r="R127" s="40">
        <f t="shared" si="7"/>
        <v>0</v>
      </c>
      <c r="S127" s="40"/>
      <c r="T127" s="228"/>
      <c r="U127" s="228"/>
      <c r="V127" s="228"/>
      <c r="W127" s="228"/>
      <c r="X127" s="228"/>
    </row>
    <row r="128" spans="1:24" ht="27.75" customHeight="1" x14ac:dyDescent="0.25">
      <c r="A128" s="582"/>
      <c r="B128" s="616">
        <f t="shared" si="4"/>
        <v>106</v>
      </c>
      <c r="C128" s="617"/>
      <c r="D128" s="614"/>
      <c r="E128" s="614"/>
      <c r="F128" s="614"/>
      <c r="G128" s="614"/>
      <c r="H128" s="614"/>
      <c r="I128" s="614"/>
      <c r="J128" s="614"/>
      <c r="K128" s="614"/>
      <c r="L128" s="618"/>
      <c r="M128" s="583"/>
      <c r="N128" s="598">
        <f t="shared" si="5"/>
        <v>0</v>
      </c>
      <c r="O128" s="585"/>
      <c r="P128" s="40"/>
      <c r="Q128" s="40">
        <f t="shared" si="6"/>
        <v>0</v>
      </c>
      <c r="R128" s="40">
        <f t="shared" si="7"/>
        <v>0</v>
      </c>
      <c r="S128" s="40"/>
      <c r="T128" s="228"/>
      <c r="U128" s="228"/>
      <c r="V128" s="228"/>
      <c r="W128" s="228"/>
      <c r="X128" s="228"/>
    </row>
    <row r="129" spans="1:24" ht="27.75" customHeight="1" x14ac:dyDescent="0.25">
      <c r="A129" s="582"/>
      <c r="B129" s="616">
        <f t="shared" si="4"/>
        <v>107</v>
      </c>
      <c r="C129" s="617"/>
      <c r="D129" s="614"/>
      <c r="E129" s="614"/>
      <c r="F129" s="614"/>
      <c r="G129" s="614"/>
      <c r="H129" s="614"/>
      <c r="I129" s="614"/>
      <c r="J129" s="614"/>
      <c r="K129" s="614"/>
      <c r="L129" s="618"/>
      <c r="M129" s="583"/>
      <c r="N129" s="598">
        <f t="shared" si="5"/>
        <v>0</v>
      </c>
      <c r="O129" s="585"/>
      <c r="P129" s="40"/>
      <c r="Q129" s="40">
        <f t="shared" si="6"/>
        <v>0</v>
      </c>
      <c r="R129" s="40">
        <f t="shared" si="7"/>
        <v>0</v>
      </c>
      <c r="S129" s="40"/>
      <c r="T129" s="228"/>
      <c r="U129" s="228"/>
      <c r="V129" s="228"/>
      <c r="W129" s="228"/>
      <c r="X129" s="228"/>
    </row>
    <row r="130" spans="1:24" ht="27.75" customHeight="1" x14ac:dyDescent="0.25">
      <c r="A130" s="582"/>
      <c r="B130" s="616">
        <f t="shared" si="4"/>
        <v>108</v>
      </c>
      <c r="C130" s="617"/>
      <c r="D130" s="614"/>
      <c r="E130" s="614"/>
      <c r="F130" s="614"/>
      <c r="G130" s="614"/>
      <c r="H130" s="614"/>
      <c r="I130" s="614"/>
      <c r="J130" s="614"/>
      <c r="K130" s="614"/>
      <c r="L130" s="618"/>
      <c r="M130" s="583"/>
      <c r="N130" s="598">
        <f t="shared" si="5"/>
        <v>0</v>
      </c>
      <c r="O130" s="585"/>
      <c r="P130" s="40"/>
      <c r="Q130" s="40">
        <f t="shared" si="6"/>
        <v>0</v>
      </c>
      <c r="R130" s="40">
        <f t="shared" si="7"/>
        <v>0</v>
      </c>
      <c r="S130" s="40"/>
      <c r="T130" s="228"/>
      <c r="U130" s="228"/>
      <c r="V130" s="228"/>
      <c r="W130" s="228"/>
      <c r="X130" s="228"/>
    </row>
    <row r="131" spans="1:24" ht="27.75" customHeight="1" x14ac:dyDescent="0.25">
      <c r="A131" s="582"/>
      <c r="B131" s="616">
        <f t="shared" si="4"/>
        <v>109</v>
      </c>
      <c r="C131" s="617"/>
      <c r="D131" s="614"/>
      <c r="E131" s="614"/>
      <c r="F131" s="614"/>
      <c r="G131" s="614"/>
      <c r="H131" s="614"/>
      <c r="I131" s="614"/>
      <c r="J131" s="614"/>
      <c r="K131" s="614"/>
      <c r="L131" s="618"/>
      <c r="M131" s="583"/>
      <c r="N131" s="598">
        <f t="shared" si="5"/>
        <v>0</v>
      </c>
      <c r="O131" s="585"/>
      <c r="P131" s="40"/>
      <c r="Q131" s="40">
        <f t="shared" si="6"/>
        <v>0</v>
      </c>
      <c r="R131" s="40">
        <f t="shared" si="7"/>
        <v>0</v>
      </c>
      <c r="S131" s="40"/>
      <c r="T131" s="228"/>
      <c r="U131" s="228"/>
      <c r="V131" s="228"/>
      <c r="W131" s="228"/>
      <c r="X131" s="228"/>
    </row>
    <row r="132" spans="1:24" ht="27.75" customHeight="1" x14ac:dyDescent="0.25">
      <c r="A132" s="582"/>
      <c r="B132" s="616">
        <f t="shared" si="4"/>
        <v>110</v>
      </c>
      <c r="C132" s="617"/>
      <c r="D132" s="614"/>
      <c r="E132" s="614"/>
      <c r="F132" s="614"/>
      <c r="G132" s="614"/>
      <c r="H132" s="614"/>
      <c r="I132" s="614"/>
      <c r="J132" s="614"/>
      <c r="K132" s="614"/>
      <c r="L132" s="618"/>
      <c r="M132" s="583"/>
      <c r="N132" s="598">
        <f t="shared" si="5"/>
        <v>0</v>
      </c>
      <c r="O132" s="585"/>
      <c r="P132" s="40"/>
      <c r="Q132" s="40">
        <f t="shared" si="6"/>
        <v>0</v>
      </c>
      <c r="R132" s="40">
        <f t="shared" si="7"/>
        <v>0</v>
      </c>
      <c r="S132" s="40"/>
      <c r="T132" s="228"/>
      <c r="U132" s="228"/>
      <c r="V132" s="228"/>
      <c r="W132" s="228"/>
      <c r="X132" s="228"/>
    </row>
    <row r="133" spans="1:24" ht="27.75" customHeight="1" x14ac:dyDescent="0.25">
      <c r="A133" s="582"/>
      <c r="B133" s="616">
        <f t="shared" si="4"/>
        <v>111</v>
      </c>
      <c r="C133" s="617"/>
      <c r="D133" s="614"/>
      <c r="E133" s="614"/>
      <c r="F133" s="614"/>
      <c r="G133" s="614"/>
      <c r="H133" s="614"/>
      <c r="I133" s="614"/>
      <c r="J133" s="614"/>
      <c r="K133" s="614"/>
      <c r="L133" s="618"/>
      <c r="M133" s="583"/>
      <c r="N133" s="598">
        <f t="shared" si="5"/>
        <v>0</v>
      </c>
      <c r="O133" s="585"/>
      <c r="P133" s="40"/>
      <c r="Q133" s="40">
        <f t="shared" si="6"/>
        <v>0</v>
      </c>
      <c r="R133" s="40">
        <f t="shared" si="7"/>
        <v>0</v>
      </c>
      <c r="S133" s="40"/>
      <c r="T133" s="228"/>
      <c r="U133" s="228"/>
      <c r="V133" s="228"/>
      <c r="W133" s="228"/>
      <c r="X133" s="228"/>
    </row>
    <row r="134" spans="1:24" ht="27.75" customHeight="1" x14ac:dyDescent="0.25">
      <c r="A134" s="582"/>
      <c r="B134" s="616">
        <f t="shared" si="4"/>
        <v>112</v>
      </c>
      <c r="C134" s="617"/>
      <c r="D134" s="614"/>
      <c r="E134" s="614"/>
      <c r="F134" s="614"/>
      <c r="G134" s="614"/>
      <c r="H134" s="614"/>
      <c r="I134" s="614"/>
      <c r="J134" s="614"/>
      <c r="K134" s="614"/>
      <c r="L134" s="618"/>
      <c r="M134" s="583"/>
      <c r="N134" s="598">
        <f t="shared" si="5"/>
        <v>0</v>
      </c>
      <c r="O134" s="585"/>
      <c r="P134" s="40"/>
      <c r="Q134" s="40">
        <f t="shared" si="6"/>
        <v>0</v>
      </c>
      <c r="R134" s="40">
        <f t="shared" si="7"/>
        <v>0</v>
      </c>
      <c r="S134" s="40"/>
      <c r="T134" s="228"/>
      <c r="U134" s="228"/>
      <c r="V134" s="228"/>
      <c r="W134" s="228"/>
      <c r="X134" s="228"/>
    </row>
    <row r="135" spans="1:24" ht="27.75" customHeight="1" x14ac:dyDescent="0.25">
      <c r="A135" s="582"/>
      <c r="B135" s="616">
        <f t="shared" si="4"/>
        <v>113</v>
      </c>
      <c r="C135" s="617"/>
      <c r="D135" s="614"/>
      <c r="E135" s="614"/>
      <c r="F135" s="614"/>
      <c r="G135" s="614"/>
      <c r="H135" s="614"/>
      <c r="I135" s="614"/>
      <c r="J135" s="614"/>
      <c r="K135" s="614"/>
      <c r="L135" s="618"/>
      <c r="M135" s="583"/>
      <c r="N135" s="598">
        <f t="shared" si="5"/>
        <v>0</v>
      </c>
      <c r="O135" s="585"/>
      <c r="P135" s="40"/>
      <c r="Q135" s="40">
        <f t="shared" si="6"/>
        <v>0</v>
      </c>
      <c r="R135" s="40">
        <f t="shared" si="7"/>
        <v>0</v>
      </c>
      <c r="S135" s="40"/>
      <c r="T135" s="228"/>
      <c r="U135" s="228"/>
      <c r="V135" s="228"/>
      <c r="W135" s="228"/>
      <c r="X135" s="228"/>
    </row>
    <row r="136" spans="1:24" ht="27.75" customHeight="1" x14ac:dyDescent="0.25">
      <c r="A136" s="582"/>
      <c r="B136" s="616">
        <f t="shared" si="4"/>
        <v>114</v>
      </c>
      <c r="C136" s="617"/>
      <c r="D136" s="614"/>
      <c r="E136" s="614"/>
      <c r="F136" s="614"/>
      <c r="G136" s="614"/>
      <c r="H136" s="614"/>
      <c r="I136" s="614"/>
      <c r="J136" s="614"/>
      <c r="K136" s="614"/>
      <c r="L136" s="618"/>
      <c r="M136" s="583"/>
      <c r="N136" s="598">
        <f t="shared" si="5"/>
        <v>0</v>
      </c>
      <c r="O136" s="585"/>
      <c r="P136" s="40"/>
      <c r="Q136" s="40">
        <f t="shared" si="6"/>
        <v>0</v>
      </c>
      <c r="R136" s="40">
        <f t="shared" si="7"/>
        <v>0</v>
      </c>
      <c r="S136" s="40"/>
      <c r="T136" s="228"/>
      <c r="U136" s="228"/>
      <c r="V136" s="228"/>
      <c r="W136" s="228"/>
      <c r="X136" s="228"/>
    </row>
    <row r="137" spans="1:24" ht="27.75" customHeight="1" x14ac:dyDescent="0.25">
      <c r="A137" s="582"/>
      <c r="B137" s="616">
        <f t="shared" si="4"/>
        <v>115</v>
      </c>
      <c r="C137" s="617"/>
      <c r="D137" s="614"/>
      <c r="E137" s="614"/>
      <c r="F137" s="614"/>
      <c r="G137" s="614"/>
      <c r="H137" s="614"/>
      <c r="I137" s="614"/>
      <c r="J137" s="614"/>
      <c r="K137" s="614"/>
      <c r="L137" s="618"/>
      <c r="M137" s="583"/>
      <c r="N137" s="598">
        <f t="shared" si="5"/>
        <v>0</v>
      </c>
      <c r="O137" s="585"/>
      <c r="P137" s="40"/>
      <c r="Q137" s="40">
        <f t="shared" si="6"/>
        <v>0</v>
      </c>
      <c r="R137" s="40">
        <f t="shared" si="7"/>
        <v>0</v>
      </c>
      <c r="S137" s="40"/>
      <c r="T137" s="228"/>
      <c r="U137" s="228"/>
      <c r="V137" s="228"/>
      <c r="W137" s="228"/>
      <c r="X137" s="228"/>
    </row>
    <row r="138" spans="1:24" ht="27.75" customHeight="1" x14ac:dyDescent="0.25">
      <c r="A138" s="582"/>
      <c r="B138" s="616">
        <f t="shared" si="4"/>
        <v>116</v>
      </c>
      <c r="C138" s="617"/>
      <c r="D138" s="614"/>
      <c r="E138" s="614"/>
      <c r="F138" s="614"/>
      <c r="G138" s="614"/>
      <c r="H138" s="614"/>
      <c r="I138" s="614"/>
      <c r="J138" s="614"/>
      <c r="K138" s="614"/>
      <c r="L138" s="618"/>
      <c r="M138" s="583"/>
      <c r="N138" s="598">
        <f t="shared" si="5"/>
        <v>0</v>
      </c>
      <c r="O138" s="585"/>
      <c r="P138" s="40"/>
      <c r="Q138" s="40">
        <f t="shared" si="6"/>
        <v>0</v>
      </c>
      <c r="R138" s="40">
        <f t="shared" si="7"/>
        <v>0</v>
      </c>
      <c r="S138" s="40"/>
      <c r="T138" s="228"/>
      <c r="U138" s="228"/>
      <c r="V138" s="228"/>
      <c r="W138" s="228"/>
      <c r="X138" s="228"/>
    </row>
    <row r="139" spans="1:24" ht="27.75" customHeight="1" x14ac:dyDescent="0.25">
      <c r="A139" s="582"/>
      <c r="B139" s="616">
        <f t="shared" si="4"/>
        <v>117</v>
      </c>
      <c r="C139" s="617"/>
      <c r="D139" s="614"/>
      <c r="E139" s="614"/>
      <c r="F139" s="614"/>
      <c r="G139" s="614"/>
      <c r="H139" s="614"/>
      <c r="I139" s="614"/>
      <c r="J139" s="614"/>
      <c r="K139" s="614"/>
      <c r="L139" s="618"/>
      <c r="M139" s="583"/>
      <c r="N139" s="598">
        <f t="shared" si="5"/>
        <v>0</v>
      </c>
      <c r="O139" s="585"/>
      <c r="P139" s="40"/>
      <c r="Q139" s="40">
        <f t="shared" si="6"/>
        <v>0</v>
      </c>
      <c r="R139" s="40">
        <f t="shared" si="7"/>
        <v>0</v>
      </c>
      <c r="S139" s="40"/>
      <c r="T139" s="228"/>
      <c r="U139" s="228"/>
      <c r="V139" s="228"/>
      <c r="W139" s="228"/>
      <c r="X139" s="228"/>
    </row>
    <row r="140" spans="1:24" ht="27.75" customHeight="1" x14ac:dyDescent="0.25">
      <c r="A140" s="582"/>
      <c r="B140" s="616">
        <f t="shared" si="4"/>
        <v>118</v>
      </c>
      <c r="C140" s="617"/>
      <c r="D140" s="614"/>
      <c r="E140" s="614"/>
      <c r="F140" s="614"/>
      <c r="G140" s="614"/>
      <c r="H140" s="614"/>
      <c r="I140" s="614"/>
      <c r="J140" s="614"/>
      <c r="K140" s="614"/>
      <c r="L140" s="618"/>
      <c r="M140" s="583"/>
      <c r="N140" s="598">
        <f t="shared" si="5"/>
        <v>0</v>
      </c>
      <c r="O140" s="585"/>
      <c r="P140" s="40"/>
      <c r="Q140" s="40">
        <f t="shared" si="6"/>
        <v>0</v>
      </c>
      <c r="R140" s="40">
        <f t="shared" si="7"/>
        <v>0</v>
      </c>
      <c r="S140" s="40"/>
      <c r="T140" s="228"/>
      <c r="U140" s="228"/>
      <c r="V140" s="228"/>
      <c r="W140" s="228"/>
      <c r="X140" s="228"/>
    </row>
    <row r="141" spans="1:24" ht="27.75" customHeight="1" x14ac:dyDescent="0.25">
      <c r="A141" s="582"/>
      <c r="B141" s="616">
        <f t="shared" si="4"/>
        <v>119</v>
      </c>
      <c r="C141" s="617"/>
      <c r="D141" s="614"/>
      <c r="E141" s="614"/>
      <c r="F141" s="614"/>
      <c r="G141" s="614"/>
      <c r="H141" s="614"/>
      <c r="I141" s="614"/>
      <c r="J141" s="614"/>
      <c r="K141" s="614"/>
      <c r="L141" s="618"/>
      <c r="M141" s="583"/>
      <c r="N141" s="598">
        <f t="shared" si="5"/>
        <v>0</v>
      </c>
      <c r="O141" s="585"/>
      <c r="P141" s="40"/>
      <c r="Q141" s="40">
        <f t="shared" si="6"/>
        <v>0</v>
      </c>
      <c r="R141" s="40">
        <f t="shared" si="7"/>
        <v>0</v>
      </c>
      <c r="S141" s="40"/>
      <c r="T141" s="228"/>
      <c r="U141" s="228"/>
      <c r="V141" s="228"/>
      <c r="W141" s="228"/>
      <c r="X141" s="228"/>
    </row>
    <row r="142" spans="1:24" ht="27.75" customHeight="1" x14ac:dyDescent="0.25">
      <c r="A142" s="582"/>
      <c r="B142" s="616">
        <f t="shared" si="4"/>
        <v>120</v>
      </c>
      <c r="C142" s="617"/>
      <c r="D142" s="614"/>
      <c r="E142" s="614"/>
      <c r="F142" s="614"/>
      <c r="G142" s="614"/>
      <c r="H142" s="614"/>
      <c r="I142" s="614"/>
      <c r="J142" s="614"/>
      <c r="K142" s="614"/>
      <c r="L142" s="618"/>
      <c r="M142" s="583"/>
      <c r="N142" s="598">
        <f t="shared" si="5"/>
        <v>0</v>
      </c>
      <c r="O142" s="585"/>
      <c r="P142" s="40"/>
      <c r="Q142" s="40">
        <f t="shared" si="6"/>
        <v>0</v>
      </c>
      <c r="R142" s="40">
        <f t="shared" si="7"/>
        <v>0</v>
      </c>
      <c r="S142" s="40"/>
      <c r="T142" s="228"/>
      <c r="U142" s="228"/>
      <c r="V142" s="228"/>
      <c r="W142" s="228"/>
      <c r="X142" s="228"/>
    </row>
    <row r="143" spans="1:24" ht="27.75" customHeight="1" x14ac:dyDescent="0.25">
      <c r="A143" s="582"/>
      <c r="B143" s="616">
        <f t="shared" si="4"/>
        <v>121</v>
      </c>
      <c r="C143" s="617"/>
      <c r="D143" s="614"/>
      <c r="E143" s="614"/>
      <c r="F143" s="614"/>
      <c r="G143" s="614"/>
      <c r="H143" s="614"/>
      <c r="I143" s="614"/>
      <c r="J143" s="614"/>
      <c r="K143" s="614"/>
      <c r="L143" s="618"/>
      <c r="M143" s="583"/>
      <c r="N143" s="598">
        <f t="shared" si="5"/>
        <v>0</v>
      </c>
      <c r="O143" s="585"/>
      <c r="P143" s="40"/>
      <c r="Q143" s="40">
        <f t="shared" si="6"/>
        <v>0</v>
      </c>
      <c r="R143" s="40">
        <f t="shared" si="7"/>
        <v>0</v>
      </c>
      <c r="S143" s="40"/>
      <c r="T143" s="228"/>
      <c r="U143" s="228"/>
      <c r="V143" s="228"/>
      <c r="W143" s="228"/>
      <c r="X143" s="228"/>
    </row>
    <row r="144" spans="1:24" ht="27.75" customHeight="1" x14ac:dyDescent="0.25">
      <c r="A144" s="582"/>
      <c r="B144" s="616">
        <f t="shared" si="4"/>
        <v>122</v>
      </c>
      <c r="C144" s="617"/>
      <c r="D144" s="614"/>
      <c r="E144" s="614"/>
      <c r="F144" s="614"/>
      <c r="G144" s="614"/>
      <c r="H144" s="614"/>
      <c r="I144" s="614"/>
      <c r="J144" s="614"/>
      <c r="K144" s="614"/>
      <c r="L144" s="618"/>
      <c r="M144" s="583"/>
      <c r="N144" s="598">
        <f t="shared" si="5"/>
        <v>0</v>
      </c>
      <c r="O144" s="585"/>
      <c r="P144" s="40"/>
      <c r="Q144" s="40">
        <f t="shared" si="6"/>
        <v>0</v>
      </c>
      <c r="R144" s="40">
        <f t="shared" si="7"/>
        <v>0</v>
      </c>
      <c r="S144" s="40"/>
      <c r="T144" s="228"/>
      <c r="U144" s="228"/>
      <c r="V144" s="228"/>
      <c r="W144" s="228"/>
      <c r="X144" s="228"/>
    </row>
    <row r="145" spans="1:24" ht="27.75" customHeight="1" x14ac:dyDescent="0.25">
      <c r="A145" s="582"/>
      <c r="B145" s="616">
        <f t="shared" si="4"/>
        <v>123</v>
      </c>
      <c r="C145" s="617"/>
      <c r="D145" s="614"/>
      <c r="E145" s="614"/>
      <c r="F145" s="614"/>
      <c r="G145" s="614"/>
      <c r="H145" s="614"/>
      <c r="I145" s="614"/>
      <c r="J145" s="614"/>
      <c r="K145" s="614"/>
      <c r="L145" s="618"/>
      <c r="M145" s="583"/>
      <c r="N145" s="598">
        <f t="shared" si="5"/>
        <v>0</v>
      </c>
      <c r="O145" s="585"/>
      <c r="P145" s="40"/>
      <c r="Q145" s="40">
        <f t="shared" si="6"/>
        <v>0</v>
      </c>
      <c r="R145" s="40">
        <f t="shared" si="7"/>
        <v>0</v>
      </c>
      <c r="S145" s="40"/>
      <c r="T145" s="228"/>
      <c r="U145" s="228"/>
      <c r="V145" s="228"/>
      <c r="W145" s="228"/>
      <c r="X145" s="228"/>
    </row>
    <row r="146" spans="1:24" ht="27.75" customHeight="1" x14ac:dyDescent="0.25">
      <c r="A146" s="582"/>
      <c r="B146" s="616">
        <f t="shared" si="4"/>
        <v>124</v>
      </c>
      <c r="C146" s="617"/>
      <c r="D146" s="614"/>
      <c r="E146" s="614"/>
      <c r="F146" s="614"/>
      <c r="G146" s="614"/>
      <c r="H146" s="614"/>
      <c r="I146" s="614"/>
      <c r="J146" s="614"/>
      <c r="K146" s="614"/>
      <c r="L146" s="618"/>
      <c r="M146" s="583"/>
      <c r="N146" s="598">
        <f t="shared" si="5"/>
        <v>0</v>
      </c>
      <c r="O146" s="585"/>
      <c r="P146" s="40"/>
      <c r="Q146" s="40">
        <f t="shared" si="6"/>
        <v>0</v>
      </c>
      <c r="R146" s="40">
        <f t="shared" si="7"/>
        <v>0</v>
      </c>
      <c r="S146" s="40"/>
      <c r="T146" s="228"/>
      <c r="U146" s="228"/>
      <c r="V146" s="228"/>
      <c r="W146" s="228"/>
      <c r="X146" s="228"/>
    </row>
    <row r="147" spans="1:24" ht="27.75" customHeight="1" x14ac:dyDescent="0.25">
      <c r="A147" s="582"/>
      <c r="B147" s="616">
        <f t="shared" si="4"/>
        <v>125</v>
      </c>
      <c r="C147" s="617"/>
      <c r="D147" s="614"/>
      <c r="E147" s="614"/>
      <c r="F147" s="614"/>
      <c r="G147" s="614"/>
      <c r="H147" s="614"/>
      <c r="I147" s="614"/>
      <c r="J147" s="614"/>
      <c r="K147" s="614"/>
      <c r="L147" s="618"/>
      <c r="M147" s="583"/>
      <c r="N147" s="598">
        <f t="shared" si="5"/>
        <v>0</v>
      </c>
      <c r="O147" s="585"/>
      <c r="P147" s="40"/>
      <c r="Q147" s="40">
        <f t="shared" si="6"/>
        <v>0</v>
      </c>
      <c r="R147" s="40">
        <f t="shared" si="7"/>
        <v>0</v>
      </c>
      <c r="S147" s="40"/>
      <c r="T147" s="228"/>
      <c r="U147" s="228"/>
      <c r="V147" s="228"/>
      <c r="W147" s="228"/>
      <c r="X147" s="228"/>
    </row>
    <row r="148" spans="1:24" ht="27.75" customHeight="1" x14ac:dyDescent="0.25">
      <c r="A148" s="582"/>
      <c r="B148" s="616">
        <f t="shared" si="4"/>
        <v>126</v>
      </c>
      <c r="C148" s="617"/>
      <c r="D148" s="614"/>
      <c r="E148" s="614"/>
      <c r="F148" s="614"/>
      <c r="G148" s="614"/>
      <c r="H148" s="614"/>
      <c r="I148" s="614"/>
      <c r="J148" s="614"/>
      <c r="K148" s="614"/>
      <c r="L148" s="618"/>
      <c r="M148" s="583"/>
      <c r="N148" s="598">
        <f t="shared" si="5"/>
        <v>0</v>
      </c>
      <c r="O148" s="585"/>
      <c r="P148" s="40"/>
      <c r="Q148" s="40">
        <f t="shared" si="6"/>
        <v>0</v>
      </c>
      <c r="R148" s="40">
        <f t="shared" si="7"/>
        <v>0</v>
      </c>
      <c r="S148" s="40"/>
      <c r="T148" s="228"/>
      <c r="U148" s="228"/>
      <c r="V148" s="228"/>
      <c r="W148" s="228"/>
      <c r="X148" s="228"/>
    </row>
    <row r="149" spans="1:24" ht="27.75" customHeight="1" x14ac:dyDescent="0.25">
      <c r="A149" s="582"/>
      <c r="B149" s="616">
        <f t="shared" si="4"/>
        <v>127</v>
      </c>
      <c r="C149" s="617"/>
      <c r="D149" s="614"/>
      <c r="E149" s="614"/>
      <c r="F149" s="614"/>
      <c r="G149" s="614"/>
      <c r="H149" s="614"/>
      <c r="I149" s="614"/>
      <c r="J149" s="614"/>
      <c r="K149" s="614"/>
      <c r="L149" s="618"/>
      <c r="M149" s="583"/>
      <c r="N149" s="598">
        <f t="shared" si="5"/>
        <v>0</v>
      </c>
      <c r="O149" s="585"/>
      <c r="P149" s="40"/>
      <c r="Q149" s="40">
        <f t="shared" si="6"/>
        <v>0</v>
      </c>
      <c r="R149" s="40">
        <f t="shared" si="7"/>
        <v>0</v>
      </c>
      <c r="S149" s="40"/>
      <c r="T149" s="228"/>
      <c r="U149" s="228"/>
      <c r="V149" s="228"/>
      <c r="W149" s="228"/>
      <c r="X149" s="228"/>
    </row>
    <row r="150" spans="1:24" ht="27.75" customHeight="1" x14ac:dyDescent="0.25">
      <c r="A150" s="582"/>
      <c r="B150" s="616">
        <f t="shared" si="4"/>
        <v>128</v>
      </c>
      <c r="C150" s="617"/>
      <c r="D150" s="614"/>
      <c r="E150" s="614"/>
      <c r="F150" s="614"/>
      <c r="G150" s="614"/>
      <c r="H150" s="614"/>
      <c r="I150" s="614"/>
      <c r="J150" s="614"/>
      <c r="K150" s="614"/>
      <c r="L150" s="618"/>
      <c r="M150" s="583"/>
      <c r="N150" s="598">
        <f t="shared" si="5"/>
        <v>0</v>
      </c>
      <c r="O150" s="585"/>
      <c r="P150" s="40"/>
      <c r="Q150" s="40">
        <f t="shared" si="6"/>
        <v>0</v>
      </c>
      <c r="R150" s="40">
        <f t="shared" si="7"/>
        <v>0</v>
      </c>
      <c r="S150" s="40"/>
      <c r="T150" s="228"/>
      <c r="U150" s="228"/>
      <c r="V150" s="228"/>
      <c r="W150" s="228"/>
      <c r="X150" s="228"/>
    </row>
    <row r="151" spans="1:24" ht="27.75" customHeight="1" x14ac:dyDescent="0.25">
      <c r="A151" s="582"/>
      <c r="B151" s="616">
        <f t="shared" ref="B151:B214" si="8">ROW()-GLline-1</f>
        <v>129</v>
      </c>
      <c r="C151" s="617"/>
      <c r="D151" s="614"/>
      <c r="E151" s="614"/>
      <c r="F151" s="614"/>
      <c r="G151" s="614"/>
      <c r="H151" s="614"/>
      <c r="I151" s="614"/>
      <c r="J151" s="614"/>
      <c r="K151" s="614"/>
      <c r="L151" s="618"/>
      <c r="M151" s="583"/>
      <c r="N151" s="598">
        <f t="shared" ref="N151:N214" si="9">(+Q151+R151)*PDArate</f>
        <v>0</v>
      </c>
      <c r="O151" s="585"/>
      <c r="P151" s="40"/>
      <c r="Q151" s="40">
        <f t="shared" si="6"/>
        <v>0</v>
      </c>
      <c r="R151" s="40">
        <f t="shared" si="7"/>
        <v>0</v>
      </c>
      <c r="S151" s="40"/>
      <c r="T151" s="228"/>
      <c r="U151" s="228"/>
      <c r="V151" s="228"/>
      <c r="W151" s="228"/>
      <c r="X151" s="228"/>
    </row>
    <row r="152" spans="1:24" ht="27.75" customHeight="1" x14ac:dyDescent="0.25">
      <c r="A152" s="582"/>
      <c r="B152" s="616">
        <f t="shared" si="8"/>
        <v>130</v>
      </c>
      <c r="C152" s="617"/>
      <c r="D152" s="614"/>
      <c r="E152" s="614"/>
      <c r="F152" s="614"/>
      <c r="G152" s="614"/>
      <c r="H152" s="614"/>
      <c r="I152" s="614"/>
      <c r="J152" s="614"/>
      <c r="K152" s="614"/>
      <c r="L152" s="618"/>
      <c r="M152" s="583"/>
      <c r="N152" s="598">
        <f t="shared" si="9"/>
        <v>0</v>
      </c>
      <c r="O152" s="585"/>
      <c r="P152" s="40"/>
      <c r="Q152" s="40">
        <f t="shared" ref="Q152:Q215" si="10">SUMIF(Q4GrwrNum,B152,Q4GrwrValue)</f>
        <v>0</v>
      </c>
      <c r="R152" s="40">
        <f t="shared" ref="R152:R215" si="11">SUMIF(DPGrwrNum,B152,DPGrwrValue)</f>
        <v>0</v>
      </c>
      <c r="S152" s="40"/>
      <c r="T152" s="228"/>
      <c r="U152" s="228"/>
      <c r="V152" s="228"/>
      <c r="W152" s="228"/>
      <c r="X152" s="228"/>
    </row>
    <row r="153" spans="1:24" ht="27.75" customHeight="1" x14ac:dyDescent="0.25">
      <c r="A153" s="582"/>
      <c r="B153" s="616">
        <f t="shared" si="8"/>
        <v>131</v>
      </c>
      <c r="C153" s="617"/>
      <c r="D153" s="614"/>
      <c r="E153" s="614"/>
      <c r="F153" s="614"/>
      <c r="G153" s="614"/>
      <c r="H153" s="614"/>
      <c r="I153" s="614"/>
      <c r="J153" s="614"/>
      <c r="K153" s="614"/>
      <c r="L153" s="618"/>
      <c r="M153" s="583"/>
      <c r="N153" s="598">
        <f t="shared" si="9"/>
        <v>0</v>
      </c>
      <c r="O153" s="585"/>
      <c r="P153" s="40"/>
      <c r="Q153" s="40">
        <f t="shared" si="10"/>
        <v>0</v>
      </c>
      <c r="R153" s="40">
        <f t="shared" si="11"/>
        <v>0</v>
      </c>
      <c r="S153" s="40"/>
      <c r="T153" s="228"/>
      <c r="U153" s="228"/>
      <c r="V153" s="228"/>
      <c r="W153" s="228"/>
      <c r="X153" s="228"/>
    </row>
    <row r="154" spans="1:24" ht="27.75" customHeight="1" x14ac:dyDescent="0.25">
      <c r="A154" s="582"/>
      <c r="B154" s="616">
        <f t="shared" si="8"/>
        <v>132</v>
      </c>
      <c r="C154" s="617"/>
      <c r="D154" s="614"/>
      <c r="E154" s="614"/>
      <c r="F154" s="614"/>
      <c r="G154" s="614"/>
      <c r="H154" s="614"/>
      <c r="I154" s="614"/>
      <c r="J154" s="614"/>
      <c r="K154" s="614"/>
      <c r="L154" s="618"/>
      <c r="M154" s="583"/>
      <c r="N154" s="598">
        <f t="shared" si="9"/>
        <v>0</v>
      </c>
      <c r="O154" s="585"/>
      <c r="P154" s="40"/>
      <c r="Q154" s="40">
        <f t="shared" si="10"/>
        <v>0</v>
      </c>
      <c r="R154" s="40">
        <f t="shared" si="11"/>
        <v>0</v>
      </c>
      <c r="S154" s="40"/>
      <c r="T154" s="228"/>
      <c r="U154" s="228"/>
      <c r="V154" s="228"/>
      <c r="W154" s="228"/>
      <c r="X154" s="228"/>
    </row>
    <row r="155" spans="1:24" ht="27.75" customHeight="1" x14ac:dyDescent="0.25">
      <c r="A155" s="582"/>
      <c r="B155" s="616">
        <f t="shared" si="8"/>
        <v>133</v>
      </c>
      <c r="C155" s="617"/>
      <c r="D155" s="614"/>
      <c r="E155" s="614"/>
      <c r="F155" s="614"/>
      <c r="G155" s="614"/>
      <c r="H155" s="614"/>
      <c r="I155" s="614"/>
      <c r="J155" s="614"/>
      <c r="K155" s="614"/>
      <c r="L155" s="618"/>
      <c r="M155" s="583"/>
      <c r="N155" s="598">
        <f t="shared" si="9"/>
        <v>0</v>
      </c>
      <c r="O155" s="585"/>
      <c r="P155" s="40"/>
      <c r="Q155" s="40">
        <f t="shared" si="10"/>
        <v>0</v>
      </c>
      <c r="R155" s="40">
        <f t="shared" si="11"/>
        <v>0</v>
      </c>
      <c r="S155" s="40"/>
      <c r="T155" s="228"/>
      <c r="U155" s="228"/>
      <c r="V155" s="228"/>
      <c r="W155" s="228"/>
      <c r="X155" s="228"/>
    </row>
    <row r="156" spans="1:24" ht="27.75" customHeight="1" x14ac:dyDescent="0.25">
      <c r="A156" s="582"/>
      <c r="B156" s="616">
        <f t="shared" si="8"/>
        <v>134</v>
      </c>
      <c r="C156" s="617"/>
      <c r="D156" s="614"/>
      <c r="E156" s="614"/>
      <c r="F156" s="614"/>
      <c r="G156" s="614"/>
      <c r="H156" s="614"/>
      <c r="I156" s="614"/>
      <c r="J156" s="614"/>
      <c r="K156" s="614"/>
      <c r="L156" s="618"/>
      <c r="M156" s="583"/>
      <c r="N156" s="598">
        <f t="shared" si="9"/>
        <v>0</v>
      </c>
      <c r="O156" s="585"/>
      <c r="P156" s="40"/>
      <c r="Q156" s="40">
        <f t="shared" si="10"/>
        <v>0</v>
      </c>
      <c r="R156" s="40">
        <f t="shared" si="11"/>
        <v>0</v>
      </c>
      <c r="S156" s="40"/>
      <c r="T156" s="228"/>
      <c r="U156" s="228"/>
      <c r="V156" s="228"/>
      <c r="W156" s="228"/>
      <c r="X156" s="228"/>
    </row>
    <row r="157" spans="1:24" ht="27.75" customHeight="1" x14ac:dyDescent="0.25">
      <c r="A157" s="582"/>
      <c r="B157" s="616">
        <f t="shared" si="8"/>
        <v>135</v>
      </c>
      <c r="C157" s="617"/>
      <c r="D157" s="614"/>
      <c r="E157" s="614"/>
      <c r="F157" s="614"/>
      <c r="G157" s="614"/>
      <c r="H157" s="614"/>
      <c r="I157" s="614"/>
      <c r="J157" s="614"/>
      <c r="K157" s="614"/>
      <c r="L157" s="618"/>
      <c r="M157" s="583"/>
      <c r="N157" s="598">
        <f t="shared" si="9"/>
        <v>0</v>
      </c>
      <c r="O157" s="585"/>
      <c r="P157" s="40"/>
      <c r="Q157" s="40">
        <f t="shared" si="10"/>
        <v>0</v>
      </c>
      <c r="R157" s="40">
        <f t="shared" si="11"/>
        <v>0</v>
      </c>
      <c r="S157" s="40"/>
      <c r="T157" s="228"/>
      <c r="U157" s="228"/>
      <c r="V157" s="228"/>
      <c r="W157" s="228"/>
      <c r="X157" s="228"/>
    </row>
    <row r="158" spans="1:24" ht="27.75" customHeight="1" x14ac:dyDescent="0.25">
      <c r="A158" s="582"/>
      <c r="B158" s="616">
        <f t="shared" si="8"/>
        <v>136</v>
      </c>
      <c r="C158" s="617"/>
      <c r="D158" s="614"/>
      <c r="E158" s="614"/>
      <c r="F158" s="614"/>
      <c r="G158" s="614"/>
      <c r="H158" s="614"/>
      <c r="I158" s="614"/>
      <c r="J158" s="614"/>
      <c r="K158" s="614"/>
      <c r="L158" s="618"/>
      <c r="M158" s="583"/>
      <c r="N158" s="598">
        <f t="shared" si="9"/>
        <v>0</v>
      </c>
      <c r="O158" s="585"/>
      <c r="P158" s="40"/>
      <c r="Q158" s="40">
        <f t="shared" si="10"/>
        <v>0</v>
      </c>
      <c r="R158" s="40">
        <f t="shared" si="11"/>
        <v>0</v>
      </c>
      <c r="S158" s="40"/>
      <c r="T158" s="228"/>
      <c r="U158" s="228"/>
      <c r="V158" s="228"/>
      <c r="W158" s="228"/>
      <c r="X158" s="228"/>
    </row>
    <row r="159" spans="1:24" ht="27.75" customHeight="1" x14ac:dyDescent="0.25">
      <c r="A159" s="582"/>
      <c r="B159" s="616">
        <f t="shared" si="8"/>
        <v>137</v>
      </c>
      <c r="C159" s="617"/>
      <c r="D159" s="614"/>
      <c r="E159" s="614"/>
      <c r="F159" s="614"/>
      <c r="G159" s="614"/>
      <c r="H159" s="614"/>
      <c r="I159" s="614"/>
      <c r="J159" s="614"/>
      <c r="K159" s="614"/>
      <c r="L159" s="618"/>
      <c r="M159" s="583"/>
      <c r="N159" s="598">
        <f t="shared" si="9"/>
        <v>0</v>
      </c>
      <c r="O159" s="585"/>
      <c r="P159" s="40"/>
      <c r="Q159" s="40">
        <f t="shared" si="10"/>
        <v>0</v>
      </c>
      <c r="R159" s="40">
        <f t="shared" si="11"/>
        <v>0</v>
      </c>
      <c r="S159" s="40"/>
      <c r="T159" s="228"/>
      <c r="U159" s="228"/>
      <c r="V159" s="228"/>
      <c r="W159" s="228"/>
      <c r="X159" s="228"/>
    </row>
    <row r="160" spans="1:24" ht="27.75" customHeight="1" x14ac:dyDescent="0.25">
      <c r="A160" s="582"/>
      <c r="B160" s="616">
        <f t="shared" si="8"/>
        <v>138</v>
      </c>
      <c r="C160" s="617"/>
      <c r="D160" s="614"/>
      <c r="E160" s="614"/>
      <c r="F160" s="614"/>
      <c r="G160" s="614"/>
      <c r="H160" s="614"/>
      <c r="I160" s="614"/>
      <c r="J160" s="614"/>
      <c r="K160" s="614"/>
      <c r="L160" s="618"/>
      <c r="M160" s="583"/>
      <c r="N160" s="598">
        <f t="shared" si="9"/>
        <v>0</v>
      </c>
      <c r="O160" s="585"/>
      <c r="P160" s="40"/>
      <c r="Q160" s="40">
        <f t="shared" si="10"/>
        <v>0</v>
      </c>
      <c r="R160" s="40">
        <f t="shared" si="11"/>
        <v>0</v>
      </c>
      <c r="S160" s="40"/>
      <c r="T160" s="228"/>
      <c r="U160" s="228"/>
      <c r="V160" s="228"/>
      <c r="W160" s="228"/>
      <c r="X160" s="228"/>
    </row>
    <row r="161" spans="1:24" ht="27.75" customHeight="1" x14ac:dyDescent="0.25">
      <c r="A161" s="582"/>
      <c r="B161" s="616">
        <f t="shared" si="8"/>
        <v>139</v>
      </c>
      <c r="C161" s="617"/>
      <c r="D161" s="614"/>
      <c r="E161" s="614"/>
      <c r="F161" s="614"/>
      <c r="G161" s="614"/>
      <c r="H161" s="614"/>
      <c r="I161" s="614"/>
      <c r="J161" s="614"/>
      <c r="K161" s="614"/>
      <c r="L161" s="618"/>
      <c r="M161" s="583"/>
      <c r="N161" s="598">
        <f t="shared" si="9"/>
        <v>0</v>
      </c>
      <c r="O161" s="585"/>
      <c r="P161" s="40"/>
      <c r="Q161" s="40">
        <f t="shared" si="10"/>
        <v>0</v>
      </c>
      <c r="R161" s="40">
        <f t="shared" si="11"/>
        <v>0</v>
      </c>
      <c r="S161" s="40"/>
      <c r="T161" s="228"/>
      <c r="U161" s="228"/>
      <c r="V161" s="228"/>
      <c r="W161" s="228"/>
      <c r="X161" s="228"/>
    </row>
    <row r="162" spans="1:24" ht="27.75" customHeight="1" x14ac:dyDescent="0.25">
      <c r="A162" s="582"/>
      <c r="B162" s="616">
        <f t="shared" si="8"/>
        <v>140</v>
      </c>
      <c r="C162" s="617"/>
      <c r="D162" s="614"/>
      <c r="E162" s="614"/>
      <c r="F162" s="614"/>
      <c r="G162" s="614"/>
      <c r="H162" s="614"/>
      <c r="I162" s="614"/>
      <c r="J162" s="614"/>
      <c r="K162" s="614"/>
      <c r="L162" s="618"/>
      <c r="M162" s="583"/>
      <c r="N162" s="598">
        <f t="shared" si="9"/>
        <v>0</v>
      </c>
      <c r="O162" s="585"/>
      <c r="P162" s="40"/>
      <c r="Q162" s="40">
        <f t="shared" si="10"/>
        <v>0</v>
      </c>
      <c r="R162" s="40">
        <f t="shared" si="11"/>
        <v>0</v>
      </c>
      <c r="S162" s="40"/>
      <c r="T162" s="228"/>
      <c r="U162" s="228"/>
      <c r="V162" s="228"/>
      <c r="W162" s="228"/>
      <c r="X162" s="228"/>
    </row>
    <row r="163" spans="1:24" ht="27.75" customHeight="1" x14ac:dyDescent="0.25">
      <c r="A163" s="582"/>
      <c r="B163" s="616">
        <f t="shared" si="8"/>
        <v>141</v>
      </c>
      <c r="C163" s="617"/>
      <c r="D163" s="614"/>
      <c r="E163" s="614"/>
      <c r="F163" s="614"/>
      <c r="G163" s="614"/>
      <c r="H163" s="614"/>
      <c r="I163" s="614"/>
      <c r="J163" s="614"/>
      <c r="K163" s="614"/>
      <c r="L163" s="618"/>
      <c r="M163" s="583"/>
      <c r="N163" s="598">
        <f t="shared" si="9"/>
        <v>0</v>
      </c>
      <c r="O163" s="585"/>
      <c r="P163" s="40"/>
      <c r="Q163" s="40">
        <f t="shared" si="10"/>
        <v>0</v>
      </c>
      <c r="R163" s="40">
        <f t="shared" si="11"/>
        <v>0</v>
      </c>
      <c r="S163" s="40"/>
      <c r="T163" s="228"/>
      <c r="U163" s="228"/>
      <c r="V163" s="228"/>
      <c r="W163" s="228"/>
      <c r="X163" s="228"/>
    </row>
    <row r="164" spans="1:24" ht="27.75" customHeight="1" x14ac:dyDescent="0.25">
      <c r="A164" s="582"/>
      <c r="B164" s="616">
        <f t="shared" si="8"/>
        <v>142</v>
      </c>
      <c r="C164" s="617"/>
      <c r="D164" s="614"/>
      <c r="E164" s="614"/>
      <c r="F164" s="614"/>
      <c r="G164" s="614"/>
      <c r="H164" s="614"/>
      <c r="I164" s="614"/>
      <c r="J164" s="614"/>
      <c r="K164" s="614"/>
      <c r="L164" s="618"/>
      <c r="M164" s="583"/>
      <c r="N164" s="598">
        <f t="shared" si="9"/>
        <v>0</v>
      </c>
      <c r="O164" s="585"/>
      <c r="P164" s="40"/>
      <c r="Q164" s="40">
        <f t="shared" si="10"/>
        <v>0</v>
      </c>
      <c r="R164" s="40">
        <f t="shared" si="11"/>
        <v>0</v>
      </c>
      <c r="S164" s="40"/>
      <c r="T164" s="228"/>
      <c r="U164" s="228"/>
      <c r="V164" s="228"/>
      <c r="W164" s="228"/>
      <c r="X164" s="228"/>
    </row>
    <row r="165" spans="1:24" ht="27.75" customHeight="1" x14ac:dyDescent="0.25">
      <c r="A165" s="582"/>
      <c r="B165" s="616">
        <f t="shared" si="8"/>
        <v>143</v>
      </c>
      <c r="C165" s="617"/>
      <c r="D165" s="614"/>
      <c r="E165" s="614"/>
      <c r="F165" s="614"/>
      <c r="G165" s="614"/>
      <c r="H165" s="614"/>
      <c r="I165" s="614"/>
      <c r="J165" s="614"/>
      <c r="K165" s="614"/>
      <c r="L165" s="618"/>
      <c r="M165" s="583"/>
      <c r="N165" s="598">
        <f t="shared" si="9"/>
        <v>0</v>
      </c>
      <c r="O165" s="585"/>
      <c r="P165" s="40"/>
      <c r="Q165" s="40">
        <f t="shared" si="10"/>
        <v>0</v>
      </c>
      <c r="R165" s="40">
        <f t="shared" si="11"/>
        <v>0</v>
      </c>
      <c r="S165" s="40"/>
      <c r="T165" s="228"/>
      <c r="U165" s="228"/>
      <c r="V165" s="228"/>
      <c r="W165" s="228"/>
      <c r="X165" s="228"/>
    </row>
    <row r="166" spans="1:24" ht="27.75" customHeight="1" x14ac:dyDescent="0.25">
      <c r="A166" s="582"/>
      <c r="B166" s="616">
        <f t="shared" si="8"/>
        <v>144</v>
      </c>
      <c r="C166" s="617"/>
      <c r="D166" s="614"/>
      <c r="E166" s="614"/>
      <c r="F166" s="614"/>
      <c r="G166" s="614"/>
      <c r="H166" s="614"/>
      <c r="I166" s="614"/>
      <c r="J166" s="614"/>
      <c r="K166" s="614"/>
      <c r="L166" s="618"/>
      <c r="M166" s="583"/>
      <c r="N166" s="598">
        <f t="shared" si="9"/>
        <v>0</v>
      </c>
      <c r="O166" s="585"/>
      <c r="P166" s="40"/>
      <c r="Q166" s="40">
        <f t="shared" si="10"/>
        <v>0</v>
      </c>
      <c r="R166" s="40">
        <f t="shared" si="11"/>
        <v>0</v>
      </c>
      <c r="S166" s="40"/>
      <c r="T166" s="228"/>
      <c r="U166" s="228"/>
      <c r="V166" s="228"/>
      <c r="W166" s="228"/>
      <c r="X166" s="228"/>
    </row>
    <row r="167" spans="1:24" ht="27.75" customHeight="1" x14ac:dyDescent="0.25">
      <c r="A167" s="582"/>
      <c r="B167" s="616">
        <f t="shared" si="8"/>
        <v>145</v>
      </c>
      <c r="C167" s="617"/>
      <c r="D167" s="614"/>
      <c r="E167" s="614"/>
      <c r="F167" s="614"/>
      <c r="G167" s="614"/>
      <c r="H167" s="614"/>
      <c r="I167" s="614"/>
      <c r="J167" s="614"/>
      <c r="K167" s="614"/>
      <c r="L167" s="618"/>
      <c r="M167" s="583"/>
      <c r="N167" s="598">
        <f t="shared" si="9"/>
        <v>0</v>
      </c>
      <c r="O167" s="585"/>
      <c r="P167" s="40"/>
      <c r="Q167" s="40">
        <f t="shared" si="10"/>
        <v>0</v>
      </c>
      <c r="R167" s="40">
        <f t="shared" si="11"/>
        <v>0</v>
      </c>
      <c r="S167" s="40"/>
      <c r="T167" s="228"/>
      <c r="U167" s="228"/>
      <c r="V167" s="228"/>
      <c r="W167" s="228"/>
      <c r="X167" s="228"/>
    </row>
    <row r="168" spans="1:24" ht="27.75" customHeight="1" x14ac:dyDescent="0.25">
      <c r="A168" s="582"/>
      <c r="B168" s="616">
        <f t="shared" si="8"/>
        <v>146</v>
      </c>
      <c r="C168" s="617"/>
      <c r="D168" s="614"/>
      <c r="E168" s="614"/>
      <c r="F168" s="614"/>
      <c r="G168" s="614"/>
      <c r="H168" s="614"/>
      <c r="I168" s="614"/>
      <c r="J168" s="614"/>
      <c r="K168" s="614"/>
      <c r="L168" s="618"/>
      <c r="M168" s="583"/>
      <c r="N168" s="598">
        <f t="shared" si="9"/>
        <v>0</v>
      </c>
      <c r="O168" s="585"/>
      <c r="P168" s="40"/>
      <c r="Q168" s="40">
        <f t="shared" si="10"/>
        <v>0</v>
      </c>
      <c r="R168" s="40">
        <f t="shared" si="11"/>
        <v>0</v>
      </c>
      <c r="S168" s="40"/>
      <c r="T168" s="228"/>
      <c r="U168" s="228"/>
      <c r="V168" s="228"/>
      <c r="W168" s="228"/>
      <c r="X168" s="228"/>
    </row>
    <row r="169" spans="1:24" ht="27.75" customHeight="1" x14ac:dyDescent="0.25">
      <c r="A169" s="582"/>
      <c r="B169" s="616">
        <f t="shared" si="8"/>
        <v>147</v>
      </c>
      <c r="C169" s="617"/>
      <c r="D169" s="614"/>
      <c r="E169" s="614"/>
      <c r="F169" s="614"/>
      <c r="G169" s="614"/>
      <c r="H169" s="614"/>
      <c r="I169" s="614"/>
      <c r="J169" s="614"/>
      <c r="K169" s="614"/>
      <c r="L169" s="618"/>
      <c r="M169" s="583"/>
      <c r="N169" s="598">
        <f t="shared" si="9"/>
        <v>0</v>
      </c>
      <c r="O169" s="585"/>
      <c r="P169" s="40"/>
      <c r="Q169" s="40">
        <f t="shared" si="10"/>
        <v>0</v>
      </c>
      <c r="R169" s="40">
        <f t="shared" si="11"/>
        <v>0</v>
      </c>
      <c r="S169" s="40"/>
      <c r="T169" s="228"/>
      <c r="U169" s="228"/>
      <c r="V169" s="228"/>
      <c r="W169" s="228"/>
      <c r="X169" s="228"/>
    </row>
    <row r="170" spans="1:24" ht="27.75" customHeight="1" x14ac:dyDescent="0.25">
      <c r="A170" s="582"/>
      <c r="B170" s="616">
        <f t="shared" si="8"/>
        <v>148</v>
      </c>
      <c r="C170" s="617"/>
      <c r="D170" s="614"/>
      <c r="E170" s="614"/>
      <c r="F170" s="614"/>
      <c r="G170" s="614"/>
      <c r="H170" s="614"/>
      <c r="I170" s="614"/>
      <c r="J170" s="614"/>
      <c r="K170" s="614"/>
      <c r="L170" s="618"/>
      <c r="M170" s="583"/>
      <c r="N170" s="598">
        <f t="shared" si="9"/>
        <v>0</v>
      </c>
      <c r="O170" s="585"/>
      <c r="P170" s="40"/>
      <c r="Q170" s="40">
        <f t="shared" si="10"/>
        <v>0</v>
      </c>
      <c r="R170" s="40">
        <f t="shared" si="11"/>
        <v>0</v>
      </c>
      <c r="S170" s="40"/>
      <c r="T170" s="228"/>
      <c r="U170" s="228"/>
      <c r="V170" s="228"/>
      <c r="W170" s="228"/>
      <c r="X170" s="228"/>
    </row>
    <row r="171" spans="1:24" ht="27.75" customHeight="1" x14ac:dyDescent="0.25">
      <c r="A171" s="582"/>
      <c r="B171" s="616">
        <f t="shared" si="8"/>
        <v>149</v>
      </c>
      <c r="C171" s="617"/>
      <c r="D171" s="614"/>
      <c r="E171" s="614"/>
      <c r="F171" s="614"/>
      <c r="G171" s="614"/>
      <c r="H171" s="614"/>
      <c r="I171" s="614"/>
      <c r="J171" s="614"/>
      <c r="K171" s="614"/>
      <c r="L171" s="618"/>
      <c r="M171" s="583"/>
      <c r="N171" s="598">
        <f t="shared" si="9"/>
        <v>0</v>
      </c>
      <c r="O171" s="585"/>
      <c r="P171" s="40"/>
      <c r="Q171" s="40">
        <f t="shared" si="10"/>
        <v>0</v>
      </c>
      <c r="R171" s="40">
        <f t="shared" si="11"/>
        <v>0</v>
      </c>
      <c r="S171" s="40"/>
      <c r="T171" s="228"/>
      <c r="U171" s="228"/>
      <c r="V171" s="228"/>
      <c r="W171" s="228"/>
      <c r="X171" s="228"/>
    </row>
    <row r="172" spans="1:24" ht="27.75" customHeight="1" x14ac:dyDescent="0.25">
      <c r="A172" s="582"/>
      <c r="B172" s="616">
        <f t="shared" si="8"/>
        <v>150</v>
      </c>
      <c r="C172" s="617"/>
      <c r="D172" s="614"/>
      <c r="E172" s="614"/>
      <c r="F172" s="614"/>
      <c r="G172" s="614"/>
      <c r="H172" s="614"/>
      <c r="I172" s="614"/>
      <c r="J172" s="614"/>
      <c r="K172" s="614"/>
      <c r="L172" s="618"/>
      <c r="M172" s="583"/>
      <c r="N172" s="598">
        <f t="shared" si="9"/>
        <v>0</v>
      </c>
      <c r="O172" s="585"/>
      <c r="P172" s="40"/>
      <c r="Q172" s="40">
        <f t="shared" si="10"/>
        <v>0</v>
      </c>
      <c r="R172" s="40">
        <f t="shared" si="11"/>
        <v>0</v>
      </c>
      <c r="S172" s="40"/>
      <c r="T172" s="228"/>
      <c r="U172" s="228"/>
      <c r="V172" s="228"/>
      <c r="W172" s="228"/>
      <c r="X172" s="228"/>
    </row>
    <row r="173" spans="1:24" ht="27.75" customHeight="1" x14ac:dyDescent="0.25">
      <c r="A173" s="582"/>
      <c r="B173" s="616">
        <f t="shared" si="8"/>
        <v>151</v>
      </c>
      <c r="C173" s="617"/>
      <c r="D173" s="614"/>
      <c r="E173" s="614"/>
      <c r="F173" s="614"/>
      <c r="G173" s="614"/>
      <c r="H173" s="614"/>
      <c r="I173" s="614"/>
      <c r="J173" s="614"/>
      <c r="K173" s="614"/>
      <c r="L173" s="618"/>
      <c r="M173" s="583"/>
      <c r="N173" s="598">
        <f t="shared" si="9"/>
        <v>0</v>
      </c>
      <c r="O173" s="585"/>
      <c r="P173" s="40"/>
      <c r="Q173" s="40">
        <f t="shared" si="10"/>
        <v>0</v>
      </c>
      <c r="R173" s="40">
        <f t="shared" si="11"/>
        <v>0</v>
      </c>
      <c r="S173" s="40"/>
      <c r="T173" s="228"/>
      <c r="U173" s="228"/>
      <c r="V173" s="228"/>
      <c r="W173" s="228"/>
      <c r="X173" s="228"/>
    </row>
    <row r="174" spans="1:24" ht="27.75" customHeight="1" x14ac:dyDescent="0.25">
      <c r="A174" s="582"/>
      <c r="B174" s="616">
        <f t="shared" si="8"/>
        <v>152</v>
      </c>
      <c r="C174" s="617"/>
      <c r="D174" s="614"/>
      <c r="E174" s="614"/>
      <c r="F174" s="614"/>
      <c r="G174" s="614"/>
      <c r="H174" s="614"/>
      <c r="I174" s="614"/>
      <c r="J174" s="614"/>
      <c r="K174" s="614"/>
      <c r="L174" s="618"/>
      <c r="M174" s="583"/>
      <c r="N174" s="598">
        <f t="shared" si="9"/>
        <v>0</v>
      </c>
      <c r="O174" s="585"/>
      <c r="P174" s="40"/>
      <c r="Q174" s="40">
        <f t="shared" si="10"/>
        <v>0</v>
      </c>
      <c r="R174" s="40">
        <f t="shared" si="11"/>
        <v>0</v>
      </c>
      <c r="S174" s="40"/>
      <c r="T174" s="228"/>
      <c r="U174" s="228"/>
      <c r="V174" s="228"/>
      <c r="W174" s="228"/>
      <c r="X174" s="228"/>
    </row>
    <row r="175" spans="1:24" ht="27.75" customHeight="1" x14ac:dyDescent="0.25">
      <c r="A175" s="582"/>
      <c r="B175" s="616">
        <f t="shared" si="8"/>
        <v>153</v>
      </c>
      <c r="C175" s="617"/>
      <c r="D175" s="614"/>
      <c r="E175" s="614"/>
      <c r="F175" s="614"/>
      <c r="G175" s="614"/>
      <c r="H175" s="614"/>
      <c r="I175" s="614"/>
      <c r="J175" s="614"/>
      <c r="K175" s="614"/>
      <c r="L175" s="618"/>
      <c r="M175" s="583"/>
      <c r="N175" s="598">
        <f t="shared" si="9"/>
        <v>0</v>
      </c>
      <c r="O175" s="585"/>
      <c r="P175" s="40"/>
      <c r="Q175" s="40">
        <f t="shared" si="10"/>
        <v>0</v>
      </c>
      <c r="R175" s="40">
        <f t="shared" si="11"/>
        <v>0</v>
      </c>
      <c r="S175" s="228"/>
      <c r="T175" s="228"/>
      <c r="U175" s="228"/>
      <c r="V175" s="228"/>
      <c r="W175" s="228"/>
      <c r="X175" s="228"/>
    </row>
    <row r="176" spans="1:24" ht="27.75" customHeight="1" x14ac:dyDescent="0.25">
      <c r="A176" s="582"/>
      <c r="B176" s="616">
        <f t="shared" si="8"/>
        <v>154</v>
      </c>
      <c r="C176" s="617"/>
      <c r="D176" s="614"/>
      <c r="E176" s="614"/>
      <c r="F176" s="614"/>
      <c r="G176" s="614"/>
      <c r="H176" s="614"/>
      <c r="I176" s="614"/>
      <c r="J176" s="614"/>
      <c r="K176" s="614"/>
      <c r="L176" s="618"/>
      <c r="M176" s="583"/>
      <c r="N176" s="598">
        <f t="shared" si="9"/>
        <v>0</v>
      </c>
      <c r="O176" s="585"/>
      <c r="P176" s="40"/>
      <c r="Q176" s="40">
        <f t="shared" si="10"/>
        <v>0</v>
      </c>
      <c r="R176" s="40">
        <f t="shared" si="11"/>
        <v>0</v>
      </c>
      <c r="S176" s="228"/>
      <c r="T176" s="228"/>
      <c r="U176" s="228"/>
      <c r="V176" s="228"/>
      <c r="W176" s="228"/>
      <c r="X176" s="228"/>
    </row>
    <row r="177" spans="1:24" ht="27.75" customHeight="1" x14ac:dyDescent="0.25">
      <c r="A177" s="582"/>
      <c r="B177" s="616">
        <f t="shared" si="8"/>
        <v>155</v>
      </c>
      <c r="C177" s="617"/>
      <c r="D177" s="614"/>
      <c r="E177" s="614"/>
      <c r="F177" s="614"/>
      <c r="G177" s="614"/>
      <c r="H177" s="614"/>
      <c r="I177" s="614"/>
      <c r="J177" s="614"/>
      <c r="K177" s="614"/>
      <c r="L177" s="618"/>
      <c r="M177" s="583"/>
      <c r="N177" s="598">
        <f t="shared" si="9"/>
        <v>0</v>
      </c>
      <c r="O177" s="585"/>
      <c r="P177" s="40"/>
      <c r="Q177" s="40">
        <f t="shared" si="10"/>
        <v>0</v>
      </c>
      <c r="R177" s="40">
        <f t="shared" si="11"/>
        <v>0</v>
      </c>
      <c r="S177" s="228"/>
      <c r="T177" s="228"/>
      <c r="U177" s="228"/>
      <c r="V177" s="228"/>
      <c r="W177" s="228"/>
      <c r="X177" s="228"/>
    </row>
    <row r="178" spans="1:24" ht="27.75" customHeight="1" x14ac:dyDescent="0.25">
      <c r="A178" s="582"/>
      <c r="B178" s="616">
        <f t="shared" si="8"/>
        <v>156</v>
      </c>
      <c r="C178" s="617"/>
      <c r="D178" s="614"/>
      <c r="E178" s="614"/>
      <c r="F178" s="614"/>
      <c r="G178" s="614"/>
      <c r="H178" s="614"/>
      <c r="I178" s="614"/>
      <c r="J178" s="614"/>
      <c r="K178" s="614"/>
      <c r="L178" s="618"/>
      <c r="M178" s="583"/>
      <c r="N178" s="598">
        <f t="shared" si="9"/>
        <v>0</v>
      </c>
      <c r="O178" s="585"/>
      <c r="P178" s="40"/>
      <c r="Q178" s="40">
        <f t="shared" si="10"/>
        <v>0</v>
      </c>
      <c r="R178" s="40">
        <f t="shared" si="11"/>
        <v>0</v>
      </c>
      <c r="S178" s="228"/>
      <c r="T178" s="228"/>
      <c r="U178" s="228"/>
      <c r="V178" s="228"/>
      <c r="W178" s="228"/>
      <c r="X178" s="228"/>
    </row>
    <row r="179" spans="1:24" ht="27.75" customHeight="1" x14ac:dyDescent="0.25">
      <c r="A179" s="582"/>
      <c r="B179" s="616">
        <f t="shared" si="8"/>
        <v>157</v>
      </c>
      <c r="C179" s="617"/>
      <c r="D179" s="614"/>
      <c r="E179" s="614"/>
      <c r="F179" s="614"/>
      <c r="G179" s="614"/>
      <c r="H179" s="614"/>
      <c r="I179" s="614"/>
      <c r="J179" s="614"/>
      <c r="K179" s="614"/>
      <c r="L179" s="618"/>
      <c r="M179" s="583"/>
      <c r="N179" s="598">
        <f t="shared" si="9"/>
        <v>0</v>
      </c>
      <c r="O179" s="585"/>
      <c r="P179" s="40"/>
      <c r="Q179" s="40">
        <f t="shared" si="10"/>
        <v>0</v>
      </c>
      <c r="R179" s="40">
        <f t="shared" si="11"/>
        <v>0</v>
      </c>
      <c r="S179" s="228"/>
      <c r="T179" s="228"/>
      <c r="U179" s="228"/>
      <c r="V179" s="228"/>
      <c r="W179" s="228"/>
      <c r="X179" s="228"/>
    </row>
    <row r="180" spans="1:24" ht="27.75" customHeight="1" x14ac:dyDescent="0.25">
      <c r="A180" s="582"/>
      <c r="B180" s="616">
        <f t="shared" si="8"/>
        <v>158</v>
      </c>
      <c r="C180" s="617"/>
      <c r="D180" s="614"/>
      <c r="E180" s="614"/>
      <c r="F180" s="614"/>
      <c r="G180" s="614"/>
      <c r="H180" s="614"/>
      <c r="I180" s="614"/>
      <c r="J180" s="614"/>
      <c r="K180" s="614"/>
      <c r="L180" s="618"/>
      <c r="M180" s="583"/>
      <c r="N180" s="598">
        <f t="shared" si="9"/>
        <v>0</v>
      </c>
      <c r="O180" s="585"/>
      <c r="P180" s="40"/>
      <c r="Q180" s="40">
        <f t="shared" si="10"/>
        <v>0</v>
      </c>
      <c r="R180" s="40">
        <f t="shared" si="11"/>
        <v>0</v>
      </c>
      <c r="S180" s="228"/>
      <c r="T180" s="228"/>
      <c r="U180" s="228"/>
      <c r="V180" s="228"/>
      <c r="W180" s="228"/>
      <c r="X180" s="228"/>
    </row>
    <row r="181" spans="1:24" ht="27.75" customHeight="1" x14ac:dyDescent="0.25">
      <c r="A181" s="582"/>
      <c r="B181" s="616">
        <f t="shared" si="8"/>
        <v>159</v>
      </c>
      <c r="C181" s="617"/>
      <c r="D181" s="614"/>
      <c r="E181" s="614"/>
      <c r="F181" s="614"/>
      <c r="G181" s="614"/>
      <c r="H181" s="614"/>
      <c r="I181" s="614"/>
      <c r="J181" s="614"/>
      <c r="K181" s="614"/>
      <c r="L181" s="618"/>
      <c r="M181" s="583"/>
      <c r="N181" s="598">
        <f t="shared" si="9"/>
        <v>0</v>
      </c>
      <c r="O181" s="585"/>
      <c r="P181" s="40"/>
      <c r="Q181" s="40">
        <f t="shared" si="10"/>
        <v>0</v>
      </c>
      <c r="R181" s="40">
        <f t="shared" si="11"/>
        <v>0</v>
      </c>
      <c r="S181" s="228"/>
      <c r="T181" s="228"/>
      <c r="U181" s="228"/>
      <c r="V181" s="228"/>
      <c r="W181" s="228"/>
      <c r="X181" s="228"/>
    </row>
    <row r="182" spans="1:24" ht="27.75" customHeight="1" x14ac:dyDescent="0.25">
      <c r="A182" s="582"/>
      <c r="B182" s="616">
        <f t="shared" si="8"/>
        <v>160</v>
      </c>
      <c r="C182" s="617"/>
      <c r="D182" s="614"/>
      <c r="E182" s="614"/>
      <c r="F182" s="614"/>
      <c r="G182" s="614"/>
      <c r="H182" s="614"/>
      <c r="I182" s="614"/>
      <c r="J182" s="614"/>
      <c r="K182" s="614"/>
      <c r="L182" s="618"/>
      <c r="M182" s="583"/>
      <c r="N182" s="598">
        <f t="shared" si="9"/>
        <v>0</v>
      </c>
      <c r="O182" s="585"/>
      <c r="P182" s="40"/>
      <c r="Q182" s="40">
        <f t="shared" si="10"/>
        <v>0</v>
      </c>
      <c r="R182" s="40">
        <f t="shared" si="11"/>
        <v>0</v>
      </c>
      <c r="S182" s="228"/>
      <c r="T182" s="228"/>
      <c r="U182" s="228"/>
      <c r="V182" s="228"/>
      <c r="W182" s="228"/>
      <c r="X182" s="228"/>
    </row>
    <row r="183" spans="1:24" ht="27.75" customHeight="1" x14ac:dyDescent="0.25">
      <c r="A183" s="582"/>
      <c r="B183" s="616">
        <f t="shared" si="8"/>
        <v>161</v>
      </c>
      <c r="C183" s="617"/>
      <c r="D183" s="614"/>
      <c r="E183" s="614"/>
      <c r="F183" s="614"/>
      <c r="G183" s="614"/>
      <c r="H183" s="614"/>
      <c r="I183" s="614"/>
      <c r="J183" s="614"/>
      <c r="K183" s="614"/>
      <c r="L183" s="618"/>
      <c r="M183" s="583"/>
      <c r="N183" s="598">
        <f t="shared" si="9"/>
        <v>0</v>
      </c>
      <c r="O183" s="585"/>
      <c r="P183" s="40"/>
      <c r="Q183" s="40">
        <f t="shared" si="10"/>
        <v>0</v>
      </c>
      <c r="R183" s="40">
        <f t="shared" si="11"/>
        <v>0</v>
      </c>
      <c r="S183" s="228"/>
      <c r="T183" s="228"/>
      <c r="U183" s="228"/>
      <c r="V183" s="228"/>
      <c r="W183" s="228"/>
      <c r="X183" s="228"/>
    </row>
    <row r="184" spans="1:24" ht="27.75" customHeight="1" x14ac:dyDescent="0.25">
      <c r="A184" s="582"/>
      <c r="B184" s="616">
        <f t="shared" si="8"/>
        <v>162</v>
      </c>
      <c r="C184" s="617"/>
      <c r="D184" s="614"/>
      <c r="E184" s="614"/>
      <c r="F184" s="614"/>
      <c r="G184" s="614"/>
      <c r="H184" s="614"/>
      <c r="I184" s="614"/>
      <c r="J184" s="614"/>
      <c r="K184" s="614"/>
      <c r="L184" s="618"/>
      <c r="M184" s="583"/>
      <c r="N184" s="598">
        <f t="shared" si="9"/>
        <v>0</v>
      </c>
      <c r="O184" s="585"/>
      <c r="P184" s="40"/>
      <c r="Q184" s="40">
        <f t="shared" si="10"/>
        <v>0</v>
      </c>
      <c r="R184" s="40">
        <f t="shared" si="11"/>
        <v>0</v>
      </c>
      <c r="S184" s="228"/>
      <c r="T184" s="228"/>
      <c r="U184" s="228"/>
      <c r="V184" s="228"/>
      <c r="W184" s="228"/>
      <c r="X184" s="228"/>
    </row>
    <row r="185" spans="1:24" ht="27.75" customHeight="1" x14ac:dyDescent="0.25">
      <c r="A185" s="582"/>
      <c r="B185" s="616">
        <f t="shared" si="8"/>
        <v>163</v>
      </c>
      <c r="C185" s="617"/>
      <c r="D185" s="614"/>
      <c r="E185" s="614"/>
      <c r="F185" s="614"/>
      <c r="G185" s="614"/>
      <c r="H185" s="614"/>
      <c r="I185" s="614"/>
      <c r="J185" s="614"/>
      <c r="K185" s="614"/>
      <c r="L185" s="618"/>
      <c r="M185" s="583"/>
      <c r="N185" s="598">
        <f t="shared" si="9"/>
        <v>0</v>
      </c>
      <c r="O185" s="585"/>
      <c r="P185" s="40"/>
      <c r="Q185" s="40">
        <f t="shared" si="10"/>
        <v>0</v>
      </c>
      <c r="R185" s="40">
        <f t="shared" si="11"/>
        <v>0</v>
      </c>
      <c r="S185" s="228"/>
      <c r="T185" s="228"/>
      <c r="U185" s="228"/>
      <c r="V185" s="228"/>
      <c r="W185" s="228"/>
      <c r="X185" s="228"/>
    </row>
    <row r="186" spans="1:24" ht="27.75" customHeight="1" x14ac:dyDescent="0.25">
      <c r="A186" s="582"/>
      <c r="B186" s="616">
        <f t="shared" si="8"/>
        <v>164</v>
      </c>
      <c r="C186" s="617"/>
      <c r="D186" s="614"/>
      <c r="E186" s="614"/>
      <c r="F186" s="614"/>
      <c r="G186" s="614"/>
      <c r="H186" s="614"/>
      <c r="I186" s="614"/>
      <c r="J186" s="614"/>
      <c r="K186" s="614"/>
      <c r="L186" s="618"/>
      <c r="M186" s="583"/>
      <c r="N186" s="598">
        <f t="shared" si="9"/>
        <v>0</v>
      </c>
      <c r="O186" s="585"/>
      <c r="P186" s="40"/>
      <c r="Q186" s="40">
        <f t="shared" si="10"/>
        <v>0</v>
      </c>
      <c r="R186" s="40">
        <f t="shared" si="11"/>
        <v>0</v>
      </c>
      <c r="S186" s="228"/>
      <c r="T186" s="228"/>
      <c r="U186" s="228"/>
      <c r="V186" s="228"/>
      <c r="W186" s="228"/>
      <c r="X186" s="228"/>
    </row>
    <row r="187" spans="1:24" ht="27.75" customHeight="1" x14ac:dyDescent="0.25">
      <c r="A187" s="582"/>
      <c r="B187" s="616">
        <f t="shared" si="8"/>
        <v>165</v>
      </c>
      <c r="C187" s="617"/>
      <c r="D187" s="614"/>
      <c r="E187" s="614"/>
      <c r="F187" s="614"/>
      <c r="G187" s="614"/>
      <c r="H187" s="614"/>
      <c r="I187" s="614"/>
      <c r="J187" s="614"/>
      <c r="K187" s="614"/>
      <c r="L187" s="618"/>
      <c r="M187" s="583"/>
      <c r="N187" s="598">
        <f t="shared" si="9"/>
        <v>0</v>
      </c>
      <c r="O187" s="585"/>
      <c r="P187" s="40"/>
      <c r="Q187" s="40">
        <f t="shared" si="10"/>
        <v>0</v>
      </c>
      <c r="R187" s="40">
        <f t="shared" si="11"/>
        <v>0</v>
      </c>
      <c r="S187" s="228"/>
      <c r="T187" s="228"/>
      <c r="U187" s="228"/>
      <c r="V187" s="228"/>
      <c r="W187" s="228"/>
      <c r="X187" s="228"/>
    </row>
    <row r="188" spans="1:24" ht="27.75" customHeight="1" x14ac:dyDescent="0.25">
      <c r="A188" s="582"/>
      <c r="B188" s="616">
        <f t="shared" si="8"/>
        <v>166</v>
      </c>
      <c r="C188" s="617"/>
      <c r="D188" s="614"/>
      <c r="E188" s="614"/>
      <c r="F188" s="614"/>
      <c r="G188" s="614"/>
      <c r="H188" s="614"/>
      <c r="I188" s="614"/>
      <c r="J188" s="614"/>
      <c r="K188" s="614"/>
      <c r="L188" s="618"/>
      <c r="M188" s="583"/>
      <c r="N188" s="598">
        <f t="shared" si="9"/>
        <v>0</v>
      </c>
      <c r="O188" s="585"/>
      <c r="P188" s="40"/>
      <c r="Q188" s="40">
        <f t="shared" si="10"/>
        <v>0</v>
      </c>
      <c r="R188" s="40">
        <f t="shared" si="11"/>
        <v>0</v>
      </c>
      <c r="S188" s="228"/>
      <c r="T188" s="228"/>
      <c r="U188" s="228"/>
      <c r="V188" s="228"/>
      <c r="W188" s="228"/>
      <c r="X188" s="228"/>
    </row>
    <row r="189" spans="1:24" ht="27.75" customHeight="1" x14ac:dyDescent="0.25">
      <c r="A189" s="582"/>
      <c r="B189" s="616">
        <f t="shared" si="8"/>
        <v>167</v>
      </c>
      <c r="C189" s="617"/>
      <c r="D189" s="614"/>
      <c r="E189" s="614"/>
      <c r="F189" s="614"/>
      <c r="G189" s="614"/>
      <c r="H189" s="614"/>
      <c r="I189" s="614"/>
      <c r="J189" s="614"/>
      <c r="K189" s="614"/>
      <c r="L189" s="618"/>
      <c r="M189" s="583"/>
      <c r="N189" s="598">
        <f t="shared" si="9"/>
        <v>0</v>
      </c>
      <c r="O189" s="585"/>
      <c r="P189" s="40"/>
      <c r="Q189" s="40">
        <f t="shared" si="10"/>
        <v>0</v>
      </c>
      <c r="R189" s="40">
        <f t="shared" si="11"/>
        <v>0</v>
      </c>
      <c r="S189" s="228"/>
      <c r="T189" s="228"/>
      <c r="U189" s="228"/>
      <c r="V189" s="228"/>
      <c r="W189" s="228"/>
      <c r="X189" s="228"/>
    </row>
    <row r="190" spans="1:24" ht="27.75" customHeight="1" x14ac:dyDescent="0.25">
      <c r="A190" s="582"/>
      <c r="B190" s="616">
        <f t="shared" si="8"/>
        <v>168</v>
      </c>
      <c r="C190" s="617"/>
      <c r="D190" s="614"/>
      <c r="E190" s="614"/>
      <c r="F190" s="614"/>
      <c r="G190" s="614"/>
      <c r="H190" s="614"/>
      <c r="I190" s="614"/>
      <c r="J190" s="614"/>
      <c r="K190" s="614"/>
      <c r="L190" s="618"/>
      <c r="M190" s="583"/>
      <c r="N190" s="598">
        <f t="shared" si="9"/>
        <v>0</v>
      </c>
      <c r="O190" s="585"/>
      <c r="P190" s="40"/>
      <c r="Q190" s="40">
        <f t="shared" si="10"/>
        <v>0</v>
      </c>
      <c r="R190" s="40">
        <f t="shared" si="11"/>
        <v>0</v>
      </c>
      <c r="S190" s="228"/>
      <c r="T190" s="228"/>
      <c r="U190" s="228"/>
      <c r="V190" s="228"/>
      <c r="W190" s="228"/>
      <c r="X190" s="228"/>
    </row>
    <row r="191" spans="1:24" ht="27.75" customHeight="1" x14ac:dyDescent="0.25">
      <c r="A191" s="582"/>
      <c r="B191" s="616">
        <f t="shared" si="8"/>
        <v>169</v>
      </c>
      <c r="C191" s="617"/>
      <c r="D191" s="614"/>
      <c r="E191" s="614"/>
      <c r="F191" s="614"/>
      <c r="G191" s="614"/>
      <c r="H191" s="614"/>
      <c r="I191" s="614"/>
      <c r="J191" s="614"/>
      <c r="K191" s="614"/>
      <c r="L191" s="618"/>
      <c r="M191" s="583"/>
      <c r="N191" s="598">
        <f t="shared" si="9"/>
        <v>0</v>
      </c>
      <c r="O191" s="585"/>
      <c r="P191" s="40"/>
      <c r="Q191" s="40">
        <f t="shared" si="10"/>
        <v>0</v>
      </c>
      <c r="R191" s="40">
        <f t="shared" si="11"/>
        <v>0</v>
      </c>
      <c r="S191" s="228"/>
      <c r="T191" s="228"/>
      <c r="U191" s="228"/>
      <c r="V191" s="228"/>
      <c r="W191" s="228"/>
      <c r="X191" s="228"/>
    </row>
    <row r="192" spans="1:24" ht="27.75" customHeight="1" x14ac:dyDescent="0.25">
      <c r="A192" s="582"/>
      <c r="B192" s="616">
        <f t="shared" si="8"/>
        <v>170</v>
      </c>
      <c r="C192" s="617"/>
      <c r="D192" s="614"/>
      <c r="E192" s="614"/>
      <c r="F192" s="614"/>
      <c r="G192" s="614"/>
      <c r="H192" s="614"/>
      <c r="I192" s="614"/>
      <c r="J192" s="614"/>
      <c r="K192" s="614"/>
      <c r="L192" s="618"/>
      <c r="M192" s="583"/>
      <c r="N192" s="598">
        <f t="shared" si="9"/>
        <v>0</v>
      </c>
      <c r="O192" s="585"/>
      <c r="P192" s="40"/>
      <c r="Q192" s="40">
        <f t="shared" si="10"/>
        <v>0</v>
      </c>
      <c r="R192" s="40">
        <f t="shared" si="11"/>
        <v>0</v>
      </c>
      <c r="S192" s="228"/>
      <c r="T192" s="228"/>
      <c r="U192" s="228"/>
      <c r="V192" s="228"/>
      <c r="W192" s="228"/>
      <c r="X192" s="228"/>
    </row>
    <row r="193" spans="1:24" ht="27.75" customHeight="1" x14ac:dyDescent="0.25">
      <c r="A193" s="582"/>
      <c r="B193" s="616">
        <f t="shared" si="8"/>
        <v>171</v>
      </c>
      <c r="C193" s="617"/>
      <c r="D193" s="614"/>
      <c r="E193" s="614"/>
      <c r="F193" s="614"/>
      <c r="G193" s="614"/>
      <c r="H193" s="614"/>
      <c r="I193" s="614"/>
      <c r="J193" s="614"/>
      <c r="K193" s="614"/>
      <c r="L193" s="618"/>
      <c r="M193" s="583"/>
      <c r="N193" s="598">
        <f t="shared" si="9"/>
        <v>0</v>
      </c>
      <c r="O193" s="585"/>
      <c r="P193" s="40"/>
      <c r="Q193" s="40">
        <f t="shared" si="10"/>
        <v>0</v>
      </c>
      <c r="R193" s="40">
        <f t="shared" si="11"/>
        <v>0</v>
      </c>
      <c r="S193" s="228"/>
      <c r="T193" s="228"/>
      <c r="U193" s="228"/>
      <c r="V193" s="228"/>
      <c r="W193" s="228"/>
      <c r="X193" s="228"/>
    </row>
    <row r="194" spans="1:24" ht="27.75" customHeight="1" x14ac:dyDescent="0.25">
      <c r="A194" s="582"/>
      <c r="B194" s="616">
        <f t="shared" si="8"/>
        <v>172</v>
      </c>
      <c r="C194" s="617"/>
      <c r="D194" s="614"/>
      <c r="E194" s="614"/>
      <c r="F194" s="614"/>
      <c r="G194" s="614"/>
      <c r="H194" s="614"/>
      <c r="I194" s="614"/>
      <c r="J194" s="614"/>
      <c r="K194" s="614"/>
      <c r="L194" s="618"/>
      <c r="M194" s="583"/>
      <c r="N194" s="598">
        <f t="shared" si="9"/>
        <v>0</v>
      </c>
      <c r="O194" s="585"/>
      <c r="P194" s="40"/>
      <c r="Q194" s="40">
        <f t="shared" si="10"/>
        <v>0</v>
      </c>
      <c r="R194" s="40">
        <f t="shared" si="11"/>
        <v>0</v>
      </c>
      <c r="S194" s="228"/>
      <c r="T194" s="228"/>
      <c r="U194" s="228"/>
      <c r="V194" s="228"/>
      <c r="W194" s="228"/>
      <c r="X194" s="228"/>
    </row>
    <row r="195" spans="1:24" ht="27.75" customHeight="1" x14ac:dyDescent="0.25">
      <c r="A195" s="582"/>
      <c r="B195" s="616">
        <f t="shared" si="8"/>
        <v>173</v>
      </c>
      <c r="C195" s="617"/>
      <c r="D195" s="614"/>
      <c r="E195" s="614"/>
      <c r="F195" s="614"/>
      <c r="G195" s="614"/>
      <c r="H195" s="614"/>
      <c r="I195" s="614"/>
      <c r="J195" s="614"/>
      <c r="K195" s="614"/>
      <c r="L195" s="618"/>
      <c r="M195" s="583"/>
      <c r="N195" s="598">
        <f t="shared" si="9"/>
        <v>0</v>
      </c>
      <c r="O195" s="585"/>
      <c r="P195" s="40"/>
      <c r="Q195" s="40">
        <f t="shared" si="10"/>
        <v>0</v>
      </c>
      <c r="R195" s="40">
        <f t="shared" si="11"/>
        <v>0</v>
      </c>
      <c r="S195" s="228"/>
      <c r="T195" s="228"/>
      <c r="U195" s="228"/>
      <c r="V195" s="228"/>
      <c r="W195" s="228"/>
      <c r="X195" s="228"/>
    </row>
    <row r="196" spans="1:24" ht="27.75" customHeight="1" x14ac:dyDescent="0.25">
      <c r="A196" s="582"/>
      <c r="B196" s="616">
        <f t="shared" si="8"/>
        <v>174</v>
      </c>
      <c r="C196" s="617"/>
      <c r="D196" s="614"/>
      <c r="E196" s="614"/>
      <c r="F196" s="614"/>
      <c r="G196" s="614"/>
      <c r="H196" s="614"/>
      <c r="I196" s="614"/>
      <c r="J196" s="614"/>
      <c r="K196" s="614"/>
      <c r="L196" s="618"/>
      <c r="M196" s="583"/>
      <c r="N196" s="598">
        <f t="shared" si="9"/>
        <v>0</v>
      </c>
      <c r="O196" s="585"/>
      <c r="P196" s="40"/>
      <c r="Q196" s="40">
        <f t="shared" si="10"/>
        <v>0</v>
      </c>
      <c r="R196" s="40">
        <f t="shared" si="11"/>
        <v>0</v>
      </c>
      <c r="S196" s="228"/>
      <c r="T196" s="228"/>
      <c r="U196" s="228"/>
      <c r="V196" s="228"/>
      <c r="W196" s="228"/>
      <c r="X196" s="228"/>
    </row>
    <row r="197" spans="1:24" ht="27.75" customHeight="1" x14ac:dyDescent="0.25">
      <c r="A197" s="582"/>
      <c r="B197" s="616">
        <f t="shared" si="8"/>
        <v>175</v>
      </c>
      <c r="C197" s="617"/>
      <c r="D197" s="614"/>
      <c r="E197" s="614"/>
      <c r="F197" s="614"/>
      <c r="G197" s="614"/>
      <c r="H197" s="614"/>
      <c r="I197" s="614"/>
      <c r="J197" s="614"/>
      <c r="K197" s="614"/>
      <c r="L197" s="618"/>
      <c r="M197" s="583"/>
      <c r="N197" s="598">
        <f t="shared" si="9"/>
        <v>0</v>
      </c>
      <c r="O197" s="585"/>
      <c r="P197" s="40"/>
      <c r="Q197" s="40">
        <f t="shared" si="10"/>
        <v>0</v>
      </c>
      <c r="R197" s="40">
        <f t="shared" si="11"/>
        <v>0</v>
      </c>
      <c r="S197" s="228"/>
      <c r="T197" s="228"/>
      <c r="U197" s="228"/>
      <c r="V197" s="228"/>
      <c r="W197" s="228"/>
      <c r="X197" s="228"/>
    </row>
    <row r="198" spans="1:24" ht="27.75" customHeight="1" x14ac:dyDescent="0.25">
      <c r="A198" s="582"/>
      <c r="B198" s="616">
        <f t="shared" si="8"/>
        <v>176</v>
      </c>
      <c r="C198" s="617"/>
      <c r="D198" s="614"/>
      <c r="E198" s="614"/>
      <c r="F198" s="614"/>
      <c r="G198" s="614"/>
      <c r="H198" s="614"/>
      <c r="I198" s="614"/>
      <c r="J198" s="614"/>
      <c r="K198" s="614"/>
      <c r="L198" s="618"/>
      <c r="M198" s="583"/>
      <c r="N198" s="598">
        <f t="shared" si="9"/>
        <v>0</v>
      </c>
      <c r="O198" s="585"/>
      <c r="P198" s="40"/>
      <c r="Q198" s="40">
        <f t="shared" si="10"/>
        <v>0</v>
      </c>
      <c r="R198" s="40">
        <f t="shared" si="11"/>
        <v>0</v>
      </c>
      <c r="S198" s="228"/>
      <c r="T198" s="228"/>
      <c r="U198" s="228"/>
      <c r="V198" s="228"/>
      <c r="W198" s="228"/>
      <c r="X198" s="228"/>
    </row>
    <row r="199" spans="1:24" ht="27.75" customHeight="1" x14ac:dyDescent="0.25">
      <c r="A199" s="582"/>
      <c r="B199" s="616">
        <f t="shared" si="8"/>
        <v>177</v>
      </c>
      <c r="C199" s="617"/>
      <c r="D199" s="614"/>
      <c r="E199" s="614"/>
      <c r="F199" s="614"/>
      <c r="G199" s="614"/>
      <c r="H199" s="614"/>
      <c r="I199" s="614"/>
      <c r="J199" s="614"/>
      <c r="K199" s="614"/>
      <c r="L199" s="618"/>
      <c r="M199" s="583"/>
      <c r="N199" s="598">
        <f t="shared" si="9"/>
        <v>0</v>
      </c>
      <c r="O199" s="585"/>
      <c r="P199" s="40"/>
      <c r="Q199" s="40">
        <f t="shared" si="10"/>
        <v>0</v>
      </c>
      <c r="R199" s="40">
        <f t="shared" si="11"/>
        <v>0</v>
      </c>
      <c r="S199" s="228"/>
      <c r="T199" s="228"/>
      <c r="U199" s="228"/>
      <c r="V199" s="228"/>
      <c r="W199" s="228"/>
      <c r="X199" s="228"/>
    </row>
    <row r="200" spans="1:24" ht="27.75" customHeight="1" x14ac:dyDescent="0.25">
      <c r="A200" s="582"/>
      <c r="B200" s="616">
        <f t="shared" si="8"/>
        <v>178</v>
      </c>
      <c r="C200" s="617"/>
      <c r="D200" s="614"/>
      <c r="E200" s="614"/>
      <c r="F200" s="614"/>
      <c r="G200" s="614"/>
      <c r="H200" s="614"/>
      <c r="I200" s="614"/>
      <c r="J200" s="614"/>
      <c r="K200" s="614"/>
      <c r="L200" s="618"/>
      <c r="M200" s="583"/>
      <c r="N200" s="598">
        <f t="shared" si="9"/>
        <v>0</v>
      </c>
      <c r="O200" s="585"/>
      <c r="P200" s="40"/>
      <c r="Q200" s="40">
        <f t="shared" si="10"/>
        <v>0</v>
      </c>
      <c r="R200" s="40">
        <f t="shared" si="11"/>
        <v>0</v>
      </c>
      <c r="S200" s="228"/>
      <c r="T200" s="228"/>
      <c r="U200" s="228"/>
      <c r="V200" s="228"/>
      <c r="W200" s="228"/>
      <c r="X200" s="228"/>
    </row>
    <row r="201" spans="1:24" ht="27.75" customHeight="1" x14ac:dyDescent="0.25">
      <c r="A201" s="582"/>
      <c r="B201" s="616">
        <f t="shared" si="8"/>
        <v>179</v>
      </c>
      <c r="C201" s="617"/>
      <c r="D201" s="614"/>
      <c r="E201" s="614"/>
      <c r="F201" s="614"/>
      <c r="G201" s="614"/>
      <c r="H201" s="614"/>
      <c r="I201" s="614"/>
      <c r="J201" s="614"/>
      <c r="K201" s="614"/>
      <c r="L201" s="618"/>
      <c r="M201" s="583"/>
      <c r="N201" s="598">
        <f t="shared" si="9"/>
        <v>0</v>
      </c>
      <c r="O201" s="585"/>
      <c r="P201" s="40"/>
      <c r="Q201" s="40">
        <f t="shared" si="10"/>
        <v>0</v>
      </c>
      <c r="R201" s="40">
        <f t="shared" si="11"/>
        <v>0</v>
      </c>
      <c r="S201" s="228"/>
      <c r="T201" s="228"/>
      <c r="U201" s="228"/>
      <c r="V201" s="228"/>
      <c r="W201" s="228"/>
      <c r="X201" s="228"/>
    </row>
    <row r="202" spans="1:24" ht="27.75" customHeight="1" x14ac:dyDescent="0.25">
      <c r="A202" s="582"/>
      <c r="B202" s="616">
        <f t="shared" si="8"/>
        <v>180</v>
      </c>
      <c r="C202" s="617"/>
      <c r="D202" s="614"/>
      <c r="E202" s="614"/>
      <c r="F202" s="614"/>
      <c r="G202" s="614"/>
      <c r="H202" s="614"/>
      <c r="I202" s="614"/>
      <c r="J202" s="614"/>
      <c r="K202" s="614"/>
      <c r="L202" s="618"/>
      <c r="M202" s="583"/>
      <c r="N202" s="598">
        <f t="shared" si="9"/>
        <v>0</v>
      </c>
      <c r="O202" s="585"/>
      <c r="P202" s="40"/>
      <c r="Q202" s="40">
        <f t="shared" si="10"/>
        <v>0</v>
      </c>
      <c r="R202" s="40">
        <f t="shared" si="11"/>
        <v>0</v>
      </c>
      <c r="S202" s="228"/>
      <c r="T202" s="228"/>
      <c r="U202" s="228"/>
      <c r="V202" s="228"/>
      <c r="W202" s="228"/>
      <c r="X202" s="228"/>
    </row>
    <row r="203" spans="1:24" ht="27.75" customHeight="1" x14ac:dyDescent="0.25">
      <c r="A203" s="582"/>
      <c r="B203" s="616">
        <f t="shared" si="8"/>
        <v>181</v>
      </c>
      <c r="C203" s="617"/>
      <c r="D203" s="614"/>
      <c r="E203" s="614"/>
      <c r="F203" s="614"/>
      <c r="G203" s="614"/>
      <c r="H203" s="614"/>
      <c r="I203" s="614"/>
      <c r="J203" s="614"/>
      <c r="K203" s="614"/>
      <c r="L203" s="618"/>
      <c r="M203" s="583"/>
      <c r="N203" s="598">
        <f t="shared" si="9"/>
        <v>0</v>
      </c>
      <c r="O203" s="585"/>
      <c r="P203" s="40"/>
      <c r="Q203" s="40">
        <f t="shared" si="10"/>
        <v>0</v>
      </c>
      <c r="R203" s="40">
        <f t="shared" si="11"/>
        <v>0</v>
      </c>
      <c r="S203" s="228"/>
      <c r="T203" s="228"/>
      <c r="U203" s="228"/>
      <c r="V203" s="228"/>
      <c r="W203" s="228"/>
      <c r="X203" s="228"/>
    </row>
    <row r="204" spans="1:24" ht="27.75" customHeight="1" x14ac:dyDescent="0.25">
      <c r="A204" s="582"/>
      <c r="B204" s="616">
        <f t="shared" si="8"/>
        <v>182</v>
      </c>
      <c r="C204" s="617"/>
      <c r="D204" s="614"/>
      <c r="E204" s="614"/>
      <c r="F204" s="614"/>
      <c r="G204" s="614"/>
      <c r="H204" s="614"/>
      <c r="I204" s="614"/>
      <c r="J204" s="614"/>
      <c r="K204" s="614"/>
      <c r="L204" s="618"/>
      <c r="M204" s="583"/>
      <c r="N204" s="598">
        <f t="shared" si="9"/>
        <v>0</v>
      </c>
      <c r="O204" s="585"/>
      <c r="P204" s="40"/>
      <c r="Q204" s="40">
        <f t="shared" si="10"/>
        <v>0</v>
      </c>
      <c r="R204" s="40">
        <f t="shared" si="11"/>
        <v>0</v>
      </c>
      <c r="S204" s="228"/>
      <c r="T204" s="228"/>
      <c r="U204" s="228"/>
      <c r="V204" s="228"/>
      <c r="W204" s="228"/>
      <c r="X204" s="228"/>
    </row>
    <row r="205" spans="1:24" ht="27.75" customHeight="1" x14ac:dyDescent="0.25">
      <c r="A205" s="582"/>
      <c r="B205" s="616">
        <f t="shared" si="8"/>
        <v>183</v>
      </c>
      <c r="C205" s="617"/>
      <c r="D205" s="614"/>
      <c r="E205" s="614"/>
      <c r="F205" s="614"/>
      <c r="G205" s="614"/>
      <c r="H205" s="614"/>
      <c r="I205" s="614"/>
      <c r="J205" s="614"/>
      <c r="K205" s="614"/>
      <c r="L205" s="618"/>
      <c r="M205" s="583"/>
      <c r="N205" s="598">
        <f t="shared" si="9"/>
        <v>0</v>
      </c>
      <c r="O205" s="585"/>
      <c r="P205" s="40"/>
      <c r="Q205" s="40">
        <f t="shared" si="10"/>
        <v>0</v>
      </c>
      <c r="R205" s="40">
        <f t="shared" si="11"/>
        <v>0</v>
      </c>
      <c r="S205" s="228"/>
      <c r="T205" s="228"/>
      <c r="U205" s="228"/>
      <c r="V205" s="228"/>
      <c r="W205" s="228"/>
      <c r="X205" s="228"/>
    </row>
    <row r="206" spans="1:24" ht="27.75" customHeight="1" x14ac:dyDescent="0.25">
      <c r="A206" s="582"/>
      <c r="B206" s="616">
        <f t="shared" si="8"/>
        <v>184</v>
      </c>
      <c r="C206" s="617"/>
      <c r="D206" s="614"/>
      <c r="E206" s="614"/>
      <c r="F206" s="614"/>
      <c r="G206" s="614"/>
      <c r="H206" s="614"/>
      <c r="I206" s="614"/>
      <c r="J206" s="614"/>
      <c r="K206" s="614"/>
      <c r="L206" s="618"/>
      <c r="M206" s="583"/>
      <c r="N206" s="598">
        <f t="shared" si="9"/>
        <v>0</v>
      </c>
      <c r="O206" s="585"/>
      <c r="P206" s="40"/>
      <c r="Q206" s="40">
        <f t="shared" si="10"/>
        <v>0</v>
      </c>
      <c r="R206" s="40">
        <f t="shared" si="11"/>
        <v>0</v>
      </c>
      <c r="S206" s="228"/>
      <c r="T206" s="228"/>
      <c r="U206" s="228"/>
      <c r="V206" s="228"/>
      <c r="W206" s="228"/>
      <c r="X206" s="228"/>
    </row>
    <row r="207" spans="1:24" ht="27.75" customHeight="1" x14ac:dyDescent="0.25">
      <c r="A207" s="582"/>
      <c r="B207" s="616">
        <f t="shared" si="8"/>
        <v>185</v>
      </c>
      <c r="C207" s="617"/>
      <c r="D207" s="614"/>
      <c r="E207" s="614"/>
      <c r="F207" s="614"/>
      <c r="G207" s="614"/>
      <c r="H207" s="614"/>
      <c r="I207" s="614"/>
      <c r="J207" s="614"/>
      <c r="K207" s="614"/>
      <c r="L207" s="618"/>
      <c r="M207" s="583"/>
      <c r="N207" s="598">
        <f t="shared" si="9"/>
        <v>0</v>
      </c>
      <c r="O207" s="585"/>
      <c r="P207" s="40"/>
      <c r="Q207" s="40">
        <f t="shared" si="10"/>
        <v>0</v>
      </c>
      <c r="R207" s="40">
        <f t="shared" si="11"/>
        <v>0</v>
      </c>
      <c r="S207" s="228"/>
      <c r="T207" s="228"/>
      <c r="U207" s="228"/>
      <c r="V207" s="228"/>
      <c r="W207" s="228"/>
      <c r="X207" s="228"/>
    </row>
    <row r="208" spans="1:24" ht="27.75" customHeight="1" x14ac:dyDescent="0.25">
      <c r="A208" s="582"/>
      <c r="B208" s="616">
        <f t="shared" si="8"/>
        <v>186</v>
      </c>
      <c r="C208" s="617"/>
      <c r="D208" s="614"/>
      <c r="E208" s="614"/>
      <c r="F208" s="614"/>
      <c r="G208" s="614"/>
      <c r="H208" s="614"/>
      <c r="I208" s="614"/>
      <c r="J208" s="614"/>
      <c r="K208" s="614"/>
      <c r="L208" s="618"/>
      <c r="M208" s="583"/>
      <c r="N208" s="598">
        <f t="shared" si="9"/>
        <v>0</v>
      </c>
      <c r="O208" s="585"/>
      <c r="P208" s="40"/>
      <c r="Q208" s="40">
        <f t="shared" si="10"/>
        <v>0</v>
      </c>
      <c r="R208" s="40">
        <f t="shared" si="11"/>
        <v>0</v>
      </c>
      <c r="S208" s="228"/>
      <c r="T208" s="228"/>
      <c r="U208" s="228"/>
      <c r="V208" s="228"/>
      <c r="W208" s="228"/>
      <c r="X208" s="228"/>
    </row>
    <row r="209" spans="1:24" ht="27.75" customHeight="1" x14ac:dyDescent="0.25">
      <c r="A209" s="582"/>
      <c r="B209" s="616">
        <f t="shared" si="8"/>
        <v>187</v>
      </c>
      <c r="C209" s="617"/>
      <c r="D209" s="614"/>
      <c r="E209" s="614"/>
      <c r="F209" s="614"/>
      <c r="G209" s="614"/>
      <c r="H209" s="614"/>
      <c r="I209" s="614"/>
      <c r="J209" s="614"/>
      <c r="K209" s="614"/>
      <c r="L209" s="618"/>
      <c r="M209" s="583"/>
      <c r="N209" s="598">
        <f t="shared" si="9"/>
        <v>0</v>
      </c>
      <c r="O209" s="585"/>
      <c r="P209" s="40"/>
      <c r="Q209" s="40">
        <f t="shared" si="10"/>
        <v>0</v>
      </c>
      <c r="R209" s="40">
        <f t="shared" si="11"/>
        <v>0</v>
      </c>
      <c r="S209" s="228"/>
      <c r="T209" s="228"/>
      <c r="U209" s="228"/>
      <c r="V209" s="228"/>
      <c r="W209" s="228"/>
      <c r="X209" s="228"/>
    </row>
    <row r="210" spans="1:24" ht="27.75" customHeight="1" x14ac:dyDescent="0.25">
      <c r="A210" s="582"/>
      <c r="B210" s="616">
        <f t="shared" si="8"/>
        <v>188</v>
      </c>
      <c r="C210" s="617"/>
      <c r="D210" s="614"/>
      <c r="E210" s="614"/>
      <c r="F210" s="614"/>
      <c r="G210" s="614"/>
      <c r="H210" s="614"/>
      <c r="I210" s="614"/>
      <c r="J210" s="614"/>
      <c r="K210" s="614"/>
      <c r="L210" s="618"/>
      <c r="M210" s="583"/>
      <c r="N210" s="598">
        <f t="shared" si="9"/>
        <v>0</v>
      </c>
      <c r="O210" s="585"/>
      <c r="P210" s="40"/>
      <c r="Q210" s="40">
        <f t="shared" si="10"/>
        <v>0</v>
      </c>
      <c r="R210" s="40">
        <f t="shared" si="11"/>
        <v>0</v>
      </c>
      <c r="S210" s="228"/>
      <c r="T210" s="228"/>
      <c r="U210" s="228"/>
      <c r="V210" s="228"/>
      <c r="W210" s="228"/>
      <c r="X210" s="228"/>
    </row>
    <row r="211" spans="1:24" ht="27.75" customHeight="1" x14ac:dyDescent="0.25">
      <c r="A211" s="582"/>
      <c r="B211" s="616">
        <f t="shared" si="8"/>
        <v>189</v>
      </c>
      <c r="C211" s="617"/>
      <c r="D211" s="614"/>
      <c r="E211" s="614"/>
      <c r="F211" s="614"/>
      <c r="G211" s="614"/>
      <c r="H211" s="614"/>
      <c r="I211" s="614"/>
      <c r="J211" s="614"/>
      <c r="K211" s="614"/>
      <c r="L211" s="618"/>
      <c r="M211" s="583"/>
      <c r="N211" s="598">
        <f t="shared" si="9"/>
        <v>0</v>
      </c>
      <c r="O211" s="585"/>
      <c r="P211" s="40"/>
      <c r="Q211" s="40">
        <f t="shared" si="10"/>
        <v>0</v>
      </c>
      <c r="R211" s="40">
        <f t="shared" si="11"/>
        <v>0</v>
      </c>
      <c r="S211" s="228"/>
      <c r="T211" s="228"/>
      <c r="U211" s="228"/>
      <c r="V211" s="228"/>
      <c r="W211" s="228"/>
      <c r="X211" s="228"/>
    </row>
    <row r="212" spans="1:24" ht="27.75" customHeight="1" x14ac:dyDescent="0.25">
      <c r="A212" s="582"/>
      <c r="B212" s="616">
        <f t="shared" si="8"/>
        <v>190</v>
      </c>
      <c r="C212" s="617"/>
      <c r="D212" s="614"/>
      <c r="E212" s="614"/>
      <c r="F212" s="614"/>
      <c r="G212" s="614"/>
      <c r="H212" s="614"/>
      <c r="I212" s="614"/>
      <c r="J212" s="614"/>
      <c r="K212" s="614"/>
      <c r="L212" s="618"/>
      <c r="M212" s="583"/>
      <c r="N212" s="598">
        <f t="shared" si="9"/>
        <v>0</v>
      </c>
      <c r="O212" s="585"/>
      <c r="P212" s="40"/>
      <c r="Q212" s="40">
        <f t="shared" si="10"/>
        <v>0</v>
      </c>
      <c r="R212" s="40">
        <f t="shared" si="11"/>
        <v>0</v>
      </c>
      <c r="S212" s="228"/>
      <c r="T212" s="228"/>
      <c r="U212" s="228"/>
      <c r="V212" s="228"/>
      <c r="W212" s="228"/>
      <c r="X212" s="228"/>
    </row>
    <row r="213" spans="1:24" ht="27.75" customHeight="1" x14ac:dyDescent="0.25">
      <c r="A213" s="582"/>
      <c r="B213" s="616">
        <f t="shared" si="8"/>
        <v>191</v>
      </c>
      <c r="C213" s="617"/>
      <c r="D213" s="614"/>
      <c r="E213" s="614"/>
      <c r="F213" s="614"/>
      <c r="G213" s="614"/>
      <c r="H213" s="614"/>
      <c r="I213" s="614"/>
      <c r="J213" s="614"/>
      <c r="K213" s="614"/>
      <c r="L213" s="618"/>
      <c r="M213" s="583"/>
      <c r="N213" s="598">
        <f t="shared" si="9"/>
        <v>0</v>
      </c>
      <c r="O213" s="585"/>
      <c r="P213" s="40"/>
      <c r="Q213" s="40">
        <f t="shared" si="10"/>
        <v>0</v>
      </c>
      <c r="R213" s="40">
        <f t="shared" si="11"/>
        <v>0</v>
      </c>
      <c r="S213" s="228"/>
      <c r="T213" s="228"/>
      <c r="U213" s="228"/>
      <c r="V213" s="228"/>
      <c r="W213" s="228"/>
      <c r="X213" s="228"/>
    </row>
    <row r="214" spans="1:24" ht="27.75" customHeight="1" x14ac:dyDescent="0.25">
      <c r="A214" s="582"/>
      <c r="B214" s="616">
        <f t="shared" si="8"/>
        <v>192</v>
      </c>
      <c r="C214" s="617"/>
      <c r="D214" s="614"/>
      <c r="E214" s="614"/>
      <c r="F214" s="614"/>
      <c r="G214" s="614"/>
      <c r="H214" s="614"/>
      <c r="I214" s="614"/>
      <c r="J214" s="614"/>
      <c r="K214" s="614"/>
      <c r="L214" s="618"/>
      <c r="M214" s="583"/>
      <c r="N214" s="598">
        <f t="shared" si="9"/>
        <v>0</v>
      </c>
      <c r="O214" s="585"/>
      <c r="P214" s="40"/>
      <c r="Q214" s="40">
        <f t="shared" si="10"/>
        <v>0</v>
      </c>
      <c r="R214" s="40">
        <f t="shared" si="11"/>
        <v>0</v>
      </c>
      <c r="S214" s="228"/>
      <c r="T214" s="228"/>
      <c r="U214" s="228"/>
      <c r="V214" s="228"/>
      <c r="W214" s="228"/>
      <c r="X214" s="228"/>
    </row>
    <row r="215" spans="1:24" ht="27.75" customHeight="1" x14ac:dyDescent="0.25">
      <c r="A215" s="582"/>
      <c r="B215" s="616">
        <f t="shared" ref="B215:B278" si="12">ROW()-GLline-1</f>
        <v>193</v>
      </c>
      <c r="C215" s="617"/>
      <c r="D215" s="614"/>
      <c r="E215" s="614"/>
      <c r="F215" s="614"/>
      <c r="G215" s="614"/>
      <c r="H215" s="614"/>
      <c r="I215" s="614"/>
      <c r="J215" s="614"/>
      <c r="K215" s="614"/>
      <c r="L215" s="618"/>
      <c r="M215" s="583"/>
      <c r="N215" s="598">
        <f t="shared" ref="N215:N278" si="13">(+Q215+R215)*PDArate</f>
        <v>0</v>
      </c>
      <c r="O215" s="585"/>
      <c r="P215" s="40"/>
      <c r="Q215" s="40">
        <f t="shared" si="10"/>
        <v>0</v>
      </c>
      <c r="R215" s="40">
        <f t="shared" si="11"/>
        <v>0</v>
      </c>
      <c r="S215" s="228"/>
      <c r="T215" s="228"/>
      <c r="U215" s="228"/>
      <c r="V215" s="228"/>
      <c r="W215" s="228"/>
      <c r="X215" s="228"/>
    </row>
    <row r="216" spans="1:24" ht="27.75" customHeight="1" x14ac:dyDescent="0.25">
      <c r="A216" s="582"/>
      <c r="B216" s="616">
        <f t="shared" si="12"/>
        <v>194</v>
      </c>
      <c r="C216" s="617"/>
      <c r="D216" s="614"/>
      <c r="E216" s="614"/>
      <c r="F216" s="614"/>
      <c r="G216" s="614"/>
      <c r="H216" s="614"/>
      <c r="I216" s="614"/>
      <c r="J216" s="614"/>
      <c r="K216" s="614"/>
      <c r="L216" s="618"/>
      <c r="M216" s="583"/>
      <c r="N216" s="598">
        <f t="shared" si="13"/>
        <v>0</v>
      </c>
      <c r="O216" s="585"/>
      <c r="P216" s="40"/>
      <c r="Q216" s="40">
        <f t="shared" ref="Q216:Q279" si="14">SUMIF(Q4GrwrNum,B216,Q4GrwrValue)</f>
        <v>0</v>
      </c>
      <c r="R216" s="40">
        <f t="shared" ref="R216:R279" si="15">SUMIF(DPGrwrNum,B216,DPGrwrValue)</f>
        <v>0</v>
      </c>
      <c r="S216" s="228"/>
      <c r="T216" s="228"/>
      <c r="U216" s="228"/>
      <c r="V216" s="228"/>
      <c r="W216" s="228"/>
      <c r="X216" s="228"/>
    </row>
    <row r="217" spans="1:24" ht="27.75" customHeight="1" x14ac:dyDescent="0.25">
      <c r="A217" s="582"/>
      <c r="B217" s="616">
        <f t="shared" si="12"/>
        <v>195</v>
      </c>
      <c r="C217" s="617"/>
      <c r="D217" s="614"/>
      <c r="E217" s="614"/>
      <c r="F217" s="614"/>
      <c r="G217" s="614"/>
      <c r="H217" s="614"/>
      <c r="I217" s="614"/>
      <c r="J217" s="614"/>
      <c r="K217" s="614"/>
      <c r="L217" s="618"/>
      <c r="M217" s="583"/>
      <c r="N217" s="598">
        <f t="shared" si="13"/>
        <v>0</v>
      </c>
      <c r="O217" s="585"/>
      <c r="P217" s="40"/>
      <c r="Q217" s="40">
        <f t="shared" si="14"/>
        <v>0</v>
      </c>
      <c r="R217" s="40">
        <f t="shared" si="15"/>
        <v>0</v>
      </c>
      <c r="S217" s="228"/>
      <c r="T217" s="228"/>
      <c r="U217" s="228"/>
      <c r="V217" s="228"/>
      <c r="W217" s="228"/>
      <c r="X217" s="228"/>
    </row>
    <row r="218" spans="1:24" ht="27.75" customHeight="1" x14ac:dyDescent="0.25">
      <c r="A218" s="582"/>
      <c r="B218" s="616">
        <f t="shared" si="12"/>
        <v>196</v>
      </c>
      <c r="C218" s="617"/>
      <c r="D218" s="614"/>
      <c r="E218" s="614"/>
      <c r="F218" s="614"/>
      <c r="G218" s="614"/>
      <c r="H218" s="614"/>
      <c r="I218" s="614"/>
      <c r="J218" s="614"/>
      <c r="K218" s="614"/>
      <c r="L218" s="618"/>
      <c r="M218" s="583"/>
      <c r="N218" s="598">
        <f t="shared" si="13"/>
        <v>0</v>
      </c>
      <c r="O218" s="585"/>
      <c r="P218" s="40"/>
      <c r="Q218" s="40">
        <f t="shared" si="14"/>
        <v>0</v>
      </c>
      <c r="R218" s="40">
        <f t="shared" si="15"/>
        <v>0</v>
      </c>
      <c r="S218" s="228"/>
      <c r="T218" s="228"/>
      <c r="U218" s="228"/>
      <c r="V218" s="228"/>
      <c r="W218" s="228"/>
      <c r="X218" s="228"/>
    </row>
    <row r="219" spans="1:24" ht="27.75" customHeight="1" x14ac:dyDescent="0.25">
      <c r="A219" s="582"/>
      <c r="B219" s="616">
        <f t="shared" si="12"/>
        <v>197</v>
      </c>
      <c r="C219" s="617"/>
      <c r="D219" s="614"/>
      <c r="E219" s="614"/>
      <c r="F219" s="614"/>
      <c r="G219" s="614"/>
      <c r="H219" s="614"/>
      <c r="I219" s="614"/>
      <c r="J219" s="614"/>
      <c r="K219" s="614"/>
      <c r="L219" s="618"/>
      <c r="M219" s="583"/>
      <c r="N219" s="598">
        <f t="shared" si="13"/>
        <v>0</v>
      </c>
      <c r="O219" s="585"/>
      <c r="P219" s="40"/>
      <c r="Q219" s="40">
        <f t="shared" si="14"/>
        <v>0</v>
      </c>
      <c r="R219" s="40">
        <f t="shared" si="15"/>
        <v>0</v>
      </c>
      <c r="S219" s="228"/>
      <c r="T219" s="228"/>
      <c r="U219" s="228"/>
      <c r="V219" s="228"/>
      <c r="W219" s="228"/>
      <c r="X219" s="228"/>
    </row>
    <row r="220" spans="1:24" ht="27.75" customHeight="1" x14ac:dyDescent="0.25">
      <c r="A220" s="582"/>
      <c r="B220" s="616">
        <f t="shared" si="12"/>
        <v>198</v>
      </c>
      <c r="C220" s="617"/>
      <c r="D220" s="614"/>
      <c r="E220" s="614"/>
      <c r="F220" s="614"/>
      <c r="G220" s="614"/>
      <c r="H220" s="614"/>
      <c r="I220" s="614"/>
      <c r="J220" s="614"/>
      <c r="K220" s="614"/>
      <c r="L220" s="618"/>
      <c r="M220" s="583"/>
      <c r="N220" s="598">
        <f t="shared" si="13"/>
        <v>0</v>
      </c>
      <c r="O220" s="585"/>
      <c r="P220" s="40"/>
      <c r="Q220" s="40">
        <f t="shared" si="14"/>
        <v>0</v>
      </c>
      <c r="R220" s="40">
        <f t="shared" si="15"/>
        <v>0</v>
      </c>
      <c r="S220" s="228"/>
      <c r="T220" s="228"/>
      <c r="U220" s="228"/>
      <c r="V220" s="228"/>
      <c r="W220" s="228"/>
      <c r="X220" s="228"/>
    </row>
    <row r="221" spans="1:24" ht="27.75" customHeight="1" x14ac:dyDescent="0.25">
      <c r="A221" s="582"/>
      <c r="B221" s="616">
        <f t="shared" si="12"/>
        <v>199</v>
      </c>
      <c r="C221" s="617"/>
      <c r="D221" s="614"/>
      <c r="E221" s="614"/>
      <c r="F221" s="614"/>
      <c r="G221" s="614"/>
      <c r="H221" s="614"/>
      <c r="I221" s="614"/>
      <c r="J221" s="614"/>
      <c r="K221" s="614"/>
      <c r="L221" s="618"/>
      <c r="M221" s="583"/>
      <c r="N221" s="598">
        <f t="shared" si="13"/>
        <v>0</v>
      </c>
      <c r="O221" s="585"/>
      <c r="P221" s="40"/>
      <c r="Q221" s="40">
        <f t="shared" si="14"/>
        <v>0</v>
      </c>
      <c r="R221" s="40">
        <f t="shared" si="15"/>
        <v>0</v>
      </c>
      <c r="S221" s="228"/>
      <c r="T221" s="228"/>
      <c r="U221" s="228"/>
      <c r="V221" s="228"/>
      <c r="W221" s="228"/>
      <c r="X221" s="228"/>
    </row>
    <row r="222" spans="1:24" ht="27.75" customHeight="1" x14ac:dyDescent="0.25">
      <c r="A222" s="582"/>
      <c r="B222" s="616">
        <f t="shared" si="12"/>
        <v>200</v>
      </c>
      <c r="C222" s="617"/>
      <c r="D222" s="614"/>
      <c r="E222" s="614"/>
      <c r="F222" s="614"/>
      <c r="G222" s="614"/>
      <c r="H222" s="614"/>
      <c r="I222" s="614"/>
      <c r="J222" s="614"/>
      <c r="K222" s="614"/>
      <c r="L222" s="618"/>
      <c r="M222" s="583"/>
      <c r="N222" s="598">
        <f t="shared" si="13"/>
        <v>0</v>
      </c>
      <c r="O222" s="585"/>
      <c r="P222" s="40"/>
      <c r="Q222" s="40">
        <f t="shared" si="14"/>
        <v>0</v>
      </c>
      <c r="R222" s="40">
        <f t="shared" si="15"/>
        <v>0</v>
      </c>
      <c r="S222" s="228"/>
      <c r="T222" s="228"/>
      <c r="U222" s="228"/>
      <c r="V222" s="228"/>
      <c r="W222" s="228"/>
      <c r="X222" s="228"/>
    </row>
    <row r="223" spans="1:24" ht="27.75" customHeight="1" x14ac:dyDescent="0.25">
      <c r="A223" s="582"/>
      <c r="B223" s="616">
        <f t="shared" si="12"/>
        <v>201</v>
      </c>
      <c r="C223" s="617"/>
      <c r="D223" s="614"/>
      <c r="E223" s="614"/>
      <c r="F223" s="614"/>
      <c r="G223" s="614"/>
      <c r="H223" s="614"/>
      <c r="I223" s="614"/>
      <c r="J223" s="614"/>
      <c r="K223" s="614"/>
      <c r="L223" s="618"/>
      <c r="M223" s="583"/>
      <c r="N223" s="598">
        <f t="shared" si="13"/>
        <v>0</v>
      </c>
      <c r="O223" s="585"/>
      <c r="P223" s="40"/>
      <c r="Q223" s="40">
        <f t="shared" si="14"/>
        <v>0</v>
      </c>
      <c r="R223" s="40">
        <f t="shared" si="15"/>
        <v>0</v>
      </c>
      <c r="S223" s="228"/>
      <c r="T223" s="228"/>
      <c r="U223" s="228"/>
      <c r="V223" s="228"/>
      <c r="W223" s="228"/>
      <c r="X223" s="228"/>
    </row>
    <row r="224" spans="1:24" ht="27.75" customHeight="1" x14ac:dyDescent="0.25">
      <c r="A224" s="582"/>
      <c r="B224" s="616">
        <f t="shared" si="12"/>
        <v>202</v>
      </c>
      <c r="C224" s="617"/>
      <c r="D224" s="614"/>
      <c r="E224" s="614"/>
      <c r="F224" s="614"/>
      <c r="G224" s="614"/>
      <c r="H224" s="614"/>
      <c r="I224" s="614"/>
      <c r="J224" s="614"/>
      <c r="K224" s="614"/>
      <c r="L224" s="618"/>
      <c r="M224" s="583"/>
      <c r="N224" s="598">
        <f t="shared" si="13"/>
        <v>0</v>
      </c>
      <c r="O224" s="585"/>
      <c r="P224" s="40"/>
      <c r="Q224" s="40">
        <f t="shared" si="14"/>
        <v>0</v>
      </c>
      <c r="R224" s="40">
        <f t="shared" si="15"/>
        <v>0</v>
      </c>
      <c r="S224" s="228"/>
      <c r="T224" s="228"/>
      <c r="U224" s="228"/>
      <c r="V224" s="228"/>
      <c r="W224" s="228"/>
      <c r="X224" s="228"/>
    </row>
    <row r="225" spans="1:24" ht="27.75" customHeight="1" x14ac:dyDescent="0.25">
      <c r="A225" s="582"/>
      <c r="B225" s="616">
        <f t="shared" si="12"/>
        <v>203</v>
      </c>
      <c r="C225" s="617"/>
      <c r="D225" s="614"/>
      <c r="E225" s="614"/>
      <c r="F225" s="614"/>
      <c r="G225" s="614"/>
      <c r="H225" s="614"/>
      <c r="I225" s="614"/>
      <c r="J225" s="614"/>
      <c r="K225" s="614"/>
      <c r="L225" s="618"/>
      <c r="M225" s="583"/>
      <c r="N225" s="598">
        <f t="shared" si="13"/>
        <v>0</v>
      </c>
      <c r="O225" s="585"/>
      <c r="P225" s="40"/>
      <c r="Q225" s="40">
        <f t="shared" si="14"/>
        <v>0</v>
      </c>
      <c r="R225" s="40">
        <f t="shared" si="15"/>
        <v>0</v>
      </c>
      <c r="S225" s="228"/>
      <c r="T225" s="228"/>
      <c r="U225" s="228"/>
      <c r="V225" s="228"/>
      <c r="W225" s="228"/>
      <c r="X225" s="228"/>
    </row>
    <row r="226" spans="1:24" ht="27.75" customHeight="1" x14ac:dyDescent="0.25">
      <c r="A226" s="582"/>
      <c r="B226" s="616">
        <f t="shared" si="12"/>
        <v>204</v>
      </c>
      <c r="C226" s="617"/>
      <c r="D226" s="614"/>
      <c r="E226" s="614"/>
      <c r="F226" s="614"/>
      <c r="G226" s="614"/>
      <c r="H226" s="614"/>
      <c r="I226" s="614"/>
      <c r="J226" s="614"/>
      <c r="K226" s="614"/>
      <c r="L226" s="618"/>
      <c r="M226" s="583"/>
      <c r="N226" s="598">
        <f t="shared" si="13"/>
        <v>0</v>
      </c>
      <c r="O226" s="585"/>
      <c r="P226" s="40"/>
      <c r="Q226" s="40">
        <f t="shared" si="14"/>
        <v>0</v>
      </c>
      <c r="R226" s="40">
        <f t="shared" si="15"/>
        <v>0</v>
      </c>
      <c r="S226" s="228"/>
      <c r="T226" s="228"/>
      <c r="U226" s="228"/>
      <c r="V226" s="228"/>
      <c r="W226" s="228"/>
      <c r="X226" s="228"/>
    </row>
    <row r="227" spans="1:24" ht="27.75" customHeight="1" x14ac:dyDescent="0.25">
      <c r="A227" s="582"/>
      <c r="B227" s="616">
        <f t="shared" si="12"/>
        <v>205</v>
      </c>
      <c r="C227" s="617"/>
      <c r="D227" s="614"/>
      <c r="E227" s="614"/>
      <c r="F227" s="614"/>
      <c r="G227" s="614"/>
      <c r="H227" s="614"/>
      <c r="I227" s="614"/>
      <c r="J227" s="614"/>
      <c r="K227" s="614"/>
      <c r="L227" s="618"/>
      <c r="M227" s="583"/>
      <c r="N227" s="598">
        <f t="shared" si="13"/>
        <v>0</v>
      </c>
      <c r="O227" s="585"/>
      <c r="P227" s="40"/>
      <c r="Q227" s="40">
        <f t="shared" si="14"/>
        <v>0</v>
      </c>
      <c r="R227" s="40">
        <f t="shared" si="15"/>
        <v>0</v>
      </c>
      <c r="S227" s="228"/>
      <c r="T227" s="228"/>
      <c r="U227" s="228"/>
      <c r="V227" s="228"/>
      <c r="W227" s="228"/>
      <c r="X227" s="228"/>
    </row>
    <row r="228" spans="1:24" ht="27.75" customHeight="1" x14ac:dyDescent="0.25">
      <c r="A228" s="582"/>
      <c r="B228" s="616">
        <f t="shared" si="12"/>
        <v>206</v>
      </c>
      <c r="C228" s="617"/>
      <c r="D228" s="614"/>
      <c r="E228" s="614"/>
      <c r="F228" s="614"/>
      <c r="G228" s="614"/>
      <c r="H228" s="614"/>
      <c r="I228" s="614"/>
      <c r="J228" s="614"/>
      <c r="K228" s="614"/>
      <c r="L228" s="618"/>
      <c r="M228" s="583"/>
      <c r="N228" s="598">
        <f t="shared" si="13"/>
        <v>0</v>
      </c>
      <c r="O228" s="585"/>
      <c r="P228" s="40"/>
      <c r="Q228" s="40">
        <f t="shared" si="14"/>
        <v>0</v>
      </c>
      <c r="R228" s="40">
        <f t="shared" si="15"/>
        <v>0</v>
      </c>
      <c r="S228" s="228"/>
      <c r="T228" s="228"/>
      <c r="U228" s="228"/>
      <c r="V228" s="228"/>
      <c r="W228" s="228"/>
      <c r="X228" s="228"/>
    </row>
    <row r="229" spans="1:24" ht="27.75" customHeight="1" x14ac:dyDescent="0.25">
      <c r="A229" s="582"/>
      <c r="B229" s="616">
        <f t="shared" si="12"/>
        <v>207</v>
      </c>
      <c r="C229" s="617"/>
      <c r="D229" s="614"/>
      <c r="E229" s="614"/>
      <c r="F229" s="614"/>
      <c r="G229" s="614"/>
      <c r="H229" s="614"/>
      <c r="I229" s="614"/>
      <c r="J229" s="614"/>
      <c r="K229" s="614"/>
      <c r="L229" s="618"/>
      <c r="M229" s="583"/>
      <c r="N229" s="598">
        <f t="shared" si="13"/>
        <v>0</v>
      </c>
      <c r="O229" s="585"/>
      <c r="P229" s="40"/>
      <c r="Q229" s="40">
        <f t="shared" si="14"/>
        <v>0</v>
      </c>
      <c r="R229" s="40">
        <f t="shared" si="15"/>
        <v>0</v>
      </c>
      <c r="S229" s="228"/>
      <c r="T229" s="228"/>
      <c r="U229" s="228"/>
      <c r="V229" s="228"/>
      <c r="W229" s="228"/>
      <c r="X229" s="228"/>
    </row>
    <row r="230" spans="1:24" ht="27.75" customHeight="1" x14ac:dyDescent="0.25">
      <c r="A230" s="582"/>
      <c r="B230" s="616">
        <f t="shared" si="12"/>
        <v>208</v>
      </c>
      <c r="C230" s="617"/>
      <c r="D230" s="614"/>
      <c r="E230" s="614"/>
      <c r="F230" s="614"/>
      <c r="G230" s="614"/>
      <c r="H230" s="614"/>
      <c r="I230" s="614"/>
      <c r="J230" s="614"/>
      <c r="K230" s="614"/>
      <c r="L230" s="618"/>
      <c r="M230" s="583"/>
      <c r="N230" s="598">
        <f t="shared" si="13"/>
        <v>0</v>
      </c>
      <c r="O230" s="585"/>
      <c r="P230" s="40"/>
      <c r="Q230" s="40">
        <f t="shared" si="14"/>
        <v>0</v>
      </c>
      <c r="R230" s="40">
        <f t="shared" si="15"/>
        <v>0</v>
      </c>
      <c r="S230" s="228"/>
      <c r="T230" s="228"/>
      <c r="U230" s="228"/>
      <c r="V230" s="228"/>
      <c r="W230" s="228"/>
      <c r="X230" s="228"/>
    </row>
    <row r="231" spans="1:24" ht="27.75" customHeight="1" x14ac:dyDescent="0.25">
      <c r="A231" s="582"/>
      <c r="B231" s="616">
        <f t="shared" si="12"/>
        <v>209</v>
      </c>
      <c r="C231" s="617"/>
      <c r="D231" s="614"/>
      <c r="E231" s="614"/>
      <c r="F231" s="614"/>
      <c r="G231" s="614"/>
      <c r="H231" s="614"/>
      <c r="I231" s="614"/>
      <c r="J231" s="614"/>
      <c r="K231" s="614"/>
      <c r="L231" s="618"/>
      <c r="M231" s="583"/>
      <c r="N231" s="598">
        <f t="shared" si="13"/>
        <v>0</v>
      </c>
      <c r="O231" s="585"/>
      <c r="P231" s="40"/>
      <c r="Q231" s="40">
        <f t="shared" si="14"/>
        <v>0</v>
      </c>
      <c r="R231" s="40">
        <f t="shared" si="15"/>
        <v>0</v>
      </c>
      <c r="S231" s="228"/>
      <c r="T231" s="228"/>
      <c r="U231" s="228"/>
      <c r="V231" s="228"/>
      <c r="W231" s="228"/>
      <c r="X231" s="228"/>
    </row>
    <row r="232" spans="1:24" ht="27.75" customHeight="1" x14ac:dyDescent="0.25">
      <c r="A232" s="582"/>
      <c r="B232" s="616">
        <f t="shared" si="12"/>
        <v>210</v>
      </c>
      <c r="C232" s="617"/>
      <c r="D232" s="614"/>
      <c r="E232" s="614"/>
      <c r="F232" s="614"/>
      <c r="G232" s="614"/>
      <c r="H232" s="614"/>
      <c r="I232" s="614"/>
      <c r="J232" s="614"/>
      <c r="K232" s="614"/>
      <c r="L232" s="618"/>
      <c r="M232" s="583"/>
      <c r="N232" s="598">
        <f t="shared" si="13"/>
        <v>0</v>
      </c>
      <c r="O232" s="585"/>
      <c r="P232" s="40"/>
      <c r="Q232" s="40">
        <f t="shared" si="14"/>
        <v>0</v>
      </c>
      <c r="R232" s="40">
        <f t="shared" si="15"/>
        <v>0</v>
      </c>
      <c r="S232" s="228"/>
      <c r="T232" s="228"/>
      <c r="U232" s="228"/>
      <c r="V232" s="228"/>
      <c r="W232" s="228"/>
      <c r="X232" s="228"/>
    </row>
    <row r="233" spans="1:24" ht="27.75" customHeight="1" x14ac:dyDescent="0.25">
      <c r="A233" s="582"/>
      <c r="B233" s="616">
        <f t="shared" si="12"/>
        <v>211</v>
      </c>
      <c r="C233" s="617"/>
      <c r="D233" s="614"/>
      <c r="E233" s="614"/>
      <c r="F233" s="614"/>
      <c r="G233" s="614"/>
      <c r="H233" s="614"/>
      <c r="I233" s="614"/>
      <c r="J233" s="614"/>
      <c r="K233" s="614"/>
      <c r="L233" s="618"/>
      <c r="M233" s="583"/>
      <c r="N233" s="598">
        <f t="shared" si="13"/>
        <v>0</v>
      </c>
      <c r="O233" s="585"/>
      <c r="P233" s="40"/>
      <c r="Q233" s="40">
        <f t="shared" si="14"/>
        <v>0</v>
      </c>
      <c r="R233" s="40">
        <f t="shared" si="15"/>
        <v>0</v>
      </c>
      <c r="S233" s="228"/>
      <c r="T233" s="228"/>
      <c r="U233" s="228"/>
      <c r="V233" s="228"/>
      <c r="W233" s="228"/>
      <c r="X233" s="228"/>
    </row>
    <row r="234" spans="1:24" ht="27.75" customHeight="1" x14ac:dyDescent="0.25">
      <c r="A234" s="582"/>
      <c r="B234" s="616">
        <f t="shared" si="12"/>
        <v>212</v>
      </c>
      <c r="C234" s="617"/>
      <c r="D234" s="614"/>
      <c r="E234" s="614"/>
      <c r="F234" s="614"/>
      <c r="G234" s="614"/>
      <c r="H234" s="614"/>
      <c r="I234" s="614"/>
      <c r="J234" s="614"/>
      <c r="K234" s="614"/>
      <c r="L234" s="618"/>
      <c r="M234" s="583"/>
      <c r="N234" s="598">
        <f t="shared" si="13"/>
        <v>0</v>
      </c>
      <c r="O234" s="585"/>
      <c r="P234" s="40"/>
      <c r="Q234" s="40">
        <f t="shared" si="14"/>
        <v>0</v>
      </c>
      <c r="R234" s="40">
        <f t="shared" si="15"/>
        <v>0</v>
      </c>
      <c r="S234" s="228"/>
      <c r="T234" s="228"/>
      <c r="U234" s="228"/>
      <c r="V234" s="228"/>
      <c r="W234" s="228"/>
      <c r="X234" s="228"/>
    </row>
    <row r="235" spans="1:24" ht="27.75" customHeight="1" x14ac:dyDescent="0.25">
      <c r="A235" s="582"/>
      <c r="B235" s="616">
        <f t="shared" si="12"/>
        <v>213</v>
      </c>
      <c r="C235" s="617"/>
      <c r="D235" s="614"/>
      <c r="E235" s="614"/>
      <c r="F235" s="614"/>
      <c r="G235" s="614"/>
      <c r="H235" s="614"/>
      <c r="I235" s="614"/>
      <c r="J235" s="614"/>
      <c r="K235" s="614"/>
      <c r="L235" s="618"/>
      <c r="M235" s="583"/>
      <c r="N235" s="598">
        <f t="shared" si="13"/>
        <v>0</v>
      </c>
      <c r="O235" s="585"/>
      <c r="P235" s="40"/>
      <c r="Q235" s="40">
        <f t="shared" si="14"/>
        <v>0</v>
      </c>
      <c r="R235" s="40">
        <f t="shared" si="15"/>
        <v>0</v>
      </c>
      <c r="S235" s="228"/>
      <c r="T235" s="228"/>
      <c r="U235" s="228"/>
      <c r="V235" s="228"/>
      <c r="W235" s="228"/>
      <c r="X235" s="228"/>
    </row>
    <row r="236" spans="1:24" ht="27.75" customHeight="1" x14ac:dyDescent="0.25">
      <c r="A236" s="582"/>
      <c r="B236" s="616">
        <f t="shared" si="12"/>
        <v>214</v>
      </c>
      <c r="C236" s="617"/>
      <c r="D236" s="614"/>
      <c r="E236" s="614"/>
      <c r="F236" s="614"/>
      <c r="G236" s="614"/>
      <c r="H236" s="614"/>
      <c r="I236" s="614"/>
      <c r="J236" s="614"/>
      <c r="K236" s="614"/>
      <c r="L236" s="618"/>
      <c r="M236" s="583"/>
      <c r="N236" s="598">
        <f t="shared" si="13"/>
        <v>0</v>
      </c>
      <c r="O236" s="585"/>
      <c r="P236" s="40"/>
      <c r="Q236" s="40">
        <f t="shared" si="14"/>
        <v>0</v>
      </c>
      <c r="R236" s="40">
        <f t="shared" si="15"/>
        <v>0</v>
      </c>
      <c r="S236" s="228"/>
      <c r="T236" s="228"/>
      <c r="U236" s="228"/>
      <c r="V236" s="228"/>
      <c r="W236" s="228"/>
      <c r="X236" s="228"/>
    </row>
    <row r="237" spans="1:24" ht="27.75" customHeight="1" x14ac:dyDescent="0.25">
      <c r="A237" s="582"/>
      <c r="B237" s="616">
        <f t="shared" si="12"/>
        <v>215</v>
      </c>
      <c r="C237" s="617"/>
      <c r="D237" s="614"/>
      <c r="E237" s="614"/>
      <c r="F237" s="614"/>
      <c r="G237" s="614"/>
      <c r="H237" s="614"/>
      <c r="I237" s="614"/>
      <c r="J237" s="614"/>
      <c r="K237" s="614"/>
      <c r="L237" s="618"/>
      <c r="M237" s="583"/>
      <c r="N237" s="598">
        <f t="shared" si="13"/>
        <v>0</v>
      </c>
      <c r="O237" s="585"/>
      <c r="P237" s="40"/>
      <c r="Q237" s="40">
        <f t="shared" si="14"/>
        <v>0</v>
      </c>
      <c r="R237" s="40">
        <f t="shared" si="15"/>
        <v>0</v>
      </c>
      <c r="S237" s="228"/>
      <c r="T237" s="228"/>
      <c r="U237" s="228"/>
      <c r="V237" s="228"/>
      <c r="W237" s="228"/>
      <c r="X237" s="228"/>
    </row>
    <row r="238" spans="1:24" ht="27.75" customHeight="1" x14ac:dyDescent="0.25">
      <c r="A238" s="582"/>
      <c r="B238" s="616">
        <f t="shared" si="12"/>
        <v>216</v>
      </c>
      <c r="C238" s="617"/>
      <c r="D238" s="614"/>
      <c r="E238" s="614"/>
      <c r="F238" s="614"/>
      <c r="G238" s="614"/>
      <c r="H238" s="614"/>
      <c r="I238" s="614"/>
      <c r="J238" s="614"/>
      <c r="K238" s="614"/>
      <c r="L238" s="618"/>
      <c r="M238" s="583"/>
      <c r="N238" s="598">
        <f t="shared" si="13"/>
        <v>0</v>
      </c>
      <c r="O238" s="585"/>
      <c r="P238" s="40"/>
      <c r="Q238" s="40">
        <f t="shared" si="14"/>
        <v>0</v>
      </c>
      <c r="R238" s="40">
        <f t="shared" si="15"/>
        <v>0</v>
      </c>
      <c r="S238" s="228"/>
      <c r="T238" s="228"/>
      <c r="U238" s="228"/>
      <c r="V238" s="228"/>
      <c r="W238" s="228"/>
      <c r="X238" s="228"/>
    </row>
    <row r="239" spans="1:24" ht="27.75" customHeight="1" x14ac:dyDescent="0.25">
      <c r="A239" s="582"/>
      <c r="B239" s="616">
        <f t="shared" si="12"/>
        <v>217</v>
      </c>
      <c r="C239" s="617"/>
      <c r="D239" s="614"/>
      <c r="E239" s="614"/>
      <c r="F239" s="614"/>
      <c r="G239" s="614"/>
      <c r="H239" s="614"/>
      <c r="I239" s="614"/>
      <c r="J239" s="614"/>
      <c r="K239" s="614"/>
      <c r="L239" s="618"/>
      <c r="M239" s="583"/>
      <c r="N239" s="598">
        <f t="shared" si="13"/>
        <v>0</v>
      </c>
      <c r="O239" s="585"/>
      <c r="P239" s="40"/>
      <c r="Q239" s="40">
        <f t="shared" si="14"/>
        <v>0</v>
      </c>
      <c r="R239" s="40">
        <f t="shared" si="15"/>
        <v>0</v>
      </c>
      <c r="S239" s="228"/>
      <c r="T239" s="228"/>
      <c r="U239" s="228"/>
      <c r="V239" s="228"/>
      <c r="W239" s="228"/>
      <c r="X239" s="228"/>
    </row>
    <row r="240" spans="1:24" ht="27.75" customHeight="1" x14ac:dyDescent="0.25">
      <c r="A240" s="582"/>
      <c r="B240" s="616">
        <f t="shared" si="12"/>
        <v>218</v>
      </c>
      <c r="C240" s="617"/>
      <c r="D240" s="614"/>
      <c r="E240" s="614"/>
      <c r="F240" s="614"/>
      <c r="G240" s="614"/>
      <c r="H240" s="614"/>
      <c r="I240" s="614"/>
      <c r="J240" s="614"/>
      <c r="K240" s="614"/>
      <c r="L240" s="618"/>
      <c r="M240" s="583"/>
      <c r="N240" s="598">
        <f t="shared" si="13"/>
        <v>0</v>
      </c>
      <c r="O240" s="585"/>
      <c r="P240" s="40"/>
      <c r="Q240" s="40">
        <f t="shared" si="14"/>
        <v>0</v>
      </c>
      <c r="R240" s="40">
        <f t="shared" si="15"/>
        <v>0</v>
      </c>
      <c r="S240" s="228"/>
      <c r="T240" s="228"/>
      <c r="U240" s="228"/>
      <c r="V240" s="228"/>
      <c r="W240" s="228"/>
      <c r="X240" s="228"/>
    </row>
    <row r="241" spans="1:24" ht="27.75" customHeight="1" x14ac:dyDescent="0.25">
      <c r="A241" s="582"/>
      <c r="B241" s="616">
        <f t="shared" si="12"/>
        <v>219</v>
      </c>
      <c r="C241" s="617"/>
      <c r="D241" s="614"/>
      <c r="E241" s="614"/>
      <c r="F241" s="614"/>
      <c r="G241" s="614"/>
      <c r="H241" s="614"/>
      <c r="I241" s="614"/>
      <c r="J241" s="614"/>
      <c r="K241" s="614"/>
      <c r="L241" s="618"/>
      <c r="M241" s="583"/>
      <c r="N241" s="598">
        <f t="shared" si="13"/>
        <v>0</v>
      </c>
      <c r="O241" s="585"/>
      <c r="P241" s="40"/>
      <c r="Q241" s="40">
        <f t="shared" si="14"/>
        <v>0</v>
      </c>
      <c r="R241" s="40">
        <f t="shared" si="15"/>
        <v>0</v>
      </c>
      <c r="S241" s="228"/>
      <c r="T241" s="228"/>
      <c r="U241" s="228"/>
      <c r="V241" s="228"/>
      <c r="W241" s="228"/>
      <c r="X241" s="228"/>
    </row>
    <row r="242" spans="1:24" ht="27.75" customHeight="1" x14ac:dyDescent="0.25">
      <c r="A242" s="582"/>
      <c r="B242" s="616">
        <f t="shared" si="12"/>
        <v>220</v>
      </c>
      <c r="C242" s="617"/>
      <c r="D242" s="614"/>
      <c r="E242" s="614"/>
      <c r="F242" s="614"/>
      <c r="G242" s="614"/>
      <c r="H242" s="614"/>
      <c r="I242" s="614"/>
      <c r="J242" s="614"/>
      <c r="K242" s="614"/>
      <c r="L242" s="618"/>
      <c r="M242" s="583"/>
      <c r="N242" s="598">
        <f t="shared" si="13"/>
        <v>0</v>
      </c>
      <c r="O242" s="585"/>
      <c r="P242" s="40"/>
      <c r="Q242" s="40">
        <f t="shared" si="14"/>
        <v>0</v>
      </c>
      <c r="R242" s="40">
        <f t="shared" si="15"/>
        <v>0</v>
      </c>
      <c r="S242" s="228"/>
      <c r="T242" s="228"/>
      <c r="U242" s="228"/>
      <c r="V242" s="228"/>
      <c r="W242" s="228"/>
      <c r="X242" s="228"/>
    </row>
    <row r="243" spans="1:24" ht="27.75" customHeight="1" x14ac:dyDescent="0.25">
      <c r="A243" s="582"/>
      <c r="B243" s="616">
        <f t="shared" si="12"/>
        <v>221</v>
      </c>
      <c r="C243" s="617"/>
      <c r="D243" s="614"/>
      <c r="E243" s="614"/>
      <c r="F243" s="614"/>
      <c r="G243" s="614"/>
      <c r="H243" s="614"/>
      <c r="I243" s="614"/>
      <c r="J243" s="614"/>
      <c r="K243" s="614"/>
      <c r="L243" s="618"/>
      <c r="M243" s="583"/>
      <c r="N243" s="598">
        <f t="shared" si="13"/>
        <v>0</v>
      </c>
      <c r="O243" s="585"/>
      <c r="P243" s="40"/>
      <c r="Q243" s="40">
        <f t="shared" si="14"/>
        <v>0</v>
      </c>
      <c r="R243" s="40">
        <f t="shared" si="15"/>
        <v>0</v>
      </c>
      <c r="S243" s="228"/>
      <c r="T243" s="228"/>
      <c r="U243" s="228"/>
      <c r="V243" s="228"/>
      <c r="W243" s="228"/>
      <c r="X243" s="228"/>
    </row>
    <row r="244" spans="1:24" ht="27.75" customHeight="1" x14ac:dyDescent="0.25">
      <c r="A244" s="582"/>
      <c r="B244" s="616">
        <f t="shared" si="12"/>
        <v>222</v>
      </c>
      <c r="C244" s="617"/>
      <c r="D244" s="614"/>
      <c r="E244" s="614"/>
      <c r="F244" s="614"/>
      <c r="G244" s="614"/>
      <c r="H244" s="614"/>
      <c r="I244" s="614"/>
      <c r="J244" s="614"/>
      <c r="K244" s="614"/>
      <c r="L244" s="618"/>
      <c r="M244" s="583"/>
      <c r="N244" s="598">
        <f t="shared" si="13"/>
        <v>0</v>
      </c>
      <c r="O244" s="585"/>
      <c r="P244" s="40"/>
      <c r="Q244" s="40">
        <f t="shared" si="14"/>
        <v>0</v>
      </c>
      <c r="R244" s="40">
        <f t="shared" si="15"/>
        <v>0</v>
      </c>
      <c r="S244" s="228"/>
      <c r="T244" s="228"/>
      <c r="U244" s="228"/>
      <c r="V244" s="228"/>
      <c r="W244" s="228"/>
      <c r="X244" s="228"/>
    </row>
    <row r="245" spans="1:24" ht="27.75" customHeight="1" x14ac:dyDescent="0.25">
      <c r="A245" s="582"/>
      <c r="B245" s="616">
        <f t="shared" si="12"/>
        <v>223</v>
      </c>
      <c r="C245" s="617"/>
      <c r="D245" s="614"/>
      <c r="E245" s="614"/>
      <c r="F245" s="614"/>
      <c r="G245" s="614"/>
      <c r="H245" s="614"/>
      <c r="I245" s="614"/>
      <c r="J245" s="614"/>
      <c r="K245" s="614"/>
      <c r="L245" s="618"/>
      <c r="M245" s="583"/>
      <c r="N245" s="598">
        <f t="shared" si="13"/>
        <v>0</v>
      </c>
      <c r="O245" s="585"/>
      <c r="P245" s="40"/>
      <c r="Q245" s="40">
        <f t="shared" si="14"/>
        <v>0</v>
      </c>
      <c r="R245" s="40">
        <f t="shared" si="15"/>
        <v>0</v>
      </c>
      <c r="S245" s="228"/>
      <c r="T245" s="228"/>
      <c r="U245" s="228"/>
      <c r="V245" s="228"/>
      <c r="W245" s="228"/>
      <c r="X245" s="228"/>
    </row>
    <row r="246" spans="1:24" ht="27.75" customHeight="1" x14ac:dyDescent="0.25">
      <c r="A246" s="582"/>
      <c r="B246" s="616">
        <f t="shared" si="12"/>
        <v>224</v>
      </c>
      <c r="C246" s="617"/>
      <c r="D246" s="614"/>
      <c r="E246" s="614"/>
      <c r="F246" s="614"/>
      <c r="G246" s="614"/>
      <c r="H246" s="614"/>
      <c r="I246" s="614"/>
      <c r="J246" s="614"/>
      <c r="K246" s="614"/>
      <c r="L246" s="618"/>
      <c r="M246" s="583"/>
      <c r="N246" s="598">
        <f t="shared" si="13"/>
        <v>0</v>
      </c>
      <c r="O246" s="585"/>
      <c r="P246" s="40"/>
      <c r="Q246" s="40">
        <f t="shared" si="14"/>
        <v>0</v>
      </c>
      <c r="R246" s="40">
        <f t="shared" si="15"/>
        <v>0</v>
      </c>
      <c r="S246" s="228"/>
      <c r="T246" s="228"/>
      <c r="U246" s="228"/>
      <c r="V246" s="228"/>
      <c r="W246" s="228"/>
      <c r="X246" s="228"/>
    </row>
    <row r="247" spans="1:24" ht="27.75" customHeight="1" x14ac:dyDescent="0.25">
      <c r="A247" s="582"/>
      <c r="B247" s="616">
        <f t="shared" si="12"/>
        <v>225</v>
      </c>
      <c r="C247" s="617"/>
      <c r="D247" s="614"/>
      <c r="E247" s="614"/>
      <c r="F247" s="614"/>
      <c r="G247" s="614"/>
      <c r="H247" s="614"/>
      <c r="I247" s="614"/>
      <c r="J247" s="614"/>
      <c r="K247" s="614"/>
      <c r="L247" s="618"/>
      <c r="M247" s="583"/>
      <c r="N247" s="598">
        <f t="shared" si="13"/>
        <v>0</v>
      </c>
      <c r="O247" s="585"/>
      <c r="P247" s="40"/>
      <c r="Q247" s="40">
        <f t="shared" si="14"/>
        <v>0</v>
      </c>
      <c r="R247" s="40">
        <f t="shared" si="15"/>
        <v>0</v>
      </c>
      <c r="S247" s="228"/>
      <c r="T247" s="228"/>
      <c r="U247" s="228"/>
      <c r="V247" s="228"/>
      <c r="W247" s="228"/>
      <c r="X247" s="228"/>
    </row>
    <row r="248" spans="1:24" ht="27.75" customHeight="1" x14ac:dyDescent="0.25">
      <c r="A248" s="582"/>
      <c r="B248" s="616">
        <f t="shared" si="12"/>
        <v>226</v>
      </c>
      <c r="C248" s="617"/>
      <c r="D248" s="614"/>
      <c r="E248" s="614"/>
      <c r="F248" s="614"/>
      <c r="G248" s="614"/>
      <c r="H248" s="614"/>
      <c r="I248" s="614"/>
      <c r="J248" s="614"/>
      <c r="K248" s="614"/>
      <c r="L248" s="618"/>
      <c r="M248" s="583"/>
      <c r="N248" s="598">
        <f t="shared" si="13"/>
        <v>0</v>
      </c>
      <c r="O248" s="585"/>
      <c r="P248" s="40"/>
      <c r="Q248" s="40">
        <f t="shared" si="14"/>
        <v>0</v>
      </c>
      <c r="R248" s="40">
        <f t="shared" si="15"/>
        <v>0</v>
      </c>
      <c r="S248" s="228"/>
      <c r="T248" s="228"/>
      <c r="U248" s="228"/>
      <c r="V248" s="228"/>
      <c r="W248" s="228"/>
      <c r="X248" s="228"/>
    </row>
    <row r="249" spans="1:24" ht="27.75" customHeight="1" x14ac:dyDescent="0.25">
      <c r="A249" s="582"/>
      <c r="B249" s="616">
        <f t="shared" si="12"/>
        <v>227</v>
      </c>
      <c r="C249" s="617"/>
      <c r="D249" s="614"/>
      <c r="E249" s="614"/>
      <c r="F249" s="614"/>
      <c r="G249" s="614"/>
      <c r="H249" s="614"/>
      <c r="I249" s="614"/>
      <c r="J249" s="614"/>
      <c r="K249" s="614"/>
      <c r="L249" s="618"/>
      <c r="M249" s="583"/>
      <c r="N249" s="598">
        <f t="shared" si="13"/>
        <v>0</v>
      </c>
      <c r="O249" s="585"/>
      <c r="P249" s="40"/>
      <c r="Q249" s="40">
        <f t="shared" si="14"/>
        <v>0</v>
      </c>
      <c r="R249" s="40">
        <f t="shared" si="15"/>
        <v>0</v>
      </c>
      <c r="S249" s="228"/>
      <c r="T249" s="228"/>
      <c r="U249" s="228"/>
      <c r="V249" s="228"/>
      <c r="W249" s="228"/>
      <c r="X249" s="228"/>
    </row>
    <row r="250" spans="1:24" ht="27.75" customHeight="1" x14ac:dyDescent="0.25">
      <c r="A250" s="582"/>
      <c r="B250" s="616">
        <f t="shared" si="12"/>
        <v>228</v>
      </c>
      <c r="C250" s="617"/>
      <c r="D250" s="614"/>
      <c r="E250" s="614"/>
      <c r="F250" s="614"/>
      <c r="G250" s="614"/>
      <c r="H250" s="614"/>
      <c r="I250" s="614"/>
      <c r="J250" s="614"/>
      <c r="K250" s="614"/>
      <c r="L250" s="618"/>
      <c r="M250" s="583"/>
      <c r="N250" s="598">
        <f t="shared" si="13"/>
        <v>0</v>
      </c>
      <c r="O250" s="585"/>
      <c r="P250" s="40"/>
      <c r="Q250" s="40">
        <f t="shared" si="14"/>
        <v>0</v>
      </c>
      <c r="R250" s="40">
        <f t="shared" si="15"/>
        <v>0</v>
      </c>
      <c r="S250" s="228"/>
      <c r="T250" s="228"/>
      <c r="U250" s="228"/>
      <c r="V250" s="228"/>
      <c r="W250" s="228"/>
      <c r="X250" s="228"/>
    </row>
    <row r="251" spans="1:24" ht="27.75" customHeight="1" x14ac:dyDescent="0.25">
      <c r="A251" s="582"/>
      <c r="B251" s="616">
        <f t="shared" si="12"/>
        <v>229</v>
      </c>
      <c r="C251" s="617"/>
      <c r="D251" s="614"/>
      <c r="E251" s="614"/>
      <c r="F251" s="614"/>
      <c r="G251" s="614"/>
      <c r="H251" s="614"/>
      <c r="I251" s="614"/>
      <c r="J251" s="614"/>
      <c r="K251" s="614"/>
      <c r="L251" s="618"/>
      <c r="M251" s="583"/>
      <c r="N251" s="598">
        <f t="shared" si="13"/>
        <v>0</v>
      </c>
      <c r="O251" s="585"/>
      <c r="P251" s="40"/>
      <c r="Q251" s="40">
        <f t="shared" si="14"/>
        <v>0</v>
      </c>
      <c r="R251" s="40">
        <f t="shared" si="15"/>
        <v>0</v>
      </c>
      <c r="S251" s="228"/>
      <c r="T251" s="228"/>
      <c r="U251" s="228"/>
      <c r="V251" s="228"/>
      <c r="W251" s="228"/>
      <c r="X251" s="228"/>
    </row>
    <row r="252" spans="1:24" ht="27.75" customHeight="1" x14ac:dyDescent="0.25">
      <c r="A252" s="582"/>
      <c r="B252" s="616">
        <f t="shared" si="12"/>
        <v>230</v>
      </c>
      <c r="C252" s="617"/>
      <c r="D252" s="614"/>
      <c r="E252" s="614"/>
      <c r="F252" s="614"/>
      <c r="G252" s="614"/>
      <c r="H252" s="614"/>
      <c r="I252" s="614"/>
      <c r="J252" s="614"/>
      <c r="K252" s="614"/>
      <c r="L252" s="618"/>
      <c r="M252" s="583"/>
      <c r="N252" s="598">
        <f t="shared" si="13"/>
        <v>0</v>
      </c>
      <c r="O252" s="585"/>
      <c r="P252" s="40"/>
      <c r="Q252" s="40">
        <f t="shared" si="14"/>
        <v>0</v>
      </c>
      <c r="R252" s="40">
        <f t="shared" si="15"/>
        <v>0</v>
      </c>
      <c r="S252" s="228"/>
      <c r="T252" s="228"/>
      <c r="U252" s="228"/>
      <c r="V252" s="228"/>
      <c r="W252" s="228"/>
      <c r="X252" s="228"/>
    </row>
    <row r="253" spans="1:24" ht="27.75" customHeight="1" x14ac:dyDescent="0.25">
      <c r="A253" s="582"/>
      <c r="B253" s="616">
        <f t="shared" si="12"/>
        <v>231</v>
      </c>
      <c r="C253" s="617"/>
      <c r="D253" s="614"/>
      <c r="E253" s="614"/>
      <c r="F253" s="614"/>
      <c r="G253" s="614"/>
      <c r="H253" s="614"/>
      <c r="I253" s="614"/>
      <c r="J253" s="614"/>
      <c r="K253" s="614"/>
      <c r="L253" s="618"/>
      <c r="M253" s="583"/>
      <c r="N253" s="598">
        <f t="shared" si="13"/>
        <v>0</v>
      </c>
      <c r="O253" s="585"/>
      <c r="P253" s="40"/>
      <c r="Q253" s="40">
        <f t="shared" si="14"/>
        <v>0</v>
      </c>
      <c r="R253" s="40">
        <f t="shared" si="15"/>
        <v>0</v>
      </c>
      <c r="S253" s="228"/>
      <c r="T253" s="228"/>
      <c r="U253" s="228"/>
      <c r="V253" s="228"/>
      <c r="W253" s="228"/>
      <c r="X253" s="228"/>
    </row>
    <row r="254" spans="1:24" ht="27.75" customHeight="1" x14ac:dyDescent="0.25">
      <c r="A254" s="582"/>
      <c r="B254" s="616">
        <f t="shared" si="12"/>
        <v>232</v>
      </c>
      <c r="C254" s="617"/>
      <c r="D254" s="614"/>
      <c r="E254" s="614"/>
      <c r="F254" s="614"/>
      <c r="G254" s="614"/>
      <c r="H254" s="614"/>
      <c r="I254" s="614"/>
      <c r="J254" s="614"/>
      <c r="K254" s="614"/>
      <c r="L254" s="618"/>
      <c r="M254" s="583"/>
      <c r="N254" s="598">
        <f t="shared" si="13"/>
        <v>0</v>
      </c>
      <c r="O254" s="585"/>
      <c r="P254" s="40"/>
      <c r="Q254" s="40">
        <f t="shared" si="14"/>
        <v>0</v>
      </c>
      <c r="R254" s="40">
        <f t="shared" si="15"/>
        <v>0</v>
      </c>
      <c r="S254" s="228"/>
      <c r="T254" s="228"/>
      <c r="U254" s="228"/>
      <c r="V254" s="228"/>
      <c r="W254" s="228"/>
      <c r="X254" s="228"/>
    </row>
    <row r="255" spans="1:24" ht="27.75" customHeight="1" x14ac:dyDescent="0.25">
      <c r="A255" s="582"/>
      <c r="B255" s="616">
        <f t="shared" si="12"/>
        <v>233</v>
      </c>
      <c r="C255" s="617"/>
      <c r="D255" s="614"/>
      <c r="E255" s="614"/>
      <c r="F255" s="614"/>
      <c r="G255" s="614"/>
      <c r="H255" s="614"/>
      <c r="I255" s="614"/>
      <c r="J255" s="614"/>
      <c r="K255" s="614"/>
      <c r="L255" s="618"/>
      <c r="M255" s="583"/>
      <c r="N255" s="598">
        <f t="shared" si="13"/>
        <v>0</v>
      </c>
      <c r="O255" s="585"/>
      <c r="P255" s="40"/>
      <c r="Q255" s="40">
        <f t="shared" si="14"/>
        <v>0</v>
      </c>
      <c r="R255" s="40">
        <f t="shared" si="15"/>
        <v>0</v>
      </c>
      <c r="S255" s="228"/>
      <c r="T255" s="228"/>
      <c r="U255" s="228"/>
      <c r="V255" s="228"/>
      <c r="W255" s="228"/>
      <c r="X255" s="228"/>
    </row>
    <row r="256" spans="1:24" ht="27.75" customHeight="1" x14ac:dyDescent="0.25">
      <c r="A256" s="582"/>
      <c r="B256" s="616">
        <f t="shared" si="12"/>
        <v>234</v>
      </c>
      <c r="C256" s="617"/>
      <c r="D256" s="614"/>
      <c r="E256" s="614"/>
      <c r="F256" s="614"/>
      <c r="G256" s="614"/>
      <c r="H256" s="614"/>
      <c r="I256" s="614"/>
      <c r="J256" s="614"/>
      <c r="K256" s="614"/>
      <c r="L256" s="618"/>
      <c r="M256" s="583"/>
      <c r="N256" s="598">
        <f t="shared" si="13"/>
        <v>0</v>
      </c>
      <c r="O256" s="585"/>
      <c r="P256" s="40"/>
      <c r="Q256" s="40">
        <f t="shared" si="14"/>
        <v>0</v>
      </c>
      <c r="R256" s="40">
        <f t="shared" si="15"/>
        <v>0</v>
      </c>
      <c r="S256" s="228"/>
      <c r="T256" s="228"/>
      <c r="U256" s="228"/>
      <c r="V256" s="228"/>
      <c r="W256" s="228"/>
      <c r="X256" s="228"/>
    </row>
    <row r="257" spans="1:24" ht="27.75" customHeight="1" x14ac:dyDescent="0.25">
      <c r="A257" s="582"/>
      <c r="B257" s="616">
        <f t="shared" si="12"/>
        <v>235</v>
      </c>
      <c r="C257" s="617"/>
      <c r="D257" s="614"/>
      <c r="E257" s="614"/>
      <c r="F257" s="614"/>
      <c r="G257" s="614"/>
      <c r="H257" s="614"/>
      <c r="I257" s="614"/>
      <c r="J257" s="614"/>
      <c r="K257" s="614"/>
      <c r="L257" s="618"/>
      <c r="M257" s="583"/>
      <c r="N257" s="598">
        <f t="shared" si="13"/>
        <v>0</v>
      </c>
      <c r="O257" s="585"/>
      <c r="P257" s="40"/>
      <c r="Q257" s="40">
        <f t="shared" si="14"/>
        <v>0</v>
      </c>
      <c r="R257" s="40">
        <f t="shared" si="15"/>
        <v>0</v>
      </c>
      <c r="S257" s="228"/>
      <c r="T257" s="228"/>
      <c r="U257" s="228"/>
      <c r="V257" s="228"/>
      <c r="W257" s="228"/>
      <c r="X257" s="228"/>
    </row>
    <row r="258" spans="1:24" ht="27.75" customHeight="1" x14ac:dyDescent="0.25">
      <c r="A258" s="582"/>
      <c r="B258" s="616">
        <f t="shared" si="12"/>
        <v>236</v>
      </c>
      <c r="C258" s="617"/>
      <c r="D258" s="614"/>
      <c r="E258" s="614"/>
      <c r="F258" s="614"/>
      <c r="G258" s="614"/>
      <c r="H258" s="614"/>
      <c r="I258" s="614"/>
      <c r="J258" s="614"/>
      <c r="K258" s="614"/>
      <c r="L258" s="618"/>
      <c r="M258" s="583"/>
      <c r="N258" s="598">
        <f t="shared" si="13"/>
        <v>0</v>
      </c>
      <c r="O258" s="585"/>
      <c r="P258" s="40"/>
      <c r="Q258" s="40">
        <f t="shared" si="14"/>
        <v>0</v>
      </c>
      <c r="R258" s="40">
        <f t="shared" si="15"/>
        <v>0</v>
      </c>
      <c r="S258" s="228"/>
      <c r="T258" s="228"/>
      <c r="U258" s="228"/>
      <c r="V258" s="228"/>
      <c r="W258" s="228"/>
      <c r="X258" s="228"/>
    </row>
    <row r="259" spans="1:24" ht="27.75" customHeight="1" x14ac:dyDescent="0.25">
      <c r="A259" s="582"/>
      <c r="B259" s="616">
        <f t="shared" si="12"/>
        <v>237</v>
      </c>
      <c r="C259" s="617"/>
      <c r="D259" s="614"/>
      <c r="E259" s="614"/>
      <c r="F259" s="614"/>
      <c r="G259" s="614"/>
      <c r="H259" s="614"/>
      <c r="I259" s="614"/>
      <c r="J259" s="614"/>
      <c r="K259" s="614"/>
      <c r="L259" s="618"/>
      <c r="M259" s="583"/>
      <c r="N259" s="598">
        <f t="shared" si="13"/>
        <v>0</v>
      </c>
      <c r="O259" s="585"/>
      <c r="P259" s="40"/>
      <c r="Q259" s="40">
        <f t="shared" si="14"/>
        <v>0</v>
      </c>
      <c r="R259" s="40">
        <f t="shared" si="15"/>
        <v>0</v>
      </c>
      <c r="S259" s="228"/>
      <c r="T259" s="228"/>
      <c r="U259" s="228"/>
      <c r="V259" s="228"/>
      <c r="W259" s="228"/>
      <c r="X259" s="228"/>
    </row>
    <row r="260" spans="1:24" ht="27.75" customHeight="1" x14ac:dyDescent="0.25">
      <c r="A260" s="582"/>
      <c r="B260" s="616">
        <f t="shared" si="12"/>
        <v>238</v>
      </c>
      <c r="C260" s="617"/>
      <c r="D260" s="614"/>
      <c r="E260" s="614"/>
      <c r="F260" s="614"/>
      <c r="G260" s="614"/>
      <c r="H260" s="614"/>
      <c r="I260" s="614"/>
      <c r="J260" s="614"/>
      <c r="K260" s="614"/>
      <c r="L260" s="618"/>
      <c r="M260" s="583"/>
      <c r="N260" s="598">
        <f t="shared" si="13"/>
        <v>0</v>
      </c>
      <c r="O260" s="585"/>
      <c r="P260" s="40"/>
      <c r="Q260" s="40">
        <f t="shared" si="14"/>
        <v>0</v>
      </c>
      <c r="R260" s="40">
        <f t="shared" si="15"/>
        <v>0</v>
      </c>
      <c r="S260" s="228"/>
      <c r="T260" s="228"/>
      <c r="U260" s="228"/>
      <c r="V260" s="228"/>
      <c r="W260" s="228"/>
      <c r="X260" s="228"/>
    </row>
    <row r="261" spans="1:24" ht="27.75" customHeight="1" x14ac:dyDescent="0.25">
      <c r="A261" s="582"/>
      <c r="B261" s="616">
        <f t="shared" si="12"/>
        <v>239</v>
      </c>
      <c r="C261" s="617"/>
      <c r="D261" s="614"/>
      <c r="E261" s="614"/>
      <c r="F261" s="614"/>
      <c r="G261" s="614"/>
      <c r="H261" s="614"/>
      <c r="I261" s="614"/>
      <c r="J261" s="614"/>
      <c r="K261" s="614"/>
      <c r="L261" s="618"/>
      <c r="M261" s="583"/>
      <c r="N261" s="598">
        <f t="shared" si="13"/>
        <v>0</v>
      </c>
      <c r="O261" s="585"/>
      <c r="P261" s="40"/>
      <c r="Q261" s="40">
        <f t="shared" si="14"/>
        <v>0</v>
      </c>
      <c r="R261" s="40">
        <f t="shared" si="15"/>
        <v>0</v>
      </c>
      <c r="S261" s="228"/>
      <c r="T261" s="228"/>
      <c r="U261" s="228"/>
      <c r="V261" s="228"/>
      <c r="W261" s="228"/>
      <c r="X261" s="228"/>
    </row>
    <row r="262" spans="1:24" ht="27.75" customHeight="1" x14ac:dyDescent="0.25">
      <c r="A262" s="582"/>
      <c r="B262" s="616">
        <f t="shared" si="12"/>
        <v>240</v>
      </c>
      <c r="C262" s="617"/>
      <c r="D262" s="614"/>
      <c r="E262" s="614"/>
      <c r="F262" s="614"/>
      <c r="G262" s="614"/>
      <c r="H262" s="614"/>
      <c r="I262" s="614"/>
      <c r="J262" s="614"/>
      <c r="K262" s="614"/>
      <c r="L262" s="618"/>
      <c r="M262" s="583"/>
      <c r="N262" s="598">
        <f t="shared" si="13"/>
        <v>0</v>
      </c>
      <c r="O262" s="585"/>
      <c r="P262" s="40"/>
      <c r="Q262" s="40">
        <f t="shared" si="14"/>
        <v>0</v>
      </c>
      <c r="R262" s="40">
        <f t="shared" si="15"/>
        <v>0</v>
      </c>
      <c r="S262" s="228"/>
      <c r="T262" s="228"/>
      <c r="U262" s="228"/>
      <c r="V262" s="228"/>
      <c r="W262" s="228"/>
      <c r="X262" s="228"/>
    </row>
    <row r="263" spans="1:24" ht="27.75" customHeight="1" x14ac:dyDescent="0.25">
      <c r="A263" s="582"/>
      <c r="B263" s="616">
        <f t="shared" si="12"/>
        <v>241</v>
      </c>
      <c r="C263" s="617"/>
      <c r="D263" s="614"/>
      <c r="E263" s="614"/>
      <c r="F263" s="614"/>
      <c r="G263" s="614"/>
      <c r="H263" s="614"/>
      <c r="I263" s="614"/>
      <c r="J263" s="614"/>
      <c r="K263" s="614"/>
      <c r="L263" s="618"/>
      <c r="M263" s="583"/>
      <c r="N263" s="598">
        <f t="shared" si="13"/>
        <v>0</v>
      </c>
      <c r="O263" s="585"/>
      <c r="P263" s="40"/>
      <c r="Q263" s="40">
        <f t="shared" si="14"/>
        <v>0</v>
      </c>
      <c r="R263" s="40">
        <f t="shared" si="15"/>
        <v>0</v>
      </c>
      <c r="S263" s="228"/>
      <c r="T263" s="228"/>
      <c r="U263" s="228"/>
      <c r="V263" s="228"/>
      <c r="W263" s="228"/>
      <c r="X263" s="228"/>
    </row>
    <row r="264" spans="1:24" ht="27.75" customHeight="1" x14ac:dyDescent="0.25">
      <c r="A264" s="582"/>
      <c r="B264" s="616">
        <f t="shared" si="12"/>
        <v>242</v>
      </c>
      <c r="C264" s="617"/>
      <c r="D264" s="614"/>
      <c r="E264" s="614"/>
      <c r="F264" s="614"/>
      <c r="G264" s="614"/>
      <c r="H264" s="614"/>
      <c r="I264" s="614"/>
      <c r="J264" s="614"/>
      <c r="K264" s="614"/>
      <c r="L264" s="618"/>
      <c r="M264" s="583"/>
      <c r="N264" s="598">
        <f t="shared" si="13"/>
        <v>0</v>
      </c>
      <c r="O264" s="585"/>
      <c r="P264" s="40"/>
      <c r="Q264" s="40">
        <f t="shared" si="14"/>
        <v>0</v>
      </c>
      <c r="R264" s="40">
        <f t="shared" si="15"/>
        <v>0</v>
      </c>
      <c r="S264" s="228"/>
      <c r="T264" s="228"/>
      <c r="U264" s="228"/>
      <c r="V264" s="228"/>
      <c r="W264" s="228"/>
      <c r="X264" s="228"/>
    </row>
    <row r="265" spans="1:24" ht="27.75" customHeight="1" x14ac:dyDescent="0.25">
      <c r="A265" s="582"/>
      <c r="B265" s="616">
        <f t="shared" si="12"/>
        <v>243</v>
      </c>
      <c r="C265" s="617"/>
      <c r="D265" s="614"/>
      <c r="E265" s="614"/>
      <c r="F265" s="614"/>
      <c r="G265" s="614"/>
      <c r="H265" s="614"/>
      <c r="I265" s="614"/>
      <c r="J265" s="614"/>
      <c r="K265" s="614"/>
      <c r="L265" s="618"/>
      <c r="M265" s="583"/>
      <c r="N265" s="598">
        <f t="shared" si="13"/>
        <v>0</v>
      </c>
      <c r="O265" s="585"/>
      <c r="P265" s="40"/>
      <c r="Q265" s="40">
        <f t="shared" si="14"/>
        <v>0</v>
      </c>
      <c r="R265" s="40">
        <f t="shared" si="15"/>
        <v>0</v>
      </c>
      <c r="S265" s="228"/>
      <c r="T265" s="228"/>
      <c r="U265" s="228"/>
      <c r="V265" s="228"/>
      <c r="W265" s="228"/>
      <c r="X265" s="228"/>
    </row>
    <row r="266" spans="1:24" ht="27.75" customHeight="1" x14ac:dyDescent="0.25">
      <c r="A266" s="582"/>
      <c r="B266" s="616">
        <f t="shared" si="12"/>
        <v>244</v>
      </c>
      <c r="C266" s="617"/>
      <c r="D266" s="614"/>
      <c r="E266" s="614"/>
      <c r="F266" s="614"/>
      <c r="G266" s="614"/>
      <c r="H266" s="614"/>
      <c r="I266" s="614"/>
      <c r="J266" s="614"/>
      <c r="K266" s="614"/>
      <c r="L266" s="618"/>
      <c r="M266" s="583"/>
      <c r="N266" s="598">
        <f t="shared" si="13"/>
        <v>0</v>
      </c>
      <c r="O266" s="585"/>
      <c r="P266" s="40"/>
      <c r="Q266" s="40">
        <f t="shared" si="14"/>
        <v>0</v>
      </c>
      <c r="R266" s="40">
        <f t="shared" si="15"/>
        <v>0</v>
      </c>
      <c r="S266" s="228"/>
      <c r="T266" s="228"/>
      <c r="U266" s="228"/>
      <c r="V266" s="228"/>
      <c r="W266" s="228"/>
      <c r="X266" s="228"/>
    </row>
    <row r="267" spans="1:24" ht="27.75" customHeight="1" x14ac:dyDescent="0.25">
      <c r="A267" s="582"/>
      <c r="B267" s="616">
        <f t="shared" si="12"/>
        <v>245</v>
      </c>
      <c r="C267" s="617"/>
      <c r="D267" s="614"/>
      <c r="E267" s="614"/>
      <c r="F267" s="614"/>
      <c r="G267" s="614"/>
      <c r="H267" s="614"/>
      <c r="I267" s="614"/>
      <c r="J267" s="614"/>
      <c r="K267" s="614"/>
      <c r="L267" s="618"/>
      <c r="M267" s="583"/>
      <c r="N267" s="598">
        <f t="shared" si="13"/>
        <v>0</v>
      </c>
      <c r="O267" s="585"/>
      <c r="P267" s="40"/>
      <c r="Q267" s="40">
        <f t="shared" si="14"/>
        <v>0</v>
      </c>
      <c r="R267" s="40">
        <f t="shared" si="15"/>
        <v>0</v>
      </c>
      <c r="S267" s="228"/>
      <c r="T267" s="228"/>
      <c r="U267" s="228"/>
      <c r="V267" s="228"/>
      <c r="W267" s="228"/>
      <c r="X267" s="228"/>
    </row>
    <row r="268" spans="1:24" ht="27.75" customHeight="1" x14ac:dyDescent="0.25">
      <c r="A268" s="582"/>
      <c r="B268" s="616">
        <f t="shared" si="12"/>
        <v>246</v>
      </c>
      <c r="C268" s="617"/>
      <c r="D268" s="614"/>
      <c r="E268" s="614"/>
      <c r="F268" s="614"/>
      <c r="G268" s="614"/>
      <c r="H268" s="614"/>
      <c r="I268" s="614"/>
      <c r="J268" s="614"/>
      <c r="K268" s="614"/>
      <c r="L268" s="618"/>
      <c r="M268" s="583"/>
      <c r="N268" s="598">
        <f t="shared" si="13"/>
        <v>0</v>
      </c>
      <c r="O268" s="585"/>
      <c r="P268" s="40"/>
      <c r="Q268" s="40">
        <f t="shared" si="14"/>
        <v>0</v>
      </c>
      <c r="R268" s="40">
        <f t="shared" si="15"/>
        <v>0</v>
      </c>
      <c r="S268" s="228"/>
      <c r="T268" s="228"/>
      <c r="U268" s="228"/>
      <c r="V268" s="228"/>
      <c r="W268" s="228"/>
      <c r="X268" s="228"/>
    </row>
    <row r="269" spans="1:24" ht="27.75" customHeight="1" x14ac:dyDescent="0.25">
      <c r="A269" s="582"/>
      <c r="B269" s="616">
        <f t="shared" si="12"/>
        <v>247</v>
      </c>
      <c r="C269" s="617"/>
      <c r="D269" s="614"/>
      <c r="E269" s="614"/>
      <c r="F269" s="614"/>
      <c r="G269" s="614"/>
      <c r="H269" s="614"/>
      <c r="I269" s="614"/>
      <c r="J269" s="614"/>
      <c r="K269" s="614"/>
      <c r="L269" s="618"/>
      <c r="M269" s="583"/>
      <c r="N269" s="598">
        <f t="shared" si="13"/>
        <v>0</v>
      </c>
      <c r="O269" s="585"/>
      <c r="P269" s="40"/>
      <c r="Q269" s="40">
        <f t="shared" si="14"/>
        <v>0</v>
      </c>
      <c r="R269" s="40">
        <f t="shared" si="15"/>
        <v>0</v>
      </c>
      <c r="S269" s="228"/>
      <c r="T269" s="228"/>
      <c r="U269" s="228"/>
      <c r="V269" s="228"/>
      <c r="W269" s="228"/>
      <c r="X269" s="228"/>
    </row>
    <row r="270" spans="1:24" ht="27.75" customHeight="1" x14ac:dyDescent="0.25">
      <c r="A270" s="582"/>
      <c r="B270" s="616">
        <f t="shared" si="12"/>
        <v>248</v>
      </c>
      <c r="C270" s="617"/>
      <c r="D270" s="614"/>
      <c r="E270" s="614"/>
      <c r="F270" s="614"/>
      <c r="G270" s="614"/>
      <c r="H270" s="614"/>
      <c r="I270" s="614"/>
      <c r="J270" s="614"/>
      <c r="K270" s="614"/>
      <c r="L270" s="618"/>
      <c r="M270" s="583"/>
      <c r="N270" s="598">
        <f t="shared" si="13"/>
        <v>0</v>
      </c>
      <c r="O270" s="585"/>
      <c r="P270" s="40"/>
      <c r="Q270" s="40">
        <f t="shared" si="14"/>
        <v>0</v>
      </c>
      <c r="R270" s="40">
        <f t="shared" si="15"/>
        <v>0</v>
      </c>
      <c r="S270" s="228"/>
      <c r="T270" s="228"/>
      <c r="U270" s="228"/>
      <c r="V270" s="228"/>
      <c r="W270" s="228"/>
      <c r="X270" s="228"/>
    </row>
    <row r="271" spans="1:24" ht="27.75" customHeight="1" x14ac:dyDescent="0.25">
      <c r="A271" s="582"/>
      <c r="B271" s="616">
        <f t="shared" si="12"/>
        <v>249</v>
      </c>
      <c r="C271" s="617"/>
      <c r="D271" s="614"/>
      <c r="E271" s="614"/>
      <c r="F271" s="614"/>
      <c r="G271" s="614"/>
      <c r="H271" s="614"/>
      <c r="I271" s="614"/>
      <c r="J271" s="614"/>
      <c r="K271" s="614"/>
      <c r="L271" s="618"/>
      <c r="M271" s="583"/>
      <c r="N271" s="598">
        <f t="shared" si="13"/>
        <v>0</v>
      </c>
      <c r="O271" s="585"/>
      <c r="P271" s="40"/>
      <c r="Q271" s="40">
        <f t="shared" si="14"/>
        <v>0</v>
      </c>
      <c r="R271" s="40">
        <f t="shared" si="15"/>
        <v>0</v>
      </c>
      <c r="S271" s="228"/>
      <c r="T271" s="228"/>
      <c r="U271" s="228"/>
      <c r="V271" s="228"/>
      <c r="W271" s="228"/>
      <c r="X271" s="228"/>
    </row>
    <row r="272" spans="1:24" ht="27.75" customHeight="1" x14ac:dyDescent="0.25">
      <c r="A272" s="582"/>
      <c r="B272" s="616">
        <f t="shared" si="12"/>
        <v>250</v>
      </c>
      <c r="C272" s="617"/>
      <c r="D272" s="614"/>
      <c r="E272" s="614"/>
      <c r="F272" s="614"/>
      <c r="G272" s="614"/>
      <c r="H272" s="614"/>
      <c r="I272" s="614"/>
      <c r="J272" s="614"/>
      <c r="K272" s="614"/>
      <c r="L272" s="618"/>
      <c r="M272" s="583"/>
      <c r="N272" s="598">
        <f t="shared" si="13"/>
        <v>0</v>
      </c>
      <c r="O272" s="585"/>
      <c r="P272" s="40"/>
      <c r="Q272" s="40">
        <f t="shared" si="14"/>
        <v>0</v>
      </c>
      <c r="R272" s="40">
        <f t="shared" si="15"/>
        <v>0</v>
      </c>
      <c r="S272" s="228"/>
      <c r="T272" s="228"/>
      <c r="U272" s="228"/>
      <c r="V272" s="228"/>
      <c r="W272" s="228"/>
      <c r="X272" s="228"/>
    </row>
    <row r="273" spans="1:24" ht="27.75" customHeight="1" x14ac:dyDescent="0.25">
      <c r="A273" s="582"/>
      <c r="B273" s="616">
        <f t="shared" si="12"/>
        <v>251</v>
      </c>
      <c r="C273" s="617"/>
      <c r="D273" s="614"/>
      <c r="E273" s="614"/>
      <c r="F273" s="614"/>
      <c r="G273" s="614"/>
      <c r="H273" s="614"/>
      <c r="I273" s="614"/>
      <c r="J273" s="614"/>
      <c r="K273" s="614"/>
      <c r="L273" s="618"/>
      <c r="M273" s="583"/>
      <c r="N273" s="598">
        <f t="shared" si="13"/>
        <v>0</v>
      </c>
      <c r="O273" s="585"/>
      <c r="P273" s="40"/>
      <c r="Q273" s="40">
        <f t="shared" si="14"/>
        <v>0</v>
      </c>
      <c r="R273" s="40">
        <f t="shared" si="15"/>
        <v>0</v>
      </c>
      <c r="S273" s="228"/>
      <c r="T273" s="228"/>
      <c r="U273" s="228"/>
      <c r="V273" s="228"/>
      <c r="W273" s="228"/>
      <c r="X273" s="228"/>
    </row>
    <row r="274" spans="1:24" ht="27.75" customHeight="1" x14ac:dyDescent="0.25">
      <c r="A274" s="582"/>
      <c r="B274" s="616">
        <f t="shared" si="12"/>
        <v>252</v>
      </c>
      <c r="C274" s="617"/>
      <c r="D274" s="614"/>
      <c r="E274" s="614"/>
      <c r="F274" s="614"/>
      <c r="G274" s="614"/>
      <c r="H274" s="614"/>
      <c r="I274" s="614"/>
      <c r="J274" s="614"/>
      <c r="K274" s="614"/>
      <c r="L274" s="618"/>
      <c r="M274" s="583"/>
      <c r="N274" s="598">
        <f t="shared" si="13"/>
        <v>0</v>
      </c>
      <c r="O274" s="585"/>
      <c r="P274" s="40"/>
      <c r="Q274" s="40">
        <f t="shared" si="14"/>
        <v>0</v>
      </c>
      <c r="R274" s="40">
        <f t="shared" si="15"/>
        <v>0</v>
      </c>
      <c r="S274" s="228"/>
      <c r="T274" s="228"/>
      <c r="U274" s="228"/>
      <c r="V274" s="228"/>
      <c r="W274" s="228"/>
      <c r="X274" s="228"/>
    </row>
    <row r="275" spans="1:24" ht="27.75" customHeight="1" x14ac:dyDescent="0.25">
      <c r="A275" s="582"/>
      <c r="B275" s="616">
        <f t="shared" si="12"/>
        <v>253</v>
      </c>
      <c r="C275" s="617"/>
      <c r="D275" s="614"/>
      <c r="E275" s="614"/>
      <c r="F275" s="614"/>
      <c r="G275" s="614"/>
      <c r="H275" s="614"/>
      <c r="I275" s="614"/>
      <c r="J275" s="614"/>
      <c r="K275" s="614"/>
      <c r="L275" s="618"/>
      <c r="M275" s="583"/>
      <c r="N275" s="598">
        <f t="shared" si="13"/>
        <v>0</v>
      </c>
      <c r="O275" s="585"/>
      <c r="P275" s="40"/>
      <c r="Q275" s="40">
        <f t="shared" si="14"/>
        <v>0</v>
      </c>
      <c r="R275" s="40">
        <f t="shared" si="15"/>
        <v>0</v>
      </c>
      <c r="S275" s="228"/>
      <c r="T275" s="228"/>
      <c r="U275" s="228"/>
      <c r="V275" s="228"/>
      <c r="W275" s="228"/>
      <c r="X275" s="228"/>
    </row>
    <row r="276" spans="1:24" ht="27.75" customHeight="1" x14ac:dyDescent="0.25">
      <c r="A276" s="582"/>
      <c r="B276" s="616">
        <f t="shared" si="12"/>
        <v>254</v>
      </c>
      <c r="C276" s="617"/>
      <c r="D276" s="614"/>
      <c r="E276" s="614"/>
      <c r="F276" s="614"/>
      <c r="G276" s="614"/>
      <c r="H276" s="614"/>
      <c r="I276" s="614"/>
      <c r="J276" s="614"/>
      <c r="K276" s="614"/>
      <c r="L276" s="618"/>
      <c r="M276" s="583"/>
      <c r="N276" s="598">
        <f t="shared" si="13"/>
        <v>0</v>
      </c>
      <c r="O276" s="585"/>
      <c r="P276" s="40"/>
      <c r="Q276" s="40">
        <f t="shared" si="14"/>
        <v>0</v>
      </c>
      <c r="R276" s="40">
        <f t="shared" si="15"/>
        <v>0</v>
      </c>
      <c r="S276" s="228"/>
      <c r="T276" s="228"/>
      <c r="U276" s="228"/>
      <c r="V276" s="228"/>
      <c r="W276" s="228"/>
      <c r="X276" s="228"/>
    </row>
    <row r="277" spans="1:24" ht="27.75" customHeight="1" x14ac:dyDescent="0.25">
      <c r="A277" s="582"/>
      <c r="B277" s="616">
        <f t="shared" si="12"/>
        <v>255</v>
      </c>
      <c r="C277" s="617"/>
      <c r="D277" s="614"/>
      <c r="E277" s="614"/>
      <c r="F277" s="614"/>
      <c r="G277" s="614"/>
      <c r="H277" s="614"/>
      <c r="I277" s="614"/>
      <c r="J277" s="614"/>
      <c r="K277" s="614"/>
      <c r="L277" s="618"/>
      <c r="M277" s="583"/>
      <c r="N277" s="598">
        <f t="shared" si="13"/>
        <v>0</v>
      </c>
      <c r="O277" s="585"/>
      <c r="P277" s="40"/>
      <c r="Q277" s="40">
        <f t="shared" si="14"/>
        <v>0</v>
      </c>
      <c r="R277" s="40">
        <f t="shared" si="15"/>
        <v>0</v>
      </c>
      <c r="S277" s="228"/>
      <c r="T277" s="228"/>
      <c r="U277" s="228"/>
      <c r="V277" s="228"/>
      <c r="W277" s="228"/>
      <c r="X277" s="228"/>
    </row>
    <row r="278" spans="1:24" ht="27.75" customHeight="1" x14ac:dyDescent="0.25">
      <c r="A278" s="582"/>
      <c r="B278" s="616">
        <f t="shared" si="12"/>
        <v>256</v>
      </c>
      <c r="C278" s="617"/>
      <c r="D278" s="614"/>
      <c r="E278" s="614"/>
      <c r="F278" s="614"/>
      <c r="G278" s="614"/>
      <c r="H278" s="614"/>
      <c r="I278" s="614"/>
      <c r="J278" s="614"/>
      <c r="K278" s="614"/>
      <c r="L278" s="618"/>
      <c r="M278" s="583"/>
      <c r="N278" s="598">
        <f t="shared" si="13"/>
        <v>0</v>
      </c>
      <c r="O278" s="585"/>
      <c r="P278" s="40"/>
      <c r="Q278" s="40">
        <f t="shared" si="14"/>
        <v>0</v>
      </c>
      <c r="R278" s="40">
        <f t="shared" si="15"/>
        <v>0</v>
      </c>
      <c r="S278" s="228"/>
      <c r="T278" s="228"/>
      <c r="U278" s="228"/>
      <c r="V278" s="228"/>
      <c r="W278" s="228"/>
      <c r="X278" s="228"/>
    </row>
    <row r="279" spans="1:24" ht="27.75" customHeight="1" x14ac:dyDescent="0.25">
      <c r="A279" s="582"/>
      <c r="B279" s="616">
        <f t="shared" ref="B279:B342" si="16">ROW()-GLline-1</f>
        <v>257</v>
      </c>
      <c r="C279" s="617"/>
      <c r="D279" s="614"/>
      <c r="E279" s="614"/>
      <c r="F279" s="614"/>
      <c r="G279" s="614"/>
      <c r="H279" s="614"/>
      <c r="I279" s="614"/>
      <c r="J279" s="614"/>
      <c r="K279" s="614"/>
      <c r="L279" s="618"/>
      <c r="M279" s="583"/>
      <c r="N279" s="598">
        <f t="shared" ref="N279:N342" si="17">(+Q279+R279)*PDArate</f>
        <v>0</v>
      </c>
      <c r="O279" s="585"/>
      <c r="P279" s="40"/>
      <c r="Q279" s="40">
        <f t="shared" si="14"/>
        <v>0</v>
      </c>
      <c r="R279" s="40">
        <f t="shared" si="15"/>
        <v>0</v>
      </c>
      <c r="S279" s="228"/>
      <c r="T279" s="228"/>
      <c r="U279" s="228"/>
      <c r="V279" s="228"/>
      <c r="W279" s="228"/>
      <c r="X279" s="228"/>
    </row>
    <row r="280" spans="1:24" ht="27.75" customHeight="1" x14ac:dyDescent="0.25">
      <c r="A280" s="582"/>
      <c r="B280" s="616">
        <f t="shared" si="16"/>
        <v>258</v>
      </c>
      <c r="C280" s="617"/>
      <c r="D280" s="614"/>
      <c r="E280" s="614"/>
      <c r="F280" s="614"/>
      <c r="G280" s="614"/>
      <c r="H280" s="614"/>
      <c r="I280" s="614"/>
      <c r="J280" s="614"/>
      <c r="K280" s="614"/>
      <c r="L280" s="618"/>
      <c r="M280" s="583"/>
      <c r="N280" s="598">
        <f t="shared" si="17"/>
        <v>0</v>
      </c>
      <c r="O280" s="585"/>
      <c r="P280" s="40"/>
      <c r="Q280" s="40">
        <f t="shared" ref="Q280:Q343" si="18">SUMIF(Q4GrwrNum,B280,Q4GrwrValue)</f>
        <v>0</v>
      </c>
      <c r="R280" s="40">
        <f t="shared" ref="R280:R343" si="19">SUMIF(DPGrwrNum,B280,DPGrwrValue)</f>
        <v>0</v>
      </c>
      <c r="S280" s="228"/>
      <c r="T280" s="228"/>
      <c r="U280" s="228"/>
      <c r="V280" s="228"/>
      <c r="W280" s="228"/>
      <c r="X280" s="228"/>
    </row>
    <row r="281" spans="1:24" ht="27.75" customHeight="1" x14ac:dyDescent="0.25">
      <c r="A281" s="582"/>
      <c r="B281" s="616">
        <f t="shared" si="16"/>
        <v>259</v>
      </c>
      <c r="C281" s="617"/>
      <c r="D281" s="614"/>
      <c r="E281" s="614"/>
      <c r="F281" s="614"/>
      <c r="G281" s="614"/>
      <c r="H281" s="614"/>
      <c r="I281" s="614"/>
      <c r="J281" s="614"/>
      <c r="K281" s="614"/>
      <c r="L281" s="618"/>
      <c r="M281" s="583"/>
      <c r="N281" s="598">
        <f t="shared" si="17"/>
        <v>0</v>
      </c>
      <c r="O281" s="585"/>
      <c r="P281" s="40"/>
      <c r="Q281" s="40">
        <f t="shared" si="18"/>
        <v>0</v>
      </c>
      <c r="R281" s="40">
        <f t="shared" si="19"/>
        <v>0</v>
      </c>
      <c r="S281" s="228"/>
      <c r="T281" s="228"/>
      <c r="U281" s="228"/>
      <c r="V281" s="228"/>
      <c r="W281" s="228"/>
      <c r="X281" s="228"/>
    </row>
    <row r="282" spans="1:24" ht="27.75" customHeight="1" x14ac:dyDescent="0.25">
      <c r="A282" s="582"/>
      <c r="B282" s="616">
        <f t="shared" si="16"/>
        <v>260</v>
      </c>
      <c r="C282" s="617"/>
      <c r="D282" s="614"/>
      <c r="E282" s="614"/>
      <c r="F282" s="614"/>
      <c r="G282" s="614"/>
      <c r="H282" s="614"/>
      <c r="I282" s="614"/>
      <c r="J282" s="614"/>
      <c r="K282" s="614"/>
      <c r="L282" s="618"/>
      <c r="M282" s="583"/>
      <c r="N282" s="598">
        <f t="shared" si="17"/>
        <v>0</v>
      </c>
      <c r="O282" s="585"/>
      <c r="P282" s="40"/>
      <c r="Q282" s="40">
        <f t="shared" si="18"/>
        <v>0</v>
      </c>
      <c r="R282" s="40">
        <f t="shared" si="19"/>
        <v>0</v>
      </c>
      <c r="S282" s="228"/>
      <c r="T282" s="228"/>
      <c r="U282" s="228"/>
      <c r="V282" s="228"/>
      <c r="W282" s="228"/>
      <c r="X282" s="228"/>
    </row>
    <row r="283" spans="1:24" ht="27.75" customHeight="1" x14ac:dyDescent="0.25">
      <c r="A283" s="582"/>
      <c r="B283" s="616">
        <f t="shared" si="16"/>
        <v>261</v>
      </c>
      <c r="C283" s="617"/>
      <c r="D283" s="614"/>
      <c r="E283" s="614"/>
      <c r="F283" s="614"/>
      <c r="G283" s="614"/>
      <c r="H283" s="614"/>
      <c r="I283" s="614"/>
      <c r="J283" s="614"/>
      <c r="K283" s="614"/>
      <c r="L283" s="618"/>
      <c r="M283" s="583"/>
      <c r="N283" s="598">
        <f t="shared" si="17"/>
        <v>0</v>
      </c>
      <c r="O283" s="585"/>
      <c r="P283" s="40"/>
      <c r="Q283" s="40">
        <f t="shared" si="18"/>
        <v>0</v>
      </c>
      <c r="R283" s="40">
        <f t="shared" si="19"/>
        <v>0</v>
      </c>
      <c r="S283" s="228"/>
      <c r="T283" s="228"/>
      <c r="U283" s="228"/>
      <c r="V283" s="228"/>
      <c r="W283" s="228"/>
      <c r="X283" s="228"/>
    </row>
    <row r="284" spans="1:24" ht="27.75" customHeight="1" x14ac:dyDescent="0.25">
      <c r="A284" s="582"/>
      <c r="B284" s="616">
        <f t="shared" si="16"/>
        <v>262</v>
      </c>
      <c r="C284" s="617"/>
      <c r="D284" s="614"/>
      <c r="E284" s="614"/>
      <c r="F284" s="614"/>
      <c r="G284" s="614"/>
      <c r="H284" s="614"/>
      <c r="I284" s="614"/>
      <c r="J284" s="614"/>
      <c r="K284" s="614"/>
      <c r="L284" s="618"/>
      <c r="M284" s="583"/>
      <c r="N284" s="598">
        <f t="shared" si="17"/>
        <v>0</v>
      </c>
      <c r="O284" s="585"/>
      <c r="P284" s="40"/>
      <c r="Q284" s="40">
        <f t="shared" si="18"/>
        <v>0</v>
      </c>
      <c r="R284" s="40">
        <f t="shared" si="19"/>
        <v>0</v>
      </c>
      <c r="S284" s="228"/>
      <c r="T284" s="228"/>
      <c r="U284" s="228"/>
      <c r="V284" s="228"/>
      <c r="W284" s="228"/>
      <c r="X284" s="228"/>
    </row>
    <row r="285" spans="1:24" ht="27.75" customHeight="1" x14ac:dyDescent="0.25">
      <c r="A285" s="582"/>
      <c r="B285" s="616">
        <f t="shared" si="16"/>
        <v>263</v>
      </c>
      <c r="C285" s="617"/>
      <c r="D285" s="614"/>
      <c r="E285" s="614"/>
      <c r="F285" s="614"/>
      <c r="G285" s="614"/>
      <c r="H285" s="614"/>
      <c r="I285" s="614"/>
      <c r="J285" s="614"/>
      <c r="K285" s="614"/>
      <c r="L285" s="618"/>
      <c r="M285" s="583"/>
      <c r="N285" s="598">
        <f t="shared" si="17"/>
        <v>0</v>
      </c>
      <c r="O285" s="585"/>
      <c r="P285" s="40"/>
      <c r="Q285" s="40">
        <f t="shared" si="18"/>
        <v>0</v>
      </c>
      <c r="R285" s="40">
        <f t="shared" si="19"/>
        <v>0</v>
      </c>
      <c r="S285" s="228"/>
      <c r="T285" s="228"/>
      <c r="U285" s="228"/>
      <c r="V285" s="228"/>
      <c r="W285" s="228"/>
      <c r="X285" s="228"/>
    </row>
    <row r="286" spans="1:24" ht="27.75" customHeight="1" x14ac:dyDescent="0.25">
      <c r="A286" s="582"/>
      <c r="B286" s="616">
        <f t="shared" si="16"/>
        <v>264</v>
      </c>
      <c r="C286" s="617"/>
      <c r="D286" s="614"/>
      <c r="E286" s="614"/>
      <c r="F286" s="614"/>
      <c r="G286" s="614"/>
      <c r="H286" s="614"/>
      <c r="I286" s="614"/>
      <c r="J286" s="614"/>
      <c r="K286" s="614"/>
      <c r="L286" s="618"/>
      <c r="M286" s="583"/>
      <c r="N286" s="598">
        <f t="shared" si="17"/>
        <v>0</v>
      </c>
      <c r="O286" s="585"/>
      <c r="P286" s="40"/>
      <c r="Q286" s="40">
        <f t="shared" si="18"/>
        <v>0</v>
      </c>
      <c r="R286" s="40">
        <f t="shared" si="19"/>
        <v>0</v>
      </c>
      <c r="S286" s="228"/>
      <c r="T286" s="228"/>
      <c r="U286" s="228"/>
      <c r="V286" s="228"/>
      <c r="W286" s="228"/>
      <c r="X286" s="228"/>
    </row>
    <row r="287" spans="1:24" ht="27.75" customHeight="1" x14ac:dyDescent="0.25">
      <c r="A287" s="582"/>
      <c r="B287" s="616">
        <f t="shared" si="16"/>
        <v>265</v>
      </c>
      <c r="C287" s="617"/>
      <c r="D287" s="614"/>
      <c r="E287" s="614"/>
      <c r="F287" s="614"/>
      <c r="G287" s="614"/>
      <c r="H287" s="614"/>
      <c r="I287" s="614"/>
      <c r="J287" s="614"/>
      <c r="K287" s="614"/>
      <c r="L287" s="618"/>
      <c r="M287" s="583"/>
      <c r="N287" s="598">
        <f t="shared" si="17"/>
        <v>0</v>
      </c>
      <c r="O287" s="585"/>
      <c r="P287" s="40"/>
      <c r="Q287" s="40">
        <f t="shared" si="18"/>
        <v>0</v>
      </c>
      <c r="R287" s="40">
        <f t="shared" si="19"/>
        <v>0</v>
      </c>
      <c r="S287" s="228"/>
      <c r="T287" s="228"/>
      <c r="U287" s="228"/>
      <c r="V287" s="228"/>
      <c r="W287" s="228"/>
      <c r="X287" s="228"/>
    </row>
    <row r="288" spans="1:24" ht="27.75" customHeight="1" x14ac:dyDescent="0.25">
      <c r="A288" s="582"/>
      <c r="B288" s="616">
        <f t="shared" si="16"/>
        <v>266</v>
      </c>
      <c r="C288" s="617"/>
      <c r="D288" s="614"/>
      <c r="E288" s="614"/>
      <c r="F288" s="614"/>
      <c r="G288" s="614"/>
      <c r="H288" s="614"/>
      <c r="I288" s="614"/>
      <c r="J288" s="614"/>
      <c r="K288" s="614"/>
      <c r="L288" s="618"/>
      <c r="M288" s="583"/>
      <c r="N288" s="598">
        <f t="shared" si="17"/>
        <v>0</v>
      </c>
      <c r="O288" s="585"/>
      <c r="P288" s="40"/>
      <c r="Q288" s="40">
        <f t="shared" si="18"/>
        <v>0</v>
      </c>
      <c r="R288" s="40">
        <f t="shared" si="19"/>
        <v>0</v>
      </c>
      <c r="S288" s="228"/>
      <c r="T288" s="228"/>
      <c r="U288" s="228"/>
      <c r="V288" s="228"/>
      <c r="W288" s="228"/>
      <c r="X288" s="228"/>
    </row>
    <row r="289" spans="1:24" ht="27.75" customHeight="1" x14ac:dyDescent="0.25">
      <c r="A289" s="582"/>
      <c r="B289" s="616">
        <f t="shared" si="16"/>
        <v>267</v>
      </c>
      <c r="C289" s="617"/>
      <c r="D289" s="614"/>
      <c r="E289" s="614"/>
      <c r="F289" s="614"/>
      <c r="G289" s="614"/>
      <c r="H289" s="614"/>
      <c r="I289" s="614"/>
      <c r="J289" s="614"/>
      <c r="K289" s="614"/>
      <c r="L289" s="618"/>
      <c r="M289" s="583"/>
      <c r="N289" s="598">
        <f t="shared" si="17"/>
        <v>0</v>
      </c>
      <c r="O289" s="585"/>
      <c r="P289" s="40"/>
      <c r="Q289" s="40">
        <f t="shared" si="18"/>
        <v>0</v>
      </c>
      <c r="R289" s="40">
        <f t="shared" si="19"/>
        <v>0</v>
      </c>
      <c r="S289" s="228"/>
      <c r="T289" s="228"/>
      <c r="U289" s="228"/>
      <c r="V289" s="228"/>
      <c r="W289" s="228"/>
      <c r="X289" s="228"/>
    </row>
    <row r="290" spans="1:24" ht="27.75" customHeight="1" x14ac:dyDescent="0.25">
      <c r="A290" s="582"/>
      <c r="B290" s="616">
        <f t="shared" si="16"/>
        <v>268</v>
      </c>
      <c r="C290" s="617"/>
      <c r="D290" s="614"/>
      <c r="E290" s="614"/>
      <c r="F290" s="614"/>
      <c r="G290" s="614"/>
      <c r="H290" s="614"/>
      <c r="I290" s="614"/>
      <c r="J290" s="614"/>
      <c r="K290" s="614"/>
      <c r="L290" s="618"/>
      <c r="M290" s="583"/>
      <c r="N290" s="598">
        <f t="shared" si="17"/>
        <v>0</v>
      </c>
      <c r="O290" s="585"/>
      <c r="P290" s="40"/>
      <c r="Q290" s="40">
        <f t="shared" si="18"/>
        <v>0</v>
      </c>
      <c r="R290" s="40">
        <f t="shared" si="19"/>
        <v>0</v>
      </c>
      <c r="S290" s="228"/>
      <c r="T290" s="228"/>
      <c r="U290" s="228"/>
      <c r="V290" s="228"/>
      <c r="W290" s="228"/>
      <c r="X290" s="228"/>
    </row>
    <row r="291" spans="1:24" ht="27.75" customHeight="1" x14ac:dyDescent="0.25">
      <c r="A291" s="582"/>
      <c r="B291" s="616">
        <f t="shared" si="16"/>
        <v>269</v>
      </c>
      <c r="C291" s="617"/>
      <c r="D291" s="614"/>
      <c r="E291" s="614"/>
      <c r="F291" s="614"/>
      <c r="G291" s="614"/>
      <c r="H291" s="614"/>
      <c r="I291" s="614"/>
      <c r="J291" s="614"/>
      <c r="K291" s="614"/>
      <c r="L291" s="618"/>
      <c r="M291" s="583"/>
      <c r="N291" s="598">
        <f t="shared" si="17"/>
        <v>0</v>
      </c>
      <c r="O291" s="585"/>
      <c r="P291" s="40"/>
      <c r="Q291" s="40">
        <f t="shared" si="18"/>
        <v>0</v>
      </c>
      <c r="R291" s="40">
        <f t="shared" si="19"/>
        <v>0</v>
      </c>
      <c r="S291" s="228"/>
      <c r="T291" s="228"/>
      <c r="U291" s="228"/>
      <c r="V291" s="228"/>
      <c r="W291" s="228"/>
      <c r="X291" s="228"/>
    </row>
    <row r="292" spans="1:24" ht="27.75" customHeight="1" x14ac:dyDescent="0.25">
      <c r="A292" s="582"/>
      <c r="B292" s="616">
        <f t="shared" si="16"/>
        <v>270</v>
      </c>
      <c r="C292" s="617"/>
      <c r="D292" s="614"/>
      <c r="E292" s="614"/>
      <c r="F292" s="614"/>
      <c r="G292" s="614"/>
      <c r="H292" s="614"/>
      <c r="I292" s="614"/>
      <c r="J292" s="614"/>
      <c r="K292" s="614"/>
      <c r="L292" s="618"/>
      <c r="M292" s="583"/>
      <c r="N292" s="598">
        <f t="shared" si="17"/>
        <v>0</v>
      </c>
      <c r="O292" s="585"/>
      <c r="P292" s="40"/>
      <c r="Q292" s="40">
        <f t="shared" si="18"/>
        <v>0</v>
      </c>
      <c r="R292" s="40">
        <f t="shared" si="19"/>
        <v>0</v>
      </c>
      <c r="S292" s="228"/>
      <c r="T292" s="228"/>
      <c r="U292" s="228"/>
      <c r="V292" s="228"/>
      <c r="W292" s="228"/>
      <c r="X292" s="228"/>
    </row>
    <row r="293" spans="1:24" ht="27.75" customHeight="1" x14ac:dyDescent="0.25">
      <c r="A293" s="582"/>
      <c r="B293" s="616">
        <f t="shared" si="16"/>
        <v>271</v>
      </c>
      <c r="C293" s="617"/>
      <c r="D293" s="614"/>
      <c r="E293" s="614"/>
      <c r="F293" s="614"/>
      <c r="G293" s="614"/>
      <c r="H293" s="614"/>
      <c r="I293" s="614"/>
      <c r="J293" s="614"/>
      <c r="K293" s="614"/>
      <c r="L293" s="618"/>
      <c r="M293" s="583"/>
      <c r="N293" s="598">
        <f t="shared" si="17"/>
        <v>0</v>
      </c>
      <c r="O293" s="585"/>
      <c r="P293" s="40"/>
      <c r="Q293" s="40">
        <f t="shared" si="18"/>
        <v>0</v>
      </c>
      <c r="R293" s="40">
        <f t="shared" si="19"/>
        <v>0</v>
      </c>
      <c r="S293" s="228"/>
      <c r="T293" s="228"/>
      <c r="U293" s="228"/>
      <c r="V293" s="228"/>
      <c r="W293" s="228"/>
      <c r="X293" s="228"/>
    </row>
    <row r="294" spans="1:24" ht="27.75" customHeight="1" x14ac:dyDescent="0.25">
      <c r="A294" s="582"/>
      <c r="B294" s="616">
        <f t="shared" si="16"/>
        <v>272</v>
      </c>
      <c r="C294" s="617"/>
      <c r="D294" s="614"/>
      <c r="E294" s="614"/>
      <c r="F294" s="614"/>
      <c r="G294" s="614"/>
      <c r="H294" s="614"/>
      <c r="I294" s="614"/>
      <c r="J294" s="614"/>
      <c r="K294" s="614"/>
      <c r="L294" s="618"/>
      <c r="M294" s="583"/>
      <c r="N294" s="598">
        <f t="shared" si="17"/>
        <v>0</v>
      </c>
      <c r="O294" s="585"/>
      <c r="P294" s="40"/>
      <c r="Q294" s="40">
        <f t="shared" si="18"/>
        <v>0</v>
      </c>
      <c r="R294" s="40">
        <f t="shared" si="19"/>
        <v>0</v>
      </c>
      <c r="S294" s="228"/>
      <c r="T294" s="228"/>
      <c r="U294" s="228"/>
      <c r="V294" s="228"/>
      <c r="W294" s="228"/>
      <c r="X294" s="228"/>
    </row>
    <row r="295" spans="1:24" ht="27.75" customHeight="1" x14ac:dyDescent="0.25">
      <c r="A295" s="582"/>
      <c r="B295" s="616">
        <f t="shared" si="16"/>
        <v>273</v>
      </c>
      <c r="C295" s="617"/>
      <c r="D295" s="614"/>
      <c r="E295" s="614"/>
      <c r="F295" s="614"/>
      <c r="G295" s="614"/>
      <c r="H295" s="614"/>
      <c r="I295" s="614"/>
      <c r="J295" s="614"/>
      <c r="K295" s="614"/>
      <c r="L295" s="618"/>
      <c r="M295" s="583"/>
      <c r="N295" s="598">
        <f t="shared" si="17"/>
        <v>0</v>
      </c>
      <c r="O295" s="585"/>
      <c r="P295" s="40"/>
      <c r="Q295" s="40">
        <f t="shared" si="18"/>
        <v>0</v>
      </c>
      <c r="R295" s="40">
        <f t="shared" si="19"/>
        <v>0</v>
      </c>
      <c r="S295" s="228"/>
      <c r="T295" s="228"/>
      <c r="U295" s="228"/>
      <c r="V295" s="228"/>
      <c r="W295" s="228"/>
      <c r="X295" s="228"/>
    </row>
    <row r="296" spans="1:24" ht="27.75" customHeight="1" x14ac:dyDescent="0.25">
      <c r="A296" s="582"/>
      <c r="B296" s="616">
        <f t="shared" si="16"/>
        <v>274</v>
      </c>
      <c r="C296" s="617"/>
      <c r="D296" s="614"/>
      <c r="E296" s="614"/>
      <c r="F296" s="614"/>
      <c r="G296" s="614"/>
      <c r="H296" s="614"/>
      <c r="I296" s="614"/>
      <c r="J296" s="614"/>
      <c r="K296" s="614"/>
      <c r="L296" s="618"/>
      <c r="M296" s="583"/>
      <c r="N296" s="598">
        <f t="shared" si="17"/>
        <v>0</v>
      </c>
      <c r="O296" s="585"/>
      <c r="P296" s="40"/>
      <c r="Q296" s="40">
        <f t="shared" si="18"/>
        <v>0</v>
      </c>
      <c r="R296" s="40">
        <f t="shared" si="19"/>
        <v>0</v>
      </c>
      <c r="S296" s="228"/>
      <c r="T296" s="228"/>
      <c r="U296" s="228"/>
      <c r="V296" s="228"/>
      <c r="W296" s="228"/>
      <c r="X296" s="228"/>
    </row>
    <row r="297" spans="1:24" ht="27.75" customHeight="1" x14ac:dyDescent="0.25">
      <c r="A297" s="582"/>
      <c r="B297" s="616">
        <f t="shared" si="16"/>
        <v>275</v>
      </c>
      <c r="C297" s="617"/>
      <c r="D297" s="614"/>
      <c r="E297" s="614"/>
      <c r="F297" s="614"/>
      <c r="G297" s="614"/>
      <c r="H297" s="614"/>
      <c r="I297" s="614"/>
      <c r="J297" s="614"/>
      <c r="K297" s="614"/>
      <c r="L297" s="618"/>
      <c r="M297" s="583"/>
      <c r="N297" s="598">
        <f t="shared" si="17"/>
        <v>0</v>
      </c>
      <c r="O297" s="585"/>
      <c r="P297" s="40"/>
      <c r="Q297" s="40">
        <f t="shared" si="18"/>
        <v>0</v>
      </c>
      <c r="R297" s="40">
        <f t="shared" si="19"/>
        <v>0</v>
      </c>
      <c r="S297" s="228"/>
      <c r="T297" s="228"/>
      <c r="U297" s="228"/>
      <c r="V297" s="228"/>
      <c r="W297" s="228"/>
      <c r="X297" s="228"/>
    </row>
    <row r="298" spans="1:24" ht="27.75" customHeight="1" x14ac:dyDescent="0.25">
      <c r="A298" s="582"/>
      <c r="B298" s="616">
        <f t="shared" si="16"/>
        <v>276</v>
      </c>
      <c r="C298" s="617"/>
      <c r="D298" s="614"/>
      <c r="E298" s="614"/>
      <c r="F298" s="614"/>
      <c r="G298" s="614"/>
      <c r="H298" s="614"/>
      <c r="I298" s="614"/>
      <c r="J298" s="614"/>
      <c r="K298" s="614"/>
      <c r="L298" s="618"/>
      <c r="M298" s="583"/>
      <c r="N298" s="598">
        <f t="shared" si="17"/>
        <v>0</v>
      </c>
      <c r="O298" s="585"/>
      <c r="P298" s="40"/>
      <c r="Q298" s="40">
        <f t="shared" si="18"/>
        <v>0</v>
      </c>
      <c r="R298" s="40">
        <f t="shared" si="19"/>
        <v>0</v>
      </c>
      <c r="S298" s="228"/>
      <c r="T298" s="228"/>
      <c r="U298" s="228"/>
      <c r="V298" s="228"/>
      <c r="W298" s="228"/>
      <c r="X298" s="228"/>
    </row>
    <row r="299" spans="1:24" ht="27.75" customHeight="1" x14ac:dyDescent="0.25">
      <c r="A299" s="582"/>
      <c r="B299" s="616">
        <f t="shared" si="16"/>
        <v>277</v>
      </c>
      <c r="C299" s="617"/>
      <c r="D299" s="614"/>
      <c r="E299" s="614"/>
      <c r="F299" s="614"/>
      <c r="G299" s="614"/>
      <c r="H299" s="614"/>
      <c r="I299" s="614"/>
      <c r="J299" s="614"/>
      <c r="K299" s="614"/>
      <c r="L299" s="618"/>
      <c r="M299" s="583"/>
      <c r="N299" s="598">
        <f t="shared" si="17"/>
        <v>0</v>
      </c>
      <c r="O299" s="585"/>
      <c r="P299" s="40"/>
      <c r="Q299" s="40">
        <f t="shared" si="18"/>
        <v>0</v>
      </c>
      <c r="R299" s="40">
        <f t="shared" si="19"/>
        <v>0</v>
      </c>
      <c r="S299" s="228"/>
      <c r="T299" s="228"/>
      <c r="U299" s="228"/>
      <c r="V299" s="228"/>
      <c r="W299" s="228"/>
      <c r="X299" s="228"/>
    </row>
    <row r="300" spans="1:24" ht="27.75" customHeight="1" x14ac:dyDescent="0.25">
      <c r="A300" s="582"/>
      <c r="B300" s="616">
        <f t="shared" si="16"/>
        <v>278</v>
      </c>
      <c r="C300" s="617"/>
      <c r="D300" s="614"/>
      <c r="E300" s="614"/>
      <c r="F300" s="614"/>
      <c r="G300" s="614"/>
      <c r="H300" s="614"/>
      <c r="I300" s="614"/>
      <c r="J300" s="614"/>
      <c r="K300" s="614"/>
      <c r="L300" s="618"/>
      <c r="M300" s="583"/>
      <c r="N300" s="598">
        <f t="shared" si="17"/>
        <v>0</v>
      </c>
      <c r="O300" s="585"/>
      <c r="P300" s="40"/>
      <c r="Q300" s="40">
        <f t="shared" si="18"/>
        <v>0</v>
      </c>
      <c r="R300" s="40">
        <f t="shared" si="19"/>
        <v>0</v>
      </c>
      <c r="S300" s="228"/>
      <c r="T300" s="228"/>
      <c r="U300" s="228"/>
      <c r="V300" s="228"/>
      <c r="W300" s="228"/>
      <c r="X300" s="228"/>
    </row>
    <row r="301" spans="1:24" ht="27.75" customHeight="1" x14ac:dyDescent="0.25">
      <c r="A301" s="582"/>
      <c r="B301" s="616">
        <f t="shared" si="16"/>
        <v>279</v>
      </c>
      <c r="C301" s="617"/>
      <c r="D301" s="614"/>
      <c r="E301" s="614"/>
      <c r="F301" s="614"/>
      <c r="G301" s="614"/>
      <c r="H301" s="614"/>
      <c r="I301" s="614"/>
      <c r="J301" s="614"/>
      <c r="K301" s="614"/>
      <c r="L301" s="618"/>
      <c r="M301" s="583"/>
      <c r="N301" s="598">
        <f t="shared" si="17"/>
        <v>0</v>
      </c>
      <c r="O301" s="585"/>
      <c r="P301" s="40"/>
      <c r="Q301" s="40">
        <f t="shared" si="18"/>
        <v>0</v>
      </c>
      <c r="R301" s="40">
        <f t="shared" si="19"/>
        <v>0</v>
      </c>
      <c r="S301" s="228"/>
      <c r="T301" s="228"/>
      <c r="U301" s="228"/>
      <c r="V301" s="228"/>
      <c r="W301" s="228"/>
      <c r="X301" s="228"/>
    </row>
    <row r="302" spans="1:24" ht="27.75" customHeight="1" x14ac:dyDescent="0.25">
      <c r="A302" s="582"/>
      <c r="B302" s="616">
        <f t="shared" si="16"/>
        <v>280</v>
      </c>
      <c r="C302" s="617"/>
      <c r="D302" s="614"/>
      <c r="E302" s="614"/>
      <c r="F302" s="614"/>
      <c r="G302" s="614"/>
      <c r="H302" s="614"/>
      <c r="I302" s="614"/>
      <c r="J302" s="614"/>
      <c r="K302" s="614"/>
      <c r="L302" s="618"/>
      <c r="M302" s="583"/>
      <c r="N302" s="598">
        <f t="shared" si="17"/>
        <v>0</v>
      </c>
      <c r="O302" s="585"/>
      <c r="P302" s="40"/>
      <c r="Q302" s="40">
        <f t="shared" si="18"/>
        <v>0</v>
      </c>
      <c r="R302" s="40">
        <f t="shared" si="19"/>
        <v>0</v>
      </c>
      <c r="S302" s="228"/>
      <c r="T302" s="228"/>
      <c r="U302" s="228"/>
      <c r="V302" s="228"/>
      <c r="W302" s="228"/>
      <c r="X302" s="228"/>
    </row>
    <row r="303" spans="1:24" ht="27.75" customHeight="1" x14ac:dyDescent="0.25">
      <c r="A303" s="582"/>
      <c r="B303" s="616">
        <f t="shared" si="16"/>
        <v>281</v>
      </c>
      <c r="C303" s="617"/>
      <c r="D303" s="614"/>
      <c r="E303" s="614"/>
      <c r="F303" s="614"/>
      <c r="G303" s="614"/>
      <c r="H303" s="614"/>
      <c r="I303" s="614"/>
      <c r="J303" s="614"/>
      <c r="K303" s="614"/>
      <c r="L303" s="618"/>
      <c r="M303" s="583"/>
      <c r="N303" s="598">
        <f t="shared" si="17"/>
        <v>0</v>
      </c>
      <c r="O303" s="585"/>
      <c r="P303" s="40"/>
      <c r="Q303" s="40">
        <f t="shared" si="18"/>
        <v>0</v>
      </c>
      <c r="R303" s="40">
        <f t="shared" si="19"/>
        <v>0</v>
      </c>
      <c r="S303" s="228"/>
      <c r="T303" s="228"/>
      <c r="U303" s="228"/>
      <c r="V303" s="228"/>
      <c r="W303" s="228"/>
      <c r="X303" s="228"/>
    </row>
    <row r="304" spans="1:24" ht="27.75" customHeight="1" x14ac:dyDescent="0.25">
      <c r="A304" s="582"/>
      <c r="B304" s="616">
        <f t="shared" si="16"/>
        <v>282</v>
      </c>
      <c r="C304" s="617"/>
      <c r="D304" s="614"/>
      <c r="E304" s="614"/>
      <c r="F304" s="614"/>
      <c r="G304" s="614"/>
      <c r="H304" s="614"/>
      <c r="I304" s="614"/>
      <c r="J304" s="614"/>
      <c r="K304" s="614"/>
      <c r="L304" s="618"/>
      <c r="M304" s="583"/>
      <c r="N304" s="598">
        <f t="shared" si="17"/>
        <v>0</v>
      </c>
      <c r="O304" s="585"/>
      <c r="P304" s="40"/>
      <c r="Q304" s="40">
        <f t="shared" si="18"/>
        <v>0</v>
      </c>
      <c r="R304" s="40">
        <f t="shared" si="19"/>
        <v>0</v>
      </c>
      <c r="S304" s="228"/>
      <c r="T304" s="228"/>
      <c r="U304" s="228"/>
      <c r="V304" s="228"/>
      <c r="W304" s="228"/>
      <c r="X304" s="228"/>
    </row>
    <row r="305" spans="1:24" ht="27.75" customHeight="1" x14ac:dyDescent="0.25">
      <c r="A305" s="582"/>
      <c r="B305" s="616">
        <f t="shared" si="16"/>
        <v>283</v>
      </c>
      <c r="C305" s="617"/>
      <c r="D305" s="614"/>
      <c r="E305" s="614"/>
      <c r="F305" s="614"/>
      <c r="G305" s="614"/>
      <c r="H305" s="614"/>
      <c r="I305" s="614"/>
      <c r="J305" s="614"/>
      <c r="K305" s="614"/>
      <c r="L305" s="618"/>
      <c r="M305" s="583"/>
      <c r="N305" s="598">
        <f t="shared" si="17"/>
        <v>0</v>
      </c>
      <c r="O305" s="585"/>
      <c r="P305" s="40"/>
      <c r="Q305" s="40">
        <f t="shared" si="18"/>
        <v>0</v>
      </c>
      <c r="R305" s="40">
        <f t="shared" si="19"/>
        <v>0</v>
      </c>
      <c r="S305" s="228"/>
      <c r="T305" s="228"/>
      <c r="U305" s="228"/>
      <c r="V305" s="228"/>
      <c r="W305" s="228"/>
      <c r="X305" s="228"/>
    </row>
    <row r="306" spans="1:24" ht="27.75" customHeight="1" x14ac:dyDescent="0.25">
      <c r="A306" s="582"/>
      <c r="B306" s="616">
        <f t="shared" si="16"/>
        <v>284</v>
      </c>
      <c r="C306" s="617"/>
      <c r="D306" s="614"/>
      <c r="E306" s="614"/>
      <c r="F306" s="614"/>
      <c r="G306" s="614"/>
      <c r="H306" s="614"/>
      <c r="I306" s="614"/>
      <c r="J306" s="614"/>
      <c r="K306" s="614"/>
      <c r="L306" s="618"/>
      <c r="M306" s="583"/>
      <c r="N306" s="598">
        <f t="shared" si="17"/>
        <v>0</v>
      </c>
      <c r="O306" s="585"/>
      <c r="P306" s="40"/>
      <c r="Q306" s="40">
        <f t="shared" si="18"/>
        <v>0</v>
      </c>
      <c r="R306" s="40">
        <f t="shared" si="19"/>
        <v>0</v>
      </c>
      <c r="S306" s="228"/>
      <c r="T306" s="228"/>
      <c r="U306" s="228"/>
      <c r="V306" s="228"/>
      <c r="W306" s="228"/>
      <c r="X306" s="228"/>
    </row>
    <row r="307" spans="1:24" ht="27.75" customHeight="1" x14ac:dyDescent="0.25">
      <c r="A307" s="582"/>
      <c r="B307" s="616">
        <f t="shared" si="16"/>
        <v>285</v>
      </c>
      <c r="C307" s="617"/>
      <c r="D307" s="614"/>
      <c r="E307" s="614"/>
      <c r="F307" s="614"/>
      <c r="G307" s="614"/>
      <c r="H307" s="614"/>
      <c r="I307" s="614"/>
      <c r="J307" s="614"/>
      <c r="K307" s="614"/>
      <c r="L307" s="618"/>
      <c r="M307" s="583"/>
      <c r="N307" s="598">
        <f t="shared" si="17"/>
        <v>0</v>
      </c>
      <c r="O307" s="585"/>
      <c r="P307" s="40"/>
      <c r="Q307" s="40">
        <f t="shared" si="18"/>
        <v>0</v>
      </c>
      <c r="R307" s="40">
        <f t="shared" si="19"/>
        <v>0</v>
      </c>
      <c r="S307" s="228"/>
      <c r="T307" s="228"/>
      <c r="U307" s="228"/>
      <c r="V307" s="228"/>
      <c r="W307" s="228"/>
      <c r="X307" s="228"/>
    </row>
    <row r="308" spans="1:24" ht="27.75" customHeight="1" x14ac:dyDescent="0.25">
      <c r="A308" s="582"/>
      <c r="B308" s="616">
        <f t="shared" si="16"/>
        <v>286</v>
      </c>
      <c r="C308" s="617"/>
      <c r="D308" s="614"/>
      <c r="E308" s="614"/>
      <c r="F308" s="614"/>
      <c r="G308" s="614"/>
      <c r="H308" s="614"/>
      <c r="I308" s="614"/>
      <c r="J308" s="614"/>
      <c r="K308" s="614"/>
      <c r="L308" s="618"/>
      <c r="M308" s="583"/>
      <c r="N308" s="598">
        <f t="shared" si="17"/>
        <v>0</v>
      </c>
      <c r="O308" s="585"/>
      <c r="P308" s="40"/>
      <c r="Q308" s="40">
        <f t="shared" si="18"/>
        <v>0</v>
      </c>
      <c r="R308" s="40">
        <f t="shared" si="19"/>
        <v>0</v>
      </c>
      <c r="S308" s="228"/>
      <c r="T308" s="228"/>
      <c r="U308" s="228"/>
      <c r="V308" s="228"/>
      <c r="W308" s="228"/>
      <c r="X308" s="228"/>
    </row>
    <row r="309" spans="1:24" ht="27.75" customHeight="1" x14ac:dyDescent="0.25">
      <c r="A309" s="582"/>
      <c r="B309" s="616">
        <f t="shared" si="16"/>
        <v>287</v>
      </c>
      <c r="C309" s="617"/>
      <c r="D309" s="614"/>
      <c r="E309" s="614"/>
      <c r="F309" s="614"/>
      <c r="G309" s="614"/>
      <c r="H309" s="614"/>
      <c r="I309" s="614"/>
      <c r="J309" s="614"/>
      <c r="K309" s="614"/>
      <c r="L309" s="618"/>
      <c r="M309" s="583"/>
      <c r="N309" s="598">
        <f t="shared" si="17"/>
        <v>0</v>
      </c>
      <c r="O309" s="585"/>
      <c r="P309" s="40"/>
      <c r="Q309" s="40">
        <f t="shared" si="18"/>
        <v>0</v>
      </c>
      <c r="R309" s="40">
        <f t="shared" si="19"/>
        <v>0</v>
      </c>
      <c r="S309" s="228"/>
      <c r="T309" s="228"/>
      <c r="U309" s="228"/>
      <c r="V309" s="228"/>
      <c r="W309" s="228"/>
      <c r="X309" s="228"/>
    </row>
    <row r="310" spans="1:24" ht="27.75" customHeight="1" x14ac:dyDescent="0.25">
      <c r="A310" s="582"/>
      <c r="B310" s="616">
        <f t="shared" si="16"/>
        <v>288</v>
      </c>
      <c r="C310" s="617"/>
      <c r="D310" s="614"/>
      <c r="E310" s="614"/>
      <c r="F310" s="614"/>
      <c r="G310" s="614"/>
      <c r="H310" s="614"/>
      <c r="I310" s="614"/>
      <c r="J310" s="614"/>
      <c r="K310" s="614"/>
      <c r="L310" s="618"/>
      <c r="M310" s="583"/>
      <c r="N310" s="598">
        <f t="shared" si="17"/>
        <v>0</v>
      </c>
      <c r="O310" s="585"/>
      <c r="P310" s="40"/>
      <c r="Q310" s="40">
        <f t="shared" si="18"/>
        <v>0</v>
      </c>
      <c r="R310" s="40">
        <f t="shared" si="19"/>
        <v>0</v>
      </c>
      <c r="S310" s="228"/>
      <c r="T310" s="228"/>
      <c r="U310" s="228"/>
      <c r="V310" s="228"/>
      <c r="W310" s="228"/>
      <c r="X310" s="228"/>
    </row>
    <row r="311" spans="1:24" ht="27.75" customHeight="1" x14ac:dyDescent="0.25">
      <c r="A311" s="582"/>
      <c r="B311" s="616">
        <f t="shared" si="16"/>
        <v>289</v>
      </c>
      <c r="C311" s="617"/>
      <c r="D311" s="614"/>
      <c r="E311" s="614"/>
      <c r="F311" s="614"/>
      <c r="G311" s="614"/>
      <c r="H311" s="614"/>
      <c r="I311" s="614"/>
      <c r="J311" s="614"/>
      <c r="K311" s="614"/>
      <c r="L311" s="618"/>
      <c r="M311" s="583"/>
      <c r="N311" s="598">
        <f t="shared" si="17"/>
        <v>0</v>
      </c>
      <c r="O311" s="585"/>
      <c r="P311" s="40"/>
      <c r="Q311" s="40">
        <f t="shared" si="18"/>
        <v>0</v>
      </c>
      <c r="R311" s="40">
        <f t="shared" si="19"/>
        <v>0</v>
      </c>
      <c r="S311" s="228"/>
      <c r="T311" s="228"/>
      <c r="U311" s="228"/>
      <c r="V311" s="228"/>
      <c r="W311" s="228"/>
      <c r="X311" s="228"/>
    </row>
    <row r="312" spans="1:24" ht="27.75" customHeight="1" x14ac:dyDescent="0.25">
      <c r="A312" s="582"/>
      <c r="B312" s="616">
        <f t="shared" si="16"/>
        <v>290</v>
      </c>
      <c r="C312" s="617"/>
      <c r="D312" s="614"/>
      <c r="E312" s="614"/>
      <c r="F312" s="614"/>
      <c r="G312" s="614"/>
      <c r="H312" s="614"/>
      <c r="I312" s="614"/>
      <c r="J312" s="614"/>
      <c r="K312" s="614"/>
      <c r="L312" s="618"/>
      <c r="M312" s="583"/>
      <c r="N312" s="598">
        <f t="shared" si="17"/>
        <v>0</v>
      </c>
      <c r="O312" s="585"/>
      <c r="P312" s="40"/>
      <c r="Q312" s="40">
        <f t="shared" si="18"/>
        <v>0</v>
      </c>
      <c r="R312" s="40">
        <f t="shared" si="19"/>
        <v>0</v>
      </c>
      <c r="S312" s="228"/>
      <c r="T312" s="228"/>
      <c r="U312" s="228"/>
      <c r="V312" s="228"/>
      <c r="W312" s="228"/>
      <c r="X312" s="228"/>
    </row>
    <row r="313" spans="1:24" ht="27.75" customHeight="1" x14ac:dyDescent="0.25">
      <c r="A313" s="582"/>
      <c r="B313" s="616">
        <f t="shared" si="16"/>
        <v>291</v>
      </c>
      <c r="C313" s="617"/>
      <c r="D313" s="614"/>
      <c r="E313" s="614"/>
      <c r="F313" s="614"/>
      <c r="G313" s="614"/>
      <c r="H313" s="614"/>
      <c r="I313" s="614"/>
      <c r="J313" s="614"/>
      <c r="K313" s="614"/>
      <c r="L313" s="618"/>
      <c r="M313" s="583"/>
      <c r="N313" s="598">
        <f t="shared" si="17"/>
        <v>0</v>
      </c>
      <c r="O313" s="585"/>
      <c r="P313" s="40"/>
      <c r="Q313" s="40">
        <f t="shared" si="18"/>
        <v>0</v>
      </c>
      <c r="R313" s="40">
        <f t="shared" si="19"/>
        <v>0</v>
      </c>
      <c r="S313" s="228"/>
      <c r="T313" s="228"/>
      <c r="U313" s="228"/>
      <c r="V313" s="228"/>
      <c r="W313" s="228"/>
      <c r="X313" s="228"/>
    </row>
    <row r="314" spans="1:24" ht="27.75" customHeight="1" x14ac:dyDescent="0.25">
      <c r="A314" s="582"/>
      <c r="B314" s="616">
        <f t="shared" si="16"/>
        <v>292</v>
      </c>
      <c r="C314" s="617"/>
      <c r="D314" s="614"/>
      <c r="E314" s="614"/>
      <c r="F314" s="614"/>
      <c r="G314" s="614"/>
      <c r="H314" s="614"/>
      <c r="I314" s="614"/>
      <c r="J314" s="614"/>
      <c r="K314" s="614"/>
      <c r="L314" s="618"/>
      <c r="M314" s="583"/>
      <c r="N314" s="598">
        <f t="shared" si="17"/>
        <v>0</v>
      </c>
      <c r="O314" s="585"/>
      <c r="P314" s="40"/>
      <c r="Q314" s="40">
        <f t="shared" si="18"/>
        <v>0</v>
      </c>
      <c r="R314" s="40">
        <f t="shared" si="19"/>
        <v>0</v>
      </c>
      <c r="S314" s="228"/>
      <c r="T314" s="228"/>
      <c r="U314" s="228"/>
      <c r="V314" s="228"/>
      <c r="W314" s="228"/>
      <c r="X314" s="228"/>
    </row>
    <row r="315" spans="1:24" ht="27.75" customHeight="1" x14ac:dyDescent="0.25">
      <c r="A315" s="582"/>
      <c r="B315" s="616">
        <f t="shared" si="16"/>
        <v>293</v>
      </c>
      <c r="C315" s="617"/>
      <c r="D315" s="614"/>
      <c r="E315" s="614"/>
      <c r="F315" s="614"/>
      <c r="G315" s="614"/>
      <c r="H315" s="614"/>
      <c r="I315" s="614"/>
      <c r="J315" s="614"/>
      <c r="K315" s="614"/>
      <c r="L315" s="618"/>
      <c r="M315" s="583"/>
      <c r="N315" s="598">
        <f t="shared" si="17"/>
        <v>0</v>
      </c>
      <c r="O315" s="585"/>
      <c r="P315" s="40"/>
      <c r="Q315" s="40">
        <f t="shared" si="18"/>
        <v>0</v>
      </c>
      <c r="R315" s="40">
        <f t="shared" si="19"/>
        <v>0</v>
      </c>
      <c r="S315" s="228"/>
      <c r="T315" s="228"/>
      <c r="U315" s="228"/>
      <c r="V315" s="228"/>
      <c r="W315" s="228"/>
      <c r="X315" s="228"/>
    </row>
    <row r="316" spans="1:24" ht="27.75" customHeight="1" x14ac:dyDescent="0.25">
      <c r="A316" s="582"/>
      <c r="B316" s="616">
        <f t="shared" si="16"/>
        <v>294</v>
      </c>
      <c r="C316" s="617"/>
      <c r="D316" s="614"/>
      <c r="E316" s="614"/>
      <c r="F316" s="614"/>
      <c r="G316" s="614"/>
      <c r="H316" s="614"/>
      <c r="I316" s="614"/>
      <c r="J316" s="614"/>
      <c r="K316" s="614"/>
      <c r="L316" s="618"/>
      <c r="M316" s="583"/>
      <c r="N316" s="598">
        <f t="shared" si="17"/>
        <v>0</v>
      </c>
      <c r="O316" s="585"/>
      <c r="P316" s="40"/>
      <c r="Q316" s="40">
        <f t="shared" si="18"/>
        <v>0</v>
      </c>
      <c r="R316" s="40">
        <f t="shared" si="19"/>
        <v>0</v>
      </c>
      <c r="S316" s="228"/>
      <c r="T316" s="228"/>
      <c r="U316" s="228"/>
      <c r="V316" s="228"/>
      <c r="W316" s="228"/>
      <c r="X316" s="228"/>
    </row>
    <row r="317" spans="1:24" ht="27.75" customHeight="1" x14ac:dyDescent="0.25">
      <c r="A317" s="582"/>
      <c r="B317" s="616">
        <f t="shared" si="16"/>
        <v>295</v>
      </c>
      <c r="C317" s="617"/>
      <c r="D317" s="614"/>
      <c r="E317" s="614"/>
      <c r="F317" s="614"/>
      <c r="G317" s="614"/>
      <c r="H317" s="614"/>
      <c r="I317" s="614"/>
      <c r="J317" s="614"/>
      <c r="K317" s="614"/>
      <c r="L317" s="618"/>
      <c r="M317" s="583"/>
      <c r="N317" s="598">
        <f t="shared" si="17"/>
        <v>0</v>
      </c>
      <c r="O317" s="585"/>
      <c r="P317" s="40"/>
      <c r="Q317" s="40">
        <f t="shared" si="18"/>
        <v>0</v>
      </c>
      <c r="R317" s="40">
        <f t="shared" si="19"/>
        <v>0</v>
      </c>
      <c r="S317" s="228"/>
      <c r="T317" s="228"/>
      <c r="U317" s="228"/>
      <c r="V317" s="228"/>
      <c r="W317" s="228"/>
      <c r="X317" s="228"/>
    </row>
    <row r="318" spans="1:24" ht="27.75" customHeight="1" x14ac:dyDescent="0.25">
      <c r="A318" s="582"/>
      <c r="B318" s="616">
        <f t="shared" si="16"/>
        <v>296</v>
      </c>
      <c r="C318" s="617"/>
      <c r="D318" s="614"/>
      <c r="E318" s="614"/>
      <c r="F318" s="614"/>
      <c r="G318" s="614"/>
      <c r="H318" s="614"/>
      <c r="I318" s="614"/>
      <c r="J318" s="614"/>
      <c r="K318" s="614"/>
      <c r="L318" s="618"/>
      <c r="M318" s="583"/>
      <c r="N318" s="598">
        <f t="shared" si="17"/>
        <v>0</v>
      </c>
      <c r="O318" s="585"/>
      <c r="P318" s="40"/>
      <c r="Q318" s="40">
        <f t="shared" si="18"/>
        <v>0</v>
      </c>
      <c r="R318" s="40">
        <f t="shared" si="19"/>
        <v>0</v>
      </c>
      <c r="S318" s="228"/>
      <c r="T318" s="228"/>
      <c r="U318" s="228"/>
      <c r="V318" s="228"/>
      <c r="W318" s="228"/>
      <c r="X318" s="228"/>
    </row>
    <row r="319" spans="1:24" ht="27.75" customHeight="1" x14ac:dyDescent="0.25">
      <c r="A319" s="582"/>
      <c r="B319" s="616">
        <f t="shared" si="16"/>
        <v>297</v>
      </c>
      <c r="C319" s="617"/>
      <c r="D319" s="614"/>
      <c r="E319" s="614"/>
      <c r="F319" s="614"/>
      <c r="G319" s="614"/>
      <c r="H319" s="614"/>
      <c r="I319" s="614"/>
      <c r="J319" s="614"/>
      <c r="K319" s="614"/>
      <c r="L319" s="618"/>
      <c r="M319" s="583"/>
      <c r="N319" s="598">
        <f t="shared" si="17"/>
        <v>0</v>
      </c>
      <c r="O319" s="585"/>
      <c r="P319" s="40"/>
      <c r="Q319" s="40">
        <f t="shared" si="18"/>
        <v>0</v>
      </c>
      <c r="R319" s="40">
        <f t="shared" si="19"/>
        <v>0</v>
      </c>
      <c r="S319" s="228"/>
      <c r="T319" s="228"/>
      <c r="U319" s="228"/>
      <c r="V319" s="228"/>
      <c r="W319" s="228"/>
      <c r="X319" s="228"/>
    </row>
    <row r="320" spans="1:24" ht="27.75" customHeight="1" x14ac:dyDescent="0.25">
      <c r="A320" s="582"/>
      <c r="B320" s="616">
        <f t="shared" si="16"/>
        <v>298</v>
      </c>
      <c r="C320" s="617"/>
      <c r="D320" s="614"/>
      <c r="E320" s="614"/>
      <c r="F320" s="614"/>
      <c r="G320" s="614"/>
      <c r="H320" s="614"/>
      <c r="I320" s="614"/>
      <c r="J320" s="614"/>
      <c r="K320" s="614"/>
      <c r="L320" s="618"/>
      <c r="M320" s="583"/>
      <c r="N320" s="598">
        <f t="shared" si="17"/>
        <v>0</v>
      </c>
      <c r="O320" s="585"/>
      <c r="P320" s="40"/>
      <c r="Q320" s="40">
        <f t="shared" si="18"/>
        <v>0</v>
      </c>
      <c r="R320" s="40">
        <f t="shared" si="19"/>
        <v>0</v>
      </c>
      <c r="S320" s="228"/>
      <c r="T320" s="228"/>
      <c r="U320" s="228"/>
      <c r="V320" s="228"/>
      <c r="W320" s="228"/>
      <c r="X320" s="228"/>
    </row>
    <row r="321" spans="1:24" ht="27.75" customHeight="1" x14ac:dyDescent="0.25">
      <c r="A321" s="582"/>
      <c r="B321" s="616">
        <f t="shared" si="16"/>
        <v>299</v>
      </c>
      <c r="C321" s="617"/>
      <c r="D321" s="614"/>
      <c r="E321" s="614"/>
      <c r="F321" s="614"/>
      <c r="G321" s="614"/>
      <c r="H321" s="614"/>
      <c r="I321" s="614"/>
      <c r="J321" s="614"/>
      <c r="K321" s="614"/>
      <c r="L321" s="618"/>
      <c r="M321" s="583"/>
      <c r="N321" s="598">
        <f t="shared" si="17"/>
        <v>0</v>
      </c>
      <c r="O321" s="585"/>
      <c r="P321" s="40"/>
      <c r="Q321" s="40">
        <f t="shared" si="18"/>
        <v>0</v>
      </c>
      <c r="R321" s="40">
        <f t="shared" si="19"/>
        <v>0</v>
      </c>
      <c r="S321" s="228"/>
      <c r="T321" s="228"/>
      <c r="U321" s="228"/>
      <c r="V321" s="228"/>
      <c r="W321" s="228"/>
      <c r="X321" s="228"/>
    </row>
    <row r="322" spans="1:24" ht="27.75" customHeight="1" x14ac:dyDescent="0.25">
      <c r="A322" s="582"/>
      <c r="B322" s="616">
        <f t="shared" si="16"/>
        <v>300</v>
      </c>
      <c r="C322" s="617"/>
      <c r="D322" s="614"/>
      <c r="E322" s="614"/>
      <c r="F322" s="614"/>
      <c r="G322" s="614"/>
      <c r="H322" s="614"/>
      <c r="I322" s="614"/>
      <c r="J322" s="614"/>
      <c r="K322" s="614"/>
      <c r="L322" s="618"/>
      <c r="M322" s="583"/>
      <c r="N322" s="598">
        <f t="shared" si="17"/>
        <v>0</v>
      </c>
      <c r="O322" s="585"/>
      <c r="P322" s="40"/>
      <c r="Q322" s="40">
        <f t="shared" si="18"/>
        <v>0</v>
      </c>
      <c r="R322" s="40">
        <f t="shared" si="19"/>
        <v>0</v>
      </c>
      <c r="S322" s="228"/>
      <c r="T322" s="228"/>
      <c r="U322" s="228"/>
      <c r="V322" s="228"/>
      <c r="W322" s="228"/>
      <c r="X322" s="228"/>
    </row>
    <row r="323" spans="1:24" ht="27.75" customHeight="1" x14ac:dyDescent="0.25">
      <c r="A323" s="582"/>
      <c r="B323" s="616">
        <f t="shared" si="16"/>
        <v>301</v>
      </c>
      <c r="C323" s="617"/>
      <c r="D323" s="614"/>
      <c r="E323" s="614"/>
      <c r="F323" s="614"/>
      <c r="G323" s="614"/>
      <c r="H323" s="614"/>
      <c r="I323" s="614"/>
      <c r="J323" s="614"/>
      <c r="K323" s="614"/>
      <c r="L323" s="618"/>
      <c r="M323" s="583"/>
      <c r="N323" s="598">
        <f t="shared" si="17"/>
        <v>0</v>
      </c>
      <c r="O323" s="585"/>
      <c r="P323" s="40"/>
      <c r="Q323" s="40">
        <f t="shared" si="18"/>
        <v>0</v>
      </c>
      <c r="R323" s="40">
        <f t="shared" si="19"/>
        <v>0</v>
      </c>
      <c r="S323" s="228"/>
      <c r="T323" s="228"/>
      <c r="U323" s="228"/>
      <c r="V323" s="228"/>
      <c r="W323" s="228"/>
      <c r="X323" s="228"/>
    </row>
    <row r="324" spans="1:24" ht="27.75" customHeight="1" x14ac:dyDescent="0.25">
      <c r="A324" s="582"/>
      <c r="B324" s="616">
        <f t="shared" si="16"/>
        <v>302</v>
      </c>
      <c r="C324" s="617"/>
      <c r="D324" s="614"/>
      <c r="E324" s="614"/>
      <c r="F324" s="614"/>
      <c r="G324" s="614"/>
      <c r="H324" s="614"/>
      <c r="I324" s="614"/>
      <c r="J324" s="614"/>
      <c r="K324" s="614"/>
      <c r="L324" s="618"/>
      <c r="M324" s="583"/>
      <c r="N324" s="598">
        <f t="shared" si="17"/>
        <v>0</v>
      </c>
      <c r="O324" s="585"/>
      <c r="P324" s="40"/>
      <c r="Q324" s="40">
        <f t="shared" si="18"/>
        <v>0</v>
      </c>
      <c r="R324" s="40">
        <f t="shared" si="19"/>
        <v>0</v>
      </c>
      <c r="S324" s="228"/>
      <c r="T324" s="228"/>
      <c r="U324" s="228"/>
      <c r="V324" s="228"/>
      <c r="W324" s="228"/>
      <c r="X324" s="228"/>
    </row>
    <row r="325" spans="1:24" ht="27.75" customHeight="1" x14ac:dyDescent="0.25">
      <c r="A325" s="582"/>
      <c r="B325" s="616">
        <f t="shared" si="16"/>
        <v>303</v>
      </c>
      <c r="C325" s="617"/>
      <c r="D325" s="614"/>
      <c r="E325" s="614"/>
      <c r="F325" s="614"/>
      <c r="G325" s="614"/>
      <c r="H325" s="614"/>
      <c r="I325" s="614"/>
      <c r="J325" s="614"/>
      <c r="K325" s="614"/>
      <c r="L325" s="618"/>
      <c r="M325" s="583"/>
      <c r="N325" s="598">
        <f t="shared" si="17"/>
        <v>0</v>
      </c>
      <c r="O325" s="585"/>
      <c r="P325" s="40"/>
      <c r="Q325" s="40">
        <f t="shared" si="18"/>
        <v>0</v>
      </c>
      <c r="R325" s="40">
        <f t="shared" si="19"/>
        <v>0</v>
      </c>
      <c r="S325" s="228"/>
      <c r="T325" s="228"/>
      <c r="U325" s="228"/>
      <c r="V325" s="228"/>
      <c r="W325" s="228"/>
      <c r="X325" s="228"/>
    </row>
    <row r="326" spans="1:24" ht="27.75" customHeight="1" x14ac:dyDescent="0.25">
      <c r="A326" s="582"/>
      <c r="B326" s="616">
        <f t="shared" si="16"/>
        <v>304</v>
      </c>
      <c r="C326" s="617"/>
      <c r="D326" s="614"/>
      <c r="E326" s="614"/>
      <c r="F326" s="614"/>
      <c r="G326" s="614"/>
      <c r="H326" s="614"/>
      <c r="I326" s="614"/>
      <c r="J326" s="614"/>
      <c r="K326" s="614"/>
      <c r="L326" s="618"/>
      <c r="M326" s="583"/>
      <c r="N326" s="598">
        <f t="shared" si="17"/>
        <v>0</v>
      </c>
      <c r="O326" s="585"/>
      <c r="P326" s="40"/>
      <c r="Q326" s="40">
        <f t="shared" si="18"/>
        <v>0</v>
      </c>
      <c r="R326" s="40">
        <f t="shared" si="19"/>
        <v>0</v>
      </c>
      <c r="S326" s="228"/>
      <c r="T326" s="228"/>
      <c r="U326" s="228"/>
      <c r="V326" s="228"/>
      <c r="W326" s="228"/>
      <c r="X326" s="228"/>
    </row>
    <row r="327" spans="1:24" ht="27.75" customHeight="1" x14ac:dyDescent="0.25">
      <c r="A327" s="582"/>
      <c r="B327" s="616">
        <f t="shared" si="16"/>
        <v>305</v>
      </c>
      <c r="C327" s="617"/>
      <c r="D327" s="614"/>
      <c r="E327" s="614"/>
      <c r="F327" s="614"/>
      <c r="G327" s="614"/>
      <c r="H327" s="614"/>
      <c r="I327" s="614"/>
      <c r="J327" s="614"/>
      <c r="K327" s="614"/>
      <c r="L327" s="618"/>
      <c r="M327" s="583"/>
      <c r="N327" s="598">
        <f t="shared" si="17"/>
        <v>0</v>
      </c>
      <c r="O327" s="585"/>
      <c r="P327" s="40"/>
      <c r="Q327" s="40">
        <f t="shared" si="18"/>
        <v>0</v>
      </c>
      <c r="R327" s="40">
        <f t="shared" si="19"/>
        <v>0</v>
      </c>
      <c r="S327" s="228"/>
      <c r="T327" s="228"/>
      <c r="U327" s="228"/>
      <c r="V327" s="228"/>
      <c r="W327" s="228"/>
      <c r="X327" s="228"/>
    </row>
    <row r="328" spans="1:24" ht="27.75" customHeight="1" x14ac:dyDescent="0.25">
      <c r="A328" s="582"/>
      <c r="B328" s="616">
        <f t="shared" si="16"/>
        <v>306</v>
      </c>
      <c r="C328" s="617"/>
      <c r="D328" s="614"/>
      <c r="E328" s="614"/>
      <c r="F328" s="614"/>
      <c r="G328" s="614"/>
      <c r="H328" s="614"/>
      <c r="I328" s="614"/>
      <c r="J328" s="614"/>
      <c r="K328" s="614"/>
      <c r="L328" s="618"/>
      <c r="M328" s="583"/>
      <c r="N328" s="598">
        <f t="shared" si="17"/>
        <v>0</v>
      </c>
      <c r="O328" s="585"/>
      <c r="P328" s="40"/>
      <c r="Q328" s="40">
        <f t="shared" si="18"/>
        <v>0</v>
      </c>
      <c r="R328" s="40">
        <f t="shared" si="19"/>
        <v>0</v>
      </c>
      <c r="S328" s="228"/>
      <c r="T328" s="228"/>
      <c r="U328" s="228"/>
      <c r="V328" s="228"/>
      <c r="W328" s="228"/>
      <c r="X328" s="228"/>
    </row>
    <row r="329" spans="1:24" ht="27.75" customHeight="1" x14ac:dyDescent="0.25">
      <c r="A329" s="582"/>
      <c r="B329" s="616">
        <f t="shared" si="16"/>
        <v>307</v>
      </c>
      <c r="C329" s="617"/>
      <c r="D329" s="614"/>
      <c r="E329" s="614"/>
      <c r="F329" s="614"/>
      <c r="G329" s="614"/>
      <c r="H329" s="614"/>
      <c r="I329" s="614"/>
      <c r="J329" s="614"/>
      <c r="K329" s="614"/>
      <c r="L329" s="618"/>
      <c r="M329" s="583"/>
      <c r="N329" s="598">
        <f t="shared" si="17"/>
        <v>0</v>
      </c>
      <c r="O329" s="585"/>
      <c r="P329" s="40"/>
      <c r="Q329" s="40">
        <f t="shared" si="18"/>
        <v>0</v>
      </c>
      <c r="R329" s="40">
        <f t="shared" si="19"/>
        <v>0</v>
      </c>
      <c r="S329" s="228"/>
      <c r="T329" s="228"/>
      <c r="U329" s="228"/>
      <c r="V329" s="228"/>
      <c r="W329" s="228"/>
      <c r="X329" s="228"/>
    </row>
    <row r="330" spans="1:24" ht="27.75" customHeight="1" x14ac:dyDescent="0.25">
      <c r="A330" s="582"/>
      <c r="B330" s="616">
        <f t="shared" si="16"/>
        <v>308</v>
      </c>
      <c r="C330" s="617"/>
      <c r="D330" s="614"/>
      <c r="E330" s="614"/>
      <c r="F330" s="614"/>
      <c r="G330" s="614"/>
      <c r="H330" s="614"/>
      <c r="I330" s="614"/>
      <c r="J330" s="614"/>
      <c r="K330" s="614"/>
      <c r="L330" s="618"/>
      <c r="M330" s="583"/>
      <c r="N330" s="598">
        <f t="shared" si="17"/>
        <v>0</v>
      </c>
      <c r="O330" s="585"/>
      <c r="P330" s="40"/>
      <c r="Q330" s="40">
        <f t="shared" si="18"/>
        <v>0</v>
      </c>
      <c r="R330" s="40">
        <f t="shared" si="19"/>
        <v>0</v>
      </c>
      <c r="S330" s="228"/>
      <c r="T330" s="228"/>
      <c r="U330" s="228"/>
      <c r="V330" s="228"/>
      <c r="W330" s="228"/>
      <c r="X330" s="228"/>
    </row>
    <row r="331" spans="1:24" ht="27.75" customHeight="1" x14ac:dyDescent="0.25">
      <c r="A331" s="582"/>
      <c r="B331" s="616">
        <f t="shared" si="16"/>
        <v>309</v>
      </c>
      <c r="C331" s="617"/>
      <c r="D331" s="614"/>
      <c r="E331" s="614"/>
      <c r="F331" s="614"/>
      <c r="G331" s="614"/>
      <c r="H331" s="614"/>
      <c r="I331" s="614"/>
      <c r="J331" s="614"/>
      <c r="K331" s="614"/>
      <c r="L331" s="618"/>
      <c r="M331" s="583"/>
      <c r="N331" s="598">
        <f t="shared" si="17"/>
        <v>0</v>
      </c>
      <c r="O331" s="585"/>
      <c r="P331" s="40"/>
      <c r="Q331" s="40">
        <f t="shared" si="18"/>
        <v>0</v>
      </c>
      <c r="R331" s="40">
        <f t="shared" si="19"/>
        <v>0</v>
      </c>
      <c r="S331" s="228"/>
      <c r="T331" s="228"/>
      <c r="U331" s="228"/>
      <c r="V331" s="228"/>
      <c r="W331" s="228"/>
      <c r="X331" s="228"/>
    </row>
    <row r="332" spans="1:24" ht="27.75" customHeight="1" x14ac:dyDescent="0.25">
      <c r="A332" s="582"/>
      <c r="B332" s="616">
        <f t="shared" si="16"/>
        <v>310</v>
      </c>
      <c r="C332" s="617"/>
      <c r="D332" s="614"/>
      <c r="E332" s="614"/>
      <c r="F332" s="614"/>
      <c r="G332" s="614"/>
      <c r="H332" s="614"/>
      <c r="I332" s="614"/>
      <c r="J332" s="614"/>
      <c r="K332" s="614"/>
      <c r="L332" s="618"/>
      <c r="M332" s="583"/>
      <c r="N332" s="598">
        <f t="shared" si="17"/>
        <v>0</v>
      </c>
      <c r="O332" s="585"/>
      <c r="P332" s="40"/>
      <c r="Q332" s="40">
        <f t="shared" si="18"/>
        <v>0</v>
      </c>
      <c r="R332" s="40">
        <f t="shared" si="19"/>
        <v>0</v>
      </c>
      <c r="S332" s="228"/>
      <c r="T332" s="228"/>
      <c r="U332" s="228"/>
      <c r="V332" s="228"/>
      <c r="W332" s="228"/>
      <c r="X332" s="228"/>
    </row>
    <row r="333" spans="1:24" ht="27.75" customHeight="1" x14ac:dyDescent="0.25">
      <c r="A333" s="582"/>
      <c r="B333" s="616">
        <f t="shared" si="16"/>
        <v>311</v>
      </c>
      <c r="C333" s="617"/>
      <c r="D333" s="614"/>
      <c r="E333" s="614"/>
      <c r="F333" s="614"/>
      <c r="G333" s="614"/>
      <c r="H333" s="614"/>
      <c r="I333" s="614"/>
      <c r="J333" s="614"/>
      <c r="K333" s="614"/>
      <c r="L333" s="618"/>
      <c r="M333" s="583"/>
      <c r="N333" s="598">
        <f t="shared" si="17"/>
        <v>0</v>
      </c>
      <c r="O333" s="585"/>
      <c r="P333" s="40"/>
      <c r="Q333" s="40">
        <f t="shared" si="18"/>
        <v>0</v>
      </c>
      <c r="R333" s="40">
        <f t="shared" si="19"/>
        <v>0</v>
      </c>
      <c r="S333" s="228"/>
      <c r="T333" s="228"/>
      <c r="U333" s="228"/>
      <c r="V333" s="228"/>
      <c r="W333" s="228"/>
      <c r="X333" s="228"/>
    </row>
    <row r="334" spans="1:24" ht="27.75" customHeight="1" x14ac:dyDescent="0.25">
      <c r="A334" s="582"/>
      <c r="B334" s="616">
        <f t="shared" si="16"/>
        <v>312</v>
      </c>
      <c r="C334" s="617"/>
      <c r="D334" s="614"/>
      <c r="E334" s="614"/>
      <c r="F334" s="614"/>
      <c r="G334" s="614"/>
      <c r="H334" s="614"/>
      <c r="I334" s="614"/>
      <c r="J334" s="614"/>
      <c r="K334" s="614"/>
      <c r="L334" s="618"/>
      <c r="M334" s="583"/>
      <c r="N334" s="598">
        <f t="shared" si="17"/>
        <v>0</v>
      </c>
      <c r="O334" s="585"/>
      <c r="P334" s="40"/>
      <c r="Q334" s="40">
        <f t="shared" si="18"/>
        <v>0</v>
      </c>
      <c r="R334" s="40">
        <f t="shared" si="19"/>
        <v>0</v>
      </c>
      <c r="S334" s="228"/>
      <c r="T334" s="228"/>
      <c r="U334" s="228"/>
      <c r="V334" s="228"/>
      <c r="W334" s="228"/>
      <c r="X334" s="228"/>
    </row>
    <row r="335" spans="1:24" ht="27.75" customHeight="1" x14ac:dyDescent="0.25">
      <c r="A335" s="582"/>
      <c r="B335" s="616">
        <f t="shared" si="16"/>
        <v>313</v>
      </c>
      <c r="C335" s="617"/>
      <c r="D335" s="614"/>
      <c r="E335" s="614"/>
      <c r="F335" s="614"/>
      <c r="G335" s="614"/>
      <c r="H335" s="614"/>
      <c r="I335" s="614"/>
      <c r="J335" s="614"/>
      <c r="K335" s="614"/>
      <c r="L335" s="618"/>
      <c r="M335" s="583"/>
      <c r="N335" s="598">
        <f t="shared" si="17"/>
        <v>0</v>
      </c>
      <c r="O335" s="585"/>
      <c r="P335" s="40"/>
      <c r="Q335" s="40">
        <f t="shared" si="18"/>
        <v>0</v>
      </c>
      <c r="R335" s="40">
        <f t="shared" si="19"/>
        <v>0</v>
      </c>
      <c r="S335" s="228"/>
      <c r="T335" s="228"/>
      <c r="U335" s="228"/>
      <c r="V335" s="228"/>
      <c r="W335" s="228"/>
      <c r="X335" s="228"/>
    </row>
    <row r="336" spans="1:24" ht="27.75" customHeight="1" x14ac:dyDescent="0.25">
      <c r="A336" s="582"/>
      <c r="B336" s="616">
        <f t="shared" si="16"/>
        <v>314</v>
      </c>
      <c r="C336" s="617"/>
      <c r="D336" s="614"/>
      <c r="E336" s="614"/>
      <c r="F336" s="614"/>
      <c r="G336" s="614"/>
      <c r="H336" s="614"/>
      <c r="I336" s="614"/>
      <c r="J336" s="614"/>
      <c r="K336" s="614"/>
      <c r="L336" s="618"/>
      <c r="M336" s="583"/>
      <c r="N336" s="598">
        <f t="shared" si="17"/>
        <v>0</v>
      </c>
      <c r="O336" s="585"/>
      <c r="P336" s="40"/>
      <c r="Q336" s="40">
        <f t="shared" si="18"/>
        <v>0</v>
      </c>
      <c r="R336" s="40">
        <f t="shared" si="19"/>
        <v>0</v>
      </c>
      <c r="S336" s="228"/>
      <c r="T336" s="228"/>
      <c r="U336" s="228"/>
      <c r="V336" s="228"/>
      <c r="W336" s="228"/>
      <c r="X336" s="228"/>
    </row>
    <row r="337" spans="1:24" ht="27.75" customHeight="1" x14ac:dyDescent="0.25">
      <c r="A337" s="582"/>
      <c r="B337" s="616">
        <f t="shared" si="16"/>
        <v>315</v>
      </c>
      <c r="C337" s="617"/>
      <c r="D337" s="614"/>
      <c r="E337" s="614"/>
      <c r="F337" s="614"/>
      <c r="G337" s="614"/>
      <c r="H337" s="614"/>
      <c r="I337" s="614"/>
      <c r="J337" s="614"/>
      <c r="K337" s="614"/>
      <c r="L337" s="618"/>
      <c r="M337" s="583"/>
      <c r="N337" s="598">
        <f t="shared" si="17"/>
        <v>0</v>
      </c>
      <c r="O337" s="585"/>
      <c r="P337" s="40"/>
      <c r="Q337" s="40">
        <f t="shared" si="18"/>
        <v>0</v>
      </c>
      <c r="R337" s="40">
        <f t="shared" si="19"/>
        <v>0</v>
      </c>
      <c r="S337" s="228"/>
      <c r="T337" s="228"/>
      <c r="U337" s="228"/>
      <c r="V337" s="228"/>
      <c r="W337" s="228"/>
      <c r="X337" s="228"/>
    </row>
    <row r="338" spans="1:24" ht="27.75" customHeight="1" x14ac:dyDescent="0.25">
      <c r="A338" s="582"/>
      <c r="B338" s="616">
        <f t="shared" si="16"/>
        <v>316</v>
      </c>
      <c r="C338" s="617"/>
      <c r="D338" s="614"/>
      <c r="E338" s="614"/>
      <c r="F338" s="614"/>
      <c r="G338" s="614"/>
      <c r="H338" s="614"/>
      <c r="I338" s="614"/>
      <c r="J338" s="614"/>
      <c r="K338" s="614"/>
      <c r="L338" s="618"/>
      <c r="M338" s="583"/>
      <c r="N338" s="598">
        <f t="shared" si="17"/>
        <v>0</v>
      </c>
      <c r="O338" s="585"/>
      <c r="P338" s="40"/>
      <c r="Q338" s="40">
        <f t="shared" si="18"/>
        <v>0</v>
      </c>
      <c r="R338" s="40">
        <f t="shared" si="19"/>
        <v>0</v>
      </c>
      <c r="S338" s="228"/>
      <c r="T338" s="228"/>
      <c r="U338" s="228"/>
      <c r="V338" s="228"/>
      <c r="W338" s="228"/>
      <c r="X338" s="228"/>
    </row>
    <row r="339" spans="1:24" ht="27.75" customHeight="1" x14ac:dyDescent="0.25">
      <c r="A339" s="582"/>
      <c r="B339" s="616">
        <f t="shared" si="16"/>
        <v>317</v>
      </c>
      <c r="C339" s="617"/>
      <c r="D339" s="614"/>
      <c r="E339" s="614"/>
      <c r="F339" s="614"/>
      <c r="G339" s="614"/>
      <c r="H339" s="614"/>
      <c r="I339" s="614"/>
      <c r="J339" s="614"/>
      <c r="K339" s="614"/>
      <c r="L339" s="618"/>
      <c r="M339" s="583"/>
      <c r="N339" s="598">
        <f t="shared" si="17"/>
        <v>0</v>
      </c>
      <c r="O339" s="585"/>
      <c r="P339" s="40"/>
      <c r="Q339" s="40">
        <f t="shared" si="18"/>
        <v>0</v>
      </c>
      <c r="R339" s="40">
        <f t="shared" si="19"/>
        <v>0</v>
      </c>
      <c r="S339" s="228"/>
      <c r="T339" s="228"/>
      <c r="U339" s="228"/>
      <c r="V339" s="228"/>
      <c r="W339" s="228"/>
      <c r="X339" s="228"/>
    </row>
    <row r="340" spans="1:24" ht="27.75" customHeight="1" x14ac:dyDescent="0.25">
      <c r="A340" s="582"/>
      <c r="B340" s="616">
        <f t="shared" si="16"/>
        <v>318</v>
      </c>
      <c r="C340" s="617"/>
      <c r="D340" s="614"/>
      <c r="E340" s="614"/>
      <c r="F340" s="614"/>
      <c r="G340" s="614"/>
      <c r="H340" s="614"/>
      <c r="I340" s="614"/>
      <c r="J340" s="614"/>
      <c r="K340" s="614"/>
      <c r="L340" s="618"/>
      <c r="M340" s="583"/>
      <c r="N340" s="598">
        <f t="shared" si="17"/>
        <v>0</v>
      </c>
      <c r="O340" s="585"/>
      <c r="P340" s="40"/>
      <c r="Q340" s="40">
        <f t="shared" si="18"/>
        <v>0</v>
      </c>
      <c r="R340" s="40">
        <f t="shared" si="19"/>
        <v>0</v>
      </c>
      <c r="S340" s="228"/>
      <c r="T340" s="228"/>
      <c r="U340" s="228"/>
      <c r="V340" s="228"/>
      <c r="W340" s="228"/>
      <c r="X340" s="228"/>
    </row>
    <row r="341" spans="1:24" ht="27.75" customHeight="1" x14ac:dyDescent="0.25">
      <c r="A341" s="582"/>
      <c r="B341" s="616">
        <f t="shared" si="16"/>
        <v>319</v>
      </c>
      <c r="C341" s="617"/>
      <c r="D341" s="614"/>
      <c r="E341" s="614"/>
      <c r="F341" s="614"/>
      <c r="G341" s="614"/>
      <c r="H341" s="614"/>
      <c r="I341" s="614"/>
      <c r="J341" s="614"/>
      <c r="K341" s="614"/>
      <c r="L341" s="618"/>
      <c r="M341" s="583"/>
      <c r="N341" s="598">
        <f t="shared" si="17"/>
        <v>0</v>
      </c>
      <c r="O341" s="585"/>
      <c r="P341" s="40"/>
      <c r="Q341" s="40">
        <f t="shared" si="18"/>
        <v>0</v>
      </c>
      <c r="R341" s="40">
        <f t="shared" si="19"/>
        <v>0</v>
      </c>
      <c r="S341" s="228"/>
      <c r="T341" s="228"/>
      <c r="U341" s="228"/>
      <c r="V341" s="228"/>
      <c r="W341" s="228"/>
      <c r="X341" s="228"/>
    </row>
    <row r="342" spans="1:24" ht="27.75" customHeight="1" x14ac:dyDescent="0.25">
      <c r="A342" s="582"/>
      <c r="B342" s="616">
        <f t="shared" si="16"/>
        <v>320</v>
      </c>
      <c r="C342" s="617"/>
      <c r="D342" s="614"/>
      <c r="E342" s="614"/>
      <c r="F342" s="614"/>
      <c r="G342" s="614"/>
      <c r="H342" s="614"/>
      <c r="I342" s="614"/>
      <c r="J342" s="614"/>
      <c r="K342" s="614"/>
      <c r="L342" s="618"/>
      <c r="M342" s="583"/>
      <c r="N342" s="598">
        <f t="shared" si="17"/>
        <v>0</v>
      </c>
      <c r="O342" s="585"/>
      <c r="P342" s="40"/>
      <c r="Q342" s="40">
        <f t="shared" si="18"/>
        <v>0</v>
      </c>
      <c r="R342" s="40">
        <f t="shared" si="19"/>
        <v>0</v>
      </c>
      <c r="S342" s="228"/>
      <c r="T342" s="228"/>
      <c r="U342" s="228"/>
      <c r="V342" s="228"/>
      <c r="W342" s="228"/>
      <c r="X342" s="228"/>
    </row>
    <row r="343" spans="1:24" ht="27.75" customHeight="1" x14ac:dyDescent="0.25">
      <c r="A343" s="582"/>
      <c r="B343" s="616">
        <f t="shared" ref="B343:B406" si="20">ROW()-GLline-1</f>
        <v>321</v>
      </c>
      <c r="C343" s="617"/>
      <c r="D343" s="614"/>
      <c r="E343" s="614"/>
      <c r="F343" s="614"/>
      <c r="G343" s="614"/>
      <c r="H343" s="614"/>
      <c r="I343" s="614"/>
      <c r="J343" s="614"/>
      <c r="K343" s="614"/>
      <c r="L343" s="618"/>
      <c r="M343" s="583"/>
      <c r="N343" s="598">
        <f t="shared" ref="N343:N406" si="21">(+Q343+R343)*PDArate</f>
        <v>0</v>
      </c>
      <c r="O343" s="585"/>
      <c r="P343" s="40"/>
      <c r="Q343" s="40">
        <f t="shared" si="18"/>
        <v>0</v>
      </c>
      <c r="R343" s="40">
        <f t="shared" si="19"/>
        <v>0</v>
      </c>
      <c r="S343" s="228"/>
      <c r="T343" s="228"/>
      <c r="U343" s="228"/>
      <c r="V343" s="228"/>
      <c r="W343" s="228"/>
      <c r="X343" s="228"/>
    </row>
    <row r="344" spans="1:24" ht="27.75" customHeight="1" x14ac:dyDescent="0.25">
      <c r="A344" s="582"/>
      <c r="B344" s="616">
        <f t="shared" si="20"/>
        <v>322</v>
      </c>
      <c r="C344" s="617"/>
      <c r="D344" s="614"/>
      <c r="E344" s="614"/>
      <c r="F344" s="614"/>
      <c r="G344" s="614"/>
      <c r="H344" s="614"/>
      <c r="I344" s="614"/>
      <c r="J344" s="614"/>
      <c r="K344" s="614"/>
      <c r="L344" s="618"/>
      <c r="M344" s="583"/>
      <c r="N344" s="598">
        <f t="shared" si="21"/>
        <v>0</v>
      </c>
      <c r="O344" s="585"/>
      <c r="P344" s="40"/>
      <c r="Q344" s="40">
        <f t="shared" ref="Q344:Q407" si="22">SUMIF(Q4GrwrNum,B344,Q4GrwrValue)</f>
        <v>0</v>
      </c>
      <c r="R344" s="40">
        <f t="shared" ref="R344:R407" si="23">SUMIF(DPGrwrNum,B344,DPGrwrValue)</f>
        <v>0</v>
      </c>
      <c r="S344" s="228"/>
      <c r="T344" s="228"/>
      <c r="U344" s="228"/>
      <c r="V344" s="228"/>
      <c r="W344" s="228"/>
      <c r="X344" s="228"/>
    </row>
    <row r="345" spans="1:24" ht="27.75" customHeight="1" x14ac:dyDescent="0.25">
      <c r="A345" s="582"/>
      <c r="B345" s="616">
        <f t="shared" si="20"/>
        <v>323</v>
      </c>
      <c r="C345" s="617"/>
      <c r="D345" s="614"/>
      <c r="E345" s="614"/>
      <c r="F345" s="614"/>
      <c r="G345" s="614"/>
      <c r="H345" s="614"/>
      <c r="I345" s="614"/>
      <c r="J345" s="614"/>
      <c r="K345" s="614"/>
      <c r="L345" s="618"/>
      <c r="M345" s="583"/>
      <c r="N345" s="598">
        <f t="shared" si="21"/>
        <v>0</v>
      </c>
      <c r="O345" s="585"/>
      <c r="P345" s="40"/>
      <c r="Q345" s="40">
        <f t="shared" si="22"/>
        <v>0</v>
      </c>
      <c r="R345" s="40">
        <f t="shared" si="23"/>
        <v>0</v>
      </c>
      <c r="S345" s="228"/>
      <c r="T345" s="228"/>
      <c r="U345" s="228"/>
      <c r="V345" s="228"/>
      <c r="W345" s="228"/>
      <c r="X345" s="228"/>
    </row>
    <row r="346" spans="1:24" ht="27.75" customHeight="1" x14ac:dyDescent="0.25">
      <c r="A346" s="582"/>
      <c r="B346" s="616">
        <f t="shared" si="20"/>
        <v>324</v>
      </c>
      <c r="C346" s="617"/>
      <c r="D346" s="614"/>
      <c r="E346" s="614"/>
      <c r="F346" s="614"/>
      <c r="G346" s="614"/>
      <c r="H346" s="614"/>
      <c r="I346" s="614"/>
      <c r="J346" s="614"/>
      <c r="K346" s="614"/>
      <c r="L346" s="618"/>
      <c r="M346" s="583"/>
      <c r="N346" s="598">
        <f t="shared" si="21"/>
        <v>0</v>
      </c>
      <c r="O346" s="585"/>
      <c r="P346" s="40"/>
      <c r="Q346" s="40">
        <f t="shared" si="22"/>
        <v>0</v>
      </c>
      <c r="R346" s="40">
        <f t="shared" si="23"/>
        <v>0</v>
      </c>
      <c r="S346" s="228"/>
      <c r="T346" s="228"/>
      <c r="U346" s="228"/>
      <c r="V346" s="228"/>
      <c r="W346" s="228"/>
      <c r="X346" s="228"/>
    </row>
    <row r="347" spans="1:24" ht="27.75" customHeight="1" x14ac:dyDescent="0.25">
      <c r="A347" s="582"/>
      <c r="B347" s="616">
        <f t="shared" si="20"/>
        <v>325</v>
      </c>
      <c r="C347" s="617"/>
      <c r="D347" s="614"/>
      <c r="E347" s="614"/>
      <c r="F347" s="614"/>
      <c r="G347" s="614"/>
      <c r="H347" s="614"/>
      <c r="I347" s="614"/>
      <c r="J347" s="614"/>
      <c r="K347" s="614"/>
      <c r="L347" s="618"/>
      <c r="M347" s="583"/>
      <c r="N347" s="598">
        <f t="shared" si="21"/>
        <v>0</v>
      </c>
      <c r="O347" s="585"/>
      <c r="P347" s="40"/>
      <c r="Q347" s="40">
        <f t="shared" si="22"/>
        <v>0</v>
      </c>
      <c r="R347" s="40">
        <f t="shared" si="23"/>
        <v>0</v>
      </c>
      <c r="S347" s="228"/>
      <c r="T347" s="228"/>
      <c r="U347" s="228"/>
      <c r="V347" s="228"/>
      <c r="W347" s="228"/>
      <c r="X347" s="228"/>
    </row>
    <row r="348" spans="1:24" ht="27.75" customHeight="1" x14ac:dyDescent="0.25">
      <c r="A348" s="582"/>
      <c r="B348" s="616">
        <f t="shared" si="20"/>
        <v>326</v>
      </c>
      <c r="C348" s="617"/>
      <c r="D348" s="614"/>
      <c r="E348" s="614"/>
      <c r="F348" s="614"/>
      <c r="G348" s="614"/>
      <c r="H348" s="614"/>
      <c r="I348" s="614"/>
      <c r="J348" s="614"/>
      <c r="K348" s="614"/>
      <c r="L348" s="618"/>
      <c r="M348" s="583"/>
      <c r="N348" s="598">
        <f t="shared" si="21"/>
        <v>0</v>
      </c>
      <c r="O348" s="585"/>
      <c r="P348" s="40"/>
      <c r="Q348" s="40">
        <f t="shared" si="22"/>
        <v>0</v>
      </c>
      <c r="R348" s="40">
        <f t="shared" si="23"/>
        <v>0</v>
      </c>
      <c r="S348" s="228"/>
      <c r="T348" s="228"/>
      <c r="U348" s="228"/>
      <c r="V348" s="228"/>
      <c r="W348" s="228"/>
      <c r="X348" s="228"/>
    </row>
    <row r="349" spans="1:24" ht="27.75" customHeight="1" x14ac:dyDescent="0.25">
      <c r="A349" s="582"/>
      <c r="B349" s="616">
        <f t="shared" si="20"/>
        <v>327</v>
      </c>
      <c r="C349" s="617"/>
      <c r="D349" s="614"/>
      <c r="E349" s="614"/>
      <c r="F349" s="614"/>
      <c r="G349" s="614"/>
      <c r="H349" s="614"/>
      <c r="I349" s="614"/>
      <c r="J349" s="614"/>
      <c r="K349" s="614"/>
      <c r="L349" s="618"/>
      <c r="M349" s="583"/>
      <c r="N349" s="598">
        <f t="shared" si="21"/>
        <v>0</v>
      </c>
      <c r="O349" s="585"/>
      <c r="P349" s="40"/>
      <c r="Q349" s="40">
        <f t="shared" si="22"/>
        <v>0</v>
      </c>
      <c r="R349" s="40">
        <f t="shared" si="23"/>
        <v>0</v>
      </c>
      <c r="S349" s="228"/>
      <c r="T349" s="228"/>
      <c r="U349" s="228"/>
      <c r="V349" s="228"/>
      <c r="W349" s="228"/>
      <c r="X349" s="228"/>
    </row>
    <row r="350" spans="1:24" ht="27.75" customHeight="1" x14ac:dyDescent="0.25">
      <c r="A350" s="582"/>
      <c r="B350" s="616">
        <f t="shared" si="20"/>
        <v>328</v>
      </c>
      <c r="C350" s="617"/>
      <c r="D350" s="614"/>
      <c r="E350" s="614"/>
      <c r="F350" s="614"/>
      <c r="G350" s="614"/>
      <c r="H350" s="614"/>
      <c r="I350" s="614"/>
      <c r="J350" s="614"/>
      <c r="K350" s="614"/>
      <c r="L350" s="618"/>
      <c r="M350" s="583"/>
      <c r="N350" s="598">
        <f t="shared" si="21"/>
        <v>0</v>
      </c>
      <c r="O350" s="585"/>
      <c r="P350" s="40"/>
      <c r="Q350" s="40">
        <f t="shared" si="22"/>
        <v>0</v>
      </c>
      <c r="R350" s="40">
        <f t="shared" si="23"/>
        <v>0</v>
      </c>
      <c r="S350" s="228"/>
      <c r="T350" s="228"/>
      <c r="U350" s="228"/>
      <c r="V350" s="228"/>
      <c r="W350" s="228"/>
      <c r="X350" s="228"/>
    </row>
    <row r="351" spans="1:24" ht="27.75" customHeight="1" x14ac:dyDescent="0.25">
      <c r="A351" s="582"/>
      <c r="B351" s="616">
        <f t="shared" si="20"/>
        <v>329</v>
      </c>
      <c r="C351" s="617"/>
      <c r="D351" s="614"/>
      <c r="E351" s="614"/>
      <c r="F351" s="614"/>
      <c r="G351" s="614"/>
      <c r="H351" s="614"/>
      <c r="I351" s="614"/>
      <c r="J351" s="614"/>
      <c r="K351" s="614"/>
      <c r="L351" s="618"/>
      <c r="M351" s="583"/>
      <c r="N351" s="598">
        <f t="shared" si="21"/>
        <v>0</v>
      </c>
      <c r="O351" s="585"/>
      <c r="P351" s="40"/>
      <c r="Q351" s="40">
        <f t="shared" si="22"/>
        <v>0</v>
      </c>
      <c r="R351" s="40">
        <f t="shared" si="23"/>
        <v>0</v>
      </c>
      <c r="S351" s="228"/>
      <c r="T351" s="228"/>
      <c r="U351" s="228"/>
      <c r="V351" s="228"/>
      <c r="W351" s="228"/>
      <c r="X351" s="228"/>
    </row>
    <row r="352" spans="1:24" ht="27.75" customHeight="1" x14ac:dyDescent="0.25">
      <c r="A352" s="582"/>
      <c r="B352" s="616">
        <f t="shared" si="20"/>
        <v>330</v>
      </c>
      <c r="C352" s="617"/>
      <c r="D352" s="614"/>
      <c r="E352" s="614"/>
      <c r="F352" s="614"/>
      <c r="G352" s="614"/>
      <c r="H352" s="614"/>
      <c r="I352" s="614"/>
      <c r="J352" s="614"/>
      <c r="K352" s="614"/>
      <c r="L352" s="618"/>
      <c r="M352" s="583"/>
      <c r="N352" s="598">
        <f t="shared" si="21"/>
        <v>0</v>
      </c>
      <c r="O352" s="585"/>
      <c r="P352" s="40"/>
      <c r="Q352" s="40">
        <f t="shared" si="22"/>
        <v>0</v>
      </c>
      <c r="R352" s="40">
        <f t="shared" si="23"/>
        <v>0</v>
      </c>
      <c r="S352" s="228"/>
      <c r="T352" s="228"/>
      <c r="U352" s="228"/>
      <c r="V352" s="228"/>
      <c r="W352" s="228"/>
      <c r="X352" s="228"/>
    </row>
    <row r="353" spans="1:24" ht="27.75" customHeight="1" x14ac:dyDescent="0.25">
      <c r="A353" s="582"/>
      <c r="B353" s="616">
        <f t="shared" si="20"/>
        <v>331</v>
      </c>
      <c r="C353" s="617"/>
      <c r="D353" s="614"/>
      <c r="E353" s="614"/>
      <c r="F353" s="614"/>
      <c r="G353" s="614"/>
      <c r="H353" s="614"/>
      <c r="I353" s="614"/>
      <c r="J353" s="614"/>
      <c r="K353" s="614"/>
      <c r="L353" s="618"/>
      <c r="M353" s="583"/>
      <c r="N353" s="598">
        <f t="shared" si="21"/>
        <v>0</v>
      </c>
      <c r="O353" s="585"/>
      <c r="P353" s="40"/>
      <c r="Q353" s="40">
        <f t="shared" si="22"/>
        <v>0</v>
      </c>
      <c r="R353" s="40">
        <f t="shared" si="23"/>
        <v>0</v>
      </c>
      <c r="S353" s="228"/>
      <c r="T353" s="228"/>
      <c r="U353" s="228"/>
      <c r="V353" s="228"/>
      <c r="W353" s="228"/>
      <c r="X353" s="228"/>
    </row>
    <row r="354" spans="1:24" ht="27.75" customHeight="1" x14ac:dyDescent="0.25">
      <c r="A354" s="582"/>
      <c r="B354" s="616">
        <f t="shared" si="20"/>
        <v>332</v>
      </c>
      <c r="C354" s="617"/>
      <c r="D354" s="614"/>
      <c r="E354" s="614"/>
      <c r="F354" s="614"/>
      <c r="G354" s="614"/>
      <c r="H354" s="614"/>
      <c r="I354" s="614"/>
      <c r="J354" s="614"/>
      <c r="K354" s="614"/>
      <c r="L354" s="618"/>
      <c r="M354" s="583"/>
      <c r="N354" s="598">
        <f t="shared" si="21"/>
        <v>0</v>
      </c>
      <c r="O354" s="585"/>
      <c r="P354" s="40"/>
      <c r="Q354" s="40">
        <f t="shared" si="22"/>
        <v>0</v>
      </c>
      <c r="R354" s="40">
        <f t="shared" si="23"/>
        <v>0</v>
      </c>
      <c r="S354" s="228"/>
      <c r="T354" s="228"/>
      <c r="U354" s="228"/>
      <c r="V354" s="228"/>
      <c r="W354" s="228"/>
      <c r="X354" s="228"/>
    </row>
    <row r="355" spans="1:24" ht="27.75" customHeight="1" x14ac:dyDescent="0.25">
      <c r="A355" s="582"/>
      <c r="B355" s="616">
        <f t="shared" si="20"/>
        <v>333</v>
      </c>
      <c r="C355" s="617"/>
      <c r="D355" s="614"/>
      <c r="E355" s="614"/>
      <c r="F355" s="614"/>
      <c r="G355" s="614"/>
      <c r="H355" s="614"/>
      <c r="I355" s="614"/>
      <c r="J355" s="614"/>
      <c r="K355" s="614"/>
      <c r="L355" s="618"/>
      <c r="M355" s="583"/>
      <c r="N355" s="598">
        <f t="shared" si="21"/>
        <v>0</v>
      </c>
      <c r="O355" s="585"/>
      <c r="P355" s="40"/>
      <c r="Q355" s="40">
        <f t="shared" si="22"/>
        <v>0</v>
      </c>
      <c r="R355" s="40">
        <f t="shared" si="23"/>
        <v>0</v>
      </c>
      <c r="S355" s="228"/>
      <c r="T355" s="228"/>
      <c r="U355" s="228"/>
      <c r="V355" s="228"/>
      <c r="W355" s="228"/>
      <c r="X355" s="228"/>
    </row>
    <row r="356" spans="1:24" ht="27.75" customHeight="1" x14ac:dyDescent="0.25">
      <c r="A356" s="582"/>
      <c r="B356" s="616">
        <f t="shared" si="20"/>
        <v>334</v>
      </c>
      <c r="C356" s="617"/>
      <c r="D356" s="614"/>
      <c r="E356" s="614"/>
      <c r="F356" s="614"/>
      <c r="G356" s="614"/>
      <c r="H356" s="614"/>
      <c r="I356" s="614"/>
      <c r="J356" s="614"/>
      <c r="K356" s="614"/>
      <c r="L356" s="618"/>
      <c r="M356" s="583"/>
      <c r="N356" s="598">
        <f t="shared" si="21"/>
        <v>0</v>
      </c>
      <c r="O356" s="585"/>
      <c r="P356" s="40"/>
      <c r="Q356" s="40">
        <f t="shared" si="22"/>
        <v>0</v>
      </c>
      <c r="R356" s="40">
        <f t="shared" si="23"/>
        <v>0</v>
      </c>
      <c r="S356" s="228"/>
      <c r="T356" s="228"/>
      <c r="U356" s="228"/>
      <c r="V356" s="228"/>
      <c r="W356" s="228"/>
      <c r="X356" s="228"/>
    </row>
    <row r="357" spans="1:24" ht="27.75" customHeight="1" x14ac:dyDescent="0.25">
      <c r="A357" s="582"/>
      <c r="B357" s="616">
        <f t="shared" si="20"/>
        <v>335</v>
      </c>
      <c r="C357" s="617"/>
      <c r="D357" s="614"/>
      <c r="E357" s="614"/>
      <c r="F357" s="614"/>
      <c r="G357" s="614"/>
      <c r="H357" s="614"/>
      <c r="I357" s="614"/>
      <c r="J357" s="614"/>
      <c r="K357" s="614"/>
      <c r="L357" s="618"/>
      <c r="M357" s="583"/>
      <c r="N357" s="598">
        <f t="shared" si="21"/>
        <v>0</v>
      </c>
      <c r="O357" s="585"/>
      <c r="P357" s="40"/>
      <c r="Q357" s="40">
        <f t="shared" si="22"/>
        <v>0</v>
      </c>
      <c r="R357" s="40">
        <f t="shared" si="23"/>
        <v>0</v>
      </c>
      <c r="S357" s="228"/>
      <c r="T357" s="228"/>
      <c r="U357" s="228"/>
      <c r="V357" s="228"/>
      <c r="W357" s="228"/>
      <c r="X357" s="228"/>
    </row>
    <row r="358" spans="1:24" ht="27.75" customHeight="1" x14ac:dyDescent="0.25">
      <c r="A358" s="582"/>
      <c r="B358" s="616">
        <f t="shared" si="20"/>
        <v>336</v>
      </c>
      <c r="C358" s="617"/>
      <c r="D358" s="614"/>
      <c r="E358" s="614"/>
      <c r="F358" s="614"/>
      <c r="G358" s="614"/>
      <c r="H358" s="614"/>
      <c r="I358" s="614"/>
      <c r="J358" s="614"/>
      <c r="K358" s="614"/>
      <c r="L358" s="618"/>
      <c r="M358" s="583"/>
      <c r="N358" s="598">
        <f t="shared" si="21"/>
        <v>0</v>
      </c>
      <c r="O358" s="585"/>
      <c r="P358" s="40"/>
      <c r="Q358" s="40">
        <f t="shared" si="22"/>
        <v>0</v>
      </c>
      <c r="R358" s="40">
        <f t="shared" si="23"/>
        <v>0</v>
      </c>
      <c r="S358" s="228"/>
      <c r="T358" s="228"/>
      <c r="U358" s="228"/>
      <c r="V358" s="228"/>
      <c r="W358" s="228"/>
      <c r="X358" s="228"/>
    </row>
    <row r="359" spans="1:24" ht="27.75" customHeight="1" x14ac:dyDescent="0.25">
      <c r="A359" s="582"/>
      <c r="B359" s="616">
        <f t="shared" si="20"/>
        <v>337</v>
      </c>
      <c r="C359" s="617"/>
      <c r="D359" s="614"/>
      <c r="E359" s="614"/>
      <c r="F359" s="614"/>
      <c r="G359" s="614"/>
      <c r="H359" s="614"/>
      <c r="I359" s="614"/>
      <c r="J359" s="614"/>
      <c r="K359" s="614"/>
      <c r="L359" s="618"/>
      <c r="M359" s="583"/>
      <c r="N359" s="598">
        <f t="shared" si="21"/>
        <v>0</v>
      </c>
      <c r="O359" s="585"/>
      <c r="P359" s="40"/>
      <c r="Q359" s="40">
        <f t="shared" si="22"/>
        <v>0</v>
      </c>
      <c r="R359" s="40">
        <f t="shared" si="23"/>
        <v>0</v>
      </c>
      <c r="S359" s="228"/>
      <c r="T359" s="228"/>
      <c r="U359" s="228"/>
      <c r="V359" s="228"/>
      <c r="W359" s="228"/>
      <c r="X359" s="228"/>
    </row>
    <row r="360" spans="1:24" ht="27.75" customHeight="1" x14ac:dyDescent="0.25">
      <c r="A360" s="582"/>
      <c r="B360" s="616">
        <f t="shared" si="20"/>
        <v>338</v>
      </c>
      <c r="C360" s="617"/>
      <c r="D360" s="614"/>
      <c r="E360" s="614"/>
      <c r="F360" s="614"/>
      <c r="G360" s="614"/>
      <c r="H360" s="614"/>
      <c r="I360" s="614"/>
      <c r="J360" s="614"/>
      <c r="K360" s="614"/>
      <c r="L360" s="618"/>
      <c r="M360" s="583"/>
      <c r="N360" s="598">
        <f t="shared" si="21"/>
        <v>0</v>
      </c>
      <c r="O360" s="585"/>
      <c r="P360" s="40"/>
      <c r="Q360" s="40">
        <f t="shared" si="22"/>
        <v>0</v>
      </c>
      <c r="R360" s="40">
        <f t="shared" si="23"/>
        <v>0</v>
      </c>
      <c r="S360" s="228"/>
      <c r="T360" s="228"/>
      <c r="U360" s="228"/>
      <c r="V360" s="228"/>
      <c r="W360" s="228"/>
      <c r="X360" s="228"/>
    </row>
    <row r="361" spans="1:24" ht="27.75" customHeight="1" x14ac:dyDescent="0.25">
      <c r="A361" s="582"/>
      <c r="B361" s="616">
        <f t="shared" si="20"/>
        <v>339</v>
      </c>
      <c r="C361" s="617"/>
      <c r="D361" s="614"/>
      <c r="E361" s="614"/>
      <c r="F361" s="614"/>
      <c r="G361" s="614"/>
      <c r="H361" s="614"/>
      <c r="I361" s="614"/>
      <c r="J361" s="614"/>
      <c r="K361" s="614"/>
      <c r="L361" s="618"/>
      <c r="M361" s="583"/>
      <c r="N361" s="598">
        <f t="shared" si="21"/>
        <v>0</v>
      </c>
      <c r="O361" s="585"/>
      <c r="P361" s="40"/>
      <c r="Q361" s="40">
        <f t="shared" si="22"/>
        <v>0</v>
      </c>
      <c r="R361" s="40">
        <f t="shared" si="23"/>
        <v>0</v>
      </c>
      <c r="S361" s="228"/>
      <c r="T361" s="228"/>
      <c r="U361" s="228"/>
      <c r="V361" s="228"/>
      <c r="W361" s="228"/>
      <c r="X361" s="228"/>
    </row>
    <row r="362" spans="1:24" ht="27.75" customHeight="1" x14ac:dyDescent="0.25">
      <c r="A362" s="582"/>
      <c r="B362" s="616">
        <f t="shared" si="20"/>
        <v>340</v>
      </c>
      <c r="C362" s="617"/>
      <c r="D362" s="614"/>
      <c r="E362" s="614"/>
      <c r="F362" s="614"/>
      <c r="G362" s="614"/>
      <c r="H362" s="614"/>
      <c r="I362" s="614"/>
      <c r="J362" s="614"/>
      <c r="K362" s="614"/>
      <c r="L362" s="618"/>
      <c r="M362" s="583"/>
      <c r="N362" s="598">
        <f t="shared" si="21"/>
        <v>0</v>
      </c>
      <c r="O362" s="585"/>
      <c r="P362" s="40"/>
      <c r="Q362" s="40">
        <f t="shared" si="22"/>
        <v>0</v>
      </c>
      <c r="R362" s="40">
        <f t="shared" si="23"/>
        <v>0</v>
      </c>
      <c r="S362" s="228"/>
      <c r="T362" s="228"/>
      <c r="U362" s="228"/>
      <c r="V362" s="228"/>
      <c r="W362" s="228"/>
      <c r="X362" s="228"/>
    </row>
    <row r="363" spans="1:24" ht="27.75" customHeight="1" x14ac:dyDescent="0.25">
      <c r="A363" s="582"/>
      <c r="B363" s="616">
        <f t="shared" si="20"/>
        <v>341</v>
      </c>
      <c r="C363" s="617"/>
      <c r="D363" s="614"/>
      <c r="E363" s="614"/>
      <c r="F363" s="614"/>
      <c r="G363" s="614"/>
      <c r="H363" s="614"/>
      <c r="I363" s="614"/>
      <c r="J363" s="614"/>
      <c r="K363" s="614"/>
      <c r="L363" s="618"/>
      <c r="M363" s="583"/>
      <c r="N363" s="598">
        <f t="shared" si="21"/>
        <v>0</v>
      </c>
      <c r="O363" s="585"/>
      <c r="P363" s="40"/>
      <c r="Q363" s="40">
        <f t="shared" si="22"/>
        <v>0</v>
      </c>
      <c r="R363" s="40">
        <f t="shared" si="23"/>
        <v>0</v>
      </c>
      <c r="S363" s="228"/>
      <c r="T363" s="228"/>
      <c r="U363" s="228"/>
      <c r="V363" s="228"/>
      <c r="W363" s="228"/>
      <c r="X363" s="228"/>
    </row>
    <row r="364" spans="1:24" ht="27.75" customHeight="1" x14ac:dyDescent="0.25">
      <c r="A364" s="582"/>
      <c r="B364" s="616">
        <f t="shared" si="20"/>
        <v>342</v>
      </c>
      <c r="C364" s="617"/>
      <c r="D364" s="614"/>
      <c r="E364" s="614"/>
      <c r="F364" s="614"/>
      <c r="G364" s="614"/>
      <c r="H364" s="614"/>
      <c r="I364" s="614"/>
      <c r="J364" s="614"/>
      <c r="K364" s="614"/>
      <c r="L364" s="618"/>
      <c r="M364" s="583"/>
      <c r="N364" s="598">
        <f t="shared" si="21"/>
        <v>0</v>
      </c>
      <c r="O364" s="585"/>
      <c r="P364" s="40"/>
      <c r="Q364" s="40">
        <f t="shared" si="22"/>
        <v>0</v>
      </c>
      <c r="R364" s="40">
        <f t="shared" si="23"/>
        <v>0</v>
      </c>
      <c r="S364" s="228"/>
      <c r="T364" s="228"/>
      <c r="U364" s="228"/>
      <c r="V364" s="228"/>
      <c r="W364" s="228"/>
      <c r="X364" s="228"/>
    </row>
    <row r="365" spans="1:24" ht="27.75" customHeight="1" x14ac:dyDescent="0.25">
      <c r="A365" s="582"/>
      <c r="B365" s="616">
        <f t="shared" si="20"/>
        <v>343</v>
      </c>
      <c r="C365" s="617"/>
      <c r="D365" s="614"/>
      <c r="E365" s="614"/>
      <c r="F365" s="614"/>
      <c r="G365" s="614"/>
      <c r="H365" s="614"/>
      <c r="I365" s="614"/>
      <c r="J365" s="614"/>
      <c r="K365" s="614"/>
      <c r="L365" s="618"/>
      <c r="M365" s="583"/>
      <c r="N365" s="598">
        <f t="shared" si="21"/>
        <v>0</v>
      </c>
      <c r="O365" s="585"/>
      <c r="P365" s="40"/>
      <c r="Q365" s="40">
        <f t="shared" si="22"/>
        <v>0</v>
      </c>
      <c r="R365" s="40">
        <f t="shared" si="23"/>
        <v>0</v>
      </c>
      <c r="S365" s="228"/>
      <c r="T365" s="228"/>
      <c r="U365" s="228"/>
      <c r="V365" s="228"/>
      <c r="W365" s="228"/>
      <c r="X365" s="228"/>
    </row>
    <row r="366" spans="1:24" ht="27.75" customHeight="1" x14ac:dyDescent="0.25">
      <c r="A366" s="582"/>
      <c r="B366" s="616">
        <f t="shared" si="20"/>
        <v>344</v>
      </c>
      <c r="C366" s="617"/>
      <c r="D366" s="614"/>
      <c r="E366" s="614"/>
      <c r="F366" s="614"/>
      <c r="G366" s="614"/>
      <c r="H366" s="614"/>
      <c r="I366" s="614"/>
      <c r="J366" s="614"/>
      <c r="K366" s="614"/>
      <c r="L366" s="618"/>
      <c r="M366" s="583"/>
      <c r="N366" s="598">
        <f t="shared" si="21"/>
        <v>0</v>
      </c>
      <c r="O366" s="585"/>
      <c r="P366" s="40"/>
      <c r="Q366" s="40">
        <f t="shared" si="22"/>
        <v>0</v>
      </c>
      <c r="R366" s="40">
        <f t="shared" si="23"/>
        <v>0</v>
      </c>
      <c r="S366" s="228"/>
      <c r="T366" s="228"/>
      <c r="U366" s="228"/>
      <c r="V366" s="228"/>
      <c r="W366" s="228"/>
      <c r="X366" s="228"/>
    </row>
    <row r="367" spans="1:24" ht="27.75" customHeight="1" x14ac:dyDescent="0.25">
      <c r="A367" s="582"/>
      <c r="B367" s="616">
        <f t="shared" si="20"/>
        <v>345</v>
      </c>
      <c r="C367" s="617"/>
      <c r="D367" s="614"/>
      <c r="E367" s="614"/>
      <c r="F367" s="614"/>
      <c r="G367" s="614"/>
      <c r="H367" s="614"/>
      <c r="I367" s="614"/>
      <c r="J367" s="614"/>
      <c r="K367" s="614"/>
      <c r="L367" s="618"/>
      <c r="M367" s="583"/>
      <c r="N367" s="598">
        <f t="shared" si="21"/>
        <v>0</v>
      </c>
      <c r="O367" s="585"/>
      <c r="P367" s="40"/>
      <c r="Q367" s="40">
        <f t="shared" si="22"/>
        <v>0</v>
      </c>
      <c r="R367" s="40">
        <f t="shared" si="23"/>
        <v>0</v>
      </c>
      <c r="S367" s="228"/>
      <c r="T367" s="228"/>
      <c r="U367" s="228"/>
      <c r="V367" s="228"/>
      <c r="W367" s="228"/>
      <c r="X367" s="228"/>
    </row>
    <row r="368" spans="1:24" ht="27.75" customHeight="1" x14ac:dyDescent="0.25">
      <c r="A368" s="582"/>
      <c r="B368" s="616">
        <f t="shared" si="20"/>
        <v>346</v>
      </c>
      <c r="C368" s="617"/>
      <c r="D368" s="614"/>
      <c r="E368" s="614"/>
      <c r="F368" s="614"/>
      <c r="G368" s="614"/>
      <c r="H368" s="614"/>
      <c r="I368" s="614"/>
      <c r="J368" s="614"/>
      <c r="K368" s="614"/>
      <c r="L368" s="618"/>
      <c r="M368" s="583"/>
      <c r="N368" s="598">
        <f t="shared" si="21"/>
        <v>0</v>
      </c>
      <c r="O368" s="585"/>
      <c r="P368" s="40"/>
      <c r="Q368" s="40">
        <f t="shared" si="22"/>
        <v>0</v>
      </c>
      <c r="R368" s="40">
        <f t="shared" si="23"/>
        <v>0</v>
      </c>
      <c r="S368" s="228"/>
      <c r="T368" s="228"/>
      <c r="U368" s="228"/>
      <c r="V368" s="228"/>
      <c r="W368" s="228"/>
      <c r="X368" s="228"/>
    </row>
    <row r="369" spans="1:24" ht="27.75" customHeight="1" x14ac:dyDescent="0.25">
      <c r="A369" s="582"/>
      <c r="B369" s="616">
        <f t="shared" si="20"/>
        <v>347</v>
      </c>
      <c r="C369" s="617"/>
      <c r="D369" s="614"/>
      <c r="E369" s="614"/>
      <c r="F369" s="614"/>
      <c r="G369" s="614"/>
      <c r="H369" s="614"/>
      <c r="I369" s="614"/>
      <c r="J369" s="614"/>
      <c r="K369" s="614"/>
      <c r="L369" s="618"/>
      <c r="M369" s="583"/>
      <c r="N369" s="598">
        <f t="shared" si="21"/>
        <v>0</v>
      </c>
      <c r="O369" s="585"/>
      <c r="P369" s="40"/>
      <c r="Q369" s="40">
        <f t="shared" si="22"/>
        <v>0</v>
      </c>
      <c r="R369" s="40">
        <f t="shared" si="23"/>
        <v>0</v>
      </c>
      <c r="S369" s="228"/>
      <c r="T369" s="228"/>
      <c r="U369" s="228"/>
      <c r="V369" s="228"/>
      <c r="W369" s="228"/>
      <c r="X369" s="228"/>
    </row>
    <row r="370" spans="1:24" ht="27.75" customHeight="1" x14ac:dyDescent="0.25">
      <c r="A370" s="582"/>
      <c r="B370" s="616">
        <f t="shared" si="20"/>
        <v>348</v>
      </c>
      <c r="C370" s="617"/>
      <c r="D370" s="614"/>
      <c r="E370" s="614"/>
      <c r="F370" s="614"/>
      <c r="G370" s="614"/>
      <c r="H370" s="614"/>
      <c r="I370" s="614"/>
      <c r="J370" s="614"/>
      <c r="K370" s="614"/>
      <c r="L370" s="618"/>
      <c r="M370" s="583"/>
      <c r="N370" s="598">
        <f t="shared" si="21"/>
        <v>0</v>
      </c>
      <c r="O370" s="585"/>
      <c r="P370" s="40"/>
      <c r="Q370" s="40">
        <f t="shared" si="22"/>
        <v>0</v>
      </c>
      <c r="R370" s="40">
        <f t="shared" si="23"/>
        <v>0</v>
      </c>
      <c r="S370" s="228"/>
      <c r="T370" s="228"/>
      <c r="U370" s="228"/>
      <c r="V370" s="228"/>
      <c r="W370" s="228"/>
      <c r="X370" s="228"/>
    </row>
    <row r="371" spans="1:24" ht="27.75" customHeight="1" x14ac:dyDescent="0.25">
      <c r="A371" s="582"/>
      <c r="B371" s="616">
        <f t="shared" si="20"/>
        <v>349</v>
      </c>
      <c r="C371" s="617"/>
      <c r="D371" s="614"/>
      <c r="E371" s="614"/>
      <c r="F371" s="614"/>
      <c r="G371" s="614"/>
      <c r="H371" s="614"/>
      <c r="I371" s="614"/>
      <c r="J371" s="614"/>
      <c r="K371" s="614"/>
      <c r="L371" s="618"/>
      <c r="M371" s="583"/>
      <c r="N371" s="598">
        <f t="shared" si="21"/>
        <v>0</v>
      </c>
      <c r="O371" s="585"/>
      <c r="P371" s="40"/>
      <c r="Q371" s="40">
        <f t="shared" si="22"/>
        <v>0</v>
      </c>
      <c r="R371" s="40">
        <f t="shared" si="23"/>
        <v>0</v>
      </c>
      <c r="S371" s="228"/>
      <c r="T371" s="228"/>
      <c r="U371" s="228"/>
      <c r="V371" s="228"/>
      <c r="W371" s="228"/>
      <c r="X371" s="228"/>
    </row>
    <row r="372" spans="1:24" ht="27.75" customHeight="1" x14ac:dyDescent="0.25">
      <c r="A372" s="582"/>
      <c r="B372" s="616">
        <f t="shared" si="20"/>
        <v>350</v>
      </c>
      <c r="C372" s="617"/>
      <c r="D372" s="614"/>
      <c r="E372" s="614"/>
      <c r="F372" s="614"/>
      <c r="G372" s="614"/>
      <c r="H372" s="614"/>
      <c r="I372" s="614"/>
      <c r="J372" s="614"/>
      <c r="K372" s="614"/>
      <c r="L372" s="618"/>
      <c r="M372" s="583"/>
      <c r="N372" s="598">
        <f t="shared" si="21"/>
        <v>0</v>
      </c>
      <c r="O372" s="585"/>
      <c r="P372" s="40"/>
      <c r="Q372" s="40">
        <f t="shared" si="22"/>
        <v>0</v>
      </c>
      <c r="R372" s="40">
        <f t="shared" si="23"/>
        <v>0</v>
      </c>
      <c r="S372" s="228"/>
      <c r="T372" s="228"/>
      <c r="U372" s="228"/>
      <c r="V372" s="228"/>
      <c r="W372" s="228"/>
      <c r="X372" s="228"/>
    </row>
    <row r="373" spans="1:24" ht="27.75" customHeight="1" x14ac:dyDescent="0.25">
      <c r="A373" s="582"/>
      <c r="B373" s="616">
        <f t="shared" si="20"/>
        <v>351</v>
      </c>
      <c r="C373" s="617"/>
      <c r="D373" s="614"/>
      <c r="E373" s="614"/>
      <c r="F373" s="614"/>
      <c r="G373" s="614"/>
      <c r="H373" s="614"/>
      <c r="I373" s="614"/>
      <c r="J373" s="614"/>
      <c r="K373" s="614"/>
      <c r="L373" s="618"/>
      <c r="M373" s="583"/>
      <c r="N373" s="598">
        <f t="shared" si="21"/>
        <v>0</v>
      </c>
      <c r="O373" s="585"/>
      <c r="P373" s="40"/>
      <c r="Q373" s="40">
        <f t="shared" si="22"/>
        <v>0</v>
      </c>
      <c r="R373" s="40">
        <f t="shared" si="23"/>
        <v>0</v>
      </c>
      <c r="S373" s="228"/>
      <c r="T373" s="228"/>
      <c r="U373" s="228"/>
      <c r="V373" s="228"/>
      <c r="W373" s="228"/>
      <c r="X373" s="228"/>
    </row>
    <row r="374" spans="1:24" ht="27.75" customHeight="1" x14ac:dyDescent="0.25">
      <c r="A374" s="582"/>
      <c r="B374" s="616">
        <f t="shared" si="20"/>
        <v>352</v>
      </c>
      <c r="C374" s="617"/>
      <c r="D374" s="614"/>
      <c r="E374" s="614"/>
      <c r="F374" s="614"/>
      <c r="G374" s="614"/>
      <c r="H374" s="614"/>
      <c r="I374" s="614"/>
      <c r="J374" s="614"/>
      <c r="K374" s="614"/>
      <c r="L374" s="618"/>
      <c r="M374" s="583"/>
      <c r="N374" s="598">
        <f t="shared" si="21"/>
        <v>0</v>
      </c>
      <c r="O374" s="585"/>
      <c r="P374" s="40"/>
      <c r="Q374" s="40">
        <f t="shared" si="22"/>
        <v>0</v>
      </c>
      <c r="R374" s="40">
        <f t="shared" si="23"/>
        <v>0</v>
      </c>
      <c r="S374" s="228"/>
      <c r="T374" s="228"/>
      <c r="U374" s="228"/>
      <c r="V374" s="228"/>
      <c r="W374" s="228"/>
      <c r="X374" s="228"/>
    </row>
    <row r="375" spans="1:24" ht="27.75" customHeight="1" x14ac:dyDescent="0.25">
      <c r="A375" s="582"/>
      <c r="B375" s="616">
        <f t="shared" si="20"/>
        <v>353</v>
      </c>
      <c r="C375" s="617"/>
      <c r="D375" s="614"/>
      <c r="E375" s="614"/>
      <c r="F375" s="614"/>
      <c r="G375" s="614"/>
      <c r="H375" s="614"/>
      <c r="I375" s="614"/>
      <c r="J375" s="614"/>
      <c r="K375" s="614"/>
      <c r="L375" s="618"/>
      <c r="M375" s="583"/>
      <c r="N375" s="598">
        <f t="shared" si="21"/>
        <v>0</v>
      </c>
      <c r="O375" s="585"/>
      <c r="P375" s="40"/>
      <c r="Q375" s="40">
        <f t="shared" si="22"/>
        <v>0</v>
      </c>
      <c r="R375" s="40">
        <f t="shared" si="23"/>
        <v>0</v>
      </c>
      <c r="S375" s="228"/>
      <c r="T375" s="228"/>
      <c r="U375" s="228"/>
      <c r="V375" s="228"/>
      <c r="W375" s="228"/>
      <c r="X375" s="228"/>
    </row>
    <row r="376" spans="1:24" ht="27.75" customHeight="1" x14ac:dyDescent="0.25">
      <c r="A376" s="582"/>
      <c r="B376" s="616">
        <f t="shared" si="20"/>
        <v>354</v>
      </c>
      <c r="C376" s="617"/>
      <c r="D376" s="614"/>
      <c r="E376" s="614"/>
      <c r="F376" s="614"/>
      <c r="G376" s="614"/>
      <c r="H376" s="614"/>
      <c r="I376" s="614"/>
      <c r="J376" s="614"/>
      <c r="K376" s="614"/>
      <c r="L376" s="618"/>
      <c r="M376" s="583"/>
      <c r="N376" s="598">
        <f t="shared" si="21"/>
        <v>0</v>
      </c>
      <c r="O376" s="585"/>
      <c r="P376" s="40"/>
      <c r="Q376" s="40">
        <f t="shared" si="22"/>
        <v>0</v>
      </c>
      <c r="R376" s="40">
        <f t="shared" si="23"/>
        <v>0</v>
      </c>
      <c r="S376" s="228"/>
      <c r="T376" s="228"/>
      <c r="U376" s="228"/>
      <c r="V376" s="228"/>
      <c r="W376" s="228"/>
      <c r="X376" s="228"/>
    </row>
    <row r="377" spans="1:24" ht="27.75" customHeight="1" x14ac:dyDescent="0.25">
      <c r="A377" s="582"/>
      <c r="B377" s="616">
        <f t="shared" si="20"/>
        <v>355</v>
      </c>
      <c r="C377" s="617"/>
      <c r="D377" s="614"/>
      <c r="E377" s="614"/>
      <c r="F377" s="614"/>
      <c r="G377" s="614"/>
      <c r="H377" s="614"/>
      <c r="I377" s="614"/>
      <c r="J377" s="614"/>
      <c r="K377" s="614"/>
      <c r="L377" s="618"/>
      <c r="M377" s="583"/>
      <c r="N377" s="598">
        <f t="shared" si="21"/>
        <v>0</v>
      </c>
      <c r="O377" s="585"/>
      <c r="P377" s="40"/>
      <c r="Q377" s="40">
        <f t="shared" si="22"/>
        <v>0</v>
      </c>
      <c r="R377" s="40">
        <f t="shared" si="23"/>
        <v>0</v>
      </c>
      <c r="S377" s="228"/>
      <c r="T377" s="228"/>
      <c r="U377" s="228"/>
      <c r="V377" s="228"/>
      <c r="W377" s="228"/>
      <c r="X377" s="228"/>
    </row>
    <row r="378" spans="1:24" ht="27.75" customHeight="1" x14ac:dyDescent="0.25">
      <c r="A378" s="582"/>
      <c r="B378" s="616">
        <f t="shared" si="20"/>
        <v>356</v>
      </c>
      <c r="C378" s="617"/>
      <c r="D378" s="614"/>
      <c r="E378" s="614"/>
      <c r="F378" s="614"/>
      <c r="G378" s="614"/>
      <c r="H378" s="614"/>
      <c r="I378" s="614"/>
      <c r="J378" s="614"/>
      <c r="K378" s="614"/>
      <c r="L378" s="618"/>
      <c r="M378" s="583"/>
      <c r="N378" s="598">
        <f t="shared" si="21"/>
        <v>0</v>
      </c>
      <c r="O378" s="585"/>
      <c r="P378" s="40"/>
      <c r="Q378" s="40">
        <f t="shared" si="22"/>
        <v>0</v>
      </c>
      <c r="R378" s="40">
        <f t="shared" si="23"/>
        <v>0</v>
      </c>
      <c r="S378" s="228"/>
      <c r="T378" s="228"/>
      <c r="U378" s="228"/>
      <c r="V378" s="228"/>
      <c r="W378" s="228"/>
      <c r="X378" s="228"/>
    </row>
    <row r="379" spans="1:24" ht="27.75" customHeight="1" x14ac:dyDescent="0.25">
      <c r="A379" s="582"/>
      <c r="B379" s="616">
        <f t="shared" si="20"/>
        <v>357</v>
      </c>
      <c r="C379" s="617"/>
      <c r="D379" s="614"/>
      <c r="E379" s="614"/>
      <c r="F379" s="614"/>
      <c r="G379" s="614"/>
      <c r="H379" s="614"/>
      <c r="I379" s="614"/>
      <c r="J379" s="614"/>
      <c r="K379" s="614"/>
      <c r="L379" s="618"/>
      <c r="M379" s="583"/>
      <c r="N379" s="598">
        <f t="shared" si="21"/>
        <v>0</v>
      </c>
      <c r="O379" s="585"/>
      <c r="P379" s="40"/>
      <c r="Q379" s="40">
        <f t="shared" si="22"/>
        <v>0</v>
      </c>
      <c r="R379" s="40">
        <f t="shared" si="23"/>
        <v>0</v>
      </c>
      <c r="S379" s="228"/>
      <c r="T379" s="228"/>
      <c r="U379" s="228"/>
      <c r="V379" s="228"/>
      <c r="W379" s="228"/>
      <c r="X379" s="228"/>
    </row>
    <row r="380" spans="1:24" ht="27.75" customHeight="1" x14ac:dyDescent="0.25">
      <c r="A380" s="582"/>
      <c r="B380" s="616">
        <f t="shared" si="20"/>
        <v>358</v>
      </c>
      <c r="C380" s="617"/>
      <c r="D380" s="614"/>
      <c r="E380" s="614"/>
      <c r="F380" s="614"/>
      <c r="G380" s="614"/>
      <c r="H380" s="614"/>
      <c r="I380" s="614"/>
      <c r="J380" s="614"/>
      <c r="K380" s="614"/>
      <c r="L380" s="618"/>
      <c r="M380" s="583"/>
      <c r="N380" s="598">
        <f t="shared" si="21"/>
        <v>0</v>
      </c>
      <c r="O380" s="585"/>
      <c r="P380" s="40"/>
      <c r="Q380" s="40">
        <f t="shared" si="22"/>
        <v>0</v>
      </c>
      <c r="R380" s="40">
        <f t="shared" si="23"/>
        <v>0</v>
      </c>
      <c r="S380" s="228"/>
      <c r="T380" s="228"/>
      <c r="U380" s="228"/>
      <c r="V380" s="228"/>
      <c r="W380" s="228"/>
      <c r="X380" s="228"/>
    </row>
    <row r="381" spans="1:24" ht="27.75" customHeight="1" x14ac:dyDescent="0.25">
      <c r="A381" s="582"/>
      <c r="B381" s="616">
        <f t="shared" si="20"/>
        <v>359</v>
      </c>
      <c r="C381" s="617"/>
      <c r="D381" s="614"/>
      <c r="E381" s="614"/>
      <c r="F381" s="614"/>
      <c r="G381" s="614"/>
      <c r="H381" s="614"/>
      <c r="I381" s="614"/>
      <c r="J381" s="614"/>
      <c r="K381" s="614"/>
      <c r="L381" s="618"/>
      <c r="M381" s="583"/>
      <c r="N381" s="598">
        <f t="shared" si="21"/>
        <v>0</v>
      </c>
      <c r="O381" s="585"/>
      <c r="P381" s="40"/>
      <c r="Q381" s="40">
        <f t="shared" si="22"/>
        <v>0</v>
      </c>
      <c r="R381" s="40">
        <f t="shared" si="23"/>
        <v>0</v>
      </c>
      <c r="S381" s="228"/>
      <c r="T381" s="228"/>
      <c r="U381" s="228"/>
      <c r="V381" s="228"/>
      <c r="W381" s="228"/>
      <c r="X381" s="228"/>
    </row>
    <row r="382" spans="1:24" ht="27.75" customHeight="1" x14ac:dyDescent="0.25">
      <c r="A382" s="582"/>
      <c r="B382" s="616">
        <f t="shared" si="20"/>
        <v>360</v>
      </c>
      <c r="C382" s="617"/>
      <c r="D382" s="614"/>
      <c r="E382" s="614"/>
      <c r="F382" s="614"/>
      <c r="G382" s="614"/>
      <c r="H382" s="614"/>
      <c r="I382" s="614"/>
      <c r="J382" s="614"/>
      <c r="K382" s="614"/>
      <c r="L382" s="618"/>
      <c r="M382" s="583"/>
      <c r="N382" s="598">
        <f t="shared" si="21"/>
        <v>0</v>
      </c>
      <c r="O382" s="585"/>
      <c r="P382" s="40"/>
      <c r="Q382" s="40">
        <f t="shared" si="22"/>
        <v>0</v>
      </c>
      <c r="R382" s="40">
        <f t="shared" si="23"/>
        <v>0</v>
      </c>
      <c r="S382" s="228"/>
      <c r="T382" s="228"/>
      <c r="U382" s="228"/>
      <c r="V382" s="228"/>
      <c r="W382" s="228"/>
      <c r="X382" s="228"/>
    </row>
    <row r="383" spans="1:24" ht="27.75" customHeight="1" x14ac:dyDescent="0.25">
      <c r="A383" s="582"/>
      <c r="B383" s="616">
        <f t="shared" si="20"/>
        <v>361</v>
      </c>
      <c r="C383" s="617"/>
      <c r="D383" s="614"/>
      <c r="E383" s="614"/>
      <c r="F383" s="614"/>
      <c r="G383" s="614"/>
      <c r="H383" s="614"/>
      <c r="I383" s="614"/>
      <c r="J383" s="614"/>
      <c r="K383" s="614"/>
      <c r="L383" s="618"/>
      <c r="M383" s="583"/>
      <c r="N383" s="598">
        <f t="shared" si="21"/>
        <v>0</v>
      </c>
      <c r="O383" s="585"/>
      <c r="P383" s="40"/>
      <c r="Q383" s="40">
        <f t="shared" si="22"/>
        <v>0</v>
      </c>
      <c r="R383" s="40">
        <f t="shared" si="23"/>
        <v>0</v>
      </c>
      <c r="S383" s="228"/>
      <c r="T383" s="228"/>
      <c r="U383" s="228"/>
      <c r="V383" s="228"/>
      <c r="W383" s="228"/>
      <c r="X383" s="228"/>
    </row>
    <row r="384" spans="1:24" ht="27.75" customHeight="1" x14ac:dyDescent="0.25">
      <c r="A384" s="582"/>
      <c r="B384" s="616">
        <f t="shared" si="20"/>
        <v>362</v>
      </c>
      <c r="C384" s="617"/>
      <c r="D384" s="614"/>
      <c r="E384" s="614"/>
      <c r="F384" s="614"/>
      <c r="G384" s="614"/>
      <c r="H384" s="614"/>
      <c r="I384" s="614"/>
      <c r="J384" s="614"/>
      <c r="K384" s="614"/>
      <c r="L384" s="618"/>
      <c r="M384" s="583"/>
      <c r="N384" s="598">
        <f t="shared" si="21"/>
        <v>0</v>
      </c>
      <c r="O384" s="585"/>
      <c r="P384" s="40"/>
      <c r="Q384" s="40">
        <f t="shared" si="22"/>
        <v>0</v>
      </c>
      <c r="R384" s="40">
        <f t="shared" si="23"/>
        <v>0</v>
      </c>
      <c r="S384" s="228"/>
      <c r="T384" s="228"/>
      <c r="U384" s="228"/>
      <c r="V384" s="228"/>
      <c r="W384" s="228"/>
      <c r="X384" s="228"/>
    </row>
    <row r="385" spans="1:24" ht="27.75" customHeight="1" x14ac:dyDescent="0.25">
      <c r="A385" s="582"/>
      <c r="B385" s="616">
        <f t="shared" si="20"/>
        <v>363</v>
      </c>
      <c r="C385" s="617"/>
      <c r="D385" s="614"/>
      <c r="E385" s="614"/>
      <c r="F385" s="614"/>
      <c r="G385" s="614"/>
      <c r="H385" s="614"/>
      <c r="I385" s="614"/>
      <c r="J385" s="614"/>
      <c r="K385" s="614"/>
      <c r="L385" s="618"/>
      <c r="M385" s="583"/>
      <c r="N385" s="598">
        <f t="shared" si="21"/>
        <v>0</v>
      </c>
      <c r="O385" s="585"/>
      <c r="P385" s="40"/>
      <c r="Q385" s="40">
        <f t="shared" si="22"/>
        <v>0</v>
      </c>
      <c r="R385" s="40">
        <f t="shared" si="23"/>
        <v>0</v>
      </c>
      <c r="S385" s="228"/>
      <c r="T385" s="228"/>
      <c r="U385" s="228"/>
      <c r="V385" s="228"/>
      <c r="W385" s="228"/>
      <c r="X385" s="228"/>
    </row>
    <row r="386" spans="1:24" ht="27.75" customHeight="1" x14ac:dyDescent="0.25">
      <c r="A386" s="582"/>
      <c r="B386" s="616">
        <f t="shared" si="20"/>
        <v>364</v>
      </c>
      <c r="C386" s="617"/>
      <c r="D386" s="614"/>
      <c r="E386" s="614"/>
      <c r="F386" s="614"/>
      <c r="G386" s="614"/>
      <c r="H386" s="614"/>
      <c r="I386" s="614"/>
      <c r="J386" s="614"/>
      <c r="K386" s="614"/>
      <c r="L386" s="618"/>
      <c r="M386" s="583"/>
      <c r="N386" s="598">
        <f t="shared" si="21"/>
        <v>0</v>
      </c>
      <c r="O386" s="585"/>
      <c r="P386" s="40"/>
      <c r="Q386" s="40">
        <f t="shared" si="22"/>
        <v>0</v>
      </c>
      <c r="R386" s="40">
        <f t="shared" si="23"/>
        <v>0</v>
      </c>
      <c r="S386" s="228"/>
      <c r="T386" s="228"/>
      <c r="U386" s="228"/>
      <c r="V386" s="228"/>
      <c r="W386" s="228"/>
      <c r="X386" s="228"/>
    </row>
    <row r="387" spans="1:24" ht="27.75" customHeight="1" x14ac:dyDescent="0.25">
      <c r="A387" s="582"/>
      <c r="B387" s="616">
        <f t="shared" si="20"/>
        <v>365</v>
      </c>
      <c r="C387" s="617"/>
      <c r="D387" s="614"/>
      <c r="E387" s="614"/>
      <c r="F387" s="614"/>
      <c r="G387" s="614"/>
      <c r="H387" s="614"/>
      <c r="I387" s="614"/>
      <c r="J387" s="614"/>
      <c r="K387" s="614"/>
      <c r="L387" s="618"/>
      <c r="M387" s="583"/>
      <c r="N387" s="598">
        <f t="shared" si="21"/>
        <v>0</v>
      </c>
      <c r="O387" s="585"/>
      <c r="P387" s="40"/>
      <c r="Q387" s="40">
        <f t="shared" si="22"/>
        <v>0</v>
      </c>
      <c r="R387" s="40">
        <f t="shared" si="23"/>
        <v>0</v>
      </c>
      <c r="S387" s="228"/>
      <c r="T387" s="228"/>
      <c r="U387" s="228"/>
      <c r="V387" s="228"/>
      <c r="W387" s="228"/>
      <c r="X387" s="228"/>
    </row>
    <row r="388" spans="1:24" ht="27.75" customHeight="1" x14ac:dyDescent="0.25">
      <c r="A388" s="582"/>
      <c r="B388" s="616">
        <f t="shared" si="20"/>
        <v>366</v>
      </c>
      <c r="C388" s="617"/>
      <c r="D388" s="614"/>
      <c r="E388" s="614"/>
      <c r="F388" s="614"/>
      <c r="G388" s="614"/>
      <c r="H388" s="614"/>
      <c r="I388" s="614"/>
      <c r="J388" s="614"/>
      <c r="K388" s="614"/>
      <c r="L388" s="618"/>
      <c r="M388" s="583"/>
      <c r="N388" s="598">
        <f t="shared" si="21"/>
        <v>0</v>
      </c>
      <c r="O388" s="585"/>
      <c r="P388" s="40"/>
      <c r="Q388" s="40">
        <f t="shared" si="22"/>
        <v>0</v>
      </c>
      <c r="R388" s="40">
        <f t="shared" si="23"/>
        <v>0</v>
      </c>
      <c r="S388" s="228"/>
      <c r="T388" s="228"/>
      <c r="U388" s="228"/>
      <c r="V388" s="228"/>
      <c r="W388" s="228"/>
      <c r="X388" s="228"/>
    </row>
    <row r="389" spans="1:24" ht="27.75" customHeight="1" x14ac:dyDescent="0.25">
      <c r="A389" s="582"/>
      <c r="B389" s="616">
        <f t="shared" si="20"/>
        <v>367</v>
      </c>
      <c r="C389" s="617"/>
      <c r="D389" s="614"/>
      <c r="E389" s="614"/>
      <c r="F389" s="614"/>
      <c r="G389" s="614"/>
      <c r="H389" s="614"/>
      <c r="I389" s="614"/>
      <c r="J389" s="614"/>
      <c r="K389" s="614"/>
      <c r="L389" s="618"/>
      <c r="M389" s="583"/>
      <c r="N389" s="598">
        <f t="shared" si="21"/>
        <v>0</v>
      </c>
      <c r="O389" s="585"/>
      <c r="P389" s="40"/>
      <c r="Q389" s="40">
        <f t="shared" si="22"/>
        <v>0</v>
      </c>
      <c r="R389" s="40">
        <f t="shared" si="23"/>
        <v>0</v>
      </c>
      <c r="S389" s="228"/>
      <c r="T389" s="228"/>
      <c r="U389" s="228"/>
      <c r="V389" s="228"/>
      <c r="W389" s="228"/>
      <c r="X389" s="228"/>
    </row>
    <row r="390" spans="1:24" ht="27.75" customHeight="1" x14ac:dyDescent="0.25">
      <c r="A390" s="582"/>
      <c r="B390" s="616">
        <f t="shared" si="20"/>
        <v>368</v>
      </c>
      <c r="C390" s="617"/>
      <c r="D390" s="614"/>
      <c r="E390" s="614"/>
      <c r="F390" s="614"/>
      <c r="G390" s="614"/>
      <c r="H390" s="614"/>
      <c r="I390" s="614"/>
      <c r="J390" s="614"/>
      <c r="K390" s="614"/>
      <c r="L390" s="618"/>
      <c r="M390" s="583"/>
      <c r="N390" s="598">
        <f t="shared" si="21"/>
        <v>0</v>
      </c>
      <c r="O390" s="585"/>
      <c r="P390" s="40"/>
      <c r="Q390" s="40">
        <f t="shared" si="22"/>
        <v>0</v>
      </c>
      <c r="R390" s="40">
        <f t="shared" si="23"/>
        <v>0</v>
      </c>
      <c r="S390" s="228"/>
      <c r="T390" s="228"/>
      <c r="U390" s="228"/>
      <c r="V390" s="228"/>
      <c r="W390" s="228"/>
      <c r="X390" s="228"/>
    </row>
    <row r="391" spans="1:24" ht="27.75" customHeight="1" x14ac:dyDescent="0.25">
      <c r="A391" s="582"/>
      <c r="B391" s="616">
        <f t="shared" si="20"/>
        <v>369</v>
      </c>
      <c r="C391" s="617"/>
      <c r="D391" s="614"/>
      <c r="E391" s="614"/>
      <c r="F391" s="614"/>
      <c r="G391" s="614"/>
      <c r="H391" s="614"/>
      <c r="I391" s="614"/>
      <c r="J391" s="614"/>
      <c r="K391" s="614"/>
      <c r="L391" s="618"/>
      <c r="M391" s="583"/>
      <c r="N391" s="598">
        <f t="shared" si="21"/>
        <v>0</v>
      </c>
      <c r="O391" s="585"/>
      <c r="P391" s="40"/>
      <c r="Q391" s="40">
        <f t="shared" si="22"/>
        <v>0</v>
      </c>
      <c r="R391" s="40">
        <f t="shared" si="23"/>
        <v>0</v>
      </c>
      <c r="S391" s="228"/>
      <c r="T391" s="228"/>
      <c r="U391" s="228"/>
      <c r="V391" s="228"/>
      <c r="W391" s="228"/>
      <c r="X391" s="228"/>
    </row>
    <row r="392" spans="1:24" ht="27.75" customHeight="1" x14ac:dyDescent="0.25">
      <c r="A392" s="582"/>
      <c r="B392" s="616">
        <f t="shared" si="20"/>
        <v>370</v>
      </c>
      <c r="C392" s="617"/>
      <c r="D392" s="614"/>
      <c r="E392" s="614"/>
      <c r="F392" s="614"/>
      <c r="G392" s="614"/>
      <c r="H392" s="614"/>
      <c r="I392" s="614"/>
      <c r="J392" s="614"/>
      <c r="K392" s="614"/>
      <c r="L392" s="618"/>
      <c r="M392" s="583"/>
      <c r="N392" s="598">
        <f t="shared" si="21"/>
        <v>0</v>
      </c>
      <c r="O392" s="585"/>
      <c r="P392" s="40"/>
      <c r="Q392" s="40">
        <f t="shared" si="22"/>
        <v>0</v>
      </c>
      <c r="R392" s="40">
        <f t="shared" si="23"/>
        <v>0</v>
      </c>
      <c r="S392" s="228"/>
      <c r="T392" s="228"/>
      <c r="U392" s="228"/>
      <c r="V392" s="228"/>
      <c r="W392" s="228"/>
      <c r="X392" s="228"/>
    </row>
    <row r="393" spans="1:24" ht="27.75" customHeight="1" x14ac:dyDescent="0.25">
      <c r="A393" s="582"/>
      <c r="B393" s="616">
        <f t="shared" si="20"/>
        <v>371</v>
      </c>
      <c r="C393" s="617"/>
      <c r="D393" s="614"/>
      <c r="E393" s="614"/>
      <c r="F393" s="614"/>
      <c r="G393" s="614"/>
      <c r="H393" s="614"/>
      <c r="I393" s="614"/>
      <c r="J393" s="614"/>
      <c r="K393" s="614"/>
      <c r="L393" s="618"/>
      <c r="M393" s="583"/>
      <c r="N393" s="598">
        <f t="shared" si="21"/>
        <v>0</v>
      </c>
      <c r="O393" s="585"/>
      <c r="P393" s="40"/>
      <c r="Q393" s="40">
        <f t="shared" si="22"/>
        <v>0</v>
      </c>
      <c r="R393" s="40">
        <f t="shared" si="23"/>
        <v>0</v>
      </c>
      <c r="S393" s="228"/>
      <c r="T393" s="228"/>
      <c r="U393" s="228"/>
      <c r="V393" s="228"/>
      <c r="W393" s="228"/>
      <c r="X393" s="228"/>
    </row>
    <row r="394" spans="1:24" ht="27.75" customHeight="1" x14ac:dyDescent="0.25">
      <c r="A394" s="582"/>
      <c r="B394" s="616">
        <f t="shared" si="20"/>
        <v>372</v>
      </c>
      <c r="C394" s="617"/>
      <c r="D394" s="614"/>
      <c r="E394" s="614"/>
      <c r="F394" s="614"/>
      <c r="G394" s="614"/>
      <c r="H394" s="614"/>
      <c r="I394" s="614"/>
      <c r="J394" s="614"/>
      <c r="K394" s="614"/>
      <c r="L394" s="618"/>
      <c r="M394" s="583"/>
      <c r="N394" s="598">
        <f t="shared" si="21"/>
        <v>0</v>
      </c>
      <c r="O394" s="585"/>
      <c r="P394" s="40"/>
      <c r="Q394" s="40">
        <f t="shared" si="22"/>
        <v>0</v>
      </c>
      <c r="R394" s="40">
        <f t="shared" si="23"/>
        <v>0</v>
      </c>
      <c r="S394" s="228"/>
      <c r="T394" s="228"/>
      <c r="U394" s="228"/>
      <c r="V394" s="228"/>
      <c r="W394" s="228"/>
      <c r="X394" s="228"/>
    </row>
    <row r="395" spans="1:24" ht="27.75" customHeight="1" x14ac:dyDescent="0.25">
      <c r="A395" s="582"/>
      <c r="B395" s="616">
        <f t="shared" si="20"/>
        <v>373</v>
      </c>
      <c r="C395" s="617"/>
      <c r="D395" s="614"/>
      <c r="E395" s="614"/>
      <c r="F395" s="614"/>
      <c r="G395" s="614"/>
      <c r="H395" s="614"/>
      <c r="I395" s="614"/>
      <c r="J395" s="614"/>
      <c r="K395" s="614"/>
      <c r="L395" s="618"/>
      <c r="M395" s="583"/>
      <c r="N395" s="598">
        <f t="shared" si="21"/>
        <v>0</v>
      </c>
      <c r="O395" s="585"/>
      <c r="P395" s="40"/>
      <c r="Q395" s="40">
        <f t="shared" si="22"/>
        <v>0</v>
      </c>
      <c r="R395" s="40">
        <f t="shared" si="23"/>
        <v>0</v>
      </c>
      <c r="S395" s="228"/>
      <c r="T395" s="228"/>
      <c r="U395" s="228"/>
      <c r="V395" s="228"/>
      <c r="W395" s="228"/>
      <c r="X395" s="228"/>
    </row>
    <row r="396" spans="1:24" ht="27.75" customHeight="1" x14ac:dyDescent="0.25">
      <c r="A396" s="582"/>
      <c r="B396" s="616">
        <f t="shared" si="20"/>
        <v>374</v>
      </c>
      <c r="C396" s="617"/>
      <c r="D396" s="614"/>
      <c r="E396" s="614"/>
      <c r="F396" s="614"/>
      <c r="G396" s="614"/>
      <c r="H396" s="614"/>
      <c r="I396" s="614"/>
      <c r="J396" s="614"/>
      <c r="K396" s="614"/>
      <c r="L396" s="618"/>
      <c r="M396" s="583"/>
      <c r="N396" s="598">
        <f t="shared" si="21"/>
        <v>0</v>
      </c>
      <c r="O396" s="585"/>
      <c r="P396" s="40"/>
      <c r="Q396" s="40">
        <f t="shared" si="22"/>
        <v>0</v>
      </c>
      <c r="R396" s="40">
        <f t="shared" si="23"/>
        <v>0</v>
      </c>
      <c r="S396" s="228"/>
      <c r="T396" s="228"/>
      <c r="U396" s="228"/>
      <c r="V396" s="228"/>
      <c r="W396" s="228"/>
      <c r="X396" s="228"/>
    </row>
    <row r="397" spans="1:24" ht="27.75" customHeight="1" x14ac:dyDescent="0.25">
      <c r="A397" s="582"/>
      <c r="B397" s="616">
        <f t="shared" si="20"/>
        <v>375</v>
      </c>
      <c r="C397" s="617"/>
      <c r="D397" s="614"/>
      <c r="E397" s="614"/>
      <c r="F397" s="614"/>
      <c r="G397" s="614"/>
      <c r="H397" s="614"/>
      <c r="I397" s="614"/>
      <c r="J397" s="614"/>
      <c r="K397" s="614"/>
      <c r="L397" s="618"/>
      <c r="M397" s="583"/>
      <c r="N397" s="598">
        <f t="shared" si="21"/>
        <v>0</v>
      </c>
      <c r="O397" s="585"/>
      <c r="P397" s="40"/>
      <c r="Q397" s="40">
        <f t="shared" si="22"/>
        <v>0</v>
      </c>
      <c r="R397" s="40">
        <f t="shared" si="23"/>
        <v>0</v>
      </c>
      <c r="S397" s="228"/>
      <c r="T397" s="228"/>
      <c r="U397" s="228"/>
      <c r="V397" s="228"/>
      <c r="W397" s="228"/>
      <c r="X397" s="228"/>
    </row>
    <row r="398" spans="1:24" ht="27.75" customHeight="1" x14ac:dyDescent="0.25">
      <c r="A398" s="582"/>
      <c r="B398" s="616">
        <f t="shared" si="20"/>
        <v>376</v>
      </c>
      <c r="C398" s="617"/>
      <c r="D398" s="614"/>
      <c r="E398" s="614"/>
      <c r="F398" s="614"/>
      <c r="G398" s="614"/>
      <c r="H398" s="614"/>
      <c r="I398" s="614"/>
      <c r="J398" s="614"/>
      <c r="K398" s="614"/>
      <c r="L398" s="618"/>
      <c r="M398" s="583"/>
      <c r="N398" s="598">
        <f t="shared" si="21"/>
        <v>0</v>
      </c>
      <c r="O398" s="585"/>
      <c r="P398" s="40"/>
      <c r="Q398" s="40">
        <f t="shared" si="22"/>
        <v>0</v>
      </c>
      <c r="R398" s="40">
        <f t="shared" si="23"/>
        <v>0</v>
      </c>
      <c r="S398" s="228"/>
      <c r="T398" s="228"/>
      <c r="U398" s="228"/>
      <c r="V398" s="228"/>
      <c r="W398" s="228"/>
      <c r="X398" s="228"/>
    </row>
    <row r="399" spans="1:24" ht="27.75" customHeight="1" x14ac:dyDescent="0.25">
      <c r="A399" s="582"/>
      <c r="B399" s="616">
        <f t="shared" si="20"/>
        <v>377</v>
      </c>
      <c r="C399" s="617"/>
      <c r="D399" s="614"/>
      <c r="E399" s="614"/>
      <c r="F399" s="614"/>
      <c r="G399" s="614"/>
      <c r="H399" s="614"/>
      <c r="I399" s="614"/>
      <c r="J399" s="614"/>
      <c r="K399" s="614"/>
      <c r="L399" s="618"/>
      <c r="M399" s="583"/>
      <c r="N399" s="598">
        <f t="shared" si="21"/>
        <v>0</v>
      </c>
      <c r="O399" s="585"/>
      <c r="P399" s="40"/>
      <c r="Q399" s="40">
        <f t="shared" si="22"/>
        <v>0</v>
      </c>
      <c r="R399" s="40">
        <f t="shared" si="23"/>
        <v>0</v>
      </c>
      <c r="S399" s="228"/>
      <c r="T399" s="228"/>
      <c r="U399" s="228"/>
      <c r="V399" s="228"/>
      <c r="W399" s="228"/>
      <c r="X399" s="228"/>
    </row>
    <row r="400" spans="1:24" ht="27.75" customHeight="1" x14ac:dyDescent="0.25">
      <c r="A400" s="582"/>
      <c r="B400" s="616">
        <f t="shared" si="20"/>
        <v>378</v>
      </c>
      <c r="C400" s="617"/>
      <c r="D400" s="614"/>
      <c r="E400" s="614"/>
      <c r="F400" s="614"/>
      <c r="G400" s="614"/>
      <c r="H400" s="614"/>
      <c r="I400" s="614"/>
      <c r="J400" s="614"/>
      <c r="K400" s="614"/>
      <c r="L400" s="618"/>
      <c r="M400" s="583"/>
      <c r="N400" s="598">
        <f t="shared" si="21"/>
        <v>0</v>
      </c>
      <c r="O400" s="585"/>
      <c r="P400" s="40"/>
      <c r="Q400" s="40">
        <f t="shared" si="22"/>
        <v>0</v>
      </c>
      <c r="R400" s="40">
        <f t="shared" si="23"/>
        <v>0</v>
      </c>
      <c r="S400" s="228"/>
      <c r="T400" s="228"/>
      <c r="U400" s="228"/>
      <c r="V400" s="228"/>
      <c r="W400" s="228"/>
      <c r="X400" s="228"/>
    </row>
    <row r="401" spans="1:24" ht="27.75" customHeight="1" x14ac:dyDescent="0.25">
      <c r="A401" s="582"/>
      <c r="B401" s="616">
        <f t="shared" si="20"/>
        <v>379</v>
      </c>
      <c r="C401" s="617"/>
      <c r="D401" s="614"/>
      <c r="E401" s="614"/>
      <c r="F401" s="614"/>
      <c r="G401" s="614"/>
      <c r="H401" s="614"/>
      <c r="I401" s="614"/>
      <c r="J401" s="614"/>
      <c r="K401" s="614"/>
      <c r="L401" s="618"/>
      <c r="M401" s="583"/>
      <c r="N401" s="598">
        <f t="shared" si="21"/>
        <v>0</v>
      </c>
      <c r="O401" s="585"/>
      <c r="P401" s="40"/>
      <c r="Q401" s="40">
        <f t="shared" si="22"/>
        <v>0</v>
      </c>
      <c r="R401" s="40">
        <f t="shared" si="23"/>
        <v>0</v>
      </c>
      <c r="S401" s="228"/>
      <c r="T401" s="228"/>
      <c r="U401" s="228"/>
      <c r="V401" s="228"/>
      <c r="W401" s="228"/>
      <c r="X401" s="228"/>
    </row>
    <row r="402" spans="1:24" ht="27.75" customHeight="1" x14ac:dyDescent="0.25">
      <c r="A402" s="582"/>
      <c r="B402" s="616">
        <f t="shared" si="20"/>
        <v>380</v>
      </c>
      <c r="C402" s="617"/>
      <c r="D402" s="614"/>
      <c r="E402" s="614"/>
      <c r="F402" s="614"/>
      <c r="G402" s="614"/>
      <c r="H402" s="614"/>
      <c r="I402" s="614"/>
      <c r="J402" s="614"/>
      <c r="K402" s="614"/>
      <c r="L402" s="618"/>
      <c r="M402" s="583"/>
      <c r="N402" s="598">
        <f t="shared" si="21"/>
        <v>0</v>
      </c>
      <c r="O402" s="585"/>
      <c r="P402" s="40"/>
      <c r="Q402" s="40">
        <f t="shared" si="22"/>
        <v>0</v>
      </c>
      <c r="R402" s="40">
        <f t="shared" si="23"/>
        <v>0</v>
      </c>
      <c r="S402" s="228"/>
      <c r="T402" s="228"/>
      <c r="U402" s="228"/>
      <c r="V402" s="228"/>
      <c r="W402" s="228"/>
      <c r="X402" s="228"/>
    </row>
    <row r="403" spans="1:24" ht="27.75" customHeight="1" x14ac:dyDescent="0.25">
      <c r="A403" s="582"/>
      <c r="B403" s="616">
        <f t="shared" si="20"/>
        <v>381</v>
      </c>
      <c r="C403" s="617"/>
      <c r="D403" s="614"/>
      <c r="E403" s="614"/>
      <c r="F403" s="614"/>
      <c r="G403" s="614"/>
      <c r="H403" s="614"/>
      <c r="I403" s="614"/>
      <c r="J403" s="614"/>
      <c r="K403" s="614"/>
      <c r="L403" s="618"/>
      <c r="M403" s="583"/>
      <c r="N403" s="598">
        <f t="shared" si="21"/>
        <v>0</v>
      </c>
      <c r="O403" s="585"/>
      <c r="P403" s="40"/>
      <c r="Q403" s="40">
        <f t="shared" si="22"/>
        <v>0</v>
      </c>
      <c r="R403" s="40">
        <f t="shared" si="23"/>
        <v>0</v>
      </c>
      <c r="S403" s="228"/>
      <c r="T403" s="228"/>
      <c r="U403" s="228"/>
      <c r="V403" s="228"/>
      <c r="W403" s="228"/>
      <c r="X403" s="228"/>
    </row>
    <row r="404" spans="1:24" ht="27.75" customHeight="1" x14ac:dyDescent="0.25">
      <c r="A404" s="582"/>
      <c r="B404" s="616">
        <f t="shared" si="20"/>
        <v>382</v>
      </c>
      <c r="C404" s="617"/>
      <c r="D404" s="614"/>
      <c r="E404" s="614"/>
      <c r="F404" s="614"/>
      <c r="G404" s="614"/>
      <c r="H404" s="614"/>
      <c r="I404" s="614"/>
      <c r="J404" s="614"/>
      <c r="K404" s="614"/>
      <c r="L404" s="618"/>
      <c r="M404" s="583"/>
      <c r="N404" s="598">
        <f t="shared" si="21"/>
        <v>0</v>
      </c>
      <c r="O404" s="585"/>
      <c r="P404" s="40"/>
      <c r="Q404" s="40">
        <f t="shared" si="22"/>
        <v>0</v>
      </c>
      <c r="R404" s="40">
        <f t="shared" si="23"/>
        <v>0</v>
      </c>
      <c r="S404" s="228"/>
      <c r="T404" s="228"/>
      <c r="U404" s="228"/>
      <c r="V404" s="228"/>
      <c r="W404" s="228"/>
      <c r="X404" s="228"/>
    </row>
    <row r="405" spans="1:24" ht="27.75" customHeight="1" x14ac:dyDescent="0.25">
      <c r="A405" s="582"/>
      <c r="B405" s="616">
        <f t="shared" si="20"/>
        <v>383</v>
      </c>
      <c r="C405" s="617"/>
      <c r="D405" s="614"/>
      <c r="E405" s="614"/>
      <c r="F405" s="614"/>
      <c r="G405" s="614"/>
      <c r="H405" s="614"/>
      <c r="I405" s="614"/>
      <c r="J405" s="614"/>
      <c r="K405" s="614"/>
      <c r="L405" s="618"/>
      <c r="M405" s="583"/>
      <c r="N405" s="598">
        <f t="shared" si="21"/>
        <v>0</v>
      </c>
      <c r="O405" s="585"/>
      <c r="P405" s="40"/>
      <c r="Q405" s="40">
        <f t="shared" si="22"/>
        <v>0</v>
      </c>
      <c r="R405" s="40">
        <f t="shared" si="23"/>
        <v>0</v>
      </c>
      <c r="S405" s="228"/>
      <c r="T405" s="228"/>
      <c r="U405" s="228"/>
      <c r="V405" s="228"/>
      <c r="W405" s="228"/>
      <c r="X405" s="228"/>
    </row>
    <row r="406" spans="1:24" ht="27.75" customHeight="1" x14ac:dyDescent="0.25">
      <c r="A406" s="582"/>
      <c r="B406" s="616">
        <f t="shared" si="20"/>
        <v>384</v>
      </c>
      <c r="C406" s="617"/>
      <c r="D406" s="614"/>
      <c r="E406" s="614"/>
      <c r="F406" s="614"/>
      <c r="G406" s="614"/>
      <c r="H406" s="614"/>
      <c r="I406" s="614"/>
      <c r="J406" s="614"/>
      <c r="K406" s="614"/>
      <c r="L406" s="618"/>
      <c r="M406" s="583"/>
      <c r="N406" s="598">
        <f t="shared" si="21"/>
        <v>0</v>
      </c>
      <c r="O406" s="585"/>
      <c r="P406" s="40"/>
      <c r="Q406" s="40">
        <f t="shared" si="22"/>
        <v>0</v>
      </c>
      <c r="R406" s="40">
        <f t="shared" si="23"/>
        <v>0</v>
      </c>
      <c r="S406" s="228"/>
      <c r="T406" s="228"/>
      <c r="U406" s="228"/>
      <c r="V406" s="228"/>
      <c r="W406" s="228"/>
      <c r="X406" s="228"/>
    </row>
    <row r="407" spans="1:24" ht="27.75" customHeight="1" x14ac:dyDescent="0.25">
      <c r="A407" s="582"/>
      <c r="B407" s="616">
        <f t="shared" ref="B407:B422" si="24">ROW()-GLline-1</f>
        <v>385</v>
      </c>
      <c r="C407" s="617"/>
      <c r="D407" s="614"/>
      <c r="E407" s="614"/>
      <c r="F407" s="614"/>
      <c r="G407" s="614"/>
      <c r="H407" s="614"/>
      <c r="I407" s="614"/>
      <c r="J407" s="614"/>
      <c r="K407" s="614"/>
      <c r="L407" s="618"/>
      <c r="M407" s="583"/>
      <c r="N407" s="598">
        <f t="shared" ref="N407:N422" si="25">(+Q407+R407)*PDArate</f>
        <v>0</v>
      </c>
      <c r="O407" s="585"/>
      <c r="P407" s="40"/>
      <c r="Q407" s="40">
        <f t="shared" si="22"/>
        <v>0</v>
      </c>
      <c r="R407" s="40">
        <f t="shared" si="23"/>
        <v>0</v>
      </c>
      <c r="S407" s="228"/>
      <c r="T407" s="228"/>
      <c r="U407" s="228"/>
      <c r="V407" s="228"/>
      <c r="W407" s="228"/>
      <c r="X407" s="228"/>
    </row>
    <row r="408" spans="1:24" ht="27.75" customHeight="1" x14ac:dyDescent="0.25">
      <c r="A408" s="582"/>
      <c r="B408" s="616">
        <f t="shared" si="24"/>
        <v>386</v>
      </c>
      <c r="C408" s="617"/>
      <c r="D408" s="614"/>
      <c r="E408" s="614"/>
      <c r="F408" s="614"/>
      <c r="G408" s="614"/>
      <c r="H408" s="614"/>
      <c r="I408" s="614"/>
      <c r="J408" s="614"/>
      <c r="K408" s="614"/>
      <c r="L408" s="618"/>
      <c r="M408" s="583"/>
      <c r="N408" s="598">
        <f t="shared" si="25"/>
        <v>0</v>
      </c>
      <c r="O408" s="585"/>
      <c r="P408" s="40"/>
      <c r="Q408" s="40">
        <f t="shared" ref="Q408:Q422" si="26">SUMIF(Q4GrwrNum,B408,Q4GrwrValue)</f>
        <v>0</v>
      </c>
      <c r="R408" s="40">
        <f t="shared" ref="R408:R422" si="27">SUMIF(DPGrwrNum,B408,DPGrwrValue)</f>
        <v>0</v>
      </c>
      <c r="S408" s="228"/>
      <c r="T408" s="228"/>
      <c r="U408" s="228"/>
      <c r="V408" s="228"/>
      <c r="W408" s="228"/>
      <c r="X408" s="228"/>
    </row>
    <row r="409" spans="1:24" ht="27.75" customHeight="1" x14ac:dyDescent="0.25">
      <c r="A409" s="582"/>
      <c r="B409" s="616">
        <f t="shared" si="24"/>
        <v>387</v>
      </c>
      <c r="C409" s="617"/>
      <c r="D409" s="614"/>
      <c r="E409" s="614"/>
      <c r="F409" s="614"/>
      <c r="G409" s="614"/>
      <c r="H409" s="614"/>
      <c r="I409" s="614"/>
      <c r="J409" s="614"/>
      <c r="K409" s="614"/>
      <c r="L409" s="618"/>
      <c r="M409" s="583"/>
      <c r="N409" s="598">
        <f t="shared" si="25"/>
        <v>0</v>
      </c>
      <c r="O409" s="585"/>
      <c r="P409" s="40"/>
      <c r="Q409" s="40">
        <f t="shared" si="26"/>
        <v>0</v>
      </c>
      <c r="R409" s="40">
        <f t="shared" si="27"/>
        <v>0</v>
      </c>
      <c r="S409" s="228"/>
      <c r="T409" s="228"/>
      <c r="U409" s="228"/>
      <c r="V409" s="228"/>
      <c r="W409" s="228"/>
      <c r="X409" s="228"/>
    </row>
    <row r="410" spans="1:24" ht="27.75" customHeight="1" x14ac:dyDescent="0.25">
      <c r="A410" s="582"/>
      <c r="B410" s="616">
        <f t="shared" si="24"/>
        <v>388</v>
      </c>
      <c r="C410" s="617"/>
      <c r="D410" s="614"/>
      <c r="E410" s="614"/>
      <c r="F410" s="614"/>
      <c r="G410" s="614"/>
      <c r="H410" s="614"/>
      <c r="I410" s="614"/>
      <c r="J410" s="614"/>
      <c r="K410" s="614"/>
      <c r="L410" s="618"/>
      <c r="M410" s="583"/>
      <c r="N410" s="598">
        <f t="shared" si="25"/>
        <v>0</v>
      </c>
      <c r="O410" s="585"/>
      <c r="P410" s="40"/>
      <c r="Q410" s="40">
        <f t="shared" si="26"/>
        <v>0</v>
      </c>
      <c r="R410" s="40">
        <f t="shared" si="27"/>
        <v>0</v>
      </c>
      <c r="S410" s="228"/>
      <c r="T410" s="228"/>
      <c r="U410" s="228"/>
      <c r="V410" s="228"/>
      <c r="W410" s="228"/>
      <c r="X410" s="228"/>
    </row>
    <row r="411" spans="1:24" ht="27.75" customHeight="1" x14ac:dyDescent="0.25">
      <c r="A411" s="582"/>
      <c r="B411" s="616">
        <f t="shared" si="24"/>
        <v>389</v>
      </c>
      <c r="C411" s="617"/>
      <c r="D411" s="614"/>
      <c r="E411" s="614"/>
      <c r="F411" s="614"/>
      <c r="G411" s="614"/>
      <c r="H411" s="614"/>
      <c r="I411" s="614"/>
      <c r="J411" s="614"/>
      <c r="K411" s="614"/>
      <c r="L411" s="618"/>
      <c r="M411" s="583"/>
      <c r="N411" s="598">
        <f t="shared" si="25"/>
        <v>0</v>
      </c>
      <c r="O411" s="585"/>
      <c r="P411" s="40"/>
      <c r="Q411" s="40">
        <f t="shared" si="26"/>
        <v>0</v>
      </c>
      <c r="R411" s="40">
        <f t="shared" si="27"/>
        <v>0</v>
      </c>
      <c r="S411" s="228"/>
      <c r="T411" s="228"/>
      <c r="U411" s="228"/>
      <c r="V411" s="228"/>
      <c r="W411" s="228"/>
      <c r="X411" s="228"/>
    </row>
    <row r="412" spans="1:24" ht="27.75" customHeight="1" x14ac:dyDescent="0.25">
      <c r="A412" s="582"/>
      <c r="B412" s="616">
        <f t="shared" si="24"/>
        <v>390</v>
      </c>
      <c r="C412" s="617"/>
      <c r="D412" s="614"/>
      <c r="E412" s="614"/>
      <c r="F412" s="614"/>
      <c r="G412" s="614"/>
      <c r="H412" s="614"/>
      <c r="I412" s="614"/>
      <c r="J412" s="614"/>
      <c r="K412" s="614"/>
      <c r="L412" s="618"/>
      <c r="M412" s="583"/>
      <c r="N412" s="598">
        <f t="shared" si="25"/>
        <v>0</v>
      </c>
      <c r="O412" s="585"/>
      <c r="P412" s="40"/>
      <c r="Q412" s="40">
        <f t="shared" si="26"/>
        <v>0</v>
      </c>
      <c r="R412" s="40">
        <f t="shared" si="27"/>
        <v>0</v>
      </c>
      <c r="S412" s="228"/>
      <c r="T412" s="228"/>
      <c r="U412" s="228"/>
      <c r="V412" s="228"/>
      <c r="W412" s="228"/>
      <c r="X412" s="228"/>
    </row>
    <row r="413" spans="1:24" ht="27.75" customHeight="1" x14ac:dyDescent="0.25">
      <c r="A413" s="582"/>
      <c r="B413" s="616">
        <f t="shared" si="24"/>
        <v>391</v>
      </c>
      <c r="C413" s="617"/>
      <c r="D413" s="614"/>
      <c r="E413" s="614"/>
      <c r="F413" s="614"/>
      <c r="G413" s="614"/>
      <c r="H413" s="614"/>
      <c r="I413" s="614"/>
      <c r="J413" s="614"/>
      <c r="K413" s="614"/>
      <c r="L413" s="618"/>
      <c r="M413" s="583"/>
      <c r="N413" s="598">
        <f t="shared" si="25"/>
        <v>0</v>
      </c>
      <c r="O413" s="585"/>
      <c r="P413" s="40"/>
      <c r="Q413" s="40">
        <f t="shared" si="26"/>
        <v>0</v>
      </c>
      <c r="R413" s="40">
        <f t="shared" si="27"/>
        <v>0</v>
      </c>
      <c r="S413" s="228"/>
      <c r="T413" s="228"/>
      <c r="U413" s="228"/>
      <c r="V413" s="228"/>
      <c r="W413" s="228"/>
      <c r="X413" s="228"/>
    </row>
    <row r="414" spans="1:24" ht="27.75" customHeight="1" x14ac:dyDescent="0.25">
      <c r="A414" s="582"/>
      <c r="B414" s="616">
        <f t="shared" si="24"/>
        <v>392</v>
      </c>
      <c r="C414" s="617"/>
      <c r="D414" s="614"/>
      <c r="E414" s="614"/>
      <c r="F414" s="614"/>
      <c r="G414" s="614"/>
      <c r="H414" s="614"/>
      <c r="I414" s="614"/>
      <c r="J414" s="614"/>
      <c r="K414" s="614"/>
      <c r="L414" s="618"/>
      <c r="M414" s="583"/>
      <c r="N414" s="598">
        <f t="shared" si="25"/>
        <v>0</v>
      </c>
      <c r="O414" s="585"/>
      <c r="P414" s="40"/>
      <c r="Q414" s="40">
        <f t="shared" si="26"/>
        <v>0</v>
      </c>
      <c r="R414" s="40">
        <f t="shared" si="27"/>
        <v>0</v>
      </c>
      <c r="S414" s="228"/>
      <c r="T414" s="228"/>
      <c r="U414" s="228"/>
      <c r="V414" s="228"/>
      <c r="W414" s="228"/>
      <c r="X414" s="228"/>
    </row>
    <row r="415" spans="1:24" ht="27.75" customHeight="1" x14ac:dyDescent="0.25">
      <c r="A415" s="582"/>
      <c r="B415" s="616">
        <f t="shared" si="24"/>
        <v>393</v>
      </c>
      <c r="C415" s="617"/>
      <c r="D415" s="614"/>
      <c r="E415" s="614"/>
      <c r="F415" s="614"/>
      <c r="G415" s="614"/>
      <c r="H415" s="614"/>
      <c r="I415" s="614"/>
      <c r="J415" s="614"/>
      <c r="K415" s="614"/>
      <c r="L415" s="618"/>
      <c r="M415" s="583"/>
      <c r="N415" s="598">
        <f t="shared" si="25"/>
        <v>0</v>
      </c>
      <c r="O415" s="585"/>
      <c r="P415" s="40"/>
      <c r="Q415" s="40">
        <f t="shared" si="26"/>
        <v>0</v>
      </c>
      <c r="R415" s="40">
        <f t="shared" si="27"/>
        <v>0</v>
      </c>
      <c r="S415" s="228"/>
      <c r="T415" s="228"/>
      <c r="U415" s="228"/>
      <c r="V415" s="228"/>
      <c r="W415" s="228"/>
      <c r="X415" s="228"/>
    </row>
    <row r="416" spans="1:24" ht="27.75" customHeight="1" x14ac:dyDescent="0.25">
      <c r="A416" s="582"/>
      <c r="B416" s="616">
        <f t="shared" si="24"/>
        <v>394</v>
      </c>
      <c r="C416" s="617"/>
      <c r="D416" s="614"/>
      <c r="E416" s="614"/>
      <c r="F416" s="614"/>
      <c r="G416" s="614"/>
      <c r="H416" s="614"/>
      <c r="I416" s="614"/>
      <c r="J416" s="614"/>
      <c r="K416" s="614"/>
      <c r="L416" s="618"/>
      <c r="M416" s="583"/>
      <c r="N416" s="598">
        <f t="shared" si="25"/>
        <v>0</v>
      </c>
      <c r="O416" s="585"/>
      <c r="P416" s="40"/>
      <c r="Q416" s="40">
        <f t="shared" si="26"/>
        <v>0</v>
      </c>
      <c r="R416" s="40">
        <f t="shared" si="27"/>
        <v>0</v>
      </c>
      <c r="S416" s="228"/>
      <c r="T416" s="228"/>
      <c r="U416" s="228"/>
      <c r="V416" s="228"/>
      <c r="W416" s="228"/>
      <c r="X416" s="228"/>
    </row>
    <row r="417" spans="1:24" ht="27.75" customHeight="1" x14ac:dyDescent="0.25">
      <c r="A417" s="582"/>
      <c r="B417" s="616">
        <f t="shared" si="24"/>
        <v>395</v>
      </c>
      <c r="C417" s="617"/>
      <c r="D417" s="614"/>
      <c r="E417" s="614"/>
      <c r="F417" s="614"/>
      <c r="G417" s="614"/>
      <c r="H417" s="614"/>
      <c r="I417" s="614"/>
      <c r="J417" s="614"/>
      <c r="K417" s="614"/>
      <c r="L417" s="618"/>
      <c r="M417" s="583"/>
      <c r="N417" s="598">
        <f t="shared" si="25"/>
        <v>0</v>
      </c>
      <c r="O417" s="585"/>
      <c r="P417" s="40"/>
      <c r="Q417" s="40">
        <f t="shared" si="26"/>
        <v>0</v>
      </c>
      <c r="R417" s="40">
        <f t="shared" si="27"/>
        <v>0</v>
      </c>
      <c r="S417" s="228"/>
      <c r="T417" s="228"/>
      <c r="U417" s="228"/>
      <c r="V417" s="228"/>
      <c r="W417" s="228"/>
      <c r="X417" s="228"/>
    </row>
    <row r="418" spans="1:24" ht="27.75" customHeight="1" x14ac:dyDescent="0.25">
      <c r="A418" s="582"/>
      <c r="B418" s="616">
        <f t="shared" si="24"/>
        <v>396</v>
      </c>
      <c r="C418" s="617"/>
      <c r="D418" s="614"/>
      <c r="E418" s="614"/>
      <c r="F418" s="614"/>
      <c r="G418" s="614"/>
      <c r="H418" s="614"/>
      <c r="I418" s="614"/>
      <c r="J418" s="614"/>
      <c r="K418" s="614"/>
      <c r="L418" s="618"/>
      <c r="M418" s="583"/>
      <c r="N418" s="598">
        <f t="shared" si="25"/>
        <v>0</v>
      </c>
      <c r="O418" s="585"/>
      <c r="P418" s="40"/>
      <c r="Q418" s="40">
        <f t="shared" si="26"/>
        <v>0</v>
      </c>
      <c r="R418" s="40">
        <f t="shared" si="27"/>
        <v>0</v>
      </c>
      <c r="S418" s="228"/>
      <c r="T418" s="228"/>
      <c r="U418" s="228"/>
      <c r="V418" s="228"/>
      <c r="W418" s="228"/>
      <c r="X418" s="228"/>
    </row>
    <row r="419" spans="1:24" ht="27.75" customHeight="1" x14ac:dyDescent="0.25">
      <c r="A419" s="582"/>
      <c r="B419" s="616">
        <f t="shared" si="24"/>
        <v>397</v>
      </c>
      <c r="C419" s="617"/>
      <c r="D419" s="614"/>
      <c r="E419" s="614"/>
      <c r="F419" s="614"/>
      <c r="G419" s="614"/>
      <c r="H419" s="614"/>
      <c r="I419" s="614"/>
      <c r="J419" s="614"/>
      <c r="K419" s="614"/>
      <c r="L419" s="618"/>
      <c r="M419" s="583"/>
      <c r="N419" s="598">
        <f t="shared" si="25"/>
        <v>0</v>
      </c>
      <c r="O419" s="585"/>
      <c r="P419" s="40"/>
      <c r="Q419" s="40">
        <f t="shared" si="26"/>
        <v>0</v>
      </c>
      <c r="R419" s="40">
        <f t="shared" si="27"/>
        <v>0</v>
      </c>
      <c r="S419" s="228"/>
      <c r="T419" s="228"/>
      <c r="U419" s="228"/>
      <c r="V419" s="228"/>
      <c r="W419" s="228"/>
      <c r="X419" s="228"/>
    </row>
    <row r="420" spans="1:24" ht="27.75" customHeight="1" x14ac:dyDescent="0.25">
      <c r="A420" s="582"/>
      <c r="B420" s="616">
        <f t="shared" si="24"/>
        <v>398</v>
      </c>
      <c r="C420" s="617"/>
      <c r="D420" s="614"/>
      <c r="E420" s="614"/>
      <c r="F420" s="614"/>
      <c r="G420" s="614"/>
      <c r="H420" s="614"/>
      <c r="I420" s="614"/>
      <c r="J420" s="614"/>
      <c r="K420" s="614"/>
      <c r="L420" s="618"/>
      <c r="M420" s="583"/>
      <c r="N420" s="598">
        <f t="shared" si="25"/>
        <v>0</v>
      </c>
      <c r="O420" s="585"/>
      <c r="P420" s="40"/>
      <c r="Q420" s="40">
        <f t="shared" si="26"/>
        <v>0</v>
      </c>
      <c r="R420" s="40">
        <f t="shared" si="27"/>
        <v>0</v>
      </c>
      <c r="S420" s="228"/>
      <c r="T420" s="228"/>
      <c r="U420" s="228"/>
      <c r="V420" s="228"/>
      <c r="W420" s="228"/>
      <c r="X420" s="228"/>
    </row>
    <row r="421" spans="1:24" ht="27.75" customHeight="1" x14ac:dyDescent="0.25">
      <c r="A421" s="582"/>
      <c r="B421" s="616">
        <f t="shared" si="24"/>
        <v>399</v>
      </c>
      <c r="C421" s="617"/>
      <c r="D421" s="614"/>
      <c r="E421" s="614"/>
      <c r="F421" s="614"/>
      <c r="G421" s="614"/>
      <c r="H421" s="614"/>
      <c r="I421" s="614"/>
      <c r="J421" s="614"/>
      <c r="K421" s="614"/>
      <c r="L421" s="618"/>
      <c r="M421" s="583"/>
      <c r="N421" s="598">
        <f t="shared" si="25"/>
        <v>0</v>
      </c>
      <c r="O421" s="585"/>
      <c r="P421" s="40"/>
      <c r="Q421" s="40">
        <f t="shared" si="26"/>
        <v>0</v>
      </c>
      <c r="R421" s="40">
        <f t="shared" si="27"/>
        <v>0</v>
      </c>
      <c r="S421" s="228"/>
      <c r="T421" s="228"/>
      <c r="U421" s="228"/>
      <c r="V421" s="228"/>
      <c r="W421" s="228"/>
      <c r="X421" s="228"/>
    </row>
    <row r="422" spans="1:24" ht="27.75" customHeight="1" thickBot="1" x14ac:dyDescent="0.3">
      <c r="A422" s="582"/>
      <c r="B422" s="616">
        <f t="shared" si="24"/>
        <v>400</v>
      </c>
      <c r="C422" s="617"/>
      <c r="D422" s="614"/>
      <c r="E422" s="614"/>
      <c r="F422" s="614"/>
      <c r="G422" s="614"/>
      <c r="H422" s="614"/>
      <c r="I422" s="614"/>
      <c r="J422" s="614"/>
      <c r="K422" s="614"/>
      <c r="L422" s="618"/>
      <c r="M422" s="583"/>
      <c r="N422" s="598">
        <f t="shared" si="25"/>
        <v>0</v>
      </c>
      <c r="O422" s="585"/>
      <c r="P422" s="40"/>
      <c r="Q422" s="40">
        <f t="shared" si="26"/>
        <v>0</v>
      </c>
      <c r="R422" s="40">
        <f t="shared" si="27"/>
        <v>0</v>
      </c>
      <c r="S422" s="228"/>
      <c r="T422" s="228"/>
      <c r="U422" s="228"/>
      <c r="V422" s="228"/>
      <c r="W422" s="228"/>
      <c r="X422" s="228"/>
    </row>
    <row r="423" spans="1:24" ht="14.25" customHeight="1" thickTop="1" thickBot="1" x14ac:dyDescent="0.3">
      <c r="A423" s="582"/>
      <c r="B423" s="583"/>
      <c r="C423" s="583"/>
      <c r="D423" s="583"/>
      <c r="E423" s="583"/>
      <c r="F423" s="583"/>
      <c r="G423" s="583"/>
      <c r="H423" s="583"/>
      <c r="I423" s="583"/>
      <c r="J423" s="583"/>
      <c r="K423" s="583"/>
      <c r="L423" s="604">
        <f>+L20</f>
        <v>0</v>
      </c>
      <c r="M423" s="583"/>
      <c r="N423" s="598">
        <f>+N20</f>
        <v>0</v>
      </c>
      <c r="O423" s="585"/>
      <c r="P423" s="228"/>
      <c r="Q423" s="228"/>
      <c r="R423" s="228"/>
      <c r="S423" s="228"/>
      <c r="T423" s="228"/>
      <c r="U423" s="228"/>
      <c r="V423" s="228"/>
      <c r="W423" s="228"/>
      <c r="X423" s="228"/>
    </row>
    <row r="424" spans="1:24" ht="6" customHeight="1" thickTop="1" x14ac:dyDescent="0.25">
      <c r="A424" s="582"/>
      <c r="B424" s="583"/>
      <c r="C424" s="583"/>
      <c r="D424" s="583"/>
      <c r="E424" s="583"/>
      <c r="F424" s="583"/>
      <c r="G424" s="583"/>
      <c r="H424" s="583"/>
      <c r="I424" s="583"/>
      <c r="J424" s="583"/>
      <c r="K424" s="583"/>
      <c r="L424" s="583"/>
      <c r="M424" s="583"/>
      <c r="N424" s="583"/>
      <c r="O424" s="585"/>
      <c r="P424" s="228"/>
      <c r="Q424" s="228"/>
      <c r="R424" s="228"/>
      <c r="S424" s="228"/>
      <c r="T424" s="228"/>
      <c r="U424" s="228"/>
      <c r="V424" s="228"/>
      <c r="W424" s="228"/>
      <c r="X424" s="228"/>
    </row>
    <row r="425" spans="1:24" ht="4.5" customHeight="1" x14ac:dyDescent="0.25">
      <c r="A425" s="619"/>
      <c r="B425" s="620"/>
      <c r="C425" s="620"/>
      <c r="D425" s="620"/>
      <c r="E425" s="620"/>
      <c r="F425" s="620"/>
      <c r="G425" s="620"/>
      <c r="H425" s="620"/>
      <c r="I425" s="620"/>
      <c r="J425" s="620"/>
      <c r="K425" s="620"/>
      <c r="L425" s="620"/>
      <c r="M425" s="620"/>
      <c r="N425" s="620"/>
      <c r="O425" s="621"/>
      <c r="P425" s="228"/>
      <c r="Q425" s="228"/>
      <c r="R425" s="228"/>
      <c r="S425" s="228"/>
      <c r="T425" s="228"/>
      <c r="U425" s="228"/>
      <c r="V425" s="228"/>
      <c r="W425" s="228"/>
      <c r="X425" s="228"/>
    </row>
    <row r="426" spans="1:24" x14ac:dyDescent="0.25">
      <c r="A426" s="228"/>
      <c r="B426" s="228"/>
      <c r="C426" s="228"/>
      <c r="D426" s="228"/>
      <c r="E426" s="228"/>
      <c r="F426" s="228"/>
      <c r="G426" s="228"/>
      <c r="H426" s="228"/>
      <c r="I426" s="228"/>
      <c r="J426" s="228"/>
      <c r="K426" s="228"/>
      <c r="L426" s="228"/>
      <c r="M426" s="228"/>
      <c r="N426" s="228"/>
      <c r="O426" s="228"/>
      <c r="P426" s="228"/>
      <c r="Q426" s="228"/>
      <c r="R426" s="228"/>
      <c r="S426" s="228"/>
      <c r="T426" s="228"/>
      <c r="U426" s="228"/>
      <c r="V426" s="228"/>
      <c r="W426" s="228"/>
      <c r="X426" s="228"/>
    </row>
    <row r="427" spans="1:24" x14ac:dyDescent="0.25">
      <c r="A427" s="228"/>
      <c r="B427" s="228"/>
      <c r="C427" s="228"/>
      <c r="D427" s="228"/>
      <c r="E427" s="228"/>
      <c r="F427" s="228"/>
      <c r="G427" s="228"/>
      <c r="H427" s="228"/>
      <c r="I427" s="228"/>
      <c r="J427" s="228"/>
      <c r="K427" s="228"/>
      <c r="L427" s="228"/>
      <c r="M427" s="228"/>
      <c r="N427" s="228"/>
      <c r="O427" s="228"/>
      <c r="P427" s="228"/>
      <c r="Q427" s="228"/>
      <c r="R427" s="228"/>
      <c r="S427" s="228"/>
      <c r="T427" s="228"/>
      <c r="U427" s="228"/>
      <c r="V427" s="228"/>
      <c r="W427" s="228"/>
      <c r="X427" s="228"/>
    </row>
    <row r="428" spans="1:24" x14ac:dyDescent="0.25">
      <c r="A428" s="228"/>
      <c r="B428" s="228"/>
      <c r="C428" s="228"/>
      <c r="D428" s="228"/>
      <c r="E428" s="228"/>
      <c r="F428" s="228"/>
      <c r="G428" s="228"/>
      <c r="H428" s="228"/>
      <c r="I428" s="228"/>
      <c r="J428" s="228"/>
      <c r="K428" s="228"/>
      <c r="L428" s="228"/>
      <c r="M428" s="228"/>
      <c r="N428" s="228"/>
      <c r="O428" s="228"/>
      <c r="P428" s="228"/>
      <c r="Q428" s="228"/>
      <c r="R428" s="228"/>
      <c r="S428" s="228"/>
      <c r="T428" s="228"/>
      <c r="U428" s="228"/>
      <c r="V428" s="228"/>
      <c r="W428" s="228"/>
      <c r="X428" s="228"/>
    </row>
    <row r="429" spans="1:24" x14ac:dyDescent="0.25">
      <c r="A429" s="228"/>
      <c r="B429" s="228"/>
      <c r="C429" s="228"/>
      <c r="D429" s="228"/>
      <c r="E429" s="228"/>
      <c r="F429" s="228"/>
      <c r="G429" s="228"/>
      <c r="H429" s="228"/>
      <c r="I429" s="228"/>
      <c r="J429" s="228"/>
      <c r="K429" s="228"/>
      <c r="L429" s="228"/>
      <c r="M429" s="228"/>
      <c r="N429" s="228"/>
      <c r="O429" s="228"/>
      <c r="P429" s="228"/>
      <c r="Q429" s="228"/>
      <c r="R429" s="228"/>
      <c r="S429" s="228"/>
      <c r="T429" s="228"/>
      <c r="U429" s="228"/>
      <c r="V429" s="228"/>
      <c r="W429" s="228"/>
      <c r="X429" s="228"/>
    </row>
  </sheetData>
  <mergeCells count="1">
    <mergeCell ref="D4:D6"/>
  </mergeCells>
  <conditionalFormatting sqref="C4">
    <cfRule type="cellIs" dxfId="323" priority="6" stopIfTrue="1" operator="notEqual">
      <formula>+POID</formula>
    </cfRule>
  </conditionalFormatting>
  <conditionalFormatting sqref="C22">
    <cfRule type="cellIs" dxfId="322" priority="5" stopIfTrue="1" operator="notEqual">
      <formula>+Operation</formula>
    </cfRule>
  </conditionalFormatting>
  <conditionalFormatting sqref="E3:E7 E13 L22">
    <cfRule type="expression" dxfId="321" priority="7" stopIfTrue="1">
      <formula>ISNA(+E3)</formula>
    </cfRule>
  </conditionalFormatting>
  <conditionalFormatting sqref="E17">
    <cfRule type="expression" dxfId="320" priority="3" stopIfTrue="1">
      <formula>+Grwr_chk &gt;0</formula>
    </cfRule>
    <cfRule type="expression" dxfId="319" priority="4" stopIfTrue="1">
      <formula>+E17&lt;&gt;0</formula>
    </cfRule>
  </conditionalFormatting>
  <conditionalFormatting sqref="E18">
    <cfRule type="expression" dxfId="318" priority="1" stopIfTrue="1">
      <formula>+Grwr_chk &gt; 0</formula>
    </cfRule>
    <cfRule type="expression" dxfId="317" priority="2" stopIfTrue="1">
      <formula>+E18&lt;&gt;0</formula>
    </cfRule>
  </conditionalFormatting>
  <conditionalFormatting sqref="N20">
    <cfRule type="expression" dxfId="316" priority="13" stopIfTrue="1">
      <formula>+Q20+R20 &gt;0</formula>
    </cfRule>
  </conditionalFormatting>
  <conditionalFormatting sqref="N21">
    <cfRule type="expression" dxfId="315" priority="12" stopIfTrue="1">
      <formula>+Q20+R20 &gt;0</formula>
    </cfRule>
  </conditionalFormatting>
  <conditionalFormatting sqref="N22">
    <cfRule type="expression" dxfId="314" priority="9" stopIfTrue="1">
      <formula>+Q20+R20 +N22 = +Q20+R20</formula>
    </cfRule>
    <cfRule type="expression" dxfId="313" priority="10" stopIfTrue="1">
      <formula>+Q20+R20 &gt;0</formula>
    </cfRule>
  </conditionalFormatting>
  <conditionalFormatting sqref="N23:N422">
    <cfRule type="expression" dxfId="312" priority="11" stopIfTrue="1">
      <formula>+Q23+R23&gt;0</formula>
    </cfRule>
  </conditionalFormatting>
  <conditionalFormatting sqref="N423">
    <cfRule type="expression" dxfId="311" priority="8" stopIfTrue="1">
      <formula>+N423 &gt;0</formula>
    </cfRule>
  </conditionalFormatting>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CCFF"/>
  </sheetPr>
  <dimension ref="A1:M521"/>
  <sheetViews>
    <sheetView workbookViewId="0">
      <pane ySplit="19" topLeftCell="A20" activePane="bottomLeft" state="frozen"/>
      <selection activeCell="A5" sqref="A5"/>
      <selection pane="bottomLeft" activeCell="H7" sqref="H7"/>
    </sheetView>
  </sheetViews>
  <sheetFormatPr defaultColWidth="9.109375" defaultRowHeight="13.2" x14ac:dyDescent="0.25"/>
  <cols>
    <col min="1" max="1" width="3.88671875" style="40" customWidth="1"/>
    <col min="2" max="2" width="5.109375" style="40" hidden="1" customWidth="1"/>
    <col min="3" max="3" width="5.44140625" style="40" hidden="1" customWidth="1"/>
    <col min="4" max="4" width="37.5546875" style="40" customWidth="1"/>
    <col min="5" max="5" width="27" style="40" customWidth="1"/>
    <col min="6" max="6" width="11.44140625" style="40" customWidth="1"/>
    <col min="7" max="7" width="12" style="40" customWidth="1"/>
    <col min="8" max="8" width="10.44140625" style="40" customWidth="1"/>
    <col min="9" max="9" width="2.6640625" style="40" customWidth="1"/>
    <col min="10" max="11" width="9.109375" style="40"/>
    <col min="12" max="12" width="14" style="40" hidden="1" customWidth="1"/>
    <col min="13" max="13" width="14.44140625" style="40" hidden="1" customWidth="1"/>
    <col min="14" max="16384" width="9.109375" style="40"/>
  </cols>
  <sheetData>
    <row r="1" spans="1:13" ht="21" customHeight="1" x14ac:dyDescent="0.3">
      <c r="A1" s="5" t="s">
        <v>1231</v>
      </c>
      <c r="B1" s="14"/>
      <c r="C1" s="20"/>
      <c r="D1" s="20"/>
      <c r="E1" s="14"/>
      <c r="F1" s="24"/>
      <c r="G1" s="14"/>
      <c r="H1" s="14"/>
      <c r="I1" s="7"/>
    </row>
    <row r="2" spans="1:13" ht="12.75" customHeight="1" x14ac:dyDescent="0.3">
      <c r="A2" s="21" t="s">
        <v>1232</v>
      </c>
      <c r="B2" s="19"/>
      <c r="C2" s="22"/>
      <c r="D2" s="22"/>
      <c r="E2" s="19"/>
      <c r="F2" s="25"/>
      <c r="G2" s="8"/>
      <c r="H2" s="19"/>
      <c r="I2" s="9"/>
    </row>
    <row r="3" spans="1:13" ht="12.75" hidden="1" customHeight="1" x14ac:dyDescent="0.25">
      <c r="A3" s="11"/>
      <c r="B3" s="8"/>
      <c r="C3" s="10"/>
      <c r="D3" s="10"/>
      <c r="E3" s="8"/>
      <c r="F3" s="25"/>
      <c r="G3" s="8"/>
      <c r="H3" s="19"/>
      <c r="I3" s="9"/>
    </row>
    <row r="4" spans="1:13" ht="15.75" customHeight="1" thickBot="1" x14ac:dyDescent="0.3">
      <c r="A4" s="11"/>
      <c r="B4" s="8"/>
      <c r="C4" s="10"/>
      <c r="D4" s="10"/>
      <c r="E4" s="8"/>
      <c r="F4" s="82" t="s">
        <v>107</v>
      </c>
      <c r="G4" s="83" t="s">
        <v>108</v>
      </c>
      <c r="H4" s="8"/>
      <c r="I4" s="9"/>
    </row>
    <row r="5" spans="1:13" ht="13.8" thickTop="1" x14ac:dyDescent="0.25">
      <c r="A5" s="640" t="s">
        <v>1495</v>
      </c>
      <c r="B5" s="8"/>
      <c r="C5" s="8"/>
      <c r="D5" s="8"/>
      <c r="E5" s="8"/>
      <c r="F5" s="19"/>
      <c r="G5" s="19"/>
      <c r="H5" s="8"/>
      <c r="I5" s="9"/>
    </row>
    <row r="6" spans="1:13" x14ac:dyDescent="0.25">
      <c r="A6" s="778" t="s">
        <v>1259</v>
      </c>
      <c r="B6" s="8"/>
      <c r="C6" s="8"/>
      <c r="D6" s="8"/>
      <c r="E6" s="8"/>
      <c r="F6" s="3"/>
      <c r="G6" s="86"/>
      <c r="H6" s="8"/>
      <c r="I6" s="9"/>
    </row>
    <row r="7" spans="1:13" x14ac:dyDescent="0.25">
      <c r="A7" s="11"/>
      <c r="B7" s="8"/>
      <c r="C7" s="8"/>
      <c r="D7" s="8"/>
      <c r="E7" s="8"/>
      <c r="F7" s="19"/>
      <c r="G7" s="19"/>
      <c r="H7" s="8"/>
      <c r="I7" s="9"/>
    </row>
    <row r="8" spans="1:13" x14ac:dyDescent="0.25">
      <c r="A8" s="640" t="s">
        <v>1179</v>
      </c>
      <c r="B8" s="8"/>
      <c r="C8" s="8"/>
      <c r="D8" s="8"/>
      <c r="E8" s="8"/>
      <c r="F8" s="3"/>
      <c r="G8" s="86"/>
      <c r="H8" s="8"/>
      <c r="I8" s="9"/>
    </row>
    <row r="9" spans="1:13" s="662" customFormat="1" ht="23.25" customHeight="1" x14ac:dyDescent="0.25">
      <c r="A9" s="657"/>
      <c r="B9" s="658"/>
      <c r="C9" s="659"/>
      <c r="D9" s="658" t="s">
        <v>1173</v>
      </c>
      <c r="E9" s="659"/>
      <c r="F9" s="660"/>
      <c r="G9" s="660"/>
      <c r="H9" s="659"/>
      <c r="I9" s="661"/>
    </row>
    <row r="10" spans="1:13" hidden="1" x14ac:dyDescent="0.25">
      <c r="A10" s="640"/>
      <c r="B10" s="8"/>
      <c r="C10" s="8"/>
      <c r="D10" s="8"/>
      <c r="E10" s="8"/>
      <c r="F10" s="19"/>
      <c r="G10" s="19"/>
      <c r="H10" s="8"/>
      <c r="I10" s="9"/>
    </row>
    <row r="11" spans="1:13" x14ac:dyDescent="0.25">
      <c r="A11" s="640" t="s">
        <v>1178</v>
      </c>
      <c r="B11" s="8"/>
      <c r="C11" s="8"/>
      <c r="D11" s="8"/>
      <c r="E11" s="8"/>
      <c r="F11" s="3"/>
      <c r="G11" s="86"/>
      <c r="H11" s="8"/>
      <c r="I11" s="9"/>
    </row>
    <row r="12" spans="1:13" x14ac:dyDescent="0.25">
      <c r="A12" s="11"/>
      <c r="B12" s="16"/>
      <c r="C12" s="8"/>
      <c r="D12" s="16" t="s">
        <v>106</v>
      </c>
      <c r="E12" s="8"/>
      <c r="F12" s="8"/>
      <c r="G12" s="8"/>
      <c r="H12" s="8"/>
      <c r="I12" s="9"/>
    </row>
    <row r="13" spans="1:13" x14ac:dyDescent="0.25">
      <c r="A13" s="11"/>
      <c r="B13" s="16"/>
      <c r="C13" s="8"/>
      <c r="D13" s="16" t="s">
        <v>1249</v>
      </c>
      <c r="E13" s="8"/>
      <c r="F13" s="8"/>
      <c r="G13" s="8"/>
      <c r="H13" s="8"/>
      <c r="I13" s="9"/>
    </row>
    <row r="14" spans="1:13" x14ac:dyDescent="0.25">
      <c r="A14" s="11"/>
      <c r="B14" s="16"/>
      <c r="C14" s="8"/>
      <c r="D14" s="16" t="s">
        <v>1174</v>
      </c>
      <c r="E14" s="8"/>
      <c r="F14" s="8"/>
      <c r="G14" s="8"/>
      <c r="H14" s="8"/>
      <c r="I14" s="9"/>
    </row>
    <row r="15" spans="1:13" ht="13.8" thickBot="1" x14ac:dyDescent="0.3">
      <c r="A15" s="18"/>
      <c r="B15" s="8"/>
      <c r="C15" s="8"/>
      <c r="D15" s="8"/>
      <c r="E15" s="8"/>
      <c r="F15" s="8"/>
      <c r="G15" s="8"/>
      <c r="H15" s="8"/>
      <c r="I15" s="9"/>
      <c r="L15" s="40" t="s">
        <v>669</v>
      </c>
      <c r="M15" s="40" t="s">
        <v>668</v>
      </c>
    </row>
    <row r="16" spans="1:13" ht="14.4" thickTop="1" thickBot="1" x14ac:dyDescent="0.3">
      <c r="A16" s="23"/>
      <c r="B16" s="10"/>
      <c r="C16" s="10"/>
      <c r="D16" s="176"/>
      <c r="E16" s="176"/>
      <c r="F16" s="8"/>
      <c r="G16" s="118">
        <f>SUM(G20:G519)</f>
        <v>0</v>
      </c>
      <c r="H16" s="17"/>
      <c r="I16" s="9"/>
      <c r="L16" s="40">
        <f>SUM(L20:L519)</f>
        <v>0</v>
      </c>
      <c r="M16" s="40">
        <f>SUM(M20:M519)</f>
        <v>0</v>
      </c>
    </row>
    <row r="17" spans="1:13" ht="13.8" thickTop="1" x14ac:dyDescent="0.25">
      <c r="A17" s="74"/>
      <c r="B17" s="53" t="s">
        <v>230</v>
      </c>
      <c r="C17" s="52" t="s">
        <v>230</v>
      </c>
      <c r="D17" s="53"/>
      <c r="E17" s="53" t="str">
        <f>IF(+Q1bIndicator&gt;0,"BAD NAME FOR","")</f>
        <v/>
      </c>
      <c r="F17" s="53" t="s">
        <v>90</v>
      </c>
      <c r="G17" s="53" t="s">
        <v>110</v>
      </c>
      <c r="H17" s="54"/>
      <c r="I17" s="1003">
        <v>19</v>
      </c>
    </row>
    <row r="18" spans="1:13" x14ac:dyDescent="0.25">
      <c r="A18" s="649" t="s">
        <v>808</v>
      </c>
      <c r="B18" s="48" t="s">
        <v>94</v>
      </c>
      <c r="C18" s="55" t="s">
        <v>94</v>
      </c>
      <c r="D18" s="48" t="s">
        <v>1151</v>
      </c>
      <c r="E18" s="48" t="s">
        <v>109</v>
      </c>
      <c r="F18" s="48" t="s">
        <v>1200</v>
      </c>
      <c r="G18" s="48" t="s">
        <v>1152</v>
      </c>
      <c r="H18" s="56" t="s">
        <v>95</v>
      </c>
      <c r="I18" s="9"/>
    </row>
    <row r="19" spans="1:13" x14ac:dyDescent="0.25">
      <c r="A19" s="78"/>
      <c r="B19" s="79" t="s">
        <v>93</v>
      </c>
      <c r="C19" s="57" t="s">
        <v>93</v>
      </c>
      <c r="D19" s="79"/>
      <c r="E19" s="746" t="s">
        <v>1198</v>
      </c>
      <c r="F19" s="746" t="s">
        <v>1199</v>
      </c>
      <c r="G19" s="79" t="s">
        <v>1212</v>
      </c>
      <c r="H19" s="58"/>
      <c r="I19" s="9"/>
    </row>
    <row r="20" spans="1:13" x14ac:dyDescent="0.25">
      <c r="A20" s="80">
        <f>ROW()-Q1bline</f>
        <v>1</v>
      </c>
      <c r="B20" s="131">
        <f t="shared" ref="B20:B83" si="0">IF(ISBLANK(E20),0,VLOOKUP(TRIM(E20),AllVarieties,4,FALSE))</f>
        <v>0</v>
      </c>
      <c r="C20" s="343"/>
      <c r="D20" s="653"/>
      <c r="E20" s="653"/>
      <c r="F20" s="4"/>
      <c r="G20" s="50"/>
      <c r="H20" s="70"/>
      <c r="I20" s="9"/>
      <c r="L20" s="40">
        <f>IF(ISNA(+B20),1,0)</f>
        <v>0</v>
      </c>
      <c r="M20" s="40">
        <f>IF(ISERR(+B20),1,0)</f>
        <v>0</v>
      </c>
    </row>
    <row r="21" spans="1:13" x14ac:dyDescent="0.25">
      <c r="A21" s="80">
        <f>ROW()-Q1bline</f>
        <v>2</v>
      </c>
      <c r="B21" s="131">
        <f t="shared" si="0"/>
        <v>0</v>
      </c>
      <c r="C21" s="343"/>
      <c r="D21" s="116"/>
      <c r="E21" s="116"/>
      <c r="F21" s="4"/>
      <c r="G21" s="50"/>
      <c r="H21" s="70"/>
      <c r="I21" s="9"/>
      <c r="L21" s="40">
        <f t="shared" ref="L21:L84" si="1">IF(ISNA(+B21),1,0)</f>
        <v>0</v>
      </c>
      <c r="M21" s="40">
        <f t="shared" ref="M21:M84" si="2">IF(ISERR(+B21),1,0)</f>
        <v>0</v>
      </c>
    </row>
    <row r="22" spans="1:13" x14ac:dyDescent="0.25">
      <c r="A22" s="80">
        <f>ROW()-Q1bline</f>
        <v>3</v>
      </c>
      <c r="B22" s="131">
        <f t="shared" si="0"/>
        <v>0</v>
      </c>
      <c r="C22" s="343"/>
      <c r="D22" s="116"/>
      <c r="E22" s="116"/>
      <c r="F22" s="4"/>
      <c r="G22" s="50"/>
      <c r="H22" s="70"/>
      <c r="I22" s="9"/>
      <c r="L22" s="40">
        <f t="shared" si="1"/>
        <v>0</v>
      </c>
      <c r="M22" s="40">
        <f t="shared" si="2"/>
        <v>0</v>
      </c>
    </row>
    <row r="23" spans="1:13" x14ac:dyDescent="0.25">
      <c r="A23" s="80">
        <f>ROW()-Q1bline</f>
        <v>4</v>
      </c>
      <c r="B23" s="131">
        <f t="shared" si="0"/>
        <v>0</v>
      </c>
      <c r="C23" s="343"/>
      <c r="D23" s="116"/>
      <c r="E23" s="116"/>
      <c r="F23" s="4"/>
      <c r="G23" s="50"/>
      <c r="H23" s="70"/>
      <c r="I23" s="9"/>
      <c r="L23" s="40">
        <f t="shared" si="1"/>
        <v>0</v>
      </c>
      <c r="M23" s="40">
        <f t="shared" si="2"/>
        <v>0</v>
      </c>
    </row>
    <row r="24" spans="1:13" x14ac:dyDescent="0.25">
      <c r="A24" s="80">
        <f>ROW()-Q1bline</f>
        <v>5</v>
      </c>
      <c r="B24" s="131">
        <f t="shared" si="0"/>
        <v>0</v>
      </c>
      <c r="C24" s="343"/>
      <c r="D24" s="116"/>
      <c r="E24" s="116"/>
      <c r="F24" s="4"/>
      <c r="G24" s="50"/>
      <c r="H24" s="70"/>
      <c r="I24" s="9"/>
      <c r="L24" s="40">
        <f t="shared" si="1"/>
        <v>0</v>
      </c>
      <c r="M24" s="40">
        <f t="shared" si="2"/>
        <v>0</v>
      </c>
    </row>
    <row r="25" spans="1:13" x14ac:dyDescent="0.25">
      <c r="A25" s="80">
        <f t="shared" ref="A25:A519" si="3">ROW()-Q1bline</f>
        <v>6</v>
      </c>
      <c r="B25" s="131">
        <f t="shared" si="0"/>
        <v>0</v>
      </c>
      <c r="C25" s="343"/>
      <c r="D25" s="116"/>
      <c r="E25" s="116"/>
      <c r="F25" s="4"/>
      <c r="G25" s="50"/>
      <c r="H25" s="70"/>
      <c r="I25" s="9"/>
      <c r="L25" s="40">
        <f t="shared" si="1"/>
        <v>0</v>
      </c>
      <c r="M25" s="40">
        <f t="shared" si="2"/>
        <v>0</v>
      </c>
    </row>
    <row r="26" spans="1:13" x14ac:dyDescent="0.25">
      <c r="A26" s="80">
        <f t="shared" si="3"/>
        <v>7</v>
      </c>
      <c r="B26" s="131">
        <f t="shared" si="0"/>
        <v>0</v>
      </c>
      <c r="C26" s="343"/>
      <c r="D26" s="116"/>
      <c r="E26" s="116"/>
      <c r="F26" s="4"/>
      <c r="G26" s="50"/>
      <c r="H26" s="70"/>
      <c r="I26" s="9"/>
      <c r="L26" s="40">
        <f t="shared" si="1"/>
        <v>0</v>
      </c>
      <c r="M26" s="40">
        <f t="shared" si="2"/>
        <v>0</v>
      </c>
    </row>
    <row r="27" spans="1:13" x14ac:dyDescent="0.25">
      <c r="A27" s="80">
        <f t="shared" si="3"/>
        <v>8</v>
      </c>
      <c r="B27" s="131">
        <f t="shared" si="0"/>
        <v>0</v>
      </c>
      <c r="C27" s="343"/>
      <c r="D27" s="116"/>
      <c r="E27" s="116"/>
      <c r="F27" s="4"/>
      <c r="G27" s="50"/>
      <c r="H27" s="70"/>
      <c r="I27" s="9"/>
      <c r="L27" s="40">
        <f t="shared" si="1"/>
        <v>0</v>
      </c>
      <c r="M27" s="40">
        <f t="shared" si="2"/>
        <v>0</v>
      </c>
    </row>
    <row r="28" spans="1:13" x14ac:dyDescent="0.25">
      <c r="A28" s="80">
        <f t="shared" si="3"/>
        <v>9</v>
      </c>
      <c r="B28" s="131">
        <f t="shared" si="0"/>
        <v>0</v>
      </c>
      <c r="C28" s="343"/>
      <c r="D28" s="116"/>
      <c r="E28" s="116"/>
      <c r="F28" s="4"/>
      <c r="G28" s="50"/>
      <c r="H28" s="70"/>
      <c r="I28" s="9"/>
      <c r="L28" s="40">
        <f t="shared" si="1"/>
        <v>0</v>
      </c>
      <c r="M28" s="40">
        <f t="shared" si="2"/>
        <v>0</v>
      </c>
    </row>
    <row r="29" spans="1:13" x14ac:dyDescent="0.25">
      <c r="A29" s="80">
        <f t="shared" si="3"/>
        <v>10</v>
      </c>
      <c r="B29" s="131">
        <f t="shared" si="0"/>
        <v>0</v>
      </c>
      <c r="C29" s="343"/>
      <c r="D29" s="116"/>
      <c r="E29" s="116"/>
      <c r="F29" s="4"/>
      <c r="G29" s="50"/>
      <c r="H29" s="70"/>
      <c r="I29" s="9"/>
      <c r="L29" s="40">
        <f t="shared" si="1"/>
        <v>0</v>
      </c>
      <c r="M29" s="40">
        <f t="shared" si="2"/>
        <v>0</v>
      </c>
    </row>
    <row r="30" spans="1:13" x14ac:dyDescent="0.25">
      <c r="A30" s="80">
        <f t="shared" si="3"/>
        <v>11</v>
      </c>
      <c r="B30" s="131">
        <f t="shared" si="0"/>
        <v>0</v>
      </c>
      <c r="C30" s="343"/>
      <c r="D30" s="116"/>
      <c r="E30" s="116"/>
      <c r="F30" s="4"/>
      <c r="G30" s="50"/>
      <c r="H30" s="70"/>
      <c r="I30" s="9"/>
      <c r="L30" s="40">
        <f t="shared" si="1"/>
        <v>0</v>
      </c>
      <c r="M30" s="40">
        <f t="shared" si="2"/>
        <v>0</v>
      </c>
    </row>
    <row r="31" spans="1:13" x14ac:dyDescent="0.25">
      <c r="A31" s="80">
        <f t="shared" si="3"/>
        <v>12</v>
      </c>
      <c r="B31" s="131">
        <f t="shared" si="0"/>
        <v>0</v>
      </c>
      <c r="C31" s="343"/>
      <c r="D31" s="116"/>
      <c r="E31" s="116"/>
      <c r="F31" s="4"/>
      <c r="G31" s="50"/>
      <c r="H31" s="70"/>
      <c r="I31" s="9"/>
      <c r="L31" s="40">
        <f t="shared" si="1"/>
        <v>0</v>
      </c>
      <c r="M31" s="40">
        <f t="shared" si="2"/>
        <v>0</v>
      </c>
    </row>
    <row r="32" spans="1:13" x14ac:dyDescent="0.25">
      <c r="A32" s="80">
        <f t="shared" si="3"/>
        <v>13</v>
      </c>
      <c r="B32" s="131">
        <f t="shared" si="0"/>
        <v>0</v>
      </c>
      <c r="C32" s="343"/>
      <c r="D32" s="116"/>
      <c r="E32" s="116"/>
      <c r="F32" s="4"/>
      <c r="G32" s="50"/>
      <c r="H32" s="70"/>
      <c r="I32" s="9"/>
      <c r="L32" s="40">
        <f t="shared" si="1"/>
        <v>0</v>
      </c>
      <c r="M32" s="40">
        <f t="shared" si="2"/>
        <v>0</v>
      </c>
    </row>
    <row r="33" spans="1:13" x14ac:dyDescent="0.25">
      <c r="A33" s="80">
        <f t="shared" si="3"/>
        <v>14</v>
      </c>
      <c r="B33" s="131">
        <f t="shared" si="0"/>
        <v>0</v>
      </c>
      <c r="C33" s="343"/>
      <c r="D33" s="116"/>
      <c r="E33" s="116"/>
      <c r="F33" s="4"/>
      <c r="G33" s="50"/>
      <c r="H33" s="70"/>
      <c r="I33" s="9"/>
      <c r="L33" s="40">
        <f t="shared" si="1"/>
        <v>0</v>
      </c>
      <c r="M33" s="40">
        <f t="shared" si="2"/>
        <v>0</v>
      </c>
    </row>
    <row r="34" spans="1:13" x14ac:dyDescent="0.25">
      <c r="A34" s="80">
        <f t="shared" si="3"/>
        <v>15</v>
      </c>
      <c r="B34" s="131">
        <f t="shared" si="0"/>
        <v>0</v>
      </c>
      <c r="C34" s="343"/>
      <c r="D34" s="116"/>
      <c r="E34" s="116"/>
      <c r="F34" s="4"/>
      <c r="G34" s="50"/>
      <c r="H34" s="70"/>
      <c r="I34" s="9"/>
      <c r="L34" s="40">
        <f t="shared" si="1"/>
        <v>0</v>
      </c>
      <c r="M34" s="40">
        <f t="shared" si="2"/>
        <v>0</v>
      </c>
    </row>
    <row r="35" spans="1:13" x14ac:dyDescent="0.25">
      <c r="A35" s="80">
        <f t="shared" si="3"/>
        <v>16</v>
      </c>
      <c r="B35" s="131">
        <f t="shared" si="0"/>
        <v>0</v>
      </c>
      <c r="C35" s="343"/>
      <c r="D35" s="116"/>
      <c r="E35" s="116"/>
      <c r="F35" s="4"/>
      <c r="G35" s="50"/>
      <c r="H35" s="70"/>
      <c r="I35" s="9"/>
      <c r="L35" s="40">
        <f t="shared" si="1"/>
        <v>0</v>
      </c>
      <c r="M35" s="40">
        <f t="shared" si="2"/>
        <v>0</v>
      </c>
    </row>
    <row r="36" spans="1:13" x14ac:dyDescent="0.25">
      <c r="A36" s="80">
        <f t="shared" si="3"/>
        <v>17</v>
      </c>
      <c r="B36" s="131">
        <f t="shared" si="0"/>
        <v>0</v>
      </c>
      <c r="C36" s="343"/>
      <c r="D36" s="116"/>
      <c r="E36" s="116"/>
      <c r="F36" s="4"/>
      <c r="G36" s="50"/>
      <c r="H36" s="70"/>
      <c r="I36" s="9"/>
      <c r="L36" s="40">
        <f t="shared" si="1"/>
        <v>0</v>
      </c>
      <c r="M36" s="40">
        <f t="shared" si="2"/>
        <v>0</v>
      </c>
    </row>
    <row r="37" spans="1:13" x14ac:dyDescent="0.25">
      <c r="A37" s="80">
        <f t="shared" si="3"/>
        <v>18</v>
      </c>
      <c r="B37" s="131">
        <f t="shared" si="0"/>
        <v>0</v>
      </c>
      <c r="C37" s="343"/>
      <c r="D37" s="116"/>
      <c r="E37" s="116"/>
      <c r="F37" s="4"/>
      <c r="G37" s="50"/>
      <c r="H37" s="70"/>
      <c r="I37" s="9"/>
      <c r="L37" s="40">
        <f t="shared" si="1"/>
        <v>0</v>
      </c>
      <c r="M37" s="40">
        <f t="shared" si="2"/>
        <v>0</v>
      </c>
    </row>
    <row r="38" spans="1:13" x14ac:dyDescent="0.25">
      <c r="A38" s="80">
        <f t="shared" si="3"/>
        <v>19</v>
      </c>
      <c r="B38" s="131">
        <f t="shared" si="0"/>
        <v>0</v>
      </c>
      <c r="C38" s="343"/>
      <c r="D38" s="116"/>
      <c r="E38" s="116"/>
      <c r="F38" s="4"/>
      <c r="G38" s="50"/>
      <c r="H38" s="70"/>
      <c r="I38" s="9"/>
      <c r="L38" s="40">
        <f t="shared" si="1"/>
        <v>0</v>
      </c>
      <c r="M38" s="40">
        <f t="shared" si="2"/>
        <v>0</v>
      </c>
    </row>
    <row r="39" spans="1:13" x14ac:dyDescent="0.25">
      <c r="A39" s="80">
        <f t="shared" si="3"/>
        <v>20</v>
      </c>
      <c r="B39" s="131">
        <f t="shared" si="0"/>
        <v>0</v>
      </c>
      <c r="C39" s="343"/>
      <c r="D39" s="116"/>
      <c r="E39" s="116"/>
      <c r="F39" s="4"/>
      <c r="G39" s="50"/>
      <c r="H39" s="70"/>
      <c r="I39" s="9"/>
      <c r="L39" s="40">
        <f t="shared" si="1"/>
        <v>0</v>
      </c>
      <c r="M39" s="40">
        <f t="shared" si="2"/>
        <v>0</v>
      </c>
    </row>
    <row r="40" spans="1:13" x14ac:dyDescent="0.25">
      <c r="A40" s="80">
        <f t="shared" si="3"/>
        <v>21</v>
      </c>
      <c r="B40" s="131">
        <f t="shared" si="0"/>
        <v>0</v>
      </c>
      <c r="C40" s="343"/>
      <c r="D40" s="116"/>
      <c r="E40" s="116"/>
      <c r="F40" s="4"/>
      <c r="G40" s="50"/>
      <c r="H40" s="70"/>
      <c r="I40" s="9"/>
      <c r="L40" s="40">
        <f t="shared" si="1"/>
        <v>0</v>
      </c>
      <c r="M40" s="40">
        <f t="shared" si="2"/>
        <v>0</v>
      </c>
    </row>
    <row r="41" spans="1:13" x14ac:dyDescent="0.25">
      <c r="A41" s="80">
        <f t="shared" si="3"/>
        <v>22</v>
      </c>
      <c r="B41" s="131">
        <f t="shared" si="0"/>
        <v>0</v>
      </c>
      <c r="C41" s="343"/>
      <c r="D41" s="116"/>
      <c r="E41" s="116"/>
      <c r="F41" s="4"/>
      <c r="G41" s="50"/>
      <c r="H41" s="70"/>
      <c r="I41" s="9"/>
      <c r="L41" s="40">
        <f t="shared" si="1"/>
        <v>0</v>
      </c>
      <c r="M41" s="40">
        <f t="shared" si="2"/>
        <v>0</v>
      </c>
    </row>
    <row r="42" spans="1:13" x14ac:dyDescent="0.25">
      <c r="A42" s="80">
        <f t="shared" si="3"/>
        <v>23</v>
      </c>
      <c r="B42" s="131">
        <f t="shared" si="0"/>
        <v>0</v>
      </c>
      <c r="C42" s="343"/>
      <c r="D42" s="116"/>
      <c r="E42" s="116"/>
      <c r="F42" s="4"/>
      <c r="G42" s="50"/>
      <c r="H42" s="70"/>
      <c r="I42" s="9"/>
      <c r="L42" s="40">
        <f t="shared" si="1"/>
        <v>0</v>
      </c>
      <c r="M42" s="40">
        <f t="shared" si="2"/>
        <v>0</v>
      </c>
    </row>
    <row r="43" spans="1:13" x14ac:dyDescent="0.25">
      <c r="A43" s="80">
        <f t="shared" si="3"/>
        <v>24</v>
      </c>
      <c r="B43" s="131">
        <f t="shared" si="0"/>
        <v>0</v>
      </c>
      <c r="C43" s="343"/>
      <c r="D43" s="116"/>
      <c r="E43" s="116"/>
      <c r="F43" s="4"/>
      <c r="G43" s="50"/>
      <c r="H43" s="70"/>
      <c r="I43" s="9"/>
      <c r="L43" s="40">
        <f t="shared" si="1"/>
        <v>0</v>
      </c>
      <c r="M43" s="40">
        <f t="shared" si="2"/>
        <v>0</v>
      </c>
    </row>
    <row r="44" spans="1:13" x14ac:dyDescent="0.25">
      <c r="A44" s="80">
        <f t="shared" si="3"/>
        <v>25</v>
      </c>
      <c r="B44" s="131">
        <f t="shared" si="0"/>
        <v>0</v>
      </c>
      <c r="C44" s="343"/>
      <c r="D44" s="116"/>
      <c r="E44" s="116"/>
      <c r="F44" s="4"/>
      <c r="G44" s="50"/>
      <c r="H44" s="70"/>
      <c r="I44" s="9"/>
      <c r="L44" s="40">
        <f t="shared" si="1"/>
        <v>0</v>
      </c>
      <c r="M44" s="40">
        <f t="shared" si="2"/>
        <v>0</v>
      </c>
    </row>
    <row r="45" spans="1:13" x14ac:dyDescent="0.25">
      <c r="A45" s="80">
        <f t="shared" si="3"/>
        <v>26</v>
      </c>
      <c r="B45" s="131">
        <f t="shared" si="0"/>
        <v>0</v>
      </c>
      <c r="C45" s="343"/>
      <c r="D45" s="116"/>
      <c r="E45" s="116"/>
      <c r="F45" s="4"/>
      <c r="G45" s="50"/>
      <c r="H45" s="70"/>
      <c r="I45" s="9"/>
      <c r="L45" s="40">
        <f t="shared" si="1"/>
        <v>0</v>
      </c>
      <c r="M45" s="40">
        <f t="shared" si="2"/>
        <v>0</v>
      </c>
    </row>
    <row r="46" spans="1:13" x14ac:dyDescent="0.25">
      <c r="A46" s="80">
        <f t="shared" si="3"/>
        <v>27</v>
      </c>
      <c r="B46" s="131">
        <f t="shared" si="0"/>
        <v>0</v>
      </c>
      <c r="C46" s="343"/>
      <c r="D46" s="116"/>
      <c r="E46" s="116"/>
      <c r="F46" s="4"/>
      <c r="G46" s="50"/>
      <c r="H46" s="70"/>
      <c r="I46" s="9"/>
      <c r="L46" s="40">
        <f t="shared" si="1"/>
        <v>0</v>
      </c>
      <c r="M46" s="40">
        <f t="shared" si="2"/>
        <v>0</v>
      </c>
    </row>
    <row r="47" spans="1:13" x14ac:dyDescent="0.25">
      <c r="A47" s="80">
        <f t="shared" si="3"/>
        <v>28</v>
      </c>
      <c r="B47" s="131">
        <f t="shared" si="0"/>
        <v>0</v>
      </c>
      <c r="C47" s="343"/>
      <c r="D47" s="116"/>
      <c r="E47" s="116"/>
      <c r="F47" s="4"/>
      <c r="G47" s="50"/>
      <c r="H47" s="70"/>
      <c r="I47" s="9"/>
      <c r="L47" s="40">
        <f t="shared" si="1"/>
        <v>0</v>
      </c>
      <c r="M47" s="40">
        <f t="shared" si="2"/>
        <v>0</v>
      </c>
    </row>
    <row r="48" spans="1:13" x14ac:dyDescent="0.25">
      <c r="A48" s="80">
        <f t="shared" si="3"/>
        <v>29</v>
      </c>
      <c r="B48" s="131">
        <f t="shared" si="0"/>
        <v>0</v>
      </c>
      <c r="C48" s="343"/>
      <c r="D48" s="116"/>
      <c r="E48" s="116"/>
      <c r="F48" s="4"/>
      <c r="G48" s="50"/>
      <c r="H48" s="70"/>
      <c r="I48" s="9"/>
      <c r="L48" s="40">
        <f t="shared" si="1"/>
        <v>0</v>
      </c>
      <c r="M48" s="40">
        <f t="shared" si="2"/>
        <v>0</v>
      </c>
    </row>
    <row r="49" spans="1:13" x14ac:dyDescent="0.25">
      <c r="A49" s="80">
        <f t="shared" si="3"/>
        <v>30</v>
      </c>
      <c r="B49" s="131">
        <f t="shared" si="0"/>
        <v>0</v>
      </c>
      <c r="C49" s="343"/>
      <c r="D49" s="116"/>
      <c r="E49" s="116"/>
      <c r="F49" s="4"/>
      <c r="G49" s="50"/>
      <c r="H49" s="70"/>
      <c r="I49" s="9"/>
      <c r="L49" s="40">
        <f t="shared" si="1"/>
        <v>0</v>
      </c>
      <c r="M49" s="40">
        <f t="shared" si="2"/>
        <v>0</v>
      </c>
    </row>
    <row r="50" spans="1:13" x14ac:dyDescent="0.25">
      <c r="A50" s="80">
        <f t="shared" si="3"/>
        <v>31</v>
      </c>
      <c r="B50" s="131">
        <f t="shared" si="0"/>
        <v>0</v>
      </c>
      <c r="C50" s="343"/>
      <c r="D50" s="116"/>
      <c r="E50" s="116"/>
      <c r="F50" s="4"/>
      <c r="G50" s="50"/>
      <c r="H50" s="70"/>
      <c r="I50" s="9"/>
      <c r="L50" s="40">
        <f t="shared" si="1"/>
        <v>0</v>
      </c>
      <c r="M50" s="40">
        <f t="shared" si="2"/>
        <v>0</v>
      </c>
    </row>
    <row r="51" spans="1:13" x14ac:dyDescent="0.25">
      <c r="A51" s="80">
        <f t="shared" si="3"/>
        <v>32</v>
      </c>
      <c r="B51" s="131">
        <f t="shared" si="0"/>
        <v>0</v>
      </c>
      <c r="C51" s="343"/>
      <c r="D51" s="116"/>
      <c r="E51" s="116"/>
      <c r="F51" s="4"/>
      <c r="G51" s="50"/>
      <c r="H51" s="70"/>
      <c r="I51" s="9"/>
      <c r="L51" s="40">
        <f t="shared" si="1"/>
        <v>0</v>
      </c>
      <c r="M51" s="40">
        <f t="shared" si="2"/>
        <v>0</v>
      </c>
    </row>
    <row r="52" spans="1:13" x14ac:dyDescent="0.25">
      <c r="A52" s="80">
        <f t="shared" si="3"/>
        <v>33</v>
      </c>
      <c r="B52" s="131">
        <f t="shared" si="0"/>
        <v>0</v>
      </c>
      <c r="C52" s="343"/>
      <c r="D52" s="116"/>
      <c r="E52" s="116"/>
      <c r="F52" s="4"/>
      <c r="G52" s="50"/>
      <c r="H52" s="70"/>
      <c r="I52" s="9"/>
      <c r="L52" s="40">
        <f t="shared" si="1"/>
        <v>0</v>
      </c>
      <c r="M52" s="40">
        <f t="shared" si="2"/>
        <v>0</v>
      </c>
    </row>
    <row r="53" spans="1:13" x14ac:dyDescent="0.25">
      <c r="A53" s="80">
        <f t="shared" si="3"/>
        <v>34</v>
      </c>
      <c r="B53" s="131">
        <f t="shared" si="0"/>
        <v>0</v>
      </c>
      <c r="C53" s="343"/>
      <c r="D53" s="116"/>
      <c r="E53" s="116"/>
      <c r="F53" s="4"/>
      <c r="G53" s="50"/>
      <c r="H53" s="70"/>
      <c r="I53" s="9"/>
      <c r="L53" s="40">
        <f t="shared" si="1"/>
        <v>0</v>
      </c>
      <c r="M53" s="40">
        <f t="shared" si="2"/>
        <v>0</v>
      </c>
    </row>
    <row r="54" spans="1:13" x14ac:dyDescent="0.25">
      <c r="A54" s="80">
        <f t="shared" si="3"/>
        <v>35</v>
      </c>
      <c r="B54" s="131">
        <f t="shared" si="0"/>
        <v>0</v>
      </c>
      <c r="C54" s="343"/>
      <c r="D54" s="116"/>
      <c r="E54" s="116"/>
      <c r="F54" s="4"/>
      <c r="G54" s="50"/>
      <c r="H54" s="70"/>
      <c r="I54" s="9"/>
      <c r="L54" s="40">
        <f t="shared" si="1"/>
        <v>0</v>
      </c>
      <c r="M54" s="40">
        <f t="shared" si="2"/>
        <v>0</v>
      </c>
    </row>
    <row r="55" spans="1:13" x14ac:dyDescent="0.25">
      <c r="A55" s="80">
        <f t="shared" si="3"/>
        <v>36</v>
      </c>
      <c r="B55" s="131">
        <f t="shared" si="0"/>
        <v>0</v>
      </c>
      <c r="C55" s="343"/>
      <c r="D55" s="116"/>
      <c r="E55" s="116"/>
      <c r="F55" s="4"/>
      <c r="G55" s="50"/>
      <c r="H55" s="70"/>
      <c r="I55" s="9"/>
      <c r="L55" s="40">
        <f t="shared" si="1"/>
        <v>0</v>
      </c>
      <c r="M55" s="40">
        <f t="shared" si="2"/>
        <v>0</v>
      </c>
    </row>
    <row r="56" spans="1:13" x14ac:dyDescent="0.25">
      <c r="A56" s="80">
        <f t="shared" si="3"/>
        <v>37</v>
      </c>
      <c r="B56" s="131">
        <f t="shared" si="0"/>
        <v>0</v>
      </c>
      <c r="C56" s="343"/>
      <c r="D56" s="116"/>
      <c r="E56" s="116"/>
      <c r="F56" s="4"/>
      <c r="G56" s="50"/>
      <c r="H56" s="70"/>
      <c r="I56" s="9"/>
      <c r="L56" s="40">
        <f t="shared" si="1"/>
        <v>0</v>
      </c>
      <c r="M56" s="40">
        <f t="shared" si="2"/>
        <v>0</v>
      </c>
    </row>
    <row r="57" spans="1:13" x14ac:dyDescent="0.25">
      <c r="A57" s="80">
        <f t="shared" si="3"/>
        <v>38</v>
      </c>
      <c r="B57" s="131">
        <f t="shared" si="0"/>
        <v>0</v>
      </c>
      <c r="C57" s="343"/>
      <c r="D57" s="116"/>
      <c r="E57" s="116"/>
      <c r="F57" s="4"/>
      <c r="G57" s="50"/>
      <c r="H57" s="70"/>
      <c r="I57" s="9"/>
      <c r="L57" s="40">
        <f t="shared" si="1"/>
        <v>0</v>
      </c>
      <c r="M57" s="40">
        <f t="shared" si="2"/>
        <v>0</v>
      </c>
    </row>
    <row r="58" spans="1:13" x14ac:dyDescent="0.25">
      <c r="A58" s="80">
        <f t="shared" si="3"/>
        <v>39</v>
      </c>
      <c r="B58" s="131">
        <f t="shared" si="0"/>
        <v>0</v>
      </c>
      <c r="C58" s="343"/>
      <c r="D58" s="116"/>
      <c r="E58" s="116"/>
      <c r="F58" s="4"/>
      <c r="G58" s="50"/>
      <c r="H58" s="70"/>
      <c r="I58" s="9"/>
      <c r="L58" s="40">
        <f t="shared" si="1"/>
        <v>0</v>
      </c>
      <c r="M58" s="40">
        <f t="shared" si="2"/>
        <v>0</v>
      </c>
    </row>
    <row r="59" spans="1:13" x14ac:dyDescent="0.25">
      <c r="A59" s="80">
        <f t="shared" si="3"/>
        <v>40</v>
      </c>
      <c r="B59" s="131">
        <f t="shared" si="0"/>
        <v>0</v>
      </c>
      <c r="C59" s="343"/>
      <c r="D59" s="116"/>
      <c r="E59" s="116"/>
      <c r="F59" s="4"/>
      <c r="G59" s="50"/>
      <c r="H59" s="70"/>
      <c r="I59" s="9"/>
      <c r="L59" s="40">
        <f t="shared" si="1"/>
        <v>0</v>
      </c>
      <c r="M59" s="40">
        <f t="shared" si="2"/>
        <v>0</v>
      </c>
    </row>
    <row r="60" spans="1:13" x14ac:dyDescent="0.25">
      <c r="A60" s="80">
        <f t="shared" si="3"/>
        <v>41</v>
      </c>
      <c r="B60" s="131">
        <f t="shared" si="0"/>
        <v>0</v>
      </c>
      <c r="C60" s="343"/>
      <c r="D60" s="116"/>
      <c r="E60" s="116"/>
      <c r="F60" s="4"/>
      <c r="G60" s="50"/>
      <c r="H60" s="70"/>
      <c r="I60" s="9"/>
      <c r="L60" s="40">
        <f t="shared" si="1"/>
        <v>0</v>
      </c>
      <c r="M60" s="40">
        <f t="shared" si="2"/>
        <v>0</v>
      </c>
    </row>
    <row r="61" spans="1:13" x14ac:dyDescent="0.25">
      <c r="A61" s="80">
        <f t="shared" si="3"/>
        <v>42</v>
      </c>
      <c r="B61" s="131">
        <f t="shared" si="0"/>
        <v>0</v>
      </c>
      <c r="C61" s="343"/>
      <c r="D61" s="116"/>
      <c r="E61" s="116"/>
      <c r="F61" s="4"/>
      <c r="G61" s="50"/>
      <c r="H61" s="70"/>
      <c r="I61" s="9"/>
      <c r="L61" s="40">
        <f t="shared" si="1"/>
        <v>0</v>
      </c>
      <c r="M61" s="40">
        <f t="shared" si="2"/>
        <v>0</v>
      </c>
    </row>
    <row r="62" spans="1:13" x14ac:dyDescent="0.25">
      <c r="A62" s="80">
        <f t="shared" si="3"/>
        <v>43</v>
      </c>
      <c r="B62" s="131">
        <f t="shared" si="0"/>
        <v>0</v>
      </c>
      <c r="C62" s="343"/>
      <c r="D62" s="116"/>
      <c r="E62" s="116"/>
      <c r="F62" s="4"/>
      <c r="G62" s="50"/>
      <c r="H62" s="70"/>
      <c r="I62" s="9"/>
      <c r="L62" s="40">
        <f t="shared" si="1"/>
        <v>0</v>
      </c>
      <c r="M62" s="40">
        <f t="shared" si="2"/>
        <v>0</v>
      </c>
    </row>
    <row r="63" spans="1:13" x14ac:dyDescent="0.25">
      <c r="A63" s="80">
        <f t="shared" si="3"/>
        <v>44</v>
      </c>
      <c r="B63" s="131">
        <f t="shared" si="0"/>
        <v>0</v>
      </c>
      <c r="C63" s="343"/>
      <c r="D63" s="116"/>
      <c r="E63" s="116"/>
      <c r="F63" s="4"/>
      <c r="G63" s="50"/>
      <c r="H63" s="70"/>
      <c r="I63" s="9"/>
      <c r="L63" s="40">
        <f t="shared" si="1"/>
        <v>0</v>
      </c>
      <c r="M63" s="40">
        <f t="shared" si="2"/>
        <v>0</v>
      </c>
    </row>
    <row r="64" spans="1:13" x14ac:dyDescent="0.25">
      <c r="A64" s="80">
        <f t="shared" si="3"/>
        <v>45</v>
      </c>
      <c r="B64" s="131">
        <f t="shared" si="0"/>
        <v>0</v>
      </c>
      <c r="C64" s="343"/>
      <c r="D64" s="116"/>
      <c r="E64" s="116"/>
      <c r="F64" s="4"/>
      <c r="G64" s="50"/>
      <c r="H64" s="70"/>
      <c r="I64" s="9"/>
      <c r="L64" s="40">
        <f t="shared" si="1"/>
        <v>0</v>
      </c>
      <c r="M64" s="40">
        <f t="shared" si="2"/>
        <v>0</v>
      </c>
    </row>
    <row r="65" spans="1:13" x14ac:dyDescent="0.25">
      <c r="A65" s="80">
        <f t="shared" si="3"/>
        <v>46</v>
      </c>
      <c r="B65" s="131">
        <f t="shared" si="0"/>
        <v>0</v>
      </c>
      <c r="C65" s="343"/>
      <c r="D65" s="116"/>
      <c r="E65" s="116"/>
      <c r="F65" s="4"/>
      <c r="G65" s="50"/>
      <c r="H65" s="70"/>
      <c r="I65" s="9"/>
      <c r="L65" s="40">
        <f t="shared" si="1"/>
        <v>0</v>
      </c>
      <c r="M65" s="40">
        <f t="shared" si="2"/>
        <v>0</v>
      </c>
    </row>
    <row r="66" spans="1:13" x14ac:dyDescent="0.25">
      <c r="A66" s="80">
        <f t="shared" si="3"/>
        <v>47</v>
      </c>
      <c r="B66" s="131">
        <f t="shared" si="0"/>
        <v>0</v>
      </c>
      <c r="C66" s="343"/>
      <c r="D66" s="116"/>
      <c r="E66" s="116"/>
      <c r="F66" s="4"/>
      <c r="G66" s="50"/>
      <c r="H66" s="70"/>
      <c r="I66" s="9"/>
      <c r="L66" s="40">
        <f t="shared" si="1"/>
        <v>0</v>
      </c>
      <c r="M66" s="40">
        <f t="shared" si="2"/>
        <v>0</v>
      </c>
    </row>
    <row r="67" spans="1:13" x14ac:dyDescent="0.25">
      <c r="A67" s="80">
        <f t="shared" si="3"/>
        <v>48</v>
      </c>
      <c r="B67" s="131">
        <f t="shared" si="0"/>
        <v>0</v>
      </c>
      <c r="C67" s="343"/>
      <c r="D67" s="116"/>
      <c r="E67" s="116"/>
      <c r="F67" s="4"/>
      <c r="G67" s="50"/>
      <c r="H67" s="70"/>
      <c r="I67" s="9"/>
      <c r="L67" s="40">
        <f t="shared" si="1"/>
        <v>0</v>
      </c>
      <c r="M67" s="40">
        <f t="shared" si="2"/>
        <v>0</v>
      </c>
    </row>
    <row r="68" spans="1:13" x14ac:dyDescent="0.25">
      <c r="A68" s="80">
        <f t="shared" si="3"/>
        <v>49</v>
      </c>
      <c r="B68" s="131">
        <f t="shared" si="0"/>
        <v>0</v>
      </c>
      <c r="C68" s="343"/>
      <c r="D68" s="116"/>
      <c r="E68" s="116"/>
      <c r="F68" s="4"/>
      <c r="G68" s="50"/>
      <c r="H68" s="70"/>
      <c r="I68" s="9"/>
      <c r="L68" s="40">
        <f t="shared" si="1"/>
        <v>0</v>
      </c>
      <c r="M68" s="40">
        <f t="shared" si="2"/>
        <v>0</v>
      </c>
    </row>
    <row r="69" spans="1:13" x14ac:dyDescent="0.25">
      <c r="A69" s="80">
        <f t="shared" si="3"/>
        <v>50</v>
      </c>
      <c r="B69" s="131">
        <f t="shared" si="0"/>
        <v>0</v>
      </c>
      <c r="C69" s="343"/>
      <c r="D69" s="116"/>
      <c r="E69" s="116"/>
      <c r="F69" s="4"/>
      <c r="G69" s="50"/>
      <c r="H69" s="70"/>
      <c r="I69" s="9"/>
      <c r="L69" s="40">
        <f t="shared" si="1"/>
        <v>0</v>
      </c>
      <c r="M69" s="40">
        <f t="shared" si="2"/>
        <v>0</v>
      </c>
    </row>
    <row r="70" spans="1:13" x14ac:dyDescent="0.25">
      <c r="A70" s="80">
        <f t="shared" si="3"/>
        <v>51</v>
      </c>
      <c r="B70" s="131">
        <f t="shared" si="0"/>
        <v>0</v>
      </c>
      <c r="C70" s="343"/>
      <c r="D70" s="116"/>
      <c r="E70" s="116"/>
      <c r="F70" s="4"/>
      <c r="G70" s="50"/>
      <c r="H70" s="70"/>
      <c r="I70" s="9"/>
      <c r="L70" s="40">
        <f t="shared" si="1"/>
        <v>0</v>
      </c>
      <c r="M70" s="40">
        <f t="shared" si="2"/>
        <v>0</v>
      </c>
    </row>
    <row r="71" spans="1:13" x14ac:dyDescent="0.25">
      <c r="A71" s="80">
        <f t="shared" si="3"/>
        <v>52</v>
      </c>
      <c r="B71" s="131">
        <f t="shared" si="0"/>
        <v>0</v>
      </c>
      <c r="C71" s="343"/>
      <c r="D71" s="116"/>
      <c r="E71" s="116"/>
      <c r="F71" s="4"/>
      <c r="G71" s="50"/>
      <c r="H71" s="70"/>
      <c r="I71" s="9"/>
      <c r="L71" s="40">
        <f t="shared" si="1"/>
        <v>0</v>
      </c>
      <c r="M71" s="40">
        <f t="shared" si="2"/>
        <v>0</v>
      </c>
    </row>
    <row r="72" spans="1:13" x14ac:dyDescent="0.25">
      <c r="A72" s="80">
        <f t="shared" si="3"/>
        <v>53</v>
      </c>
      <c r="B72" s="131">
        <f t="shared" si="0"/>
        <v>0</v>
      </c>
      <c r="C72" s="343"/>
      <c r="D72" s="116"/>
      <c r="E72" s="116"/>
      <c r="F72" s="4"/>
      <c r="G72" s="50"/>
      <c r="H72" s="70"/>
      <c r="I72" s="9"/>
      <c r="L72" s="40">
        <f t="shared" si="1"/>
        <v>0</v>
      </c>
      <c r="M72" s="40">
        <f t="shared" si="2"/>
        <v>0</v>
      </c>
    </row>
    <row r="73" spans="1:13" x14ac:dyDescent="0.25">
      <c r="A73" s="80">
        <f t="shared" si="3"/>
        <v>54</v>
      </c>
      <c r="B73" s="131">
        <f t="shared" si="0"/>
        <v>0</v>
      </c>
      <c r="C73" s="343"/>
      <c r="D73" s="116"/>
      <c r="E73" s="116"/>
      <c r="F73" s="4"/>
      <c r="G73" s="50"/>
      <c r="H73" s="70"/>
      <c r="I73" s="9"/>
      <c r="L73" s="40">
        <f t="shared" si="1"/>
        <v>0</v>
      </c>
      <c r="M73" s="40">
        <f t="shared" si="2"/>
        <v>0</v>
      </c>
    </row>
    <row r="74" spans="1:13" x14ac:dyDescent="0.25">
      <c r="A74" s="80">
        <f t="shared" si="3"/>
        <v>55</v>
      </c>
      <c r="B74" s="131">
        <f t="shared" si="0"/>
        <v>0</v>
      </c>
      <c r="C74" s="343"/>
      <c r="D74" s="116"/>
      <c r="E74" s="116"/>
      <c r="F74" s="4"/>
      <c r="G74" s="50"/>
      <c r="H74" s="70"/>
      <c r="I74" s="9"/>
      <c r="L74" s="40">
        <f t="shared" si="1"/>
        <v>0</v>
      </c>
      <c r="M74" s="40">
        <f t="shared" si="2"/>
        <v>0</v>
      </c>
    </row>
    <row r="75" spans="1:13" x14ac:dyDescent="0.25">
      <c r="A75" s="80">
        <f t="shared" si="3"/>
        <v>56</v>
      </c>
      <c r="B75" s="131">
        <f t="shared" si="0"/>
        <v>0</v>
      </c>
      <c r="C75" s="343"/>
      <c r="D75" s="116"/>
      <c r="E75" s="116"/>
      <c r="F75" s="4"/>
      <c r="G75" s="50"/>
      <c r="H75" s="70"/>
      <c r="I75" s="9"/>
      <c r="L75" s="40">
        <f t="shared" si="1"/>
        <v>0</v>
      </c>
      <c r="M75" s="40">
        <f t="shared" si="2"/>
        <v>0</v>
      </c>
    </row>
    <row r="76" spans="1:13" x14ac:dyDescent="0.25">
      <c r="A76" s="80">
        <f t="shared" si="3"/>
        <v>57</v>
      </c>
      <c r="B76" s="131">
        <f t="shared" si="0"/>
        <v>0</v>
      </c>
      <c r="C76" s="343"/>
      <c r="D76" s="116"/>
      <c r="E76" s="116"/>
      <c r="F76" s="4"/>
      <c r="G76" s="50"/>
      <c r="H76" s="70"/>
      <c r="I76" s="9"/>
      <c r="L76" s="40">
        <f t="shared" si="1"/>
        <v>0</v>
      </c>
      <c r="M76" s="40">
        <f t="shared" si="2"/>
        <v>0</v>
      </c>
    </row>
    <row r="77" spans="1:13" x14ac:dyDescent="0.25">
      <c r="A77" s="80">
        <f t="shared" si="3"/>
        <v>58</v>
      </c>
      <c r="B77" s="131">
        <f t="shared" si="0"/>
        <v>0</v>
      </c>
      <c r="C77" s="343"/>
      <c r="D77" s="116"/>
      <c r="E77" s="116"/>
      <c r="F77" s="4"/>
      <c r="G77" s="50"/>
      <c r="H77" s="70"/>
      <c r="I77" s="9"/>
      <c r="L77" s="40">
        <f t="shared" si="1"/>
        <v>0</v>
      </c>
      <c r="M77" s="40">
        <f t="shared" si="2"/>
        <v>0</v>
      </c>
    </row>
    <row r="78" spans="1:13" x14ac:dyDescent="0.25">
      <c r="A78" s="80">
        <f t="shared" si="3"/>
        <v>59</v>
      </c>
      <c r="B78" s="131">
        <f t="shared" si="0"/>
        <v>0</v>
      </c>
      <c r="C78" s="343"/>
      <c r="D78" s="116"/>
      <c r="E78" s="116"/>
      <c r="F78" s="4"/>
      <c r="G78" s="50"/>
      <c r="H78" s="70"/>
      <c r="I78" s="9"/>
      <c r="L78" s="40">
        <f t="shared" si="1"/>
        <v>0</v>
      </c>
      <c r="M78" s="40">
        <f t="shared" si="2"/>
        <v>0</v>
      </c>
    </row>
    <row r="79" spans="1:13" x14ac:dyDescent="0.25">
      <c r="A79" s="80">
        <f t="shared" si="3"/>
        <v>60</v>
      </c>
      <c r="B79" s="131">
        <f t="shared" si="0"/>
        <v>0</v>
      </c>
      <c r="C79" s="343"/>
      <c r="D79" s="116"/>
      <c r="E79" s="116"/>
      <c r="F79" s="4"/>
      <c r="G79" s="50"/>
      <c r="H79" s="70"/>
      <c r="I79" s="9"/>
      <c r="L79" s="40">
        <f t="shared" si="1"/>
        <v>0</v>
      </c>
      <c r="M79" s="40">
        <f t="shared" si="2"/>
        <v>0</v>
      </c>
    </row>
    <row r="80" spans="1:13" x14ac:dyDescent="0.25">
      <c r="A80" s="80">
        <f t="shared" si="3"/>
        <v>61</v>
      </c>
      <c r="B80" s="131">
        <f t="shared" si="0"/>
        <v>0</v>
      </c>
      <c r="C80" s="343"/>
      <c r="D80" s="116"/>
      <c r="E80" s="116"/>
      <c r="F80" s="4"/>
      <c r="G80" s="50"/>
      <c r="H80" s="70"/>
      <c r="I80" s="9"/>
      <c r="L80" s="40">
        <f t="shared" si="1"/>
        <v>0</v>
      </c>
      <c r="M80" s="40">
        <f t="shared" si="2"/>
        <v>0</v>
      </c>
    </row>
    <row r="81" spans="1:13" x14ac:dyDescent="0.25">
      <c r="A81" s="80">
        <f t="shared" si="3"/>
        <v>62</v>
      </c>
      <c r="B81" s="131">
        <f t="shared" si="0"/>
        <v>0</v>
      </c>
      <c r="C81" s="343"/>
      <c r="D81" s="116"/>
      <c r="E81" s="116"/>
      <c r="F81" s="4"/>
      <c r="G81" s="50"/>
      <c r="H81" s="70"/>
      <c r="I81" s="9"/>
      <c r="L81" s="40">
        <f t="shared" si="1"/>
        <v>0</v>
      </c>
      <c r="M81" s="40">
        <f t="shared" si="2"/>
        <v>0</v>
      </c>
    </row>
    <row r="82" spans="1:13" x14ac:dyDescent="0.25">
      <c r="A82" s="80">
        <f t="shared" si="3"/>
        <v>63</v>
      </c>
      <c r="B82" s="131">
        <f t="shared" si="0"/>
        <v>0</v>
      </c>
      <c r="C82" s="343"/>
      <c r="D82" s="116"/>
      <c r="E82" s="116"/>
      <c r="F82" s="4"/>
      <c r="G82" s="50"/>
      <c r="H82" s="70"/>
      <c r="I82" s="9"/>
      <c r="L82" s="40">
        <f t="shared" si="1"/>
        <v>0</v>
      </c>
      <c r="M82" s="40">
        <f t="shared" si="2"/>
        <v>0</v>
      </c>
    </row>
    <row r="83" spans="1:13" x14ac:dyDescent="0.25">
      <c r="A83" s="80">
        <f t="shared" si="3"/>
        <v>64</v>
      </c>
      <c r="B83" s="131">
        <f t="shared" si="0"/>
        <v>0</v>
      </c>
      <c r="C83" s="343"/>
      <c r="D83" s="116"/>
      <c r="E83" s="116"/>
      <c r="F83" s="4"/>
      <c r="G83" s="50"/>
      <c r="H83" s="70"/>
      <c r="I83" s="9"/>
      <c r="L83" s="40">
        <f t="shared" si="1"/>
        <v>0</v>
      </c>
      <c r="M83" s="40">
        <f t="shared" si="2"/>
        <v>0</v>
      </c>
    </row>
    <row r="84" spans="1:13" x14ac:dyDescent="0.25">
      <c r="A84" s="80">
        <f t="shared" si="3"/>
        <v>65</v>
      </c>
      <c r="B84" s="131">
        <f t="shared" ref="B84:B147" si="4">IF(ISBLANK(E84),0,VLOOKUP(TRIM(E84),AllVarieties,4,FALSE))</f>
        <v>0</v>
      </c>
      <c r="C84" s="343"/>
      <c r="D84" s="116"/>
      <c r="E84" s="116"/>
      <c r="F84" s="4"/>
      <c r="G84" s="50"/>
      <c r="H84" s="70"/>
      <c r="I84" s="9"/>
      <c r="L84" s="40">
        <f t="shared" si="1"/>
        <v>0</v>
      </c>
      <c r="M84" s="40">
        <f t="shared" si="2"/>
        <v>0</v>
      </c>
    </row>
    <row r="85" spans="1:13" x14ac:dyDescent="0.25">
      <c r="A85" s="80">
        <f t="shared" si="3"/>
        <v>66</v>
      </c>
      <c r="B85" s="131">
        <f t="shared" si="4"/>
        <v>0</v>
      </c>
      <c r="C85" s="343"/>
      <c r="D85" s="116"/>
      <c r="E85" s="116"/>
      <c r="F85" s="4"/>
      <c r="G85" s="50"/>
      <c r="H85" s="70"/>
      <c r="I85" s="9"/>
      <c r="L85" s="40">
        <f t="shared" ref="L85:L148" si="5">IF(ISNA(+B85),1,0)</f>
        <v>0</v>
      </c>
      <c r="M85" s="40">
        <f t="shared" ref="M85:M148" si="6">IF(ISERR(+B85),1,0)</f>
        <v>0</v>
      </c>
    </row>
    <row r="86" spans="1:13" x14ac:dyDescent="0.25">
      <c r="A86" s="80">
        <f t="shared" si="3"/>
        <v>67</v>
      </c>
      <c r="B86" s="131">
        <f t="shared" si="4"/>
        <v>0</v>
      </c>
      <c r="C86" s="343"/>
      <c r="D86" s="116"/>
      <c r="E86" s="116"/>
      <c r="F86" s="4"/>
      <c r="G86" s="50"/>
      <c r="H86" s="70"/>
      <c r="I86" s="9"/>
      <c r="L86" s="40">
        <f t="shared" si="5"/>
        <v>0</v>
      </c>
      <c r="M86" s="40">
        <f t="shared" si="6"/>
        <v>0</v>
      </c>
    </row>
    <row r="87" spans="1:13" x14ac:dyDescent="0.25">
      <c r="A87" s="80">
        <f t="shared" si="3"/>
        <v>68</v>
      </c>
      <c r="B87" s="131">
        <f t="shared" si="4"/>
        <v>0</v>
      </c>
      <c r="C87" s="343"/>
      <c r="D87" s="116"/>
      <c r="E87" s="116"/>
      <c r="F87" s="4"/>
      <c r="G87" s="50"/>
      <c r="H87" s="70"/>
      <c r="I87" s="9"/>
      <c r="L87" s="40">
        <f t="shared" si="5"/>
        <v>0</v>
      </c>
      <c r="M87" s="40">
        <f t="shared" si="6"/>
        <v>0</v>
      </c>
    </row>
    <row r="88" spans="1:13" x14ac:dyDescent="0.25">
      <c r="A88" s="80">
        <f t="shared" si="3"/>
        <v>69</v>
      </c>
      <c r="B88" s="131">
        <f t="shared" si="4"/>
        <v>0</v>
      </c>
      <c r="C88" s="343"/>
      <c r="D88" s="116"/>
      <c r="E88" s="116"/>
      <c r="F88" s="4"/>
      <c r="G88" s="50"/>
      <c r="H88" s="70"/>
      <c r="I88" s="9"/>
      <c r="L88" s="40">
        <f t="shared" si="5"/>
        <v>0</v>
      </c>
      <c r="M88" s="40">
        <f t="shared" si="6"/>
        <v>0</v>
      </c>
    </row>
    <row r="89" spans="1:13" x14ac:dyDescent="0.25">
      <c r="A89" s="80">
        <f t="shared" si="3"/>
        <v>70</v>
      </c>
      <c r="B89" s="131">
        <f t="shared" si="4"/>
        <v>0</v>
      </c>
      <c r="C89" s="343"/>
      <c r="D89" s="116"/>
      <c r="E89" s="116"/>
      <c r="F89" s="4"/>
      <c r="G89" s="50"/>
      <c r="H89" s="70"/>
      <c r="I89" s="9"/>
      <c r="L89" s="40">
        <f t="shared" si="5"/>
        <v>0</v>
      </c>
      <c r="M89" s="40">
        <f t="shared" si="6"/>
        <v>0</v>
      </c>
    </row>
    <row r="90" spans="1:13" x14ac:dyDescent="0.25">
      <c r="A90" s="80">
        <f t="shared" si="3"/>
        <v>71</v>
      </c>
      <c r="B90" s="131">
        <f t="shared" si="4"/>
        <v>0</v>
      </c>
      <c r="C90" s="343"/>
      <c r="D90" s="116"/>
      <c r="E90" s="116"/>
      <c r="F90" s="4"/>
      <c r="G90" s="50"/>
      <c r="H90" s="70"/>
      <c r="I90" s="9"/>
      <c r="L90" s="40">
        <f t="shared" si="5"/>
        <v>0</v>
      </c>
      <c r="M90" s="40">
        <f t="shared" si="6"/>
        <v>0</v>
      </c>
    </row>
    <row r="91" spans="1:13" x14ac:dyDescent="0.25">
      <c r="A91" s="80">
        <f t="shared" si="3"/>
        <v>72</v>
      </c>
      <c r="B91" s="131">
        <f t="shared" si="4"/>
        <v>0</v>
      </c>
      <c r="C91" s="343"/>
      <c r="D91" s="116"/>
      <c r="E91" s="116"/>
      <c r="F91" s="4"/>
      <c r="G91" s="50"/>
      <c r="H91" s="70"/>
      <c r="I91" s="9"/>
      <c r="L91" s="40">
        <f t="shared" si="5"/>
        <v>0</v>
      </c>
      <c r="M91" s="40">
        <f t="shared" si="6"/>
        <v>0</v>
      </c>
    </row>
    <row r="92" spans="1:13" x14ac:dyDescent="0.25">
      <c r="A92" s="80">
        <f t="shared" si="3"/>
        <v>73</v>
      </c>
      <c r="B92" s="131">
        <f t="shared" si="4"/>
        <v>0</v>
      </c>
      <c r="C92" s="343"/>
      <c r="D92" s="116"/>
      <c r="E92" s="116"/>
      <c r="F92" s="4"/>
      <c r="G92" s="50"/>
      <c r="H92" s="70"/>
      <c r="I92" s="9"/>
      <c r="L92" s="40">
        <f t="shared" si="5"/>
        <v>0</v>
      </c>
      <c r="M92" s="40">
        <f t="shared" si="6"/>
        <v>0</v>
      </c>
    </row>
    <row r="93" spans="1:13" x14ac:dyDescent="0.25">
      <c r="A93" s="80">
        <f t="shared" si="3"/>
        <v>74</v>
      </c>
      <c r="B93" s="131">
        <f t="shared" si="4"/>
        <v>0</v>
      </c>
      <c r="C93" s="343"/>
      <c r="D93" s="116"/>
      <c r="E93" s="116"/>
      <c r="F93" s="4"/>
      <c r="G93" s="50"/>
      <c r="H93" s="70"/>
      <c r="I93" s="9"/>
      <c r="L93" s="40">
        <f t="shared" si="5"/>
        <v>0</v>
      </c>
      <c r="M93" s="40">
        <f t="shared" si="6"/>
        <v>0</v>
      </c>
    </row>
    <row r="94" spans="1:13" x14ac:dyDescent="0.25">
      <c r="A94" s="80">
        <f t="shared" si="3"/>
        <v>75</v>
      </c>
      <c r="B94" s="131">
        <f t="shared" si="4"/>
        <v>0</v>
      </c>
      <c r="C94" s="343"/>
      <c r="D94" s="116"/>
      <c r="E94" s="116"/>
      <c r="F94" s="4"/>
      <c r="G94" s="50"/>
      <c r="H94" s="70"/>
      <c r="I94" s="9"/>
      <c r="L94" s="40">
        <f t="shared" si="5"/>
        <v>0</v>
      </c>
      <c r="M94" s="40">
        <f t="shared" si="6"/>
        <v>0</v>
      </c>
    </row>
    <row r="95" spans="1:13" x14ac:dyDescent="0.25">
      <c r="A95" s="80">
        <f t="shared" si="3"/>
        <v>76</v>
      </c>
      <c r="B95" s="131">
        <f t="shared" si="4"/>
        <v>0</v>
      </c>
      <c r="C95" s="343"/>
      <c r="D95" s="116"/>
      <c r="E95" s="116"/>
      <c r="F95" s="4"/>
      <c r="G95" s="50"/>
      <c r="H95" s="70"/>
      <c r="I95" s="9"/>
      <c r="L95" s="40">
        <f t="shared" si="5"/>
        <v>0</v>
      </c>
      <c r="M95" s="40">
        <f t="shared" si="6"/>
        <v>0</v>
      </c>
    </row>
    <row r="96" spans="1:13" x14ac:dyDescent="0.25">
      <c r="A96" s="80">
        <f t="shared" si="3"/>
        <v>77</v>
      </c>
      <c r="B96" s="131">
        <f t="shared" si="4"/>
        <v>0</v>
      </c>
      <c r="C96" s="343"/>
      <c r="D96" s="116"/>
      <c r="E96" s="116"/>
      <c r="F96" s="4"/>
      <c r="G96" s="50"/>
      <c r="H96" s="70"/>
      <c r="I96" s="9"/>
      <c r="L96" s="40">
        <f t="shared" si="5"/>
        <v>0</v>
      </c>
      <c r="M96" s="40">
        <f t="shared" si="6"/>
        <v>0</v>
      </c>
    </row>
    <row r="97" spans="1:13" x14ac:dyDescent="0.25">
      <c r="A97" s="80">
        <f t="shared" si="3"/>
        <v>78</v>
      </c>
      <c r="B97" s="131">
        <f t="shared" si="4"/>
        <v>0</v>
      </c>
      <c r="C97" s="343"/>
      <c r="D97" s="116"/>
      <c r="E97" s="116"/>
      <c r="F97" s="4"/>
      <c r="G97" s="50"/>
      <c r="H97" s="70"/>
      <c r="I97" s="9"/>
      <c r="L97" s="40">
        <f t="shared" si="5"/>
        <v>0</v>
      </c>
      <c r="M97" s="40">
        <f t="shared" si="6"/>
        <v>0</v>
      </c>
    </row>
    <row r="98" spans="1:13" x14ac:dyDescent="0.25">
      <c r="A98" s="80">
        <f t="shared" si="3"/>
        <v>79</v>
      </c>
      <c r="B98" s="131">
        <f t="shared" si="4"/>
        <v>0</v>
      </c>
      <c r="C98" s="343"/>
      <c r="D98" s="116"/>
      <c r="E98" s="116"/>
      <c r="F98" s="4"/>
      <c r="G98" s="50"/>
      <c r="H98" s="70"/>
      <c r="I98" s="9"/>
      <c r="L98" s="40">
        <f t="shared" si="5"/>
        <v>0</v>
      </c>
      <c r="M98" s="40">
        <f t="shared" si="6"/>
        <v>0</v>
      </c>
    </row>
    <row r="99" spans="1:13" x14ac:dyDescent="0.25">
      <c r="A99" s="80">
        <f t="shared" si="3"/>
        <v>80</v>
      </c>
      <c r="B99" s="131">
        <f t="shared" si="4"/>
        <v>0</v>
      </c>
      <c r="C99" s="343"/>
      <c r="D99" s="116"/>
      <c r="E99" s="116"/>
      <c r="F99" s="4"/>
      <c r="G99" s="50"/>
      <c r="H99" s="70"/>
      <c r="I99" s="9"/>
      <c r="L99" s="40">
        <f t="shared" si="5"/>
        <v>0</v>
      </c>
      <c r="M99" s="40">
        <f t="shared" si="6"/>
        <v>0</v>
      </c>
    </row>
    <row r="100" spans="1:13" x14ac:dyDescent="0.25">
      <c r="A100" s="80">
        <f t="shared" si="3"/>
        <v>81</v>
      </c>
      <c r="B100" s="131">
        <f t="shared" si="4"/>
        <v>0</v>
      </c>
      <c r="C100" s="343"/>
      <c r="D100" s="116"/>
      <c r="E100" s="116"/>
      <c r="F100" s="4"/>
      <c r="G100" s="50"/>
      <c r="H100" s="70"/>
      <c r="I100" s="9"/>
      <c r="L100" s="40">
        <f t="shared" si="5"/>
        <v>0</v>
      </c>
      <c r="M100" s="40">
        <f t="shared" si="6"/>
        <v>0</v>
      </c>
    </row>
    <row r="101" spans="1:13" x14ac:dyDescent="0.25">
      <c r="A101" s="80">
        <f t="shared" si="3"/>
        <v>82</v>
      </c>
      <c r="B101" s="131">
        <f t="shared" si="4"/>
        <v>0</v>
      </c>
      <c r="C101" s="343"/>
      <c r="D101" s="116"/>
      <c r="E101" s="116"/>
      <c r="F101" s="4"/>
      <c r="G101" s="50"/>
      <c r="H101" s="70"/>
      <c r="I101" s="9"/>
      <c r="L101" s="40">
        <f t="shared" si="5"/>
        <v>0</v>
      </c>
      <c r="M101" s="40">
        <f t="shared" si="6"/>
        <v>0</v>
      </c>
    </row>
    <row r="102" spans="1:13" x14ac:dyDescent="0.25">
      <c r="A102" s="80">
        <f t="shared" si="3"/>
        <v>83</v>
      </c>
      <c r="B102" s="131">
        <f t="shared" si="4"/>
        <v>0</v>
      </c>
      <c r="C102" s="343"/>
      <c r="D102" s="116"/>
      <c r="E102" s="116"/>
      <c r="F102" s="4"/>
      <c r="G102" s="50"/>
      <c r="H102" s="70"/>
      <c r="I102" s="9"/>
      <c r="L102" s="40">
        <f t="shared" si="5"/>
        <v>0</v>
      </c>
      <c r="M102" s="40">
        <f t="shared" si="6"/>
        <v>0</v>
      </c>
    </row>
    <row r="103" spans="1:13" x14ac:dyDescent="0.25">
      <c r="A103" s="80">
        <f t="shared" si="3"/>
        <v>84</v>
      </c>
      <c r="B103" s="131">
        <f t="shared" si="4"/>
        <v>0</v>
      </c>
      <c r="C103" s="343"/>
      <c r="D103" s="116"/>
      <c r="E103" s="116"/>
      <c r="F103" s="4"/>
      <c r="G103" s="50"/>
      <c r="H103" s="70"/>
      <c r="I103" s="9"/>
      <c r="L103" s="40">
        <f t="shared" si="5"/>
        <v>0</v>
      </c>
      <c r="M103" s="40">
        <f t="shared" si="6"/>
        <v>0</v>
      </c>
    </row>
    <row r="104" spans="1:13" x14ac:dyDescent="0.25">
      <c r="A104" s="80">
        <f t="shared" si="3"/>
        <v>85</v>
      </c>
      <c r="B104" s="131">
        <f t="shared" si="4"/>
        <v>0</v>
      </c>
      <c r="C104" s="343"/>
      <c r="D104" s="116"/>
      <c r="E104" s="116"/>
      <c r="F104" s="4"/>
      <c r="G104" s="50"/>
      <c r="H104" s="70"/>
      <c r="I104" s="9"/>
      <c r="L104" s="40">
        <f t="shared" si="5"/>
        <v>0</v>
      </c>
      <c r="M104" s="40">
        <f t="shared" si="6"/>
        <v>0</v>
      </c>
    </row>
    <row r="105" spans="1:13" x14ac:dyDescent="0.25">
      <c r="A105" s="80">
        <f t="shared" si="3"/>
        <v>86</v>
      </c>
      <c r="B105" s="131">
        <f t="shared" si="4"/>
        <v>0</v>
      </c>
      <c r="C105" s="343"/>
      <c r="D105" s="116"/>
      <c r="E105" s="116"/>
      <c r="F105" s="4"/>
      <c r="G105" s="50"/>
      <c r="H105" s="70"/>
      <c r="I105" s="9"/>
      <c r="L105" s="40">
        <f t="shared" si="5"/>
        <v>0</v>
      </c>
      <c r="M105" s="40">
        <f t="shared" si="6"/>
        <v>0</v>
      </c>
    </row>
    <row r="106" spans="1:13" x14ac:dyDescent="0.25">
      <c r="A106" s="80">
        <f t="shared" si="3"/>
        <v>87</v>
      </c>
      <c r="B106" s="131">
        <f t="shared" si="4"/>
        <v>0</v>
      </c>
      <c r="C106" s="343"/>
      <c r="D106" s="116"/>
      <c r="E106" s="116"/>
      <c r="F106" s="4"/>
      <c r="G106" s="50"/>
      <c r="H106" s="70"/>
      <c r="I106" s="9"/>
      <c r="L106" s="40">
        <f t="shared" si="5"/>
        <v>0</v>
      </c>
      <c r="M106" s="40">
        <f t="shared" si="6"/>
        <v>0</v>
      </c>
    </row>
    <row r="107" spans="1:13" x14ac:dyDescent="0.25">
      <c r="A107" s="80">
        <f t="shared" si="3"/>
        <v>88</v>
      </c>
      <c r="B107" s="131">
        <f t="shared" si="4"/>
        <v>0</v>
      </c>
      <c r="C107" s="343"/>
      <c r="D107" s="116"/>
      <c r="E107" s="116"/>
      <c r="F107" s="4"/>
      <c r="G107" s="50"/>
      <c r="H107" s="70"/>
      <c r="I107" s="9"/>
      <c r="L107" s="40">
        <f t="shared" si="5"/>
        <v>0</v>
      </c>
      <c r="M107" s="40">
        <f t="shared" si="6"/>
        <v>0</v>
      </c>
    </row>
    <row r="108" spans="1:13" x14ac:dyDescent="0.25">
      <c r="A108" s="80">
        <f t="shared" si="3"/>
        <v>89</v>
      </c>
      <c r="B108" s="131">
        <f t="shared" si="4"/>
        <v>0</v>
      </c>
      <c r="C108" s="343"/>
      <c r="D108" s="116"/>
      <c r="E108" s="116"/>
      <c r="F108" s="4"/>
      <c r="G108" s="50"/>
      <c r="H108" s="70"/>
      <c r="I108" s="9"/>
      <c r="L108" s="40">
        <f t="shared" si="5"/>
        <v>0</v>
      </c>
      <c r="M108" s="40">
        <f t="shared" si="6"/>
        <v>0</v>
      </c>
    </row>
    <row r="109" spans="1:13" x14ac:dyDescent="0.25">
      <c r="A109" s="80">
        <f t="shared" si="3"/>
        <v>90</v>
      </c>
      <c r="B109" s="131">
        <f t="shared" si="4"/>
        <v>0</v>
      </c>
      <c r="C109" s="343"/>
      <c r="D109" s="116"/>
      <c r="E109" s="116"/>
      <c r="F109" s="4"/>
      <c r="G109" s="50"/>
      <c r="H109" s="70"/>
      <c r="I109" s="9"/>
      <c r="L109" s="40">
        <f t="shared" si="5"/>
        <v>0</v>
      </c>
      <c r="M109" s="40">
        <f t="shared" si="6"/>
        <v>0</v>
      </c>
    </row>
    <row r="110" spans="1:13" x14ac:dyDescent="0.25">
      <c r="A110" s="80">
        <f t="shared" si="3"/>
        <v>91</v>
      </c>
      <c r="B110" s="131">
        <f t="shared" si="4"/>
        <v>0</v>
      </c>
      <c r="C110" s="343"/>
      <c r="D110" s="116"/>
      <c r="E110" s="116"/>
      <c r="F110" s="4"/>
      <c r="G110" s="50"/>
      <c r="H110" s="70"/>
      <c r="I110" s="9"/>
      <c r="L110" s="40">
        <f t="shared" si="5"/>
        <v>0</v>
      </c>
      <c r="M110" s="40">
        <f t="shared" si="6"/>
        <v>0</v>
      </c>
    </row>
    <row r="111" spans="1:13" x14ac:dyDescent="0.25">
      <c r="A111" s="80">
        <f t="shared" si="3"/>
        <v>92</v>
      </c>
      <c r="B111" s="131">
        <f t="shared" si="4"/>
        <v>0</v>
      </c>
      <c r="C111" s="343"/>
      <c r="D111" s="116"/>
      <c r="E111" s="116"/>
      <c r="F111" s="4"/>
      <c r="G111" s="50"/>
      <c r="H111" s="70"/>
      <c r="I111" s="9"/>
      <c r="L111" s="40">
        <f t="shared" si="5"/>
        <v>0</v>
      </c>
      <c r="M111" s="40">
        <f t="shared" si="6"/>
        <v>0</v>
      </c>
    </row>
    <row r="112" spans="1:13" x14ac:dyDescent="0.25">
      <c r="A112" s="80">
        <f t="shared" si="3"/>
        <v>93</v>
      </c>
      <c r="B112" s="131">
        <f t="shared" si="4"/>
        <v>0</v>
      </c>
      <c r="C112" s="343"/>
      <c r="D112" s="116"/>
      <c r="E112" s="116"/>
      <c r="F112" s="4"/>
      <c r="G112" s="50"/>
      <c r="H112" s="70"/>
      <c r="I112" s="9"/>
      <c r="L112" s="40">
        <f t="shared" si="5"/>
        <v>0</v>
      </c>
      <c r="M112" s="40">
        <f t="shared" si="6"/>
        <v>0</v>
      </c>
    </row>
    <row r="113" spans="1:13" x14ac:dyDescent="0.25">
      <c r="A113" s="80">
        <f t="shared" si="3"/>
        <v>94</v>
      </c>
      <c r="B113" s="131">
        <f t="shared" si="4"/>
        <v>0</v>
      </c>
      <c r="C113" s="343"/>
      <c r="D113" s="116"/>
      <c r="E113" s="116"/>
      <c r="F113" s="4"/>
      <c r="G113" s="50"/>
      <c r="H113" s="70"/>
      <c r="I113" s="9"/>
      <c r="L113" s="40">
        <f t="shared" si="5"/>
        <v>0</v>
      </c>
      <c r="M113" s="40">
        <f t="shared" si="6"/>
        <v>0</v>
      </c>
    </row>
    <row r="114" spans="1:13" x14ac:dyDescent="0.25">
      <c r="A114" s="80">
        <f t="shared" si="3"/>
        <v>95</v>
      </c>
      <c r="B114" s="131">
        <f t="shared" si="4"/>
        <v>0</v>
      </c>
      <c r="C114" s="343"/>
      <c r="D114" s="116"/>
      <c r="E114" s="116"/>
      <c r="F114" s="4"/>
      <c r="G114" s="50"/>
      <c r="H114" s="70"/>
      <c r="I114" s="9"/>
      <c r="L114" s="40">
        <f t="shared" si="5"/>
        <v>0</v>
      </c>
      <c r="M114" s="40">
        <f t="shared" si="6"/>
        <v>0</v>
      </c>
    </row>
    <row r="115" spans="1:13" x14ac:dyDescent="0.25">
      <c r="A115" s="80">
        <f t="shared" si="3"/>
        <v>96</v>
      </c>
      <c r="B115" s="131">
        <f t="shared" si="4"/>
        <v>0</v>
      </c>
      <c r="C115" s="343"/>
      <c r="D115" s="116"/>
      <c r="E115" s="116"/>
      <c r="F115" s="4"/>
      <c r="G115" s="50"/>
      <c r="H115" s="70"/>
      <c r="I115" s="9"/>
      <c r="L115" s="40">
        <f t="shared" si="5"/>
        <v>0</v>
      </c>
      <c r="M115" s="40">
        <f t="shared" si="6"/>
        <v>0</v>
      </c>
    </row>
    <row r="116" spans="1:13" x14ac:dyDescent="0.25">
      <c r="A116" s="80">
        <f t="shared" si="3"/>
        <v>97</v>
      </c>
      <c r="B116" s="131">
        <f t="shared" si="4"/>
        <v>0</v>
      </c>
      <c r="C116" s="343"/>
      <c r="D116" s="116"/>
      <c r="E116" s="116"/>
      <c r="F116" s="4"/>
      <c r="G116" s="50"/>
      <c r="H116" s="70"/>
      <c r="I116" s="9"/>
      <c r="L116" s="40">
        <f t="shared" si="5"/>
        <v>0</v>
      </c>
      <c r="M116" s="40">
        <f t="shared" si="6"/>
        <v>0</v>
      </c>
    </row>
    <row r="117" spans="1:13" x14ac:dyDescent="0.25">
      <c r="A117" s="80">
        <f t="shared" si="3"/>
        <v>98</v>
      </c>
      <c r="B117" s="131">
        <f t="shared" si="4"/>
        <v>0</v>
      </c>
      <c r="C117" s="343"/>
      <c r="D117" s="116"/>
      <c r="E117" s="116"/>
      <c r="F117" s="4"/>
      <c r="G117" s="50"/>
      <c r="H117" s="70"/>
      <c r="I117" s="9"/>
      <c r="L117" s="40">
        <f t="shared" si="5"/>
        <v>0</v>
      </c>
      <c r="M117" s="40">
        <f t="shared" si="6"/>
        <v>0</v>
      </c>
    </row>
    <row r="118" spans="1:13" x14ac:dyDescent="0.25">
      <c r="A118" s="80">
        <f t="shared" si="3"/>
        <v>99</v>
      </c>
      <c r="B118" s="131">
        <f t="shared" si="4"/>
        <v>0</v>
      </c>
      <c r="C118" s="343"/>
      <c r="D118" s="116"/>
      <c r="E118" s="116"/>
      <c r="F118" s="4"/>
      <c r="G118" s="50"/>
      <c r="H118" s="70"/>
      <c r="I118" s="9"/>
      <c r="L118" s="40">
        <f t="shared" si="5"/>
        <v>0</v>
      </c>
      <c r="M118" s="40">
        <f t="shared" si="6"/>
        <v>0</v>
      </c>
    </row>
    <row r="119" spans="1:13" x14ac:dyDescent="0.25">
      <c r="A119" s="80">
        <f t="shared" si="3"/>
        <v>100</v>
      </c>
      <c r="B119" s="131">
        <f t="shared" si="4"/>
        <v>0</v>
      </c>
      <c r="C119" s="343"/>
      <c r="D119" s="116"/>
      <c r="E119" s="116"/>
      <c r="F119" s="4"/>
      <c r="G119" s="50"/>
      <c r="H119" s="70"/>
      <c r="I119" s="9"/>
      <c r="L119" s="40">
        <f t="shared" si="5"/>
        <v>0</v>
      </c>
      <c r="M119" s="40">
        <f t="shared" si="6"/>
        <v>0</v>
      </c>
    </row>
    <row r="120" spans="1:13" x14ac:dyDescent="0.25">
      <c r="A120" s="80">
        <f t="shared" si="3"/>
        <v>101</v>
      </c>
      <c r="B120" s="131">
        <f t="shared" si="4"/>
        <v>0</v>
      </c>
      <c r="C120" s="343"/>
      <c r="D120" s="116"/>
      <c r="E120" s="116"/>
      <c r="F120" s="4"/>
      <c r="G120" s="50"/>
      <c r="H120" s="70"/>
      <c r="I120" s="9"/>
      <c r="L120" s="40">
        <f t="shared" si="5"/>
        <v>0</v>
      </c>
      <c r="M120" s="40">
        <f t="shared" si="6"/>
        <v>0</v>
      </c>
    </row>
    <row r="121" spans="1:13" x14ac:dyDescent="0.25">
      <c r="A121" s="80">
        <f t="shared" si="3"/>
        <v>102</v>
      </c>
      <c r="B121" s="131">
        <f t="shared" si="4"/>
        <v>0</v>
      </c>
      <c r="C121" s="343"/>
      <c r="D121" s="116"/>
      <c r="E121" s="116"/>
      <c r="F121" s="4"/>
      <c r="G121" s="50"/>
      <c r="H121" s="70"/>
      <c r="I121" s="9"/>
      <c r="L121" s="40">
        <f t="shared" si="5"/>
        <v>0</v>
      </c>
      <c r="M121" s="40">
        <f t="shared" si="6"/>
        <v>0</v>
      </c>
    </row>
    <row r="122" spans="1:13" x14ac:dyDescent="0.25">
      <c r="A122" s="80">
        <f t="shared" si="3"/>
        <v>103</v>
      </c>
      <c r="B122" s="131">
        <f t="shared" si="4"/>
        <v>0</v>
      </c>
      <c r="C122" s="343"/>
      <c r="D122" s="116"/>
      <c r="E122" s="116"/>
      <c r="F122" s="4"/>
      <c r="G122" s="50"/>
      <c r="H122" s="70"/>
      <c r="I122" s="9"/>
      <c r="L122" s="40">
        <f t="shared" si="5"/>
        <v>0</v>
      </c>
      <c r="M122" s="40">
        <f t="shared" si="6"/>
        <v>0</v>
      </c>
    </row>
    <row r="123" spans="1:13" x14ac:dyDescent="0.25">
      <c r="A123" s="80">
        <f t="shared" si="3"/>
        <v>104</v>
      </c>
      <c r="B123" s="131">
        <f t="shared" si="4"/>
        <v>0</v>
      </c>
      <c r="C123" s="343"/>
      <c r="D123" s="116"/>
      <c r="E123" s="116"/>
      <c r="F123" s="4"/>
      <c r="G123" s="50"/>
      <c r="H123" s="70"/>
      <c r="I123" s="9"/>
      <c r="L123" s="40">
        <f t="shared" si="5"/>
        <v>0</v>
      </c>
      <c r="M123" s="40">
        <f t="shared" si="6"/>
        <v>0</v>
      </c>
    </row>
    <row r="124" spans="1:13" x14ac:dyDescent="0.25">
      <c r="A124" s="80">
        <f t="shared" si="3"/>
        <v>105</v>
      </c>
      <c r="B124" s="131">
        <f t="shared" si="4"/>
        <v>0</v>
      </c>
      <c r="C124" s="343"/>
      <c r="D124" s="116"/>
      <c r="E124" s="116"/>
      <c r="F124" s="4"/>
      <c r="G124" s="50"/>
      <c r="H124" s="70"/>
      <c r="I124" s="9"/>
      <c r="L124" s="40">
        <f t="shared" si="5"/>
        <v>0</v>
      </c>
      <c r="M124" s="40">
        <f t="shared" si="6"/>
        <v>0</v>
      </c>
    </row>
    <row r="125" spans="1:13" x14ac:dyDescent="0.25">
      <c r="A125" s="80">
        <f t="shared" si="3"/>
        <v>106</v>
      </c>
      <c r="B125" s="131">
        <f t="shared" si="4"/>
        <v>0</v>
      </c>
      <c r="C125" s="343"/>
      <c r="D125" s="116"/>
      <c r="E125" s="116"/>
      <c r="F125" s="4"/>
      <c r="G125" s="50"/>
      <c r="H125" s="70"/>
      <c r="I125" s="9"/>
      <c r="L125" s="40">
        <f t="shared" si="5"/>
        <v>0</v>
      </c>
      <c r="M125" s="40">
        <f t="shared" si="6"/>
        <v>0</v>
      </c>
    </row>
    <row r="126" spans="1:13" x14ac:dyDescent="0.25">
      <c r="A126" s="80">
        <f t="shared" si="3"/>
        <v>107</v>
      </c>
      <c r="B126" s="131">
        <f t="shared" si="4"/>
        <v>0</v>
      </c>
      <c r="C126" s="343"/>
      <c r="D126" s="116"/>
      <c r="E126" s="116"/>
      <c r="F126" s="4"/>
      <c r="G126" s="50"/>
      <c r="H126" s="70"/>
      <c r="I126" s="9"/>
      <c r="L126" s="40">
        <f t="shared" si="5"/>
        <v>0</v>
      </c>
      <c r="M126" s="40">
        <f t="shared" si="6"/>
        <v>0</v>
      </c>
    </row>
    <row r="127" spans="1:13" x14ac:dyDescent="0.25">
      <c r="A127" s="80">
        <f t="shared" si="3"/>
        <v>108</v>
      </c>
      <c r="B127" s="131">
        <f t="shared" si="4"/>
        <v>0</v>
      </c>
      <c r="C127" s="343"/>
      <c r="D127" s="116"/>
      <c r="E127" s="116"/>
      <c r="F127" s="4"/>
      <c r="G127" s="50"/>
      <c r="H127" s="70"/>
      <c r="I127" s="9"/>
      <c r="L127" s="40">
        <f t="shared" si="5"/>
        <v>0</v>
      </c>
      <c r="M127" s="40">
        <f t="shared" si="6"/>
        <v>0</v>
      </c>
    </row>
    <row r="128" spans="1:13" x14ac:dyDescent="0.25">
      <c r="A128" s="80">
        <f t="shared" si="3"/>
        <v>109</v>
      </c>
      <c r="B128" s="131">
        <f t="shared" si="4"/>
        <v>0</v>
      </c>
      <c r="C128" s="343"/>
      <c r="D128" s="116"/>
      <c r="E128" s="116"/>
      <c r="F128" s="4"/>
      <c r="G128" s="50"/>
      <c r="H128" s="70"/>
      <c r="I128" s="9"/>
      <c r="L128" s="40">
        <f t="shared" si="5"/>
        <v>0</v>
      </c>
      <c r="M128" s="40">
        <f t="shared" si="6"/>
        <v>0</v>
      </c>
    </row>
    <row r="129" spans="1:13" x14ac:dyDescent="0.25">
      <c r="A129" s="80">
        <f t="shared" si="3"/>
        <v>110</v>
      </c>
      <c r="B129" s="131">
        <f t="shared" si="4"/>
        <v>0</v>
      </c>
      <c r="C129" s="343"/>
      <c r="D129" s="116"/>
      <c r="E129" s="116"/>
      <c r="F129" s="4"/>
      <c r="G129" s="50"/>
      <c r="H129" s="70"/>
      <c r="I129" s="9"/>
      <c r="L129" s="40">
        <f t="shared" si="5"/>
        <v>0</v>
      </c>
      <c r="M129" s="40">
        <f t="shared" si="6"/>
        <v>0</v>
      </c>
    </row>
    <row r="130" spans="1:13" x14ac:dyDescent="0.25">
      <c r="A130" s="80">
        <f t="shared" si="3"/>
        <v>111</v>
      </c>
      <c r="B130" s="131">
        <f t="shared" si="4"/>
        <v>0</v>
      </c>
      <c r="C130" s="343"/>
      <c r="D130" s="116"/>
      <c r="E130" s="116"/>
      <c r="F130" s="4"/>
      <c r="G130" s="50"/>
      <c r="H130" s="70"/>
      <c r="I130" s="9"/>
      <c r="L130" s="40">
        <f t="shared" si="5"/>
        <v>0</v>
      </c>
      <c r="M130" s="40">
        <f t="shared" si="6"/>
        <v>0</v>
      </c>
    </row>
    <row r="131" spans="1:13" x14ac:dyDescent="0.25">
      <c r="A131" s="80">
        <f t="shared" si="3"/>
        <v>112</v>
      </c>
      <c r="B131" s="131">
        <f t="shared" si="4"/>
        <v>0</v>
      </c>
      <c r="C131" s="343"/>
      <c r="D131" s="116"/>
      <c r="E131" s="116"/>
      <c r="F131" s="4"/>
      <c r="G131" s="50"/>
      <c r="H131" s="70"/>
      <c r="I131" s="9"/>
      <c r="L131" s="40">
        <f t="shared" si="5"/>
        <v>0</v>
      </c>
      <c r="M131" s="40">
        <f t="shared" si="6"/>
        <v>0</v>
      </c>
    </row>
    <row r="132" spans="1:13" x14ac:dyDescent="0.25">
      <c r="A132" s="80">
        <f t="shared" si="3"/>
        <v>113</v>
      </c>
      <c r="B132" s="131">
        <f t="shared" si="4"/>
        <v>0</v>
      </c>
      <c r="C132" s="343"/>
      <c r="D132" s="116"/>
      <c r="E132" s="116"/>
      <c r="F132" s="4"/>
      <c r="G132" s="50"/>
      <c r="H132" s="70"/>
      <c r="I132" s="9"/>
      <c r="L132" s="40">
        <f t="shared" si="5"/>
        <v>0</v>
      </c>
      <c r="M132" s="40">
        <f t="shared" si="6"/>
        <v>0</v>
      </c>
    </row>
    <row r="133" spans="1:13" x14ac:dyDescent="0.25">
      <c r="A133" s="80">
        <f t="shared" si="3"/>
        <v>114</v>
      </c>
      <c r="B133" s="131">
        <f t="shared" si="4"/>
        <v>0</v>
      </c>
      <c r="C133" s="343"/>
      <c r="D133" s="116"/>
      <c r="E133" s="116"/>
      <c r="F133" s="4"/>
      <c r="G133" s="50"/>
      <c r="H133" s="70"/>
      <c r="I133" s="9"/>
      <c r="L133" s="40">
        <f t="shared" si="5"/>
        <v>0</v>
      </c>
      <c r="M133" s="40">
        <f t="shared" si="6"/>
        <v>0</v>
      </c>
    </row>
    <row r="134" spans="1:13" x14ac:dyDescent="0.25">
      <c r="A134" s="80">
        <f t="shared" si="3"/>
        <v>115</v>
      </c>
      <c r="B134" s="131">
        <f t="shared" si="4"/>
        <v>0</v>
      </c>
      <c r="C134" s="343"/>
      <c r="D134" s="116"/>
      <c r="E134" s="116"/>
      <c r="F134" s="4"/>
      <c r="G134" s="50"/>
      <c r="H134" s="70"/>
      <c r="I134" s="9"/>
      <c r="L134" s="40">
        <f t="shared" si="5"/>
        <v>0</v>
      </c>
      <c r="M134" s="40">
        <f t="shared" si="6"/>
        <v>0</v>
      </c>
    </row>
    <row r="135" spans="1:13" x14ac:dyDescent="0.25">
      <c r="A135" s="80">
        <f t="shared" si="3"/>
        <v>116</v>
      </c>
      <c r="B135" s="131">
        <f t="shared" si="4"/>
        <v>0</v>
      </c>
      <c r="C135" s="343"/>
      <c r="D135" s="116"/>
      <c r="E135" s="116"/>
      <c r="F135" s="4"/>
      <c r="G135" s="50"/>
      <c r="H135" s="70"/>
      <c r="I135" s="9"/>
      <c r="L135" s="40">
        <f t="shared" si="5"/>
        <v>0</v>
      </c>
      <c r="M135" s="40">
        <f t="shared" si="6"/>
        <v>0</v>
      </c>
    </row>
    <row r="136" spans="1:13" x14ac:dyDescent="0.25">
      <c r="A136" s="80">
        <f t="shared" si="3"/>
        <v>117</v>
      </c>
      <c r="B136" s="131">
        <f t="shared" si="4"/>
        <v>0</v>
      </c>
      <c r="C136" s="343"/>
      <c r="D136" s="116"/>
      <c r="E136" s="116"/>
      <c r="F136" s="4"/>
      <c r="G136" s="50"/>
      <c r="H136" s="70"/>
      <c r="I136" s="9"/>
      <c r="L136" s="40">
        <f t="shared" si="5"/>
        <v>0</v>
      </c>
      <c r="M136" s="40">
        <f t="shared" si="6"/>
        <v>0</v>
      </c>
    </row>
    <row r="137" spans="1:13" x14ac:dyDescent="0.25">
      <c r="A137" s="80">
        <f t="shared" si="3"/>
        <v>118</v>
      </c>
      <c r="B137" s="131">
        <f t="shared" si="4"/>
        <v>0</v>
      </c>
      <c r="C137" s="343"/>
      <c r="D137" s="116"/>
      <c r="E137" s="116"/>
      <c r="F137" s="4"/>
      <c r="G137" s="50"/>
      <c r="H137" s="70"/>
      <c r="I137" s="9"/>
      <c r="L137" s="40">
        <f t="shared" si="5"/>
        <v>0</v>
      </c>
      <c r="M137" s="40">
        <f t="shared" si="6"/>
        <v>0</v>
      </c>
    </row>
    <row r="138" spans="1:13" x14ac:dyDescent="0.25">
      <c r="A138" s="80">
        <f t="shared" si="3"/>
        <v>119</v>
      </c>
      <c r="B138" s="131">
        <f t="shared" si="4"/>
        <v>0</v>
      </c>
      <c r="C138" s="343"/>
      <c r="D138" s="116"/>
      <c r="E138" s="116"/>
      <c r="F138" s="4"/>
      <c r="G138" s="50"/>
      <c r="H138" s="70"/>
      <c r="I138" s="9"/>
      <c r="L138" s="40">
        <f t="shared" si="5"/>
        <v>0</v>
      </c>
      <c r="M138" s="40">
        <f t="shared" si="6"/>
        <v>0</v>
      </c>
    </row>
    <row r="139" spans="1:13" x14ac:dyDescent="0.25">
      <c r="A139" s="80">
        <f t="shared" si="3"/>
        <v>120</v>
      </c>
      <c r="B139" s="131">
        <f t="shared" si="4"/>
        <v>0</v>
      </c>
      <c r="C139" s="343"/>
      <c r="D139" s="116"/>
      <c r="E139" s="116"/>
      <c r="F139" s="4"/>
      <c r="G139" s="50"/>
      <c r="H139" s="70"/>
      <c r="I139" s="9"/>
      <c r="L139" s="40">
        <f t="shared" si="5"/>
        <v>0</v>
      </c>
      <c r="M139" s="40">
        <f t="shared" si="6"/>
        <v>0</v>
      </c>
    </row>
    <row r="140" spans="1:13" x14ac:dyDescent="0.25">
      <c r="A140" s="80">
        <f t="shared" si="3"/>
        <v>121</v>
      </c>
      <c r="B140" s="131">
        <f t="shared" si="4"/>
        <v>0</v>
      </c>
      <c r="C140" s="343"/>
      <c r="D140" s="116"/>
      <c r="E140" s="116"/>
      <c r="F140" s="4"/>
      <c r="G140" s="50"/>
      <c r="H140" s="70"/>
      <c r="I140" s="9"/>
      <c r="L140" s="40">
        <f t="shared" si="5"/>
        <v>0</v>
      </c>
      <c r="M140" s="40">
        <f t="shared" si="6"/>
        <v>0</v>
      </c>
    </row>
    <row r="141" spans="1:13" x14ac:dyDescent="0.25">
      <c r="A141" s="80">
        <f t="shared" si="3"/>
        <v>122</v>
      </c>
      <c r="B141" s="131">
        <f t="shared" si="4"/>
        <v>0</v>
      </c>
      <c r="C141" s="343"/>
      <c r="D141" s="116"/>
      <c r="E141" s="116"/>
      <c r="F141" s="4"/>
      <c r="G141" s="50"/>
      <c r="H141" s="70"/>
      <c r="I141" s="9"/>
      <c r="L141" s="40">
        <f t="shared" si="5"/>
        <v>0</v>
      </c>
      <c r="M141" s="40">
        <f t="shared" si="6"/>
        <v>0</v>
      </c>
    </row>
    <row r="142" spans="1:13" x14ac:dyDescent="0.25">
      <c r="A142" s="80">
        <f t="shared" si="3"/>
        <v>123</v>
      </c>
      <c r="B142" s="131">
        <f t="shared" si="4"/>
        <v>0</v>
      </c>
      <c r="C142" s="343"/>
      <c r="D142" s="116"/>
      <c r="E142" s="116"/>
      <c r="F142" s="4"/>
      <c r="G142" s="50"/>
      <c r="H142" s="70"/>
      <c r="I142" s="9"/>
      <c r="L142" s="40">
        <f t="shared" si="5"/>
        <v>0</v>
      </c>
      <c r="M142" s="40">
        <f t="shared" si="6"/>
        <v>0</v>
      </c>
    </row>
    <row r="143" spans="1:13" x14ac:dyDescent="0.25">
      <c r="A143" s="80">
        <f t="shared" si="3"/>
        <v>124</v>
      </c>
      <c r="B143" s="131">
        <f t="shared" si="4"/>
        <v>0</v>
      </c>
      <c r="C143" s="343"/>
      <c r="D143" s="116"/>
      <c r="E143" s="116"/>
      <c r="F143" s="4"/>
      <c r="G143" s="50"/>
      <c r="H143" s="70"/>
      <c r="I143" s="9"/>
      <c r="L143" s="40">
        <f t="shared" si="5"/>
        <v>0</v>
      </c>
      <c r="M143" s="40">
        <f t="shared" si="6"/>
        <v>0</v>
      </c>
    </row>
    <row r="144" spans="1:13" x14ac:dyDescent="0.25">
      <c r="A144" s="80">
        <f t="shared" si="3"/>
        <v>125</v>
      </c>
      <c r="B144" s="131">
        <f t="shared" si="4"/>
        <v>0</v>
      </c>
      <c r="C144" s="343"/>
      <c r="D144" s="116"/>
      <c r="E144" s="116"/>
      <c r="F144" s="4"/>
      <c r="G144" s="50"/>
      <c r="H144" s="70"/>
      <c r="I144" s="9"/>
      <c r="L144" s="40">
        <f t="shared" si="5"/>
        <v>0</v>
      </c>
      <c r="M144" s="40">
        <f t="shared" si="6"/>
        <v>0</v>
      </c>
    </row>
    <row r="145" spans="1:13" x14ac:dyDescent="0.25">
      <c r="A145" s="80">
        <f t="shared" si="3"/>
        <v>126</v>
      </c>
      <c r="B145" s="131">
        <f t="shared" si="4"/>
        <v>0</v>
      </c>
      <c r="C145" s="343"/>
      <c r="D145" s="116"/>
      <c r="E145" s="116"/>
      <c r="F145" s="4"/>
      <c r="G145" s="50"/>
      <c r="H145" s="70"/>
      <c r="I145" s="9"/>
      <c r="L145" s="40">
        <f t="shared" si="5"/>
        <v>0</v>
      </c>
      <c r="M145" s="40">
        <f t="shared" si="6"/>
        <v>0</v>
      </c>
    </row>
    <row r="146" spans="1:13" x14ac:dyDescent="0.25">
      <c r="A146" s="80">
        <f t="shared" si="3"/>
        <v>127</v>
      </c>
      <c r="B146" s="131">
        <f t="shared" si="4"/>
        <v>0</v>
      </c>
      <c r="C146" s="343"/>
      <c r="D146" s="116"/>
      <c r="E146" s="116"/>
      <c r="F146" s="4"/>
      <c r="G146" s="50"/>
      <c r="H146" s="70"/>
      <c r="I146" s="9"/>
      <c r="L146" s="40">
        <f t="shared" si="5"/>
        <v>0</v>
      </c>
      <c r="M146" s="40">
        <f t="shared" si="6"/>
        <v>0</v>
      </c>
    </row>
    <row r="147" spans="1:13" x14ac:dyDescent="0.25">
      <c r="A147" s="80">
        <f t="shared" si="3"/>
        <v>128</v>
      </c>
      <c r="B147" s="131">
        <f t="shared" si="4"/>
        <v>0</v>
      </c>
      <c r="C147" s="343"/>
      <c r="D147" s="116"/>
      <c r="E147" s="116"/>
      <c r="F147" s="4"/>
      <c r="G147" s="50"/>
      <c r="H147" s="70"/>
      <c r="I147" s="9"/>
      <c r="L147" s="40">
        <f t="shared" si="5"/>
        <v>0</v>
      </c>
      <c r="M147" s="40">
        <f t="shared" si="6"/>
        <v>0</v>
      </c>
    </row>
    <row r="148" spans="1:13" x14ac:dyDescent="0.25">
      <c r="A148" s="80">
        <f t="shared" si="3"/>
        <v>129</v>
      </c>
      <c r="B148" s="131">
        <f t="shared" ref="B148:B211" si="7">IF(ISBLANK(E148),0,VLOOKUP(TRIM(E148),AllVarieties,4,FALSE))</f>
        <v>0</v>
      </c>
      <c r="C148" s="343"/>
      <c r="D148" s="116"/>
      <c r="E148" s="116"/>
      <c r="F148" s="4"/>
      <c r="G148" s="50"/>
      <c r="H148" s="70"/>
      <c r="I148" s="9"/>
      <c r="L148" s="40">
        <f t="shared" si="5"/>
        <v>0</v>
      </c>
      <c r="M148" s="40">
        <f t="shared" si="6"/>
        <v>0</v>
      </c>
    </row>
    <row r="149" spans="1:13" x14ac:dyDescent="0.25">
      <c r="A149" s="80">
        <f t="shared" si="3"/>
        <v>130</v>
      </c>
      <c r="B149" s="131">
        <f t="shared" si="7"/>
        <v>0</v>
      </c>
      <c r="C149" s="343"/>
      <c r="D149" s="116"/>
      <c r="E149" s="116"/>
      <c r="F149" s="4"/>
      <c r="G149" s="50"/>
      <c r="H149" s="70"/>
      <c r="I149" s="9"/>
      <c r="L149" s="40">
        <f t="shared" ref="L149:L262" si="8">IF(ISNA(+B149),1,0)</f>
        <v>0</v>
      </c>
      <c r="M149" s="40">
        <f t="shared" ref="M149:M262" si="9">IF(ISERR(+B149),1,0)</f>
        <v>0</v>
      </c>
    </row>
    <row r="150" spans="1:13" x14ac:dyDescent="0.25">
      <c r="A150" s="80">
        <f t="shared" si="3"/>
        <v>131</v>
      </c>
      <c r="B150" s="131">
        <f t="shared" si="7"/>
        <v>0</v>
      </c>
      <c r="C150" s="343"/>
      <c r="D150" s="116"/>
      <c r="E150" s="116"/>
      <c r="F150" s="4"/>
      <c r="G150" s="50"/>
      <c r="H150" s="70"/>
      <c r="I150" s="9"/>
      <c r="L150" s="40">
        <f t="shared" si="8"/>
        <v>0</v>
      </c>
      <c r="M150" s="40">
        <f t="shared" si="9"/>
        <v>0</v>
      </c>
    </row>
    <row r="151" spans="1:13" x14ac:dyDescent="0.25">
      <c r="A151" s="80">
        <f t="shared" si="3"/>
        <v>132</v>
      </c>
      <c r="B151" s="131">
        <f t="shared" si="7"/>
        <v>0</v>
      </c>
      <c r="C151" s="343"/>
      <c r="D151" s="116"/>
      <c r="E151" s="116"/>
      <c r="F151" s="4"/>
      <c r="G151" s="50"/>
      <c r="H151" s="70"/>
      <c r="I151" s="9"/>
      <c r="L151" s="40">
        <f t="shared" si="8"/>
        <v>0</v>
      </c>
      <c r="M151" s="40">
        <f t="shared" si="9"/>
        <v>0</v>
      </c>
    </row>
    <row r="152" spans="1:13" x14ac:dyDescent="0.25">
      <c r="A152" s="80">
        <f t="shared" si="3"/>
        <v>133</v>
      </c>
      <c r="B152" s="131">
        <f t="shared" si="7"/>
        <v>0</v>
      </c>
      <c r="C152" s="343"/>
      <c r="D152" s="116"/>
      <c r="E152" s="116"/>
      <c r="F152" s="4"/>
      <c r="G152" s="50"/>
      <c r="H152" s="70"/>
      <c r="I152" s="9"/>
      <c r="L152" s="40">
        <f t="shared" si="8"/>
        <v>0</v>
      </c>
      <c r="M152" s="40">
        <f t="shared" si="9"/>
        <v>0</v>
      </c>
    </row>
    <row r="153" spans="1:13" x14ac:dyDescent="0.25">
      <c r="A153" s="80">
        <f t="shared" si="3"/>
        <v>134</v>
      </c>
      <c r="B153" s="131">
        <f t="shared" si="7"/>
        <v>0</v>
      </c>
      <c r="C153" s="343"/>
      <c r="D153" s="116"/>
      <c r="E153" s="116"/>
      <c r="F153" s="4"/>
      <c r="G153" s="50"/>
      <c r="H153" s="70"/>
      <c r="I153" s="9"/>
      <c r="L153" s="40">
        <f t="shared" si="8"/>
        <v>0</v>
      </c>
      <c r="M153" s="40">
        <f t="shared" si="9"/>
        <v>0</v>
      </c>
    </row>
    <row r="154" spans="1:13" x14ac:dyDescent="0.25">
      <c r="A154" s="80">
        <f t="shared" si="3"/>
        <v>135</v>
      </c>
      <c r="B154" s="131">
        <f t="shared" si="7"/>
        <v>0</v>
      </c>
      <c r="C154" s="343"/>
      <c r="D154" s="116"/>
      <c r="E154" s="116"/>
      <c r="F154" s="4"/>
      <c r="G154" s="50"/>
      <c r="H154" s="70"/>
      <c r="I154" s="9"/>
      <c r="L154" s="40">
        <f t="shared" si="8"/>
        <v>0</v>
      </c>
      <c r="M154" s="40">
        <f t="shared" si="9"/>
        <v>0</v>
      </c>
    </row>
    <row r="155" spans="1:13" x14ac:dyDescent="0.25">
      <c r="A155" s="80">
        <f t="shared" si="3"/>
        <v>136</v>
      </c>
      <c r="B155" s="131">
        <f t="shared" si="7"/>
        <v>0</v>
      </c>
      <c r="C155" s="343"/>
      <c r="D155" s="116"/>
      <c r="E155" s="116"/>
      <c r="F155" s="4"/>
      <c r="G155" s="50"/>
      <c r="H155" s="70"/>
      <c r="I155" s="9"/>
      <c r="L155" s="40">
        <f t="shared" si="8"/>
        <v>0</v>
      </c>
      <c r="M155" s="40">
        <f t="shared" si="9"/>
        <v>0</v>
      </c>
    </row>
    <row r="156" spans="1:13" x14ac:dyDescent="0.25">
      <c r="A156" s="80">
        <f t="shared" si="3"/>
        <v>137</v>
      </c>
      <c r="B156" s="131">
        <f t="shared" si="7"/>
        <v>0</v>
      </c>
      <c r="C156" s="343"/>
      <c r="D156" s="116"/>
      <c r="E156" s="116"/>
      <c r="F156" s="4"/>
      <c r="G156" s="50"/>
      <c r="H156" s="70"/>
      <c r="I156" s="9"/>
      <c r="L156" s="40">
        <f t="shared" si="8"/>
        <v>0</v>
      </c>
      <c r="M156" s="40">
        <f t="shared" si="9"/>
        <v>0</v>
      </c>
    </row>
    <row r="157" spans="1:13" x14ac:dyDescent="0.25">
      <c r="A157" s="80">
        <f t="shared" si="3"/>
        <v>138</v>
      </c>
      <c r="B157" s="131">
        <f t="shared" si="7"/>
        <v>0</v>
      </c>
      <c r="C157" s="343"/>
      <c r="D157" s="116"/>
      <c r="E157" s="116"/>
      <c r="F157" s="4"/>
      <c r="G157" s="50"/>
      <c r="H157" s="70"/>
      <c r="I157" s="9"/>
      <c r="L157" s="40">
        <f t="shared" si="8"/>
        <v>0</v>
      </c>
      <c r="M157" s="40">
        <f t="shared" si="9"/>
        <v>0</v>
      </c>
    </row>
    <row r="158" spans="1:13" x14ac:dyDescent="0.25">
      <c r="A158" s="80">
        <f t="shared" si="3"/>
        <v>139</v>
      </c>
      <c r="B158" s="131">
        <f t="shared" si="7"/>
        <v>0</v>
      </c>
      <c r="C158" s="343"/>
      <c r="D158" s="116"/>
      <c r="E158" s="116"/>
      <c r="F158" s="4"/>
      <c r="G158" s="50"/>
      <c r="H158" s="70"/>
      <c r="I158" s="9"/>
      <c r="L158" s="40">
        <f t="shared" si="8"/>
        <v>0</v>
      </c>
      <c r="M158" s="40">
        <f t="shared" si="9"/>
        <v>0</v>
      </c>
    </row>
    <row r="159" spans="1:13" x14ac:dyDescent="0.25">
      <c r="A159" s="80">
        <f t="shared" si="3"/>
        <v>140</v>
      </c>
      <c r="B159" s="131">
        <f t="shared" si="7"/>
        <v>0</v>
      </c>
      <c r="C159" s="343"/>
      <c r="D159" s="116"/>
      <c r="E159" s="116"/>
      <c r="F159" s="4"/>
      <c r="G159" s="50"/>
      <c r="H159" s="70"/>
      <c r="I159" s="9"/>
      <c r="L159" s="40">
        <f t="shared" si="8"/>
        <v>0</v>
      </c>
      <c r="M159" s="40">
        <f t="shared" si="9"/>
        <v>0</v>
      </c>
    </row>
    <row r="160" spans="1:13" x14ac:dyDescent="0.25">
      <c r="A160" s="80">
        <f t="shared" si="3"/>
        <v>141</v>
      </c>
      <c r="B160" s="131">
        <f t="shared" si="7"/>
        <v>0</v>
      </c>
      <c r="C160" s="343"/>
      <c r="D160" s="116"/>
      <c r="E160" s="116"/>
      <c r="F160" s="4"/>
      <c r="G160" s="50"/>
      <c r="H160" s="70"/>
      <c r="I160" s="9"/>
      <c r="L160" s="40">
        <f t="shared" si="8"/>
        <v>0</v>
      </c>
      <c r="M160" s="40">
        <f t="shared" si="9"/>
        <v>0</v>
      </c>
    </row>
    <row r="161" spans="1:13" x14ac:dyDescent="0.25">
      <c r="A161" s="80">
        <f t="shared" si="3"/>
        <v>142</v>
      </c>
      <c r="B161" s="131">
        <f t="shared" si="7"/>
        <v>0</v>
      </c>
      <c r="C161" s="343"/>
      <c r="D161" s="116"/>
      <c r="E161" s="116"/>
      <c r="F161" s="4"/>
      <c r="G161" s="50"/>
      <c r="H161" s="70"/>
      <c r="I161" s="9"/>
      <c r="L161" s="40">
        <f t="shared" si="8"/>
        <v>0</v>
      </c>
      <c r="M161" s="40">
        <f t="shared" si="9"/>
        <v>0</v>
      </c>
    </row>
    <row r="162" spans="1:13" x14ac:dyDescent="0.25">
      <c r="A162" s="80">
        <f t="shared" si="3"/>
        <v>143</v>
      </c>
      <c r="B162" s="131">
        <f t="shared" si="7"/>
        <v>0</v>
      </c>
      <c r="C162" s="343"/>
      <c r="D162" s="116"/>
      <c r="E162" s="116"/>
      <c r="F162" s="4"/>
      <c r="G162" s="50"/>
      <c r="H162" s="70"/>
      <c r="I162" s="9"/>
      <c r="L162" s="40">
        <f t="shared" si="8"/>
        <v>0</v>
      </c>
      <c r="M162" s="40">
        <f t="shared" si="9"/>
        <v>0</v>
      </c>
    </row>
    <row r="163" spans="1:13" x14ac:dyDescent="0.25">
      <c r="A163" s="80">
        <f t="shared" si="3"/>
        <v>144</v>
      </c>
      <c r="B163" s="131">
        <f t="shared" si="7"/>
        <v>0</v>
      </c>
      <c r="C163" s="343"/>
      <c r="D163" s="116"/>
      <c r="E163" s="116"/>
      <c r="F163" s="4"/>
      <c r="G163" s="50"/>
      <c r="H163" s="70"/>
      <c r="I163" s="9"/>
      <c r="L163" s="40">
        <f t="shared" si="8"/>
        <v>0</v>
      </c>
      <c r="M163" s="40">
        <f t="shared" si="9"/>
        <v>0</v>
      </c>
    </row>
    <row r="164" spans="1:13" x14ac:dyDescent="0.25">
      <c r="A164" s="80">
        <f t="shared" si="3"/>
        <v>145</v>
      </c>
      <c r="B164" s="131">
        <f t="shared" si="7"/>
        <v>0</v>
      </c>
      <c r="C164" s="343"/>
      <c r="D164" s="116"/>
      <c r="E164" s="116"/>
      <c r="F164" s="4"/>
      <c r="G164" s="50"/>
      <c r="H164" s="70"/>
      <c r="I164" s="9"/>
      <c r="L164" s="40">
        <f t="shared" si="8"/>
        <v>0</v>
      </c>
      <c r="M164" s="40">
        <f t="shared" si="9"/>
        <v>0</v>
      </c>
    </row>
    <row r="165" spans="1:13" x14ac:dyDescent="0.25">
      <c r="A165" s="80">
        <f t="shared" si="3"/>
        <v>146</v>
      </c>
      <c r="B165" s="131">
        <f t="shared" si="7"/>
        <v>0</v>
      </c>
      <c r="C165" s="343"/>
      <c r="D165" s="116"/>
      <c r="E165" s="116"/>
      <c r="F165" s="4"/>
      <c r="G165" s="50"/>
      <c r="H165" s="70"/>
      <c r="I165" s="9"/>
      <c r="L165" s="40">
        <f t="shared" si="8"/>
        <v>0</v>
      </c>
      <c r="M165" s="40">
        <f t="shared" si="9"/>
        <v>0</v>
      </c>
    </row>
    <row r="166" spans="1:13" x14ac:dyDescent="0.25">
      <c r="A166" s="80">
        <f t="shared" si="3"/>
        <v>147</v>
      </c>
      <c r="B166" s="131">
        <f t="shared" si="7"/>
        <v>0</v>
      </c>
      <c r="C166" s="343"/>
      <c r="D166" s="116"/>
      <c r="E166" s="116"/>
      <c r="F166" s="4"/>
      <c r="G166" s="50"/>
      <c r="H166" s="70"/>
      <c r="I166" s="9"/>
      <c r="L166" s="40">
        <f t="shared" si="8"/>
        <v>0</v>
      </c>
      <c r="M166" s="40">
        <f t="shared" si="9"/>
        <v>0</v>
      </c>
    </row>
    <row r="167" spans="1:13" x14ac:dyDescent="0.25">
      <c r="A167" s="80">
        <f t="shared" si="3"/>
        <v>148</v>
      </c>
      <c r="B167" s="131">
        <f t="shared" si="7"/>
        <v>0</v>
      </c>
      <c r="C167" s="343"/>
      <c r="D167" s="116"/>
      <c r="E167" s="116"/>
      <c r="F167" s="4"/>
      <c r="G167" s="50"/>
      <c r="H167" s="70"/>
      <c r="I167" s="9"/>
      <c r="L167" s="40">
        <f t="shared" si="8"/>
        <v>0</v>
      </c>
      <c r="M167" s="40">
        <f t="shared" si="9"/>
        <v>0</v>
      </c>
    </row>
    <row r="168" spans="1:13" x14ac:dyDescent="0.25">
      <c r="A168" s="80">
        <f t="shared" si="3"/>
        <v>149</v>
      </c>
      <c r="B168" s="131">
        <f t="shared" si="7"/>
        <v>0</v>
      </c>
      <c r="C168" s="343"/>
      <c r="D168" s="116"/>
      <c r="E168" s="116"/>
      <c r="F168" s="4"/>
      <c r="G168" s="50"/>
      <c r="H168" s="70"/>
      <c r="I168" s="9"/>
      <c r="L168" s="40">
        <f t="shared" si="8"/>
        <v>0</v>
      </c>
      <c r="M168" s="40">
        <f t="shared" si="9"/>
        <v>0</v>
      </c>
    </row>
    <row r="169" spans="1:13" x14ac:dyDescent="0.25">
      <c r="A169" s="80">
        <f t="shared" si="3"/>
        <v>150</v>
      </c>
      <c r="B169" s="131">
        <f t="shared" si="7"/>
        <v>0</v>
      </c>
      <c r="C169" s="343"/>
      <c r="D169" s="116"/>
      <c r="E169" s="116"/>
      <c r="F169" s="4"/>
      <c r="G169" s="50"/>
      <c r="H169" s="70"/>
      <c r="I169" s="9"/>
      <c r="L169" s="40">
        <f t="shared" si="8"/>
        <v>0</v>
      </c>
      <c r="M169" s="40">
        <f t="shared" si="9"/>
        <v>0</v>
      </c>
    </row>
    <row r="170" spans="1:13" x14ac:dyDescent="0.25">
      <c r="A170" s="80">
        <f t="shared" si="3"/>
        <v>151</v>
      </c>
      <c r="B170" s="131">
        <f t="shared" si="7"/>
        <v>0</v>
      </c>
      <c r="C170" s="343"/>
      <c r="D170" s="116"/>
      <c r="E170" s="116"/>
      <c r="F170" s="4"/>
      <c r="G170" s="50"/>
      <c r="H170" s="70"/>
      <c r="I170" s="9"/>
      <c r="L170" s="40">
        <f t="shared" si="8"/>
        <v>0</v>
      </c>
      <c r="M170" s="40">
        <f t="shared" si="9"/>
        <v>0</v>
      </c>
    </row>
    <row r="171" spans="1:13" x14ac:dyDescent="0.25">
      <c r="A171" s="80">
        <f t="shared" si="3"/>
        <v>152</v>
      </c>
      <c r="B171" s="131">
        <f t="shared" si="7"/>
        <v>0</v>
      </c>
      <c r="C171" s="343"/>
      <c r="D171" s="116"/>
      <c r="E171" s="116"/>
      <c r="F171" s="4"/>
      <c r="G171" s="50"/>
      <c r="H171" s="70"/>
      <c r="I171" s="9"/>
      <c r="L171" s="40">
        <f t="shared" si="8"/>
        <v>0</v>
      </c>
      <c r="M171" s="40">
        <f t="shared" si="9"/>
        <v>0</v>
      </c>
    </row>
    <row r="172" spans="1:13" x14ac:dyDescent="0.25">
      <c r="A172" s="80">
        <f t="shared" si="3"/>
        <v>153</v>
      </c>
      <c r="B172" s="131">
        <f t="shared" si="7"/>
        <v>0</v>
      </c>
      <c r="C172" s="343"/>
      <c r="D172" s="116"/>
      <c r="E172" s="116"/>
      <c r="F172" s="4"/>
      <c r="G172" s="50"/>
      <c r="H172" s="70"/>
      <c r="I172" s="9"/>
      <c r="L172" s="40">
        <f t="shared" si="8"/>
        <v>0</v>
      </c>
      <c r="M172" s="40">
        <f t="shared" si="9"/>
        <v>0</v>
      </c>
    </row>
    <row r="173" spans="1:13" x14ac:dyDescent="0.25">
      <c r="A173" s="80">
        <f t="shared" si="3"/>
        <v>154</v>
      </c>
      <c r="B173" s="131">
        <f t="shared" si="7"/>
        <v>0</v>
      </c>
      <c r="C173" s="343"/>
      <c r="D173" s="116"/>
      <c r="E173" s="116"/>
      <c r="F173" s="4"/>
      <c r="G173" s="50"/>
      <c r="H173" s="70"/>
      <c r="I173" s="9"/>
      <c r="L173" s="40">
        <f t="shared" si="8"/>
        <v>0</v>
      </c>
      <c r="M173" s="40">
        <f t="shared" si="9"/>
        <v>0</v>
      </c>
    </row>
    <row r="174" spans="1:13" x14ac:dyDescent="0.25">
      <c r="A174" s="80">
        <f t="shared" si="3"/>
        <v>155</v>
      </c>
      <c r="B174" s="131">
        <f t="shared" si="7"/>
        <v>0</v>
      </c>
      <c r="C174" s="343"/>
      <c r="D174" s="116"/>
      <c r="E174" s="116"/>
      <c r="F174" s="4"/>
      <c r="G174" s="50"/>
      <c r="H174" s="70"/>
      <c r="I174" s="9"/>
      <c r="L174" s="40">
        <f t="shared" si="8"/>
        <v>0</v>
      </c>
      <c r="M174" s="40">
        <f t="shared" si="9"/>
        <v>0</v>
      </c>
    </row>
    <row r="175" spans="1:13" x14ac:dyDescent="0.25">
      <c r="A175" s="80">
        <f t="shared" si="3"/>
        <v>156</v>
      </c>
      <c r="B175" s="131">
        <f t="shared" si="7"/>
        <v>0</v>
      </c>
      <c r="C175" s="343"/>
      <c r="D175" s="116"/>
      <c r="E175" s="116"/>
      <c r="F175" s="4"/>
      <c r="G175" s="50"/>
      <c r="H175" s="70"/>
      <c r="I175" s="9"/>
      <c r="L175" s="40">
        <f t="shared" si="8"/>
        <v>0</v>
      </c>
      <c r="M175" s="40">
        <f t="shared" si="9"/>
        <v>0</v>
      </c>
    </row>
    <row r="176" spans="1:13" x14ac:dyDescent="0.25">
      <c r="A176" s="80">
        <f t="shared" si="3"/>
        <v>157</v>
      </c>
      <c r="B176" s="131">
        <f t="shared" si="7"/>
        <v>0</v>
      </c>
      <c r="C176" s="343"/>
      <c r="D176" s="116"/>
      <c r="E176" s="116"/>
      <c r="F176" s="4"/>
      <c r="G176" s="50"/>
      <c r="H176" s="70"/>
      <c r="I176" s="9"/>
      <c r="L176" s="40">
        <f t="shared" si="8"/>
        <v>0</v>
      </c>
      <c r="M176" s="40">
        <f t="shared" si="9"/>
        <v>0</v>
      </c>
    </row>
    <row r="177" spans="1:13" x14ac:dyDescent="0.25">
      <c r="A177" s="80">
        <f t="shared" si="3"/>
        <v>158</v>
      </c>
      <c r="B177" s="131">
        <f t="shared" si="7"/>
        <v>0</v>
      </c>
      <c r="C177" s="343"/>
      <c r="D177" s="116"/>
      <c r="E177" s="116"/>
      <c r="F177" s="4"/>
      <c r="G177" s="50"/>
      <c r="H177" s="70"/>
      <c r="I177" s="9"/>
      <c r="L177" s="40">
        <f t="shared" si="8"/>
        <v>0</v>
      </c>
      <c r="M177" s="40">
        <f t="shared" si="9"/>
        <v>0</v>
      </c>
    </row>
    <row r="178" spans="1:13" x14ac:dyDescent="0.25">
      <c r="A178" s="80">
        <f t="shared" si="3"/>
        <v>159</v>
      </c>
      <c r="B178" s="131">
        <f t="shared" si="7"/>
        <v>0</v>
      </c>
      <c r="C178" s="343"/>
      <c r="D178" s="116"/>
      <c r="E178" s="116"/>
      <c r="F178" s="4"/>
      <c r="G178" s="50"/>
      <c r="H178" s="70"/>
      <c r="I178" s="9"/>
      <c r="L178" s="40">
        <f t="shared" si="8"/>
        <v>0</v>
      </c>
      <c r="M178" s="40">
        <f t="shared" si="9"/>
        <v>0</v>
      </c>
    </row>
    <row r="179" spans="1:13" x14ac:dyDescent="0.25">
      <c r="A179" s="80">
        <f t="shared" si="3"/>
        <v>160</v>
      </c>
      <c r="B179" s="131">
        <f t="shared" si="7"/>
        <v>0</v>
      </c>
      <c r="C179" s="343"/>
      <c r="D179" s="116"/>
      <c r="E179" s="116"/>
      <c r="F179" s="4"/>
      <c r="G179" s="50"/>
      <c r="H179" s="70"/>
      <c r="I179" s="9"/>
      <c r="L179" s="40">
        <f t="shared" si="8"/>
        <v>0</v>
      </c>
      <c r="M179" s="40">
        <f t="shared" si="9"/>
        <v>0</v>
      </c>
    </row>
    <row r="180" spans="1:13" x14ac:dyDescent="0.25">
      <c r="A180" s="80">
        <f t="shared" si="3"/>
        <v>161</v>
      </c>
      <c r="B180" s="131">
        <f t="shared" si="7"/>
        <v>0</v>
      </c>
      <c r="C180" s="343"/>
      <c r="D180" s="116"/>
      <c r="E180" s="116"/>
      <c r="F180" s="4"/>
      <c r="G180" s="50"/>
      <c r="H180" s="70"/>
      <c r="I180" s="9"/>
      <c r="L180" s="40">
        <f t="shared" si="8"/>
        <v>0</v>
      </c>
      <c r="M180" s="40">
        <f t="shared" si="9"/>
        <v>0</v>
      </c>
    </row>
    <row r="181" spans="1:13" x14ac:dyDescent="0.25">
      <c r="A181" s="80">
        <f t="shared" si="3"/>
        <v>162</v>
      </c>
      <c r="B181" s="131">
        <f t="shared" si="7"/>
        <v>0</v>
      </c>
      <c r="C181" s="343"/>
      <c r="D181" s="116"/>
      <c r="E181" s="116"/>
      <c r="F181" s="4"/>
      <c r="G181" s="50"/>
      <c r="H181" s="70"/>
      <c r="I181" s="9"/>
      <c r="L181" s="40">
        <f t="shared" si="8"/>
        <v>0</v>
      </c>
      <c r="M181" s="40">
        <f t="shared" si="9"/>
        <v>0</v>
      </c>
    </row>
    <row r="182" spans="1:13" x14ac:dyDescent="0.25">
      <c r="A182" s="80">
        <f t="shared" si="3"/>
        <v>163</v>
      </c>
      <c r="B182" s="131">
        <f t="shared" si="7"/>
        <v>0</v>
      </c>
      <c r="C182" s="343"/>
      <c r="D182" s="116"/>
      <c r="E182" s="116"/>
      <c r="F182" s="4"/>
      <c r="G182" s="50"/>
      <c r="H182" s="70"/>
      <c r="I182" s="9"/>
      <c r="L182" s="40">
        <f t="shared" si="8"/>
        <v>0</v>
      </c>
      <c r="M182" s="40">
        <f t="shared" si="9"/>
        <v>0</v>
      </c>
    </row>
    <row r="183" spans="1:13" x14ac:dyDescent="0.25">
      <c r="A183" s="80">
        <f t="shared" si="3"/>
        <v>164</v>
      </c>
      <c r="B183" s="131">
        <f t="shared" si="7"/>
        <v>0</v>
      </c>
      <c r="C183" s="343"/>
      <c r="D183" s="116"/>
      <c r="E183" s="116"/>
      <c r="F183" s="4"/>
      <c r="G183" s="50"/>
      <c r="H183" s="70"/>
      <c r="I183" s="9"/>
      <c r="L183" s="40">
        <f t="shared" si="8"/>
        <v>0</v>
      </c>
      <c r="M183" s="40">
        <f t="shared" si="9"/>
        <v>0</v>
      </c>
    </row>
    <row r="184" spans="1:13" x14ac:dyDescent="0.25">
      <c r="A184" s="80">
        <f t="shared" si="3"/>
        <v>165</v>
      </c>
      <c r="B184" s="131">
        <f t="shared" si="7"/>
        <v>0</v>
      </c>
      <c r="C184" s="343"/>
      <c r="D184" s="116"/>
      <c r="E184" s="116"/>
      <c r="F184" s="4"/>
      <c r="G184" s="50"/>
      <c r="H184" s="70"/>
      <c r="I184" s="9"/>
      <c r="L184" s="40">
        <f t="shared" si="8"/>
        <v>0</v>
      </c>
      <c r="M184" s="40">
        <f t="shared" si="9"/>
        <v>0</v>
      </c>
    </row>
    <row r="185" spans="1:13" x14ac:dyDescent="0.25">
      <c r="A185" s="80">
        <f t="shared" si="3"/>
        <v>166</v>
      </c>
      <c r="B185" s="131">
        <f t="shared" si="7"/>
        <v>0</v>
      </c>
      <c r="C185" s="343"/>
      <c r="D185" s="116"/>
      <c r="E185" s="116"/>
      <c r="F185" s="4"/>
      <c r="G185" s="50"/>
      <c r="H185" s="70"/>
      <c r="I185" s="9"/>
      <c r="L185" s="40">
        <f t="shared" si="8"/>
        <v>0</v>
      </c>
      <c r="M185" s="40">
        <f t="shared" si="9"/>
        <v>0</v>
      </c>
    </row>
    <row r="186" spans="1:13" x14ac:dyDescent="0.25">
      <c r="A186" s="80">
        <f t="shared" si="3"/>
        <v>167</v>
      </c>
      <c r="B186" s="131">
        <f t="shared" si="7"/>
        <v>0</v>
      </c>
      <c r="C186" s="343"/>
      <c r="D186" s="116"/>
      <c r="E186" s="116"/>
      <c r="F186" s="4"/>
      <c r="G186" s="50"/>
      <c r="H186" s="70"/>
      <c r="I186" s="9"/>
      <c r="L186" s="40">
        <f t="shared" si="8"/>
        <v>0</v>
      </c>
      <c r="M186" s="40">
        <f t="shared" si="9"/>
        <v>0</v>
      </c>
    </row>
    <row r="187" spans="1:13" x14ac:dyDescent="0.25">
      <c r="A187" s="80">
        <f t="shared" si="3"/>
        <v>168</v>
      </c>
      <c r="B187" s="131">
        <f t="shared" si="7"/>
        <v>0</v>
      </c>
      <c r="C187" s="343"/>
      <c r="D187" s="116"/>
      <c r="E187" s="116"/>
      <c r="F187" s="4"/>
      <c r="G187" s="50"/>
      <c r="H187" s="70"/>
      <c r="I187" s="9"/>
      <c r="L187" s="40">
        <f t="shared" si="8"/>
        <v>0</v>
      </c>
      <c r="M187" s="40">
        <f t="shared" si="9"/>
        <v>0</v>
      </c>
    </row>
    <row r="188" spans="1:13" x14ac:dyDescent="0.25">
      <c r="A188" s="80">
        <f t="shared" si="3"/>
        <v>169</v>
      </c>
      <c r="B188" s="131">
        <f t="shared" si="7"/>
        <v>0</v>
      </c>
      <c r="C188" s="343"/>
      <c r="D188" s="116"/>
      <c r="E188" s="116"/>
      <c r="F188" s="4"/>
      <c r="G188" s="50"/>
      <c r="H188" s="70"/>
      <c r="I188" s="9"/>
      <c r="L188" s="40">
        <f t="shared" si="8"/>
        <v>0</v>
      </c>
      <c r="M188" s="40">
        <f t="shared" si="9"/>
        <v>0</v>
      </c>
    </row>
    <row r="189" spans="1:13" x14ac:dyDescent="0.25">
      <c r="A189" s="80">
        <f t="shared" si="3"/>
        <v>170</v>
      </c>
      <c r="B189" s="131">
        <f t="shared" si="7"/>
        <v>0</v>
      </c>
      <c r="C189" s="343"/>
      <c r="D189" s="116"/>
      <c r="E189" s="116"/>
      <c r="F189" s="4"/>
      <c r="G189" s="50"/>
      <c r="H189" s="70"/>
      <c r="I189" s="9"/>
      <c r="L189" s="40">
        <f t="shared" si="8"/>
        <v>0</v>
      </c>
      <c r="M189" s="40">
        <f t="shared" si="9"/>
        <v>0</v>
      </c>
    </row>
    <row r="190" spans="1:13" x14ac:dyDescent="0.25">
      <c r="A190" s="80">
        <f t="shared" si="3"/>
        <v>171</v>
      </c>
      <c r="B190" s="131">
        <f t="shared" si="7"/>
        <v>0</v>
      </c>
      <c r="C190" s="343"/>
      <c r="D190" s="116"/>
      <c r="E190" s="116"/>
      <c r="F190" s="4"/>
      <c r="G190" s="50"/>
      <c r="H190" s="70"/>
      <c r="I190" s="9"/>
      <c r="L190" s="40">
        <f t="shared" si="8"/>
        <v>0</v>
      </c>
      <c r="M190" s="40">
        <f t="shared" si="9"/>
        <v>0</v>
      </c>
    </row>
    <row r="191" spans="1:13" x14ac:dyDescent="0.25">
      <c r="A191" s="80">
        <f t="shared" si="3"/>
        <v>172</v>
      </c>
      <c r="B191" s="131">
        <f t="shared" si="7"/>
        <v>0</v>
      </c>
      <c r="C191" s="343"/>
      <c r="D191" s="116"/>
      <c r="E191" s="116"/>
      <c r="F191" s="4"/>
      <c r="G191" s="50"/>
      <c r="H191" s="70"/>
      <c r="I191" s="9"/>
      <c r="L191" s="40">
        <f t="shared" si="8"/>
        <v>0</v>
      </c>
      <c r="M191" s="40">
        <f t="shared" si="9"/>
        <v>0</v>
      </c>
    </row>
    <row r="192" spans="1:13" x14ac:dyDescent="0.25">
      <c r="A192" s="80">
        <f t="shared" si="3"/>
        <v>173</v>
      </c>
      <c r="B192" s="131">
        <f t="shared" si="7"/>
        <v>0</v>
      </c>
      <c r="C192" s="343"/>
      <c r="D192" s="116"/>
      <c r="E192" s="116"/>
      <c r="F192" s="4"/>
      <c r="G192" s="50"/>
      <c r="H192" s="70"/>
      <c r="I192" s="9"/>
      <c r="L192" s="40">
        <f t="shared" si="8"/>
        <v>0</v>
      </c>
      <c r="M192" s="40">
        <f t="shared" si="9"/>
        <v>0</v>
      </c>
    </row>
    <row r="193" spans="1:13" x14ac:dyDescent="0.25">
      <c r="A193" s="80">
        <f t="shared" si="3"/>
        <v>174</v>
      </c>
      <c r="B193" s="131">
        <f t="shared" si="7"/>
        <v>0</v>
      </c>
      <c r="C193" s="343"/>
      <c r="D193" s="116"/>
      <c r="E193" s="116"/>
      <c r="F193" s="4"/>
      <c r="G193" s="50"/>
      <c r="H193" s="70"/>
      <c r="I193" s="9"/>
      <c r="L193" s="40">
        <f t="shared" si="8"/>
        <v>0</v>
      </c>
      <c r="M193" s="40">
        <f t="shared" si="9"/>
        <v>0</v>
      </c>
    </row>
    <row r="194" spans="1:13" x14ac:dyDescent="0.25">
      <c r="A194" s="80">
        <f t="shared" si="3"/>
        <v>175</v>
      </c>
      <c r="B194" s="131">
        <f t="shared" si="7"/>
        <v>0</v>
      </c>
      <c r="C194" s="343"/>
      <c r="D194" s="116"/>
      <c r="E194" s="116"/>
      <c r="F194" s="4"/>
      <c r="G194" s="50"/>
      <c r="H194" s="70"/>
      <c r="I194" s="9"/>
      <c r="L194" s="40">
        <f t="shared" si="8"/>
        <v>0</v>
      </c>
      <c r="M194" s="40">
        <f t="shared" si="9"/>
        <v>0</v>
      </c>
    </row>
    <row r="195" spans="1:13" x14ac:dyDescent="0.25">
      <c r="A195" s="80">
        <f t="shared" si="3"/>
        <v>176</v>
      </c>
      <c r="B195" s="131">
        <f t="shared" si="7"/>
        <v>0</v>
      </c>
      <c r="C195" s="343"/>
      <c r="D195" s="116"/>
      <c r="E195" s="116"/>
      <c r="F195" s="4"/>
      <c r="G195" s="50"/>
      <c r="H195" s="70"/>
      <c r="I195" s="9"/>
      <c r="L195" s="40">
        <f t="shared" si="8"/>
        <v>0</v>
      </c>
      <c r="M195" s="40">
        <f t="shared" si="9"/>
        <v>0</v>
      </c>
    </row>
    <row r="196" spans="1:13" x14ac:dyDescent="0.25">
      <c r="A196" s="80">
        <f t="shared" si="3"/>
        <v>177</v>
      </c>
      <c r="B196" s="131">
        <f t="shared" si="7"/>
        <v>0</v>
      </c>
      <c r="C196" s="343"/>
      <c r="D196" s="116"/>
      <c r="E196" s="116"/>
      <c r="F196" s="4"/>
      <c r="G196" s="50"/>
      <c r="H196" s="70"/>
      <c r="I196" s="9"/>
      <c r="L196" s="40">
        <f t="shared" si="8"/>
        <v>0</v>
      </c>
      <c r="M196" s="40">
        <f t="shared" si="9"/>
        <v>0</v>
      </c>
    </row>
    <row r="197" spans="1:13" x14ac:dyDescent="0.25">
      <c r="A197" s="80">
        <f t="shared" si="3"/>
        <v>178</v>
      </c>
      <c r="B197" s="131">
        <f t="shared" si="7"/>
        <v>0</v>
      </c>
      <c r="C197" s="343"/>
      <c r="D197" s="116"/>
      <c r="E197" s="116"/>
      <c r="F197" s="4"/>
      <c r="G197" s="50"/>
      <c r="H197" s="70"/>
      <c r="I197" s="9"/>
      <c r="L197" s="40">
        <f t="shared" si="8"/>
        <v>0</v>
      </c>
      <c r="M197" s="40">
        <f t="shared" si="9"/>
        <v>0</v>
      </c>
    </row>
    <row r="198" spans="1:13" x14ac:dyDescent="0.25">
      <c r="A198" s="80">
        <f t="shared" si="3"/>
        <v>179</v>
      </c>
      <c r="B198" s="131">
        <f t="shared" si="7"/>
        <v>0</v>
      </c>
      <c r="C198" s="343"/>
      <c r="D198" s="116"/>
      <c r="E198" s="116"/>
      <c r="F198" s="4"/>
      <c r="G198" s="50"/>
      <c r="H198" s="70"/>
      <c r="I198" s="9"/>
      <c r="L198" s="40">
        <f t="shared" si="8"/>
        <v>0</v>
      </c>
      <c r="M198" s="40">
        <f t="shared" si="9"/>
        <v>0</v>
      </c>
    </row>
    <row r="199" spans="1:13" x14ac:dyDescent="0.25">
      <c r="A199" s="80">
        <f t="shared" si="3"/>
        <v>180</v>
      </c>
      <c r="B199" s="131">
        <f t="shared" si="7"/>
        <v>0</v>
      </c>
      <c r="C199" s="343"/>
      <c r="D199" s="116"/>
      <c r="E199" s="116"/>
      <c r="F199" s="4"/>
      <c r="G199" s="50"/>
      <c r="H199" s="70"/>
      <c r="I199" s="9"/>
      <c r="L199" s="40">
        <f t="shared" si="8"/>
        <v>0</v>
      </c>
      <c r="M199" s="40">
        <f t="shared" si="9"/>
        <v>0</v>
      </c>
    </row>
    <row r="200" spans="1:13" x14ac:dyDescent="0.25">
      <c r="A200" s="80">
        <f t="shared" si="3"/>
        <v>181</v>
      </c>
      <c r="B200" s="131">
        <f t="shared" si="7"/>
        <v>0</v>
      </c>
      <c r="C200" s="343"/>
      <c r="D200" s="116"/>
      <c r="E200" s="116"/>
      <c r="F200" s="4"/>
      <c r="G200" s="50"/>
      <c r="H200" s="70"/>
      <c r="I200" s="9"/>
      <c r="L200" s="40">
        <f t="shared" si="8"/>
        <v>0</v>
      </c>
      <c r="M200" s="40">
        <f t="shared" si="9"/>
        <v>0</v>
      </c>
    </row>
    <row r="201" spans="1:13" x14ac:dyDescent="0.25">
      <c r="A201" s="80">
        <f t="shared" si="3"/>
        <v>182</v>
      </c>
      <c r="B201" s="131">
        <f t="shared" si="7"/>
        <v>0</v>
      </c>
      <c r="C201" s="343"/>
      <c r="D201" s="116"/>
      <c r="E201" s="116"/>
      <c r="F201" s="4"/>
      <c r="G201" s="50"/>
      <c r="H201" s="70"/>
      <c r="I201" s="9"/>
      <c r="L201" s="40">
        <f t="shared" si="8"/>
        <v>0</v>
      </c>
      <c r="M201" s="40">
        <f t="shared" si="9"/>
        <v>0</v>
      </c>
    </row>
    <row r="202" spans="1:13" x14ac:dyDescent="0.25">
      <c r="A202" s="80">
        <f t="shared" si="3"/>
        <v>183</v>
      </c>
      <c r="B202" s="131">
        <f t="shared" si="7"/>
        <v>0</v>
      </c>
      <c r="C202" s="343"/>
      <c r="D202" s="116"/>
      <c r="E202" s="116"/>
      <c r="F202" s="4"/>
      <c r="G202" s="50"/>
      <c r="H202" s="70"/>
      <c r="I202" s="9"/>
      <c r="L202" s="40">
        <f t="shared" si="8"/>
        <v>0</v>
      </c>
      <c r="M202" s="40">
        <f t="shared" si="9"/>
        <v>0</v>
      </c>
    </row>
    <row r="203" spans="1:13" x14ac:dyDescent="0.25">
      <c r="A203" s="80">
        <f t="shared" si="3"/>
        <v>184</v>
      </c>
      <c r="B203" s="131">
        <f t="shared" si="7"/>
        <v>0</v>
      </c>
      <c r="C203" s="343"/>
      <c r="D203" s="116"/>
      <c r="E203" s="116"/>
      <c r="F203" s="4"/>
      <c r="G203" s="50"/>
      <c r="H203" s="70"/>
      <c r="I203" s="9"/>
      <c r="L203" s="40">
        <f t="shared" si="8"/>
        <v>0</v>
      </c>
      <c r="M203" s="40">
        <f t="shared" si="9"/>
        <v>0</v>
      </c>
    </row>
    <row r="204" spans="1:13" x14ac:dyDescent="0.25">
      <c r="A204" s="80">
        <f t="shared" si="3"/>
        <v>185</v>
      </c>
      <c r="B204" s="131">
        <f t="shared" si="7"/>
        <v>0</v>
      </c>
      <c r="C204" s="343"/>
      <c r="D204" s="116"/>
      <c r="E204" s="116"/>
      <c r="F204" s="4"/>
      <c r="G204" s="50"/>
      <c r="H204" s="70"/>
      <c r="I204" s="9"/>
      <c r="L204" s="40">
        <f t="shared" si="8"/>
        <v>0</v>
      </c>
      <c r="M204" s="40">
        <f t="shared" si="9"/>
        <v>0</v>
      </c>
    </row>
    <row r="205" spans="1:13" x14ac:dyDescent="0.25">
      <c r="A205" s="80">
        <f t="shared" si="3"/>
        <v>186</v>
      </c>
      <c r="B205" s="131">
        <f t="shared" si="7"/>
        <v>0</v>
      </c>
      <c r="C205" s="343"/>
      <c r="D205" s="116"/>
      <c r="E205" s="116"/>
      <c r="F205" s="4"/>
      <c r="G205" s="50"/>
      <c r="H205" s="70"/>
      <c r="I205" s="9"/>
      <c r="L205" s="40">
        <f t="shared" si="8"/>
        <v>0</v>
      </c>
      <c r="M205" s="40">
        <f t="shared" si="9"/>
        <v>0</v>
      </c>
    </row>
    <row r="206" spans="1:13" x14ac:dyDescent="0.25">
      <c r="A206" s="80">
        <f t="shared" si="3"/>
        <v>187</v>
      </c>
      <c r="B206" s="131">
        <f t="shared" si="7"/>
        <v>0</v>
      </c>
      <c r="C206" s="343"/>
      <c r="D206" s="116"/>
      <c r="E206" s="116"/>
      <c r="F206" s="4"/>
      <c r="G206" s="50"/>
      <c r="H206" s="70"/>
      <c r="I206" s="9"/>
      <c r="L206" s="40">
        <f t="shared" si="8"/>
        <v>0</v>
      </c>
      <c r="M206" s="40">
        <f t="shared" si="9"/>
        <v>0</v>
      </c>
    </row>
    <row r="207" spans="1:13" x14ac:dyDescent="0.25">
      <c r="A207" s="80">
        <f t="shared" si="3"/>
        <v>188</v>
      </c>
      <c r="B207" s="131">
        <f t="shared" si="7"/>
        <v>0</v>
      </c>
      <c r="C207" s="343"/>
      <c r="D207" s="116"/>
      <c r="E207" s="116"/>
      <c r="F207" s="4"/>
      <c r="G207" s="50"/>
      <c r="H207" s="70"/>
      <c r="I207" s="9"/>
      <c r="L207" s="40">
        <f t="shared" si="8"/>
        <v>0</v>
      </c>
      <c r="M207" s="40">
        <f t="shared" si="9"/>
        <v>0</v>
      </c>
    </row>
    <row r="208" spans="1:13" x14ac:dyDescent="0.25">
      <c r="A208" s="80">
        <f t="shared" si="3"/>
        <v>189</v>
      </c>
      <c r="B208" s="131">
        <f t="shared" si="7"/>
        <v>0</v>
      </c>
      <c r="C208" s="343"/>
      <c r="D208" s="116"/>
      <c r="E208" s="116"/>
      <c r="F208" s="4"/>
      <c r="G208" s="50"/>
      <c r="H208" s="70"/>
      <c r="I208" s="9"/>
      <c r="L208" s="40">
        <f t="shared" si="8"/>
        <v>0</v>
      </c>
      <c r="M208" s="40">
        <f t="shared" si="9"/>
        <v>0</v>
      </c>
    </row>
    <row r="209" spans="1:13" x14ac:dyDescent="0.25">
      <c r="A209" s="80">
        <f t="shared" si="3"/>
        <v>190</v>
      </c>
      <c r="B209" s="131">
        <f t="shared" si="7"/>
        <v>0</v>
      </c>
      <c r="C209" s="343"/>
      <c r="D209" s="116"/>
      <c r="E209" s="116"/>
      <c r="F209" s="4"/>
      <c r="G209" s="50"/>
      <c r="H209" s="70"/>
      <c r="I209" s="9"/>
      <c r="L209" s="40">
        <f t="shared" si="8"/>
        <v>0</v>
      </c>
      <c r="M209" s="40">
        <f t="shared" si="9"/>
        <v>0</v>
      </c>
    </row>
    <row r="210" spans="1:13" x14ac:dyDescent="0.25">
      <c r="A210" s="80">
        <f t="shared" si="3"/>
        <v>191</v>
      </c>
      <c r="B210" s="131">
        <f t="shared" si="7"/>
        <v>0</v>
      </c>
      <c r="C210" s="343"/>
      <c r="D210" s="116"/>
      <c r="E210" s="116"/>
      <c r="F210" s="4"/>
      <c r="G210" s="50"/>
      <c r="H210" s="70"/>
      <c r="I210" s="9"/>
      <c r="L210" s="40">
        <f t="shared" si="8"/>
        <v>0</v>
      </c>
      <c r="M210" s="40">
        <f t="shared" si="9"/>
        <v>0</v>
      </c>
    </row>
    <row r="211" spans="1:13" x14ac:dyDescent="0.25">
      <c r="A211" s="80">
        <f t="shared" si="3"/>
        <v>192</v>
      </c>
      <c r="B211" s="131">
        <f t="shared" si="7"/>
        <v>0</v>
      </c>
      <c r="C211" s="343"/>
      <c r="D211" s="116"/>
      <c r="E211" s="116"/>
      <c r="F211" s="4"/>
      <c r="G211" s="50"/>
      <c r="H211" s="70"/>
      <c r="I211" s="9"/>
      <c r="L211" s="40">
        <f t="shared" si="8"/>
        <v>0</v>
      </c>
      <c r="M211" s="40">
        <f t="shared" si="9"/>
        <v>0</v>
      </c>
    </row>
    <row r="212" spans="1:13" x14ac:dyDescent="0.25">
      <c r="A212" s="80">
        <f t="shared" si="3"/>
        <v>193</v>
      </c>
      <c r="B212" s="131">
        <f t="shared" ref="B212:B261" si="10">IF(ISBLANK(E212),0,VLOOKUP(TRIM(E212),AllVarieties,4,FALSE))</f>
        <v>0</v>
      </c>
      <c r="C212" s="343"/>
      <c r="D212" s="116"/>
      <c r="E212" s="116"/>
      <c r="F212" s="4"/>
      <c r="G212" s="50"/>
      <c r="H212" s="70"/>
      <c r="I212" s="9"/>
      <c r="L212" s="40">
        <f t="shared" si="8"/>
        <v>0</v>
      </c>
      <c r="M212" s="40">
        <f t="shared" si="9"/>
        <v>0</v>
      </c>
    </row>
    <row r="213" spans="1:13" x14ac:dyDescent="0.25">
      <c r="A213" s="80">
        <f t="shared" si="3"/>
        <v>194</v>
      </c>
      <c r="B213" s="131">
        <f t="shared" si="10"/>
        <v>0</v>
      </c>
      <c r="C213" s="343"/>
      <c r="D213" s="116"/>
      <c r="E213" s="116"/>
      <c r="F213" s="4"/>
      <c r="G213" s="50"/>
      <c r="H213" s="70"/>
      <c r="I213" s="9"/>
      <c r="L213" s="40">
        <f t="shared" si="8"/>
        <v>0</v>
      </c>
      <c r="M213" s="40">
        <f t="shared" si="9"/>
        <v>0</v>
      </c>
    </row>
    <row r="214" spans="1:13" x14ac:dyDescent="0.25">
      <c r="A214" s="80">
        <f t="shared" si="3"/>
        <v>195</v>
      </c>
      <c r="B214" s="131">
        <f t="shared" si="10"/>
        <v>0</v>
      </c>
      <c r="C214" s="343"/>
      <c r="D214" s="116"/>
      <c r="E214" s="116"/>
      <c r="F214" s="4"/>
      <c r="G214" s="50"/>
      <c r="H214" s="70"/>
      <c r="I214" s="9"/>
      <c r="L214" s="40">
        <f t="shared" si="8"/>
        <v>0</v>
      </c>
      <c r="M214" s="40">
        <f t="shared" si="9"/>
        <v>0</v>
      </c>
    </row>
    <row r="215" spans="1:13" x14ac:dyDescent="0.25">
      <c r="A215" s="80">
        <f t="shared" si="3"/>
        <v>196</v>
      </c>
      <c r="B215" s="131">
        <f t="shared" si="10"/>
        <v>0</v>
      </c>
      <c r="C215" s="343"/>
      <c r="D215" s="116"/>
      <c r="E215" s="116"/>
      <c r="F215" s="4"/>
      <c r="G215" s="50"/>
      <c r="H215" s="70"/>
      <c r="I215" s="9"/>
      <c r="L215" s="40">
        <f t="shared" si="8"/>
        <v>0</v>
      </c>
      <c r="M215" s="40">
        <f t="shared" si="9"/>
        <v>0</v>
      </c>
    </row>
    <row r="216" spans="1:13" x14ac:dyDescent="0.25">
      <c r="A216" s="80">
        <f t="shared" si="3"/>
        <v>197</v>
      </c>
      <c r="B216" s="131">
        <f t="shared" si="10"/>
        <v>0</v>
      </c>
      <c r="C216" s="343"/>
      <c r="D216" s="116"/>
      <c r="E216" s="116"/>
      <c r="F216" s="4"/>
      <c r="G216" s="50"/>
      <c r="H216" s="70"/>
      <c r="I216" s="9"/>
      <c r="L216" s="40">
        <f t="shared" si="8"/>
        <v>0</v>
      </c>
      <c r="M216" s="40">
        <f t="shared" si="9"/>
        <v>0</v>
      </c>
    </row>
    <row r="217" spans="1:13" x14ac:dyDescent="0.25">
      <c r="A217" s="80">
        <f t="shared" si="3"/>
        <v>198</v>
      </c>
      <c r="B217" s="131">
        <f t="shared" si="10"/>
        <v>0</v>
      </c>
      <c r="C217" s="343"/>
      <c r="D217" s="116"/>
      <c r="E217" s="116"/>
      <c r="F217" s="4"/>
      <c r="G217" s="50"/>
      <c r="H217" s="70"/>
      <c r="I217" s="9"/>
      <c r="L217" s="40">
        <f t="shared" si="8"/>
        <v>0</v>
      </c>
      <c r="M217" s="40">
        <f t="shared" si="9"/>
        <v>0</v>
      </c>
    </row>
    <row r="218" spans="1:13" x14ac:dyDescent="0.25">
      <c r="A218" s="80">
        <f t="shared" si="3"/>
        <v>199</v>
      </c>
      <c r="B218" s="131">
        <f t="shared" si="10"/>
        <v>0</v>
      </c>
      <c r="C218" s="343"/>
      <c r="D218" s="116"/>
      <c r="E218" s="116"/>
      <c r="F218" s="4"/>
      <c r="G218" s="50"/>
      <c r="H218" s="70"/>
      <c r="I218" s="9"/>
      <c r="L218" s="40">
        <f t="shared" si="8"/>
        <v>0</v>
      </c>
      <c r="M218" s="40">
        <f t="shared" si="9"/>
        <v>0</v>
      </c>
    </row>
    <row r="219" spans="1:13" x14ac:dyDescent="0.25">
      <c r="A219" s="80">
        <f t="shared" si="3"/>
        <v>200</v>
      </c>
      <c r="B219" s="131">
        <f t="shared" si="10"/>
        <v>0</v>
      </c>
      <c r="C219" s="343"/>
      <c r="D219" s="116"/>
      <c r="E219" s="116"/>
      <c r="F219" s="4"/>
      <c r="G219" s="50"/>
      <c r="H219" s="70"/>
      <c r="I219" s="9"/>
      <c r="L219" s="40">
        <f t="shared" si="8"/>
        <v>0</v>
      </c>
      <c r="M219" s="40">
        <f t="shared" si="9"/>
        <v>0</v>
      </c>
    </row>
    <row r="220" spans="1:13" x14ac:dyDescent="0.25">
      <c r="A220" s="80">
        <f t="shared" si="3"/>
        <v>201</v>
      </c>
      <c r="B220" s="131">
        <f t="shared" si="10"/>
        <v>0</v>
      </c>
      <c r="C220" s="343"/>
      <c r="D220" s="116"/>
      <c r="E220" s="116"/>
      <c r="F220" s="4"/>
      <c r="G220" s="50"/>
      <c r="H220" s="70"/>
      <c r="I220" s="9"/>
      <c r="L220" s="40">
        <f t="shared" si="8"/>
        <v>0</v>
      </c>
      <c r="M220" s="40">
        <f t="shared" si="9"/>
        <v>0</v>
      </c>
    </row>
    <row r="221" spans="1:13" x14ac:dyDescent="0.25">
      <c r="A221" s="80">
        <f t="shared" si="3"/>
        <v>202</v>
      </c>
      <c r="B221" s="131">
        <f t="shared" si="10"/>
        <v>0</v>
      </c>
      <c r="C221" s="343"/>
      <c r="D221" s="116"/>
      <c r="E221" s="116"/>
      <c r="F221" s="4"/>
      <c r="G221" s="50"/>
      <c r="H221" s="70"/>
      <c r="I221" s="9"/>
      <c r="L221" s="40">
        <f t="shared" si="8"/>
        <v>0</v>
      </c>
      <c r="M221" s="40">
        <f t="shared" si="9"/>
        <v>0</v>
      </c>
    </row>
    <row r="222" spans="1:13" x14ac:dyDescent="0.25">
      <c r="A222" s="80">
        <f t="shared" ref="A222:A261" si="11">ROW()-Q1bline</f>
        <v>203</v>
      </c>
      <c r="B222" s="131">
        <f t="shared" si="10"/>
        <v>0</v>
      </c>
      <c r="C222" s="343"/>
      <c r="D222" s="116"/>
      <c r="E222" s="116"/>
      <c r="F222" s="4"/>
      <c r="G222" s="50"/>
      <c r="H222" s="70"/>
      <c r="I222" s="9"/>
      <c r="L222" s="40">
        <f t="shared" si="8"/>
        <v>0</v>
      </c>
      <c r="M222" s="40">
        <f t="shared" si="9"/>
        <v>0</v>
      </c>
    </row>
    <row r="223" spans="1:13" x14ac:dyDescent="0.25">
      <c r="A223" s="80">
        <f t="shared" si="11"/>
        <v>204</v>
      </c>
      <c r="B223" s="131">
        <f t="shared" si="10"/>
        <v>0</v>
      </c>
      <c r="C223" s="343"/>
      <c r="D223" s="116"/>
      <c r="E223" s="116"/>
      <c r="F223" s="4"/>
      <c r="G223" s="50"/>
      <c r="H223" s="70"/>
      <c r="I223" s="9"/>
      <c r="L223" s="40">
        <f t="shared" si="8"/>
        <v>0</v>
      </c>
      <c r="M223" s="40">
        <f t="shared" si="9"/>
        <v>0</v>
      </c>
    </row>
    <row r="224" spans="1:13" x14ac:dyDescent="0.25">
      <c r="A224" s="80">
        <f t="shared" si="11"/>
        <v>205</v>
      </c>
      <c r="B224" s="131">
        <f t="shared" si="10"/>
        <v>0</v>
      </c>
      <c r="C224" s="343"/>
      <c r="D224" s="116"/>
      <c r="E224" s="116"/>
      <c r="F224" s="4"/>
      <c r="G224" s="50"/>
      <c r="H224" s="70"/>
      <c r="I224" s="9"/>
      <c r="L224" s="40">
        <f t="shared" si="8"/>
        <v>0</v>
      </c>
      <c r="M224" s="40">
        <f t="shared" si="9"/>
        <v>0</v>
      </c>
    </row>
    <row r="225" spans="1:13" x14ac:dyDescent="0.25">
      <c r="A225" s="80">
        <f t="shared" si="11"/>
        <v>206</v>
      </c>
      <c r="B225" s="131">
        <f t="shared" si="10"/>
        <v>0</v>
      </c>
      <c r="C225" s="343"/>
      <c r="D225" s="116"/>
      <c r="E225" s="116"/>
      <c r="F225" s="4"/>
      <c r="G225" s="50"/>
      <c r="H225" s="70"/>
      <c r="I225" s="9"/>
      <c r="L225" s="40">
        <f t="shared" si="8"/>
        <v>0</v>
      </c>
      <c r="M225" s="40">
        <f t="shared" si="9"/>
        <v>0</v>
      </c>
    </row>
    <row r="226" spans="1:13" x14ac:dyDescent="0.25">
      <c r="A226" s="80">
        <f t="shared" si="11"/>
        <v>207</v>
      </c>
      <c r="B226" s="131">
        <f t="shared" si="10"/>
        <v>0</v>
      </c>
      <c r="C226" s="343"/>
      <c r="D226" s="116"/>
      <c r="E226" s="116"/>
      <c r="F226" s="4"/>
      <c r="G226" s="50"/>
      <c r="H226" s="70"/>
      <c r="I226" s="9"/>
      <c r="L226" s="40">
        <f t="shared" si="8"/>
        <v>0</v>
      </c>
      <c r="M226" s="40">
        <f t="shared" si="9"/>
        <v>0</v>
      </c>
    </row>
    <row r="227" spans="1:13" x14ac:dyDescent="0.25">
      <c r="A227" s="80">
        <f t="shared" si="11"/>
        <v>208</v>
      </c>
      <c r="B227" s="131">
        <f t="shared" si="10"/>
        <v>0</v>
      </c>
      <c r="C227" s="343"/>
      <c r="D227" s="116"/>
      <c r="E227" s="116"/>
      <c r="F227" s="4"/>
      <c r="G227" s="50"/>
      <c r="H227" s="70"/>
      <c r="I227" s="9"/>
      <c r="L227" s="40">
        <f t="shared" si="8"/>
        <v>0</v>
      </c>
      <c r="M227" s="40">
        <f t="shared" si="9"/>
        <v>0</v>
      </c>
    </row>
    <row r="228" spans="1:13" x14ac:dyDescent="0.25">
      <c r="A228" s="80">
        <f t="shared" si="11"/>
        <v>209</v>
      </c>
      <c r="B228" s="131">
        <f t="shared" si="10"/>
        <v>0</v>
      </c>
      <c r="C228" s="343"/>
      <c r="D228" s="116"/>
      <c r="E228" s="116"/>
      <c r="F228" s="4"/>
      <c r="G228" s="50"/>
      <c r="H228" s="70"/>
      <c r="I228" s="9"/>
      <c r="L228" s="40">
        <f t="shared" si="8"/>
        <v>0</v>
      </c>
      <c r="M228" s="40">
        <f t="shared" si="9"/>
        <v>0</v>
      </c>
    </row>
    <row r="229" spans="1:13" x14ac:dyDescent="0.25">
      <c r="A229" s="80">
        <f t="shared" si="11"/>
        <v>210</v>
      </c>
      <c r="B229" s="131">
        <f t="shared" si="10"/>
        <v>0</v>
      </c>
      <c r="C229" s="343"/>
      <c r="D229" s="116"/>
      <c r="E229" s="116"/>
      <c r="F229" s="4"/>
      <c r="G229" s="50"/>
      <c r="H229" s="70"/>
      <c r="I229" s="9"/>
      <c r="L229" s="40">
        <f t="shared" si="8"/>
        <v>0</v>
      </c>
      <c r="M229" s="40">
        <f t="shared" si="9"/>
        <v>0</v>
      </c>
    </row>
    <row r="230" spans="1:13" x14ac:dyDescent="0.25">
      <c r="A230" s="80">
        <f t="shared" si="11"/>
        <v>211</v>
      </c>
      <c r="B230" s="131">
        <f t="shared" si="10"/>
        <v>0</v>
      </c>
      <c r="C230" s="343"/>
      <c r="D230" s="116"/>
      <c r="E230" s="116"/>
      <c r="F230" s="4"/>
      <c r="G230" s="50"/>
      <c r="H230" s="70"/>
      <c r="I230" s="9"/>
      <c r="L230" s="40">
        <f t="shared" si="8"/>
        <v>0</v>
      </c>
      <c r="M230" s="40">
        <f t="shared" si="9"/>
        <v>0</v>
      </c>
    </row>
    <row r="231" spans="1:13" x14ac:dyDescent="0.25">
      <c r="A231" s="80">
        <f t="shared" si="11"/>
        <v>212</v>
      </c>
      <c r="B231" s="131">
        <f t="shared" si="10"/>
        <v>0</v>
      </c>
      <c r="C231" s="343"/>
      <c r="D231" s="116"/>
      <c r="E231" s="116"/>
      <c r="F231" s="4"/>
      <c r="G231" s="50"/>
      <c r="H231" s="70"/>
      <c r="I231" s="9"/>
      <c r="L231" s="40">
        <f t="shared" si="8"/>
        <v>0</v>
      </c>
      <c r="M231" s="40">
        <f t="shared" si="9"/>
        <v>0</v>
      </c>
    </row>
    <row r="232" spans="1:13" x14ac:dyDescent="0.25">
      <c r="A232" s="80">
        <f t="shared" si="11"/>
        <v>213</v>
      </c>
      <c r="B232" s="131">
        <f t="shared" si="10"/>
        <v>0</v>
      </c>
      <c r="C232" s="343"/>
      <c r="D232" s="116"/>
      <c r="E232" s="116"/>
      <c r="F232" s="4"/>
      <c r="G232" s="50"/>
      <c r="H232" s="70"/>
      <c r="I232" s="9"/>
      <c r="L232" s="40">
        <f t="shared" si="8"/>
        <v>0</v>
      </c>
      <c r="M232" s="40">
        <f t="shared" si="9"/>
        <v>0</v>
      </c>
    </row>
    <row r="233" spans="1:13" x14ac:dyDescent="0.25">
      <c r="A233" s="80">
        <f t="shared" si="11"/>
        <v>214</v>
      </c>
      <c r="B233" s="131">
        <f t="shared" si="10"/>
        <v>0</v>
      </c>
      <c r="C233" s="343"/>
      <c r="D233" s="116"/>
      <c r="E233" s="116"/>
      <c r="F233" s="4"/>
      <c r="G233" s="50"/>
      <c r="H233" s="70"/>
      <c r="I233" s="9"/>
      <c r="L233" s="40">
        <f t="shared" si="8"/>
        <v>0</v>
      </c>
      <c r="M233" s="40">
        <f t="shared" si="9"/>
        <v>0</v>
      </c>
    </row>
    <row r="234" spans="1:13" x14ac:dyDescent="0.25">
      <c r="A234" s="80">
        <f t="shared" si="11"/>
        <v>215</v>
      </c>
      <c r="B234" s="131">
        <f t="shared" si="10"/>
        <v>0</v>
      </c>
      <c r="C234" s="343"/>
      <c r="D234" s="116"/>
      <c r="E234" s="116"/>
      <c r="F234" s="4"/>
      <c r="G234" s="50"/>
      <c r="H234" s="70"/>
      <c r="I234" s="9"/>
      <c r="L234" s="40">
        <f t="shared" si="8"/>
        <v>0</v>
      </c>
      <c r="M234" s="40">
        <f t="shared" si="9"/>
        <v>0</v>
      </c>
    </row>
    <row r="235" spans="1:13" x14ac:dyDescent="0.25">
      <c r="A235" s="80">
        <f t="shared" si="11"/>
        <v>216</v>
      </c>
      <c r="B235" s="131">
        <f t="shared" si="10"/>
        <v>0</v>
      </c>
      <c r="C235" s="343"/>
      <c r="D235" s="116"/>
      <c r="E235" s="116"/>
      <c r="F235" s="4"/>
      <c r="G235" s="50"/>
      <c r="H235" s="70"/>
      <c r="I235" s="9"/>
      <c r="L235" s="40">
        <f t="shared" si="8"/>
        <v>0</v>
      </c>
      <c r="M235" s="40">
        <f t="shared" si="9"/>
        <v>0</v>
      </c>
    </row>
    <row r="236" spans="1:13" x14ac:dyDescent="0.25">
      <c r="A236" s="80">
        <f t="shared" si="11"/>
        <v>217</v>
      </c>
      <c r="B236" s="131">
        <f t="shared" si="10"/>
        <v>0</v>
      </c>
      <c r="C236" s="343"/>
      <c r="D236" s="116"/>
      <c r="E236" s="116"/>
      <c r="F236" s="4"/>
      <c r="G236" s="50"/>
      <c r="H236" s="70"/>
      <c r="I236" s="9"/>
      <c r="L236" s="40">
        <f t="shared" si="8"/>
        <v>0</v>
      </c>
      <c r="M236" s="40">
        <f t="shared" si="9"/>
        <v>0</v>
      </c>
    </row>
    <row r="237" spans="1:13" x14ac:dyDescent="0.25">
      <c r="A237" s="80">
        <f t="shared" si="11"/>
        <v>218</v>
      </c>
      <c r="B237" s="131">
        <f t="shared" si="10"/>
        <v>0</v>
      </c>
      <c r="C237" s="343"/>
      <c r="D237" s="116"/>
      <c r="E237" s="116"/>
      <c r="F237" s="4"/>
      <c r="G237" s="50"/>
      <c r="H237" s="70"/>
      <c r="I237" s="9"/>
      <c r="L237" s="40">
        <f t="shared" si="8"/>
        <v>0</v>
      </c>
      <c r="M237" s="40">
        <f t="shared" si="9"/>
        <v>0</v>
      </c>
    </row>
    <row r="238" spans="1:13" x14ac:dyDescent="0.25">
      <c r="A238" s="80">
        <f t="shared" si="11"/>
        <v>219</v>
      </c>
      <c r="B238" s="131">
        <f t="shared" si="10"/>
        <v>0</v>
      </c>
      <c r="C238" s="343"/>
      <c r="D238" s="116"/>
      <c r="E238" s="116"/>
      <c r="F238" s="4"/>
      <c r="G238" s="50"/>
      <c r="H238" s="70"/>
      <c r="I238" s="9"/>
      <c r="L238" s="40">
        <f t="shared" si="8"/>
        <v>0</v>
      </c>
      <c r="M238" s="40">
        <f t="shared" si="9"/>
        <v>0</v>
      </c>
    </row>
    <row r="239" spans="1:13" x14ac:dyDescent="0.25">
      <c r="A239" s="80">
        <f t="shared" si="11"/>
        <v>220</v>
      </c>
      <c r="B239" s="131">
        <f t="shared" si="10"/>
        <v>0</v>
      </c>
      <c r="C239" s="343"/>
      <c r="D239" s="116"/>
      <c r="E239" s="116"/>
      <c r="F239" s="4"/>
      <c r="G239" s="50"/>
      <c r="H239" s="70"/>
      <c r="I239" s="9"/>
      <c r="L239" s="40">
        <f t="shared" si="8"/>
        <v>0</v>
      </c>
      <c r="M239" s="40">
        <f t="shared" si="9"/>
        <v>0</v>
      </c>
    </row>
    <row r="240" spans="1:13" x14ac:dyDescent="0.25">
      <c r="A240" s="80">
        <f t="shared" si="11"/>
        <v>221</v>
      </c>
      <c r="B240" s="131">
        <f t="shared" si="10"/>
        <v>0</v>
      </c>
      <c r="C240" s="343"/>
      <c r="D240" s="116"/>
      <c r="E240" s="116"/>
      <c r="F240" s="4"/>
      <c r="G240" s="50"/>
      <c r="H240" s="70"/>
      <c r="I240" s="9"/>
      <c r="L240" s="40">
        <f t="shared" si="8"/>
        <v>0</v>
      </c>
      <c r="M240" s="40">
        <f t="shared" si="9"/>
        <v>0</v>
      </c>
    </row>
    <row r="241" spans="1:13" x14ac:dyDescent="0.25">
      <c r="A241" s="80">
        <f t="shared" si="11"/>
        <v>222</v>
      </c>
      <c r="B241" s="131">
        <f t="shared" si="10"/>
        <v>0</v>
      </c>
      <c r="C241" s="343"/>
      <c r="D241" s="116"/>
      <c r="E241" s="116"/>
      <c r="F241" s="4"/>
      <c r="G241" s="50"/>
      <c r="H241" s="70"/>
      <c r="I241" s="9"/>
      <c r="L241" s="40">
        <f t="shared" si="8"/>
        <v>0</v>
      </c>
      <c r="M241" s="40">
        <f t="shared" si="9"/>
        <v>0</v>
      </c>
    </row>
    <row r="242" spans="1:13" x14ac:dyDescent="0.25">
      <c r="A242" s="80">
        <f t="shared" si="11"/>
        <v>223</v>
      </c>
      <c r="B242" s="131">
        <f t="shared" si="10"/>
        <v>0</v>
      </c>
      <c r="C242" s="343"/>
      <c r="D242" s="116"/>
      <c r="E242" s="116"/>
      <c r="F242" s="4"/>
      <c r="G242" s="50"/>
      <c r="H242" s="70"/>
      <c r="I242" s="9"/>
      <c r="L242" s="40">
        <f t="shared" si="8"/>
        <v>0</v>
      </c>
      <c r="M242" s="40">
        <f t="shared" si="9"/>
        <v>0</v>
      </c>
    </row>
    <row r="243" spans="1:13" x14ac:dyDescent="0.25">
      <c r="A243" s="80">
        <f t="shared" si="11"/>
        <v>224</v>
      </c>
      <c r="B243" s="131">
        <f t="shared" si="10"/>
        <v>0</v>
      </c>
      <c r="C243" s="343"/>
      <c r="D243" s="116"/>
      <c r="E243" s="116"/>
      <c r="F243" s="4"/>
      <c r="G243" s="50"/>
      <c r="H243" s="70"/>
      <c r="I243" s="9"/>
      <c r="L243" s="40">
        <f t="shared" si="8"/>
        <v>0</v>
      </c>
      <c r="M243" s="40">
        <f t="shared" si="9"/>
        <v>0</v>
      </c>
    </row>
    <row r="244" spans="1:13" x14ac:dyDescent="0.25">
      <c r="A244" s="80">
        <f t="shared" si="11"/>
        <v>225</v>
      </c>
      <c r="B244" s="131">
        <f t="shared" si="10"/>
        <v>0</v>
      </c>
      <c r="C244" s="343"/>
      <c r="D244" s="116"/>
      <c r="E244" s="116"/>
      <c r="F244" s="4"/>
      <c r="G244" s="50"/>
      <c r="H244" s="70"/>
      <c r="I244" s="9"/>
      <c r="L244" s="40">
        <f t="shared" si="8"/>
        <v>0</v>
      </c>
      <c r="M244" s="40">
        <f t="shared" si="9"/>
        <v>0</v>
      </c>
    </row>
    <row r="245" spans="1:13" x14ac:dyDescent="0.25">
      <c r="A245" s="80">
        <f t="shared" si="11"/>
        <v>226</v>
      </c>
      <c r="B245" s="131">
        <f t="shared" si="10"/>
        <v>0</v>
      </c>
      <c r="C245" s="343"/>
      <c r="D245" s="116"/>
      <c r="E245" s="116"/>
      <c r="F245" s="4"/>
      <c r="G245" s="50"/>
      <c r="H245" s="70"/>
      <c r="I245" s="9"/>
      <c r="L245" s="40">
        <f t="shared" si="8"/>
        <v>0</v>
      </c>
      <c r="M245" s="40">
        <f t="shared" si="9"/>
        <v>0</v>
      </c>
    </row>
    <row r="246" spans="1:13" x14ac:dyDescent="0.25">
      <c r="A246" s="80">
        <f t="shared" si="11"/>
        <v>227</v>
      </c>
      <c r="B246" s="131">
        <f t="shared" si="10"/>
        <v>0</v>
      </c>
      <c r="C246" s="343"/>
      <c r="D246" s="116"/>
      <c r="E246" s="116"/>
      <c r="F246" s="4"/>
      <c r="G246" s="50"/>
      <c r="H246" s="70"/>
      <c r="I246" s="9"/>
      <c r="L246" s="40">
        <f t="shared" si="8"/>
        <v>0</v>
      </c>
      <c r="M246" s="40">
        <f t="shared" si="9"/>
        <v>0</v>
      </c>
    </row>
    <row r="247" spans="1:13" x14ac:dyDescent="0.25">
      <c r="A247" s="80">
        <f t="shared" si="11"/>
        <v>228</v>
      </c>
      <c r="B247" s="131">
        <f t="shared" si="10"/>
        <v>0</v>
      </c>
      <c r="C247" s="343"/>
      <c r="D247" s="116"/>
      <c r="E247" s="116"/>
      <c r="F247" s="4"/>
      <c r="G247" s="50"/>
      <c r="H247" s="70"/>
      <c r="I247" s="9"/>
      <c r="L247" s="40">
        <f t="shared" si="8"/>
        <v>0</v>
      </c>
      <c r="M247" s="40">
        <f t="shared" si="9"/>
        <v>0</v>
      </c>
    </row>
    <row r="248" spans="1:13" x14ac:dyDescent="0.25">
      <c r="A248" s="80">
        <f t="shared" si="11"/>
        <v>229</v>
      </c>
      <c r="B248" s="131">
        <f t="shared" si="10"/>
        <v>0</v>
      </c>
      <c r="C248" s="343"/>
      <c r="D248" s="116"/>
      <c r="E248" s="116"/>
      <c r="F248" s="4"/>
      <c r="G248" s="50"/>
      <c r="H248" s="70"/>
      <c r="I248" s="9"/>
      <c r="L248" s="40">
        <f t="shared" si="8"/>
        <v>0</v>
      </c>
      <c r="M248" s="40">
        <f t="shared" si="9"/>
        <v>0</v>
      </c>
    </row>
    <row r="249" spans="1:13" x14ac:dyDescent="0.25">
      <c r="A249" s="80">
        <f t="shared" si="11"/>
        <v>230</v>
      </c>
      <c r="B249" s="131">
        <f t="shared" si="10"/>
        <v>0</v>
      </c>
      <c r="C249" s="343"/>
      <c r="D249" s="116"/>
      <c r="E249" s="116"/>
      <c r="F249" s="4"/>
      <c r="G249" s="50"/>
      <c r="H249" s="70"/>
      <c r="I249" s="9"/>
      <c r="L249" s="40">
        <f t="shared" si="8"/>
        <v>0</v>
      </c>
      <c r="M249" s="40">
        <f t="shared" si="9"/>
        <v>0</v>
      </c>
    </row>
    <row r="250" spans="1:13" x14ac:dyDescent="0.25">
      <c r="A250" s="80">
        <f t="shared" si="11"/>
        <v>231</v>
      </c>
      <c r="B250" s="131">
        <f t="shared" si="10"/>
        <v>0</v>
      </c>
      <c r="C250" s="343"/>
      <c r="D250" s="116"/>
      <c r="E250" s="116"/>
      <c r="F250" s="4"/>
      <c r="G250" s="50"/>
      <c r="H250" s="70"/>
      <c r="I250" s="9"/>
      <c r="L250" s="40">
        <f t="shared" si="8"/>
        <v>0</v>
      </c>
      <c r="M250" s="40">
        <f t="shared" si="9"/>
        <v>0</v>
      </c>
    </row>
    <row r="251" spans="1:13" x14ac:dyDescent="0.25">
      <c r="A251" s="80">
        <f t="shared" si="11"/>
        <v>232</v>
      </c>
      <c r="B251" s="131">
        <f t="shared" si="10"/>
        <v>0</v>
      </c>
      <c r="C251" s="343"/>
      <c r="D251" s="116"/>
      <c r="E251" s="116"/>
      <c r="F251" s="4"/>
      <c r="G251" s="50"/>
      <c r="H251" s="70"/>
      <c r="I251" s="9"/>
      <c r="L251" s="40">
        <f t="shared" si="8"/>
        <v>0</v>
      </c>
      <c r="M251" s="40">
        <f t="shared" si="9"/>
        <v>0</v>
      </c>
    </row>
    <row r="252" spans="1:13" x14ac:dyDescent="0.25">
      <c r="A252" s="80">
        <f t="shared" si="11"/>
        <v>233</v>
      </c>
      <c r="B252" s="131">
        <f t="shared" si="10"/>
        <v>0</v>
      </c>
      <c r="C252" s="343"/>
      <c r="D252" s="116"/>
      <c r="E252" s="116"/>
      <c r="F252" s="4"/>
      <c r="G252" s="50"/>
      <c r="H252" s="70"/>
      <c r="I252" s="9"/>
      <c r="L252" s="40">
        <f t="shared" si="8"/>
        <v>0</v>
      </c>
      <c r="M252" s="40">
        <f t="shared" si="9"/>
        <v>0</v>
      </c>
    </row>
    <row r="253" spans="1:13" x14ac:dyDescent="0.25">
      <c r="A253" s="80">
        <f t="shared" si="11"/>
        <v>234</v>
      </c>
      <c r="B253" s="131">
        <f t="shared" si="10"/>
        <v>0</v>
      </c>
      <c r="C253" s="343"/>
      <c r="D253" s="116"/>
      <c r="E253" s="116"/>
      <c r="F253" s="4"/>
      <c r="G253" s="50"/>
      <c r="H253" s="70"/>
      <c r="I253" s="9"/>
      <c r="L253" s="40">
        <f t="shared" si="8"/>
        <v>0</v>
      </c>
      <c r="M253" s="40">
        <f t="shared" si="9"/>
        <v>0</v>
      </c>
    </row>
    <row r="254" spans="1:13" x14ac:dyDescent="0.25">
      <c r="A254" s="80">
        <f t="shared" si="11"/>
        <v>235</v>
      </c>
      <c r="B254" s="131">
        <f t="shared" si="10"/>
        <v>0</v>
      </c>
      <c r="C254" s="343"/>
      <c r="D254" s="116"/>
      <c r="E254" s="116"/>
      <c r="F254" s="4"/>
      <c r="G254" s="50"/>
      <c r="H254" s="70"/>
      <c r="I254" s="9"/>
      <c r="L254" s="40">
        <f t="shared" si="8"/>
        <v>0</v>
      </c>
      <c r="M254" s="40">
        <f t="shared" si="9"/>
        <v>0</v>
      </c>
    </row>
    <row r="255" spans="1:13" x14ac:dyDescent="0.25">
      <c r="A255" s="80">
        <f t="shared" si="11"/>
        <v>236</v>
      </c>
      <c r="B255" s="131">
        <f t="shared" si="10"/>
        <v>0</v>
      </c>
      <c r="C255" s="343"/>
      <c r="D255" s="116"/>
      <c r="E255" s="116"/>
      <c r="F255" s="4"/>
      <c r="G255" s="50"/>
      <c r="H255" s="70"/>
      <c r="I255" s="9"/>
      <c r="L255" s="40">
        <f t="shared" si="8"/>
        <v>0</v>
      </c>
      <c r="M255" s="40">
        <f t="shared" si="9"/>
        <v>0</v>
      </c>
    </row>
    <row r="256" spans="1:13" x14ac:dyDescent="0.25">
      <c r="A256" s="80">
        <f t="shared" si="11"/>
        <v>237</v>
      </c>
      <c r="B256" s="131">
        <f t="shared" si="10"/>
        <v>0</v>
      </c>
      <c r="C256" s="343"/>
      <c r="D256" s="116"/>
      <c r="E256" s="116"/>
      <c r="F256" s="4"/>
      <c r="G256" s="50"/>
      <c r="H256" s="70"/>
      <c r="I256" s="9"/>
      <c r="L256" s="40">
        <f t="shared" si="8"/>
        <v>0</v>
      </c>
      <c r="M256" s="40">
        <f t="shared" si="9"/>
        <v>0</v>
      </c>
    </row>
    <row r="257" spans="1:13" x14ac:dyDescent="0.25">
      <c r="A257" s="80">
        <f t="shared" si="11"/>
        <v>238</v>
      </c>
      <c r="B257" s="131">
        <f t="shared" si="10"/>
        <v>0</v>
      </c>
      <c r="C257" s="343"/>
      <c r="D257" s="116"/>
      <c r="E257" s="116"/>
      <c r="F257" s="4"/>
      <c r="G257" s="50"/>
      <c r="H257" s="70"/>
      <c r="I257" s="9"/>
      <c r="L257" s="40">
        <f t="shared" si="8"/>
        <v>0</v>
      </c>
      <c r="M257" s="40">
        <f t="shared" si="9"/>
        <v>0</v>
      </c>
    </row>
    <row r="258" spans="1:13" x14ac:dyDescent="0.25">
      <c r="A258" s="80">
        <f t="shared" si="11"/>
        <v>239</v>
      </c>
      <c r="B258" s="131">
        <f t="shared" si="10"/>
        <v>0</v>
      </c>
      <c r="C258" s="343"/>
      <c r="D258" s="116"/>
      <c r="E258" s="116"/>
      <c r="F258" s="4"/>
      <c r="G258" s="50"/>
      <c r="H258" s="70"/>
      <c r="I258" s="9"/>
      <c r="L258" s="40">
        <f t="shared" si="8"/>
        <v>0</v>
      </c>
      <c r="M258" s="40">
        <f t="shared" si="9"/>
        <v>0</v>
      </c>
    </row>
    <row r="259" spans="1:13" x14ac:dyDescent="0.25">
      <c r="A259" s="80">
        <f t="shared" si="11"/>
        <v>240</v>
      </c>
      <c r="B259" s="131">
        <f t="shared" si="10"/>
        <v>0</v>
      </c>
      <c r="C259" s="343"/>
      <c r="D259" s="116"/>
      <c r="E259" s="116"/>
      <c r="F259" s="4"/>
      <c r="G259" s="50"/>
      <c r="H259" s="70"/>
      <c r="I259" s="9"/>
      <c r="L259" s="40">
        <f t="shared" si="8"/>
        <v>0</v>
      </c>
      <c r="M259" s="40">
        <f t="shared" si="9"/>
        <v>0</v>
      </c>
    </row>
    <row r="260" spans="1:13" x14ac:dyDescent="0.25">
      <c r="A260" s="80">
        <f t="shared" si="11"/>
        <v>241</v>
      </c>
      <c r="B260" s="131">
        <f t="shared" si="10"/>
        <v>0</v>
      </c>
      <c r="C260" s="343"/>
      <c r="D260" s="116"/>
      <c r="E260" s="116"/>
      <c r="F260" s="4"/>
      <c r="G260" s="50"/>
      <c r="H260" s="70"/>
      <c r="I260" s="9"/>
      <c r="L260" s="40">
        <f t="shared" si="8"/>
        <v>0</v>
      </c>
      <c r="M260" s="40">
        <f t="shared" si="9"/>
        <v>0</v>
      </c>
    </row>
    <row r="261" spans="1:13" x14ac:dyDescent="0.25">
      <c r="A261" s="80">
        <f t="shared" si="11"/>
        <v>242</v>
      </c>
      <c r="B261" s="131">
        <f t="shared" si="10"/>
        <v>0</v>
      </c>
      <c r="C261" s="343"/>
      <c r="D261" s="116"/>
      <c r="E261" s="116"/>
      <c r="F261" s="4"/>
      <c r="G261" s="50"/>
      <c r="H261" s="70"/>
      <c r="I261" s="9"/>
      <c r="L261" s="40">
        <f t="shared" si="8"/>
        <v>0</v>
      </c>
      <c r="M261" s="40">
        <f t="shared" si="9"/>
        <v>0</v>
      </c>
    </row>
    <row r="262" spans="1:13" x14ac:dyDescent="0.25">
      <c r="A262" s="80">
        <f t="shared" si="3"/>
        <v>243</v>
      </c>
      <c r="B262" s="131">
        <f t="shared" ref="B262:B519" si="12">IF(ISBLANK(E262),0,VLOOKUP(TRIM(E262),AllVarieties,4,FALSE))</f>
        <v>0</v>
      </c>
      <c r="C262" s="343"/>
      <c r="D262" s="116"/>
      <c r="E262" s="116"/>
      <c r="F262" s="4"/>
      <c r="G262" s="50"/>
      <c r="H262" s="70"/>
      <c r="I262" s="9"/>
      <c r="L262" s="40">
        <f t="shared" si="8"/>
        <v>0</v>
      </c>
      <c r="M262" s="40">
        <f t="shared" si="9"/>
        <v>0</v>
      </c>
    </row>
    <row r="263" spans="1:13" x14ac:dyDescent="0.25">
      <c r="A263" s="80">
        <f t="shared" si="3"/>
        <v>244</v>
      </c>
      <c r="B263" s="131">
        <f t="shared" si="12"/>
        <v>0</v>
      </c>
      <c r="C263" s="343"/>
      <c r="D263" s="116"/>
      <c r="E263" s="116"/>
      <c r="F263" s="4"/>
      <c r="G263" s="50"/>
      <c r="H263" s="70"/>
      <c r="I263" s="9"/>
      <c r="L263" s="40">
        <f t="shared" ref="L263:L519" si="13">IF(ISNA(+B263),1,0)</f>
        <v>0</v>
      </c>
      <c r="M263" s="40">
        <f t="shared" ref="M263:M519" si="14">IF(ISERR(+B263),1,0)</f>
        <v>0</v>
      </c>
    </row>
    <row r="264" spans="1:13" x14ac:dyDescent="0.25">
      <c r="A264" s="80">
        <f t="shared" si="3"/>
        <v>245</v>
      </c>
      <c r="B264" s="131">
        <f t="shared" si="12"/>
        <v>0</v>
      </c>
      <c r="C264" s="343"/>
      <c r="D264" s="116"/>
      <c r="E264" s="116"/>
      <c r="F264" s="4"/>
      <c r="G264" s="50"/>
      <c r="H264" s="70"/>
      <c r="I264" s="9"/>
      <c r="L264" s="40">
        <f t="shared" si="13"/>
        <v>0</v>
      </c>
      <c r="M264" s="40">
        <f t="shared" si="14"/>
        <v>0</v>
      </c>
    </row>
    <row r="265" spans="1:13" x14ac:dyDescent="0.25">
      <c r="A265" s="80">
        <f t="shared" si="3"/>
        <v>246</v>
      </c>
      <c r="B265" s="131">
        <f t="shared" si="12"/>
        <v>0</v>
      </c>
      <c r="C265" s="343"/>
      <c r="D265" s="116"/>
      <c r="E265" s="116"/>
      <c r="F265" s="4"/>
      <c r="G265" s="50"/>
      <c r="H265" s="70"/>
      <c r="I265" s="9"/>
      <c r="L265" s="40">
        <f t="shared" si="13"/>
        <v>0</v>
      </c>
      <c r="M265" s="40">
        <f t="shared" si="14"/>
        <v>0</v>
      </c>
    </row>
    <row r="266" spans="1:13" x14ac:dyDescent="0.25">
      <c r="A266" s="80">
        <f t="shared" si="3"/>
        <v>247</v>
      </c>
      <c r="B266" s="131">
        <f t="shared" si="12"/>
        <v>0</v>
      </c>
      <c r="C266" s="343"/>
      <c r="D266" s="116"/>
      <c r="E266" s="116"/>
      <c r="F266" s="4"/>
      <c r="G266" s="50"/>
      <c r="H266" s="70"/>
      <c r="I266" s="9"/>
      <c r="L266" s="40">
        <f t="shared" si="13"/>
        <v>0</v>
      </c>
      <c r="M266" s="40">
        <f t="shared" si="14"/>
        <v>0</v>
      </c>
    </row>
    <row r="267" spans="1:13" x14ac:dyDescent="0.25">
      <c r="A267" s="80">
        <f t="shared" si="3"/>
        <v>248</v>
      </c>
      <c r="B267" s="131">
        <f t="shared" si="12"/>
        <v>0</v>
      </c>
      <c r="C267" s="343"/>
      <c r="D267" s="116"/>
      <c r="E267" s="116"/>
      <c r="F267" s="4"/>
      <c r="G267" s="50"/>
      <c r="H267" s="70"/>
      <c r="I267" s="9"/>
      <c r="L267" s="40">
        <f t="shared" si="13"/>
        <v>0</v>
      </c>
      <c r="M267" s="40">
        <f t="shared" si="14"/>
        <v>0</v>
      </c>
    </row>
    <row r="268" spans="1:13" x14ac:dyDescent="0.25">
      <c r="A268" s="80">
        <f t="shared" si="3"/>
        <v>249</v>
      </c>
      <c r="B268" s="131">
        <f t="shared" si="12"/>
        <v>0</v>
      </c>
      <c r="C268" s="343"/>
      <c r="D268" s="116"/>
      <c r="E268" s="116"/>
      <c r="F268" s="4"/>
      <c r="G268" s="50"/>
      <c r="H268" s="70"/>
      <c r="I268" s="9"/>
      <c r="L268" s="40">
        <f t="shared" si="13"/>
        <v>0</v>
      </c>
      <c r="M268" s="40">
        <f t="shared" si="14"/>
        <v>0</v>
      </c>
    </row>
    <row r="269" spans="1:13" x14ac:dyDescent="0.25">
      <c r="A269" s="80">
        <f t="shared" si="3"/>
        <v>250</v>
      </c>
      <c r="B269" s="131">
        <f t="shared" si="12"/>
        <v>0</v>
      </c>
      <c r="C269" s="343"/>
      <c r="D269" s="116"/>
      <c r="E269" s="116"/>
      <c r="F269" s="4"/>
      <c r="G269" s="50"/>
      <c r="H269" s="70"/>
      <c r="I269" s="9"/>
      <c r="L269" s="40">
        <f t="shared" si="13"/>
        <v>0</v>
      </c>
      <c r="M269" s="40">
        <f t="shared" si="14"/>
        <v>0</v>
      </c>
    </row>
    <row r="270" spans="1:13" x14ac:dyDescent="0.25">
      <c r="A270" s="80">
        <f t="shared" si="3"/>
        <v>251</v>
      </c>
      <c r="B270" s="131">
        <f t="shared" si="12"/>
        <v>0</v>
      </c>
      <c r="C270" s="343"/>
      <c r="D270" s="116"/>
      <c r="E270" s="116"/>
      <c r="F270" s="4"/>
      <c r="G270" s="50"/>
      <c r="H270" s="70"/>
      <c r="I270" s="9"/>
      <c r="L270" s="40">
        <f t="shared" si="13"/>
        <v>0</v>
      </c>
      <c r="M270" s="40">
        <f t="shared" si="14"/>
        <v>0</v>
      </c>
    </row>
    <row r="271" spans="1:13" x14ac:dyDescent="0.25">
      <c r="A271" s="80">
        <f t="shared" si="3"/>
        <v>252</v>
      </c>
      <c r="B271" s="131">
        <f t="shared" si="12"/>
        <v>0</v>
      </c>
      <c r="C271" s="343"/>
      <c r="D271" s="116"/>
      <c r="E271" s="116"/>
      <c r="F271" s="4"/>
      <c r="G271" s="50"/>
      <c r="H271" s="70"/>
      <c r="I271" s="9"/>
      <c r="L271" s="40">
        <f t="shared" si="13"/>
        <v>0</v>
      </c>
      <c r="M271" s="40">
        <f t="shared" si="14"/>
        <v>0</v>
      </c>
    </row>
    <row r="272" spans="1:13" x14ac:dyDescent="0.25">
      <c r="A272" s="80">
        <f t="shared" si="3"/>
        <v>253</v>
      </c>
      <c r="B272" s="131">
        <f t="shared" si="12"/>
        <v>0</v>
      </c>
      <c r="C272" s="343"/>
      <c r="D272" s="116"/>
      <c r="E272" s="116"/>
      <c r="F272" s="4"/>
      <c r="G272" s="50"/>
      <c r="H272" s="70"/>
      <c r="I272" s="9"/>
      <c r="L272" s="40">
        <f t="shared" si="13"/>
        <v>0</v>
      </c>
      <c r="M272" s="40">
        <f t="shared" si="14"/>
        <v>0</v>
      </c>
    </row>
    <row r="273" spans="1:13" x14ac:dyDescent="0.25">
      <c r="A273" s="80">
        <f t="shared" si="3"/>
        <v>254</v>
      </c>
      <c r="B273" s="131">
        <f t="shared" si="12"/>
        <v>0</v>
      </c>
      <c r="C273" s="343"/>
      <c r="D273" s="116"/>
      <c r="E273" s="116"/>
      <c r="F273" s="4"/>
      <c r="G273" s="50"/>
      <c r="H273" s="70"/>
      <c r="I273" s="9"/>
      <c r="L273" s="40">
        <f t="shared" si="13"/>
        <v>0</v>
      </c>
      <c r="M273" s="40">
        <f t="shared" si="14"/>
        <v>0</v>
      </c>
    </row>
    <row r="274" spans="1:13" x14ac:dyDescent="0.25">
      <c r="A274" s="80">
        <f t="shared" si="3"/>
        <v>255</v>
      </c>
      <c r="B274" s="131">
        <f t="shared" si="12"/>
        <v>0</v>
      </c>
      <c r="C274" s="343"/>
      <c r="D274" s="116"/>
      <c r="E274" s="116"/>
      <c r="F274" s="4"/>
      <c r="G274" s="50"/>
      <c r="H274" s="70"/>
      <c r="I274" s="9"/>
      <c r="L274" s="40">
        <f t="shared" si="13"/>
        <v>0</v>
      </c>
      <c r="M274" s="40">
        <f t="shared" si="14"/>
        <v>0</v>
      </c>
    </row>
    <row r="275" spans="1:13" x14ac:dyDescent="0.25">
      <c r="A275" s="80">
        <f t="shared" si="3"/>
        <v>256</v>
      </c>
      <c r="B275" s="131">
        <f t="shared" si="12"/>
        <v>0</v>
      </c>
      <c r="C275" s="343"/>
      <c r="D275" s="116"/>
      <c r="E275" s="116"/>
      <c r="F275" s="4"/>
      <c r="G275" s="50"/>
      <c r="H275" s="70"/>
      <c r="I275" s="9"/>
      <c r="L275" s="40">
        <f t="shared" si="13"/>
        <v>0</v>
      </c>
      <c r="M275" s="40">
        <f t="shared" si="14"/>
        <v>0</v>
      </c>
    </row>
    <row r="276" spans="1:13" x14ac:dyDescent="0.25">
      <c r="A276" s="80">
        <f t="shared" si="3"/>
        <v>257</v>
      </c>
      <c r="B276" s="131">
        <f t="shared" si="12"/>
        <v>0</v>
      </c>
      <c r="C276" s="343"/>
      <c r="D276" s="116"/>
      <c r="E276" s="116"/>
      <c r="F276" s="4"/>
      <c r="G276" s="50"/>
      <c r="H276" s="70"/>
      <c r="I276" s="9"/>
      <c r="L276" s="40">
        <f t="shared" si="13"/>
        <v>0</v>
      </c>
      <c r="M276" s="40">
        <f t="shared" si="14"/>
        <v>0</v>
      </c>
    </row>
    <row r="277" spans="1:13" x14ac:dyDescent="0.25">
      <c r="A277" s="80">
        <f t="shared" si="3"/>
        <v>258</v>
      </c>
      <c r="B277" s="131">
        <f t="shared" si="12"/>
        <v>0</v>
      </c>
      <c r="C277" s="343"/>
      <c r="D277" s="116"/>
      <c r="E277" s="116"/>
      <c r="F277" s="4"/>
      <c r="G277" s="50"/>
      <c r="H277" s="70"/>
      <c r="I277" s="9"/>
      <c r="L277" s="40">
        <f t="shared" si="13"/>
        <v>0</v>
      </c>
      <c r="M277" s="40">
        <f t="shared" si="14"/>
        <v>0</v>
      </c>
    </row>
    <row r="278" spans="1:13" x14ac:dyDescent="0.25">
      <c r="A278" s="80">
        <f t="shared" si="3"/>
        <v>259</v>
      </c>
      <c r="B278" s="131">
        <f t="shared" si="12"/>
        <v>0</v>
      </c>
      <c r="C278" s="343"/>
      <c r="D278" s="116"/>
      <c r="E278" s="116"/>
      <c r="F278" s="4"/>
      <c r="G278" s="50"/>
      <c r="H278" s="70"/>
      <c r="I278" s="9"/>
      <c r="L278" s="40">
        <f t="shared" si="13"/>
        <v>0</v>
      </c>
      <c r="M278" s="40">
        <f t="shared" si="14"/>
        <v>0</v>
      </c>
    </row>
    <row r="279" spans="1:13" x14ac:dyDescent="0.25">
      <c r="A279" s="80">
        <f t="shared" si="3"/>
        <v>260</v>
      </c>
      <c r="B279" s="131">
        <f t="shared" si="12"/>
        <v>0</v>
      </c>
      <c r="C279" s="343"/>
      <c r="D279" s="116"/>
      <c r="E279" s="116"/>
      <c r="F279" s="4"/>
      <c r="G279" s="50"/>
      <c r="H279" s="70"/>
      <c r="I279" s="9"/>
      <c r="L279" s="40">
        <f t="shared" si="13"/>
        <v>0</v>
      </c>
      <c r="M279" s="40">
        <f t="shared" si="14"/>
        <v>0</v>
      </c>
    </row>
    <row r="280" spans="1:13" x14ac:dyDescent="0.25">
      <c r="A280" s="80">
        <f t="shared" si="3"/>
        <v>261</v>
      </c>
      <c r="B280" s="131">
        <f t="shared" si="12"/>
        <v>0</v>
      </c>
      <c r="C280" s="343"/>
      <c r="D280" s="116"/>
      <c r="E280" s="116"/>
      <c r="F280" s="4"/>
      <c r="G280" s="50"/>
      <c r="H280" s="70"/>
      <c r="I280" s="9"/>
      <c r="L280" s="40">
        <f t="shared" si="13"/>
        <v>0</v>
      </c>
      <c r="M280" s="40">
        <f t="shared" si="14"/>
        <v>0</v>
      </c>
    </row>
    <row r="281" spans="1:13" x14ac:dyDescent="0.25">
      <c r="A281" s="80">
        <f t="shared" si="3"/>
        <v>262</v>
      </c>
      <c r="B281" s="131">
        <f t="shared" si="12"/>
        <v>0</v>
      </c>
      <c r="C281" s="343"/>
      <c r="D281" s="116"/>
      <c r="E281" s="116"/>
      <c r="F281" s="4"/>
      <c r="G281" s="50"/>
      <c r="H281" s="70"/>
      <c r="I281" s="9"/>
      <c r="L281" s="40">
        <f t="shared" si="13"/>
        <v>0</v>
      </c>
      <c r="M281" s="40">
        <f t="shared" si="14"/>
        <v>0</v>
      </c>
    </row>
    <row r="282" spans="1:13" x14ac:dyDescent="0.25">
      <c r="A282" s="80">
        <f t="shared" si="3"/>
        <v>263</v>
      </c>
      <c r="B282" s="131">
        <f t="shared" si="12"/>
        <v>0</v>
      </c>
      <c r="C282" s="343"/>
      <c r="D282" s="116"/>
      <c r="E282" s="116"/>
      <c r="F282" s="4"/>
      <c r="G282" s="50"/>
      <c r="H282" s="70"/>
      <c r="I282" s="9"/>
      <c r="L282" s="40">
        <f t="shared" si="13"/>
        <v>0</v>
      </c>
      <c r="M282" s="40">
        <f t="shared" si="14"/>
        <v>0</v>
      </c>
    </row>
    <row r="283" spans="1:13" x14ac:dyDescent="0.25">
      <c r="A283" s="80">
        <f t="shared" si="3"/>
        <v>264</v>
      </c>
      <c r="B283" s="131">
        <f t="shared" si="12"/>
        <v>0</v>
      </c>
      <c r="C283" s="343"/>
      <c r="D283" s="116"/>
      <c r="E283" s="116"/>
      <c r="F283" s="4"/>
      <c r="G283" s="50"/>
      <c r="H283" s="70"/>
      <c r="I283" s="9"/>
      <c r="L283" s="40">
        <f t="shared" si="13"/>
        <v>0</v>
      </c>
      <c r="M283" s="40">
        <f t="shared" si="14"/>
        <v>0</v>
      </c>
    </row>
    <row r="284" spans="1:13" x14ac:dyDescent="0.25">
      <c r="A284" s="80">
        <f t="shared" si="3"/>
        <v>265</v>
      </c>
      <c r="B284" s="131">
        <f t="shared" si="12"/>
        <v>0</v>
      </c>
      <c r="C284" s="343"/>
      <c r="D284" s="116"/>
      <c r="E284" s="116"/>
      <c r="F284" s="4"/>
      <c r="G284" s="50"/>
      <c r="H284" s="70"/>
      <c r="I284" s="9"/>
      <c r="L284" s="40">
        <f t="shared" si="13"/>
        <v>0</v>
      </c>
      <c r="M284" s="40">
        <f t="shared" si="14"/>
        <v>0</v>
      </c>
    </row>
    <row r="285" spans="1:13" x14ac:dyDescent="0.25">
      <c r="A285" s="80">
        <f t="shared" si="3"/>
        <v>266</v>
      </c>
      <c r="B285" s="131">
        <f t="shared" si="12"/>
        <v>0</v>
      </c>
      <c r="C285" s="343"/>
      <c r="D285" s="116"/>
      <c r="E285" s="116"/>
      <c r="F285" s="4"/>
      <c r="G285" s="50"/>
      <c r="H285" s="70"/>
      <c r="I285" s="9"/>
      <c r="L285" s="40">
        <f t="shared" si="13"/>
        <v>0</v>
      </c>
      <c r="M285" s="40">
        <f t="shared" si="14"/>
        <v>0</v>
      </c>
    </row>
    <row r="286" spans="1:13" x14ac:dyDescent="0.25">
      <c r="A286" s="80">
        <f t="shared" si="3"/>
        <v>267</v>
      </c>
      <c r="B286" s="131">
        <f t="shared" si="12"/>
        <v>0</v>
      </c>
      <c r="C286" s="343"/>
      <c r="D286" s="116"/>
      <c r="E286" s="116"/>
      <c r="F286" s="4"/>
      <c r="G286" s="50"/>
      <c r="H286" s="70"/>
      <c r="I286" s="9"/>
      <c r="L286" s="40">
        <f t="shared" si="13"/>
        <v>0</v>
      </c>
      <c r="M286" s="40">
        <f t="shared" si="14"/>
        <v>0</v>
      </c>
    </row>
    <row r="287" spans="1:13" x14ac:dyDescent="0.25">
      <c r="A287" s="80">
        <f t="shared" si="3"/>
        <v>268</v>
      </c>
      <c r="B287" s="131">
        <f t="shared" si="12"/>
        <v>0</v>
      </c>
      <c r="C287" s="343"/>
      <c r="D287" s="116"/>
      <c r="E287" s="116"/>
      <c r="F287" s="4"/>
      <c r="G287" s="50"/>
      <c r="H287" s="70"/>
      <c r="I287" s="9"/>
      <c r="L287" s="40">
        <f t="shared" si="13"/>
        <v>0</v>
      </c>
      <c r="M287" s="40">
        <f t="shared" si="14"/>
        <v>0</v>
      </c>
    </row>
    <row r="288" spans="1:13" x14ac:dyDescent="0.25">
      <c r="A288" s="80">
        <f t="shared" si="3"/>
        <v>269</v>
      </c>
      <c r="B288" s="131">
        <f t="shared" si="12"/>
        <v>0</v>
      </c>
      <c r="C288" s="343"/>
      <c r="D288" s="116"/>
      <c r="E288" s="116"/>
      <c r="F288" s="4"/>
      <c r="G288" s="50"/>
      <c r="H288" s="70"/>
      <c r="I288" s="9"/>
      <c r="L288" s="40">
        <f t="shared" si="13"/>
        <v>0</v>
      </c>
      <c r="M288" s="40">
        <f t="shared" si="14"/>
        <v>0</v>
      </c>
    </row>
    <row r="289" spans="1:13" x14ac:dyDescent="0.25">
      <c r="A289" s="80">
        <f t="shared" si="3"/>
        <v>270</v>
      </c>
      <c r="B289" s="131">
        <f t="shared" si="12"/>
        <v>0</v>
      </c>
      <c r="C289" s="343"/>
      <c r="D289" s="116"/>
      <c r="E289" s="116"/>
      <c r="F289" s="4"/>
      <c r="G289" s="50"/>
      <c r="H289" s="70"/>
      <c r="I289" s="9"/>
      <c r="L289" s="40">
        <f t="shared" si="13"/>
        <v>0</v>
      </c>
      <c r="M289" s="40">
        <f t="shared" si="14"/>
        <v>0</v>
      </c>
    </row>
    <row r="290" spans="1:13" x14ac:dyDescent="0.25">
      <c r="A290" s="80">
        <f t="shared" si="3"/>
        <v>271</v>
      </c>
      <c r="B290" s="131">
        <f t="shared" si="12"/>
        <v>0</v>
      </c>
      <c r="C290" s="343"/>
      <c r="D290" s="116"/>
      <c r="E290" s="116"/>
      <c r="F290" s="4"/>
      <c r="G290" s="50"/>
      <c r="H290" s="70"/>
      <c r="I290" s="9"/>
      <c r="L290" s="40">
        <f t="shared" si="13"/>
        <v>0</v>
      </c>
      <c r="M290" s="40">
        <f t="shared" si="14"/>
        <v>0</v>
      </c>
    </row>
    <row r="291" spans="1:13" x14ac:dyDescent="0.25">
      <c r="A291" s="80">
        <f t="shared" si="3"/>
        <v>272</v>
      </c>
      <c r="B291" s="131">
        <f t="shared" si="12"/>
        <v>0</v>
      </c>
      <c r="C291" s="343"/>
      <c r="D291" s="116"/>
      <c r="E291" s="116"/>
      <c r="F291" s="4"/>
      <c r="G291" s="50"/>
      <c r="H291" s="70"/>
      <c r="I291" s="9"/>
      <c r="L291" s="40">
        <f t="shared" si="13"/>
        <v>0</v>
      </c>
      <c r="M291" s="40">
        <f t="shared" si="14"/>
        <v>0</v>
      </c>
    </row>
    <row r="292" spans="1:13" x14ac:dyDescent="0.25">
      <c r="A292" s="80">
        <f t="shared" si="3"/>
        <v>273</v>
      </c>
      <c r="B292" s="131">
        <f t="shared" si="12"/>
        <v>0</v>
      </c>
      <c r="C292" s="343"/>
      <c r="D292" s="116"/>
      <c r="E292" s="116"/>
      <c r="F292" s="4"/>
      <c r="G292" s="50"/>
      <c r="H292" s="70"/>
      <c r="I292" s="9"/>
      <c r="L292" s="40">
        <f t="shared" si="13"/>
        <v>0</v>
      </c>
      <c r="M292" s="40">
        <f t="shared" si="14"/>
        <v>0</v>
      </c>
    </row>
    <row r="293" spans="1:13" x14ac:dyDescent="0.25">
      <c r="A293" s="80">
        <f t="shared" si="3"/>
        <v>274</v>
      </c>
      <c r="B293" s="131">
        <f t="shared" si="12"/>
        <v>0</v>
      </c>
      <c r="C293" s="343"/>
      <c r="D293" s="116"/>
      <c r="E293" s="116"/>
      <c r="F293" s="4"/>
      <c r="G293" s="50"/>
      <c r="H293" s="70"/>
      <c r="I293" s="9"/>
      <c r="L293" s="40">
        <f t="shared" si="13"/>
        <v>0</v>
      </c>
      <c r="M293" s="40">
        <f t="shared" si="14"/>
        <v>0</v>
      </c>
    </row>
    <row r="294" spans="1:13" x14ac:dyDescent="0.25">
      <c r="A294" s="80">
        <f t="shared" si="3"/>
        <v>275</v>
      </c>
      <c r="B294" s="131">
        <f t="shared" si="12"/>
        <v>0</v>
      </c>
      <c r="C294" s="343"/>
      <c r="D294" s="116"/>
      <c r="E294" s="116"/>
      <c r="F294" s="4"/>
      <c r="G294" s="50"/>
      <c r="H294" s="70"/>
      <c r="I294" s="9"/>
      <c r="L294" s="40">
        <f t="shared" si="13"/>
        <v>0</v>
      </c>
      <c r="M294" s="40">
        <f t="shared" si="14"/>
        <v>0</v>
      </c>
    </row>
    <row r="295" spans="1:13" x14ac:dyDescent="0.25">
      <c r="A295" s="80">
        <f t="shared" si="3"/>
        <v>276</v>
      </c>
      <c r="B295" s="131">
        <f t="shared" si="12"/>
        <v>0</v>
      </c>
      <c r="C295" s="343"/>
      <c r="D295" s="116"/>
      <c r="E295" s="116"/>
      <c r="F295" s="4"/>
      <c r="G295" s="50"/>
      <c r="H295" s="70"/>
      <c r="I295" s="9"/>
      <c r="L295" s="40">
        <f t="shared" si="13"/>
        <v>0</v>
      </c>
      <c r="M295" s="40">
        <f t="shared" si="14"/>
        <v>0</v>
      </c>
    </row>
    <row r="296" spans="1:13" x14ac:dyDescent="0.25">
      <c r="A296" s="80">
        <f t="shared" si="3"/>
        <v>277</v>
      </c>
      <c r="B296" s="131">
        <f t="shared" si="12"/>
        <v>0</v>
      </c>
      <c r="C296" s="343"/>
      <c r="D296" s="116"/>
      <c r="E296" s="116"/>
      <c r="F296" s="4"/>
      <c r="G296" s="50"/>
      <c r="H296" s="70"/>
      <c r="I296" s="9"/>
      <c r="L296" s="40">
        <f t="shared" si="13"/>
        <v>0</v>
      </c>
      <c r="M296" s="40">
        <f t="shared" si="14"/>
        <v>0</v>
      </c>
    </row>
    <row r="297" spans="1:13" x14ac:dyDescent="0.25">
      <c r="A297" s="80">
        <f t="shared" si="3"/>
        <v>278</v>
      </c>
      <c r="B297" s="131">
        <f t="shared" si="12"/>
        <v>0</v>
      </c>
      <c r="C297" s="343"/>
      <c r="D297" s="116"/>
      <c r="E297" s="116"/>
      <c r="F297" s="4"/>
      <c r="G297" s="50"/>
      <c r="H297" s="70"/>
      <c r="I297" s="9"/>
      <c r="L297" s="40">
        <f t="shared" si="13"/>
        <v>0</v>
      </c>
      <c r="M297" s="40">
        <f t="shared" si="14"/>
        <v>0</v>
      </c>
    </row>
    <row r="298" spans="1:13" x14ac:dyDescent="0.25">
      <c r="A298" s="80">
        <f t="shared" si="3"/>
        <v>279</v>
      </c>
      <c r="B298" s="131">
        <f t="shared" si="12"/>
        <v>0</v>
      </c>
      <c r="C298" s="343"/>
      <c r="D298" s="116"/>
      <c r="E298" s="116"/>
      <c r="F298" s="4"/>
      <c r="G298" s="50"/>
      <c r="H298" s="70"/>
      <c r="I298" s="9"/>
      <c r="L298" s="40">
        <f t="shared" si="13"/>
        <v>0</v>
      </c>
      <c r="M298" s="40">
        <f t="shared" si="14"/>
        <v>0</v>
      </c>
    </row>
    <row r="299" spans="1:13" x14ac:dyDescent="0.25">
      <c r="A299" s="80">
        <f t="shared" si="3"/>
        <v>280</v>
      </c>
      <c r="B299" s="131">
        <f t="shared" si="12"/>
        <v>0</v>
      </c>
      <c r="C299" s="343"/>
      <c r="D299" s="116"/>
      <c r="E299" s="116"/>
      <c r="F299" s="4"/>
      <c r="G299" s="50"/>
      <c r="H299" s="70"/>
      <c r="I299" s="9"/>
      <c r="L299" s="40">
        <f t="shared" si="13"/>
        <v>0</v>
      </c>
      <c r="M299" s="40">
        <f t="shared" si="14"/>
        <v>0</v>
      </c>
    </row>
    <row r="300" spans="1:13" x14ac:dyDescent="0.25">
      <c r="A300" s="80">
        <f t="shared" si="3"/>
        <v>281</v>
      </c>
      <c r="B300" s="131">
        <f t="shared" si="12"/>
        <v>0</v>
      </c>
      <c r="C300" s="343"/>
      <c r="D300" s="116"/>
      <c r="E300" s="116"/>
      <c r="F300" s="4"/>
      <c r="G300" s="50"/>
      <c r="H300" s="70"/>
      <c r="I300" s="9"/>
      <c r="L300" s="40">
        <f t="shared" si="13"/>
        <v>0</v>
      </c>
      <c r="M300" s="40">
        <f t="shared" si="14"/>
        <v>0</v>
      </c>
    </row>
    <row r="301" spans="1:13" x14ac:dyDescent="0.25">
      <c r="A301" s="80">
        <f t="shared" si="3"/>
        <v>282</v>
      </c>
      <c r="B301" s="131">
        <f t="shared" si="12"/>
        <v>0</v>
      </c>
      <c r="C301" s="343"/>
      <c r="D301" s="116"/>
      <c r="E301" s="116"/>
      <c r="F301" s="4"/>
      <c r="G301" s="50"/>
      <c r="H301" s="70"/>
      <c r="I301" s="9"/>
      <c r="L301" s="40">
        <f t="shared" si="13"/>
        <v>0</v>
      </c>
      <c r="M301" s="40">
        <f t="shared" si="14"/>
        <v>0</v>
      </c>
    </row>
    <row r="302" spans="1:13" x14ac:dyDescent="0.25">
      <c r="A302" s="80">
        <f t="shared" si="3"/>
        <v>283</v>
      </c>
      <c r="B302" s="131">
        <f t="shared" si="12"/>
        <v>0</v>
      </c>
      <c r="C302" s="343"/>
      <c r="D302" s="116"/>
      <c r="E302" s="116"/>
      <c r="F302" s="4"/>
      <c r="G302" s="50"/>
      <c r="H302" s="70"/>
      <c r="I302" s="9"/>
      <c r="L302" s="40">
        <f t="shared" si="13"/>
        <v>0</v>
      </c>
      <c r="M302" s="40">
        <f t="shared" si="14"/>
        <v>0</v>
      </c>
    </row>
    <row r="303" spans="1:13" x14ac:dyDescent="0.25">
      <c r="A303" s="80">
        <f t="shared" si="3"/>
        <v>284</v>
      </c>
      <c r="B303" s="131">
        <f t="shared" si="12"/>
        <v>0</v>
      </c>
      <c r="C303" s="343"/>
      <c r="D303" s="116"/>
      <c r="E303" s="116"/>
      <c r="F303" s="4"/>
      <c r="G303" s="50"/>
      <c r="H303" s="70"/>
      <c r="I303" s="9"/>
      <c r="L303" s="40">
        <f t="shared" si="13"/>
        <v>0</v>
      </c>
      <c r="M303" s="40">
        <f t="shared" si="14"/>
        <v>0</v>
      </c>
    </row>
    <row r="304" spans="1:13" x14ac:dyDescent="0.25">
      <c r="A304" s="80">
        <f t="shared" si="3"/>
        <v>285</v>
      </c>
      <c r="B304" s="131">
        <f t="shared" si="12"/>
        <v>0</v>
      </c>
      <c r="C304" s="343"/>
      <c r="D304" s="116"/>
      <c r="E304" s="116"/>
      <c r="F304" s="4"/>
      <c r="G304" s="50"/>
      <c r="H304" s="70"/>
      <c r="I304" s="9"/>
      <c r="L304" s="40">
        <f t="shared" si="13"/>
        <v>0</v>
      </c>
      <c r="M304" s="40">
        <f t="shared" si="14"/>
        <v>0</v>
      </c>
    </row>
    <row r="305" spans="1:13" x14ac:dyDescent="0.25">
      <c r="A305" s="80">
        <f t="shared" si="3"/>
        <v>286</v>
      </c>
      <c r="B305" s="131">
        <f t="shared" si="12"/>
        <v>0</v>
      </c>
      <c r="C305" s="343"/>
      <c r="D305" s="116"/>
      <c r="E305" s="116"/>
      <c r="F305" s="4"/>
      <c r="G305" s="50"/>
      <c r="H305" s="70"/>
      <c r="I305" s="9"/>
      <c r="L305" s="40">
        <f t="shared" si="13"/>
        <v>0</v>
      </c>
      <c r="M305" s="40">
        <f t="shared" si="14"/>
        <v>0</v>
      </c>
    </row>
    <row r="306" spans="1:13" x14ac:dyDescent="0.25">
      <c r="A306" s="80">
        <f t="shared" si="3"/>
        <v>287</v>
      </c>
      <c r="B306" s="131">
        <f t="shared" si="12"/>
        <v>0</v>
      </c>
      <c r="C306" s="343"/>
      <c r="D306" s="116"/>
      <c r="E306" s="116"/>
      <c r="F306" s="4"/>
      <c r="G306" s="50"/>
      <c r="H306" s="70"/>
      <c r="I306" s="9"/>
      <c r="L306" s="40">
        <f t="shared" si="13"/>
        <v>0</v>
      </c>
      <c r="M306" s="40">
        <f t="shared" si="14"/>
        <v>0</v>
      </c>
    </row>
    <row r="307" spans="1:13" x14ac:dyDescent="0.25">
      <c r="A307" s="80">
        <f t="shared" si="3"/>
        <v>288</v>
      </c>
      <c r="B307" s="131">
        <f t="shared" si="12"/>
        <v>0</v>
      </c>
      <c r="C307" s="343"/>
      <c r="D307" s="116"/>
      <c r="E307" s="116"/>
      <c r="F307" s="4"/>
      <c r="G307" s="50"/>
      <c r="H307" s="70"/>
      <c r="I307" s="9"/>
      <c r="L307" s="40">
        <f t="shared" si="13"/>
        <v>0</v>
      </c>
      <c r="M307" s="40">
        <f t="shared" si="14"/>
        <v>0</v>
      </c>
    </row>
    <row r="308" spans="1:13" x14ac:dyDescent="0.25">
      <c r="A308" s="80">
        <f t="shared" si="3"/>
        <v>289</v>
      </c>
      <c r="B308" s="131">
        <f t="shared" si="12"/>
        <v>0</v>
      </c>
      <c r="C308" s="343"/>
      <c r="D308" s="116"/>
      <c r="E308" s="116"/>
      <c r="F308" s="4"/>
      <c r="G308" s="50"/>
      <c r="H308" s="70"/>
      <c r="I308" s="9"/>
      <c r="L308" s="40">
        <f t="shared" si="13"/>
        <v>0</v>
      </c>
      <c r="M308" s="40">
        <f t="shared" si="14"/>
        <v>0</v>
      </c>
    </row>
    <row r="309" spans="1:13" x14ac:dyDescent="0.25">
      <c r="A309" s="80">
        <f t="shared" si="3"/>
        <v>290</v>
      </c>
      <c r="B309" s="131">
        <f t="shared" si="12"/>
        <v>0</v>
      </c>
      <c r="C309" s="343"/>
      <c r="D309" s="116"/>
      <c r="E309" s="116"/>
      <c r="F309" s="4"/>
      <c r="G309" s="50"/>
      <c r="H309" s="70"/>
      <c r="I309" s="9"/>
      <c r="L309" s="40">
        <f t="shared" si="13"/>
        <v>0</v>
      </c>
      <c r="M309" s="40">
        <f t="shared" si="14"/>
        <v>0</v>
      </c>
    </row>
    <row r="310" spans="1:13" x14ac:dyDescent="0.25">
      <c r="A310" s="80">
        <f t="shared" si="3"/>
        <v>291</v>
      </c>
      <c r="B310" s="131">
        <f t="shared" si="12"/>
        <v>0</v>
      </c>
      <c r="C310" s="343"/>
      <c r="D310" s="116"/>
      <c r="E310" s="116"/>
      <c r="F310" s="4"/>
      <c r="G310" s="50"/>
      <c r="H310" s="70"/>
      <c r="I310" s="9"/>
      <c r="L310" s="40">
        <f t="shared" si="13"/>
        <v>0</v>
      </c>
      <c r="M310" s="40">
        <f t="shared" si="14"/>
        <v>0</v>
      </c>
    </row>
    <row r="311" spans="1:13" x14ac:dyDescent="0.25">
      <c r="A311" s="80">
        <f t="shared" si="3"/>
        <v>292</v>
      </c>
      <c r="B311" s="131">
        <f t="shared" si="12"/>
        <v>0</v>
      </c>
      <c r="C311" s="343"/>
      <c r="D311" s="116"/>
      <c r="E311" s="116"/>
      <c r="F311" s="4"/>
      <c r="G311" s="50"/>
      <c r="H311" s="70"/>
      <c r="I311" s="9"/>
      <c r="L311" s="40">
        <f t="shared" si="13"/>
        <v>0</v>
      </c>
      <c r="M311" s="40">
        <f t="shared" si="14"/>
        <v>0</v>
      </c>
    </row>
    <row r="312" spans="1:13" x14ac:dyDescent="0.25">
      <c r="A312" s="80">
        <f t="shared" si="3"/>
        <v>293</v>
      </c>
      <c r="B312" s="131">
        <f t="shared" si="12"/>
        <v>0</v>
      </c>
      <c r="C312" s="343"/>
      <c r="D312" s="116"/>
      <c r="E312" s="116"/>
      <c r="F312" s="4"/>
      <c r="G312" s="50"/>
      <c r="H312" s="70"/>
      <c r="I312" s="9"/>
      <c r="L312" s="40">
        <f t="shared" si="13"/>
        <v>0</v>
      </c>
      <c r="M312" s="40">
        <f t="shared" si="14"/>
        <v>0</v>
      </c>
    </row>
    <row r="313" spans="1:13" x14ac:dyDescent="0.25">
      <c r="A313" s="80">
        <f t="shared" si="3"/>
        <v>294</v>
      </c>
      <c r="B313" s="131">
        <f t="shared" si="12"/>
        <v>0</v>
      </c>
      <c r="C313" s="343"/>
      <c r="D313" s="116"/>
      <c r="E313" s="116"/>
      <c r="F313" s="4"/>
      <c r="G313" s="50"/>
      <c r="H313" s="70"/>
      <c r="I313" s="9"/>
      <c r="L313" s="40">
        <f t="shared" si="13"/>
        <v>0</v>
      </c>
      <c r="M313" s="40">
        <f t="shared" si="14"/>
        <v>0</v>
      </c>
    </row>
    <row r="314" spans="1:13" x14ac:dyDescent="0.25">
      <c r="A314" s="80">
        <f t="shared" si="3"/>
        <v>295</v>
      </c>
      <c r="B314" s="131">
        <f t="shared" si="12"/>
        <v>0</v>
      </c>
      <c r="C314" s="343"/>
      <c r="D314" s="116"/>
      <c r="E314" s="116"/>
      <c r="F314" s="4"/>
      <c r="G314" s="50"/>
      <c r="H314" s="70"/>
      <c r="I314" s="9"/>
      <c r="L314" s="40">
        <f t="shared" si="13"/>
        <v>0</v>
      </c>
      <c r="M314" s="40">
        <f t="shared" si="14"/>
        <v>0</v>
      </c>
    </row>
    <row r="315" spans="1:13" x14ac:dyDescent="0.25">
      <c r="A315" s="80">
        <f t="shared" si="3"/>
        <v>296</v>
      </c>
      <c r="B315" s="131">
        <f t="shared" si="12"/>
        <v>0</v>
      </c>
      <c r="C315" s="343"/>
      <c r="D315" s="116"/>
      <c r="E315" s="116"/>
      <c r="F315" s="4"/>
      <c r="G315" s="50"/>
      <c r="H315" s="70"/>
      <c r="I315" s="9"/>
      <c r="L315" s="40">
        <f t="shared" si="13"/>
        <v>0</v>
      </c>
      <c r="M315" s="40">
        <f t="shared" si="14"/>
        <v>0</v>
      </c>
    </row>
    <row r="316" spans="1:13" x14ac:dyDescent="0.25">
      <c r="A316" s="80">
        <f t="shared" si="3"/>
        <v>297</v>
      </c>
      <c r="B316" s="131">
        <f t="shared" si="12"/>
        <v>0</v>
      </c>
      <c r="C316" s="343"/>
      <c r="D316" s="116"/>
      <c r="E316" s="116"/>
      <c r="F316" s="4"/>
      <c r="G316" s="50"/>
      <c r="H316" s="70"/>
      <c r="I316" s="9"/>
      <c r="L316" s="40">
        <f t="shared" si="13"/>
        <v>0</v>
      </c>
      <c r="M316" s="40">
        <f t="shared" si="14"/>
        <v>0</v>
      </c>
    </row>
    <row r="317" spans="1:13" x14ac:dyDescent="0.25">
      <c r="A317" s="80">
        <f t="shared" si="3"/>
        <v>298</v>
      </c>
      <c r="B317" s="131">
        <f t="shared" si="12"/>
        <v>0</v>
      </c>
      <c r="C317" s="343"/>
      <c r="D317" s="116"/>
      <c r="E317" s="116"/>
      <c r="F317" s="4"/>
      <c r="G317" s="50"/>
      <c r="H317" s="70"/>
      <c r="I317" s="9"/>
      <c r="L317" s="40">
        <f t="shared" si="13"/>
        <v>0</v>
      </c>
      <c r="M317" s="40">
        <f t="shared" si="14"/>
        <v>0</v>
      </c>
    </row>
    <row r="318" spans="1:13" x14ac:dyDescent="0.25">
      <c r="A318" s="80">
        <f t="shared" si="3"/>
        <v>299</v>
      </c>
      <c r="B318" s="131">
        <f t="shared" si="12"/>
        <v>0</v>
      </c>
      <c r="C318" s="343"/>
      <c r="D318" s="116"/>
      <c r="E318" s="116"/>
      <c r="F318" s="4"/>
      <c r="G318" s="50"/>
      <c r="H318" s="70"/>
      <c r="I318" s="9"/>
      <c r="L318" s="40">
        <f t="shared" si="13"/>
        <v>0</v>
      </c>
      <c r="M318" s="40">
        <f t="shared" si="14"/>
        <v>0</v>
      </c>
    </row>
    <row r="319" spans="1:13" x14ac:dyDescent="0.25">
      <c r="A319" s="80">
        <f t="shared" ref="A319:A518" si="15">ROW()-Q1bline</f>
        <v>300</v>
      </c>
      <c r="B319" s="131">
        <f t="shared" si="12"/>
        <v>0</v>
      </c>
      <c r="C319" s="343"/>
      <c r="D319" s="116"/>
      <c r="E319" s="116"/>
      <c r="F319" s="4"/>
      <c r="G319" s="50"/>
      <c r="H319" s="70"/>
      <c r="I319" s="9"/>
      <c r="L319" s="40">
        <f t="shared" si="13"/>
        <v>0</v>
      </c>
      <c r="M319" s="40">
        <f t="shared" si="14"/>
        <v>0</v>
      </c>
    </row>
    <row r="320" spans="1:13" x14ac:dyDescent="0.25">
      <c r="A320" s="80">
        <f t="shared" si="15"/>
        <v>301</v>
      </c>
      <c r="B320" s="131">
        <f t="shared" si="12"/>
        <v>0</v>
      </c>
      <c r="C320" s="343"/>
      <c r="D320" s="116"/>
      <c r="E320" s="116"/>
      <c r="F320" s="4"/>
      <c r="G320" s="50"/>
      <c r="H320" s="70"/>
      <c r="I320" s="9"/>
      <c r="L320" s="40">
        <f t="shared" si="13"/>
        <v>0</v>
      </c>
      <c r="M320" s="40">
        <f t="shared" si="14"/>
        <v>0</v>
      </c>
    </row>
    <row r="321" spans="1:13" x14ac:dyDescent="0.25">
      <c r="A321" s="80">
        <f t="shared" si="15"/>
        <v>302</v>
      </c>
      <c r="B321" s="131">
        <f t="shared" si="12"/>
        <v>0</v>
      </c>
      <c r="C321" s="343"/>
      <c r="D321" s="116"/>
      <c r="E321" s="116"/>
      <c r="F321" s="4"/>
      <c r="G321" s="50"/>
      <c r="H321" s="70"/>
      <c r="I321" s="9"/>
      <c r="L321" s="40">
        <f t="shared" si="13"/>
        <v>0</v>
      </c>
      <c r="M321" s="40">
        <f t="shared" si="14"/>
        <v>0</v>
      </c>
    </row>
    <row r="322" spans="1:13" x14ac:dyDescent="0.25">
      <c r="A322" s="80">
        <f t="shared" si="15"/>
        <v>303</v>
      </c>
      <c r="B322" s="131">
        <f t="shared" si="12"/>
        <v>0</v>
      </c>
      <c r="C322" s="343"/>
      <c r="D322" s="116"/>
      <c r="E322" s="116"/>
      <c r="F322" s="4"/>
      <c r="G322" s="50"/>
      <c r="H322" s="70"/>
      <c r="I322" s="9"/>
      <c r="L322" s="40">
        <f t="shared" si="13"/>
        <v>0</v>
      </c>
      <c r="M322" s="40">
        <f t="shared" si="14"/>
        <v>0</v>
      </c>
    </row>
    <row r="323" spans="1:13" x14ac:dyDescent="0.25">
      <c r="A323" s="80">
        <f t="shared" si="15"/>
        <v>304</v>
      </c>
      <c r="B323" s="131">
        <f t="shared" si="12"/>
        <v>0</v>
      </c>
      <c r="C323" s="343"/>
      <c r="D323" s="116"/>
      <c r="E323" s="116"/>
      <c r="F323" s="4"/>
      <c r="G323" s="50"/>
      <c r="H323" s="70"/>
      <c r="I323" s="9"/>
      <c r="L323" s="40">
        <f t="shared" si="13"/>
        <v>0</v>
      </c>
      <c r="M323" s="40">
        <f t="shared" si="14"/>
        <v>0</v>
      </c>
    </row>
    <row r="324" spans="1:13" x14ac:dyDescent="0.25">
      <c r="A324" s="80">
        <f t="shared" si="15"/>
        <v>305</v>
      </c>
      <c r="B324" s="131">
        <f t="shared" si="12"/>
        <v>0</v>
      </c>
      <c r="C324" s="343"/>
      <c r="D324" s="116"/>
      <c r="E324" s="116"/>
      <c r="F324" s="4"/>
      <c r="G324" s="50"/>
      <c r="H324" s="70"/>
      <c r="I324" s="9"/>
      <c r="L324" s="40">
        <f t="shared" si="13"/>
        <v>0</v>
      </c>
      <c r="M324" s="40">
        <f t="shared" si="14"/>
        <v>0</v>
      </c>
    </row>
    <row r="325" spans="1:13" x14ac:dyDescent="0.25">
      <c r="A325" s="80">
        <f t="shared" si="15"/>
        <v>306</v>
      </c>
      <c r="B325" s="131">
        <f t="shared" si="12"/>
        <v>0</v>
      </c>
      <c r="C325" s="343"/>
      <c r="D325" s="116"/>
      <c r="E325" s="116"/>
      <c r="F325" s="4"/>
      <c r="G325" s="50"/>
      <c r="H325" s="70"/>
      <c r="I325" s="9"/>
      <c r="L325" s="40">
        <f t="shared" si="13"/>
        <v>0</v>
      </c>
      <c r="M325" s="40">
        <f t="shared" si="14"/>
        <v>0</v>
      </c>
    </row>
    <row r="326" spans="1:13" x14ac:dyDescent="0.25">
      <c r="A326" s="80">
        <f t="shared" si="15"/>
        <v>307</v>
      </c>
      <c r="B326" s="131">
        <f t="shared" si="12"/>
        <v>0</v>
      </c>
      <c r="C326" s="343"/>
      <c r="D326" s="116"/>
      <c r="E326" s="116"/>
      <c r="F326" s="4"/>
      <c r="G326" s="50"/>
      <c r="H326" s="70"/>
      <c r="I326" s="9"/>
      <c r="L326" s="40">
        <f t="shared" si="13"/>
        <v>0</v>
      </c>
      <c r="M326" s="40">
        <f t="shared" si="14"/>
        <v>0</v>
      </c>
    </row>
    <row r="327" spans="1:13" x14ac:dyDescent="0.25">
      <c r="A327" s="80">
        <f t="shared" si="15"/>
        <v>308</v>
      </c>
      <c r="B327" s="131">
        <f t="shared" si="12"/>
        <v>0</v>
      </c>
      <c r="C327" s="343"/>
      <c r="D327" s="116"/>
      <c r="E327" s="116"/>
      <c r="F327" s="4"/>
      <c r="G327" s="50"/>
      <c r="H327" s="70"/>
      <c r="I327" s="9"/>
      <c r="L327" s="40">
        <f t="shared" si="13"/>
        <v>0</v>
      </c>
      <c r="M327" s="40">
        <f t="shared" si="14"/>
        <v>0</v>
      </c>
    </row>
    <row r="328" spans="1:13" x14ac:dyDescent="0.25">
      <c r="A328" s="80">
        <f t="shared" si="15"/>
        <v>309</v>
      </c>
      <c r="B328" s="131">
        <f t="shared" si="12"/>
        <v>0</v>
      </c>
      <c r="C328" s="343"/>
      <c r="D328" s="116"/>
      <c r="E328" s="116"/>
      <c r="F328" s="4"/>
      <c r="G328" s="50"/>
      <c r="H328" s="70"/>
      <c r="I328" s="9"/>
      <c r="L328" s="40">
        <f t="shared" si="13"/>
        <v>0</v>
      </c>
      <c r="M328" s="40">
        <f t="shared" si="14"/>
        <v>0</v>
      </c>
    </row>
    <row r="329" spans="1:13" x14ac:dyDescent="0.25">
      <c r="A329" s="80">
        <f t="shared" si="15"/>
        <v>310</v>
      </c>
      <c r="B329" s="131">
        <f t="shared" si="12"/>
        <v>0</v>
      </c>
      <c r="C329" s="343"/>
      <c r="D329" s="116"/>
      <c r="E329" s="116"/>
      <c r="F329" s="4"/>
      <c r="G329" s="50"/>
      <c r="H329" s="70"/>
      <c r="I329" s="9"/>
      <c r="L329" s="40">
        <f t="shared" si="13"/>
        <v>0</v>
      </c>
      <c r="M329" s="40">
        <f t="shared" si="14"/>
        <v>0</v>
      </c>
    </row>
    <row r="330" spans="1:13" x14ac:dyDescent="0.25">
      <c r="A330" s="80">
        <f t="shared" si="15"/>
        <v>311</v>
      </c>
      <c r="B330" s="131">
        <f t="shared" si="12"/>
        <v>0</v>
      </c>
      <c r="C330" s="343"/>
      <c r="D330" s="116"/>
      <c r="E330" s="116"/>
      <c r="F330" s="4"/>
      <c r="G330" s="50"/>
      <c r="H330" s="70"/>
      <c r="I330" s="9"/>
      <c r="L330" s="40">
        <f t="shared" si="13"/>
        <v>0</v>
      </c>
      <c r="M330" s="40">
        <f t="shared" si="14"/>
        <v>0</v>
      </c>
    </row>
    <row r="331" spans="1:13" x14ac:dyDescent="0.25">
      <c r="A331" s="80">
        <f t="shared" si="15"/>
        <v>312</v>
      </c>
      <c r="B331" s="131">
        <f t="shared" si="12"/>
        <v>0</v>
      </c>
      <c r="C331" s="343"/>
      <c r="D331" s="116"/>
      <c r="E331" s="116"/>
      <c r="F331" s="4"/>
      <c r="G331" s="50"/>
      <c r="H331" s="70"/>
      <c r="I331" s="9"/>
      <c r="L331" s="40">
        <f t="shared" si="13"/>
        <v>0</v>
      </c>
      <c r="M331" s="40">
        <f t="shared" si="14"/>
        <v>0</v>
      </c>
    </row>
    <row r="332" spans="1:13" x14ac:dyDescent="0.25">
      <c r="A332" s="80">
        <f t="shared" si="15"/>
        <v>313</v>
      </c>
      <c r="B332" s="131">
        <f t="shared" si="12"/>
        <v>0</v>
      </c>
      <c r="C332" s="343"/>
      <c r="D332" s="116"/>
      <c r="E332" s="116"/>
      <c r="F332" s="4"/>
      <c r="G332" s="50"/>
      <c r="H332" s="70"/>
      <c r="I332" s="9"/>
      <c r="L332" s="40">
        <f t="shared" si="13"/>
        <v>0</v>
      </c>
      <c r="M332" s="40">
        <f t="shared" si="14"/>
        <v>0</v>
      </c>
    </row>
    <row r="333" spans="1:13" x14ac:dyDescent="0.25">
      <c r="A333" s="80">
        <f t="shared" si="15"/>
        <v>314</v>
      </c>
      <c r="B333" s="131">
        <f t="shared" si="12"/>
        <v>0</v>
      </c>
      <c r="C333" s="343"/>
      <c r="D333" s="116"/>
      <c r="E333" s="116"/>
      <c r="F333" s="4"/>
      <c r="G333" s="50"/>
      <c r="H333" s="70"/>
      <c r="I333" s="9"/>
      <c r="L333" s="40">
        <f t="shared" si="13"/>
        <v>0</v>
      </c>
      <c r="M333" s="40">
        <f t="shared" si="14"/>
        <v>0</v>
      </c>
    </row>
    <row r="334" spans="1:13" x14ac:dyDescent="0.25">
      <c r="A334" s="80">
        <f t="shared" si="15"/>
        <v>315</v>
      </c>
      <c r="B334" s="131">
        <f t="shared" si="12"/>
        <v>0</v>
      </c>
      <c r="C334" s="343"/>
      <c r="D334" s="116"/>
      <c r="E334" s="116"/>
      <c r="F334" s="4"/>
      <c r="G334" s="50"/>
      <c r="H334" s="70"/>
      <c r="I334" s="9"/>
      <c r="L334" s="40">
        <f t="shared" si="13"/>
        <v>0</v>
      </c>
      <c r="M334" s="40">
        <f t="shared" si="14"/>
        <v>0</v>
      </c>
    </row>
    <row r="335" spans="1:13" x14ac:dyDescent="0.25">
      <c r="A335" s="80">
        <f t="shared" si="15"/>
        <v>316</v>
      </c>
      <c r="B335" s="131">
        <f t="shared" si="12"/>
        <v>0</v>
      </c>
      <c r="C335" s="343"/>
      <c r="D335" s="116"/>
      <c r="E335" s="116"/>
      <c r="F335" s="4"/>
      <c r="G335" s="50"/>
      <c r="H335" s="70"/>
      <c r="I335" s="9"/>
      <c r="L335" s="40">
        <f t="shared" si="13"/>
        <v>0</v>
      </c>
      <c r="M335" s="40">
        <f t="shared" si="14"/>
        <v>0</v>
      </c>
    </row>
    <row r="336" spans="1:13" x14ac:dyDescent="0.25">
      <c r="A336" s="80">
        <f t="shared" si="15"/>
        <v>317</v>
      </c>
      <c r="B336" s="131">
        <f t="shared" si="12"/>
        <v>0</v>
      </c>
      <c r="C336" s="343"/>
      <c r="D336" s="116"/>
      <c r="E336" s="116"/>
      <c r="F336" s="4"/>
      <c r="G336" s="50"/>
      <c r="H336" s="70"/>
      <c r="I336" s="9"/>
      <c r="L336" s="40">
        <f t="shared" si="13"/>
        <v>0</v>
      </c>
      <c r="M336" s="40">
        <f t="shared" si="14"/>
        <v>0</v>
      </c>
    </row>
    <row r="337" spans="1:13" x14ac:dyDescent="0.25">
      <c r="A337" s="80">
        <f t="shared" si="15"/>
        <v>318</v>
      </c>
      <c r="B337" s="131">
        <f t="shared" si="12"/>
        <v>0</v>
      </c>
      <c r="C337" s="343"/>
      <c r="D337" s="116"/>
      <c r="E337" s="116"/>
      <c r="F337" s="4"/>
      <c r="G337" s="50"/>
      <c r="H337" s="70"/>
      <c r="I337" s="9"/>
      <c r="L337" s="40">
        <f t="shared" si="13"/>
        <v>0</v>
      </c>
      <c r="M337" s="40">
        <f t="shared" si="14"/>
        <v>0</v>
      </c>
    </row>
    <row r="338" spans="1:13" x14ac:dyDescent="0.25">
      <c r="A338" s="80">
        <f t="shared" si="15"/>
        <v>319</v>
      </c>
      <c r="B338" s="131">
        <f t="shared" si="12"/>
        <v>0</v>
      </c>
      <c r="C338" s="343"/>
      <c r="D338" s="116"/>
      <c r="E338" s="116"/>
      <c r="F338" s="4"/>
      <c r="G338" s="50"/>
      <c r="H338" s="70"/>
      <c r="I338" s="9"/>
      <c r="L338" s="40">
        <f t="shared" si="13"/>
        <v>0</v>
      </c>
      <c r="M338" s="40">
        <f t="shared" si="14"/>
        <v>0</v>
      </c>
    </row>
    <row r="339" spans="1:13" x14ac:dyDescent="0.25">
      <c r="A339" s="80">
        <f t="shared" si="15"/>
        <v>320</v>
      </c>
      <c r="B339" s="131">
        <f t="shared" si="12"/>
        <v>0</v>
      </c>
      <c r="C339" s="343"/>
      <c r="D339" s="116"/>
      <c r="E339" s="116"/>
      <c r="F339" s="4"/>
      <c r="G339" s="50"/>
      <c r="H339" s="70"/>
      <c r="I339" s="9"/>
      <c r="L339" s="40">
        <f t="shared" si="13"/>
        <v>0</v>
      </c>
      <c r="M339" s="40">
        <f t="shared" si="14"/>
        <v>0</v>
      </c>
    </row>
    <row r="340" spans="1:13" x14ac:dyDescent="0.25">
      <c r="A340" s="80">
        <f t="shared" si="15"/>
        <v>321</v>
      </c>
      <c r="B340" s="131">
        <f t="shared" si="12"/>
        <v>0</v>
      </c>
      <c r="C340" s="343"/>
      <c r="D340" s="116"/>
      <c r="E340" s="116"/>
      <c r="F340" s="4"/>
      <c r="G340" s="50"/>
      <c r="H340" s="70"/>
      <c r="I340" s="9"/>
      <c r="L340" s="40">
        <f t="shared" si="13"/>
        <v>0</v>
      </c>
      <c r="M340" s="40">
        <f t="shared" si="14"/>
        <v>0</v>
      </c>
    </row>
    <row r="341" spans="1:13" x14ac:dyDescent="0.25">
      <c r="A341" s="80">
        <f t="shared" si="15"/>
        <v>322</v>
      </c>
      <c r="B341" s="131">
        <f t="shared" si="12"/>
        <v>0</v>
      </c>
      <c r="C341" s="343"/>
      <c r="D341" s="116"/>
      <c r="E341" s="116"/>
      <c r="F341" s="4"/>
      <c r="G341" s="50"/>
      <c r="H341" s="70"/>
      <c r="I341" s="9"/>
      <c r="L341" s="40">
        <f t="shared" si="13"/>
        <v>0</v>
      </c>
      <c r="M341" s="40">
        <f t="shared" si="14"/>
        <v>0</v>
      </c>
    </row>
    <row r="342" spans="1:13" x14ac:dyDescent="0.25">
      <c r="A342" s="80">
        <f t="shared" si="15"/>
        <v>323</v>
      </c>
      <c r="B342" s="131">
        <f t="shared" si="12"/>
        <v>0</v>
      </c>
      <c r="C342" s="343"/>
      <c r="D342" s="116"/>
      <c r="E342" s="116"/>
      <c r="F342" s="4"/>
      <c r="G342" s="50"/>
      <c r="H342" s="70"/>
      <c r="I342" s="9"/>
      <c r="L342" s="40">
        <f t="shared" si="13"/>
        <v>0</v>
      </c>
      <c r="M342" s="40">
        <f t="shared" si="14"/>
        <v>0</v>
      </c>
    </row>
    <row r="343" spans="1:13" x14ac:dyDescent="0.25">
      <c r="A343" s="80">
        <f t="shared" si="15"/>
        <v>324</v>
      </c>
      <c r="B343" s="131">
        <f t="shared" si="12"/>
        <v>0</v>
      </c>
      <c r="C343" s="343"/>
      <c r="D343" s="116"/>
      <c r="E343" s="116"/>
      <c r="F343" s="4"/>
      <c r="G343" s="50"/>
      <c r="H343" s="70"/>
      <c r="I343" s="9"/>
      <c r="L343" s="40">
        <f t="shared" si="13"/>
        <v>0</v>
      </c>
      <c r="M343" s="40">
        <f t="shared" si="14"/>
        <v>0</v>
      </c>
    </row>
    <row r="344" spans="1:13" x14ac:dyDescent="0.25">
      <c r="A344" s="80">
        <f t="shared" si="15"/>
        <v>325</v>
      </c>
      <c r="B344" s="131">
        <f t="shared" si="12"/>
        <v>0</v>
      </c>
      <c r="C344" s="343"/>
      <c r="D344" s="116"/>
      <c r="E344" s="116"/>
      <c r="F344" s="4"/>
      <c r="G344" s="50"/>
      <c r="H344" s="70"/>
      <c r="I344" s="9"/>
      <c r="L344" s="40">
        <f t="shared" si="13"/>
        <v>0</v>
      </c>
      <c r="M344" s="40">
        <f t="shared" si="14"/>
        <v>0</v>
      </c>
    </row>
    <row r="345" spans="1:13" x14ac:dyDescent="0.25">
      <c r="A345" s="80">
        <f t="shared" si="15"/>
        <v>326</v>
      </c>
      <c r="B345" s="131">
        <f t="shared" si="12"/>
        <v>0</v>
      </c>
      <c r="C345" s="343"/>
      <c r="D345" s="116"/>
      <c r="E345" s="116"/>
      <c r="F345" s="4"/>
      <c r="G345" s="50"/>
      <c r="H345" s="70"/>
      <c r="I345" s="9"/>
      <c r="L345" s="40">
        <f t="shared" si="13"/>
        <v>0</v>
      </c>
      <c r="M345" s="40">
        <f t="shared" si="14"/>
        <v>0</v>
      </c>
    </row>
    <row r="346" spans="1:13" x14ac:dyDescent="0.25">
      <c r="A346" s="80">
        <f t="shared" si="15"/>
        <v>327</v>
      </c>
      <c r="B346" s="131">
        <f t="shared" si="12"/>
        <v>0</v>
      </c>
      <c r="C346" s="343"/>
      <c r="D346" s="116"/>
      <c r="E346" s="116"/>
      <c r="F346" s="4"/>
      <c r="G346" s="50"/>
      <c r="H346" s="70"/>
      <c r="I346" s="9"/>
      <c r="L346" s="40">
        <f t="shared" si="13"/>
        <v>0</v>
      </c>
      <c r="M346" s="40">
        <f t="shared" si="14"/>
        <v>0</v>
      </c>
    </row>
    <row r="347" spans="1:13" x14ac:dyDescent="0.25">
      <c r="A347" s="80">
        <f t="shared" si="15"/>
        <v>328</v>
      </c>
      <c r="B347" s="131">
        <f t="shared" si="12"/>
        <v>0</v>
      </c>
      <c r="C347" s="343"/>
      <c r="D347" s="116"/>
      <c r="E347" s="116"/>
      <c r="F347" s="4"/>
      <c r="G347" s="50"/>
      <c r="H347" s="70"/>
      <c r="I347" s="9"/>
      <c r="L347" s="40">
        <f t="shared" si="13"/>
        <v>0</v>
      </c>
      <c r="M347" s="40">
        <f t="shared" si="14"/>
        <v>0</v>
      </c>
    </row>
    <row r="348" spans="1:13" x14ac:dyDescent="0.25">
      <c r="A348" s="80">
        <f t="shared" si="15"/>
        <v>329</v>
      </c>
      <c r="B348" s="131">
        <f t="shared" si="12"/>
        <v>0</v>
      </c>
      <c r="C348" s="343"/>
      <c r="D348" s="116"/>
      <c r="E348" s="116"/>
      <c r="F348" s="4"/>
      <c r="G348" s="50"/>
      <c r="H348" s="70"/>
      <c r="I348" s="9"/>
      <c r="L348" s="40">
        <f t="shared" si="13"/>
        <v>0</v>
      </c>
      <c r="M348" s="40">
        <f t="shared" si="14"/>
        <v>0</v>
      </c>
    </row>
    <row r="349" spans="1:13" x14ac:dyDescent="0.25">
      <c r="A349" s="80">
        <f t="shared" si="15"/>
        <v>330</v>
      </c>
      <c r="B349" s="131">
        <f t="shared" si="12"/>
        <v>0</v>
      </c>
      <c r="C349" s="343"/>
      <c r="D349" s="116"/>
      <c r="E349" s="116"/>
      <c r="F349" s="4"/>
      <c r="G349" s="50"/>
      <c r="H349" s="70"/>
      <c r="I349" s="9"/>
      <c r="L349" s="40">
        <f t="shared" si="13"/>
        <v>0</v>
      </c>
      <c r="M349" s="40">
        <f t="shared" si="14"/>
        <v>0</v>
      </c>
    </row>
    <row r="350" spans="1:13" x14ac:dyDescent="0.25">
      <c r="A350" s="80">
        <f t="shared" si="15"/>
        <v>331</v>
      </c>
      <c r="B350" s="131">
        <f t="shared" si="12"/>
        <v>0</v>
      </c>
      <c r="C350" s="343"/>
      <c r="D350" s="116"/>
      <c r="E350" s="116"/>
      <c r="F350" s="4"/>
      <c r="G350" s="50"/>
      <c r="H350" s="70"/>
      <c r="I350" s="9"/>
      <c r="L350" s="40">
        <f t="shared" si="13"/>
        <v>0</v>
      </c>
      <c r="M350" s="40">
        <f t="shared" si="14"/>
        <v>0</v>
      </c>
    </row>
    <row r="351" spans="1:13" x14ac:dyDescent="0.25">
      <c r="A351" s="80">
        <f t="shared" si="15"/>
        <v>332</v>
      </c>
      <c r="B351" s="131">
        <f t="shared" si="12"/>
        <v>0</v>
      </c>
      <c r="C351" s="343"/>
      <c r="D351" s="116"/>
      <c r="E351" s="116"/>
      <c r="F351" s="4"/>
      <c r="G351" s="50"/>
      <c r="H351" s="70"/>
      <c r="I351" s="9"/>
      <c r="L351" s="40">
        <f t="shared" si="13"/>
        <v>0</v>
      </c>
      <c r="M351" s="40">
        <f t="shared" si="14"/>
        <v>0</v>
      </c>
    </row>
    <row r="352" spans="1:13" x14ac:dyDescent="0.25">
      <c r="A352" s="80">
        <f t="shared" si="15"/>
        <v>333</v>
      </c>
      <c r="B352" s="131">
        <f t="shared" si="12"/>
        <v>0</v>
      </c>
      <c r="C352" s="343"/>
      <c r="D352" s="116"/>
      <c r="E352" s="116"/>
      <c r="F352" s="4"/>
      <c r="G352" s="50"/>
      <c r="H352" s="70"/>
      <c r="I352" s="9"/>
      <c r="L352" s="40">
        <f t="shared" si="13"/>
        <v>0</v>
      </c>
      <c r="M352" s="40">
        <f t="shared" si="14"/>
        <v>0</v>
      </c>
    </row>
    <row r="353" spans="1:13" x14ac:dyDescent="0.25">
      <c r="A353" s="80">
        <f t="shared" si="15"/>
        <v>334</v>
      </c>
      <c r="B353" s="131">
        <f t="shared" si="12"/>
        <v>0</v>
      </c>
      <c r="C353" s="343"/>
      <c r="D353" s="116"/>
      <c r="E353" s="116"/>
      <c r="F353" s="4"/>
      <c r="G353" s="50"/>
      <c r="H353" s="70"/>
      <c r="I353" s="9"/>
      <c r="L353" s="40">
        <f t="shared" si="13"/>
        <v>0</v>
      </c>
      <c r="M353" s="40">
        <f t="shared" si="14"/>
        <v>0</v>
      </c>
    </row>
    <row r="354" spans="1:13" x14ac:dyDescent="0.25">
      <c r="A354" s="80">
        <f t="shared" si="15"/>
        <v>335</v>
      </c>
      <c r="B354" s="131">
        <f t="shared" si="12"/>
        <v>0</v>
      </c>
      <c r="C354" s="343"/>
      <c r="D354" s="116"/>
      <c r="E354" s="116"/>
      <c r="F354" s="4"/>
      <c r="G354" s="50"/>
      <c r="H354" s="70"/>
      <c r="I354" s="9"/>
      <c r="L354" s="40">
        <f t="shared" si="13"/>
        <v>0</v>
      </c>
      <c r="M354" s="40">
        <f t="shared" si="14"/>
        <v>0</v>
      </c>
    </row>
    <row r="355" spans="1:13" x14ac:dyDescent="0.25">
      <c r="A355" s="80">
        <f t="shared" si="15"/>
        <v>336</v>
      </c>
      <c r="B355" s="131">
        <f t="shared" si="12"/>
        <v>0</v>
      </c>
      <c r="C355" s="343"/>
      <c r="D355" s="116"/>
      <c r="E355" s="116"/>
      <c r="F355" s="4"/>
      <c r="G355" s="50"/>
      <c r="H355" s="70"/>
      <c r="I355" s="9"/>
      <c r="L355" s="40">
        <f t="shared" si="13"/>
        <v>0</v>
      </c>
      <c r="M355" s="40">
        <f t="shared" si="14"/>
        <v>0</v>
      </c>
    </row>
    <row r="356" spans="1:13" x14ac:dyDescent="0.25">
      <c r="A356" s="80">
        <f t="shared" si="15"/>
        <v>337</v>
      </c>
      <c r="B356" s="131">
        <f t="shared" si="12"/>
        <v>0</v>
      </c>
      <c r="C356" s="343"/>
      <c r="D356" s="116"/>
      <c r="E356" s="116"/>
      <c r="F356" s="4"/>
      <c r="G356" s="50"/>
      <c r="H356" s="70"/>
      <c r="I356" s="9"/>
      <c r="L356" s="40">
        <f t="shared" si="13"/>
        <v>0</v>
      </c>
      <c r="M356" s="40">
        <f t="shared" si="14"/>
        <v>0</v>
      </c>
    </row>
    <row r="357" spans="1:13" x14ac:dyDescent="0.25">
      <c r="A357" s="80">
        <f t="shared" si="15"/>
        <v>338</v>
      </c>
      <c r="B357" s="131">
        <f t="shared" si="12"/>
        <v>0</v>
      </c>
      <c r="C357" s="343"/>
      <c r="D357" s="116"/>
      <c r="E357" s="116"/>
      <c r="F357" s="4"/>
      <c r="G357" s="50"/>
      <c r="H357" s="70"/>
      <c r="I357" s="9"/>
      <c r="L357" s="40">
        <f t="shared" si="13"/>
        <v>0</v>
      </c>
      <c r="M357" s="40">
        <f t="shared" si="14"/>
        <v>0</v>
      </c>
    </row>
    <row r="358" spans="1:13" x14ac:dyDescent="0.25">
      <c r="A358" s="80">
        <f t="shared" si="15"/>
        <v>339</v>
      </c>
      <c r="B358" s="131">
        <f t="shared" si="12"/>
        <v>0</v>
      </c>
      <c r="C358" s="343"/>
      <c r="D358" s="116"/>
      <c r="E358" s="116"/>
      <c r="F358" s="4"/>
      <c r="G358" s="50"/>
      <c r="H358" s="70"/>
      <c r="I358" s="9"/>
      <c r="L358" s="40">
        <f t="shared" si="13"/>
        <v>0</v>
      </c>
      <c r="M358" s="40">
        <f t="shared" si="14"/>
        <v>0</v>
      </c>
    </row>
    <row r="359" spans="1:13" x14ac:dyDescent="0.25">
      <c r="A359" s="80">
        <f t="shared" si="15"/>
        <v>340</v>
      </c>
      <c r="B359" s="131">
        <f t="shared" si="12"/>
        <v>0</v>
      </c>
      <c r="C359" s="343"/>
      <c r="D359" s="116"/>
      <c r="E359" s="116"/>
      <c r="F359" s="4"/>
      <c r="G359" s="50"/>
      <c r="H359" s="70"/>
      <c r="I359" s="9"/>
      <c r="L359" s="40">
        <f t="shared" si="13"/>
        <v>0</v>
      </c>
      <c r="M359" s="40">
        <f t="shared" si="14"/>
        <v>0</v>
      </c>
    </row>
    <row r="360" spans="1:13" x14ac:dyDescent="0.25">
      <c r="A360" s="80">
        <f t="shared" si="15"/>
        <v>341</v>
      </c>
      <c r="B360" s="131">
        <f t="shared" si="12"/>
        <v>0</v>
      </c>
      <c r="C360" s="343"/>
      <c r="D360" s="116"/>
      <c r="E360" s="116"/>
      <c r="F360" s="4"/>
      <c r="G360" s="50"/>
      <c r="H360" s="70"/>
      <c r="I360" s="9"/>
      <c r="L360" s="40">
        <f t="shared" si="13"/>
        <v>0</v>
      </c>
      <c r="M360" s="40">
        <f t="shared" si="14"/>
        <v>0</v>
      </c>
    </row>
    <row r="361" spans="1:13" x14ac:dyDescent="0.25">
      <c r="A361" s="80">
        <f t="shared" si="15"/>
        <v>342</v>
      </c>
      <c r="B361" s="131">
        <f t="shared" si="12"/>
        <v>0</v>
      </c>
      <c r="C361" s="343"/>
      <c r="D361" s="116"/>
      <c r="E361" s="116"/>
      <c r="F361" s="4"/>
      <c r="G361" s="50"/>
      <c r="H361" s="70"/>
      <c r="I361" s="9"/>
      <c r="L361" s="40">
        <f t="shared" si="13"/>
        <v>0</v>
      </c>
      <c r="M361" s="40">
        <f t="shared" si="14"/>
        <v>0</v>
      </c>
    </row>
    <row r="362" spans="1:13" x14ac:dyDescent="0.25">
      <c r="A362" s="80">
        <f t="shared" si="15"/>
        <v>343</v>
      </c>
      <c r="B362" s="131">
        <f t="shared" si="12"/>
        <v>0</v>
      </c>
      <c r="C362" s="343"/>
      <c r="D362" s="116"/>
      <c r="E362" s="116"/>
      <c r="F362" s="4"/>
      <c r="G362" s="50"/>
      <c r="H362" s="70"/>
      <c r="I362" s="9"/>
      <c r="L362" s="40">
        <f t="shared" si="13"/>
        <v>0</v>
      </c>
      <c r="M362" s="40">
        <f t="shared" si="14"/>
        <v>0</v>
      </c>
    </row>
    <row r="363" spans="1:13" x14ac:dyDescent="0.25">
      <c r="A363" s="80">
        <f t="shared" si="15"/>
        <v>344</v>
      </c>
      <c r="B363" s="131">
        <f t="shared" ref="B363:B518" si="16">IF(ISBLANK(E363),0,VLOOKUP(TRIM(E363),AllVarieties,4,FALSE))</f>
        <v>0</v>
      </c>
      <c r="C363" s="343"/>
      <c r="D363" s="116"/>
      <c r="E363" s="116"/>
      <c r="F363" s="4"/>
      <c r="G363" s="50"/>
      <c r="H363" s="70"/>
      <c r="I363" s="9"/>
      <c r="L363" s="40">
        <f t="shared" si="13"/>
        <v>0</v>
      </c>
      <c r="M363" s="40">
        <f t="shared" si="14"/>
        <v>0</v>
      </c>
    </row>
    <row r="364" spans="1:13" x14ac:dyDescent="0.25">
      <c r="A364" s="80">
        <f t="shared" si="15"/>
        <v>345</v>
      </c>
      <c r="B364" s="131">
        <f t="shared" si="16"/>
        <v>0</v>
      </c>
      <c r="C364" s="343"/>
      <c r="D364" s="116"/>
      <c r="E364" s="116"/>
      <c r="F364" s="4"/>
      <c r="G364" s="50"/>
      <c r="H364" s="70"/>
      <c r="I364" s="9"/>
      <c r="L364" s="40">
        <f t="shared" ref="L364:L518" si="17">IF(ISNA(+B364),1,0)</f>
        <v>0</v>
      </c>
      <c r="M364" s="40">
        <f t="shared" ref="M364:M518" si="18">IF(ISERR(+B364),1,0)</f>
        <v>0</v>
      </c>
    </row>
    <row r="365" spans="1:13" x14ac:dyDescent="0.25">
      <c r="A365" s="80">
        <f t="shared" si="15"/>
        <v>346</v>
      </c>
      <c r="B365" s="131">
        <f t="shared" si="16"/>
        <v>0</v>
      </c>
      <c r="C365" s="343"/>
      <c r="D365" s="116"/>
      <c r="E365" s="116"/>
      <c r="F365" s="4"/>
      <c r="G365" s="50"/>
      <c r="H365" s="70"/>
      <c r="I365" s="9"/>
      <c r="L365" s="40">
        <f t="shared" si="17"/>
        <v>0</v>
      </c>
      <c r="M365" s="40">
        <f t="shared" si="18"/>
        <v>0</v>
      </c>
    </row>
    <row r="366" spans="1:13" x14ac:dyDescent="0.25">
      <c r="A366" s="80">
        <f t="shared" si="15"/>
        <v>347</v>
      </c>
      <c r="B366" s="131">
        <f t="shared" si="16"/>
        <v>0</v>
      </c>
      <c r="C366" s="343"/>
      <c r="D366" s="116"/>
      <c r="E366" s="116"/>
      <c r="F366" s="4"/>
      <c r="G366" s="50"/>
      <c r="H366" s="70"/>
      <c r="I366" s="9"/>
      <c r="L366" s="40">
        <f t="shared" si="17"/>
        <v>0</v>
      </c>
      <c r="M366" s="40">
        <f t="shared" si="18"/>
        <v>0</v>
      </c>
    </row>
    <row r="367" spans="1:13" x14ac:dyDescent="0.25">
      <c r="A367" s="80">
        <f t="shared" si="15"/>
        <v>348</v>
      </c>
      <c r="B367" s="131">
        <f t="shared" si="16"/>
        <v>0</v>
      </c>
      <c r="C367" s="343"/>
      <c r="D367" s="116"/>
      <c r="E367" s="116"/>
      <c r="F367" s="4"/>
      <c r="G367" s="50"/>
      <c r="H367" s="70"/>
      <c r="I367" s="9"/>
      <c r="L367" s="40">
        <f t="shared" si="17"/>
        <v>0</v>
      </c>
      <c r="M367" s="40">
        <f t="shared" si="18"/>
        <v>0</v>
      </c>
    </row>
    <row r="368" spans="1:13" x14ac:dyDescent="0.25">
      <c r="A368" s="80">
        <f t="shared" si="15"/>
        <v>349</v>
      </c>
      <c r="B368" s="131">
        <f t="shared" si="16"/>
        <v>0</v>
      </c>
      <c r="C368" s="343"/>
      <c r="D368" s="116"/>
      <c r="E368" s="116"/>
      <c r="F368" s="4"/>
      <c r="G368" s="50"/>
      <c r="H368" s="70"/>
      <c r="I368" s="9"/>
      <c r="L368" s="40">
        <f t="shared" si="17"/>
        <v>0</v>
      </c>
      <c r="M368" s="40">
        <f t="shared" si="18"/>
        <v>0</v>
      </c>
    </row>
    <row r="369" spans="1:13" x14ac:dyDescent="0.25">
      <c r="A369" s="80">
        <f t="shared" si="15"/>
        <v>350</v>
      </c>
      <c r="B369" s="131">
        <f t="shared" si="16"/>
        <v>0</v>
      </c>
      <c r="C369" s="343"/>
      <c r="D369" s="116"/>
      <c r="E369" s="116"/>
      <c r="F369" s="4"/>
      <c r="G369" s="50"/>
      <c r="H369" s="70"/>
      <c r="I369" s="9"/>
      <c r="L369" s="40">
        <f t="shared" si="17"/>
        <v>0</v>
      </c>
      <c r="M369" s="40">
        <f t="shared" si="18"/>
        <v>0</v>
      </c>
    </row>
    <row r="370" spans="1:13" x14ac:dyDescent="0.25">
      <c r="A370" s="80">
        <f t="shared" si="15"/>
        <v>351</v>
      </c>
      <c r="B370" s="131">
        <f t="shared" si="16"/>
        <v>0</v>
      </c>
      <c r="C370" s="343"/>
      <c r="D370" s="116"/>
      <c r="E370" s="116"/>
      <c r="F370" s="4"/>
      <c r="G370" s="50"/>
      <c r="H370" s="70"/>
      <c r="I370" s="9"/>
      <c r="L370" s="40">
        <f t="shared" si="17"/>
        <v>0</v>
      </c>
      <c r="M370" s="40">
        <f t="shared" si="18"/>
        <v>0</v>
      </c>
    </row>
    <row r="371" spans="1:13" x14ac:dyDescent="0.25">
      <c r="A371" s="80">
        <f t="shared" si="15"/>
        <v>352</v>
      </c>
      <c r="B371" s="131">
        <f t="shared" si="16"/>
        <v>0</v>
      </c>
      <c r="C371" s="343"/>
      <c r="D371" s="116"/>
      <c r="E371" s="116"/>
      <c r="F371" s="4"/>
      <c r="G371" s="50"/>
      <c r="H371" s="70"/>
      <c r="I371" s="9"/>
      <c r="L371" s="40">
        <f t="shared" si="17"/>
        <v>0</v>
      </c>
      <c r="M371" s="40">
        <f t="shared" si="18"/>
        <v>0</v>
      </c>
    </row>
    <row r="372" spans="1:13" x14ac:dyDescent="0.25">
      <c r="A372" s="80">
        <f t="shared" si="15"/>
        <v>353</v>
      </c>
      <c r="B372" s="131">
        <f t="shared" si="16"/>
        <v>0</v>
      </c>
      <c r="C372" s="343"/>
      <c r="D372" s="116"/>
      <c r="E372" s="116"/>
      <c r="F372" s="4"/>
      <c r="G372" s="50"/>
      <c r="H372" s="70"/>
      <c r="I372" s="9"/>
      <c r="L372" s="40">
        <f t="shared" si="17"/>
        <v>0</v>
      </c>
      <c r="M372" s="40">
        <f t="shared" si="18"/>
        <v>0</v>
      </c>
    </row>
    <row r="373" spans="1:13" x14ac:dyDescent="0.25">
      <c r="A373" s="80">
        <f t="shared" si="15"/>
        <v>354</v>
      </c>
      <c r="B373" s="131">
        <f t="shared" si="16"/>
        <v>0</v>
      </c>
      <c r="C373" s="343"/>
      <c r="D373" s="116"/>
      <c r="E373" s="116"/>
      <c r="F373" s="4"/>
      <c r="G373" s="50"/>
      <c r="H373" s="70"/>
      <c r="I373" s="9"/>
      <c r="L373" s="40">
        <f t="shared" si="17"/>
        <v>0</v>
      </c>
      <c r="M373" s="40">
        <f t="shared" si="18"/>
        <v>0</v>
      </c>
    </row>
    <row r="374" spans="1:13" x14ac:dyDescent="0.25">
      <c r="A374" s="80">
        <f t="shared" si="15"/>
        <v>355</v>
      </c>
      <c r="B374" s="131">
        <f t="shared" si="16"/>
        <v>0</v>
      </c>
      <c r="C374" s="343"/>
      <c r="D374" s="116"/>
      <c r="E374" s="116"/>
      <c r="F374" s="4"/>
      <c r="G374" s="50"/>
      <c r="H374" s="70"/>
      <c r="I374" s="9"/>
      <c r="L374" s="40">
        <f t="shared" si="17"/>
        <v>0</v>
      </c>
      <c r="M374" s="40">
        <f t="shared" si="18"/>
        <v>0</v>
      </c>
    </row>
    <row r="375" spans="1:13" x14ac:dyDescent="0.25">
      <c r="A375" s="80">
        <f t="shared" si="15"/>
        <v>356</v>
      </c>
      <c r="B375" s="131">
        <f t="shared" si="16"/>
        <v>0</v>
      </c>
      <c r="C375" s="343"/>
      <c r="D375" s="116"/>
      <c r="E375" s="116"/>
      <c r="F375" s="4"/>
      <c r="G375" s="50"/>
      <c r="H375" s="70"/>
      <c r="I375" s="9"/>
      <c r="L375" s="40">
        <f t="shared" si="17"/>
        <v>0</v>
      </c>
      <c r="M375" s="40">
        <f t="shared" si="18"/>
        <v>0</v>
      </c>
    </row>
    <row r="376" spans="1:13" x14ac:dyDescent="0.25">
      <c r="A376" s="80">
        <f t="shared" si="15"/>
        <v>357</v>
      </c>
      <c r="B376" s="131">
        <f t="shared" si="16"/>
        <v>0</v>
      </c>
      <c r="C376" s="343"/>
      <c r="D376" s="116"/>
      <c r="E376" s="116"/>
      <c r="F376" s="4"/>
      <c r="G376" s="50"/>
      <c r="H376" s="70"/>
      <c r="I376" s="9"/>
      <c r="L376" s="40">
        <f t="shared" si="17"/>
        <v>0</v>
      </c>
      <c r="M376" s="40">
        <f t="shared" si="18"/>
        <v>0</v>
      </c>
    </row>
    <row r="377" spans="1:13" x14ac:dyDescent="0.25">
      <c r="A377" s="80">
        <f t="shared" si="15"/>
        <v>358</v>
      </c>
      <c r="B377" s="131">
        <f t="shared" si="16"/>
        <v>0</v>
      </c>
      <c r="C377" s="343"/>
      <c r="D377" s="116"/>
      <c r="E377" s="116"/>
      <c r="F377" s="4"/>
      <c r="G377" s="50"/>
      <c r="H377" s="70"/>
      <c r="I377" s="9"/>
      <c r="L377" s="40">
        <f t="shared" si="17"/>
        <v>0</v>
      </c>
      <c r="M377" s="40">
        <f t="shared" si="18"/>
        <v>0</v>
      </c>
    </row>
    <row r="378" spans="1:13" x14ac:dyDescent="0.25">
      <c r="A378" s="80">
        <f t="shared" si="15"/>
        <v>359</v>
      </c>
      <c r="B378" s="131">
        <f t="shared" si="16"/>
        <v>0</v>
      </c>
      <c r="C378" s="343"/>
      <c r="D378" s="116"/>
      <c r="E378" s="116"/>
      <c r="F378" s="4"/>
      <c r="G378" s="50"/>
      <c r="H378" s="70"/>
      <c r="I378" s="9"/>
      <c r="L378" s="40">
        <f t="shared" si="17"/>
        <v>0</v>
      </c>
      <c r="M378" s="40">
        <f t="shared" si="18"/>
        <v>0</v>
      </c>
    </row>
    <row r="379" spans="1:13" x14ac:dyDescent="0.25">
      <c r="A379" s="80">
        <f t="shared" si="15"/>
        <v>360</v>
      </c>
      <c r="B379" s="131">
        <f t="shared" si="16"/>
        <v>0</v>
      </c>
      <c r="C379" s="343"/>
      <c r="D379" s="116"/>
      <c r="E379" s="116"/>
      <c r="F379" s="4"/>
      <c r="G379" s="50"/>
      <c r="H379" s="70"/>
      <c r="I379" s="9"/>
      <c r="L379" s="40">
        <f t="shared" si="17"/>
        <v>0</v>
      </c>
      <c r="M379" s="40">
        <f t="shared" si="18"/>
        <v>0</v>
      </c>
    </row>
    <row r="380" spans="1:13" x14ac:dyDescent="0.25">
      <c r="A380" s="80">
        <f t="shared" si="15"/>
        <v>361</v>
      </c>
      <c r="B380" s="131">
        <f t="shared" si="16"/>
        <v>0</v>
      </c>
      <c r="C380" s="343"/>
      <c r="D380" s="116"/>
      <c r="E380" s="116"/>
      <c r="F380" s="4"/>
      <c r="G380" s="50"/>
      <c r="H380" s="70"/>
      <c r="I380" s="9"/>
      <c r="L380" s="40">
        <f t="shared" si="17"/>
        <v>0</v>
      </c>
      <c r="M380" s="40">
        <f t="shared" si="18"/>
        <v>0</v>
      </c>
    </row>
    <row r="381" spans="1:13" x14ac:dyDescent="0.25">
      <c r="A381" s="80">
        <f t="shared" si="15"/>
        <v>362</v>
      </c>
      <c r="B381" s="131">
        <f t="shared" si="16"/>
        <v>0</v>
      </c>
      <c r="C381" s="343"/>
      <c r="D381" s="116"/>
      <c r="E381" s="116"/>
      <c r="F381" s="4"/>
      <c r="G381" s="50"/>
      <c r="H381" s="70"/>
      <c r="I381" s="9"/>
      <c r="L381" s="40">
        <f t="shared" si="17"/>
        <v>0</v>
      </c>
      <c r="M381" s="40">
        <f t="shared" si="18"/>
        <v>0</v>
      </c>
    </row>
    <row r="382" spans="1:13" x14ac:dyDescent="0.25">
      <c r="A382" s="80">
        <f t="shared" si="15"/>
        <v>363</v>
      </c>
      <c r="B382" s="131">
        <f t="shared" si="16"/>
        <v>0</v>
      </c>
      <c r="C382" s="343"/>
      <c r="D382" s="116"/>
      <c r="E382" s="116"/>
      <c r="F382" s="4"/>
      <c r="G382" s="50"/>
      <c r="H382" s="70"/>
      <c r="I382" s="9"/>
      <c r="L382" s="40">
        <f t="shared" si="17"/>
        <v>0</v>
      </c>
      <c r="M382" s="40">
        <f t="shared" si="18"/>
        <v>0</v>
      </c>
    </row>
    <row r="383" spans="1:13" x14ac:dyDescent="0.25">
      <c r="A383" s="80">
        <f t="shared" si="15"/>
        <v>364</v>
      </c>
      <c r="B383" s="131">
        <f t="shared" si="16"/>
        <v>0</v>
      </c>
      <c r="C383" s="343"/>
      <c r="D383" s="116"/>
      <c r="E383" s="116"/>
      <c r="F383" s="4"/>
      <c r="G383" s="50"/>
      <c r="H383" s="70"/>
      <c r="I383" s="9"/>
      <c r="L383" s="40">
        <f t="shared" si="17"/>
        <v>0</v>
      </c>
      <c r="M383" s="40">
        <f t="shared" si="18"/>
        <v>0</v>
      </c>
    </row>
    <row r="384" spans="1:13" x14ac:dyDescent="0.25">
      <c r="A384" s="80">
        <f t="shared" si="15"/>
        <v>365</v>
      </c>
      <c r="B384" s="131">
        <f t="shared" si="16"/>
        <v>0</v>
      </c>
      <c r="C384" s="343"/>
      <c r="D384" s="116"/>
      <c r="E384" s="116"/>
      <c r="F384" s="4"/>
      <c r="G384" s="50"/>
      <c r="H384" s="70"/>
      <c r="I384" s="9"/>
      <c r="L384" s="40">
        <f t="shared" si="17"/>
        <v>0</v>
      </c>
      <c r="M384" s="40">
        <f t="shared" si="18"/>
        <v>0</v>
      </c>
    </row>
    <row r="385" spans="1:13" x14ac:dyDescent="0.25">
      <c r="A385" s="80">
        <f t="shared" si="15"/>
        <v>366</v>
      </c>
      <c r="B385" s="131">
        <f t="shared" si="16"/>
        <v>0</v>
      </c>
      <c r="C385" s="343"/>
      <c r="D385" s="116"/>
      <c r="E385" s="116"/>
      <c r="F385" s="4"/>
      <c r="G385" s="50"/>
      <c r="H385" s="70"/>
      <c r="I385" s="9"/>
      <c r="L385" s="40">
        <f t="shared" si="17"/>
        <v>0</v>
      </c>
      <c r="M385" s="40">
        <f t="shared" si="18"/>
        <v>0</v>
      </c>
    </row>
    <row r="386" spans="1:13" x14ac:dyDescent="0.25">
      <c r="A386" s="80">
        <f t="shared" si="15"/>
        <v>367</v>
      </c>
      <c r="B386" s="131">
        <f t="shared" si="16"/>
        <v>0</v>
      </c>
      <c r="C386" s="343"/>
      <c r="D386" s="116"/>
      <c r="E386" s="116"/>
      <c r="F386" s="4"/>
      <c r="G386" s="50"/>
      <c r="H386" s="70"/>
      <c r="I386" s="9"/>
      <c r="L386" s="40">
        <f t="shared" si="17"/>
        <v>0</v>
      </c>
      <c r="M386" s="40">
        <f t="shared" si="18"/>
        <v>0</v>
      </c>
    </row>
    <row r="387" spans="1:13" x14ac:dyDescent="0.25">
      <c r="A387" s="80">
        <f t="shared" si="15"/>
        <v>368</v>
      </c>
      <c r="B387" s="131">
        <f t="shared" si="16"/>
        <v>0</v>
      </c>
      <c r="C387" s="343"/>
      <c r="D387" s="116"/>
      <c r="E387" s="116"/>
      <c r="F387" s="4"/>
      <c r="G387" s="50"/>
      <c r="H387" s="70"/>
      <c r="I387" s="9"/>
      <c r="L387" s="40">
        <f t="shared" si="17"/>
        <v>0</v>
      </c>
      <c r="M387" s="40">
        <f t="shared" si="18"/>
        <v>0</v>
      </c>
    </row>
    <row r="388" spans="1:13" x14ac:dyDescent="0.25">
      <c r="A388" s="80">
        <f t="shared" si="15"/>
        <v>369</v>
      </c>
      <c r="B388" s="131">
        <f t="shared" si="16"/>
        <v>0</v>
      </c>
      <c r="C388" s="343"/>
      <c r="D388" s="116"/>
      <c r="E388" s="116"/>
      <c r="F388" s="4"/>
      <c r="G388" s="50"/>
      <c r="H388" s="70"/>
      <c r="I388" s="9"/>
      <c r="L388" s="40">
        <f t="shared" si="17"/>
        <v>0</v>
      </c>
      <c r="M388" s="40">
        <f t="shared" si="18"/>
        <v>0</v>
      </c>
    </row>
    <row r="389" spans="1:13" x14ac:dyDescent="0.25">
      <c r="A389" s="80">
        <f t="shared" si="15"/>
        <v>370</v>
      </c>
      <c r="B389" s="131">
        <f t="shared" si="16"/>
        <v>0</v>
      </c>
      <c r="C389" s="343"/>
      <c r="D389" s="116"/>
      <c r="E389" s="116"/>
      <c r="F389" s="4"/>
      <c r="G389" s="50"/>
      <c r="H389" s="70"/>
      <c r="I389" s="9"/>
      <c r="L389" s="40">
        <f t="shared" si="17"/>
        <v>0</v>
      </c>
      <c r="M389" s="40">
        <f t="shared" si="18"/>
        <v>0</v>
      </c>
    </row>
    <row r="390" spans="1:13" x14ac:dyDescent="0.25">
      <c r="A390" s="80">
        <f t="shared" si="15"/>
        <v>371</v>
      </c>
      <c r="B390" s="131">
        <f t="shared" si="16"/>
        <v>0</v>
      </c>
      <c r="C390" s="343"/>
      <c r="D390" s="116"/>
      <c r="E390" s="116"/>
      <c r="F390" s="4"/>
      <c r="G390" s="50"/>
      <c r="H390" s="70"/>
      <c r="I390" s="9"/>
      <c r="L390" s="40">
        <f t="shared" si="17"/>
        <v>0</v>
      </c>
      <c r="M390" s="40">
        <f t="shared" si="18"/>
        <v>0</v>
      </c>
    </row>
    <row r="391" spans="1:13" x14ac:dyDescent="0.25">
      <c r="A391" s="80">
        <f t="shared" si="15"/>
        <v>372</v>
      </c>
      <c r="B391" s="131">
        <f t="shared" si="16"/>
        <v>0</v>
      </c>
      <c r="C391" s="343"/>
      <c r="D391" s="116"/>
      <c r="E391" s="116"/>
      <c r="F391" s="4"/>
      <c r="G391" s="50"/>
      <c r="H391" s="70"/>
      <c r="I391" s="9"/>
      <c r="L391" s="40">
        <f t="shared" si="17"/>
        <v>0</v>
      </c>
      <c r="M391" s="40">
        <f t="shared" si="18"/>
        <v>0</v>
      </c>
    </row>
    <row r="392" spans="1:13" x14ac:dyDescent="0.25">
      <c r="A392" s="80">
        <f t="shared" si="15"/>
        <v>373</v>
      </c>
      <c r="B392" s="131">
        <f t="shared" si="16"/>
        <v>0</v>
      </c>
      <c r="C392" s="343"/>
      <c r="D392" s="116"/>
      <c r="E392" s="116"/>
      <c r="F392" s="4"/>
      <c r="G392" s="50"/>
      <c r="H392" s="70"/>
      <c r="I392" s="9"/>
      <c r="L392" s="40">
        <f t="shared" si="17"/>
        <v>0</v>
      </c>
      <c r="M392" s="40">
        <f t="shared" si="18"/>
        <v>0</v>
      </c>
    </row>
    <row r="393" spans="1:13" x14ac:dyDescent="0.25">
      <c r="A393" s="80">
        <f t="shared" si="15"/>
        <v>374</v>
      </c>
      <c r="B393" s="131">
        <f t="shared" si="16"/>
        <v>0</v>
      </c>
      <c r="C393" s="343"/>
      <c r="D393" s="116"/>
      <c r="E393" s="116"/>
      <c r="F393" s="4"/>
      <c r="G393" s="50"/>
      <c r="H393" s="70"/>
      <c r="I393" s="9"/>
      <c r="L393" s="40">
        <f t="shared" si="17"/>
        <v>0</v>
      </c>
      <c r="M393" s="40">
        <f t="shared" si="18"/>
        <v>0</v>
      </c>
    </row>
    <row r="394" spans="1:13" x14ac:dyDescent="0.25">
      <c r="A394" s="80">
        <f t="shared" si="15"/>
        <v>375</v>
      </c>
      <c r="B394" s="131">
        <f t="shared" si="16"/>
        <v>0</v>
      </c>
      <c r="C394" s="343"/>
      <c r="D394" s="116"/>
      <c r="E394" s="116"/>
      <c r="F394" s="4"/>
      <c r="G394" s="50"/>
      <c r="H394" s="70"/>
      <c r="I394" s="9"/>
      <c r="L394" s="40">
        <f t="shared" si="17"/>
        <v>0</v>
      </c>
      <c r="M394" s="40">
        <f t="shared" si="18"/>
        <v>0</v>
      </c>
    </row>
    <row r="395" spans="1:13" x14ac:dyDescent="0.25">
      <c r="A395" s="80">
        <f t="shared" si="15"/>
        <v>376</v>
      </c>
      <c r="B395" s="131">
        <f t="shared" si="16"/>
        <v>0</v>
      </c>
      <c r="C395" s="343"/>
      <c r="D395" s="116"/>
      <c r="E395" s="116"/>
      <c r="F395" s="4"/>
      <c r="G395" s="50"/>
      <c r="H395" s="70"/>
      <c r="I395" s="9"/>
      <c r="L395" s="40">
        <f t="shared" si="17"/>
        <v>0</v>
      </c>
      <c r="M395" s="40">
        <f t="shared" si="18"/>
        <v>0</v>
      </c>
    </row>
    <row r="396" spans="1:13" x14ac:dyDescent="0.25">
      <c r="A396" s="80">
        <f t="shared" si="15"/>
        <v>377</v>
      </c>
      <c r="B396" s="131">
        <f t="shared" si="16"/>
        <v>0</v>
      </c>
      <c r="C396" s="343"/>
      <c r="D396" s="116"/>
      <c r="E396" s="116"/>
      <c r="F396" s="4"/>
      <c r="G396" s="50"/>
      <c r="H396" s="70"/>
      <c r="I396" s="9"/>
      <c r="L396" s="40">
        <f t="shared" si="17"/>
        <v>0</v>
      </c>
      <c r="M396" s="40">
        <f t="shared" si="18"/>
        <v>0</v>
      </c>
    </row>
    <row r="397" spans="1:13" x14ac:dyDescent="0.25">
      <c r="A397" s="80">
        <f t="shared" si="15"/>
        <v>378</v>
      </c>
      <c r="B397" s="131">
        <f t="shared" si="16"/>
        <v>0</v>
      </c>
      <c r="C397" s="343"/>
      <c r="D397" s="116"/>
      <c r="E397" s="116"/>
      <c r="F397" s="4"/>
      <c r="G397" s="50"/>
      <c r="H397" s="70"/>
      <c r="I397" s="9"/>
      <c r="L397" s="40">
        <f t="shared" si="17"/>
        <v>0</v>
      </c>
      <c r="M397" s="40">
        <f t="shared" si="18"/>
        <v>0</v>
      </c>
    </row>
    <row r="398" spans="1:13" x14ac:dyDescent="0.25">
      <c r="A398" s="80">
        <f t="shared" si="15"/>
        <v>379</v>
      </c>
      <c r="B398" s="131">
        <f t="shared" si="16"/>
        <v>0</v>
      </c>
      <c r="C398" s="343"/>
      <c r="D398" s="116"/>
      <c r="E398" s="116"/>
      <c r="F398" s="4"/>
      <c r="G398" s="50"/>
      <c r="H398" s="70"/>
      <c r="I398" s="9"/>
      <c r="L398" s="40">
        <f t="shared" si="17"/>
        <v>0</v>
      </c>
      <c r="M398" s="40">
        <f t="shared" si="18"/>
        <v>0</v>
      </c>
    </row>
    <row r="399" spans="1:13" x14ac:dyDescent="0.25">
      <c r="A399" s="80">
        <f t="shared" si="15"/>
        <v>380</v>
      </c>
      <c r="B399" s="131">
        <f t="shared" si="16"/>
        <v>0</v>
      </c>
      <c r="C399" s="343"/>
      <c r="D399" s="116"/>
      <c r="E399" s="116"/>
      <c r="F399" s="4"/>
      <c r="G399" s="50"/>
      <c r="H399" s="70"/>
      <c r="I399" s="9"/>
      <c r="L399" s="40">
        <f t="shared" si="17"/>
        <v>0</v>
      </c>
      <c r="M399" s="40">
        <f t="shared" si="18"/>
        <v>0</v>
      </c>
    </row>
    <row r="400" spans="1:13" x14ac:dyDescent="0.25">
      <c r="A400" s="80">
        <f t="shared" si="15"/>
        <v>381</v>
      </c>
      <c r="B400" s="131">
        <f t="shared" si="16"/>
        <v>0</v>
      </c>
      <c r="C400" s="343"/>
      <c r="D400" s="116"/>
      <c r="E400" s="116"/>
      <c r="F400" s="4"/>
      <c r="G400" s="50"/>
      <c r="H400" s="70"/>
      <c r="I400" s="9"/>
      <c r="L400" s="40">
        <f t="shared" si="17"/>
        <v>0</v>
      </c>
      <c r="M400" s="40">
        <f t="shared" si="18"/>
        <v>0</v>
      </c>
    </row>
    <row r="401" spans="1:13" x14ac:dyDescent="0.25">
      <c r="A401" s="80">
        <f t="shared" si="15"/>
        <v>382</v>
      </c>
      <c r="B401" s="131">
        <f t="shared" si="16"/>
        <v>0</v>
      </c>
      <c r="C401" s="343"/>
      <c r="D401" s="116"/>
      <c r="E401" s="116"/>
      <c r="F401" s="4"/>
      <c r="G401" s="50"/>
      <c r="H401" s="70"/>
      <c r="I401" s="9"/>
      <c r="L401" s="40">
        <f t="shared" si="17"/>
        <v>0</v>
      </c>
      <c r="M401" s="40">
        <f t="shared" si="18"/>
        <v>0</v>
      </c>
    </row>
    <row r="402" spans="1:13" x14ac:dyDescent="0.25">
      <c r="A402" s="80">
        <f t="shared" si="15"/>
        <v>383</v>
      </c>
      <c r="B402" s="131">
        <f t="shared" si="16"/>
        <v>0</v>
      </c>
      <c r="C402" s="343"/>
      <c r="D402" s="116"/>
      <c r="E402" s="116"/>
      <c r="F402" s="4"/>
      <c r="G402" s="50"/>
      <c r="H402" s="70"/>
      <c r="I402" s="9"/>
      <c r="L402" s="40">
        <f t="shared" si="17"/>
        <v>0</v>
      </c>
      <c r="M402" s="40">
        <f t="shared" si="18"/>
        <v>0</v>
      </c>
    </row>
    <row r="403" spans="1:13" x14ac:dyDescent="0.25">
      <c r="A403" s="80">
        <f t="shared" si="15"/>
        <v>384</v>
      </c>
      <c r="B403" s="131">
        <f t="shared" si="16"/>
        <v>0</v>
      </c>
      <c r="C403" s="343"/>
      <c r="D403" s="116"/>
      <c r="E403" s="116"/>
      <c r="F403" s="4"/>
      <c r="G403" s="50"/>
      <c r="H403" s="70"/>
      <c r="I403" s="9"/>
      <c r="L403" s="40">
        <f t="shared" si="17"/>
        <v>0</v>
      </c>
      <c r="M403" s="40">
        <f t="shared" si="18"/>
        <v>0</v>
      </c>
    </row>
    <row r="404" spans="1:13" x14ac:dyDescent="0.25">
      <c r="A404" s="80">
        <f t="shared" si="15"/>
        <v>385</v>
      </c>
      <c r="B404" s="131">
        <f t="shared" si="16"/>
        <v>0</v>
      </c>
      <c r="C404" s="343"/>
      <c r="D404" s="116"/>
      <c r="E404" s="116"/>
      <c r="F404" s="4"/>
      <c r="G404" s="50"/>
      <c r="H404" s="70"/>
      <c r="I404" s="9"/>
      <c r="L404" s="40">
        <f t="shared" si="17"/>
        <v>0</v>
      </c>
      <c r="M404" s="40">
        <f t="shared" si="18"/>
        <v>0</v>
      </c>
    </row>
    <row r="405" spans="1:13" x14ac:dyDescent="0.25">
      <c r="A405" s="80">
        <f t="shared" si="15"/>
        <v>386</v>
      </c>
      <c r="B405" s="131">
        <f t="shared" si="16"/>
        <v>0</v>
      </c>
      <c r="C405" s="343"/>
      <c r="D405" s="116"/>
      <c r="E405" s="116"/>
      <c r="F405" s="4"/>
      <c r="G405" s="50"/>
      <c r="H405" s="70"/>
      <c r="I405" s="9"/>
      <c r="L405" s="40">
        <f t="shared" si="17"/>
        <v>0</v>
      </c>
      <c r="M405" s="40">
        <f t="shared" si="18"/>
        <v>0</v>
      </c>
    </row>
    <row r="406" spans="1:13" x14ac:dyDescent="0.25">
      <c r="A406" s="80">
        <f t="shared" si="15"/>
        <v>387</v>
      </c>
      <c r="B406" s="131">
        <f t="shared" si="16"/>
        <v>0</v>
      </c>
      <c r="C406" s="343"/>
      <c r="D406" s="116"/>
      <c r="E406" s="116"/>
      <c r="F406" s="4"/>
      <c r="G406" s="50"/>
      <c r="H406" s="70"/>
      <c r="I406" s="9"/>
      <c r="L406" s="40">
        <f t="shared" si="17"/>
        <v>0</v>
      </c>
      <c r="M406" s="40">
        <f t="shared" si="18"/>
        <v>0</v>
      </c>
    </row>
    <row r="407" spans="1:13" x14ac:dyDescent="0.25">
      <c r="A407" s="80">
        <f t="shared" si="15"/>
        <v>388</v>
      </c>
      <c r="B407" s="131">
        <f t="shared" si="16"/>
        <v>0</v>
      </c>
      <c r="C407" s="343"/>
      <c r="D407" s="116"/>
      <c r="E407" s="116"/>
      <c r="F407" s="4"/>
      <c r="G407" s="50"/>
      <c r="H407" s="70"/>
      <c r="I407" s="9"/>
      <c r="L407" s="40">
        <f t="shared" si="17"/>
        <v>0</v>
      </c>
      <c r="M407" s="40">
        <f t="shared" si="18"/>
        <v>0</v>
      </c>
    </row>
    <row r="408" spans="1:13" x14ac:dyDescent="0.25">
      <c r="A408" s="80">
        <f t="shared" si="15"/>
        <v>389</v>
      </c>
      <c r="B408" s="131">
        <f t="shared" si="16"/>
        <v>0</v>
      </c>
      <c r="C408" s="343"/>
      <c r="D408" s="116"/>
      <c r="E408" s="116"/>
      <c r="F408" s="4"/>
      <c r="G408" s="50"/>
      <c r="H408" s="70"/>
      <c r="I408" s="9"/>
      <c r="L408" s="40">
        <f t="shared" si="17"/>
        <v>0</v>
      </c>
      <c r="M408" s="40">
        <f t="shared" si="18"/>
        <v>0</v>
      </c>
    </row>
    <row r="409" spans="1:13" x14ac:dyDescent="0.25">
      <c r="A409" s="80">
        <f t="shared" si="15"/>
        <v>390</v>
      </c>
      <c r="B409" s="131">
        <f t="shared" si="16"/>
        <v>0</v>
      </c>
      <c r="C409" s="343"/>
      <c r="D409" s="116"/>
      <c r="E409" s="116"/>
      <c r="F409" s="4"/>
      <c r="G409" s="50"/>
      <c r="H409" s="70"/>
      <c r="I409" s="9"/>
      <c r="L409" s="40">
        <f t="shared" si="17"/>
        <v>0</v>
      </c>
      <c r="M409" s="40">
        <f t="shared" si="18"/>
        <v>0</v>
      </c>
    </row>
    <row r="410" spans="1:13" x14ac:dyDescent="0.25">
      <c r="A410" s="80">
        <f t="shared" si="15"/>
        <v>391</v>
      </c>
      <c r="B410" s="131">
        <f t="shared" si="16"/>
        <v>0</v>
      </c>
      <c r="C410" s="343"/>
      <c r="D410" s="116"/>
      <c r="E410" s="116"/>
      <c r="F410" s="4"/>
      <c r="G410" s="50"/>
      <c r="H410" s="70"/>
      <c r="I410" s="9"/>
      <c r="L410" s="40">
        <f t="shared" si="17"/>
        <v>0</v>
      </c>
      <c r="M410" s="40">
        <f t="shared" si="18"/>
        <v>0</v>
      </c>
    </row>
    <row r="411" spans="1:13" x14ac:dyDescent="0.25">
      <c r="A411" s="80">
        <f t="shared" si="15"/>
        <v>392</v>
      </c>
      <c r="B411" s="131">
        <f t="shared" si="16"/>
        <v>0</v>
      </c>
      <c r="C411" s="343"/>
      <c r="D411" s="116"/>
      <c r="E411" s="116"/>
      <c r="F411" s="4"/>
      <c r="G411" s="50"/>
      <c r="H411" s="70"/>
      <c r="I411" s="9"/>
      <c r="L411" s="40">
        <f t="shared" si="17"/>
        <v>0</v>
      </c>
      <c r="M411" s="40">
        <f t="shared" si="18"/>
        <v>0</v>
      </c>
    </row>
    <row r="412" spans="1:13" x14ac:dyDescent="0.25">
      <c r="A412" s="80">
        <f t="shared" si="15"/>
        <v>393</v>
      </c>
      <c r="B412" s="131">
        <f t="shared" si="16"/>
        <v>0</v>
      </c>
      <c r="C412" s="343"/>
      <c r="D412" s="116"/>
      <c r="E412" s="116"/>
      <c r="F412" s="4"/>
      <c r="G412" s="50"/>
      <c r="H412" s="70"/>
      <c r="I412" s="9"/>
      <c r="L412" s="40">
        <f t="shared" si="17"/>
        <v>0</v>
      </c>
      <c r="M412" s="40">
        <f t="shared" si="18"/>
        <v>0</v>
      </c>
    </row>
    <row r="413" spans="1:13" x14ac:dyDescent="0.25">
      <c r="A413" s="80">
        <f t="shared" si="15"/>
        <v>394</v>
      </c>
      <c r="B413" s="131">
        <f t="shared" si="16"/>
        <v>0</v>
      </c>
      <c r="C413" s="343"/>
      <c r="D413" s="116"/>
      <c r="E413" s="116"/>
      <c r="F413" s="4"/>
      <c r="G413" s="50"/>
      <c r="H413" s="70"/>
      <c r="I413" s="9"/>
      <c r="L413" s="40">
        <f t="shared" si="17"/>
        <v>0</v>
      </c>
      <c r="M413" s="40">
        <f t="shared" si="18"/>
        <v>0</v>
      </c>
    </row>
    <row r="414" spans="1:13" x14ac:dyDescent="0.25">
      <c r="A414" s="80">
        <f t="shared" si="15"/>
        <v>395</v>
      </c>
      <c r="B414" s="131">
        <f t="shared" si="16"/>
        <v>0</v>
      </c>
      <c r="C414" s="343"/>
      <c r="D414" s="116"/>
      <c r="E414" s="116"/>
      <c r="F414" s="4"/>
      <c r="G414" s="50"/>
      <c r="H414" s="70"/>
      <c r="I414" s="9"/>
      <c r="L414" s="40">
        <f t="shared" si="17"/>
        <v>0</v>
      </c>
      <c r="M414" s="40">
        <f t="shared" si="18"/>
        <v>0</v>
      </c>
    </row>
    <row r="415" spans="1:13" x14ac:dyDescent="0.25">
      <c r="A415" s="80">
        <f t="shared" si="15"/>
        <v>396</v>
      </c>
      <c r="B415" s="131">
        <f t="shared" si="16"/>
        <v>0</v>
      </c>
      <c r="C415" s="343"/>
      <c r="D415" s="116"/>
      <c r="E415" s="116"/>
      <c r="F415" s="4"/>
      <c r="G415" s="50"/>
      <c r="H415" s="70"/>
      <c r="I415" s="9"/>
      <c r="L415" s="40">
        <f t="shared" si="17"/>
        <v>0</v>
      </c>
      <c r="M415" s="40">
        <f t="shared" si="18"/>
        <v>0</v>
      </c>
    </row>
    <row r="416" spans="1:13" x14ac:dyDescent="0.25">
      <c r="A416" s="80">
        <f t="shared" si="15"/>
        <v>397</v>
      </c>
      <c r="B416" s="131">
        <f t="shared" si="16"/>
        <v>0</v>
      </c>
      <c r="C416" s="343"/>
      <c r="D416" s="116"/>
      <c r="E416" s="116"/>
      <c r="F416" s="4"/>
      <c r="G416" s="50"/>
      <c r="H416" s="70"/>
      <c r="I416" s="9"/>
      <c r="L416" s="40">
        <f t="shared" si="17"/>
        <v>0</v>
      </c>
      <c r="M416" s="40">
        <f t="shared" si="18"/>
        <v>0</v>
      </c>
    </row>
    <row r="417" spans="1:13" x14ac:dyDescent="0.25">
      <c r="A417" s="80">
        <f t="shared" si="15"/>
        <v>398</v>
      </c>
      <c r="B417" s="131">
        <f t="shared" si="16"/>
        <v>0</v>
      </c>
      <c r="C417" s="343"/>
      <c r="D417" s="116"/>
      <c r="E417" s="116"/>
      <c r="F417" s="4"/>
      <c r="G417" s="50"/>
      <c r="H417" s="70"/>
      <c r="I417" s="9"/>
      <c r="L417" s="40">
        <f t="shared" si="17"/>
        <v>0</v>
      </c>
      <c r="M417" s="40">
        <f t="shared" si="18"/>
        <v>0</v>
      </c>
    </row>
    <row r="418" spans="1:13" x14ac:dyDescent="0.25">
      <c r="A418" s="80">
        <f t="shared" si="15"/>
        <v>399</v>
      </c>
      <c r="B418" s="131">
        <f t="shared" si="16"/>
        <v>0</v>
      </c>
      <c r="C418" s="343"/>
      <c r="D418" s="116"/>
      <c r="E418" s="116"/>
      <c r="F418" s="4"/>
      <c r="G418" s="50"/>
      <c r="H418" s="70"/>
      <c r="I418" s="9"/>
      <c r="L418" s="40">
        <f t="shared" si="17"/>
        <v>0</v>
      </c>
      <c r="M418" s="40">
        <f t="shared" si="18"/>
        <v>0</v>
      </c>
    </row>
    <row r="419" spans="1:13" x14ac:dyDescent="0.25">
      <c r="A419" s="80">
        <f t="shared" si="15"/>
        <v>400</v>
      </c>
      <c r="B419" s="131">
        <f t="shared" si="16"/>
        <v>0</v>
      </c>
      <c r="C419" s="343"/>
      <c r="D419" s="116"/>
      <c r="E419" s="116"/>
      <c r="F419" s="4"/>
      <c r="G419" s="50"/>
      <c r="H419" s="70"/>
      <c r="I419" s="9"/>
      <c r="L419" s="40">
        <f t="shared" si="17"/>
        <v>0</v>
      </c>
      <c r="M419" s="40">
        <f t="shared" si="18"/>
        <v>0</v>
      </c>
    </row>
    <row r="420" spans="1:13" x14ac:dyDescent="0.25">
      <c r="A420" s="80">
        <f t="shared" si="15"/>
        <v>401</v>
      </c>
      <c r="B420" s="131">
        <f t="shared" si="16"/>
        <v>0</v>
      </c>
      <c r="C420" s="343"/>
      <c r="D420" s="116"/>
      <c r="E420" s="116"/>
      <c r="F420" s="4"/>
      <c r="G420" s="50"/>
      <c r="H420" s="70"/>
      <c r="I420" s="9"/>
      <c r="L420" s="40">
        <f t="shared" si="17"/>
        <v>0</v>
      </c>
      <c r="M420" s="40">
        <f t="shared" si="18"/>
        <v>0</v>
      </c>
    </row>
    <row r="421" spans="1:13" x14ac:dyDescent="0.25">
      <c r="A421" s="80">
        <f t="shared" si="15"/>
        <v>402</v>
      </c>
      <c r="B421" s="131">
        <f t="shared" si="16"/>
        <v>0</v>
      </c>
      <c r="C421" s="343"/>
      <c r="D421" s="116"/>
      <c r="E421" s="116"/>
      <c r="F421" s="4"/>
      <c r="G421" s="50"/>
      <c r="H421" s="70"/>
      <c r="I421" s="9"/>
      <c r="L421" s="40">
        <f t="shared" si="17"/>
        <v>0</v>
      </c>
      <c r="M421" s="40">
        <f t="shared" si="18"/>
        <v>0</v>
      </c>
    </row>
    <row r="422" spans="1:13" x14ac:dyDescent="0.25">
      <c r="A422" s="80">
        <f t="shared" si="15"/>
        <v>403</v>
      </c>
      <c r="B422" s="131">
        <f t="shared" si="16"/>
        <v>0</v>
      </c>
      <c r="C422" s="343"/>
      <c r="D422" s="116"/>
      <c r="E422" s="116"/>
      <c r="F422" s="4"/>
      <c r="G422" s="50"/>
      <c r="H422" s="70"/>
      <c r="I422" s="9"/>
      <c r="L422" s="40">
        <f t="shared" si="17"/>
        <v>0</v>
      </c>
      <c r="M422" s="40">
        <f t="shared" si="18"/>
        <v>0</v>
      </c>
    </row>
    <row r="423" spans="1:13" x14ac:dyDescent="0.25">
      <c r="A423" s="80">
        <f t="shared" si="15"/>
        <v>404</v>
      </c>
      <c r="B423" s="131">
        <f t="shared" si="16"/>
        <v>0</v>
      </c>
      <c r="C423" s="343"/>
      <c r="D423" s="116"/>
      <c r="E423" s="116"/>
      <c r="F423" s="4"/>
      <c r="G423" s="50"/>
      <c r="H423" s="70"/>
      <c r="I423" s="9"/>
      <c r="L423" s="40">
        <f t="shared" si="17"/>
        <v>0</v>
      </c>
      <c r="M423" s="40">
        <f t="shared" si="18"/>
        <v>0</v>
      </c>
    </row>
    <row r="424" spans="1:13" x14ac:dyDescent="0.25">
      <c r="A424" s="80">
        <f t="shared" si="15"/>
        <v>405</v>
      </c>
      <c r="B424" s="131">
        <f t="shared" si="16"/>
        <v>0</v>
      </c>
      <c r="C424" s="343"/>
      <c r="D424" s="116"/>
      <c r="E424" s="116"/>
      <c r="F424" s="4"/>
      <c r="G424" s="50"/>
      <c r="H424" s="70"/>
      <c r="I424" s="9"/>
      <c r="L424" s="40">
        <f t="shared" si="17"/>
        <v>0</v>
      </c>
      <c r="M424" s="40">
        <f t="shared" si="18"/>
        <v>0</v>
      </c>
    </row>
    <row r="425" spans="1:13" x14ac:dyDescent="0.25">
      <c r="A425" s="80">
        <f t="shared" si="15"/>
        <v>406</v>
      </c>
      <c r="B425" s="131">
        <f t="shared" si="16"/>
        <v>0</v>
      </c>
      <c r="C425" s="343"/>
      <c r="D425" s="116"/>
      <c r="E425" s="116"/>
      <c r="F425" s="4"/>
      <c r="G425" s="50"/>
      <c r="H425" s="70"/>
      <c r="I425" s="9"/>
      <c r="L425" s="40">
        <f t="shared" si="17"/>
        <v>0</v>
      </c>
      <c r="M425" s="40">
        <f t="shared" si="18"/>
        <v>0</v>
      </c>
    </row>
    <row r="426" spans="1:13" x14ac:dyDescent="0.25">
      <c r="A426" s="80">
        <f t="shared" si="15"/>
        <v>407</v>
      </c>
      <c r="B426" s="131">
        <f t="shared" si="16"/>
        <v>0</v>
      </c>
      <c r="C426" s="343"/>
      <c r="D426" s="116"/>
      <c r="E426" s="116"/>
      <c r="F426" s="4"/>
      <c r="G426" s="50"/>
      <c r="H426" s="70"/>
      <c r="I426" s="9"/>
      <c r="L426" s="40">
        <f t="shared" si="17"/>
        <v>0</v>
      </c>
      <c r="M426" s="40">
        <f t="shared" si="18"/>
        <v>0</v>
      </c>
    </row>
    <row r="427" spans="1:13" x14ac:dyDescent="0.25">
      <c r="A427" s="80">
        <f t="shared" si="15"/>
        <v>408</v>
      </c>
      <c r="B427" s="131">
        <f t="shared" si="16"/>
        <v>0</v>
      </c>
      <c r="C427" s="343"/>
      <c r="D427" s="116"/>
      <c r="E427" s="116"/>
      <c r="F427" s="4"/>
      <c r="G427" s="50"/>
      <c r="H427" s="70"/>
      <c r="I427" s="9"/>
      <c r="L427" s="40">
        <f t="shared" si="17"/>
        <v>0</v>
      </c>
      <c r="M427" s="40">
        <f t="shared" si="18"/>
        <v>0</v>
      </c>
    </row>
    <row r="428" spans="1:13" x14ac:dyDescent="0.25">
      <c r="A428" s="80">
        <f t="shared" si="15"/>
        <v>409</v>
      </c>
      <c r="B428" s="131">
        <f t="shared" si="16"/>
        <v>0</v>
      </c>
      <c r="C428" s="343"/>
      <c r="D428" s="116"/>
      <c r="E428" s="116"/>
      <c r="F428" s="4"/>
      <c r="G428" s="50"/>
      <c r="H428" s="70"/>
      <c r="I428" s="9"/>
      <c r="L428" s="40">
        <f t="shared" si="17"/>
        <v>0</v>
      </c>
      <c r="M428" s="40">
        <f t="shared" si="18"/>
        <v>0</v>
      </c>
    </row>
    <row r="429" spans="1:13" x14ac:dyDescent="0.25">
      <c r="A429" s="80">
        <f t="shared" si="15"/>
        <v>410</v>
      </c>
      <c r="B429" s="131">
        <f t="shared" si="16"/>
        <v>0</v>
      </c>
      <c r="C429" s="343"/>
      <c r="D429" s="116"/>
      <c r="E429" s="116"/>
      <c r="F429" s="4"/>
      <c r="G429" s="50"/>
      <c r="H429" s="70"/>
      <c r="I429" s="9"/>
      <c r="L429" s="40">
        <f t="shared" si="17"/>
        <v>0</v>
      </c>
      <c r="M429" s="40">
        <f t="shared" si="18"/>
        <v>0</v>
      </c>
    </row>
    <row r="430" spans="1:13" x14ac:dyDescent="0.25">
      <c r="A430" s="80">
        <f t="shared" si="15"/>
        <v>411</v>
      </c>
      <c r="B430" s="131">
        <f t="shared" si="16"/>
        <v>0</v>
      </c>
      <c r="C430" s="343"/>
      <c r="D430" s="116"/>
      <c r="E430" s="116"/>
      <c r="F430" s="4"/>
      <c r="G430" s="50"/>
      <c r="H430" s="70"/>
      <c r="I430" s="9"/>
      <c r="L430" s="40">
        <f t="shared" si="17"/>
        <v>0</v>
      </c>
      <c r="M430" s="40">
        <f t="shared" si="18"/>
        <v>0</v>
      </c>
    </row>
    <row r="431" spans="1:13" x14ac:dyDescent="0.25">
      <c r="A431" s="80">
        <f t="shared" si="15"/>
        <v>412</v>
      </c>
      <c r="B431" s="131">
        <f t="shared" si="16"/>
        <v>0</v>
      </c>
      <c r="C431" s="343"/>
      <c r="D431" s="116"/>
      <c r="E431" s="116"/>
      <c r="F431" s="4"/>
      <c r="G431" s="50"/>
      <c r="H431" s="70"/>
      <c r="I431" s="9"/>
      <c r="L431" s="40">
        <f t="shared" si="17"/>
        <v>0</v>
      </c>
      <c r="M431" s="40">
        <f t="shared" si="18"/>
        <v>0</v>
      </c>
    </row>
    <row r="432" spans="1:13" x14ac:dyDescent="0.25">
      <c r="A432" s="80">
        <f t="shared" si="15"/>
        <v>413</v>
      </c>
      <c r="B432" s="131">
        <f t="shared" si="16"/>
        <v>0</v>
      </c>
      <c r="C432" s="343"/>
      <c r="D432" s="116"/>
      <c r="E432" s="116"/>
      <c r="F432" s="4"/>
      <c r="G432" s="50"/>
      <c r="H432" s="70"/>
      <c r="I432" s="9"/>
      <c r="L432" s="40">
        <f t="shared" si="17"/>
        <v>0</v>
      </c>
      <c r="M432" s="40">
        <f t="shared" si="18"/>
        <v>0</v>
      </c>
    </row>
    <row r="433" spans="1:13" x14ac:dyDescent="0.25">
      <c r="A433" s="80">
        <f t="shared" si="15"/>
        <v>414</v>
      </c>
      <c r="B433" s="131">
        <f t="shared" si="16"/>
        <v>0</v>
      </c>
      <c r="C433" s="343"/>
      <c r="D433" s="116"/>
      <c r="E433" s="116"/>
      <c r="F433" s="4"/>
      <c r="G433" s="50"/>
      <c r="H433" s="70"/>
      <c r="I433" s="9"/>
      <c r="L433" s="40">
        <f t="shared" si="17"/>
        <v>0</v>
      </c>
      <c r="M433" s="40">
        <f t="shared" si="18"/>
        <v>0</v>
      </c>
    </row>
    <row r="434" spans="1:13" x14ac:dyDescent="0.25">
      <c r="A434" s="80">
        <f t="shared" si="15"/>
        <v>415</v>
      </c>
      <c r="B434" s="131">
        <f t="shared" si="16"/>
        <v>0</v>
      </c>
      <c r="C434" s="343"/>
      <c r="D434" s="116"/>
      <c r="E434" s="116"/>
      <c r="F434" s="4"/>
      <c r="G434" s="50"/>
      <c r="H434" s="70"/>
      <c r="I434" s="9"/>
      <c r="L434" s="40">
        <f t="shared" si="17"/>
        <v>0</v>
      </c>
      <c r="M434" s="40">
        <f t="shared" si="18"/>
        <v>0</v>
      </c>
    </row>
    <row r="435" spans="1:13" x14ac:dyDescent="0.25">
      <c r="A435" s="80">
        <f t="shared" si="15"/>
        <v>416</v>
      </c>
      <c r="B435" s="131">
        <f t="shared" si="16"/>
        <v>0</v>
      </c>
      <c r="C435" s="343"/>
      <c r="D435" s="116"/>
      <c r="E435" s="116"/>
      <c r="F435" s="4"/>
      <c r="G435" s="50"/>
      <c r="H435" s="70"/>
      <c r="I435" s="9"/>
      <c r="L435" s="40">
        <f t="shared" si="17"/>
        <v>0</v>
      </c>
      <c r="M435" s="40">
        <f t="shared" si="18"/>
        <v>0</v>
      </c>
    </row>
    <row r="436" spans="1:13" x14ac:dyDescent="0.25">
      <c r="A436" s="80">
        <f t="shared" si="15"/>
        <v>417</v>
      </c>
      <c r="B436" s="131">
        <f t="shared" si="16"/>
        <v>0</v>
      </c>
      <c r="C436" s="343"/>
      <c r="D436" s="116"/>
      <c r="E436" s="116"/>
      <c r="F436" s="4"/>
      <c r="G436" s="50"/>
      <c r="H436" s="70"/>
      <c r="I436" s="9"/>
      <c r="L436" s="40">
        <f t="shared" si="17"/>
        <v>0</v>
      </c>
      <c r="M436" s="40">
        <f t="shared" si="18"/>
        <v>0</v>
      </c>
    </row>
    <row r="437" spans="1:13" x14ac:dyDescent="0.25">
      <c r="A437" s="80">
        <f t="shared" si="15"/>
        <v>418</v>
      </c>
      <c r="B437" s="131">
        <f t="shared" si="16"/>
        <v>0</v>
      </c>
      <c r="C437" s="343"/>
      <c r="D437" s="116"/>
      <c r="E437" s="116"/>
      <c r="F437" s="4"/>
      <c r="G437" s="50"/>
      <c r="H437" s="70"/>
      <c r="I437" s="9"/>
      <c r="L437" s="40">
        <f t="shared" si="17"/>
        <v>0</v>
      </c>
      <c r="M437" s="40">
        <f t="shared" si="18"/>
        <v>0</v>
      </c>
    </row>
    <row r="438" spans="1:13" x14ac:dyDescent="0.25">
      <c r="A438" s="80">
        <f t="shared" si="15"/>
        <v>419</v>
      </c>
      <c r="B438" s="131">
        <f t="shared" si="16"/>
        <v>0</v>
      </c>
      <c r="C438" s="343"/>
      <c r="D438" s="116"/>
      <c r="E438" s="116"/>
      <c r="F438" s="4"/>
      <c r="G438" s="50"/>
      <c r="H438" s="70"/>
      <c r="I438" s="9"/>
      <c r="L438" s="40">
        <f t="shared" si="17"/>
        <v>0</v>
      </c>
      <c r="M438" s="40">
        <f t="shared" si="18"/>
        <v>0</v>
      </c>
    </row>
    <row r="439" spans="1:13" x14ac:dyDescent="0.25">
      <c r="A439" s="80">
        <f t="shared" si="15"/>
        <v>420</v>
      </c>
      <c r="B439" s="131">
        <f t="shared" si="16"/>
        <v>0</v>
      </c>
      <c r="C439" s="343"/>
      <c r="D439" s="116"/>
      <c r="E439" s="116"/>
      <c r="F439" s="4"/>
      <c r="G439" s="50"/>
      <c r="H439" s="70"/>
      <c r="I439" s="9"/>
      <c r="L439" s="40">
        <f t="shared" si="17"/>
        <v>0</v>
      </c>
      <c r="M439" s="40">
        <f t="shared" si="18"/>
        <v>0</v>
      </c>
    </row>
    <row r="440" spans="1:13" x14ac:dyDescent="0.25">
      <c r="A440" s="80">
        <f t="shared" si="15"/>
        <v>421</v>
      </c>
      <c r="B440" s="131">
        <f t="shared" si="16"/>
        <v>0</v>
      </c>
      <c r="C440" s="343"/>
      <c r="D440" s="116"/>
      <c r="E440" s="116"/>
      <c r="F440" s="4"/>
      <c r="G440" s="50"/>
      <c r="H440" s="70"/>
      <c r="I440" s="9"/>
      <c r="L440" s="40">
        <f t="shared" si="17"/>
        <v>0</v>
      </c>
      <c r="M440" s="40">
        <f t="shared" si="18"/>
        <v>0</v>
      </c>
    </row>
    <row r="441" spans="1:13" x14ac:dyDescent="0.25">
      <c r="A441" s="80">
        <f t="shared" si="15"/>
        <v>422</v>
      </c>
      <c r="B441" s="131">
        <f t="shared" si="16"/>
        <v>0</v>
      </c>
      <c r="C441" s="343"/>
      <c r="D441" s="116"/>
      <c r="E441" s="116"/>
      <c r="F441" s="4"/>
      <c r="G441" s="50"/>
      <c r="H441" s="70"/>
      <c r="I441" s="9"/>
      <c r="L441" s="40">
        <f t="shared" si="17"/>
        <v>0</v>
      </c>
      <c r="M441" s="40">
        <f t="shared" si="18"/>
        <v>0</v>
      </c>
    </row>
    <row r="442" spans="1:13" x14ac:dyDescent="0.25">
      <c r="A442" s="80">
        <f t="shared" si="15"/>
        <v>423</v>
      </c>
      <c r="B442" s="131">
        <f t="shared" si="16"/>
        <v>0</v>
      </c>
      <c r="C442" s="343"/>
      <c r="D442" s="116"/>
      <c r="E442" s="116"/>
      <c r="F442" s="4"/>
      <c r="G442" s="50"/>
      <c r="H442" s="70"/>
      <c r="I442" s="9"/>
      <c r="L442" s="40">
        <f t="shared" si="17"/>
        <v>0</v>
      </c>
      <c r="M442" s="40">
        <f t="shared" si="18"/>
        <v>0</v>
      </c>
    </row>
    <row r="443" spans="1:13" x14ac:dyDescent="0.25">
      <c r="A443" s="80">
        <f t="shared" si="15"/>
        <v>424</v>
      </c>
      <c r="B443" s="131">
        <f t="shared" si="16"/>
        <v>0</v>
      </c>
      <c r="C443" s="343"/>
      <c r="D443" s="116"/>
      <c r="E443" s="116"/>
      <c r="F443" s="4"/>
      <c r="G443" s="50"/>
      <c r="H443" s="70"/>
      <c r="I443" s="9"/>
      <c r="L443" s="40">
        <f t="shared" si="17"/>
        <v>0</v>
      </c>
      <c r="M443" s="40">
        <f t="shared" si="18"/>
        <v>0</v>
      </c>
    </row>
    <row r="444" spans="1:13" x14ac:dyDescent="0.25">
      <c r="A444" s="80">
        <f t="shared" si="15"/>
        <v>425</v>
      </c>
      <c r="B444" s="131">
        <f t="shared" si="16"/>
        <v>0</v>
      </c>
      <c r="C444" s="343"/>
      <c r="D444" s="116"/>
      <c r="E444" s="116"/>
      <c r="F444" s="4"/>
      <c r="G444" s="50"/>
      <c r="H444" s="70"/>
      <c r="I444" s="9"/>
      <c r="L444" s="40">
        <f t="shared" si="17"/>
        <v>0</v>
      </c>
      <c r="M444" s="40">
        <f t="shared" si="18"/>
        <v>0</v>
      </c>
    </row>
    <row r="445" spans="1:13" x14ac:dyDescent="0.25">
      <c r="A445" s="80">
        <f t="shared" si="15"/>
        <v>426</v>
      </c>
      <c r="B445" s="131">
        <f t="shared" si="16"/>
        <v>0</v>
      </c>
      <c r="C445" s="343"/>
      <c r="D445" s="116"/>
      <c r="E445" s="116"/>
      <c r="F445" s="4"/>
      <c r="G445" s="50"/>
      <c r="H445" s="70"/>
      <c r="I445" s="9"/>
      <c r="L445" s="40">
        <f t="shared" si="17"/>
        <v>0</v>
      </c>
      <c r="M445" s="40">
        <f t="shared" si="18"/>
        <v>0</v>
      </c>
    </row>
    <row r="446" spans="1:13" x14ac:dyDescent="0.25">
      <c r="A446" s="80">
        <f t="shared" si="15"/>
        <v>427</v>
      </c>
      <c r="B446" s="131">
        <f t="shared" si="16"/>
        <v>0</v>
      </c>
      <c r="C446" s="343"/>
      <c r="D446" s="116"/>
      <c r="E446" s="116"/>
      <c r="F446" s="4"/>
      <c r="G446" s="50"/>
      <c r="H446" s="70"/>
      <c r="I446" s="9"/>
      <c r="L446" s="40">
        <f t="shared" si="17"/>
        <v>0</v>
      </c>
      <c r="M446" s="40">
        <f t="shared" si="18"/>
        <v>0</v>
      </c>
    </row>
    <row r="447" spans="1:13" x14ac:dyDescent="0.25">
      <c r="A447" s="80">
        <f t="shared" si="15"/>
        <v>428</v>
      </c>
      <c r="B447" s="131">
        <f t="shared" si="16"/>
        <v>0</v>
      </c>
      <c r="C447" s="343"/>
      <c r="D447" s="116"/>
      <c r="E447" s="116"/>
      <c r="F447" s="4"/>
      <c r="G447" s="50"/>
      <c r="H447" s="70"/>
      <c r="I447" s="9"/>
      <c r="L447" s="40">
        <f t="shared" si="17"/>
        <v>0</v>
      </c>
      <c r="M447" s="40">
        <f t="shared" si="18"/>
        <v>0</v>
      </c>
    </row>
    <row r="448" spans="1:13" x14ac:dyDescent="0.25">
      <c r="A448" s="80">
        <f t="shared" si="15"/>
        <v>429</v>
      </c>
      <c r="B448" s="131">
        <f t="shared" si="16"/>
        <v>0</v>
      </c>
      <c r="C448" s="343"/>
      <c r="D448" s="116"/>
      <c r="E448" s="116"/>
      <c r="F448" s="4"/>
      <c r="G448" s="50"/>
      <c r="H448" s="70"/>
      <c r="I448" s="9"/>
      <c r="L448" s="40">
        <f t="shared" si="17"/>
        <v>0</v>
      </c>
      <c r="M448" s="40">
        <f t="shared" si="18"/>
        <v>0</v>
      </c>
    </row>
    <row r="449" spans="1:13" x14ac:dyDescent="0.25">
      <c r="A449" s="80">
        <f t="shared" si="15"/>
        <v>430</v>
      </c>
      <c r="B449" s="131">
        <f t="shared" si="16"/>
        <v>0</v>
      </c>
      <c r="C449" s="343"/>
      <c r="D449" s="116"/>
      <c r="E449" s="116"/>
      <c r="F449" s="4"/>
      <c r="G449" s="50"/>
      <c r="H449" s="70"/>
      <c r="I449" s="9"/>
      <c r="L449" s="40">
        <f t="shared" si="17"/>
        <v>0</v>
      </c>
      <c r="M449" s="40">
        <f t="shared" si="18"/>
        <v>0</v>
      </c>
    </row>
    <row r="450" spans="1:13" x14ac:dyDescent="0.25">
      <c r="A450" s="80">
        <f t="shared" si="15"/>
        <v>431</v>
      </c>
      <c r="B450" s="131">
        <f t="shared" si="16"/>
        <v>0</v>
      </c>
      <c r="C450" s="343"/>
      <c r="D450" s="116"/>
      <c r="E450" s="116"/>
      <c r="F450" s="4"/>
      <c r="G450" s="50"/>
      <c r="H450" s="70"/>
      <c r="I450" s="9"/>
      <c r="L450" s="40">
        <f t="shared" si="17"/>
        <v>0</v>
      </c>
      <c r="M450" s="40">
        <f t="shared" si="18"/>
        <v>0</v>
      </c>
    </row>
    <row r="451" spans="1:13" x14ac:dyDescent="0.25">
      <c r="A451" s="80">
        <f t="shared" si="15"/>
        <v>432</v>
      </c>
      <c r="B451" s="131">
        <f t="shared" si="16"/>
        <v>0</v>
      </c>
      <c r="C451" s="343"/>
      <c r="D451" s="116"/>
      <c r="E451" s="116"/>
      <c r="F451" s="4"/>
      <c r="G451" s="50"/>
      <c r="H451" s="70"/>
      <c r="I451" s="9"/>
      <c r="L451" s="40">
        <f t="shared" si="17"/>
        <v>0</v>
      </c>
      <c r="M451" s="40">
        <f t="shared" si="18"/>
        <v>0</v>
      </c>
    </row>
    <row r="452" spans="1:13" x14ac:dyDescent="0.25">
      <c r="A452" s="80">
        <f t="shared" si="15"/>
        <v>433</v>
      </c>
      <c r="B452" s="131">
        <f t="shared" si="16"/>
        <v>0</v>
      </c>
      <c r="C452" s="343"/>
      <c r="D452" s="116"/>
      <c r="E452" s="116"/>
      <c r="F452" s="4"/>
      <c r="G452" s="50"/>
      <c r="H452" s="70"/>
      <c r="I452" s="9"/>
      <c r="L452" s="40">
        <f t="shared" si="17"/>
        <v>0</v>
      </c>
      <c r="M452" s="40">
        <f t="shared" si="18"/>
        <v>0</v>
      </c>
    </row>
    <row r="453" spans="1:13" x14ac:dyDescent="0.25">
      <c r="A453" s="80">
        <f t="shared" si="15"/>
        <v>434</v>
      </c>
      <c r="B453" s="131">
        <f t="shared" si="16"/>
        <v>0</v>
      </c>
      <c r="C453" s="343"/>
      <c r="D453" s="116"/>
      <c r="E453" s="116"/>
      <c r="F453" s="4"/>
      <c r="G453" s="50"/>
      <c r="H453" s="70"/>
      <c r="I453" s="9"/>
      <c r="L453" s="40">
        <f t="shared" si="17"/>
        <v>0</v>
      </c>
      <c r="M453" s="40">
        <f t="shared" si="18"/>
        <v>0</v>
      </c>
    </row>
    <row r="454" spans="1:13" x14ac:dyDescent="0.25">
      <c r="A454" s="80">
        <f t="shared" si="15"/>
        <v>435</v>
      </c>
      <c r="B454" s="131">
        <f t="shared" si="16"/>
        <v>0</v>
      </c>
      <c r="C454" s="343"/>
      <c r="D454" s="116"/>
      <c r="E454" s="116"/>
      <c r="F454" s="4"/>
      <c r="G454" s="50"/>
      <c r="H454" s="70"/>
      <c r="I454" s="9"/>
      <c r="L454" s="40">
        <f t="shared" si="17"/>
        <v>0</v>
      </c>
      <c r="M454" s="40">
        <f t="shared" si="18"/>
        <v>0</v>
      </c>
    </row>
    <row r="455" spans="1:13" x14ac:dyDescent="0.25">
      <c r="A455" s="80">
        <f t="shared" si="15"/>
        <v>436</v>
      </c>
      <c r="B455" s="131">
        <f t="shared" si="16"/>
        <v>0</v>
      </c>
      <c r="C455" s="343"/>
      <c r="D455" s="116"/>
      <c r="E455" s="116"/>
      <c r="F455" s="4"/>
      <c r="G455" s="50"/>
      <c r="H455" s="70"/>
      <c r="I455" s="9"/>
      <c r="L455" s="40">
        <f t="shared" si="17"/>
        <v>0</v>
      </c>
      <c r="M455" s="40">
        <f t="shared" si="18"/>
        <v>0</v>
      </c>
    </row>
    <row r="456" spans="1:13" x14ac:dyDescent="0.25">
      <c r="A456" s="80">
        <f t="shared" si="15"/>
        <v>437</v>
      </c>
      <c r="B456" s="131">
        <f t="shared" si="16"/>
        <v>0</v>
      </c>
      <c r="C456" s="343"/>
      <c r="D456" s="116"/>
      <c r="E456" s="116"/>
      <c r="F456" s="4"/>
      <c r="G456" s="50"/>
      <c r="H456" s="70"/>
      <c r="I456" s="9"/>
      <c r="L456" s="40">
        <f t="shared" si="17"/>
        <v>0</v>
      </c>
      <c r="M456" s="40">
        <f t="shared" si="18"/>
        <v>0</v>
      </c>
    </row>
    <row r="457" spans="1:13" x14ac:dyDescent="0.25">
      <c r="A457" s="80">
        <f t="shared" si="15"/>
        <v>438</v>
      </c>
      <c r="B457" s="131">
        <f t="shared" si="16"/>
        <v>0</v>
      </c>
      <c r="C457" s="343"/>
      <c r="D457" s="116"/>
      <c r="E457" s="116"/>
      <c r="F457" s="4"/>
      <c r="G457" s="50"/>
      <c r="H457" s="70"/>
      <c r="I457" s="9"/>
      <c r="L457" s="40">
        <f t="shared" si="17"/>
        <v>0</v>
      </c>
      <c r="M457" s="40">
        <f t="shared" si="18"/>
        <v>0</v>
      </c>
    </row>
    <row r="458" spans="1:13" x14ac:dyDescent="0.25">
      <c r="A458" s="80">
        <f t="shared" si="15"/>
        <v>439</v>
      </c>
      <c r="B458" s="131">
        <f t="shared" si="16"/>
        <v>0</v>
      </c>
      <c r="C458" s="343"/>
      <c r="D458" s="116"/>
      <c r="E458" s="116"/>
      <c r="F458" s="4"/>
      <c r="G458" s="50"/>
      <c r="H458" s="70"/>
      <c r="I458" s="9"/>
      <c r="L458" s="40">
        <f t="shared" si="17"/>
        <v>0</v>
      </c>
      <c r="M458" s="40">
        <f t="shared" si="18"/>
        <v>0</v>
      </c>
    </row>
    <row r="459" spans="1:13" x14ac:dyDescent="0.25">
      <c r="A459" s="80">
        <f t="shared" si="15"/>
        <v>440</v>
      </c>
      <c r="B459" s="131">
        <f t="shared" si="16"/>
        <v>0</v>
      </c>
      <c r="C459" s="343"/>
      <c r="D459" s="116"/>
      <c r="E459" s="116"/>
      <c r="F459" s="4"/>
      <c r="G459" s="50"/>
      <c r="H459" s="70"/>
      <c r="I459" s="9"/>
      <c r="L459" s="40">
        <f t="shared" si="17"/>
        <v>0</v>
      </c>
      <c r="M459" s="40">
        <f t="shared" si="18"/>
        <v>0</v>
      </c>
    </row>
    <row r="460" spans="1:13" x14ac:dyDescent="0.25">
      <c r="A460" s="80">
        <f t="shared" si="15"/>
        <v>441</v>
      </c>
      <c r="B460" s="131">
        <f t="shared" si="16"/>
        <v>0</v>
      </c>
      <c r="C460" s="343"/>
      <c r="D460" s="116"/>
      <c r="E460" s="116"/>
      <c r="F460" s="4"/>
      <c r="G460" s="50"/>
      <c r="H460" s="70"/>
      <c r="I460" s="9"/>
      <c r="L460" s="40">
        <f t="shared" si="17"/>
        <v>0</v>
      </c>
      <c r="M460" s="40">
        <f t="shared" si="18"/>
        <v>0</v>
      </c>
    </row>
    <row r="461" spans="1:13" x14ac:dyDescent="0.25">
      <c r="A461" s="80">
        <f t="shared" si="15"/>
        <v>442</v>
      </c>
      <c r="B461" s="131">
        <f t="shared" si="16"/>
        <v>0</v>
      </c>
      <c r="C461" s="343"/>
      <c r="D461" s="116"/>
      <c r="E461" s="116"/>
      <c r="F461" s="4"/>
      <c r="G461" s="50"/>
      <c r="H461" s="70"/>
      <c r="I461" s="9"/>
      <c r="L461" s="40">
        <f t="shared" si="17"/>
        <v>0</v>
      </c>
      <c r="M461" s="40">
        <f t="shared" si="18"/>
        <v>0</v>
      </c>
    </row>
    <row r="462" spans="1:13" x14ac:dyDescent="0.25">
      <c r="A462" s="80">
        <f t="shared" si="15"/>
        <v>443</v>
      </c>
      <c r="B462" s="131">
        <f t="shared" si="16"/>
        <v>0</v>
      </c>
      <c r="C462" s="343"/>
      <c r="D462" s="116"/>
      <c r="E462" s="116"/>
      <c r="F462" s="4"/>
      <c r="G462" s="50"/>
      <c r="H462" s="70"/>
      <c r="I462" s="9"/>
      <c r="L462" s="40">
        <f t="shared" si="17"/>
        <v>0</v>
      </c>
      <c r="M462" s="40">
        <f t="shared" si="18"/>
        <v>0</v>
      </c>
    </row>
    <row r="463" spans="1:13" x14ac:dyDescent="0.25">
      <c r="A463" s="80">
        <f t="shared" si="15"/>
        <v>444</v>
      </c>
      <c r="B463" s="131">
        <f t="shared" si="16"/>
        <v>0</v>
      </c>
      <c r="C463" s="343"/>
      <c r="D463" s="116"/>
      <c r="E463" s="116"/>
      <c r="F463" s="4"/>
      <c r="G463" s="50"/>
      <c r="H463" s="70"/>
      <c r="I463" s="9"/>
      <c r="L463" s="40">
        <f t="shared" si="17"/>
        <v>0</v>
      </c>
      <c r="M463" s="40">
        <f t="shared" si="18"/>
        <v>0</v>
      </c>
    </row>
    <row r="464" spans="1:13" x14ac:dyDescent="0.25">
      <c r="A464" s="80">
        <f t="shared" si="15"/>
        <v>445</v>
      </c>
      <c r="B464" s="131">
        <f t="shared" si="16"/>
        <v>0</v>
      </c>
      <c r="C464" s="343"/>
      <c r="D464" s="116"/>
      <c r="E464" s="116"/>
      <c r="F464" s="4"/>
      <c r="G464" s="50"/>
      <c r="H464" s="70"/>
      <c r="I464" s="9"/>
      <c r="L464" s="40">
        <f t="shared" si="17"/>
        <v>0</v>
      </c>
      <c r="M464" s="40">
        <f t="shared" si="18"/>
        <v>0</v>
      </c>
    </row>
    <row r="465" spans="1:13" x14ac:dyDescent="0.25">
      <c r="A465" s="80">
        <f t="shared" si="15"/>
        <v>446</v>
      </c>
      <c r="B465" s="131">
        <f t="shared" si="16"/>
        <v>0</v>
      </c>
      <c r="C465" s="343"/>
      <c r="D465" s="116"/>
      <c r="E465" s="116"/>
      <c r="F465" s="4"/>
      <c r="G465" s="50"/>
      <c r="H465" s="70"/>
      <c r="I465" s="9"/>
      <c r="L465" s="40">
        <f t="shared" si="17"/>
        <v>0</v>
      </c>
      <c r="M465" s="40">
        <f t="shared" si="18"/>
        <v>0</v>
      </c>
    </row>
    <row r="466" spans="1:13" x14ac:dyDescent="0.25">
      <c r="A466" s="80">
        <f t="shared" si="15"/>
        <v>447</v>
      </c>
      <c r="B466" s="131">
        <f t="shared" si="16"/>
        <v>0</v>
      </c>
      <c r="C466" s="343"/>
      <c r="D466" s="116"/>
      <c r="E466" s="116"/>
      <c r="F466" s="4"/>
      <c r="G466" s="50"/>
      <c r="H466" s="70"/>
      <c r="I466" s="9"/>
      <c r="L466" s="40">
        <f t="shared" si="17"/>
        <v>0</v>
      </c>
      <c r="M466" s="40">
        <f t="shared" si="18"/>
        <v>0</v>
      </c>
    </row>
    <row r="467" spans="1:13" x14ac:dyDescent="0.25">
      <c r="A467" s="80">
        <f t="shared" si="15"/>
        <v>448</v>
      </c>
      <c r="B467" s="131">
        <f t="shared" si="16"/>
        <v>0</v>
      </c>
      <c r="C467" s="343"/>
      <c r="D467" s="116"/>
      <c r="E467" s="116"/>
      <c r="F467" s="4"/>
      <c r="G467" s="50"/>
      <c r="H467" s="70"/>
      <c r="I467" s="9"/>
      <c r="L467" s="40">
        <f t="shared" si="17"/>
        <v>0</v>
      </c>
      <c r="M467" s="40">
        <f t="shared" si="18"/>
        <v>0</v>
      </c>
    </row>
    <row r="468" spans="1:13" x14ac:dyDescent="0.25">
      <c r="A468" s="80">
        <f t="shared" si="15"/>
        <v>449</v>
      </c>
      <c r="B468" s="131">
        <f t="shared" si="16"/>
        <v>0</v>
      </c>
      <c r="C468" s="343"/>
      <c r="D468" s="116"/>
      <c r="E468" s="116"/>
      <c r="F468" s="4"/>
      <c r="G468" s="50"/>
      <c r="H468" s="70"/>
      <c r="I468" s="9"/>
      <c r="L468" s="40">
        <f t="shared" si="17"/>
        <v>0</v>
      </c>
      <c r="M468" s="40">
        <f t="shared" si="18"/>
        <v>0</v>
      </c>
    </row>
    <row r="469" spans="1:13" x14ac:dyDescent="0.25">
      <c r="A469" s="80">
        <f t="shared" si="15"/>
        <v>450</v>
      </c>
      <c r="B469" s="131">
        <f t="shared" si="16"/>
        <v>0</v>
      </c>
      <c r="C469" s="343"/>
      <c r="D469" s="116"/>
      <c r="E469" s="116"/>
      <c r="F469" s="4"/>
      <c r="G469" s="50"/>
      <c r="H469" s="70"/>
      <c r="I469" s="9"/>
      <c r="L469" s="40">
        <f t="shared" si="17"/>
        <v>0</v>
      </c>
      <c r="M469" s="40">
        <f t="shared" si="18"/>
        <v>0</v>
      </c>
    </row>
    <row r="470" spans="1:13" x14ac:dyDescent="0.25">
      <c r="A470" s="80">
        <f t="shared" si="15"/>
        <v>451</v>
      </c>
      <c r="B470" s="131">
        <f t="shared" si="16"/>
        <v>0</v>
      </c>
      <c r="C470" s="343"/>
      <c r="D470" s="116"/>
      <c r="E470" s="116"/>
      <c r="F470" s="4"/>
      <c r="G470" s="50"/>
      <c r="H470" s="70"/>
      <c r="I470" s="9"/>
      <c r="L470" s="40">
        <f t="shared" si="17"/>
        <v>0</v>
      </c>
      <c r="M470" s="40">
        <f t="shared" si="18"/>
        <v>0</v>
      </c>
    </row>
    <row r="471" spans="1:13" x14ac:dyDescent="0.25">
      <c r="A471" s="80">
        <f t="shared" si="15"/>
        <v>452</v>
      </c>
      <c r="B471" s="131">
        <f t="shared" si="16"/>
        <v>0</v>
      </c>
      <c r="C471" s="343"/>
      <c r="D471" s="116"/>
      <c r="E471" s="116"/>
      <c r="F471" s="4"/>
      <c r="G471" s="50"/>
      <c r="H471" s="70"/>
      <c r="I471" s="9"/>
      <c r="L471" s="40">
        <f t="shared" si="17"/>
        <v>0</v>
      </c>
      <c r="M471" s="40">
        <f t="shared" si="18"/>
        <v>0</v>
      </c>
    </row>
    <row r="472" spans="1:13" x14ac:dyDescent="0.25">
      <c r="A472" s="80">
        <f t="shared" si="15"/>
        <v>453</v>
      </c>
      <c r="B472" s="131">
        <f t="shared" si="16"/>
        <v>0</v>
      </c>
      <c r="C472" s="343"/>
      <c r="D472" s="116"/>
      <c r="E472" s="116"/>
      <c r="F472" s="4"/>
      <c r="G472" s="50"/>
      <c r="H472" s="70"/>
      <c r="I472" s="9"/>
      <c r="L472" s="40">
        <f t="shared" si="17"/>
        <v>0</v>
      </c>
      <c r="M472" s="40">
        <f t="shared" si="18"/>
        <v>0</v>
      </c>
    </row>
    <row r="473" spans="1:13" x14ac:dyDescent="0.25">
      <c r="A473" s="80">
        <f t="shared" si="15"/>
        <v>454</v>
      </c>
      <c r="B473" s="131">
        <f t="shared" si="16"/>
        <v>0</v>
      </c>
      <c r="C473" s="343"/>
      <c r="D473" s="116"/>
      <c r="E473" s="116"/>
      <c r="F473" s="4"/>
      <c r="G473" s="50"/>
      <c r="H473" s="70"/>
      <c r="I473" s="9"/>
      <c r="L473" s="40">
        <f t="shared" si="17"/>
        <v>0</v>
      </c>
      <c r="M473" s="40">
        <f t="shared" si="18"/>
        <v>0</v>
      </c>
    </row>
    <row r="474" spans="1:13" x14ac:dyDescent="0.25">
      <c r="A474" s="80">
        <f t="shared" si="15"/>
        <v>455</v>
      </c>
      <c r="B474" s="131">
        <f t="shared" si="16"/>
        <v>0</v>
      </c>
      <c r="C474" s="343"/>
      <c r="D474" s="116"/>
      <c r="E474" s="116"/>
      <c r="F474" s="4"/>
      <c r="G474" s="50"/>
      <c r="H474" s="70"/>
      <c r="I474" s="9"/>
      <c r="L474" s="40">
        <f t="shared" si="17"/>
        <v>0</v>
      </c>
      <c r="M474" s="40">
        <f t="shared" si="18"/>
        <v>0</v>
      </c>
    </row>
    <row r="475" spans="1:13" x14ac:dyDescent="0.25">
      <c r="A475" s="80">
        <f t="shared" si="15"/>
        <v>456</v>
      </c>
      <c r="B475" s="131">
        <f t="shared" si="16"/>
        <v>0</v>
      </c>
      <c r="C475" s="343"/>
      <c r="D475" s="116"/>
      <c r="E475" s="116"/>
      <c r="F475" s="4"/>
      <c r="G475" s="50"/>
      <c r="H475" s="70"/>
      <c r="I475" s="9"/>
      <c r="L475" s="40">
        <f t="shared" si="17"/>
        <v>0</v>
      </c>
      <c r="M475" s="40">
        <f t="shared" si="18"/>
        <v>0</v>
      </c>
    </row>
    <row r="476" spans="1:13" x14ac:dyDescent="0.25">
      <c r="A476" s="80">
        <f t="shared" si="15"/>
        <v>457</v>
      </c>
      <c r="B476" s="131">
        <f t="shared" si="16"/>
        <v>0</v>
      </c>
      <c r="C476" s="343"/>
      <c r="D476" s="116"/>
      <c r="E476" s="116"/>
      <c r="F476" s="4"/>
      <c r="G476" s="50"/>
      <c r="H476" s="70"/>
      <c r="I476" s="9"/>
      <c r="L476" s="40">
        <f t="shared" si="17"/>
        <v>0</v>
      </c>
      <c r="M476" s="40">
        <f t="shared" si="18"/>
        <v>0</v>
      </c>
    </row>
    <row r="477" spans="1:13" x14ac:dyDescent="0.25">
      <c r="A477" s="80">
        <f t="shared" si="15"/>
        <v>458</v>
      </c>
      <c r="B477" s="131">
        <f t="shared" si="16"/>
        <v>0</v>
      </c>
      <c r="C477" s="343"/>
      <c r="D477" s="116"/>
      <c r="E477" s="116"/>
      <c r="F477" s="4"/>
      <c r="G477" s="50"/>
      <c r="H477" s="70"/>
      <c r="I477" s="9"/>
      <c r="L477" s="40">
        <f t="shared" si="17"/>
        <v>0</v>
      </c>
      <c r="M477" s="40">
        <f t="shared" si="18"/>
        <v>0</v>
      </c>
    </row>
    <row r="478" spans="1:13" x14ac:dyDescent="0.25">
      <c r="A478" s="80">
        <f t="shared" si="15"/>
        <v>459</v>
      </c>
      <c r="B478" s="131">
        <f t="shared" si="16"/>
        <v>0</v>
      </c>
      <c r="C478" s="343"/>
      <c r="D478" s="116"/>
      <c r="E478" s="116"/>
      <c r="F478" s="4"/>
      <c r="G478" s="50"/>
      <c r="H478" s="70"/>
      <c r="I478" s="9"/>
      <c r="L478" s="40">
        <f t="shared" si="17"/>
        <v>0</v>
      </c>
      <c r="M478" s="40">
        <f t="shared" si="18"/>
        <v>0</v>
      </c>
    </row>
    <row r="479" spans="1:13" x14ac:dyDescent="0.25">
      <c r="A479" s="80">
        <f t="shared" si="15"/>
        <v>460</v>
      </c>
      <c r="B479" s="131">
        <f t="shared" si="16"/>
        <v>0</v>
      </c>
      <c r="C479" s="343"/>
      <c r="D479" s="116"/>
      <c r="E479" s="116"/>
      <c r="F479" s="4"/>
      <c r="G479" s="50"/>
      <c r="H479" s="70"/>
      <c r="I479" s="9"/>
      <c r="L479" s="40">
        <f t="shared" si="17"/>
        <v>0</v>
      </c>
      <c r="M479" s="40">
        <f t="shared" si="18"/>
        <v>0</v>
      </c>
    </row>
    <row r="480" spans="1:13" x14ac:dyDescent="0.25">
      <c r="A480" s="80">
        <f t="shared" si="15"/>
        <v>461</v>
      </c>
      <c r="B480" s="131">
        <f t="shared" si="16"/>
        <v>0</v>
      </c>
      <c r="C480" s="343"/>
      <c r="D480" s="116"/>
      <c r="E480" s="116"/>
      <c r="F480" s="4"/>
      <c r="G480" s="50"/>
      <c r="H480" s="70"/>
      <c r="I480" s="9"/>
      <c r="L480" s="40">
        <f t="shared" si="17"/>
        <v>0</v>
      </c>
      <c r="M480" s="40">
        <f t="shared" si="18"/>
        <v>0</v>
      </c>
    </row>
    <row r="481" spans="1:13" x14ac:dyDescent="0.25">
      <c r="A481" s="80">
        <f t="shared" si="15"/>
        <v>462</v>
      </c>
      <c r="B481" s="131">
        <f t="shared" si="16"/>
        <v>0</v>
      </c>
      <c r="C481" s="343"/>
      <c r="D481" s="116"/>
      <c r="E481" s="116"/>
      <c r="F481" s="4"/>
      <c r="G481" s="50"/>
      <c r="H481" s="70"/>
      <c r="I481" s="9"/>
      <c r="L481" s="40">
        <f t="shared" si="17"/>
        <v>0</v>
      </c>
      <c r="M481" s="40">
        <f t="shared" si="18"/>
        <v>0</v>
      </c>
    </row>
    <row r="482" spans="1:13" x14ac:dyDescent="0.25">
      <c r="A482" s="80">
        <f t="shared" si="15"/>
        <v>463</v>
      </c>
      <c r="B482" s="131">
        <f t="shared" si="16"/>
        <v>0</v>
      </c>
      <c r="C482" s="343"/>
      <c r="D482" s="116"/>
      <c r="E482" s="116"/>
      <c r="F482" s="4"/>
      <c r="G482" s="50"/>
      <c r="H482" s="70"/>
      <c r="I482" s="9"/>
      <c r="L482" s="40">
        <f t="shared" si="17"/>
        <v>0</v>
      </c>
      <c r="M482" s="40">
        <f t="shared" si="18"/>
        <v>0</v>
      </c>
    </row>
    <row r="483" spans="1:13" x14ac:dyDescent="0.25">
      <c r="A483" s="80">
        <f t="shared" si="15"/>
        <v>464</v>
      </c>
      <c r="B483" s="131">
        <f t="shared" si="16"/>
        <v>0</v>
      </c>
      <c r="C483" s="343"/>
      <c r="D483" s="116"/>
      <c r="E483" s="116"/>
      <c r="F483" s="4"/>
      <c r="G483" s="50"/>
      <c r="H483" s="70"/>
      <c r="I483" s="9"/>
      <c r="L483" s="40">
        <f t="shared" si="17"/>
        <v>0</v>
      </c>
      <c r="M483" s="40">
        <f t="shared" si="18"/>
        <v>0</v>
      </c>
    </row>
    <row r="484" spans="1:13" x14ac:dyDescent="0.25">
      <c r="A484" s="80">
        <f t="shared" si="15"/>
        <v>465</v>
      </c>
      <c r="B484" s="131">
        <f t="shared" si="16"/>
        <v>0</v>
      </c>
      <c r="C484" s="343"/>
      <c r="D484" s="116"/>
      <c r="E484" s="116"/>
      <c r="F484" s="4"/>
      <c r="G484" s="50"/>
      <c r="H484" s="70"/>
      <c r="I484" s="9"/>
      <c r="L484" s="40">
        <f t="shared" si="17"/>
        <v>0</v>
      </c>
      <c r="M484" s="40">
        <f t="shared" si="18"/>
        <v>0</v>
      </c>
    </row>
    <row r="485" spans="1:13" x14ac:dyDescent="0.25">
      <c r="A485" s="80">
        <f t="shared" si="15"/>
        <v>466</v>
      </c>
      <c r="B485" s="131">
        <f t="shared" si="16"/>
        <v>0</v>
      </c>
      <c r="C485" s="343"/>
      <c r="D485" s="116"/>
      <c r="E485" s="116"/>
      <c r="F485" s="4"/>
      <c r="G485" s="50"/>
      <c r="H485" s="70"/>
      <c r="I485" s="9"/>
      <c r="L485" s="40">
        <f t="shared" si="17"/>
        <v>0</v>
      </c>
      <c r="M485" s="40">
        <f t="shared" si="18"/>
        <v>0</v>
      </c>
    </row>
    <row r="486" spans="1:13" x14ac:dyDescent="0.25">
      <c r="A486" s="80">
        <f t="shared" si="15"/>
        <v>467</v>
      </c>
      <c r="B486" s="131">
        <f t="shared" si="16"/>
        <v>0</v>
      </c>
      <c r="C486" s="343"/>
      <c r="D486" s="116"/>
      <c r="E486" s="116"/>
      <c r="F486" s="4"/>
      <c r="G486" s="50"/>
      <c r="H486" s="70"/>
      <c r="I486" s="9"/>
      <c r="L486" s="40">
        <f t="shared" si="17"/>
        <v>0</v>
      </c>
      <c r="M486" s="40">
        <f t="shared" si="18"/>
        <v>0</v>
      </c>
    </row>
    <row r="487" spans="1:13" x14ac:dyDescent="0.25">
      <c r="A487" s="80">
        <f t="shared" si="15"/>
        <v>468</v>
      </c>
      <c r="B487" s="131">
        <f t="shared" si="16"/>
        <v>0</v>
      </c>
      <c r="C487" s="343"/>
      <c r="D487" s="116"/>
      <c r="E487" s="116"/>
      <c r="F487" s="4"/>
      <c r="G487" s="50"/>
      <c r="H487" s="70"/>
      <c r="I487" s="9"/>
      <c r="L487" s="40">
        <f t="shared" si="17"/>
        <v>0</v>
      </c>
      <c r="M487" s="40">
        <f t="shared" si="18"/>
        <v>0</v>
      </c>
    </row>
    <row r="488" spans="1:13" x14ac:dyDescent="0.25">
      <c r="A488" s="80">
        <f t="shared" si="15"/>
        <v>469</v>
      </c>
      <c r="B488" s="131">
        <f t="shared" si="16"/>
        <v>0</v>
      </c>
      <c r="C488" s="343"/>
      <c r="D488" s="116"/>
      <c r="E488" s="116"/>
      <c r="F488" s="4"/>
      <c r="G488" s="50"/>
      <c r="H488" s="70"/>
      <c r="I488" s="9"/>
      <c r="L488" s="40">
        <f t="shared" si="17"/>
        <v>0</v>
      </c>
      <c r="M488" s="40">
        <f t="shared" si="18"/>
        <v>0</v>
      </c>
    </row>
    <row r="489" spans="1:13" x14ac:dyDescent="0.25">
      <c r="A489" s="80">
        <f t="shared" si="15"/>
        <v>470</v>
      </c>
      <c r="B489" s="131">
        <f t="shared" si="16"/>
        <v>0</v>
      </c>
      <c r="C489" s="343"/>
      <c r="D489" s="116"/>
      <c r="E489" s="116"/>
      <c r="F489" s="4"/>
      <c r="G489" s="50"/>
      <c r="H489" s="70"/>
      <c r="I489" s="9"/>
      <c r="L489" s="40">
        <f t="shared" si="17"/>
        <v>0</v>
      </c>
      <c r="M489" s="40">
        <f t="shared" si="18"/>
        <v>0</v>
      </c>
    </row>
    <row r="490" spans="1:13" x14ac:dyDescent="0.25">
      <c r="A490" s="80">
        <f t="shared" si="15"/>
        <v>471</v>
      </c>
      <c r="B490" s="131">
        <f t="shared" si="16"/>
        <v>0</v>
      </c>
      <c r="C490" s="343"/>
      <c r="D490" s="116"/>
      <c r="E490" s="116"/>
      <c r="F490" s="4"/>
      <c r="G490" s="50"/>
      <c r="H490" s="70"/>
      <c r="I490" s="9"/>
      <c r="L490" s="40">
        <f t="shared" si="17"/>
        <v>0</v>
      </c>
      <c r="M490" s="40">
        <f t="shared" si="18"/>
        <v>0</v>
      </c>
    </row>
    <row r="491" spans="1:13" x14ac:dyDescent="0.25">
      <c r="A491" s="80">
        <f t="shared" si="15"/>
        <v>472</v>
      </c>
      <c r="B491" s="131">
        <f t="shared" si="16"/>
        <v>0</v>
      </c>
      <c r="C491" s="343"/>
      <c r="D491" s="116"/>
      <c r="E491" s="116"/>
      <c r="F491" s="4"/>
      <c r="G491" s="50"/>
      <c r="H491" s="70"/>
      <c r="I491" s="9"/>
      <c r="L491" s="40">
        <f t="shared" si="17"/>
        <v>0</v>
      </c>
      <c r="M491" s="40">
        <f t="shared" si="18"/>
        <v>0</v>
      </c>
    </row>
    <row r="492" spans="1:13" x14ac:dyDescent="0.25">
      <c r="A492" s="80">
        <f t="shared" si="15"/>
        <v>473</v>
      </c>
      <c r="B492" s="131">
        <f t="shared" si="16"/>
        <v>0</v>
      </c>
      <c r="C492" s="343"/>
      <c r="D492" s="116"/>
      <c r="E492" s="116"/>
      <c r="F492" s="4"/>
      <c r="G492" s="50"/>
      <c r="H492" s="70"/>
      <c r="I492" s="9"/>
      <c r="L492" s="40">
        <f t="shared" si="17"/>
        <v>0</v>
      </c>
      <c r="M492" s="40">
        <f t="shared" si="18"/>
        <v>0</v>
      </c>
    </row>
    <row r="493" spans="1:13" x14ac:dyDescent="0.25">
      <c r="A493" s="80">
        <f t="shared" si="15"/>
        <v>474</v>
      </c>
      <c r="B493" s="131">
        <f t="shared" si="16"/>
        <v>0</v>
      </c>
      <c r="C493" s="343"/>
      <c r="D493" s="116"/>
      <c r="E493" s="116"/>
      <c r="F493" s="4"/>
      <c r="G493" s="50"/>
      <c r="H493" s="70"/>
      <c r="I493" s="9"/>
      <c r="L493" s="40">
        <f t="shared" si="17"/>
        <v>0</v>
      </c>
      <c r="M493" s="40">
        <f t="shared" si="18"/>
        <v>0</v>
      </c>
    </row>
    <row r="494" spans="1:13" x14ac:dyDescent="0.25">
      <c r="A494" s="80">
        <f t="shared" si="15"/>
        <v>475</v>
      </c>
      <c r="B494" s="131">
        <f t="shared" si="16"/>
        <v>0</v>
      </c>
      <c r="C494" s="343"/>
      <c r="D494" s="116"/>
      <c r="E494" s="116"/>
      <c r="F494" s="4"/>
      <c r="G494" s="50"/>
      <c r="H494" s="70"/>
      <c r="I494" s="9"/>
      <c r="L494" s="40">
        <f t="shared" si="17"/>
        <v>0</v>
      </c>
      <c r="M494" s="40">
        <f t="shared" si="18"/>
        <v>0</v>
      </c>
    </row>
    <row r="495" spans="1:13" x14ac:dyDescent="0.25">
      <c r="A495" s="80">
        <f t="shared" si="15"/>
        <v>476</v>
      </c>
      <c r="B495" s="131">
        <f t="shared" si="16"/>
        <v>0</v>
      </c>
      <c r="C495" s="343"/>
      <c r="D495" s="116"/>
      <c r="E495" s="116"/>
      <c r="F495" s="4"/>
      <c r="G495" s="50"/>
      <c r="H495" s="70"/>
      <c r="I495" s="9"/>
      <c r="L495" s="40">
        <f t="shared" si="17"/>
        <v>0</v>
      </c>
      <c r="M495" s="40">
        <f t="shared" si="18"/>
        <v>0</v>
      </c>
    </row>
    <row r="496" spans="1:13" x14ac:dyDescent="0.25">
      <c r="A496" s="80">
        <f t="shared" si="15"/>
        <v>477</v>
      </c>
      <c r="B496" s="131">
        <f t="shared" si="16"/>
        <v>0</v>
      </c>
      <c r="C496" s="343"/>
      <c r="D496" s="116"/>
      <c r="E496" s="116"/>
      <c r="F496" s="4"/>
      <c r="G496" s="50"/>
      <c r="H496" s="70"/>
      <c r="I496" s="9"/>
      <c r="L496" s="40">
        <f t="shared" si="17"/>
        <v>0</v>
      </c>
      <c r="M496" s="40">
        <f t="shared" si="18"/>
        <v>0</v>
      </c>
    </row>
    <row r="497" spans="1:13" x14ac:dyDescent="0.25">
      <c r="A497" s="80">
        <f t="shared" si="15"/>
        <v>478</v>
      </c>
      <c r="B497" s="131">
        <f t="shared" si="16"/>
        <v>0</v>
      </c>
      <c r="C497" s="343"/>
      <c r="D497" s="116"/>
      <c r="E497" s="116"/>
      <c r="F497" s="4"/>
      <c r="G497" s="50"/>
      <c r="H497" s="70"/>
      <c r="I497" s="9"/>
      <c r="L497" s="40">
        <f t="shared" si="17"/>
        <v>0</v>
      </c>
      <c r="M497" s="40">
        <f t="shared" si="18"/>
        <v>0</v>
      </c>
    </row>
    <row r="498" spans="1:13" x14ac:dyDescent="0.25">
      <c r="A498" s="80">
        <f t="shared" si="15"/>
        <v>479</v>
      </c>
      <c r="B498" s="131">
        <f t="shared" si="16"/>
        <v>0</v>
      </c>
      <c r="C498" s="343"/>
      <c r="D498" s="116"/>
      <c r="E498" s="116"/>
      <c r="F498" s="4"/>
      <c r="G498" s="50"/>
      <c r="H498" s="70"/>
      <c r="I498" s="9"/>
      <c r="L498" s="40">
        <f t="shared" si="17"/>
        <v>0</v>
      </c>
      <c r="M498" s="40">
        <f t="shared" si="18"/>
        <v>0</v>
      </c>
    </row>
    <row r="499" spans="1:13" x14ac:dyDescent="0.25">
      <c r="A499" s="80">
        <f t="shared" si="15"/>
        <v>480</v>
      </c>
      <c r="B499" s="131">
        <f t="shared" si="16"/>
        <v>0</v>
      </c>
      <c r="C499" s="343"/>
      <c r="D499" s="116"/>
      <c r="E499" s="116"/>
      <c r="F499" s="4"/>
      <c r="G499" s="50"/>
      <c r="H499" s="70"/>
      <c r="I499" s="9"/>
      <c r="L499" s="40">
        <f t="shared" si="17"/>
        <v>0</v>
      </c>
      <c r="M499" s="40">
        <f t="shared" si="18"/>
        <v>0</v>
      </c>
    </row>
    <row r="500" spans="1:13" x14ac:dyDescent="0.25">
      <c r="A500" s="80">
        <f t="shared" si="15"/>
        <v>481</v>
      </c>
      <c r="B500" s="131">
        <f t="shared" si="16"/>
        <v>0</v>
      </c>
      <c r="C500" s="343"/>
      <c r="D500" s="116"/>
      <c r="E500" s="116"/>
      <c r="F500" s="4"/>
      <c r="G500" s="50"/>
      <c r="H500" s="70"/>
      <c r="I500" s="9"/>
      <c r="L500" s="40">
        <f t="shared" si="17"/>
        <v>0</v>
      </c>
      <c r="M500" s="40">
        <f t="shared" si="18"/>
        <v>0</v>
      </c>
    </row>
    <row r="501" spans="1:13" x14ac:dyDescent="0.25">
      <c r="A501" s="80">
        <f t="shared" si="15"/>
        <v>482</v>
      </c>
      <c r="B501" s="131">
        <f t="shared" si="16"/>
        <v>0</v>
      </c>
      <c r="C501" s="343"/>
      <c r="D501" s="116"/>
      <c r="E501" s="116"/>
      <c r="F501" s="4"/>
      <c r="G501" s="50"/>
      <c r="H501" s="70"/>
      <c r="I501" s="9"/>
      <c r="L501" s="40">
        <f t="shared" si="17"/>
        <v>0</v>
      </c>
      <c r="M501" s="40">
        <f t="shared" si="18"/>
        <v>0</v>
      </c>
    </row>
    <row r="502" spans="1:13" x14ac:dyDescent="0.25">
      <c r="A502" s="80">
        <f t="shared" si="15"/>
        <v>483</v>
      </c>
      <c r="B502" s="131">
        <f t="shared" si="16"/>
        <v>0</v>
      </c>
      <c r="C502" s="343"/>
      <c r="D502" s="116"/>
      <c r="E502" s="116"/>
      <c r="F502" s="4"/>
      <c r="G502" s="50"/>
      <c r="H502" s="70"/>
      <c r="I502" s="9"/>
      <c r="L502" s="40">
        <f t="shared" si="17"/>
        <v>0</v>
      </c>
      <c r="M502" s="40">
        <f t="shared" si="18"/>
        <v>0</v>
      </c>
    </row>
    <row r="503" spans="1:13" x14ac:dyDescent="0.25">
      <c r="A503" s="80">
        <f t="shared" si="15"/>
        <v>484</v>
      </c>
      <c r="B503" s="131">
        <f t="shared" si="16"/>
        <v>0</v>
      </c>
      <c r="C503" s="343"/>
      <c r="D503" s="116"/>
      <c r="E503" s="116"/>
      <c r="F503" s="4"/>
      <c r="G503" s="50"/>
      <c r="H503" s="70"/>
      <c r="I503" s="9"/>
      <c r="L503" s="40">
        <f t="shared" si="17"/>
        <v>0</v>
      </c>
      <c r="M503" s="40">
        <f t="shared" si="18"/>
        <v>0</v>
      </c>
    </row>
    <row r="504" spans="1:13" x14ac:dyDescent="0.25">
      <c r="A504" s="80">
        <f t="shared" si="15"/>
        <v>485</v>
      </c>
      <c r="B504" s="131">
        <f t="shared" si="16"/>
        <v>0</v>
      </c>
      <c r="C504" s="343"/>
      <c r="D504" s="116"/>
      <c r="E504" s="116"/>
      <c r="F504" s="4"/>
      <c r="G504" s="50"/>
      <c r="H504" s="70"/>
      <c r="I504" s="9"/>
      <c r="L504" s="40">
        <f t="shared" si="17"/>
        <v>0</v>
      </c>
      <c r="M504" s="40">
        <f t="shared" si="18"/>
        <v>0</v>
      </c>
    </row>
    <row r="505" spans="1:13" x14ac:dyDescent="0.25">
      <c r="A505" s="80">
        <f t="shared" si="15"/>
        <v>486</v>
      </c>
      <c r="B505" s="131">
        <f t="shared" si="16"/>
        <v>0</v>
      </c>
      <c r="C505" s="343"/>
      <c r="D505" s="116"/>
      <c r="E505" s="116"/>
      <c r="F505" s="4"/>
      <c r="G505" s="50"/>
      <c r="H505" s="70"/>
      <c r="I505" s="9"/>
      <c r="L505" s="40">
        <f t="shared" si="17"/>
        <v>0</v>
      </c>
      <c r="M505" s="40">
        <f t="shared" si="18"/>
        <v>0</v>
      </c>
    </row>
    <row r="506" spans="1:13" x14ac:dyDescent="0.25">
      <c r="A506" s="80">
        <f t="shared" si="15"/>
        <v>487</v>
      </c>
      <c r="B506" s="131">
        <f t="shared" si="16"/>
        <v>0</v>
      </c>
      <c r="C506" s="343"/>
      <c r="D506" s="116"/>
      <c r="E506" s="116"/>
      <c r="F506" s="4"/>
      <c r="G506" s="50"/>
      <c r="H506" s="70"/>
      <c r="I506" s="9"/>
      <c r="L506" s="40">
        <f t="shared" si="17"/>
        <v>0</v>
      </c>
      <c r="M506" s="40">
        <f t="shared" si="18"/>
        <v>0</v>
      </c>
    </row>
    <row r="507" spans="1:13" x14ac:dyDescent="0.25">
      <c r="A507" s="80">
        <f t="shared" si="15"/>
        <v>488</v>
      </c>
      <c r="B507" s="131">
        <f t="shared" si="16"/>
        <v>0</v>
      </c>
      <c r="C507" s="343"/>
      <c r="D507" s="116"/>
      <c r="E507" s="116"/>
      <c r="F507" s="4"/>
      <c r="G507" s="50"/>
      <c r="H507" s="70"/>
      <c r="I507" s="9"/>
      <c r="L507" s="40">
        <f t="shared" si="17"/>
        <v>0</v>
      </c>
      <c r="M507" s="40">
        <f t="shared" si="18"/>
        <v>0</v>
      </c>
    </row>
    <row r="508" spans="1:13" x14ac:dyDescent="0.25">
      <c r="A508" s="80">
        <f t="shared" si="15"/>
        <v>489</v>
      </c>
      <c r="B508" s="131">
        <f t="shared" si="16"/>
        <v>0</v>
      </c>
      <c r="C508" s="343"/>
      <c r="D508" s="116"/>
      <c r="E508" s="116"/>
      <c r="F508" s="4"/>
      <c r="G508" s="50"/>
      <c r="H508" s="70"/>
      <c r="I508" s="9"/>
      <c r="L508" s="40">
        <f t="shared" si="17"/>
        <v>0</v>
      </c>
      <c r="M508" s="40">
        <f t="shared" si="18"/>
        <v>0</v>
      </c>
    </row>
    <row r="509" spans="1:13" x14ac:dyDescent="0.25">
      <c r="A509" s="80">
        <f t="shared" si="15"/>
        <v>490</v>
      </c>
      <c r="B509" s="131">
        <f t="shared" si="16"/>
        <v>0</v>
      </c>
      <c r="C509" s="343"/>
      <c r="D509" s="116"/>
      <c r="E509" s="116"/>
      <c r="F509" s="4"/>
      <c r="G509" s="50"/>
      <c r="H509" s="70"/>
      <c r="I509" s="9"/>
      <c r="L509" s="40">
        <f t="shared" si="17"/>
        <v>0</v>
      </c>
      <c r="M509" s="40">
        <f t="shared" si="18"/>
        <v>0</v>
      </c>
    </row>
    <row r="510" spans="1:13" x14ac:dyDescent="0.25">
      <c r="A510" s="80">
        <f t="shared" si="15"/>
        <v>491</v>
      </c>
      <c r="B510" s="131">
        <f t="shared" si="16"/>
        <v>0</v>
      </c>
      <c r="C510" s="343"/>
      <c r="D510" s="116"/>
      <c r="E510" s="116"/>
      <c r="F510" s="4"/>
      <c r="G510" s="50"/>
      <c r="H510" s="70"/>
      <c r="I510" s="9"/>
      <c r="L510" s="40">
        <f t="shared" si="17"/>
        <v>0</v>
      </c>
      <c r="M510" s="40">
        <f t="shared" si="18"/>
        <v>0</v>
      </c>
    </row>
    <row r="511" spans="1:13" x14ac:dyDescent="0.25">
      <c r="A511" s="80">
        <f t="shared" si="15"/>
        <v>492</v>
      </c>
      <c r="B511" s="131">
        <f t="shared" si="16"/>
        <v>0</v>
      </c>
      <c r="C511" s="343"/>
      <c r="D511" s="116"/>
      <c r="E511" s="116"/>
      <c r="F511" s="4"/>
      <c r="G511" s="50"/>
      <c r="H511" s="70"/>
      <c r="I511" s="9"/>
      <c r="L511" s="40">
        <f t="shared" si="17"/>
        <v>0</v>
      </c>
      <c r="M511" s="40">
        <f t="shared" si="18"/>
        <v>0</v>
      </c>
    </row>
    <row r="512" spans="1:13" x14ac:dyDescent="0.25">
      <c r="A512" s="80">
        <f t="shared" si="15"/>
        <v>493</v>
      </c>
      <c r="B512" s="131">
        <f t="shared" si="16"/>
        <v>0</v>
      </c>
      <c r="C512" s="343"/>
      <c r="D512" s="116"/>
      <c r="E512" s="116"/>
      <c r="F512" s="4"/>
      <c r="G512" s="50"/>
      <c r="H512" s="70"/>
      <c r="I512" s="9"/>
      <c r="L512" s="40">
        <f t="shared" si="17"/>
        <v>0</v>
      </c>
      <c r="M512" s="40">
        <f t="shared" si="18"/>
        <v>0</v>
      </c>
    </row>
    <row r="513" spans="1:13" x14ac:dyDescent="0.25">
      <c r="A513" s="80">
        <f t="shared" si="15"/>
        <v>494</v>
      </c>
      <c r="B513" s="131">
        <f t="shared" si="16"/>
        <v>0</v>
      </c>
      <c r="C513" s="343"/>
      <c r="D513" s="116"/>
      <c r="E513" s="116"/>
      <c r="F513" s="4"/>
      <c r="G513" s="50"/>
      <c r="H513" s="70"/>
      <c r="I513" s="9"/>
      <c r="L513" s="40">
        <f t="shared" si="17"/>
        <v>0</v>
      </c>
      <c r="M513" s="40">
        <f t="shared" si="18"/>
        <v>0</v>
      </c>
    </row>
    <row r="514" spans="1:13" x14ac:dyDescent="0.25">
      <c r="A514" s="80">
        <f t="shared" si="15"/>
        <v>495</v>
      </c>
      <c r="B514" s="131">
        <f t="shared" si="16"/>
        <v>0</v>
      </c>
      <c r="C514" s="343"/>
      <c r="D514" s="116"/>
      <c r="E514" s="116"/>
      <c r="F514" s="4"/>
      <c r="G514" s="50"/>
      <c r="H514" s="70"/>
      <c r="I514" s="9"/>
      <c r="L514" s="40">
        <f t="shared" si="17"/>
        <v>0</v>
      </c>
      <c r="M514" s="40">
        <f t="shared" si="18"/>
        <v>0</v>
      </c>
    </row>
    <row r="515" spans="1:13" x14ac:dyDescent="0.25">
      <c r="A515" s="80">
        <f t="shared" si="15"/>
        <v>496</v>
      </c>
      <c r="B515" s="131">
        <f t="shared" si="16"/>
        <v>0</v>
      </c>
      <c r="C515" s="343"/>
      <c r="D515" s="116"/>
      <c r="E515" s="116"/>
      <c r="F515" s="4"/>
      <c r="G515" s="50"/>
      <c r="H515" s="70"/>
      <c r="I515" s="9"/>
      <c r="L515" s="40">
        <f t="shared" si="17"/>
        <v>0</v>
      </c>
      <c r="M515" s="40">
        <f t="shared" si="18"/>
        <v>0</v>
      </c>
    </row>
    <row r="516" spans="1:13" x14ac:dyDescent="0.25">
      <c r="A516" s="80">
        <f t="shared" si="15"/>
        <v>497</v>
      </c>
      <c r="B516" s="131">
        <f t="shared" si="16"/>
        <v>0</v>
      </c>
      <c r="C516" s="343"/>
      <c r="D516" s="116"/>
      <c r="E516" s="116"/>
      <c r="F516" s="4"/>
      <c r="G516" s="50"/>
      <c r="H516" s="70"/>
      <c r="I516" s="9"/>
      <c r="L516" s="40">
        <f t="shared" si="17"/>
        <v>0</v>
      </c>
      <c r="M516" s="40">
        <f t="shared" si="18"/>
        <v>0</v>
      </c>
    </row>
    <row r="517" spans="1:13" x14ac:dyDescent="0.25">
      <c r="A517" s="80">
        <f t="shared" si="15"/>
        <v>498</v>
      </c>
      <c r="B517" s="131">
        <f t="shared" si="16"/>
        <v>0</v>
      </c>
      <c r="C517" s="343"/>
      <c r="D517" s="116"/>
      <c r="E517" s="116"/>
      <c r="F517" s="4"/>
      <c r="G517" s="50"/>
      <c r="H517" s="70"/>
      <c r="I517" s="9"/>
      <c r="L517" s="40">
        <f t="shared" si="17"/>
        <v>0</v>
      </c>
      <c r="M517" s="40">
        <f t="shared" si="18"/>
        <v>0</v>
      </c>
    </row>
    <row r="518" spans="1:13" x14ac:dyDescent="0.25">
      <c r="A518" s="80">
        <f t="shared" si="15"/>
        <v>499</v>
      </c>
      <c r="B518" s="131">
        <f t="shared" si="16"/>
        <v>0</v>
      </c>
      <c r="C518" s="343"/>
      <c r="D518" s="116"/>
      <c r="E518" s="116"/>
      <c r="F518" s="4"/>
      <c r="G518" s="50"/>
      <c r="H518" s="70"/>
      <c r="I518" s="9"/>
      <c r="L518" s="40">
        <f t="shared" si="17"/>
        <v>0</v>
      </c>
      <c r="M518" s="40">
        <f t="shared" si="18"/>
        <v>0</v>
      </c>
    </row>
    <row r="519" spans="1:13" ht="13.8" thickBot="1" x14ac:dyDescent="0.3">
      <c r="A519" s="81">
        <f t="shared" si="3"/>
        <v>500</v>
      </c>
      <c r="B519" s="313">
        <f t="shared" si="12"/>
        <v>0</v>
      </c>
      <c r="C519" s="341"/>
      <c r="D519" s="117"/>
      <c r="E519" s="117"/>
      <c r="F519" s="71"/>
      <c r="G519" s="72"/>
      <c r="H519" s="73"/>
      <c r="I519" s="9"/>
      <c r="L519" s="40">
        <f t="shared" si="13"/>
        <v>0</v>
      </c>
      <c r="M519" s="40">
        <f t="shared" si="14"/>
        <v>0</v>
      </c>
    </row>
    <row r="520" spans="1:13" ht="17.25" customHeight="1" thickTop="1" thickBot="1" x14ac:dyDescent="0.3">
      <c r="A520" s="11"/>
      <c r="B520" s="8"/>
      <c r="C520" s="8"/>
      <c r="D520" s="176" t="str">
        <f>IF(+Operation=0, "YOUR FIRM'S NAME IS MISSING.", +Operation)</f>
        <v>YOUR FIRM'S NAME IS MISSING.</v>
      </c>
      <c r="E520" s="176" t="str">
        <f>IF(ISNUMBER(+POID), IF(+POID &gt;300000000, IF(+POID &gt;999999999, "INVALID ID NUMBER", +POID ), "INVALID ID NUMBER" ), "YOUR ID NUMBER IS MISSING.")</f>
        <v>YOUR ID NUMBER IS MISSING.</v>
      </c>
      <c r="F520" s="8"/>
      <c r="G520" s="165">
        <f>+Q1bTons</f>
        <v>0</v>
      </c>
      <c r="H520" s="8"/>
      <c r="I520" s="9"/>
    </row>
    <row r="521" spans="1:13" ht="6" customHeight="1" thickTop="1" x14ac:dyDescent="0.25">
      <c r="A521" s="12"/>
      <c r="B521" s="37"/>
      <c r="C521" s="37"/>
      <c r="D521" s="37"/>
      <c r="E521" s="37"/>
      <c r="F521" s="37"/>
      <c r="G521" s="37"/>
      <c r="H521" s="37"/>
      <c r="I521" s="13"/>
    </row>
  </sheetData>
  <sheetProtection algorithmName="SHA-512" hashValue="ymGhYPmi0Zuz2Byvlkti0JXeETm1MnzNuo1Fmm08lv8kPAvQLlM1XLUd54Rj9ZGHyvl8b6xSKVaG/zMMrUqizA==" saltValue="WuTVKnx3q3tTIAoEiAzYjA==" spinCount="100000" sheet="1" objects="1" scenarios="1"/>
  <phoneticPr fontId="0" type="noConversion"/>
  <conditionalFormatting sqref="B20:B519">
    <cfRule type="expression" dxfId="310" priority="1" stopIfTrue="1">
      <formula>ISNA(+B20)</formula>
    </cfRule>
  </conditionalFormatting>
  <conditionalFormatting sqref="D16">
    <cfRule type="cellIs" dxfId="309" priority="68" stopIfTrue="1" operator="notEqual">
      <formula>+Operation</formula>
    </cfRule>
  </conditionalFormatting>
  <conditionalFormatting sqref="D20:D519">
    <cfRule type="expression" priority="2" stopIfTrue="1">
      <formula>ISBLANK(E20)</formula>
    </cfRule>
    <cfRule type="expression" dxfId="308" priority="3" stopIfTrue="1">
      <formula>ISBLANK(D20)</formula>
    </cfRule>
  </conditionalFormatting>
  <conditionalFormatting sqref="D520">
    <cfRule type="cellIs" dxfId="307" priority="66" stopIfTrue="1" operator="notEqual">
      <formula>+Operation</formula>
    </cfRule>
  </conditionalFormatting>
  <conditionalFormatting sqref="E16">
    <cfRule type="cellIs" dxfId="306" priority="69" stopIfTrue="1" operator="notEqual">
      <formula>+POID</formula>
    </cfRule>
  </conditionalFormatting>
  <conditionalFormatting sqref="E17">
    <cfRule type="expression" dxfId="305" priority="83" stopIfTrue="1">
      <formula>+Q1bIndicator &gt;0</formula>
    </cfRule>
  </conditionalFormatting>
  <conditionalFormatting sqref="E18">
    <cfRule type="expression" dxfId="304" priority="84" stopIfTrue="1">
      <formula>+Q1bIndicator &gt; 0</formula>
    </cfRule>
  </conditionalFormatting>
  <conditionalFormatting sqref="E20:E519">
    <cfRule type="expression" dxfId="303" priority="4" stopIfTrue="1">
      <formula>ISNA(+B20)</formula>
    </cfRule>
    <cfRule type="expression" priority="5" stopIfTrue="1">
      <formula>+F20+G20+H20=0</formula>
    </cfRule>
    <cfRule type="expression" dxfId="302" priority="6" stopIfTrue="1">
      <formula>+F20+G20+H20=+F20+G20+H20+B20</formula>
    </cfRule>
  </conditionalFormatting>
  <conditionalFormatting sqref="E520">
    <cfRule type="cellIs" dxfId="301" priority="67" stopIfTrue="1" operator="notEqual">
      <formula>+POID</formula>
    </cfRule>
  </conditionalFormatting>
  <conditionalFormatting sqref="F20:F519">
    <cfRule type="expression" priority="7" stopIfTrue="1">
      <formula>+G20+H20=0</formula>
    </cfRule>
    <cfRule type="expression" dxfId="300" priority="8" stopIfTrue="1">
      <formula>+G20+H20=+G20+H20+F20</formula>
    </cfRule>
  </conditionalFormatting>
  <conditionalFormatting sqref="G20:G519">
    <cfRule type="expression" priority="9" stopIfTrue="1">
      <formula>+F20+G20+H20=0</formula>
    </cfRule>
    <cfRule type="expression" dxfId="299" priority="10" stopIfTrue="1">
      <formula>+F20+G20+H20=+F20+H20</formula>
    </cfRule>
  </conditionalFormatting>
  <conditionalFormatting sqref="H20:H519">
    <cfRule type="expression" priority="11" stopIfTrue="1">
      <formula>+G20+H20=0</formula>
    </cfRule>
    <cfRule type="expression" dxfId="298" priority="12" stopIfTrue="1">
      <formula>+G20+H20=+G20</formula>
    </cfRule>
    <cfRule type="cellIs" dxfId="297" priority="13" stopIfTrue="1" operator="notBetween">
      <formula>15</formula>
      <formula>35</formula>
    </cfRule>
  </conditionalFormatting>
  <dataValidations count="1">
    <dataValidation type="whole" allowBlank="1" showInputMessage="1" showErrorMessage="1" errorTitle="Grape Pricing District Number" error="The district numbers range from 1 to 17 only." sqref="F20:F519" xr:uid="{00000000-0002-0000-0200-000000000000}">
      <formula1>1</formula1>
      <formula2>17</formula2>
    </dataValidation>
  </dataValidations>
  <hyperlinks>
    <hyperlink ref="E19" location="Varieties!A1" display="Click here for variety name list!" xr:uid="{1651E02B-5BA8-48AF-A85F-79C3E49FC6B2}"/>
    <hyperlink ref="F19" location="Districts!A1" display="Click for map!" xr:uid="{85F449EA-EF6B-4F00-AD8F-6130E63E1721}"/>
  </hyperlinks>
  <pageMargins left="0.75" right="0.25" top="0.25" bottom="0.25" header="0" footer="0"/>
  <pageSetup paperSize="5" orientation="portrait"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CCFF"/>
  </sheetPr>
  <dimension ref="A1:Z517"/>
  <sheetViews>
    <sheetView workbookViewId="0">
      <pane ySplit="15" topLeftCell="A16" activePane="bottomLeft" state="frozen"/>
      <selection activeCell="A5" sqref="A5"/>
      <selection pane="bottomLeft" activeCell="I12" sqref="I12"/>
    </sheetView>
  </sheetViews>
  <sheetFormatPr defaultColWidth="9.109375" defaultRowHeight="13.2" x14ac:dyDescent="0.25"/>
  <cols>
    <col min="1" max="1" width="4.33203125" style="40" customWidth="1"/>
    <col min="2" max="2" width="5" style="40" hidden="1" customWidth="1"/>
    <col min="3" max="3" width="5.5546875" style="40" hidden="1" customWidth="1"/>
    <col min="4" max="4" width="34.5546875" style="40" customWidth="1"/>
    <col min="5" max="5" width="27.44140625" style="40" customWidth="1"/>
    <col min="6" max="6" width="14.109375" style="40" customWidth="1"/>
    <col min="7" max="8" width="15.33203125" style="40" customWidth="1"/>
    <col min="9" max="9" width="4.6640625" style="40" customWidth="1"/>
    <col min="10" max="10" width="28.109375" style="40" customWidth="1"/>
    <col min="11" max="11" width="5.5546875" style="40" hidden="1" customWidth="1"/>
    <col min="12" max="12" width="6" style="40" hidden="1" customWidth="1"/>
    <col min="13" max="21" width="0" style="40" hidden="1" customWidth="1"/>
    <col min="22" max="22" width="44.6640625" style="40" customWidth="1"/>
    <col min="23" max="23" width="1.44140625" style="40" customWidth="1"/>
    <col min="24" max="24" width="9.109375" style="40"/>
    <col min="25" max="26" width="0" style="40" hidden="1" customWidth="1"/>
    <col min="27" max="16384" width="9.109375" style="40"/>
  </cols>
  <sheetData>
    <row r="1" spans="1:26" ht="15.6" x14ac:dyDescent="0.3">
      <c r="A1" s="5" t="s">
        <v>1233</v>
      </c>
      <c r="B1" s="14"/>
      <c r="C1" s="20"/>
      <c r="D1" s="20"/>
      <c r="E1" s="14"/>
      <c r="F1" s="24"/>
      <c r="G1" s="14"/>
      <c r="H1" s="14"/>
      <c r="I1" s="6"/>
      <c r="J1" s="6"/>
      <c r="K1" s="6"/>
      <c r="L1" s="6"/>
      <c r="V1" s="6"/>
      <c r="W1" s="7"/>
    </row>
    <row r="2" spans="1:26" ht="15.6" x14ac:dyDescent="0.3">
      <c r="A2" s="21" t="s">
        <v>1234</v>
      </c>
      <c r="B2" s="19"/>
      <c r="C2" s="22"/>
      <c r="D2" s="22"/>
      <c r="E2" s="19"/>
      <c r="F2" s="25"/>
      <c r="G2" s="19"/>
      <c r="H2" s="8"/>
      <c r="I2" s="8"/>
      <c r="J2" s="47" t="s">
        <v>1208</v>
      </c>
      <c r="K2" s="8"/>
      <c r="L2" s="8"/>
      <c r="T2" s="140" t="s">
        <v>110</v>
      </c>
      <c r="V2" s="8"/>
      <c r="W2" s="9"/>
    </row>
    <row r="3" spans="1:26" ht="16.2" thickBot="1" x14ac:dyDescent="0.35">
      <c r="A3" s="11"/>
      <c r="B3" s="8"/>
      <c r="C3" s="22"/>
      <c r="D3" s="22"/>
      <c r="E3" s="8"/>
      <c r="F3" s="19"/>
      <c r="G3" s="82" t="s">
        <v>107</v>
      </c>
      <c r="H3" s="82" t="s">
        <v>108</v>
      </c>
      <c r="I3" s="8"/>
      <c r="J3" s="48"/>
      <c r="K3" s="239"/>
      <c r="L3" s="8"/>
      <c r="S3" s="40">
        <v>1</v>
      </c>
      <c r="T3" s="95">
        <f>SUMIF(F16:F515,S3,Q16:Q515)</f>
        <v>0</v>
      </c>
      <c r="V3" s="8"/>
      <c r="W3" s="9"/>
    </row>
    <row r="4" spans="1:26" ht="14.4" thickTop="1" thickBot="1" x14ac:dyDescent="0.3">
      <c r="A4" s="636" t="s">
        <v>1211</v>
      </c>
      <c r="B4" s="636"/>
      <c r="C4" s="8"/>
      <c r="D4" s="8"/>
      <c r="E4" s="8"/>
      <c r="F4" s="19"/>
      <c r="G4" s="1"/>
      <c r="H4" s="2"/>
      <c r="I4" s="8"/>
      <c r="J4" s="85" t="s">
        <v>1209</v>
      </c>
      <c r="K4" s="239"/>
      <c r="L4" s="8"/>
      <c r="S4" s="40">
        <v>2</v>
      </c>
      <c r="T4" s="95">
        <f>SUMIF(F16:F515,S4,Q16:Q515)</f>
        <v>0</v>
      </c>
      <c r="V4" s="8"/>
      <c r="W4" s="9"/>
    </row>
    <row r="5" spans="1:26" ht="14.4" thickTop="1" thickBot="1" x14ac:dyDescent="0.3">
      <c r="A5" s="655" t="s">
        <v>106</v>
      </c>
      <c r="B5" s="16"/>
      <c r="C5" s="8"/>
      <c r="D5" s="16"/>
      <c r="E5" s="8"/>
      <c r="F5" s="19"/>
      <c r="G5" s="19"/>
      <c r="H5" s="8"/>
      <c r="I5" s="8"/>
      <c r="J5" s="118">
        <f>SUMIF(J16:J515,"&lt;&gt;1",G16:G515)</f>
        <v>0</v>
      </c>
      <c r="K5" s="8"/>
      <c r="L5" s="8"/>
      <c r="S5" s="40">
        <v>3</v>
      </c>
      <c r="T5" s="95">
        <f>SUMIF(F16:F515,S5,Q16:Q515)</f>
        <v>0</v>
      </c>
      <c r="V5" s="8"/>
      <c r="W5" s="9"/>
    </row>
    <row r="6" spans="1:26" ht="14.4" thickTop="1" thickBot="1" x14ac:dyDescent="0.3">
      <c r="A6" s="655" t="s">
        <v>1242</v>
      </c>
      <c r="B6" s="16"/>
      <c r="C6" s="8"/>
      <c r="D6" s="16"/>
      <c r="E6" s="8"/>
      <c r="F6" s="19"/>
      <c r="G6" s="8"/>
      <c r="H6" s="8"/>
      <c r="I6" s="8"/>
      <c r="J6" s="85" t="s">
        <v>1210</v>
      </c>
      <c r="K6" s="8"/>
      <c r="L6" s="8"/>
      <c r="S6" s="40">
        <v>4</v>
      </c>
      <c r="T6" s="95">
        <f>SUMIF(F16:F515,S6,Q16:Q515)</f>
        <v>0</v>
      </c>
      <c r="V6" s="8"/>
      <c r="W6" s="9"/>
    </row>
    <row r="7" spans="1:26" ht="15" hidden="1" customHeight="1" thickBot="1" x14ac:dyDescent="0.3">
      <c r="A7" s="665"/>
      <c r="B7" s="16"/>
      <c r="C7" s="15"/>
      <c r="D7" s="650"/>
      <c r="E7" s="8"/>
      <c r="F7" s="19"/>
      <c r="G7" s="19"/>
      <c r="H7" s="8"/>
      <c r="I7" s="8"/>
      <c r="J7" s="85" t="s">
        <v>1210</v>
      </c>
      <c r="K7" s="8"/>
      <c r="L7" s="8"/>
      <c r="S7" s="40">
        <v>5</v>
      </c>
      <c r="T7" s="95">
        <f>SUMIF(F16:F515,S7,Q16:Q515)</f>
        <v>0</v>
      </c>
      <c r="V7" s="8"/>
      <c r="W7" s="9"/>
    </row>
    <row r="8" spans="1:26" ht="14.4" thickTop="1" thickBot="1" x14ac:dyDescent="0.3">
      <c r="A8" s="655" t="s">
        <v>1243</v>
      </c>
      <c r="B8" s="16"/>
      <c r="C8" s="8"/>
      <c r="D8" s="16"/>
      <c r="E8" s="8"/>
      <c r="F8" s="19"/>
      <c r="G8" s="19"/>
      <c r="H8" s="8"/>
      <c r="I8" s="8"/>
      <c r="J8" s="118">
        <f>SUMIF(J16:J515,"=1",G16:G515)</f>
        <v>0</v>
      </c>
      <c r="K8" s="8"/>
      <c r="L8" s="8"/>
      <c r="S8" s="40">
        <v>6</v>
      </c>
      <c r="T8" s="95">
        <f>SUMIF(F16:F515,S8,Q16:Q515)</f>
        <v>0</v>
      </c>
      <c r="V8" s="8"/>
      <c r="W8" s="9"/>
    </row>
    <row r="9" spans="1:26" ht="14.4" thickTop="1" thickBot="1" x14ac:dyDescent="0.3">
      <c r="A9" s="666" t="s">
        <v>1240</v>
      </c>
      <c r="B9" s="15"/>
      <c r="C9" s="16"/>
      <c r="D9" s="16"/>
      <c r="E9" s="8"/>
      <c r="F9" s="8"/>
      <c r="G9" s="8"/>
      <c r="H9" s="8"/>
      <c r="I9" s="8"/>
      <c r="J9" s="8"/>
      <c r="K9" s="8"/>
      <c r="L9" s="8"/>
      <c r="S9" s="40">
        <v>7</v>
      </c>
      <c r="T9" s="95">
        <f>SUMIF(F16:F515,S9,Q16:Q515)</f>
        <v>0</v>
      </c>
      <c r="V9" s="8"/>
      <c r="W9" s="9"/>
    </row>
    <row r="10" spans="1:26" ht="13.8" hidden="1" thickBot="1" x14ac:dyDescent="0.3">
      <c r="A10" s="667"/>
      <c r="B10" s="15"/>
      <c r="C10" s="8"/>
      <c r="D10" s="651"/>
      <c r="E10" s="8"/>
      <c r="F10" s="8"/>
      <c r="G10" s="8"/>
      <c r="H10" s="8"/>
      <c r="I10" s="8"/>
      <c r="J10" s="8"/>
      <c r="K10" s="8"/>
      <c r="L10" s="8"/>
      <c r="S10" s="40">
        <v>7</v>
      </c>
      <c r="T10" s="95">
        <f>SUMIF(F17:F516,S10,Q17:Q516)</f>
        <v>0</v>
      </c>
      <c r="V10" s="8"/>
      <c r="W10" s="9"/>
    </row>
    <row r="11" spans="1:26" ht="14.4" thickTop="1" thickBot="1" x14ac:dyDescent="0.3">
      <c r="A11" s="882" t="s">
        <v>1241</v>
      </c>
      <c r="B11" s="15"/>
      <c r="C11" s="8"/>
      <c r="D11" s="651"/>
      <c r="E11" s="8"/>
      <c r="F11" s="8"/>
      <c r="G11" s="8"/>
      <c r="H11" s="8"/>
      <c r="I11" s="8"/>
      <c r="J11" s="755"/>
      <c r="K11" s="421"/>
      <c r="L11" s="421"/>
      <c r="M11" s="421"/>
      <c r="N11" s="421"/>
      <c r="O11" s="421"/>
      <c r="P11" s="421"/>
      <c r="Q11" s="421"/>
      <c r="R11" s="421"/>
      <c r="S11" s="421">
        <v>8</v>
      </c>
      <c r="T11" s="422">
        <f>SUMIF(F16:F515,S11,Q16:Q515)</f>
        <v>0</v>
      </c>
      <c r="U11" s="421"/>
      <c r="V11" s="756"/>
      <c r="W11" s="9"/>
    </row>
    <row r="12" spans="1:26" ht="14.4" thickTop="1" thickBot="1" x14ac:dyDescent="0.3">
      <c r="A12" s="23"/>
      <c r="B12" s="10"/>
      <c r="C12" s="10"/>
      <c r="D12" s="176"/>
      <c r="E12" s="176"/>
      <c r="F12" s="8"/>
      <c r="G12" s="118">
        <f>SUM(G16:G515)</f>
        <v>0</v>
      </c>
      <c r="H12" s="17"/>
      <c r="I12" s="1004">
        <v>15</v>
      </c>
      <c r="J12" s="409" t="s">
        <v>1205</v>
      </c>
      <c r="K12" s="416"/>
      <c r="L12" s="41"/>
      <c r="N12" s="40">
        <f>SUM(N16:N515)</f>
        <v>0</v>
      </c>
      <c r="O12" s="40">
        <f>SUM(O16:O515)</f>
        <v>0</v>
      </c>
      <c r="R12" s="40">
        <f>SUM(R16:R515)</f>
        <v>0</v>
      </c>
      <c r="S12" s="40">
        <v>9</v>
      </c>
      <c r="T12" s="95">
        <f>SUMIF(F16:F515,S12,Q16:Q515)</f>
        <v>0</v>
      </c>
      <c r="V12" s="56"/>
      <c r="W12" s="9"/>
    </row>
    <row r="13" spans="1:26" ht="13.8" thickTop="1" x14ac:dyDescent="0.25">
      <c r="A13" s="74"/>
      <c r="B13" s="53" t="s">
        <v>230</v>
      </c>
      <c r="C13" s="52" t="s">
        <v>230</v>
      </c>
      <c r="D13" s="53"/>
      <c r="E13" s="53" t="str">
        <f>IF(+Q1cIndicator&gt;0, "BAD VALUE FOR", "")</f>
        <v/>
      </c>
      <c r="F13" s="53" t="s">
        <v>90</v>
      </c>
      <c r="G13" s="53"/>
      <c r="H13" s="54"/>
      <c r="I13" s="8"/>
      <c r="J13" s="409"/>
      <c r="K13" s="416"/>
      <c r="L13" s="423" t="s">
        <v>230</v>
      </c>
      <c r="S13" s="40">
        <v>10</v>
      </c>
      <c r="T13" s="95">
        <f>SUMIF(F16:F515,S13,Q16:Q515)</f>
        <v>0</v>
      </c>
      <c r="V13" s="56" t="s">
        <v>1206</v>
      </c>
      <c r="W13" s="9"/>
    </row>
    <row r="14" spans="1:26" x14ac:dyDescent="0.25">
      <c r="A14" s="654" t="s">
        <v>808</v>
      </c>
      <c r="B14" s="48" t="s">
        <v>94</v>
      </c>
      <c r="C14" s="55" t="s">
        <v>94</v>
      </c>
      <c r="D14" s="48" t="s">
        <v>1153</v>
      </c>
      <c r="E14" s="48" t="s">
        <v>109</v>
      </c>
      <c r="F14" s="48" t="s">
        <v>1200</v>
      </c>
      <c r="G14" s="48" t="s">
        <v>110</v>
      </c>
      <c r="H14" s="56" t="s">
        <v>95</v>
      </c>
      <c r="I14" s="8"/>
      <c r="J14" s="409" t="s">
        <v>1204</v>
      </c>
      <c r="K14" s="416"/>
      <c r="L14" s="423" t="s">
        <v>94</v>
      </c>
      <c r="S14" s="40">
        <v>11</v>
      </c>
      <c r="T14" s="95">
        <f>SUMIF(F16:F515,S14,Q16:Q515)</f>
        <v>0</v>
      </c>
      <c r="V14" s="56" t="s">
        <v>1207</v>
      </c>
      <c r="W14" s="9"/>
    </row>
    <row r="15" spans="1:26" ht="13.8" thickBot="1" x14ac:dyDescent="0.3">
      <c r="A15" s="78"/>
      <c r="B15" s="79" t="s">
        <v>93</v>
      </c>
      <c r="C15" s="57" t="s">
        <v>93</v>
      </c>
      <c r="D15" s="79"/>
      <c r="E15" s="746" t="s">
        <v>1198</v>
      </c>
      <c r="F15" s="746" t="s">
        <v>1199</v>
      </c>
      <c r="G15" s="79" t="s">
        <v>758</v>
      </c>
      <c r="H15" s="58"/>
      <c r="I15" s="8"/>
      <c r="J15" s="410" t="s">
        <v>1277</v>
      </c>
      <c r="K15" s="416"/>
      <c r="L15" s="423" t="s">
        <v>93</v>
      </c>
      <c r="S15" s="40">
        <v>12</v>
      </c>
      <c r="T15" s="95">
        <f>SUMIF(F16:F515,S15,Q16:Q515)</f>
        <v>0</v>
      </c>
      <c r="V15" s="58"/>
      <c r="W15" s="9"/>
    </row>
    <row r="16" spans="1:26" x14ac:dyDescent="0.25">
      <c r="A16" s="80">
        <f>ROW()-Q1cline</f>
        <v>1</v>
      </c>
      <c r="B16" s="342">
        <f t="shared" ref="B16:B79" si="0">IF(ISBLANK(E16),0,VLOOKUP(TRIM(E16),AllVarieties,4,FALSE))</f>
        <v>0</v>
      </c>
      <c r="C16" s="343"/>
      <c r="D16" s="653"/>
      <c r="E16" s="653"/>
      <c r="F16" s="4"/>
      <c r="G16" s="50"/>
      <c r="H16" s="70"/>
      <c r="I16" s="8"/>
      <c r="J16" s="411"/>
      <c r="K16" s="417" t="str">
        <f>IF(+J16=0," ", IF(+J16=1," ","ERROR"))</f>
        <v xml:space="preserve"> </v>
      </c>
      <c r="L16" s="418"/>
      <c r="N16" s="40">
        <f>IF(ISNA(+B16),1,0)</f>
        <v>0</v>
      </c>
      <c r="O16" s="40">
        <f>IF(ISERR(+B16),1,0)</f>
        <v>0</v>
      </c>
      <c r="Q16" s="40">
        <f>IF(+J16=1,0,+G16)</f>
        <v>0</v>
      </c>
      <c r="R16" s="40">
        <f>IF(ISBLANK(V16), IF(+J16=1, 1, 0))</f>
        <v>0</v>
      </c>
      <c r="S16" s="40">
        <v>13</v>
      </c>
      <c r="T16" s="95">
        <f>SUMIF(F16:F515,S16,Q16:Q515)</f>
        <v>0</v>
      </c>
      <c r="V16" s="412"/>
      <c r="W16" s="9"/>
      <c r="Y16" s="40">
        <f>+G16-J16*G16</f>
        <v>0</v>
      </c>
      <c r="Z16" s="40">
        <f>+G16*J16</f>
        <v>0</v>
      </c>
    </row>
    <row r="17" spans="1:26" x14ac:dyDescent="0.25">
      <c r="A17" s="80">
        <f>ROW()-Q1cline</f>
        <v>2</v>
      </c>
      <c r="B17" s="342">
        <f t="shared" si="0"/>
        <v>0</v>
      </c>
      <c r="C17" s="343"/>
      <c r="D17" s="116"/>
      <c r="E17" s="653"/>
      <c r="F17" s="4"/>
      <c r="G17" s="50"/>
      <c r="H17" s="70"/>
      <c r="I17" s="8"/>
      <c r="J17" s="411"/>
      <c r="K17" s="271" t="str">
        <f t="shared" ref="K17:K80" si="1">IF(+J17=0," ", IF(+J17=1," ","ERROR"))</f>
        <v xml:space="preserve"> </v>
      </c>
      <c r="L17" s="419"/>
      <c r="N17" s="40">
        <f t="shared" ref="N17:N80" si="2">IF(ISNA(+B17),1,0)</f>
        <v>0</v>
      </c>
      <c r="O17" s="40">
        <f t="shared" ref="O17:O80" si="3">IF(ISERR(+B17),1,0)</f>
        <v>0</v>
      </c>
      <c r="Q17" s="40">
        <f t="shared" ref="Q17:Q80" si="4">IF(+J17=1,0,+G17)</f>
        <v>0</v>
      </c>
      <c r="R17" s="40">
        <f t="shared" ref="R17:R80" si="5">IF(ISBLANK(V17), IF(+J17=1, 1, 0))</f>
        <v>0</v>
      </c>
      <c r="S17" s="40">
        <v>14</v>
      </c>
      <c r="T17" s="95">
        <f>SUMIF(F16:F515,S17,Q16:Q515)</f>
        <v>0</v>
      </c>
      <c r="V17" s="412"/>
      <c r="W17" s="9"/>
      <c r="Y17" s="40">
        <f t="shared" ref="Y17:Y80" si="6">+G17-J17*G17</f>
        <v>0</v>
      </c>
      <c r="Z17" s="40">
        <f t="shared" ref="Z17:Z80" si="7">+G17*J17</f>
        <v>0</v>
      </c>
    </row>
    <row r="18" spans="1:26" x14ac:dyDescent="0.25">
      <c r="A18" s="80">
        <f>ROW()-Q1cline</f>
        <v>3</v>
      </c>
      <c r="B18" s="342">
        <f t="shared" si="0"/>
        <v>0</v>
      </c>
      <c r="C18" s="343"/>
      <c r="D18" s="116"/>
      <c r="E18" s="116"/>
      <c r="F18" s="4"/>
      <c r="G18" s="50"/>
      <c r="H18" s="70"/>
      <c r="I18" s="8"/>
      <c r="J18" s="411"/>
      <c r="K18" s="271" t="str">
        <f t="shared" si="1"/>
        <v xml:space="preserve"> </v>
      </c>
      <c r="L18" s="419"/>
      <c r="N18" s="40">
        <f t="shared" si="2"/>
        <v>0</v>
      </c>
      <c r="O18" s="40">
        <f t="shared" si="3"/>
        <v>0</v>
      </c>
      <c r="Q18" s="40">
        <f t="shared" si="4"/>
        <v>0</v>
      </c>
      <c r="R18" s="40">
        <f t="shared" si="5"/>
        <v>0</v>
      </c>
      <c r="S18" s="40">
        <v>15</v>
      </c>
      <c r="T18" s="95">
        <f>SUMIF(F16:F515,S18,Q16:Q515)</f>
        <v>0</v>
      </c>
      <c r="V18" s="412"/>
      <c r="W18" s="9"/>
      <c r="Y18" s="40">
        <f t="shared" si="6"/>
        <v>0</v>
      </c>
      <c r="Z18" s="40">
        <f t="shared" si="7"/>
        <v>0</v>
      </c>
    </row>
    <row r="19" spans="1:26" x14ac:dyDescent="0.25">
      <c r="A19" s="80">
        <f>ROW()-Q1cline</f>
        <v>4</v>
      </c>
      <c r="B19" s="342">
        <f t="shared" si="0"/>
        <v>0</v>
      </c>
      <c r="C19" s="343"/>
      <c r="D19" s="116"/>
      <c r="E19" s="116"/>
      <c r="F19" s="4"/>
      <c r="G19" s="50"/>
      <c r="H19" s="70"/>
      <c r="I19" s="8"/>
      <c r="J19" s="411"/>
      <c r="K19" s="271" t="str">
        <f t="shared" si="1"/>
        <v xml:space="preserve"> </v>
      </c>
      <c r="L19" s="419"/>
      <c r="N19" s="40">
        <f t="shared" si="2"/>
        <v>0</v>
      </c>
      <c r="O19" s="40">
        <f t="shared" si="3"/>
        <v>0</v>
      </c>
      <c r="Q19" s="40">
        <f t="shared" si="4"/>
        <v>0</v>
      </c>
      <c r="R19" s="40">
        <f t="shared" si="5"/>
        <v>0</v>
      </c>
      <c r="S19" s="40">
        <v>16</v>
      </c>
      <c r="T19" s="95">
        <f>SUMIF(F16:F515,S19,Q16:Q515)</f>
        <v>0</v>
      </c>
      <c r="V19" s="412"/>
      <c r="W19" s="9"/>
      <c r="Y19" s="40">
        <f t="shared" si="6"/>
        <v>0</v>
      </c>
      <c r="Z19" s="40">
        <f t="shared" si="7"/>
        <v>0</v>
      </c>
    </row>
    <row r="20" spans="1:26" x14ac:dyDescent="0.25">
      <c r="A20" s="80">
        <f>ROW()-Q1cline</f>
        <v>5</v>
      </c>
      <c r="B20" s="342">
        <f t="shared" si="0"/>
        <v>0</v>
      </c>
      <c r="C20" s="343"/>
      <c r="D20" s="116"/>
      <c r="E20" s="116"/>
      <c r="F20" s="4"/>
      <c r="G20" s="50"/>
      <c r="H20" s="70"/>
      <c r="I20" s="8"/>
      <c r="J20" s="411"/>
      <c r="K20" s="271" t="str">
        <f t="shared" si="1"/>
        <v xml:space="preserve"> </v>
      </c>
      <c r="L20" s="419"/>
      <c r="N20" s="40">
        <f t="shared" si="2"/>
        <v>0</v>
      </c>
      <c r="O20" s="40">
        <f t="shared" si="3"/>
        <v>0</v>
      </c>
      <c r="Q20" s="40">
        <f t="shared" si="4"/>
        <v>0</v>
      </c>
      <c r="R20" s="40">
        <f t="shared" si="5"/>
        <v>0</v>
      </c>
      <c r="S20" s="40">
        <v>17</v>
      </c>
      <c r="T20" s="95">
        <f>SUMIF(F16:F515,S20,Q16:Q515)</f>
        <v>0</v>
      </c>
      <c r="V20" s="412"/>
      <c r="W20" s="9"/>
      <c r="Y20" s="40">
        <f t="shared" si="6"/>
        <v>0</v>
      </c>
      <c r="Z20" s="40">
        <f t="shared" si="7"/>
        <v>0</v>
      </c>
    </row>
    <row r="21" spans="1:26" x14ac:dyDescent="0.25">
      <c r="A21" s="80">
        <f t="shared" ref="A21:A515" si="8">ROW()-Q1cline</f>
        <v>6</v>
      </c>
      <c r="B21" s="342">
        <f t="shared" si="0"/>
        <v>0</v>
      </c>
      <c r="C21" s="343"/>
      <c r="D21" s="116"/>
      <c r="E21" s="116"/>
      <c r="F21" s="4"/>
      <c r="G21" s="50"/>
      <c r="H21" s="70"/>
      <c r="I21" s="8"/>
      <c r="J21" s="411"/>
      <c r="K21" s="271" t="str">
        <f t="shared" si="1"/>
        <v xml:space="preserve"> </v>
      </c>
      <c r="L21" s="419"/>
      <c r="N21" s="40">
        <f t="shared" si="2"/>
        <v>0</v>
      </c>
      <c r="O21" s="40">
        <f t="shared" si="3"/>
        <v>0</v>
      </c>
      <c r="Q21" s="40">
        <f t="shared" si="4"/>
        <v>0</v>
      </c>
      <c r="R21" s="40">
        <f t="shared" si="5"/>
        <v>0</v>
      </c>
      <c r="V21" s="412"/>
      <c r="W21" s="9"/>
      <c r="Y21" s="40">
        <f t="shared" si="6"/>
        <v>0</v>
      </c>
      <c r="Z21" s="40">
        <f t="shared" si="7"/>
        <v>0</v>
      </c>
    </row>
    <row r="22" spans="1:26" x14ac:dyDescent="0.25">
      <c r="A22" s="80">
        <f t="shared" si="8"/>
        <v>7</v>
      </c>
      <c r="B22" s="342">
        <f t="shared" si="0"/>
        <v>0</v>
      </c>
      <c r="C22" s="343"/>
      <c r="D22" s="116"/>
      <c r="E22" s="116"/>
      <c r="F22" s="4"/>
      <c r="G22" s="50"/>
      <c r="H22" s="70"/>
      <c r="I22" s="8"/>
      <c r="J22" s="411"/>
      <c r="K22" s="271" t="str">
        <f t="shared" si="1"/>
        <v xml:space="preserve"> </v>
      </c>
      <c r="L22" s="419"/>
      <c r="N22" s="40">
        <f t="shared" si="2"/>
        <v>0</v>
      </c>
      <c r="O22" s="40">
        <f t="shared" si="3"/>
        <v>0</v>
      </c>
      <c r="Q22" s="40">
        <f t="shared" si="4"/>
        <v>0</v>
      </c>
      <c r="R22" s="40">
        <f t="shared" si="5"/>
        <v>0</v>
      </c>
      <c r="V22" s="412"/>
      <c r="W22" s="9"/>
      <c r="Y22" s="40">
        <f t="shared" si="6"/>
        <v>0</v>
      </c>
      <c r="Z22" s="40">
        <f t="shared" si="7"/>
        <v>0</v>
      </c>
    </row>
    <row r="23" spans="1:26" x14ac:dyDescent="0.25">
      <c r="A23" s="80">
        <f t="shared" si="8"/>
        <v>8</v>
      </c>
      <c r="B23" s="342">
        <f t="shared" si="0"/>
        <v>0</v>
      </c>
      <c r="C23" s="343"/>
      <c r="D23" s="116"/>
      <c r="E23" s="116"/>
      <c r="F23" s="4"/>
      <c r="G23" s="50"/>
      <c r="H23" s="70"/>
      <c r="I23" s="8"/>
      <c r="J23" s="411"/>
      <c r="K23" s="271" t="str">
        <f t="shared" si="1"/>
        <v xml:space="preserve"> </v>
      </c>
      <c r="L23" s="419"/>
      <c r="N23" s="40">
        <f t="shared" si="2"/>
        <v>0</v>
      </c>
      <c r="O23" s="40">
        <f t="shared" si="3"/>
        <v>0</v>
      </c>
      <c r="Q23" s="40">
        <f t="shared" si="4"/>
        <v>0</v>
      </c>
      <c r="R23" s="40">
        <f t="shared" si="5"/>
        <v>0</v>
      </c>
      <c r="V23" s="412"/>
      <c r="W23" s="9"/>
      <c r="Y23" s="40">
        <f t="shared" si="6"/>
        <v>0</v>
      </c>
      <c r="Z23" s="40">
        <f t="shared" si="7"/>
        <v>0</v>
      </c>
    </row>
    <row r="24" spans="1:26" x14ac:dyDescent="0.25">
      <c r="A24" s="80">
        <f t="shared" si="8"/>
        <v>9</v>
      </c>
      <c r="B24" s="342">
        <f t="shared" si="0"/>
        <v>0</v>
      </c>
      <c r="C24" s="343"/>
      <c r="D24" s="116"/>
      <c r="E24" s="116"/>
      <c r="F24" s="4"/>
      <c r="G24" s="50"/>
      <c r="H24" s="70"/>
      <c r="I24" s="8"/>
      <c r="J24" s="411"/>
      <c r="K24" s="271" t="str">
        <f t="shared" si="1"/>
        <v xml:space="preserve"> </v>
      </c>
      <c r="L24" s="419"/>
      <c r="N24" s="40">
        <f t="shared" si="2"/>
        <v>0</v>
      </c>
      <c r="O24" s="40">
        <f t="shared" si="3"/>
        <v>0</v>
      </c>
      <c r="Q24" s="40">
        <f t="shared" si="4"/>
        <v>0</v>
      </c>
      <c r="R24" s="40">
        <f t="shared" si="5"/>
        <v>0</v>
      </c>
      <c r="V24" s="412"/>
      <c r="W24" s="9"/>
      <c r="Y24" s="40">
        <f t="shared" si="6"/>
        <v>0</v>
      </c>
      <c r="Z24" s="40">
        <f t="shared" si="7"/>
        <v>0</v>
      </c>
    </row>
    <row r="25" spans="1:26" x14ac:dyDescent="0.25">
      <c r="A25" s="80">
        <f t="shared" si="8"/>
        <v>10</v>
      </c>
      <c r="B25" s="342">
        <f t="shared" si="0"/>
        <v>0</v>
      </c>
      <c r="C25" s="343"/>
      <c r="D25" s="116"/>
      <c r="E25" s="116"/>
      <c r="F25" s="4"/>
      <c r="G25" s="50"/>
      <c r="H25" s="70"/>
      <c r="I25" s="8"/>
      <c r="J25" s="411"/>
      <c r="K25" s="271" t="str">
        <f t="shared" si="1"/>
        <v xml:space="preserve"> </v>
      </c>
      <c r="L25" s="419"/>
      <c r="N25" s="40">
        <f t="shared" si="2"/>
        <v>0</v>
      </c>
      <c r="O25" s="40">
        <f t="shared" si="3"/>
        <v>0</v>
      </c>
      <c r="Q25" s="40">
        <f t="shared" si="4"/>
        <v>0</v>
      </c>
      <c r="R25" s="40">
        <f t="shared" si="5"/>
        <v>0</v>
      </c>
      <c r="V25" s="412"/>
      <c r="W25" s="9"/>
      <c r="Y25" s="40">
        <f t="shared" si="6"/>
        <v>0</v>
      </c>
      <c r="Z25" s="40">
        <f t="shared" si="7"/>
        <v>0</v>
      </c>
    </row>
    <row r="26" spans="1:26" x14ac:dyDescent="0.25">
      <c r="A26" s="80">
        <f t="shared" si="8"/>
        <v>11</v>
      </c>
      <c r="B26" s="342">
        <f t="shared" si="0"/>
        <v>0</v>
      </c>
      <c r="C26" s="343"/>
      <c r="D26" s="116"/>
      <c r="E26" s="116"/>
      <c r="F26" s="4"/>
      <c r="G26" s="50"/>
      <c r="H26" s="70"/>
      <c r="I26" s="8"/>
      <c r="J26" s="411"/>
      <c r="K26" s="271" t="str">
        <f t="shared" si="1"/>
        <v xml:space="preserve"> </v>
      </c>
      <c r="L26" s="419"/>
      <c r="N26" s="40">
        <f t="shared" si="2"/>
        <v>0</v>
      </c>
      <c r="O26" s="40">
        <f t="shared" si="3"/>
        <v>0</v>
      </c>
      <c r="Q26" s="40">
        <f t="shared" si="4"/>
        <v>0</v>
      </c>
      <c r="R26" s="40">
        <f t="shared" si="5"/>
        <v>0</v>
      </c>
      <c r="V26" s="412"/>
      <c r="W26" s="9"/>
      <c r="Y26" s="40">
        <f t="shared" si="6"/>
        <v>0</v>
      </c>
      <c r="Z26" s="40">
        <f t="shared" si="7"/>
        <v>0</v>
      </c>
    </row>
    <row r="27" spans="1:26" x14ac:dyDescent="0.25">
      <c r="A27" s="80">
        <f t="shared" si="8"/>
        <v>12</v>
      </c>
      <c r="B27" s="342">
        <f t="shared" si="0"/>
        <v>0</v>
      </c>
      <c r="C27" s="343"/>
      <c r="D27" s="116"/>
      <c r="E27" s="116"/>
      <c r="F27" s="4"/>
      <c r="G27" s="50"/>
      <c r="H27" s="70"/>
      <c r="I27" s="8"/>
      <c r="J27" s="411"/>
      <c r="K27" s="271" t="str">
        <f t="shared" si="1"/>
        <v xml:space="preserve"> </v>
      </c>
      <c r="L27" s="419"/>
      <c r="N27" s="40">
        <f t="shared" si="2"/>
        <v>0</v>
      </c>
      <c r="O27" s="40">
        <f t="shared" si="3"/>
        <v>0</v>
      </c>
      <c r="Q27" s="40">
        <f t="shared" si="4"/>
        <v>0</v>
      </c>
      <c r="R27" s="40">
        <f t="shared" si="5"/>
        <v>0</v>
      </c>
      <c r="V27" s="412"/>
      <c r="W27" s="9"/>
      <c r="Y27" s="40">
        <f t="shared" si="6"/>
        <v>0</v>
      </c>
      <c r="Z27" s="40">
        <f t="shared" si="7"/>
        <v>0</v>
      </c>
    </row>
    <row r="28" spans="1:26" x14ac:dyDescent="0.25">
      <c r="A28" s="80">
        <f t="shared" si="8"/>
        <v>13</v>
      </c>
      <c r="B28" s="342">
        <f t="shared" si="0"/>
        <v>0</v>
      </c>
      <c r="C28" s="343"/>
      <c r="D28" s="116"/>
      <c r="E28" s="116"/>
      <c r="F28" s="4"/>
      <c r="G28" s="50"/>
      <c r="H28" s="70"/>
      <c r="I28" s="8"/>
      <c r="J28" s="411"/>
      <c r="K28" s="271" t="str">
        <f t="shared" si="1"/>
        <v xml:space="preserve"> </v>
      </c>
      <c r="L28" s="419"/>
      <c r="N28" s="40">
        <f t="shared" si="2"/>
        <v>0</v>
      </c>
      <c r="O28" s="40">
        <f t="shared" si="3"/>
        <v>0</v>
      </c>
      <c r="Q28" s="40">
        <f t="shared" si="4"/>
        <v>0</v>
      </c>
      <c r="R28" s="40">
        <f t="shared" si="5"/>
        <v>0</v>
      </c>
      <c r="V28" s="412"/>
      <c r="W28" s="9"/>
      <c r="Y28" s="40">
        <f t="shared" si="6"/>
        <v>0</v>
      </c>
      <c r="Z28" s="40">
        <f t="shared" si="7"/>
        <v>0</v>
      </c>
    </row>
    <row r="29" spans="1:26" x14ac:dyDescent="0.25">
      <c r="A29" s="80">
        <f t="shared" si="8"/>
        <v>14</v>
      </c>
      <c r="B29" s="342">
        <f t="shared" si="0"/>
        <v>0</v>
      </c>
      <c r="C29" s="343"/>
      <c r="D29" s="116"/>
      <c r="E29" s="116"/>
      <c r="F29" s="4"/>
      <c r="G29" s="50"/>
      <c r="H29" s="70"/>
      <c r="I29" s="8"/>
      <c r="J29" s="411"/>
      <c r="K29" s="271" t="str">
        <f t="shared" si="1"/>
        <v xml:space="preserve"> </v>
      </c>
      <c r="L29" s="419"/>
      <c r="N29" s="40">
        <f t="shared" si="2"/>
        <v>0</v>
      </c>
      <c r="O29" s="40">
        <f t="shared" si="3"/>
        <v>0</v>
      </c>
      <c r="Q29" s="40">
        <f t="shared" si="4"/>
        <v>0</v>
      </c>
      <c r="R29" s="40">
        <f t="shared" si="5"/>
        <v>0</v>
      </c>
      <c r="V29" s="412"/>
      <c r="W29" s="9"/>
      <c r="Y29" s="40">
        <f t="shared" si="6"/>
        <v>0</v>
      </c>
      <c r="Z29" s="40">
        <f t="shared" si="7"/>
        <v>0</v>
      </c>
    </row>
    <row r="30" spans="1:26" x14ac:dyDescent="0.25">
      <c r="A30" s="80">
        <f t="shared" si="8"/>
        <v>15</v>
      </c>
      <c r="B30" s="342">
        <f t="shared" si="0"/>
        <v>0</v>
      </c>
      <c r="C30" s="343"/>
      <c r="D30" s="116"/>
      <c r="E30" s="116"/>
      <c r="F30" s="4"/>
      <c r="G30" s="50"/>
      <c r="H30" s="70"/>
      <c r="I30" s="8"/>
      <c r="J30" s="411"/>
      <c r="K30" s="271" t="str">
        <f t="shared" si="1"/>
        <v xml:space="preserve"> </v>
      </c>
      <c r="L30" s="419"/>
      <c r="N30" s="40">
        <f t="shared" si="2"/>
        <v>0</v>
      </c>
      <c r="O30" s="40">
        <f t="shared" si="3"/>
        <v>0</v>
      </c>
      <c r="Q30" s="40">
        <f t="shared" si="4"/>
        <v>0</v>
      </c>
      <c r="R30" s="40">
        <f t="shared" si="5"/>
        <v>0</v>
      </c>
      <c r="V30" s="412"/>
      <c r="W30" s="9"/>
      <c r="Y30" s="40">
        <f t="shared" si="6"/>
        <v>0</v>
      </c>
      <c r="Z30" s="40">
        <f t="shared" si="7"/>
        <v>0</v>
      </c>
    </row>
    <row r="31" spans="1:26" x14ac:dyDescent="0.25">
      <c r="A31" s="80">
        <f t="shared" si="8"/>
        <v>16</v>
      </c>
      <c r="B31" s="342">
        <f t="shared" si="0"/>
        <v>0</v>
      </c>
      <c r="C31" s="343"/>
      <c r="D31" s="116"/>
      <c r="E31" s="116"/>
      <c r="F31" s="4"/>
      <c r="G31" s="50"/>
      <c r="H31" s="70"/>
      <c r="I31" s="8"/>
      <c r="J31" s="411"/>
      <c r="K31" s="271" t="str">
        <f t="shared" si="1"/>
        <v xml:space="preserve"> </v>
      </c>
      <c r="L31" s="419"/>
      <c r="N31" s="40">
        <f t="shared" si="2"/>
        <v>0</v>
      </c>
      <c r="O31" s="40">
        <f t="shared" si="3"/>
        <v>0</v>
      </c>
      <c r="Q31" s="40">
        <f t="shared" si="4"/>
        <v>0</v>
      </c>
      <c r="R31" s="40">
        <f t="shared" si="5"/>
        <v>0</v>
      </c>
      <c r="V31" s="412"/>
      <c r="W31" s="9"/>
      <c r="Y31" s="40">
        <f t="shared" si="6"/>
        <v>0</v>
      </c>
      <c r="Z31" s="40">
        <f t="shared" si="7"/>
        <v>0</v>
      </c>
    </row>
    <row r="32" spans="1:26" x14ac:dyDescent="0.25">
      <c r="A32" s="80">
        <f t="shared" si="8"/>
        <v>17</v>
      </c>
      <c r="B32" s="342">
        <f t="shared" si="0"/>
        <v>0</v>
      </c>
      <c r="C32" s="343"/>
      <c r="D32" s="116"/>
      <c r="E32" s="116"/>
      <c r="F32" s="4"/>
      <c r="G32" s="50"/>
      <c r="H32" s="70"/>
      <c r="I32" s="8"/>
      <c r="J32" s="411"/>
      <c r="K32" s="271" t="str">
        <f t="shared" si="1"/>
        <v xml:space="preserve"> </v>
      </c>
      <c r="L32" s="419"/>
      <c r="N32" s="40">
        <f t="shared" si="2"/>
        <v>0</v>
      </c>
      <c r="O32" s="40">
        <f t="shared" si="3"/>
        <v>0</v>
      </c>
      <c r="Q32" s="40">
        <f t="shared" si="4"/>
        <v>0</v>
      </c>
      <c r="R32" s="40">
        <f t="shared" si="5"/>
        <v>0</v>
      </c>
      <c r="V32" s="412"/>
      <c r="W32" s="9"/>
      <c r="Y32" s="40">
        <f t="shared" si="6"/>
        <v>0</v>
      </c>
      <c r="Z32" s="40">
        <f t="shared" si="7"/>
        <v>0</v>
      </c>
    </row>
    <row r="33" spans="1:26" x14ac:dyDescent="0.25">
      <c r="A33" s="80">
        <f t="shared" si="8"/>
        <v>18</v>
      </c>
      <c r="B33" s="342">
        <f t="shared" si="0"/>
        <v>0</v>
      </c>
      <c r="C33" s="343"/>
      <c r="D33" s="116"/>
      <c r="E33" s="116"/>
      <c r="F33" s="4"/>
      <c r="G33" s="50"/>
      <c r="H33" s="70"/>
      <c r="I33" s="8"/>
      <c r="J33" s="411"/>
      <c r="K33" s="271" t="str">
        <f t="shared" si="1"/>
        <v xml:space="preserve"> </v>
      </c>
      <c r="L33" s="419"/>
      <c r="N33" s="40">
        <f t="shared" si="2"/>
        <v>0</v>
      </c>
      <c r="O33" s="40">
        <f t="shared" si="3"/>
        <v>0</v>
      </c>
      <c r="Q33" s="40">
        <f t="shared" si="4"/>
        <v>0</v>
      </c>
      <c r="R33" s="40">
        <f t="shared" si="5"/>
        <v>0</v>
      </c>
      <c r="V33" s="412"/>
      <c r="W33" s="9"/>
      <c r="Y33" s="40">
        <f t="shared" si="6"/>
        <v>0</v>
      </c>
      <c r="Z33" s="40">
        <f t="shared" si="7"/>
        <v>0</v>
      </c>
    </row>
    <row r="34" spans="1:26" x14ac:dyDescent="0.25">
      <c r="A34" s="80">
        <f t="shared" si="8"/>
        <v>19</v>
      </c>
      <c r="B34" s="342">
        <f t="shared" si="0"/>
        <v>0</v>
      </c>
      <c r="C34" s="343"/>
      <c r="D34" s="116"/>
      <c r="E34" s="116"/>
      <c r="F34" s="4"/>
      <c r="G34" s="50"/>
      <c r="H34" s="70"/>
      <c r="I34" s="8"/>
      <c r="J34" s="411"/>
      <c r="K34" s="271" t="str">
        <f t="shared" si="1"/>
        <v xml:space="preserve"> </v>
      </c>
      <c r="L34" s="419"/>
      <c r="N34" s="40">
        <f t="shared" si="2"/>
        <v>0</v>
      </c>
      <c r="O34" s="40">
        <f t="shared" si="3"/>
        <v>0</v>
      </c>
      <c r="Q34" s="40">
        <f t="shared" si="4"/>
        <v>0</v>
      </c>
      <c r="R34" s="40">
        <f t="shared" si="5"/>
        <v>0</v>
      </c>
      <c r="V34" s="412"/>
      <c r="W34" s="9"/>
      <c r="Y34" s="40">
        <f t="shared" si="6"/>
        <v>0</v>
      </c>
      <c r="Z34" s="40">
        <f t="shared" si="7"/>
        <v>0</v>
      </c>
    </row>
    <row r="35" spans="1:26" x14ac:dyDescent="0.25">
      <c r="A35" s="80">
        <f t="shared" si="8"/>
        <v>20</v>
      </c>
      <c r="B35" s="342">
        <f t="shared" si="0"/>
        <v>0</v>
      </c>
      <c r="C35" s="343"/>
      <c r="D35" s="116"/>
      <c r="E35" s="116"/>
      <c r="F35" s="4"/>
      <c r="G35" s="50"/>
      <c r="H35" s="70"/>
      <c r="I35" s="8"/>
      <c r="J35" s="411"/>
      <c r="K35" s="271" t="str">
        <f t="shared" si="1"/>
        <v xml:space="preserve"> </v>
      </c>
      <c r="L35" s="419"/>
      <c r="N35" s="40">
        <f t="shared" si="2"/>
        <v>0</v>
      </c>
      <c r="O35" s="40">
        <f t="shared" si="3"/>
        <v>0</v>
      </c>
      <c r="Q35" s="40">
        <f t="shared" si="4"/>
        <v>0</v>
      </c>
      <c r="R35" s="40">
        <f t="shared" si="5"/>
        <v>0</v>
      </c>
      <c r="V35" s="412"/>
      <c r="W35" s="9"/>
      <c r="Y35" s="40">
        <f t="shared" si="6"/>
        <v>0</v>
      </c>
      <c r="Z35" s="40">
        <f t="shared" si="7"/>
        <v>0</v>
      </c>
    </row>
    <row r="36" spans="1:26" x14ac:dyDescent="0.25">
      <c r="A36" s="80">
        <f t="shared" si="8"/>
        <v>21</v>
      </c>
      <c r="B36" s="342">
        <f t="shared" si="0"/>
        <v>0</v>
      </c>
      <c r="C36" s="343"/>
      <c r="D36" s="116"/>
      <c r="E36" s="116"/>
      <c r="F36" s="4"/>
      <c r="G36" s="50"/>
      <c r="H36" s="70"/>
      <c r="I36" s="8"/>
      <c r="J36" s="411"/>
      <c r="K36" s="271" t="str">
        <f t="shared" si="1"/>
        <v xml:space="preserve"> </v>
      </c>
      <c r="L36" s="419"/>
      <c r="N36" s="40">
        <f t="shared" si="2"/>
        <v>0</v>
      </c>
      <c r="O36" s="40">
        <f t="shared" si="3"/>
        <v>0</v>
      </c>
      <c r="Q36" s="40">
        <f t="shared" si="4"/>
        <v>0</v>
      </c>
      <c r="R36" s="40">
        <f t="shared" si="5"/>
        <v>0</v>
      </c>
      <c r="V36" s="412"/>
      <c r="W36" s="9"/>
      <c r="Y36" s="40">
        <f t="shared" si="6"/>
        <v>0</v>
      </c>
      <c r="Z36" s="40">
        <f t="shared" si="7"/>
        <v>0</v>
      </c>
    </row>
    <row r="37" spans="1:26" x14ac:dyDescent="0.25">
      <c r="A37" s="80">
        <f t="shared" si="8"/>
        <v>22</v>
      </c>
      <c r="B37" s="342">
        <f t="shared" si="0"/>
        <v>0</v>
      </c>
      <c r="C37" s="343"/>
      <c r="D37" s="116"/>
      <c r="E37" s="116"/>
      <c r="F37" s="4"/>
      <c r="G37" s="50"/>
      <c r="H37" s="70"/>
      <c r="I37" s="8"/>
      <c r="J37" s="411"/>
      <c r="K37" s="271" t="str">
        <f t="shared" si="1"/>
        <v xml:space="preserve"> </v>
      </c>
      <c r="L37" s="419"/>
      <c r="N37" s="40">
        <f t="shared" si="2"/>
        <v>0</v>
      </c>
      <c r="O37" s="40">
        <f t="shared" si="3"/>
        <v>0</v>
      </c>
      <c r="Q37" s="40">
        <f t="shared" si="4"/>
        <v>0</v>
      </c>
      <c r="R37" s="40">
        <f t="shared" si="5"/>
        <v>0</v>
      </c>
      <c r="V37" s="412"/>
      <c r="W37" s="9"/>
      <c r="Y37" s="40">
        <f t="shared" si="6"/>
        <v>0</v>
      </c>
      <c r="Z37" s="40">
        <f t="shared" si="7"/>
        <v>0</v>
      </c>
    </row>
    <row r="38" spans="1:26" x14ac:dyDescent="0.25">
      <c r="A38" s="80">
        <f t="shared" si="8"/>
        <v>23</v>
      </c>
      <c r="B38" s="342">
        <f t="shared" si="0"/>
        <v>0</v>
      </c>
      <c r="C38" s="343"/>
      <c r="D38" s="116"/>
      <c r="E38" s="116"/>
      <c r="F38" s="4"/>
      <c r="G38" s="50"/>
      <c r="H38" s="70"/>
      <c r="I38" s="8"/>
      <c r="J38" s="411"/>
      <c r="K38" s="271" t="str">
        <f t="shared" si="1"/>
        <v xml:space="preserve"> </v>
      </c>
      <c r="L38" s="419"/>
      <c r="N38" s="40">
        <f t="shared" si="2"/>
        <v>0</v>
      </c>
      <c r="O38" s="40">
        <f t="shared" si="3"/>
        <v>0</v>
      </c>
      <c r="Q38" s="40">
        <f t="shared" si="4"/>
        <v>0</v>
      </c>
      <c r="R38" s="40">
        <f t="shared" si="5"/>
        <v>0</v>
      </c>
      <c r="V38" s="412"/>
      <c r="W38" s="9"/>
      <c r="Y38" s="40">
        <f t="shared" si="6"/>
        <v>0</v>
      </c>
      <c r="Z38" s="40">
        <f t="shared" si="7"/>
        <v>0</v>
      </c>
    </row>
    <row r="39" spans="1:26" x14ac:dyDescent="0.25">
      <c r="A39" s="80">
        <f t="shared" si="8"/>
        <v>24</v>
      </c>
      <c r="B39" s="342">
        <f t="shared" si="0"/>
        <v>0</v>
      </c>
      <c r="C39" s="343"/>
      <c r="D39" s="116"/>
      <c r="E39" s="116"/>
      <c r="F39" s="4"/>
      <c r="G39" s="50"/>
      <c r="H39" s="70"/>
      <c r="I39" s="8"/>
      <c r="J39" s="411"/>
      <c r="K39" s="271" t="str">
        <f t="shared" si="1"/>
        <v xml:space="preserve"> </v>
      </c>
      <c r="L39" s="419"/>
      <c r="N39" s="40">
        <f t="shared" si="2"/>
        <v>0</v>
      </c>
      <c r="O39" s="40">
        <f t="shared" si="3"/>
        <v>0</v>
      </c>
      <c r="Q39" s="40">
        <f t="shared" si="4"/>
        <v>0</v>
      </c>
      <c r="R39" s="40">
        <f t="shared" si="5"/>
        <v>0</v>
      </c>
      <c r="V39" s="412"/>
      <c r="W39" s="9"/>
      <c r="Y39" s="40">
        <f t="shared" si="6"/>
        <v>0</v>
      </c>
      <c r="Z39" s="40">
        <f t="shared" si="7"/>
        <v>0</v>
      </c>
    </row>
    <row r="40" spans="1:26" x14ac:dyDescent="0.25">
      <c r="A40" s="80">
        <f t="shared" si="8"/>
        <v>25</v>
      </c>
      <c r="B40" s="342">
        <f t="shared" si="0"/>
        <v>0</v>
      </c>
      <c r="C40" s="343"/>
      <c r="D40" s="116"/>
      <c r="E40" s="116"/>
      <c r="F40" s="4"/>
      <c r="G40" s="50"/>
      <c r="H40" s="70"/>
      <c r="I40" s="8"/>
      <c r="J40" s="411"/>
      <c r="K40" s="271" t="str">
        <f t="shared" si="1"/>
        <v xml:space="preserve"> </v>
      </c>
      <c r="L40" s="419"/>
      <c r="N40" s="40">
        <f t="shared" si="2"/>
        <v>0</v>
      </c>
      <c r="O40" s="40">
        <f t="shared" si="3"/>
        <v>0</v>
      </c>
      <c r="Q40" s="40">
        <f t="shared" si="4"/>
        <v>0</v>
      </c>
      <c r="R40" s="40">
        <f t="shared" si="5"/>
        <v>0</v>
      </c>
      <c r="V40" s="412"/>
      <c r="W40" s="9"/>
      <c r="Y40" s="40">
        <f t="shared" si="6"/>
        <v>0</v>
      </c>
      <c r="Z40" s="40">
        <f t="shared" si="7"/>
        <v>0</v>
      </c>
    </row>
    <row r="41" spans="1:26" x14ac:dyDescent="0.25">
      <c r="A41" s="80">
        <f t="shared" si="8"/>
        <v>26</v>
      </c>
      <c r="B41" s="342">
        <f t="shared" si="0"/>
        <v>0</v>
      </c>
      <c r="C41" s="343"/>
      <c r="D41" s="116"/>
      <c r="E41" s="116"/>
      <c r="F41" s="4"/>
      <c r="G41" s="50"/>
      <c r="H41" s="70"/>
      <c r="I41" s="8"/>
      <c r="J41" s="411"/>
      <c r="K41" s="271" t="str">
        <f t="shared" si="1"/>
        <v xml:space="preserve"> </v>
      </c>
      <c r="L41" s="419"/>
      <c r="N41" s="40">
        <f t="shared" si="2"/>
        <v>0</v>
      </c>
      <c r="O41" s="40">
        <f t="shared" si="3"/>
        <v>0</v>
      </c>
      <c r="Q41" s="40">
        <f t="shared" si="4"/>
        <v>0</v>
      </c>
      <c r="R41" s="40">
        <f t="shared" si="5"/>
        <v>0</v>
      </c>
      <c r="V41" s="412"/>
      <c r="W41" s="9"/>
      <c r="Y41" s="40">
        <f t="shared" si="6"/>
        <v>0</v>
      </c>
      <c r="Z41" s="40">
        <f t="shared" si="7"/>
        <v>0</v>
      </c>
    </row>
    <row r="42" spans="1:26" x14ac:dyDescent="0.25">
      <c r="A42" s="80">
        <f t="shared" si="8"/>
        <v>27</v>
      </c>
      <c r="B42" s="342">
        <f t="shared" si="0"/>
        <v>0</v>
      </c>
      <c r="C42" s="343"/>
      <c r="D42" s="116"/>
      <c r="E42" s="116"/>
      <c r="F42" s="4"/>
      <c r="G42" s="50"/>
      <c r="H42" s="70"/>
      <c r="I42" s="8"/>
      <c r="J42" s="411"/>
      <c r="K42" s="271" t="str">
        <f t="shared" si="1"/>
        <v xml:space="preserve"> </v>
      </c>
      <c r="L42" s="419"/>
      <c r="N42" s="40">
        <f t="shared" si="2"/>
        <v>0</v>
      </c>
      <c r="O42" s="40">
        <f t="shared" si="3"/>
        <v>0</v>
      </c>
      <c r="Q42" s="40">
        <f t="shared" si="4"/>
        <v>0</v>
      </c>
      <c r="R42" s="40">
        <f t="shared" si="5"/>
        <v>0</v>
      </c>
      <c r="V42" s="412"/>
      <c r="W42" s="9"/>
      <c r="Y42" s="40">
        <f t="shared" si="6"/>
        <v>0</v>
      </c>
      <c r="Z42" s="40">
        <f t="shared" si="7"/>
        <v>0</v>
      </c>
    </row>
    <row r="43" spans="1:26" x14ac:dyDescent="0.25">
      <c r="A43" s="80">
        <f t="shared" si="8"/>
        <v>28</v>
      </c>
      <c r="B43" s="342">
        <f t="shared" si="0"/>
        <v>0</v>
      </c>
      <c r="C43" s="343"/>
      <c r="D43" s="116"/>
      <c r="E43" s="116"/>
      <c r="F43" s="4"/>
      <c r="G43" s="50"/>
      <c r="H43" s="70"/>
      <c r="I43" s="8"/>
      <c r="J43" s="411"/>
      <c r="K43" s="271" t="str">
        <f t="shared" si="1"/>
        <v xml:space="preserve"> </v>
      </c>
      <c r="L43" s="419"/>
      <c r="N43" s="40">
        <f t="shared" si="2"/>
        <v>0</v>
      </c>
      <c r="O43" s="40">
        <f t="shared" si="3"/>
        <v>0</v>
      </c>
      <c r="Q43" s="40">
        <f t="shared" si="4"/>
        <v>0</v>
      </c>
      <c r="R43" s="40">
        <f t="shared" si="5"/>
        <v>0</v>
      </c>
      <c r="V43" s="412"/>
      <c r="W43" s="9"/>
      <c r="Y43" s="40">
        <f t="shared" si="6"/>
        <v>0</v>
      </c>
      <c r="Z43" s="40">
        <f t="shared" si="7"/>
        <v>0</v>
      </c>
    </row>
    <row r="44" spans="1:26" x14ac:dyDescent="0.25">
      <c r="A44" s="80">
        <f t="shared" si="8"/>
        <v>29</v>
      </c>
      <c r="B44" s="342">
        <f t="shared" si="0"/>
        <v>0</v>
      </c>
      <c r="C44" s="343"/>
      <c r="D44" s="116"/>
      <c r="E44" s="116"/>
      <c r="F44" s="4"/>
      <c r="G44" s="50"/>
      <c r="H44" s="70"/>
      <c r="I44" s="8"/>
      <c r="J44" s="411"/>
      <c r="K44" s="271" t="str">
        <f t="shared" si="1"/>
        <v xml:space="preserve"> </v>
      </c>
      <c r="L44" s="419"/>
      <c r="N44" s="40">
        <f t="shared" si="2"/>
        <v>0</v>
      </c>
      <c r="O44" s="40">
        <f t="shared" si="3"/>
        <v>0</v>
      </c>
      <c r="Q44" s="40">
        <f t="shared" si="4"/>
        <v>0</v>
      </c>
      <c r="R44" s="40">
        <f t="shared" si="5"/>
        <v>0</v>
      </c>
      <c r="V44" s="412"/>
      <c r="W44" s="9"/>
      <c r="Y44" s="40">
        <f t="shared" si="6"/>
        <v>0</v>
      </c>
      <c r="Z44" s="40">
        <f t="shared" si="7"/>
        <v>0</v>
      </c>
    </row>
    <row r="45" spans="1:26" x14ac:dyDescent="0.25">
      <c r="A45" s="80">
        <f t="shared" si="8"/>
        <v>30</v>
      </c>
      <c r="B45" s="342">
        <f t="shared" si="0"/>
        <v>0</v>
      </c>
      <c r="C45" s="343"/>
      <c r="D45" s="116"/>
      <c r="E45" s="116"/>
      <c r="F45" s="4"/>
      <c r="G45" s="50"/>
      <c r="H45" s="70"/>
      <c r="I45" s="8"/>
      <c r="J45" s="411"/>
      <c r="K45" s="271" t="str">
        <f t="shared" si="1"/>
        <v xml:space="preserve"> </v>
      </c>
      <c r="L45" s="419"/>
      <c r="N45" s="40">
        <f t="shared" si="2"/>
        <v>0</v>
      </c>
      <c r="O45" s="40">
        <f t="shared" si="3"/>
        <v>0</v>
      </c>
      <c r="Q45" s="40">
        <f t="shared" si="4"/>
        <v>0</v>
      </c>
      <c r="R45" s="40">
        <f t="shared" si="5"/>
        <v>0</v>
      </c>
      <c r="V45" s="412"/>
      <c r="W45" s="9"/>
      <c r="Y45" s="40">
        <f t="shared" si="6"/>
        <v>0</v>
      </c>
      <c r="Z45" s="40">
        <f t="shared" si="7"/>
        <v>0</v>
      </c>
    </row>
    <row r="46" spans="1:26" x14ac:dyDescent="0.25">
      <c r="A46" s="80">
        <f t="shared" si="8"/>
        <v>31</v>
      </c>
      <c r="B46" s="342">
        <f t="shared" si="0"/>
        <v>0</v>
      </c>
      <c r="C46" s="343"/>
      <c r="D46" s="116"/>
      <c r="E46" s="116"/>
      <c r="F46" s="4"/>
      <c r="G46" s="50"/>
      <c r="H46" s="70"/>
      <c r="I46" s="8"/>
      <c r="J46" s="411"/>
      <c r="K46" s="271" t="str">
        <f t="shared" si="1"/>
        <v xml:space="preserve"> </v>
      </c>
      <c r="L46" s="419"/>
      <c r="N46" s="40">
        <f t="shared" si="2"/>
        <v>0</v>
      </c>
      <c r="O46" s="40">
        <f t="shared" si="3"/>
        <v>0</v>
      </c>
      <c r="Q46" s="40">
        <f t="shared" si="4"/>
        <v>0</v>
      </c>
      <c r="R46" s="40">
        <f t="shared" si="5"/>
        <v>0</v>
      </c>
      <c r="V46" s="412"/>
      <c r="W46" s="9"/>
      <c r="Y46" s="40">
        <f t="shared" si="6"/>
        <v>0</v>
      </c>
      <c r="Z46" s="40">
        <f t="shared" si="7"/>
        <v>0</v>
      </c>
    </row>
    <row r="47" spans="1:26" x14ac:dyDescent="0.25">
      <c r="A47" s="80">
        <f t="shared" si="8"/>
        <v>32</v>
      </c>
      <c r="B47" s="342">
        <f t="shared" si="0"/>
        <v>0</v>
      </c>
      <c r="C47" s="343"/>
      <c r="D47" s="116"/>
      <c r="E47" s="116"/>
      <c r="F47" s="4"/>
      <c r="G47" s="50"/>
      <c r="H47" s="70"/>
      <c r="I47" s="8"/>
      <c r="J47" s="411"/>
      <c r="K47" s="271" t="str">
        <f t="shared" si="1"/>
        <v xml:space="preserve"> </v>
      </c>
      <c r="L47" s="419"/>
      <c r="N47" s="40">
        <f t="shared" si="2"/>
        <v>0</v>
      </c>
      <c r="O47" s="40">
        <f t="shared" si="3"/>
        <v>0</v>
      </c>
      <c r="Q47" s="40">
        <f t="shared" si="4"/>
        <v>0</v>
      </c>
      <c r="R47" s="40">
        <f t="shared" si="5"/>
        <v>0</v>
      </c>
      <c r="V47" s="412"/>
      <c r="W47" s="9"/>
      <c r="Y47" s="40">
        <f t="shared" si="6"/>
        <v>0</v>
      </c>
      <c r="Z47" s="40">
        <f t="shared" si="7"/>
        <v>0</v>
      </c>
    </row>
    <row r="48" spans="1:26" x14ac:dyDescent="0.25">
      <c r="A48" s="80">
        <f t="shared" si="8"/>
        <v>33</v>
      </c>
      <c r="B48" s="342">
        <f t="shared" si="0"/>
        <v>0</v>
      </c>
      <c r="C48" s="343"/>
      <c r="D48" s="116"/>
      <c r="E48" s="116"/>
      <c r="F48" s="4"/>
      <c r="G48" s="50"/>
      <c r="H48" s="70"/>
      <c r="I48" s="8"/>
      <c r="J48" s="411"/>
      <c r="K48" s="271" t="str">
        <f t="shared" si="1"/>
        <v xml:space="preserve"> </v>
      </c>
      <c r="L48" s="419"/>
      <c r="N48" s="40">
        <f t="shared" si="2"/>
        <v>0</v>
      </c>
      <c r="O48" s="40">
        <f t="shared" si="3"/>
        <v>0</v>
      </c>
      <c r="Q48" s="40">
        <f t="shared" si="4"/>
        <v>0</v>
      </c>
      <c r="R48" s="40">
        <f t="shared" si="5"/>
        <v>0</v>
      </c>
      <c r="V48" s="412"/>
      <c r="W48" s="9"/>
      <c r="Y48" s="40">
        <f t="shared" si="6"/>
        <v>0</v>
      </c>
      <c r="Z48" s="40">
        <f t="shared" si="7"/>
        <v>0</v>
      </c>
    </row>
    <row r="49" spans="1:26" x14ac:dyDescent="0.25">
      <c r="A49" s="80">
        <f t="shared" si="8"/>
        <v>34</v>
      </c>
      <c r="B49" s="342">
        <f t="shared" si="0"/>
        <v>0</v>
      </c>
      <c r="C49" s="343"/>
      <c r="D49" s="116"/>
      <c r="E49" s="116"/>
      <c r="F49" s="4"/>
      <c r="G49" s="50"/>
      <c r="H49" s="70"/>
      <c r="I49" s="8"/>
      <c r="J49" s="411"/>
      <c r="K49" s="271" t="str">
        <f t="shared" si="1"/>
        <v xml:space="preserve"> </v>
      </c>
      <c r="L49" s="419"/>
      <c r="N49" s="40">
        <f t="shared" si="2"/>
        <v>0</v>
      </c>
      <c r="O49" s="40">
        <f t="shared" si="3"/>
        <v>0</v>
      </c>
      <c r="Q49" s="40">
        <f t="shared" si="4"/>
        <v>0</v>
      </c>
      <c r="R49" s="40">
        <f t="shared" si="5"/>
        <v>0</v>
      </c>
      <c r="V49" s="412"/>
      <c r="W49" s="9"/>
      <c r="Y49" s="40">
        <f t="shared" si="6"/>
        <v>0</v>
      </c>
      <c r="Z49" s="40">
        <f t="shared" si="7"/>
        <v>0</v>
      </c>
    </row>
    <row r="50" spans="1:26" x14ac:dyDescent="0.25">
      <c r="A50" s="80">
        <f t="shared" si="8"/>
        <v>35</v>
      </c>
      <c r="B50" s="342">
        <f t="shared" si="0"/>
        <v>0</v>
      </c>
      <c r="C50" s="343"/>
      <c r="D50" s="116"/>
      <c r="E50" s="116"/>
      <c r="F50" s="4"/>
      <c r="G50" s="50"/>
      <c r="H50" s="70"/>
      <c r="I50" s="8"/>
      <c r="J50" s="411"/>
      <c r="K50" s="271" t="str">
        <f t="shared" si="1"/>
        <v xml:space="preserve"> </v>
      </c>
      <c r="L50" s="419"/>
      <c r="N50" s="40">
        <f t="shared" si="2"/>
        <v>0</v>
      </c>
      <c r="O50" s="40">
        <f t="shared" si="3"/>
        <v>0</v>
      </c>
      <c r="Q50" s="40">
        <f t="shared" si="4"/>
        <v>0</v>
      </c>
      <c r="R50" s="40">
        <f t="shared" si="5"/>
        <v>0</v>
      </c>
      <c r="V50" s="412"/>
      <c r="W50" s="9"/>
      <c r="Y50" s="40">
        <f t="shared" si="6"/>
        <v>0</v>
      </c>
      <c r="Z50" s="40">
        <f t="shared" si="7"/>
        <v>0</v>
      </c>
    </row>
    <row r="51" spans="1:26" x14ac:dyDescent="0.25">
      <c r="A51" s="80">
        <f t="shared" si="8"/>
        <v>36</v>
      </c>
      <c r="B51" s="342">
        <f t="shared" si="0"/>
        <v>0</v>
      </c>
      <c r="C51" s="343"/>
      <c r="D51" s="116"/>
      <c r="E51" s="116"/>
      <c r="F51" s="4"/>
      <c r="G51" s="50"/>
      <c r="H51" s="70"/>
      <c r="I51" s="8"/>
      <c r="J51" s="411"/>
      <c r="K51" s="271" t="str">
        <f t="shared" si="1"/>
        <v xml:space="preserve"> </v>
      </c>
      <c r="L51" s="419"/>
      <c r="N51" s="40">
        <f t="shared" si="2"/>
        <v>0</v>
      </c>
      <c r="O51" s="40">
        <f t="shared" si="3"/>
        <v>0</v>
      </c>
      <c r="Q51" s="40">
        <f t="shared" si="4"/>
        <v>0</v>
      </c>
      <c r="R51" s="40">
        <f t="shared" si="5"/>
        <v>0</v>
      </c>
      <c r="V51" s="412"/>
      <c r="W51" s="9"/>
      <c r="Y51" s="40">
        <f t="shared" si="6"/>
        <v>0</v>
      </c>
      <c r="Z51" s="40">
        <f t="shared" si="7"/>
        <v>0</v>
      </c>
    </row>
    <row r="52" spans="1:26" x14ac:dyDescent="0.25">
      <c r="A52" s="80">
        <f t="shared" si="8"/>
        <v>37</v>
      </c>
      <c r="B52" s="342">
        <f t="shared" si="0"/>
        <v>0</v>
      </c>
      <c r="C52" s="343"/>
      <c r="D52" s="116"/>
      <c r="E52" s="116"/>
      <c r="F52" s="4"/>
      <c r="G52" s="50"/>
      <c r="H52" s="70"/>
      <c r="I52" s="8"/>
      <c r="J52" s="411"/>
      <c r="K52" s="271" t="str">
        <f t="shared" si="1"/>
        <v xml:space="preserve"> </v>
      </c>
      <c r="L52" s="419"/>
      <c r="N52" s="40">
        <f t="shared" si="2"/>
        <v>0</v>
      </c>
      <c r="O52" s="40">
        <f t="shared" si="3"/>
        <v>0</v>
      </c>
      <c r="Q52" s="40">
        <f t="shared" si="4"/>
        <v>0</v>
      </c>
      <c r="R52" s="40">
        <f t="shared" si="5"/>
        <v>0</v>
      </c>
      <c r="V52" s="412"/>
      <c r="W52" s="9"/>
      <c r="Y52" s="40">
        <f t="shared" si="6"/>
        <v>0</v>
      </c>
      <c r="Z52" s="40">
        <f t="shared" si="7"/>
        <v>0</v>
      </c>
    </row>
    <row r="53" spans="1:26" x14ac:dyDescent="0.25">
      <c r="A53" s="80">
        <f t="shared" si="8"/>
        <v>38</v>
      </c>
      <c r="B53" s="342">
        <f t="shared" si="0"/>
        <v>0</v>
      </c>
      <c r="C53" s="343"/>
      <c r="D53" s="116"/>
      <c r="E53" s="116"/>
      <c r="F53" s="4"/>
      <c r="G53" s="50"/>
      <c r="H53" s="70"/>
      <c r="I53" s="8"/>
      <c r="J53" s="411"/>
      <c r="K53" s="271" t="str">
        <f t="shared" si="1"/>
        <v xml:space="preserve"> </v>
      </c>
      <c r="L53" s="419"/>
      <c r="N53" s="40">
        <f t="shared" si="2"/>
        <v>0</v>
      </c>
      <c r="O53" s="40">
        <f t="shared" si="3"/>
        <v>0</v>
      </c>
      <c r="Q53" s="40">
        <f t="shared" si="4"/>
        <v>0</v>
      </c>
      <c r="R53" s="40">
        <f t="shared" si="5"/>
        <v>0</v>
      </c>
      <c r="V53" s="412"/>
      <c r="W53" s="9"/>
      <c r="Y53" s="40">
        <f t="shared" si="6"/>
        <v>0</v>
      </c>
      <c r="Z53" s="40">
        <f t="shared" si="7"/>
        <v>0</v>
      </c>
    </row>
    <row r="54" spans="1:26" x14ac:dyDescent="0.25">
      <c r="A54" s="80">
        <f t="shared" si="8"/>
        <v>39</v>
      </c>
      <c r="B54" s="342">
        <f t="shared" si="0"/>
        <v>0</v>
      </c>
      <c r="C54" s="343"/>
      <c r="D54" s="116"/>
      <c r="E54" s="116"/>
      <c r="F54" s="4"/>
      <c r="G54" s="50"/>
      <c r="H54" s="70"/>
      <c r="I54" s="8"/>
      <c r="J54" s="411"/>
      <c r="K54" s="271" t="str">
        <f t="shared" si="1"/>
        <v xml:space="preserve"> </v>
      </c>
      <c r="L54" s="419"/>
      <c r="N54" s="40">
        <f t="shared" si="2"/>
        <v>0</v>
      </c>
      <c r="O54" s="40">
        <f t="shared" si="3"/>
        <v>0</v>
      </c>
      <c r="Q54" s="40">
        <f t="shared" si="4"/>
        <v>0</v>
      </c>
      <c r="R54" s="40">
        <f t="shared" si="5"/>
        <v>0</v>
      </c>
      <c r="V54" s="412"/>
      <c r="W54" s="9"/>
      <c r="Y54" s="40">
        <f t="shared" si="6"/>
        <v>0</v>
      </c>
      <c r="Z54" s="40">
        <f t="shared" si="7"/>
        <v>0</v>
      </c>
    </row>
    <row r="55" spans="1:26" x14ac:dyDescent="0.25">
      <c r="A55" s="80">
        <f t="shared" si="8"/>
        <v>40</v>
      </c>
      <c r="B55" s="342">
        <f t="shared" si="0"/>
        <v>0</v>
      </c>
      <c r="C55" s="343"/>
      <c r="D55" s="116"/>
      <c r="E55" s="116"/>
      <c r="F55" s="4"/>
      <c r="G55" s="50"/>
      <c r="H55" s="70"/>
      <c r="I55" s="8"/>
      <c r="J55" s="411"/>
      <c r="K55" s="271" t="str">
        <f t="shared" si="1"/>
        <v xml:space="preserve"> </v>
      </c>
      <c r="L55" s="419"/>
      <c r="N55" s="40">
        <f t="shared" si="2"/>
        <v>0</v>
      </c>
      <c r="O55" s="40">
        <f t="shared" si="3"/>
        <v>0</v>
      </c>
      <c r="Q55" s="40">
        <f t="shared" si="4"/>
        <v>0</v>
      </c>
      <c r="R55" s="40">
        <f t="shared" si="5"/>
        <v>0</v>
      </c>
      <c r="V55" s="412"/>
      <c r="W55" s="9"/>
      <c r="Y55" s="40">
        <f t="shared" si="6"/>
        <v>0</v>
      </c>
      <c r="Z55" s="40">
        <f t="shared" si="7"/>
        <v>0</v>
      </c>
    </row>
    <row r="56" spans="1:26" x14ac:dyDescent="0.25">
      <c r="A56" s="80">
        <f t="shared" si="8"/>
        <v>41</v>
      </c>
      <c r="B56" s="342">
        <f t="shared" si="0"/>
        <v>0</v>
      </c>
      <c r="C56" s="343"/>
      <c r="D56" s="116"/>
      <c r="E56" s="116"/>
      <c r="F56" s="4"/>
      <c r="G56" s="50"/>
      <c r="H56" s="70"/>
      <c r="I56" s="8"/>
      <c r="J56" s="411"/>
      <c r="K56" s="271" t="str">
        <f t="shared" si="1"/>
        <v xml:space="preserve"> </v>
      </c>
      <c r="L56" s="419"/>
      <c r="N56" s="40">
        <f t="shared" si="2"/>
        <v>0</v>
      </c>
      <c r="O56" s="40">
        <f t="shared" si="3"/>
        <v>0</v>
      </c>
      <c r="Q56" s="40">
        <f t="shared" si="4"/>
        <v>0</v>
      </c>
      <c r="R56" s="40">
        <f t="shared" si="5"/>
        <v>0</v>
      </c>
      <c r="V56" s="412"/>
      <c r="W56" s="9"/>
      <c r="Y56" s="40">
        <f t="shared" si="6"/>
        <v>0</v>
      </c>
      <c r="Z56" s="40">
        <f t="shared" si="7"/>
        <v>0</v>
      </c>
    </row>
    <row r="57" spans="1:26" x14ac:dyDescent="0.25">
      <c r="A57" s="80">
        <f t="shared" si="8"/>
        <v>42</v>
      </c>
      <c r="B57" s="342">
        <f t="shared" si="0"/>
        <v>0</v>
      </c>
      <c r="C57" s="343"/>
      <c r="D57" s="116"/>
      <c r="E57" s="116"/>
      <c r="F57" s="4"/>
      <c r="G57" s="50"/>
      <c r="H57" s="70"/>
      <c r="I57" s="8"/>
      <c r="J57" s="411"/>
      <c r="K57" s="271" t="str">
        <f t="shared" si="1"/>
        <v xml:space="preserve"> </v>
      </c>
      <c r="L57" s="419"/>
      <c r="N57" s="40">
        <f t="shared" si="2"/>
        <v>0</v>
      </c>
      <c r="O57" s="40">
        <f t="shared" si="3"/>
        <v>0</v>
      </c>
      <c r="Q57" s="40">
        <f t="shared" si="4"/>
        <v>0</v>
      </c>
      <c r="R57" s="40">
        <f t="shared" si="5"/>
        <v>0</v>
      </c>
      <c r="V57" s="412"/>
      <c r="W57" s="9"/>
      <c r="Y57" s="40">
        <f t="shared" si="6"/>
        <v>0</v>
      </c>
      <c r="Z57" s="40">
        <f t="shared" si="7"/>
        <v>0</v>
      </c>
    </row>
    <row r="58" spans="1:26" x14ac:dyDescent="0.25">
      <c r="A58" s="80">
        <f t="shared" si="8"/>
        <v>43</v>
      </c>
      <c r="B58" s="342">
        <f t="shared" si="0"/>
        <v>0</v>
      </c>
      <c r="C58" s="343"/>
      <c r="D58" s="116"/>
      <c r="E58" s="116"/>
      <c r="F58" s="4"/>
      <c r="G58" s="50"/>
      <c r="H58" s="70"/>
      <c r="I58" s="8"/>
      <c r="J58" s="411"/>
      <c r="K58" s="271" t="str">
        <f t="shared" si="1"/>
        <v xml:space="preserve"> </v>
      </c>
      <c r="L58" s="419"/>
      <c r="N58" s="40">
        <f t="shared" si="2"/>
        <v>0</v>
      </c>
      <c r="O58" s="40">
        <f t="shared" si="3"/>
        <v>0</v>
      </c>
      <c r="Q58" s="40">
        <f t="shared" si="4"/>
        <v>0</v>
      </c>
      <c r="R58" s="40">
        <f t="shared" si="5"/>
        <v>0</v>
      </c>
      <c r="V58" s="412"/>
      <c r="W58" s="9"/>
      <c r="Y58" s="40">
        <f t="shared" si="6"/>
        <v>0</v>
      </c>
      <c r="Z58" s="40">
        <f t="shared" si="7"/>
        <v>0</v>
      </c>
    </row>
    <row r="59" spans="1:26" x14ac:dyDescent="0.25">
      <c r="A59" s="80">
        <f t="shared" si="8"/>
        <v>44</v>
      </c>
      <c r="B59" s="342">
        <f t="shared" si="0"/>
        <v>0</v>
      </c>
      <c r="C59" s="343"/>
      <c r="D59" s="116"/>
      <c r="E59" s="116"/>
      <c r="F59" s="4"/>
      <c r="G59" s="50"/>
      <c r="H59" s="70"/>
      <c r="I59" s="8"/>
      <c r="J59" s="411"/>
      <c r="K59" s="271" t="str">
        <f t="shared" si="1"/>
        <v xml:space="preserve"> </v>
      </c>
      <c r="L59" s="419"/>
      <c r="N59" s="40">
        <f t="shared" si="2"/>
        <v>0</v>
      </c>
      <c r="O59" s="40">
        <f t="shared" si="3"/>
        <v>0</v>
      </c>
      <c r="Q59" s="40">
        <f t="shared" si="4"/>
        <v>0</v>
      </c>
      <c r="R59" s="40">
        <f t="shared" si="5"/>
        <v>0</v>
      </c>
      <c r="V59" s="412"/>
      <c r="W59" s="9"/>
      <c r="Y59" s="40">
        <f t="shared" si="6"/>
        <v>0</v>
      </c>
      <c r="Z59" s="40">
        <f t="shared" si="7"/>
        <v>0</v>
      </c>
    </row>
    <row r="60" spans="1:26" x14ac:dyDescent="0.25">
      <c r="A60" s="80">
        <f t="shared" si="8"/>
        <v>45</v>
      </c>
      <c r="B60" s="342">
        <f t="shared" si="0"/>
        <v>0</v>
      </c>
      <c r="C60" s="343"/>
      <c r="D60" s="116"/>
      <c r="E60" s="116"/>
      <c r="F60" s="4"/>
      <c r="G60" s="50"/>
      <c r="H60" s="70"/>
      <c r="I60" s="8"/>
      <c r="J60" s="411"/>
      <c r="K60" s="271" t="str">
        <f t="shared" si="1"/>
        <v xml:space="preserve"> </v>
      </c>
      <c r="L60" s="419"/>
      <c r="N60" s="40">
        <f t="shared" si="2"/>
        <v>0</v>
      </c>
      <c r="O60" s="40">
        <f t="shared" si="3"/>
        <v>0</v>
      </c>
      <c r="Q60" s="40">
        <f t="shared" si="4"/>
        <v>0</v>
      </c>
      <c r="R60" s="40">
        <f t="shared" si="5"/>
        <v>0</v>
      </c>
      <c r="V60" s="412"/>
      <c r="W60" s="9"/>
      <c r="Y60" s="40">
        <f t="shared" si="6"/>
        <v>0</v>
      </c>
      <c r="Z60" s="40">
        <f t="shared" si="7"/>
        <v>0</v>
      </c>
    </row>
    <row r="61" spans="1:26" x14ac:dyDescent="0.25">
      <c r="A61" s="80">
        <f t="shared" si="8"/>
        <v>46</v>
      </c>
      <c r="B61" s="342">
        <f t="shared" si="0"/>
        <v>0</v>
      </c>
      <c r="C61" s="343"/>
      <c r="D61" s="116"/>
      <c r="E61" s="116"/>
      <c r="F61" s="4"/>
      <c r="G61" s="50"/>
      <c r="H61" s="70"/>
      <c r="I61" s="8"/>
      <c r="J61" s="411"/>
      <c r="K61" s="271" t="str">
        <f t="shared" si="1"/>
        <v xml:space="preserve"> </v>
      </c>
      <c r="L61" s="419"/>
      <c r="N61" s="40">
        <f t="shared" si="2"/>
        <v>0</v>
      </c>
      <c r="O61" s="40">
        <f t="shared" si="3"/>
        <v>0</v>
      </c>
      <c r="Q61" s="40">
        <f t="shared" si="4"/>
        <v>0</v>
      </c>
      <c r="R61" s="40">
        <f t="shared" si="5"/>
        <v>0</v>
      </c>
      <c r="V61" s="412"/>
      <c r="W61" s="9"/>
      <c r="Y61" s="40">
        <f t="shared" si="6"/>
        <v>0</v>
      </c>
      <c r="Z61" s="40">
        <f t="shared" si="7"/>
        <v>0</v>
      </c>
    </row>
    <row r="62" spans="1:26" x14ac:dyDescent="0.25">
      <c r="A62" s="80">
        <f t="shared" si="8"/>
        <v>47</v>
      </c>
      <c r="B62" s="342">
        <f t="shared" si="0"/>
        <v>0</v>
      </c>
      <c r="C62" s="343"/>
      <c r="D62" s="116"/>
      <c r="E62" s="116"/>
      <c r="F62" s="4"/>
      <c r="G62" s="50"/>
      <c r="H62" s="70"/>
      <c r="I62" s="8"/>
      <c r="J62" s="411"/>
      <c r="K62" s="271" t="str">
        <f t="shared" si="1"/>
        <v xml:space="preserve"> </v>
      </c>
      <c r="L62" s="419"/>
      <c r="N62" s="40">
        <f t="shared" si="2"/>
        <v>0</v>
      </c>
      <c r="O62" s="40">
        <f t="shared" si="3"/>
        <v>0</v>
      </c>
      <c r="Q62" s="40">
        <f t="shared" si="4"/>
        <v>0</v>
      </c>
      <c r="R62" s="40">
        <f t="shared" si="5"/>
        <v>0</v>
      </c>
      <c r="V62" s="412"/>
      <c r="W62" s="9"/>
      <c r="Y62" s="40">
        <f t="shared" si="6"/>
        <v>0</v>
      </c>
      <c r="Z62" s="40">
        <f t="shared" si="7"/>
        <v>0</v>
      </c>
    </row>
    <row r="63" spans="1:26" x14ac:dyDescent="0.25">
      <c r="A63" s="80">
        <f t="shared" si="8"/>
        <v>48</v>
      </c>
      <c r="B63" s="342">
        <f t="shared" si="0"/>
        <v>0</v>
      </c>
      <c r="C63" s="343"/>
      <c r="D63" s="116"/>
      <c r="E63" s="116"/>
      <c r="F63" s="4"/>
      <c r="G63" s="50"/>
      <c r="H63" s="70"/>
      <c r="I63" s="8"/>
      <c r="J63" s="411"/>
      <c r="K63" s="271" t="str">
        <f t="shared" si="1"/>
        <v xml:space="preserve"> </v>
      </c>
      <c r="L63" s="419"/>
      <c r="N63" s="40">
        <f t="shared" si="2"/>
        <v>0</v>
      </c>
      <c r="O63" s="40">
        <f t="shared" si="3"/>
        <v>0</v>
      </c>
      <c r="Q63" s="40">
        <f t="shared" si="4"/>
        <v>0</v>
      </c>
      <c r="R63" s="40">
        <f t="shared" si="5"/>
        <v>0</v>
      </c>
      <c r="V63" s="412"/>
      <c r="W63" s="9"/>
      <c r="Y63" s="40">
        <f t="shared" si="6"/>
        <v>0</v>
      </c>
      <c r="Z63" s="40">
        <f t="shared" si="7"/>
        <v>0</v>
      </c>
    </row>
    <row r="64" spans="1:26" x14ac:dyDescent="0.25">
      <c r="A64" s="80">
        <f t="shared" si="8"/>
        <v>49</v>
      </c>
      <c r="B64" s="342">
        <f t="shared" si="0"/>
        <v>0</v>
      </c>
      <c r="C64" s="343"/>
      <c r="D64" s="116"/>
      <c r="E64" s="116"/>
      <c r="F64" s="4"/>
      <c r="G64" s="50"/>
      <c r="H64" s="70"/>
      <c r="I64" s="8"/>
      <c r="J64" s="411"/>
      <c r="K64" s="271" t="str">
        <f t="shared" si="1"/>
        <v xml:space="preserve"> </v>
      </c>
      <c r="L64" s="419"/>
      <c r="N64" s="40">
        <f t="shared" si="2"/>
        <v>0</v>
      </c>
      <c r="O64" s="40">
        <f t="shared" si="3"/>
        <v>0</v>
      </c>
      <c r="Q64" s="40">
        <f t="shared" si="4"/>
        <v>0</v>
      </c>
      <c r="R64" s="40">
        <f t="shared" si="5"/>
        <v>0</v>
      </c>
      <c r="V64" s="412"/>
      <c r="W64" s="9"/>
      <c r="Y64" s="40">
        <f t="shared" si="6"/>
        <v>0</v>
      </c>
      <c r="Z64" s="40">
        <f t="shared" si="7"/>
        <v>0</v>
      </c>
    </row>
    <row r="65" spans="1:26" x14ac:dyDescent="0.25">
      <c r="A65" s="80">
        <f t="shared" si="8"/>
        <v>50</v>
      </c>
      <c r="B65" s="342">
        <f t="shared" si="0"/>
        <v>0</v>
      </c>
      <c r="C65" s="343"/>
      <c r="D65" s="116"/>
      <c r="E65" s="116"/>
      <c r="F65" s="4"/>
      <c r="G65" s="50"/>
      <c r="H65" s="70"/>
      <c r="I65" s="8"/>
      <c r="J65" s="411"/>
      <c r="K65" s="271" t="str">
        <f t="shared" si="1"/>
        <v xml:space="preserve"> </v>
      </c>
      <c r="L65" s="419"/>
      <c r="N65" s="40">
        <f t="shared" si="2"/>
        <v>0</v>
      </c>
      <c r="O65" s="40">
        <f t="shared" si="3"/>
        <v>0</v>
      </c>
      <c r="Q65" s="40">
        <f t="shared" si="4"/>
        <v>0</v>
      </c>
      <c r="R65" s="40">
        <f t="shared" si="5"/>
        <v>0</v>
      </c>
      <c r="V65" s="412"/>
      <c r="W65" s="9"/>
      <c r="Y65" s="40">
        <f t="shared" si="6"/>
        <v>0</v>
      </c>
      <c r="Z65" s="40">
        <f t="shared" si="7"/>
        <v>0</v>
      </c>
    </row>
    <row r="66" spans="1:26" x14ac:dyDescent="0.25">
      <c r="A66" s="80">
        <f t="shared" si="8"/>
        <v>51</v>
      </c>
      <c r="B66" s="342">
        <f t="shared" si="0"/>
        <v>0</v>
      </c>
      <c r="C66" s="343"/>
      <c r="D66" s="116"/>
      <c r="E66" s="116"/>
      <c r="F66" s="4"/>
      <c r="G66" s="50"/>
      <c r="H66" s="70"/>
      <c r="I66" s="8"/>
      <c r="J66" s="411"/>
      <c r="K66" s="271" t="str">
        <f t="shared" si="1"/>
        <v xml:space="preserve"> </v>
      </c>
      <c r="L66" s="419"/>
      <c r="N66" s="40">
        <f t="shared" si="2"/>
        <v>0</v>
      </c>
      <c r="O66" s="40">
        <f t="shared" si="3"/>
        <v>0</v>
      </c>
      <c r="Q66" s="40">
        <f t="shared" si="4"/>
        <v>0</v>
      </c>
      <c r="R66" s="40">
        <f t="shared" si="5"/>
        <v>0</v>
      </c>
      <c r="V66" s="412"/>
      <c r="W66" s="9"/>
      <c r="Y66" s="40">
        <f t="shared" si="6"/>
        <v>0</v>
      </c>
      <c r="Z66" s="40">
        <f t="shared" si="7"/>
        <v>0</v>
      </c>
    </row>
    <row r="67" spans="1:26" x14ac:dyDescent="0.25">
      <c r="A67" s="80">
        <f t="shared" si="8"/>
        <v>52</v>
      </c>
      <c r="B67" s="342">
        <f t="shared" si="0"/>
        <v>0</v>
      </c>
      <c r="C67" s="343"/>
      <c r="D67" s="116"/>
      <c r="E67" s="116"/>
      <c r="F67" s="4"/>
      <c r="G67" s="50"/>
      <c r="H67" s="70"/>
      <c r="I67" s="8"/>
      <c r="J67" s="411"/>
      <c r="K67" s="271" t="str">
        <f t="shared" si="1"/>
        <v xml:space="preserve"> </v>
      </c>
      <c r="L67" s="419"/>
      <c r="N67" s="40">
        <f t="shared" si="2"/>
        <v>0</v>
      </c>
      <c r="O67" s="40">
        <f t="shared" si="3"/>
        <v>0</v>
      </c>
      <c r="Q67" s="40">
        <f t="shared" si="4"/>
        <v>0</v>
      </c>
      <c r="R67" s="40">
        <f t="shared" si="5"/>
        <v>0</v>
      </c>
      <c r="V67" s="412"/>
      <c r="W67" s="9"/>
      <c r="Y67" s="40">
        <f t="shared" si="6"/>
        <v>0</v>
      </c>
      <c r="Z67" s="40">
        <f t="shared" si="7"/>
        <v>0</v>
      </c>
    </row>
    <row r="68" spans="1:26" x14ac:dyDescent="0.25">
      <c r="A68" s="80">
        <f t="shared" si="8"/>
        <v>53</v>
      </c>
      <c r="B68" s="342">
        <f t="shared" si="0"/>
        <v>0</v>
      </c>
      <c r="C68" s="343"/>
      <c r="D68" s="116"/>
      <c r="E68" s="116"/>
      <c r="F68" s="4"/>
      <c r="G68" s="50"/>
      <c r="H68" s="70"/>
      <c r="I68" s="8"/>
      <c r="J68" s="411"/>
      <c r="K68" s="271" t="str">
        <f t="shared" si="1"/>
        <v xml:space="preserve"> </v>
      </c>
      <c r="L68" s="419"/>
      <c r="N68" s="40">
        <f t="shared" si="2"/>
        <v>0</v>
      </c>
      <c r="O68" s="40">
        <f t="shared" si="3"/>
        <v>0</v>
      </c>
      <c r="Q68" s="40">
        <f t="shared" si="4"/>
        <v>0</v>
      </c>
      <c r="R68" s="40">
        <f t="shared" si="5"/>
        <v>0</v>
      </c>
      <c r="V68" s="412"/>
      <c r="W68" s="9"/>
      <c r="Y68" s="40">
        <f t="shared" si="6"/>
        <v>0</v>
      </c>
      <c r="Z68" s="40">
        <f t="shared" si="7"/>
        <v>0</v>
      </c>
    </row>
    <row r="69" spans="1:26" x14ac:dyDescent="0.25">
      <c r="A69" s="80">
        <f t="shared" si="8"/>
        <v>54</v>
      </c>
      <c r="B69" s="342">
        <f t="shared" si="0"/>
        <v>0</v>
      </c>
      <c r="C69" s="343"/>
      <c r="D69" s="116"/>
      <c r="E69" s="116"/>
      <c r="F69" s="4"/>
      <c r="G69" s="50"/>
      <c r="H69" s="70"/>
      <c r="I69" s="8"/>
      <c r="J69" s="411"/>
      <c r="K69" s="271" t="str">
        <f t="shared" si="1"/>
        <v xml:space="preserve"> </v>
      </c>
      <c r="L69" s="419"/>
      <c r="N69" s="40">
        <f t="shared" si="2"/>
        <v>0</v>
      </c>
      <c r="O69" s="40">
        <f t="shared" si="3"/>
        <v>0</v>
      </c>
      <c r="Q69" s="40">
        <f t="shared" si="4"/>
        <v>0</v>
      </c>
      <c r="R69" s="40">
        <f t="shared" si="5"/>
        <v>0</v>
      </c>
      <c r="V69" s="412"/>
      <c r="W69" s="9"/>
      <c r="Y69" s="40">
        <f t="shared" si="6"/>
        <v>0</v>
      </c>
      <c r="Z69" s="40">
        <f t="shared" si="7"/>
        <v>0</v>
      </c>
    </row>
    <row r="70" spans="1:26" x14ac:dyDescent="0.25">
      <c r="A70" s="80">
        <f t="shared" si="8"/>
        <v>55</v>
      </c>
      <c r="B70" s="342">
        <f t="shared" si="0"/>
        <v>0</v>
      </c>
      <c r="C70" s="343"/>
      <c r="D70" s="116"/>
      <c r="E70" s="116"/>
      <c r="F70" s="4"/>
      <c r="G70" s="50"/>
      <c r="H70" s="70"/>
      <c r="I70" s="8"/>
      <c r="J70" s="411"/>
      <c r="K70" s="271" t="str">
        <f t="shared" si="1"/>
        <v xml:space="preserve"> </v>
      </c>
      <c r="L70" s="419"/>
      <c r="N70" s="40">
        <f t="shared" si="2"/>
        <v>0</v>
      </c>
      <c r="O70" s="40">
        <f t="shared" si="3"/>
        <v>0</v>
      </c>
      <c r="Q70" s="40">
        <f t="shared" si="4"/>
        <v>0</v>
      </c>
      <c r="R70" s="40">
        <f t="shared" si="5"/>
        <v>0</v>
      </c>
      <c r="V70" s="412"/>
      <c r="W70" s="9"/>
      <c r="Y70" s="40">
        <f t="shared" si="6"/>
        <v>0</v>
      </c>
      <c r="Z70" s="40">
        <f t="shared" si="7"/>
        <v>0</v>
      </c>
    </row>
    <row r="71" spans="1:26" x14ac:dyDescent="0.25">
      <c r="A71" s="80">
        <f t="shared" si="8"/>
        <v>56</v>
      </c>
      <c r="B71" s="342">
        <f t="shared" si="0"/>
        <v>0</v>
      </c>
      <c r="C71" s="343"/>
      <c r="D71" s="116"/>
      <c r="E71" s="116"/>
      <c r="F71" s="4"/>
      <c r="G71" s="50"/>
      <c r="H71" s="70"/>
      <c r="I71" s="8"/>
      <c r="J71" s="411"/>
      <c r="K71" s="271" t="str">
        <f t="shared" si="1"/>
        <v xml:space="preserve"> </v>
      </c>
      <c r="L71" s="419"/>
      <c r="N71" s="40">
        <f t="shared" si="2"/>
        <v>0</v>
      </c>
      <c r="O71" s="40">
        <f t="shared" si="3"/>
        <v>0</v>
      </c>
      <c r="Q71" s="40">
        <f t="shared" si="4"/>
        <v>0</v>
      </c>
      <c r="R71" s="40">
        <f t="shared" si="5"/>
        <v>0</v>
      </c>
      <c r="V71" s="412"/>
      <c r="W71" s="9"/>
      <c r="Y71" s="40">
        <f t="shared" si="6"/>
        <v>0</v>
      </c>
      <c r="Z71" s="40">
        <f t="shared" si="7"/>
        <v>0</v>
      </c>
    </row>
    <row r="72" spans="1:26" x14ac:dyDescent="0.25">
      <c r="A72" s="80">
        <f t="shared" si="8"/>
        <v>57</v>
      </c>
      <c r="B72" s="342">
        <f t="shared" si="0"/>
        <v>0</v>
      </c>
      <c r="C72" s="343"/>
      <c r="D72" s="116"/>
      <c r="E72" s="116"/>
      <c r="F72" s="4"/>
      <c r="G72" s="50"/>
      <c r="H72" s="70"/>
      <c r="I72" s="8"/>
      <c r="J72" s="411"/>
      <c r="K72" s="271" t="str">
        <f t="shared" si="1"/>
        <v xml:space="preserve"> </v>
      </c>
      <c r="L72" s="419"/>
      <c r="N72" s="40">
        <f t="shared" si="2"/>
        <v>0</v>
      </c>
      <c r="O72" s="40">
        <f t="shared" si="3"/>
        <v>0</v>
      </c>
      <c r="Q72" s="40">
        <f t="shared" si="4"/>
        <v>0</v>
      </c>
      <c r="R72" s="40">
        <f t="shared" si="5"/>
        <v>0</v>
      </c>
      <c r="V72" s="412"/>
      <c r="W72" s="9"/>
      <c r="Y72" s="40">
        <f t="shared" si="6"/>
        <v>0</v>
      </c>
      <c r="Z72" s="40">
        <f t="shared" si="7"/>
        <v>0</v>
      </c>
    </row>
    <row r="73" spans="1:26" x14ac:dyDescent="0.25">
      <c r="A73" s="80">
        <f t="shared" si="8"/>
        <v>58</v>
      </c>
      <c r="B73" s="342">
        <f t="shared" si="0"/>
        <v>0</v>
      </c>
      <c r="C73" s="343"/>
      <c r="D73" s="116"/>
      <c r="E73" s="116"/>
      <c r="F73" s="4"/>
      <c r="G73" s="50"/>
      <c r="H73" s="70"/>
      <c r="I73" s="8"/>
      <c r="J73" s="411"/>
      <c r="K73" s="271" t="str">
        <f t="shared" si="1"/>
        <v xml:space="preserve"> </v>
      </c>
      <c r="L73" s="419"/>
      <c r="N73" s="40">
        <f t="shared" si="2"/>
        <v>0</v>
      </c>
      <c r="O73" s="40">
        <f t="shared" si="3"/>
        <v>0</v>
      </c>
      <c r="Q73" s="40">
        <f t="shared" si="4"/>
        <v>0</v>
      </c>
      <c r="R73" s="40">
        <f t="shared" si="5"/>
        <v>0</v>
      </c>
      <c r="V73" s="412"/>
      <c r="W73" s="9"/>
      <c r="Y73" s="40">
        <f t="shared" si="6"/>
        <v>0</v>
      </c>
      <c r="Z73" s="40">
        <f t="shared" si="7"/>
        <v>0</v>
      </c>
    </row>
    <row r="74" spans="1:26" x14ac:dyDescent="0.25">
      <c r="A74" s="80">
        <f t="shared" si="8"/>
        <v>59</v>
      </c>
      <c r="B74" s="342">
        <f t="shared" si="0"/>
        <v>0</v>
      </c>
      <c r="C74" s="343"/>
      <c r="D74" s="116"/>
      <c r="E74" s="116"/>
      <c r="F74" s="4"/>
      <c r="G74" s="50"/>
      <c r="H74" s="70"/>
      <c r="I74" s="8"/>
      <c r="J74" s="411"/>
      <c r="K74" s="271" t="str">
        <f t="shared" si="1"/>
        <v xml:space="preserve"> </v>
      </c>
      <c r="L74" s="419"/>
      <c r="N74" s="40">
        <f t="shared" si="2"/>
        <v>0</v>
      </c>
      <c r="O74" s="40">
        <f t="shared" si="3"/>
        <v>0</v>
      </c>
      <c r="Q74" s="40">
        <f t="shared" si="4"/>
        <v>0</v>
      </c>
      <c r="R74" s="40">
        <f t="shared" si="5"/>
        <v>0</v>
      </c>
      <c r="V74" s="412"/>
      <c r="W74" s="9"/>
      <c r="Y74" s="40">
        <f t="shared" si="6"/>
        <v>0</v>
      </c>
      <c r="Z74" s="40">
        <f t="shared" si="7"/>
        <v>0</v>
      </c>
    </row>
    <row r="75" spans="1:26" x14ac:dyDescent="0.25">
      <c r="A75" s="80">
        <f t="shared" si="8"/>
        <v>60</v>
      </c>
      <c r="B75" s="342">
        <f t="shared" si="0"/>
        <v>0</v>
      </c>
      <c r="C75" s="343"/>
      <c r="D75" s="116"/>
      <c r="E75" s="116"/>
      <c r="F75" s="4"/>
      <c r="G75" s="50"/>
      <c r="H75" s="70"/>
      <c r="I75" s="8"/>
      <c r="J75" s="411"/>
      <c r="K75" s="271" t="str">
        <f t="shared" si="1"/>
        <v xml:space="preserve"> </v>
      </c>
      <c r="L75" s="419"/>
      <c r="N75" s="40">
        <f t="shared" si="2"/>
        <v>0</v>
      </c>
      <c r="O75" s="40">
        <f t="shared" si="3"/>
        <v>0</v>
      </c>
      <c r="Q75" s="40">
        <f t="shared" si="4"/>
        <v>0</v>
      </c>
      <c r="R75" s="40">
        <f t="shared" si="5"/>
        <v>0</v>
      </c>
      <c r="V75" s="412"/>
      <c r="W75" s="9"/>
      <c r="Y75" s="40">
        <f t="shared" si="6"/>
        <v>0</v>
      </c>
      <c r="Z75" s="40">
        <f t="shared" si="7"/>
        <v>0</v>
      </c>
    </row>
    <row r="76" spans="1:26" x14ac:dyDescent="0.25">
      <c r="A76" s="80">
        <f t="shared" si="8"/>
        <v>61</v>
      </c>
      <c r="B76" s="342">
        <f t="shared" si="0"/>
        <v>0</v>
      </c>
      <c r="C76" s="343"/>
      <c r="D76" s="116"/>
      <c r="E76" s="116"/>
      <c r="F76" s="4"/>
      <c r="G76" s="50"/>
      <c r="H76" s="70"/>
      <c r="I76" s="8"/>
      <c r="J76" s="411"/>
      <c r="K76" s="271" t="str">
        <f t="shared" si="1"/>
        <v xml:space="preserve"> </v>
      </c>
      <c r="L76" s="419"/>
      <c r="N76" s="40">
        <f t="shared" si="2"/>
        <v>0</v>
      </c>
      <c r="O76" s="40">
        <f t="shared" si="3"/>
        <v>0</v>
      </c>
      <c r="Q76" s="40">
        <f t="shared" si="4"/>
        <v>0</v>
      </c>
      <c r="R76" s="40">
        <f t="shared" si="5"/>
        <v>0</v>
      </c>
      <c r="V76" s="412"/>
      <c r="W76" s="9"/>
      <c r="Y76" s="40">
        <f t="shared" si="6"/>
        <v>0</v>
      </c>
      <c r="Z76" s="40">
        <f t="shared" si="7"/>
        <v>0</v>
      </c>
    </row>
    <row r="77" spans="1:26" x14ac:dyDescent="0.25">
      <c r="A77" s="80">
        <f t="shared" si="8"/>
        <v>62</v>
      </c>
      <c r="B77" s="342">
        <f t="shared" si="0"/>
        <v>0</v>
      </c>
      <c r="C77" s="343"/>
      <c r="D77" s="116"/>
      <c r="E77" s="116"/>
      <c r="F77" s="4"/>
      <c r="G77" s="50"/>
      <c r="H77" s="70"/>
      <c r="I77" s="8"/>
      <c r="J77" s="411"/>
      <c r="K77" s="271" t="str">
        <f t="shared" si="1"/>
        <v xml:space="preserve"> </v>
      </c>
      <c r="L77" s="419"/>
      <c r="N77" s="40">
        <f t="shared" si="2"/>
        <v>0</v>
      </c>
      <c r="O77" s="40">
        <f t="shared" si="3"/>
        <v>0</v>
      </c>
      <c r="Q77" s="40">
        <f t="shared" si="4"/>
        <v>0</v>
      </c>
      <c r="R77" s="40">
        <f t="shared" si="5"/>
        <v>0</v>
      </c>
      <c r="V77" s="412"/>
      <c r="W77" s="9"/>
      <c r="Y77" s="40">
        <f t="shared" si="6"/>
        <v>0</v>
      </c>
      <c r="Z77" s="40">
        <f t="shared" si="7"/>
        <v>0</v>
      </c>
    </row>
    <row r="78" spans="1:26" x14ac:dyDescent="0.25">
      <c r="A78" s="80">
        <f t="shared" si="8"/>
        <v>63</v>
      </c>
      <c r="B78" s="342">
        <f t="shared" si="0"/>
        <v>0</v>
      </c>
      <c r="C78" s="343"/>
      <c r="D78" s="116"/>
      <c r="E78" s="116"/>
      <c r="F78" s="4"/>
      <c r="G78" s="50"/>
      <c r="H78" s="70"/>
      <c r="I78" s="8"/>
      <c r="J78" s="411"/>
      <c r="K78" s="271" t="str">
        <f t="shared" si="1"/>
        <v xml:space="preserve"> </v>
      </c>
      <c r="L78" s="419"/>
      <c r="N78" s="40">
        <f t="shared" si="2"/>
        <v>0</v>
      </c>
      <c r="O78" s="40">
        <f t="shared" si="3"/>
        <v>0</v>
      </c>
      <c r="Q78" s="40">
        <f t="shared" si="4"/>
        <v>0</v>
      </c>
      <c r="R78" s="40">
        <f t="shared" si="5"/>
        <v>0</v>
      </c>
      <c r="V78" s="412"/>
      <c r="W78" s="9"/>
      <c r="Y78" s="40">
        <f t="shared" si="6"/>
        <v>0</v>
      </c>
      <c r="Z78" s="40">
        <f t="shared" si="7"/>
        <v>0</v>
      </c>
    </row>
    <row r="79" spans="1:26" x14ac:dyDescent="0.25">
      <c r="A79" s="80">
        <f t="shared" si="8"/>
        <v>64</v>
      </c>
      <c r="B79" s="342">
        <f t="shared" si="0"/>
        <v>0</v>
      </c>
      <c r="C79" s="343"/>
      <c r="D79" s="116"/>
      <c r="E79" s="116"/>
      <c r="F79" s="4"/>
      <c r="G79" s="50"/>
      <c r="H79" s="70"/>
      <c r="I79" s="8"/>
      <c r="J79" s="411"/>
      <c r="K79" s="271" t="str">
        <f t="shared" si="1"/>
        <v xml:space="preserve"> </v>
      </c>
      <c r="L79" s="419"/>
      <c r="N79" s="40">
        <f t="shared" si="2"/>
        <v>0</v>
      </c>
      <c r="O79" s="40">
        <f t="shared" si="3"/>
        <v>0</v>
      </c>
      <c r="Q79" s="40">
        <f t="shared" si="4"/>
        <v>0</v>
      </c>
      <c r="R79" s="40">
        <f t="shared" si="5"/>
        <v>0</v>
      </c>
      <c r="V79" s="412"/>
      <c r="W79" s="9"/>
      <c r="Y79" s="40">
        <f t="shared" si="6"/>
        <v>0</v>
      </c>
      <c r="Z79" s="40">
        <f t="shared" si="7"/>
        <v>0</v>
      </c>
    </row>
    <row r="80" spans="1:26" x14ac:dyDescent="0.25">
      <c r="A80" s="80">
        <f t="shared" si="8"/>
        <v>65</v>
      </c>
      <c r="B80" s="342">
        <f t="shared" ref="B80:B143" si="9">IF(ISBLANK(E80),0,VLOOKUP(TRIM(E80),AllVarieties,4,FALSE))</f>
        <v>0</v>
      </c>
      <c r="C80" s="343"/>
      <c r="D80" s="116"/>
      <c r="E80" s="116"/>
      <c r="F80" s="4"/>
      <c r="G80" s="50"/>
      <c r="H80" s="70"/>
      <c r="I80" s="8"/>
      <c r="J80" s="411"/>
      <c r="K80" s="271" t="str">
        <f t="shared" si="1"/>
        <v xml:space="preserve"> </v>
      </c>
      <c r="L80" s="419"/>
      <c r="N80" s="40">
        <f t="shared" si="2"/>
        <v>0</v>
      </c>
      <c r="O80" s="40">
        <f t="shared" si="3"/>
        <v>0</v>
      </c>
      <c r="Q80" s="40">
        <f t="shared" si="4"/>
        <v>0</v>
      </c>
      <c r="R80" s="40">
        <f t="shared" si="5"/>
        <v>0</v>
      </c>
      <c r="V80" s="412"/>
      <c r="W80" s="9"/>
      <c r="Y80" s="40">
        <f t="shared" si="6"/>
        <v>0</v>
      </c>
      <c r="Z80" s="40">
        <f t="shared" si="7"/>
        <v>0</v>
      </c>
    </row>
    <row r="81" spans="1:26" x14ac:dyDescent="0.25">
      <c r="A81" s="80">
        <f t="shared" si="8"/>
        <v>66</v>
      </c>
      <c r="B81" s="342">
        <f t="shared" si="9"/>
        <v>0</v>
      </c>
      <c r="C81" s="343"/>
      <c r="D81" s="116"/>
      <c r="E81" s="116"/>
      <c r="F81" s="4"/>
      <c r="G81" s="50"/>
      <c r="H81" s="70"/>
      <c r="I81" s="8"/>
      <c r="J81" s="411"/>
      <c r="K81" s="271" t="str">
        <f t="shared" ref="K81:K144" si="10">IF(+J81=0," ", IF(+J81=1," ","ERROR"))</f>
        <v xml:space="preserve"> </v>
      </c>
      <c r="L81" s="419"/>
      <c r="N81" s="40">
        <f t="shared" ref="N81:N144" si="11">IF(ISNA(+B81),1,0)</f>
        <v>0</v>
      </c>
      <c r="O81" s="40">
        <f t="shared" ref="O81:O144" si="12">IF(ISERR(+B81),1,0)</f>
        <v>0</v>
      </c>
      <c r="Q81" s="40">
        <f t="shared" ref="Q81:Q144" si="13">IF(+J81=1,0,+G81)</f>
        <v>0</v>
      </c>
      <c r="R81" s="40">
        <f t="shared" ref="R81:R144" si="14">IF(ISBLANK(V81), IF(+J81=1, 1, 0))</f>
        <v>0</v>
      </c>
      <c r="V81" s="412"/>
      <c r="W81" s="9"/>
      <c r="Y81" s="40">
        <f t="shared" ref="Y81:Y144" si="15">+G81-J81*G81</f>
        <v>0</v>
      </c>
      <c r="Z81" s="40">
        <f t="shared" ref="Z81:Z144" si="16">+G81*J81</f>
        <v>0</v>
      </c>
    </row>
    <row r="82" spans="1:26" x14ac:dyDescent="0.25">
      <c r="A82" s="80">
        <f t="shared" si="8"/>
        <v>67</v>
      </c>
      <c r="B82" s="342">
        <f t="shared" si="9"/>
        <v>0</v>
      </c>
      <c r="C82" s="343"/>
      <c r="D82" s="116"/>
      <c r="E82" s="116"/>
      <c r="F82" s="4"/>
      <c r="G82" s="50"/>
      <c r="H82" s="70"/>
      <c r="I82" s="8"/>
      <c r="J82" s="411"/>
      <c r="K82" s="271" t="str">
        <f t="shared" si="10"/>
        <v xml:space="preserve"> </v>
      </c>
      <c r="L82" s="419"/>
      <c r="N82" s="40">
        <f t="shared" si="11"/>
        <v>0</v>
      </c>
      <c r="O82" s="40">
        <f t="shared" si="12"/>
        <v>0</v>
      </c>
      <c r="Q82" s="40">
        <f t="shared" si="13"/>
        <v>0</v>
      </c>
      <c r="R82" s="40">
        <f t="shared" si="14"/>
        <v>0</v>
      </c>
      <c r="V82" s="412"/>
      <c r="W82" s="9"/>
      <c r="Y82" s="40">
        <f t="shared" si="15"/>
        <v>0</v>
      </c>
      <c r="Z82" s="40">
        <f t="shared" si="16"/>
        <v>0</v>
      </c>
    </row>
    <row r="83" spans="1:26" x14ac:dyDescent="0.25">
      <c r="A83" s="80">
        <f t="shared" si="8"/>
        <v>68</v>
      </c>
      <c r="B83" s="342">
        <f t="shared" si="9"/>
        <v>0</v>
      </c>
      <c r="C83" s="343"/>
      <c r="D83" s="116"/>
      <c r="E83" s="116"/>
      <c r="F83" s="4"/>
      <c r="G83" s="50"/>
      <c r="H83" s="70"/>
      <c r="I83" s="8"/>
      <c r="J83" s="411"/>
      <c r="K83" s="271" t="str">
        <f t="shared" si="10"/>
        <v xml:space="preserve"> </v>
      </c>
      <c r="L83" s="419"/>
      <c r="N83" s="40">
        <f t="shared" si="11"/>
        <v>0</v>
      </c>
      <c r="O83" s="40">
        <f t="shared" si="12"/>
        <v>0</v>
      </c>
      <c r="Q83" s="40">
        <f t="shared" si="13"/>
        <v>0</v>
      </c>
      <c r="R83" s="40">
        <f t="shared" si="14"/>
        <v>0</v>
      </c>
      <c r="V83" s="412"/>
      <c r="W83" s="9"/>
      <c r="Y83" s="40">
        <f t="shared" si="15"/>
        <v>0</v>
      </c>
      <c r="Z83" s="40">
        <f t="shared" si="16"/>
        <v>0</v>
      </c>
    </row>
    <row r="84" spans="1:26" x14ac:dyDescent="0.25">
      <c r="A84" s="80">
        <f t="shared" si="8"/>
        <v>69</v>
      </c>
      <c r="B84" s="342">
        <f t="shared" si="9"/>
        <v>0</v>
      </c>
      <c r="C84" s="343"/>
      <c r="D84" s="116"/>
      <c r="E84" s="116"/>
      <c r="F84" s="4"/>
      <c r="G84" s="50"/>
      <c r="H84" s="70"/>
      <c r="I84" s="8"/>
      <c r="J84" s="411"/>
      <c r="K84" s="271" t="str">
        <f t="shared" si="10"/>
        <v xml:space="preserve"> </v>
      </c>
      <c r="L84" s="419"/>
      <c r="N84" s="40">
        <f t="shared" si="11"/>
        <v>0</v>
      </c>
      <c r="O84" s="40">
        <f t="shared" si="12"/>
        <v>0</v>
      </c>
      <c r="Q84" s="40">
        <f t="shared" si="13"/>
        <v>0</v>
      </c>
      <c r="R84" s="40">
        <f t="shared" si="14"/>
        <v>0</v>
      </c>
      <c r="V84" s="412"/>
      <c r="W84" s="9"/>
      <c r="Y84" s="40">
        <f t="shared" si="15"/>
        <v>0</v>
      </c>
      <c r="Z84" s="40">
        <f t="shared" si="16"/>
        <v>0</v>
      </c>
    </row>
    <row r="85" spans="1:26" x14ac:dyDescent="0.25">
      <c r="A85" s="80">
        <f t="shared" si="8"/>
        <v>70</v>
      </c>
      <c r="B85" s="342">
        <f t="shared" si="9"/>
        <v>0</v>
      </c>
      <c r="C85" s="343"/>
      <c r="D85" s="116"/>
      <c r="E85" s="116"/>
      <c r="F85" s="4"/>
      <c r="G85" s="50"/>
      <c r="H85" s="70"/>
      <c r="I85" s="8"/>
      <c r="J85" s="411"/>
      <c r="K85" s="271" t="str">
        <f t="shared" si="10"/>
        <v xml:space="preserve"> </v>
      </c>
      <c r="L85" s="419"/>
      <c r="N85" s="40">
        <f t="shared" si="11"/>
        <v>0</v>
      </c>
      <c r="O85" s="40">
        <f t="shared" si="12"/>
        <v>0</v>
      </c>
      <c r="Q85" s="40">
        <f t="shared" si="13"/>
        <v>0</v>
      </c>
      <c r="R85" s="40">
        <f t="shared" si="14"/>
        <v>0</v>
      </c>
      <c r="V85" s="412"/>
      <c r="W85" s="9"/>
      <c r="Y85" s="40">
        <f t="shared" si="15"/>
        <v>0</v>
      </c>
      <c r="Z85" s="40">
        <f t="shared" si="16"/>
        <v>0</v>
      </c>
    </row>
    <row r="86" spans="1:26" x14ac:dyDescent="0.25">
      <c r="A86" s="80">
        <f t="shared" si="8"/>
        <v>71</v>
      </c>
      <c r="B86" s="342">
        <f t="shared" si="9"/>
        <v>0</v>
      </c>
      <c r="C86" s="343"/>
      <c r="D86" s="116"/>
      <c r="E86" s="116"/>
      <c r="F86" s="4"/>
      <c r="G86" s="50"/>
      <c r="H86" s="70"/>
      <c r="I86" s="8"/>
      <c r="J86" s="411"/>
      <c r="K86" s="271" t="str">
        <f t="shared" si="10"/>
        <v xml:space="preserve"> </v>
      </c>
      <c r="L86" s="419"/>
      <c r="N86" s="40">
        <f t="shared" si="11"/>
        <v>0</v>
      </c>
      <c r="O86" s="40">
        <f t="shared" si="12"/>
        <v>0</v>
      </c>
      <c r="Q86" s="40">
        <f t="shared" si="13"/>
        <v>0</v>
      </c>
      <c r="R86" s="40">
        <f t="shared" si="14"/>
        <v>0</v>
      </c>
      <c r="V86" s="412"/>
      <c r="W86" s="9"/>
      <c r="Y86" s="40">
        <f t="shared" si="15"/>
        <v>0</v>
      </c>
      <c r="Z86" s="40">
        <f t="shared" si="16"/>
        <v>0</v>
      </c>
    </row>
    <row r="87" spans="1:26" x14ac:dyDescent="0.25">
      <c r="A87" s="80">
        <f t="shared" si="8"/>
        <v>72</v>
      </c>
      <c r="B87" s="342">
        <f t="shared" si="9"/>
        <v>0</v>
      </c>
      <c r="C87" s="343"/>
      <c r="D87" s="116"/>
      <c r="E87" s="116"/>
      <c r="F87" s="4"/>
      <c r="G87" s="50"/>
      <c r="H87" s="70"/>
      <c r="I87" s="8"/>
      <c r="J87" s="411"/>
      <c r="K87" s="271" t="str">
        <f t="shared" si="10"/>
        <v xml:space="preserve"> </v>
      </c>
      <c r="L87" s="419"/>
      <c r="N87" s="40">
        <f t="shared" si="11"/>
        <v>0</v>
      </c>
      <c r="O87" s="40">
        <f t="shared" si="12"/>
        <v>0</v>
      </c>
      <c r="Q87" s="40">
        <f t="shared" si="13"/>
        <v>0</v>
      </c>
      <c r="R87" s="40">
        <f t="shared" si="14"/>
        <v>0</v>
      </c>
      <c r="V87" s="412"/>
      <c r="W87" s="9"/>
      <c r="Y87" s="40">
        <f t="shared" si="15"/>
        <v>0</v>
      </c>
      <c r="Z87" s="40">
        <f t="shared" si="16"/>
        <v>0</v>
      </c>
    </row>
    <row r="88" spans="1:26" x14ac:dyDescent="0.25">
      <c r="A88" s="80">
        <f t="shared" si="8"/>
        <v>73</v>
      </c>
      <c r="B88" s="342">
        <f t="shared" si="9"/>
        <v>0</v>
      </c>
      <c r="C88" s="343"/>
      <c r="D88" s="116"/>
      <c r="E88" s="116"/>
      <c r="F88" s="4"/>
      <c r="G88" s="50"/>
      <c r="H88" s="70"/>
      <c r="I88" s="8"/>
      <c r="J88" s="411"/>
      <c r="K88" s="271" t="str">
        <f t="shared" si="10"/>
        <v xml:space="preserve"> </v>
      </c>
      <c r="L88" s="419"/>
      <c r="N88" s="40">
        <f t="shared" si="11"/>
        <v>0</v>
      </c>
      <c r="O88" s="40">
        <f t="shared" si="12"/>
        <v>0</v>
      </c>
      <c r="Q88" s="40">
        <f t="shared" si="13"/>
        <v>0</v>
      </c>
      <c r="R88" s="40">
        <f t="shared" si="14"/>
        <v>0</v>
      </c>
      <c r="V88" s="412"/>
      <c r="W88" s="9"/>
      <c r="Y88" s="40">
        <f t="shared" si="15"/>
        <v>0</v>
      </c>
      <c r="Z88" s="40">
        <f t="shared" si="16"/>
        <v>0</v>
      </c>
    </row>
    <row r="89" spans="1:26" x14ac:dyDescent="0.25">
      <c r="A89" s="80">
        <f t="shared" si="8"/>
        <v>74</v>
      </c>
      <c r="B89" s="342">
        <f t="shared" si="9"/>
        <v>0</v>
      </c>
      <c r="C89" s="343"/>
      <c r="D89" s="116"/>
      <c r="E89" s="116"/>
      <c r="F89" s="4"/>
      <c r="G89" s="50"/>
      <c r="H89" s="70"/>
      <c r="I89" s="8"/>
      <c r="J89" s="411"/>
      <c r="K89" s="271" t="str">
        <f t="shared" si="10"/>
        <v xml:space="preserve"> </v>
      </c>
      <c r="L89" s="419"/>
      <c r="N89" s="40">
        <f t="shared" si="11"/>
        <v>0</v>
      </c>
      <c r="O89" s="40">
        <f t="shared" si="12"/>
        <v>0</v>
      </c>
      <c r="Q89" s="40">
        <f t="shared" si="13"/>
        <v>0</v>
      </c>
      <c r="R89" s="40">
        <f t="shared" si="14"/>
        <v>0</v>
      </c>
      <c r="V89" s="412"/>
      <c r="W89" s="9"/>
      <c r="Y89" s="40">
        <f t="shared" si="15"/>
        <v>0</v>
      </c>
      <c r="Z89" s="40">
        <f t="shared" si="16"/>
        <v>0</v>
      </c>
    </row>
    <row r="90" spans="1:26" x14ac:dyDescent="0.25">
      <c r="A90" s="80">
        <f t="shared" si="8"/>
        <v>75</v>
      </c>
      <c r="B90" s="342">
        <f t="shared" si="9"/>
        <v>0</v>
      </c>
      <c r="C90" s="343"/>
      <c r="D90" s="116"/>
      <c r="E90" s="116"/>
      <c r="F90" s="4"/>
      <c r="G90" s="50"/>
      <c r="H90" s="70"/>
      <c r="I90" s="8"/>
      <c r="J90" s="411"/>
      <c r="K90" s="271" t="str">
        <f t="shared" si="10"/>
        <v xml:space="preserve"> </v>
      </c>
      <c r="L90" s="419"/>
      <c r="N90" s="40">
        <f t="shared" si="11"/>
        <v>0</v>
      </c>
      <c r="O90" s="40">
        <f t="shared" si="12"/>
        <v>0</v>
      </c>
      <c r="Q90" s="40">
        <f t="shared" si="13"/>
        <v>0</v>
      </c>
      <c r="R90" s="40">
        <f t="shared" si="14"/>
        <v>0</v>
      </c>
      <c r="V90" s="412"/>
      <c r="W90" s="9"/>
      <c r="Y90" s="40">
        <f t="shared" si="15"/>
        <v>0</v>
      </c>
      <c r="Z90" s="40">
        <f t="shared" si="16"/>
        <v>0</v>
      </c>
    </row>
    <row r="91" spans="1:26" x14ac:dyDescent="0.25">
      <c r="A91" s="80">
        <f t="shared" si="8"/>
        <v>76</v>
      </c>
      <c r="B91" s="342">
        <f t="shared" si="9"/>
        <v>0</v>
      </c>
      <c r="C91" s="343"/>
      <c r="D91" s="116"/>
      <c r="E91" s="116"/>
      <c r="F91" s="4"/>
      <c r="G91" s="50"/>
      <c r="H91" s="70"/>
      <c r="I91" s="8"/>
      <c r="J91" s="411"/>
      <c r="K91" s="271" t="str">
        <f t="shared" si="10"/>
        <v xml:space="preserve"> </v>
      </c>
      <c r="L91" s="419"/>
      <c r="N91" s="40">
        <f t="shared" si="11"/>
        <v>0</v>
      </c>
      <c r="O91" s="40">
        <f t="shared" si="12"/>
        <v>0</v>
      </c>
      <c r="Q91" s="40">
        <f t="shared" si="13"/>
        <v>0</v>
      </c>
      <c r="R91" s="40">
        <f t="shared" si="14"/>
        <v>0</v>
      </c>
      <c r="V91" s="412"/>
      <c r="W91" s="9"/>
      <c r="Y91" s="40">
        <f t="shared" si="15"/>
        <v>0</v>
      </c>
      <c r="Z91" s="40">
        <f t="shared" si="16"/>
        <v>0</v>
      </c>
    </row>
    <row r="92" spans="1:26" x14ac:dyDescent="0.25">
      <c r="A92" s="80">
        <f t="shared" si="8"/>
        <v>77</v>
      </c>
      <c r="B92" s="342">
        <f t="shared" si="9"/>
        <v>0</v>
      </c>
      <c r="C92" s="343"/>
      <c r="D92" s="116"/>
      <c r="E92" s="116"/>
      <c r="F92" s="4"/>
      <c r="G92" s="50"/>
      <c r="H92" s="70"/>
      <c r="I92" s="8"/>
      <c r="J92" s="411"/>
      <c r="K92" s="271" t="str">
        <f t="shared" si="10"/>
        <v xml:space="preserve"> </v>
      </c>
      <c r="L92" s="419"/>
      <c r="N92" s="40">
        <f t="shared" si="11"/>
        <v>0</v>
      </c>
      <c r="O92" s="40">
        <f t="shared" si="12"/>
        <v>0</v>
      </c>
      <c r="Q92" s="40">
        <f t="shared" si="13"/>
        <v>0</v>
      </c>
      <c r="R92" s="40">
        <f t="shared" si="14"/>
        <v>0</v>
      </c>
      <c r="V92" s="412"/>
      <c r="W92" s="9"/>
      <c r="Y92" s="40">
        <f t="shared" si="15"/>
        <v>0</v>
      </c>
      <c r="Z92" s="40">
        <f t="shared" si="16"/>
        <v>0</v>
      </c>
    </row>
    <row r="93" spans="1:26" x14ac:dyDescent="0.25">
      <c r="A93" s="80">
        <f t="shared" si="8"/>
        <v>78</v>
      </c>
      <c r="B93" s="342">
        <f t="shared" si="9"/>
        <v>0</v>
      </c>
      <c r="C93" s="343"/>
      <c r="D93" s="116"/>
      <c r="E93" s="116"/>
      <c r="F93" s="4"/>
      <c r="G93" s="50"/>
      <c r="H93" s="70"/>
      <c r="I93" s="8"/>
      <c r="J93" s="411"/>
      <c r="K93" s="271" t="str">
        <f t="shared" si="10"/>
        <v xml:space="preserve"> </v>
      </c>
      <c r="L93" s="419"/>
      <c r="N93" s="40">
        <f t="shared" si="11"/>
        <v>0</v>
      </c>
      <c r="O93" s="40">
        <f t="shared" si="12"/>
        <v>0</v>
      </c>
      <c r="Q93" s="40">
        <f t="shared" si="13"/>
        <v>0</v>
      </c>
      <c r="R93" s="40">
        <f t="shared" si="14"/>
        <v>0</v>
      </c>
      <c r="V93" s="412"/>
      <c r="W93" s="9"/>
      <c r="Y93" s="40">
        <f t="shared" si="15"/>
        <v>0</v>
      </c>
      <c r="Z93" s="40">
        <f t="shared" si="16"/>
        <v>0</v>
      </c>
    </row>
    <row r="94" spans="1:26" x14ac:dyDescent="0.25">
      <c r="A94" s="80">
        <f t="shared" si="8"/>
        <v>79</v>
      </c>
      <c r="B94" s="342">
        <f t="shared" si="9"/>
        <v>0</v>
      </c>
      <c r="C94" s="343"/>
      <c r="D94" s="116"/>
      <c r="E94" s="116"/>
      <c r="F94" s="4"/>
      <c r="G94" s="50"/>
      <c r="H94" s="70"/>
      <c r="I94" s="8"/>
      <c r="J94" s="411"/>
      <c r="K94" s="271" t="str">
        <f t="shared" si="10"/>
        <v xml:space="preserve"> </v>
      </c>
      <c r="L94" s="419"/>
      <c r="N94" s="40">
        <f t="shared" si="11"/>
        <v>0</v>
      </c>
      <c r="O94" s="40">
        <f t="shared" si="12"/>
        <v>0</v>
      </c>
      <c r="Q94" s="40">
        <f t="shared" si="13"/>
        <v>0</v>
      </c>
      <c r="R94" s="40">
        <f t="shared" si="14"/>
        <v>0</v>
      </c>
      <c r="V94" s="412"/>
      <c r="W94" s="9"/>
      <c r="Y94" s="40">
        <f t="shared" si="15"/>
        <v>0</v>
      </c>
      <c r="Z94" s="40">
        <f t="shared" si="16"/>
        <v>0</v>
      </c>
    </row>
    <row r="95" spans="1:26" x14ac:dyDescent="0.25">
      <c r="A95" s="80">
        <f t="shared" si="8"/>
        <v>80</v>
      </c>
      <c r="B95" s="342">
        <f t="shared" si="9"/>
        <v>0</v>
      </c>
      <c r="C95" s="343"/>
      <c r="D95" s="116"/>
      <c r="E95" s="116"/>
      <c r="F95" s="4"/>
      <c r="G95" s="50"/>
      <c r="H95" s="70"/>
      <c r="I95" s="8"/>
      <c r="J95" s="411"/>
      <c r="K95" s="271" t="str">
        <f t="shared" si="10"/>
        <v xml:space="preserve"> </v>
      </c>
      <c r="L95" s="419"/>
      <c r="N95" s="40">
        <f t="shared" si="11"/>
        <v>0</v>
      </c>
      <c r="O95" s="40">
        <f t="shared" si="12"/>
        <v>0</v>
      </c>
      <c r="Q95" s="40">
        <f t="shared" si="13"/>
        <v>0</v>
      </c>
      <c r="R95" s="40">
        <f t="shared" si="14"/>
        <v>0</v>
      </c>
      <c r="V95" s="412"/>
      <c r="W95" s="9"/>
      <c r="Y95" s="40">
        <f t="shared" si="15"/>
        <v>0</v>
      </c>
      <c r="Z95" s="40">
        <f t="shared" si="16"/>
        <v>0</v>
      </c>
    </row>
    <row r="96" spans="1:26" x14ac:dyDescent="0.25">
      <c r="A96" s="80">
        <f t="shared" si="8"/>
        <v>81</v>
      </c>
      <c r="B96" s="342">
        <f t="shared" si="9"/>
        <v>0</v>
      </c>
      <c r="C96" s="343"/>
      <c r="D96" s="116"/>
      <c r="E96" s="116"/>
      <c r="F96" s="4"/>
      <c r="G96" s="50"/>
      <c r="H96" s="70"/>
      <c r="I96" s="8"/>
      <c r="J96" s="411"/>
      <c r="K96" s="271" t="str">
        <f t="shared" si="10"/>
        <v xml:space="preserve"> </v>
      </c>
      <c r="L96" s="419"/>
      <c r="N96" s="40">
        <f t="shared" si="11"/>
        <v>0</v>
      </c>
      <c r="O96" s="40">
        <f t="shared" si="12"/>
        <v>0</v>
      </c>
      <c r="Q96" s="40">
        <f t="shared" si="13"/>
        <v>0</v>
      </c>
      <c r="R96" s="40">
        <f t="shared" si="14"/>
        <v>0</v>
      </c>
      <c r="V96" s="412"/>
      <c r="W96" s="9"/>
      <c r="Y96" s="40">
        <f t="shared" si="15"/>
        <v>0</v>
      </c>
      <c r="Z96" s="40">
        <f t="shared" si="16"/>
        <v>0</v>
      </c>
    </row>
    <row r="97" spans="1:26" x14ac:dyDescent="0.25">
      <c r="A97" s="80">
        <f t="shared" si="8"/>
        <v>82</v>
      </c>
      <c r="B97" s="342">
        <f t="shared" si="9"/>
        <v>0</v>
      </c>
      <c r="C97" s="343"/>
      <c r="D97" s="116"/>
      <c r="E97" s="116"/>
      <c r="F97" s="4"/>
      <c r="G97" s="50"/>
      <c r="H97" s="70"/>
      <c r="I97" s="8"/>
      <c r="J97" s="411"/>
      <c r="K97" s="271" t="str">
        <f t="shared" si="10"/>
        <v xml:space="preserve"> </v>
      </c>
      <c r="L97" s="419"/>
      <c r="N97" s="40">
        <f t="shared" si="11"/>
        <v>0</v>
      </c>
      <c r="O97" s="40">
        <f t="shared" si="12"/>
        <v>0</v>
      </c>
      <c r="Q97" s="40">
        <f t="shared" si="13"/>
        <v>0</v>
      </c>
      <c r="R97" s="40">
        <f t="shared" si="14"/>
        <v>0</v>
      </c>
      <c r="V97" s="412"/>
      <c r="W97" s="9"/>
      <c r="Y97" s="40">
        <f t="shared" si="15"/>
        <v>0</v>
      </c>
      <c r="Z97" s="40">
        <f t="shared" si="16"/>
        <v>0</v>
      </c>
    </row>
    <row r="98" spans="1:26" x14ac:dyDescent="0.25">
      <c r="A98" s="80">
        <f t="shared" si="8"/>
        <v>83</v>
      </c>
      <c r="B98" s="342">
        <f t="shared" si="9"/>
        <v>0</v>
      </c>
      <c r="C98" s="343"/>
      <c r="D98" s="116"/>
      <c r="E98" s="116"/>
      <c r="F98" s="4"/>
      <c r="G98" s="50"/>
      <c r="H98" s="70"/>
      <c r="I98" s="8"/>
      <c r="J98" s="411"/>
      <c r="K98" s="271" t="str">
        <f t="shared" si="10"/>
        <v xml:space="preserve"> </v>
      </c>
      <c r="L98" s="419"/>
      <c r="N98" s="40">
        <f t="shared" si="11"/>
        <v>0</v>
      </c>
      <c r="O98" s="40">
        <f t="shared" si="12"/>
        <v>0</v>
      </c>
      <c r="Q98" s="40">
        <f t="shared" si="13"/>
        <v>0</v>
      </c>
      <c r="R98" s="40">
        <f t="shared" si="14"/>
        <v>0</v>
      </c>
      <c r="V98" s="412"/>
      <c r="W98" s="9"/>
      <c r="Y98" s="40">
        <f t="shared" si="15"/>
        <v>0</v>
      </c>
      <c r="Z98" s="40">
        <f t="shared" si="16"/>
        <v>0</v>
      </c>
    </row>
    <row r="99" spans="1:26" x14ac:dyDescent="0.25">
      <c r="A99" s="80">
        <f t="shared" si="8"/>
        <v>84</v>
      </c>
      <c r="B99" s="342">
        <f t="shared" si="9"/>
        <v>0</v>
      </c>
      <c r="C99" s="343"/>
      <c r="D99" s="116"/>
      <c r="E99" s="116"/>
      <c r="F99" s="4"/>
      <c r="G99" s="50"/>
      <c r="H99" s="70"/>
      <c r="I99" s="8"/>
      <c r="J99" s="411"/>
      <c r="K99" s="271" t="str">
        <f t="shared" si="10"/>
        <v xml:space="preserve"> </v>
      </c>
      <c r="L99" s="419"/>
      <c r="N99" s="40">
        <f t="shared" si="11"/>
        <v>0</v>
      </c>
      <c r="O99" s="40">
        <f t="shared" si="12"/>
        <v>0</v>
      </c>
      <c r="Q99" s="40">
        <f t="shared" si="13"/>
        <v>0</v>
      </c>
      <c r="R99" s="40">
        <f t="shared" si="14"/>
        <v>0</v>
      </c>
      <c r="V99" s="412"/>
      <c r="W99" s="9"/>
      <c r="Y99" s="40">
        <f t="shared" si="15"/>
        <v>0</v>
      </c>
      <c r="Z99" s="40">
        <f t="shared" si="16"/>
        <v>0</v>
      </c>
    </row>
    <row r="100" spans="1:26" x14ac:dyDescent="0.25">
      <c r="A100" s="80">
        <f t="shared" si="8"/>
        <v>85</v>
      </c>
      <c r="B100" s="342">
        <f t="shared" si="9"/>
        <v>0</v>
      </c>
      <c r="C100" s="343"/>
      <c r="D100" s="116"/>
      <c r="E100" s="116"/>
      <c r="F100" s="4"/>
      <c r="G100" s="50"/>
      <c r="H100" s="70"/>
      <c r="I100" s="8"/>
      <c r="J100" s="411"/>
      <c r="K100" s="271" t="str">
        <f t="shared" si="10"/>
        <v xml:space="preserve"> </v>
      </c>
      <c r="L100" s="419"/>
      <c r="N100" s="40">
        <f t="shared" si="11"/>
        <v>0</v>
      </c>
      <c r="O100" s="40">
        <f t="shared" si="12"/>
        <v>0</v>
      </c>
      <c r="Q100" s="40">
        <f t="shared" si="13"/>
        <v>0</v>
      </c>
      <c r="R100" s="40">
        <f t="shared" si="14"/>
        <v>0</v>
      </c>
      <c r="V100" s="412"/>
      <c r="W100" s="9"/>
      <c r="Y100" s="40">
        <f t="shared" si="15"/>
        <v>0</v>
      </c>
      <c r="Z100" s="40">
        <f t="shared" si="16"/>
        <v>0</v>
      </c>
    </row>
    <row r="101" spans="1:26" x14ac:dyDescent="0.25">
      <c r="A101" s="80">
        <f t="shared" si="8"/>
        <v>86</v>
      </c>
      <c r="B101" s="342">
        <f t="shared" si="9"/>
        <v>0</v>
      </c>
      <c r="C101" s="343"/>
      <c r="D101" s="116"/>
      <c r="E101" s="116"/>
      <c r="F101" s="4"/>
      <c r="G101" s="50"/>
      <c r="H101" s="70"/>
      <c r="I101" s="8"/>
      <c r="J101" s="411"/>
      <c r="K101" s="271" t="str">
        <f t="shared" si="10"/>
        <v xml:space="preserve"> </v>
      </c>
      <c r="L101" s="419"/>
      <c r="N101" s="40">
        <f t="shared" si="11"/>
        <v>0</v>
      </c>
      <c r="O101" s="40">
        <f t="shared" si="12"/>
        <v>0</v>
      </c>
      <c r="Q101" s="40">
        <f t="shared" si="13"/>
        <v>0</v>
      </c>
      <c r="R101" s="40">
        <f t="shared" si="14"/>
        <v>0</v>
      </c>
      <c r="V101" s="412"/>
      <c r="W101" s="9"/>
      <c r="Y101" s="40">
        <f t="shared" si="15"/>
        <v>0</v>
      </c>
      <c r="Z101" s="40">
        <f t="shared" si="16"/>
        <v>0</v>
      </c>
    </row>
    <row r="102" spans="1:26" x14ac:dyDescent="0.25">
      <c r="A102" s="80">
        <f t="shared" si="8"/>
        <v>87</v>
      </c>
      <c r="B102" s="342">
        <f t="shared" si="9"/>
        <v>0</v>
      </c>
      <c r="C102" s="343"/>
      <c r="D102" s="116"/>
      <c r="E102" s="116"/>
      <c r="F102" s="4"/>
      <c r="G102" s="50"/>
      <c r="H102" s="70"/>
      <c r="I102" s="8"/>
      <c r="J102" s="411"/>
      <c r="K102" s="271" t="str">
        <f t="shared" si="10"/>
        <v xml:space="preserve"> </v>
      </c>
      <c r="L102" s="419"/>
      <c r="N102" s="40">
        <f t="shared" si="11"/>
        <v>0</v>
      </c>
      <c r="O102" s="40">
        <f t="shared" si="12"/>
        <v>0</v>
      </c>
      <c r="Q102" s="40">
        <f t="shared" si="13"/>
        <v>0</v>
      </c>
      <c r="R102" s="40">
        <f t="shared" si="14"/>
        <v>0</v>
      </c>
      <c r="V102" s="412"/>
      <c r="W102" s="9"/>
      <c r="Y102" s="40">
        <f t="shared" si="15"/>
        <v>0</v>
      </c>
      <c r="Z102" s="40">
        <f t="shared" si="16"/>
        <v>0</v>
      </c>
    </row>
    <row r="103" spans="1:26" x14ac:dyDescent="0.25">
      <c r="A103" s="80">
        <f t="shared" si="8"/>
        <v>88</v>
      </c>
      <c r="B103" s="342">
        <f t="shared" si="9"/>
        <v>0</v>
      </c>
      <c r="C103" s="343"/>
      <c r="D103" s="116"/>
      <c r="E103" s="116"/>
      <c r="F103" s="4"/>
      <c r="G103" s="50"/>
      <c r="H103" s="70"/>
      <c r="I103" s="8"/>
      <c r="J103" s="411"/>
      <c r="K103" s="271" t="str">
        <f t="shared" si="10"/>
        <v xml:space="preserve"> </v>
      </c>
      <c r="L103" s="419"/>
      <c r="N103" s="40">
        <f t="shared" si="11"/>
        <v>0</v>
      </c>
      <c r="O103" s="40">
        <f t="shared" si="12"/>
        <v>0</v>
      </c>
      <c r="Q103" s="40">
        <f t="shared" si="13"/>
        <v>0</v>
      </c>
      <c r="R103" s="40">
        <f t="shared" si="14"/>
        <v>0</v>
      </c>
      <c r="V103" s="412"/>
      <c r="W103" s="9"/>
      <c r="Y103" s="40">
        <f t="shared" si="15"/>
        <v>0</v>
      </c>
      <c r="Z103" s="40">
        <f t="shared" si="16"/>
        <v>0</v>
      </c>
    </row>
    <row r="104" spans="1:26" x14ac:dyDescent="0.25">
      <c r="A104" s="80">
        <f t="shared" si="8"/>
        <v>89</v>
      </c>
      <c r="B104" s="342">
        <f t="shared" si="9"/>
        <v>0</v>
      </c>
      <c r="C104" s="343"/>
      <c r="D104" s="116"/>
      <c r="E104" s="116"/>
      <c r="F104" s="4"/>
      <c r="G104" s="50"/>
      <c r="H104" s="70"/>
      <c r="I104" s="8"/>
      <c r="J104" s="411"/>
      <c r="K104" s="271" t="str">
        <f t="shared" si="10"/>
        <v xml:space="preserve"> </v>
      </c>
      <c r="L104" s="419"/>
      <c r="N104" s="40">
        <f t="shared" si="11"/>
        <v>0</v>
      </c>
      <c r="O104" s="40">
        <f t="shared" si="12"/>
        <v>0</v>
      </c>
      <c r="Q104" s="40">
        <f t="shared" si="13"/>
        <v>0</v>
      </c>
      <c r="R104" s="40">
        <f t="shared" si="14"/>
        <v>0</v>
      </c>
      <c r="V104" s="412"/>
      <c r="W104" s="9"/>
      <c r="Y104" s="40">
        <f t="shared" si="15"/>
        <v>0</v>
      </c>
      <c r="Z104" s="40">
        <f t="shared" si="16"/>
        <v>0</v>
      </c>
    </row>
    <row r="105" spans="1:26" x14ac:dyDescent="0.25">
      <c r="A105" s="80">
        <f t="shared" si="8"/>
        <v>90</v>
      </c>
      <c r="B105" s="342">
        <f t="shared" si="9"/>
        <v>0</v>
      </c>
      <c r="C105" s="343"/>
      <c r="D105" s="116"/>
      <c r="E105" s="116"/>
      <c r="F105" s="4"/>
      <c r="G105" s="50"/>
      <c r="H105" s="70"/>
      <c r="I105" s="8"/>
      <c r="J105" s="411"/>
      <c r="K105" s="271" t="str">
        <f t="shared" si="10"/>
        <v xml:space="preserve"> </v>
      </c>
      <c r="L105" s="419"/>
      <c r="N105" s="40">
        <f t="shared" si="11"/>
        <v>0</v>
      </c>
      <c r="O105" s="40">
        <f t="shared" si="12"/>
        <v>0</v>
      </c>
      <c r="Q105" s="40">
        <f t="shared" si="13"/>
        <v>0</v>
      </c>
      <c r="R105" s="40">
        <f t="shared" si="14"/>
        <v>0</v>
      </c>
      <c r="V105" s="412"/>
      <c r="W105" s="9"/>
      <c r="Y105" s="40">
        <f t="shared" si="15"/>
        <v>0</v>
      </c>
      <c r="Z105" s="40">
        <f t="shared" si="16"/>
        <v>0</v>
      </c>
    </row>
    <row r="106" spans="1:26" x14ac:dyDescent="0.25">
      <c r="A106" s="80">
        <f t="shared" si="8"/>
        <v>91</v>
      </c>
      <c r="B106" s="342">
        <f t="shared" si="9"/>
        <v>0</v>
      </c>
      <c r="C106" s="343"/>
      <c r="D106" s="116"/>
      <c r="E106" s="116"/>
      <c r="F106" s="4"/>
      <c r="G106" s="50"/>
      <c r="H106" s="70"/>
      <c r="I106" s="8"/>
      <c r="J106" s="411"/>
      <c r="K106" s="271" t="str">
        <f t="shared" si="10"/>
        <v xml:space="preserve"> </v>
      </c>
      <c r="L106" s="419"/>
      <c r="N106" s="40">
        <f t="shared" si="11"/>
        <v>0</v>
      </c>
      <c r="O106" s="40">
        <f t="shared" si="12"/>
        <v>0</v>
      </c>
      <c r="Q106" s="40">
        <f t="shared" si="13"/>
        <v>0</v>
      </c>
      <c r="R106" s="40">
        <f t="shared" si="14"/>
        <v>0</v>
      </c>
      <c r="V106" s="412"/>
      <c r="W106" s="9"/>
      <c r="Y106" s="40">
        <f t="shared" si="15"/>
        <v>0</v>
      </c>
      <c r="Z106" s="40">
        <f t="shared" si="16"/>
        <v>0</v>
      </c>
    </row>
    <row r="107" spans="1:26" x14ac:dyDescent="0.25">
      <c r="A107" s="80">
        <f t="shared" si="8"/>
        <v>92</v>
      </c>
      <c r="B107" s="342">
        <f t="shared" si="9"/>
        <v>0</v>
      </c>
      <c r="C107" s="343"/>
      <c r="D107" s="116"/>
      <c r="E107" s="116"/>
      <c r="F107" s="4"/>
      <c r="G107" s="50"/>
      <c r="H107" s="70"/>
      <c r="I107" s="8"/>
      <c r="J107" s="411"/>
      <c r="K107" s="271" t="str">
        <f t="shared" si="10"/>
        <v xml:space="preserve"> </v>
      </c>
      <c r="L107" s="419"/>
      <c r="N107" s="40">
        <f t="shared" si="11"/>
        <v>0</v>
      </c>
      <c r="O107" s="40">
        <f t="shared" si="12"/>
        <v>0</v>
      </c>
      <c r="Q107" s="40">
        <f t="shared" si="13"/>
        <v>0</v>
      </c>
      <c r="R107" s="40">
        <f t="shared" si="14"/>
        <v>0</v>
      </c>
      <c r="V107" s="412"/>
      <c r="W107" s="9"/>
      <c r="Y107" s="40">
        <f t="shared" si="15"/>
        <v>0</v>
      </c>
      <c r="Z107" s="40">
        <f t="shared" si="16"/>
        <v>0</v>
      </c>
    </row>
    <row r="108" spans="1:26" x14ac:dyDescent="0.25">
      <c r="A108" s="80">
        <f t="shared" si="8"/>
        <v>93</v>
      </c>
      <c r="B108" s="342">
        <f t="shared" si="9"/>
        <v>0</v>
      </c>
      <c r="C108" s="343"/>
      <c r="D108" s="116"/>
      <c r="E108" s="116"/>
      <c r="F108" s="4"/>
      <c r="G108" s="50"/>
      <c r="H108" s="70"/>
      <c r="I108" s="8"/>
      <c r="J108" s="411"/>
      <c r="K108" s="271" t="str">
        <f t="shared" si="10"/>
        <v xml:space="preserve"> </v>
      </c>
      <c r="L108" s="419"/>
      <c r="N108" s="40">
        <f t="shared" si="11"/>
        <v>0</v>
      </c>
      <c r="O108" s="40">
        <f t="shared" si="12"/>
        <v>0</v>
      </c>
      <c r="Q108" s="40">
        <f t="shared" si="13"/>
        <v>0</v>
      </c>
      <c r="R108" s="40">
        <f t="shared" si="14"/>
        <v>0</v>
      </c>
      <c r="V108" s="412"/>
      <c r="W108" s="9"/>
      <c r="Y108" s="40">
        <f t="shared" si="15"/>
        <v>0</v>
      </c>
      <c r="Z108" s="40">
        <f t="shared" si="16"/>
        <v>0</v>
      </c>
    </row>
    <row r="109" spans="1:26" x14ac:dyDescent="0.25">
      <c r="A109" s="80">
        <f t="shared" si="8"/>
        <v>94</v>
      </c>
      <c r="B109" s="342">
        <f t="shared" si="9"/>
        <v>0</v>
      </c>
      <c r="C109" s="343"/>
      <c r="D109" s="116"/>
      <c r="E109" s="116"/>
      <c r="F109" s="4"/>
      <c r="G109" s="50"/>
      <c r="H109" s="70"/>
      <c r="I109" s="8"/>
      <c r="J109" s="411"/>
      <c r="K109" s="271" t="str">
        <f t="shared" si="10"/>
        <v xml:space="preserve"> </v>
      </c>
      <c r="L109" s="419"/>
      <c r="N109" s="40">
        <f t="shared" si="11"/>
        <v>0</v>
      </c>
      <c r="O109" s="40">
        <f t="shared" si="12"/>
        <v>0</v>
      </c>
      <c r="Q109" s="40">
        <f t="shared" si="13"/>
        <v>0</v>
      </c>
      <c r="R109" s="40">
        <f t="shared" si="14"/>
        <v>0</v>
      </c>
      <c r="V109" s="412"/>
      <c r="W109" s="9"/>
      <c r="Y109" s="40">
        <f t="shared" si="15"/>
        <v>0</v>
      </c>
      <c r="Z109" s="40">
        <f t="shared" si="16"/>
        <v>0</v>
      </c>
    </row>
    <row r="110" spans="1:26" x14ac:dyDescent="0.25">
      <c r="A110" s="80">
        <f t="shared" si="8"/>
        <v>95</v>
      </c>
      <c r="B110" s="342">
        <f t="shared" si="9"/>
        <v>0</v>
      </c>
      <c r="C110" s="343"/>
      <c r="D110" s="116"/>
      <c r="E110" s="116"/>
      <c r="F110" s="4"/>
      <c r="G110" s="50"/>
      <c r="H110" s="70"/>
      <c r="I110" s="8"/>
      <c r="J110" s="411"/>
      <c r="K110" s="271" t="str">
        <f t="shared" si="10"/>
        <v xml:space="preserve"> </v>
      </c>
      <c r="L110" s="419"/>
      <c r="N110" s="40">
        <f t="shared" si="11"/>
        <v>0</v>
      </c>
      <c r="O110" s="40">
        <f t="shared" si="12"/>
        <v>0</v>
      </c>
      <c r="Q110" s="40">
        <f t="shared" si="13"/>
        <v>0</v>
      </c>
      <c r="R110" s="40">
        <f t="shared" si="14"/>
        <v>0</v>
      </c>
      <c r="V110" s="412"/>
      <c r="W110" s="9"/>
      <c r="Y110" s="40">
        <f t="shared" si="15"/>
        <v>0</v>
      </c>
      <c r="Z110" s="40">
        <f t="shared" si="16"/>
        <v>0</v>
      </c>
    </row>
    <row r="111" spans="1:26" x14ac:dyDescent="0.25">
      <c r="A111" s="80">
        <f t="shared" si="8"/>
        <v>96</v>
      </c>
      <c r="B111" s="342">
        <f t="shared" si="9"/>
        <v>0</v>
      </c>
      <c r="C111" s="343"/>
      <c r="D111" s="116"/>
      <c r="E111" s="116"/>
      <c r="F111" s="4"/>
      <c r="G111" s="50"/>
      <c r="H111" s="70"/>
      <c r="I111" s="8"/>
      <c r="J111" s="411"/>
      <c r="K111" s="271" t="str">
        <f t="shared" si="10"/>
        <v xml:space="preserve"> </v>
      </c>
      <c r="L111" s="419"/>
      <c r="N111" s="40">
        <f t="shared" si="11"/>
        <v>0</v>
      </c>
      <c r="O111" s="40">
        <f t="shared" si="12"/>
        <v>0</v>
      </c>
      <c r="Q111" s="40">
        <f t="shared" si="13"/>
        <v>0</v>
      </c>
      <c r="R111" s="40">
        <f t="shared" si="14"/>
        <v>0</v>
      </c>
      <c r="V111" s="412"/>
      <c r="W111" s="9"/>
      <c r="Y111" s="40">
        <f t="shared" si="15"/>
        <v>0</v>
      </c>
      <c r="Z111" s="40">
        <f t="shared" si="16"/>
        <v>0</v>
      </c>
    </row>
    <row r="112" spans="1:26" x14ac:dyDescent="0.25">
      <c r="A112" s="80">
        <f t="shared" si="8"/>
        <v>97</v>
      </c>
      <c r="B112" s="342">
        <f t="shared" si="9"/>
        <v>0</v>
      </c>
      <c r="C112" s="343"/>
      <c r="D112" s="116"/>
      <c r="E112" s="116"/>
      <c r="F112" s="4"/>
      <c r="G112" s="50"/>
      <c r="H112" s="70"/>
      <c r="I112" s="8"/>
      <c r="J112" s="411"/>
      <c r="K112" s="271" t="str">
        <f t="shared" si="10"/>
        <v xml:space="preserve"> </v>
      </c>
      <c r="L112" s="419"/>
      <c r="N112" s="40">
        <f t="shared" si="11"/>
        <v>0</v>
      </c>
      <c r="O112" s="40">
        <f t="shared" si="12"/>
        <v>0</v>
      </c>
      <c r="Q112" s="40">
        <f t="shared" si="13"/>
        <v>0</v>
      </c>
      <c r="R112" s="40">
        <f t="shared" si="14"/>
        <v>0</v>
      </c>
      <c r="V112" s="412"/>
      <c r="W112" s="9"/>
      <c r="Y112" s="40">
        <f t="shared" si="15"/>
        <v>0</v>
      </c>
      <c r="Z112" s="40">
        <f t="shared" si="16"/>
        <v>0</v>
      </c>
    </row>
    <row r="113" spans="1:26" x14ac:dyDescent="0.25">
      <c r="A113" s="80">
        <f t="shared" si="8"/>
        <v>98</v>
      </c>
      <c r="B113" s="342">
        <f t="shared" si="9"/>
        <v>0</v>
      </c>
      <c r="C113" s="343"/>
      <c r="D113" s="116"/>
      <c r="E113" s="116"/>
      <c r="F113" s="4"/>
      <c r="G113" s="50"/>
      <c r="H113" s="70"/>
      <c r="I113" s="8"/>
      <c r="J113" s="411"/>
      <c r="K113" s="271" t="str">
        <f t="shared" si="10"/>
        <v xml:space="preserve"> </v>
      </c>
      <c r="L113" s="419"/>
      <c r="N113" s="40">
        <f t="shared" si="11"/>
        <v>0</v>
      </c>
      <c r="O113" s="40">
        <f t="shared" si="12"/>
        <v>0</v>
      </c>
      <c r="Q113" s="40">
        <f t="shared" si="13"/>
        <v>0</v>
      </c>
      <c r="R113" s="40">
        <f t="shared" si="14"/>
        <v>0</v>
      </c>
      <c r="V113" s="412"/>
      <c r="W113" s="9"/>
      <c r="Y113" s="40">
        <f t="shared" si="15"/>
        <v>0</v>
      </c>
      <c r="Z113" s="40">
        <f t="shared" si="16"/>
        <v>0</v>
      </c>
    </row>
    <row r="114" spans="1:26" x14ac:dyDescent="0.25">
      <c r="A114" s="80">
        <f t="shared" si="8"/>
        <v>99</v>
      </c>
      <c r="B114" s="342">
        <f t="shared" si="9"/>
        <v>0</v>
      </c>
      <c r="C114" s="343"/>
      <c r="D114" s="116"/>
      <c r="E114" s="116"/>
      <c r="F114" s="4"/>
      <c r="G114" s="50"/>
      <c r="H114" s="70"/>
      <c r="I114" s="8"/>
      <c r="J114" s="411"/>
      <c r="K114" s="271" t="str">
        <f t="shared" si="10"/>
        <v xml:space="preserve"> </v>
      </c>
      <c r="L114" s="419"/>
      <c r="N114" s="40">
        <f t="shared" si="11"/>
        <v>0</v>
      </c>
      <c r="O114" s="40">
        <f t="shared" si="12"/>
        <v>0</v>
      </c>
      <c r="Q114" s="40">
        <f t="shared" si="13"/>
        <v>0</v>
      </c>
      <c r="R114" s="40">
        <f t="shared" si="14"/>
        <v>0</v>
      </c>
      <c r="V114" s="412"/>
      <c r="W114" s="9"/>
      <c r="Y114" s="40">
        <f t="shared" si="15"/>
        <v>0</v>
      </c>
      <c r="Z114" s="40">
        <f t="shared" si="16"/>
        <v>0</v>
      </c>
    </row>
    <row r="115" spans="1:26" x14ac:dyDescent="0.25">
      <c r="A115" s="80">
        <f t="shared" si="8"/>
        <v>100</v>
      </c>
      <c r="B115" s="342">
        <f t="shared" si="9"/>
        <v>0</v>
      </c>
      <c r="C115" s="343"/>
      <c r="D115" s="116"/>
      <c r="E115" s="116"/>
      <c r="F115" s="4"/>
      <c r="G115" s="50"/>
      <c r="H115" s="70"/>
      <c r="I115" s="8"/>
      <c r="J115" s="411"/>
      <c r="K115" s="271" t="str">
        <f t="shared" si="10"/>
        <v xml:space="preserve"> </v>
      </c>
      <c r="L115" s="419"/>
      <c r="N115" s="40">
        <f t="shared" si="11"/>
        <v>0</v>
      </c>
      <c r="O115" s="40">
        <f t="shared" si="12"/>
        <v>0</v>
      </c>
      <c r="Q115" s="40">
        <f t="shared" si="13"/>
        <v>0</v>
      </c>
      <c r="R115" s="40">
        <f t="shared" si="14"/>
        <v>0</v>
      </c>
      <c r="V115" s="412"/>
      <c r="W115" s="9"/>
      <c r="Y115" s="40">
        <f t="shared" si="15"/>
        <v>0</v>
      </c>
      <c r="Z115" s="40">
        <f t="shared" si="16"/>
        <v>0</v>
      </c>
    </row>
    <row r="116" spans="1:26" x14ac:dyDescent="0.25">
      <c r="A116" s="80">
        <f t="shared" si="8"/>
        <v>101</v>
      </c>
      <c r="B116" s="342">
        <f t="shared" si="9"/>
        <v>0</v>
      </c>
      <c r="C116" s="343"/>
      <c r="D116" s="116"/>
      <c r="E116" s="116"/>
      <c r="F116" s="4"/>
      <c r="G116" s="50"/>
      <c r="H116" s="70"/>
      <c r="I116" s="8"/>
      <c r="J116" s="411"/>
      <c r="K116" s="271" t="str">
        <f t="shared" si="10"/>
        <v xml:space="preserve"> </v>
      </c>
      <c r="L116" s="419"/>
      <c r="N116" s="40">
        <f t="shared" si="11"/>
        <v>0</v>
      </c>
      <c r="O116" s="40">
        <f t="shared" si="12"/>
        <v>0</v>
      </c>
      <c r="Q116" s="40">
        <f t="shared" si="13"/>
        <v>0</v>
      </c>
      <c r="R116" s="40">
        <f t="shared" si="14"/>
        <v>0</v>
      </c>
      <c r="V116" s="412"/>
      <c r="W116" s="9"/>
      <c r="Y116" s="40">
        <f t="shared" si="15"/>
        <v>0</v>
      </c>
      <c r="Z116" s="40">
        <f t="shared" si="16"/>
        <v>0</v>
      </c>
    </row>
    <row r="117" spans="1:26" x14ac:dyDescent="0.25">
      <c r="A117" s="80">
        <f t="shared" si="8"/>
        <v>102</v>
      </c>
      <c r="B117" s="342">
        <f t="shared" si="9"/>
        <v>0</v>
      </c>
      <c r="C117" s="343"/>
      <c r="D117" s="116"/>
      <c r="E117" s="116"/>
      <c r="F117" s="4"/>
      <c r="G117" s="50"/>
      <c r="H117" s="70"/>
      <c r="I117" s="8"/>
      <c r="J117" s="411"/>
      <c r="K117" s="271" t="str">
        <f t="shared" si="10"/>
        <v xml:space="preserve"> </v>
      </c>
      <c r="L117" s="419"/>
      <c r="N117" s="40">
        <f t="shared" si="11"/>
        <v>0</v>
      </c>
      <c r="O117" s="40">
        <f t="shared" si="12"/>
        <v>0</v>
      </c>
      <c r="Q117" s="40">
        <f t="shared" si="13"/>
        <v>0</v>
      </c>
      <c r="R117" s="40">
        <f t="shared" si="14"/>
        <v>0</v>
      </c>
      <c r="V117" s="412"/>
      <c r="W117" s="9"/>
      <c r="Y117" s="40">
        <f t="shared" si="15"/>
        <v>0</v>
      </c>
      <c r="Z117" s="40">
        <f t="shared" si="16"/>
        <v>0</v>
      </c>
    </row>
    <row r="118" spans="1:26" x14ac:dyDescent="0.25">
      <c r="A118" s="80">
        <f t="shared" si="8"/>
        <v>103</v>
      </c>
      <c r="B118" s="342">
        <f t="shared" si="9"/>
        <v>0</v>
      </c>
      <c r="C118" s="343"/>
      <c r="D118" s="116"/>
      <c r="E118" s="116"/>
      <c r="F118" s="4"/>
      <c r="G118" s="50"/>
      <c r="H118" s="70"/>
      <c r="I118" s="8"/>
      <c r="J118" s="411"/>
      <c r="K118" s="271" t="str">
        <f t="shared" si="10"/>
        <v xml:space="preserve"> </v>
      </c>
      <c r="L118" s="419"/>
      <c r="N118" s="40">
        <f t="shared" si="11"/>
        <v>0</v>
      </c>
      <c r="O118" s="40">
        <f t="shared" si="12"/>
        <v>0</v>
      </c>
      <c r="Q118" s="40">
        <f t="shared" si="13"/>
        <v>0</v>
      </c>
      <c r="R118" s="40">
        <f t="shared" si="14"/>
        <v>0</v>
      </c>
      <c r="V118" s="412"/>
      <c r="W118" s="9"/>
      <c r="Y118" s="40">
        <f t="shared" si="15"/>
        <v>0</v>
      </c>
      <c r="Z118" s="40">
        <f t="shared" si="16"/>
        <v>0</v>
      </c>
    </row>
    <row r="119" spans="1:26" x14ac:dyDescent="0.25">
      <c r="A119" s="80">
        <f t="shared" si="8"/>
        <v>104</v>
      </c>
      <c r="B119" s="342">
        <f t="shared" si="9"/>
        <v>0</v>
      </c>
      <c r="C119" s="343"/>
      <c r="D119" s="116"/>
      <c r="E119" s="116"/>
      <c r="F119" s="4"/>
      <c r="G119" s="50"/>
      <c r="H119" s="70"/>
      <c r="I119" s="8"/>
      <c r="J119" s="411"/>
      <c r="K119" s="271" t="str">
        <f t="shared" si="10"/>
        <v xml:space="preserve"> </v>
      </c>
      <c r="L119" s="419"/>
      <c r="N119" s="40">
        <f t="shared" si="11"/>
        <v>0</v>
      </c>
      <c r="O119" s="40">
        <f t="shared" si="12"/>
        <v>0</v>
      </c>
      <c r="Q119" s="40">
        <f t="shared" si="13"/>
        <v>0</v>
      </c>
      <c r="R119" s="40">
        <f t="shared" si="14"/>
        <v>0</v>
      </c>
      <c r="V119" s="412"/>
      <c r="W119" s="9"/>
      <c r="Y119" s="40">
        <f t="shared" si="15"/>
        <v>0</v>
      </c>
      <c r="Z119" s="40">
        <f t="shared" si="16"/>
        <v>0</v>
      </c>
    </row>
    <row r="120" spans="1:26" x14ac:dyDescent="0.25">
      <c r="A120" s="80">
        <f t="shared" si="8"/>
        <v>105</v>
      </c>
      <c r="B120" s="342">
        <f t="shared" si="9"/>
        <v>0</v>
      </c>
      <c r="C120" s="343"/>
      <c r="D120" s="116"/>
      <c r="E120" s="116"/>
      <c r="F120" s="4"/>
      <c r="G120" s="50"/>
      <c r="H120" s="70"/>
      <c r="I120" s="8"/>
      <c r="J120" s="411"/>
      <c r="K120" s="271" t="str">
        <f t="shared" si="10"/>
        <v xml:space="preserve"> </v>
      </c>
      <c r="L120" s="419"/>
      <c r="N120" s="40">
        <f t="shared" si="11"/>
        <v>0</v>
      </c>
      <c r="O120" s="40">
        <f t="shared" si="12"/>
        <v>0</v>
      </c>
      <c r="Q120" s="40">
        <f t="shared" si="13"/>
        <v>0</v>
      </c>
      <c r="R120" s="40">
        <f t="shared" si="14"/>
        <v>0</v>
      </c>
      <c r="V120" s="412"/>
      <c r="W120" s="9"/>
      <c r="Y120" s="40">
        <f t="shared" si="15"/>
        <v>0</v>
      </c>
      <c r="Z120" s="40">
        <f t="shared" si="16"/>
        <v>0</v>
      </c>
    </row>
    <row r="121" spans="1:26" x14ac:dyDescent="0.25">
      <c r="A121" s="80">
        <f t="shared" si="8"/>
        <v>106</v>
      </c>
      <c r="B121" s="342">
        <f t="shared" si="9"/>
        <v>0</v>
      </c>
      <c r="C121" s="343"/>
      <c r="D121" s="116"/>
      <c r="E121" s="116"/>
      <c r="F121" s="4"/>
      <c r="G121" s="50"/>
      <c r="H121" s="70"/>
      <c r="I121" s="8"/>
      <c r="J121" s="411"/>
      <c r="K121" s="271" t="str">
        <f t="shared" si="10"/>
        <v xml:space="preserve"> </v>
      </c>
      <c r="L121" s="419"/>
      <c r="N121" s="40">
        <f t="shared" si="11"/>
        <v>0</v>
      </c>
      <c r="O121" s="40">
        <f t="shared" si="12"/>
        <v>0</v>
      </c>
      <c r="Q121" s="40">
        <f t="shared" si="13"/>
        <v>0</v>
      </c>
      <c r="R121" s="40">
        <f t="shared" si="14"/>
        <v>0</v>
      </c>
      <c r="V121" s="412"/>
      <c r="W121" s="9"/>
      <c r="Y121" s="40">
        <f t="shared" si="15"/>
        <v>0</v>
      </c>
      <c r="Z121" s="40">
        <f t="shared" si="16"/>
        <v>0</v>
      </c>
    </row>
    <row r="122" spans="1:26" x14ac:dyDescent="0.25">
      <c r="A122" s="80">
        <f t="shared" si="8"/>
        <v>107</v>
      </c>
      <c r="B122" s="342">
        <f t="shared" si="9"/>
        <v>0</v>
      </c>
      <c r="C122" s="343"/>
      <c r="D122" s="116"/>
      <c r="E122" s="116"/>
      <c r="F122" s="4"/>
      <c r="G122" s="50"/>
      <c r="H122" s="70"/>
      <c r="I122" s="8"/>
      <c r="J122" s="411"/>
      <c r="K122" s="271" t="str">
        <f t="shared" si="10"/>
        <v xml:space="preserve"> </v>
      </c>
      <c r="L122" s="419"/>
      <c r="N122" s="40">
        <f t="shared" si="11"/>
        <v>0</v>
      </c>
      <c r="O122" s="40">
        <f t="shared" si="12"/>
        <v>0</v>
      </c>
      <c r="Q122" s="40">
        <f t="shared" si="13"/>
        <v>0</v>
      </c>
      <c r="R122" s="40">
        <f t="shared" si="14"/>
        <v>0</v>
      </c>
      <c r="V122" s="412"/>
      <c r="W122" s="9"/>
      <c r="Y122" s="40">
        <f t="shared" si="15"/>
        <v>0</v>
      </c>
      <c r="Z122" s="40">
        <f t="shared" si="16"/>
        <v>0</v>
      </c>
    </row>
    <row r="123" spans="1:26" x14ac:dyDescent="0.25">
      <c r="A123" s="80">
        <f t="shared" si="8"/>
        <v>108</v>
      </c>
      <c r="B123" s="342">
        <f t="shared" si="9"/>
        <v>0</v>
      </c>
      <c r="C123" s="343"/>
      <c r="D123" s="116"/>
      <c r="E123" s="116"/>
      <c r="F123" s="4"/>
      <c r="G123" s="50"/>
      <c r="H123" s="70"/>
      <c r="I123" s="8"/>
      <c r="J123" s="411"/>
      <c r="K123" s="271" t="str">
        <f t="shared" si="10"/>
        <v xml:space="preserve"> </v>
      </c>
      <c r="L123" s="419"/>
      <c r="N123" s="40">
        <f t="shared" si="11"/>
        <v>0</v>
      </c>
      <c r="O123" s="40">
        <f t="shared" si="12"/>
        <v>0</v>
      </c>
      <c r="Q123" s="40">
        <f t="shared" si="13"/>
        <v>0</v>
      </c>
      <c r="R123" s="40">
        <f t="shared" si="14"/>
        <v>0</v>
      </c>
      <c r="V123" s="412"/>
      <c r="W123" s="9"/>
      <c r="Y123" s="40">
        <f t="shared" si="15"/>
        <v>0</v>
      </c>
      <c r="Z123" s="40">
        <f t="shared" si="16"/>
        <v>0</v>
      </c>
    </row>
    <row r="124" spans="1:26" x14ac:dyDescent="0.25">
      <c r="A124" s="80">
        <f t="shared" si="8"/>
        <v>109</v>
      </c>
      <c r="B124" s="342">
        <f t="shared" si="9"/>
        <v>0</v>
      </c>
      <c r="C124" s="343"/>
      <c r="D124" s="116"/>
      <c r="E124" s="116"/>
      <c r="F124" s="4"/>
      <c r="G124" s="50"/>
      <c r="H124" s="70"/>
      <c r="I124" s="8"/>
      <c r="J124" s="411"/>
      <c r="K124" s="271" t="str">
        <f t="shared" si="10"/>
        <v xml:space="preserve"> </v>
      </c>
      <c r="L124" s="419"/>
      <c r="N124" s="40">
        <f t="shared" si="11"/>
        <v>0</v>
      </c>
      <c r="O124" s="40">
        <f t="shared" si="12"/>
        <v>0</v>
      </c>
      <c r="Q124" s="40">
        <f t="shared" si="13"/>
        <v>0</v>
      </c>
      <c r="R124" s="40">
        <f t="shared" si="14"/>
        <v>0</v>
      </c>
      <c r="V124" s="412"/>
      <c r="W124" s="9"/>
      <c r="Y124" s="40">
        <f t="shared" si="15"/>
        <v>0</v>
      </c>
      <c r="Z124" s="40">
        <f t="shared" si="16"/>
        <v>0</v>
      </c>
    </row>
    <row r="125" spans="1:26" x14ac:dyDescent="0.25">
      <c r="A125" s="80">
        <f t="shared" si="8"/>
        <v>110</v>
      </c>
      <c r="B125" s="342">
        <f t="shared" si="9"/>
        <v>0</v>
      </c>
      <c r="C125" s="343"/>
      <c r="D125" s="116"/>
      <c r="E125" s="116"/>
      <c r="F125" s="4"/>
      <c r="G125" s="50"/>
      <c r="H125" s="70"/>
      <c r="I125" s="8"/>
      <c r="J125" s="411"/>
      <c r="K125" s="271" t="str">
        <f t="shared" si="10"/>
        <v xml:space="preserve"> </v>
      </c>
      <c r="L125" s="419"/>
      <c r="N125" s="40">
        <f t="shared" si="11"/>
        <v>0</v>
      </c>
      <c r="O125" s="40">
        <f t="shared" si="12"/>
        <v>0</v>
      </c>
      <c r="Q125" s="40">
        <f t="shared" si="13"/>
        <v>0</v>
      </c>
      <c r="R125" s="40">
        <f t="shared" si="14"/>
        <v>0</v>
      </c>
      <c r="V125" s="412"/>
      <c r="W125" s="9"/>
      <c r="Y125" s="40">
        <f t="shared" si="15"/>
        <v>0</v>
      </c>
      <c r="Z125" s="40">
        <f t="shared" si="16"/>
        <v>0</v>
      </c>
    </row>
    <row r="126" spans="1:26" x14ac:dyDescent="0.25">
      <c r="A126" s="80">
        <f t="shared" si="8"/>
        <v>111</v>
      </c>
      <c r="B126" s="342">
        <f t="shared" si="9"/>
        <v>0</v>
      </c>
      <c r="C126" s="343"/>
      <c r="D126" s="116"/>
      <c r="E126" s="116"/>
      <c r="F126" s="4"/>
      <c r="G126" s="50"/>
      <c r="H126" s="70"/>
      <c r="I126" s="8"/>
      <c r="J126" s="411"/>
      <c r="K126" s="271" t="str">
        <f t="shared" si="10"/>
        <v xml:space="preserve"> </v>
      </c>
      <c r="L126" s="419"/>
      <c r="N126" s="40">
        <f t="shared" si="11"/>
        <v>0</v>
      </c>
      <c r="O126" s="40">
        <f t="shared" si="12"/>
        <v>0</v>
      </c>
      <c r="Q126" s="40">
        <f t="shared" si="13"/>
        <v>0</v>
      </c>
      <c r="R126" s="40">
        <f t="shared" si="14"/>
        <v>0</v>
      </c>
      <c r="V126" s="412"/>
      <c r="W126" s="9"/>
      <c r="Y126" s="40">
        <f t="shared" si="15"/>
        <v>0</v>
      </c>
      <c r="Z126" s="40">
        <f t="shared" si="16"/>
        <v>0</v>
      </c>
    </row>
    <row r="127" spans="1:26" x14ac:dyDescent="0.25">
      <c r="A127" s="80">
        <f t="shared" si="8"/>
        <v>112</v>
      </c>
      <c r="B127" s="342">
        <f t="shared" si="9"/>
        <v>0</v>
      </c>
      <c r="C127" s="343"/>
      <c r="D127" s="116"/>
      <c r="E127" s="116"/>
      <c r="F127" s="4"/>
      <c r="G127" s="50"/>
      <c r="H127" s="70"/>
      <c r="I127" s="8"/>
      <c r="J127" s="411"/>
      <c r="K127" s="271" t="str">
        <f t="shared" si="10"/>
        <v xml:space="preserve"> </v>
      </c>
      <c r="L127" s="419"/>
      <c r="N127" s="40">
        <f t="shared" si="11"/>
        <v>0</v>
      </c>
      <c r="O127" s="40">
        <f t="shared" si="12"/>
        <v>0</v>
      </c>
      <c r="Q127" s="40">
        <f t="shared" si="13"/>
        <v>0</v>
      </c>
      <c r="R127" s="40">
        <f t="shared" si="14"/>
        <v>0</v>
      </c>
      <c r="V127" s="412"/>
      <c r="W127" s="9"/>
      <c r="Y127" s="40">
        <f t="shared" si="15"/>
        <v>0</v>
      </c>
      <c r="Z127" s="40">
        <f t="shared" si="16"/>
        <v>0</v>
      </c>
    </row>
    <row r="128" spans="1:26" x14ac:dyDescent="0.25">
      <c r="A128" s="80">
        <f t="shared" si="8"/>
        <v>113</v>
      </c>
      <c r="B128" s="342">
        <f t="shared" si="9"/>
        <v>0</v>
      </c>
      <c r="C128" s="343"/>
      <c r="D128" s="116"/>
      <c r="E128" s="116"/>
      <c r="F128" s="4"/>
      <c r="G128" s="50"/>
      <c r="H128" s="70"/>
      <c r="I128" s="8"/>
      <c r="J128" s="411"/>
      <c r="K128" s="271" t="str">
        <f t="shared" si="10"/>
        <v xml:space="preserve"> </v>
      </c>
      <c r="L128" s="419"/>
      <c r="N128" s="40">
        <f t="shared" si="11"/>
        <v>0</v>
      </c>
      <c r="O128" s="40">
        <f t="shared" si="12"/>
        <v>0</v>
      </c>
      <c r="Q128" s="40">
        <f t="shared" si="13"/>
        <v>0</v>
      </c>
      <c r="R128" s="40">
        <f t="shared" si="14"/>
        <v>0</v>
      </c>
      <c r="V128" s="412"/>
      <c r="W128" s="9"/>
      <c r="Y128" s="40">
        <f t="shared" si="15"/>
        <v>0</v>
      </c>
      <c r="Z128" s="40">
        <f t="shared" si="16"/>
        <v>0</v>
      </c>
    </row>
    <row r="129" spans="1:26" x14ac:dyDescent="0.25">
      <c r="A129" s="80">
        <f t="shared" si="8"/>
        <v>114</v>
      </c>
      <c r="B129" s="342">
        <f t="shared" si="9"/>
        <v>0</v>
      </c>
      <c r="C129" s="343"/>
      <c r="D129" s="116"/>
      <c r="E129" s="116"/>
      <c r="F129" s="4"/>
      <c r="G129" s="50"/>
      <c r="H129" s="70"/>
      <c r="I129" s="8"/>
      <c r="J129" s="411"/>
      <c r="K129" s="271" t="str">
        <f t="shared" si="10"/>
        <v xml:space="preserve"> </v>
      </c>
      <c r="L129" s="419"/>
      <c r="N129" s="40">
        <f t="shared" si="11"/>
        <v>0</v>
      </c>
      <c r="O129" s="40">
        <f t="shared" si="12"/>
        <v>0</v>
      </c>
      <c r="Q129" s="40">
        <f t="shared" si="13"/>
        <v>0</v>
      </c>
      <c r="R129" s="40">
        <f t="shared" si="14"/>
        <v>0</v>
      </c>
      <c r="V129" s="412"/>
      <c r="W129" s="9"/>
      <c r="Y129" s="40">
        <f t="shared" si="15"/>
        <v>0</v>
      </c>
      <c r="Z129" s="40">
        <f t="shared" si="16"/>
        <v>0</v>
      </c>
    </row>
    <row r="130" spans="1:26" x14ac:dyDescent="0.25">
      <c r="A130" s="80">
        <f t="shared" si="8"/>
        <v>115</v>
      </c>
      <c r="B130" s="342">
        <f t="shared" si="9"/>
        <v>0</v>
      </c>
      <c r="C130" s="343"/>
      <c r="D130" s="116"/>
      <c r="E130" s="116"/>
      <c r="F130" s="4"/>
      <c r="G130" s="50"/>
      <c r="H130" s="70"/>
      <c r="I130" s="8"/>
      <c r="J130" s="411"/>
      <c r="K130" s="271" t="str">
        <f t="shared" si="10"/>
        <v xml:space="preserve"> </v>
      </c>
      <c r="L130" s="419"/>
      <c r="N130" s="40">
        <f t="shared" si="11"/>
        <v>0</v>
      </c>
      <c r="O130" s="40">
        <f t="shared" si="12"/>
        <v>0</v>
      </c>
      <c r="Q130" s="40">
        <f t="shared" si="13"/>
        <v>0</v>
      </c>
      <c r="R130" s="40">
        <f t="shared" si="14"/>
        <v>0</v>
      </c>
      <c r="V130" s="412"/>
      <c r="W130" s="9"/>
      <c r="Y130" s="40">
        <f t="shared" si="15"/>
        <v>0</v>
      </c>
      <c r="Z130" s="40">
        <f t="shared" si="16"/>
        <v>0</v>
      </c>
    </row>
    <row r="131" spans="1:26" x14ac:dyDescent="0.25">
      <c r="A131" s="80">
        <f t="shared" si="8"/>
        <v>116</v>
      </c>
      <c r="B131" s="342">
        <f t="shared" si="9"/>
        <v>0</v>
      </c>
      <c r="C131" s="343"/>
      <c r="D131" s="116"/>
      <c r="E131" s="116"/>
      <c r="F131" s="4"/>
      <c r="G131" s="50"/>
      <c r="H131" s="70"/>
      <c r="I131" s="8"/>
      <c r="J131" s="411"/>
      <c r="K131" s="271" t="str">
        <f t="shared" si="10"/>
        <v xml:space="preserve"> </v>
      </c>
      <c r="L131" s="419"/>
      <c r="N131" s="40">
        <f t="shared" si="11"/>
        <v>0</v>
      </c>
      <c r="O131" s="40">
        <f t="shared" si="12"/>
        <v>0</v>
      </c>
      <c r="Q131" s="40">
        <f t="shared" si="13"/>
        <v>0</v>
      </c>
      <c r="R131" s="40">
        <f t="shared" si="14"/>
        <v>0</v>
      </c>
      <c r="V131" s="412"/>
      <c r="W131" s="9"/>
      <c r="Y131" s="40">
        <f t="shared" si="15"/>
        <v>0</v>
      </c>
      <c r="Z131" s="40">
        <f t="shared" si="16"/>
        <v>0</v>
      </c>
    </row>
    <row r="132" spans="1:26" x14ac:dyDescent="0.25">
      <c r="A132" s="80">
        <f t="shared" si="8"/>
        <v>117</v>
      </c>
      <c r="B132" s="342">
        <f t="shared" si="9"/>
        <v>0</v>
      </c>
      <c r="C132" s="343"/>
      <c r="D132" s="116"/>
      <c r="E132" s="116"/>
      <c r="F132" s="4"/>
      <c r="G132" s="50"/>
      <c r="H132" s="70"/>
      <c r="I132" s="8"/>
      <c r="J132" s="411"/>
      <c r="K132" s="271" t="str">
        <f t="shared" si="10"/>
        <v xml:space="preserve"> </v>
      </c>
      <c r="L132" s="419"/>
      <c r="N132" s="40">
        <f t="shared" si="11"/>
        <v>0</v>
      </c>
      <c r="O132" s="40">
        <f t="shared" si="12"/>
        <v>0</v>
      </c>
      <c r="Q132" s="40">
        <f t="shared" si="13"/>
        <v>0</v>
      </c>
      <c r="R132" s="40">
        <f t="shared" si="14"/>
        <v>0</v>
      </c>
      <c r="V132" s="412"/>
      <c r="W132" s="9"/>
      <c r="Y132" s="40">
        <f t="shared" si="15"/>
        <v>0</v>
      </c>
      <c r="Z132" s="40">
        <f t="shared" si="16"/>
        <v>0</v>
      </c>
    </row>
    <row r="133" spans="1:26" x14ac:dyDescent="0.25">
      <c r="A133" s="80">
        <f t="shared" si="8"/>
        <v>118</v>
      </c>
      <c r="B133" s="342">
        <f t="shared" si="9"/>
        <v>0</v>
      </c>
      <c r="C133" s="343"/>
      <c r="D133" s="116"/>
      <c r="E133" s="116"/>
      <c r="F133" s="4"/>
      <c r="G133" s="50"/>
      <c r="H133" s="70"/>
      <c r="I133" s="8"/>
      <c r="J133" s="411"/>
      <c r="K133" s="271" t="str">
        <f t="shared" si="10"/>
        <v xml:space="preserve"> </v>
      </c>
      <c r="L133" s="419"/>
      <c r="N133" s="40">
        <f t="shared" si="11"/>
        <v>0</v>
      </c>
      <c r="O133" s="40">
        <f t="shared" si="12"/>
        <v>0</v>
      </c>
      <c r="Q133" s="40">
        <f t="shared" si="13"/>
        <v>0</v>
      </c>
      <c r="R133" s="40">
        <f t="shared" si="14"/>
        <v>0</v>
      </c>
      <c r="V133" s="412"/>
      <c r="W133" s="9"/>
      <c r="Y133" s="40">
        <f t="shared" si="15"/>
        <v>0</v>
      </c>
      <c r="Z133" s="40">
        <f t="shared" si="16"/>
        <v>0</v>
      </c>
    </row>
    <row r="134" spans="1:26" x14ac:dyDescent="0.25">
      <c r="A134" s="80">
        <f t="shared" si="8"/>
        <v>119</v>
      </c>
      <c r="B134" s="342">
        <f t="shared" si="9"/>
        <v>0</v>
      </c>
      <c r="C134" s="343"/>
      <c r="D134" s="116"/>
      <c r="E134" s="116"/>
      <c r="F134" s="4"/>
      <c r="G134" s="50"/>
      <c r="H134" s="70"/>
      <c r="I134" s="8"/>
      <c r="J134" s="411"/>
      <c r="K134" s="271" t="str">
        <f t="shared" si="10"/>
        <v xml:space="preserve"> </v>
      </c>
      <c r="L134" s="419"/>
      <c r="N134" s="40">
        <f t="shared" si="11"/>
        <v>0</v>
      </c>
      <c r="O134" s="40">
        <f t="shared" si="12"/>
        <v>0</v>
      </c>
      <c r="Q134" s="40">
        <f t="shared" si="13"/>
        <v>0</v>
      </c>
      <c r="R134" s="40">
        <f t="shared" si="14"/>
        <v>0</v>
      </c>
      <c r="V134" s="412"/>
      <c r="W134" s="9"/>
      <c r="Y134" s="40">
        <f t="shared" si="15"/>
        <v>0</v>
      </c>
      <c r="Z134" s="40">
        <f t="shared" si="16"/>
        <v>0</v>
      </c>
    </row>
    <row r="135" spans="1:26" x14ac:dyDescent="0.25">
      <c r="A135" s="80">
        <f t="shared" si="8"/>
        <v>120</v>
      </c>
      <c r="B135" s="342">
        <f t="shared" si="9"/>
        <v>0</v>
      </c>
      <c r="C135" s="343"/>
      <c r="D135" s="116"/>
      <c r="E135" s="116"/>
      <c r="F135" s="4"/>
      <c r="G135" s="50"/>
      <c r="H135" s="70"/>
      <c r="I135" s="8"/>
      <c r="J135" s="411"/>
      <c r="K135" s="271" t="str">
        <f t="shared" si="10"/>
        <v xml:space="preserve"> </v>
      </c>
      <c r="L135" s="419"/>
      <c r="N135" s="40">
        <f t="shared" si="11"/>
        <v>0</v>
      </c>
      <c r="O135" s="40">
        <f t="shared" si="12"/>
        <v>0</v>
      </c>
      <c r="Q135" s="40">
        <f t="shared" si="13"/>
        <v>0</v>
      </c>
      <c r="R135" s="40">
        <f t="shared" si="14"/>
        <v>0</v>
      </c>
      <c r="V135" s="412"/>
      <c r="W135" s="9"/>
      <c r="Y135" s="40">
        <f t="shared" si="15"/>
        <v>0</v>
      </c>
      <c r="Z135" s="40">
        <f t="shared" si="16"/>
        <v>0</v>
      </c>
    </row>
    <row r="136" spans="1:26" x14ac:dyDescent="0.25">
      <c r="A136" s="80">
        <f t="shared" si="8"/>
        <v>121</v>
      </c>
      <c r="B136" s="342">
        <f t="shared" si="9"/>
        <v>0</v>
      </c>
      <c r="C136" s="343"/>
      <c r="D136" s="116"/>
      <c r="E136" s="116"/>
      <c r="F136" s="4"/>
      <c r="G136" s="50"/>
      <c r="H136" s="70"/>
      <c r="I136" s="8"/>
      <c r="J136" s="411"/>
      <c r="K136" s="271" t="str">
        <f t="shared" si="10"/>
        <v xml:space="preserve"> </v>
      </c>
      <c r="L136" s="419"/>
      <c r="N136" s="40">
        <f t="shared" si="11"/>
        <v>0</v>
      </c>
      <c r="O136" s="40">
        <f t="shared" si="12"/>
        <v>0</v>
      </c>
      <c r="Q136" s="40">
        <f t="shared" si="13"/>
        <v>0</v>
      </c>
      <c r="R136" s="40">
        <f t="shared" si="14"/>
        <v>0</v>
      </c>
      <c r="V136" s="412"/>
      <c r="W136" s="9"/>
      <c r="Y136" s="40">
        <f t="shared" si="15"/>
        <v>0</v>
      </c>
      <c r="Z136" s="40">
        <f t="shared" si="16"/>
        <v>0</v>
      </c>
    </row>
    <row r="137" spans="1:26" x14ac:dyDescent="0.25">
      <c r="A137" s="80">
        <f t="shared" si="8"/>
        <v>122</v>
      </c>
      <c r="B137" s="342">
        <f t="shared" si="9"/>
        <v>0</v>
      </c>
      <c r="C137" s="343"/>
      <c r="D137" s="116"/>
      <c r="E137" s="116"/>
      <c r="F137" s="4"/>
      <c r="G137" s="50"/>
      <c r="H137" s="70"/>
      <c r="I137" s="8"/>
      <c r="J137" s="411"/>
      <c r="K137" s="271" t="str">
        <f t="shared" si="10"/>
        <v xml:space="preserve"> </v>
      </c>
      <c r="L137" s="419"/>
      <c r="N137" s="40">
        <f t="shared" si="11"/>
        <v>0</v>
      </c>
      <c r="O137" s="40">
        <f t="shared" si="12"/>
        <v>0</v>
      </c>
      <c r="Q137" s="40">
        <f t="shared" si="13"/>
        <v>0</v>
      </c>
      <c r="R137" s="40">
        <f t="shared" si="14"/>
        <v>0</v>
      </c>
      <c r="V137" s="412"/>
      <c r="W137" s="9"/>
      <c r="Y137" s="40">
        <f t="shared" si="15"/>
        <v>0</v>
      </c>
      <c r="Z137" s="40">
        <f t="shared" si="16"/>
        <v>0</v>
      </c>
    </row>
    <row r="138" spans="1:26" x14ac:dyDescent="0.25">
      <c r="A138" s="80">
        <f t="shared" si="8"/>
        <v>123</v>
      </c>
      <c r="B138" s="342">
        <f t="shared" si="9"/>
        <v>0</v>
      </c>
      <c r="C138" s="343"/>
      <c r="D138" s="116"/>
      <c r="E138" s="116"/>
      <c r="F138" s="4"/>
      <c r="G138" s="50"/>
      <c r="H138" s="70"/>
      <c r="I138" s="8"/>
      <c r="J138" s="411"/>
      <c r="K138" s="271" t="str">
        <f t="shared" si="10"/>
        <v xml:space="preserve"> </v>
      </c>
      <c r="L138" s="419"/>
      <c r="N138" s="40">
        <f t="shared" si="11"/>
        <v>0</v>
      </c>
      <c r="O138" s="40">
        <f t="shared" si="12"/>
        <v>0</v>
      </c>
      <c r="Q138" s="40">
        <f t="shared" si="13"/>
        <v>0</v>
      </c>
      <c r="R138" s="40">
        <f t="shared" si="14"/>
        <v>0</v>
      </c>
      <c r="V138" s="412"/>
      <c r="W138" s="9"/>
      <c r="Y138" s="40">
        <f t="shared" si="15"/>
        <v>0</v>
      </c>
      <c r="Z138" s="40">
        <f t="shared" si="16"/>
        <v>0</v>
      </c>
    </row>
    <row r="139" spans="1:26" x14ac:dyDescent="0.25">
      <c r="A139" s="80">
        <f t="shared" si="8"/>
        <v>124</v>
      </c>
      <c r="B139" s="342">
        <f t="shared" si="9"/>
        <v>0</v>
      </c>
      <c r="C139" s="343"/>
      <c r="D139" s="116"/>
      <c r="E139" s="116"/>
      <c r="F139" s="4"/>
      <c r="G139" s="50"/>
      <c r="H139" s="70"/>
      <c r="I139" s="8"/>
      <c r="J139" s="411"/>
      <c r="K139" s="271" t="str">
        <f t="shared" si="10"/>
        <v xml:space="preserve"> </v>
      </c>
      <c r="L139" s="419"/>
      <c r="N139" s="40">
        <f t="shared" si="11"/>
        <v>0</v>
      </c>
      <c r="O139" s="40">
        <f t="shared" si="12"/>
        <v>0</v>
      </c>
      <c r="Q139" s="40">
        <f t="shared" si="13"/>
        <v>0</v>
      </c>
      <c r="R139" s="40">
        <f t="shared" si="14"/>
        <v>0</v>
      </c>
      <c r="V139" s="412"/>
      <c r="W139" s="9"/>
      <c r="Y139" s="40">
        <f t="shared" si="15"/>
        <v>0</v>
      </c>
      <c r="Z139" s="40">
        <f t="shared" si="16"/>
        <v>0</v>
      </c>
    </row>
    <row r="140" spans="1:26" x14ac:dyDescent="0.25">
      <c r="A140" s="80">
        <f t="shared" si="8"/>
        <v>125</v>
      </c>
      <c r="B140" s="342">
        <f t="shared" si="9"/>
        <v>0</v>
      </c>
      <c r="C140" s="343"/>
      <c r="D140" s="116"/>
      <c r="E140" s="116"/>
      <c r="F140" s="4"/>
      <c r="G140" s="50"/>
      <c r="H140" s="70"/>
      <c r="I140" s="8"/>
      <c r="J140" s="411"/>
      <c r="K140" s="271" t="str">
        <f t="shared" si="10"/>
        <v xml:space="preserve"> </v>
      </c>
      <c r="L140" s="419"/>
      <c r="N140" s="40">
        <f t="shared" si="11"/>
        <v>0</v>
      </c>
      <c r="O140" s="40">
        <f t="shared" si="12"/>
        <v>0</v>
      </c>
      <c r="Q140" s="40">
        <f t="shared" si="13"/>
        <v>0</v>
      </c>
      <c r="R140" s="40">
        <f t="shared" si="14"/>
        <v>0</v>
      </c>
      <c r="V140" s="412"/>
      <c r="W140" s="9"/>
      <c r="Y140" s="40">
        <f t="shared" si="15"/>
        <v>0</v>
      </c>
      <c r="Z140" s="40">
        <f t="shared" si="16"/>
        <v>0</v>
      </c>
    </row>
    <row r="141" spans="1:26" x14ac:dyDescent="0.25">
      <c r="A141" s="80">
        <f t="shared" si="8"/>
        <v>126</v>
      </c>
      <c r="B141" s="342">
        <f t="shared" si="9"/>
        <v>0</v>
      </c>
      <c r="C141" s="343"/>
      <c r="D141" s="116"/>
      <c r="E141" s="116"/>
      <c r="F141" s="4"/>
      <c r="G141" s="50"/>
      <c r="H141" s="70"/>
      <c r="I141" s="8"/>
      <c r="J141" s="411"/>
      <c r="K141" s="271" t="str">
        <f t="shared" si="10"/>
        <v xml:space="preserve"> </v>
      </c>
      <c r="L141" s="419"/>
      <c r="N141" s="40">
        <f t="shared" si="11"/>
        <v>0</v>
      </c>
      <c r="O141" s="40">
        <f t="shared" si="12"/>
        <v>0</v>
      </c>
      <c r="Q141" s="40">
        <f t="shared" si="13"/>
        <v>0</v>
      </c>
      <c r="R141" s="40">
        <f t="shared" si="14"/>
        <v>0</v>
      </c>
      <c r="V141" s="412"/>
      <c r="W141" s="9"/>
      <c r="Y141" s="40">
        <f t="shared" si="15"/>
        <v>0</v>
      </c>
      <c r="Z141" s="40">
        <f t="shared" si="16"/>
        <v>0</v>
      </c>
    </row>
    <row r="142" spans="1:26" x14ac:dyDescent="0.25">
      <c r="A142" s="80">
        <f t="shared" si="8"/>
        <v>127</v>
      </c>
      <c r="B142" s="342">
        <f t="shared" si="9"/>
        <v>0</v>
      </c>
      <c r="C142" s="343"/>
      <c r="D142" s="116"/>
      <c r="E142" s="116"/>
      <c r="F142" s="4"/>
      <c r="G142" s="50"/>
      <c r="H142" s="70"/>
      <c r="I142" s="8"/>
      <c r="J142" s="411"/>
      <c r="K142" s="271" t="str">
        <f t="shared" si="10"/>
        <v xml:space="preserve"> </v>
      </c>
      <c r="L142" s="419"/>
      <c r="N142" s="40">
        <f t="shared" si="11"/>
        <v>0</v>
      </c>
      <c r="O142" s="40">
        <f t="shared" si="12"/>
        <v>0</v>
      </c>
      <c r="Q142" s="40">
        <f t="shared" si="13"/>
        <v>0</v>
      </c>
      <c r="R142" s="40">
        <f t="shared" si="14"/>
        <v>0</v>
      </c>
      <c r="V142" s="412"/>
      <c r="W142" s="9"/>
      <c r="Y142" s="40">
        <f t="shared" si="15"/>
        <v>0</v>
      </c>
      <c r="Z142" s="40">
        <f t="shared" si="16"/>
        <v>0</v>
      </c>
    </row>
    <row r="143" spans="1:26" x14ac:dyDescent="0.25">
      <c r="A143" s="80">
        <f t="shared" si="8"/>
        <v>128</v>
      </c>
      <c r="B143" s="342">
        <f t="shared" si="9"/>
        <v>0</v>
      </c>
      <c r="C143" s="343"/>
      <c r="D143" s="116"/>
      <c r="E143" s="116"/>
      <c r="F143" s="4"/>
      <c r="G143" s="50"/>
      <c r="H143" s="70"/>
      <c r="I143" s="8"/>
      <c r="J143" s="411"/>
      <c r="K143" s="271" t="str">
        <f t="shared" si="10"/>
        <v xml:space="preserve"> </v>
      </c>
      <c r="L143" s="419"/>
      <c r="N143" s="40">
        <f t="shared" si="11"/>
        <v>0</v>
      </c>
      <c r="O143" s="40">
        <f t="shared" si="12"/>
        <v>0</v>
      </c>
      <c r="Q143" s="40">
        <f t="shared" si="13"/>
        <v>0</v>
      </c>
      <c r="R143" s="40">
        <f t="shared" si="14"/>
        <v>0</v>
      </c>
      <c r="V143" s="412"/>
      <c r="W143" s="9"/>
      <c r="Y143" s="40">
        <f t="shared" si="15"/>
        <v>0</v>
      </c>
      <c r="Z143" s="40">
        <f t="shared" si="16"/>
        <v>0</v>
      </c>
    </row>
    <row r="144" spans="1:26" x14ac:dyDescent="0.25">
      <c r="A144" s="80">
        <f t="shared" si="8"/>
        <v>129</v>
      </c>
      <c r="B144" s="342">
        <f t="shared" ref="B144:B207" si="17">IF(ISBLANK(E144),0,VLOOKUP(TRIM(E144),AllVarieties,4,FALSE))</f>
        <v>0</v>
      </c>
      <c r="C144" s="343"/>
      <c r="D144" s="116"/>
      <c r="E144" s="116"/>
      <c r="F144" s="4"/>
      <c r="G144" s="50"/>
      <c r="H144" s="70"/>
      <c r="I144" s="8"/>
      <c r="J144" s="411"/>
      <c r="K144" s="271" t="str">
        <f t="shared" si="10"/>
        <v xml:space="preserve"> </v>
      </c>
      <c r="L144" s="419"/>
      <c r="N144" s="40">
        <f t="shared" si="11"/>
        <v>0</v>
      </c>
      <c r="O144" s="40">
        <f t="shared" si="12"/>
        <v>0</v>
      </c>
      <c r="Q144" s="40">
        <f t="shared" si="13"/>
        <v>0</v>
      </c>
      <c r="R144" s="40">
        <f t="shared" si="14"/>
        <v>0</v>
      </c>
      <c r="V144" s="412"/>
      <c r="W144" s="9"/>
      <c r="Y144" s="40">
        <f t="shared" si="15"/>
        <v>0</v>
      </c>
      <c r="Z144" s="40">
        <f t="shared" si="16"/>
        <v>0</v>
      </c>
    </row>
    <row r="145" spans="1:26" x14ac:dyDescent="0.25">
      <c r="A145" s="80">
        <f t="shared" si="8"/>
        <v>130</v>
      </c>
      <c r="B145" s="342">
        <f t="shared" si="17"/>
        <v>0</v>
      </c>
      <c r="C145" s="343"/>
      <c r="D145" s="116"/>
      <c r="E145" s="116"/>
      <c r="F145" s="4"/>
      <c r="G145" s="50"/>
      <c r="H145" s="70"/>
      <c r="I145" s="8"/>
      <c r="J145" s="411"/>
      <c r="K145" s="271" t="str">
        <f t="shared" ref="K145:K208" si="18">IF(+J145=0," ", IF(+J145=1," ","ERROR"))</f>
        <v xml:space="preserve"> </v>
      </c>
      <c r="L145" s="419"/>
      <c r="N145" s="40">
        <f t="shared" ref="N145:N208" si="19">IF(ISNA(+B145),1,0)</f>
        <v>0</v>
      </c>
      <c r="O145" s="40">
        <f t="shared" ref="O145:O208" si="20">IF(ISERR(+B145),1,0)</f>
        <v>0</v>
      </c>
      <c r="Q145" s="40">
        <f t="shared" ref="Q145:Q208" si="21">IF(+J145=1,0,+G145)</f>
        <v>0</v>
      </c>
      <c r="R145" s="40">
        <f t="shared" ref="R145:R208" si="22">IF(ISBLANK(V145), IF(+J145=1, 1, 0))</f>
        <v>0</v>
      </c>
      <c r="V145" s="412"/>
      <c r="W145" s="9"/>
      <c r="Y145" s="40">
        <f t="shared" ref="Y145:Y208" si="23">+G145-J145*G145</f>
        <v>0</v>
      </c>
      <c r="Z145" s="40">
        <f t="shared" ref="Z145:Z208" si="24">+G145*J145</f>
        <v>0</v>
      </c>
    </row>
    <row r="146" spans="1:26" x14ac:dyDescent="0.25">
      <c r="A146" s="80">
        <f t="shared" si="8"/>
        <v>131</v>
      </c>
      <c r="B146" s="342">
        <f t="shared" si="17"/>
        <v>0</v>
      </c>
      <c r="C146" s="343"/>
      <c r="D146" s="116"/>
      <c r="E146" s="116"/>
      <c r="F146" s="4"/>
      <c r="G146" s="50"/>
      <c r="H146" s="70"/>
      <c r="I146" s="8"/>
      <c r="J146" s="411"/>
      <c r="K146" s="271" t="str">
        <f t="shared" si="18"/>
        <v xml:space="preserve"> </v>
      </c>
      <c r="L146" s="419"/>
      <c r="N146" s="40">
        <f t="shared" si="19"/>
        <v>0</v>
      </c>
      <c r="O146" s="40">
        <f t="shared" si="20"/>
        <v>0</v>
      </c>
      <c r="Q146" s="40">
        <f t="shared" si="21"/>
        <v>0</v>
      </c>
      <c r="R146" s="40">
        <f t="shared" si="22"/>
        <v>0</v>
      </c>
      <c r="V146" s="412"/>
      <c r="W146" s="9"/>
      <c r="Y146" s="40">
        <f t="shared" si="23"/>
        <v>0</v>
      </c>
      <c r="Z146" s="40">
        <f t="shared" si="24"/>
        <v>0</v>
      </c>
    </row>
    <row r="147" spans="1:26" x14ac:dyDescent="0.25">
      <c r="A147" s="80">
        <f t="shared" si="8"/>
        <v>132</v>
      </c>
      <c r="B147" s="342">
        <f t="shared" si="17"/>
        <v>0</v>
      </c>
      <c r="C147" s="343"/>
      <c r="D147" s="116"/>
      <c r="E147" s="116"/>
      <c r="F147" s="4"/>
      <c r="G147" s="50"/>
      <c r="H147" s="70"/>
      <c r="I147" s="8"/>
      <c r="J147" s="411"/>
      <c r="K147" s="271" t="str">
        <f t="shared" si="18"/>
        <v xml:space="preserve"> </v>
      </c>
      <c r="L147" s="419"/>
      <c r="N147" s="40">
        <f t="shared" si="19"/>
        <v>0</v>
      </c>
      <c r="O147" s="40">
        <f t="shared" si="20"/>
        <v>0</v>
      </c>
      <c r="Q147" s="40">
        <f t="shared" si="21"/>
        <v>0</v>
      </c>
      <c r="R147" s="40">
        <f t="shared" si="22"/>
        <v>0</v>
      </c>
      <c r="V147" s="412"/>
      <c r="W147" s="9"/>
      <c r="Y147" s="40">
        <f t="shared" si="23"/>
        <v>0</v>
      </c>
      <c r="Z147" s="40">
        <f t="shared" si="24"/>
        <v>0</v>
      </c>
    </row>
    <row r="148" spans="1:26" x14ac:dyDescent="0.25">
      <c r="A148" s="80">
        <f t="shared" si="8"/>
        <v>133</v>
      </c>
      <c r="B148" s="342">
        <f t="shared" si="17"/>
        <v>0</v>
      </c>
      <c r="C148" s="343"/>
      <c r="D148" s="116"/>
      <c r="E148" s="116"/>
      <c r="F148" s="4"/>
      <c r="G148" s="50"/>
      <c r="H148" s="70"/>
      <c r="I148" s="8"/>
      <c r="J148" s="411"/>
      <c r="K148" s="271" t="str">
        <f t="shared" si="18"/>
        <v xml:space="preserve"> </v>
      </c>
      <c r="L148" s="419"/>
      <c r="N148" s="40">
        <f t="shared" si="19"/>
        <v>0</v>
      </c>
      <c r="O148" s="40">
        <f t="shared" si="20"/>
        <v>0</v>
      </c>
      <c r="Q148" s="40">
        <f t="shared" si="21"/>
        <v>0</v>
      </c>
      <c r="R148" s="40">
        <f t="shared" si="22"/>
        <v>0</v>
      </c>
      <c r="V148" s="412"/>
      <c r="W148" s="9"/>
      <c r="Y148" s="40">
        <f t="shared" si="23"/>
        <v>0</v>
      </c>
      <c r="Z148" s="40">
        <f t="shared" si="24"/>
        <v>0</v>
      </c>
    </row>
    <row r="149" spans="1:26" x14ac:dyDescent="0.25">
      <c r="A149" s="80">
        <f t="shared" si="8"/>
        <v>134</v>
      </c>
      <c r="B149" s="342">
        <f t="shared" si="17"/>
        <v>0</v>
      </c>
      <c r="C149" s="343"/>
      <c r="D149" s="116"/>
      <c r="E149" s="116"/>
      <c r="F149" s="4"/>
      <c r="G149" s="50"/>
      <c r="H149" s="70"/>
      <c r="I149" s="8"/>
      <c r="J149" s="411"/>
      <c r="K149" s="271" t="str">
        <f t="shared" si="18"/>
        <v xml:space="preserve"> </v>
      </c>
      <c r="L149" s="419"/>
      <c r="N149" s="40">
        <f t="shared" si="19"/>
        <v>0</v>
      </c>
      <c r="O149" s="40">
        <f t="shared" si="20"/>
        <v>0</v>
      </c>
      <c r="Q149" s="40">
        <f t="shared" si="21"/>
        <v>0</v>
      </c>
      <c r="R149" s="40">
        <f t="shared" si="22"/>
        <v>0</v>
      </c>
      <c r="V149" s="412"/>
      <c r="W149" s="9"/>
      <c r="Y149" s="40">
        <f t="shared" si="23"/>
        <v>0</v>
      </c>
      <c r="Z149" s="40">
        <f t="shared" si="24"/>
        <v>0</v>
      </c>
    </row>
    <row r="150" spans="1:26" x14ac:dyDescent="0.25">
      <c r="A150" s="80">
        <f t="shared" si="8"/>
        <v>135</v>
      </c>
      <c r="B150" s="342">
        <f t="shared" si="17"/>
        <v>0</v>
      </c>
      <c r="C150" s="343"/>
      <c r="D150" s="116"/>
      <c r="E150" s="116"/>
      <c r="F150" s="4"/>
      <c r="G150" s="50"/>
      <c r="H150" s="70"/>
      <c r="I150" s="8"/>
      <c r="J150" s="411"/>
      <c r="K150" s="271" t="str">
        <f t="shared" si="18"/>
        <v xml:space="preserve"> </v>
      </c>
      <c r="L150" s="419"/>
      <c r="N150" s="40">
        <f t="shared" si="19"/>
        <v>0</v>
      </c>
      <c r="O150" s="40">
        <f t="shared" si="20"/>
        <v>0</v>
      </c>
      <c r="Q150" s="40">
        <f t="shared" si="21"/>
        <v>0</v>
      </c>
      <c r="R150" s="40">
        <f t="shared" si="22"/>
        <v>0</v>
      </c>
      <c r="V150" s="412"/>
      <c r="W150" s="9"/>
      <c r="Y150" s="40">
        <f t="shared" si="23"/>
        <v>0</v>
      </c>
      <c r="Z150" s="40">
        <f t="shared" si="24"/>
        <v>0</v>
      </c>
    </row>
    <row r="151" spans="1:26" x14ac:dyDescent="0.25">
      <c r="A151" s="80">
        <f t="shared" si="8"/>
        <v>136</v>
      </c>
      <c r="B151" s="342">
        <f t="shared" si="17"/>
        <v>0</v>
      </c>
      <c r="C151" s="343"/>
      <c r="D151" s="116"/>
      <c r="E151" s="116"/>
      <c r="F151" s="4"/>
      <c r="G151" s="50"/>
      <c r="H151" s="70"/>
      <c r="I151" s="8"/>
      <c r="J151" s="411"/>
      <c r="K151" s="271" t="str">
        <f t="shared" si="18"/>
        <v xml:space="preserve"> </v>
      </c>
      <c r="L151" s="419"/>
      <c r="N151" s="40">
        <f t="shared" si="19"/>
        <v>0</v>
      </c>
      <c r="O151" s="40">
        <f t="shared" si="20"/>
        <v>0</v>
      </c>
      <c r="Q151" s="40">
        <f t="shared" si="21"/>
        <v>0</v>
      </c>
      <c r="R151" s="40">
        <f t="shared" si="22"/>
        <v>0</v>
      </c>
      <c r="V151" s="412"/>
      <c r="W151" s="9"/>
      <c r="Y151" s="40">
        <f t="shared" si="23"/>
        <v>0</v>
      </c>
      <c r="Z151" s="40">
        <f t="shared" si="24"/>
        <v>0</v>
      </c>
    </row>
    <row r="152" spans="1:26" x14ac:dyDescent="0.25">
      <c r="A152" s="80">
        <f t="shared" si="8"/>
        <v>137</v>
      </c>
      <c r="B152" s="342">
        <f t="shared" si="17"/>
        <v>0</v>
      </c>
      <c r="C152" s="343"/>
      <c r="D152" s="116"/>
      <c r="E152" s="116"/>
      <c r="F152" s="4"/>
      <c r="G152" s="50"/>
      <c r="H152" s="70"/>
      <c r="I152" s="8"/>
      <c r="J152" s="411"/>
      <c r="K152" s="271" t="str">
        <f t="shared" si="18"/>
        <v xml:space="preserve"> </v>
      </c>
      <c r="L152" s="419"/>
      <c r="N152" s="40">
        <f t="shared" si="19"/>
        <v>0</v>
      </c>
      <c r="O152" s="40">
        <f t="shared" si="20"/>
        <v>0</v>
      </c>
      <c r="Q152" s="40">
        <f t="shared" si="21"/>
        <v>0</v>
      </c>
      <c r="R152" s="40">
        <f t="shared" si="22"/>
        <v>0</v>
      </c>
      <c r="V152" s="412"/>
      <c r="W152" s="9"/>
      <c r="Y152" s="40">
        <f t="shared" si="23"/>
        <v>0</v>
      </c>
      <c r="Z152" s="40">
        <f t="shared" si="24"/>
        <v>0</v>
      </c>
    </row>
    <row r="153" spans="1:26" x14ac:dyDescent="0.25">
      <c r="A153" s="80">
        <f t="shared" si="8"/>
        <v>138</v>
      </c>
      <c r="B153" s="342">
        <f t="shared" si="17"/>
        <v>0</v>
      </c>
      <c r="C153" s="343"/>
      <c r="D153" s="116"/>
      <c r="E153" s="116"/>
      <c r="F153" s="4"/>
      <c r="G153" s="50"/>
      <c r="H153" s="70"/>
      <c r="I153" s="8"/>
      <c r="J153" s="411"/>
      <c r="K153" s="271" t="str">
        <f t="shared" si="18"/>
        <v xml:space="preserve"> </v>
      </c>
      <c r="L153" s="419"/>
      <c r="N153" s="40">
        <f t="shared" si="19"/>
        <v>0</v>
      </c>
      <c r="O153" s="40">
        <f t="shared" si="20"/>
        <v>0</v>
      </c>
      <c r="Q153" s="40">
        <f t="shared" si="21"/>
        <v>0</v>
      </c>
      <c r="R153" s="40">
        <f t="shared" si="22"/>
        <v>0</v>
      </c>
      <c r="V153" s="412"/>
      <c r="W153" s="9"/>
      <c r="Y153" s="40">
        <f t="shared" si="23"/>
        <v>0</v>
      </c>
      <c r="Z153" s="40">
        <f t="shared" si="24"/>
        <v>0</v>
      </c>
    </row>
    <row r="154" spans="1:26" x14ac:dyDescent="0.25">
      <c r="A154" s="80">
        <f t="shared" si="8"/>
        <v>139</v>
      </c>
      <c r="B154" s="342">
        <f t="shared" si="17"/>
        <v>0</v>
      </c>
      <c r="C154" s="343"/>
      <c r="D154" s="116"/>
      <c r="E154" s="116"/>
      <c r="F154" s="4"/>
      <c r="G154" s="50"/>
      <c r="H154" s="70"/>
      <c r="I154" s="8"/>
      <c r="J154" s="411"/>
      <c r="K154" s="271" t="str">
        <f t="shared" si="18"/>
        <v xml:space="preserve"> </v>
      </c>
      <c r="L154" s="419"/>
      <c r="N154" s="40">
        <f t="shared" si="19"/>
        <v>0</v>
      </c>
      <c r="O154" s="40">
        <f t="shared" si="20"/>
        <v>0</v>
      </c>
      <c r="Q154" s="40">
        <f t="shared" si="21"/>
        <v>0</v>
      </c>
      <c r="R154" s="40">
        <f t="shared" si="22"/>
        <v>0</v>
      </c>
      <c r="V154" s="412"/>
      <c r="W154" s="9"/>
      <c r="Y154" s="40">
        <f t="shared" si="23"/>
        <v>0</v>
      </c>
      <c r="Z154" s="40">
        <f t="shared" si="24"/>
        <v>0</v>
      </c>
    </row>
    <row r="155" spans="1:26" x14ac:dyDescent="0.25">
      <c r="A155" s="80">
        <f t="shared" si="8"/>
        <v>140</v>
      </c>
      <c r="B155" s="342">
        <f t="shared" si="17"/>
        <v>0</v>
      </c>
      <c r="C155" s="343"/>
      <c r="D155" s="116"/>
      <c r="E155" s="116"/>
      <c r="F155" s="4"/>
      <c r="G155" s="50"/>
      <c r="H155" s="70"/>
      <c r="I155" s="8"/>
      <c r="J155" s="411"/>
      <c r="K155" s="271" t="str">
        <f t="shared" si="18"/>
        <v xml:space="preserve"> </v>
      </c>
      <c r="L155" s="419"/>
      <c r="N155" s="40">
        <f t="shared" si="19"/>
        <v>0</v>
      </c>
      <c r="O155" s="40">
        <f t="shared" si="20"/>
        <v>0</v>
      </c>
      <c r="Q155" s="40">
        <f t="shared" si="21"/>
        <v>0</v>
      </c>
      <c r="R155" s="40">
        <f t="shared" si="22"/>
        <v>0</v>
      </c>
      <c r="V155" s="412"/>
      <c r="W155" s="9"/>
      <c r="Y155" s="40">
        <f t="shared" si="23"/>
        <v>0</v>
      </c>
      <c r="Z155" s="40">
        <f t="shared" si="24"/>
        <v>0</v>
      </c>
    </row>
    <row r="156" spans="1:26" x14ac:dyDescent="0.25">
      <c r="A156" s="80">
        <f t="shared" si="8"/>
        <v>141</v>
      </c>
      <c r="B156" s="342">
        <f t="shared" si="17"/>
        <v>0</v>
      </c>
      <c r="C156" s="343"/>
      <c r="D156" s="116"/>
      <c r="E156" s="116"/>
      <c r="F156" s="4"/>
      <c r="G156" s="50"/>
      <c r="H156" s="70"/>
      <c r="I156" s="8"/>
      <c r="J156" s="411"/>
      <c r="K156" s="271" t="str">
        <f t="shared" si="18"/>
        <v xml:space="preserve"> </v>
      </c>
      <c r="L156" s="419"/>
      <c r="N156" s="40">
        <f t="shared" si="19"/>
        <v>0</v>
      </c>
      <c r="O156" s="40">
        <f t="shared" si="20"/>
        <v>0</v>
      </c>
      <c r="Q156" s="40">
        <f t="shared" si="21"/>
        <v>0</v>
      </c>
      <c r="R156" s="40">
        <f t="shared" si="22"/>
        <v>0</v>
      </c>
      <c r="V156" s="412"/>
      <c r="W156" s="9"/>
      <c r="Y156" s="40">
        <f t="shared" si="23"/>
        <v>0</v>
      </c>
      <c r="Z156" s="40">
        <f t="shared" si="24"/>
        <v>0</v>
      </c>
    </row>
    <row r="157" spans="1:26" x14ac:dyDescent="0.25">
      <c r="A157" s="80">
        <f t="shared" si="8"/>
        <v>142</v>
      </c>
      <c r="B157" s="342">
        <f t="shared" si="17"/>
        <v>0</v>
      </c>
      <c r="C157" s="343"/>
      <c r="D157" s="116"/>
      <c r="E157" s="116"/>
      <c r="F157" s="4"/>
      <c r="G157" s="50"/>
      <c r="H157" s="70"/>
      <c r="I157" s="8"/>
      <c r="J157" s="411"/>
      <c r="K157" s="271" t="str">
        <f t="shared" si="18"/>
        <v xml:space="preserve"> </v>
      </c>
      <c r="L157" s="419"/>
      <c r="N157" s="40">
        <f t="shared" si="19"/>
        <v>0</v>
      </c>
      <c r="O157" s="40">
        <f t="shared" si="20"/>
        <v>0</v>
      </c>
      <c r="Q157" s="40">
        <f t="shared" si="21"/>
        <v>0</v>
      </c>
      <c r="R157" s="40">
        <f t="shared" si="22"/>
        <v>0</v>
      </c>
      <c r="V157" s="412"/>
      <c r="W157" s="9"/>
      <c r="Y157" s="40">
        <f t="shared" si="23"/>
        <v>0</v>
      </c>
      <c r="Z157" s="40">
        <f t="shared" si="24"/>
        <v>0</v>
      </c>
    </row>
    <row r="158" spans="1:26" x14ac:dyDescent="0.25">
      <c r="A158" s="80">
        <f t="shared" si="8"/>
        <v>143</v>
      </c>
      <c r="B158" s="342">
        <f t="shared" si="17"/>
        <v>0</v>
      </c>
      <c r="C158" s="343"/>
      <c r="D158" s="116"/>
      <c r="E158" s="116"/>
      <c r="F158" s="4"/>
      <c r="G158" s="50"/>
      <c r="H158" s="70"/>
      <c r="I158" s="8"/>
      <c r="J158" s="411"/>
      <c r="K158" s="271" t="str">
        <f t="shared" si="18"/>
        <v xml:space="preserve"> </v>
      </c>
      <c r="L158" s="419"/>
      <c r="N158" s="40">
        <f t="shared" si="19"/>
        <v>0</v>
      </c>
      <c r="O158" s="40">
        <f t="shared" si="20"/>
        <v>0</v>
      </c>
      <c r="Q158" s="40">
        <f t="shared" si="21"/>
        <v>0</v>
      </c>
      <c r="R158" s="40">
        <f t="shared" si="22"/>
        <v>0</v>
      </c>
      <c r="V158" s="412"/>
      <c r="W158" s="9"/>
      <c r="Y158" s="40">
        <f t="shared" si="23"/>
        <v>0</v>
      </c>
      <c r="Z158" s="40">
        <f t="shared" si="24"/>
        <v>0</v>
      </c>
    </row>
    <row r="159" spans="1:26" x14ac:dyDescent="0.25">
      <c r="A159" s="80">
        <f t="shared" si="8"/>
        <v>144</v>
      </c>
      <c r="B159" s="342">
        <f t="shared" si="17"/>
        <v>0</v>
      </c>
      <c r="C159" s="343"/>
      <c r="D159" s="116"/>
      <c r="E159" s="116"/>
      <c r="F159" s="4"/>
      <c r="G159" s="50"/>
      <c r="H159" s="70"/>
      <c r="I159" s="8"/>
      <c r="J159" s="411"/>
      <c r="K159" s="271" t="str">
        <f t="shared" si="18"/>
        <v xml:space="preserve"> </v>
      </c>
      <c r="L159" s="419"/>
      <c r="N159" s="40">
        <f t="shared" si="19"/>
        <v>0</v>
      </c>
      <c r="O159" s="40">
        <f t="shared" si="20"/>
        <v>0</v>
      </c>
      <c r="Q159" s="40">
        <f t="shared" si="21"/>
        <v>0</v>
      </c>
      <c r="R159" s="40">
        <f t="shared" si="22"/>
        <v>0</v>
      </c>
      <c r="V159" s="412"/>
      <c r="W159" s="9"/>
      <c r="Y159" s="40">
        <f t="shared" si="23"/>
        <v>0</v>
      </c>
      <c r="Z159" s="40">
        <f t="shared" si="24"/>
        <v>0</v>
      </c>
    </row>
    <row r="160" spans="1:26" x14ac:dyDescent="0.25">
      <c r="A160" s="80">
        <f t="shared" si="8"/>
        <v>145</v>
      </c>
      <c r="B160" s="342">
        <f t="shared" si="17"/>
        <v>0</v>
      </c>
      <c r="C160" s="343"/>
      <c r="D160" s="116"/>
      <c r="E160" s="116"/>
      <c r="F160" s="4"/>
      <c r="G160" s="50"/>
      <c r="H160" s="70"/>
      <c r="I160" s="8"/>
      <c r="J160" s="411"/>
      <c r="K160" s="271" t="str">
        <f t="shared" si="18"/>
        <v xml:space="preserve"> </v>
      </c>
      <c r="L160" s="419"/>
      <c r="N160" s="40">
        <f t="shared" si="19"/>
        <v>0</v>
      </c>
      <c r="O160" s="40">
        <f t="shared" si="20"/>
        <v>0</v>
      </c>
      <c r="Q160" s="40">
        <f t="shared" si="21"/>
        <v>0</v>
      </c>
      <c r="R160" s="40">
        <f t="shared" si="22"/>
        <v>0</v>
      </c>
      <c r="V160" s="412"/>
      <c r="W160" s="9"/>
      <c r="Y160" s="40">
        <f t="shared" si="23"/>
        <v>0</v>
      </c>
      <c r="Z160" s="40">
        <f t="shared" si="24"/>
        <v>0</v>
      </c>
    </row>
    <row r="161" spans="1:26" x14ac:dyDescent="0.25">
      <c r="A161" s="80">
        <f t="shared" si="8"/>
        <v>146</v>
      </c>
      <c r="B161" s="342">
        <f t="shared" si="17"/>
        <v>0</v>
      </c>
      <c r="C161" s="343"/>
      <c r="D161" s="116"/>
      <c r="E161" s="116"/>
      <c r="F161" s="4"/>
      <c r="G161" s="50"/>
      <c r="H161" s="70"/>
      <c r="I161" s="8"/>
      <c r="J161" s="411"/>
      <c r="K161" s="271" t="str">
        <f t="shared" si="18"/>
        <v xml:space="preserve"> </v>
      </c>
      <c r="L161" s="419"/>
      <c r="N161" s="40">
        <f t="shared" si="19"/>
        <v>0</v>
      </c>
      <c r="O161" s="40">
        <f t="shared" si="20"/>
        <v>0</v>
      </c>
      <c r="Q161" s="40">
        <f t="shared" si="21"/>
        <v>0</v>
      </c>
      <c r="R161" s="40">
        <f t="shared" si="22"/>
        <v>0</v>
      </c>
      <c r="V161" s="412"/>
      <c r="W161" s="9"/>
      <c r="Y161" s="40">
        <f t="shared" si="23"/>
        <v>0</v>
      </c>
      <c r="Z161" s="40">
        <f t="shared" si="24"/>
        <v>0</v>
      </c>
    </row>
    <row r="162" spans="1:26" x14ac:dyDescent="0.25">
      <c r="A162" s="80">
        <f t="shared" si="8"/>
        <v>147</v>
      </c>
      <c r="B162" s="342">
        <f t="shared" si="17"/>
        <v>0</v>
      </c>
      <c r="C162" s="343"/>
      <c r="D162" s="116"/>
      <c r="E162" s="116"/>
      <c r="F162" s="4"/>
      <c r="G162" s="50"/>
      <c r="H162" s="70"/>
      <c r="I162" s="8"/>
      <c r="J162" s="411"/>
      <c r="K162" s="271" t="str">
        <f t="shared" si="18"/>
        <v xml:space="preserve"> </v>
      </c>
      <c r="L162" s="419"/>
      <c r="N162" s="40">
        <f t="shared" si="19"/>
        <v>0</v>
      </c>
      <c r="O162" s="40">
        <f t="shared" si="20"/>
        <v>0</v>
      </c>
      <c r="Q162" s="40">
        <f t="shared" si="21"/>
        <v>0</v>
      </c>
      <c r="R162" s="40">
        <f t="shared" si="22"/>
        <v>0</v>
      </c>
      <c r="V162" s="412"/>
      <c r="W162" s="9"/>
      <c r="Y162" s="40">
        <f t="shared" si="23"/>
        <v>0</v>
      </c>
      <c r="Z162" s="40">
        <f t="shared" si="24"/>
        <v>0</v>
      </c>
    </row>
    <row r="163" spans="1:26" x14ac:dyDescent="0.25">
      <c r="A163" s="80">
        <f t="shared" si="8"/>
        <v>148</v>
      </c>
      <c r="B163" s="342">
        <f t="shared" si="17"/>
        <v>0</v>
      </c>
      <c r="C163" s="343"/>
      <c r="D163" s="116"/>
      <c r="E163" s="116"/>
      <c r="F163" s="4"/>
      <c r="G163" s="50"/>
      <c r="H163" s="70"/>
      <c r="I163" s="8"/>
      <c r="J163" s="411"/>
      <c r="K163" s="271" t="str">
        <f t="shared" si="18"/>
        <v xml:space="preserve"> </v>
      </c>
      <c r="L163" s="419"/>
      <c r="N163" s="40">
        <f t="shared" si="19"/>
        <v>0</v>
      </c>
      <c r="O163" s="40">
        <f t="shared" si="20"/>
        <v>0</v>
      </c>
      <c r="Q163" s="40">
        <f t="shared" si="21"/>
        <v>0</v>
      </c>
      <c r="R163" s="40">
        <f t="shared" si="22"/>
        <v>0</v>
      </c>
      <c r="V163" s="412"/>
      <c r="W163" s="9"/>
      <c r="Y163" s="40">
        <f t="shared" si="23"/>
        <v>0</v>
      </c>
      <c r="Z163" s="40">
        <f t="shared" si="24"/>
        <v>0</v>
      </c>
    </row>
    <row r="164" spans="1:26" x14ac:dyDescent="0.25">
      <c r="A164" s="80">
        <f t="shared" si="8"/>
        <v>149</v>
      </c>
      <c r="B164" s="342">
        <f t="shared" si="17"/>
        <v>0</v>
      </c>
      <c r="C164" s="343"/>
      <c r="D164" s="116"/>
      <c r="E164" s="116"/>
      <c r="F164" s="4"/>
      <c r="G164" s="50"/>
      <c r="H164" s="70"/>
      <c r="I164" s="8"/>
      <c r="J164" s="411"/>
      <c r="K164" s="271" t="str">
        <f t="shared" si="18"/>
        <v xml:space="preserve"> </v>
      </c>
      <c r="L164" s="419"/>
      <c r="N164" s="40">
        <f t="shared" si="19"/>
        <v>0</v>
      </c>
      <c r="O164" s="40">
        <f t="shared" si="20"/>
        <v>0</v>
      </c>
      <c r="Q164" s="40">
        <f t="shared" si="21"/>
        <v>0</v>
      </c>
      <c r="R164" s="40">
        <f t="shared" si="22"/>
        <v>0</v>
      </c>
      <c r="V164" s="412"/>
      <c r="W164" s="9"/>
      <c r="Y164" s="40">
        <f t="shared" si="23"/>
        <v>0</v>
      </c>
      <c r="Z164" s="40">
        <f t="shared" si="24"/>
        <v>0</v>
      </c>
    </row>
    <row r="165" spans="1:26" x14ac:dyDescent="0.25">
      <c r="A165" s="80">
        <f t="shared" si="8"/>
        <v>150</v>
      </c>
      <c r="B165" s="342">
        <f t="shared" si="17"/>
        <v>0</v>
      </c>
      <c r="C165" s="343"/>
      <c r="D165" s="116"/>
      <c r="E165" s="116"/>
      <c r="F165" s="4"/>
      <c r="G165" s="50"/>
      <c r="H165" s="70"/>
      <c r="I165" s="8"/>
      <c r="J165" s="411"/>
      <c r="K165" s="271" t="str">
        <f t="shared" si="18"/>
        <v xml:space="preserve"> </v>
      </c>
      <c r="L165" s="419"/>
      <c r="N165" s="40">
        <f t="shared" si="19"/>
        <v>0</v>
      </c>
      <c r="O165" s="40">
        <f t="shared" si="20"/>
        <v>0</v>
      </c>
      <c r="Q165" s="40">
        <f t="shared" si="21"/>
        <v>0</v>
      </c>
      <c r="R165" s="40">
        <f t="shared" si="22"/>
        <v>0</v>
      </c>
      <c r="V165" s="412"/>
      <c r="W165" s="9"/>
      <c r="Y165" s="40">
        <f t="shared" si="23"/>
        <v>0</v>
      </c>
      <c r="Z165" s="40">
        <f t="shared" si="24"/>
        <v>0</v>
      </c>
    </row>
    <row r="166" spans="1:26" x14ac:dyDescent="0.25">
      <c r="A166" s="80">
        <f t="shared" si="8"/>
        <v>151</v>
      </c>
      <c r="B166" s="342">
        <f t="shared" si="17"/>
        <v>0</v>
      </c>
      <c r="C166" s="343"/>
      <c r="D166" s="116"/>
      <c r="E166" s="116"/>
      <c r="F166" s="4"/>
      <c r="G166" s="50"/>
      <c r="H166" s="70"/>
      <c r="I166" s="8"/>
      <c r="J166" s="411"/>
      <c r="K166" s="271" t="str">
        <f t="shared" si="18"/>
        <v xml:space="preserve"> </v>
      </c>
      <c r="L166" s="419"/>
      <c r="N166" s="40">
        <f t="shared" si="19"/>
        <v>0</v>
      </c>
      <c r="O166" s="40">
        <f t="shared" si="20"/>
        <v>0</v>
      </c>
      <c r="Q166" s="40">
        <f t="shared" si="21"/>
        <v>0</v>
      </c>
      <c r="R166" s="40">
        <f t="shared" si="22"/>
        <v>0</v>
      </c>
      <c r="V166" s="412"/>
      <c r="W166" s="9"/>
      <c r="Y166" s="40">
        <f t="shared" si="23"/>
        <v>0</v>
      </c>
      <c r="Z166" s="40">
        <f t="shared" si="24"/>
        <v>0</v>
      </c>
    </row>
    <row r="167" spans="1:26" x14ac:dyDescent="0.25">
      <c r="A167" s="80">
        <f t="shared" si="8"/>
        <v>152</v>
      </c>
      <c r="B167" s="342">
        <f t="shared" si="17"/>
        <v>0</v>
      </c>
      <c r="C167" s="343"/>
      <c r="D167" s="116"/>
      <c r="E167" s="116"/>
      <c r="F167" s="4"/>
      <c r="G167" s="50"/>
      <c r="H167" s="70"/>
      <c r="I167" s="8"/>
      <c r="J167" s="411"/>
      <c r="K167" s="271" t="str">
        <f t="shared" si="18"/>
        <v xml:space="preserve"> </v>
      </c>
      <c r="L167" s="419"/>
      <c r="N167" s="40">
        <f t="shared" si="19"/>
        <v>0</v>
      </c>
      <c r="O167" s="40">
        <f t="shared" si="20"/>
        <v>0</v>
      </c>
      <c r="Q167" s="40">
        <f t="shared" si="21"/>
        <v>0</v>
      </c>
      <c r="R167" s="40">
        <f t="shared" si="22"/>
        <v>0</v>
      </c>
      <c r="V167" s="412"/>
      <c r="W167" s="9"/>
      <c r="Y167" s="40">
        <f t="shared" si="23"/>
        <v>0</v>
      </c>
      <c r="Z167" s="40">
        <f t="shared" si="24"/>
        <v>0</v>
      </c>
    </row>
    <row r="168" spans="1:26" x14ac:dyDescent="0.25">
      <c r="A168" s="80">
        <f t="shared" si="8"/>
        <v>153</v>
      </c>
      <c r="B168" s="342">
        <f t="shared" si="17"/>
        <v>0</v>
      </c>
      <c r="C168" s="343"/>
      <c r="D168" s="116"/>
      <c r="E168" s="116"/>
      <c r="F168" s="4"/>
      <c r="G168" s="50"/>
      <c r="H168" s="70"/>
      <c r="I168" s="8"/>
      <c r="J168" s="411"/>
      <c r="K168" s="271" t="str">
        <f t="shared" si="18"/>
        <v xml:space="preserve"> </v>
      </c>
      <c r="L168" s="419"/>
      <c r="N168" s="40">
        <f t="shared" si="19"/>
        <v>0</v>
      </c>
      <c r="O168" s="40">
        <f t="shared" si="20"/>
        <v>0</v>
      </c>
      <c r="Q168" s="40">
        <f t="shared" si="21"/>
        <v>0</v>
      </c>
      <c r="R168" s="40">
        <f t="shared" si="22"/>
        <v>0</v>
      </c>
      <c r="V168" s="412"/>
      <c r="W168" s="9"/>
      <c r="Y168" s="40">
        <f t="shared" si="23"/>
        <v>0</v>
      </c>
      <c r="Z168" s="40">
        <f t="shared" si="24"/>
        <v>0</v>
      </c>
    </row>
    <row r="169" spans="1:26" x14ac:dyDescent="0.25">
      <c r="A169" s="80">
        <f t="shared" si="8"/>
        <v>154</v>
      </c>
      <c r="B169" s="342">
        <f t="shared" si="17"/>
        <v>0</v>
      </c>
      <c r="C169" s="343"/>
      <c r="D169" s="116"/>
      <c r="E169" s="116"/>
      <c r="F169" s="4"/>
      <c r="G169" s="50"/>
      <c r="H169" s="70"/>
      <c r="I169" s="8"/>
      <c r="J169" s="411"/>
      <c r="K169" s="271" t="str">
        <f t="shared" si="18"/>
        <v xml:space="preserve"> </v>
      </c>
      <c r="L169" s="419"/>
      <c r="N169" s="40">
        <f t="shared" si="19"/>
        <v>0</v>
      </c>
      <c r="O169" s="40">
        <f t="shared" si="20"/>
        <v>0</v>
      </c>
      <c r="Q169" s="40">
        <f t="shared" si="21"/>
        <v>0</v>
      </c>
      <c r="R169" s="40">
        <f t="shared" si="22"/>
        <v>0</v>
      </c>
      <c r="V169" s="412"/>
      <c r="W169" s="9"/>
      <c r="Y169" s="40">
        <f t="shared" si="23"/>
        <v>0</v>
      </c>
      <c r="Z169" s="40">
        <f t="shared" si="24"/>
        <v>0</v>
      </c>
    </row>
    <row r="170" spans="1:26" x14ac:dyDescent="0.25">
      <c r="A170" s="80">
        <f t="shared" si="8"/>
        <v>155</v>
      </c>
      <c r="B170" s="342">
        <f t="shared" si="17"/>
        <v>0</v>
      </c>
      <c r="C170" s="343"/>
      <c r="D170" s="116"/>
      <c r="E170" s="116"/>
      <c r="F170" s="4"/>
      <c r="G170" s="50"/>
      <c r="H170" s="70"/>
      <c r="I170" s="8"/>
      <c r="J170" s="411"/>
      <c r="K170" s="271" t="str">
        <f t="shared" si="18"/>
        <v xml:space="preserve"> </v>
      </c>
      <c r="L170" s="419"/>
      <c r="N170" s="40">
        <f t="shared" si="19"/>
        <v>0</v>
      </c>
      <c r="O170" s="40">
        <f t="shared" si="20"/>
        <v>0</v>
      </c>
      <c r="Q170" s="40">
        <f t="shared" si="21"/>
        <v>0</v>
      </c>
      <c r="R170" s="40">
        <f t="shared" si="22"/>
        <v>0</v>
      </c>
      <c r="V170" s="412"/>
      <c r="W170" s="9"/>
      <c r="Y170" s="40">
        <f t="shared" si="23"/>
        <v>0</v>
      </c>
      <c r="Z170" s="40">
        <f t="shared" si="24"/>
        <v>0</v>
      </c>
    </row>
    <row r="171" spans="1:26" x14ac:dyDescent="0.25">
      <c r="A171" s="80">
        <f t="shared" si="8"/>
        <v>156</v>
      </c>
      <c r="B171" s="342">
        <f t="shared" si="17"/>
        <v>0</v>
      </c>
      <c r="C171" s="343"/>
      <c r="D171" s="116"/>
      <c r="E171" s="116"/>
      <c r="F171" s="4"/>
      <c r="G171" s="50"/>
      <c r="H171" s="70"/>
      <c r="I171" s="8"/>
      <c r="J171" s="411"/>
      <c r="K171" s="271" t="str">
        <f t="shared" si="18"/>
        <v xml:space="preserve"> </v>
      </c>
      <c r="L171" s="419"/>
      <c r="N171" s="40">
        <f t="shared" si="19"/>
        <v>0</v>
      </c>
      <c r="O171" s="40">
        <f t="shared" si="20"/>
        <v>0</v>
      </c>
      <c r="Q171" s="40">
        <f t="shared" si="21"/>
        <v>0</v>
      </c>
      <c r="R171" s="40">
        <f t="shared" si="22"/>
        <v>0</v>
      </c>
      <c r="V171" s="412"/>
      <c r="W171" s="9"/>
      <c r="Y171" s="40">
        <f t="shared" si="23"/>
        <v>0</v>
      </c>
      <c r="Z171" s="40">
        <f t="shared" si="24"/>
        <v>0</v>
      </c>
    </row>
    <row r="172" spans="1:26" x14ac:dyDescent="0.25">
      <c r="A172" s="80">
        <f t="shared" si="8"/>
        <v>157</v>
      </c>
      <c r="B172" s="342">
        <f t="shared" si="17"/>
        <v>0</v>
      </c>
      <c r="C172" s="343"/>
      <c r="D172" s="116"/>
      <c r="E172" s="116"/>
      <c r="F172" s="4"/>
      <c r="G172" s="50"/>
      <c r="H172" s="70"/>
      <c r="I172" s="8"/>
      <c r="J172" s="411"/>
      <c r="K172" s="271" t="str">
        <f t="shared" si="18"/>
        <v xml:space="preserve"> </v>
      </c>
      <c r="L172" s="419"/>
      <c r="N172" s="40">
        <f t="shared" si="19"/>
        <v>0</v>
      </c>
      <c r="O172" s="40">
        <f t="shared" si="20"/>
        <v>0</v>
      </c>
      <c r="Q172" s="40">
        <f t="shared" si="21"/>
        <v>0</v>
      </c>
      <c r="R172" s="40">
        <f t="shared" si="22"/>
        <v>0</v>
      </c>
      <c r="V172" s="412"/>
      <c r="W172" s="9"/>
      <c r="Y172" s="40">
        <f t="shared" si="23"/>
        <v>0</v>
      </c>
      <c r="Z172" s="40">
        <f t="shared" si="24"/>
        <v>0</v>
      </c>
    </row>
    <row r="173" spans="1:26" x14ac:dyDescent="0.25">
      <c r="A173" s="80">
        <f t="shared" si="8"/>
        <v>158</v>
      </c>
      <c r="B173" s="342">
        <f t="shared" si="17"/>
        <v>0</v>
      </c>
      <c r="C173" s="343"/>
      <c r="D173" s="116"/>
      <c r="E173" s="116"/>
      <c r="F173" s="4"/>
      <c r="G173" s="50"/>
      <c r="H173" s="70"/>
      <c r="I173" s="8"/>
      <c r="J173" s="411"/>
      <c r="K173" s="271" t="str">
        <f t="shared" si="18"/>
        <v xml:space="preserve"> </v>
      </c>
      <c r="L173" s="419"/>
      <c r="N173" s="40">
        <f t="shared" si="19"/>
        <v>0</v>
      </c>
      <c r="O173" s="40">
        <f t="shared" si="20"/>
        <v>0</v>
      </c>
      <c r="Q173" s="40">
        <f t="shared" si="21"/>
        <v>0</v>
      </c>
      <c r="R173" s="40">
        <f t="shared" si="22"/>
        <v>0</v>
      </c>
      <c r="V173" s="412"/>
      <c r="W173" s="9"/>
      <c r="Y173" s="40">
        <f t="shared" si="23"/>
        <v>0</v>
      </c>
      <c r="Z173" s="40">
        <f t="shared" si="24"/>
        <v>0</v>
      </c>
    </row>
    <row r="174" spans="1:26" x14ac:dyDescent="0.25">
      <c r="A174" s="80">
        <f t="shared" si="8"/>
        <v>159</v>
      </c>
      <c r="B174" s="342">
        <f t="shared" si="17"/>
        <v>0</v>
      </c>
      <c r="C174" s="343"/>
      <c r="D174" s="116"/>
      <c r="E174" s="116"/>
      <c r="F174" s="4"/>
      <c r="G174" s="50"/>
      <c r="H174" s="70"/>
      <c r="I174" s="8"/>
      <c r="J174" s="411"/>
      <c r="K174" s="271" t="str">
        <f t="shared" si="18"/>
        <v xml:space="preserve"> </v>
      </c>
      <c r="L174" s="419"/>
      <c r="N174" s="40">
        <f t="shared" si="19"/>
        <v>0</v>
      </c>
      <c r="O174" s="40">
        <f t="shared" si="20"/>
        <v>0</v>
      </c>
      <c r="Q174" s="40">
        <f t="shared" si="21"/>
        <v>0</v>
      </c>
      <c r="R174" s="40">
        <f t="shared" si="22"/>
        <v>0</v>
      </c>
      <c r="V174" s="412"/>
      <c r="W174" s="9"/>
      <c r="Y174" s="40">
        <f t="shared" si="23"/>
        <v>0</v>
      </c>
      <c r="Z174" s="40">
        <f t="shared" si="24"/>
        <v>0</v>
      </c>
    </row>
    <row r="175" spans="1:26" x14ac:dyDescent="0.25">
      <c r="A175" s="80">
        <f t="shared" si="8"/>
        <v>160</v>
      </c>
      <c r="B175" s="342">
        <f t="shared" si="17"/>
        <v>0</v>
      </c>
      <c r="C175" s="343"/>
      <c r="D175" s="116"/>
      <c r="E175" s="116"/>
      <c r="F175" s="4"/>
      <c r="G175" s="50"/>
      <c r="H175" s="70"/>
      <c r="I175" s="8"/>
      <c r="J175" s="411"/>
      <c r="K175" s="271" t="str">
        <f t="shared" si="18"/>
        <v xml:space="preserve"> </v>
      </c>
      <c r="L175" s="419"/>
      <c r="N175" s="40">
        <f t="shared" si="19"/>
        <v>0</v>
      </c>
      <c r="O175" s="40">
        <f t="shared" si="20"/>
        <v>0</v>
      </c>
      <c r="Q175" s="40">
        <f t="shared" si="21"/>
        <v>0</v>
      </c>
      <c r="R175" s="40">
        <f t="shared" si="22"/>
        <v>0</v>
      </c>
      <c r="V175" s="412"/>
      <c r="W175" s="9"/>
      <c r="Y175" s="40">
        <f t="shared" si="23"/>
        <v>0</v>
      </c>
      <c r="Z175" s="40">
        <f t="shared" si="24"/>
        <v>0</v>
      </c>
    </row>
    <row r="176" spans="1:26" x14ac:dyDescent="0.25">
      <c r="A176" s="80">
        <f t="shared" si="8"/>
        <v>161</v>
      </c>
      <c r="B176" s="342">
        <f t="shared" si="17"/>
        <v>0</v>
      </c>
      <c r="C176" s="343"/>
      <c r="D176" s="116"/>
      <c r="E176" s="116"/>
      <c r="F176" s="4"/>
      <c r="G176" s="50"/>
      <c r="H176" s="70"/>
      <c r="I176" s="8"/>
      <c r="J176" s="411"/>
      <c r="K176" s="271" t="str">
        <f t="shared" si="18"/>
        <v xml:space="preserve"> </v>
      </c>
      <c r="L176" s="419"/>
      <c r="N176" s="40">
        <f t="shared" si="19"/>
        <v>0</v>
      </c>
      <c r="O176" s="40">
        <f t="shared" si="20"/>
        <v>0</v>
      </c>
      <c r="Q176" s="40">
        <f t="shared" si="21"/>
        <v>0</v>
      </c>
      <c r="R176" s="40">
        <f t="shared" si="22"/>
        <v>0</v>
      </c>
      <c r="V176" s="412"/>
      <c r="W176" s="9"/>
      <c r="Y176" s="40">
        <f t="shared" si="23"/>
        <v>0</v>
      </c>
      <c r="Z176" s="40">
        <f t="shared" si="24"/>
        <v>0</v>
      </c>
    </row>
    <row r="177" spans="1:26" x14ac:dyDescent="0.25">
      <c r="A177" s="80">
        <f t="shared" si="8"/>
        <v>162</v>
      </c>
      <c r="B177" s="342">
        <f t="shared" si="17"/>
        <v>0</v>
      </c>
      <c r="C177" s="343"/>
      <c r="D177" s="116"/>
      <c r="E177" s="116"/>
      <c r="F177" s="4"/>
      <c r="G177" s="50"/>
      <c r="H177" s="70"/>
      <c r="I177" s="8"/>
      <c r="J177" s="411"/>
      <c r="K177" s="271" t="str">
        <f t="shared" si="18"/>
        <v xml:space="preserve"> </v>
      </c>
      <c r="L177" s="419"/>
      <c r="N177" s="40">
        <f t="shared" si="19"/>
        <v>0</v>
      </c>
      <c r="O177" s="40">
        <f t="shared" si="20"/>
        <v>0</v>
      </c>
      <c r="Q177" s="40">
        <f t="shared" si="21"/>
        <v>0</v>
      </c>
      <c r="R177" s="40">
        <f t="shared" si="22"/>
        <v>0</v>
      </c>
      <c r="V177" s="412"/>
      <c r="W177" s="9"/>
      <c r="Y177" s="40">
        <f t="shared" si="23"/>
        <v>0</v>
      </c>
      <c r="Z177" s="40">
        <f t="shared" si="24"/>
        <v>0</v>
      </c>
    </row>
    <row r="178" spans="1:26" x14ac:dyDescent="0.25">
      <c r="A178" s="80">
        <f t="shared" si="8"/>
        <v>163</v>
      </c>
      <c r="B178" s="342">
        <f t="shared" si="17"/>
        <v>0</v>
      </c>
      <c r="C178" s="343"/>
      <c r="D178" s="116"/>
      <c r="E178" s="116"/>
      <c r="F178" s="4"/>
      <c r="G178" s="50"/>
      <c r="H178" s="70"/>
      <c r="I178" s="8"/>
      <c r="J178" s="411"/>
      <c r="K178" s="271" t="str">
        <f t="shared" si="18"/>
        <v xml:space="preserve"> </v>
      </c>
      <c r="L178" s="419"/>
      <c r="N178" s="40">
        <f t="shared" si="19"/>
        <v>0</v>
      </c>
      <c r="O178" s="40">
        <f t="shared" si="20"/>
        <v>0</v>
      </c>
      <c r="Q178" s="40">
        <f t="shared" si="21"/>
        <v>0</v>
      </c>
      <c r="R178" s="40">
        <f t="shared" si="22"/>
        <v>0</v>
      </c>
      <c r="V178" s="412"/>
      <c r="W178" s="9"/>
      <c r="Y178" s="40">
        <f t="shared" si="23"/>
        <v>0</v>
      </c>
      <c r="Z178" s="40">
        <f t="shared" si="24"/>
        <v>0</v>
      </c>
    </row>
    <row r="179" spans="1:26" x14ac:dyDescent="0.25">
      <c r="A179" s="80">
        <f t="shared" si="8"/>
        <v>164</v>
      </c>
      <c r="B179" s="342">
        <f t="shared" si="17"/>
        <v>0</v>
      </c>
      <c r="C179" s="343"/>
      <c r="D179" s="116"/>
      <c r="E179" s="116"/>
      <c r="F179" s="4"/>
      <c r="G179" s="50"/>
      <c r="H179" s="70"/>
      <c r="I179" s="8"/>
      <c r="J179" s="411"/>
      <c r="K179" s="271" t="str">
        <f t="shared" si="18"/>
        <v xml:space="preserve"> </v>
      </c>
      <c r="L179" s="419"/>
      <c r="N179" s="40">
        <f t="shared" si="19"/>
        <v>0</v>
      </c>
      <c r="O179" s="40">
        <f t="shared" si="20"/>
        <v>0</v>
      </c>
      <c r="Q179" s="40">
        <f t="shared" si="21"/>
        <v>0</v>
      </c>
      <c r="R179" s="40">
        <f t="shared" si="22"/>
        <v>0</v>
      </c>
      <c r="V179" s="412"/>
      <c r="W179" s="9"/>
      <c r="Y179" s="40">
        <f t="shared" si="23"/>
        <v>0</v>
      </c>
      <c r="Z179" s="40">
        <f t="shared" si="24"/>
        <v>0</v>
      </c>
    </row>
    <row r="180" spans="1:26" x14ac:dyDescent="0.25">
      <c r="A180" s="80">
        <f t="shared" si="8"/>
        <v>165</v>
      </c>
      <c r="B180" s="342">
        <f t="shared" si="17"/>
        <v>0</v>
      </c>
      <c r="C180" s="343"/>
      <c r="D180" s="116"/>
      <c r="E180" s="116"/>
      <c r="F180" s="4"/>
      <c r="G180" s="50"/>
      <c r="H180" s="70"/>
      <c r="I180" s="8"/>
      <c r="J180" s="411"/>
      <c r="K180" s="271" t="str">
        <f t="shared" si="18"/>
        <v xml:space="preserve"> </v>
      </c>
      <c r="L180" s="419"/>
      <c r="N180" s="40">
        <f t="shared" si="19"/>
        <v>0</v>
      </c>
      <c r="O180" s="40">
        <f t="shared" si="20"/>
        <v>0</v>
      </c>
      <c r="Q180" s="40">
        <f t="shared" si="21"/>
        <v>0</v>
      </c>
      <c r="R180" s="40">
        <f t="shared" si="22"/>
        <v>0</v>
      </c>
      <c r="V180" s="412"/>
      <c r="W180" s="9"/>
      <c r="Y180" s="40">
        <f t="shared" si="23"/>
        <v>0</v>
      </c>
      <c r="Z180" s="40">
        <f t="shared" si="24"/>
        <v>0</v>
      </c>
    </row>
    <row r="181" spans="1:26" x14ac:dyDescent="0.25">
      <c r="A181" s="80">
        <f t="shared" si="8"/>
        <v>166</v>
      </c>
      <c r="B181" s="342">
        <f t="shared" si="17"/>
        <v>0</v>
      </c>
      <c r="C181" s="343"/>
      <c r="D181" s="116"/>
      <c r="E181" s="116"/>
      <c r="F181" s="4"/>
      <c r="G181" s="50"/>
      <c r="H181" s="70"/>
      <c r="I181" s="8"/>
      <c r="J181" s="411"/>
      <c r="K181" s="271" t="str">
        <f t="shared" si="18"/>
        <v xml:space="preserve"> </v>
      </c>
      <c r="L181" s="419"/>
      <c r="N181" s="40">
        <f t="shared" si="19"/>
        <v>0</v>
      </c>
      <c r="O181" s="40">
        <f t="shared" si="20"/>
        <v>0</v>
      </c>
      <c r="Q181" s="40">
        <f t="shared" si="21"/>
        <v>0</v>
      </c>
      <c r="R181" s="40">
        <f t="shared" si="22"/>
        <v>0</v>
      </c>
      <c r="V181" s="412"/>
      <c r="W181" s="9"/>
      <c r="Y181" s="40">
        <f t="shared" si="23"/>
        <v>0</v>
      </c>
      <c r="Z181" s="40">
        <f t="shared" si="24"/>
        <v>0</v>
      </c>
    </row>
    <row r="182" spans="1:26" x14ac:dyDescent="0.25">
      <c r="A182" s="80">
        <f t="shared" si="8"/>
        <v>167</v>
      </c>
      <c r="B182" s="342">
        <f t="shared" si="17"/>
        <v>0</v>
      </c>
      <c r="C182" s="343"/>
      <c r="D182" s="116"/>
      <c r="E182" s="116"/>
      <c r="F182" s="4"/>
      <c r="G182" s="50"/>
      <c r="H182" s="70"/>
      <c r="I182" s="8"/>
      <c r="J182" s="411"/>
      <c r="K182" s="271" t="str">
        <f t="shared" si="18"/>
        <v xml:space="preserve"> </v>
      </c>
      <c r="L182" s="419"/>
      <c r="N182" s="40">
        <f t="shared" si="19"/>
        <v>0</v>
      </c>
      <c r="O182" s="40">
        <f t="shared" si="20"/>
        <v>0</v>
      </c>
      <c r="Q182" s="40">
        <f t="shared" si="21"/>
        <v>0</v>
      </c>
      <c r="R182" s="40">
        <f t="shared" si="22"/>
        <v>0</v>
      </c>
      <c r="V182" s="412"/>
      <c r="W182" s="9"/>
      <c r="Y182" s="40">
        <f t="shared" si="23"/>
        <v>0</v>
      </c>
      <c r="Z182" s="40">
        <f t="shared" si="24"/>
        <v>0</v>
      </c>
    </row>
    <row r="183" spans="1:26" x14ac:dyDescent="0.25">
      <c r="A183" s="80">
        <f t="shared" si="8"/>
        <v>168</v>
      </c>
      <c r="B183" s="342">
        <f t="shared" si="17"/>
        <v>0</v>
      </c>
      <c r="C183" s="343"/>
      <c r="D183" s="116"/>
      <c r="E183" s="116"/>
      <c r="F183" s="4"/>
      <c r="G183" s="50"/>
      <c r="H183" s="70"/>
      <c r="I183" s="8"/>
      <c r="J183" s="411"/>
      <c r="K183" s="271" t="str">
        <f t="shared" si="18"/>
        <v xml:space="preserve"> </v>
      </c>
      <c r="L183" s="419"/>
      <c r="N183" s="40">
        <f t="shared" si="19"/>
        <v>0</v>
      </c>
      <c r="O183" s="40">
        <f t="shared" si="20"/>
        <v>0</v>
      </c>
      <c r="Q183" s="40">
        <f t="shared" si="21"/>
        <v>0</v>
      </c>
      <c r="R183" s="40">
        <f t="shared" si="22"/>
        <v>0</v>
      </c>
      <c r="V183" s="412"/>
      <c r="W183" s="9"/>
      <c r="Y183" s="40">
        <f t="shared" si="23"/>
        <v>0</v>
      </c>
      <c r="Z183" s="40">
        <f t="shared" si="24"/>
        <v>0</v>
      </c>
    </row>
    <row r="184" spans="1:26" x14ac:dyDescent="0.25">
      <c r="A184" s="80">
        <f t="shared" si="8"/>
        <v>169</v>
      </c>
      <c r="B184" s="342">
        <f t="shared" si="17"/>
        <v>0</v>
      </c>
      <c r="C184" s="343"/>
      <c r="D184" s="116"/>
      <c r="E184" s="116"/>
      <c r="F184" s="4"/>
      <c r="G184" s="50"/>
      <c r="H184" s="70"/>
      <c r="I184" s="8"/>
      <c r="J184" s="411"/>
      <c r="K184" s="271" t="str">
        <f t="shared" si="18"/>
        <v xml:space="preserve"> </v>
      </c>
      <c r="L184" s="419"/>
      <c r="N184" s="40">
        <f t="shared" si="19"/>
        <v>0</v>
      </c>
      <c r="O184" s="40">
        <f t="shared" si="20"/>
        <v>0</v>
      </c>
      <c r="Q184" s="40">
        <f t="shared" si="21"/>
        <v>0</v>
      </c>
      <c r="R184" s="40">
        <f t="shared" si="22"/>
        <v>0</v>
      </c>
      <c r="V184" s="412"/>
      <c r="W184" s="9"/>
      <c r="Y184" s="40">
        <f t="shared" si="23"/>
        <v>0</v>
      </c>
      <c r="Z184" s="40">
        <f t="shared" si="24"/>
        <v>0</v>
      </c>
    </row>
    <row r="185" spans="1:26" x14ac:dyDescent="0.25">
      <c r="A185" s="80">
        <f t="shared" si="8"/>
        <v>170</v>
      </c>
      <c r="B185" s="342">
        <f t="shared" si="17"/>
        <v>0</v>
      </c>
      <c r="C185" s="343"/>
      <c r="D185" s="116"/>
      <c r="E185" s="116"/>
      <c r="F185" s="4"/>
      <c r="G185" s="50"/>
      <c r="H185" s="70"/>
      <c r="I185" s="8"/>
      <c r="J185" s="411"/>
      <c r="K185" s="271" t="str">
        <f t="shared" si="18"/>
        <v xml:space="preserve"> </v>
      </c>
      <c r="L185" s="419"/>
      <c r="N185" s="40">
        <f t="shared" si="19"/>
        <v>0</v>
      </c>
      <c r="O185" s="40">
        <f t="shared" si="20"/>
        <v>0</v>
      </c>
      <c r="Q185" s="40">
        <f t="shared" si="21"/>
        <v>0</v>
      </c>
      <c r="R185" s="40">
        <f t="shared" si="22"/>
        <v>0</v>
      </c>
      <c r="V185" s="412"/>
      <c r="W185" s="9"/>
      <c r="Y185" s="40">
        <f t="shared" si="23"/>
        <v>0</v>
      </c>
      <c r="Z185" s="40">
        <f t="shared" si="24"/>
        <v>0</v>
      </c>
    </row>
    <row r="186" spans="1:26" x14ac:dyDescent="0.25">
      <c r="A186" s="80">
        <f t="shared" si="8"/>
        <v>171</v>
      </c>
      <c r="B186" s="342">
        <f t="shared" si="17"/>
        <v>0</v>
      </c>
      <c r="C186" s="343"/>
      <c r="D186" s="116"/>
      <c r="E186" s="116"/>
      <c r="F186" s="4"/>
      <c r="G186" s="50"/>
      <c r="H186" s="70"/>
      <c r="I186" s="8"/>
      <c r="J186" s="411"/>
      <c r="K186" s="271" t="str">
        <f t="shared" si="18"/>
        <v xml:space="preserve"> </v>
      </c>
      <c r="L186" s="419"/>
      <c r="N186" s="40">
        <f t="shared" si="19"/>
        <v>0</v>
      </c>
      <c r="O186" s="40">
        <f t="shared" si="20"/>
        <v>0</v>
      </c>
      <c r="Q186" s="40">
        <f t="shared" si="21"/>
        <v>0</v>
      </c>
      <c r="R186" s="40">
        <f t="shared" si="22"/>
        <v>0</v>
      </c>
      <c r="V186" s="412"/>
      <c r="W186" s="9"/>
      <c r="Y186" s="40">
        <f t="shared" si="23"/>
        <v>0</v>
      </c>
      <c r="Z186" s="40">
        <f t="shared" si="24"/>
        <v>0</v>
      </c>
    </row>
    <row r="187" spans="1:26" x14ac:dyDescent="0.25">
      <c r="A187" s="80">
        <f t="shared" si="8"/>
        <v>172</v>
      </c>
      <c r="B187" s="342">
        <f t="shared" si="17"/>
        <v>0</v>
      </c>
      <c r="C187" s="343"/>
      <c r="D187" s="116"/>
      <c r="E187" s="116"/>
      <c r="F187" s="4"/>
      <c r="G187" s="50"/>
      <c r="H187" s="70"/>
      <c r="I187" s="8"/>
      <c r="J187" s="411"/>
      <c r="K187" s="271" t="str">
        <f t="shared" si="18"/>
        <v xml:space="preserve"> </v>
      </c>
      <c r="L187" s="419"/>
      <c r="N187" s="40">
        <f t="shared" si="19"/>
        <v>0</v>
      </c>
      <c r="O187" s="40">
        <f t="shared" si="20"/>
        <v>0</v>
      </c>
      <c r="Q187" s="40">
        <f t="shared" si="21"/>
        <v>0</v>
      </c>
      <c r="R187" s="40">
        <f t="shared" si="22"/>
        <v>0</v>
      </c>
      <c r="V187" s="412"/>
      <c r="W187" s="9"/>
      <c r="Y187" s="40">
        <f t="shared" si="23"/>
        <v>0</v>
      </c>
      <c r="Z187" s="40">
        <f t="shared" si="24"/>
        <v>0</v>
      </c>
    </row>
    <row r="188" spans="1:26" x14ac:dyDescent="0.25">
      <c r="A188" s="80">
        <f t="shared" si="8"/>
        <v>173</v>
      </c>
      <c r="B188" s="342">
        <f t="shared" si="17"/>
        <v>0</v>
      </c>
      <c r="C188" s="343"/>
      <c r="D188" s="116"/>
      <c r="E188" s="116"/>
      <c r="F188" s="4"/>
      <c r="G188" s="50"/>
      <c r="H188" s="70"/>
      <c r="I188" s="8"/>
      <c r="J188" s="411"/>
      <c r="K188" s="271" t="str">
        <f t="shared" si="18"/>
        <v xml:space="preserve"> </v>
      </c>
      <c r="L188" s="419"/>
      <c r="N188" s="40">
        <f t="shared" si="19"/>
        <v>0</v>
      </c>
      <c r="O188" s="40">
        <f t="shared" si="20"/>
        <v>0</v>
      </c>
      <c r="Q188" s="40">
        <f t="shared" si="21"/>
        <v>0</v>
      </c>
      <c r="R188" s="40">
        <f t="shared" si="22"/>
        <v>0</v>
      </c>
      <c r="V188" s="412"/>
      <c r="W188" s="9"/>
      <c r="Y188" s="40">
        <f t="shared" si="23"/>
        <v>0</v>
      </c>
      <c r="Z188" s="40">
        <f t="shared" si="24"/>
        <v>0</v>
      </c>
    </row>
    <row r="189" spans="1:26" x14ac:dyDescent="0.25">
      <c r="A189" s="80">
        <f t="shared" si="8"/>
        <v>174</v>
      </c>
      <c r="B189" s="342">
        <f t="shared" si="17"/>
        <v>0</v>
      </c>
      <c r="C189" s="343"/>
      <c r="D189" s="116"/>
      <c r="E189" s="116"/>
      <c r="F189" s="4"/>
      <c r="G189" s="50"/>
      <c r="H189" s="70"/>
      <c r="I189" s="8"/>
      <c r="J189" s="411"/>
      <c r="K189" s="271" t="str">
        <f t="shared" si="18"/>
        <v xml:space="preserve"> </v>
      </c>
      <c r="L189" s="419"/>
      <c r="N189" s="40">
        <f t="shared" si="19"/>
        <v>0</v>
      </c>
      <c r="O189" s="40">
        <f t="shared" si="20"/>
        <v>0</v>
      </c>
      <c r="Q189" s="40">
        <f t="shared" si="21"/>
        <v>0</v>
      </c>
      <c r="R189" s="40">
        <f t="shared" si="22"/>
        <v>0</v>
      </c>
      <c r="V189" s="412"/>
      <c r="W189" s="9"/>
      <c r="Y189" s="40">
        <f t="shared" si="23"/>
        <v>0</v>
      </c>
      <c r="Z189" s="40">
        <f t="shared" si="24"/>
        <v>0</v>
      </c>
    </row>
    <row r="190" spans="1:26" x14ac:dyDescent="0.25">
      <c r="A190" s="80">
        <f t="shared" si="8"/>
        <v>175</v>
      </c>
      <c r="B190" s="342">
        <f t="shared" si="17"/>
        <v>0</v>
      </c>
      <c r="C190" s="343"/>
      <c r="D190" s="116"/>
      <c r="E190" s="116"/>
      <c r="F190" s="4"/>
      <c r="G190" s="50"/>
      <c r="H190" s="70"/>
      <c r="I190" s="8"/>
      <c r="J190" s="411"/>
      <c r="K190" s="271" t="str">
        <f t="shared" si="18"/>
        <v xml:space="preserve"> </v>
      </c>
      <c r="L190" s="419"/>
      <c r="N190" s="40">
        <f t="shared" si="19"/>
        <v>0</v>
      </c>
      <c r="O190" s="40">
        <f t="shared" si="20"/>
        <v>0</v>
      </c>
      <c r="Q190" s="40">
        <f t="shared" si="21"/>
        <v>0</v>
      </c>
      <c r="R190" s="40">
        <f t="shared" si="22"/>
        <v>0</v>
      </c>
      <c r="V190" s="412"/>
      <c r="W190" s="9"/>
      <c r="Y190" s="40">
        <f t="shared" si="23"/>
        <v>0</v>
      </c>
      <c r="Z190" s="40">
        <f t="shared" si="24"/>
        <v>0</v>
      </c>
    </row>
    <row r="191" spans="1:26" x14ac:dyDescent="0.25">
      <c r="A191" s="80">
        <f t="shared" si="8"/>
        <v>176</v>
      </c>
      <c r="B191" s="342">
        <f t="shared" si="17"/>
        <v>0</v>
      </c>
      <c r="C191" s="343"/>
      <c r="D191" s="116"/>
      <c r="E191" s="116"/>
      <c r="F191" s="4"/>
      <c r="G191" s="50"/>
      <c r="H191" s="70"/>
      <c r="I191" s="8"/>
      <c r="J191" s="411"/>
      <c r="K191" s="271" t="str">
        <f t="shared" si="18"/>
        <v xml:space="preserve"> </v>
      </c>
      <c r="L191" s="419"/>
      <c r="N191" s="40">
        <f t="shared" si="19"/>
        <v>0</v>
      </c>
      <c r="O191" s="40">
        <f t="shared" si="20"/>
        <v>0</v>
      </c>
      <c r="Q191" s="40">
        <f t="shared" si="21"/>
        <v>0</v>
      </c>
      <c r="R191" s="40">
        <f t="shared" si="22"/>
        <v>0</v>
      </c>
      <c r="V191" s="412"/>
      <c r="W191" s="9"/>
      <c r="Y191" s="40">
        <f t="shared" si="23"/>
        <v>0</v>
      </c>
      <c r="Z191" s="40">
        <f t="shared" si="24"/>
        <v>0</v>
      </c>
    </row>
    <row r="192" spans="1:26" x14ac:dyDescent="0.25">
      <c r="A192" s="80">
        <f t="shared" si="8"/>
        <v>177</v>
      </c>
      <c r="B192" s="342">
        <f t="shared" si="17"/>
        <v>0</v>
      </c>
      <c r="C192" s="343"/>
      <c r="D192" s="116"/>
      <c r="E192" s="116"/>
      <c r="F192" s="4"/>
      <c r="G192" s="50"/>
      <c r="H192" s="70"/>
      <c r="I192" s="8"/>
      <c r="J192" s="411"/>
      <c r="K192" s="271" t="str">
        <f t="shared" si="18"/>
        <v xml:space="preserve"> </v>
      </c>
      <c r="L192" s="419"/>
      <c r="N192" s="40">
        <f t="shared" si="19"/>
        <v>0</v>
      </c>
      <c r="O192" s="40">
        <f t="shared" si="20"/>
        <v>0</v>
      </c>
      <c r="Q192" s="40">
        <f t="shared" si="21"/>
        <v>0</v>
      </c>
      <c r="R192" s="40">
        <f t="shared" si="22"/>
        <v>0</v>
      </c>
      <c r="V192" s="412"/>
      <c r="W192" s="9"/>
      <c r="Y192" s="40">
        <f t="shared" si="23"/>
        <v>0</v>
      </c>
      <c r="Z192" s="40">
        <f t="shared" si="24"/>
        <v>0</v>
      </c>
    </row>
    <row r="193" spans="1:26" x14ac:dyDescent="0.25">
      <c r="A193" s="80">
        <f t="shared" si="8"/>
        <v>178</v>
      </c>
      <c r="B193" s="342">
        <f t="shared" si="17"/>
        <v>0</v>
      </c>
      <c r="C193" s="343"/>
      <c r="D193" s="116"/>
      <c r="E193" s="116"/>
      <c r="F193" s="4"/>
      <c r="G193" s="50"/>
      <c r="H193" s="70"/>
      <c r="I193" s="8"/>
      <c r="J193" s="411"/>
      <c r="K193" s="271" t="str">
        <f t="shared" si="18"/>
        <v xml:space="preserve"> </v>
      </c>
      <c r="L193" s="419"/>
      <c r="N193" s="40">
        <f t="shared" si="19"/>
        <v>0</v>
      </c>
      <c r="O193" s="40">
        <f t="shared" si="20"/>
        <v>0</v>
      </c>
      <c r="Q193" s="40">
        <f t="shared" si="21"/>
        <v>0</v>
      </c>
      <c r="R193" s="40">
        <f t="shared" si="22"/>
        <v>0</v>
      </c>
      <c r="V193" s="412"/>
      <c r="W193" s="9"/>
      <c r="Y193" s="40">
        <f t="shared" si="23"/>
        <v>0</v>
      </c>
      <c r="Z193" s="40">
        <f t="shared" si="24"/>
        <v>0</v>
      </c>
    </row>
    <row r="194" spans="1:26" x14ac:dyDescent="0.25">
      <c r="A194" s="80">
        <f t="shared" si="8"/>
        <v>179</v>
      </c>
      <c r="B194" s="342">
        <f t="shared" si="17"/>
        <v>0</v>
      </c>
      <c r="C194" s="343"/>
      <c r="D194" s="116"/>
      <c r="E194" s="116"/>
      <c r="F194" s="4"/>
      <c r="G194" s="50"/>
      <c r="H194" s="70"/>
      <c r="I194" s="8"/>
      <c r="J194" s="411"/>
      <c r="K194" s="271" t="str">
        <f t="shared" si="18"/>
        <v xml:space="preserve"> </v>
      </c>
      <c r="L194" s="419"/>
      <c r="N194" s="40">
        <f t="shared" si="19"/>
        <v>0</v>
      </c>
      <c r="O194" s="40">
        <f t="shared" si="20"/>
        <v>0</v>
      </c>
      <c r="Q194" s="40">
        <f t="shared" si="21"/>
        <v>0</v>
      </c>
      <c r="R194" s="40">
        <f t="shared" si="22"/>
        <v>0</v>
      </c>
      <c r="V194" s="412"/>
      <c r="W194" s="9"/>
      <c r="Y194" s="40">
        <f t="shared" si="23"/>
        <v>0</v>
      </c>
      <c r="Z194" s="40">
        <f t="shared" si="24"/>
        <v>0</v>
      </c>
    </row>
    <row r="195" spans="1:26" x14ac:dyDescent="0.25">
      <c r="A195" s="80">
        <f t="shared" si="8"/>
        <v>180</v>
      </c>
      <c r="B195" s="342">
        <f t="shared" si="17"/>
        <v>0</v>
      </c>
      <c r="C195" s="343"/>
      <c r="D195" s="116"/>
      <c r="E195" s="116"/>
      <c r="F195" s="4"/>
      <c r="G195" s="50"/>
      <c r="H195" s="70"/>
      <c r="I195" s="8"/>
      <c r="J195" s="411"/>
      <c r="K195" s="271" t="str">
        <f t="shared" si="18"/>
        <v xml:space="preserve"> </v>
      </c>
      <c r="L195" s="419"/>
      <c r="N195" s="40">
        <f t="shared" si="19"/>
        <v>0</v>
      </c>
      <c r="O195" s="40">
        <f t="shared" si="20"/>
        <v>0</v>
      </c>
      <c r="Q195" s="40">
        <f t="shared" si="21"/>
        <v>0</v>
      </c>
      <c r="R195" s="40">
        <f t="shared" si="22"/>
        <v>0</v>
      </c>
      <c r="V195" s="412"/>
      <c r="W195" s="9"/>
      <c r="Y195" s="40">
        <f t="shared" si="23"/>
        <v>0</v>
      </c>
      <c r="Z195" s="40">
        <f t="shared" si="24"/>
        <v>0</v>
      </c>
    </row>
    <row r="196" spans="1:26" x14ac:dyDescent="0.25">
      <c r="A196" s="80">
        <f t="shared" si="8"/>
        <v>181</v>
      </c>
      <c r="B196" s="342">
        <f t="shared" si="17"/>
        <v>0</v>
      </c>
      <c r="C196" s="343"/>
      <c r="D196" s="116"/>
      <c r="E196" s="116"/>
      <c r="F196" s="4"/>
      <c r="G196" s="50"/>
      <c r="H196" s="70"/>
      <c r="I196" s="8"/>
      <c r="J196" s="411"/>
      <c r="K196" s="271" t="str">
        <f t="shared" si="18"/>
        <v xml:space="preserve"> </v>
      </c>
      <c r="L196" s="419"/>
      <c r="N196" s="40">
        <f t="shared" si="19"/>
        <v>0</v>
      </c>
      <c r="O196" s="40">
        <f t="shared" si="20"/>
        <v>0</v>
      </c>
      <c r="Q196" s="40">
        <f t="shared" si="21"/>
        <v>0</v>
      </c>
      <c r="R196" s="40">
        <f t="shared" si="22"/>
        <v>0</v>
      </c>
      <c r="V196" s="412"/>
      <c r="W196" s="9"/>
      <c r="Y196" s="40">
        <f t="shared" si="23"/>
        <v>0</v>
      </c>
      <c r="Z196" s="40">
        <f t="shared" si="24"/>
        <v>0</v>
      </c>
    </row>
    <row r="197" spans="1:26" x14ac:dyDescent="0.25">
      <c r="A197" s="80">
        <f t="shared" si="8"/>
        <v>182</v>
      </c>
      <c r="B197" s="342">
        <f t="shared" si="17"/>
        <v>0</v>
      </c>
      <c r="C197" s="343"/>
      <c r="D197" s="116"/>
      <c r="E197" s="116"/>
      <c r="F197" s="4"/>
      <c r="G197" s="50"/>
      <c r="H197" s="70"/>
      <c r="I197" s="8"/>
      <c r="J197" s="411"/>
      <c r="K197" s="271" t="str">
        <f t="shared" si="18"/>
        <v xml:space="preserve"> </v>
      </c>
      <c r="L197" s="419"/>
      <c r="N197" s="40">
        <f t="shared" si="19"/>
        <v>0</v>
      </c>
      <c r="O197" s="40">
        <f t="shared" si="20"/>
        <v>0</v>
      </c>
      <c r="Q197" s="40">
        <f t="shared" si="21"/>
        <v>0</v>
      </c>
      <c r="R197" s="40">
        <f t="shared" si="22"/>
        <v>0</v>
      </c>
      <c r="V197" s="412"/>
      <c r="W197" s="9"/>
      <c r="Y197" s="40">
        <f t="shared" si="23"/>
        <v>0</v>
      </c>
      <c r="Z197" s="40">
        <f t="shared" si="24"/>
        <v>0</v>
      </c>
    </row>
    <row r="198" spans="1:26" x14ac:dyDescent="0.25">
      <c r="A198" s="80">
        <f t="shared" si="8"/>
        <v>183</v>
      </c>
      <c r="B198" s="342">
        <f t="shared" si="17"/>
        <v>0</v>
      </c>
      <c r="C198" s="343"/>
      <c r="D198" s="116"/>
      <c r="E198" s="116"/>
      <c r="F198" s="4"/>
      <c r="G198" s="50"/>
      <c r="H198" s="70"/>
      <c r="I198" s="8"/>
      <c r="J198" s="411"/>
      <c r="K198" s="271" t="str">
        <f t="shared" si="18"/>
        <v xml:space="preserve"> </v>
      </c>
      <c r="L198" s="419"/>
      <c r="N198" s="40">
        <f t="shared" si="19"/>
        <v>0</v>
      </c>
      <c r="O198" s="40">
        <f t="shared" si="20"/>
        <v>0</v>
      </c>
      <c r="Q198" s="40">
        <f t="shared" si="21"/>
        <v>0</v>
      </c>
      <c r="R198" s="40">
        <f t="shared" si="22"/>
        <v>0</v>
      </c>
      <c r="V198" s="412"/>
      <c r="W198" s="9"/>
      <c r="Y198" s="40">
        <f t="shared" si="23"/>
        <v>0</v>
      </c>
      <c r="Z198" s="40">
        <f t="shared" si="24"/>
        <v>0</v>
      </c>
    </row>
    <row r="199" spans="1:26" x14ac:dyDescent="0.25">
      <c r="A199" s="80">
        <f t="shared" si="8"/>
        <v>184</v>
      </c>
      <c r="B199" s="342">
        <f t="shared" si="17"/>
        <v>0</v>
      </c>
      <c r="C199" s="343"/>
      <c r="D199" s="116"/>
      <c r="E199" s="116"/>
      <c r="F199" s="4"/>
      <c r="G199" s="50"/>
      <c r="H199" s="70"/>
      <c r="I199" s="8"/>
      <c r="J199" s="411"/>
      <c r="K199" s="271" t="str">
        <f t="shared" si="18"/>
        <v xml:space="preserve"> </v>
      </c>
      <c r="L199" s="419"/>
      <c r="N199" s="40">
        <f t="shared" si="19"/>
        <v>0</v>
      </c>
      <c r="O199" s="40">
        <f t="shared" si="20"/>
        <v>0</v>
      </c>
      <c r="Q199" s="40">
        <f t="shared" si="21"/>
        <v>0</v>
      </c>
      <c r="R199" s="40">
        <f t="shared" si="22"/>
        <v>0</v>
      </c>
      <c r="V199" s="412"/>
      <c r="W199" s="9"/>
      <c r="Y199" s="40">
        <f t="shared" si="23"/>
        <v>0</v>
      </c>
      <c r="Z199" s="40">
        <f t="shared" si="24"/>
        <v>0</v>
      </c>
    </row>
    <row r="200" spans="1:26" x14ac:dyDescent="0.25">
      <c r="A200" s="80">
        <f t="shared" si="8"/>
        <v>185</v>
      </c>
      <c r="B200" s="342">
        <f t="shared" si="17"/>
        <v>0</v>
      </c>
      <c r="C200" s="343"/>
      <c r="D200" s="116"/>
      <c r="E200" s="116"/>
      <c r="F200" s="4"/>
      <c r="G200" s="50"/>
      <c r="H200" s="70"/>
      <c r="I200" s="8"/>
      <c r="J200" s="411"/>
      <c r="K200" s="271" t="str">
        <f t="shared" si="18"/>
        <v xml:space="preserve"> </v>
      </c>
      <c r="L200" s="419"/>
      <c r="N200" s="40">
        <f t="shared" si="19"/>
        <v>0</v>
      </c>
      <c r="O200" s="40">
        <f t="shared" si="20"/>
        <v>0</v>
      </c>
      <c r="Q200" s="40">
        <f t="shared" si="21"/>
        <v>0</v>
      </c>
      <c r="R200" s="40">
        <f t="shared" si="22"/>
        <v>0</v>
      </c>
      <c r="V200" s="412"/>
      <c r="W200" s="9"/>
      <c r="Y200" s="40">
        <f t="shared" si="23"/>
        <v>0</v>
      </c>
      <c r="Z200" s="40">
        <f t="shared" si="24"/>
        <v>0</v>
      </c>
    </row>
    <row r="201" spans="1:26" x14ac:dyDescent="0.25">
      <c r="A201" s="80">
        <f t="shared" si="8"/>
        <v>186</v>
      </c>
      <c r="B201" s="342">
        <f t="shared" si="17"/>
        <v>0</v>
      </c>
      <c r="C201" s="343"/>
      <c r="D201" s="116"/>
      <c r="E201" s="116"/>
      <c r="F201" s="4"/>
      <c r="G201" s="50"/>
      <c r="H201" s="70"/>
      <c r="I201" s="8"/>
      <c r="J201" s="411"/>
      <c r="K201" s="271" t="str">
        <f t="shared" si="18"/>
        <v xml:space="preserve"> </v>
      </c>
      <c r="L201" s="419"/>
      <c r="N201" s="40">
        <f t="shared" si="19"/>
        <v>0</v>
      </c>
      <c r="O201" s="40">
        <f t="shared" si="20"/>
        <v>0</v>
      </c>
      <c r="Q201" s="40">
        <f t="shared" si="21"/>
        <v>0</v>
      </c>
      <c r="R201" s="40">
        <f t="shared" si="22"/>
        <v>0</v>
      </c>
      <c r="V201" s="412"/>
      <c r="W201" s="9"/>
      <c r="Y201" s="40">
        <f t="shared" si="23"/>
        <v>0</v>
      </c>
      <c r="Z201" s="40">
        <f t="shared" si="24"/>
        <v>0</v>
      </c>
    </row>
    <row r="202" spans="1:26" x14ac:dyDescent="0.25">
      <c r="A202" s="80">
        <f t="shared" si="8"/>
        <v>187</v>
      </c>
      <c r="B202" s="342">
        <f t="shared" si="17"/>
        <v>0</v>
      </c>
      <c r="C202" s="343"/>
      <c r="D202" s="116"/>
      <c r="E202" s="116"/>
      <c r="F202" s="4"/>
      <c r="G202" s="50"/>
      <c r="H202" s="70"/>
      <c r="I202" s="8"/>
      <c r="J202" s="411"/>
      <c r="K202" s="271" t="str">
        <f t="shared" si="18"/>
        <v xml:space="preserve"> </v>
      </c>
      <c r="L202" s="419"/>
      <c r="N202" s="40">
        <f t="shared" si="19"/>
        <v>0</v>
      </c>
      <c r="O202" s="40">
        <f t="shared" si="20"/>
        <v>0</v>
      </c>
      <c r="Q202" s="40">
        <f t="shared" si="21"/>
        <v>0</v>
      </c>
      <c r="R202" s="40">
        <f t="shared" si="22"/>
        <v>0</v>
      </c>
      <c r="V202" s="412"/>
      <c r="W202" s="9"/>
      <c r="Y202" s="40">
        <f t="shared" si="23"/>
        <v>0</v>
      </c>
      <c r="Z202" s="40">
        <f t="shared" si="24"/>
        <v>0</v>
      </c>
    </row>
    <row r="203" spans="1:26" x14ac:dyDescent="0.25">
      <c r="A203" s="80">
        <f t="shared" si="8"/>
        <v>188</v>
      </c>
      <c r="B203" s="342">
        <f t="shared" si="17"/>
        <v>0</v>
      </c>
      <c r="C203" s="343"/>
      <c r="D203" s="116"/>
      <c r="E203" s="116"/>
      <c r="F203" s="4"/>
      <c r="G203" s="50"/>
      <c r="H203" s="70"/>
      <c r="I203" s="8"/>
      <c r="J203" s="411"/>
      <c r="K203" s="271" t="str">
        <f t="shared" si="18"/>
        <v xml:space="preserve"> </v>
      </c>
      <c r="L203" s="419"/>
      <c r="N203" s="40">
        <f t="shared" si="19"/>
        <v>0</v>
      </c>
      <c r="O203" s="40">
        <f t="shared" si="20"/>
        <v>0</v>
      </c>
      <c r="Q203" s="40">
        <f t="shared" si="21"/>
        <v>0</v>
      </c>
      <c r="R203" s="40">
        <f t="shared" si="22"/>
        <v>0</v>
      </c>
      <c r="V203" s="412"/>
      <c r="W203" s="9"/>
      <c r="Y203" s="40">
        <f t="shared" si="23"/>
        <v>0</v>
      </c>
      <c r="Z203" s="40">
        <f t="shared" si="24"/>
        <v>0</v>
      </c>
    </row>
    <row r="204" spans="1:26" x14ac:dyDescent="0.25">
      <c r="A204" s="80">
        <f t="shared" si="8"/>
        <v>189</v>
      </c>
      <c r="B204" s="342">
        <f t="shared" si="17"/>
        <v>0</v>
      </c>
      <c r="C204" s="343"/>
      <c r="D204" s="116"/>
      <c r="E204" s="116"/>
      <c r="F204" s="4"/>
      <c r="G204" s="50"/>
      <c r="H204" s="70"/>
      <c r="I204" s="8"/>
      <c r="J204" s="411"/>
      <c r="K204" s="271" t="str">
        <f t="shared" si="18"/>
        <v xml:space="preserve"> </v>
      </c>
      <c r="L204" s="419"/>
      <c r="N204" s="40">
        <f t="shared" si="19"/>
        <v>0</v>
      </c>
      <c r="O204" s="40">
        <f t="shared" si="20"/>
        <v>0</v>
      </c>
      <c r="Q204" s="40">
        <f t="shared" si="21"/>
        <v>0</v>
      </c>
      <c r="R204" s="40">
        <f t="shared" si="22"/>
        <v>0</v>
      </c>
      <c r="V204" s="412"/>
      <c r="W204" s="9"/>
      <c r="Y204" s="40">
        <f t="shared" si="23"/>
        <v>0</v>
      </c>
      <c r="Z204" s="40">
        <f t="shared" si="24"/>
        <v>0</v>
      </c>
    </row>
    <row r="205" spans="1:26" x14ac:dyDescent="0.25">
      <c r="A205" s="80">
        <f t="shared" si="8"/>
        <v>190</v>
      </c>
      <c r="B205" s="342">
        <f t="shared" si="17"/>
        <v>0</v>
      </c>
      <c r="C205" s="343"/>
      <c r="D205" s="116"/>
      <c r="E205" s="116"/>
      <c r="F205" s="4"/>
      <c r="G205" s="50"/>
      <c r="H205" s="70"/>
      <c r="I205" s="8"/>
      <c r="J205" s="411"/>
      <c r="K205" s="271" t="str">
        <f t="shared" si="18"/>
        <v xml:space="preserve"> </v>
      </c>
      <c r="L205" s="419"/>
      <c r="N205" s="40">
        <f t="shared" si="19"/>
        <v>0</v>
      </c>
      <c r="O205" s="40">
        <f t="shared" si="20"/>
        <v>0</v>
      </c>
      <c r="Q205" s="40">
        <f t="shared" si="21"/>
        <v>0</v>
      </c>
      <c r="R205" s="40">
        <f t="shared" si="22"/>
        <v>0</v>
      </c>
      <c r="V205" s="412"/>
      <c r="W205" s="9"/>
      <c r="Y205" s="40">
        <f t="shared" si="23"/>
        <v>0</v>
      </c>
      <c r="Z205" s="40">
        <f t="shared" si="24"/>
        <v>0</v>
      </c>
    </row>
    <row r="206" spans="1:26" x14ac:dyDescent="0.25">
      <c r="A206" s="80">
        <f t="shared" si="8"/>
        <v>191</v>
      </c>
      <c r="B206" s="342">
        <f t="shared" si="17"/>
        <v>0</v>
      </c>
      <c r="C206" s="343"/>
      <c r="D206" s="116"/>
      <c r="E206" s="116"/>
      <c r="F206" s="4"/>
      <c r="G206" s="50"/>
      <c r="H206" s="70"/>
      <c r="I206" s="8"/>
      <c r="J206" s="411"/>
      <c r="K206" s="271" t="str">
        <f t="shared" si="18"/>
        <v xml:space="preserve"> </v>
      </c>
      <c r="L206" s="419"/>
      <c r="N206" s="40">
        <f t="shared" si="19"/>
        <v>0</v>
      </c>
      <c r="O206" s="40">
        <f t="shared" si="20"/>
        <v>0</v>
      </c>
      <c r="Q206" s="40">
        <f t="shared" si="21"/>
        <v>0</v>
      </c>
      <c r="R206" s="40">
        <f t="shared" si="22"/>
        <v>0</v>
      </c>
      <c r="V206" s="412"/>
      <c r="W206" s="9"/>
      <c r="Y206" s="40">
        <f t="shared" si="23"/>
        <v>0</v>
      </c>
      <c r="Z206" s="40">
        <f t="shared" si="24"/>
        <v>0</v>
      </c>
    </row>
    <row r="207" spans="1:26" x14ac:dyDescent="0.25">
      <c r="A207" s="80">
        <f t="shared" si="8"/>
        <v>192</v>
      </c>
      <c r="B207" s="342">
        <f t="shared" si="17"/>
        <v>0</v>
      </c>
      <c r="C207" s="343"/>
      <c r="D207" s="116"/>
      <c r="E207" s="116"/>
      <c r="F207" s="4"/>
      <c r="G207" s="50"/>
      <c r="H207" s="70"/>
      <c r="I207" s="8"/>
      <c r="J207" s="411"/>
      <c r="K207" s="271" t="str">
        <f t="shared" si="18"/>
        <v xml:space="preserve"> </v>
      </c>
      <c r="L207" s="419"/>
      <c r="N207" s="40">
        <f t="shared" si="19"/>
        <v>0</v>
      </c>
      <c r="O207" s="40">
        <f t="shared" si="20"/>
        <v>0</v>
      </c>
      <c r="Q207" s="40">
        <f t="shared" si="21"/>
        <v>0</v>
      </c>
      <c r="R207" s="40">
        <f t="shared" si="22"/>
        <v>0</v>
      </c>
      <c r="V207" s="412"/>
      <c r="W207" s="9"/>
      <c r="Y207" s="40">
        <f t="shared" si="23"/>
        <v>0</v>
      </c>
      <c r="Z207" s="40">
        <f t="shared" si="24"/>
        <v>0</v>
      </c>
    </row>
    <row r="208" spans="1:26" x14ac:dyDescent="0.25">
      <c r="A208" s="80">
        <f t="shared" si="8"/>
        <v>193</v>
      </c>
      <c r="B208" s="342">
        <f t="shared" ref="B208:B515" si="25">IF(ISBLANK(E208),0,VLOOKUP(TRIM(E208),AllVarieties,4,FALSE))</f>
        <v>0</v>
      </c>
      <c r="C208" s="343"/>
      <c r="D208" s="116"/>
      <c r="E208" s="116"/>
      <c r="F208" s="4"/>
      <c r="G208" s="50"/>
      <c r="H208" s="70"/>
      <c r="I208" s="8"/>
      <c r="J208" s="411"/>
      <c r="K208" s="271" t="str">
        <f t="shared" si="18"/>
        <v xml:space="preserve"> </v>
      </c>
      <c r="L208" s="419"/>
      <c r="N208" s="40">
        <f t="shared" si="19"/>
        <v>0</v>
      </c>
      <c r="O208" s="40">
        <f t="shared" si="20"/>
        <v>0</v>
      </c>
      <c r="Q208" s="40">
        <f t="shared" si="21"/>
        <v>0</v>
      </c>
      <c r="R208" s="40">
        <f t="shared" si="22"/>
        <v>0</v>
      </c>
      <c r="V208" s="412"/>
      <c r="W208" s="9"/>
      <c r="Y208" s="40">
        <f t="shared" si="23"/>
        <v>0</v>
      </c>
      <c r="Z208" s="40">
        <f t="shared" si="24"/>
        <v>0</v>
      </c>
    </row>
    <row r="209" spans="1:26" x14ac:dyDescent="0.25">
      <c r="A209" s="80">
        <f t="shared" si="8"/>
        <v>194</v>
      </c>
      <c r="B209" s="342">
        <f t="shared" si="25"/>
        <v>0</v>
      </c>
      <c r="C209" s="343"/>
      <c r="D209" s="116"/>
      <c r="E209" s="116"/>
      <c r="F209" s="4"/>
      <c r="G209" s="50"/>
      <c r="H209" s="70"/>
      <c r="I209" s="8"/>
      <c r="J209" s="411"/>
      <c r="K209" s="271" t="str">
        <f t="shared" ref="K209:K515" si="26">IF(+J209=0," ", IF(+J209=1," ","ERROR"))</f>
        <v xml:space="preserve"> </v>
      </c>
      <c r="L209" s="419"/>
      <c r="N209" s="40">
        <f t="shared" ref="N209:N515" si="27">IF(ISNA(+B209),1,0)</f>
        <v>0</v>
      </c>
      <c r="O209" s="40">
        <f t="shared" ref="O209:O515" si="28">IF(ISERR(+B209),1,0)</f>
        <v>0</v>
      </c>
      <c r="Q209" s="40">
        <f t="shared" ref="Q209:Q515" si="29">IF(+J209=1,0,+G209)</f>
        <v>0</v>
      </c>
      <c r="R209" s="40">
        <f t="shared" ref="R209:R515" si="30">IF(ISBLANK(V209), IF(+J209=1, 1, 0))</f>
        <v>0</v>
      </c>
      <c r="V209" s="412"/>
      <c r="W209" s="9"/>
      <c r="Y209" s="40">
        <f t="shared" ref="Y209:Y515" si="31">+G209-J209*G209</f>
        <v>0</v>
      </c>
      <c r="Z209" s="40">
        <f t="shared" ref="Z209:Z515" si="32">+G209*J209</f>
        <v>0</v>
      </c>
    </row>
    <row r="210" spans="1:26" x14ac:dyDescent="0.25">
      <c r="A210" s="80">
        <f t="shared" si="8"/>
        <v>195</v>
      </c>
      <c r="B210" s="342">
        <f t="shared" si="25"/>
        <v>0</v>
      </c>
      <c r="C210" s="343"/>
      <c r="D210" s="116"/>
      <c r="E210" s="116"/>
      <c r="F210" s="4"/>
      <c r="G210" s="50"/>
      <c r="H210" s="70"/>
      <c r="I210" s="8"/>
      <c r="J210" s="411"/>
      <c r="K210" s="271" t="str">
        <f t="shared" si="26"/>
        <v xml:space="preserve"> </v>
      </c>
      <c r="L210" s="419"/>
      <c r="N210" s="40">
        <f t="shared" si="27"/>
        <v>0</v>
      </c>
      <c r="O210" s="40">
        <f t="shared" si="28"/>
        <v>0</v>
      </c>
      <c r="Q210" s="40">
        <f t="shared" si="29"/>
        <v>0</v>
      </c>
      <c r="R210" s="40">
        <f t="shared" si="30"/>
        <v>0</v>
      </c>
      <c r="V210" s="412"/>
      <c r="W210" s="9"/>
      <c r="Y210" s="40">
        <f t="shared" si="31"/>
        <v>0</v>
      </c>
      <c r="Z210" s="40">
        <f t="shared" si="32"/>
        <v>0</v>
      </c>
    </row>
    <row r="211" spans="1:26" x14ac:dyDescent="0.25">
      <c r="A211" s="80">
        <f t="shared" si="8"/>
        <v>196</v>
      </c>
      <c r="B211" s="342">
        <f t="shared" si="25"/>
        <v>0</v>
      </c>
      <c r="C211" s="343"/>
      <c r="D211" s="116"/>
      <c r="E211" s="116"/>
      <c r="F211" s="4"/>
      <c r="G211" s="50"/>
      <c r="H211" s="70"/>
      <c r="I211" s="8"/>
      <c r="J211" s="411"/>
      <c r="K211" s="271" t="str">
        <f t="shared" si="26"/>
        <v xml:space="preserve"> </v>
      </c>
      <c r="L211" s="419"/>
      <c r="N211" s="40">
        <f t="shared" si="27"/>
        <v>0</v>
      </c>
      <c r="O211" s="40">
        <f t="shared" si="28"/>
        <v>0</v>
      </c>
      <c r="Q211" s="40">
        <f t="shared" si="29"/>
        <v>0</v>
      </c>
      <c r="R211" s="40">
        <f t="shared" si="30"/>
        <v>0</v>
      </c>
      <c r="V211" s="412"/>
      <c r="W211" s="9"/>
      <c r="Y211" s="40">
        <f t="shared" si="31"/>
        <v>0</v>
      </c>
      <c r="Z211" s="40">
        <f t="shared" si="32"/>
        <v>0</v>
      </c>
    </row>
    <row r="212" spans="1:26" x14ac:dyDescent="0.25">
      <c r="A212" s="80">
        <f t="shared" si="8"/>
        <v>197</v>
      </c>
      <c r="B212" s="342">
        <f t="shared" si="25"/>
        <v>0</v>
      </c>
      <c r="C212" s="343"/>
      <c r="D212" s="116"/>
      <c r="E212" s="116"/>
      <c r="F212" s="4"/>
      <c r="G212" s="50"/>
      <c r="H212" s="70"/>
      <c r="I212" s="8"/>
      <c r="J212" s="411"/>
      <c r="K212" s="271" t="str">
        <f t="shared" si="26"/>
        <v xml:space="preserve"> </v>
      </c>
      <c r="L212" s="419"/>
      <c r="N212" s="40">
        <f t="shared" si="27"/>
        <v>0</v>
      </c>
      <c r="O212" s="40">
        <f t="shared" si="28"/>
        <v>0</v>
      </c>
      <c r="Q212" s="40">
        <f t="shared" si="29"/>
        <v>0</v>
      </c>
      <c r="R212" s="40">
        <f t="shared" si="30"/>
        <v>0</v>
      </c>
      <c r="V212" s="412"/>
      <c r="W212" s="9"/>
      <c r="Y212" s="40">
        <f t="shared" si="31"/>
        <v>0</v>
      </c>
      <c r="Z212" s="40">
        <f t="shared" si="32"/>
        <v>0</v>
      </c>
    </row>
    <row r="213" spans="1:26" x14ac:dyDescent="0.25">
      <c r="A213" s="80">
        <f t="shared" si="8"/>
        <v>198</v>
      </c>
      <c r="B213" s="342">
        <f t="shared" si="25"/>
        <v>0</v>
      </c>
      <c r="C213" s="343"/>
      <c r="D213" s="116"/>
      <c r="E213" s="116"/>
      <c r="F213" s="4"/>
      <c r="G213" s="50"/>
      <c r="H213" s="70"/>
      <c r="I213" s="8"/>
      <c r="J213" s="411"/>
      <c r="K213" s="271" t="str">
        <f t="shared" si="26"/>
        <v xml:space="preserve"> </v>
      </c>
      <c r="L213" s="419"/>
      <c r="N213" s="40">
        <f t="shared" si="27"/>
        <v>0</v>
      </c>
      <c r="O213" s="40">
        <f t="shared" si="28"/>
        <v>0</v>
      </c>
      <c r="Q213" s="40">
        <f t="shared" si="29"/>
        <v>0</v>
      </c>
      <c r="R213" s="40">
        <f t="shared" si="30"/>
        <v>0</v>
      </c>
      <c r="V213" s="412"/>
      <c r="W213" s="9"/>
      <c r="Y213" s="40">
        <f t="shared" si="31"/>
        <v>0</v>
      </c>
      <c r="Z213" s="40">
        <f t="shared" si="32"/>
        <v>0</v>
      </c>
    </row>
    <row r="214" spans="1:26" x14ac:dyDescent="0.25">
      <c r="A214" s="80">
        <f t="shared" si="8"/>
        <v>199</v>
      </c>
      <c r="B214" s="342">
        <f t="shared" si="25"/>
        <v>0</v>
      </c>
      <c r="C214" s="343"/>
      <c r="D214" s="116"/>
      <c r="E214" s="116"/>
      <c r="F214" s="4"/>
      <c r="G214" s="50"/>
      <c r="H214" s="70"/>
      <c r="I214" s="8"/>
      <c r="J214" s="411"/>
      <c r="K214" s="271" t="str">
        <f t="shared" si="26"/>
        <v xml:space="preserve"> </v>
      </c>
      <c r="L214" s="419"/>
      <c r="N214" s="40">
        <f t="shared" si="27"/>
        <v>0</v>
      </c>
      <c r="O214" s="40">
        <f t="shared" si="28"/>
        <v>0</v>
      </c>
      <c r="Q214" s="40">
        <f t="shared" si="29"/>
        <v>0</v>
      </c>
      <c r="R214" s="40">
        <f t="shared" si="30"/>
        <v>0</v>
      </c>
      <c r="V214" s="412"/>
      <c r="W214" s="9"/>
      <c r="Y214" s="40">
        <f t="shared" si="31"/>
        <v>0</v>
      </c>
      <c r="Z214" s="40">
        <f t="shared" si="32"/>
        <v>0</v>
      </c>
    </row>
    <row r="215" spans="1:26" x14ac:dyDescent="0.25">
      <c r="A215" s="80">
        <f t="shared" si="8"/>
        <v>200</v>
      </c>
      <c r="B215" s="342">
        <f t="shared" si="25"/>
        <v>0</v>
      </c>
      <c r="C215" s="343"/>
      <c r="D215" s="116"/>
      <c r="E215" s="116"/>
      <c r="F215" s="4"/>
      <c r="G215" s="50"/>
      <c r="H215" s="70"/>
      <c r="I215" s="8"/>
      <c r="J215" s="411"/>
      <c r="K215" s="271" t="str">
        <f t="shared" si="26"/>
        <v xml:space="preserve"> </v>
      </c>
      <c r="L215" s="419"/>
      <c r="N215" s="40">
        <f t="shared" si="27"/>
        <v>0</v>
      </c>
      <c r="O215" s="40">
        <f t="shared" si="28"/>
        <v>0</v>
      </c>
      <c r="Q215" s="40">
        <f t="shared" si="29"/>
        <v>0</v>
      </c>
      <c r="R215" s="40">
        <f t="shared" si="30"/>
        <v>0</v>
      </c>
      <c r="V215" s="412"/>
      <c r="W215" s="9"/>
      <c r="Y215" s="40">
        <f t="shared" si="31"/>
        <v>0</v>
      </c>
      <c r="Z215" s="40">
        <f t="shared" si="32"/>
        <v>0</v>
      </c>
    </row>
    <row r="216" spans="1:26" x14ac:dyDescent="0.25">
      <c r="A216" s="80">
        <f t="shared" si="8"/>
        <v>201</v>
      </c>
      <c r="B216" s="342">
        <f t="shared" si="25"/>
        <v>0</v>
      </c>
      <c r="C216" s="343"/>
      <c r="D216" s="116"/>
      <c r="E216" s="116"/>
      <c r="F216" s="4"/>
      <c r="G216" s="50"/>
      <c r="H216" s="70"/>
      <c r="I216" s="8"/>
      <c r="J216" s="411"/>
      <c r="K216" s="271" t="str">
        <f t="shared" si="26"/>
        <v xml:space="preserve"> </v>
      </c>
      <c r="L216" s="419"/>
      <c r="N216" s="40">
        <f t="shared" si="27"/>
        <v>0</v>
      </c>
      <c r="O216" s="40">
        <f t="shared" si="28"/>
        <v>0</v>
      </c>
      <c r="Q216" s="40">
        <f t="shared" si="29"/>
        <v>0</v>
      </c>
      <c r="R216" s="40">
        <f t="shared" si="30"/>
        <v>0</v>
      </c>
      <c r="V216" s="412"/>
      <c r="W216" s="9"/>
      <c r="Y216" s="40">
        <f t="shared" si="31"/>
        <v>0</v>
      </c>
      <c r="Z216" s="40">
        <f t="shared" si="32"/>
        <v>0</v>
      </c>
    </row>
    <row r="217" spans="1:26" x14ac:dyDescent="0.25">
      <c r="A217" s="80">
        <f t="shared" si="8"/>
        <v>202</v>
      </c>
      <c r="B217" s="342">
        <f t="shared" si="25"/>
        <v>0</v>
      </c>
      <c r="C217" s="343"/>
      <c r="D217" s="116"/>
      <c r="E217" s="116"/>
      <c r="F217" s="4"/>
      <c r="G217" s="50"/>
      <c r="H217" s="70"/>
      <c r="I217" s="8"/>
      <c r="J217" s="411"/>
      <c r="K217" s="271" t="str">
        <f t="shared" si="26"/>
        <v xml:space="preserve"> </v>
      </c>
      <c r="L217" s="419"/>
      <c r="N217" s="40">
        <f t="shared" si="27"/>
        <v>0</v>
      </c>
      <c r="O217" s="40">
        <f t="shared" si="28"/>
        <v>0</v>
      </c>
      <c r="Q217" s="40">
        <f t="shared" si="29"/>
        <v>0</v>
      </c>
      <c r="R217" s="40">
        <f t="shared" si="30"/>
        <v>0</v>
      </c>
      <c r="V217" s="412"/>
      <c r="W217" s="9"/>
      <c r="Y217" s="40">
        <f t="shared" si="31"/>
        <v>0</v>
      </c>
      <c r="Z217" s="40">
        <f t="shared" si="32"/>
        <v>0</v>
      </c>
    </row>
    <row r="218" spans="1:26" x14ac:dyDescent="0.25">
      <c r="A218" s="80">
        <f t="shared" si="8"/>
        <v>203</v>
      </c>
      <c r="B218" s="342">
        <f t="shared" si="25"/>
        <v>0</v>
      </c>
      <c r="C218" s="343"/>
      <c r="D218" s="116"/>
      <c r="E218" s="116"/>
      <c r="F218" s="4"/>
      <c r="G218" s="50"/>
      <c r="H218" s="70"/>
      <c r="I218" s="8"/>
      <c r="J218" s="411"/>
      <c r="K218" s="271" t="str">
        <f t="shared" si="26"/>
        <v xml:space="preserve"> </v>
      </c>
      <c r="L218" s="419"/>
      <c r="N218" s="40">
        <f t="shared" si="27"/>
        <v>0</v>
      </c>
      <c r="O218" s="40">
        <f t="shared" si="28"/>
        <v>0</v>
      </c>
      <c r="Q218" s="40">
        <f t="shared" si="29"/>
        <v>0</v>
      </c>
      <c r="R218" s="40">
        <f t="shared" si="30"/>
        <v>0</v>
      </c>
      <c r="V218" s="412"/>
      <c r="W218" s="9"/>
      <c r="Y218" s="40">
        <f t="shared" si="31"/>
        <v>0</v>
      </c>
      <c r="Z218" s="40">
        <f t="shared" si="32"/>
        <v>0</v>
      </c>
    </row>
    <row r="219" spans="1:26" x14ac:dyDescent="0.25">
      <c r="A219" s="80">
        <f t="shared" si="8"/>
        <v>204</v>
      </c>
      <c r="B219" s="342">
        <f t="shared" si="25"/>
        <v>0</v>
      </c>
      <c r="C219" s="343"/>
      <c r="D219" s="116"/>
      <c r="E219" s="116"/>
      <c r="F219" s="4"/>
      <c r="G219" s="50"/>
      <c r="H219" s="70"/>
      <c r="I219" s="8"/>
      <c r="J219" s="411"/>
      <c r="K219" s="271" t="str">
        <f t="shared" si="26"/>
        <v xml:space="preserve"> </v>
      </c>
      <c r="L219" s="419"/>
      <c r="N219" s="40">
        <f t="shared" si="27"/>
        <v>0</v>
      </c>
      <c r="O219" s="40">
        <f t="shared" si="28"/>
        <v>0</v>
      </c>
      <c r="Q219" s="40">
        <f t="shared" si="29"/>
        <v>0</v>
      </c>
      <c r="R219" s="40">
        <f t="shared" si="30"/>
        <v>0</v>
      </c>
      <c r="V219" s="412"/>
      <c r="W219" s="9"/>
      <c r="Y219" s="40">
        <f t="shared" si="31"/>
        <v>0</v>
      </c>
      <c r="Z219" s="40">
        <f t="shared" si="32"/>
        <v>0</v>
      </c>
    </row>
    <row r="220" spans="1:26" x14ac:dyDescent="0.25">
      <c r="A220" s="80">
        <f t="shared" si="8"/>
        <v>205</v>
      </c>
      <c r="B220" s="342">
        <f t="shared" si="25"/>
        <v>0</v>
      </c>
      <c r="C220" s="343"/>
      <c r="D220" s="116"/>
      <c r="E220" s="116"/>
      <c r="F220" s="4"/>
      <c r="G220" s="50"/>
      <c r="H220" s="70"/>
      <c r="I220" s="8"/>
      <c r="J220" s="411"/>
      <c r="K220" s="271" t="str">
        <f t="shared" si="26"/>
        <v xml:space="preserve"> </v>
      </c>
      <c r="L220" s="419"/>
      <c r="N220" s="40">
        <f t="shared" si="27"/>
        <v>0</v>
      </c>
      <c r="O220" s="40">
        <f t="shared" si="28"/>
        <v>0</v>
      </c>
      <c r="Q220" s="40">
        <f t="shared" si="29"/>
        <v>0</v>
      </c>
      <c r="R220" s="40">
        <f t="shared" si="30"/>
        <v>0</v>
      </c>
      <c r="V220" s="412"/>
      <c r="W220" s="9"/>
      <c r="Y220" s="40">
        <f t="shared" si="31"/>
        <v>0</v>
      </c>
      <c r="Z220" s="40">
        <f t="shared" si="32"/>
        <v>0</v>
      </c>
    </row>
    <row r="221" spans="1:26" x14ac:dyDescent="0.25">
      <c r="A221" s="80">
        <f t="shared" si="8"/>
        <v>206</v>
      </c>
      <c r="B221" s="342">
        <f t="shared" si="25"/>
        <v>0</v>
      </c>
      <c r="C221" s="343"/>
      <c r="D221" s="116"/>
      <c r="E221" s="116"/>
      <c r="F221" s="4"/>
      <c r="G221" s="50"/>
      <c r="H221" s="70"/>
      <c r="I221" s="8"/>
      <c r="J221" s="411"/>
      <c r="K221" s="271" t="str">
        <f t="shared" si="26"/>
        <v xml:space="preserve"> </v>
      </c>
      <c r="L221" s="419"/>
      <c r="N221" s="40">
        <f t="shared" si="27"/>
        <v>0</v>
      </c>
      <c r="O221" s="40">
        <f t="shared" si="28"/>
        <v>0</v>
      </c>
      <c r="Q221" s="40">
        <f t="shared" si="29"/>
        <v>0</v>
      </c>
      <c r="R221" s="40">
        <f t="shared" si="30"/>
        <v>0</v>
      </c>
      <c r="V221" s="412"/>
      <c r="W221" s="9"/>
      <c r="Y221" s="40">
        <f t="shared" si="31"/>
        <v>0</v>
      </c>
      <c r="Z221" s="40">
        <f t="shared" si="32"/>
        <v>0</v>
      </c>
    </row>
    <row r="222" spans="1:26" x14ac:dyDescent="0.25">
      <c r="A222" s="80">
        <f t="shared" si="8"/>
        <v>207</v>
      </c>
      <c r="B222" s="342">
        <f t="shared" si="25"/>
        <v>0</v>
      </c>
      <c r="C222" s="343"/>
      <c r="D222" s="116"/>
      <c r="E222" s="116"/>
      <c r="F222" s="4"/>
      <c r="G222" s="50"/>
      <c r="H222" s="70"/>
      <c r="I222" s="8"/>
      <c r="J222" s="411"/>
      <c r="K222" s="271" t="str">
        <f t="shared" si="26"/>
        <v xml:space="preserve"> </v>
      </c>
      <c r="L222" s="419"/>
      <c r="N222" s="40">
        <f t="shared" si="27"/>
        <v>0</v>
      </c>
      <c r="O222" s="40">
        <f t="shared" si="28"/>
        <v>0</v>
      </c>
      <c r="Q222" s="40">
        <f t="shared" si="29"/>
        <v>0</v>
      </c>
      <c r="R222" s="40">
        <f t="shared" si="30"/>
        <v>0</v>
      </c>
      <c r="V222" s="412"/>
      <c r="W222" s="9"/>
      <c r="Y222" s="40">
        <f t="shared" si="31"/>
        <v>0</v>
      </c>
      <c r="Z222" s="40">
        <f t="shared" si="32"/>
        <v>0</v>
      </c>
    </row>
    <row r="223" spans="1:26" x14ac:dyDescent="0.25">
      <c r="A223" s="80">
        <f t="shared" si="8"/>
        <v>208</v>
      </c>
      <c r="B223" s="342">
        <f t="shared" si="25"/>
        <v>0</v>
      </c>
      <c r="C223" s="343"/>
      <c r="D223" s="116"/>
      <c r="E223" s="116"/>
      <c r="F223" s="4"/>
      <c r="G223" s="50"/>
      <c r="H223" s="70"/>
      <c r="I223" s="8"/>
      <c r="J223" s="411"/>
      <c r="K223" s="271" t="str">
        <f t="shared" si="26"/>
        <v xml:space="preserve"> </v>
      </c>
      <c r="L223" s="419"/>
      <c r="N223" s="40">
        <f t="shared" si="27"/>
        <v>0</v>
      </c>
      <c r="O223" s="40">
        <f t="shared" si="28"/>
        <v>0</v>
      </c>
      <c r="Q223" s="40">
        <f t="shared" si="29"/>
        <v>0</v>
      </c>
      <c r="R223" s="40">
        <f t="shared" si="30"/>
        <v>0</v>
      </c>
      <c r="V223" s="412"/>
      <c r="W223" s="9"/>
      <c r="Y223" s="40">
        <f t="shared" si="31"/>
        <v>0</v>
      </c>
      <c r="Z223" s="40">
        <f t="shared" si="32"/>
        <v>0</v>
      </c>
    </row>
    <row r="224" spans="1:26" x14ac:dyDescent="0.25">
      <c r="A224" s="80">
        <f t="shared" si="8"/>
        <v>209</v>
      </c>
      <c r="B224" s="342">
        <f t="shared" si="25"/>
        <v>0</v>
      </c>
      <c r="C224" s="343"/>
      <c r="D224" s="116"/>
      <c r="E224" s="116"/>
      <c r="F224" s="4"/>
      <c r="G224" s="50"/>
      <c r="H224" s="70"/>
      <c r="I224" s="8"/>
      <c r="J224" s="411"/>
      <c r="K224" s="271" t="str">
        <f t="shared" si="26"/>
        <v xml:space="preserve"> </v>
      </c>
      <c r="L224" s="419"/>
      <c r="N224" s="40">
        <f t="shared" si="27"/>
        <v>0</v>
      </c>
      <c r="O224" s="40">
        <f t="shared" si="28"/>
        <v>0</v>
      </c>
      <c r="Q224" s="40">
        <f t="shared" si="29"/>
        <v>0</v>
      </c>
      <c r="R224" s="40">
        <f t="shared" si="30"/>
        <v>0</v>
      </c>
      <c r="V224" s="412"/>
      <c r="W224" s="9"/>
      <c r="Y224" s="40">
        <f t="shared" si="31"/>
        <v>0</v>
      </c>
      <c r="Z224" s="40">
        <f t="shared" si="32"/>
        <v>0</v>
      </c>
    </row>
    <row r="225" spans="1:26" x14ac:dyDescent="0.25">
      <c r="A225" s="80">
        <f t="shared" si="8"/>
        <v>210</v>
      </c>
      <c r="B225" s="342">
        <f t="shared" si="25"/>
        <v>0</v>
      </c>
      <c r="C225" s="343"/>
      <c r="D225" s="116"/>
      <c r="E225" s="116"/>
      <c r="F225" s="4"/>
      <c r="G225" s="50"/>
      <c r="H225" s="70"/>
      <c r="I225" s="8"/>
      <c r="J225" s="411"/>
      <c r="K225" s="271" t="str">
        <f t="shared" si="26"/>
        <v xml:space="preserve"> </v>
      </c>
      <c r="L225" s="419"/>
      <c r="N225" s="40">
        <f t="shared" si="27"/>
        <v>0</v>
      </c>
      <c r="O225" s="40">
        <f t="shared" si="28"/>
        <v>0</v>
      </c>
      <c r="Q225" s="40">
        <f t="shared" si="29"/>
        <v>0</v>
      </c>
      <c r="R225" s="40">
        <f t="shared" si="30"/>
        <v>0</v>
      </c>
      <c r="V225" s="412"/>
      <c r="W225" s="9"/>
      <c r="Y225" s="40">
        <f t="shared" si="31"/>
        <v>0</v>
      </c>
      <c r="Z225" s="40">
        <f t="shared" si="32"/>
        <v>0</v>
      </c>
    </row>
    <row r="226" spans="1:26" x14ac:dyDescent="0.25">
      <c r="A226" s="80">
        <f t="shared" si="8"/>
        <v>211</v>
      </c>
      <c r="B226" s="342">
        <f t="shared" si="25"/>
        <v>0</v>
      </c>
      <c r="C226" s="343"/>
      <c r="D226" s="116"/>
      <c r="E226" s="116"/>
      <c r="F226" s="4"/>
      <c r="G226" s="50"/>
      <c r="H226" s="70"/>
      <c r="I226" s="8"/>
      <c r="J226" s="411"/>
      <c r="K226" s="271" t="str">
        <f t="shared" si="26"/>
        <v xml:space="preserve"> </v>
      </c>
      <c r="L226" s="419"/>
      <c r="N226" s="40">
        <f t="shared" si="27"/>
        <v>0</v>
      </c>
      <c r="O226" s="40">
        <f t="shared" si="28"/>
        <v>0</v>
      </c>
      <c r="Q226" s="40">
        <f t="shared" si="29"/>
        <v>0</v>
      </c>
      <c r="R226" s="40">
        <f t="shared" si="30"/>
        <v>0</v>
      </c>
      <c r="V226" s="412"/>
      <c r="W226" s="9"/>
      <c r="Y226" s="40">
        <f t="shared" si="31"/>
        <v>0</v>
      </c>
      <c r="Z226" s="40">
        <f t="shared" si="32"/>
        <v>0</v>
      </c>
    </row>
    <row r="227" spans="1:26" x14ac:dyDescent="0.25">
      <c r="A227" s="80">
        <f t="shared" si="8"/>
        <v>212</v>
      </c>
      <c r="B227" s="342">
        <f t="shared" si="25"/>
        <v>0</v>
      </c>
      <c r="C227" s="343"/>
      <c r="D227" s="116"/>
      <c r="E227" s="116"/>
      <c r="F227" s="4"/>
      <c r="G227" s="50"/>
      <c r="H227" s="70"/>
      <c r="I227" s="8"/>
      <c r="J227" s="411"/>
      <c r="K227" s="271" t="str">
        <f t="shared" si="26"/>
        <v xml:space="preserve"> </v>
      </c>
      <c r="L227" s="419"/>
      <c r="N227" s="40">
        <f t="shared" si="27"/>
        <v>0</v>
      </c>
      <c r="O227" s="40">
        <f t="shared" si="28"/>
        <v>0</v>
      </c>
      <c r="Q227" s="40">
        <f t="shared" si="29"/>
        <v>0</v>
      </c>
      <c r="R227" s="40">
        <f t="shared" si="30"/>
        <v>0</v>
      </c>
      <c r="V227" s="412"/>
      <c r="W227" s="9"/>
      <c r="Y227" s="40">
        <f t="shared" si="31"/>
        <v>0</v>
      </c>
      <c r="Z227" s="40">
        <f t="shared" si="32"/>
        <v>0</v>
      </c>
    </row>
    <row r="228" spans="1:26" x14ac:dyDescent="0.25">
      <c r="A228" s="80">
        <f t="shared" si="8"/>
        <v>213</v>
      </c>
      <c r="B228" s="342">
        <f t="shared" si="25"/>
        <v>0</v>
      </c>
      <c r="C228" s="343"/>
      <c r="D228" s="116"/>
      <c r="E228" s="116"/>
      <c r="F228" s="4"/>
      <c r="G228" s="50"/>
      <c r="H228" s="70"/>
      <c r="I228" s="8"/>
      <c r="J228" s="411"/>
      <c r="K228" s="271" t="str">
        <f t="shared" si="26"/>
        <v xml:space="preserve"> </v>
      </c>
      <c r="L228" s="419"/>
      <c r="N228" s="40">
        <f t="shared" si="27"/>
        <v>0</v>
      </c>
      <c r="O228" s="40">
        <f t="shared" si="28"/>
        <v>0</v>
      </c>
      <c r="Q228" s="40">
        <f t="shared" si="29"/>
        <v>0</v>
      </c>
      <c r="R228" s="40">
        <f t="shared" si="30"/>
        <v>0</v>
      </c>
      <c r="V228" s="412"/>
      <c r="W228" s="9"/>
      <c r="Y228" s="40">
        <f t="shared" si="31"/>
        <v>0</v>
      </c>
      <c r="Z228" s="40">
        <f t="shared" si="32"/>
        <v>0</v>
      </c>
    </row>
    <row r="229" spans="1:26" x14ac:dyDescent="0.25">
      <c r="A229" s="80">
        <f t="shared" si="8"/>
        <v>214</v>
      </c>
      <c r="B229" s="342">
        <f t="shared" si="25"/>
        <v>0</v>
      </c>
      <c r="C229" s="343"/>
      <c r="D229" s="116"/>
      <c r="E229" s="116"/>
      <c r="F229" s="4"/>
      <c r="G229" s="50"/>
      <c r="H229" s="70"/>
      <c r="I229" s="8"/>
      <c r="J229" s="411"/>
      <c r="K229" s="271" t="str">
        <f t="shared" si="26"/>
        <v xml:space="preserve"> </v>
      </c>
      <c r="L229" s="419"/>
      <c r="N229" s="40">
        <f t="shared" si="27"/>
        <v>0</v>
      </c>
      <c r="O229" s="40">
        <f t="shared" si="28"/>
        <v>0</v>
      </c>
      <c r="Q229" s="40">
        <f t="shared" si="29"/>
        <v>0</v>
      </c>
      <c r="R229" s="40">
        <f t="shared" si="30"/>
        <v>0</v>
      </c>
      <c r="V229" s="412"/>
      <c r="W229" s="9"/>
      <c r="Y229" s="40">
        <f t="shared" si="31"/>
        <v>0</v>
      </c>
      <c r="Z229" s="40">
        <f t="shared" si="32"/>
        <v>0</v>
      </c>
    </row>
    <row r="230" spans="1:26" x14ac:dyDescent="0.25">
      <c r="A230" s="80">
        <f t="shared" si="8"/>
        <v>215</v>
      </c>
      <c r="B230" s="342">
        <f t="shared" si="25"/>
        <v>0</v>
      </c>
      <c r="C230" s="343"/>
      <c r="D230" s="116"/>
      <c r="E230" s="116"/>
      <c r="F230" s="4"/>
      <c r="G230" s="50"/>
      <c r="H230" s="70"/>
      <c r="I230" s="8"/>
      <c r="J230" s="411"/>
      <c r="K230" s="271" t="str">
        <f t="shared" si="26"/>
        <v xml:space="preserve"> </v>
      </c>
      <c r="L230" s="419"/>
      <c r="N230" s="40">
        <f t="shared" si="27"/>
        <v>0</v>
      </c>
      <c r="O230" s="40">
        <f t="shared" si="28"/>
        <v>0</v>
      </c>
      <c r="Q230" s="40">
        <f t="shared" si="29"/>
        <v>0</v>
      </c>
      <c r="R230" s="40">
        <f t="shared" si="30"/>
        <v>0</v>
      </c>
      <c r="V230" s="412"/>
      <c r="W230" s="9"/>
      <c r="Y230" s="40">
        <f t="shared" si="31"/>
        <v>0</v>
      </c>
      <c r="Z230" s="40">
        <f t="shared" si="32"/>
        <v>0</v>
      </c>
    </row>
    <row r="231" spans="1:26" x14ac:dyDescent="0.25">
      <c r="A231" s="80">
        <f t="shared" si="8"/>
        <v>216</v>
      </c>
      <c r="B231" s="342">
        <f t="shared" si="25"/>
        <v>0</v>
      </c>
      <c r="C231" s="343"/>
      <c r="D231" s="116"/>
      <c r="E231" s="116"/>
      <c r="F231" s="4"/>
      <c r="G231" s="50"/>
      <c r="H231" s="70"/>
      <c r="I231" s="8"/>
      <c r="J231" s="411"/>
      <c r="K231" s="271" t="str">
        <f t="shared" si="26"/>
        <v xml:space="preserve"> </v>
      </c>
      <c r="L231" s="419"/>
      <c r="N231" s="40">
        <f t="shared" si="27"/>
        <v>0</v>
      </c>
      <c r="O231" s="40">
        <f t="shared" si="28"/>
        <v>0</v>
      </c>
      <c r="Q231" s="40">
        <f t="shared" si="29"/>
        <v>0</v>
      </c>
      <c r="R231" s="40">
        <f t="shared" si="30"/>
        <v>0</v>
      </c>
      <c r="V231" s="412"/>
      <c r="W231" s="9"/>
      <c r="Y231" s="40">
        <f t="shared" si="31"/>
        <v>0</v>
      </c>
      <c r="Z231" s="40">
        <f t="shared" si="32"/>
        <v>0</v>
      </c>
    </row>
    <row r="232" spans="1:26" x14ac:dyDescent="0.25">
      <c r="A232" s="80">
        <f t="shared" si="8"/>
        <v>217</v>
      </c>
      <c r="B232" s="342">
        <f t="shared" si="25"/>
        <v>0</v>
      </c>
      <c r="C232" s="343"/>
      <c r="D232" s="116"/>
      <c r="E232" s="116"/>
      <c r="F232" s="4"/>
      <c r="G232" s="50"/>
      <c r="H232" s="70"/>
      <c r="I232" s="8"/>
      <c r="J232" s="411"/>
      <c r="K232" s="271" t="str">
        <f t="shared" si="26"/>
        <v xml:space="preserve"> </v>
      </c>
      <c r="L232" s="419"/>
      <c r="N232" s="40">
        <f t="shared" si="27"/>
        <v>0</v>
      </c>
      <c r="O232" s="40">
        <f t="shared" si="28"/>
        <v>0</v>
      </c>
      <c r="Q232" s="40">
        <f t="shared" si="29"/>
        <v>0</v>
      </c>
      <c r="R232" s="40">
        <f t="shared" si="30"/>
        <v>0</v>
      </c>
      <c r="V232" s="412"/>
      <c r="W232" s="9"/>
      <c r="Y232" s="40">
        <f t="shared" si="31"/>
        <v>0</v>
      </c>
      <c r="Z232" s="40">
        <f t="shared" si="32"/>
        <v>0</v>
      </c>
    </row>
    <row r="233" spans="1:26" x14ac:dyDescent="0.25">
      <c r="A233" s="80">
        <f t="shared" si="8"/>
        <v>218</v>
      </c>
      <c r="B233" s="342">
        <f t="shared" si="25"/>
        <v>0</v>
      </c>
      <c r="C233" s="343"/>
      <c r="D233" s="116"/>
      <c r="E233" s="116"/>
      <c r="F233" s="4"/>
      <c r="G233" s="50"/>
      <c r="H233" s="70"/>
      <c r="I233" s="8"/>
      <c r="J233" s="411"/>
      <c r="K233" s="271" t="str">
        <f t="shared" si="26"/>
        <v xml:space="preserve"> </v>
      </c>
      <c r="L233" s="419"/>
      <c r="N233" s="40">
        <f t="shared" si="27"/>
        <v>0</v>
      </c>
      <c r="O233" s="40">
        <f t="shared" si="28"/>
        <v>0</v>
      </c>
      <c r="Q233" s="40">
        <f t="shared" si="29"/>
        <v>0</v>
      </c>
      <c r="R233" s="40">
        <f t="shared" si="30"/>
        <v>0</v>
      </c>
      <c r="V233" s="412"/>
      <c r="W233" s="9"/>
      <c r="Y233" s="40">
        <f t="shared" si="31"/>
        <v>0</v>
      </c>
      <c r="Z233" s="40">
        <f t="shared" si="32"/>
        <v>0</v>
      </c>
    </row>
    <row r="234" spans="1:26" x14ac:dyDescent="0.25">
      <c r="A234" s="80">
        <f t="shared" si="8"/>
        <v>219</v>
      </c>
      <c r="B234" s="342">
        <f t="shared" si="25"/>
        <v>0</v>
      </c>
      <c r="C234" s="343"/>
      <c r="D234" s="116"/>
      <c r="E234" s="116"/>
      <c r="F234" s="4"/>
      <c r="G234" s="50"/>
      <c r="H234" s="70"/>
      <c r="I234" s="8"/>
      <c r="J234" s="411"/>
      <c r="K234" s="271" t="str">
        <f t="shared" si="26"/>
        <v xml:space="preserve"> </v>
      </c>
      <c r="L234" s="419"/>
      <c r="N234" s="40">
        <f t="shared" si="27"/>
        <v>0</v>
      </c>
      <c r="O234" s="40">
        <f t="shared" si="28"/>
        <v>0</v>
      </c>
      <c r="Q234" s="40">
        <f t="shared" si="29"/>
        <v>0</v>
      </c>
      <c r="R234" s="40">
        <f t="shared" si="30"/>
        <v>0</v>
      </c>
      <c r="V234" s="412"/>
      <c r="W234" s="9"/>
      <c r="Y234" s="40">
        <f t="shared" si="31"/>
        <v>0</v>
      </c>
      <c r="Z234" s="40">
        <f t="shared" si="32"/>
        <v>0</v>
      </c>
    </row>
    <row r="235" spans="1:26" x14ac:dyDescent="0.25">
      <c r="A235" s="80">
        <f t="shared" si="8"/>
        <v>220</v>
      </c>
      <c r="B235" s="342">
        <f t="shared" si="25"/>
        <v>0</v>
      </c>
      <c r="C235" s="343"/>
      <c r="D235" s="116"/>
      <c r="E235" s="116"/>
      <c r="F235" s="4"/>
      <c r="G235" s="50"/>
      <c r="H235" s="70"/>
      <c r="I235" s="8"/>
      <c r="J235" s="411"/>
      <c r="K235" s="271" t="str">
        <f t="shared" si="26"/>
        <v xml:space="preserve"> </v>
      </c>
      <c r="L235" s="419"/>
      <c r="N235" s="40">
        <f t="shared" si="27"/>
        <v>0</v>
      </c>
      <c r="O235" s="40">
        <f t="shared" si="28"/>
        <v>0</v>
      </c>
      <c r="Q235" s="40">
        <f t="shared" si="29"/>
        <v>0</v>
      </c>
      <c r="R235" s="40">
        <f t="shared" si="30"/>
        <v>0</v>
      </c>
      <c r="V235" s="412"/>
      <c r="W235" s="9"/>
      <c r="Y235" s="40">
        <f t="shared" si="31"/>
        <v>0</v>
      </c>
      <c r="Z235" s="40">
        <f t="shared" si="32"/>
        <v>0</v>
      </c>
    </row>
    <row r="236" spans="1:26" x14ac:dyDescent="0.25">
      <c r="A236" s="80">
        <f t="shared" si="8"/>
        <v>221</v>
      </c>
      <c r="B236" s="342">
        <f t="shared" si="25"/>
        <v>0</v>
      </c>
      <c r="C236" s="343"/>
      <c r="D236" s="116"/>
      <c r="E236" s="116"/>
      <c r="F236" s="4"/>
      <c r="G236" s="50"/>
      <c r="H236" s="70"/>
      <c r="I236" s="8"/>
      <c r="J236" s="411"/>
      <c r="K236" s="271" t="str">
        <f t="shared" si="26"/>
        <v xml:space="preserve"> </v>
      </c>
      <c r="L236" s="419"/>
      <c r="N236" s="40">
        <f t="shared" si="27"/>
        <v>0</v>
      </c>
      <c r="O236" s="40">
        <f t="shared" si="28"/>
        <v>0</v>
      </c>
      <c r="Q236" s="40">
        <f t="shared" si="29"/>
        <v>0</v>
      </c>
      <c r="R236" s="40">
        <f t="shared" si="30"/>
        <v>0</v>
      </c>
      <c r="V236" s="412"/>
      <c r="W236" s="9"/>
      <c r="Y236" s="40">
        <f t="shared" si="31"/>
        <v>0</v>
      </c>
      <c r="Z236" s="40">
        <f t="shared" si="32"/>
        <v>0</v>
      </c>
    </row>
    <row r="237" spans="1:26" x14ac:dyDescent="0.25">
      <c r="A237" s="80">
        <f t="shared" si="8"/>
        <v>222</v>
      </c>
      <c r="B237" s="342">
        <f t="shared" si="25"/>
        <v>0</v>
      </c>
      <c r="C237" s="343"/>
      <c r="D237" s="116"/>
      <c r="E237" s="116"/>
      <c r="F237" s="4"/>
      <c r="G237" s="50"/>
      <c r="H237" s="70"/>
      <c r="I237" s="8"/>
      <c r="J237" s="411"/>
      <c r="K237" s="271" t="str">
        <f t="shared" si="26"/>
        <v xml:space="preserve"> </v>
      </c>
      <c r="L237" s="419"/>
      <c r="N237" s="40">
        <f t="shared" si="27"/>
        <v>0</v>
      </c>
      <c r="O237" s="40">
        <f t="shared" si="28"/>
        <v>0</v>
      </c>
      <c r="Q237" s="40">
        <f t="shared" si="29"/>
        <v>0</v>
      </c>
      <c r="R237" s="40">
        <f t="shared" si="30"/>
        <v>0</v>
      </c>
      <c r="V237" s="412"/>
      <c r="W237" s="9"/>
      <c r="Y237" s="40">
        <f t="shared" si="31"/>
        <v>0</v>
      </c>
      <c r="Z237" s="40">
        <f t="shared" si="32"/>
        <v>0</v>
      </c>
    </row>
    <row r="238" spans="1:26" x14ac:dyDescent="0.25">
      <c r="A238" s="80">
        <f t="shared" si="8"/>
        <v>223</v>
      </c>
      <c r="B238" s="342">
        <f t="shared" si="25"/>
        <v>0</v>
      </c>
      <c r="C238" s="343"/>
      <c r="D238" s="116"/>
      <c r="E238" s="116"/>
      <c r="F238" s="4"/>
      <c r="G238" s="50"/>
      <c r="H238" s="70"/>
      <c r="I238" s="8"/>
      <c r="J238" s="411"/>
      <c r="K238" s="271" t="str">
        <f t="shared" si="26"/>
        <v xml:space="preserve"> </v>
      </c>
      <c r="L238" s="419"/>
      <c r="N238" s="40">
        <f t="shared" si="27"/>
        <v>0</v>
      </c>
      <c r="O238" s="40">
        <f t="shared" si="28"/>
        <v>0</v>
      </c>
      <c r="Q238" s="40">
        <f t="shared" si="29"/>
        <v>0</v>
      </c>
      <c r="R238" s="40">
        <f t="shared" si="30"/>
        <v>0</v>
      </c>
      <c r="V238" s="412"/>
      <c r="W238" s="9"/>
      <c r="Y238" s="40">
        <f t="shared" si="31"/>
        <v>0</v>
      </c>
      <c r="Z238" s="40">
        <f t="shared" si="32"/>
        <v>0</v>
      </c>
    </row>
    <row r="239" spans="1:26" x14ac:dyDescent="0.25">
      <c r="A239" s="80">
        <f t="shared" si="8"/>
        <v>224</v>
      </c>
      <c r="B239" s="342">
        <f t="shared" si="25"/>
        <v>0</v>
      </c>
      <c r="C239" s="343"/>
      <c r="D239" s="116"/>
      <c r="E239" s="116"/>
      <c r="F239" s="4"/>
      <c r="G239" s="50"/>
      <c r="H239" s="70"/>
      <c r="I239" s="8"/>
      <c r="J239" s="411"/>
      <c r="K239" s="271" t="str">
        <f t="shared" si="26"/>
        <v xml:space="preserve"> </v>
      </c>
      <c r="L239" s="419"/>
      <c r="N239" s="40">
        <f t="shared" si="27"/>
        <v>0</v>
      </c>
      <c r="O239" s="40">
        <f t="shared" si="28"/>
        <v>0</v>
      </c>
      <c r="Q239" s="40">
        <f t="shared" si="29"/>
        <v>0</v>
      </c>
      <c r="R239" s="40">
        <f t="shared" si="30"/>
        <v>0</v>
      </c>
      <c r="V239" s="412"/>
      <c r="W239" s="9"/>
      <c r="Y239" s="40">
        <f t="shared" si="31"/>
        <v>0</v>
      </c>
      <c r="Z239" s="40">
        <f t="shared" si="32"/>
        <v>0</v>
      </c>
    </row>
    <row r="240" spans="1:26" x14ac:dyDescent="0.25">
      <c r="A240" s="80">
        <f t="shared" si="8"/>
        <v>225</v>
      </c>
      <c r="B240" s="342">
        <f t="shared" si="25"/>
        <v>0</v>
      </c>
      <c r="C240" s="343"/>
      <c r="D240" s="116"/>
      <c r="E240" s="116"/>
      <c r="F240" s="4"/>
      <c r="G240" s="50"/>
      <c r="H240" s="70"/>
      <c r="I240" s="8"/>
      <c r="J240" s="411"/>
      <c r="K240" s="271" t="str">
        <f t="shared" si="26"/>
        <v xml:space="preserve"> </v>
      </c>
      <c r="L240" s="419"/>
      <c r="N240" s="40">
        <f t="shared" si="27"/>
        <v>0</v>
      </c>
      <c r="O240" s="40">
        <f t="shared" si="28"/>
        <v>0</v>
      </c>
      <c r="Q240" s="40">
        <f t="shared" si="29"/>
        <v>0</v>
      </c>
      <c r="R240" s="40">
        <f t="shared" si="30"/>
        <v>0</v>
      </c>
      <c r="V240" s="412"/>
      <c r="W240" s="9"/>
      <c r="Y240" s="40">
        <f t="shared" si="31"/>
        <v>0</v>
      </c>
      <c r="Z240" s="40">
        <f t="shared" si="32"/>
        <v>0</v>
      </c>
    </row>
    <row r="241" spans="1:26" x14ac:dyDescent="0.25">
      <c r="A241" s="80">
        <f t="shared" si="8"/>
        <v>226</v>
      </c>
      <c r="B241" s="342">
        <f t="shared" si="25"/>
        <v>0</v>
      </c>
      <c r="C241" s="343"/>
      <c r="D241" s="116"/>
      <c r="E241" s="116"/>
      <c r="F241" s="4"/>
      <c r="G241" s="50"/>
      <c r="H241" s="70"/>
      <c r="I241" s="8"/>
      <c r="J241" s="411"/>
      <c r="K241" s="271" t="str">
        <f t="shared" si="26"/>
        <v xml:space="preserve"> </v>
      </c>
      <c r="L241" s="419"/>
      <c r="N241" s="40">
        <f t="shared" si="27"/>
        <v>0</v>
      </c>
      <c r="O241" s="40">
        <f t="shared" si="28"/>
        <v>0</v>
      </c>
      <c r="Q241" s="40">
        <f t="shared" si="29"/>
        <v>0</v>
      </c>
      <c r="R241" s="40">
        <f t="shared" si="30"/>
        <v>0</v>
      </c>
      <c r="V241" s="412"/>
      <c r="W241" s="9"/>
      <c r="Y241" s="40">
        <f t="shared" si="31"/>
        <v>0</v>
      </c>
      <c r="Z241" s="40">
        <f t="shared" si="32"/>
        <v>0</v>
      </c>
    </row>
    <row r="242" spans="1:26" x14ac:dyDescent="0.25">
      <c r="A242" s="80">
        <f t="shared" si="8"/>
        <v>227</v>
      </c>
      <c r="B242" s="342">
        <f t="shared" si="25"/>
        <v>0</v>
      </c>
      <c r="C242" s="343"/>
      <c r="D242" s="116"/>
      <c r="E242" s="116"/>
      <c r="F242" s="4"/>
      <c r="G242" s="50"/>
      <c r="H242" s="70"/>
      <c r="I242" s="8"/>
      <c r="J242" s="411"/>
      <c r="K242" s="271" t="str">
        <f t="shared" si="26"/>
        <v xml:space="preserve"> </v>
      </c>
      <c r="L242" s="419"/>
      <c r="N242" s="40">
        <f t="shared" si="27"/>
        <v>0</v>
      </c>
      <c r="O242" s="40">
        <f t="shared" si="28"/>
        <v>0</v>
      </c>
      <c r="Q242" s="40">
        <f t="shared" si="29"/>
        <v>0</v>
      </c>
      <c r="R242" s="40">
        <f t="shared" si="30"/>
        <v>0</v>
      </c>
      <c r="V242" s="412"/>
      <c r="W242" s="9"/>
      <c r="Y242" s="40">
        <f t="shared" si="31"/>
        <v>0</v>
      </c>
      <c r="Z242" s="40">
        <f t="shared" si="32"/>
        <v>0</v>
      </c>
    </row>
    <row r="243" spans="1:26" x14ac:dyDescent="0.25">
      <c r="A243" s="80">
        <f t="shared" si="8"/>
        <v>228</v>
      </c>
      <c r="B243" s="342">
        <f t="shared" si="25"/>
        <v>0</v>
      </c>
      <c r="C243" s="343"/>
      <c r="D243" s="116"/>
      <c r="E243" s="116"/>
      <c r="F243" s="4"/>
      <c r="G243" s="50"/>
      <c r="H243" s="70"/>
      <c r="I243" s="8"/>
      <c r="J243" s="411"/>
      <c r="K243" s="271" t="str">
        <f t="shared" si="26"/>
        <v xml:space="preserve"> </v>
      </c>
      <c r="L243" s="419"/>
      <c r="N243" s="40">
        <f t="shared" si="27"/>
        <v>0</v>
      </c>
      <c r="O243" s="40">
        <f t="shared" si="28"/>
        <v>0</v>
      </c>
      <c r="Q243" s="40">
        <f t="shared" si="29"/>
        <v>0</v>
      </c>
      <c r="R243" s="40">
        <f t="shared" si="30"/>
        <v>0</v>
      </c>
      <c r="V243" s="412"/>
      <c r="W243" s="9"/>
      <c r="Y243" s="40">
        <f t="shared" si="31"/>
        <v>0</v>
      </c>
      <c r="Z243" s="40">
        <f t="shared" si="32"/>
        <v>0</v>
      </c>
    </row>
    <row r="244" spans="1:26" x14ac:dyDescent="0.25">
      <c r="A244" s="80">
        <f t="shared" si="8"/>
        <v>229</v>
      </c>
      <c r="B244" s="342">
        <f t="shared" si="25"/>
        <v>0</v>
      </c>
      <c r="C244" s="343"/>
      <c r="D244" s="116"/>
      <c r="E244" s="116"/>
      <c r="F244" s="4"/>
      <c r="G244" s="50"/>
      <c r="H244" s="70"/>
      <c r="I244" s="8"/>
      <c r="J244" s="411"/>
      <c r="K244" s="271" t="str">
        <f t="shared" si="26"/>
        <v xml:space="preserve"> </v>
      </c>
      <c r="L244" s="419"/>
      <c r="N244" s="40">
        <f t="shared" si="27"/>
        <v>0</v>
      </c>
      <c r="O244" s="40">
        <f t="shared" si="28"/>
        <v>0</v>
      </c>
      <c r="Q244" s="40">
        <f t="shared" si="29"/>
        <v>0</v>
      </c>
      <c r="R244" s="40">
        <f t="shared" si="30"/>
        <v>0</v>
      </c>
      <c r="V244" s="412"/>
      <c r="W244" s="9"/>
      <c r="Y244" s="40">
        <f t="shared" si="31"/>
        <v>0</v>
      </c>
      <c r="Z244" s="40">
        <f t="shared" si="32"/>
        <v>0</v>
      </c>
    </row>
    <row r="245" spans="1:26" x14ac:dyDescent="0.25">
      <c r="A245" s="80">
        <f t="shared" si="8"/>
        <v>230</v>
      </c>
      <c r="B245" s="342">
        <f t="shared" si="25"/>
        <v>0</v>
      </c>
      <c r="C245" s="343"/>
      <c r="D245" s="116"/>
      <c r="E245" s="116"/>
      <c r="F245" s="4"/>
      <c r="G245" s="50"/>
      <c r="H245" s="70"/>
      <c r="I245" s="8"/>
      <c r="J245" s="411"/>
      <c r="K245" s="271" t="str">
        <f t="shared" si="26"/>
        <v xml:space="preserve"> </v>
      </c>
      <c r="L245" s="419"/>
      <c r="N245" s="40">
        <f t="shared" si="27"/>
        <v>0</v>
      </c>
      <c r="O245" s="40">
        <f t="shared" si="28"/>
        <v>0</v>
      </c>
      <c r="Q245" s="40">
        <f t="shared" si="29"/>
        <v>0</v>
      </c>
      <c r="R245" s="40">
        <f t="shared" si="30"/>
        <v>0</v>
      </c>
      <c r="V245" s="412"/>
      <c r="W245" s="9"/>
      <c r="Y245" s="40">
        <f t="shared" si="31"/>
        <v>0</v>
      </c>
      <c r="Z245" s="40">
        <f t="shared" si="32"/>
        <v>0</v>
      </c>
    </row>
    <row r="246" spans="1:26" x14ac:dyDescent="0.25">
      <c r="A246" s="80">
        <f t="shared" si="8"/>
        <v>231</v>
      </c>
      <c r="B246" s="342">
        <f t="shared" si="25"/>
        <v>0</v>
      </c>
      <c r="C246" s="343"/>
      <c r="D246" s="116"/>
      <c r="E246" s="116"/>
      <c r="F246" s="4"/>
      <c r="G246" s="50"/>
      <c r="H246" s="70"/>
      <c r="I246" s="8"/>
      <c r="J246" s="411"/>
      <c r="K246" s="271" t="str">
        <f t="shared" si="26"/>
        <v xml:space="preserve"> </v>
      </c>
      <c r="L246" s="419"/>
      <c r="N246" s="40">
        <f t="shared" si="27"/>
        <v>0</v>
      </c>
      <c r="O246" s="40">
        <f t="shared" si="28"/>
        <v>0</v>
      </c>
      <c r="Q246" s="40">
        <f t="shared" si="29"/>
        <v>0</v>
      </c>
      <c r="R246" s="40">
        <f t="shared" si="30"/>
        <v>0</v>
      </c>
      <c r="V246" s="412"/>
      <c r="W246" s="9"/>
      <c r="Y246" s="40">
        <f t="shared" si="31"/>
        <v>0</v>
      </c>
      <c r="Z246" s="40">
        <f t="shared" si="32"/>
        <v>0</v>
      </c>
    </row>
    <row r="247" spans="1:26" x14ac:dyDescent="0.25">
      <c r="A247" s="80">
        <f t="shared" si="8"/>
        <v>232</v>
      </c>
      <c r="B247" s="342">
        <f t="shared" si="25"/>
        <v>0</v>
      </c>
      <c r="C247" s="343"/>
      <c r="D247" s="116"/>
      <c r="E247" s="116"/>
      <c r="F247" s="4"/>
      <c r="G247" s="50"/>
      <c r="H247" s="70"/>
      <c r="I247" s="8"/>
      <c r="J247" s="411"/>
      <c r="K247" s="271" t="str">
        <f t="shared" si="26"/>
        <v xml:space="preserve"> </v>
      </c>
      <c r="L247" s="419"/>
      <c r="N247" s="40">
        <f t="shared" si="27"/>
        <v>0</v>
      </c>
      <c r="O247" s="40">
        <f t="shared" si="28"/>
        <v>0</v>
      </c>
      <c r="Q247" s="40">
        <f t="shared" si="29"/>
        <v>0</v>
      </c>
      <c r="R247" s="40">
        <f t="shared" si="30"/>
        <v>0</v>
      </c>
      <c r="V247" s="412"/>
      <c r="W247" s="9"/>
      <c r="Y247" s="40">
        <f t="shared" si="31"/>
        <v>0</v>
      </c>
      <c r="Z247" s="40">
        <f t="shared" si="32"/>
        <v>0</v>
      </c>
    </row>
    <row r="248" spans="1:26" x14ac:dyDescent="0.25">
      <c r="A248" s="80">
        <f t="shared" si="8"/>
        <v>233</v>
      </c>
      <c r="B248" s="342">
        <f t="shared" si="25"/>
        <v>0</v>
      </c>
      <c r="C248" s="343"/>
      <c r="D248" s="116"/>
      <c r="E248" s="116"/>
      <c r="F248" s="4"/>
      <c r="G248" s="50"/>
      <c r="H248" s="70"/>
      <c r="I248" s="8"/>
      <c r="J248" s="411"/>
      <c r="K248" s="271" t="str">
        <f t="shared" si="26"/>
        <v xml:space="preserve"> </v>
      </c>
      <c r="L248" s="419"/>
      <c r="N248" s="40">
        <f t="shared" si="27"/>
        <v>0</v>
      </c>
      <c r="O248" s="40">
        <f t="shared" si="28"/>
        <v>0</v>
      </c>
      <c r="Q248" s="40">
        <f t="shared" si="29"/>
        <v>0</v>
      </c>
      <c r="R248" s="40">
        <f t="shared" si="30"/>
        <v>0</v>
      </c>
      <c r="V248" s="412"/>
      <c r="W248" s="9"/>
      <c r="Y248" s="40">
        <f t="shared" si="31"/>
        <v>0</v>
      </c>
      <c r="Z248" s="40">
        <f t="shared" si="32"/>
        <v>0</v>
      </c>
    </row>
    <row r="249" spans="1:26" x14ac:dyDescent="0.25">
      <c r="A249" s="80">
        <f t="shared" si="8"/>
        <v>234</v>
      </c>
      <c r="B249" s="342">
        <f t="shared" si="25"/>
        <v>0</v>
      </c>
      <c r="C249" s="343"/>
      <c r="D249" s="116"/>
      <c r="E249" s="116"/>
      <c r="F249" s="4"/>
      <c r="G249" s="50"/>
      <c r="H249" s="70"/>
      <c r="I249" s="8"/>
      <c r="J249" s="411"/>
      <c r="K249" s="271" t="str">
        <f t="shared" si="26"/>
        <v xml:space="preserve"> </v>
      </c>
      <c r="L249" s="419"/>
      <c r="N249" s="40">
        <f t="shared" si="27"/>
        <v>0</v>
      </c>
      <c r="O249" s="40">
        <f t="shared" si="28"/>
        <v>0</v>
      </c>
      <c r="Q249" s="40">
        <f t="shared" si="29"/>
        <v>0</v>
      </c>
      <c r="R249" s="40">
        <f t="shared" si="30"/>
        <v>0</v>
      </c>
      <c r="V249" s="412"/>
      <c r="W249" s="9"/>
      <c r="Y249" s="40">
        <f t="shared" si="31"/>
        <v>0</v>
      </c>
      <c r="Z249" s="40">
        <f t="shared" si="32"/>
        <v>0</v>
      </c>
    </row>
    <row r="250" spans="1:26" x14ac:dyDescent="0.25">
      <c r="A250" s="80">
        <f t="shared" si="8"/>
        <v>235</v>
      </c>
      <c r="B250" s="342">
        <f t="shared" si="25"/>
        <v>0</v>
      </c>
      <c r="C250" s="343"/>
      <c r="D250" s="116"/>
      <c r="E250" s="116"/>
      <c r="F250" s="4"/>
      <c r="G250" s="50"/>
      <c r="H250" s="70"/>
      <c r="I250" s="8"/>
      <c r="J250" s="411"/>
      <c r="K250" s="271" t="str">
        <f t="shared" si="26"/>
        <v xml:space="preserve"> </v>
      </c>
      <c r="L250" s="419"/>
      <c r="N250" s="40">
        <f t="shared" si="27"/>
        <v>0</v>
      </c>
      <c r="O250" s="40">
        <f t="shared" si="28"/>
        <v>0</v>
      </c>
      <c r="Q250" s="40">
        <f t="shared" si="29"/>
        <v>0</v>
      </c>
      <c r="R250" s="40">
        <f t="shared" si="30"/>
        <v>0</v>
      </c>
      <c r="V250" s="412"/>
      <c r="W250" s="9"/>
      <c r="Y250" s="40">
        <f t="shared" si="31"/>
        <v>0</v>
      </c>
      <c r="Z250" s="40">
        <f t="shared" si="32"/>
        <v>0</v>
      </c>
    </row>
    <row r="251" spans="1:26" x14ac:dyDescent="0.25">
      <c r="A251" s="80">
        <f t="shared" si="8"/>
        <v>236</v>
      </c>
      <c r="B251" s="342">
        <f t="shared" si="25"/>
        <v>0</v>
      </c>
      <c r="C251" s="343"/>
      <c r="D251" s="116"/>
      <c r="E251" s="116"/>
      <c r="F251" s="4"/>
      <c r="G251" s="50"/>
      <c r="H251" s="70"/>
      <c r="I251" s="8"/>
      <c r="J251" s="411"/>
      <c r="K251" s="271" t="str">
        <f t="shared" si="26"/>
        <v xml:space="preserve"> </v>
      </c>
      <c r="L251" s="419"/>
      <c r="N251" s="40">
        <f t="shared" si="27"/>
        <v>0</v>
      </c>
      <c r="O251" s="40">
        <f t="shared" si="28"/>
        <v>0</v>
      </c>
      <c r="Q251" s="40">
        <f t="shared" si="29"/>
        <v>0</v>
      </c>
      <c r="R251" s="40">
        <f t="shared" si="30"/>
        <v>0</v>
      </c>
      <c r="V251" s="412"/>
      <c r="W251" s="9"/>
      <c r="Y251" s="40">
        <f t="shared" si="31"/>
        <v>0</v>
      </c>
      <c r="Z251" s="40">
        <f t="shared" si="32"/>
        <v>0</v>
      </c>
    </row>
    <row r="252" spans="1:26" x14ac:dyDescent="0.25">
      <c r="A252" s="80">
        <f t="shared" si="8"/>
        <v>237</v>
      </c>
      <c r="B252" s="342">
        <f t="shared" si="25"/>
        <v>0</v>
      </c>
      <c r="C252" s="343"/>
      <c r="D252" s="116"/>
      <c r="E252" s="116"/>
      <c r="F252" s="4"/>
      <c r="G252" s="50"/>
      <c r="H252" s="70"/>
      <c r="I252" s="8"/>
      <c r="J252" s="411"/>
      <c r="K252" s="271" t="str">
        <f t="shared" si="26"/>
        <v xml:space="preserve"> </v>
      </c>
      <c r="L252" s="419"/>
      <c r="N252" s="40">
        <f t="shared" si="27"/>
        <v>0</v>
      </c>
      <c r="O252" s="40">
        <f t="shared" si="28"/>
        <v>0</v>
      </c>
      <c r="Q252" s="40">
        <f t="shared" si="29"/>
        <v>0</v>
      </c>
      <c r="R252" s="40">
        <f t="shared" si="30"/>
        <v>0</v>
      </c>
      <c r="V252" s="412"/>
      <c r="W252" s="9"/>
      <c r="Y252" s="40">
        <f t="shared" si="31"/>
        <v>0</v>
      </c>
      <c r="Z252" s="40">
        <f t="shared" si="32"/>
        <v>0</v>
      </c>
    </row>
    <row r="253" spans="1:26" x14ac:dyDescent="0.25">
      <c r="A253" s="80">
        <f t="shared" si="8"/>
        <v>238</v>
      </c>
      <c r="B253" s="342">
        <f t="shared" si="25"/>
        <v>0</v>
      </c>
      <c r="C253" s="343"/>
      <c r="D253" s="116"/>
      <c r="E253" s="116"/>
      <c r="F253" s="4"/>
      <c r="G253" s="50"/>
      <c r="H253" s="70"/>
      <c r="I253" s="8"/>
      <c r="J253" s="411"/>
      <c r="K253" s="271" t="str">
        <f t="shared" si="26"/>
        <v xml:space="preserve"> </v>
      </c>
      <c r="L253" s="419"/>
      <c r="N253" s="40">
        <f t="shared" si="27"/>
        <v>0</v>
      </c>
      <c r="O253" s="40">
        <f t="shared" si="28"/>
        <v>0</v>
      </c>
      <c r="Q253" s="40">
        <f t="shared" si="29"/>
        <v>0</v>
      </c>
      <c r="R253" s="40">
        <f t="shared" si="30"/>
        <v>0</v>
      </c>
      <c r="V253" s="412"/>
      <c r="W253" s="9"/>
      <c r="Y253" s="40">
        <f t="shared" si="31"/>
        <v>0</v>
      </c>
      <c r="Z253" s="40">
        <f t="shared" si="32"/>
        <v>0</v>
      </c>
    </row>
    <row r="254" spans="1:26" x14ac:dyDescent="0.25">
      <c r="A254" s="80">
        <f t="shared" si="8"/>
        <v>239</v>
      </c>
      <c r="B254" s="342">
        <f t="shared" si="25"/>
        <v>0</v>
      </c>
      <c r="C254" s="343"/>
      <c r="D254" s="116"/>
      <c r="E254" s="116"/>
      <c r="F254" s="4"/>
      <c r="G254" s="50"/>
      <c r="H254" s="70"/>
      <c r="I254" s="8"/>
      <c r="J254" s="411"/>
      <c r="K254" s="271" t="str">
        <f t="shared" si="26"/>
        <v xml:space="preserve"> </v>
      </c>
      <c r="L254" s="419"/>
      <c r="N254" s="40">
        <f t="shared" si="27"/>
        <v>0</v>
      </c>
      <c r="O254" s="40">
        <f t="shared" si="28"/>
        <v>0</v>
      </c>
      <c r="Q254" s="40">
        <f t="shared" si="29"/>
        <v>0</v>
      </c>
      <c r="R254" s="40">
        <f t="shared" si="30"/>
        <v>0</v>
      </c>
      <c r="V254" s="412"/>
      <c r="W254" s="9"/>
      <c r="Y254" s="40">
        <f t="shared" si="31"/>
        <v>0</v>
      </c>
      <c r="Z254" s="40">
        <f t="shared" si="32"/>
        <v>0</v>
      </c>
    </row>
    <row r="255" spans="1:26" x14ac:dyDescent="0.25">
      <c r="A255" s="80">
        <f t="shared" si="8"/>
        <v>240</v>
      </c>
      <c r="B255" s="342">
        <f t="shared" si="25"/>
        <v>0</v>
      </c>
      <c r="C255" s="343"/>
      <c r="D255" s="116"/>
      <c r="E255" s="116"/>
      <c r="F255" s="4"/>
      <c r="G255" s="50"/>
      <c r="H255" s="70"/>
      <c r="I255" s="8"/>
      <c r="J255" s="411"/>
      <c r="K255" s="271" t="str">
        <f t="shared" si="26"/>
        <v xml:space="preserve"> </v>
      </c>
      <c r="L255" s="419"/>
      <c r="N255" s="40">
        <f t="shared" si="27"/>
        <v>0</v>
      </c>
      <c r="O255" s="40">
        <f t="shared" si="28"/>
        <v>0</v>
      </c>
      <c r="Q255" s="40">
        <f t="shared" si="29"/>
        <v>0</v>
      </c>
      <c r="R255" s="40">
        <f t="shared" si="30"/>
        <v>0</v>
      </c>
      <c r="V255" s="412"/>
      <c r="W255" s="9"/>
      <c r="Y255" s="40">
        <f t="shared" si="31"/>
        <v>0</v>
      </c>
      <c r="Z255" s="40">
        <f t="shared" si="32"/>
        <v>0</v>
      </c>
    </row>
    <row r="256" spans="1:26" x14ac:dyDescent="0.25">
      <c r="A256" s="80">
        <f t="shared" si="8"/>
        <v>241</v>
      </c>
      <c r="B256" s="342">
        <f t="shared" si="25"/>
        <v>0</v>
      </c>
      <c r="C256" s="343"/>
      <c r="D256" s="116"/>
      <c r="E256" s="116"/>
      <c r="F256" s="4"/>
      <c r="G256" s="50"/>
      <c r="H256" s="70"/>
      <c r="I256" s="8"/>
      <c r="J256" s="411"/>
      <c r="K256" s="271" t="str">
        <f t="shared" si="26"/>
        <v xml:space="preserve"> </v>
      </c>
      <c r="L256" s="419"/>
      <c r="N256" s="40">
        <f t="shared" si="27"/>
        <v>0</v>
      </c>
      <c r="O256" s="40">
        <f t="shared" si="28"/>
        <v>0</v>
      </c>
      <c r="Q256" s="40">
        <f t="shared" si="29"/>
        <v>0</v>
      </c>
      <c r="R256" s="40">
        <f t="shared" si="30"/>
        <v>0</v>
      </c>
      <c r="V256" s="412"/>
      <c r="W256" s="9"/>
      <c r="Y256" s="40">
        <f t="shared" si="31"/>
        <v>0</v>
      </c>
      <c r="Z256" s="40">
        <f t="shared" si="32"/>
        <v>0</v>
      </c>
    </row>
    <row r="257" spans="1:26" x14ac:dyDescent="0.25">
      <c r="A257" s="80">
        <f t="shared" si="8"/>
        <v>242</v>
      </c>
      <c r="B257" s="342">
        <f t="shared" si="25"/>
        <v>0</v>
      </c>
      <c r="C257" s="343"/>
      <c r="D257" s="116"/>
      <c r="E257" s="116"/>
      <c r="F257" s="4"/>
      <c r="G257" s="50"/>
      <c r="H257" s="70"/>
      <c r="I257" s="8"/>
      <c r="J257" s="411"/>
      <c r="K257" s="271" t="str">
        <f t="shared" si="26"/>
        <v xml:space="preserve"> </v>
      </c>
      <c r="L257" s="419"/>
      <c r="N257" s="40">
        <f t="shared" si="27"/>
        <v>0</v>
      </c>
      <c r="O257" s="40">
        <f t="shared" si="28"/>
        <v>0</v>
      </c>
      <c r="Q257" s="40">
        <f t="shared" si="29"/>
        <v>0</v>
      </c>
      <c r="R257" s="40">
        <f t="shared" si="30"/>
        <v>0</v>
      </c>
      <c r="V257" s="412"/>
      <c r="W257" s="9"/>
      <c r="Y257" s="40">
        <f t="shared" si="31"/>
        <v>0</v>
      </c>
      <c r="Z257" s="40">
        <f t="shared" si="32"/>
        <v>0</v>
      </c>
    </row>
    <row r="258" spans="1:26" x14ac:dyDescent="0.25">
      <c r="A258" s="80">
        <f t="shared" si="8"/>
        <v>243</v>
      </c>
      <c r="B258" s="342">
        <f t="shared" si="25"/>
        <v>0</v>
      </c>
      <c r="C258" s="343"/>
      <c r="D258" s="116"/>
      <c r="E258" s="116"/>
      <c r="F258" s="4"/>
      <c r="G258" s="50"/>
      <c r="H258" s="70"/>
      <c r="I258" s="8"/>
      <c r="J258" s="411"/>
      <c r="K258" s="271" t="str">
        <f t="shared" si="26"/>
        <v xml:space="preserve"> </v>
      </c>
      <c r="L258" s="419"/>
      <c r="N258" s="40">
        <f t="shared" si="27"/>
        <v>0</v>
      </c>
      <c r="O258" s="40">
        <f t="shared" si="28"/>
        <v>0</v>
      </c>
      <c r="Q258" s="40">
        <f t="shared" si="29"/>
        <v>0</v>
      </c>
      <c r="R258" s="40">
        <f t="shared" si="30"/>
        <v>0</v>
      </c>
      <c r="V258" s="412"/>
      <c r="W258" s="9"/>
      <c r="Y258" s="40">
        <f t="shared" si="31"/>
        <v>0</v>
      </c>
      <c r="Z258" s="40">
        <f t="shared" si="32"/>
        <v>0</v>
      </c>
    </row>
    <row r="259" spans="1:26" x14ac:dyDescent="0.25">
      <c r="A259" s="80">
        <f t="shared" si="8"/>
        <v>244</v>
      </c>
      <c r="B259" s="342">
        <f t="shared" si="25"/>
        <v>0</v>
      </c>
      <c r="C259" s="343"/>
      <c r="D259" s="116"/>
      <c r="E259" s="116"/>
      <c r="F259" s="4"/>
      <c r="G259" s="50"/>
      <c r="H259" s="70"/>
      <c r="I259" s="8"/>
      <c r="J259" s="411"/>
      <c r="K259" s="271" t="str">
        <f t="shared" si="26"/>
        <v xml:space="preserve"> </v>
      </c>
      <c r="L259" s="419"/>
      <c r="N259" s="40">
        <f t="shared" si="27"/>
        <v>0</v>
      </c>
      <c r="O259" s="40">
        <f t="shared" si="28"/>
        <v>0</v>
      </c>
      <c r="Q259" s="40">
        <f t="shared" si="29"/>
        <v>0</v>
      </c>
      <c r="R259" s="40">
        <f t="shared" si="30"/>
        <v>0</v>
      </c>
      <c r="V259" s="412"/>
      <c r="W259" s="9"/>
      <c r="Y259" s="40">
        <f t="shared" si="31"/>
        <v>0</v>
      </c>
      <c r="Z259" s="40">
        <f t="shared" si="32"/>
        <v>0</v>
      </c>
    </row>
    <row r="260" spans="1:26" x14ac:dyDescent="0.25">
      <c r="A260" s="80">
        <f t="shared" si="8"/>
        <v>245</v>
      </c>
      <c r="B260" s="342">
        <f t="shared" si="25"/>
        <v>0</v>
      </c>
      <c r="C260" s="343"/>
      <c r="D260" s="116"/>
      <c r="E260" s="116"/>
      <c r="F260" s="4"/>
      <c r="G260" s="50"/>
      <c r="H260" s="70"/>
      <c r="I260" s="8"/>
      <c r="J260" s="411"/>
      <c r="K260" s="271" t="str">
        <f t="shared" si="26"/>
        <v xml:space="preserve"> </v>
      </c>
      <c r="L260" s="419"/>
      <c r="N260" s="40">
        <f t="shared" si="27"/>
        <v>0</v>
      </c>
      <c r="O260" s="40">
        <f t="shared" si="28"/>
        <v>0</v>
      </c>
      <c r="Q260" s="40">
        <f t="shared" si="29"/>
        <v>0</v>
      </c>
      <c r="R260" s="40">
        <f t="shared" si="30"/>
        <v>0</v>
      </c>
      <c r="V260" s="412"/>
      <c r="W260" s="9"/>
      <c r="Y260" s="40">
        <f t="shared" si="31"/>
        <v>0</v>
      </c>
      <c r="Z260" s="40">
        <f t="shared" si="32"/>
        <v>0</v>
      </c>
    </row>
    <row r="261" spans="1:26" x14ac:dyDescent="0.25">
      <c r="A261" s="80">
        <f t="shared" si="8"/>
        <v>246</v>
      </c>
      <c r="B261" s="342">
        <f t="shared" si="25"/>
        <v>0</v>
      </c>
      <c r="C261" s="343"/>
      <c r="D261" s="116"/>
      <c r="E261" s="116"/>
      <c r="F261" s="4"/>
      <c r="G261" s="50"/>
      <c r="H261" s="70"/>
      <c r="I261" s="8"/>
      <c r="J261" s="411"/>
      <c r="K261" s="271" t="str">
        <f t="shared" si="26"/>
        <v xml:space="preserve"> </v>
      </c>
      <c r="L261" s="419"/>
      <c r="N261" s="40">
        <f t="shared" si="27"/>
        <v>0</v>
      </c>
      <c r="O261" s="40">
        <f t="shared" si="28"/>
        <v>0</v>
      </c>
      <c r="Q261" s="40">
        <f t="shared" si="29"/>
        <v>0</v>
      </c>
      <c r="R261" s="40">
        <f t="shared" si="30"/>
        <v>0</v>
      </c>
      <c r="V261" s="412"/>
      <c r="W261" s="9"/>
      <c r="Y261" s="40">
        <f t="shared" si="31"/>
        <v>0</v>
      </c>
      <c r="Z261" s="40">
        <f t="shared" si="32"/>
        <v>0</v>
      </c>
    </row>
    <row r="262" spans="1:26" x14ac:dyDescent="0.25">
      <c r="A262" s="80">
        <f t="shared" si="8"/>
        <v>247</v>
      </c>
      <c r="B262" s="342">
        <f t="shared" si="25"/>
        <v>0</v>
      </c>
      <c r="C262" s="343"/>
      <c r="D262" s="116"/>
      <c r="E262" s="116"/>
      <c r="F262" s="4"/>
      <c r="G262" s="50"/>
      <c r="H262" s="70"/>
      <c r="I262" s="8"/>
      <c r="J262" s="411"/>
      <c r="K262" s="271" t="str">
        <f t="shared" si="26"/>
        <v xml:space="preserve"> </v>
      </c>
      <c r="L262" s="419"/>
      <c r="N262" s="40">
        <f t="shared" si="27"/>
        <v>0</v>
      </c>
      <c r="O262" s="40">
        <f t="shared" si="28"/>
        <v>0</v>
      </c>
      <c r="Q262" s="40">
        <f t="shared" si="29"/>
        <v>0</v>
      </c>
      <c r="R262" s="40">
        <f t="shared" si="30"/>
        <v>0</v>
      </c>
      <c r="V262" s="412"/>
      <c r="W262" s="9"/>
      <c r="Y262" s="40">
        <f t="shared" si="31"/>
        <v>0</v>
      </c>
      <c r="Z262" s="40">
        <f t="shared" si="32"/>
        <v>0</v>
      </c>
    </row>
    <row r="263" spans="1:26" x14ac:dyDescent="0.25">
      <c r="A263" s="80">
        <f t="shared" si="8"/>
        <v>248</v>
      </c>
      <c r="B263" s="342">
        <f t="shared" si="25"/>
        <v>0</v>
      </c>
      <c r="C263" s="343"/>
      <c r="D263" s="116"/>
      <c r="E263" s="116"/>
      <c r="F263" s="4"/>
      <c r="G263" s="50"/>
      <c r="H263" s="70"/>
      <c r="I263" s="8"/>
      <c r="J263" s="411"/>
      <c r="K263" s="271" t="str">
        <f t="shared" si="26"/>
        <v xml:space="preserve"> </v>
      </c>
      <c r="L263" s="419"/>
      <c r="N263" s="40">
        <f t="shared" si="27"/>
        <v>0</v>
      </c>
      <c r="O263" s="40">
        <f t="shared" si="28"/>
        <v>0</v>
      </c>
      <c r="Q263" s="40">
        <f t="shared" si="29"/>
        <v>0</v>
      </c>
      <c r="R263" s="40">
        <f t="shared" si="30"/>
        <v>0</v>
      </c>
      <c r="V263" s="412"/>
      <c r="W263" s="9"/>
      <c r="Y263" s="40">
        <f t="shared" si="31"/>
        <v>0</v>
      </c>
      <c r="Z263" s="40">
        <f t="shared" si="32"/>
        <v>0</v>
      </c>
    </row>
    <row r="264" spans="1:26" x14ac:dyDescent="0.25">
      <c r="A264" s="80">
        <f t="shared" si="8"/>
        <v>249</v>
      </c>
      <c r="B264" s="342">
        <f t="shared" si="25"/>
        <v>0</v>
      </c>
      <c r="C264" s="343"/>
      <c r="D264" s="116"/>
      <c r="E264" s="116"/>
      <c r="F264" s="4"/>
      <c r="G264" s="50"/>
      <c r="H264" s="70"/>
      <c r="I264" s="8"/>
      <c r="J264" s="411"/>
      <c r="K264" s="271" t="str">
        <f t="shared" si="26"/>
        <v xml:space="preserve"> </v>
      </c>
      <c r="L264" s="419"/>
      <c r="N264" s="40">
        <f t="shared" si="27"/>
        <v>0</v>
      </c>
      <c r="O264" s="40">
        <f t="shared" si="28"/>
        <v>0</v>
      </c>
      <c r="Q264" s="40">
        <f t="shared" si="29"/>
        <v>0</v>
      </c>
      <c r="R264" s="40">
        <f t="shared" si="30"/>
        <v>0</v>
      </c>
      <c r="V264" s="412"/>
      <c r="W264" s="9"/>
      <c r="Y264" s="40">
        <f t="shared" si="31"/>
        <v>0</v>
      </c>
      <c r="Z264" s="40">
        <f t="shared" si="32"/>
        <v>0</v>
      </c>
    </row>
    <row r="265" spans="1:26" x14ac:dyDescent="0.25">
      <c r="A265" s="80">
        <f t="shared" si="8"/>
        <v>250</v>
      </c>
      <c r="B265" s="342">
        <f t="shared" si="25"/>
        <v>0</v>
      </c>
      <c r="C265" s="343"/>
      <c r="D265" s="116"/>
      <c r="E265" s="116"/>
      <c r="F265" s="4"/>
      <c r="G265" s="50"/>
      <c r="H265" s="70"/>
      <c r="I265" s="8"/>
      <c r="J265" s="411"/>
      <c r="K265" s="271" t="str">
        <f t="shared" si="26"/>
        <v xml:space="preserve"> </v>
      </c>
      <c r="L265" s="419"/>
      <c r="N265" s="40">
        <f t="shared" si="27"/>
        <v>0</v>
      </c>
      <c r="O265" s="40">
        <f t="shared" si="28"/>
        <v>0</v>
      </c>
      <c r="Q265" s="40">
        <f t="shared" si="29"/>
        <v>0</v>
      </c>
      <c r="R265" s="40">
        <f t="shared" si="30"/>
        <v>0</v>
      </c>
      <c r="V265" s="412"/>
      <c r="W265" s="9"/>
      <c r="Y265" s="40">
        <f t="shared" si="31"/>
        <v>0</v>
      </c>
      <c r="Z265" s="40">
        <f t="shared" si="32"/>
        <v>0</v>
      </c>
    </row>
    <row r="266" spans="1:26" x14ac:dyDescent="0.25">
      <c r="A266" s="80">
        <f t="shared" si="8"/>
        <v>251</v>
      </c>
      <c r="B266" s="342">
        <f t="shared" si="25"/>
        <v>0</v>
      </c>
      <c r="C266" s="343"/>
      <c r="D266" s="116"/>
      <c r="E266" s="116"/>
      <c r="F266" s="4"/>
      <c r="G266" s="50"/>
      <c r="H266" s="70"/>
      <c r="I266" s="8"/>
      <c r="J266" s="411"/>
      <c r="K266" s="271" t="str">
        <f t="shared" si="26"/>
        <v xml:space="preserve"> </v>
      </c>
      <c r="L266" s="419"/>
      <c r="N266" s="40">
        <f t="shared" si="27"/>
        <v>0</v>
      </c>
      <c r="O266" s="40">
        <f t="shared" si="28"/>
        <v>0</v>
      </c>
      <c r="Q266" s="40">
        <f t="shared" si="29"/>
        <v>0</v>
      </c>
      <c r="R266" s="40">
        <f t="shared" si="30"/>
        <v>0</v>
      </c>
      <c r="V266" s="412"/>
      <c r="W266" s="9"/>
      <c r="Y266" s="40">
        <f t="shared" si="31"/>
        <v>0</v>
      </c>
      <c r="Z266" s="40">
        <f t="shared" si="32"/>
        <v>0</v>
      </c>
    </row>
    <row r="267" spans="1:26" x14ac:dyDescent="0.25">
      <c r="A267" s="80">
        <f t="shared" ref="A267:A356" si="33">ROW()-Q1cline</f>
        <v>252</v>
      </c>
      <c r="B267" s="342">
        <f t="shared" si="25"/>
        <v>0</v>
      </c>
      <c r="C267" s="343"/>
      <c r="D267" s="116"/>
      <c r="E267" s="116"/>
      <c r="F267" s="4"/>
      <c r="G267" s="50"/>
      <c r="H267" s="70"/>
      <c r="I267" s="8"/>
      <c r="J267" s="411"/>
      <c r="K267" s="271" t="str">
        <f t="shared" si="26"/>
        <v xml:space="preserve"> </v>
      </c>
      <c r="L267" s="419"/>
      <c r="N267" s="40">
        <f t="shared" si="27"/>
        <v>0</v>
      </c>
      <c r="O267" s="40">
        <f t="shared" si="28"/>
        <v>0</v>
      </c>
      <c r="Q267" s="40">
        <f t="shared" si="29"/>
        <v>0</v>
      </c>
      <c r="R267" s="40">
        <f t="shared" si="30"/>
        <v>0</v>
      </c>
      <c r="V267" s="412"/>
      <c r="W267" s="9"/>
      <c r="Y267" s="40">
        <f t="shared" si="31"/>
        <v>0</v>
      </c>
      <c r="Z267" s="40">
        <f t="shared" si="32"/>
        <v>0</v>
      </c>
    </row>
    <row r="268" spans="1:26" x14ac:dyDescent="0.25">
      <c r="A268" s="80">
        <f t="shared" si="33"/>
        <v>253</v>
      </c>
      <c r="B268" s="342">
        <f t="shared" si="25"/>
        <v>0</v>
      </c>
      <c r="C268" s="343"/>
      <c r="D268" s="116"/>
      <c r="E268" s="116"/>
      <c r="F268" s="4"/>
      <c r="G268" s="50"/>
      <c r="H268" s="70"/>
      <c r="I268" s="8"/>
      <c r="J268" s="411"/>
      <c r="K268" s="271" t="str">
        <f t="shared" si="26"/>
        <v xml:space="preserve"> </v>
      </c>
      <c r="L268" s="419"/>
      <c r="N268" s="40">
        <f t="shared" si="27"/>
        <v>0</v>
      </c>
      <c r="O268" s="40">
        <f t="shared" si="28"/>
        <v>0</v>
      </c>
      <c r="Q268" s="40">
        <f t="shared" si="29"/>
        <v>0</v>
      </c>
      <c r="R268" s="40">
        <f t="shared" si="30"/>
        <v>0</v>
      </c>
      <c r="V268" s="412"/>
      <c r="W268" s="9"/>
      <c r="Y268" s="40">
        <f t="shared" si="31"/>
        <v>0</v>
      </c>
      <c r="Z268" s="40">
        <f t="shared" si="32"/>
        <v>0</v>
      </c>
    </row>
    <row r="269" spans="1:26" x14ac:dyDescent="0.25">
      <c r="A269" s="80">
        <f t="shared" si="33"/>
        <v>254</v>
      </c>
      <c r="B269" s="342">
        <f t="shared" si="25"/>
        <v>0</v>
      </c>
      <c r="C269" s="343"/>
      <c r="D269" s="116"/>
      <c r="E269" s="116"/>
      <c r="F269" s="4"/>
      <c r="G269" s="50"/>
      <c r="H269" s="70"/>
      <c r="I269" s="8"/>
      <c r="J269" s="411"/>
      <c r="K269" s="271" t="str">
        <f t="shared" si="26"/>
        <v xml:space="preserve"> </v>
      </c>
      <c r="L269" s="419"/>
      <c r="N269" s="40">
        <f t="shared" si="27"/>
        <v>0</v>
      </c>
      <c r="O269" s="40">
        <f t="shared" si="28"/>
        <v>0</v>
      </c>
      <c r="Q269" s="40">
        <f t="shared" si="29"/>
        <v>0</v>
      </c>
      <c r="R269" s="40">
        <f t="shared" si="30"/>
        <v>0</v>
      </c>
      <c r="V269" s="412"/>
      <c r="W269" s="9"/>
      <c r="Y269" s="40">
        <f t="shared" si="31"/>
        <v>0</v>
      </c>
      <c r="Z269" s="40">
        <f t="shared" si="32"/>
        <v>0</v>
      </c>
    </row>
    <row r="270" spans="1:26" x14ac:dyDescent="0.25">
      <c r="A270" s="80">
        <f t="shared" si="33"/>
        <v>255</v>
      </c>
      <c r="B270" s="342">
        <f t="shared" si="25"/>
        <v>0</v>
      </c>
      <c r="C270" s="343"/>
      <c r="D270" s="116"/>
      <c r="E270" s="116"/>
      <c r="F270" s="4"/>
      <c r="G270" s="50"/>
      <c r="H270" s="70"/>
      <c r="I270" s="8"/>
      <c r="J270" s="411"/>
      <c r="K270" s="271" t="str">
        <f t="shared" si="26"/>
        <v xml:space="preserve"> </v>
      </c>
      <c r="L270" s="419"/>
      <c r="N270" s="40">
        <f t="shared" si="27"/>
        <v>0</v>
      </c>
      <c r="O270" s="40">
        <f t="shared" si="28"/>
        <v>0</v>
      </c>
      <c r="Q270" s="40">
        <f t="shared" si="29"/>
        <v>0</v>
      </c>
      <c r="R270" s="40">
        <f t="shared" si="30"/>
        <v>0</v>
      </c>
      <c r="V270" s="412"/>
      <c r="W270" s="9"/>
      <c r="Y270" s="40">
        <f t="shared" si="31"/>
        <v>0</v>
      </c>
      <c r="Z270" s="40">
        <f t="shared" si="32"/>
        <v>0</v>
      </c>
    </row>
    <row r="271" spans="1:26" x14ac:dyDescent="0.25">
      <c r="A271" s="80">
        <f t="shared" si="33"/>
        <v>256</v>
      </c>
      <c r="B271" s="342">
        <f t="shared" si="25"/>
        <v>0</v>
      </c>
      <c r="C271" s="343"/>
      <c r="D271" s="116"/>
      <c r="E271" s="116"/>
      <c r="F271" s="4"/>
      <c r="G271" s="50"/>
      <c r="H271" s="70"/>
      <c r="I271" s="8"/>
      <c r="J271" s="411"/>
      <c r="K271" s="271" t="str">
        <f t="shared" si="26"/>
        <v xml:space="preserve"> </v>
      </c>
      <c r="L271" s="419"/>
      <c r="N271" s="40">
        <f t="shared" si="27"/>
        <v>0</v>
      </c>
      <c r="O271" s="40">
        <f t="shared" si="28"/>
        <v>0</v>
      </c>
      <c r="Q271" s="40">
        <f t="shared" si="29"/>
        <v>0</v>
      </c>
      <c r="R271" s="40">
        <f t="shared" si="30"/>
        <v>0</v>
      </c>
      <c r="V271" s="412"/>
      <c r="W271" s="9"/>
      <c r="Y271" s="40">
        <f t="shared" si="31"/>
        <v>0</v>
      </c>
      <c r="Z271" s="40">
        <f t="shared" si="32"/>
        <v>0</v>
      </c>
    </row>
    <row r="272" spans="1:26" x14ac:dyDescent="0.25">
      <c r="A272" s="80">
        <f t="shared" si="33"/>
        <v>257</v>
      </c>
      <c r="B272" s="342">
        <f t="shared" si="25"/>
        <v>0</v>
      </c>
      <c r="C272" s="343"/>
      <c r="D272" s="116"/>
      <c r="E272" s="116"/>
      <c r="F272" s="4"/>
      <c r="G272" s="50"/>
      <c r="H272" s="70"/>
      <c r="I272" s="8"/>
      <c r="J272" s="411"/>
      <c r="K272" s="271" t="str">
        <f t="shared" si="26"/>
        <v xml:space="preserve"> </v>
      </c>
      <c r="L272" s="419"/>
      <c r="N272" s="40">
        <f t="shared" si="27"/>
        <v>0</v>
      </c>
      <c r="O272" s="40">
        <f t="shared" si="28"/>
        <v>0</v>
      </c>
      <c r="Q272" s="40">
        <f t="shared" si="29"/>
        <v>0</v>
      </c>
      <c r="R272" s="40">
        <f t="shared" si="30"/>
        <v>0</v>
      </c>
      <c r="V272" s="412"/>
      <c r="W272" s="9"/>
      <c r="Y272" s="40">
        <f t="shared" si="31"/>
        <v>0</v>
      </c>
      <c r="Z272" s="40">
        <f t="shared" si="32"/>
        <v>0</v>
      </c>
    </row>
    <row r="273" spans="1:26" x14ac:dyDescent="0.25">
      <c r="A273" s="80">
        <f t="shared" si="33"/>
        <v>258</v>
      </c>
      <c r="B273" s="342">
        <f t="shared" si="25"/>
        <v>0</v>
      </c>
      <c r="C273" s="343"/>
      <c r="D273" s="116"/>
      <c r="E273" s="116"/>
      <c r="F273" s="4"/>
      <c r="G273" s="50"/>
      <c r="H273" s="70"/>
      <c r="I273" s="8"/>
      <c r="J273" s="411"/>
      <c r="K273" s="271" t="str">
        <f t="shared" si="26"/>
        <v xml:space="preserve"> </v>
      </c>
      <c r="L273" s="419"/>
      <c r="N273" s="40">
        <f t="shared" si="27"/>
        <v>0</v>
      </c>
      <c r="O273" s="40">
        <f t="shared" si="28"/>
        <v>0</v>
      </c>
      <c r="Q273" s="40">
        <f t="shared" si="29"/>
        <v>0</v>
      </c>
      <c r="R273" s="40">
        <f t="shared" si="30"/>
        <v>0</v>
      </c>
      <c r="V273" s="412"/>
      <c r="W273" s="9"/>
      <c r="Y273" s="40">
        <f t="shared" si="31"/>
        <v>0</v>
      </c>
      <c r="Z273" s="40">
        <f t="shared" si="32"/>
        <v>0</v>
      </c>
    </row>
    <row r="274" spans="1:26" x14ac:dyDescent="0.25">
      <c r="A274" s="80">
        <f t="shared" si="33"/>
        <v>259</v>
      </c>
      <c r="B274" s="342">
        <f t="shared" si="25"/>
        <v>0</v>
      </c>
      <c r="C274" s="343"/>
      <c r="D274" s="116"/>
      <c r="E274" s="116"/>
      <c r="F274" s="4"/>
      <c r="G274" s="50"/>
      <c r="H274" s="70"/>
      <c r="I274" s="8"/>
      <c r="J274" s="411"/>
      <c r="K274" s="271" t="str">
        <f t="shared" si="26"/>
        <v xml:space="preserve"> </v>
      </c>
      <c r="L274" s="419"/>
      <c r="N274" s="40">
        <f t="shared" si="27"/>
        <v>0</v>
      </c>
      <c r="O274" s="40">
        <f t="shared" si="28"/>
        <v>0</v>
      </c>
      <c r="Q274" s="40">
        <f t="shared" si="29"/>
        <v>0</v>
      </c>
      <c r="R274" s="40">
        <f t="shared" si="30"/>
        <v>0</v>
      </c>
      <c r="V274" s="412"/>
      <c r="W274" s="9"/>
      <c r="Y274" s="40">
        <f t="shared" si="31"/>
        <v>0</v>
      </c>
      <c r="Z274" s="40">
        <f t="shared" si="32"/>
        <v>0</v>
      </c>
    </row>
    <row r="275" spans="1:26" x14ac:dyDescent="0.25">
      <c r="A275" s="80">
        <f t="shared" si="33"/>
        <v>260</v>
      </c>
      <c r="B275" s="342">
        <f t="shared" si="25"/>
        <v>0</v>
      </c>
      <c r="C275" s="343"/>
      <c r="D275" s="116"/>
      <c r="E275" s="116"/>
      <c r="F275" s="4"/>
      <c r="G275" s="50"/>
      <c r="H275" s="70"/>
      <c r="I275" s="8"/>
      <c r="J275" s="411"/>
      <c r="K275" s="271" t="str">
        <f t="shared" si="26"/>
        <v xml:space="preserve"> </v>
      </c>
      <c r="L275" s="419"/>
      <c r="N275" s="40">
        <f t="shared" si="27"/>
        <v>0</v>
      </c>
      <c r="O275" s="40">
        <f t="shared" si="28"/>
        <v>0</v>
      </c>
      <c r="Q275" s="40">
        <f t="shared" si="29"/>
        <v>0</v>
      </c>
      <c r="R275" s="40">
        <f t="shared" si="30"/>
        <v>0</v>
      </c>
      <c r="V275" s="412"/>
      <c r="W275" s="9"/>
      <c r="Y275" s="40">
        <f t="shared" si="31"/>
        <v>0</v>
      </c>
      <c r="Z275" s="40">
        <f t="shared" si="32"/>
        <v>0</v>
      </c>
    </row>
    <row r="276" spans="1:26" x14ac:dyDescent="0.25">
      <c r="A276" s="80">
        <f t="shared" si="33"/>
        <v>261</v>
      </c>
      <c r="B276" s="342">
        <f t="shared" si="25"/>
        <v>0</v>
      </c>
      <c r="C276" s="343"/>
      <c r="D276" s="116"/>
      <c r="E276" s="116"/>
      <c r="F276" s="4"/>
      <c r="G276" s="50"/>
      <c r="H276" s="70"/>
      <c r="I276" s="8"/>
      <c r="J276" s="411"/>
      <c r="K276" s="271" t="str">
        <f t="shared" si="26"/>
        <v xml:space="preserve"> </v>
      </c>
      <c r="L276" s="419"/>
      <c r="N276" s="40">
        <f t="shared" si="27"/>
        <v>0</v>
      </c>
      <c r="O276" s="40">
        <f t="shared" si="28"/>
        <v>0</v>
      </c>
      <c r="Q276" s="40">
        <f t="shared" si="29"/>
        <v>0</v>
      </c>
      <c r="R276" s="40">
        <f t="shared" si="30"/>
        <v>0</v>
      </c>
      <c r="V276" s="412"/>
      <c r="W276" s="9"/>
      <c r="Y276" s="40">
        <f t="shared" si="31"/>
        <v>0</v>
      </c>
      <c r="Z276" s="40">
        <f t="shared" si="32"/>
        <v>0</v>
      </c>
    </row>
    <row r="277" spans="1:26" x14ac:dyDescent="0.25">
      <c r="A277" s="80">
        <f t="shared" si="33"/>
        <v>262</v>
      </c>
      <c r="B277" s="342">
        <f t="shared" si="25"/>
        <v>0</v>
      </c>
      <c r="C277" s="343"/>
      <c r="D277" s="116"/>
      <c r="E277" s="116"/>
      <c r="F277" s="4"/>
      <c r="G277" s="50"/>
      <c r="H277" s="70"/>
      <c r="I277" s="8"/>
      <c r="J277" s="411"/>
      <c r="K277" s="271" t="str">
        <f t="shared" si="26"/>
        <v xml:space="preserve"> </v>
      </c>
      <c r="L277" s="419"/>
      <c r="N277" s="40">
        <f t="shared" si="27"/>
        <v>0</v>
      </c>
      <c r="O277" s="40">
        <f t="shared" si="28"/>
        <v>0</v>
      </c>
      <c r="Q277" s="40">
        <f t="shared" si="29"/>
        <v>0</v>
      </c>
      <c r="R277" s="40">
        <f t="shared" si="30"/>
        <v>0</v>
      </c>
      <c r="V277" s="412"/>
      <c r="W277" s="9"/>
      <c r="Y277" s="40">
        <f t="shared" si="31"/>
        <v>0</v>
      </c>
      <c r="Z277" s="40">
        <f t="shared" si="32"/>
        <v>0</v>
      </c>
    </row>
    <row r="278" spans="1:26" x14ac:dyDescent="0.25">
      <c r="A278" s="80">
        <f t="shared" si="33"/>
        <v>263</v>
      </c>
      <c r="B278" s="342">
        <f t="shared" si="25"/>
        <v>0</v>
      </c>
      <c r="C278" s="343"/>
      <c r="D278" s="116"/>
      <c r="E278" s="116"/>
      <c r="F278" s="4"/>
      <c r="G278" s="50"/>
      <c r="H278" s="70"/>
      <c r="I278" s="8"/>
      <c r="J278" s="411"/>
      <c r="K278" s="271" t="str">
        <f t="shared" si="26"/>
        <v xml:space="preserve"> </v>
      </c>
      <c r="L278" s="419"/>
      <c r="N278" s="40">
        <f t="shared" si="27"/>
        <v>0</v>
      </c>
      <c r="O278" s="40">
        <f t="shared" si="28"/>
        <v>0</v>
      </c>
      <c r="Q278" s="40">
        <f t="shared" si="29"/>
        <v>0</v>
      </c>
      <c r="R278" s="40">
        <f t="shared" si="30"/>
        <v>0</v>
      </c>
      <c r="V278" s="412"/>
      <c r="W278" s="9"/>
      <c r="Y278" s="40">
        <f t="shared" si="31"/>
        <v>0</v>
      </c>
      <c r="Z278" s="40">
        <f t="shared" si="32"/>
        <v>0</v>
      </c>
    </row>
    <row r="279" spans="1:26" x14ac:dyDescent="0.25">
      <c r="A279" s="80">
        <f t="shared" si="33"/>
        <v>264</v>
      </c>
      <c r="B279" s="342">
        <f t="shared" si="25"/>
        <v>0</v>
      </c>
      <c r="C279" s="343"/>
      <c r="D279" s="116"/>
      <c r="E279" s="116"/>
      <c r="F279" s="4"/>
      <c r="G279" s="50"/>
      <c r="H279" s="70"/>
      <c r="I279" s="8"/>
      <c r="J279" s="411"/>
      <c r="K279" s="271" t="str">
        <f t="shared" si="26"/>
        <v xml:space="preserve"> </v>
      </c>
      <c r="L279" s="419"/>
      <c r="N279" s="40">
        <f t="shared" si="27"/>
        <v>0</v>
      </c>
      <c r="O279" s="40">
        <f t="shared" si="28"/>
        <v>0</v>
      </c>
      <c r="Q279" s="40">
        <f t="shared" si="29"/>
        <v>0</v>
      </c>
      <c r="R279" s="40">
        <f t="shared" si="30"/>
        <v>0</v>
      </c>
      <c r="V279" s="412"/>
      <c r="W279" s="9"/>
      <c r="Y279" s="40">
        <f t="shared" si="31"/>
        <v>0</v>
      </c>
      <c r="Z279" s="40">
        <f t="shared" si="32"/>
        <v>0</v>
      </c>
    </row>
    <row r="280" spans="1:26" x14ac:dyDescent="0.25">
      <c r="A280" s="80">
        <f t="shared" si="33"/>
        <v>265</v>
      </c>
      <c r="B280" s="342">
        <f t="shared" si="25"/>
        <v>0</v>
      </c>
      <c r="C280" s="343"/>
      <c r="D280" s="116"/>
      <c r="E280" s="116"/>
      <c r="F280" s="4"/>
      <c r="G280" s="50"/>
      <c r="H280" s="70"/>
      <c r="I280" s="8"/>
      <c r="J280" s="411"/>
      <c r="K280" s="271" t="str">
        <f t="shared" si="26"/>
        <v xml:space="preserve"> </v>
      </c>
      <c r="L280" s="419"/>
      <c r="N280" s="40">
        <f t="shared" si="27"/>
        <v>0</v>
      </c>
      <c r="O280" s="40">
        <f t="shared" si="28"/>
        <v>0</v>
      </c>
      <c r="Q280" s="40">
        <f t="shared" si="29"/>
        <v>0</v>
      </c>
      <c r="R280" s="40">
        <f t="shared" si="30"/>
        <v>0</v>
      </c>
      <c r="V280" s="412"/>
      <c r="W280" s="9"/>
      <c r="Y280" s="40">
        <f t="shared" si="31"/>
        <v>0</v>
      </c>
      <c r="Z280" s="40">
        <f t="shared" si="32"/>
        <v>0</v>
      </c>
    </row>
    <row r="281" spans="1:26" x14ac:dyDescent="0.25">
      <c r="A281" s="80">
        <f t="shared" si="33"/>
        <v>266</v>
      </c>
      <c r="B281" s="342">
        <f t="shared" si="25"/>
        <v>0</v>
      </c>
      <c r="C281" s="343"/>
      <c r="D281" s="116"/>
      <c r="E281" s="116"/>
      <c r="F281" s="4"/>
      <c r="G281" s="50"/>
      <c r="H281" s="70"/>
      <c r="I281" s="8"/>
      <c r="J281" s="411"/>
      <c r="K281" s="271" t="str">
        <f t="shared" si="26"/>
        <v xml:space="preserve"> </v>
      </c>
      <c r="L281" s="419"/>
      <c r="N281" s="40">
        <f t="shared" si="27"/>
        <v>0</v>
      </c>
      <c r="O281" s="40">
        <f t="shared" si="28"/>
        <v>0</v>
      </c>
      <c r="Q281" s="40">
        <f t="shared" si="29"/>
        <v>0</v>
      </c>
      <c r="R281" s="40">
        <f t="shared" si="30"/>
        <v>0</v>
      </c>
      <c r="V281" s="412"/>
      <c r="W281" s="9"/>
      <c r="Y281" s="40">
        <f t="shared" si="31"/>
        <v>0</v>
      </c>
      <c r="Z281" s="40">
        <f t="shared" si="32"/>
        <v>0</v>
      </c>
    </row>
    <row r="282" spans="1:26" x14ac:dyDescent="0.25">
      <c r="A282" s="80">
        <f t="shared" si="33"/>
        <v>267</v>
      </c>
      <c r="B282" s="342">
        <f t="shared" si="25"/>
        <v>0</v>
      </c>
      <c r="C282" s="343"/>
      <c r="D282" s="116"/>
      <c r="E282" s="116"/>
      <c r="F282" s="4"/>
      <c r="G282" s="50"/>
      <c r="H282" s="70"/>
      <c r="I282" s="8"/>
      <c r="J282" s="411"/>
      <c r="K282" s="271" t="str">
        <f t="shared" si="26"/>
        <v xml:space="preserve"> </v>
      </c>
      <c r="L282" s="419"/>
      <c r="N282" s="40">
        <f t="shared" si="27"/>
        <v>0</v>
      </c>
      <c r="O282" s="40">
        <f t="shared" si="28"/>
        <v>0</v>
      </c>
      <c r="Q282" s="40">
        <f t="shared" si="29"/>
        <v>0</v>
      </c>
      <c r="R282" s="40">
        <f t="shared" si="30"/>
        <v>0</v>
      </c>
      <c r="V282" s="412"/>
      <c r="W282" s="9"/>
      <c r="Y282" s="40">
        <f t="shared" si="31"/>
        <v>0</v>
      </c>
      <c r="Z282" s="40">
        <f t="shared" si="32"/>
        <v>0</v>
      </c>
    </row>
    <row r="283" spans="1:26" x14ac:dyDescent="0.25">
      <c r="A283" s="80">
        <f t="shared" si="33"/>
        <v>268</v>
      </c>
      <c r="B283" s="342">
        <f t="shared" si="25"/>
        <v>0</v>
      </c>
      <c r="C283" s="343"/>
      <c r="D283" s="116"/>
      <c r="E283" s="116"/>
      <c r="F283" s="4"/>
      <c r="G283" s="50"/>
      <c r="H283" s="70"/>
      <c r="I283" s="8"/>
      <c r="J283" s="411"/>
      <c r="K283" s="271" t="str">
        <f t="shared" si="26"/>
        <v xml:space="preserve"> </v>
      </c>
      <c r="L283" s="419"/>
      <c r="N283" s="40">
        <f t="shared" si="27"/>
        <v>0</v>
      </c>
      <c r="O283" s="40">
        <f t="shared" si="28"/>
        <v>0</v>
      </c>
      <c r="Q283" s="40">
        <f t="shared" si="29"/>
        <v>0</v>
      </c>
      <c r="R283" s="40">
        <f t="shared" si="30"/>
        <v>0</v>
      </c>
      <c r="V283" s="412"/>
      <c r="W283" s="9"/>
      <c r="Y283" s="40">
        <f t="shared" si="31"/>
        <v>0</v>
      </c>
      <c r="Z283" s="40">
        <f t="shared" si="32"/>
        <v>0</v>
      </c>
    </row>
    <row r="284" spans="1:26" x14ac:dyDescent="0.25">
      <c r="A284" s="80">
        <f t="shared" si="33"/>
        <v>269</v>
      </c>
      <c r="B284" s="342">
        <f t="shared" si="25"/>
        <v>0</v>
      </c>
      <c r="C284" s="343"/>
      <c r="D284" s="116"/>
      <c r="E284" s="116"/>
      <c r="F284" s="4"/>
      <c r="G284" s="50"/>
      <c r="H284" s="70"/>
      <c r="I284" s="8"/>
      <c r="J284" s="411"/>
      <c r="K284" s="271" t="str">
        <f t="shared" si="26"/>
        <v xml:space="preserve"> </v>
      </c>
      <c r="L284" s="419"/>
      <c r="N284" s="40">
        <f t="shared" si="27"/>
        <v>0</v>
      </c>
      <c r="O284" s="40">
        <f t="shared" si="28"/>
        <v>0</v>
      </c>
      <c r="Q284" s="40">
        <f t="shared" si="29"/>
        <v>0</v>
      </c>
      <c r="R284" s="40">
        <f t="shared" si="30"/>
        <v>0</v>
      </c>
      <c r="V284" s="412"/>
      <c r="W284" s="9"/>
      <c r="Y284" s="40">
        <f t="shared" si="31"/>
        <v>0</v>
      </c>
      <c r="Z284" s="40">
        <f t="shared" si="32"/>
        <v>0</v>
      </c>
    </row>
    <row r="285" spans="1:26" x14ac:dyDescent="0.25">
      <c r="A285" s="80">
        <f t="shared" si="33"/>
        <v>270</v>
      </c>
      <c r="B285" s="342">
        <f t="shared" si="25"/>
        <v>0</v>
      </c>
      <c r="C285" s="343"/>
      <c r="D285" s="116"/>
      <c r="E285" s="116"/>
      <c r="F285" s="4"/>
      <c r="G285" s="50"/>
      <c r="H285" s="70"/>
      <c r="I285" s="8"/>
      <c r="J285" s="411"/>
      <c r="K285" s="271" t="str">
        <f t="shared" si="26"/>
        <v xml:space="preserve"> </v>
      </c>
      <c r="L285" s="419"/>
      <c r="N285" s="40">
        <f t="shared" si="27"/>
        <v>0</v>
      </c>
      <c r="O285" s="40">
        <f t="shared" si="28"/>
        <v>0</v>
      </c>
      <c r="Q285" s="40">
        <f t="shared" si="29"/>
        <v>0</v>
      </c>
      <c r="R285" s="40">
        <f t="shared" si="30"/>
        <v>0</v>
      </c>
      <c r="V285" s="412"/>
      <c r="W285" s="9"/>
      <c r="Y285" s="40">
        <f t="shared" si="31"/>
        <v>0</v>
      </c>
      <c r="Z285" s="40">
        <f t="shared" si="32"/>
        <v>0</v>
      </c>
    </row>
    <row r="286" spans="1:26" x14ac:dyDescent="0.25">
      <c r="A286" s="80">
        <f t="shared" si="33"/>
        <v>271</v>
      </c>
      <c r="B286" s="342">
        <f t="shared" si="25"/>
        <v>0</v>
      </c>
      <c r="C286" s="343"/>
      <c r="D286" s="116"/>
      <c r="E286" s="116"/>
      <c r="F286" s="4"/>
      <c r="G286" s="50"/>
      <c r="H286" s="70"/>
      <c r="I286" s="8"/>
      <c r="J286" s="411"/>
      <c r="K286" s="271" t="str">
        <f t="shared" si="26"/>
        <v xml:space="preserve"> </v>
      </c>
      <c r="L286" s="419"/>
      <c r="N286" s="40">
        <f t="shared" si="27"/>
        <v>0</v>
      </c>
      <c r="O286" s="40">
        <f t="shared" si="28"/>
        <v>0</v>
      </c>
      <c r="Q286" s="40">
        <f t="shared" si="29"/>
        <v>0</v>
      </c>
      <c r="R286" s="40">
        <f t="shared" si="30"/>
        <v>0</v>
      </c>
      <c r="V286" s="412"/>
      <c r="W286" s="9"/>
      <c r="Y286" s="40">
        <f t="shared" si="31"/>
        <v>0</v>
      </c>
      <c r="Z286" s="40">
        <f t="shared" si="32"/>
        <v>0</v>
      </c>
    </row>
    <row r="287" spans="1:26" x14ac:dyDescent="0.25">
      <c r="A287" s="80">
        <f t="shared" si="33"/>
        <v>272</v>
      </c>
      <c r="B287" s="342">
        <f t="shared" si="25"/>
        <v>0</v>
      </c>
      <c r="C287" s="343"/>
      <c r="D287" s="116"/>
      <c r="E287" s="116"/>
      <c r="F287" s="4"/>
      <c r="G287" s="50"/>
      <c r="H287" s="70"/>
      <c r="I287" s="8"/>
      <c r="J287" s="411"/>
      <c r="K287" s="271" t="str">
        <f t="shared" si="26"/>
        <v xml:space="preserve"> </v>
      </c>
      <c r="L287" s="419"/>
      <c r="N287" s="40">
        <f t="shared" si="27"/>
        <v>0</v>
      </c>
      <c r="O287" s="40">
        <f t="shared" si="28"/>
        <v>0</v>
      </c>
      <c r="Q287" s="40">
        <f t="shared" si="29"/>
        <v>0</v>
      </c>
      <c r="R287" s="40">
        <f t="shared" si="30"/>
        <v>0</v>
      </c>
      <c r="V287" s="412"/>
      <c r="W287" s="9"/>
      <c r="Y287" s="40">
        <f t="shared" si="31"/>
        <v>0</v>
      </c>
      <c r="Z287" s="40">
        <f t="shared" si="32"/>
        <v>0</v>
      </c>
    </row>
    <row r="288" spans="1:26" x14ac:dyDescent="0.25">
      <c r="A288" s="80">
        <f t="shared" si="33"/>
        <v>273</v>
      </c>
      <c r="B288" s="342">
        <f t="shared" si="25"/>
        <v>0</v>
      </c>
      <c r="C288" s="343"/>
      <c r="D288" s="116"/>
      <c r="E288" s="116"/>
      <c r="F288" s="4"/>
      <c r="G288" s="50"/>
      <c r="H288" s="70"/>
      <c r="I288" s="8"/>
      <c r="J288" s="411"/>
      <c r="K288" s="271" t="str">
        <f t="shared" si="26"/>
        <v xml:space="preserve"> </v>
      </c>
      <c r="L288" s="419"/>
      <c r="N288" s="40">
        <f t="shared" si="27"/>
        <v>0</v>
      </c>
      <c r="O288" s="40">
        <f t="shared" si="28"/>
        <v>0</v>
      </c>
      <c r="Q288" s="40">
        <f t="shared" si="29"/>
        <v>0</v>
      </c>
      <c r="R288" s="40">
        <f t="shared" si="30"/>
        <v>0</v>
      </c>
      <c r="V288" s="412"/>
      <c r="W288" s="9"/>
      <c r="Y288" s="40">
        <f t="shared" si="31"/>
        <v>0</v>
      </c>
      <c r="Z288" s="40">
        <f t="shared" si="32"/>
        <v>0</v>
      </c>
    </row>
    <row r="289" spans="1:26" x14ac:dyDescent="0.25">
      <c r="A289" s="80">
        <f t="shared" si="33"/>
        <v>274</v>
      </c>
      <c r="B289" s="342">
        <f t="shared" si="25"/>
        <v>0</v>
      </c>
      <c r="C289" s="343"/>
      <c r="D289" s="116"/>
      <c r="E289" s="116"/>
      <c r="F289" s="4"/>
      <c r="G289" s="50"/>
      <c r="H289" s="70"/>
      <c r="I289" s="8"/>
      <c r="J289" s="411"/>
      <c r="K289" s="271" t="str">
        <f t="shared" si="26"/>
        <v xml:space="preserve"> </v>
      </c>
      <c r="L289" s="419"/>
      <c r="N289" s="40">
        <f t="shared" si="27"/>
        <v>0</v>
      </c>
      <c r="O289" s="40">
        <f t="shared" si="28"/>
        <v>0</v>
      </c>
      <c r="Q289" s="40">
        <f t="shared" si="29"/>
        <v>0</v>
      </c>
      <c r="R289" s="40">
        <f t="shared" si="30"/>
        <v>0</v>
      </c>
      <c r="V289" s="412"/>
      <c r="W289" s="9"/>
      <c r="Y289" s="40">
        <f t="shared" si="31"/>
        <v>0</v>
      </c>
      <c r="Z289" s="40">
        <f t="shared" si="32"/>
        <v>0</v>
      </c>
    </row>
    <row r="290" spans="1:26" x14ac:dyDescent="0.25">
      <c r="A290" s="80">
        <f t="shared" si="33"/>
        <v>275</v>
      </c>
      <c r="B290" s="342">
        <f t="shared" si="25"/>
        <v>0</v>
      </c>
      <c r="C290" s="343"/>
      <c r="D290" s="116"/>
      <c r="E290" s="116"/>
      <c r="F290" s="4"/>
      <c r="G290" s="50"/>
      <c r="H290" s="70"/>
      <c r="I290" s="8"/>
      <c r="J290" s="411"/>
      <c r="K290" s="271" t="str">
        <f t="shared" si="26"/>
        <v xml:space="preserve"> </v>
      </c>
      <c r="L290" s="419"/>
      <c r="N290" s="40">
        <f t="shared" si="27"/>
        <v>0</v>
      </c>
      <c r="O290" s="40">
        <f t="shared" si="28"/>
        <v>0</v>
      </c>
      <c r="Q290" s="40">
        <f t="shared" si="29"/>
        <v>0</v>
      </c>
      <c r="R290" s="40">
        <f t="shared" si="30"/>
        <v>0</v>
      </c>
      <c r="V290" s="412"/>
      <c r="W290" s="9"/>
      <c r="Y290" s="40">
        <f t="shared" si="31"/>
        <v>0</v>
      </c>
      <c r="Z290" s="40">
        <f t="shared" si="32"/>
        <v>0</v>
      </c>
    </row>
    <row r="291" spans="1:26" x14ac:dyDescent="0.25">
      <c r="A291" s="80">
        <f t="shared" si="33"/>
        <v>276</v>
      </c>
      <c r="B291" s="342">
        <f t="shared" si="25"/>
        <v>0</v>
      </c>
      <c r="C291" s="343"/>
      <c r="D291" s="116"/>
      <c r="E291" s="116"/>
      <c r="F291" s="4"/>
      <c r="G291" s="50"/>
      <c r="H291" s="70"/>
      <c r="I291" s="8"/>
      <c r="J291" s="411"/>
      <c r="K291" s="271" t="str">
        <f t="shared" si="26"/>
        <v xml:space="preserve"> </v>
      </c>
      <c r="L291" s="419"/>
      <c r="N291" s="40">
        <f t="shared" si="27"/>
        <v>0</v>
      </c>
      <c r="O291" s="40">
        <f t="shared" si="28"/>
        <v>0</v>
      </c>
      <c r="Q291" s="40">
        <f t="shared" si="29"/>
        <v>0</v>
      </c>
      <c r="R291" s="40">
        <f t="shared" si="30"/>
        <v>0</v>
      </c>
      <c r="V291" s="412"/>
      <c r="W291" s="9"/>
      <c r="Y291" s="40">
        <f t="shared" si="31"/>
        <v>0</v>
      </c>
      <c r="Z291" s="40">
        <f t="shared" si="32"/>
        <v>0</v>
      </c>
    </row>
    <row r="292" spans="1:26" x14ac:dyDescent="0.25">
      <c r="A292" s="80">
        <f t="shared" si="33"/>
        <v>277</v>
      </c>
      <c r="B292" s="342">
        <f t="shared" si="25"/>
        <v>0</v>
      </c>
      <c r="C292" s="343"/>
      <c r="D292" s="116"/>
      <c r="E292" s="116"/>
      <c r="F292" s="4"/>
      <c r="G292" s="50"/>
      <c r="H292" s="70"/>
      <c r="I292" s="8"/>
      <c r="J292" s="411"/>
      <c r="K292" s="271" t="str">
        <f t="shared" si="26"/>
        <v xml:space="preserve"> </v>
      </c>
      <c r="L292" s="419"/>
      <c r="N292" s="40">
        <f t="shared" si="27"/>
        <v>0</v>
      </c>
      <c r="O292" s="40">
        <f t="shared" si="28"/>
        <v>0</v>
      </c>
      <c r="Q292" s="40">
        <f t="shared" si="29"/>
        <v>0</v>
      </c>
      <c r="R292" s="40">
        <f t="shared" si="30"/>
        <v>0</v>
      </c>
      <c r="V292" s="412"/>
      <c r="W292" s="9"/>
      <c r="Y292" s="40">
        <f t="shared" si="31"/>
        <v>0</v>
      </c>
      <c r="Z292" s="40">
        <f t="shared" si="32"/>
        <v>0</v>
      </c>
    </row>
    <row r="293" spans="1:26" x14ac:dyDescent="0.25">
      <c r="A293" s="80">
        <f t="shared" si="33"/>
        <v>278</v>
      </c>
      <c r="B293" s="342">
        <f t="shared" si="25"/>
        <v>0</v>
      </c>
      <c r="C293" s="343"/>
      <c r="D293" s="116"/>
      <c r="E293" s="116"/>
      <c r="F293" s="4"/>
      <c r="G293" s="50"/>
      <c r="H293" s="70"/>
      <c r="I293" s="8"/>
      <c r="J293" s="411"/>
      <c r="K293" s="271" t="str">
        <f t="shared" si="26"/>
        <v xml:space="preserve"> </v>
      </c>
      <c r="L293" s="419"/>
      <c r="N293" s="40">
        <f t="shared" si="27"/>
        <v>0</v>
      </c>
      <c r="O293" s="40">
        <f t="shared" si="28"/>
        <v>0</v>
      </c>
      <c r="Q293" s="40">
        <f t="shared" si="29"/>
        <v>0</v>
      </c>
      <c r="R293" s="40">
        <f t="shared" si="30"/>
        <v>0</v>
      </c>
      <c r="V293" s="412"/>
      <c r="W293" s="9"/>
      <c r="Y293" s="40">
        <f t="shared" si="31"/>
        <v>0</v>
      </c>
      <c r="Z293" s="40">
        <f t="shared" si="32"/>
        <v>0</v>
      </c>
    </row>
    <row r="294" spans="1:26" x14ac:dyDescent="0.25">
      <c r="A294" s="80">
        <f t="shared" si="33"/>
        <v>279</v>
      </c>
      <c r="B294" s="342">
        <f t="shared" si="25"/>
        <v>0</v>
      </c>
      <c r="C294" s="343"/>
      <c r="D294" s="116"/>
      <c r="E294" s="116"/>
      <c r="F294" s="4"/>
      <c r="G294" s="50"/>
      <c r="H294" s="70"/>
      <c r="I294" s="8"/>
      <c r="J294" s="411"/>
      <c r="K294" s="271" t="str">
        <f t="shared" si="26"/>
        <v xml:space="preserve"> </v>
      </c>
      <c r="L294" s="419"/>
      <c r="N294" s="40">
        <f t="shared" si="27"/>
        <v>0</v>
      </c>
      <c r="O294" s="40">
        <f t="shared" si="28"/>
        <v>0</v>
      </c>
      <c r="Q294" s="40">
        <f t="shared" si="29"/>
        <v>0</v>
      </c>
      <c r="R294" s="40">
        <f t="shared" si="30"/>
        <v>0</v>
      </c>
      <c r="V294" s="412"/>
      <c r="W294" s="9"/>
      <c r="Y294" s="40">
        <f t="shared" si="31"/>
        <v>0</v>
      </c>
      <c r="Z294" s="40">
        <f t="shared" si="32"/>
        <v>0</v>
      </c>
    </row>
    <row r="295" spans="1:26" x14ac:dyDescent="0.25">
      <c r="A295" s="80">
        <f t="shared" si="33"/>
        <v>280</v>
      </c>
      <c r="B295" s="342">
        <f t="shared" si="25"/>
        <v>0</v>
      </c>
      <c r="C295" s="343"/>
      <c r="D295" s="116"/>
      <c r="E295" s="116"/>
      <c r="F295" s="4"/>
      <c r="G295" s="50"/>
      <c r="H295" s="70"/>
      <c r="I295" s="8"/>
      <c r="J295" s="411"/>
      <c r="K295" s="271" t="str">
        <f t="shared" si="26"/>
        <v xml:space="preserve"> </v>
      </c>
      <c r="L295" s="419"/>
      <c r="N295" s="40">
        <f t="shared" si="27"/>
        <v>0</v>
      </c>
      <c r="O295" s="40">
        <f t="shared" si="28"/>
        <v>0</v>
      </c>
      <c r="Q295" s="40">
        <f t="shared" si="29"/>
        <v>0</v>
      </c>
      <c r="R295" s="40">
        <f t="shared" si="30"/>
        <v>0</v>
      </c>
      <c r="V295" s="412"/>
      <c r="W295" s="9"/>
      <c r="Y295" s="40">
        <f t="shared" si="31"/>
        <v>0</v>
      </c>
      <c r="Z295" s="40">
        <f t="shared" si="32"/>
        <v>0</v>
      </c>
    </row>
    <row r="296" spans="1:26" x14ac:dyDescent="0.25">
      <c r="A296" s="80">
        <f t="shared" si="33"/>
        <v>281</v>
      </c>
      <c r="B296" s="342">
        <f t="shared" si="25"/>
        <v>0</v>
      </c>
      <c r="C296" s="343"/>
      <c r="D296" s="116"/>
      <c r="E296" s="116"/>
      <c r="F296" s="4"/>
      <c r="G296" s="50"/>
      <c r="H296" s="70"/>
      <c r="I296" s="8"/>
      <c r="J296" s="411"/>
      <c r="K296" s="271" t="str">
        <f t="shared" si="26"/>
        <v xml:space="preserve"> </v>
      </c>
      <c r="L296" s="419"/>
      <c r="N296" s="40">
        <f t="shared" si="27"/>
        <v>0</v>
      </c>
      <c r="O296" s="40">
        <f t="shared" si="28"/>
        <v>0</v>
      </c>
      <c r="Q296" s="40">
        <f t="shared" si="29"/>
        <v>0</v>
      </c>
      <c r="R296" s="40">
        <f t="shared" si="30"/>
        <v>0</v>
      </c>
      <c r="V296" s="412"/>
      <c r="W296" s="9"/>
      <c r="Y296" s="40">
        <f t="shared" si="31"/>
        <v>0</v>
      </c>
      <c r="Z296" s="40">
        <f t="shared" si="32"/>
        <v>0</v>
      </c>
    </row>
    <row r="297" spans="1:26" x14ac:dyDescent="0.25">
      <c r="A297" s="80">
        <f t="shared" si="33"/>
        <v>282</v>
      </c>
      <c r="B297" s="342">
        <f t="shared" si="25"/>
        <v>0</v>
      </c>
      <c r="C297" s="343"/>
      <c r="D297" s="116"/>
      <c r="E297" s="116"/>
      <c r="F297" s="4"/>
      <c r="G297" s="50"/>
      <c r="H297" s="70"/>
      <c r="I297" s="8"/>
      <c r="J297" s="411"/>
      <c r="K297" s="271" t="str">
        <f t="shared" si="26"/>
        <v xml:space="preserve"> </v>
      </c>
      <c r="L297" s="419"/>
      <c r="N297" s="40">
        <f t="shared" si="27"/>
        <v>0</v>
      </c>
      <c r="O297" s="40">
        <f t="shared" si="28"/>
        <v>0</v>
      </c>
      <c r="Q297" s="40">
        <f t="shared" si="29"/>
        <v>0</v>
      </c>
      <c r="R297" s="40">
        <f t="shared" si="30"/>
        <v>0</v>
      </c>
      <c r="V297" s="412"/>
      <c r="W297" s="9"/>
      <c r="Y297" s="40">
        <f t="shared" si="31"/>
        <v>0</v>
      </c>
      <c r="Z297" s="40">
        <f t="shared" si="32"/>
        <v>0</v>
      </c>
    </row>
    <row r="298" spans="1:26" x14ac:dyDescent="0.25">
      <c r="A298" s="80">
        <f t="shared" si="33"/>
        <v>283</v>
      </c>
      <c r="B298" s="342">
        <f t="shared" si="25"/>
        <v>0</v>
      </c>
      <c r="C298" s="343"/>
      <c r="D298" s="116"/>
      <c r="E298" s="116"/>
      <c r="F298" s="4"/>
      <c r="G298" s="50"/>
      <c r="H298" s="70"/>
      <c r="I298" s="8"/>
      <c r="J298" s="411"/>
      <c r="K298" s="271" t="str">
        <f t="shared" si="26"/>
        <v xml:space="preserve"> </v>
      </c>
      <c r="L298" s="419"/>
      <c r="N298" s="40">
        <f t="shared" si="27"/>
        <v>0</v>
      </c>
      <c r="O298" s="40">
        <f t="shared" si="28"/>
        <v>0</v>
      </c>
      <c r="Q298" s="40">
        <f t="shared" si="29"/>
        <v>0</v>
      </c>
      <c r="R298" s="40">
        <f t="shared" si="30"/>
        <v>0</v>
      </c>
      <c r="V298" s="412"/>
      <c r="W298" s="9"/>
      <c r="Y298" s="40">
        <f t="shared" si="31"/>
        <v>0</v>
      </c>
      <c r="Z298" s="40">
        <f t="shared" si="32"/>
        <v>0</v>
      </c>
    </row>
    <row r="299" spans="1:26" x14ac:dyDescent="0.25">
      <c r="A299" s="80">
        <f t="shared" si="33"/>
        <v>284</v>
      </c>
      <c r="B299" s="342">
        <f t="shared" si="25"/>
        <v>0</v>
      </c>
      <c r="C299" s="343"/>
      <c r="D299" s="116"/>
      <c r="E299" s="116"/>
      <c r="F299" s="4"/>
      <c r="G299" s="50"/>
      <c r="H299" s="70"/>
      <c r="I299" s="8"/>
      <c r="J299" s="411"/>
      <c r="K299" s="271" t="str">
        <f t="shared" si="26"/>
        <v xml:space="preserve"> </v>
      </c>
      <c r="L299" s="419"/>
      <c r="N299" s="40">
        <f t="shared" si="27"/>
        <v>0</v>
      </c>
      <c r="O299" s="40">
        <f t="shared" si="28"/>
        <v>0</v>
      </c>
      <c r="Q299" s="40">
        <f t="shared" si="29"/>
        <v>0</v>
      </c>
      <c r="R299" s="40">
        <f t="shared" si="30"/>
        <v>0</v>
      </c>
      <c r="V299" s="412"/>
      <c r="W299" s="9"/>
      <c r="Y299" s="40">
        <f t="shared" si="31"/>
        <v>0</v>
      </c>
      <c r="Z299" s="40">
        <f t="shared" si="32"/>
        <v>0</v>
      </c>
    </row>
    <row r="300" spans="1:26" x14ac:dyDescent="0.25">
      <c r="A300" s="80">
        <f t="shared" si="33"/>
        <v>285</v>
      </c>
      <c r="B300" s="342">
        <f t="shared" si="25"/>
        <v>0</v>
      </c>
      <c r="C300" s="343"/>
      <c r="D300" s="116"/>
      <c r="E300" s="116"/>
      <c r="F300" s="4"/>
      <c r="G300" s="50"/>
      <c r="H300" s="70"/>
      <c r="I300" s="8"/>
      <c r="J300" s="411"/>
      <c r="K300" s="271" t="str">
        <f t="shared" si="26"/>
        <v xml:space="preserve"> </v>
      </c>
      <c r="L300" s="419"/>
      <c r="N300" s="40">
        <f t="shared" si="27"/>
        <v>0</v>
      </c>
      <c r="O300" s="40">
        <f t="shared" si="28"/>
        <v>0</v>
      </c>
      <c r="Q300" s="40">
        <f t="shared" si="29"/>
        <v>0</v>
      </c>
      <c r="R300" s="40">
        <f t="shared" si="30"/>
        <v>0</v>
      </c>
      <c r="V300" s="412"/>
      <c r="W300" s="9"/>
      <c r="Y300" s="40">
        <f t="shared" si="31"/>
        <v>0</v>
      </c>
      <c r="Z300" s="40">
        <f t="shared" si="32"/>
        <v>0</v>
      </c>
    </row>
    <row r="301" spans="1:26" x14ac:dyDescent="0.25">
      <c r="A301" s="80">
        <f t="shared" si="33"/>
        <v>286</v>
      </c>
      <c r="B301" s="342">
        <f t="shared" si="25"/>
        <v>0</v>
      </c>
      <c r="C301" s="343"/>
      <c r="D301" s="116"/>
      <c r="E301" s="116"/>
      <c r="F301" s="4"/>
      <c r="G301" s="50"/>
      <c r="H301" s="70"/>
      <c r="I301" s="8"/>
      <c r="J301" s="411"/>
      <c r="K301" s="271" t="str">
        <f t="shared" si="26"/>
        <v xml:space="preserve"> </v>
      </c>
      <c r="L301" s="419"/>
      <c r="N301" s="40">
        <f t="shared" si="27"/>
        <v>0</v>
      </c>
      <c r="O301" s="40">
        <f t="shared" si="28"/>
        <v>0</v>
      </c>
      <c r="Q301" s="40">
        <f t="shared" si="29"/>
        <v>0</v>
      </c>
      <c r="R301" s="40">
        <f t="shared" si="30"/>
        <v>0</v>
      </c>
      <c r="V301" s="412"/>
      <c r="W301" s="9"/>
      <c r="Y301" s="40">
        <f t="shared" si="31"/>
        <v>0</v>
      </c>
      <c r="Z301" s="40">
        <f t="shared" si="32"/>
        <v>0</v>
      </c>
    </row>
    <row r="302" spans="1:26" x14ac:dyDescent="0.25">
      <c r="A302" s="80">
        <f t="shared" si="33"/>
        <v>287</v>
      </c>
      <c r="B302" s="342">
        <f t="shared" si="25"/>
        <v>0</v>
      </c>
      <c r="C302" s="343"/>
      <c r="D302" s="116"/>
      <c r="E302" s="116"/>
      <c r="F302" s="4"/>
      <c r="G302" s="50"/>
      <c r="H302" s="70"/>
      <c r="I302" s="8"/>
      <c r="J302" s="411"/>
      <c r="K302" s="271" t="str">
        <f t="shared" si="26"/>
        <v xml:space="preserve"> </v>
      </c>
      <c r="L302" s="419"/>
      <c r="N302" s="40">
        <f t="shared" si="27"/>
        <v>0</v>
      </c>
      <c r="O302" s="40">
        <f t="shared" si="28"/>
        <v>0</v>
      </c>
      <c r="Q302" s="40">
        <f t="shared" si="29"/>
        <v>0</v>
      </c>
      <c r="R302" s="40">
        <f t="shared" si="30"/>
        <v>0</v>
      </c>
      <c r="V302" s="412"/>
      <c r="W302" s="9"/>
      <c r="Y302" s="40">
        <f t="shared" si="31"/>
        <v>0</v>
      </c>
      <c r="Z302" s="40">
        <f t="shared" si="32"/>
        <v>0</v>
      </c>
    </row>
    <row r="303" spans="1:26" x14ac:dyDescent="0.25">
      <c r="A303" s="80">
        <f t="shared" si="33"/>
        <v>288</v>
      </c>
      <c r="B303" s="342">
        <f t="shared" si="25"/>
        <v>0</v>
      </c>
      <c r="C303" s="343"/>
      <c r="D303" s="116"/>
      <c r="E303" s="116"/>
      <c r="F303" s="4"/>
      <c r="G303" s="50"/>
      <c r="H303" s="70"/>
      <c r="I303" s="8"/>
      <c r="J303" s="411"/>
      <c r="K303" s="271" t="str">
        <f t="shared" si="26"/>
        <v xml:space="preserve"> </v>
      </c>
      <c r="L303" s="419"/>
      <c r="N303" s="40">
        <f t="shared" si="27"/>
        <v>0</v>
      </c>
      <c r="O303" s="40">
        <f t="shared" si="28"/>
        <v>0</v>
      </c>
      <c r="Q303" s="40">
        <f t="shared" si="29"/>
        <v>0</v>
      </c>
      <c r="R303" s="40">
        <f t="shared" si="30"/>
        <v>0</v>
      </c>
      <c r="V303" s="412"/>
      <c r="W303" s="9"/>
      <c r="Y303" s="40">
        <f t="shared" si="31"/>
        <v>0</v>
      </c>
      <c r="Z303" s="40">
        <f t="shared" si="32"/>
        <v>0</v>
      </c>
    </row>
    <row r="304" spans="1:26" x14ac:dyDescent="0.25">
      <c r="A304" s="80">
        <f t="shared" si="33"/>
        <v>289</v>
      </c>
      <c r="B304" s="342">
        <f t="shared" si="25"/>
        <v>0</v>
      </c>
      <c r="C304" s="343"/>
      <c r="D304" s="116"/>
      <c r="E304" s="116"/>
      <c r="F304" s="4"/>
      <c r="G304" s="50"/>
      <c r="H304" s="70"/>
      <c r="I304" s="8"/>
      <c r="J304" s="411"/>
      <c r="K304" s="271" t="str">
        <f t="shared" si="26"/>
        <v xml:space="preserve"> </v>
      </c>
      <c r="L304" s="419"/>
      <c r="N304" s="40">
        <f t="shared" si="27"/>
        <v>0</v>
      </c>
      <c r="O304" s="40">
        <f t="shared" si="28"/>
        <v>0</v>
      </c>
      <c r="Q304" s="40">
        <f t="shared" si="29"/>
        <v>0</v>
      </c>
      <c r="R304" s="40">
        <f t="shared" si="30"/>
        <v>0</v>
      </c>
      <c r="V304" s="412"/>
      <c r="W304" s="9"/>
      <c r="Y304" s="40">
        <f t="shared" si="31"/>
        <v>0</v>
      </c>
      <c r="Z304" s="40">
        <f t="shared" si="32"/>
        <v>0</v>
      </c>
    </row>
    <row r="305" spans="1:26" x14ac:dyDescent="0.25">
      <c r="A305" s="80">
        <f t="shared" si="33"/>
        <v>290</v>
      </c>
      <c r="B305" s="342">
        <f t="shared" si="25"/>
        <v>0</v>
      </c>
      <c r="C305" s="343"/>
      <c r="D305" s="116"/>
      <c r="E305" s="116"/>
      <c r="F305" s="4"/>
      <c r="G305" s="50"/>
      <c r="H305" s="70"/>
      <c r="I305" s="8"/>
      <c r="J305" s="411"/>
      <c r="K305" s="271" t="str">
        <f t="shared" si="26"/>
        <v xml:space="preserve"> </v>
      </c>
      <c r="L305" s="419"/>
      <c r="N305" s="40">
        <f t="shared" si="27"/>
        <v>0</v>
      </c>
      <c r="O305" s="40">
        <f t="shared" si="28"/>
        <v>0</v>
      </c>
      <c r="Q305" s="40">
        <f t="shared" si="29"/>
        <v>0</v>
      </c>
      <c r="R305" s="40">
        <f t="shared" si="30"/>
        <v>0</v>
      </c>
      <c r="V305" s="412"/>
      <c r="W305" s="9"/>
      <c r="Y305" s="40">
        <f t="shared" si="31"/>
        <v>0</v>
      </c>
      <c r="Z305" s="40">
        <f t="shared" si="32"/>
        <v>0</v>
      </c>
    </row>
    <row r="306" spans="1:26" x14ac:dyDescent="0.25">
      <c r="A306" s="80">
        <f t="shared" si="33"/>
        <v>291</v>
      </c>
      <c r="B306" s="342">
        <f t="shared" si="25"/>
        <v>0</v>
      </c>
      <c r="C306" s="343"/>
      <c r="D306" s="116"/>
      <c r="E306" s="116"/>
      <c r="F306" s="4"/>
      <c r="G306" s="50"/>
      <c r="H306" s="70"/>
      <c r="I306" s="8"/>
      <c r="J306" s="411"/>
      <c r="K306" s="271" t="str">
        <f t="shared" si="26"/>
        <v xml:space="preserve"> </v>
      </c>
      <c r="L306" s="419"/>
      <c r="N306" s="40">
        <f t="shared" si="27"/>
        <v>0</v>
      </c>
      <c r="O306" s="40">
        <f t="shared" si="28"/>
        <v>0</v>
      </c>
      <c r="Q306" s="40">
        <f t="shared" si="29"/>
        <v>0</v>
      </c>
      <c r="R306" s="40">
        <f t="shared" si="30"/>
        <v>0</v>
      </c>
      <c r="V306" s="412"/>
      <c r="W306" s="9"/>
      <c r="Y306" s="40">
        <f t="shared" si="31"/>
        <v>0</v>
      </c>
      <c r="Z306" s="40">
        <f t="shared" si="32"/>
        <v>0</v>
      </c>
    </row>
    <row r="307" spans="1:26" x14ac:dyDescent="0.25">
      <c r="A307" s="80">
        <f t="shared" si="33"/>
        <v>292</v>
      </c>
      <c r="B307" s="342">
        <f t="shared" si="25"/>
        <v>0</v>
      </c>
      <c r="C307" s="343"/>
      <c r="D307" s="116"/>
      <c r="E307" s="116"/>
      <c r="F307" s="4"/>
      <c r="G307" s="50"/>
      <c r="H307" s="70"/>
      <c r="I307" s="8"/>
      <c r="J307" s="411"/>
      <c r="K307" s="271" t="str">
        <f t="shared" si="26"/>
        <v xml:space="preserve"> </v>
      </c>
      <c r="L307" s="419"/>
      <c r="N307" s="40">
        <f t="shared" si="27"/>
        <v>0</v>
      </c>
      <c r="O307" s="40">
        <f t="shared" si="28"/>
        <v>0</v>
      </c>
      <c r="Q307" s="40">
        <f t="shared" si="29"/>
        <v>0</v>
      </c>
      <c r="R307" s="40">
        <f t="shared" si="30"/>
        <v>0</v>
      </c>
      <c r="V307" s="412"/>
      <c r="W307" s="9"/>
      <c r="Y307" s="40">
        <f t="shared" si="31"/>
        <v>0</v>
      </c>
      <c r="Z307" s="40">
        <f t="shared" si="32"/>
        <v>0</v>
      </c>
    </row>
    <row r="308" spans="1:26" x14ac:dyDescent="0.25">
      <c r="A308" s="80">
        <f t="shared" si="33"/>
        <v>293</v>
      </c>
      <c r="B308" s="342">
        <f t="shared" si="25"/>
        <v>0</v>
      </c>
      <c r="C308" s="343"/>
      <c r="D308" s="116"/>
      <c r="E308" s="116"/>
      <c r="F308" s="4"/>
      <c r="G308" s="50"/>
      <c r="H308" s="70"/>
      <c r="I308" s="8"/>
      <c r="J308" s="411"/>
      <c r="K308" s="271" t="str">
        <f t="shared" si="26"/>
        <v xml:space="preserve"> </v>
      </c>
      <c r="L308" s="419"/>
      <c r="N308" s="40">
        <f t="shared" si="27"/>
        <v>0</v>
      </c>
      <c r="O308" s="40">
        <f t="shared" si="28"/>
        <v>0</v>
      </c>
      <c r="Q308" s="40">
        <f t="shared" si="29"/>
        <v>0</v>
      </c>
      <c r="R308" s="40">
        <f t="shared" si="30"/>
        <v>0</v>
      </c>
      <c r="V308" s="412"/>
      <c r="W308" s="9"/>
      <c r="Y308" s="40">
        <f t="shared" si="31"/>
        <v>0</v>
      </c>
      <c r="Z308" s="40">
        <f t="shared" si="32"/>
        <v>0</v>
      </c>
    </row>
    <row r="309" spans="1:26" x14ac:dyDescent="0.25">
      <c r="A309" s="80">
        <f t="shared" si="33"/>
        <v>294</v>
      </c>
      <c r="B309" s="342">
        <f t="shared" si="25"/>
        <v>0</v>
      </c>
      <c r="C309" s="343"/>
      <c r="D309" s="116"/>
      <c r="E309" s="116"/>
      <c r="F309" s="4"/>
      <c r="G309" s="50"/>
      <c r="H309" s="70"/>
      <c r="I309" s="8"/>
      <c r="J309" s="411"/>
      <c r="K309" s="271" t="str">
        <f t="shared" si="26"/>
        <v xml:space="preserve"> </v>
      </c>
      <c r="L309" s="419"/>
      <c r="N309" s="40">
        <f t="shared" si="27"/>
        <v>0</v>
      </c>
      <c r="O309" s="40">
        <f t="shared" si="28"/>
        <v>0</v>
      </c>
      <c r="Q309" s="40">
        <f t="shared" si="29"/>
        <v>0</v>
      </c>
      <c r="R309" s="40">
        <f t="shared" si="30"/>
        <v>0</v>
      </c>
      <c r="V309" s="412"/>
      <c r="W309" s="9"/>
      <c r="Y309" s="40">
        <f t="shared" si="31"/>
        <v>0</v>
      </c>
      <c r="Z309" s="40">
        <f t="shared" si="32"/>
        <v>0</v>
      </c>
    </row>
    <row r="310" spans="1:26" x14ac:dyDescent="0.25">
      <c r="A310" s="80">
        <f t="shared" si="33"/>
        <v>295</v>
      </c>
      <c r="B310" s="342">
        <f t="shared" si="25"/>
        <v>0</v>
      </c>
      <c r="C310" s="343"/>
      <c r="D310" s="116"/>
      <c r="E310" s="116"/>
      <c r="F310" s="4"/>
      <c r="G310" s="50"/>
      <c r="H310" s="70"/>
      <c r="I310" s="8"/>
      <c r="J310" s="411"/>
      <c r="K310" s="271" t="str">
        <f t="shared" si="26"/>
        <v xml:space="preserve"> </v>
      </c>
      <c r="L310" s="419"/>
      <c r="N310" s="40">
        <f t="shared" si="27"/>
        <v>0</v>
      </c>
      <c r="O310" s="40">
        <f t="shared" si="28"/>
        <v>0</v>
      </c>
      <c r="Q310" s="40">
        <f t="shared" si="29"/>
        <v>0</v>
      </c>
      <c r="R310" s="40">
        <f t="shared" si="30"/>
        <v>0</v>
      </c>
      <c r="V310" s="412"/>
      <c r="W310" s="9"/>
      <c r="Y310" s="40">
        <f t="shared" si="31"/>
        <v>0</v>
      </c>
      <c r="Z310" s="40">
        <f t="shared" si="32"/>
        <v>0</v>
      </c>
    </row>
    <row r="311" spans="1:26" x14ac:dyDescent="0.25">
      <c r="A311" s="80">
        <f t="shared" si="33"/>
        <v>296</v>
      </c>
      <c r="B311" s="342">
        <f t="shared" si="25"/>
        <v>0</v>
      </c>
      <c r="C311" s="343"/>
      <c r="D311" s="116"/>
      <c r="E311" s="116"/>
      <c r="F311" s="4"/>
      <c r="G311" s="50"/>
      <c r="H311" s="70"/>
      <c r="I311" s="8"/>
      <c r="J311" s="411"/>
      <c r="K311" s="271" t="str">
        <f t="shared" si="26"/>
        <v xml:space="preserve"> </v>
      </c>
      <c r="L311" s="419"/>
      <c r="N311" s="40">
        <f t="shared" si="27"/>
        <v>0</v>
      </c>
      <c r="O311" s="40">
        <f t="shared" si="28"/>
        <v>0</v>
      </c>
      <c r="Q311" s="40">
        <f t="shared" si="29"/>
        <v>0</v>
      </c>
      <c r="R311" s="40">
        <f t="shared" si="30"/>
        <v>0</v>
      </c>
      <c r="V311" s="412"/>
      <c r="W311" s="9"/>
      <c r="Y311" s="40">
        <f t="shared" si="31"/>
        <v>0</v>
      </c>
      <c r="Z311" s="40">
        <f t="shared" si="32"/>
        <v>0</v>
      </c>
    </row>
    <row r="312" spans="1:26" x14ac:dyDescent="0.25">
      <c r="A312" s="80">
        <f t="shared" si="33"/>
        <v>297</v>
      </c>
      <c r="B312" s="342">
        <f t="shared" si="25"/>
        <v>0</v>
      </c>
      <c r="C312" s="343"/>
      <c r="D312" s="116"/>
      <c r="E312" s="116"/>
      <c r="F312" s="4"/>
      <c r="G312" s="50"/>
      <c r="H312" s="70"/>
      <c r="I312" s="8"/>
      <c r="J312" s="411"/>
      <c r="K312" s="271" t="str">
        <f t="shared" si="26"/>
        <v xml:space="preserve"> </v>
      </c>
      <c r="L312" s="419"/>
      <c r="N312" s="40">
        <f t="shared" si="27"/>
        <v>0</v>
      </c>
      <c r="O312" s="40">
        <f t="shared" si="28"/>
        <v>0</v>
      </c>
      <c r="Q312" s="40">
        <f t="shared" si="29"/>
        <v>0</v>
      </c>
      <c r="R312" s="40">
        <f t="shared" si="30"/>
        <v>0</v>
      </c>
      <c r="V312" s="412"/>
      <c r="W312" s="9"/>
      <c r="Y312" s="40">
        <f t="shared" si="31"/>
        <v>0</v>
      </c>
      <c r="Z312" s="40">
        <f t="shared" si="32"/>
        <v>0</v>
      </c>
    </row>
    <row r="313" spans="1:26" x14ac:dyDescent="0.25">
      <c r="A313" s="80">
        <f t="shared" si="33"/>
        <v>298</v>
      </c>
      <c r="B313" s="342">
        <f t="shared" si="25"/>
        <v>0</v>
      </c>
      <c r="C313" s="343"/>
      <c r="D313" s="116"/>
      <c r="E313" s="116"/>
      <c r="F313" s="4"/>
      <c r="G313" s="50"/>
      <c r="H313" s="70"/>
      <c r="I313" s="8"/>
      <c r="J313" s="411"/>
      <c r="K313" s="271" t="str">
        <f t="shared" si="26"/>
        <v xml:space="preserve"> </v>
      </c>
      <c r="L313" s="419"/>
      <c r="N313" s="40">
        <f t="shared" si="27"/>
        <v>0</v>
      </c>
      <c r="O313" s="40">
        <f t="shared" si="28"/>
        <v>0</v>
      </c>
      <c r="Q313" s="40">
        <f t="shared" si="29"/>
        <v>0</v>
      </c>
      <c r="R313" s="40">
        <f t="shared" si="30"/>
        <v>0</v>
      </c>
      <c r="V313" s="412"/>
      <c r="W313" s="9"/>
      <c r="Y313" s="40">
        <f t="shared" si="31"/>
        <v>0</v>
      </c>
      <c r="Z313" s="40">
        <f t="shared" si="32"/>
        <v>0</v>
      </c>
    </row>
    <row r="314" spans="1:26" x14ac:dyDescent="0.25">
      <c r="A314" s="80">
        <f t="shared" si="33"/>
        <v>299</v>
      </c>
      <c r="B314" s="342">
        <f t="shared" si="25"/>
        <v>0</v>
      </c>
      <c r="C314" s="343"/>
      <c r="D314" s="116"/>
      <c r="E314" s="116"/>
      <c r="F314" s="4"/>
      <c r="G314" s="50"/>
      <c r="H314" s="70"/>
      <c r="I314" s="8"/>
      <c r="J314" s="411"/>
      <c r="K314" s="271" t="str">
        <f t="shared" si="26"/>
        <v xml:space="preserve"> </v>
      </c>
      <c r="L314" s="419"/>
      <c r="N314" s="40">
        <f t="shared" si="27"/>
        <v>0</v>
      </c>
      <c r="O314" s="40">
        <f t="shared" si="28"/>
        <v>0</v>
      </c>
      <c r="Q314" s="40">
        <f t="shared" si="29"/>
        <v>0</v>
      </c>
      <c r="R314" s="40">
        <f t="shared" si="30"/>
        <v>0</v>
      </c>
      <c r="V314" s="412"/>
      <c r="W314" s="9"/>
      <c r="Y314" s="40">
        <f t="shared" si="31"/>
        <v>0</v>
      </c>
      <c r="Z314" s="40">
        <f t="shared" si="32"/>
        <v>0</v>
      </c>
    </row>
    <row r="315" spans="1:26" x14ac:dyDescent="0.25">
      <c r="A315" s="80">
        <f t="shared" si="33"/>
        <v>300</v>
      </c>
      <c r="B315" s="342">
        <f t="shared" si="25"/>
        <v>0</v>
      </c>
      <c r="C315" s="343"/>
      <c r="D315" s="116"/>
      <c r="E315" s="116"/>
      <c r="F315" s="4"/>
      <c r="G315" s="50"/>
      <c r="H315" s="70"/>
      <c r="I315" s="8"/>
      <c r="J315" s="411"/>
      <c r="K315" s="271" t="str">
        <f t="shared" si="26"/>
        <v xml:space="preserve"> </v>
      </c>
      <c r="L315" s="419"/>
      <c r="N315" s="40">
        <f t="shared" si="27"/>
        <v>0</v>
      </c>
      <c r="O315" s="40">
        <f t="shared" si="28"/>
        <v>0</v>
      </c>
      <c r="Q315" s="40">
        <f t="shared" si="29"/>
        <v>0</v>
      </c>
      <c r="R315" s="40">
        <f t="shared" si="30"/>
        <v>0</v>
      </c>
      <c r="V315" s="412"/>
      <c r="W315" s="9"/>
      <c r="Y315" s="40">
        <f t="shared" si="31"/>
        <v>0</v>
      </c>
      <c r="Z315" s="40">
        <f t="shared" si="32"/>
        <v>0</v>
      </c>
    </row>
    <row r="316" spans="1:26" x14ac:dyDescent="0.25">
      <c r="A316" s="80">
        <f t="shared" si="33"/>
        <v>301</v>
      </c>
      <c r="B316" s="342">
        <f t="shared" si="25"/>
        <v>0</v>
      </c>
      <c r="C316" s="343"/>
      <c r="D316" s="116"/>
      <c r="E316" s="116"/>
      <c r="F316" s="4"/>
      <c r="G316" s="50"/>
      <c r="H316" s="70"/>
      <c r="I316" s="8"/>
      <c r="J316" s="411"/>
      <c r="K316" s="271" t="str">
        <f t="shared" si="26"/>
        <v xml:space="preserve"> </v>
      </c>
      <c r="L316" s="419"/>
      <c r="N316" s="40">
        <f t="shared" si="27"/>
        <v>0</v>
      </c>
      <c r="O316" s="40">
        <f t="shared" si="28"/>
        <v>0</v>
      </c>
      <c r="Q316" s="40">
        <f t="shared" si="29"/>
        <v>0</v>
      </c>
      <c r="R316" s="40">
        <f t="shared" si="30"/>
        <v>0</v>
      </c>
      <c r="V316" s="412"/>
      <c r="W316" s="9"/>
      <c r="Y316" s="40">
        <f t="shared" si="31"/>
        <v>0</v>
      </c>
      <c r="Z316" s="40">
        <f t="shared" si="32"/>
        <v>0</v>
      </c>
    </row>
    <row r="317" spans="1:26" x14ac:dyDescent="0.25">
      <c r="A317" s="80">
        <f t="shared" si="33"/>
        <v>302</v>
      </c>
      <c r="B317" s="342">
        <f t="shared" si="25"/>
        <v>0</v>
      </c>
      <c r="C317" s="343"/>
      <c r="D317" s="116"/>
      <c r="E317" s="116"/>
      <c r="F317" s="4"/>
      <c r="G317" s="50"/>
      <c r="H317" s="70"/>
      <c r="I317" s="8"/>
      <c r="J317" s="411"/>
      <c r="K317" s="271" t="str">
        <f t="shared" si="26"/>
        <v xml:space="preserve"> </v>
      </c>
      <c r="L317" s="419"/>
      <c r="N317" s="40">
        <f t="shared" si="27"/>
        <v>0</v>
      </c>
      <c r="O317" s="40">
        <f t="shared" si="28"/>
        <v>0</v>
      </c>
      <c r="Q317" s="40">
        <f t="shared" si="29"/>
        <v>0</v>
      </c>
      <c r="R317" s="40">
        <f t="shared" si="30"/>
        <v>0</v>
      </c>
      <c r="V317" s="412"/>
      <c r="W317" s="9"/>
      <c r="Y317" s="40">
        <f t="shared" si="31"/>
        <v>0</v>
      </c>
      <c r="Z317" s="40">
        <f t="shared" si="32"/>
        <v>0</v>
      </c>
    </row>
    <row r="318" spans="1:26" x14ac:dyDescent="0.25">
      <c r="A318" s="80">
        <f t="shared" si="33"/>
        <v>303</v>
      </c>
      <c r="B318" s="342">
        <f t="shared" si="25"/>
        <v>0</v>
      </c>
      <c r="C318" s="343"/>
      <c r="D318" s="116"/>
      <c r="E318" s="116"/>
      <c r="F318" s="4"/>
      <c r="G318" s="50"/>
      <c r="H318" s="70"/>
      <c r="I318" s="8"/>
      <c r="J318" s="411"/>
      <c r="K318" s="271" t="str">
        <f t="shared" si="26"/>
        <v xml:space="preserve"> </v>
      </c>
      <c r="L318" s="419"/>
      <c r="N318" s="40">
        <f t="shared" si="27"/>
        <v>0</v>
      </c>
      <c r="O318" s="40">
        <f t="shared" si="28"/>
        <v>0</v>
      </c>
      <c r="Q318" s="40">
        <f t="shared" si="29"/>
        <v>0</v>
      </c>
      <c r="R318" s="40">
        <f t="shared" si="30"/>
        <v>0</v>
      </c>
      <c r="V318" s="412"/>
      <c r="W318" s="9"/>
      <c r="Y318" s="40">
        <f t="shared" si="31"/>
        <v>0</v>
      </c>
      <c r="Z318" s="40">
        <f t="shared" si="32"/>
        <v>0</v>
      </c>
    </row>
    <row r="319" spans="1:26" x14ac:dyDescent="0.25">
      <c r="A319" s="80">
        <f t="shared" si="33"/>
        <v>304</v>
      </c>
      <c r="B319" s="342">
        <f t="shared" si="25"/>
        <v>0</v>
      </c>
      <c r="C319" s="343"/>
      <c r="D319" s="116"/>
      <c r="E319" s="116"/>
      <c r="F319" s="4"/>
      <c r="G319" s="50"/>
      <c r="H319" s="70"/>
      <c r="I319" s="8"/>
      <c r="J319" s="411"/>
      <c r="K319" s="271" t="str">
        <f t="shared" si="26"/>
        <v xml:space="preserve"> </v>
      </c>
      <c r="L319" s="419"/>
      <c r="N319" s="40">
        <f t="shared" si="27"/>
        <v>0</v>
      </c>
      <c r="O319" s="40">
        <f t="shared" si="28"/>
        <v>0</v>
      </c>
      <c r="Q319" s="40">
        <f t="shared" si="29"/>
        <v>0</v>
      </c>
      <c r="R319" s="40">
        <f t="shared" si="30"/>
        <v>0</v>
      </c>
      <c r="V319" s="412"/>
      <c r="W319" s="9"/>
      <c r="Y319" s="40">
        <f t="shared" si="31"/>
        <v>0</v>
      </c>
      <c r="Z319" s="40">
        <f t="shared" si="32"/>
        <v>0</v>
      </c>
    </row>
    <row r="320" spans="1:26" x14ac:dyDescent="0.25">
      <c r="A320" s="80">
        <f t="shared" si="33"/>
        <v>305</v>
      </c>
      <c r="B320" s="342">
        <f t="shared" si="25"/>
        <v>0</v>
      </c>
      <c r="C320" s="343"/>
      <c r="D320" s="116"/>
      <c r="E320" s="116"/>
      <c r="F320" s="4"/>
      <c r="G320" s="50"/>
      <c r="H320" s="70"/>
      <c r="I320" s="8"/>
      <c r="J320" s="411"/>
      <c r="K320" s="271" t="str">
        <f t="shared" si="26"/>
        <v xml:space="preserve"> </v>
      </c>
      <c r="L320" s="419"/>
      <c r="N320" s="40">
        <f t="shared" si="27"/>
        <v>0</v>
      </c>
      <c r="O320" s="40">
        <f t="shared" si="28"/>
        <v>0</v>
      </c>
      <c r="Q320" s="40">
        <f t="shared" si="29"/>
        <v>0</v>
      </c>
      <c r="R320" s="40">
        <f t="shared" si="30"/>
        <v>0</v>
      </c>
      <c r="V320" s="412"/>
      <c r="W320" s="9"/>
      <c r="Y320" s="40">
        <f t="shared" si="31"/>
        <v>0</v>
      </c>
      <c r="Z320" s="40">
        <f t="shared" si="32"/>
        <v>0</v>
      </c>
    </row>
    <row r="321" spans="1:26" x14ac:dyDescent="0.25">
      <c r="A321" s="80">
        <f t="shared" si="33"/>
        <v>306</v>
      </c>
      <c r="B321" s="342">
        <f t="shared" si="25"/>
        <v>0</v>
      </c>
      <c r="C321" s="343"/>
      <c r="D321" s="116"/>
      <c r="E321" s="116"/>
      <c r="F321" s="4"/>
      <c r="G321" s="50"/>
      <c r="H321" s="70"/>
      <c r="I321" s="8"/>
      <c r="J321" s="411"/>
      <c r="K321" s="271" t="str">
        <f t="shared" si="26"/>
        <v xml:space="preserve"> </v>
      </c>
      <c r="L321" s="419"/>
      <c r="N321" s="40">
        <f t="shared" si="27"/>
        <v>0</v>
      </c>
      <c r="O321" s="40">
        <f t="shared" si="28"/>
        <v>0</v>
      </c>
      <c r="Q321" s="40">
        <f t="shared" si="29"/>
        <v>0</v>
      </c>
      <c r="R321" s="40">
        <f t="shared" si="30"/>
        <v>0</v>
      </c>
      <c r="V321" s="412"/>
      <c r="W321" s="9"/>
      <c r="Y321" s="40">
        <f t="shared" si="31"/>
        <v>0</v>
      </c>
      <c r="Z321" s="40">
        <f t="shared" si="32"/>
        <v>0</v>
      </c>
    </row>
    <row r="322" spans="1:26" x14ac:dyDescent="0.25">
      <c r="A322" s="80">
        <f t="shared" si="33"/>
        <v>307</v>
      </c>
      <c r="B322" s="342">
        <f t="shared" si="25"/>
        <v>0</v>
      </c>
      <c r="C322" s="343"/>
      <c r="D322" s="116"/>
      <c r="E322" s="116"/>
      <c r="F322" s="4"/>
      <c r="G322" s="50"/>
      <c r="H322" s="70"/>
      <c r="I322" s="8"/>
      <c r="J322" s="411"/>
      <c r="K322" s="271" t="str">
        <f t="shared" si="26"/>
        <v xml:space="preserve"> </v>
      </c>
      <c r="L322" s="419"/>
      <c r="N322" s="40">
        <f t="shared" si="27"/>
        <v>0</v>
      </c>
      <c r="O322" s="40">
        <f t="shared" si="28"/>
        <v>0</v>
      </c>
      <c r="Q322" s="40">
        <f t="shared" si="29"/>
        <v>0</v>
      </c>
      <c r="R322" s="40">
        <f t="shared" si="30"/>
        <v>0</v>
      </c>
      <c r="V322" s="412"/>
      <c r="W322" s="9"/>
      <c r="Y322" s="40">
        <f t="shared" si="31"/>
        <v>0</v>
      </c>
      <c r="Z322" s="40">
        <f t="shared" si="32"/>
        <v>0</v>
      </c>
    </row>
    <row r="323" spans="1:26" x14ac:dyDescent="0.25">
      <c r="A323" s="80">
        <f t="shared" si="33"/>
        <v>308</v>
      </c>
      <c r="B323" s="342">
        <f t="shared" si="25"/>
        <v>0</v>
      </c>
      <c r="C323" s="343"/>
      <c r="D323" s="116"/>
      <c r="E323" s="116"/>
      <c r="F323" s="4"/>
      <c r="G323" s="50"/>
      <c r="H323" s="70"/>
      <c r="I323" s="8"/>
      <c r="J323" s="411"/>
      <c r="K323" s="271" t="str">
        <f t="shared" si="26"/>
        <v xml:space="preserve"> </v>
      </c>
      <c r="L323" s="419"/>
      <c r="N323" s="40">
        <f t="shared" si="27"/>
        <v>0</v>
      </c>
      <c r="O323" s="40">
        <f t="shared" si="28"/>
        <v>0</v>
      </c>
      <c r="Q323" s="40">
        <f t="shared" si="29"/>
        <v>0</v>
      </c>
      <c r="R323" s="40">
        <f t="shared" si="30"/>
        <v>0</v>
      </c>
      <c r="V323" s="412"/>
      <c r="W323" s="9"/>
      <c r="Y323" s="40">
        <f t="shared" si="31"/>
        <v>0</v>
      </c>
      <c r="Z323" s="40">
        <f t="shared" si="32"/>
        <v>0</v>
      </c>
    </row>
    <row r="324" spans="1:26" x14ac:dyDescent="0.25">
      <c r="A324" s="80">
        <f t="shared" si="33"/>
        <v>309</v>
      </c>
      <c r="B324" s="342">
        <f t="shared" si="25"/>
        <v>0</v>
      </c>
      <c r="C324" s="343"/>
      <c r="D324" s="116"/>
      <c r="E324" s="116"/>
      <c r="F324" s="4"/>
      <c r="G324" s="50"/>
      <c r="H324" s="70"/>
      <c r="I324" s="8"/>
      <c r="J324" s="411"/>
      <c r="K324" s="271" t="str">
        <f t="shared" si="26"/>
        <v xml:space="preserve"> </v>
      </c>
      <c r="L324" s="419"/>
      <c r="N324" s="40">
        <f t="shared" si="27"/>
        <v>0</v>
      </c>
      <c r="O324" s="40">
        <f t="shared" si="28"/>
        <v>0</v>
      </c>
      <c r="Q324" s="40">
        <f t="shared" si="29"/>
        <v>0</v>
      </c>
      <c r="R324" s="40">
        <f t="shared" si="30"/>
        <v>0</v>
      </c>
      <c r="V324" s="412"/>
      <c r="W324" s="9"/>
      <c r="Y324" s="40">
        <f t="shared" si="31"/>
        <v>0</v>
      </c>
      <c r="Z324" s="40">
        <f t="shared" si="32"/>
        <v>0</v>
      </c>
    </row>
    <row r="325" spans="1:26" x14ac:dyDescent="0.25">
      <c r="A325" s="80">
        <f t="shared" si="33"/>
        <v>310</v>
      </c>
      <c r="B325" s="342">
        <f t="shared" si="25"/>
        <v>0</v>
      </c>
      <c r="C325" s="343"/>
      <c r="D325" s="116"/>
      <c r="E325" s="116"/>
      <c r="F325" s="4"/>
      <c r="G325" s="50"/>
      <c r="H325" s="70"/>
      <c r="I325" s="8"/>
      <c r="J325" s="411"/>
      <c r="K325" s="271" t="str">
        <f t="shared" si="26"/>
        <v xml:space="preserve"> </v>
      </c>
      <c r="L325" s="419"/>
      <c r="N325" s="40">
        <f t="shared" si="27"/>
        <v>0</v>
      </c>
      <c r="O325" s="40">
        <f t="shared" si="28"/>
        <v>0</v>
      </c>
      <c r="Q325" s="40">
        <f t="shared" si="29"/>
        <v>0</v>
      </c>
      <c r="R325" s="40">
        <f t="shared" si="30"/>
        <v>0</v>
      </c>
      <c r="V325" s="412"/>
      <c r="W325" s="9"/>
      <c r="Y325" s="40">
        <f t="shared" si="31"/>
        <v>0</v>
      </c>
      <c r="Z325" s="40">
        <f t="shared" si="32"/>
        <v>0</v>
      </c>
    </row>
    <row r="326" spans="1:26" x14ac:dyDescent="0.25">
      <c r="A326" s="80">
        <f t="shared" si="33"/>
        <v>311</v>
      </c>
      <c r="B326" s="342">
        <f t="shared" si="25"/>
        <v>0</v>
      </c>
      <c r="C326" s="343"/>
      <c r="D326" s="116"/>
      <c r="E326" s="116"/>
      <c r="F326" s="4"/>
      <c r="G326" s="50"/>
      <c r="H326" s="70"/>
      <c r="I326" s="8"/>
      <c r="J326" s="411"/>
      <c r="K326" s="271" t="str">
        <f t="shared" si="26"/>
        <v xml:space="preserve"> </v>
      </c>
      <c r="L326" s="419"/>
      <c r="N326" s="40">
        <f t="shared" si="27"/>
        <v>0</v>
      </c>
      <c r="O326" s="40">
        <f t="shared" si="28"/>
        <v>0</v>
      </c>
      <c r="Q326" s="40">
        <f t="shared" si="29"/>
        <v>0</v>
      </c>
      <c r="R326" s="40">
        <f t="shared" si="30"/>
        <v>0</v>
      </c>
      <c r="V326" s="412"/>
      <c r="W326" s="9"/>
      <c r="Y326" s="40">
        <f t="shared" si="31"/>
        <v>0</v>
      </c>
      <c r="Z326" s="40">
        <f t="shared" si="32"/>
        <v>0</v>
      </c>
    </row>
    <row r="327" spans="1:26" x14ac:dyDescent="0.25">
      <c r="A327" s="80">
        <f t="shared" si="33"/>
        <v>312</v>
      </c>
      <c r="B327" s="342">
        <f t="shared" si="25"/>
        <v>0</v>
      </c>
      <c r="C327" s="343"/>
      <c r="D327" s="116"/>
      <c r="E327" s="116"/>
      <c r="F327" s="4"/>
      <c r="G327" s="50"/>
      <c r="H327" s="70"/>
      <c r="I327" s="8"/>
      <c r="J327" s="411"/>
      <c r="K327" s="271" t="str">
        <f t="shared" si="26"/>
        <v xml:space="preserve"> </v>
      </c>
      <c r="L327" s="419"/>
      <c r="N327" s="40">
        <f t="shared" si="27"/>
        <v>0</v>
      </c>
      <c r="O327" s="40">
        <f t="shared" si="28"/>
        <v>0</v>
      </c>
      <c r="Q327" s="40">
        <f t="shared" si="29"/>
        <v>0</v>
      </c>
      <c r="R327" s="40">
        <f t="shared" si="30"/>
        <v>0</v>
      </c>
      <c r="V327" s="412"/>
      <c r="W327" s="9"/>
      <c r="Y327" s="40">
        <f t="shared" si="31"/>
        <v>0</v>
      </c>
      <c r="Z327" s="40">
        <f t="shared" si="32"/>
        <v>0</v>
      </c>
    </row>
    <row r="328" spans="1:26" x14ac:dyDescent="0.25">
      <c r="A328" s="80">
        <f t="shared" si="33"/>
        <v>313</v>
      </c>
      <c r="B328" s="342">
        <f t="shared" si="25"/>
        <v>0</v>
      </c>
      <c r="C328" s="343"/>
      <c r="D328" s="116"/>
      <c r="E328" s="116"/>
      <c r="F328" s="4"/>
      <c r="G328" s="50"/>
      <c r="H328" s="70"/>
      <c r="I328" s="8"/>
      <c r="J328" s="411"/>
      <c r="K328" s="271" t="str">
        <f t="shared" si="26"/>
        <v xml:space="preserve"> </v>
      </c>
      <c r="L328" s="419"/>
      <c r="N328" s="40">
        <f t="shared" si="27"/>
        <v>0</v>
      </c>
      <c r="O328" s="40">
        <f t="shared" si="28"/>
        <v>0</v>
      </c>
      <c r="Q328" s="40">
        <f t="shared" si="29"/>
        <v>0</v>
      </c>
      <c r="R328" s="40">
        <f t="shared" si="30"/>
        <v>0</v>
      </c>
      <c r="V328" s="412"/>
      <c r="W328" s="9"/>
      <c r="Y328" s="40">
        <f t="shared" si="31"/>
        <v>0</v>
      </c>
      <c r="Z328" s="40">
        <f t="shared" si="32"/>
        <v>0</v>
      </c>
    </row>
    <row r="329" spans="1:26" x14ac:dyDescent="0.25">
      <c r="A329" s="80">
        <f t="shared" si="33"/>
        <v>314</v>
      </c>
      <c r="B329" s="342">
        <f t="shared" si="25"/>
        <v>0</v>
      </c>
      <c r="C329" s="343"/>
      <c r="D329" s="116"/>
      <c r="E329" s="116"/>
      <c r="F329" s="4"/>
      <c r="G329" s="50"/>
      <c r="H329" s="70"/>
      <c r="I329" s="8"/>
      <c r="J329" s="411"/>
      <c r="K329" s="271" t="str">
        <f t="shared" si="26"/>
        <v xml:space="preserve"> </v>
      </c>
      <c r="L329" s="419"/>
      <c r="N329" s="40">
        <f t="shared" si="27"/>
        <v>0</v>
      </c>
      <c r="O329" s="40">
        <f t="shared" si="28"/>
        <v>0</v>
      </c>
      <c r="Q329" s="40">
        <f t="shared" si="29"/>
        <v>0</v>
      </c>
      <c r="R329" s="40">
        <f t="shared" si="30"/>
        <v>0</v>
      </c>
      <c r="V329" s="412"/>
      <c r="W329" s="9"/>
      <c r="Y329" s="40">
        <f t="shared" si="31"/>
        <v>0</v>
      </c>
      <c r="Z329" s="40">
        <f t="shared" si="32"/>
        <v>0</v>
      </c>
    </row>
    <row r="330" spans="1:26" x14ac:dyDescent="0.25">
      <c r="A330" s="80">
        <f t="shared" si="33"/>
        <v>315</v>
      </c>
      <c r="B330" s="342">
        <f t="shared" si="25"/>
        <v>0</v>
      </c>
      <c r="C330" s="343"/>
      <c r="D330" s="116"/>
      <c r="E330" s="116"/>
      <c r="F330" s="4"/>
      <c r="G330" s="50"/>
      <c r="H330" s="70"/>
      <c r="I330" s="8"/>
      <c r="J330" s="411"/>
      <c r="K330" s="271" t="str">
        <f t="shared" si="26"/>
        <v xml:space="preserve"> </v>
      </c>
      <c r="L330" s="419"/>
      <c r="N330" s="40">
        <f t="shared" si="27"/>
        <v>0</v>
      </c>
      <c r="O330" s="40">
        <f t="shared" si="28"/>
        <v>0</v>
      </c>
      <c r="Q330" s="40">
        <f t="shared" si="29"/>
        <v>0</v>
      </c>
      <c r="R330" s="40">
        <f t="shared" si="30"/>
        <v>0</v>
      </c>
      <c r="V330" s="412"/>
      <c r="W330" s="9"/>
      <c r="Y330" s="40">
        <f t="shared" si="31"/>
        <v>0</v>
      </c>
      <c r="Z330" s="40">
        <f t="shared" si="32"/>
        <v>0</v>
      </c>
    </row>
    <row r="331" spans="1:26" x14ac:dyDescent="0.25">
      <c r="A331" s="80">
        <f t="shared" si="33"/>
        <v>316</v>
      </c>
      <c r="B331" s="342">
        <f t="shared" si="25"/>
        <v>0</v>
      </c>
      <c r="C331" s="343"/>
      <c r="D331" s="116"/>
      <c r="E331" s="116"/>
      <c r="F331" s="4"/>
      <c r="G331" s="50"/>
      <c r="H331" s="70"/>
      <c r="I331" s="8"/>
      <c r="J331" s="411"/>
      <c r="K331" s="271" t="str">
        <f t="shared" si="26"/>
        <v xml:space="preserve"> </v>
      </c>
      <c r="L331" s="419"/>
      <c r="N331" s="40">
        <f t="shared" si="27"/>
        <v>0</v>
      </c>
      <c r="O331" s="40">
        <f t="shared" si="28"/>
        <v>0</v>
      </c>
      <c r="Q331" s="40">
        <f t="shared" si="29"/>
        <v>0</v>
      </c>
      <c r="R331" s="40">
        <f t="shared" si="30"/>
        <v>0</v>
      </c>
      <c r="V331" s="412"/>
      <c r="W331" s="9"/>
      <c r="Y331" s="40">
        <f t="shared" si="31"/>
        <v>0</v>
      </c>
      <c r="Z331" s="40">
        <f t="shared" si="32"/>
        <v>0</v>
      </c>
    </row>
    <row r="332" spans="1:26" x14ac:dyDescent="0.25">
      <c r="A332" s="80">
        <f t="shared" si="33"/>
        <v>317</v>
      </c>
      <c r="B332" s="342">
        <f t="shared" si="25"/>
        <v>0</v>
      </c>
      <c r="C332" s="343"/>
      <c r="D332" s="116"/>
      <c r="E332" s="116"/>
      <c r="F332" s="4"/>
      <c r="G332" s="50"/>
      <c r="H332" s="70"/>
      <c r="I332" s="8"/>
      <c r="J332" s="411"/>
      <c r="K332" s="271" t="str">
        <f t="shared" si="26"/>
        <v xml:space="preserve"> </v>
      </c>
      <c r="L332" s="419"/>
      <c r="N332" s="40">
        <f t="shared" si="27"/>
        <v>0</v>
      </c>
      <c r="O332" s="40">
        <f t="shared" si="28"/>
        <v>0</v>
      </c>
      <c r="Q332" s="40">
        <f t="shared" si="29"/>
        <v>0</v>
      </c>
      <c r="R332" s="40">
        <f t="shared" si="30"/>
        <v>0</v>
      </c>
      <c r="V332" s="412"/>
      <c r="W332" s="9"/>
      <c r="Y332" s="40">
        <f t="shared" si="31"/>
        <v>0</v>
      </c>
      <c r="Z332" s="40">
        <f t="shared" si="32"/>
        <v>0</v>
      </c>
    </row>
    <row r="333" spans="1:26" x14ac:dyDescent="0.25">
      <c r="A333" s="80">
        <f t="shared" si="33"/>
        <v>318</v>
      </c>
      <c r="B333" s="342">
        <f t="shared" si="25"/>
        <v>0</v>
      </c>
      <c r="C333" s="343"/>
      <c r="D333" s="116"/>
      <c r="E333" s="116"/>
      <c r="F333" s="4"/>
      <c r="G333" s="50"/>
      <c r="H333" s="70"/>
      <c r="I333" s="8"/>
      <c r="J333" s="411"/>
      <c r="K333" s="271" t="str">
        <f t="shared" si="26"/>
        <v xml:space="preserve"> </v>
      </c>
      <c r="L333" s="419"/>
      <c r="N333" s="40">
        <f t="shared" si="27"/>
        <v>0</v>
      </c>
      <c r="O333" s="40">
        <f t="shared" si="28"/>
        <v>0</v>
      </c>
      <c r="Q333" s="40">
        <f t="shared" si="29"/>
        <v>0</v>
      </c>
      <c r="R333" s="40">
        <f t="shared" si="30"/>
        <v>0</v>
      </c>
      <c r="V333" s="412"/>
      <c r="W333" s="9"/>
      <c r="Y333" s="40">
        <f t="shared" si="31"/>
        <v>0</v>
      </c>
      <c r="Z333" s="40">
        <f t="shared" si="32"/>
        <v>0</v>
      </c>
    </row>
    <row r="334" spans="1:26" x14ac:dyDescent="0.25">
      <c r="A334" s="80">
        <f t="shared" si="33"/>
        <v>319</v>
      </c>
      <c r="B334" s="342">
        <f t="shared" si="25"/>
        <v>0</v>
      </c>
      <c r="C334" s="343"/>
      <c r="D334" s="116"/>
      <c r="E334" s="116"/>
      <c r="F334" s="4"/>
      <c r="G334" s="50"/>
      <c r="H334" s="70"/>
      <c r="I334" s="8"/>
      <c r="J334" s="411"/>
      <c r="K334" s="271" t="str">
        <f t="shared" si="26"/>
        <v xml:space="preserve"> </v>
      </c>
      <c r="L334" s="419"/>
      <c r="N334" s="40">
        <f t="shared" si="27"/>
        <v>0</v>
      </c>
      <c r="O334" s="40">
        <f t="shared" si="28"/>
        <v>0</v>
      </c>
      <c r="Q334" s="40">
        <f t="shared" si="29"/>
        <v>0</v>
      </c>
      <c r="R334" s="40">
        <f t="shared" si="30"/>
        <v>0</v>
      </c>
      <c r="V334" s="412"/>
      <c r="W334" s="9"/>
      <c r="Y334" s="40">
        <f t="shared" si="31"/>
        <v>0</v>
      </c>
      <c r="Z334" s="40">
        <f t="shared" si="32"/>
        <v>0</v>
      </c>
    </row>
    <row r="335" spans="1:26" x14ac:dyDescent="0.25">
      <c r="A335" s="80">
        <f t="shared" si="33"/>
        <v>320</v>
      </c>
      <c r="B335" s="342">
        <f t="shared" si="25"/>
        <v>0</v>
      </c>
      <c r="C335" s="343"/>
      <c r="D335" s="116"/>
      <c r="E335" s="116"/>
      <c r="F335" s="4"/>
      <c r="G335" s="50"/>
      <c r="H335" s="70"/>
      <c r="I335" s="8"/>
      <c r="J335" s="411"/>
      <c r="K335" s="271" t="str">
        <f t="shared" si="26"/>
        <v xml:space="preserve"> </v>
      </c>
      <c r="L335" s="419"/>
      <c r="N335" s="40">
        <f t="shared" si="27"/>
        <v>0</v>
      </c>
      <c r="O335" s="40">
        <f t="shared" si="28"/>
        <v>0</v>
      </c>
      <c r="Q335" s="40">
        <f t="shared" si="29"/>
        <v>0</v>
      </c>
      <c r="R335" s="40">
        <f t="shared" si="30"/>
        <v>0</v>
      </c>
      <c r="V335" s="412"/>
      <c r="W335" s="9"/>
      <c r="Y335" s="40">
        <f t="shared" si="31"/>
        <v>0</v>
      </c>
      <c r="Z335" s="40">
        <f t="shared" si="32"/>
        <v>0</v>
      </c>
    </row>
    <row r="336" spans="1:26" x14ac:dyDescent="0.25">
      <c r="A336" s="80">
        <f t="shared" si="33"/>
        <v>321</v>
      </c>
      <c r="B336" s="342">
        <f t="shared" si="25"/>
        <v>0</v>
      </c>
      <c r="C336" s="343"/>
      <c r="D336" s="116"/>
      <c r="E336" s="116"/>
      <c r="F336" s="4"/>
      <c r="G336" s="50"/>
      <c r="H336" s="70"/>
      <c r="I336" s="8"/>
      <c r="J336" s="411"/>
      <c r="K336" s="271" t="str">
        <f t="shared" si="26"/>
        <v xml:space="preserve"> </v>
      </c>
      <c r="L336" s="419"/>
      <c r="N336" s="40">
        <f t="shared" si="27"/>
        <v>0</v>
      </c>
      <c r="O336" s="40">
        <f t="shared" si="28"/>
        <v>0</v>
      </c>
      <c r="Q336" s="40">
        <f t="shared" si="29"/>
        <v>0</v>
      </c>
      <c r="R336" s="40">
        <f t="shared" si="30"/>
        <v>0</v>
      </c>
      <c r="V336" s="412"/>
      <c r="W336" s="9"/>
      <c r="Y336" s="40">
        <f t="shared" si="31"/>
        <v>0</v>
      </c>
      <c r="Z336" s="40">
        <f t="shared" si="32"/>
        <v>0</v>
      </c>
    </row>
    <row r="337" spans="1:26" x14ac:dyDescent="0.25">
      <c r="A337" s="80">
        <f t="shared" si="33"/>
        <v>322</v>
      </c>
      <c r="B337" s="342">
        <f t="shared" si="25"/>
        <v>0</v>
      </c>
      <c r="C337" s="343"/>
      <c r="D337" s="116"/>
      <c r="E337" s="116"/>
      <c r="F337" s="4"/>
      <c r="G337" s="50"/>
      <c r="H337" s="70"/>
      <c r="I337" s="8"/>
      <c r="J337" s="411"/>
      <c r="K337" s="271" t="str">
        <f t="shared" si="26"/>
        <v xml:space="preserve"> </v>
      </c>
      <c r="L337" s="419"/>
      <c r="N337" s="40">
        <f t="shared" si="27"/>
        <v>0</v>
      </c>
      <c r="O337" s="40">
        <f t="shared" si="28"/>
        <v>0</v>
      </c>
      <c r="Q337" s="40">
        <f t="shared" si="29"/>
        <v>0</v>
      </c>
      <c r="R337" s="40">
        <f t="shared" si="30"/>
        <v>0</v>
      </c>
      <c r="V337" s="412"/>
      <c r="W337" s="9"/>
      <c r="Y337" s="40">
        <f t="shared" si="31"/>
        <v>0</v>
      </c>
      <c r="Z337" s="40">
        <f t="shared" si="32"/>
        <v>0</v>
      </c>
    </row>
    <row r="338" spans="1:26" x14ac:dyDescent="0.25">
      <c r="A338" s="80">
        <f t="shared" si="33"/>
        <v>323</v>
      </c>
      <c r="B338" s="342">
        <f t="shared" si="25"/>
        <v>0</v>
      </c>
      <c r="C338" s="343"/>
      <c r="D338" s="116"/>
      <c r="E338" s="116"/>
      <c r="F338" s="4"/>
      <c r="G338" s="50"/>
      <c r="H338" s="70"/>
      <c r="I338" s="8"/>
      <c r="J338" s="411"/>
      <c r="K338" s="271" t="str">
        <f t="shared" si="26"/>
        <v xml:space="preserve"> </v>
      </c>
      <c r="L338" s="419"/>
      <c r="N338" s="40">
        <f t="shared" si="27"/>
        <v>0</v>
      </c>
      <c r="O338" s="40">
        <f t="shared" si="28"/>
        <v>0</v>
      </c>
      <c r="Q338" s="40">
        <f t="shared" si="29"/>
        <v>0</v>
      </c>
      <c r="R338" s="40">
        <f t="shared" si="30"/>
        <v>0</v>
      </c>
      <c r="V338" s="412"/>
      <c r="W338" s="9"/>
      <c r="Y338" s="40">
        <f t="shared" si="31"/>
        <v>0</v>
      </c>
      <c r="Z338" s="40">
        <f t="shared" si="32"/>
        <v>0</v>
      </c>
    </row>
    <row r="339" spans="1:26" x14ac:dyDescent="0.25">
      <c r="A339" s="80">
        <f t="shared" si="33"/>
        <v>324</v>
      </c>
      <c r="B339" s="342">
        <f t="shared" si="25"/>
        <v>0</v>
      </c>
      <c r="C339" s="343"/>
      <c r="D339" s="116"/>
      <c r="E339" s="116"/>
      <c r="F339" s="4"/>
      <c r="G339" s="50"/>
      <c r="H339" s="70"/>
      <c r="I339" s="8"/>
      <c r="J339" s="411"/>
      <c r="K339" s="271" t="str">
        <f t="shared" si="26"/>
        <v xml:space="preserve"> </v>
      </c>
      <c r="L339" s="419"/>
      <c r="N339" s="40">
        <f t="shared" si="27"/>
        <v>0</v>
      </c>
      <c r="O339" s="40">
        <f t="shared" si="28"/>
        <v>0</v>
      </c>
      <c r="Q339" s="40">
        <f t="shared" si="29"/>
        <v>0</v>
      </c>
      <c r="R339" s="40">
        <f t="shared" si="30"/>
        <v>0</v>
      </c>
      <c r="V339" s="412"/>
      <c r="W339" s="9"/>
      <c r="Y339" s="40">
        <f t="shared" si="31"/>
        <v>0</v>
      </c>
      <c r="Z339" s="40">
        <f t="shared" si="32"/>
        <v>0</v>
      </c>
    </row>
    <row r="340" spans="1:26" x14ac:dyDescent="0.25">
      <c r="A340" s="80">
        <f t="shared" si="33"/>
        <v>325</v>
      </c>
      <c r="B340" s="342">
        <f t="shared" si="25"/>
        <v>0</v>
      </c>
      <c r="C340" s="343"/>
      <c r="D340" s="116"/>
      <c r="E340" s="116"/>
      <c r="F340" s="4"/>
      <c r="G340" s="50"/>
      <c r="H340" s="70"/>
      <c r="I340" s="8"/>
      <c r="J340" s="411"/>
      <c r="K340" s="271" t="str">
        <f t="shared" si="26"/>
        <v xml:space="preserve"> </v>
      </c>
      <c r="L340" s="419"/>
      <c r="N340" s="40">
        <f t="shared" si="27"/>
        <v>0</v>
      </c>
      <c r="O340" s="40">
        <f t="shared" si="28"/>
        <v>0</v>
      </c>
      <c r="Q340" s="40">
        <f t="shared" si="29"/>
        <v>0</v>
      </c>
      <c r="R340" s="40">
        <f t="shared" si="30"/>
        <v>0</v>
      </c>
      <c r="V340" s="412"/>
      <c r="W340" s="9"/>
      <c r="Y340" s="40">
        <f t="shared" si="31"/>
        <v>0</v>
      </c>
      <c r="Z340" s="40">
        <f t="shared" si="32"/>
        <v>0</v>
      </c>
    </row>
    <row r="341" spans="1:26" x14ac:dyDescent="0.25">
      <c r="A341" s="80">
        <f t="shared" si="33"/>
        <v>326</v>
      </c>
      <c r="B341" s="342">
        <f t="shared" si="25"/>
        <v>0</v>
      </c>
      <c r="C341" s="343"/>
      <c r="D341" s="116"/>
      <c r="E341" s="116"/>
      <c r="F341" s="4"/>
      <c r="G341" s="50"/>
      <c r="H341" s="70"/>
      <c r="I341" s="8"/>
      <c r="J341" s="411"/>
      <c r="K341" s="271" t="str">
        <f t="shared" si="26"/>
        <v xml:space="preserve"> </v>
      </c>
      <c r="L341" s="419"/>
      <c r="N341" s="40">
        <f t="shared" si="27"/>
        <v>0</v>
      </c>
      <c r="O341" s="40">
        <f t="shared" si="28"/>
        <v>0</v>
      </c>
      <c r="Q341" s="40">
        <f t="shared" si="29"/>
        <v>0</v>
      </c>
      <c r="R341" s="40">
        <f t="shared" si="30"/>
        <v>0</v>
      </c>
      <c r="V341" s="412"/>
      <c r="W341" s="9"/>
      <c r="Y341" s="40">
        <f t="shared" si="31"/>
        <v>0</v>
      </c>
      <c r="Z341" s="40">
        <f t="shared" si="32"/>
        <v>0</v>
      </c>
    </row>
    <row r="342" spans="1:26" x14ac:dyDescent="0.25">
      <c r="A342" s="80">
        <f t="shared" si="33"/>
        <v>327</v>
      </c>
      <c r="B342" s="342">
        <f t="shared" si="25"/>
        <v>0</v>
      </c>
      <c r="C342" s="343"/>
      <c r="D342" s="116"/>
      <c r="E342" s="116"/>
      <c r="F342" s="4"/>
      <c r="G342" s="50"/>
      <c r="H342" s="70"/>
      <c r="I342" s="8"/>
      <c r="J342" s="411"/>
      <c r="K342" s="271" t="str">
        <f t="shared" si="26"/>
        <v xml:space="preserve"> </v>
      </c>
      <c r="L342" s="419"/>
      <c r="N342" s="40">
        <f t="shared" si="27"/>
        <v>0</v>
      </c>
      <c r="O342" s="40">
        <f t="shared" si="28"/>
        <v>0</v>
      </c>
      <c r="Q342" s="40">
        <f t="shared" si="29"/>
        <v>0</v>
      </c>
      <c r="R342" s="40">
        <f t="shared" si="30"/>
        <v>0</v>
      </c>
      <c r="V342" s="412"/>
      <c r="W342" s="9"/>
      <c r="Y342" s="40">
        <f t="shared" si="31"/>
        <v>0</v>
      </c>
      <c r="Z342" s="40">
        <f t="shared" si="32"/>
        <v>0</v>
      </c>
    </row>
    <row r="343" spans="1:26" x14ac:dyDescent="0.25">
      <c r="A343" s="80">
        <f t="shared" si="33"/>
        <v>328</v>
      </c>
      <c r="B343" s="342">
        <f t="shared" si="25"/>
        <v>0</v>
      </c>
      <c r="C343" s="343"/>
      <c r="D343" s="116"/>
      <c r="E343" s="116"/>
      <c r="F343" s="4"/>
      <c r="G343" s="50"/>
      <c r="H343" s="70"/>
      <c r="I343" s="8"/>
      <c r="J343" s="411"/>
      <c r="K343" s="271" t="str">
        <f t="shared" si="26"/>
        <v xml:space="preserve"> </v>
      </c>
      <c r="L343" s="419"/>
      <c r="N343" s="40">
        <f t="shared" si="27"/>
        <v>0</v>
      </c>
      <c r="O343" s="40">
        <f t="shared" si="28"/>
        <v>0</v>
      </c>
      <c r="Q343" s="40">
        <f t="shared" si="29"/>
        <v>0</v>
      </c>
      <c r="R343" s="40">
        <f t="shared" si="30"/>
        <v>0</v>
      </c>
      <c r="V343" s="412"/>
      <c r="W343" s="9"/>
      <c r="Y343" s="40">
        <f t="shared" si="31"/>
        <v>0</v>
      </c>
      <c r="Z343" s="40">
        <f t="shared" si="32"/>
        <v>0</v>
      </c>
    </row>
    <row r="344" spans="1:26" x14ac:dyDescent="0.25">
      <c r="A344" s="80">
        <f t="shared" si="33"/>
        <v>329</v>
      </c>
      <c r="B344" s="342">
        <f t="shared" si="25"/>
        <v>0</v>
      </c>
      <c r="C344" s="343"/>
      <c r="D344" s="116"/>
      <c r="E344" s="116"/>
      <c r="F344" s="4"/>
      <c r="G344" s="50"/>
      <c r="H344" s="70"/>
      <c r="I344" s="8"/>
      <c r="J344" s="411"/>
      <c r="K344" s="271" t="str">
        <f t="shared" si="26"/>
        <v xml:space="preserve"> </v>
      </c>
      <c r="L344" s="419"/>
      <c r="N344" s="40">
        <f t="shared" si="27"/>
        <v>0</v>
      </c>
      <c r="O344" s="40">
        <f t="shared" si="28"/>
        <v>0</v>
      </c>
      <c r="Q344" s="40">
        <f t="shared" si="29"/>
        <v>0</v>
      </c>
      <c r="R344" s="40">
        <f t="shared" si="30"/>
        <v>0</v>
      </c>
      <c r="V344" s="412"/>
      <c r="W344" s="9"/>
      <c r="Y344" s="40">
        <f t="shared" si="31"/>
        <v>0</v>
      </c>
      <c r="Z344" s="40">
        <f t="shared" si="32"/>
        <v>0</v>
      </c>
    </row>
    <row r="345" spans="1:26" x14ac:dyDescent="0.25">
      <c r="A345" s="80">
        <f t="shared" si="33"/>
        <v>330</v>
      </c>
      <c r="B345" s="342">
        <f t="shared" si="25"/>
        <v>0</v>
      </c>
      <c r="C345" s="343"/>
      <c r="D345" s="116"/>
      <c r="E345" s="116"/>
      <c r="F345" s="4"/>
      <c r="G345" s="50"/>
      <c r="H345" s="70"/>
      <c r="I345" s="8"/>
      <c r="J345" s="411"/>
      <c r="K345" s="271" t="str">
        <f t="shared" si="26"/>
        <v xml:space="preserve"> </v>
      </c>
      <c r="L345" s="419"/>
      <c r="N345" s="40">
        <f t="shared" si="27"/>
        <v>0</v>
      </c>
      <c r="O345" s="40">
        <f t="shared" si="28"/>
        <v>0</v>
      </c>
      <c r="Q345" s="40">
        <f t="shared" si="29"/>
        <v>0</v>
      </c>
      <c r="R345" s="40">
        <f t="shared" si="30"/>
        <v>0</v>
      </c>
      <c r="V345" s="412"/>
      <c r="W345" s="9"/>
      <c r="Y345" s="40">
        <f t="shared" si="31"/>
        <v>0</v>
      </c>
      <c r="Z345" s="40">
        <f t="shared" si="32"/>
        <v>0</v>
      </c>
    </row>
    <row r="346" spans="1:26" x14ac:dyDescent="0.25">
      <c r="A346" s="80">
        <f t="shared" si="33"/>
        <v>331</v>
      </c>
      <c r="B346" s="342">
        <f t="shared" si="25"/>
        <v>0</v>
      </c>
      <c r="C346" s="343"/>
      <c r="D346" s="116"/>
      <c r="E346" s="116"/>
      <c r="F346" s="4"/>
      <c r="G346" s="50"/>
      <c r="H346" s="70"/>
      <c r="I346" s="8"/>
      <c r="J346" s="411"/>
      <c r="K346" s="271" t="str">
        <f t="shared" si="26"/>
        <v xml:space="preserve"> </v>
      </c>
      <c r="L346" s="419"/>
      <c r="N346" s="40">
        <f t="shared" si="27"/>
        <v>0</v>
      </c>
      <c r="O346" s="40">
        <f t="shared" si="28"/>
        <v>0</v>
      </c>
      <c r="Q346" s="40">
        <f t="shared" si="29"/>
        <v>0</v>
      </c>
      <c r="R346" s="40">
        <f t="shared" si="30"/>
        <v>0</v>
      </c>
      <c r="V346" s="412"/>
      <c r="W346" s="9"/>
      <c r="Y346" s="40">
        <f t="shared" si="31"/>
        <v>0</v>
      </c>
      <c r="Z346" s="40">
        <f t="shared" si="32"/>
        <v>0</v>
      </c>
    </row>
    <row r="347" spans="1:26" x14ac:dyDescent="0.25">
      <c r="A347" s="80">
        <f t="shared" si="33"/>
        <v>332</v>
      </c>
      <c r="B347" s="342">
        <f t="shared" si="25"/>
        <v>0</v>
      </c>
      <c r="C347" s="343"/>
      <c r="D347" s="116"/>
      <c r="E347" s="116"/>
      <c r="F347" s="4"/>
      <c r="G347" s="50"/>
      <c r="H347" s="70"/>
      <c r="I347" s="8"/>
      <c r="J347" s="411"/>
      <c r="K347" s="271" t="str">
        <f t="shared" si="26"/>
        <v xml:space="preserve"> </v>
      </c>
      <c r="L347" s="419"/>
      <c r="N347" s="40">
        <f t="shared" si="27"/>
        <v>0</v>
      </c>
      <c r="O347" s="40">
        <f t="shared" si="28"/>
        <v>0</v>
      </c>
      <c r="Q347" s="40">
        <f t="shared" si="29"/>
        <v>0</v>
      </c>
      <c r="R347" s="40">
        <f t="shared" si="30"/>
        <v>0</v>
      </c>
      <c r="V347" s="412"/>
      <c r="W347" s="9"/>
      <c r="Y347" s="40">
        <f t="shared" si="31"/>
        <v>0</v>
      </c>
      <c r="Z347" s="40">
        <f t="shared" si="32"/>
        <v>0</v>
      </c>
    </row>
    <row r="348" spans="1:26" x14ac:dyDescent="0.25">
      <c r="A348" s="80">
        <f t="shared" si="33"/>
        <v>333</v>
      </c>
      <c r="B348" s="342">
        <f t="shared" si="25"/>
        <v>0</v>
      </c>
      <c r="C348" s="343"/>
      <c r="D348" s="116"/>
      <c r="E348" s="116"/>
      <c r="F348" s="4"/>
      <c r="G348" s="50"/>
      <c r="H348" s="70"/>
      <c r="I348" s="8"/>
      <c r="J348" s="411"/>
      <c r="K348" s="271" t="str">
        <f t="shared" si="26"/>
        <v xml:space="preserve"> </v>
      </c>
      <c r="L348" s="419"/>
      <c r="N348" s="40">
        <f t="shared" si="27"/>
        <v>0</v>
      </c>
      <c r="O348" s="40">
        <f t="shared" si="28"/>
        <v>0</v>
      </c>
      <c r="Q348" s="40">
        <f t="shared" si="29"/>
        <v>0</v>
      </c>
      <c r="R348" s="40">
        <f t="shared" si="30"/>
        <v>0</v>
      </c>
      <c r="V348" s="412"/>
      <c r="W348" s="9"/>
      <c r="Y348" s="40">
        <f t="shared" si="31"/>
        <v>0</v>
      </c>
      <c r="Z348" s="40">
        <f t="shared" si="32"/>
        <v>0</v>
      </c>
    </row>
    <row r="349" spans="1:26" x14ac:dyDescent="0.25">
      <c r="A349" s="80">
        <f t="shared" si="33"/>
        <v>334</v>
      </c>
      <c r="B349" s="342">
        <f t="shared" si="25"/>
        <v>0</v>
      </c>
      <c r="C349" s="343"/>
      <c r="D349" s="116"/>
      <c r="E349" s="116"/>
      <c r="F349" s="4"/>
      <c r="G349" s="50"/>
      <c r="H349" s="70"/>
      <c r="I349" s="8"/>
      <c r="J349" s="411"/>
      <c r="K349" s="271" t="str">
        <f t="shared" si="26"/>
        <v xml:space="preserve"> </v>
      </c>
      <c r="L349" s="419"/>
      <c r="N349" s="40">
        <f t="shared" si="27"/>
        <v>0</v>
      </c>
      <c r="O349" s="40">
        <f t="shared" si="28"/>
        <v>0</v>
      </c>
      <c r="Q349" s="40">
        <f t="shared" si="29"/>
        <v>0</v>
      </c>
      <c r="R349" s="40">
        <f t="shared" si="30"/>
        <v>0</v>
      </c>
      <c r="V349" s="412"/>
      <c r="W349" s="9"/>
      <c r="Y349" s="40">
        <f t="shared" si="31"/>
        <v>0</v>
      </c>
      <c r="Z349" s="40">
        <f t="shared" si="32"/>
        <v>0</v>
      </c>
    </row>
    <row r="350" spans="1:26" x14ac:dyDescent="0.25">
      <c r="A350" s="80">
        <f t="shared" si="33"/>
        <v>335</v>
      </c>
      <c r="B350" s="342">
        <f t="shared" si="25"/>
        <v>0</v>
      </c>
      <c r="C350" s="343"/>
      <c r="D350" s="116"/>
      <c r="E350" s="116"/>
      <c r="F350" s="4"/>
      <c r="G350" s="50"/>
      <c r="H350" s="70"/>
      <c r="I350" s="8"/>
      <c r="J350" s="411"/>
      <c r="K350" s="271" t="str">
        <f t="shared" si="26"/>
        <v xml:space="preserve"> </v>
      </c>
      <c r="L350" s="419"/>
      <c r="N350" s="40">
        <f t="shared" si="27"/>
        <v>0</v>
      </c>
      <c r="O350" s="40">
        <f t="shared" si="28"/>
        <v>0</v>
      </c>
      <c r="Q350" s="40">
        <f t="shared" si="29"/>
        <v>0</v>
      </c>
      <c r="R350" s="40">
        <f t="shared" si="30"/>
        <v>0</v>
      </c>
      <c r="V350" s="412"/>
      <c r="W350" s="9"/>
      <c r="Y350" s="40">
        <f t="shared" si="31"/>
        <v>0</v>
      </c>
      <c r="Z350" s="40">
        <f t="shared" si="32"/>
        <v>0</v>
      </c>
    </row>
    <row r="351" spans="1:26" x14ac:dyDescent="0.25">
      <c r="A351" s="80">
        <f t="shared" si="33"/>
        <v>336</v>
      </c>
      <c r="B351" s="342">
        <f t="shared" si="25"/>
        <v>0</v>
      </c>
      <c r="C351" s="343"/>
      <c r="D351" s="116"/>
      <c r="E351" s="116"/>
      <c r="F351" s="4"/>
      <c r="G351" s="50"/>
      <c r="H351" s="70"/>
      <c r="I351" s="8"/>
      <c r="J351" s="411"/>
      <c r="K351" s="271" t="str">
        <f t="shared" si="26"/>
        <v xml:space="preserve"> </v>
      </c>
      <c r="L351" s="419"/>
      <c r="N351" s="40">
        <f t="shared" si="27"/>
        <v>0</v>
      </c>
      <c r="O351" s="40">
        <f t="shared" si="28"/>
        <v>0</v>
      </c>
      <c r="Q351" s="40">
        <f t="shared" si="29"/>
        <v>0</v>
      </c>
      <c r="R351" s="40">
        <f t="shared" si="30"/>
        <v>0</v>
      </c>
      <c r="V351" s="412"/>
      <c r="W351" s="9"/>
      <c r="Y351" s="40">
        <f t="shared" si="31"/>
        <v>0</v>
      </c>
      <c r="Z351" s="40">
        <f t="shared" si="32"/>
        <v>0</v>
      </c>
    </row>
    <row r="352" spans="1:26" x14ac:dyDescent="0.25">
      <c r="A352" s="80">
        <f t="shared" si="33"/>
        <v>337</v>
      </c>
      <c r="B352" s="342">
        <f t="shared" si="25"/>
        <v>0</v>
      </c>
      <c r="C352" s="343"/>
      <c r="D352" s="116"/>
      <c r="E352" s="116"/>
      <c r="F352" s="4"/>
      <c r="G352" s="50"/>
      <c r="H352" s="70"/>
      <c r="I352" s="8"/>
      <c r="J352" s="411"/>
      <c r="K352" s="271" t="str">
        <f t="shared" si="26"/>
        <v xml:space="preserve"> </v>
      </c>
      <c r="L352" s="419"/>
      <c r="N352" s="40">
        <f t="shared" si="27"/>
        <v>0</v>
      </c>
      <c r="O352" s="40">
        <f t="shared" si="28"/>
        <v>0</v>
      </c>
      <c r="Q352" s="40">
        <f t="shared" si="29"/>
        <v>0</v>
      </c>
      <c r="R352" s="40">
        <f t="shared" si="30"/>
        <v>0</v>
      </c>
      <c r="V352" s="412"/>
      <c r="W352" s="9"/>
      <c r="Y352" s="40">
        <f t="shared" si="31"/>
        <v>0</v>
      </c>
      <c r="Z352" s="40">
        <f t="shared" si="32"/>
        <v>0</v>
      </c>
    </row>
    <row r="353" spans="1:26" x14ac:dyDescent="0.25">
      <c r="A353" s="80">
        <f t="shared" si="33"/>
        <v>338</v>
      </c>
      <c r="B353" s="342">
        <f t="shared" si="25"/>
        <v>0</v>
      </c>
      <c r="C353" s="343"/>
      <c r="D353" s="116"/>
      <c r="E353" s="116"/>
      <c r="F353" s="4"/>
      <c r="G353" s="50"/>
      <c r="H353" s="70"/>
      <c r="I353" s="8"/>
      <c r="J353" s="411"/>
      <c r="K353" s="271" t="str">
        <f t="shared" si="26"/>
        <v xml:space="preserve"> </v>
      </c>
      <c r="L353" s="419"/>
      <c r="N353" s="40">
        <f t="shared" si="27"/>
        <v>0</v>
      </c>
      <c r="O353" s="40">
        <f t="shared" si="28"/>
        <v>0</v>
      </c>
      <c r="Q353" s="40">
        <f t="shared" si="29"/>
        <v>0</v>
      </c>
      <c r="R353" s="40">
        <f t="shared" si="30"/>
        <v>0</v>
      </c>
      <c r="V353" s="412"/>
      <c r="W353" s="9"/>
      <c r="Y353" s="40">
        <f t="shared" si="31"/>
        <v>0</v>
      </c>
      <c r="Z353" s="40">
        <f t="shared" si="32"/>
        <v>0</v>
      </c>
    </row>
    <row r="354" spans="1:26" x14ac:dyDescent="0.25">
      <c r="A354" s="80">
        <f t="shared" si="33"/>
        <v>339</v>
      </c>
      <c r="B354" s="342">
        <f t="shared" si="25"/>
        <v>0</v>
      </c>
      <c r="C354" s="343"/>
      <c r="D354" s="116"/>
      <c r="E354" s="116"/>
      <c r="F354" s="4"/>
      <c r="G354" s="50"/>
      <c r="H354" s="70"/>
      <c r="I354" s="8"/>
      <c r="J354" s="411"/>
      <c r="K354" s="271" t="str">
        <f t="shared" si="26"/>
        <v xml:space="preserve"> </v>
      </c>
      <c r="L354" s="419"/>
      <c r="N354" s="40">
        <f t="shared" si="27"/>
        <v>0</v>
      </c>
      <c r="O354" s="40">
        <f t="shared" si="28"/>
        <v>0</v>
      </c>
      <c r="Q354" s="40">
        <f t="shared" si="29"/>
        <v>0</v>
      </c>
      <c r="R354" s="40">
        <f t="shared" si="30"/>
        <v>0</v>
      </c>
      <c r="V354" s="412"/>
      <c r="W354" s="9"/>
      <c r="Y354" s="40">
        <f t="shared" si="31"/>
        <v>0</v>
      </c>
      <c r="Z354" s="40">
        <f t="shared" si="32"/>
        <v>0</v>
      </c>
    </row>
    <row r="355" spans="1:26" x14ac:dyDescent="0.25">
      <c r="A355" s="80">
        <f t="shared" si="33"/>
        <v>340</v>
      </c>
      <c r="B355" s="342">
        <f t="shared" si="25"/>
        <v>0</v>
      </c>
      <c r="C355" s="343"/>
      <c r="D355" s="116"/>
      <c r="E355" s="116"/>
      <c r="F355" s="4"/>
      <c r="G355" s="50"/>
      <c r="H355" s="70"/>
      <c r="I355" s="8"/>
      <c r="J355" s="411"/>
      <c r="K355" s="271" t="str">
        <f t="shared" si="26"/>
        <v xml:space="preserve"> </v>
      </c>
      <c r="L355" s="419"/>
      <c r="N355" s="40">
        <f t="shared" si="27"/>
        <v>0</v>
      </c>
      <c r="O355" s="40">
        <f t="shared" si="28"/>
        <v>0</v>
      </c>
      <c r="Q355" s="40">
        <f t="shared" si="29"/>
        <v>0</v>
      </c>
      <c r="R355" s="40">
        <f t="shared" si="30"/>
        <v>0</v>
      </c>
      <c r="V355" s="412"/>
      <c r="W355" s="9"/>
      <c r="Y355" s="40">
        <f t="shared" si="31"/>
        <v>0</v>
      </c>
      <c r="Z355" s="40">
        <f t="shared" si="32"/>
        <v>0</v>
      </c>
    </row>
    <row r="356" spans="1:26" x14ac:dyDescent="0.25">
      <c r="A356" s="80">
        <f t="shared" si="33"/>
        <v>341</v>
      </c>
      <c r="B356" s="342">
        <f t="shared" si="25"/>
        <v>0</v>
      </c>
      <c r="C356" s="343"/>
      <c r="D356" s="116"/>
      <c r="E356" s="116"/>
      <c r="F356" s="4"/>
      <c r="G356" s="50"/>
      <c r="H356" s="70"/>
      <c r="I356" s="8"/>
      <c r="J356" s="411"/>
      <c r="K356" s="271" t="str">
        <f t="shared" si="26"/>
        <v xml:space="preserve"> </v>
      </c>
      <c r="L356" s="419"/>
      <c r="N356" s="40">
        <f t="shared" si="27"/>
        <v>0</v>
      </c>
      <c r="O356" s="40">
        <f t="shared" si="28"/>
        <v>0</v>
      </c>
      <c r="Q356" s="40">
        <f t="shared" si="29"/>
        <v>0</v>
      </c>
      <c r="R356" s="40">
        <f t="shared" si="30"/>
        <v>0</v>
      </c>
      <c r="V356" s="412"/>
      <c r="W356" s="9"/>
      <c r="Y356" s="40">
        <f t="shared" si="31"/>
        <v>0</v>
      </c>
      <c r="Z356" s="40">
        <f t="shared" si="32"/>
        <v>0</v>
      </c>
    </row>
    <row r="357" spans="1:26" x14ac:dyDescent="0.25">
      <c r="A357" s="80">
        <f t="shared" si="8"/>
        <v>342</v>
      </c>
      <c r="B357" s="342">
        <f t="shared" si="25"/>
        <v>0</v>
      </c>
      <c r="C357" s="343"/>
      <c r="D357" s="116"/>
      <c r="E357" s="116"/>
      <c r="F357" s="4"/>
      <c r="G357" s="50"/>
      <c r="H357" s="70"/>
      <c r="I357" s="8"/>
      <c r="J357" s="411"/>
      <c r="K357" s="271" t="str">
        <f t="shared" si="26"/>
        <v xml:space="preserve"> </v>
      </c>
      <c r="L357" s="419"/>
      <c r="N357" s="40">
        <f t="shared" si="27"/>
        <v>0</v>
      </c>
      <c r="O357" s="40">
        <f t="shared" si="28"/>
        <v>0</v>
      </c>
      <c r="Q357" s="40">
        <f t="shared" si="29"/>
        <v>0</v>
      </c>
      <c r="R357" s="40">
        <f t="shared" si="30"/>
        <v>0</v>
      </c>
      <c r="V357" s="412"/>
      <c r="W357" s="9"/>
      <c r="Y357" s="40">
        <f t="shared" si="31"/>
        <v>0</v>
      </c>
      <c r="Z357" s="40">
        <f t="shared" si="32"/>
        <v>0</v>
      </c>
    </row>
    <row r="358" spans="1:26" x14ac:dyDescent="0.25">
      <c r="A358" s="80">
        <f t="shared" si="8"/>
        <v>343</v>
      </c>
      <c r="B358" s="342">
        <f t="shared" si="25"/>
        <v>0</v>
      </c>
      <c r="C358" s="343"/>
      <c r="D358" s="116"/>
      <c r="E358" s="116"/>
      <c r="F358" s="4"/>
      <c r="G358" s="50"/>
      <c r="H358" s="70"/>
      <c r="I358" s="8"/>
      <c r="J358" s="411"/>
      <c r="K358" s="271" t="str">
        <f t="shared" si="26"/>
        <v xml:space="preserve"> </v>
      </c>
      <c r="L358" s="419"/>
      <c r="N358" s="40">
        <f t="shared" si="27"/>
        <v>0</v>
      </c>
      <c r="O358" s="40">
        <f t="shared" si="28"/>
        <v>0</v>
      </c>
      <c r="Q358" s="40">
        <f t="shared" si="29"/>
        <v>0</v>
      </c>
      <c r="R358" s="40">
        <f t="shared" si="30"/>
        <v>0</v>
      </c>
      <c r="V358" s="412"/>
      <c r="W358" s="9"/>
      <c r="Y358" s="40">
        <f t="shared" si="31"/>
        <v>0</v>
      </c>
      <c r="Z358" s="40">
        <f t="shared" si="32"/>
        <v>0</v>
      </c>
    </row>
    <row r="359" spans="1:26" x14ac:dyDescent="0.25">
      <c r="A359" s="80">
        <f t="shared" si="8"/>
        <v>344</v>
      </c>
      <c r="B359" s="342">
        <f t="shared" si="25"/>
        <v>0</v>
      </c>
      <c r="C359" s="343"/>
      <c r="D359" s="116"/>
      <c r="E359" s="116"/>
      <c r="F359" s="4"/>
      <c r="G359" s="50"/>
      <c r="H359" s="70"/>
      <c r="I359" s="8"/>
      <c r="J359" s="411"/>
      <c r="K359" s="271" t="str">
        <f t="shared" si="26"/>
        <v xml:space="preserve"> </v>
      </c>
      <c r="L359" s="419"/>
      <c r="N359" s="40">
        <f t="shared" si="27"/>
        <v>0</v>
      </c>
      <c r="O359" s="40">
        <f t="shared" si="28"/>
        <v>0</v>
      </c>
      <c r="Q359" s="40">
        <f t="shared" si="29"/>
        <v>0</v>
      </c>
      <c r="R359" s="40">
        <f t="shared" si="30"/>
        <v>0</v>
      </c>
      <c r="V359" s="412"/>
      <c r="W359" s="9"/>
      <c r="Y359" s="40">
        <f t="shared" si="31"/>
        <v>0</v>
      </c>
      <c r="Z359" s="40">
        <f t="shared" si="32"/>
        <v>0</v>
      </c>
    </row>
    <row r="360" spans="1:26" x14ac:dyDescent="0.25">
      <c r="A360" s="80">
        <f t="shared" ref="A360:A459" si="34">ROW()-Q1cline</f>
        <v>345</v>
      </c>
      <c r="B360" s="342">
        <f t="shared" si="25"/>
        <v>0</v>
      </c>
      <c r="C360" s="343"/>
      <c r="D360" s="116"/>
      <c r="E360" s="116"/>
      <c r="F360" s="4"/>
      <c r="G360" s="50"/>
      <c r="H360" s="70"/>
      <c r="I360" s="8"/>
      <c r="J360" s="411"/>
      <c r="K360" s="271" t="str">
        <f t="shared" si="26"/>
        <v xml:space="preserve"> </v>
      </c>
      <c r="L360" s="419"/>
      <c r="N360" s="40">
        <f t="shared" si="27"/>
        <v>0</v>
      </c>
      <c r="O360" s="40">
        <f t="shared" si="28"/>
        <v>0</v>
      </c>
      <c r="Q360" s="40">
        <f t="shared" si="29"/>
        <v>0</v>
      </c>
      <c r="R360" s="40">
        <f t="shared" si="30"/>
        <v>0</v>
      </c>
      <c r="V360" s="412"/>
      <c r="W360" s="9"/>
      <c r="Y360" s="40">
        <f t="shared" si="31"/>
        <v>0</v>
      </c>
      <c r="Z360" s="40">
        <f t="shared" si="32"/>
        <v>0</v>
      </c>
    </row>
    <row r="361" spans="1:26" x14ac:dyDescent="0.25">
      <c r="A361" s="80">
        <f t="shared" si="34"/>
        <v>346</v>
      </c>
      <c r="B361" s="342">
        <f t="shared" si="25"/>
        <v>0</v>
      </c>
      <c r="C361" s="343"/>
      <c r="D361" s="116"/>
      <c r="E361" s="116"/>
      <c r="F361" s="4"/>
      <c r="G361" s="50"/>
      <c r="H361" s="70"/>
      <c r="I361" s="8"/>
      <c r="J361" s="411"/>
      <c r="K361" s="271" t="str">
        <f t="shared" si="26"/>
        <v xml:space="preserve"> </v>
      </c>
      <c r="L361" s="419"/>
      <c r="N361" s="40">
        <f t="shared" si="27"/>
        <v>0</v>
      </c>
      <c r="O361" s="40">
        <f t="shared" si="28"/>
        <v>0</v>
      </c>
      <c r="Q361" s="40">
        <f t="shared" si="29"/>
        <v>0</v>
      </c>
      <c r="R361" s="40">
        <f t="shared" si="30"/>
        <v>0</v>
      </c>
      <c r="V361" s="412"/>
      <c r="W361" s="9"/>
      <c r="Y361" s="40">
        <f t="shared" si="31"/>
        <v>0</v>
      </c>
      <c r="Z361" s="40">
        <f t="shared" si="32"/>
        <v>0</v>
      </c>
    </row>
    <row r="362" spans="1:26" x14ac:dyDescent="0.25">
      <c r="A362" s="80">
        <f t="shared" si="34"/>
        <v>347</v>
      </c>
      <c r="B362" s="342">
        <f t="shared" si="25"/>
        <v>0</v>
      </c>
      <c r="C362" s="343"/>
      <c r="D362" s="116"/>
      <c r="E362" s="116"/>
      <c r="F362" s="4"/>
      <c r="G362" s="50"/>
      <c r="H362" s="70"/>
      <c r="I362" s="8"/>
      <c r="J362" s="411"/>
      <c r="K362" s="271" t="str">
        <f t="shared" si="26"/>
        <v xml:space="preserve"> </v>
      </c>
      <c r="L362" s="419"/>
      <c r="N362" s="40">
        <f t="shared" si="27"/>
        <v>0</v>
      </c>
      <c r="O362" s="40">
        <f t="shared" si="28"/>
        <v>0</v>
      </c>
      <c r="Q362" s="40">
        <f t="shared" si="29"/>
        <v>0</v>
      </c>
      <c r="R362" s="40">
        <f t="shared" si="30"/>
        <v>0</v>
      </c>
      <c r="V362" s="412"/>
      <c r="W362" s="9"/>
      <c r="Y362" s="40">
        <f t="shared" si="31"/>
        <v>0</v>
      </c>
      <c r="Z362" s="40">
        <f t="shared" si="32"/>
        <v>0</v>
      </c>
    </row>
    <row r="363" spans="1:26" x14ac:dyDescent="0.25">
      <c r="A363" s="80">
        <f t="shared" si="34"/>
        <v>348</v>
      </c>
      <c r="B363" s="342">
        <f t="shared" si="25"/>
        <v>0</v>
      </c>
      <c r="C363" s="343"/>
      <c r="D363" s="116"/>
      <c r="E363" s="116"/>
      <c r="F363" s="4"/>
      <c r="G363" s="50"/>
      <c r="H363" s="70"/>
      <c r="I363" s="8"/>
      <c r="J363" s="411"/>
      <c r="K363" s="271" t="str">
        <f t="shared" si="26"/>
        <v xml:space="preserve"> </v>
      </c>
      <c r="L363" s="419"/>
      <c r="N363" s="40">
        <f t="shared" si="27"/>
        <v>0</v>
      </c>
      <c r="O363" s="40">
        <f t="shared" si="28"/>
        <v>0</v>
      </c>
      <c r="Q363" s="40">
        <f t="shared" si="29"/>
        <v>0</v>
      </c>
      <c r="R363" s="40">
        <f t="shared" si="30"/>
        <v>0</v>
      </c>
      <c r="V363" s="412"/>
      <c r="W363" s="9"/>
      <c r="Y363" s="40">
        <f t="shared" si="31"/>
        <v>0</v>
      </c>
      <c r="Z363" s="40">
        <f t="shared" si="32"/>
        <v>0</v>
      </c>
    </row>
    <row r="364" spans="1:26" x14ac:dyDescent="0.25">
      <c r="A364" s="80">
        <f t="shared" si="34"/>
        <v>349</v>
      </c>
      <c r="B364" s="342">
        <f t="shared" si="25"/>
        <v>0</v>
      </c>
      <c r="C364" s="343"/>
      <c r="D364" s="116"/>
      <c r="E364" s="116"/>
      <c r="F364" s="4"/>
      <c r="G364" s="50"/>
      <c r="H364" s="70"/>
      <c r="I364" s="8"/>
      <c r="J364" s="411"/>
      <c r="K364" s="271" t="str">
        <f t="shared" si="26"/>
        <v xml:space="preserve"> </v>
      </c>
      <c r="L364" s="419"/>
      <c r="N364" s="40">
        <f t="shared" si="27"/>
        <v>0</v>
      </c>
      <c r="O364" s="40">
        <f t="shared" si="28"/>
        <v>0</v>
      </c>
      <c r="Q364" s="40">
        <f t="shared" si="29"/>
        <v>0</v>
      </c>
      <c r="R364" s="40">
        <f t="shared" si="30"/>
        <v>0</v>
      </c>
      <c r="V364" s="412"/>
      <c r="W364" s="9"/>
      <c r="Y364" s="40">
        <f t="shared" si="31"/>
        <v>0</v>
      </c>
      <c r="Z364" s="40">
        <f t="shared" si="32"/>
        <v>0</v>
      </c>
    </row>
    <row r="365" spans="1:26" x14ac:dyDescent="0.25">
      <c r="A365" s="80">
        <f t="shared" si="34"/>
        <v>350</v>
      </c>
      <c r="B365" s="342">
        <f t="shared" si="25"/>
        <v>0</v>
      </c>
      <c r="C365" s="343"/>
      <c r="D365" s="116"/>
      <c r="E365" s="116"/>
      <c r="F365" s="4"/>
      <c r="G365" s="50"/>
      <c r="H365" s="70"/>
      <c r="I365" s="8"/>
      <c r="J365" s="411"/>
      <c r="K365" s="271" t="str">
        <f t="shared" si="26"/>
        <v xml:space="preserve"> </v>
      </c>
      <c r="L365" s="419"/>
      <c r="N365" s="40">
        <f t="shared" si="27"/>
        <v>0</v>
      </c>
      <c r="O365" s="40">
        <f t="shared" si="28"/>
        <v>0</v>
      </c>
      <c r="Q365" s="40">
        <f t="shared" si="29"/>
        <v>0</v>
      </c>
      <c r="R365" s="40">
        <f t="shared" si="30"/>
        <v>0</v>
      </c>
      <c r="V365" s="412"/>
      <c r="W365" s="9"/>
      <c r="Y365" s="40">
        <f t="shared" si="31"/>
        <v>0</v>
      </c>
      <c r="Z365" s="40">
        <f t="shared" si="32"/>
        <v>0</v>
      </c>
    </row>
    <row r="366" spans="1:26" x14ac:dyDescent="0.25">
      <c r="A366" s="80">
        <f t="shared" si="34"/>
        <v>351</v>
      </c>
      <c r="B366" s="342">
        <f t="shared" si="25"/>
        <v>0</v>
      </c>
      <c r="C366" s="343"/>
      <c r="D366" s="116"/>
      <c r="E366" s="116"/>
      <c r="F366" s="4"/>
      <c r="G366" s="50"/>
      <c r="H366" s="70"/>
      <c r="I366" s="8"/>
      <c r="J366" s="411"/>
      <c r="K366" s="271" t="str">
        <f t="shared" si="26"/>
        <v xml:space="preserve"> </v>
      </c>
      <c r="L366" s="419"/>
      <c r="N366" s="40">
        <f t="shared" si="27"/>
        <v>0</v>
      </c>
      <c r="O366" s="40">
        <f t="shared" si="28"/>
        <v>0</v>
      </c>
      <c r="Q366" s="40">
        <f t="shared" si="29"/>
        <v>0</v>
      </c>
      <c r="R366" s="40">
        <f t="shared" si="30"/>
        <v>0</v>
      </c>
      <c r="V366" s="412"/>
      <c r="W366" s="9"/>
      <c r="Y366" s="40">
        <f t="shared" si="31"/>
        <v>0</v>
      </c>
      <c r="Z366" s="40">
        <f t="shared" si="32"/>
        <v>0</v>
      </c>
    </row>
    <row r="367" spans="1:26" x14ac:dyDescent="0.25">
      <c r="A367" s="80">
        <f t="shared" si="34"/>
        <v>352</v>
      </c>
      <c r="B367" s="342">
        <f t="shared" si="25"/>
        <v>0</v>
      </c>
      <c r="C367" s="343"/>
      <c r="D367" s="116"/>
      <c r="E367" s="116"/>
      <c r="F367" s="4"/>
      <c r="G367" s="50"/>
      <c r="H367" s="70"/>
      <c r="I367" s="8"/>
      <c r="J367" s="411"/>
      <c r="K367" s="271" t="str">
        <f t="shared" si="26"/>
        <v xml:space="preserve"> </v>
      </c>
      <c r="L367" s="419"/>
      <c r="N367" s="40">
        <f t="shared" si="27"/>
        <v>0</v>
      </c>
      <c r="O367" s="40">
        <f t="shared" si="28"/>
        <v>0</v>
      </c>
      <c r="Q367" s="40">
        <f t="shared" si="29"/>
        <v>0</v>
      </c>
      <c r="R367" s="40">
        <f t="shared" si="30"/>
        <v>0</v>
      </c>
      <c r="V367" s="412"/>
      <c r="W367" s="9"/>
      <c r="Y367" s="40">
        <f t="shared" si="31"/>
        <v>0</v>
      </c>
      <c r="Z367" s="40">
        <f t="shared" si="32"/>
        <v>0</v>
      </c>
    </row>
    <row r="368" spans="1:26" x14ac:dyDescent="0.25">
      <c r="A368" s="80">
        <f t="shared" si="34"/>
        <v>353</v>
      </c>
      <c r="B368" s="342">
        <f t="shared" si="25"/>
        <v>0</v>
      </c>
      <c r="C368" s="343"/>
      <c r="D368" s="116"/>
      <c r="E368" s="116"/>
      <c r="F368" s="4"/>
      <c r="G368" s="50"/>
      <c r="H368" s="70"/>
      <c r="I368" s="8"/>
      <c r="J368" s="411"/>
      <c r="K368" s="271" t="str">
        <f t="shared" si="26"/>
        <v xml:space="preserve"> </v>
      </c>
      <c r="L368" s="419"/>
      <c r="N368" s="40">
        <f t="shared" si="27"/>
        <v>0</v>
      </c>
      <c r="O368" s="40">
        <f t="shared" si="28"/>
        <v>0</v>
      </c>
      <c r="Q368" s="40">
        <f t="shared" si="29"/>
        <v>0</v>
      </c>
      <c r="R368" s="40">
        <f t="shared" si="30"/>
        <v>0</v>
      </c>
      <c r="V368" s="412"/>
      <c r="W368" s="9"/>
      <c r="Y368" s="40">
        <f t="shared" si="31"/>
        <v>0</v>
      </c>
      <c r="Z368" s="40">
        <f t="shared" si="32"/>
        <v>0</v>
      </c>
    </row>
    <row r="369" spans="1:26" x14ac:dyDescent="0.25">
      <c r="A369" s="80">
        <f t="shared" si="34"/>
        <v>354</v>
      </c>
      <c r="B369" s="342">
        <f t="shared" si="25"/>
        <v>0</v>
      </c>
      <c r="C369" s="343"/>
      <c r="D369" s="116"/>
      <c r="E369" s="116"/>
      <c r="F369" s="4"/>
      <c r="G369" s="50"/>
      <c r="H369" s="70"/>
      <c r="I369" s="8"/>
      <c r="J369" s="411"/>
      <c r="K369" s="271" t="str">
        <f t="shared" si="26"/>
        <v xml:space="preserve"> </v>
      </c>
      <c r="L369" s="419"/>
      <c r="N369" s="40">
        <f t="shared" si="27"/>
        <v>0</v>
      </c>
      <c r="O369" s="40">
        <f t="shared" si="28"/>
        <v>0</v>
      </c>
      <c r="Q369" s="40">
        <f t="shared" si="29"/>
        <v>0</v>
      </c>
      <c r="R369" s="40">
        <f t="shared" si="30"/>
        <v>0</v>
      </c>
      <c r="V369" s="412"/>
      <c r="W369" s="9"/>
      <c r="Y369" s="40">
        <f t="shared" si="31"/>
        <v>0</v>
      </c>
      <c r="Z369" s="40">
        <f t="shared" si="32"/>
        <v>0</v>
      </c>
    </row>
    <row r="370" spans="1:26" x14ac:dyDescent="0.25">
      <c r="A370" s="80">
        <f t="shared" si="34"/>
        <v>355</v>
      </c>
      <c r="B370" s="342">
        <f t="shared" si="25"/>
        <v>0</v>
      </c>
      <c r="C370" s="343"/>
      <c r="D370" s="116"/>
      <c r="E370" s="116"/>
      <c r="F370" s="4"/>
      <c r="G370" s="50"/>
      <c r="H370" s="70"/>
      <c r="I370" s="8"/>
      <c r="J370" s="411"/>
      <c r="K370" s="271" t="str">
        <f t="shared" si="26"/>
        <v xml:space="preserve"> </v>
      </c>
      <c r="L370" s="419"/>
      <c r="N370" s="40">
        <f t="shared" si="27"/>
        <v>0</v>
      </c>
      <c r="O370" s="40">
        <f t="shared" si="28"/>
        <v>0</v>
      </c>
      <c r="Q370" s="40">
        <f t="shared" si="29"/>
        <v>0</v>
      </c>
      <c r="R370" s="40">
        <f t="shared" si="30"/>
        <v>0</v>
      </c>
      <c r="V370" s="412"/>
      <c r="W370" s="9"/>
      <c r="Y370" s="40">
        <f t="shared" si="31"/>
        <v>0</v>
      </c>
      <c r="Z370" s="40">
        <f t="shared" si="32"/>
        <v>0</v>
      </c>
    </row>
    <row r="371" spans="1:26" x14ac:dyDescent="0.25">
      <c r="A371" s="80">
        <f t="shared" si="34"/>
        <v>356</v>
      </c>
      <c r="B371" s="342">
        <f t="shared" si="25"/>
        <v>0</v>
      </c>
      <c r="C371" s="343"/>
      <c r="D371" s="116"/>
      <c r="E371" s="116"/>
      <c r="F371" s="4"/>
      <c r="G371" s="50"/>
      <c r="H371" s="70"/>
      <c r="I371" s="8"/>
      <c r="J371" s="411"/>
      <c r="K371" s="271" t="str">
        <f t="shared" si="26"/>
        <v xml:space="preserve"> </v>
      </c>
      <c r="L371" s="419"/>
      <c r="N371" s="40">
        <f t="shared" si="27"/>
        <v>0</v>
      </c>
      <c r="O371" s="40">
        <f t="shared" si="28"/>
        <v>0</v>
      </c>
      <c r="Q371" s="40">
        <f t="shared" si="29"/>
        <v>0</v>
      </c>
      <c r="R371" s="40">
        <f t="shared" si="30"/>
        <v>0</v>
      </c>
      <c r="V371" s="412"/>
      <c r="W371" s="9"/>
      <c r="Y371" s="40">
        <f t="shared" si="31"/>
        <v>0</v>
      </c>
      <c r="Z371" s="40">
        <f t="shared" si="32"/>
        <v>0</v>
      </c>
    </row>
    <row r="372" spans="1:26" x14ac:dyDescent="0.25">
      <c r="A372" s="80">
        <f t="shared" si="34"/>
        <v>357</v>
      </c>
      <c r="B372" s="342">
        <f t="shared" si="25"/>
        <v>0</v>
      </c>
      <c r="C372" s="343"/>
      <c r="D372" s="116"/>
      <c r="E372" s="116"/>
      <c r="F372" s="4"/>
      <c r="G372" s="50"/>
      <c r="H372" s="70"/>
      <c r="I372" s="8"/>
      <c r="J372" s="411"/>
      <c r="K372" s="271" t="str">
        <f t="shared" si="26"/>
        <v xml:space="preserve"> </v>
      </c>
      <c r="L372" s="419"/>
      <c r="N372" s="40">
        <f t="shared" si="27"/>
        <v>0</v>
      </c>
      <c r="O372" s="40">
        <f t="shared" si="28"/>
        <v>0</v>
      </c>
      <c r="Q372" s="40">
        <f t="shared" si="29"/>
        <v>0</v>
      </c>
      <c r="R372" s="40">
        <f t="shared" si="30"/>
        <v>0</v>
      </c>
      <c r="V372" s="412"/>
      <c r="W372" s="9"/>
      <c r="Y372" s="40">
        <f t="shared" si="31"/>
        <v>0</v>
      </c>
      <c r="Z372" s="40">
        <f t="shared" si="32"/>
        <v>0</v>
      </c>
    </row>
    <row r="373" spans="1:26" x14ac:dyDescent="0.25">
      <c r="A373" s="80">
        <f t="shared" si="34"/>
        <v>358</v>
      </c>
      <c r="B373" s="342">
        <f t="shared" si="25"/>
        <v>0</v>
      </c>
      <c r="C373" s="343"/>
      <c r="D373" s="116"/>
      <c r="E373" s="116"/>
      <c r="F373" s="4"/>
      <c r="G373" s="50"/>
      <c r="H373" s="70"/>
      <c r="I373" s="8"/>
      <c r="J373" s="411"/>
      <c r="K373" s="271" t="str">
        <f t="shared" si="26"/>
        <v xml:space="preserve"> </v>
      </c>
      <c r="L373" s="419"/>
      <c r="N373" s="40">
        <f t="shared" si="27"/>
        <v>0</v>
      </c>
      <c r="O373" s="40">
        <f t="shared" si="28"/>
        <v>0</v>
      </c>
      <c r="Q373" s="40">
        <f t="shared" si="29"/>
        <v>0</v>
      </c>
      <c r="R373" s="40">
        <f t="shared" si="30"/>
        <v>0</v>
      </c>
      <c r="V373" s="412"/>
      <c r="W373" s="9"/>
      <c r="Y373" s="40">
        <f t="shared" si="31"/>
        <v>0</v>
      </c>
      <c r="Z373" s="40">
        <f t="shared" si="32"/>
        <v>0</v>
      </c>
    </row>
    <row r="374" spans="1:26" x14ac:dyDescent="0.25">
      <c r="A374" s="80">
        <f t="shared" si="34"/>
        <v>359</v>
      </c>
      <c r="B374" s="342">
        <f t="shared" si="25"/>
        <v>0</v>
      </c>
      <c r="C374" s="343"/>
      <c r="D374" s="116"/>
      <c r="E374" s="116"/>
      <c r="F374" s="4"/>
      <c r="G374" s="50"/>
      <c r="H374" s="70"/>
      <c r="I374" s="8"/>
      <c r="J374" s="411"/>
      <c r="K374" s="271" t="str">
        <f t="shared" si="26"/>
        <v xml:space="preserve"> </v>
      </c>
      <c r="L374" s="419"/>
      <c r="N374" s="40">
        <f t="shared" si="27"/>
        <v>0</v>
      </c>
      <c r="O374" s="40">
        <f t="shared" si="28"/>
        <v>0</v>
      </c>
      <c r="Q374" s="40">
        <f t="shared" si="29"/>
        <v>0</v>
      </c>
      <c r="R374" s="40">
        <f t="shared" si="30"/>
        <v>0</v>
      </c>
      <c r="V374" s="412"/>
      <c r="W374" s="9"/>
      <c r="Y374" s="40">
        <f t="shared" si="31"/>
        <v>0</v>
      </c>
      <c r="Z374" s="40">
        <f t="shared" si="32"/>
        <v>0</v>
      </c>
    </row>
    <row r="375" spans="1:26" x14ac:dyDescent="0.25">
      <c r="A375" s="80">
        <f t="shared" si="34"/>
        <v>360</v>
      </c>
      <c r="B375" s="342">
        <f t="shared" si="25"/>
        <v>0</v>
      </c>
      <c r="C375" s="343"/>
      <c r="D375" s="116"/>
      <c r="E375" s="116"/>
      <c r="F375" s="4"/>
      <c r="G375" s="50"/>
      <c r="H375" s="70"/>
      <c r="I375" s="8"/>
      <c r="J375" s="411"/>
      <c r="K375" s="271" t="str">
        <f t="shared" si="26"/>
        <v xml:space="preserve"> </v>
      </c>
      <c r="L375" s="419"/>
      <c r="N375" s="40">
        <f t="shared" si="27"/>
        <v>0</v>
      </c>
      <c r="O375" s="40">
        <f t="shared" si="28"/>
        <v>0</v>
      </c>
      <c r="Q375" s="40">
        <f t="shared" si="29"/>
        <v>0</v>
      </c>
      <c r="R375" s="40">
        <f t="shared" si="30"/>
        <v>0</v>
      </c>
      <c r="V375" s="412"/>
      <c r="W375" s="9"/>
      <c r="Y375" s="40">
        <f t="shared" si="31"/>
        <v>0</v>
      </c>
      <c r="Z375" s="40">
        <f t="shared" si="32"/>
        <v>0</v>
      </c>
    </row>
    <row r="376" spans="1:26" x14ac:dyDescent="0.25">
      <c r="A376" s="80">
        <f t="shared" si="34"/>
        <v>361</v>
      </c>
      <c r="B376" s="342">
        <f t="shared" si="25"/>
        <v>0</v>
      </c>
      <c r="C376" s="343"/>
      <c r="D376" s="116"/>
      <c r="E376" s="116"/>
      <c r="F376" s="4"/>
      <c r="G376" s="50"/>
      <c r="H376" s="70"/>
      <c r="I376" s="8"/>
      <c r="J376" s="411"/>
      <c r="K376" s="271" t="str">
        <f t="shared" si="26"/>
        <v xml:space="preserve"> </v>
      </c>
      <c r="L376" s="419"/>
      <c r="N376" s="40">
        <f t="shared" si="27"/>
        <v>0</v>
      </c>
      <c r="O376" s="40">
        <f t="shared" si="28"/>
        <v>0</v>
      </c>
      <c r="Q376" s="40">
        <f t="shared" si="29"/>
        <v>0</v>
      </c>
      <c r="R376" s="40">
        <f t="shared" si="30"/>
        <v>0</v>
      </c>
      <c r="V376" s="412"/>
      <c r="W376" s="9"/>
      <c r="Y376" s="40">
        <f t="shared" si="31"/>
        <v>0</v>
      </c>
      <c r="Z376" s="40">
        <f t="shared" si="32"/>
        <v>0</v>
      </c>
    </row>
    <row r="377" spans="1:26" x14ac:dyDescent="0.25">
      <c r="A377" s="80">
        <f t="shared" si="34"/>
        <v>362</v>
      </c>
      <c r="B377" s="342">
        <f t="shared" si="25"/>
        <v>0</v>
      </c>
      <c r="C377" s="343"/>
      <c r="D377" s="116"/>
      <c r="E377" s="116"/>
      <c r="F377" s="4"/>
      <c r="G377" s="50"/>
      <c r="H377" s="70"/>
      <c r="I377" s="8"/>
      <c r="J377" s="411"/>
      <c r="K377" s="271" t="str">
        <f t="shared" si="26"/>
        <v xml:space="preserve"> </v>
      </c>
      <c r="L377" s="419"/>
      <c r="N377" s="40">
        <f t="shared" si="27"/>
        <v>0</v>
      </c>
      <c r="O377" s="40">
        <f t="shared" si="28"/>
        <v>0</v>
      </c>
      <c r="Q377" s="40">
        <f t="shared" si="29"/>
        <v>0</v>
      </c>
      <c r="R377" s="40">
        <f t="shared" si="30"/>
        <v>0</v>
      </c>
      <c r="V377" s="412"/>
      <c r="W377" s="9"/>
      <c r="Y377" s="40">
        <f t="shared" si="31"/>
        <v>0</v>
      </c>
      <c r="Z377" s="40">
        <f t="shared" si="32"/>
        <v>0</v>
      </c>
    </row>
    <row r="378" spans="1:26" x14ac:dyDescent="0.25">
      <c r="A378" s="80">
        <f t="shared" si="34"/>
        <v>363</v>
      </c>
      <c r="B378" s="342">
        <f t="shared" si="25"/>
        <v>0</v>
      </c>
      <c r="C378" s="343"/>
      <c r="D378" s="116"/>
      <c r="E378" s="116"/>
      <c r="F378" s="4"/>
      <c r="G378" s="50"/>
      <c r="H378" s="70"/>
      <c r="I378" s="8"/>
      <c r="J378" s="411"/>
      <c r="K378" s="271" t="str">
        <f t="shared" si="26"/>
        <v xml:space="preserve"> </v>
      </c>
      <c r="L378" s="419"/>
      <c r="N378" s="40">
        <f t="shared" si="27"/>
        <v>0</v>
      </c>
      <c r="O378" s="40">
        <f t="shared" si="28"/>
        <v>0</v>
      </c>
      <c r="Q378" s="40">
        <f t="shared" si="29"/>
        <v>0</v>
      </c>
      <c r="R378" s="40">
        <f t="shared" si="30"/>
        <v>0</v>
      </c>
      <c r="V378" s="412"/>
      <c r="W378" s="9"/>
      <c r="Y378" s="40">
        <f t="shared" si="31"/>
        <v>0</v>
      </c>
      <c r="Z378" s="40">
        <f t="shared" si="32"/>
        <v>0</v>
      </c>
    </row>
    <row r="379" spans="1:26" x14ac:dyDescent="0.25">
      <c r="A379" s="80">
        <f t="shared" si="34"/>
        <v>364</v>
      </c>
      <c r="B379" s="342">
        <f t="shared" si="25"/>
        <v>0</v>
      </c>
      <c r="C379" s="343"/>
      <c r="D379" s="116"/>
      <c r="E379" s="116"/>
      <c r="F379" s="4"/>
      <c r="G379" s="50"/>
      <c r="H379" s="70"/>
      <c r="I379" s="8"/>
      <c r="J379" s="411"/>
      <c r="K379" s="271" t="str">
        <f t="shared" si="26"/>
        <v xml:space="preserve"> </v>
      </c>
      <c r="L379" s="419"/>
      <c r="N379" s="40">
        <f t="shared" si="27"/>
        <v>0</v>
      </c>
      <c r="O379" s="40">
        <f t="shared" si="28"/>
        <v>0</v>
      </c>
      <c r="Q379" s="40">
        <f t="shared" si="29"/>
        <v>0</v>
      </c>
      <c r="R379" s="40">
        <f t="shared" si="30"/>
        <v>0</v>
      </c>
      <c r="V379" s="412"/>
      <c r="W379" s="9"/>
      <c r="Y379" s="40">
        <f t="shared" si="31"/>
        <v>0</v>
      </c>
      <c r="Z379" s="40">
        <f t="shared" si="32"/>
        <v>0</v>
      </c>
    </row>
    <row r="380" spans="1:26" x14ac:dyDescent="0.25">
      <c r="A380" s="80">
        <f t="shared" si="34"/>
        <v>365</v>
      </c>
      <c r="B380" s="342">
        <f t="shared" si="25"/>
        <v>0</v>
      </c>
      <c r="C380" s="343"/>
      <c r="D380" s="116"/>
      <c r="E380" s="116"/>
      <c r="F380" s="4"/>
      <c r="G380" s="50"/>
      <c r="H380" s="70"/>
      <c r="I380" s="8"/>
      <c r="J380" s="411"/>
      <c r="K380" s="271" t="str">
        <f t="shared" si="26"/>
        <v xml:space="preserve"> </v>
      </c>
      <c r="L380" s="419"/>
      <c r="N380" s="40">
        <f t="shared" si="27"/>
        <v>0</v>
      </c>
      <c r="O380" s="40">
        <f t="shared" si="28"/>
        <v>0</v>
      </c>
      <c r="Q380" s="40">
        <f t="shared" si="29"/>
        <v>0</v>
      </c>
      <c r="R380" s="40">
        <f t="shared" si="30"/>
        <v>0</v>
      </c>
      <c r="V380" s="412"/>
      <c r="W380" s="9"/>
      <c r="Y380" s="40">
        <f t="shared" si="31"/>
        <v>0</v>
      </c>
      <c r="Z380" s="40">
        <f t="shared" si="32"/>
        <v>0</v>
      </c>
    </row>
    <row r="381" spans="1:26" x14ac:dyDescent="0.25">
      <c r="A381" s="80">
        <f t="shared" si="34"/>
        <v>366</v>
      </c>
      <c r="B381" s="342">
        <f t="shared" si="25"/>
        <v>0</v>
      </c>
      <c r="C381" s="343"/>
      <c r="D381" s="116"/>
      <c r="E381" s="116"/>
      <c r="F381" s="4"/>
      <c r="G381" s="50"/>
      <c r="H381" s="70"/>
      <c r="I381" s="8"/>
      <c r="J381" s="411"/>
      <c r="K381" s="271" t="str">
        <f t="shared" si="26"/>
        <v xml:space="preserve"> </v>
      </c>
      <c r="L381" s="419"/>
      <c r="N381" s="40">
        <f t="shared" si="27"/>
        <v>0</v>
      </c>
      <c r="O381" s="40">
        <f t="shared" si="28"/>
        <v>0</v>
      </c>
      <c r="Q381" s="40">
        <f t="shared" si="29"/>
        <v>0</v>
      </c>
      <c r="R381" s="40">
        <f t="shared" si="30"/>
        <v>0</v>
      </c>
      <c r="V381" s="412"/>
      <c r="W381" s="9"/>
      <c r="Y381" s="40">
        <f t="shared" si="31"/>
        <v>0</v>
      </c>
      <c r="Z381" s="40">
        <f t="shared" si="32"/>
        <v>0</v>
      </c>
    </row>
    <row r="382" spans="1:26" x14ac:dyDescent="0.25">
      <c r="A382" s="80">
        <f t="shared" si="34"/>
        <v>367</v>
      </c>
      <c r="B382" s="342">
        <f t="shared" si="25"/>
        <v>0</v>
      </c>
      <c r="C382" s="343"/>
      <c r="D382" s="116"/>
      <c r="E382" s="116"/>
      <c r="F382" s="4"/>
      <c r="G382" s="50"/>
      <c r="H382" s="70"/>
      <c r="I382" s="8"/>
      <c r="J382" s="411"/>
      <c r="K382" s="271" t="str">
        <f t="shared" si="26"/>
        <v xml:space="preserve"> </v>
      </c>
      <c r="L382" s="419"/>
      <c r="N382" s="40">
        <f t="shared" si="27"/>
        <v>0</v>
      </c>
      <c r="O382" s="40">
        <f t="shared" si="28"/>
        <v>0</v>
      </c>
      <c r="Q382" s="40">
        <f t="shared" si="29"/>
        <v>0</v>
      </c>
      <c r="R382" s="40">
        <f t="shared" si="30"/>
        <v>0</v>
      </c>
      <c r="V382" s="412"/>
      <c r="W382" s="9"/>
      <c r="Y382" s="40">
        <f t="shared" si="31"/>
        <v>0</v>
      </c>
      <c r="Z382" s="40">
        <f t="shared" si="32"/>
        <v>0</v>
      </c>
    </row>
    <row r="383" spans="1:26" x14ac:dyDescent="0.25">
      <c r="A383" s="80">
        <f t="shared" si="34"/>
        <v>368</v>
      </c>
      <c r="B383" s="342">
        <f t="shared" si="25"/>
        <v>0</v>
      </c>
      <c r="C383" s="343"/>
      <c r="D383" s="116"/>
      <c r="E383" s="116"/>
      <c r="F383" s="4"/>
      <c r="G383" s="50"/>
      <c r="H383" s="70"/>
      <c r="I383" s="8"/>
      <c r="J383" s="411"/>
      <c r="K383" s="271" t="str">
        <f t="shared" si="26"/>
        <v xml:space="preserve"> </v>
      </c>
      <c r="L383" s="419"/>
      <c r="N383" s="40">
        <f t="shared" si="27"/>
        <v>0</v>
      </c>
      <c r="O383" s="40">
        <f t="shared" si="28"/>
        <v>0</v>
      </c>
      <c r="Q383" s="40">
        <f t="shared" si="29"/>
        <v>0</v>
      </c>
      <c r="R383" s="40">
        <f t="shared" si="30"/>
        <v>0</v>
      </c>
      <c r="V383" s="412"/>
      <c r="W383" s="9"/>
      <c r="Y383" s="40">
        <f t="shared" si="31"/>
        <v>0</v>
      </c>
      <c r="Z383" s="40">
        <f t="shared" si="32"/>
        <v>0</v>
      </c>
    </row>
    <row r="384" spans="1:26" x14ac:dyDescent="0.25">
      <c r="A384" s="80">
        <f t="shared" si="34"/>
        <v>369</v>
      </c>
      <c r="B384" s="342">
        <f t="shared" si="25"/>
        <v>0</v>
      </c>
      <c r="C384" s="343"/>
      <c r="D384" s="116"/>
      <c r="E384" s="116"/>
      <c r="F384" s="4"/>
      <c r="G384" s="50"/>
      <c r="H384" s="70"/>
      <c r="I384" s="8"/>
      <c r="J384" s="411"/>
      <c r="K384" s="271" t="str">
        <f t="shared" si="26"/>
        <v xml:space="preserve"> </v>
      </c>
      <c r="L384" s="419"/>
      <c r="N384" s="40">
        <f t="shared" si="27"/>
        <v>0</v>
      </c>
      <c r="O384" s="40">
        <f t="shared" si="28"/>
        <v>0</v>
      </c>
      <c r="Q384" s="40">
        <f t="shared" si="29"/>
        <v>0</v>
      </c>
      <c r="R384" s="40">
        <f t="shared" si="30"/>
        <v>0</v>
      </c>
      <c r="V384" s="412"/>
      <c r="W384" s="9"/>
      <c r="Y384" s="40">
        <f t="shared" si="31"/>
        <v>0</v>
      </c>
      <c r="Z384" s="40">
        <f t="shared" si="32"/>
        <v>0</v>
      </c>
    </row>
    <row r="385" spans="1:26" x14ac:dyDescent="0.25">
      <c r="A385" s="80">
        <f t="shared" si="34"/>
        <v>370</v>
      </c>
      <c r="B385" s="342">
        <f t="shared" si="25"/>
        <v>0</v>
      </c>
      <c r="C385" s="343"/>
      <c r="D385" s="116"/>
      <c r="E385" s="116"/>
      <c r="F385" s="4"/>
      <c r="G385" s="50"/>
      <c r="H385" s="70"/>
      <c r="I385" s="8"/>
      <c r="J385" s="411"/>
      <c r="K385" s="271" t="str">
        <f t="shared" si="26"/>
        <v xml:space="preserve"> </v>
      </c>
      <c r="L385" s="419"/>
      <c r="N385" s="40">
        <f t="shared" si="27"/>
        <v>0</v>
      </c>
      <c r="O385" s="40">
        <f t="shared" si="28"/>
        <v>0</v>
      </c>
      <c r="Q385" s="40">
        <f t="shared" si="29"/>
        <v>0</v>
      </c>
      <c r="R385" s="40">
        <f t="shared" si="30"/>
        <v>0</v>
      </c>
      <c r="V385" s="412"/>
      <c r="W385" s="9"/>
      <c r="Y385" s="40">
        <f t="shared" si="31"/>
        <v>0</v>
      </c>
      <c r="Z385" s="40">
        <f t="shared" si="32"/>
        <v>0</v>
      </c>
    </row>
    <row r="386" spans="1:26" x14ac:dyDescent="0.25">
      <c r="A386" s="80">
        <f t="shared" si="34"/>
        <v>371</v>
      </c>
      <c r="B386" s="342">
        <f t="shared" si="25"/>
        <v>0</v>
      </c>
      <c r="C386" s="343"/>
      <c r="D386" s="116"/>
      <c r="E386" s="116"/>
      <c r="F386" s="4"/>
      <c r="G386" s="50"/>
      <c r="H386" s="70"/>
      <c r="I386" s="8"/>
      <c r="J386" s="411"/>
      <c r="K386" s="271" t="str">
        <f t="shared" si="26"/>
        <v xml:space="preserve"> </v>
      </c>
      <c r="L386" s="419"/>
      <c r="N386" s="40">
        <f t="shared" si="27"/>
        <v>0</v>
      </c>
      <c r="O386" s="40">
        <f t="shared" si="28"/>
        <v>0</v>
      </c>
      <c r="Q386" s="40">
        <f t="shared" si="29"/>
        <v>0</v>
      </c>
      <c r="R386" s="40">
        <f t="shared" si="30"/>
        <v>0</v>
      </c>
      <c r="V386" s="412"/>
      <c r="W386" s="9"/>
      <c r="Y386" s="40">
        <f t="shared" si="31"/>
        <v>0</v>
      </c>
      <c r="Z386" s="40">
        <f t="shared" si="32"/>
        <v>0</v>
      </c>
    </row>
    <row r="387" spans="1:26" x14ac:dyDescent="0.25">
      <c r="A387" s="80">
        <f t="shared" si="34"/>
        <v>372</v>
      </c>
      <c r="B387" s="342">
        <f t="shared" si="25"/>
        <v>0</v>
      </c>
      <c r="C387" s="343"/>
      <c r="D387" s="116"/>
      <c r="E387" s="116"/>
      <c r="F387" s="4"/>
      <c r="G387" s="50"/>
      <c r="H387" s="70"/>
      <c r="I387" s="8"/>
      <c r="J387" s="411"/>
      <c r="K387" s="271" t="str">
        <f t="shared" si="26"/>
        <v xml:space="preserve"> </v>
      </c>
      <c r="L387" s="419"/>
      <c r="N387" s="40">
        <f t="shared" si="27"/>
        <v>0</v>
      </c>
      <c r="O387" s="40">
        <f t="shared" si="28"/>
        <v>0</v>
      </c>
      <c r="Q387" s="40">
        <f t="shared" si="29"/>
        <v>0</v>
      </c>
      <c r="R387" s="40">
        <f t="shared" si="30"/>
        <v>0</v>
      </c>
      <c r="V387" s="412"/>
      <c r="W387" s="9"/>
      <c r="Y387" s="40">
        <f t="shared" si="31"/>
        <v>0</v>
      </c>
      <c r="Z387" s="40">
        <f t="shared" si="32"/>
        <v>0</v>
      </c>
    </row>
    <row r="388" spans="1:26" x14ac:dyDescent="0.25">
      <c r="A388" s="80">
        <f t="shared" si="34"/>
        <v>373</v>
      </c>
      <c r="B388" s="342">
        <f t="shared" si="25"/>
        <v>0</v>
      </c>
      <c r="C388" s="343"/>
      <c r="D388" s="116"/>
      <c r="E388" s="116"/>
      <c r="F388" s="4"/>
      <c r="G388" s="50"/>
      <c r="H388" s="70"/>
      <c r="I388" s="8"/>
      <c r="J388" s="411"/>
      <c r="K388" s="271" t="str">
        <f t="shared" si="26"/>
        <v xml:space="preserve"> </v>
      </c>
      <c r="L388" s="419"/>
      <c r="N388" s="40">
        <f t="shared" si="27"/>
        <v>0</v>
      </c>
      <c r="O388" s="40">
        <f t="shared" si="28"/>
        <v>0</v>
      </c>
      <c r="Q388" s="40">
        <f t="shared" si="29"/>
        <v>0</v>
      </c>
      <c r="R388" s="40">
        <f t="shared" si="30"/>
        <v>0</v>
      </c>
      <c r="V388" s="412"/>
      <c r="W388" s="9"/>
      <c r="Y388" s="40">
        <f t="shared" si="31"/>
        <v>0</v>
      </c>
      <c r="Z388" s="40">
        <f t="shared" si="32"/>
        <v>0</v>
      </c>
    </row>
    <row r="389" spans="1:26" x14ac:dyDescent="0.25">
      <c r="A389" s="80">
        <f t="shared" si="34"/>
        <v>374</v>
      </c>
      <c r="B389" s="342">
        <f t="shared" si="25"/>
        <v>0</v>
      </c>
      <c r="C389" s="343"/>
      <c r="D389" s="116"/>
      <c r="E389" s="116"/>
      <c r="F389" s="4"/>
      <c r="G389" s="50"/>
      <c r="H389" s="70"/>
      <c r="I389" s="8"/>
      <c r="J389" s="411"/>
      <c r="K389" s="271" t="str">
        <f t="shared" si="26"/>
        <v xml:space="preserve"> </v>
      </c>
      <c r="L389" s="419"/>
      <c r="N389" s="40">
        <f t="shared" si="27"/>
        <v>0</v>
      </c>
      <c r="O389" s="40">
        <f t="shared" si="28"/>
        <v>0</v>
      </c>
      <c r="Q389" s="40">
        <f t="shared" si="29"/>
        <v>0</v>
      </c>
      <c r="R389" s="40">
        <f t="shared" si="30"/>
        <v>0</v>
      </c>
      <c r="V389" s="412"/>
      <c r="W389" s="9"/>
      <c r="Y389" s="40">
        <f t="shared" si="31"/>
        <v>0</v>
      </c>
      <c r="Z389" s="40">
        <f t="shared" si="32"/>
        <v>0</v>
      </c>
    </row>
    <row r="390" spans="1:26" x14ac:dyDescent="0.25">
      <c r="A390" s="80">
        <f t="shared" si="34"/>
        <v>375</v>
      </c>
      <c r="B390" s="342">
        <f t="shared" si="25"/>
        <v>0</v>
      </c>
      <c r="C390" s="343"/>
      <c r="D390" s="116"/>
      <c r="E390" s="116"/>
      <c r="F390" s="4"/>
      <c r="G390" s="50"/>
      <c r="H390" s="70"/>
      <c r="I390" s="8"/>
      <c r="J390" s="411"/>
      <c r="K390" s="271" t="str">
        <f t="shared" si="26"/>
        <v xml:space="preserve"> </v>
      </c>
      <c r="L390" s="419"/>
      <c r="N390" s="40">
        <f t="shared" si="27"/>
        <v>0</v>
      </c>
      <c r="O390" s="40">
        <f t="shared" si="28"/>
        <v>0</v>
      </c>
      <c r="Q390" s="40">
        <f t="shared" si="29"/>
        <v>0</v>
      </c>
      <c r="R390" s="40">
        <f t="shared" si="30"/>
        <v>0</v>
      </c>
      <c r="V390" s="412"/>
      <c r="W390" s="9"/>
      <c r="Y390" s="40">
        <f t="shared" si="31"/>
        <v>0</v>
      </c>
      <c r="Z390" s="40">
        <f t="shared" si="32"/>
        <v>0</v>
      </c>
    </row>
    <row r="391" spans="1:26" x14ac:dyDescent="0.25">
      <c r="A391" s="80">
        <f t="shared" si="34"/>
        <v>376</v>
      </c>
      <c r="B391" s="342">
        <f t="shared" si="25"/>
        <v>0</v>
      </c>
      <c r="C391" s="343"/>
      <c r="D391" s="116"/>
      <c r="E391" s="116"/>
      <c r="F391" s="4"/>
      <c r="G391" s="50"/>
      <c r="H391" s="70"/>
      <c r="I391" s="8"/>
      <c r="J391" s="411"/>
      <c r="K391" s="271" t="str">
        <f t="shared" si="26"/>
        <v xml:space="preserve"> </v>
      </c>
      <c r="L391" s="419"/>
      <c r="N391" s="40">
        <f t="shared" si="27"/>
        <v>0</v>
      </c>
      <c r="O391" s="40">
        <f t="shared" si="28"/>
        <v>0</v>
      </c>
      <c r="Q391" s="40">
        <f t="shared" si="29"/>
        <v>0</v>
      </c>
      <c r="R391" s="40">
        <f t="shared" si="30"/>
        <v>0</v>
      </c>
      <c r="V391" s="412"/>
      <c r="W391" s="9"/>
      <c r="Y391" s="40">
        <f t="shared" si="31"/>
        <v>0</v>
      </c>
      <c r="Z391" s="40">
        <f t="shared" si="32"/>
        <v>0</v>
      </c>
    </row>
    <row r="392" spans="1:26" x14ac:dyDescent="0.25">
      <c r="A392" s="80">
        <f t="shared" si="34"/>
        <v>377</v>
      </c>
      <c r="B392" s="342">
        <f t="shared" si="25"/>
        <v>0</v>
      </c>
      <c r="C392" s="343"/>
      <c r="D392" s="116"/>
      <c r="E392" s="116"/>
      <c r="F392" s="4"/>
      <c r="G392" s="50"/>
      <c r="H392" s="70"/>
      <c r="I392" s="8"/>
      <c r="J392" s="411"/>
      <c r="K392" s="271" t="str">
        <f t="shared" si="26"/>
        <v xml:space="preserve"> </v>
      </c>
      <c r="L392" s="419"/>
      <c r="N392" s="40">
        <f t="shared" si="27"/>
        <v>0</v>
      </c>
      <c r="O392" s="40">
        <f t="shared" si="28"/>
        <v>0</v>
      </c>
      <c r="Q392" s="40">
        <f t="shared" si="29"/>
        <v>0</v>
      </c>
      <c r="R392" s="40">
        <f t="shared" si="30"/>
        <v>0</v>
      </c>
      <c r="V392" s="412"/>
      <c r="W392" s="9"/>
      <c r="Y392" s="40">
        <f t="shared" si="31"/>
        <v>0</v>
      </c>
      <c r="Z392" s="40">
        <f t="shared" si="32"/>
        <v>0</v>
      </c>
    </row>
    <row r="393" spans="1:26" x14ac:dyDescent="0.25">
      <c r="A393" s="80">
        <f t="shared" si="34"/>
        <v>378</v>
      </c>
      <c r="B393" s="342">
        <f t="shared" si="25"/>
        <v>0</v>
      </c>
      <c r="C393" s="343"/>
      <c r="D393" s="116"/>
      <c r="E393" s="116"/>
      <c r="F393" s="4"/>
      <c r="G393" s="50"/>
      <c r="H393" s="70"/>
      <c r="I393" s="8"/>
      <c r="J393" s="411"/>
      <c r="K393" s="271" t="str">
        <f t="shared" si="26"/>
        <v xml:space="preserve"> </v>
      </c>
      <c r="L393" s="419"/>
      <c r="N393" s="40">
        <f t="shared" si="27"/>
        <v>0</v>
      </c>
      <c r="O393" s="40">
        <f t="shared" si="28"/>
        <v>0</v>
      </c>
      <c r="Q393" s="40">
        <f t="shared" si="29"/>
        <v>0</v>
      </c>
      <c r="R393" s="40">
        <f t="shared" si="30"/>
        <v>0</v>
      </c>
      <c r="V393" s="412"/>
      <c r="W393" s="9"/>
      <c r="Y393" s="40">
        <f t="shared" si="31"/>
        <v>0</v>
      </c>
      <c r="Z393" s="40">
        <f t="shared" si="32"/>
        <v>0</v>
      </c>
    </row>
    <row r="394" spans="1:26" x14ac:dyDescent="0.25">
      <c r="A394" s="80">
        <f t="shared" si="34"/>
        <v>379</v>
      </c>
      <c r="B394" s="342">
        <f t="shared" si="25"/>
        <v>0</v>
      </c>
      <c r="C394" s="343"/>
      <c r="D394" s="116"/>
      <c r="E394" s="116"/>
      <c r="F394" s="4"/>
      <c r="G394" s="50"/>
      <c r="H394" s="70"/>
      <c r="I394" s="8"/>
      <c r="J394" s="411"/>
      <c r="K394" s="271" t="str">
        <f t="shared" si="26"/>
        <v xml:space="preserve"> </v>
      </c>
      <c r="L394" s="419"/>
      <c r="N394" s="40">
        <f t="shared" si="27"/>
        <v>0</v>
      </c>
      <c r="O394" s="40">
        <f t="shared" si="28"/>
        <v>0</v>
      </c>
      <c r="Q394" s="40">
        <f t="shared" si="29"/>
        <v>0</v>
      </c>
      <c r="R394" s="40">
        <f t="shared" si="30"/>
        <v>0</v>
      </c>
      <c r="V394" s="412"/>
      <c r="W394" s="9"/>
      <c r="Y394" s="40">
        <f t="shared" si="31"/>
        <v>0</v>
      </c>
      <c r="Z394" s="40">
        <f t="shared" si="32"/>
        <v>0</v>
      </c>
    </row>
    <row r="395" spans="1:26" x14ac:dyDescent="0.25">
      <c r="A395" s="80">
        <f t="shared" si="34"/>
        <v>380</v>
      </c>
      <c r="B395" s="342">
        <f t="shared" si="25"/>
        <v>0</v>
      </c>
      <c r="C395" s="343"/>
      <c r="D395" s="116"/>
      <c r="E395" s="116"/>
      <c r="F395" s="4"/>
      <c r="G395" s="50"/>
      <c r="H395" s="70"/>
      <c r="I395" s="8"/>
      <c r="J395" s="411"/>
      <c r="K395" s="271" t="str">
        <f t="shared" si="26"/>
        <v xml:space="preserve"> </v>
      </c>
      <c r="L395" s="419"/>
      <c r="N395" s="40">
        <f t="shared" si="27"/>
        <v>0</v>
      </c>
      <c r="O395" s="40">
        <f t="shared" si="28"/>
        <v>0</v>
      </c>
      <c r="Q395" s="40">
        <f t="shared" si="29"/>
        <v>0</v>
      </c>
      <c r="R395" s="40">
        <f t="shared" si="30"/>
        <v>0</v>
      </c>
      <c r="V395" s="412"/>
      <c r="W395" s="9"/>
      <c r="Y395" s="40">
        <f t="shared" si="31"/>
        <v>0</v>
      </c>
      <c r="Z395" s="40">
        <f t="shared" si="32"/>
        <v>0</v>
      </c>
    </row>
    <row r="396" spans="1:26" x14ac:dyDescent="0.25">
      <c r="A396" s="80">
        <f t="shared" si="34"/>
        <v>381</v>
      </c>
      <c r="B396" s="342">
        <f t="shared" si="25"/>
        <v>0</v>
      </c>
      <c r="C396" s="343"/>
      <c r="D396" s="116"/>
      <c r="E396" s="116"/>
      <c r="F396" s="4"/>
      <c r="G396" s="50"/>
      <c r="H396" s="70"/>
      <c r="I396" s="8"/>
      <c r="J396" s="411"/>
      <c r="K396" s="271" t="str">
        <f t="shared" si="26"/>
        <v xml:space="preserve"> </v>
      </c>
      <c r="L396" s="419"/>
      <c r="N396" s="40">
        <f t="shared" si="27"/>
        <v>0</v>
      </c>
      <c r="O396" s="40">
        <f t="shared" si="28"/>
        <v>0</v>
      </c>
      <c r="Q396" s="40">
        <f t="shared" si="29"/>
        <v>0</v>
      </c>
      <c r="R396" s="40">
        <f t="shared" si="30"/>
        <v>0</v>
      </c>
      <c r="V396" s="412"/>
      <c r="W396" s="9"/>
      <c r="Y396" s="40">
        <f t="shared" si="31"/>
        <v>0</v>
      </c>
      <c r="Z396" s="40">
        <f t="shared" si="32"/>
        <v>0</v>
      </c>
    </row>
    <row r="397" spans="1:26" x14ac:dyDescent="0.25">
      <c r="A397" s="80">
        <f t="shared" si="34"/>
        <v>382</v>
      </c>
      <c r="B397" s="342">
        <f t="shared" si="25"/>
        <v>0</v>
      </c>
      <c r="C397" s="343"/>
      <c r="D397" s="116"/>
      <c r="E397" s="116"/>
      <c r="F397" s="4"/>
      <c r="G397" s="50"/>
      <c r="H397" s="70"/>
      <c r="I397" s="8"/>
      <c r="J397" s="411"/>
      <c r="K397" s="271" t="str">
        <f t="shared" si="26"/>
        <v xml:space="preserve"> </v>
      </c>
      <c r="L397" s="419"/>
      <c r="N397" s="40">
        <f t="shared" si="27"/>
        <v>0</v>
      </c>
      <c r="O397" s="40">
        <f t="shared" si="28"/>
        <v>0</v>
      </c>
      <c r="Q397" s="40">
        <f t="shared" si="29"/>
        <v>0</v>
      </c>
      <c r="R397" s="40">
        <f t="shared" si="30"/>
        <v>0</v>
      </c>
      <c r="V397" s="412"/>
      <c r="W397" s="9"/>
      <c r="Y397" s="40">
        <f t="shared" si="31"/>
        <v>0</v>
      </c>
      <c r="Z397" s="40">
        <f t="shared" si="32"/>
        <v>0</v>
      </c>
    </row>
    <row r="398" spans="1:26" x14ac:dyDescent="0.25">
      <c r="A398" s="80">
        <f t="shared" si="34"/>
        <v>383</v>
      </c>
      <c r="B398" s="342">
        <f t="shared" si="25"/>
        <v>0</v>
      </c>
      <c r="C398" s="343"/>
      <c r="D398" s="116"/>
      <c r="E398" s="116"/>
      <c r="F398" s="4"/>
      <c r="G398" s="50"/>
      <c r="H398" s="70"/>
      <c r="I398" s="8"/>
      <c r="J398" s="411"/>
      <c r="K398" s="271" t="str">
        <f t="shared" si="26"/>
        <v xml:space="preserve"> </v>
      </c>
      <c r="L398" s="419"/>
      <c r="N398" s="40">
        <f t="shared" si="27"/>
        <v>0</v>
      </c>
      <c r="O398" s="40">
        <f t="shared" si="28"/>
        <v>0</v>
      </c>
      <c r="Q398" s="40">
        <f t="shared" si="29"/>
        <v>0</v>
      </c>
      <c r="R398" s="40">
        <f t="shared" si="30"/>
        <v>0</v>
      </c>
      <c r="V398" s="412"/>
      <c r="W398" s="9"/>
      <c r="Y398" s="40">
        <f t="shared" si="31"/>
        <v>0</v>
      </c>
      <c r="Z398" s="40">
        <f t="shared" si="32"/>
        <v>0</v>
      </c>
    </row>
    <row r="399" spans="1:26" x14ac:dyDescent="0.25">
      <c r="A399" s="80">
        <f t="shared" si="34"/>
        <v>384</v>
      </c>
      <c r="B399" s="342">
        <f t="shared" si="25"/>
        <v>0</v>
      </c>
      <c r="C399" s="343"/>
      <c r="D399" s="116"/>
      <c r="E399" s="116"/>
      <c r="F399" s="4"/>
      <c r="G399" s="50"/>
      <c r="H399" s="70"/>
      <c r="I399" s="8"/>
      <c r="J399" s="411"/>
      <c r="K399" s="271" t="str">
        <f t="shared" si="26"/>
        <v xml:space="preserve"> </v>
      </c>
      <c r="L399" s="419"/>
      <c r="N399" s="40">
        <f t="shared" si="27"/>
        <v>0</v>
      </c>
      <c r="O399" s="40">
        <f t="shared" si="28"/>
        <v>0</v>
      </c>
      <c r="Q399" s="40">
        <f t="shared" si="29"/>
        <v>0</v>
      </c>
      <c r="R399" s="40">
        <f t="shared" si="30"/>
        <v>0</v>
      </c>
      <c r="V399" s="412"/>
      <c r="W399" s="9"/>
      <c r="Y399" s="40">
        <f t="shared" si="31"/>
        <v>0</v>
      </c>
      <c r="Z399" s="40">
        <f t="shared" si="32"/>
        <v>0</v>
      </c>
    </row>
    <row r="400" spans="1:26" x14ac:dyDescent="0.25">
      <c r="A400" s="80">
        <f t="shared" si="34"/>
        <v>385</v>
      </c>
      <c r="B400" s="342">
        <f t="shared" si="25"/>
        <v>0</v>
      </c>
      <c r="C400" s="343"/>
      <c r="D400" s="116"/>
      <c r="E400" s="116"/>
      <c r="F400" s="4"/>
      <c r="G400" s="50"/>
      <c r="H400" s="70"/>
      <c r="I400" s="8"/>
      <c r="J400" s="411"/>
      <c r="K400" s="271" t="str">
        <f t="shared" si="26"/>
        <v xml:space="preserve"> </v>
      </c>
      <c r="L400" s="419"/>
      <c r="N400" s="40">
        <f t="shared" si="27"/>
        <v>0</v>
      </c>
      <c r="O400" s="40">
        <f t="shared" si="28"/>
        <v>0</v>
      </c>
      <c r="Q400" s="40">
        <f t="shared" si="29"/>
        <v>0</v>
      </c>
      <c r="R400" s="40">
        <f t="shared" si="30"/>
        <v>0</v>
      </c>
      <c r="V400" s="412"/>
      <c r="W400" s="9"/>
      <c r="Y400" s="40">
        <f t="shared" si="31"/>
        <v>0</v>
      </c>
      <c r="Z400" s="40">
        <f t="shared" si="32"/>
        <v>0</v>
      </c>
    </row>
    <row r="401" spans="1:26" x14ac:dyDescent="0.25">
      <c r="A401" s="80">
        <f t="shared" si="34"/>
        <v>386</v>
      </c>
      <c r="B401" s="342">
        <f t="shared" si="25"/>
        <v>0</v>
      </c>
      <c r="C401" s="343"/>
      <c r="D401" s="116"/>
      <c r="E401" s="116"/>
      <c r="F401" s="4"/>
      <c r="G401" s="50"/>
      <c r="H401" s="70"/>
      <c r="I401" s="8"/>
      <c r="J401" s="411"/>
      <c r="K401" s="271" t="str">
        <f t="shared" si="26"/>
        <v xml:space="preserve"> </v>
      </c>
      <c r="L401" s="419"/>
      <c r="N401" s="40">
        <f t="shared" si="27"/>
        <v>0</v>
      </c>
      <c r="O401" s="40">
        <f t="shared" si="28"/>
        <v>0</v>
      </c>
      <c r="Q401" s="40">
        <f t="shared" si="29"/>
        <v>0</v>
      </c>
      <c r="R401" s="40">
        <f t="shared" si="30"/>
        <v>0</v>
      </c>
      <c r="V401" s="412"/>
      <c r="W401" s="9"/>
      <c r="Y401" s="40">
        <f t="shared" si="31"/>
        <v>0</v>
      </c>
      <c r="Z401" s="40">
        <f t="shared" si="32"/>
        <v>0</v>
      </c>
    </row>
    <row r="402" spans="1:26" x14ac:dyDescent="0.25">
      <c r="A402" s="80">
        <f t="shared" si="34"/>
        <v>387</v>
      </c>
      <c r="B402" s="342">
        <f t="shared" si="25"/>
        <v>0</v>
      </c>
      <c r="C402" s="343"/>
      <c r="D402" s="116"/>
      <c r="E402" s="116"/>
      <c r="F402" s="4"/>
      <c r="G402" s="50"/>
      <c r="H402" s="70"/>
      <c r="I402" s="8"/>
      <c r="J402" s="411"/>
      <c r="K402" s="271" t="str">
        <f t="shared" si="26"/>
        <v xml:space="preserve"> </v>
      </c>
      <c r="L402" s="419"/>
      <c r="N402" s="40">
        <f t="shared" si="27"/>
        <v>0</v>
      </c>
      <c r="O402" s="40">
        <f t="shared" si="28"/>
        <v>0</v>
      </c>
      <c r="Q402" s="40">
        <f t="shared" si="29"/>
        <v>0</v>
      </c>
      <c r="R402" s="40">
        <f t="shared" si="30"/>
        <v>0</v>
      </c>
      <c r="V402" s="412"/>
      <c r="W402" s="9"/>
      <c r="Y402" s="40">
        <f t="shared" si="31"/>
        <v>0</v>
      </c>
      <c r="Z402" s="40">
        <f t="shared" si="32"/>
        <v>0</v>
      </c>
    </row>
    <row r="403" spans="1:26" x14ac:dyDescent="0.25">
      <c r="A403" s="80">
        <f t="shared" si="34"/>
        <v>388</v>
      </c>
      <c r="B403" s="342">
        <f t="shared" si="25"/>
        <v>0</v>
      </c>
      <c r="C403" s="343"/>
      <c r="D403" s="116"/>
      <c r="E403" s="116"/>
      <c r="F403" s="4"/>
      <c r="G403" s="50"/>
      <c r="H403" s="70"/>
      <c r="I403" s="8"/>
      <c r="J403" s="411"/>
      <c r="K403" s="271" t="str">
        <f t="shared" si="26"/>
        <v xml:space="preserve"> </v>
      </c>
      <c r="L403" s="419"/>
      <c r="N403" s="40">
        <f t="shared" si="27"/>
        <v>0</v>
      </c>
      <c r="O403" s="40">
        <f t="shared" si="28"/>
        <v>0</v>
      </c>
      <c r="Q403" s="40">
        <f t="shared" si="29"/>
        <v>0</v>
      </c>
      <c r="R403" s="40">
        <f t="shared" si="30"/>
        <v>0</v>
      </c>
      <c r="V403" s="412"/>
      <c r="W403" s="9"/>
      <c r="Y403" s="40">
        <f t="shared" si="31"/>
        <v>0</v>
      </c>
      <c r="Z403" s="40">
        <f t="shared" si="32"/>
        <v>0</v>
      </c>
    </row>
    <row r="404" spans="1:26" x14ac:dyDescent="0.25">
      <c r="A404" s="80">
        <f t="shared" si="34"/>
        <v>389</v>
      </c>
      <c r="B404" s="342">
        <f t="shared" si="25"/>
        <v>0</v>
      </c>
      <c r="C404" s="343"/>
      <c r="D404" s="116"/>
      <c r="E404" s="116"/>
      <c r="F404" s="4"/>
      <c r="G404" s="50"/>
      <c r="H404" s="70"/>
      <c r="I404" s="8"/>
      <c r="J404" s="411"/>
      <c r="K404" s="271" t="str">
        <f t="shared" si="26"/>
        <v xml:space="preserve"> </v>
      </c>
      <c r="L404" s="419"/>
      <c r="N404" s="40">
        <f t="shared" si="27"/>
        <v>0</v>
      </c>
      <c r="O404" s="40">
        <f t="shared" si="28"/>
        <v>0</v>
      </c>
      <c r="Q404" s="40">
        <f t="shared" si="29"/>
        <v>0</v>
      </c>
      <c r="R404" s="40">
        <f t="shared" si="30"/>
        <v>0</v>
      </c>
      <c r="V404" s="412"/>
      <c r="W404" s="9"/>
      <c r="Y404" s="40">
        <f t="shared" si="31"/>
        <v>0</v>
      </c>
      <c r="Z404" s="40">
        <f t="shared" si="32"/>
        <v>0</v>
      </c>
    </row>
    <row r="405" spans="1:26" x14ac:dyDescent="0.25">
      <c r="A405" s="80">
        <f t="shared" si="34"/>
        <v>390</v>
      </c>
      <c r="B405" s="342">
        <f t="shared" si="25"/>
        <v>0</v>
      </c>
      <c r="C405" s="343"/>
      <c r="D405" s="116"/>
      <c r="E405" s="116"/>
      <c r="F405" s="4"/>
      <c r="G405" s="50"/>
      <c r="H405" s="70"/>
      <c r="I405" s="8"/>
      <c r="J405" s="411"/>
      <c r="K405" s="271" t="str">
        <f t="shared" si="26"/>
        <v xml:space="preserve"> </v>
      </c>
      <c r="L405" s="419"/>
      <c r="N405" s="40">
        <f t="shared" si="27"/>
        <v>0</v>
      </c>
      <c r="O405" s="40">
        <f t="shared" si="28"/>
        <v>0</v>
      </c>
      <c r="Q405" s="40">
        <f t="shared" si="29"/>
        <v>0</v>
      </c>
      <c r="R405" s="40">
        <f t="shared" si="30"/>
        <v>0</v>
      </c>
      <c r="V405" s="412"/>
      <c r="W405" s="9"/>
      <c r="Y405" s="40">
        <f t="shared" si="31"/>
        <v>0</v>
      </c>
      <c r="Z405" s="40">
        <f t="shared" si="32"/>
        <v>0</v>
      </c>
    </row>
    <row r="406" spans="1:26" x14ac:dyDescent="0.25">
      <c r="A406" s="80">
        <f t="shared" si="34"/>
        <v>391</v>
      </c>
      <c r="B406" s="342">
        <f t="shared" si="25"/>
        <v>0</v>
      </c>
      <c r="C406" s="343"/>
      <c r="D406" s="116"/>
      <c r="E406" s="116"/>
      <c r="F406" s="4"/>
      <c r="G406" s="50"/>
      <c r="H406" s="70"/>
      <c r="I406" s="8"/>
      <c r="J406" s="411"/>
      <c r="K406" s="271" t="str">
        <f t="shared" si="26"/>
        <v xml:space="preserve"> </v>
      </c>
      <c r="L406" s="419"/>
      <c r="N406" s="40">
        <f t="shared" si="27"/>
        <v>0</v>
      </c>
      <c r="O406" s="40">
        <f t="shared" si="28"/>
        <v>0</v>
      </c>
      <c r="Q406" s="40">
        <f t="shared" si="29"/>
        <v>0</v>
      </c>
      <c r="R406" s="40">
        <f t="shared" si="30"/>
        <v>0</v>
      </c>
      <c r="V406" s="412"/>
      <c r="W406" s="9"/>
      <c r="Y406" s="40">
        <f t="shared" si="31"/>
        <v>0</v>
      </c>
      <c r="Z406" s="40">
        <f t="shared" si="32"/>
        <v>0</v>
      </c>
    </row>
    <row r="407" spans="1:26" x14ac:dyDescent="0.25">
      <c r="A407" s="80">
        <f t="shared" si="34"/>
        <v>392</v>
      </c>
      <c r="B407" s="342">
        <f t="shared" si="25"/>
        <v>0</v>
      </c>
      <c r="C407" s="343"/>
      <c r="D407" s="116"/>
      <c r="E407" s="116"/>
      <c r="F407" s="4"/>
      <c r="G407" s="50"/>
      <c r="H407" s="70"/>
      <c r="I407" s="8"/>
      <c r="J407" s="411"/>
      <c r="K407" s="271" t="str">
        <f t="shared" si="26"/>
        <v xml:space="preserve"> </v>
      </c>
      <c r="L407" s="419"/>
      <c r="N407" s="40">
        <f t="shared" si="27"/>
        <v>0</v>
      </c>
      <c r="O407" s="40">
        <f t="shared" si="28"/>
        <v>0</v>
      </c>
      <c r="Q407" s="40">
        <f t="shared" si="29"/>
        <v>0</v>
      </c>
      <c r="R407" s="40">
        <f t="shared" si="30"/>
        <v>0</v>
      </c>
      <c r="V407" s="412"/>
      <c r="W407" s="9"/>
      <c r="Y407" s="40">
        <f t="shared" si="31"/>
        <v>0</v>
      </c>
      <c r="Z407" s="40">
        <f t="shared" si="32"/>
        <v>0</v>
      </c>
    </row>
    <row r="408" spans="1:26" x14ac:dyDescent="0.25">
      <c r="A408" s="80">
        <f t="shared" si="34"/>
        <v>393</v>
      </c>
      <c r="B408" s="342">
        <f t="shared" si="25"/>
        <v>0</v>
      </c>
      <c r="C408" s="343"/>
      <c r="D408" s="116"/>
      <c r="E408" s="116"/>
      <c r="F408" s="4"/>
      <c r="G408" s="50"/>
      <c r="H408" s="70"/>
      <c r="I408" s="8"/>
      <c r="J408" s="411"/>
      <c r="K408" s="271" t="str">
        <f t="shared" si="26"/>
        <v xml:space="preserve"> </v>
      </c>
      <c r="L408" s="419"/>
      <c r="N408" s="40">
        <f t="shared" si="27"/>
        <v>0</v>
      </c>
      <c r="O408" s="40">
        <f t="shared" si="28"/>
        <v>0</v>
      </c>
      <c r="Q408" s="40">
        <f t="shared" si="29"/>
        <v>0</v>
      </c>
      <c r="R408" s="40">
        <f t="shared" si="30"/>
        <v>0</v>
      </c>
      <c r="V408" s="412"/>
      <c r="W408" s="9"/>
      <c r="Y408" s="40">
        <f t="shared" si="31"/>
        <v>0</v>
      </c>
      <c r="Z408" s="40">
        <f t="shared" si="32"/>
        <v>0</v>
      </c>
    </row>
    <row r="409" spans="1:26" x14ac:dyDescent="0.25">
      <c r="A409" s="80">
        <f t="shared" si="34"/>
        <v>394</v>
      </c>
      <c r="B409" s="342">
        <f t="shared" si="25"/>
        <v>0</v>
      </c>
      <c r="C409" s="343"/>
      <c r="D409" s="116"/>
      <c r="E409" s="116"/>
      <c r="F409" s="4"/>
      <c r="G409" s="50"/>
      <c r="H409" s="70"/>
      <c r="I409" s="8"/>
      <c r="J409" s="411"/>
      <c r="K409" s="271" t="str">
        <f t="shared" si="26"/>
        <v xml:space="preserve"> </v>
      </c>
      <c r="L409" s="419"/>
      <c r="N409" s="40">
        <f t="shared" si="27"/>
        <v>0</v>
      </c>
      <c r="O409" s="40">
        <f t="shared" si="28"/>
        <v>0</v>
      </c>
      <c r="Q409" s="40">
        <f t="shared" si="29"/>
        <v>0</v>
      </c>
      <c r="R409" s="40">
        <f t="shared" si="30"/>
        <v>0</v>
      </c>
      <c r="V409" s="412"/>
      <c r="W409" s="9"/>
      <c r="Y409" s="40">
        <f t="shared" si="31"/>
        <v>0</v>
      </c>
      <c r="Z409" s="40">
        <f t="shared" si="32"/>
        <v>0</v>
      </c>
    </row>
    <row r="410" spans="1:26" x14ac:dyDescent="0.25">
      <c r="A410" s="80">
        <f t="shared" si="34"/>
        <v>395</v>
      </c>
      <c r="B410" s="342">
        <f t="shared" si="25"/>
        <v>0</v>
      </c>
      <c r="C410" s="343"/>
      <c r="D410" s="116"/>
      <c r="E410" s="116"/>
      <c r="F410" s="4"/>
      <c r="G410" s="50"/>
      <c r="H410" s="70"/>
      <c r="I410" s="8"/>
      <c r="J410" s="411"/>
      <c r="K410" s="271" t="str">
        <f t="shared" si="26"/>
        <v xml:space="preserve"> </v>
      </c>
      <c r="L410" s="419"/>
      <c r="N410" s="40">
        <f t="shared" si="27"/>
        <v>0</v>
      </c>
      <c r="O410" s="40">
        <f t="shared" si="28"/>
        <v>0</v>
      </c>
      <c r="Q410" s="40">
        <f t="shared" si="29"/>
        <v>0</v>
      </c>
      <c r="R410" s="40">
        <f t="shared" si="30"/>
        <v>0</v>
      </c>
      <c r="V410" s="412"/>
      <c r="W410" s="9"/>
      <c r="Y410" s="40">
        <f t="shared" si="31"/>
        <v>0</v>
      </c>
      <c r="Z410" s="40">
        <f t="shared" si="32"/>
        <v>0</v>
      </c>
    </row>
    <row r="411" spans="1:26" x14ac:dyDescent="0.25">
      <c r="A411" s="80">
        <f t="shared" si="34"/>
        <v>396</v>
      </c>
      <c r="B411" s="342">
        <f t="shared" si="25"/>
        <v>0</v>
      </c>
      <c r="C411" s="343"/>
      <c r="D411" s="116"/>
      <c r="E411" s="116"/>
      <c r="F411" s="4"/>
      <c r="G411" s="50"/>
      <c r="H411" s="70"/>
      <c r="I411" s="8"/>
      <c r="J411" s="411"/>
      <c r="K411" s="271" t="str">
        <f t="shared" si="26"/>
        <v xml:space="preserve"> </v>
      </c>
      <c r="L411" s="419"/>
      <c r="N411" s="40">
        <f t="shared" si="27"/>
        <v>0</v>
      </c>
      <c r="O411" s="40">
        <f t="shared" si="28"/>
        <v>0</v>
      </c>
      <c r="Q411" s="40">
        <f t="shared" si="29"/>
        <v>0</v>
      </c>
      <c r="R411" s="40">
        <f t="shared" si="30"/>
        <v>0</v>
      </c>
      <c r="V411" s="412"/>
      <c r="W411" s="9"/>
      <c r="Y411" s="40">
        <f t="shared" si="31"/>
        <v>0</v>
      </c>
      <c r="Z411" s="40">
        <f t="shared" si="32"/>
        <v>0</v>
      </c>
    </row>
    <row r="412" spans="1:26" x14ac:dyDescent="0.25">
      <c r="A412" s="80">
        <f t="shared" si="34"/>
        <v>397</v>
      </c>
      <c r="B412" s="342">
        <f t="shared" si="25"/>
        <v>0</v>
      </c>
      <c r="C412" s="343"/>
      <c r="D412" s="116"/>
      <c r="E412" s="116"/>
      <c r="F412" s="4"/>
      <c r="G412" s="50"/>
      <c r="H412" s="70"/>
      <c r="I412" s="8"/>
      <c r="J412" s="411"/>
      <c r="K412" s="271" t="str">
        <f t="shared" si="26"/>
        <v xml:space="preserve"> </v>
      </c>
      <c r="L412" s="419"/>
      <c r="N412" s="40">
        <f t="shared" si="27"/>
        <v>0</v>
      </c>
      <c r="O412" s="40">
        <f t="shared" si="28"/>
        <v>0</v>
      </c>
      <c r="Q412" s="40">
        <f t="shared" si="29"/>
        <v>0</v>
      </c>
      <c r="R412" s="40">
        <f t="shared" si="30"/>
        <v>0</v>
      </c>
      <c r="V412" s="412"/>
      <c r="W412" s="9"/>
      <c r="Y412" s="40">
        <f t="shared" si="31"/>
        <v>0</v>
      </c>
      <c r="Z412" s="40">
        <f t="shared" si="32"/>
        <v>0</v>
      </c>
    </row>
    <row r="413" spans="1:26" x14ac:dyDescent="0.25">
      <c r="A413" s="80">
        <f t="shared" si="34"/>
        <v>398</v>
      </c>
      <c r="B413" s="342">
        <f t="shared" si="25"/>
        <v>0</v>
      </c>
      <c r="C413" s="343"/>
      <c r="D413" s="116"/>
      <c r="E413" s="116"/>
      <c r="F413" s="4"/>
      <c r="G413" s="50"/>
      <c r="H413" s="70"/>
      <c r="I413" s="8"/>
      <c r="J413" s="411"/>
      <c r="K413" s="271" t="str">
        <f t="shared" si="26"/>
        <v xml:space="preserve"> </v>
      </c>
      <c r="L413" s="419"/>
      <c r="N413" s="40">
        <f t="shared" si="27"/>
        <v>0</v>
      </c>
      <c r="O413" s="40">
        <f t="shared" si="28"/>
        <v>0</v>
      </c>
      <c r="Q413" s="40">
        <f t="shared" si="29"/>
        <v>0</v>
      </c>
      <c r="R413" s="40">
        <f t="shared" si="30"/>
        <v>0</v>
      </c>
      <c r="V413" s="412"/>
      <c r="W413" s="9"/>
      <c r="Y413" s="40">
        <f t="shared" si="31"/>
        <v>0</v>
      </c>
      <c r="Z413" s="40">
        <f t="shared" si="32"/>
        <v>0</v>
      </c>
    </row>
    <row r="414" spans="1:26" x14ac:dyDescent="0.25">
      <c r="A414" s="80">
        <f t="shared" si="34"/>
        <v>399</v>
      </c>
      <c r="B414" s="342">
        <f t="shared" si="25"/>
        <v>0</v>
      </c>
      <c r="C414" s="343"/>
      <c r="D414" s="116"/>
      <c r="E414" s="116"/>
      <c r="F414" s="4"/>
      <c r="G414" s="50"/>
      <c r="H414" s="70"/>
      <c r="I414" s="8"/>
      <c r="J414" s="411"/>
      <c r="K414" s="271" t="str">
        <f t="shared" si="26"/>
        <v xml:space="preserve"> </v>
      </c>
      <c r="L414" s="419"/>
      <c r="N414" s="40">
        <f t="shared" si="27"/>
        <v>0</v>
      </c>
      <c r="O414" s="40">
        <f t="shared" si="28"/>
        <v>0</v>
      </c>
      <c r="Q414" s="40">
        <f t="shared" si="29"/>
        <v>0</v>
      </c>
      <c r="R414" s="40">
        <f t="shared" si="30"/>
        <v>0</v>
      </c>
      <c r="V414" s="412"/>
      <c r="W414" s="9"/>
      <c r="Y414" s="40">
        <f t="shared" si="31"/>
        <v>0</v>
      </c>
      <c r="Z414" s="40">
        <f t="shared" si="32"/>
        <v>0</v>
      </c>
    </row>
    <row r="415" spans="1:26" x14ac:dyDescent="0.25">
      <c r="A415" s="80">
        <f t="shared" si="34"/>
        <v>400</v>
      </c>
      <c r="B415" s="342">
        <f t="shared" si="25"/>
        <v>0</v>
      </c>
      <c r="C415" s="343"/>
      <c r="D415" s="116"/>
      <c r="E415" s="116"/>
      <c r="F415" s="4"/>
      <c r="G415" s="50"/>
      <c r="H415" s="70"/>
      <c r="I415" s="8"/>
      <c r="J415" s="411"/>
      <c r="K415" s="271" t="str">
        <f t="shared" si="26"/>
        <v xml:space="preserve"> </v>
      </c>
      <c r="L415" s="419"/>
      <c r="N415" s="40">
        <f t="shared" si="27"/>
        <v>0</v>
      </c>
      <c r="O415" s="40">
        <f t="shared" si="28"/>
        <v>0</v>
      </c>
      <c r="Q415" s="40">
        <f t="shared" si="29"/>
        <v>0</v>
      </c>
      <c r="R415" s="40">
        <f t="shared" si="30"/>
        <v>0</v>
      </c>
      <c r="V415" s="412"/>
      <c r="W415" s="9"/>
      <c r="Y415" s="40">
        <f t="shared" si="31"/>
        <v>0</v>
      </c>
      <c r="Z415" s="40">
        <f t="shared" si="32"/>
        <v>0</v>
      </c>
    </row>
    <row r="416" spans="1:26" x14ac:dyDescent="0.25">
      <c r="A416" s="80">
        <f t="shared" si="34"/>
        <v>401</v>
      </c>
      <c r="B416" s="342">
        <f t="shared" si="25"/>
        <v>0</v>
      </c>
      <c r="C416" s="343"/>
      <c r="D416" s="116"/>
      <c r="E416" s="116"/>
      <c r="F416" s="4"/>
      <c r="G416" s="50"/>
      <c r="H416" s="70"/>
      <c r="I416" s="8"/>
      <c r="J416" s="411"/>
      <c r="K416" s="271" t="str">
        <f t="shared" si="26"/>
        <v xml:space="preserve"> </v>
      </c>
      <c r="L416" s="419"/>
      <c r="N416" s="40">
        <f t="shared" si="27"/>
        <v>0</v>
      </c>
      <c r="O416" s="40">
        <f t="shared" si="28"/>
        <v>0</v>
      </c>
      <c r="Q416" s="40">
        <f t="shared" si="29"/>
        <v>0</v>
      </c>
      <c r="R416" s="40">
        <f t="shared" si="30"/>
        <v>0</v>
      </c>
      <c r="V416" s="412"/>
      <c r="W416" s="9"/>
      <c r="Y416" s="40">
        <f t="shared" si="31"/>
        <v>0</v>
      </c>
      <c r="Z416" s="40">
        <f t="shared" si="32"/>
        <v>0</v>
      </c>
    </row>
    <row r="417" spans="1:26" x14ac:dyDescent="0.25">
      <c r="A417" s="80">
        <f t="shared" si="34"/>
        <v>402</v>
      </c>
      <c r="B417" s="342">
        <f t="shared" si="25"/>
        <v>0</v>
      </c>
      <c r="C417" s="343"/>
      <c r="D417" s="116"/>
      <c r="E417" s="116"/>
      <c r="F417" s="4"/>
      <c r="G417" s="50"/>
      <c r="H417" s="70"/>
      <c r="I417" s="8"/>
      <c r="J417" s="411"/>
      <c r="K417" s="271" t="str">
        <f t="shared" si="26"/>
        <v xml:space="preserve"> </v>
      </c>
      <c r="L417" s="419"/>
      <c r="N417" s="40">
        <f t="shared" si="27"/>
        <v>0</v>
      </c>
      <c r="O417" s="40">
        <f t="shared" si="28"/>
        <v>0</v>
      </c>
      <c r="Q417" s="40">
        <f t="shared" si="29"/>
        <v>0</v>
      </c>
      <c r="R417" s="40">
        <f t="shared" si="30"/>
        <v>0</v>
      </c>
      <c r="V417" s="412"/>
      <c r="W417" s="9"/>
      <c r="Y417" s="40">
        <f t="shared" si="31"/>
        <v>0</v>
      </c>
      <c r="Z417" s="40">
        <f t="shared" si="32"/>
        <v>0</v>
      </c>
    </row>
    <row r="418" spans="1:26" x14ac:dyDescent="0.25">
      <c r="A418" s="80">
        <f t="shared" si="34"/>
        <v>403</v>
      </c>
      <c r="B418" s="342">
        <f t="shared" si="25"/>
        <v>0</v>
      </c>
      <c r="C418" s="343"/>
      <c r="D418" s="116"/>
      <c r="E418" s="116"/>
      <c r="F418" s="4"/>
      <c r="G418" s="50"/>
      <c r="H418" s="70"/>
      <c r="I418" s="8"/>
      <c r="J418" s="411"/>
      <c r="K418" s="271" t="str">
        <f t="shared" si="26"/>
        <v xml:space="preserve"> </v>
      </c>
      <c r="L418" s="419"/>
      <c r="N418" s="40">
        <f t="shared" si="27"/>
        <v>0</v>
      </c>
      <c r="O418" s="40">
        <f t="shared" si="28"/>
        <v>0</v>
      </c>
      <c r="Q418" s="40">
        <f t="shared" si="29"/>
        <v>0</v>
      </c>
      <c r="R418" s="40">
        <f t="shared" si="30"/>
        <v>0</v>
      </c>
      <c r="V418" s="412"/>
      <c r="W418" s="9"/>
      <c r="Y418" s="40">
        <f t="shared" si="31"/>
        <v>0</v>
      </c>
      <c r="Z418" s="40">
        <f t="shared" si="32"/>
        <v>0</v>
      </c>
    </row>
    <row r="419" spans="1:26" x14ac:dyDescent="0.25">
      <c r="A419" s="80">
        <f t="shared" si="34"/>
        <v>404</v>
      </c>
      <c r="B419" s="342">
        <f t="shared" si="25"/>
        <v>0</v>
      </c>
      <c r="C419" s="343"/>
      <c r="D419" s="116"/>
      <c r="E419" s="116"/>
      <c r="F419" s="4"/>
      <c r="G419" s="50"/>
      <c r="H419" s="70"/>
      <c r="I419" s="8"/>
      <c r="J419" s="411"/>
      <c r="K419" s="271" t="str">
        <f t="shared" si="26"/>
        <v xml:space="preserve"> </v>
      </c>
      <c r="L419" s="419"/>
      <c r="N419" s="40">
        <f t="shared" si="27"/>
        <v>0</v>
      </c>
      <c r="O419" s="40">
        <f t="shared" si="28"/>
        <v>0</v>
      </c>
      <c r="Q419" s="40">
        <f t="shared" si="29"/>
        <v>0</v>
      </c>
      <c r="R419" s="40">
        <f t="shared" si="30"/>
        <v>0</v>
      </c>
      <c r="V419" s="412"/>
      <c r="W419" s="9"/>
      <c r="Y419" s="40">
        <f t="shared" si="31"/>
        <v>0</v>
      </c>
      <c r="Z419" s="40">
        <f t="shared" si="32"/>
        <v>0</v>
      </c>
    </row>
    <row r="420" spans="1:26" x14ac:dyDescent="0.25">
      <c r="A420" s="80">
        <f t="shared" si="34"/>
        <v>405</v>
      </c>
      <c r="B420" s="342">
        <f t="shared" si="25"/>
        <v>0</v>
      </c>
      <c r="C420" s="343"/>
      <c r="D420" s="116"/>
      <c r="E420" s="116"/>
      <c r="F420" s="4"/>
      <c r="G420" s="50"/>
      <c r="H420" s="70"/>
      <c r="I420" s="8"/>
      <c r="J420" s="411"/>
      <c r="K420" s="271" t="str">
        <f t="shared" si="26"/>
        <v xml:space="preserve"> </v>
      </c>
      <c r="L420" s="419"/>
      <c r="N420" s="40">
        <f t="shared" si="27"/>
        <v>0</v>
      </c>
      <c r="O420" s="40">
        <f t="shared" si="28"/>
        <v>0</v>
      </c>
      <c r="Q420" s="40">
        <f t="shared" si="29"/>
        <v>0</v>
      </c>
      <c r="R420" s="40">
        <f t="shared" si="30"/>
        <v>0</v>
      </c>
      <c r="V420" s="412"/>
      <c r="W420" s="9"/>
      <c r="Y420" s="40">
        <f t="shared" si="31"/>
        <v>0</v>
      </c>
      <c r="Z420" s="40">
        <f t="shared" si="32"/>
        <v>0</v>
      </c>
    </row>
    <row r="421" spans="1:26" x14ac:dyDescent="0.25">
      <c r="A421" s="80">
        <f t="shared" si="34"/>
        <v>406</v>
      </c>
      <c r="B421" s="342">
        <f t="shared" si="25"/>
        <v>0</v>
      </c>
      <c r="C421" s="343"/>
      <c r="D421" s="116"/>
      <c r="E421" s="116"/>
      <c r="F421" s="4"/>
      <c r="G421" s="50"/>
      <c r="H421" s="70"/>
      <c r="I421" s="8"/>
      <c r="J421" s="411"/>
      <c r="K421" s="271" t="str">
        <f t="shared" si="26"/>
        <v xml:space="preserve"> </v>
      </c>
      <c r="L421" s="419"/>
      <c r="N421" s="40">
        <f t="shared" si="27"/>
        <v>0</v>
      </c>
      <c r="O421" s="40">
        <f t="shared" si="28"/>
        <v>0</v>
      </c>
      <c r="Q421" s="40">
        <f t="shared" si="29"/>
        <v>0</v>
      </c>
      <c r="R421" s="40">
        <f t="shared" si="30"/>
        <v>0</v>
      </c>
      <c r="V421" s="412"/>
      <c r="W421" s="9"/>
      <c r="Y421" s="40">
        <f t="shared" si="31"/>
        <v>0</v>
      </c>
      <c r="Z421" s="40">
        <f t="shared" si="32"/>
        <v>0</v>
      </c>
    </row>
    <row r="422" spans="1:26" x14ac:dyDescent="0.25">
      <c r="A422" s="80">
        <f t="shared" si="34"/>
        <v>407</v>
      </c>
      <c r="B422" s="342">
        <f t="shared" si="25"/>
        <v>0</v>
      </c>
      <c r="C422" s="343"/>
      <c r="D422" s="116"/>
      <c r="E422" s="116"/>
      <c r="F422" s="4"/>
      <c r="G422" s="50"/>
      <c r="H422" s="70"/>
      <c r="I422" s="8"/>
      <c r="J422" s="411"/>
      <c r="K422" s="271" t="str">
        <f t="shared" si="26"/>
        <v xml:space="preserve"> </v>
      </c>
      <c r="L422" s="419"/>
      <c r="N422" s="40">
        <f t="shared" si="27"/>
        <v>0</v>
      </c>
      <c r="O422" s="40">
        <f t="shared" si="28"/>
        <v>0</v>
      </c>
      <c r="Q422" s="40">
        <f t="shared" si="29"/>
        <v>0</v>
      </c>
      <c r="R422" s="40">
        <f t="shared" si="30"/>
        <v>0</v>
      </c>
      <c r="V422" s="412"/>
      <c r="W422" s="9"/>
      <c r="Y422" s="40">
        <f t="shared" si="31"/>
        <v>0</v>
      </c>
      <c r="Z422" s="40">
        <f t="shared" si="32"/>
        <v>0</v>
      </c>
    </row>
    <row r="423" spans="1:26" x14ac:dyDescent="0.25">
      <c r="A423" s="80">
        <f t="shared" si="34"/>
        <v>408</v>
      </c>
      <c r="B423" s="342">
        <f t="shared" si="25"/>
        <v>0</v>
      </c>
      <c r="C423" s="343"/>
      <c r="D423" s="116"/>
      <c r="E423" s="116"/>
      <c r="F423" s="4"/>
      <c r="G423" s="50"/>
      <c r="H423" s="70"/>
      <c r="I423" s="8"/>
      <c r="J423" s="411"/>
      <c r="K423" s="271" t="str">
        <f t="shared" si="26"/>
        <v xml:space="preserve"> </v>
      </c>
      <c r="L423" s="419"/>
      <c r="N423" s="40">
        <f t="shared" si="27"/>
        <v>0</v>
      </c>
      <c r="O423" s="40">
        <f t="shared" si="28"/>
        <v>0</v>
      </c>
      <c r="Q423" s="40">
        <f t="shared" si="29"/>
        <v>0</v>
      </c>
      <c r="R423" s="40">
        <f t="shared" si="30"/>
        <v>0</v>
      </c>
      <c r="V423" s="412"/>
      <c r="W423" s="9"/>
      <c r="Y423" s="40">
        <f t="shared" si="31"/>
        <v>0</v>
      </c>
      <c r="Z423" s="40">
        <f t="shared" si="32"/>
        <v>0</v>
      </c>
    </row>
    <row r="424" spans="1:26" x14ac:dyDescent="0.25">
      <c r="A424" s="80">
        <f t="shared" si="34"/>
        <v>409</v>
      </c>
      <c r="B424" s="342">
        <f t="shared" si="25"/>
        <v>0</v>
      </c>
      <c r="C424" s="343"/>
      <c r="D424" s="116"/>
      <c r="E424" s="116"/>
      <c r="F424" s="4"/>
      <c r="G424" s="50"/>
      <c r="H424" s="70"/>
      <c r="I424" s="8"/>
      <c r="J424" s="411"/>
      <c r="K424" s="271" t="str">
        <f t="shared" si="26"/>
        <v xml:space="preserve"> </v>
      </c>
      <c r="L424" s="419"/>
      <c r="N424" s="40">
        <f t="shared" si="27"/>
        <v>0</v>
      </c>
      <c r="O424" s="40">
        <f t="shared" si="28"/>
        <v>0</v>
      </c>
      <c r="Q424" s="40">
        <f t="shared" si="29"/>
        <v>0</v>
      </c>
      <c r="R424" s="40">
        <f t="shared" si="30"/>
        <v>0</v>
      </c>
      <c r="V424" s="412"/>
      <c r="W424" s="9"/>
      <c r="Y424" s="40">
        <f t="shared" si="31"/>
        <v>0</v>
      </c>
      <c r="Z424" s="40">
        <f t="shared" si="32"/>
        <v>0</v>
      </c>
    </row>
    <row r="425" spans="1:26" x14ac:dyDescent="0.25">
      <c r="A425" s="80">
        <f t="shared" si="34"/>
        <v>410</v>
      </c>
      <c r="B425" s="342">
        <f t="shared" si="25"/>
        <v>0</v>
      </c>
      <c r="C425" s="343"/>
      <c r="D425" s="116"/>
      <c r="E425" s="116"/>
      <c r="F425" s="4"/>
      <c r="G425" s="50"/>
      <c r="H425" s="70"/>
      <c r="I425" s="8"/>
      <c r="J425" s="411"/>
      <c r="K425" s="271" t="str">
        <f t="shared" si="26"/>
        <v xml:space="preserve"> </v>
      </c>
      <c r="L425" s="419"/>
      <c r="N425" s="40">
        <f t="shared" si="27"/>
        <v>0</v>
      </c>
      <c r="O425" s="40">
        <f t="shared" si="28"/>
        <v>0</v>
      </c>
      <c r="Q425" s="40">
        <f t="shared" si="29"/>
        <v>0</v>
      </c>
      <c r="R425" s="40">
        <f t="shared" si="30"/>
        <v>0</v>
      </c>
      <c r="V425" s="412"/>
      <c r="W425" s="9"/>
      <c r="Y425" s="40">
        <f t="shared" si="31"/>
        <v>0</v>
      </c>
      <c r="Z425" s="40">
        <f t="shared" si="32"/>
        <v>0</v>
      </c>
    </row>
    <row r="426" spans="1:26" x14ac:dyDescent="0.25">
      <c r="A426" s="80">
        <f t="shared" si="34"/>
        <v>411</v>
      </c>
      <c r="B426" s="342">
        <f t="shared" si="25"/>
        <v>0</v>
      </c>
      <c r="C426" s="343"/>
      <c r="D426" s="116"/>
      <c r="E426" s="116"/>
      <c r="F426" s="4"/>
      <c r="G426" s="50"/>
      <c r="H426" s="70"/>
      <c r="I426" s="8"/>
      <c r="J426" s="411"/>
      <c r="K426" s="271" t="str">
        <f t="shared" si="26"/>
        <v xml:space="preserve"> </v>
      </c>
      <c r="L426" s="419"/>
      <c r="N426" s="40">
        <f t="shared" si="27"/>
        <v>0</v>
      </c>
      <c r="O426" s="40">
        <f t="shared" si="28"/>
        <v>0</v>
      </c>
      <c r="Q426" s="40">
        <f t="shared" si="29"/>
        <v>0</v>
      </c>
      <c r="R426" s="40">
        <f t="shared" si="30"/>
        <v>0</v>
      </c>
      <c r="V426" s="412"/>
      <c r="W426" s="9"/>
      <c r="Y426" s="40">
        <f t="shared" si="31"/>
        <v>0</v>
      </c>
      <c r="Z426" s="40">
        <f t="shared" si="32"/>
        <v>0</v>
      </c>
    </row>
    <row r="427" spans="1:26" x14ac:dyDescent="0.25">
      <c r="A427" s="80">
        <f t="shared" si="34"/>
        <v>412</v>
      </c>
      <c r="B427" s="342">
        <f t="shared" si="25"/>
        <v>0</v>
      </c>
      <c r="C427" s="343"/>
      <c r="D427" s="116"/>
      <c r="E427" s="116"/>
      <c r="F427" s="4"/>
      <c r="G427" s="50"/>
      <c r="H427" s="70"/>
      <c r="I427" s="8"/>
      <c r="J427" s="411"/>
      <c r="K427" s="271" t="str">
        <f t="shared" si="26"/>
        <v xml:space="preserve"> </v>
      </c>
      <c r="L427" s="419"/>
      <c r="N427" s="40">
        <f t="shared" si="27"/>
        <v>0</v>
      </c>
      <c r="O427" s="40">
        <f t="shared" si="28"/>
        <v>0</v>
      </c>
      <c r="Q427" s="40">
        <f t="shared" si="29"/>
        <v>0</v>
      </c>
      <c r="R427" s="40">
        <f t="shared" si="30"/>
        <v>0</v>
      </c>
      <c r="V427" s="412"/>
      <c r="W427" s="9"/>
      <c r="Y427" s="40">
        <f t="shared" si="31"/>
        <v>0</v>
      </c>
      <c r="Z427" s="40">
        <f t="shared" si="32"/>
        <v>0</v>
      </c>
    </row>
    <row r="428" spans="1:26" x14ac:dyDescent="0.25">
      <c r="A428" s="80">
        <f t="shared" si="34"/>
        <v>413</v>
      </c>
      <c r="B428" s="342">
        <f t="shared" si="25"/>
        <v>0</v>
      </c>
      <c r="C428" s="343"/>
      <c r="D428" s="116"/>
      <c r="E428" s="116"/>
      <c r="F428" s="4"/>
      <c r="G428" s="50"/>
      <c r="H428" s="70"/>
      <c r="I428" s="8"/>
      <c r="J428" s="411"/>
      <c r="K428" s="271" t="str">
        <f t="shared" si="26"/>
        <v xml:space="preserve"> </v>
      </c>
      <c r="L428" s="419"/>
      <c r="N428" s="40">
        <f t="shared" si="27"/>
        <v>0</v>
      </c>
      <c r="O428" s="40">
        <f t="shared" si="28"/>
        <v>0</v>
      </c>
      <c r="Q428" s="40">
        <f t="shared" si="29"/>
        <v>0</v>
      </c>
      <c r="R428" s="40">
        <f t="shared" si="30"/>
        <v>0</v>
      </c>
      <c r="V428" s="412"/>
      <c r="W428" s="9"/>
      <c r="Y428" s="40">
        <f t="shared" si="31"/>
        <v>0</v>
      </c>
      <c r="Z428" s="40">
        <f t="shared" si="32"/>
        <v>0</v>
      </c>
    </row>
    <row r="429" spans="1:26" x14ac:dyDescent="0.25">
      <c r="A429" s="80">
        <f t="shared" si="34"/>
        <v>414</v>
      </c>
      <c r="B429" s="342">
        <f t="shared" si="25"/>
        <v>0</v>
      </c>
      <c r="C429" s="343"/>
      <c r="D429" s="116"/>
      <c r="E429" s="116"/>
      <c r="F429" s="4"/>
      <c r="G429" s="50"/>
      <c r="H429" s="70"/>
      <c r="I429" s="8"/>
      <c r="J429" s="411"/>
      <c r="K429" s="271" t="str">
        <f t="shared" si="26"/>
        <v xml:space="preserve"> </v>
      </c>
      <c r="L429" s="419"/>
      <c r="N429" s="40">
        <f t="shared" si="27"/>
        <v>0</v>
      </c>
      <c r="O429" s="40">
        <f t="shared" si="28"/>
        <v>0</v>
      </c>
      <c r="Q429" s="40">
        <f t="shared" si="29"/>
        <v>0</v>
      </c>
      <c r="R429" s="40">
        <f t="shared" si="30"/>
        <v>0</v>
      </c>
      <c r="V429" s="412"/>
      <c r="W429" s="9"/>
      <c r="Y429" s="40">
        <f t="shared" si="31"/>
        <v>0</v>
      </c>
      <c r="Z429" s="40">
        <f t="shared" si="32"/>
        <v>0</v>
      </c>
    </row>
    <row r="430" spans="1:26" x14ac:dyDescent="0.25">
      <c r="A430" s="80">
        <f t="shared" si="34"/>
        <v>415</v>
      </c>
      <c r="B430" s="342">
        <f t="shared" si="25"/>
        <v>0</v>
      </c>
      <c r="C430" s="343"/>
      <c r="D430" s="116"/>
      <c r="E430" s="116"/>
      <c r="F430" s="4"/>
      <c r="G430" s="50"/>
      <c r="H430" s="70"/>
      <c r="I430" s="8"/>
      <c r="J430" s="411"/>
      <c r="K430" s="271" t="str">
        <f t="shared" si="26"/>
        <v xml:space="preserve"> </v>
      </c>
      <c r="L430" s="419"/>
      <c r="N430" s="40">
        <f t="shared" si="27"/>
        <v>0</v>
      </c>
      <c r="O430" s="40">
        <f t="shared" si="28"/>
        <v>0</v>
      </c>
      <c r="Q430" s="40">
        <f t="shared" si="29"/>
        <v>0</v>
      </c>
      <c r="R430" s="40">
        <f t="shared" si="30"/>
        <v>0</v>
      </c>
      <c r="V430" s="412"/>
      <c r="W430" s="9"/>
      <c r="Y430" s="40">
        <f t="shared" si="31"/>
        <v>0</v>
      </c>
      <c r="Z430" s="40">
        <f t="shared" si="32"/>
        <v>0</v>
      </c>
    </row>
    <row r="431" spans="1:26" x14ac:dyDescent="0.25">
      <c r="A431" s="80">
        <f t="shared" si="34"/>
        <v>416</v>
      </c>
      <c r="B431" s="342">
        <f t="shared" si="25"/>
        <v>0</v>
      </c>
      <c r="C431" s="343"/>
      <c r="D431" s="116"/>
      <c r="E431" s="116"/>
      <c r="F431" s="4"/>
      <c r="G431" s="50"/>
      <c r="H431" s="70"/>
      <c r="I431" s="8"/>
      <c r="J431" s="411"/>
      <c r="K431" s="271" t="str">
        <f t="shared" si="26"/>
        <v xml:space="preserve"> </v>
      </c>
      <c r="L431" s="419"/>
      <c r="N431" s="40">
        <f t="shared" si="27"/>
        <v>0</v>
      </c>
      <c r="O431" s="40">
        <f t="shared" si="28"/>
        <v>0</v>
      </c>
      <c r="Q431" s="40">
        <f t="shared" si="29"/>
        <v>0</v>
      </c>
      <c r="R431" s="40">
        <f t="shared" si="30"/>
        <v>0</v>
      </c>
      <c r="V431" s="412"/>
      <c r="W431" s="9"/>
      <c r="Y431" s="40">
        <f t="shared" si="31"/>
        <v>0</v>
      </c>
      <c r="Z431" s="40">
        <f t="shared" si="32"/>
        <v>0</v>
      </c>
    </row>
    <row r="432" spans="1:26" x14ac:dyDescent="0.25">
      <c r="A432" s="80">
        <f t="shared" si="34"/>
        <v>417</v>
      </c>
      <c r="B432" s="342">
        <f t="shared" si="25"/>
        <v>0</v>
      </c>
      <c r="C432" s="343"/>
      <c r="D432" s="116"/>
      <c r="E432" s="116"/>
      <c r="F432" s="4"/>
      <c r="G432" s="50"/>
      <c r="H432" s="70"/>
      <c r="I432" s="8"/>
      <c r="J432" s="411"/>
      <c r="K432" s="271" t="str">
        <f t="shared" si="26"/>
        <v xml:space="preserve"> </v>
      </c>
      <c r="L432" s="419"/>
      <c r="N432" s="40">
        <f t="shared" si="27"/>
        <v>0</v>
      </c>
      <c r="O432" s="40">
        <f t="shared" si="28"/>
        <v>0</v>
      </c>
      <c r="Q432" s="40">
        <f t="shared" si="29"/>
        <v>0</v>
      </c>
      <c r="R432" s="40">
        <f t="shared" si="30"/>
        <v>0</v>
      </c>
      <c r="V432" s="412"/>
      <c r="W432" s="9"/>
      <c r="Y432" s="40">
        <f t="shared" si="31"/>
        <v>0</v>
      </c>
      <c r="Z432" s="40">
        <f t="shared" si="32"/>
        <v>0</v>
      </c>
    </row>
    <row r="433" spans="1:26" x14ac:dyDescent="0.25">
      <c r="A433" s="80">
        <f t="shared" si="34"/>
        <v>418</v>
      </c>
      <c r="B433" s="342">
        <f t="shared" si="25"/>
        <v>0</v>
      </c>
      <c r="C433" s="343"/>
      <c r="D433" s="116"/>
      <c r="E433" s="116"/>
      <c r="F433" s="4"/>
      <c r="G433" s="50"/>
      <c r="H433" s="70"/>
      <c r="I433" s="8"/>
      <c r="J433" s="411"/>
      <c r="K433" s="271" t="str">
        <f t="shared" si="26"/>
        <v xml:space="preserve"> </v>
      </c>
      <c r="L433" s="419"/>
      <c r="N433" s="40">
        <f t="shared" si="27"/>
        <v>0</v>
      </c>
      <c r="O433" s="40">
        <f t="shared" si="28"/>
        <v>0</v>
      </c>
      <c r="Q433" s="40">
        <f t="shared" si="29"/>
        <v>0</v>
      </c>
      <c r="R433" s="40">
        <f t="shared" si="30"/>
        <v>0</v>
      </c>
      <c r="V433" s="412"/>
      <c r="W433" s="9"/>
      <c r="Y433" s="40">
        <f t="shared" si="31"/>
        <v>0</v>
      </c>
      <c r="Z433" s="40">
        <f t="shared" si="32"/>
        <v>0</v>
      </c>
    </row>
    <row r="434" spans="1:26" x14ac:dyDescent="0.25">
      <c r="A434" s="80">
        <f t="shared" si="34"/>
        <v>419</v>
      </c>
      <c r="B434" s="342">
        <f t="shared" si="25"/>
        <v>0</v>
      </c>
      <c r="C434" s="343"/>
      <c r="D434" s="116"/>
      <c r="E434" s="116"/>
      <c r="F434" s="4"/>
      <c r="G434" s="50"/>
      <c r="H434" s="70"/>
      <c r="I434" s="8"/>
      <c r="J434" s="411"/>
      <c r="K434" s="271" t="str">
        <f t="shared" si="26"/>
        <v xml:space="preserve"> </v>
      </c>
      <c r="L434" s="419"/>
      <c r="N434" s="40">
        <f t="shared" si="27"/>
        <v>0</v>
      </c>
      <c r="O434" s="40">
        <f t="shared" si="28"/>
        <v>0</v>
      </c>
      <c r="Q434" s="40">
        <f t="shared" si="29"/>
        <v>0</v>
      </c>
      <c r="R434" s="40">
        <f t="shared" si="30"/>
        <v>0</v>
      </c>
      <c r="V434" s="412"/>
      <c r="W434" s="9"/>
      <c r="Y434" s="40">
        <f t="shared" si="31"/>
        <v>0</v>
      </c>
      <c r="Z434" s="40">
        <f t="shared" si="32"/>
        <v>0</v>
      </c>
    </row>
    <row r="435" spans="1:26" x14ac:dyDescent="0.25">
      <c r="A435" s="80">
        <f t="shared" si="34"/>
        <v>420</v>
      </c>
      <c r="B435" s="342">
        <f t="shared" si="25"/>
        <v>0</v>
      </c>
      <c r="C435" s="343"/>
      <c r="D435" s="116"/>
      <c r="E435" s="116"/>
      <c r="F435" s="4"/>
      <c r="G435" s="50"/>
      <c r="H435" s="70"/>
      <c r="I435" s="8"/>
      <c r="J435" s="411"/>
      <c r="K435" s="271" t="str">
        <f t="shared" si="26"/>
        <v xml:space="preserve"> </v>
      </c>
      <c r="L435" s="419"/>
      <c r="N435" s="40">
        <f t="shared" si="27"/>
        <v>0</v>
      </c>
      <c r="O435" s="40">
        <f t="shared" si="28"/>
        <v>0</v>
      </c>
      <c r="Q435" s="40">
        <f t="shared" si="29"/>
        <v>0</v>
      </c>
      <c r="R435" s="40">
        <f t="shared" si="30"/>
        <v>0</v>
      </c>
      <c r="V435" s="412"/>
      <c r="W435" s="9"/>
      <c r="Y435" s="40">
        <f t="shared" si="31"/>
        <v>0</v>
      </c>
      <c r="Z435" s="40">
        <f t="shared" si="32"/>
        <v>0</v>
      </c>
    </row>
    <row r="436" spans="1:26" x14ac:dyDescent="0.25">
      <c r="A436" s="80">
        <f t="shared" si="34"/>
        <v>421</v>
      </c>
      <c r="B436" s="342">
        <f t="shared" si="25"/>
        <v>0</v>
      </c>
      <c r="C436" s="343"/>
      <c r="D436" s="116"/>
      <c r="E436" s="116"/>
      <c r="F436" s="4"/>
      <c r="G436" s="50"/>
      <c r="H436" s="70"/>
      <c r="I436" s="8"/>
      <c r="J436" s="411"/>
      <c r="K436" s="271" t="str">
        <f t="shared" si="26"/>
        <v xml:space="preserve"> </v>
      </c>
      <c r="L436" s="419"/>
      <c r="N436" s="40">
        <f t="shared" si="27"/>
        <v>0</v>
      </c>
      <c r="O436" s="40">
        <f t="shared" si="28"/>
        <v>0</v>
      </c>
      <c r="Q436" s="40">
        <f t="shared" si="29"/>
        <v>0</v>
      </c>
      <c r="R436" s="40">
        <f t="shared" si="30"/>
        <v>0</v>
      </c>
      <c r="V436" s="412"/>
      <c r="W436" s="9"/>
      <c r="Y436" s="40">
        <f t="shared" si="31"/>
        <v>0</v>
      </c>
      <c r="Z436" s="40">
        <f t="shared" si="32"/>
        <v>0</v>
      </c>
    </row>
    <row r="437" spans="1:26" x14ac:dyDescent="0.25">
      <c r="A437" s="80">
        <f t="shared" si="34"/>
        <v>422</v>
      </c>
      <c r="B437" s="342">
        <f t="shared" si="25"/>
        <v>0</v>
      </c>
      <c r="C437" s="343"/>
      <c r="D437" s="116"/>
      <c r="E437" s="116"/>
      <c r="F437" s="4"/>
      <c r="G437" s="50"/>
      <c r="H437" s="70"/>
      <c r="I437" s="8"/>
      <c r="J437" s="411"/>
      <c r="K437" s="271" t="str">
        <f t="shared" si="26"/>
        <v xml:space="preserve"> </v>
      </c>
      <c r="L437" s="419"/>
      <c r="N437" s="40">
        <f t="shared" si="27"/>
        <v>0</v>
      </c>
      <c r="O437" s="40">
        <f t="shared" si="28"/>
        <v>0</v>
      </c>
      <c r="Q437" s="40">
        <f t="shared" si="29"/>
        <v>0</v>
      </c>
      <c r="R437" s="40">
        <f t="shared" si="30"/>
        <v>0</v>
      </c>
      <c r="V437" s="412"/>
      <c r="W437" s="9"/>
      <c r="Y437" s="40">
        <f t="shared" si="31"/>
        <v>0</v>
      </c>
      <c r="Z437" s="40">
        <f t="shared" si="32"/>
        <v>0</v>
      </c>
    </row>
    <row r="438" spans="1:26" x14ac:dyDescent="0.25">
      <c r="A438" s="80">
        <f t="shared" si="34"/>
        <v>423</v>
      </c>
      <c r="B438" s="342">
        <f t="shared" si="25"/>
        <v>0</v>
      </c>
      <c r="C438" s="343"/>
      <c r="D438" s="116"/>
      <c r="E438" s="116"/>
      <c r="F438" s="4"/>
      <c r="G438" s="50"/>
      <c r="H438" s="70"/>
      <c r="I438" s="8"/>
      <c r="J438" s="411"/>
      <c r="K438" s="271" t="str">
        <f t="shared" si="26"/>
        <v xml:space="preserve"> </v>
      </c>
      <c r="L438" s="419"/>
      <c r="N438" s="40">
        <f t="shared" si="27"/>
        <v>0</v>
      </c>
      <c r="O438" s="40">
        <f t="shared" si="28"/>
        <v>0</v>
      </c>
      <c r="Q438" s="40">
        <f t="shared" si="29"/>
        <v>0</v>
      </c>
      <c r="R438" s="40">
        <f t="shared" si="30"/>
        <v>0</v>
      </c>
      <c r="V438" s="412"/>
      <c r="W438" s="9"/>
      <c r="Y438" s="40">
        <f t="shared" si="31"/>
        <v>0</v>
      </c>
      <c r="Z438" s="40">
        <f t="shared" si="32"/>
        <v>0</v>
      </c>
    </row>
    <row r="439" spans="1:26" x14ac:dyDescent="0.25">
      <c r="A439" s="80">
        <f t="shared" si="34"/>
        <v>424</v>
      </c>
      <c r="B439" s="342">
        <f t="shared" si="25"/>
        <v>0</v>
      </c>
      <c r="C439" s="343"/>
      <c r="D439" s="116"/>
      <c r="E439" s="116"/>
      <c r="F439" s="4"/>
      <c r="G439" s="50"/>
      <c r="H439" s="70"/>
      <c r="I439" s="8"/>
      <c r="J439" s="411"/>
      <c r="K439" s="271" t="str">
        <f t="shared" si="26"/>
        <v xml:space="preserve"> </v>
      </c>
      <c r="L439" s="419"/>
      <c r="N439" s="40">
        <f t="shared" si="27"/>
        <v>0</v>
      </c>
      <c r="O439" s="40">
        <f t="shared" si="28"/>
        <v>0</v>
      </c>
      <c r="Q439" s="40">
        <f t="shared" si="29"/>
        <v>0</v>
      </c>
      <c r="R439" s="40">
        <f t="shared" si="30"/>
        <v>0</v>
      </c>
      <c r="V439" s="412"/>
      <c r="W439" s="9"/>
      <c r="Y439" s="40">
        <f t="shared" si="31"/>
        <v>0</v>
      </c>
      <c r="Z439" s="40">
        <f t="shared" si="32"/>
        <v>0</v>
      </c>
    </row>
    <row r="440" spans="1:26" x14ac:dyDescent="0.25">
      <c r="A440" s="80">
        <f t="shared" si="34"/>
        <v>425</v>
      </c>
      <c r="B440" s="342">
        <f t="shared" si="25"/>
        <v>0</v>
      </c>
      <c r="C440" s="343"/>
      <c r="D440" s="116"/>
      <c r="E440" s="116"/>
      <c r="F440" s="4"/>
      <c r="G440" s="50"/>
      <c r="H440" s="70"/>
      <c r="I440" s="8"/>
      <c r="J440" s="411"/>
      <c r="K440" s="271" t="str">
        <f t="shared" si="26"/>
        <v xml:space="preserve"> </v>
      </c>
      <c r="L440" s="419"/>
      <c r="N440" s="40">
        <f t="shared" si="27"/>
        <v>0</v>
      </c>
      <c r="O440" s="40">
        <f t="shared" si="28"/>
        <v>0</v>
      </c>
      <c r="Q440" s="40">
        <f t="shared" si="29"/>
        <v>0</v>
      </c>
      <c r="R440" s="40">
        <f t="shared" si="30"/>
        <v>0</v>
      </c>
      <c r="V440" s="412"/>
      <c r="W440" s="9"/>
      <c r="Y440" s="40">
        <f t="shared" si="31"/>
        <v>0</v>
      </c>
      <c r="Z440" s="40">
        <f t="shared" si="32"/>
        <v>0</v>
      </c>
    </row>
    <row r="441" spans="1:26" x14ac:dyDescent="0.25">
      <c r="A441" s="80">
        <f t="shared" si="34"/>
        <v>426</v>
      </c>
      <c r="B441" s="342">
        <f t="shared" si="25"/>
        <v>0</v>
      </c>
      <c r="C441" s="343"/>
      <c r="D441" s="116"/>
      <c r="E441" s="116"/>
      <c r="F441" s="4"/>
      <c r="G441" s="50"/>
      <c r="H441" s="70"/>
      <c r="I441" s="8"/>
      <c r="J441" s="411"/>
      <c r="K441" s="271" t="str">
        <f t="shared" si="26"/>
        <v xml:space="preserve"> </v>
      </c>
      <c r="L441" s="419"/>
      <c r="N441" s="40">
        <f t="shared" si="27"/>
        <v>0</v>
      </c>
      <c r="O441" s="40">
        <f t="shared" si="28"/>
        <v>0</v>
      </c>
      <c r="Q441" s="40">
        <f t="shared" si="29"/>
        <v>0</v>
      </c>
      <c r="R441" s="40">
        <f t="shared" si="30"/>
        <v>0</v>
      </c>
      <c r="V441" s="412"/>
      <c r="W441" s="9"/>
      <c r="Y441" s="40">
        <f t="shared" si="31"/>
        <v>0</v>
      </c>
      <c r="Z441" s="40">
        <f t="shared" si="32"/>
        <v>0</v>
      </c>
    </row>
    <row r="442" spans="1:26" x14ac:dyDescent="0.25">
      <c r="A442" s="80">
        <f t="shared" si="34"/>
        <v>427</v>
      </c>
      <c r="B442" s="342">
        <f t="shared" si="25"/>
        <v>0</v>
      </c>
      <c r="C442" s="343"/>
      <c r="D442" s="116"/>
      <c r="E442" s="116"/>
      <c r="F442" s="4"/>
      <c r="G442" s="50"/>
      <c r="H442" s="70"/>
      <c r="I442" s="8"/>
      <c r="J442" s="411"/>
      <c r="K442" s="271" t="str">
        <f t="shared" si="26"/>
        <v xml:space="preserve"> </v>
      </c>
      <c r="L442" s="419"/>
      <c r="N442" s="40">
        <f t="shared" si="27"/>
        <v>0</v>
      </c>
      <c r="O442" s="40">
        <f t="shared" si="28"/>
        <v>0</v>
      </c>
      <c r="Q442" s="40">
        <f t="shared" si="29"/>
        <v>0</v>
      </c>
      <c r="R442" s="40">
        <f t="shared" si="30"/>
        <v>0</v>
      </c>
      <c r="V442" s="412"/>
      <c r="W442" s="9"/>
      <c r="Y442" s="40">
        <f t="shared" si="31"/>
        <v>0</v>
      </c>
      <c r="Z442" s="40">
        <f t="shared" si="32"/>
        <v>0</v>
      </c>
    </row>
    <row r="443" spans="1:26" x14ac:dyDescent="0.25">
      <c r="A443" s="80">
        <f t="shared" si="34"/>
        <v>428</v>
      </c>
      <c r="B443" s="342">
        <f t="shared" si="25"/>
        <v>0</v>
      </c>
      <c r="C443" s="343"/>
      <c r="D443" s="116"/>
      <c r="E443" s="116"/>
      <c r="F443" s="4"/>
      <c r="G443" s="50"/>
      <c r="H443" s="70"/>
      <c r="I443" s="8"/>
      <c r="J443" s="411"/>
      <c r="K443" s="271" t="str">
        <f t="shared" si="26"/>
        <v xml:space="preserve"> </v>
      </c>
      <c r="L443" s="419"/>
      <c r="N443" s="40">
        <f t="shared" si="27"/>
        <v>0</v>
      </c>
      <c r="O443" s="40">
        <f t="shared" si="28"/>
        <v>0</v>
      </c>
      <c r="Q443" s="40">
        <f t="shared" si="29"/>
        <v>0</v>
      </c>
      <c r="R443" s="40">
        <f t="shared" si="30"/>
        <v>0</v>
      </c>
      <c r="V443" s="412"/>
      <c r="W443" s="9"/>
      <c r="Y443" s="40">
        <f t="shared" si="31"/>
        <v>0</v>
      </c>
      <c r="Z443" s="40">
        <f t="shared" si="32"/>
        <v>0</v>
      </c>
    </row>
    <row r="444" spans="1:26" x14ac:dyDescent="0.25">
      <c r="A444" s="80">
        <f t="shared" si="34"/>
        <v>429</v>
      </c>
      <c r="B444" s="342">
        <f t="shared" si="25"/>
        <v>0</v>
      </c>
      <c r="C444" s="343"/>
      <c r="D444" s="116"/>
      <c r="E444" s="116"/>
      <c r="F444" s="4"/>
      <c r="G444" s="50"/>
      <c r="H444" s="70"/>
      <c r="I444" s="8"/>
      <c r="J444" s="411"/>
      <c r="K444" s="271" t="str">
        <f t="shared" si="26"/>
        <v xml:space="preserve"> </v>
      </c>
      <c r="L444" s="419"/>
      <c r="N444" s="40">
        <f t="shared" si="27"/>
        <v>0</v>
      </c>
      <c r="O444" s="40">
        <f t="shared" si="28"/>
        <v>0</v>
      </c>
      <c r="Q444" s="40">
        <f t="shared" si="29"/>
        <v>0</v>
      </c>
      <c r="R444" s="40">
        <f t="shared" si="30"/>
        <v>0</v>
      </c>
      <c r="V444" s="412"/>
      <c r="W444" s="9"/>
      <c r="Y444" s="40">
        <f t="shared" si="31"/>
        <v>0</v>
      </c>
      <c r="Z444" s="40">
        <f t="shared" si="32"/>
        <v>0</v>
      </c>
    </row>
    <row r="445" spans="1:26" x14ac:dyDescent="0.25">
      <c r="A445" s="80">
        <f t="shared" si="34"/>
        <v>430</v>
      </c>
      <c r="B445" s="342">
        <f t="shared" si="25"/>
        <v>0</v>
      </c>
      <c r="C445" s="343"/>
      <c r="D445" s="116"/>
      <c r="E445" s="116"/>
      <c r="F445" s="4"/>
      <c r="G445" s="50"/>
      <c r="H445" s="70"/>
      <c r="I445" s="8"/>
      <c r="J445" s="411"/>
      <c r="K445" s="271" t="str">
        <f t="shared" si="26"/>
        <v xml:space="preserve"> </v>
      </c>
      <c r="L445" s="419"/>
      <c r="N445" s="40">
        <f t="shared" si="27"/>
        <v>0</v>
      </c>
      <c r="O445" s="40">
        <f t="shared" si="28"/>
        <v>0</v>
      </c>
      <c r="Q445" s="40">
        <f t="shared" si="29"/>
        <v>0</v>
      </c>
      <c r="R445" s="40">
        <f t="shared" si="30"/>
        <v>0</v>
      </c>
      <c r="V445" s="412"/>
      <c r="W445" s="9"/>
      <c r="Y445" s="40">
        <f t="shared" si="31"/>
        <v>0</v>
      </c>
      <c r="Z445" s="40">
        <f t="shared" si="32"/>
        <v>0</v>
      </c>
    </row>
    <row r="446" spans="1:26" x14ac:dyDescent="0.25">
      <c r="A446" s="80">
        <f t="shared" si="34"/>
        <v>431</v>
      </c>
      <c r="B446" s="342">
        <f t="shared" si="25"/>
        <v>0</v>
      </c>
      <c r="C446" s="343"/>
      <c r="D446" s="116"/>
      <c r="E446" s="116"/>
      <c r="F446" s="4"/>
      <c r="G446" s="50"/>
      <c r="H446" s="70"/>
      <c r="I446" s="8"/>
      <c r="J446" s="411"/>
      <c r="K446" s="271" t="str">
        <f t="shared" si="26"/>
        <v xml:space="preserve"> </v>
      </c>
      <c r="L446" s="419"/>
      <c r="N446" s="40">
        <f t="shared" si="27"/>
        <v>0</v>
      </c>
      <c r="O446" s="40">
        <f t="shared" si="28"/>
        <v>0</v>
      </c>
      <c r="Q446" s="40">
        <f t="shared" si="29"/>
        <v>0</v>
      </c>
      <c r="R446" s="40">
        <f t="shared" si="30"/>
        <v>0</v>
      </c>
      <c r="V446" s="412"/>
      <c r="W446" s="9"/>
      <c r="Y446" s="40">
        <f t="shared" si="31"/>
        <v>0</v>
      </c>
      <c r="Z446" s="40">
        <f t="shared" si="32"/>
        <v>0</v>
      </c>
    </row>
    <row r="447" spans="1:26" x14ac:dyDescent="0.25">
      <c r="A447" s="80">
        <f t="shared" si="34"/>
        <v>432</v>
      </c>
      <c r="B447" s="342">
        <f t="shared" si="25"/>
        <v>0</v>
      </c>
      <c r="C447" s="343"/>
      <c r="D447" s="116"/>
      <c r="E447" s="116"/>
      <c r="F447" s="4"/>
      <c r="G447" s="50"/>
      <c r="H447" s="70"/>
      <c r="I447" s="8"/>
      <c r="J447" s="411"/>
      <c r="K447" s="271" t="str">
        <f t="shared" si="26"/>
        <v xml:space="preserve"> </v>
      </c>
      <c r="L447" s="419"/>
      <c r="N447" s="40">
        <f t="shared" si="27"/>
        <v>0</v>
      </c>
      <c r="O447" s="40">
        <f t="shared" si="28"/>
        <v>0</v>
      </c>
      <c r="Q447" s="40">
        <f t="shared" si="29"/>
        <v>0</v>
      </c>
      <c r="R447" s="40">
        <f t="shared" si="30"/>
        <v>0</v>
      </c>
      <c r="V447" s="412"/>
      <c r="W447" s="9"/>
      <c r="Y447" s="40">
        <f t="shared" si="31"/>
        <v>0</v>
      </c>
      <c r="Z447" s="40">
        <f t="shared" si="32"/>
        <v>0</v>
      </c>
    </row>
    <row r="448" spans="1:26" x14ac:dyDescent="0.25">
      <c r="A448" s="80">
        <f t="shared" si="34"/>
        <v>433</v>
      </c>
      <c r="B448" s="342">
        <f t="shared" si="25"/>
        <v>0</v>
      </c>
      <c r="C448" s="343"/>
      <c r="D448" s="116"/>
      <c r="E448" s="116"/>
      <c r="F448" s="4"/>
      <c r="G448" s="50"/>
      <c r="H448" s="70"/>
      <c r="I448" s="8"/>
      <c r="J448" s="411"/>
      <c r="K448" s="271" t="str">
        <f t="shared" si="26"/>
        <v xml:space="preserve"> </v>
      </c>
      <c r="L448" s="419"/>
      <c r="N448" s="40">
        <f t="shared" si="27"/>
        <v>0</v>
      </c>
      <c r="O448" s="40">
        <f t="shared" si="28"/>
        <v>0</v>
      </c>
      <c r="Q448" s="40">
        <f t="shared" si="29"/>
        <v>0</v>
      </c>
      <c r="R448" s="40">
        <f t="shared" si="30"/>
        <v>0</v>
      </c>
      <c r="V448" s="412"/>
      <c r="W448" s="9"/>
      <c r="Y448" s="40">
        <f t="shared" si="31"/>
        <v>0</v>
      </c>
      <c r="Z448" s="40">
        <f t="shared" si="32"/>
        <v>0</v>
      </c>
    </row>
    <row r="449" spans="1:26" x14ac:dyDescent="0.25">
      <c r="A449" s="80">
        <f t="shared" si="34"/>
        <v>434</v>
      </c>
      <c r="B449" s="342">
        <f t="shared" si="25"/>
        <v>0</v>
      </c>
      <c r="C449" s="343"/>
      <c r="D449" s="116"/>
      <c r="E449" s="116"/>
      <c r="F449" s="4"/>
      <c r="G449" s="50"/>
      <c r="H449" s="70"/>
      <c r="I449" s="8"/>
      <c r="J449" s="411"/>
      <c r="K449" s="271" t="str">
        <f t="shared" si="26"/>
        <v xml:space="preserve"> </v>
      </c>
      <c r="L449" s="419"/>
      <c r="N449" s="40">
        <f t="shared" si="27"/>
        <v>0</v>
      </c>
      <c r="O449" s="40">
        <f t="shared" si="28"/>
        <v>0</v>
      </c>
      <c r="Q449" s="40">
        <f t="shared" si="29"/>
        <v>0</v>
      </c>
      <c r="R449" s="40">
        <f t="shared" si="30"/>
        <v>0</v>
      </c>
      <c r="V449" s="412"/>
      <c r="W449" s="9"/>
      <c r="Y449" s="40">
        <f t="shared" si="31"/>
        <v>0</v>
      </c>
      <c r="Z449" s="40">
        <f t="shared" si="32"/>
        <v>0</v>
      </c>
    </row>
    <row r="450" spans="1:26" x14ac:dyDescent="0.25">
      <c r="A450" s="80">
        <f t="shared" si="34"/>
        <v>435</v>
      </c>
      <c r="B450" s="342">
        <f t="shared" si="25"/>
        <v>0</v>
      </c>
      <c r="C450" s="343"/>
      <c r="D450" s="116"/>
      <c r="E450" s="116"/>
      <c r="F450" s="4"/>
      <c r="G450" s="50"/>
      <c r="H450" s="70"/>
      <c r="I450" s="8"/>
      <c r="J450" s="411"/>
      <c r="K450" s="271" t="str">
        <f t="shared" si="26"/>
        <v xml:space="preserve"> </v>
      </c>
      <c r="L450" s="419"/>
      <c r="N450" s="40">
        <f t="shared" si="27"/>
        <v>0</v>
      </c>
      <c r="O450" s="40">
        <f t="shared" si="28"/>
        <v>0</v>
      </c>
      <c r="Q450" s="40">
        <f t="shared" si="29"/>
        <v>0</v>
      </c>
      <c r="R450" s="40">
        <f t="shared" si="30"/>
        <v>0</v>
      </c>
      <c r="V450" s="412"/>
      <c r="W450" s="9"/>
      <c r="Y450" s="40">
        <f t="shared" si="31"/>
        <v>0</v>
      </c>
      <c r="Z450" s="40">
        <f t="shared" si="32"/>
        <v>0</v>
      </c>
    </row>
    <row r="451" spans="1:26" x14ac:dyDescent="0.25">
      <c r="A451" s="80">
        <f t="shared" si="34"/>
        <v>436</v>
      </c>
      <c r="B451" s="342">
        <f t="shared" si="25"/>
        <v>0</v>
      </c>
      <c r="C451" s="343"/>
      <c r="D451" s="116"/>
      <c r="E451" s="116"/>
      <c r="F451" s="4"/>
      <c r="G451" s="50"/>
      <c r="H451" s="70"/>
      <c r="I451" s="8"/>
      <c r="J451" s="411"/>
      <c r="K451" s="271" t="str">
        <f t="shared" si="26"/>
        <v xml:space="preserve"> </v>
      </c>
      <c r="L451" s="419"/>
      <c r="N451" s="40">
        <f t="shared" si="27"/>
        <v>0</v>
      </c>
      <c r="O451" s="40">
        <f t="shared" si="28"/>
        <v>0</v>
      </c>
      <c r="Q451" s="40">
        <f t="shared" si="29"/>
        <v>0</v>
      </c>
      <c r="R451" s="40">
        <f t="shared" si="30"/>
        <v>0</v>
      </c>
      <c r="V451" s="412"/>
      <c r="W451" s="9"/>
      <c r="Y451" s="40">
        <f t="shared" si="31"/>
        <v>0</v>
      </c>
      <c r="Z451" s="40">
        <f t="shared" si="32"/>
        <v>0</v>
      </c>
    </row>
    <row r="452" spans="1:26" x14ac:dyDescent="0.25">
      <c r="A452" s="80">
        <f t="shared" si="34"/>
        <v>437</v>
      </c>
      <c r="B452" s="342">
        <f t="shared" si="25"/>
        <v>0</v>
      </c>
      <c r="C452" s="343"/>
      <c r="D452" s="116"/>
      <c r="E452" s="116"/>
      <c r="F452" s="4"/>
      <c r="G452" s="50"/>
      <c r="H452" s="70"/>
      <c r="I452" s="8"/>
      <c r="J452" s="411"/>
      <c r="K452" s="271" t="str">
        <f t="shared" si="26"/>
        <v xml:space="preserve"> </v>
      </c>
      <c r="L452" s="419"/>
      <c r="N452" s="40">
        <f t="shared" si="27"/>
        <v>0</v>
      </c>
      <c r="O452" s="40">
        <f t="shared" si="28"/>
        <v>0</v>
      </c>
      <c r="Q452" s="40">
        <f t="shared" si="29"/>
        <v>0</v>
      </c>
      <c r="R452" s="40">
        <f t="shared" si="30"/>
        <v>0</v>
      </c>
      <c r="V452" s="412"/>
      <c r="W452" s="9"/>
      <c r="Y452" s="40">
        <f t="shared" si="31"/>
        <v>0</v>
      </c>
      <c r="Z452" s="40">
        <f t="shared" si="32"/>
        <v>0</v>
      </c>
    </row>
    <row r="453" spans="1:26" x14ac:dyDescent="0.25">
      <c r="A453" s="80">
        <f t="shared" si="34"/>
        <v>438</v>
      </c>
      <c r="B453" s="342">
        <f t="shared" si="25"/>
        <v>0</v>
      </c>
      <c r="C453" s="343"/>
      <c r="D453" s="116"/>
      <c r="E453" s="116"/>
      <c r="F453" s="4"/>
      <c r="G453" s="50"/>
      <c r="H453" s="70"/>
      <c r="I453" s="8"/>
      <c r="J453" s="411"/>
      <c r="K453" s="271" t="str">
        <f t="shared" si="26"/>
        <v xml:space="preserve"> </v>
      </c>
      <c r="L453" s="419"/>
      <c r="N453" s="40">
        <f t="shared" si="27"/>
        <v>0</v>
      </c>
      <c r="O453" s="40">
        <f t="shared" si="28"/>
        <v>0</v>
      </c>
      <c r="Q453" s="40">
        <f t="shared" si="29"/>
        <v>0</v>
      </c>
      <c r="R453" s="40">
        <f t="shared" si="30"/>
        <v>0</v>
      </c>
      <c r="V453" s="412"/>
      <c r="W453" s="9"/>
      <c r="Y453" s="40">
        <f t="shared" si="31"/>
        <v>0</v>
      </c>
      <c r="Z453" s="40">
        <f t="shared" si="32"/>
        <v>0</v>
      </c>
    </row>
    <row r="454" spans="1:26" x14ac:dyDescent="0.25">
      <c r="A454" s="80">
        <f t="shared" si="34"/>
        <v>439</v>
      </c>
      <c r="B454" s="342">
        <f t="shared" si="25"/>
        <v>0</v>
      </c>
      <c r="C454" s="343"/>
      <c r="D454" s="116"/>
      <c r="E454" s="116"/>
      <c r="F454" s="4"/>
      <c r="G454" s="50"/>
      <c r="H454" s="70"/>
      <c r="I454" s="8"/>
      <c r="J454" s="411"/>
      <c r="K454" s="271" t="str">
        <f t="shared" si="26"/>
        <v xml:space="preserve"> </v>
      </c>
      <c r="L454" s="419"/>
      <c r="N454" s="40">
        <f t="shared" si="27"/>
        <v>0</v>
      </c>
      <c r="O454" s="40">
        <f t="shared" si="28"/>
        <v>0</v>
      </c>
      <c r="Q454" s="40">
        <f t="shared" si="29"/>
        <v>0</v>
      </c>
      <c r="R454" s="40">
        <f t="shared" si="30"/>
        <v>0</v>
      </c>
      <c r="V454" s="412"/>
      <c r="W454" s="9"/>
      <c r="Y454" s="40">
        <f t="shared" si="31"/>
        <v>0</v>
      </c>
      <c r="Z454" s="40">
        <f t="shared" si="32"/>
        <v>0</v>
      </c>
    </row>
    <row r="455" spans="1:26" x14ac:dyDescent="0.25">
      <c r="A455" s="80">
        <f t="shared" si="34"/>
        <v>440</v>
      </c>
      <c r="B455" s="342">
        <f t="shared" si="25"/>
        <v>0</v>
      </c>
      <c r="C455" s="343"/>
      <c r="D455" s="116"/>
      <c r="E455" s="116"/>
      <c r="F455" s="4"/>
      <c r="G455" s="50"/>
      <c r="H455" s="70"/>
      <c r="I455" s="8"/>
      <c r="J455" s="411"/>
      <c r="K455" s="271" t="str">
        <f t="shared" si="26"/>
        <v xml:space="preserve"> </v>
      </c>
      <c r="L455" s="419"/>
      <c r="N455" s="40">
        <f t="shared" si="27"/>
        <v>0</v>
      </c>
      <c r="O455" s="40">
        <f t="shared" si="28"/>
        <v>0</v>
      </c>
      <c r="Q455" s="40">
        <f t="shared" si="29"/>
        <v>0</v>
      </c>
      <c r="R455" s="40">
        <f t="shared" si="30"/>
        <v>0</v>
      </c>
      <c r="V455" s="412"/>
      <c r="W455" s="9"/>
      <c r="Y455" s="40">
        <f t="shared" si="31"/>
        <v>0</v>
      </c>
      <c r="Z455" s="40">
        <f t="shared" si="32"/>
        <v>0</v>
      </c>
    </row>
    <row r="456" spans="1:26" x14ac:dyDescent="0.25">
      <c r="A456" s="80">
        <f t="shared" si="34"/>
        <v>441</v>
      </c>
      <c r="B456" s="342">
        <f t="shared" si="25"/>
        <v>0</v>
      </c>
      <c r="C456" s="343"/>
      <c r="D456" s="116"/>
      <c r="E456" s="116"/>
      <c r="F456" s="4"/>
      <c r="G456" s="50"/>
      <c r="H456" s="70"/>
      <c r="I456" s="8"/>
      <c r="J456" s="411"/>
      <c r="K456" s="271" t="str">
        <f t="shared" si="26"/>
        <v xml:space="preserve"> </v>
      </c>
      <c r="L456" s="419"/>
      <c r="N456" s="40">
        <f t="shared" si="27"/>
        <v>0</v>
      </c>
      <c r="O456" s="40">
        <f t="shared" si="28"/>
        <v>0</v>
      </c>
      <c r="Q456" s="40">
        <f t="shared" si="29"/>
        <v>0</v>
      </c>
      <c r="R456" s="40">
        <f t="shared" si="30"/>
        <v>0</v>
      </c>
      <c r="V456" s="412"/>
      <c r="W456" s="9"/>
      <c r="Y456" s="40">
        <f t="shared" si="31"/>
        <v>0</v>
      </c>
      <c r="Z456" s="40">
        <f t="shared" si="32"/>
        <v>0</v>
      </c>
    </row>
    <row r="457" spans="1:26" x14ac:dyDescent="0.25">
      <c r="A457" s="80">
        <f t="shared" si="34"/>
        <v>442</v>
      </c>
      <c r="B457" s="342">
        <f t="shared" ref="B457:B459" si="35">IF(ISBLANK(E457),0,VLOOKUP(TRIM(E457),AllVarieties,4,FALSE))</f>
        <v>0</v>
      </c>
      <c r="C457" s="343"/>
      <c r="D457" s="116"/>
      <c r="E457" s="116"/>
      <c r="F457" s="4"/>
      <c r="G457" s="50"/>
      <c r="H457" s="70"/>
      <c r="I457" s="8"/>
      <c r="J457" s="411"/>
      <c r="K457" s="271" t="str">
        <f t="shared" si="26"/>
        <v xml:space="preserve"> </v>
      </c>
      <c r="L457" s="419"/>
      <c r="N457" s="40">
        <f t="shared" si="27"/>
        <v>0</v>
      </c>
      <c r="O457" s="40">
        <f t="shared" si="28"/>
        <v>0</v>
      </c>
      <c r="Q457" s="40">
        <f t="shared" si="29"/>
        <v>0</v>
      </c>
      <c r="R457" s="40">
        <f t="shared" si="30"/>
        <v>0</v>
      </c>
      <c r="V457" s="412"/>
      <c r="W457" s="9"/>
      <c r="Y457" s="40">
        <f t="shared" si="31"/>
        <v>0</v>
      </c>
      <c r="Z457" s="40">
        <f t="shared" si="32"/>
        <v>0</v>
      </c>
    </row>
    <row r="458" spans="1:26" x14ac:dyDescent="0.25">
      <c r="A458" s="80">
        <f t="shared" si="34"/>
        <v>443</v>
      </c>
      <c r="B458" s="342">
        <f t="shared" si="35"/>
        <v>0</v>
      </c>
      <c r="C458" s="343"/>
      <c r="D458" s="116"/>
      <c r="E458" s="116"/>
      <c r="F458" s="4"/>
      <c r="G458" s="50"/>
      <c r="H458" s="70"/>
      <c r="I458" s="8"/>
      <c r="J458" s="411"/>
      <c r="K458" s="271" t="str">
        <f t="shared" ref="K458:K459" si="36">IF(+J458=0," ", IF(+J458=1," ","ERROR"))</f>
        <v xml:space="preserve"> </v>
      </c>
      <c r="L458" s="419"/>
      <c r="N458" s="40">
        <f t="shared" ref="N458:N459" si="37">IF(ISNA(+B458),1,0)</f>
        <v>0</v>
      </c>
      <c r="O458" s="40">
        <f t="shared" ref="O458:O459" si="38">IF(ISERR(+B458),1,0)</f>
        <v>0</v>
      </c>
      <c r="Q458" s="40">
        <f t="shared" ref="Q458:Q459" si="39">IF(+J458=1,0,+G458)</f>
        <v>0</v>
      </c>
      <c r="R458" s="40">
        <f t="shared" ref="R458:R459" si="40">IF(ISBLANK(V458), IF(+J458=1, 1, 0))</f>
        <v>0</v>
      </c>
      <c r="V458" s="412"/>
      <c r="W458" s="9"/>
      <c r="Y458" s="40">
        <f t="shared" ref="Y458:Y459" si="41">+G458-J458*G458</f>
        <v>0</v>
      </c>
      <c r="Z458" s="40">
        <f t="shared" ref="Z458:Z459" si="42">+G458*J458</f>
        <v>0</v>
      </c>
    </row>
    <row r="459" spans="1:26" x14ac:dyDescent="0.25">
      <c r="A459" s="80">
        <f t="shared" si="34"/>
        <v>444</v>
      </c>
      <c r="B459" s="342">
        <f t="shared" si="35"/>
        <v>0</v>
      </c>
      <c r="C459" s="343"/>
      <c r="D459" s="116"/>
      <c r="E459" s="116"/>
      <c r="F459" s="4"/>
      <c r="G459" s="50"/>
      <c r="H459" s="70"/>
      <c r="I459" s="8"/>
      <c r="J459" s="411"/>
      <c r="K459" s="271" t="str">
        <f t="shared" si="36"/>
        <v xml:space="preserve"> </v>
      </c>
      <c r="L459" s="419"/>
      <c r="N459" s="40">
        <f t="shared" si="37"/>
        <v>0</v>
      </c>
      <c r="O459" s="40">
        <f t="shared" si="38"/>
        <v>0</v>
      </c>
      <c r="Q459" s="40">
        <f t="shared" si="39"/>
        <v>0</v>
      </c>
      <c r="R459" s="40">
        <f t="shared" si="40"/>
        <v>0</v>
      </c>
      <c r="V459" s="412"/>
      <c r="W459" s="9"/>
      <c r="Y459" s="40">
        <f t="shared" si="41"/>
        <v>0</v>
      </c>
      <c r="Z459" s="40">
        <f t="shared" si="42"/>
        <v>0</v>
      </c>
    </row>
    <row r="460" spans="1:26" x14ac:dyDescent="0.25">
      <c r="A460" s="80">
        <f t="shared" si="8"/>
        <v>445</v>
      </c>
      <c r="B460" s="342">
        <f t="shared" si="25"/>
        <v>0</v>
      </c>
      <c r="C460" s="343"/>
      <c r="D460" s="116"/>
      <c r="E460" s="116"/>
      <c r="F460" s="4"/>
      <c r="G460" s="50"/>
      <c r="H460" s="70"/>
      <c r="I460" s="8"/>
      <c r="J460" s="411"/>
      <c r="K460" s="271" t="str">
        <f t="shared" si="26"/>
        <v xml:space="preserve"> </v>
      </c>
      <c r="L460" s="419"/>
      <c r="N460" s="40">
        <f t="shared" si="27"/>
        <v>0</v>
      </c>
      <c r="O460" s="40">
        <f t="shared" si="28"/>
        <v>0</v>
      </c>
      <c r="Q460" s="40">
        <f t="shared" si="29"/>
        <v>0</v>
      </c>
      <c r="R460" s="40">
        <f t="shared" si="30"/>
        <v>0</v>
      </c>
      <c r="V460" s="412"/>
      <c r="W460" s="9"/>
      <c r="Y460" s="40">
        <f t="shared" si="31"/>
        <v>0</v>
      </c>
      <c r="Z460" s="40">
        <f t="shared" si="32"/>
        <v>0</v>
      </c>
    </row>
    <row r="461" spans="1:26" x14ac:dyDescent="0.25">
      <c r="A461" s="80">
        <f t="shared" si="8"/>
        <v>446</v>
      </c>
      <c r="B461" s="342">
        <f t="shared" si="25"/>
        <v>0</v>
      </c>
      <c r="C461" s="343"/>
      <c r="D461" s="116"/>
      <c r="E461" s="116"/>
      <c r="F461" s="4"/>
      <c r="G461" s="50"/>
      <c r="H461" s="70"/>
      <c r="I461" s="8"/>
      <c r="J461" s="411"/>
      <c r="K461" s="271" t="str">
        <f t="shared" si="26"/>
        <v xml:space="preserve"> </v>
      </c>
      <c r="L461" s="419"/>
      <c r="N461" s="40">
        <f t="shared" si="27"/>
        <v>0</v>
      </c>
      <c r="O461" s="40">
        <f t="shared" si="28"/>
        <v>0</v>
      </c>
      <c r="Q461" s="40">
        <f t="shared" si="29"/>
        <v>0</v>
      </c>
      <c r="R461" s="40">
        <f t="shared" si="30"/>
        <v>0</v>
      </c>
      <c r="V461" s="412"/>
      <c r="W461" s="9"/>
      <c r="Y461" s="40">
        <f t="shared" si="31"/>
        <v>0</v>
      </c>
      <c r="Z461" s="40">
        <f t="shared" si="32"/>
        <v>0</v>
      </c>
    </row>
    <row r="462" spans="1:26" x14ac:dyDescent="0.25">
      <c r="A462" s="80">
        <f t="shared" ref="A462:A511" si="43">ROW()-Q1cline</f>
        <v>447</v>
      </c>
      <c r="B462" s="342">
        <f t="shared" ref="B462:B511" si="44">IF(ISBLANK(E462),0,VLOOKUP(TRIM(E462),AllVarieties,4,FALSE))</f>
        <v>0</v>
      </c>
      <c r="C462" s="343"/>
      <c r="D462" s="116"/>
      <c r="E462" s="116"/>
      <c r="F462" s="4"/>
      <c r="G462" s="50"/>
      <c r="H462" s="70"/>
      <c r="I462" s="8"/>
      <c r="J462" s="411"/>
      <c r="K462" s="271" t="str">
        <f t="shared" ref="K462:K511" si="45">IF(+J462=0," ", IF(+J462=1," ","ERROR"))</f>
        <v xml:space="preserve"> </v>
      </c>
      <c r="L462" s="419"/>
      <c r="N462" s="40">
        <f t="shared" ref="N462:N511" si="46">IF(ISNA(+B462),1,0)</f>
        <v>0</v>
      </c>
      <c r="O462" s="40">
        <f t="shared" ref="O462:O511" si="47">IF(ISERR(+B462),1,0)</f>
        <v>0</v>
      </c>
      <c r="Q462" s="40">
        <f t="shared" ref="Q462:Q511" si="48">IF(+J462=1,0,+G462)</f>
        <v>0</v>
      </c>
      <c r="R462" s="40">
        <f t="shared" ref="R462:R511" si="49">IF(ISBLANK(V462), IF(+J462=1, 1, 0))</f>
        <v>0</v>
      </c>
      <c r="V462" s="412"/>
      <c r="W462" s="9"/>
      <c r="Y462" s="40">
        <f t="shared" ref="Y462:Y511" si="50">+G462-J462*G462</f>
        <v>0</v>
      </c>
      <c r="Z462" s="40">
        <f t="shared" ref="Z462:Z511" si="51">+G462*J462</f>
        <v>0</v>
      </c>
    </row>
    <row r="463" spans="1:26" x14ac:dyDescent="0.25">
      <c r="A463" s="80">
        <f t="shared" si="43"/>
        <v>448</v>
      </c>
      <c r="B463" s="342">
        <f t="shared" si="44"/>
        <v>0</v>
      </c>
      <c r="C463" s="343"/>
      <c r="D463" s="116"/>
      <c r="E463" s="116"/>
      <c r="F463" s="4"/>
      <c r="G463" s="50"/>
      <c r="H463" s="70"/>
      <c r="I463" s="8"/>
      <c r="J463" s="411"/>
      <c r="K463" s="271" t="str">
        <f t="shared" si="45"/>
        <v xml:space="preserve"> </v>
      </c>
      <c r="L463" s="419"/>
      <c r="N463" s="40">
        <f t="shared" si="46"/>
        <v>0</v>
      </c>
      <c r="O463" s="40">
        <f t="shared" si="47"/>
        <v>0</v>
      </c>
      <c r="Q463" s="40">
        <f t="shared" si="48"/>
        <v>0</v>
      </c>
      <c r="R463" s="40">
        <f t="shared" si="49"/>
        <v>0</v>
      </c>
      <c r="V463" s="412"/>
      <c r="W463" s="9"/>
      <c r="Y463" s="40">
        <f t="shared" si="50"/>
        <v>0</v>
      </c>
      <c r="Z463" s="40">
        <f t="shared" si="51"/>
        <v>0</v>
      </c>
    </row>
    <row r="464" spans="1:26" x14ac:dyDescent="0.25">
      <c r="A464" s="80">
        <f t="shared" si="43"/>
        <v>449</v>
      </c>
      <c r="B464" s="342">
        <f t="shared" si="44"/>
        <v>0</v>
      </c>
      <c r="C464" s="343"/>
      <c r="D464" s="116"/>
      <c r="E464" s="116"/>
      <c r="F464" s="4"/>
      <c r="G464" s="50"/>
      <c r="H464" s="70"/>
      <c r="I464" s="8"/>
      <c r="J464" s="411"/>
      <c r="K464" s="271" t="str">
        <f t="shared" si="45"/>
        <v xml:space="preserve"> </v>
      </c>
      <c r="L464" s="419"/>
      <c r="N464" s="40">
        <f t="shared" si="46"/>
        <v>0</v>
      </c>
      <c r="O464" s="40">
        <f t="shared" si="47"/>
        <v>0</v>
      </c>
      <c r="Q464" s="40">
        <f t="shared" si="48"/>
        <v>0</v>
      </c>
      <c r="R464" s="40">
        <f t="shared" si="49"/>
        <v>0</v>
      </c>
      <c r="V464" s="412"/>
      <c r="W464" s="9"/>
      <c r="Y464" s="40">
        <f t="shared" si="50"/>
        <v>0</v>
      </c>
      <c r="Z464" s="40">
        <f t="shared" si="51"/>
        <v>0</v>
      </c>
    </row>
    <row r="465" spans="1:26" x14ac:dyDescent="0.25">
      <c r="A465" s="80">
        <f t="shared" si="43"/>
        <v>450</v>
      </c>
      <c r="B465" s="342">
        <f t="shared" si="44"/>
        <v>0</v>
      </c>
      <c r="C465" s="343"/>
      <c r="D465" s="116"/>
      <c r="E465" s="116"/>
      <c r="F465" s="4"/>
      <c r="G465" s="50"/>
      <c r="H465" s="70"/>
      <c r="I465" s="8"/>
      <c r="J465" s="411"/>
      <c r="K465" s="271" t="str">
        <f t="shared" si="45"/>
        <v xml:space="preserve"> </v>
      </c>
      <c r="L465" s="419"/>
      <c r="N465" s="40">
        <f t="shared" si="46"/>
        <v>0</v>
      </c>
      <c r="O465" s="40">
        <f t="shared" si="47"/>
        <v>0</v>
      </c>
      <c r="Q465" s="40">
        <f t="shared" si="48"/>
        <v>0</v>
      </c>
      <c r="R465" s="40">
        <f t="shared" si="49"/>
        <v>0</v>
      </c>
      <c r="V465" s="412"/>
      <c r="W465" s="9"/>
      <c r="Y465" s="40">
        <f t="shared" si="50"/>
        <v>0</v>
      </c>
      <c r="Z465" s="40">
        <f t="shared" si="51"/>
        <v>0</v>
      </c>
    </row>
    <row r="466" spans="1:26" x14ac:dyDescent="0.25">
      <c r="A466" s="80">
        <f t="shared" si="43"/>
        <v>451</v>
      </c>
      <c r="B466" s="342">
        <f t="shared" si="44"/>
        <v>0</v>
      </c>
      <c r="C466" s="343"/>
      <c r="D466" s="116"/>
      <c r="E466" s="116"/>
      <c r="F466" s="4"/>
      <c r="G466" s="50"/>
      <c r="H466" s="70"/>
      <c r="I466" s="8"/>
      <c r="J466" s="411"/>
      <c r="K466" s="271" t="str">
        <f t="shared" si="45"/>
        <v xml:space="preserve"> </v>
      </c>
      <c r="L466" s="419"/>
      <c r="N466" s="40">
        <f t="shared" si="46"/>
        <v>0</v>
      </c>
      <c r="O466" s="40">
        <f t="shared" si="47"/>
        <v>0</v>
      </c>
      <c r="Q466" s="40">
        <f t="shared" si="48"/>
        <v>0</v>
      </c>
      <c r="R466" s="40">
        <f t="shared" si="49"/>
        <v>0</v>
      </c>
      <c r="V466" s="412"/>
      <c r="W466" s="9"/>
      <c r="Y466" s="40">
        <f t="shared" si="50"/>
        <v>0</v>
      </c>
      <c r="Z466" s="40">
        <f t="shared" si="51"/>
        <v>0</v>
      </c>
    </row>
    <row r="467" spans="1:26" x14ac:dyDescent="0.25">
      <c r="A467" s="80">
        <f t="shared" si="43"/>
        <v>452</v>
      </c>
      <c r="B467" s="342">
        <f t="shared" si="44"/>
        <v>0</v>
      </c>
      <c r="C467" s="343"/>
      <c r="D467" s="116"/>
      <c r="E467" s="116"/>
      <c r="F467" s="4"/>
      <c r="G467" s="50"/>
      <c r="H467" s="70"/>
      <c r="I467" s="8"/>
      <c r="J467" s="411"/>
      <c r="K467" s="271" t="str">
        <f t="shared" si="45"/>
        <v xml:space="preserve"> </v>
      </c>
      <c r="L467" s="419"/>
      <c r="N467" s="40">
        <f t="shared" si="46"/>
        <v>0</v>
      </c>
      <c r="O467" s="40">
        <f t="shared" si="47"/>
        <v>0</v>
      </c>
      <c r="Q467" s="40">
        <f t="shared" si="48"/>
        <v>0</v>
      </c>
      <c r="R467" s="40">
        <f t="shared" si="49"/>
        <v>0</v>
      </c>
      <c r="V467" s="412"/>
      <c r="W467" s="9"/>
      <c r="Y467" s="40">
        <f t="shared" si="50"/>
        <v>0</v>
      </c>
      <c r="Z467" s="40">
        <f t="shared" si="51"/>
        <v>0</v>
      </c>
    </row>
    <row r="468" spans="1:26" x14ac:dyDescent="0.25">
      <c r="A468" s="80">
        <f t="shared" si="43"/>
        <v>453</v>
      </c>
      <c r="B468" s="342">
        <f t="shared" si="44"/>
        <v>0</v>
      </c>
      <c r="C468" s="343"/>
      <c r="D468" s="116"/>
      <c r="E468" s="116"/>
      <c r="F468" s="4"/>
      <c r="G468" s="50"/>
      <c r="H468" s="70"/>
      <c r="I468" s="8"/>
      <c r="J468" s="411"/>
      <c r="K468" s="271" t="str">
        <f t="shared" si="45"/>
        <v xml:space="preserve"> </v>
      </c>
      <c r="L468" s="419"/>
      <c r="N468" s="40">
        <f t="shared" si="46"/>
        <v>0</v>
      </c>
      <c r="O468" s="40">
        <f t="shared" si="47"/>
        <v>0</v>
      </c>
      <c r="Q468" s="40">
        <f t="shared" si="48"/>
        <v>0</v>
      </c>
      <c r="R468" s="40">
        <f t="shared" si="49"/>
        <v>0</v>
      </c>
      <c r="V468" s="412"/>
      <c r="W468" s="9"/>
      <c r="Y468" s="40">
        <f t="shared" si="50"/>
        <v>0</v>
      </c>
      <c r="Z468" s="40">
        <f t="shared" si="51"/>
        <v>0</v>
      </c>
    </row>
    <row r="469" spans="1:26" x14ac:dyDescent="0.25">
      <c r="A469" s="80">
        <f t="shared" si="43"/>
        <v>454</v>
      </c>
      <c r="B469" s="342">
        <f t="shared" si="44"/>
        <v>0</v>
      </c>
      <c r="C469" s="343"/>
      <c r="D469" s="116"/>
      <c r="E469" s="116"/>
      <c r="F469" s="4"/>
      <c r="G469" s="50"/>
      <c r="H469" s="70"/>
      <c r="I469" s="8"/>
      <c r="J469" s="411"/>
      <c r="K469" s="271" t="str">
        <f t="shared" si="45"/>
        <v xml:space="preserve"> </v>
      </c>
      <c r="L469" s="419"/>
      <c r="N469" s="40">
        <f t="shared" si="46"/>
        <v>0</v>
      </c>
      <c r="O469" s="40">
        <f t="shared" si="47"/>
        <v>0</v>
      </c>
      <c r="Q469" s="40">
        <f t="shared" si="48"/>
        <v>0</v>
      </c>
      <c r="R469" s="40">
        <f t="shared" si="49"/>
        <v>0</v>
      </c>
      <c r="V469" s="412"/>
      <c r="W469" s="9"/>
      <c r="Y469" s="40">
        <f t="shared" si="50"/>
        <v>0</v>
      </c>
      <c r="Z469" s="40">
        <f t="shared" si="51"/>
        <v>0</v>
      </c>
    </row>
    <row r="470" spans="1:26" x14ac:dyDescent="0.25">
      <c r="A470" s="80">
        <f t="shared" si="43"/>
        <v>455</v>
      </c>
      <c r="B470" s="342">
        <f t="shared" si="44"/>
        <v>0</v>
      </c>
      <c r="C470" s="343"/>
      <c r="D470" s="116"/>
      <c r="E470" s="116"/>
      <c r="F470" s="4"/>
      <c r="G470" s="50"/>
      <c r="H470" s="70"/>
      <c r="I470" s="8"/>
      <c r="J470" s="411"/>
      <c r="K470" s="271" t="str">
        <f t="shared" si="45"/>
        <v xml:space="preserve"> </v>
      </c>
      <c r="L470" s="419"/>
      <c r="N470" s="40">
        <f t="shared" si="46"/>
        <v>0</v>
      </c>
      <c r="O470" s="40">
        <f t="shared" si="47"/>
        <v>0</v>
      </c>
      <c r="Q470" s="40">
        <f t="shared" si="48"/>
        <v>0</v>
      </c>
      <c r="R470" s="40">
        <f t="shared" si="49"/>
        <v>0</v>
      </c>
      <c r="V470" s="412"/>
      <c r="W470" s="9"/>
      <c r="Y470" s="40">
        <f t="shared" si="50"/>
        <v>0</v>
      </c>
      <c r="Z470" s="40">
        <f t="shared" si="51"/>
        <v>0</v>
      </c>
    </row>
    <row r="471" spans="1:26" x14ac:dyDescent="0.25">
      <c r="A471" s="80">
        <f t="shared" si="43"/>
        <v>456</v>
      </c>
      <c r="B471" s="342">
        <f t="shared" si="44"/>
        <v>0</v>
      </c>
      <c r="C471" s="343"/>
      <c r="D471" s="116"/>
      <c r="E471" s="116"/>
      <c r="F471" s="4"/>
      <c r="G471" s="50"/>
      <c r="H471" s="70"/>
      <c r="I471" s="8"/>
      <c r="J471" s="411"/>
      <c r="K471" s="271" t="str">
        <f t="shared" si="45"/>
        <v xml:space="preserve"> </v>
      </c>
      <c r="L471" s="419"/>
      <c r="N471" s="40">
        <f t="shared" si="46"/>
        <v>0</v>
      </c>
      <c r="O471" s="40">
        <f t="shared" si="47"/>
        <v>0</v>
      </c>
      <c r="Q471" s="40">
        <f t="shared" si="48"/>
        <v>0</v>
      </c>
      <c r="R471" s="40">
        <f t="shared" si="49"/>
        <v>0</v>
      </c>
      <c r="V471" s="412"/>
      <c r="W471" s="9"/>
      <c r="Y471" s="40">
        <f t="shared" si="50"/>
        <v>0</v>
      </c>
      <c r="Z471" s="40">
        <f t="shared" si="51"/>
        <v>0</v>
      </c>
    </row>
    <row r="472" spans="1:26" x14ac:dyDescent="0.25">
      <c r="A472" s="80">
        <f t="shared" si="43"/>
        <v>457</v>
      </c>
      <c r="B472" s="342">
        <f t="shared" si="44"/>
        <v>0</v>
      </c>
      <c r="C472" s="343"/>
      <c r="D472" s="116"/>
      <c r="E472" s="116"/>
      <c r="F472" s="4"/>
      <c r="G472" s="50"/>
      <c r="H472" s="70"/>
      <c r="I472" s="8"/>
      <c r="J472" s="411"/>
      <c r="K472" s="271" t="str">
        <f t="shared" si="45"/>
        <v xml:space="preserve"> </v>
      </c>
      <c r="L472" s="419"/>
      <c r="N472" s="40">
        <f t="shared" si="46"/>
        <v>0</v>
      </c>
      <c r="O472" s="40">
        <f t="shared" si="47"/>
        <v>0</v>
      </c>
      <c r="Q472" s="40">
        <f t="shared" si="48"/>
        <v>0</v>
      </c>
      <c r="R472" s="40">
        <f t="shared" si="49"/>
        <v>0</v>
      </c>
      <c r="V472" s="412"/>
      <c r="W472" s="9"/>
      <c r="Y472" s="40">
        <f t="shared" si="50"/>
        <v>0</v>
      </c>
      <c r="Z472" s="40">
        <f t="shared" si="51"/>
        <v>0</v>
      </c>
    </row>
    <row r="473" spans="1:26" x14ac:dyDescent="0.25">
      <c r="A473" s="80">
        <f t="shared" si="43"/>
        <v>458</v>
      </c>
      <c r="B473" s="342">
        <f t="shared" si="44"/>
        <v>0</v>
      </c>
      <c r="C473" s="343"/>
      <c r="D473" s="116"/>
      <c r="E473" s="116"/>
      <c r="F473" s="4"/>
      <c r="G473" s="50"/>
      <c r="H473" s="70"/>
      <c r="I473" s="8"/>
      <c r="J473" s="411"/>
      <c r="K473" s="271" t="str">
        <f t="shared" si="45"/>
        <v xml:space="preserve"> </v>
      </c>
      <c r="L473" s="419"/>
      <c r="N473" s="40">
        <f t="shared" si="46"/>
        <v>0</v>
      </c>
      <c r="O473" s="40">
        <f t="shared" si="47"/>
        <v>0</v>
      </c>
      <c r="Q473" s="40">
        <f t="shared" si="48"/>
        <v>0</v>
      </c>
      <c r="R473" s="40">
        <f t="shared" si="49"/>
        <v>0</v>
      </c>
      <c r="V473" s="412"/>
      <c r="W473" s="9"/>
      <c r="Y473" s="40">
        <f t="shared" si="50"/>
        <v>0</v>
      </c>
      <c r="Z473" s="40">
        <f t="shared" si="51"/>
        <v>0</v>
      </c>
    </row>
    <row r="474" spans="1:26" x14ac:dyDescent="0.25">
      <c r="A474" s="80">
        <f t="shared" si="43"/>
        <v>459</v>
      </c>
      <c r="B474" s="342">
        <f t="shared" si="44"/>
        <v>0</v>
      </c>
      <c r="C474" s="343"/>
      <c r="D474" s="116"/>
      <c r="E474" s="116"/>
      <c r="F474" s="4"/>
      <c r="G474" s="50"/>
      <c r="H474" s="70"/>
      <c r="I474" s="8"/>
      <c r="J474" s="411"/>
      <c r="K474" s="271" t="str">
        <f t="shared" si="45"/>
        <v xml:space="preserve"> </v>
      </c>
      <c r="L474" s="419"/>
      <c r="N474" s="40">
        <f t="shared" si="46"/>
        <v>0</v>
      </c>
      <c r="O474" s="40">
        <f t="shared" si="47"/>
        <v>0</v>
      </c>
      <c r="Q474" s="40">
        <f t="shared" si="48"/>
        <v>0</v>
      </c>
      <c r="R474" s="40">
        <f t="shared" si="49"/>
        <v>0</v>
      </c>
      <c r="V474" s="412"/>
      <c r="W474" s="9"/>
      <c r="Y474" s="40">
        <f t="shared" si="50"/>
        <v>0</v>
      </c>
      <c r="Z474" s="40">
        <f t="shared" si="51"/>
        <v>0</v>
      </c>
    </row>
    <row r="475" spans="1:26" x14ac:dyDescent="0.25">
      <c r="A475" s="80">
        <f t="shared" si="43"/>
        <v>460</v>
      </c>
      <c r="B475" s="342">
        <f t="shared" si="44"/>
        <v>0</v>
      </c>
      <c r="C475" s="343"/>
      <c r="D475" s="116"/>
      <c r="E475" s="116"/>
      <c r="F475" s="4"/>
      <c r="G475" s="50"/>
      <c r="H475" s="70"/>
      <c r="I475" s="8"/>
      <c r="J475" s="411"/>
      <c r="K475" s="271" t="str">
        <f t="shared" si="45"/>
        <v xml:space="preserve"> </v>
      </c>
      <c r="L475" s="419"/>
      <c r="N475" s="40">
        <f t="shared" si="46"/>
        <v>0</v>
      </c>
      <c r="O475" s="40">
        <f t="shared" si="47"/>
        <v>0</v>
      </c>
      <c r="Q475" s="40">
        <f t="shared" si="48"/>
        <v>0</v>
      </c>
      <c r="R475" s="40">
        <f t="shared" si="49"/>
        <v>0</v>
      </c>
      <c r="V475" s="412"/>
      <c r="W475" s="9"/>
      <c r="Y475" s="40">
        <f t="shared" si="50"/>
        <v>0</v>
      </c>
      <c r="Z475" s="40">
        <f t="shared" si="51"/>
        <v>0</v>
      </c>
    </row>
    <row r="476" spans="1:26" x14ac:dyDescent="0.25">
      <c r="A476" s="80">
        <f t="shared" si="43"/>
        <v>461</v>
      </c>
      <c r="B476" s="342">
        <f t="shared" si="44"/>
        <v>0</v>
      </c>
      <c r="C476" s="343"/>
      <c r="D476" s="116"/>
      <c r="E476" s="116"/>
      <c r="F476" s="4"/>
      <c r="G476" s="50"/>
      <c r="H476" s="70"/>
      <c r="I476" s="8"/>
      <c r="J476" s="411"/>
      <c r="K476" s="271" t="str">
        <f t="shared" si="45"/>
        <v xml:space="preserve"> </v>
      </c>
      <c r="L476" s="419"/>
      <c r="N476" s="40">
        <f t="shared" si="46"/>
        <v>0</v>
      </c>
      <c r="O476" s="40">
        <f t="shared" si="47"/>
        <v>0</v>
      </c>
      <c r="Q476" s="40">
        <f t="shared" si="48"/>
        <v>0</v>
      </c>
      <c r="R476" s="40">
        <f t="shared" si="49"/>
        <v>0</v>
      </c>
      <c r="V476" s="412"/>
      <c r="W476" s="9"/>
      <c r="Y476" s="40">
        <f t="shared" si="50"/>
        <v>0</v>
      </c>
      <c r="Z476" s="40">
        <f t="shared" si="51"/>
        <v>0</v>
      </c>
    </row>
    <row r="477" spans="1:26" x14ac:dyDescent="0.25">
      <c r="A477" s="80">
        <f t="shared" si="43"/>
        <v>462</v>
      </c>
      <c r="B477" s="342">
        <f t="shared" si="44"/>
        <v>0</v>
      </c>
      <c r="C477" s="343"/>
      <c r="D477" s="116"/>
      <c r="E477" s="116"/>
      <c r="F477" s="4"/>
      <c r="G477" s="50"/>
      <c r="H477" s="70"/>
      <c r="I477" s="8"/>
      <c r="J477" s="411"/>
      <c r="K477" s="271" t="str">
        <f t="shared" si="45"/>
        <v xml:space="preserve"> </v>
      </c>
      <c r="L477" s="419"/>
      <c r="N477" s="40">
        <f t="shared" si="46"/>
        <v>0</v>
      </c>
      <c r="O477" s="40">
        <f t="shared" si="47"/>
        <v>0</v>
      </c>
      <c r="Q477" s="40">
        <f t="shared" si="48"/>
        <v>0</v>
      </c>
      <c r="R477" s="40">
        <f t="shared" si="49"/>
        <v>0</v>
      </c>
      <c r="V477" s="412"/>
      <c r="W477" s="9"/>
      <c r="Y477" s="40">
        <f t="shared" si="50"/>
        <v>0</v>
      </c>
      <c r="Z477" s="40">
        <f t="shared" si="51"/>
        <v>0</v>
      </c>
    </row>
    <row r="478" spans="1:26" x14ac:dyDescent="0.25">
      <c r="A478" s="80">
        <f t="shared" si="43"/>
        <v>463</v>
      </c>
      <c r="B478" s="342">
        <f t="shared" si="44"/>
        <v>0</v>
      </c>
      <c r="C478" s="343"/>
      <c r="D478" s="116"/>
      <c r="E478" s="116"/>
      <c r="F478" s="4"/>
      <c r="G478" s="50"/>
      <c r="H478" s="70"/>
      <c r="I478" s="8"/>
      <c r="J478" s="411"/>
      <c r="K478" s="271" t="str">
        <f t="shared" si="45"/>
        <v xml:space="preserve"> </v>
      </c>
      <c r="L478" s="419"/>
      <c r="N478" s="40">
        <f t="shared" si="46"/>
        <v>0</v>
      </c>
      <c r="O478" s="40">
        <f t="shared" si="47"/>
        <v>0</v>
      </c>
      <c r="Q478" s="40">
        <f t="shared" si="48"/>
        <v>0</v>
      </c>
      <c r="R478" s="40">
        <f t="shared" si="49"/>
        <v>0</v>
      </c>
      <c r="V478" s="412"/>
      <c r="W478" s="9"/>
      <c r="Y478" s="40">
        <f t="shared" si="50"/>
        <v>0</v>
      </c>
      <c r="Z478" s="40">
        <f t="shared" si="51"/>
        <v>0</v>
      </c>
    </row>
    <row r="479" spans="1:26" x14ac:dyDescent="0.25">
      <c r="A479" s="80">
        <f t="shared" si="43"/>
        <v>464</v>
      </c>
      <c r="B479" s="342">
        <f t="shared" si="44"/>
        <v>0</v>
      </c>
      <c r="C479" s="343"/>
      <c r="D479" s="116"/>
      <c r="E479" s="116"/>
      <c r="F479" s="4"/>
      <c r="G479" s="50"/>
      <c r="H479" s="70"/>
      <c r="I479" s="8"/>
      <c r="J479" s="411"/>
      <c r="K479" s="271" t="str">
        <f t="shared" si="45"/>
        <v xml:space="preserve"> </v>
      </c>
      <c r="L479" s="419"/>
      <c r="N479" s="40">
        <f t="shared" si="46"/>
        <v>0</v>
      </c>
      <c r="O479" s="40">
        <f t="shared" si="47"/>
        <v>0</v>
      </c>
      <c r="Q479" s="40">
        <f t="shared" si="48"/>
        <v>0</v>
      </c>
      <c r="R479" s="40">
        <f t="shared" si="49"/>
        <v>0</v>
      </c>
      <c r="V479" s="412"/>
      <c r="W479" s="9"/>
      <c r="Y479" s="40">
        <f t="shared" si="50"/>
        <v>0</v>
      </c>
      <c r="Z479" s="40">
        <f t="shared" si="51"/>
        <v>0</v>
      </c>
    </row>
    <row r="480" spans="1:26" x14ac:dyDescent="0.25">
      <c r="A480" s="80">
        <f t="shared" si="43"/>
        <v>465</v>
      </c>
      <c r="B480" s="342">
        <f t="shared" si="44"/>
        <v>0</v>
      </c>
      <c r="C480" s="343"/>
      <c r="D480" s="116"/>
      <c r="E480" s="116"/>
      <c r="F480" s="4"/>
      <c r="G480" s="50"/>
      <c r="H480" s="70"/>
      <c r="I480" s="8"/>
      <c r="J480" s="411"/>
      <c r="K480" s="271" t="str">
        <f t="shared" si="45"/>
        <v xml:space="preserve"> </v>
      </c>
      <c r="L480" s="419"/>
      <c r="N480" s="40">
        <f t="shared" si="46"/>
        <v>0</v>
      </c>
      <c r="O480" s="40">
        <f t="shared" si="47"/>
        <v>0</v>
      </c>
      <c r="Q480" s="40">
        <f t="shared" si="48"/>
        <v>0</v>
      </c>
      <c r="R480" s="40">
        <f t="shared" si="49"/>
        <v>0</v>
      </c>
      <c r="V480" s="412"/>
      <c r="W480" s="9"/>
      <c r="Y480" s="40">
        <f t="shared" si="50"/>
        <v>0</v>
      </c>
      <c r="Z480" s="40">
        <f t="shared" si="51"/>
        <v>0</v>
      </c>
    </row>
    <row r="481" spans="1:26" x14ac:dyDescent="0.25">
      <c r="A481" s="80">
        <f t="shared" si="43"/>
        <v>466</v>
      </c>
      <c r="B481" s="342">
        <f t="shared" si="44"/>
        <v>0</v>
      </c>
      <c r="C481" s="343"/>
      <c r="D481" s="116"/>
      <c r="E481" s="116"/>
      <c r="F481" s="4"/>
      <c r="G481" s="50"/>
      <c r="H481" s="70"/>
      <c r="I481" s="8"/>
      <c r="J481" s="411"/>
      <c r="K481" s="271" t="str">
        <f t="shared" si="45"/>
        <v xml:space="preserve"> </v>
      </c>
      <c r="L481" s="419"/>
      <c r="N481" s="40">
        <f t="shared" si="46"/>
        <v>0</v>
      </c>
      <c r="O481" s="40">
        <f t="shared" si="47"/>
        <v>0</v>
      </c>
      <c r="Q481" s="40">
        <f t="shared" si="48"/>
        <v>0</v>
      </c>
      <c r="R481" s="40">
        <f t="shared" si="49"/>
        <v>0</v>
      </c>
      <c r="V481" s="412"/>
      <c r="W481" s="9"/>
      <c r="Y481" s="40">
        <f t="shared" si="50"/>
        <v>0</v>
      </c>
      <c r="Z481" s="40">
        <f t="shared" si="51"/>
        <v>0</v>
      </c>
    </row>
    <row r="482" spans="1:26" x14ac:dyDescent="0.25">
      <c r="A482" s="80">
        <f t="shared" si="43"/>
        <v>467</v>
      </c>
      <c r="B482" s="342">
        <f t="shared" si="44"/>
        <v>0</v>
      </c>
      <c r="C482" s="343"/>
      <c r="D482" s="116"/>
      <c r="E482" s="116"/>
      <c r="F482" s="4"/>
      <c r="G482" s="50"/>
      <c r="H482" s="70"/>
      <c r="I482" s="8"/>
      <c r="J482" s="411"/>
      <c r="K482" s="271" t="str">
        <f t="shared" si="45"/>
        <v xml:space="preserve"> </v>
      </c>
      <c r="L482" s="419"/>
      <c r="N482" s="40">
        <f t="shared" si="46"/>
        <v>0</v>
      </c>
      <c r="O482" s="40">
        <f t="shared" si="47"/>
        <v>0</v>
      </c>
      <c r="Q482" s="40">
        <f t="shared" si="48"/>
        <v>0</v>
      </c>
      <c r="R482" s="40">
        <f t="shared" si="49"/>
        <v>0</v>
      </c>
      <c r="V482" s="412"/>
      <c r="W482" s="9"/>
      <c r="Y482" s="40">
        <f t="shared" si="50"/>
        <v>0</v>
      </c>
      <c r="Z482" s="40">
        <f t="shared" si="51"/>
        <v>0</v>
      </c>
    </row>
    <row r="483" spans="1:26" x14ac:dyDescent="0.25">
      <c r="A483" s="80">
        <f t="shared" si="43"/>
        <v>468</v>
      </c>
      <c r="B483" s="342">
        <f t="shared" si="44"/>
        <v>0</v>
      </c>
      <c r="C483" s="343"/>
      <c r="D483" s="116"/>
      <c r="E483" s="116"/>
      <c r="F483" s="4"/>
      <c r="G483" s="50"/>
      <c r="H483" s="70"/>
      <c r="I483" s="8"/>
      <c r="J483" s="411"/>
      <c r="K483" s="271" t="str">
        <f t="shared" si="45"/>
        <v xml:space="preserve"> </v>
      </c>
      <c r="L483" s="419"/>
      <c r="N483" s="40">
        <f t="shared" si="46"/>
        <v>0</v>
      </c>
      <c r="O483" s="40">
        <f t="shared" si="47"/>
        <v>0</v>
      </c>
      <c r="Q483" s="40">
        <f t="shared" si="48"/>
        <v>0</v>
      </c>
      <c r="R483" s="40">
        <f t="shared" si="49"/>
        <v>0</v>
      </c>
      <c r="V483" s="412"/>
      <c r="W483" s="9"/>
      <c r="Y483" s="40">
        <f t="shared" si="50"/>
        <v>0</v>
      </c>
      <c r="Z483" s="40">
        <f t="shared" si="51"/>
        <v>0</v>
      </c>
    </row>
    <row r="484" spans="1:26" x14ac:dyDescent="0.25">
      <c r="A484" s="80">
        <f t="shared" si="43"/>
        <v>469</v>
      </c>
      <c r="B484" s="342">
        <f t="shared" si="44"/>
        <v>0</v>
      </c>
      <c r="C484" s="343"/>
      <c r="D484" s="116"/>
      <c r="E484" s="116"/>
      <c r="F484" s="4"/>
      <c r="G484" s="50"/>
      <c r="H484" s="70"/>
      <c r="I484" s="8"/>
      <c r="J484" s="411"/>
      <c r="K484" s="271" t="str">
        <f t="shared" si="45"/>
        <v xml:space="preserve"> </v>
      </c>
      <c r="L484" s="419"/>
      <c r="N484" s="40">
        <f t="shared" si="46"/>
        <v>0</v>
      </c>
      <c r="O484" s="40">
        <f t="shared" si="47"/>
        <v>0</v>
      </c>
      <c r="Q484" s="40">
        <f t="shared" si="48"/>
        <v>0</v>
      </c>
      <c r="R484" s="40">
        <f t="shared" si="49"/>
        <v>0</v>
      </c>
      <c r="V484" s="412"/>
      <c r="W484" s="9"/>
      <c r="Y484" s="40">
        <f t="shared" si="50"/>
        <v>0</v>
      </c>
      <c r="Z484" s="40">
        <f t="shared" si="51"/>
        <v>0</v>
      </c>
    </row>
    <row r="485" spans="1:26" x14ac:dyDescent="0.25">
      <c r="A485" s="80">
        <f t="shared" si="43"/>
        <v>470</v>
      </c>
      <c r="B485" s="342">
        <f t="shared" si="44"/>
        <v>0</v>
      </c>
      <c r="C485" s="343"/>
      <c r="D485" s="116"/>
      <c r="E485" s="116"/>
      <c r="F485" s="4"/>
      <c r="G485" s="50"/>
      <c r="H485" s="70"/>
      <c r="I485" s="8"/>
      <c r="J485" s="411"/>
      <c r="K485" s="271" t="str">
        <f t="shared" si="45"/>
        <v xml:space="preserve"> </v>
      </c>
      <c r="L485" s="419"/>
      <c r="N485" s="40">
        <f t="shared" si="46"/>
        <v>0</v>
      </c>
      <c r="O485" s="40">
        <f t="shared" si="47"/>
        <v>0</v>
      </c>
      <c r="Q485" s="40">
        <f t="shared" si="48"/>
        <v>0</v>
      </c>
      <c r="R485" s="40">
        <f t="shared" si="49"/>
        <v>0</v>
      </c>
      <c r="V485" s="412"/>
      <c r="W485" s="9"/>
      <c r="Y485" s="40">
        <f t="shared" si="50"/>
        <v>0</v>
      </c>
      <c r="Z485" s="40">
        <f t="shared" si="51"/>
        <v>0</v>
      </c>
    </row>
    <row r="486" spans="1:26" x14ac:dyDescent="0.25">
      <c r="A486" s="80">
        <f t="shared" si="43"/>
        <v>471</v>
      </c>
      <c r="B486" s="342">
        <f t="shared" si="44"/>
        <v>0</v>
      </c>
      <c r="C486" s="343"/>
      <c r="D486" s="116"/>
      <c r="E486" s="116"/>
      <c r="F486" s="4"/>
      <c r="G486" s="50"/>
      <c r="H486" s="70"/>
      <c r="I486" s="8"/>
      <c r="J486" s="411"/>
      <c r="K486" s="271" t="str">
        <f t="shared" si="45"/>
        <v xml:space="preserve"> </v>
      </c>
      <c r="L486" s="419"/>
      <c r="N486" s="40">
        <f t="shared" si="46"/>
        <v>0</v>
      </c>
      <c r="O486" s="40">
        <f t="shared" si="47"/>
        <v>0</v>
      </c>
      <c r="Q486" s="40">
        <f t="shared" si="48"/>
        <v>0</v>
      </c>
      <c r="R486" s="40">
        <f t="shared" si="49"/>
        <v>0</v>
      </c>
      <c r="V486" s="412"/>
      <c r="W486" s="9"/>
      <c r="Y486" s="40">
        <f t="shared" si="50"/>
        <v>0</v>
      </c>
      <c r="Z486" s="40">
        <f t="shared" si="51"/>
        <v>0</v>
      </c>
    </row>
    <row r="487" spans="1:26" x14ac:dyDescent="0.25">
      <c r="A487" s="80">
        <f t="shared" si="43"/>
        <v>472</v>
      </c>
      <c r="B487" s="342">
        <f t="shared" si="44"/>
        <v>0</v>
      </c>
      <c r="C487" s="343"/>
      <c r="D487" s="116"/>
      <c r="E487" s="116"/>
      <c r="F487" s="4"/>
      <c r="G487" s="50"/>
      <c r="H487" s="70"/>
      <c r="I487" s="8"/>
      <c r="J487" s="411"/>
      <c r="K487" s="271" t="str">
        <f t="shared" si="45"/>
        <v xml:space="preserve"> </v>
      </c>
      <c r="L487" s="419"/>
      <c r="N487" s="40">
        <f t="shared" si="46"/>
        <v>0</v>
      </c>
      <c r="O487" s="40">
        <f t="shared" si="47"/>
        <v>0</v>
      </c>
      <c r="Q487" s="40">
        <f t="shared" si="48"/>
        <v>0</v>
      </c>
      <c r="R487" s="40">
        <f t="shared" si="49"/>
        <v>0</v>
      </c>
      <c r="V487" s="412"/>
      <c r="W487" s="9"/>
      <c r="Y487" s="40">
        <f t="shared" si="50"/>
        <v>0</v>
      </c>
      <c r="Z487" s="40">
        <f t="shared" si="51"/>
        <v>0</v>
      </c>
    </row>
    <row r="488" spans="1:26" x14ac:dyDescent="0.25">
      <c r="A488" s="80">
        <f t="shared" si="43"/>
        <v>473</v>
      </c>
      <c r="B488" s="342">
        <f t="shared" si="44"/>
        <v>0</v>
      </c>
      <c r="C488" s="343"/>
      <c r="D488" s="116"/>
      <c r="E488" s="116"/>
      <c r="F488" s="4"/>
      <c r="G488" s="50"/>
      <c r="H488" s="70"/>
      <c r="I488" s="8"/>
      <c r="J488" s="411"/>
      <c r="K488" s="271" t="str">
        <f t="shared" si="45"/>
        <v xml:space="preserve"> </v>
      </c>
      <c r="L488" s="419"/>
      <c r="N488" s="40">
        <f t="shared" si="46"/>
        <v>0</v>
      </c>
      <c r="O488" s="40">
        <f t="shared" si="47"/>
        <v>0</v>
      </c>
      <c r="Q488" s="40">
        <f t="shared" si="48"/>
        <v>0</v>
      </c>
      <c r="R488" s="40">
        <f t="shared" si="49"/>
        <v>0</v>
      </c>
      <c r="V488" s="412"/>
      <c r="W488" s="9"/>
      <c r="Y488" s="40">
        <f t="shared" si="50"/>
        <v>0</v>
      </c>
      <c r="Z488" s="40">
        <f t="shared" si="51"/>
        <v>0</v>
      </c>
    </row>
    <row r="489" spans="1:26" x14ac:dyDescent="0.25">
      <c r="A489" s="80">
        <f t="shared" si="43"/>
        <v>474</v>
      </c>
      <c r="B489" s="342">
        <f t="shared" si="44"/>
        <v>0</v>
      </c>
      <c r="C489" s="343"/>
      <c r="D489" s="116"/>
      <c r="E489" s="116"/>
      <c r="F489" s="4"/>
      <c r="G489" s="50"/>
      <c r="H489" s="70"/>
      <c r="I489" s="8"/>
      <c r="J489" s="411"/>
      <c r="K489" s="271" t="str">
        <f t="shared" si="45"/>
        <v xml:space="preserve"> </v>
      </c>
      <c r="L489" s="419"/>
      <c r="N489" s="40">
        <f t="shared" si="46"/>
        <v>0</v>
      </c>
      <c r="O489" s="40">
        <f t="shared" si="47"/>
        <v>0</v>
      </c>
      <c r="Q489" s="40">
        <f t="shared" si="48"/>
        <v>0</v>
      </c>
      <c r="R489" s="40">
        <f t="shared" si="49"/>
        <v>0</v>
      </c>
      <c r="V489" s="412"/>
      <c r="W489" s="9"/>
      <c r="Y489" s="40">
        <f t="shared" si="50"/>
        <v>0</v>
      </c>
      <c r="Z489" s="40">
        <f t="shared" si="51"/>
        <v>0</v>
      </c>
    </row>
    <row r="490" spans="1:26" x14ac:dyDescent="0.25">
      <c r="A490" s="80">
        <f t="shared" si="43"/>
        <v>475</v>
      </c>
      <c r="B490" s="342">
        <f t="shared" si="44"/>
        <v>0</v>
      </c>
      <c r="C490" s="343"/>
      <c r="D490" s="116"/>
      <c r="E490" s="116"/>
      <c r="F490" s="4"/>
      <c r="G490" s="50"/>
      <c r="H490" s="70"/>
      <c r="I490" s="8"/>
      <c r="J490" s="411"/>
      <c r="K490" s="271" t="str">
        <f t="shared" si="45"/>
        <v xml:space="preserve"> </v>
      </c>
      <c r="L490" s="419"/>
      <c r="N490" s="40">
        <f t="shared" si="46"/>
        <v>0</v>
      </c>
      <c r="O490" s="40">
        <f t="shared" si="47"/>
        <v>0</v>
      </c>
      <c r="Q490" s="40">
        <f t="shared" si="48"/>
        <v>0</v>
      </c>
      <c r="R490" s="40">
        <f t="shared" si="49"/>
        <v>0</v>
      </c>
      <c r="V490" s="412"/>
      <c r="W490" s="9"/>
      <c r="Y490" s="40">
        <f t="shared" si="50"/>
        <v>0</v>
      </c>
      <c r="Z490" s="40">
        <f t="shared" si="51"/>
        <v>0</v>
      </c>
    </row>
    <row r="491" spans="1:26" x14ac:dyDescent="0.25">
      <c r="A491" s="80">
        <f t="shared" si="43"/>
        <v>476</v>
      </c>
      <c r="B491" s="342">
        <f t="shared" si="44"/>
        <v>0</v>
      </c>
      <c r="C491" s="343"/>
      <c r="D491" s="116"/>
      <c r="E491" s="116"/>
      <c r="F491" s="4"/>
      <c r="G491" s="50"/>
      <c r="H491" s="70"/>
      <c r="I491" s="8"/>
      <c r="J491" s="411"/>
      <c r="K491" s="271" t="str">
        <f t="shared" si="45"/>
        <v xml:space="preserve"> </v>
      </c>
      <c r="L491" s="419"/>
      <c r="N491" s="40">
        <f t="shared" si="46"/>
        <v>0</v>
      </c>
      <c r="O491" s="40">
        <f t="shared" si="47"/>
        <v>0</v>
      </c>
      <c r="Q491" s="40">
        <f t="shared" si="48"/>
        <v>0</v>
      </c>
      <c r="R491" s="40">
        <f t="shared" si="49"/>
        <v>0</v>
      </c>
      <c r="V491" s="412"/>
      <c r="W491" s="9"/>
      <c r="Y491" s="40">
        <f t="shared" si="50"/>
        <v>0</v>
      </c>
      <c r="Z491" s="40">
        <f t="shared" si="51"/>
        <v>0</v>
      </c>
    </row>
    <row r="492" spans="1:26" x14ac:dyDescent="0.25">
      <c r="A492" s="80">
        <f t="shared" si="43"/>
        <v>477</v>
      </c>
      <c r="B492" s="342">
        <f t="shared" si="44"/>
        <v>0</v>
      </c>
      <c r="C492" s="343"/>
      <c r="D492" s="116"/>
      <c r="E492" s="116"/>
      <c r="F492" s="4"/>
      <c r="G492" s="50"/>
      <c r="H492" s="70"/>
      <c r="I492" s="8"/>
      <c r="J492" s="411"/>
      <c r="K492" s="271" t="str">
        <f t="shared" si="45"/>
        <v xml:space="preserve"> </v>
      </c>
      <c r="L492" s="419"/>
      <c r="N492" s="40">
        <f t="shared" si="46"/>
        <v>0</v>
      </c>
      <c r="O492" s="40">
        <f t="shared" si="47"/>
        <v>0</v>
      </c>
      <c r="Q492" s="40">
        <f t="shared" si="48"/>
        <v>0</v>
      </c>
      <c r="R492" s="40">
        <f t="shared" si="49"/>
        <v>0</v>
      </c>
      <c r="V492" s="412"/>
      <c r="W492" s="9"/>
      <c r="Y492" s="40">
        <f t="shared" si="50"/>
        <v>0</v>
      </c>
      <c r="Z492" s="40">
        <f t="shared" si="51"/>
        <v>0</v>
      </c>
    </row>
    <row r="493" spans="1:26" x14ac:dyDescent="0.25">
      <c r="A493" s="80">
        <f t="shared" si="43"/>
        <v>478</v>
      </c>
      <c r="B493" s="342">
        <f t="shared" si="44"/>
        <v>0</v>
      </c>
      <c r="C493" s="343"/>
      <c r="D493" s="116"/>
      <c r="E493" s="116"/>
      <c r="F493" s="4"/>
      <c r="G493" s="50"/>
      <c r="H493" s="70"/>
      <c r="I493" s="8"/>
      <c r="J493" s="411"/>
      <c r="K493" s="271" t="str">
        <f t="shared" si="45"/>
        <v xml:space="preserve"> </v>
      </c>
      <c r="L493" s="419"/>
      <c r="N493" s="40">
        <f t="shared" si="46"/>
        <v>0</v>
      </c>
      <c r="O493" s="40">
        <f t="shared" si="47"/>
        <v>0</v>
      </c>
      <c r="Q493" s="40">
        <f t="shared" si="48"/>
        <v>0</v>
      </c>
      <c r="R493" s="40">
        <f t="shared" si="49"/>
        <v>0</v>
      </c>
      <c r="V493" s="412"/>
      <c r="W493" s="9"/>
      <c r="Y493" s="40">
        <f t="shared" si="50"/>
        <v>0</v>
      </c>
      <c r="Z493" s="40">
        <f t="shared" si="51"/>
        <v>0</v>
      </c>
    </row>
    <row r="494" spans="1:26" x14ac:dyDescent="0.25">
      <c r="A494" s="80">
        <f t="shared" si="43"/>
        <v>479</v>
      </c>
      <c r="B494" s="342">
        <f t="shared" si="44"/>
        <v>0</v>
      </c>
      <c r="C494" s="343"/>
      <c r="D494" s="116"/>
      <c r="E494" s="116"/>
      <c r="F494" s="4"/>
      <c r="G494" s="50"/>
      <c r="H494" s="70"/>
      <c r="I494" s="8"/>
      <c r="J494" s="411"/>
      <c r="K494" s="271" t="str">
        <f t="shared" si="45"/>
        <v xml:space="preserve"> </v>
      </c>
      <c r="L494" s="419"/>
      <c r="N494" s="40">
        <f t="shared" si="46"/>
        <v>0</v>
      </c>
      <c r="O494" s="40">
        <f t="shared" si="47"/>
        <v>0</v>
      </c>
      <c r="Q494" s="40">
        <f t="shared" si="48"/>
        <v>0</v>
      </c>
      <c r="R494" s="40">
        <f t="shared" si="49"/>
        <v>0</v>
      </c>
      <c r="V494" s="412"/>
      <c r="W494" s="9"/>
      <c r="Y494" s="40">
        <f t="shared" si="50"/>
        <v>0</v>
      </c>
      <c r="Z494" s="40">
        <f t="shared" si="51"/>
        <v>0</v>
      </c>
    </row>
    <row r="495" spans="1:26" x14ac:dyDescent="0.25">
      <c r="A495" s="80">
        <f t="shared" si="43"/>
        <v>480</v>
      </c>
      <c r="B495" s="342">
        <f t="shared" si="44"/>
        <v>0</v>
      </c>
      <c r="C495" s="343"/>
      <c r="D495" s="116"/>
      <c r="E495" s="116"/>
      <c r="F495" s="4"/>
      <c r="G495" s="50"/>
      <c r="H495" s="70"/>
      <c r="I495" s="8"/>
      <c r="J495" s="411"/>
      <c r="K495" s="271" t="str">
        <f t="shared" si="45"/>
        <v xml:space="preserve"> </v>
      </c>
      <c r="L495" s="419"/>
      <c r="N495" s="40">
        <f t="shared" si="46"/>
        <v>0</v>
      </c>
      <c r="O495" s="40">
        <f t="shared" si="47"/>
        <v>0</v>
      </c>
      <c r="Q495" s="40">
        <f t="shared" si="48"/>
        <v>0</v>
      </c>
      <c r="R495" s="40">
        <f t="shared" si="49"/>
        <v>0</v>
      </c>
      <c r="V495" s="412"/>
      <c r="W495" s="9"/>
      <c r="Y495" s="40">
        <f t="shared" si="50"/>
        <v>0</v>
      </c>
      <c r="Z495" s="40">
        <f t="shared" si="51"/>
        <v>0</v>
      </c>
    </row>
    <row r="496" spans="1:26" x14ac:dyDescent="0.25">
      <c r="A496" s="80">
        <f t="shared" si="43"/>
        <v>481</v>
      </c>
      <c r="B496" s="342">
        <f t="shared" si="44"/>
        <v>0</v>
      </c>
      <c r="C496" s="343"/>
      <c r="D496" s="116"/>
      <c r="E496" s="116"/>
      <c r="F496" s="4"/>
      <c r="G496" s="50"/>
      <c r="H496" s="70"/>
      <c r="I496" s="8"/>
      <c r="J496" s="411"/>
      <c r="K496" s="271" t="str">
        <f t="shared" si="45"/>
        <v xml:space="preserve"> </v>
      </c>
      <c r="L496" s="419"/>
      <c r="N496" s="40">
        <f t="shared" si="46"/>
        <v>0</v>
      </c>
      <c r="O496" s="40">
        <f t="shared" si="47"/>
        <v>0</v>
      </c>
      <c r="Q496" s="40">
        <f t="shared" si="48"/>
        <v>0</v>
      </c>
      <c r="R496" s="40">
        <f t="shared" si="49"/>
        <v>0</v>
      </c>
      <c r="V496" s="412"/>
      <c r="W496" s="9"/>
      <c r="Y496" s="40">
        <f t="shared" si="50"/>
        <v>0</v>
      </c>
      <c r="Z496" s="40">
        <f t="shared" si="51"/>
        <v>0</v>
      </c>
    </row>
    <row r="497" spans="1:26" x14ac:dyDescent="0.25">
      <c r="A497" s="80">
        <f t="shared" si="43"/>
        <v>482</v>
      </c>
      <c r="B497" s="342">
        <f t="shared" si="44"/>
        <v>0</v>
      </c>
      <c r="C497" s="343"/>
      <c r="D497" s="116"/>
      <c r="E497" s="116"/>
      <c r="F497" s="4"/>
      <c r="G497" s="50"/>
      <c r="H497" s="70"/>
      <c r="I497" s="8"/>
      <c r="J497" s="411"/>
      <c r="K497" s="271" t="str">
        <f t="shared" si="45"/>
        <v xml:space="preserve"> </v>
      </c>
      <c r="L497" s="419"/>
      <c r="N497" s="40">
        <f t="shared" si="46"/>
        <v>0</v>
      </c>
      <c r="O497" s="40">
        <f t="shared" si="47"/>
        <v>0</v>
      </c>
      <c r="Q497" s="40">
        <f t="shared" si="48"/>
        <v>0</v>
      </c>
      <c r="R497" s="40">
        <f t="shared" si="49"/>
        <v>0</v>
      </c>
      <c r="V497" s="412"/>
      <c r="W497" s="9"/>
      <c r="Y497" s="40">
        <f t="shared" si="50"/>
        <v>0</v>
      </c>
      <c r="Z497" s="40">
        <f t="shared" si="51"/>
        <v>0</v>
      </c>
    </row>
    <row r="498" spans="1:26" x14ac:dyDescent="0.25">
      <c r="A498" s="80">
        <f t="shared" si="43"/>
        <v>483</v>
      </c>
      <c r="B498" s="342">
        <f t="shared" si="44"/>
        <v>0</v>
      </c>
      <c r="C498" s="343"/>
      <c r="D498" s="116"/>
      <c r="E498" s="116"/>
      <c r="F498" s="4"/>
      <c r="G498" s="50"/>
      <c r="H498" s="70"/>
      <c r="I498" s="8"/>
      <c r="J498" s="411"/>
      <c r="K498" s="271" t="str">
        <f t="shared" si="45"/>
        <v xml:space="preserve"> </v>
      </c>
      <c r="L498" s="419"/>
      <c r="N498" s="40">
        <f t="shared" si="46"/>
        <v>0</v>
      </c>
      <c r="O498" s="40">
        <f t="shared" si="47"/>
        <v>0</v>
      </c>
      <c r="Q498" s="40">
        <f t="shared" si="48"/>
        <v>0</v>
      </c>
      <c r="R498" s="40">
        <f t="shared" si="49"/>
        <v>0</v>
      </c>
      <c r="V498" s="412"/>
      <c r="W498" s="9"/>
      <c r="Y498" s="40">
        <f t="shared" si="50"/>
        <v>0</v>
      </c>
      <c r="Z498" s="40">
        <f t="shared" si="51"/>
        <v>0</v>
      </c>
    </row>
    <row r="499" spans="1:26" x14ac:dyDescent="0.25">
      <c r="A499" s="80">
        <f t="shared" si="43"/>
        <v>484</v>
      </c>
      <c r="B499" s="342">
        <f t="shared" si="44"/>
        <v>0</v>
      </c>
      <c r="C499" s="343"/>
      <c r="D499" s="116"/>
      <c r="E499" s="116"/>
      <c r="F499" s="4"/>
      <c r="G499" s="50"/>
      <c r="H499" s="70"/>
      <c r="I499" s="8"/>
      <c r="J499" s="411"/>
      <c r="K499" s="271" t="str">
        <f t="shared" si="45"/>
        <v xml:space="preserve"> </v>
      </c>
      <c r="L499" s="419"/>
      <c r="N499" s="40">
        <f t="shared" si="46"/>
        <v>0</v>
      </c>
      <c r="O499" s="40">
        <f t="shared" si="47"/>
        <v>0</v>
      </c>
      <c r="Q499" s="40">
        <f t="shared" si="48"/>
        <v>0</v>
      </c>
      <c r="R499" s="40">
        <f t="shared" si="49"/>
        <v>0</v>
      </c>
      <c r="V499" s="412"/>
      <c r="W499" s="9"/>
      <c r="Y499" s="40">
        <f t="shared" si="50"/>
        <v>0</v>
      </c>
      <c r="Z499" s="40">
        <f t="shared" si="51"/>
        <v>0</v>
      </c>
    </row>
    <row r="500" spans="1:26" x14ac:dyDescent="0.25">
      <c r="A500" s="80">
        <f t="shared" si="43"/>
        <v>485</v>
      </c>
      <c r="B500" s="342">
        <f t="shared" si="44"/>
        <v>0</v>
      </c>
      <c r="C500" s="343"/>
      <c r="D500" s="116"/>
      <c r="E500" s="116"/>
      <c r="F500" s="4"/>
      <c r="G500" s="50"/>
      <c r="H500" s="70"/>
      <c r="I500" s="8"/>
      <c r="J500" s="411"/>
      <c r="K500" s="271" t="str">
        <f t="shared" si="45"/>
        <v xml:space="preserve"> </v>
      </c>
      <c r="L500" s="419"/>
      <c r="N500" s="40">
        <f t="shared" si="46"/>
        <v>0</v>
      </c>
      <c r="O500" s="40">
        <f t="shared" si="47"/>
        <v>0</v>
      </c>
      <c r="Q500" s="40">
        <f t="shared" si="48"/>
        <v>0</v>
      </c>
      <c r="R500" s="40">
        <f t="shared" si="49"/>
        <v>0</v>
      </c>
      <c r="V500" s="412"/>
      <c r="W500" s="9"/>
      <c r="Y500" s="40">
        <f t="shared" si="50"/>
        <v>0</v>
      </c>
      <c r="Z500" s="40">
        <f t="shared" si="51"/>
        <v>0</v>
      </c>
    </row>
    <row r="501" spans="1:26" x14ac:dyDescent="0.25">
      <c r="A501" s="80">
        <f t="shared" si="43"/>
        <v>486</v>
      </c>
      <c r="B501" s="342">
        <f t="shared" si="44"/>
        <v>0</v>
      </c>
      <c r="C501" s="343"/>
      <c r="D501" s="116"/>
      <c r="E501" s="116"/>
      <c r="F501" s="4"/>
      <c r="G501" s="50"/>
      <c r="H501" s="70"/>
      <c r="I501" s="8"/>
      <c r="J501" s="411"/>
      <c r="K501" s="271" t="str">
        <f t="shared" si="45"/>
        <v xml:space="preserve"> </v>
      </c>
      <c r="L501" s="419"/>
      <c r="N501" s="40">
        <f t="shared" si="46"/>
        <v>0</v>
      </c>
      <c r="O501" s="40">
        <f t="shared" si="47"/>
        <v>0</v>
      </c>
      <c r="Q501" s="40">
        <f t="shared" si="48"/>
        <v>0</v>
      </c>
      <c r="R501" s="40">
        <f t="shared" si="49"/>
        <v>0</v>
      </c>
      <c r="V501" s="412"/>
      <c r="W501" s="9"/>
      <c r="Y501" s="40">
        <f t="shared" si="50"/>
        <v>0</v>
      </c>
      <c r="Z501" s="40">
        <f t="shared" si="51"/>
        <v>0</v>
      </c>
    </row>
    <row r="502" spans="1:26" x14ac:dyDescent="0.25">
      <c r="A502" s="80">
        <f t="shared" si="43"/>
        <v>487</v>
      </c>
      <c r="B502" s="342">
        <f t="shared" si="44"/>
        <v>0</v>
      </c>
      <c r="C502" s="343"/>
      <c r="D502" s="116"/>
      <c r="E502" s="116"/>
      <c r="F502" s="4"/>
      <c r="G502" s="50"/>
      <c r="H502" s="70"/>
      <c r="I502" s="8"/>
      <c r="J502" s="411"/>
      <c r="K502" s="271" t="str">
        <f t="shared" si="45"/>
        <v xml:space="preserve"> </v>
      </c>
      <c r="L502" s="419"/>
      <c r="N502" s="40">
        <f t="shared" si="46"/>
        <v>0</v>
      </c>
      <c r="O502" s="40">
        <f t="shared" si="47"/>
        <v>0</v>
      </c>
      <c r="Q502" s="40">
        <f t="shared" si="48"/>
        <v>0</v>
      </c>
      <c r="R502" s="40">
        <f t="shared" si="49"/>
        <v>0</v>
      </c>
      <c r="V502" s="412"/>
      <c r="W502" s="9"/>
      <c r="Y502" s="40">
        <f t="shared" si="50"/>
        <v>0</v>
      </c>
      <c r="Z502" s="40">
        <f t="shared" si="51"/>
        <v>0</v>
      </c>
    </row>
    <row r="503" spans="1:26" x14ac:dyDescent="0.25">
      <c r="A503" s="80">
        <f t="shared" si="43"/>
        <v>488</v>
      </c>
      <c r="B503" s="342">
        <f t="shared" si="44"/>
        <v>0</v>
      </c>
      <c r="C503" s="343"/>
      <c r="D503" s="116"/>
      <c r="E503" s="116"/>
      <c r="F503" s="4"/>
      <c r="G503" s="50"/>
      <c r="H503" s="70"/>
      <c r="I503" s="8"/>
      <c r="J503" s="411"/>
      <c r="K503" s="271" t="str">
        <f t="shared" si="45"/>
        <v xml:space="preserve"> </v>
      </c>
      <c r="L503" s="419"/>
      <c r="N503" s="40">
        <f t="shared" si="46"/>
        <v>0</v>
      </c>
      <c r="O503" s="40">
        <f t="shared" si="47"/>
        <v>0</v>
      </c>
      <c r="Q503" s="40">
        <f t="shared" si="48"/>
        <v>0</v>
      </c>
      <c r="R503" s="40">
        <f t="shared" si="49"/>
        <v>0</v>
      </c>
      <c r="V503" s="412"/>
      <c r="W503" s="9"/>
      <c r="Y503" s="40">
        <f t="shared" si="50"/>
        <v>0</v>
      </c>
      <c r="Z503" s="40">
        <f t="shared" si="51"/>
        <v>0</v>
      </c>
    </row>
    <row r="504" spans="1:26" x14ac:dyDescent="0.25">
      <c r="A504" s="80">
        <f t="shared" si="43"/>
        <v>489</v>
      </c>
      <c r="B504" s="342">
        <f t="shared" si="44"/>
        <v>0</v>
      </c>
      <c r="C504" s="343"/>
      <c r="D504" s="116"/>
      <c r="E504" s="116"/>
      <c r="F504" s="4"/>
      <c r="G504" s="50"/>
      <c r="H504" s="70"/>
      <c r="I504" s="8"/>
      <c r="J504" s="411"/>
      <c r="K504" s="271" t="str">
        <f t="shared" si="45"/>
        <v xml:space="preserve"> </v>
      </c>
      <c r="L504" s="419"/>
      <c r="N504" s="40">
        <f t="shared" si="46"/>
        <v>0</v>
      </c>
      <c r="O504" s="40">
        <f t="shared" si="47"/>
        <v>0</v>
      </c>
      <c r="Q504" s="40">
        <f t="shared" si="48"/>
        <v>0</v>
      </c>
      <c r="R504" s="40">
        <f t="shared" si="49"/>
        <v>0</v>
      </c>
      <c r="V504" s="412"/>
      <c r="W504" s="9"/>
      <c r="Y504" s="40">
        <f t="shared" si="50"/>
        <v>0</v>
      </c>
      <c r="Z504" s="40">
        <f t="shared" si="51"/>
        <v>0</v>
      </c>
    </row>
    <row r="505" spans="1:26" x14ac:dyDescent="0.25">
      <c r="A505" s="80">
        <f t="shared" si="43"/>
        <v>490</v>
      </c>
      <c r="B505" s="342">
        <f t="shared" si="44"/>
        <v>0</v>
      </c>
      <c r="C505" s="343"/>
      <c r="D505" s="116"/>
      <c r="E505" s="116"/>
      <c r="F505" s="4"/>
      <c r="G505" s="50"/>
      <c r="H505" s="70"/>
      <c r="I505" s="8"/>
      <c r="J505" s="411"/>
      <c r="K505" s="271" t="str">
        <f t="shared" si="45"/>
        <v xml:space="preserve"> </v>
      </c>
      <c r="L505" s="419"/>
      <c r="N505" s="40">
        <f t="shared" si="46"/>
        <v>0</v>
      </c>
      <c r="O505" s="40">
        <f t="shared" si="47"/>
        <v>0</v>
      </c>
      <c r="Q505" s="40">
        <f t="shared" si="48"/>
        <v>0</v>
      </c>
      <c r="R505" s="40">
        <f t="shared" si="49"/>
        <v>0</v>
      </c>
      <c r="V505" s="412"/>
      <c r="W505" s="9"/>
      <c r="Y505" s="40">
        <f t="shared" si="50"/>
        <v>0</v>
      </c>
      <c r="Z505" s="40">
        <f t="shared" si="51"/>
        <v>0</v>
      </c>
    </row>
    <row r="506" spans="1:26" x14ac:dyDescent="0.25">
      <c r="A506" s="80">
        <f t="shared" si="43"/>
        <v>491</v>
      </c>
      <c r="B506" s="342">
        <f t="shared" si="44"/>
        <v>0</v>
      </c>
      <c r="C506" s="343"/>
      <c r="D506" s="116"/>
      <c r="E506" s="116"/>
      <c r="F506" s="4"/>
      <c r="G506" s="50"/>
      <c r="H506" s="70"/>
      <c r="I506" s="8"/>
      <c r="J506" s="411"/>
      <c r="K506" s="271" t="str">
        <f t="shared" si="45"/>
        <v xml:space="preserve"> </v>
      </c>
      <c r="L506" s="419"/>
      <c r="N506" s="40">
        <f t="shared" si="46"/>
        <v>0</v>
      </c>
      <c r="O506" s="40">
        <f t="shared" si="47"/>
        <v>0</v>
      </c>
      <c r="Q506" s="40">
        <f t="shared" si="48"/>
        <v>0</v>
      </c>
      <c r="R506" s="40">
        <f t="shared" si="49"/>
        <v>0</v>
      </c>
      <c r="V506" s="412"/>
      <c r="W506" s="9"/>
      <c r="Y506" s="40">
        <f t="shared" si="50"/>
        <v>0</v>
      </c>
      <c r="Z506" s="40">
        <f t="shared" si="51"/>
        <v>0</v>
      </c>
    </row>
    <row r="507" spans="1:26" x14ac:dyDescent="0.25">
      <c r="A507" s="80">
        <f t="shared" si="43"/>
        <v>492</v>
      </c>
      <c r="B507" s="342">
        <f t="shared" si="44"/>
        <v>0</v>
      </c>
      <c r="C507" s="343"/>
      <c r="D507" s="116"/>
      <c r="E507" s="116"/>
      <c r="F507" s="4"/>
      <c r="G507" s="50"/>
      <c r="H507" s="70"/>
      <c r="I507" s="8"/>
      <c r="J507" s="411"/>
      <c r="K507" s="271" t="str">
        <f t="shared" si="45"/>
        <v xml:space="preserve"> </v>
      </c>
      <c r="L507" s="419"/>
      <c r="N507" s="40">
        <f t="shared" si="46"/>
        <v>0</v>
      </c>
      <c r="O507" s="40">
        <f t="shared" si="47"/>
        <v>0</v>
      </c>
      <c r="Q507" s="40">
        <f t="shared" si="48"/>
        <v>0</v>
      </c>
      <c r="R507" s="40">
        <f t="shared" si="49"/>
        <v>0</v>
      </c>
      <c r="V507" s="412"/>
      <c r="W507" s="9"/>
      <c r="Y507" s="40">
        <f t="shared" si="50"/>
        <v>0</v>
      </c>
      <c r="Z507" s="40">
        <f t="shared" si="51"/>
        <v>0</v>
      </c>
    </row>
    <row r="508" spans="1:26" x14ac:dyDescent="0.25">
      <c r="A508" s="80">
        <f t="shared" si="43"/>
        <v>493</v>
      </c>
      <c r="B508" s="342">
        <f t="shared" si="44"/>
        <v>0</v>
      </c>
      <c r="C508" s="343"/>
      <c r="D508" s="116"/>
      <c r="E508" s="116"/>
      <c r="F508" s="4"/>
      <c r="G508" s="50"/>
      <c r="H508" s="70"/>
      <c r="I508" s="8"/>
      <c r="J508" s="411"/>
      <c r="K508" s="271" t="str">
        <f t="shared" si="45"/>
        <v xml:space="preserve"> </v>
      </c>
      <c r="L508" s="419"/>
      <c r="N508" s="40">
        <f t="shared" si="46"/>
        <v>0</v>
      </c>
      <c r="O508" s="40">
        <f t="shared" si="47"/>
        <v>0</v>
      </c>
      <c r="Q508" s="40">
        <f t="shared" si="48"/>
        <v>0</v>
      </c>
      <c r="R508" s="40">
        <f t="shared" si="49"/>
        <v>0</v>
      </c>
      <c r="V508" s="412"/>
      <c r="W508" s="9"/>
      <c r="Y508" s="40">
        <f t="shared" si="50"/>
        <v>0</v>
      </c>
      <c r="Z508" s="40">
        <f t="shared" si="51"/>
        <v>0</v>
      </c>
    </row>
    <row r="509" spans="1:26" x14ac:dyDescent="0.25">
      <c r="A509" s="80">
        <f t="shared" si="43"/>
        <v>494</v>
      </c>
      <c r="B509" s="342">
        <f t="shared" si="44"/>
        <v>0</v>
      </c>
      <c r="C509" s="343"/>
      <c r="D509" s="116"/>
      <c r="E509" s="116"/>
      <c r="F509" s="4"/>
      <c r="G509" s="50"/>
      <c r="H509" s="70"/>
      <c r="I509" s="8"/>
      <c r="J509" s="411"/>
      <c r="K509" s="271" t="str">
        <f t="shared" si="45"/>
        <v xml:space="preserve"> </v>
      </c>
      <c r="L509" s="419"/>
      <c r="N509" s="40">
        <f t="shared" si="46"/>
        <v>0</v>
      </c>
      <c r="O509" s="40">
        <f t="shared" si="47"/>
        <v>0</v>
      </c>
      <c r="Q509" s="40">
        <f t="shared" si="48"/>
        <v>0</v>
      </c>
      <c r="R509" s="40">
        <f t="shared" si="49"/>
        <v>0</v>
      </c>
      <c r="V509" s="412"/>
      <c r="W509" s="9"/>
      <c r="Y509" s="40">
        <f t="shared" si="50"/>
        <v>0</v>
      </c>
      <c r="Z509" s="40">
        <f t="shared" si="51"/>
        <v>0</v>
      </c>
    </row>
    <row r="510" spans="1:26" x14ac:dyDescent="0.25">
      <c r="A510" s="80">
        <f t="shared" si="43"/>
        <v>495</v>
      </c>
      <c r="B510" s="342">
        <f t="shared" si="44"/>
        <v>0</v>
      </c>
      <c r="C510" s="343"/>
      <c r="D510" s="116"/>
      <c r="E510" s="116"/>
      <c r="F510" s="4"/>
      <c r="G510" s="50"/>
      <c r="H510" s="70"/>
      <c r="I510" s="8"/>
      <c r="J510" s="411"/>
      <c r="K510" s="271" t="str">
        <f t="shared" si="45"/>
        <v xml:space="preserve"> </v>
      </c>
      <c r="L510" s="419"/>
      <c r="N510" s="40">
        <f t="shared" si="46"/>
        <v>0</v>
      </c>
      <c r="O510" s="40">
        <f t="shared" si="47"/>
        <v>0</v>
      </c>
      <c r="Q510" s="40">
        <f t="shared" si="48"/>
        <v>0</v>
      </c>
      <c r="R510" s="40">
        <f t="shared" si="49"/>
        <v>0</v>
      </c>
      <c r="V510" s="412"/>
      <c r="W510" s="9"/>
      <c r="Y510" s="40">
        <f t="shared" si="50"/>
        <v>0</v>
      </c>
      <c r="Z510" s="40">
        <f t="shared" si="51"/>
        <v>0</v>
      </c>
    </row>
    <row r="511" spans="1:26" x14ac:dyDescent="0.25">
      <c r="A511" s="80">
        <f t="shared" si="43"/>
        <v>496</v>
      </c>
      <c r="B511" s="342">
        <f t="shared" si="44"/>
        <v>0</v>
      </c>
      <c r="C511" s="343"/>
      <c r="D511" s="116"/>
      <c r="E511" s="116"/>
      <c r="F511" s="4"/>
      <c r="G511" s="50"/>
      <c r="H511" s="70"/>
      <c r="I511" s="8"/>
      <c r="J511" s="411"/>
      <c r="K511" s="271" t="str">
        <f t="shared" si="45"/>
        <v xml:space="preserve"> </v>
      </c>
      <c r="L511" s="419"/>
      <c r="N511" s="40">
        <f t="shared" si="46"/>
        <v>0</v>
      </c>
      <c r="O511" s="40">
        <f t="shared" si="47"/>
        <v>0</v>
      </c>
      <c r="Q511" s="40">
        <f t="shared" si="48"/>
        <v>0</v>
      </c>
      <c r="R511" s="40">
        <f t="shared" si="49"/>
        <v>0</v>
      </c>
      <c r="V511" s="412"/>
      <c r="W511" s="9"/>
      <c r="Y511" s="40">
        <f t="shared" si="50"/>
        <v>0</v>
      </c>
      <c r="Z511" s="40">
        <f t="shared" si="51"/>
        <v>0</v>
      </c>
    </row>
    <row r="512" spans="1:26" x14ac:dyDescent="0.25">
      <c r="A512" s="80">
        <f t="shared" si="8"/>
        <v>497</v>
      </c>
      <c r="B512" s="342">
        <f t="shared" si="25"/>
        <v>0</v>
      </c>
      <c r="C512" s="343"/>
      <c r="D512" s="116"/>
      <c r="E512" s="116"/>
      <c r="F512" s="4"/>
      <c r="G512" s="50"/>
      <c r="H512" s="70"/>
      <c r="I512" s="8"/>
      <c r="J512" s="411"/>
      <c r="K512" s="271" t="str">
        <f t="shared" si="26"/>
        <v xml:space="preserve"> </v>
      </c>
      <c r="L512" s="419"/>
      <c r="N512" s="40">
        <f t="shared" si="27"/>
        <v>0</v>
      </c>
      <c r="O512" s="40">
        <f t="shared" si="28"/>
        <v>0</v>
      </c>
      <c r="Q512" s="40">
        <f t="shared" si="29"/>
        <v>0</v>
      </c>
      <c r="R512" s="40">
        <f t="shared" si="30"/>
        <v>0</v>
      </c>
      <c r="V512" s="412"/>
      <c r="W512" s="9"/>
      <c r="Y512" s="40">
        <f t="shared" si="31"/>
        <v>0</v>
      </c>
      <c r="Z512" s="40">
        <f t="shared" si="32"/>
        <v>0</v>
      </c>
    </row>
    <row r="513" spans="1:26" x14ac:dyDescent="0.25">
      <c r="A513" s="80">
        <f t="shared" si="8"/>
        <v>498</v>
      </c>
      <c r="B513" s="342">
        <f t="shared" si="25"/>
        <v>0</v>
      </c>
      <c r="C513" s="343"/>
      <c r="D513" s="116"/>
      <c r="E513" s="116"/>
      <c r="F513" s="4"/>
      <c r="G513" s="50"/>
      <c r="H513" s="70"/>
      <c r="I513" s="8"/>
      <c r="J513" s="411"/>
      <c r="K513" s="271" t="str">
        <f t="shared" si="26"/>
        <v xml:space="preserve"> </v>
      </c>
      <c r="L513" s="419"/>
      <c r="N513" s="40">
        <f t="shared" si="27"/>
        <v>0</v>
      </c>
      <c r="O513" s="40">
        <f t="shared" si="28"/>
        <v>0</v>
      </c>
      <c r="Q513" s="40">
        <f t="shared" si="29"/>
        <v>0</v>
      </c>
      <c r="R513" s="40">
        <f t="shared" si="30"/>
        <v>0</v>
      </c>
      <c r="V513" s="412"/>
      <c r="W513" s="9"/>
      <c r="Y513" s="40">
        <f t="shared" si="31"/>
        <v>0</v>
      </c>
      <c r="Z513" s="40">
        <f t="shared" si="32"/>
        <v>0</v>
      </c>
    </row>
    <row r="514" spans="1:26" x14ac:dyDescent="0.25">
      <c r="A514" s="80">
        <f t="shared" si="8"/>
        <v>499</v>
      </c>
      <c r="B514" s="342">
        <f t="shared" si="25"/>
        <v>0</v>
      </c>
      <c r="C514" s="343"/>
      <c r="D514" s="116"/>
      <c r="E514" s="116"/>
      <c r="F514" s="4"/>
      <c r="G514" s="50"/>
      <c r="H514" s="70"/>
      <c r="I514" s="8"/>
      <c r="J514" s="411"/>
      <c r="K514" s="271" t="str">
        <f t="shared" si="26"/>
        <v xml:space="preserve"> </v>
      </c>
      <c r="L514" s="419"/>
      <c r="N514" s="40">
        <f t="shared" si="27"/>
        <v>0</v>
      </c>
      <c r="O514" s="40">
        <f t="shared" si="28"/>
        <v>0</v>
      </c>
      <c r="Q514" s="40">
        <f t="shared" si="29"/>
        <v>0</v>
      </c>
      <c r="R514" s="40">
        <f t="shared" si="30"/>
        <v>0</v>
      </c>
      <c r="V514" s="412"/>
      <c r="W514" s="9"/>
      <c r="Y514" s="40">
        <f t="shared" si="31"/>
        <v>0</v>
      </c>
      <c r="Z514" s="40">
        <f t="shared" si="32"/>
        <v>0</v>
      </c>
    </row>
    <row r="515" spans="1:26" ht="14.25" customHeight="1" thickBot="1" x14ac:dyDescent="0.3">
      <c r="A515" s="81">
        <f t="shared" si="8"/>
        <v>500</v>
      </c>
      <c r="B515" s="313">
        <f t="shared" si="25"/>
        <v>0</v>
      </c>
      <c r="C515" s="341"/>
      <c r="D515" s="117"/>
      <c r="E515" s="117"/>
      <c r="F515" s="71"/>
      <c r="G515" s="72"/>
      <c r="H515" s="73"/>
      <c r="I515" s="8"/>
      <c r="J515" s="413"/>
      <c r="K515" s="414" t="str">
        <f t="shared" si="26"/>
        <v xml:space="preserve"> </v>
      </c>
      <c r="L515" s="420"/>
      <c r="M515" s="415"/>
      <c r="N515" s="415">
        <f t="shared" si="27"/>
        <v>0</v>
      </c>
      <c r="O515" s="415">
        <f t="shared" si="28"/>
        <v>0</v>
      </c>
      <c r="P515" s="415"/>
      <c r="Q515" s="415">
        <f t="shared" si="29"/>
        <v>0</v>
      </c>
      <c r="R515" s="415">
        <f t="shared" si="30"/>
        <v>0</v>
      </c>
      <c r="S515" s="415"/>
      <c r="T515" s="415"/>
      <c r="U515" s="415"/>
      <c r="V515" s="424"/>
      <c r="W515" s="9"/>
      <c r="Y515" s="40">
        <f t="shared" si="31"/>
        <v>0</v>
      </c>
      <c r="Z515" s="40">
        <f t="shared" si="32"/>
        <v>0</v>
      </c>
    </row>
    <row r="516" spans="1:26" ht="15.75" customHeight="1" thickTop="1" thickBot="1" x14ac:dyDescent="0.3">
      <c r="A516" s="11"/>
      <c r="B516" s="8"/>
      <c r="C516" s="8"/>
      <c r="D516" s="176" t="str">
        <f>IF(+Operation=0, "YOUR FIRM'S NAME IS MISSING.", +Operation)</f>
        <v>YOUR FIRM'S NAME IS MISSING.</v>
      </c>
      <c r="E516" s="176" t="str">
        <f>IF(ISNUMBER(+POID), IF(+POID &gt;300000000, IF(+POID &gt;999999999, "INVALID ID NUMBER", +POID ), "INVALID ID NUMBER" ), "YOUR ID NUMBER IS MISSING.")</f>
        <v>YOUR ID NUMBER IS MISSING.</v>
      </c>
      <c r="F516" s="8"/>
      <c r="G516" s="165">
        <f>+Q1cTons</f>
        <v>0</v>
      </c>
      <c r="H516" s="89"/>
      <c r="I516" s="8"/>
      <c r="J516" s="8"/>
      <c r="K516" s="8"/>
      <c r="L516" s="8"/>
      <c r="V516" s="425"/>
      <c r="W516" s="9"/>
    </row>
    <row r="517" spans="1:26" ht="6" customHeight="1" thickTop="1" x14ac:dyDescent="0.25">
      <c r="A517" s="12"/>
      <c r="B517" s="37"/>
      <c r="C517" s="37"/>
      <c r="D517" s="37"/>
      <c r="E517" s="37"/>
      <c r="F517" s="37"/>
      <c r="G517" s="37"/>
      <c r="H517" s="37"/>
      <c r="I517" s="37"/>
      <c r="J517" s="37"/>
      <c r="K517" s="37"/>
      <c r="L517" s="37"/>
      <c r="V517" s="37"/>
      <c r="W517" s="13"/>
    </row>
  </sheetData>
  <sheetProtection algorithmName="SHA-512" hashValue="VxLQWsXLDwDcyGNRD+l/25Q2yK/90rH7jVYA6t8hluCX2Ls6wl1XTmM2xzNwAluYGhW/ad/mD0ZTKWQr1jiEGQ==" saltValue="s9TmhJN/t1XkjI6SgtxFyw==" spinCount="100000" sheet="1" objects="1" scenarios="1"/>
  <phoneticPr fontId="0" type="noConversion"/>
  <conditionalFormatting sqref="B16:B515">
    <cfRule type="expression" dxfId="296" priority="22" stopIfTrue="1">
      <formula>ISNA(+B16)</formula>
    </cfRule>
  </conditionalFormatting>
  <conditionalFormatting sqref="D12">
    <cfRule type="cellIs" dxfId="295" priority="90" stopIfTrue="1" operator="notEqual">
      <formula>+Operation</formula>
    </cfRule>
  </conditionalFormatting>
  <conditionalFormatting sqref="D16:D515">
    <cfRule type="expression" priority="1" stopIfTrue="1">
      <formula>ISBLANK(E16)</formula>
    </cfRule>
    <cfRule type="expression" dxfId="294" priority="2" stopIfTrue="1">
      <formula>ISBLANK(D16)</formula>
    </cfRule>
  </conditionalFormatting>
  <conditionalFormatting sqref="D516">
    <cfRule type="cellIs" dxfId="293" priority="88" stopIfTrue="1" operator="notEqual">
      <formula>+Operation</formula>
    </cfRule>
  </conditionalFormatting>
  <conditionalFormatting sqref="E12">
    <cfRule type="cellIs" dxfId="292" priority="91" stopIfTrue="1" operator="notEqual">
      <formula>+POID</formula>
    </cfRule>
  </conditionalFormatting>
  <conditionalFormatting sqref="E13:E14">
    <cfRule type="expression" dxfId="291" priority="92" stopIfTrue="1">
      <formula>+Q1cIndicator &gt;0</formula>
    </cfRule>
  </conditionalFormatting>
  <conditionalFormatting sqref="E16:E515">
    <cfRule type="expression" dxfId="290" priority="3" stopIfTrue="1">
      <formula>ISNA(+B16)</formula>
    </cfRule>
    <cfRule type="expression" priority="4" stopIfTrue="1">
      <formula>+F16+G16+H16=0</formula>
    </cfRule>
    <cfRule type="expression" dxfId="289" priority="5" stopIfTrue="1">
      <formula>+F16+G16+H16=+F16+G16+H16+B16</formula>
    </cfRule>
  </conditionalFormatting>
  <conditionalFormatting sqref="E516">
    <cfRule type="cellIs" dxfId="288" priority="89" stopIfTrue="1" operator="notEqual">
      <formula>+POID</formula>
    </cfRule>
  </conditionalFormatting>
  <conditionalFormatting sqref="F16:F515">
    <cfRule type="expression" priority="6" stopIfTrue="1">
      <formula>+G16+H16=0</formula>
    </cfRule>
    <cfRule type="expression" dxfId="287" priority="7" stopIfTrue="1">
      <formula>+G16+H16=+G16+H16+F16</formula>
    </cfRule>
  </conditionalFormatting>
  <conditionalFormatting sqref="G16:G515">
    <cfRule type="expression" priority="8" stopIfTrue="1">
      <formula>+F16+G16+H16=0</formula>
    </cfRule>
    <cfRule type="expression" dxfId="286" priority="9" stopIfTrue="1">
      <formula>+F16+G16+H16=+F16+H16</formula>
    </cfRule>
  </conditionalFormatting>
  <conditionalFormatting sqref="H16:H515">
    <cfRule type="expression" priority="10" stopIfTrue="1">
      <formula>+G16+H16=0</formula>
    </cfRule>
    <cfRule type="expression" dxfId="285" priority="11" stopIfTrue="1">
      <formula>+G16+H16=+G16</formula>
    </cfRule>
    <cfRule type="cellIs" dxfId="284" priority="12" stopIfTrue="1" operator="notBetween">
      <formula>15</formula>
      <formula>35</formula>
    </cfRule>
  </conditionalFormatting>
  <conditionalFormatting sqref="J16:J515">
    <cfRule type="cellIs" dxfId="283" priority="13" stopIfTrue="1" operator="equal">
      <formula>0</formula>
    </cfRule>
    <cfRule type="cellIs" dxfId="282" priority="14" stopIfTrue="1" operator="equal">
      <formula>1</formula>
    </cfRule>
    <cfRule type="expression" dxfId="281" priority="15" stopIfTrue="1">
      <formula>+K16="ERROR"</formula>
    </cfRule>
  </conditionalFormatting>
  <conditionalFormatting sqref="K16:K515">
    <cfRule type="expression" dxfId="280" priority="16" stopIfTrue="1">
      <formula>+J16=0</formula>
    </cfRule>
    <cfRule type="expression" dxfId="279" priority="17" stopIfTrue="1">
      <formula>+J16=1</formula>
    </cfRule>
  </conditionalFormatting>
  <conditionalFormatting sqref="L16:L515">
    <cfRule type="expression" dxfId="278" priority="18" stopIfTrue="1">
      <formula>+J16=0</formula>
    </cfRule>
    <cfRule type="expression" dxfId="277" priority="19" stopIfTrue="1">
      <formula>+J16=1</formula>
    </cfRule>
  </conditionalFormatting>
  <conditionalFormatting sqref="V16:V515">
    <cfRule type="expression" dxfId="276" priority="20" stopIfTrue="1">
      <formula>+J16=0</formula>
    </cfRule>
    <cfRule type="expression" dxfId="275" priority="21" stopIfTrue="1">
      <formula>ISBLANK(V16)</formula>
    </cfRule>
  </conditionalFormatting>
  <dataValidations count="1">
    <dataValidation type="whole" allowBlank="1" showInputMessage="1" showErrorMessage="1" errorTitle="Grape Pricing District Number" error="The district numbers range from 1 to 17 only." sqref="F16:F515" xr:uid="{00000000-0002-0000-0300-000000000000}">
      <formula1>1</formula1>
      <formula2>17</formula2>
    </dataValidation>
  </dataValidations>
  <hyperlinks>
    <hyperlink ref="E15" location="Varieties!A1" display="Click here for variety name list!" xr:uid="{D8C0F048-A465-4EF6-8BC2-0A59F146CF5C}"/>
    <hyperlink ref="F15" location="Districts!A1" display="Click for map!" xr:uid="{013D48EF-AC04-4654-AA20-0F2D69D7BA6B}"/>
  </hyperlinks>
  <pageMargins left="1" right="0.25" top="0.25" bottom="0.25" header="0" footer="0"/>
  <pageSetup paperSize="5" orientation="landscape"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CCCFF"/>
  </sheetPr>
  <dimension ref="A1:U767"/>
  <sheetViews>
    <sheetView workbookViewId="0">
      <pane ySplit="15" topLeftCell="A17" activePane="bottomLeft" state="frozen"/>
      <selection pane="bottomLeft" activeCell="H18" sqref="H18"/>
    </sheetView>
  </sheetViews>
  <sheetFormatPr defaultColWidth="9.109375" defaultRowHeight="13.2" x14ac:dyDescent="0.25"/>
  <cols>
    <col min="1" max="1" width="5.44140625" style="40" customWidth="1"/>
    <col min="2" max="2" width="5.44140625" style="40" hidden="1" customWidth="1"/>
    <col min="3" max="3" width="5.88671875" style="40" hidden="1" customWidth="1"/>
    <col min="4" max="4" width="31.33203125" style="40" customWidth="1"/>
    <col min="5" max="5" width="27.6640625" style="40" customWidth="1"/>
    <col min="6" max="6" width="14" style="40" customWidth="1"/>
    <col min="7" max="7" width="12.33203125" style="40" customWidth="1"/>
    <col min="8" max="8" width="11.5546875" style="40" customWidth="1"/>
    <col min="9" max="9" width="19.44140625" style="40" customWidth="1"/>
    <col min="10" max="10" width="11.44140625" style="40" hidden="1" customWidth="1"/>
    <col min="11" max="11" width="12" style="40" bestFit="1" customWidth="1"/>
    <col min="12" max="12" width="2.5546875" style="40" hidden="1" customWidth="1"/>
    <col min="13" max="13" width="17.88671875" style="40" hidden="1" customWidth="1"/>
    <col min="14" max="14" width="17" style="40" hidden="1" customWidth="1"/>
    <col min="15" max="15" width="21.5546875" style="40" hidden="1" customWidth="1"/>
    <col min="16" max="16" width="21" style="40" hidden="1" customWidth="1"/>
    <col min="17" max="17" width="2" style="40" customWidth="1"/>
    <col min="18" max="18" width="9.109375" style="40"/>
    <col min="19" max="21" width="0" style="40" hidden="1" customWidth="1"/>
    <col min="22" max="16384" width="9.109375" style="40"/>
  </cols>
  <sheetData>
    <row r="1" spans="1:21" ht="15.6" x14ac:dyDescent="0.3">
      <c r="A1" s="5" t="s">
        <v>1235</v>
      </c>
      <c r="B1" s="6"/>
      <c r="C1" s="20"/>
      <c r="D1" s="20"/>
      <c r="E1" s="14"/>
      <c r="F1" s="24"/>
      <c r="G1" s="14"/>
      <c r="H1" s="14"/>
      <c r="I1" s="14"/>
      <c r="J1" s="14"/>
      <c r="K1" s="6"/>
      <c r="L1" s="6"/>
      <c r="M1" s="6"/>
      <c r="N1" s="6"/>
      <c r="O1" s="6"/>
      <c r="P1" s="6"/>
      <c r="Q1" s="7"/>
    </row>
    <row r="2" spans="1:21" ht="15.6" x14ac:dyDescent="0.3">
      <c r="A2" s="21" t="s">
        <v>1244</v>
      </c>
      <c r="B2" s="8"/>
      <c r="C2" s="22"/>
      <c r="D2" s="22"/>
      <c r="E2" s="19"/>
      <c r="F2" s="25"/>
      <c r="G2" s="19"/>
      <c r="H2" s="19"/>
      <c r="I2" s="8"/>
      <c r="J2" s="8"/>
      <c r="K2" s="8"/>
      <c r="L2" s="8"/>
      <c r="M2" s="26"/>
      <c r="N2" s="8"/>
      <c r="O2" s="8"/>
      <c r="P2" s="8"/>
      <c r="Q2" s="9"/>
    </row>
    <row r="3" spans="1:21" ht="7.5" hidden="1" customHeight="1" x14ac:dyDescent="0.3">
      <c r="A3" s="11"/>
      <c r="B3" s="8"/>
      <c r="C3" s="22"/>
      <c r="D3" s="22"/>
      <c r="E3" s="8"/>
      <c r="F3" s="25"/>
      <c r="G3" s="19"/>
      <c r="H3" s="19"/>
      <c r="I3" s="8"/>
      <c r="J3" s="8"/>
      <c r="K3" s="8"/>
      <c r="L3" s="8"/>
      <c r="M3" s="26"/>
      <c r="N3" s="8"/>
      <c r="O3" s="8"/>
      <c r="P3" s="8"/>
      <c r="Q3" s="9"/>
    </row>
    <row r="4" spans="1:21" ht="13.8" thickBot="1" x14ac:dyDescent="0.3">
      <c r="A4" s="11"/>
      <c r="B4" s="8"/>
      <c r="C4" s="8"/>
      <c r="D4" s="8"/>
      <c r="E4" s="8"/>
      <c r="F4" s="8"/>
      <c r="G4" s="82" t="s">
        <v>107</v>
      </c>
      <c r="H4" s="83" t="s">
        <v>108</v>
      </c>
      <c r="I4" s="8"/>
      <c r="J4" s="8"/>
      <c r="K4" s="8"/>
      <c r="L4" s="8"/>
      <c r="M4" s="91" t="s">
        <v>161</v>
      </c>
      <c r="N4" s="8"/>
      <c r="O4" s="8"/>
      <c r="P4" s="8"/>
      <c r="Q4" s="9"/>
    </row>
    <row r="5" spans="1:21" ht="14.4" thickTop="1" thickBot="1" x14ac:dyDescent="0.3">
      <c r="A5" s="640" t="s">
        <v>1496</v>
      </c>
      <c r="B5" s="8"/>
      <c r="C5" s="8"/>
      <c r="D5" s="8"/>
      <c r="E5" s="8"/>
      <c r="F5" s="8"/>
      <c r="G5" s="1"/>
      <c r="H5" s="2"/>
      <c r="I5" s="8"/>
      <c r="J5" s="8"/>
      <c r="K5" s="8"/>
      <c r="L5" s="8"/>
      <c r="M5" s="126">
        <f>+Q2value *PDArate</f>
        <v>0</v>
      </c>
      <c r="N5" s="8"/>
      <c r="O5" s="8"/>
      <c r="P5" s="8"/>
      <c r="Q5" s="9"/>
    </row>
    <row r="6" spans="1:21" ht="26.25" customHeight="1" thickTop="1" x14ac:dyDescent="0.25">
      <c r="A6" s="725" t="s">
        <v>1248</v>
      </c>
      <c r="B6" s="8"/>
      <c r="C6" s="16"/>
      <c r="D6" s="8"/>
      <c r="E6" s="8"/>
      <c r="F6" s="8"/>
      <c r="G6" s="8"/>
      <c r="H6" s="8"/>
      <c r="I6" s="8"/>
      <c r="J6" s="8"/>
      <c r="K6" s="8"/>
      <c r="L6" s="8"/>
      <c r="M6" s="8"/>
      <c r="N6" s="8"/>
      <c r="O6" s="8"/>
      <c r="P6" s="8"/>
      <c r="Q6" s="9"/>
    </row>
    <row r="7" spans="1:21" ht="13.8" thickBot="1" x14ac:dyDescent="0.3">
      <c r="A7" s="666" t="s">
        <v>1180</v>
      </c>
      <c r="B7" s="8"/>
      <c r="C7" s="16"/>
      <c r="D7" s="16"/>
      <c r="E7" s="8"/>
      <c r="F7" s="8"/>
      <c r="G7" s="8"/>
      <c r="H7" s="8"/>
      <c r="I7" s="91" t="s">
        <v>168</v>
      </c>
      <c r="J7" s="8"/>
      <c r="K7" s="8"/>
      <c r="L7" s="8"/>
      <c r="M7" s="16"/>
      <c r="N7" s="8"/>
      <c r="O7" s="8"/>
      <c r="P7" s="8"/>
      <c r="Q7" s="9"/>
    </row>
    <row r="8" spans="1:21" ht="14.4" thickTop="1" thickBot="1" x14ac:dyDescent="0.3">
      <c r="A8" s="666" t="s">
        <v>1348</v>
      </c>
      <c r="B8" s="8"/>
      <c r="C8" s="16"/>
      <c r="D8" s="16"/>
      <c r="E8" s="8"/>
      <c r="F8" s="8"/>
      <c r="G8" s="8"/>
      <c r="H8" s="8"/>
      <c r="I8" s="120">
        <f>+Q2Tons-Q2purchased-Q2repurchased</f>
        <v>0</v>
      </c>
      <c r="J8" s="441" t="s">
        <v>171</v>
      </c>
      <c r="K8" s="441" t="s">
        <v>171</v>
      </c>
      <c r="L8" s="8"/>
      <c r="M8" s="16"/>
      <c r="N8" s="8"/>
      <c r="O8" s="8"/>
      <c r="P8" s="8"/>
      <c r="Q8" s="9"/>
    </row>
    <row r="9" spans="1:21" ht="14.4" thickTop="1" thickBot="1" x14ac:dyDescent="0.3">
      <c r="A9" s="663"/>
      <c r="B9" s="8"/>
      <c r="C9" s="8"/>
      <c r="D9" s="16"/>
      <c r="E9" s="8"/>
      <c r="F9" s="8"/>
      <c r="G9" s="8"/>
      <c r="H9" s="8"/>
      <c r="I9" s="120">
        <f>SUMIF(I16:I765,"=1",G16:G765)</f>
        <v>0</v>
      </c>
      <c r="J9" s="440" t="s">
        <v>172</v>
      </c>
      <c r="K9" s="440" t="s">
        <v>172</v>
      </c>
      <c r="L9" s="8"/>
      <c r="M9" s="265" t="s">
        <v>644</v>
      </c>
      <c r="N9" s="266"/>
      <c r="O9" s="266"/>
      <c r="P9" s="268"/>
      <c r="Q9" s="9"/>
    </row>
    <row r="10" spans="1:21" ht="14.4" thickTop="1" thickBot="1" x14ac:dyDescent="0.3">
      <c r="A10" s="883" t="s">
        <v>1213</v>
      </c>
      <c r="B10" s="8"/>
      <c r="C10" s="8"/>
      <c r="D10" s="8"/>
      <c r="E10" s="8"/>
      <c r="F10" s="8"/>
      <c r="G10" s="8"/>
      <c r="H10" s="8"/>
      <c r="I10" s="120">
        <f>SUMIF(J16:J765,"=1",G16:G765)</f>
        <v>0</v>
      </c>
      <c r="J10" s="440" t="s">
        <v>173</v>
      </c>
      <c r="K10" s="440" t="s">
        <v>173</v>
      </c>
      <c r="L10" s="8"/>
      <c r="M10" s="267" t="s">
        <v>645</v>
      </c>
      <c r="N10" s="41"/>
      <c r="O10" s="41"/>
      <c r="P10" s="158"/>
      <c r="Q10" s="9"/>
    </row>
    <row r="11" spans="1:21" ht="15" customHeight="1" thickTop="1" thickBot="1" x14ac:dyDescent="0.3">
      <c r="A11" s="23"/>
      <c r="B11" s="8"/>
      <c r="C11" s="8"/>
      <c r="D11" s="176"/>
      <c r="E11" s="176"/>
      <c r="F11" s="8"/>
      <c r="G11" s="118">
        <f>SUM(G16:G765)</f>
        <v>0</v>
      </c>
      <c r="H11" s="8"/>
      <c r="I11" s="728"/>
      <c r="J11" s="8"/>
      <c r="K11" s="8"/>
      <c r="L11" s="8"/>
      <c r="M11" s="269">
        <f>SUM(M16:M765)</f>
        <v>0</v>
      </c>
      <c r="N11" s="109"/>
      <c r="O11" s="126">
        <f>SUM(O16:O765)</f>
        <v>0</v>
      </c>
      <c r="P11" s="126">
        <f>SUM(P16:P765)</f>
        <v>0</v>
      </c>
      <c r="Q11" s="9"/>
      <c r="S11" s="40">
        <f>SUM(S16:S765)</f>
        <v>0</v>
      </c>
      <c r="T11" s="40">
        <f>SUM(T16:T765)</f>
        <v>0</v>
      </c>
      <c r="U11" s="40">
        <v>0</v>
      </c>
    </row>
    <row r="12" spans="1:21" ht="13.8" thickTop="1" x14ac:dyDescent="0.25">
      <c r="A12" s="74"/>
      <c r="B12" s="53" t="s">
        <v>230</v>
      </c>
      <c r="C12" s="52" t="s">
        <v>230</v>
      </c>
      <c r="D12" s="758"/>
      <c r="E12" s="759" t="s">
        <v>1245</v>
      </c>
      <c r="F12" s="75"/>
      <c r="G12" s="75"/>
      <c r="H12" s="75"/>
      <c r="I12" s="727" t="s">
        <v>1175</v>
      </c>
      <c r="J12" s="430" t="s">
        <v>173</v>
      </c>
      <c r="K12" s="8"/>
      <c r="L12" s="263">
        <v>15</v>
      </c>
      <c r="M12" s="258" t="s">
        <v>637</v>
      </c>
      <c r="N12" s="133" t="s">
        <v>247</v>
      </c>
      <c r="O12" s="256" t="s">
        <v>641</v>
      </c>
      <c r="P12" s="257" t="s">
        <v>636</v>
      </c>
      <c r="Q12" s="9"/>
    </row>
    <row r="13" spans="1:21" x14ac:dyDescent="0.25">
      <c r="A13" s="77"/>
      <c r="B13" s="48" t="s">
        <v>94</v>
      </c>
      <c r="C13" s="55" t="s">
        <v>94</v>
      </c>
      <c r="D13" s="48"/>
      <c r="E13" s="48" t="str">
        <f>IF(Q2Indicator&gt;0,"BAD NAME FOR", "")</f>
        <v/>
      </c>
      <c r="F13" s="48" t="s">
        <v>90</v>
      </c>
      <c r="G13" s="48"/>
      <c r="H13" s="416"/>
      <c r="I13" s="727" t="s">
        <v>1278</v>
      </c>
      <c r="J13" s="64" t="s">
        <v>736</v>
      </c>
      <c r="K13" s="8"/>
      <c r="L13" s="8"/>
      <c r="M13" s="258" t="s">
        <v>168</v>
      </c>
      <c r="N13" s="133" t="s">
        <v>250</v>
      </c>
      <c r="O13" s="133" t="s">
        <v>642</v>
      </c>
      <c r="P13" s="259" t="s">
        <v>248</v>
      </c>
      <c r="Q13" s="9"/>
    </row>
    <row r="14" spans="1:21" x14ac:dyDescent="0.25">
      <c r="A14" s="654" t="s">
        <v>808</v>
      </c>
      <c r="B14" s="48" t="s">
        <v>93</v>
      </c>
      <c r="C14" s="55" t="s">
        <v>93</v>
      </c>
      <c r="D14" s="48" t="s">
        <v>1154</v>
      </c>
      <c r="E14" s="48" t="s">
        <v>109</v>
      </c>
      <c r="F14" s="48" t="s">
        <v>1200</v>
      </c>
      <c r="G14" s="48" t="s">
        <v>110</v>
      </c>
      <c r="H14" s="416" t="s">
        <v>95</v>
      </c>
      <c r="I14" s="727" t="s">
        <v>1176</v>
      </c>
      <c r="J14" s="280" t="s">
        <v>737</v>
      </c>
      <c r="K14" s="8"/>
      <c r="L14" s="8"/>
      <c r="M14" s="258"/>
      <c r="N14" s="133" t="s">
        <v>251</v>
      </c>
      <c r="O14" s="49" t="s">
        <v>639</v>
      </c>
      <c r="P14" s="260" t="s">
        <v>643</v>
      </c>
      <c r="Q14" s="9"/>
    </row>
    <row r="15" spans="1:21" x14ac:dyDescent="0.25">
      <c r="A15" s="77"/>
      <c r="B15" s="48"/>
      <c r="C15" s="55"/>
      <c r="D15" s="79"/>
      <c r="E15" s="746" t="s">
        <v>1198</v>
      </c>
      <c r="F15" s="746" t="s">
        <v>1199</v>
      </c>
      <c r="G15" s="48" t="s">
        <v>111</v>
      </c>
      <c r="H15" s="416"/>
      <c r="I15" s="90" t="s">
        <v>1177</v>
      </c>
      <c r="J15" s="537" t="s">
        <v>735</v>
      </c>
      <c r="K15" s="8"/>
      <c r="L15" s="8"/>
      <c r="M15" s="261" t="s">
        <v>638</v>
      </c>
      <c r="N15" s="51" t="s">
        <v>249</v>
      </c>
      <c r="O15" s="51" t="s">
        <v>640</v>
      </c>
      <c r="P15" s="574">
        <f>+PDArate</f>
        <v>1.25E-3</v>
      </c>
      <c r="Q15" s="9"/>
    </row>
    <row r="16" spans="1:21" ht="15" hidden="1" customHeight="1" x14ac:dyDescent="0.25">
      <c r="A16" s="80">
        <f t="shared" ref="A16:A30" si="0">ROW()-Q2line</f>
        <v>1</v>
      </c>
      <c r="B16" s="342">
        <f>IF(+G16&gt;0,9999,0)</f>
        <v>0</v>
      </c>
      <c r="C16" s="431"/>
      <c r="D16" s="432"/>
      <c r="E16" s="434" t="s">
        <v>738</v>
      </c>
      <c r="F16" s="433"/>
      <c r="G16" s="436">
        <f>Q1cOther</f>
        <v>0</v>
      </c>
      <c r="H16" s="435"/>
      <c r="I16" s="726"/>
      <c r="J16" s="429">
        <v>1</v>
      </c>
      <c r="K16" s="339" t="str">
        <f>IF(+I16 +J16 =1, " ", IF(+I16+J16=0,IF(G16&gt;0, "Grown by you.", " "),"ERROR "))</f>
        <v xml:space="preserve"> </v>
      </c>
      <c r="L16" s="340"/>
      <c r="M16" s="437"/>
      <c r="N16" s="438"/>
      <c r="O16" s="438"/>
      <c r="P16" s="439"/>
      <c r="Q16" s="9"/>
      <c r="T16" s="40">
        <f>IF(ISNA(+B16),1,0)</f>
        <v>0</v>
      </c>
      <c r="U16" s="40">
        <f>IF(ISERR(+B16),1,0)</f>
        <v>0</v>
      </c>
    </row>
    <row r="17" spans="1:21" x14ac:dyDescent="0.25">
      <c r="A17" s="80">
        <f t="shared" si="0"/>
        <v>2</v>
      </c>
      <c r="B17" s="131">
        <f t="shared" ref="B17:B79" si="1">IF(ISBLANK(E17),0,VLOOKUP(TRIM(E17),AllVarieties,4,FALSE))</f>
        <v>0</v>
      </c>
      <c r="C17" s="92"/>
      <c r="D17" s="653"/>
      <c r="E17" s="653"/>
      <c r="F17" s="4"/>
      <c r="G17" s="50"/>
      <c r="H17" s="87"/>
      <c r="I17" s="319"/>
      <c r="J17" s="426"/>
      <c r="K17" s="339" t="str">
        <f t="shared" ref="K17:K80" si="2">IF(+I17 +J17 =1, " ", IF(+I17+J17=0,IF(G17&gt;0, "Grown by you.", " "),"ERROR "))</f>
        <v xml:space="preserve"> </v>
      </c>
      <c r="L17" s="340"/>
      <c r="M17" s="264">
        <f t="shared" ref="M17:M80" si="3">IF(+I17+J17=0,IF(G17&gt;0, +G17, 0),0)</f>
        <v>0</v>
      </c>
      <c r="N17" s="105">
        <f t="shared" ref="N17:N79" si="4">IF(F17&lt;1,0,IF(F17&gt;17,0,VLOOKUP(VALUE(B17),T10Value,VALUE(F17)+1,FALSE)))</f>
        <v>0</v>
      </c>
      <c r="O17" s="105">
        <f>ROUND(+M17,1)*N17</f>
        <v>0</v>
      </c>
      <c r="P17" s="407">
        <f t="shared" ref="P17:P79" si="5">+O17*PDArate</f>
        <v>0</v>
      </c>
      <c r="Q17" s="9"/>
      <c r="S17" s="40">
        <f>IF(M17&gt;0,IF(O17&lt;=0,1,0),0)</f>
        <v>0</v>
      </c>
      <c r="T17" s="40">
        <f t="shared" ref="T17:T80" si="6">IF(ISNA(+B17),1,0)</f>
        <v>0</v>
      </c>
      <c r="U17" s="40">
        <f t="shared" ref="U17:U80" si="7">IF(ISERR(+B17),1,0)</f>
        <v>0</v>
      </c>
    </row>
    <row r="18" spans="1:21" x14ac:dyDescent="0.25">
      <c r="A18" s="80">
        <f t="shared" si="0"/>
        <v>3</v>
      </c>
      <c r="B18" s="131">
        <f t="shared" si="1"/>
        <v>0</v>
      </c>
      <c r="C18" s="92"/>
      <c r="D18" s="653"/>
      <c r="E18" s="653"/>
      <c r="F18" s="4"/>
      <c r="G18" s="50"/>
      <c r="H18" s="87"/>
      <c r="I18" s="319"/>
      <c r="J18" s="427"/>
      <c r="K18" s="339" t="str">
        <f t="shared" si="2"/>
        <v xml:space="preserve"> </v>
      </c>
      <c r="L18" s="340"/>
      <c r="M18" s="264">
        <f t="shared" si="3"/>
        <v>0</v>
      </c>
      <c r="N18" s="105">
        <f t="shared" si="4"/>
        <v>0</v>
      </c>
      <c r="O18" s="105">
        <f t="shared" ref="O18:O81" si="8">ROUND(+M18,1)*N18</f>
        <v>0</v>
      </c>
      <c r="P18" s="407">
        <f t="shared" si="5"/>
        <v>0</v>
      </c>
      <c r="Q18" s="9"/>
      <c r="S18" s="40">
        <f t="shared" ref="S18:S81" si="9">IF(M18&gt;0,IF(O18&lt;=0,1,0),0)</f>
        <v>0</v>
      </c>
      <c r="T18" s="40">
        <f t="shared" si="6"/>
        <v>0</v>
      </c>
      <c r="U18" s="40">
        <f t="shared" si="7"/>
        <v>0</v>
      </c>
    </row>
    <row r="19" spans="1:21" x14ac:dyDescent="0.25">
      <c r="A19" s="80">
        <f t="shared" si="0"/>
        <v>4</v>
      </c>
      <c r="B19" s="131">
        <f t="shared" si="1"/>
        <v>0</v>
      </c>
      <c r="C19" s="92"/>
      <c r="D19" s="116"/>
      <c r="E19" s="116"/>
      <c r="F19" s="4"/>
      <c r="G19" s="50"/>
      <c r="H19" s="87"/>
      <c r="I19" s="319"/>
      <c r="J19" s="427"/>
      <c r="K19" s="339" t="str">
        <f t="shared" si="2"/>
        <v xml:space="preserve"> </v>
      </c>
      <c r="L19" s="340"/>
      <c r="M19" s="264">
        <f t="shared" si="3"/>
        <v>0</v>
      </c>
      <c r="N19" s="105">
        <f t="shared" si="4"/>
        <v>0</v>
      </c>
      <c r="O19" s="105">
        <f t="shared" si="8"/>
        <v>0</v>
      </c>
      <c r="P19" s="407">
        <f t="shared" si="5"/>
        <v>0</v>
      </c>
      <c r="Q19" s="9"/>
      <c r="S19" s="40">
        <f t="shared" si="9"/>
        <v>0</v>
      </c>
      <c r="T19" s="40">
        <f t="shared" si="6"/>
        <v>0</v>
      </c>
      <c r="U19" s="40">
        <f t="shared" si="7"/>
        <v>0</v>
      </c>
    </row>
    <row r="20" spans="1:21" x14ac:dyDescent="0.25">
      <c r="A20" s="80">
        <f t="shared" si="0"/>
        <v>5</v>
      </c>
      <c r="B20" s="131">
        <f t="shared" si="1"/>
        <v>0</v>
      </c>
      <c r="C20" s="92"/>
      <c r="D20" s="116"/>
      <c r="E20" s="116"/>
      <c r="F20" s="4"/>
      <c r="G20" s="50"/>
      <c r="H20" s="87"/>
      <c r="I20" s="319"/>
      <c r="J20" s="427"/>
      <c r="K20" s="339" t="str">
        <f t="shared" si="2"/>
        <v xml:space="preserve"> </v>
      </c>
      <c r="L20" s="340"/>
      <c r="M20" s="264">
        <f t="shared" si="3"/>
        <v>0</v>
      </c>
      <c r="N20" s="105">
        <f t="shared" si="4"/>
        <v>0</v>
      </c>
      <c r="O20" s="105">
        <f t="shared" si="8"/>
        <v>0</v>
      </c>
      <c r="P20" s="407">
        <f t="shared" si="5"/>
        <v>0</v>
      </c>
      <c r="Q20" s="9"/>
      <c r="S20" s="40">
        <f t="shared" si="9"/>
        <v>0</v>
      </c>
      <c r="T20" s="40">
        <f t="shared" si="6"/>
        <v>0</v>
      </c>
      <c r="U20" s="40">
        <f t="shared" si="7"/>
        <v>0</v>
      </c>
    </row>
    <row r="21" spans="1:21" x14ac:dyDescent="0.25">
      <c r="A21" s="80">
        <f t="shared" si="0"/>
        <v>6</v>
      </c>
      <c r="B21" s="131">
        <f t="shared" si="1"/>
        <v>0</v>
      </c>
      <c r="C21" s="92"/>
      <c r="D21" s="116"/>
      <c r="E21" s="116"/>
      <c r="F21" s="4"/>
      <c r="G21" s="50"/>
      <c r="H21" s="87"/>
      <c r="I21" s="319"/>
      <c r="J21" s="427"/>
      <c r="K21" s="339" t="str">
        <f t="shared" si="2"/>
        <v xml:space="preserve"> </v>
      </c>
      <c r="L21" s="340"/>
      <c r="M21" s="264">
        <f t="shared" si="3"/>
        <v>0</v>
      </c>
      <c r="N21" s="105">
        <f t="shared" si="4"/>
        <v>0</v>
      </c>
      <c r="O21" s="105">
        <f t="shared" si="8"/>
        <v>0</v>
      </c>
      <c r="P21" s="407">
        <f t="shared" si="5"/>
        <v>0</v>
      </c>
      <c r="Q21" s="9"/>
      <c r="S21" s="40">
        <f t="shared" si="9"/>
        <v>0</v>
      </c>
      <c r="T21" s="40">
        <f t="shared" si="6"/>
        <v>0</v>
      </c>
      <c r="U21" s="40">
        <f t="shared" si="7"/>
        <v>0</v>
      </c>
    </row>
    <row r="22" spans="1:21" x14ac:dyDescent="0.25">
      <c r="A22" s="80">
        <f t="shared" si="0"/>
        <v>7</v>
      </c>
      <c r="B22" s="131">
        <f t="shared" si="1"/>
        <v>0</v>
      </c>
      <c r="C22" s="92"/>
      <c r="D22" s="116"/>
      <c r="E22" s="116"/>
      <c r="F22" s="4"/>
      <c r="G22" s="50"/>
      <c r="H22" s="87"/>
      <c r="I22" s="319"/>
      <c r="J22" s="427"/>
      <c r="K22" s="339" t="str">
        <f t="shared" si="2"/>
        <v xml:space="preserve"> </v>
      </c>
      <c r="L22" s="340"/>
      <c r="M22" s="264">
        <f t="shared" si="3"/>
        <v>0</v>
      </c>
      <c r="N22" s="105">
        <f t="shared" si="4"/>
        <v>0</v>
      </c>
      <c r="O22" s="105">
        <f t="shared" si="8"/>
        <v>0</v>
      </c>
      <c r="P22" s="407">
        <f t="shared" si="5"/>
        <v>0</v>
      </c>
      <c r="Q22" s="9"/>
      <c r="S22" s="40">
        <f t="shared" si="9"/>
        <v>0</v>
      </c>
      <c r="T22" s="40">
        <f t="shared" si="6"/>
        <v>0</v>
      </c>
      <c r="U22" s="40">
        <f t="shared" si="7"/>
        <v>0</v>
      </c>
    </row>
    <row r="23" spans="1:21" x14ac:dyDescent="0.25">
      <c r="A23" s="80">
        <f t="shared" si="0"/>
        <v>8</v>
      </c>
      <c r="B23" s="131">
        <f t="shared" si="1"/>
        <v>0</v>
      </c>
      <c r="C23" s="92"/>
      <c r="D23" s="116"/>
      <c r="E23" s="116"/>
      <c r="F23" s="4"/>
      <c r="G23" s="50"/>
      <c r="H23" s="87"/>
      <c r="I23" s="319"/>
      <c r="J23" s="427"/>
      <c r="K23" s="339" t="str">
        <f t="shared" si="2"/>
        <v xml:space="preserve"> </v>
      </c>
      <c r="L23" s="340"/>
      <c r="M23" s="264">
        <f t="shared" si="3"/>
        <v>0</v>
      </c>
      <c r="N23" s="105">
        <f t="shared" si="4"/>
        <v>0</v>
      </c>
      <c r="O23" s="105">
        <f t="shared" si="8"/>
        <v>0</v>
      </c>
      <c r="P23" s="407">
        <f t="shared" si="5"/>
        <v>0</v>
      </c>
      <c r="Q23" s="9"/>
      <c r="S23" s="40">
        <f t="shared" si="9"/>
        <v>0</v>
      </c>
      <c r="T23" s="40">
        <f t="shared" si="6"/>
        <v>0</v>
      </c>
      <c r="U23" s="40">
        <f t="shared" si="7"/>
        <v>0</v>
      </c>
    </row>
    <row r="24" spans="1:21" x14ac:dyDescent="0.25">
      <c r="A24" s="80">
        <f t="shared" si="0"/>
        <v>9</v>
      </c>
      <c r="B24" s="131">
        <f t="shared" si="1"/>
        <v>0</v>
      </c>
      <c r="C24" s="92"/>
      <c r="D24" s="116"/>
      <c r="E24" s="116"/>
      <c r="F24" s="4"/>
      <c r="G24" s="50"/>
      <c r="H24" s="87"/>
      <c r="I24" s="319"/>
      <c r="J24" s="427"/>
      <c r="K24" s="339" t="str">
        <f t="shared" si="2"/>
        <v xml:space="preserve"> </v>
      </c>
      <c r="L24" s="340"/>
      <c r="M24" s="264">
        <f t="shared" si="3"/>
        <v>0</v>
      </c>
      <c r="N24" s="105">
        <f t="shared" si="4"/>
        <v>0</v>
      </c>
      <c r="O24" s="105">
        <f t="shared" si="8"/>
        <v>0</v>
      </c>
      <c r="P24" s="407">
        <f t="shared" si="5"/>
        <v>0</v>
      </c>
      <c r="Q24" s="9"/>
      <c r="S24" s="40">
        <f t="shared" si="9"/>
        <v>0</v>
      </c>
      <c r="T24" s="40">
        <f t="shared" si="6"/>
        <v>0</v>
      </c>
      <c r="U24" s="40">
        <f t="shared" si="7"/>
        <v>0</v>
      </c>
    </row>
    <row r="25" spans="1:21" x14ac:dyDescent="0.25">
      <c r="A25" s="80">
        <f t="shared" si="0"/>
        <v>10</v>
      </c>
      <c r="B25" s="131">
        <f t="shared" si="1"/>
        <v>0</v>
      </c>
      <c r="C25" s="92"/>
      <c r="D25" s="116"/>
      <c r="E25" s="116"/>
      <c r="F25" s="4"/>
      <c r="G25" s="50"/>
      <c r="H25" s="87"/>
      <c r="I25" s="319"/>
      <c r="J25" s="427"/>
      <c r="K25" s="339" t="str">
        <f t="shared" si="2"/>
        <v xml:space="preserve"> </v>
      </c>
      <c r="L25" s="340"/>
      <c r="M25" s="264">
        <f t="shared" si="3"/>
        <v>0</v>
      </c>
      <c r="N25" s="105">
        <f t="shared" si="4"/>
        <v>0</v>
      </c>
      <c r="O25" s="105">
        <f t="shared" si="8"/>
        <v>0</v>
      </c>
      <c r="P25" s="407">
        <f t="shared" si="5"/>
        <v>0</v>
      </c>
      <c r="Q25" s="9"/>
      <c r="S25" s="40">
        <f t="shared" si="9"/>
        <v>0</v>
      </c>
      <c r="T25" s="40">
        <f t="shared" si="6"/>
        <v>0</v>
      </c>
      <c r="U25" s="40">
        <f t="shared" si="7"/>
        <v>0</v>
      </c>
    </row>
    <row r="26" spans="1:21" x14ac:dyDescent="0.25">
      <c r="A26" s="80">
        <f t="shared" si="0"/>
        <v>11</v>
      </c>
      <c r="B26" s="131">
        <f t="shared" si="1"/>
        <v>0</v>
      </c>
      <c r="C26" s="92"/>
      <c r="D26" s="116"/>
      <c r="E26" s="116"/>
      <c r="F26" s="4"/>
      <c r="G26" s="50"/>
      <c r="H26" s="87"/>
      <c r="I26" s="319"/>
      <c r="J26" s="427"/>
      <c r="K26" s="339" t="str">
        <f t="shared" si="2"/>
        <v xml:space="preserve"> </v>
      </c>
      <c r="L26" s="340"/>
      <c r="M26" s="264">
        <f t="shared" si="3"/>
        <v>0</v>
      </c>
      <c r="N26" s="105">
        <f t="shared" si="4"/>
        <v>0</v>
      </c>
      <c r="O26" s="105">
        <f t="shared" si="8"/>
        <v>0</v>
      </c>
      <c r="P26" s="407">
        <f t="shared" si="5"/>
        <v>0</v>
      </c>
      <c r="Q26" s="9"/>
      <c r="S26" s="40">
        <f t="shared" si="9"/>
        <v>0</v>
      </c>
      <c r="T26" s="40">
        <f t="shared" si="6"/>
        <v>0</v>
      </c>
      <c r="U26" s="40">
        <f t="shared" si="7"/>
        <v>0</v>
      </c>
    </row>
    <row r="27" spans="1:21" x14ac:dyDescent="0.25">
      <c r="A27" s="80">
        <f t="shared" si="0"/>
        <v>12</v>
      </c>
      <c r="B27" s="131">
        <f t="shared" si="1"/>
        <v>0</v>
      </c>
      <c r="C27" s="92"/>
      <c r="D27" s="116"/>
      <c r="E27" s="116"/>
      <c r="F27" s="4"/>
      <c r="G27" s="50"/>
      <c r="H27" s="87"/>
      <c r="I27" s="319"/>
      <c r="J27" s="427"/>
      <c r="K27" s="339" t="str">
        <f t="shared" si="2"/>
        <v xml:space="preserve"> </v>
      </c>
      <c r="L27" s="340"/>
      <c r="M27" s="264">
        <f t="shared" si="3"/>
        <v>0</v>
      </c>
      <c r="N27" s="105">
        <f t="shared" si="4"/>
        <v>0</v>
      </c>
      <c r="O27" s="105">
        <f t="shared" si="8"/>
        <v>0</v>
      </c>
      <c r="P27" s="407">
        <f t="shared" si="5"/>
        <v>0</v>
      </c>
      <c r="Q27" s="9"/>
      <c r="S27" s="40">
        <f t="shared" si="9"/>
        <v>0</v>
      </c>
      <c r="T27" s="40">
        <f t="shared" si="6"/>
        <v>0</v>
      </c>
      <c r="U27" s="40">
        <f t="shared" si="7"/>
        <v>0</v>
      </c>
    </row>
    <row r="28" spans="1:21" x14ac:dyDescent="0.25">
      <c r="A28" s="80">
        <f t="shared" si="0"/>
        <v>13</v>
      </c>
      <c r="B28" s="131">
        <f t="shared" si="1"/>
        <v>0</v>
      </c>
      <c r="C28" s="92"/>
      <c r="D28" s="116"/>
      <c r="E28" s="116"/>
      <c r="F28" s="4"/>
      <c r="G28" s="50"/>
      <c r="H28" s="87"/>
      <c r="I28" s="319"/>
      <c r="J28" s="427"/>
      <c r="K28" s="339" t="str">
        <f t="shared" si="2"/>
        <v xml:space="preserve"> </v>
      </c>
      <c r="L28" s="340"/>
      <c r="M28" s="264">
        <f t="shared" si="3"/>
        <v>0</v>
      </c>
      <c r="N28" s="105">
        <f t="shared" si="4"/>
        <v>0</v>
      </c>
      <c r="O28" s="105">
        <f t="shared" si="8"/>
        <v>0</v>
      </c>
      <c r="P28" s="407">
        <f t="shared" si="5"/>
        <v>0</v>
      </c>
      <c r="Q28" s="9"/>
      <c r="S28" s="40">
        <f t="shared" si="9"/>
        <v>0</v>
      </c>
      <c r="T28" s="40">
        <f t="shared" si="6"/>
        <v>0</v>
      </c>
      <c r="U28" s="40">
        <f t="shared" si="7"/>
        <v>0</v>
      </c>
    </row>
    <row r="29" spans="1:21" x14ac:dyDescent="0.25">
      <c r="A29" s="80">
        <f t="shared" si="0"/>
        <v>14</v>
      </c>
      <c r="B29" s="131">
        <f t="shared" si="1"/>
        <v>0</v>
      </c>
      <c r="C29" s="92"/>
      <c r="D29" s="116"/>
      <c r="E29" s="116"/>
      <c r="F29" s="4"/>
      <c r="G29" s="50"/>
      <c r="H29" s="87"/>
      <c r="I29" s="319"/>
      <c r="J29" s="427"/>
      <c r="K29" s="339" t="str">
        <f t="shared" si="2"/>
        <v xml:space="preserve"> </v>
      </c>
      <c r="L29" s="340"/>
      <c r="M29" s="264">
        <f t="shared" si="3"/>
        <v>0</v>
      </c>
      <c r="N29" s="105">
        <f t="shared" si="4"/>
        <v>0</v>
      </c>
      <c r="O29" s="105">
        <f t="shared" si="8"/>
        <v>0</v>
      </c>
      <c r="P29" s="407">
        <f t="shared" si="5"/>
        <v>0</v>
      </c>
      <c r="Q29" s="9"/>
      <c r="S29" s="40">
        <f t="shared" si="9"/>
        <v>0</v>
      </c>
      <c r="T29" s="40">
        <f t="shared" si="6"/>
        <v>0</v>
      </c>
      <c r="U29" s="40">
        <f t="shared" si="7"/>
        <v>0</v>
      </c>
    </row>
    <row r="30" spans="1:21" x14ac:dyDescent="0.25">
      <c r="A30" s="80">
        <f t="shared" si="0"/>
        <v>15</v>
      </c>
      <c r="B30" s="131">
        <f t="shared" si="1"/>
        <v>0</v>
      </c>
      <c r="C30" s="92"/>
      <c r="D30" s="116"/>
      <c r="E30" s="116"/>
      <c r="F30" s="4"/>
      <c r="G30" s="50"/>
      <c r="H30" s="87"/>
      <c r="I30" s="319"/>
      <c r="J30" s="427"/>
      <c r="K30" s="339" t="str">
        <f t="shared" si="2"/>
        <v xml:space="preserve"> </v>
      </c>
      <c r="L30" s="340"/>
      <c r="M30" s="264">
        <f t="shared" si="3"/>
        <v>0</v>
      </c>
      <c r="N30" s="105">
        <f t="shared" si="4"/>
        <v>0</v>
      </c>
      <c r="O30" s="105">
        <f t="shared" si="8"/>
        <v>0</v>
      </c>
      <c r="P30" s="407">
        <f t="shared" si="5"/>
        <v>0</v>
      </c>
      <c r="Q30" s="9"/>
      <c r="S30" s="40">
        <f t="shared" si="9"/>
        <v>0</v>
      </c>
      <c r="T30" s="40">
        <f t="shared" si="6"/>
        <v>0</v>
      </c>
      <c r="U30" s="40">
        <f t="shared" si="7"/>
        <v>0</v>
      </c>
    </row>
    <row r="31" spans="1:21" x14ac:dyDescent="0.25">
      <c r="A31" s="80">
        <f>ROW()-Q2line</f>
        <v>16</v>
      </c>
      <c r="B31" s="131">
        <f t="shared" si="1"/>
        <v>0</v>
      </c>
      <c r="C31" s="92"/>
      <c r="D31" s="116"/>
      <c r="E31" s="116"/>
      <c r="F31" s="4"/>
      <c r="G31" s="50"/>
      <c r="H31" s="87"/>
      <c r="I31" s="319"/>
      <c r="J31" s="427"/>
      <c r="K31" s="339" t="str">
        <f t="shared" si="2"/>
        <v xml:space="preserve"> </v>
      </c>
      <c r="L31" s="340"/>
      <c r="M31" s="264">
        <f t="shared" si="3"/>
        <v>0</v>
      </c>
      <c r="N31" s="105">
        <f t="shared" si="4"/>
        <v>0</v>
      </c>
      <c r="O31" s="105">
        <f t="shared" si="8"/>
        <v>0</v>
      </c>
      <c r="P31" s="407">
        <f t="shared" si="5"/>
        <v>0</v>
      </c>
      <c r="Q31" s="9"/>
      <c r="S31" s="40">
        <f t="shared" si="9"/>
        <v>0</v>
      </c>
      <c r="T31" s="40">
        <f t="shared" si="6"/>
        <v>0</v>
      </c>
      <c r="U31" s="40">
        <f t="shared" si="7"/>
        <v>0</v>
      </c>
    </row>
    <row r="32" spans="1:21" x14ac:dyDescent="0.25">
      <c r="A32" s="80">
        <f t="shared" ref="A32:A265" si="10">ROW()-Q2line</f>
        <v>17</v>
      </c>
      <c r="B32" s="131">
        <f t="shared" si="1"/>
        <v>0</v>
      </c>
      <c r="C32" s="92"/>
      <c r="D32" s="116"/>
      <c r="E32" s="116"/>
      <c r="F32" s="4"/>
      <c r="G32" s="50"/>
      <c r="H32" s="87"/>
      <c r="I32" s="319"/>
      <c r="J32" s="427"/>
      <c r="K32" s="339" t="str">
        <f t="shared" si="2"/>
        <v xml:space="preserve"> </v>
      </c>
      <c r="L32" s="340"/>
      <c r="M32" s="264">
        <f t="shared" si="3"/>
        <v>0</v>
      </c>
      <c r="N32" s="105">
        <f t="shared" si="4"/>
        <v>0</v>
      </c>
      <c r="O32" s="105">
        <f t="shared" si="8"/>
        <v>0</v>
      </c>
      <c r="P32" s="407">
        <f t="shared" si="5"/>
        <v>0</v>
      </c>
      <c r="Q32" s="9"/>
      <c r="S32" s="40">
        <f t="shared" si="9"/>
        <v>0</v>
      </c>
      <c r="T32" s="40">
        <f t="shared" si="6"/>
        <v>0</v>
      </c>
      <c r="U32" s="40">
        <f t="shared" si="7"/>
        <v>0</v>
      </c>
    </row>
    <row r="33" spans="1:21" x14ac:dyDescent="0.25">
      <c r="A33" s="80">
        <f t="shared" si="10"/>
        <v>18</v>
      </c>
      <c r="B33" s="131">
        <f t="shared" si="1"/>
        <v>0</v>
      </c>
      <c r="C33" s="92"/>
      <c r="D33" s="116"/>
      <c r="E33" s="116"/>
      <c r="F33" s="4"/>
      <c r="G33" s="50"/>
      <c r="H33" s="87"/>
      <c r="I33" s="319"/>
      <c r="J33" s="427"/>
      <c r="K33" s="339" t="str">
        <f t="shared" si="2"/>
        <v xml:space="preserve"> </v>
      </c>
      <c r="L33" s="340"/>
      <c r="M33" s="264">
        <f t="shared" si="3"/>
        <v>0</v>
      </c>
      <c r="N33" s="105">
        <f t="shared" si="4"/>
        <v>0</v>
      </c>
      <c r="O33" s="105">
        <f t="shared" si="8"/>
        <v>0</v>
      </c>
      <c r="P33" s="407">
        <f t="shared" si="5"/>
        <v>0</v>
      </c>
      <c r="Q33" s="9"/>
      <c r="S33" s="40">
        <f t="shared" si="9"/>
        <v>0</v>
      </c>
      <c r="T33" s="40">
        <f t="shared" si="6"/>
        <v>0</v>
      </c>
      <c r="U33" s="40">
        <f t="shared" si="7"/>
        <v>0</v>
      </c>
    </row>
    <row r="34" spans="1:21" x14ac:dyDescent="0.25">
      <c r="A34" s="80">
        <f t="shared" si="10"/>
        <v>19</v>
      </c>
      <c r="B34" s="131">
        <f t="shared" si="1"/>
        <v>0</v>
      </c>
      <c r="C34" s="92"/>
      <c r="D34" s="116"/>
      <c r="E34" s="116"/>
      <c r="F34" s="4"/>
      <c r="G34" s="50"/>
      <c r="H34" s="87"/>
      <c r="I34" s="319"/>
      <c r="J34" s="427"/>
      <c r="K34" s="339" t="str">
        <f t="shared" si="2"/>
        <v xml:space="preserve"> </v>
      </c>
      <c r="L34" s="340"/>
      <c r="M34" s="264">
        <f t="shared" si="3"/>
        <v>0</v>
      </c>
      <c r="N34" s="105">
        <f t="shared" si="4"/>
        <v>0</v>
      </c>
      <c r="O34" s="105">
        <f t="shared" si="8"/>
        <v>0</v>
      </c>
      <c r="P34" s="407">
        <f t="shared" si="5"/>
        <v>0</v>
      </c>
      <c r="Q34" s="9"/>
      <c r="S34" s="40">
        <f t="shared" si="9"/>
        <v>0</v>
      </c>
      <c r="T34" s="40">
        <f t="shared" si="6"/>
        <v>0</v>
      </c>
      <c r="U34" s="40">
        <f t="shared" si="7"/>
        <v>0</v>
      </c>
    </row>
    <row r="35" spans="1:21" x14ac:dyDescent="0.25">
      <c r="A35" s="80">
        <f t="shared" si="10"/>
        <v>20</v>
      </c>
      <c r="B35" s="131">
        <f t="shared" si="1"/>
        <v>0</v>
      </c>
      <c r="C35" s="92"/>
      <c r="D35" s="116"/>
      <c r="E35" s="116"/>
      <c r="F35" s="4"/>
      <c r="G35" s="50"/>
      <c r="H35" s="87"/>
      <c r="I35" s="319"/>
      <c r="J35" s="427"/>
      <c r="K35" s="339" t="str">
        <f t="shared" si="2"/>
        <v xml:space="preserve"> </v>
      </c>
      <c r="L35" s="340"/>
      <c r="M35" s="264">
        <f t="shared" si="3"/>
        <v>0</v>
      </c>
      <c r="N35" s="105">
        <f t="shared" si="4"/>
        <v>0</v>
      </c>
      <c r="O35" s="105">
        <f t="shared" si="8"/>
        <v>0</v>
      </c>
      <c r="P35" s="407">
        <f t="shared" si="5"/>
        <v>0</v>
      </c>
      <c r="Q35" s="9"/>
      <c r="S35" s="40">
        <f t="shared" si="9"/>
        <v>0</v>
      </c>
      <c r="T35" s="40">
        <f t="shared" si="6"/>
        <v>0</v>
      </c>
      <c r="U35" s="40">
        <f t="shared" si="7"/>
        <v>0</v>
      </c>
    </row>
    <row r="36" spans="1:21" x14ac:dyDescent="0.25">
      <c r="A36" s="80">
        <f t="shared" si="10"/>
        <v>21</v>
      </c>
      <c r="B36" s="131">
        <f t="shared" si="1"/>
        <v>0</v>
      </c>
      <c r="C36" s="92"/>
      <c r="D36" s="116"/>
      <c r="E36" s="116"/>
      <c r="F36" s="4"/>
      <c r="G36" s="50"/>
      <c r="H36" s="87"/>
      <c r="I36" s="319"/>
      <c r="J36" s="427"/>
      <c r="K36" s="339" t="str">
        <f t="shared" si="2"/>
        <v xml:space="preserve"> </v>
      </c>
      <c r="L36" s="340"/>
      <c r="M36" s="264">
        <f t="shared" si="3"/>
        <v>0</v>
      </c>
      <c r="N36" s="105">
        <f t="shared" si="4"/>
        <v>0</v>
      </c>
      <c r="O36" s="105">
        <f t="shared" si="8"/>
        <v>0</v>
      </c>
      <c r="P36" s="407">
        <f t="shared" si="5"/>
        <v>0</v>
      </c>
      <c r="Q36" s="9"/>
      <c r="S36" s="40">
        <f t="shared" si="9"/>
        <v>0</v>
      </c>
      <c r="T36" s="40">
        <f t="shared" si="6"/>
        <v>0</v>
      </c>
      <c r="U36" s="40">
        <f t="shared" si="7"/>
        <v>0</v>
      </c>
    </row>
    <row r="37" spans="1:21" x14ac:dyDescent="0.25">
      <c r="A37" s="80">
        <f t="shared" si="10"/>
        <v>22</v>
      </c>
      <c r="B37" s="131">
        <f t="shared" si="1"/>
        <v>0</v>
      </c>
      <c r="C37" s="92"/>
      <c r="D37" s="116"/>
      <c r="E37" s="116"/>
      <c r="F37" s="4"/>
      <c r="G37" s="50"/>
      <c r="H37" s="87"/>
      <c r="I37" s="319"/>
      <c r="J37" s="427"/>
      <c r="K37" s="339" t="str">
        <f t="shared" si="2"/>
        <v xml:space="preserve"> </v>
      </c>
      <c r="L37" s="340"/>
      <c r="M37" s="264">
        <f t="shared" si="3"/>
        <v>0</v>
      </c>
      <c r="N37" s="105">
        <f t="shared" si="4"/>
        <v>0</v>
      </c>
      <c r="O37" s="105">
        <f t="shared" si="8"/>
        <v>0</v>
      </c>
      <c r="P37" s="407">
        <f t="shared" si="5"/>
        <v>0</v>
      </c>
      <c r="Q37" s="9"/>
      <c r="S37" s="40">
        <f t="shared" si="9"/>
        <v>0</v>
      </c>
      <c r="T37" s="40">
        <f t="shared" si="6"/>
        <v>0</v>
      </c>
      <c r="U37" s="40">
        <f t="shared" si="7"/>
        <v>0</v>
      </c>
    </row>
    <row r="38" spans="1:21" x14ac:dyDescent="0.25">
      <c r="A38" s="80">
        <f t="shared" si="10"/>
        <v>23</v>
      </c>
      <c r="B38" s="131">
        <f t="shared" si="1"/>
        <v>0</v>
      </c>
      <c r="C38" s="92"/>
      <c r="D38" s="116"/>
      <c r="E38" s="116"/>
      <c r="F38" s="4"/>
      <c r="G38" s="50"/>
      <c r="H38" s="87"/>
      <c r="I38" s="319"/>
      <c r="J38" s="427"/>
      <c r="K38" s="339" t="str">
        <f t="shared" si="2"/>
        <v xml:space="preserve"> </v>
      </c>
      <c r="L38" s="340"/>
      <c r="M38" s="264">
        <f t="shared" si="3"/>
        <v>0</v>
      </c>
      <c r="N38" s="105">
        <f t="shared" si="4"/>
        <v>0</v>
      </c>
      <c r="O38" s="105">
        <f t="shared" si="8"/>
        <v>0</v>
      </c>
      <c r="P38" s="407">
        <f t="shared" si="5"/>
        <v>0</v>
      </c>
      <c r="Q38" s="9"/>
      <c r="S38" s="40">
        <f t="shared" si="9"/>
        <v>0</v>
      </c>
      <c r="T38" s="40">
        <f t="shared" si="6"/>
        <v>0</v>
      </c>
      <c r="U38" s="40">
        <f t="shared" si="7"/>
        <v>0</v>
      </c>
    </row>
    <row r="39" spans="1:21" x14ac:dyDescent="0.25">
      <c r="A39" s="80">
        <f t="shared" si="10"/>
        <v>24</v>
      </c>
      <c r="B39" s="131">
        <f t="shared" si="1"/>
        <v>0</v>
      </c>
      <c r="C39" s="92"/>
      <c r="D39" s="116"/>
      <c r="E39" s="116"/>
      <c r="F39" s="4"/>
      <c r="G39" s="50"/>
      <c r="H39" s="87"/>
      <c r="I39" s="319"/>
      <c r="J39" s="427"/>
      <c r="K39" s="339" t="str">
        <f t="shared" si="2"/>
        <v xml:space="preserve"> </v>
      </c>
      <c r="L39" s="340"/>
      <c r="M39" s="264">
        <f t="shared" si="3"/>
        <v>0</v>
      </c>
      <c r="N39" s="105">
        <f t="shared" si="4"/>
        <v>0</v>
      </c>
      <c r="O39" s="105">
        <f t="shared" si="8"/>
        <v>0</v>
      </c>
      <c r="P39" s="407">
        <f t="shared" si="5"/>
        <v>0</v>
      </c>
      <c r="Q39" s="9"/>
      <c r="S39" s="40">
        <f t="shared" si="9"/>
        <v>0</v>
      </c>
      <c r="T39" s="40">
        <f t="shared" si="6"/>
        <v>0</v>
      </c>
      <c r="U39" s="40">
        <f t="shared" si="7"/>
        <v>0</v>
      </c>
    </row>
    <row r="40" spans="1:21" x14ac:dyDescent="0.25">
      <c r="A40" s="80">
        <f t="shared" si="10"/>
        <v>25</v>
      </c>
      <c r="B40" s="131">
        <f t="shared" si="1"/>
        <v>0</v>
      </c>
      <c r="C40" s="92"/>
      <c r="D40" s="116"/>
      <c r="E40" s="116"/>
      <c r="F40" s="4"/>
      <c r="G40" s="50"/>
      <c r="H40" s="87"/>
      <c r="I40" s="319"/>
      <c r="J40" s="427"/>
      <c r="K40" s="339" t="str">
        <f t="shared" si="2"/>
        <v xml:space="preserve"> </v>
      </c>
      <c r="L40" s="340"/>
      <c r="M40" s="264">
        <f t="shared" si="3"/>
        <v>0</v>
      </c>
      <c r="N40" s="105">
        <f t="shared" si="4"/>
        <v>0</v>
      </c>
      <c r="O40" s="105">
        <f t="shared" si="8"/>
        <v>0</v>
      </c>
      <c r="P40" s="407">
        <f t="shared" si="5"/>
        <v>0</v>
      </c>
      <c r="Q40" s="9"/>
      <c r="S40" s="40">
        <f t="shared" si="9"/>
        <v>0</v>
      </c>
      <c r="T40" s="40">
        <f t="shared" si="6"/>
        <v>0</v>
      </c>
      <c r="U40" s="40">
        <f t="shared" si="7"/>
        <v>0</v>
      </c>
    </row>
    <row r="41" spans="1:21" x14ac:dyDescent="0.25">
      <c r="A41" s="80">
        <f t="shared" si="10"/>
        <v>26</v>
      </c>
      <c r="B41" s="131">
        <f t="shared" si="1"/>
        <v>0</v>
      </c>
      <c r="C41" s="92"/>
      <c r="D41" s="116"/>
      <c r="E41" s="116"/>
      <c r="F41" s="4"/>
      <c r="G41" s="50"/>
      <c r="H41" s="87"/>
      <c r="I41" s="319"/>
      <c r="J41" s="427"/>
      <c r="K41" s="339" t="str">
        <f t="shared" si="2"/>
        <v xml:space="preserve"> </v>
      </c>
      <c r="L41" s="340"/>
      <c r="M41" s="264">
        <f t="shared" si="3"/>
        <v>0</v>
      </c>
      <c r="N41" s="105">
        <f t="shared" si="4"/>
        <v>0</v>
      </c>
      <c r="O41" s="105">
        <f t="shared" si="8"/>
        <v>0</v>
      </c>
      <c r="P41" s="407">
        <f t="shared" si="5"/>
        <v>0</v>
      </c>
      <c r="Q41" s="9"/>
      <c r="S41" s="40">
        <f t="shared" si="9"/>
        <v>0</v>
      </c>
      <c r="T41" s="40">
        <f t="shared" si="6"/>
        <v>0</v>
      </c>
      <c r="U41" s="40">
        <f t="shared" si="7"/>
        <v>0</v>
      </c>
    </row>
    <row r="42" spans="1:21" x14ac:dyDescent="0.25">
      <c r="A42" s="80">
        <f t="shared" si="10"/>
        <v>27</v>
      </c>
      <c r="B42" s="131">
        <f t="shared" si="1"/>
        <v>0</v>
      </c>
      <c r="C42" s="92"/>
      <c r="D42" s="116"/>
      <c r="E42" s="116"/>
      <c r="F42" s="4"/>
      <c r="G42" s="50"/>
      <c r="H42" s="87"/>
      <c r="I42" s="319"/>
      <c r="J42" s="427"/>
      <c r="K42" s="339" t="str">
        <f t="shared" si="2"/>
        <v xml:space="preserve"> </v>
      </c>
      <c r="L42" s="340"/>
      <c r="M42" s="264">
        <f t="shared" si="3"/>
        <v>0</v>
      </c>
      <c r="N42" s="105">
        <f t="shared" si="4"/>
        <v>0</v>
      </c>
      <c r="O42" s="105">
        <f t="shared" si="8"/>
        <v>0</v>
      </c>
      <c r="P42" s="407">
        <f t="shared" si="5"/>
        <v>0</v>
      </c>
      <c r="Q42" s="9"/>
      <c r="S42" s="40">
        <f t="shared" si="9"/>
        <v>0</v>
      </c>
      <c r="T42" s="40">
        <f t="shared" si="6"/>
        <v>0</v>
      </c>
      <c r="U42" s="40">
        <f t="shared" si="7"/>
        <v>0</v>
      </c>
    </row>
    <row r="43" spans="1:21" x14ac:dyDescent="0.25">
      <c r="A43" s="80">
        <f t="shared" si="10"/>
        <v>28</v>
      </c>
      <c r="B43" s="131">
        <f t="shared" si="1"/>
        <v>0</v>
      </c>
      <c r="C43" s="92"/>
      <c r="D43" s="116"/>
      <c r="E43" s="116"/>
      <c r="F43" s="4"/>
      <c r="G43" s="50"/>
      <c r="H43" s="87"/>
      <c r="I43" s="319"/>
      <c r="J43" s="427"/>
      <c r="K43" s="339" t="str">
        <f t="shared" si="2"/>
        <v xml:space="preserve"> </v>
      </c>
      <c r="L43" s="340"/>
      <c r="M43" s="264">
        <f t="shared" si="3"/>
        <v>0</v>
      </c>
      <c r="N43" s="105">
        <f t="shared" si="4"/>
        <v>0</v>
      </c>
      <c r="O43" s="105">
        <f t="shared" si="8"/>
        <v>0</v>
      </c>
      <c r="P43" s="407">
        <f t="shared" si="5"/>
        <v>0</v>
      </c>
      <c r="Q43" s="9"/>
      <c r="S43" s="40">
        <f t="shared" si="9"/>
        <v>0</v>
      </c>
      <c r="T43" s="40">
        <f t="shared" si="6"/>
        <v>0</v>
      </c>
      <c r="U43" s="40">
        <f t="shared" si="7"/>
        <v>0</v>
      </c>
    </row>
    <row r="44" spans="1:21" x14ac:dyDescent="0.25">
      <c r="A44" s="80">
        <f t="shared" si="10"/>
        <v>29</v>
      </c>
      <c r="B44" s="131">
        <f t="shared" si="1"/>
        <v>0</v>
      </c>
      <c r="C44" s="92"/>
      <c r="D44" s="116"/>
      <c r="E44" s="116"/>
      <c r="F44" s="4"/>
      <c r="G44" s="50"/>
      <c r="H44" s="87"/>
      <c r="I44" s="319"/>
      <c r="J44" s="427"/>
      <c r="K44" s="339" t="str">
        <f t="shared" si="2"/>
        <v xml:space="preserve"> </v>
      </c>
      <c r="L44" s="340"/>
      <c r="M44" s="264">
        <f t="shared" si="3"/>
        <v>0</v>
      </c>
      <c r="N44" s="105">
        <f t="shared" si="4"/>
        <v>0</v>
      </c>
      <c r="O44" s="105">
        <f t="shared" si="8"/>
        <v>0</v>
      </c>
      <c r="P44" s="407">
        <f t="shared" si="5"/>
        <v>0</v>
      </c>
      <c r="Q44" s="9"/>
      <c r="S44" s="40">
        <f t="shared" si="9"/>
        <v>0</v>
      </c>
      <c r="T44" s="40">
        <f t="shared" si="6"/>
        <v>0</v>
      </c>
      <c r="U44" s="40">
        <f t="shared" si="7"/>
        <v>0</v>
      </c>
    </row>
    <row r="45" spans="1:21" x14ac:dyDescent="0.25">
      <c r="A45" s="80">
        <f t="shared" si="10"/>
        <v>30</v>
      </c>
      <c r="B45" s="131">
        <f t="shared" si="1"/>
        <v>0</v>
      </c>
      <c r="C45" s="92"/>
      <c r="D45" s="116"/>
      <c r="E45" s="116"/>
      <c r="F45" s="4"/>
      <c r="G45" s="50"/>
      <c r="H45" s="87"/>
      <c r="I45" s="319"/>
      <c r="J45" s="427"/>
      <c r="K45" s="339" t="str">
        <f t="shared" si="2"/>
        <v xml:space="preserve"> </v>
      </c>
      <c r="L45" s="340"/>
      <c r="M45" s="264">
        <f t="shared" si="3"/>
        <v>0</v>
      </c>
      <c r="N45" s="105">
        <f t="shared" si="4"/>
        <v>0</v>
      </c>
      <c r="O45" s="105">
        <f t="shared" si="8"/>
        <v>0</v>
      </c>
      <c r="P45" s="407">
        <f t="shared" si="5"/>
        <v>0</v>
      </c>
      <c r="Q45" s="9"/>
      <c r="S45" s="40">
        <f t="shared" si="9"/>
        <v>0</v>
      </c>
      <c r="T45" s="40">
        <f t="shared" si="6"/>
        <v>0</v>
      </c>
      <c r="U45" s="40">
        <f t="shared" si="7"/>
        <v>0</v>
      </c>
    </row>
    <row r="46" spans="1:21" x14ac:dyDescent="0.25">
      <c r="A46" s="80">
        <f t="shared" si="10"/>
        <v>31</v>
      </c>
      <c r="B46" s="131">
        <f t="shared" si="1"/>
        <v>0</v>
      </c>
      <c r="C46" s="92"/>
      <c r="D46" s="116"/>
      <c r="E46" s="116"/>
      <c r="F46" s="4"/>
      <c r="G46" s="50"/>
      <c r="H46" s="87"/>
      <c r="I46" s="319"/>
      <c r="J46" s="427"/>
      <c r="K46" s="339" t="str">
        <f t="shared" si="2"/>
        <v xml:space="preserve"> </v>
      </c>
      <c r="L46" s="340"/>
      <c r="M46" s="264">
        <f t="shared" si="3"/>
        <v>0</v>
      </c>
      <c r="N46" s="105">
        <f t="shared" si="4"/>
        <v>0</v>
      </c>
      <c r="O46" s="105">
        <f t="shared" si="8"/>
        <v>0</v>
      </c>
      <c r="P46" s="407">
        <f t="shared" si="5"/>
        <v>0</v>
      </c>
      <c r="Q46" s="9"/>
      <c r="S46" s="40">
        <f t="shared" si="9"/>
        <v>0</v>
      </c>
      <c r="T46" s="40">
        <f t="shared" si="6"/>
        <v>0</v>
      </c>
      <c r="U46" s="40">
        <f t="shared" si="7"/>
        <v>0</v>
      </c>
    </row>
    <row r="47" spans="1:21" x14ac:dyDescent="0.25">
      <c r="A47" s="80">
        <f t="shared" si="10"/>
        <v>32</v>
      </c>
      <c r="B47" s="131">
        <f t="shared" si="1"/>
        <v>0</v>
      </c>
      <c r="C47" s="92"/>
      <c r="D47" s="116"/>
      <c r="E47" s="116"/>
      <c r="F47" s="4"/>
      <c r="G47" s="50"/>
      <c r="H47" s="87"/>
      <c r="I47" s="319"/>
      <c r="J47" s="427"/>
      <c r="K47" s="339" t="str">
        <f t="shared" si="2"/>
        <v xml:space="preserve"> </v>
      </c>
      <c r="L47" s="340"/>
      <c r="M47" s="264">
        <f t="shared" si="3"/>
        <v>0</v>
      </c>
      <c r="N47" s="105">
        <f t="shared" si="4"/>
        <v>0</v>
      </c>
      <c r="O47" s="105">
        <f t="shared" si="8"/>
        <v>0</v>
      </c>
      <c r="P47" s="407">
        <f t="shared" si="5"/>
        <v>0</v>
      </c>
      <c r="Q47" s="9"/>
      <c r="S47" s="40">
        <f t="shared" si="9"/>
        <v>0</v>
      </c>
      <c r="T47" s="40">
        <f t="shared" si="6"/>
        <v>0</v>
      </c>
      <c r="U47" s="40">
        <f t="shared" si="7"/>
        <v>0</v>
      </c>
    </row>
    <row r="48" spans="1:21" x14ac:dyDescent="0.25">
      <c r="A48" s="80">
        <f t="shared" si="10"/>
        <v>33</v>
      </c>
      <c r="B48" s="131">
        <f t="shared" si="1"/>
        <v>0</v>
      </c>
      <c r="C48" s="92"/>
      <c r="D48" s="116"/>
      <c r="E48" s="116"/>
      <c r="F48" s="4"/>
      <c r="G48" s="50"/>
      <c r="H48" s="87"/>
      <c r="I48" s="319"/>
      <c r="J48" s="427"/>
      <c r="K48" s="339" t="str">
        <f t="shared" si="2"/>
        <v xml:space="preserve"> </v>
      </c>
      <c r="L48" s="340"/>
      <c r="M48" s="264">
        <f t="shared" si="3"/>
        <v>0</v>
      </c>
      <c r="N48" s="105">
        <f t="shared" si="4"/>
        <v>0</v>
      </c>
      <c r="O48" s="105">
        <f t="shared" si="8"/>
        <v>0</v>
      </c>
      <c r="P48" s="407">
        <f t="shared" si="5"/>
        <v>0</v>
      </c>
      <c r="Q48" s="9"/>
      <c r="S48" s="40">
        <f t="shared" si="9"/>
        <v>0</v>
      </c>
      <c r="T48" s="40">
        <f t="shared" si="6"/>
        <v>0</v>
      </c>
      <c r="U48" s="40">
        <f t="shared" si="7"/>
        <v>0</v>
      </c>
    </row>
    <row r="49" spans="1:21" x14ac:dyDescent="0.25">
      <c r="A49" s="80">
        <f t="shared" si="10"/>
        <v>34</v>
      </c>
      <c r="B49" s="131">
        <f t="shared" si="1"/>
        <v>0</v>
      </c>
      <c r="C49" s="92"/>
      <c r="D49" s="116"/>
      <c r="E49" s="116"/>
      <c r="F49" s="4"/>
      <c r="G49" s="50"/>
      <c r="H49" s="87"/>
      <c r="I49" s="319"/>
      <c r="J49" s="427"/>
      <c r="K49" s="339" t="str">
        <f t="shared" si="2"/>
        <v xml:space="preserve"> </v>
      </c>
      <c r="L49" s="340"/>
      <c r="M49" s="264">
        <f t="shared" si="3"/>
        <v>0</v>
      </c>
      <c r="N49" s="105">
        <f t="shared" si="4"/>
        <v>0</v>
      </c>
      <c r="O49" s="105">
        <f t="shared" si="8"/>
        <v>0</v>
      </c>
      <c r="P49" s="407">
        <f t="shared" si="5"/>
        <v>0</v>
      </c>
      <c r="Q49" s="9"/>
      <c r="S49" s="40">
        <f t="shared" si="9"/>
        <v>0</v>
      </c>
      <c r="T49" s="40">
        <f t="shared" si="6"/>
        <v>0</v>
      </c>
      <c r="U49" s="40">
        <f t="shared" si="7"/>
        <v>0</v>
      </c>
    </row>
    <row r="50" spans="1:21" x14ac:dyDescent="0.25">
      <c r="A50" s="80">
        <f t="shared" si="10"/>
        <v>35</v>
      </c>
      <c r="B50" s="131">
        <f t="shared" si="1"/>
        <v>0</v>
      </c>
      <c r="C50" s="92"/>
      <c r="D50" s="116"/>
      <c r="E50" s="116"/>
      <c r="F50" s="4"/>
      <c r="G50" s="50"/>
      <c r="H50" s="87"/>
      <c r="I50" s="319"/>
      <c r="J50" s="427"/>
      <c r="K50" s="339" t="str">
        <f t="shared" si="2"/>
        <v xml:space="preserve"> </v>
      </c>
      <c r="L50" s="340"/>
      <c r="M50" s="264">
        <f t="shared" si="3"/>
        <v>0</v>
      </c>
      <c r="N50" s="105">
        <f t="shared" si="4"/>
        <v>0</v>
      </c>
      <c r="O50" s="105">
        <f t="shared" si="8"/>
        <v>0</v>
      </c>
      <c r="P50" s="407">
        <f t="shared" si="5"/>
        <v>0</v>
      </c>
      <c r="Q50" s="9"/>
      <c r="S50" s="40">
        <f t="shared" si="9"/>
        <v>0</v>
      </c>
      <c r="T50" s="40">
        <f t="shared" si="6"/>
        <v>0</v>
      </c>
      <c r="U50" s="40">
        <f t="shared" si="7"/>
        <v>0</v>
      </c>
    </row>
    <row r="51" spans="1:21" x14ac:dyDescent="0.25">
      <c r="A51" s="80">
        <f t="shared" si="10"/>
        <v>36</v>
      </c>
      <c r="B51" s="131">
        <f t="shared" si="1"/>
        <v>0</v>
      </c>
      <c r="C51" s="92"/>
      <c r="D51" s="116"/>
      <c r="E51" s="116"/>
      <c r="F51" s="4"/>
      <c r="G51" s="50"/>
      <c r="H51" s="87"/>
      <c r="I51" s="319"/>
      <c r="J51" s="427"/>
      <c r="K51" s="339" t="str">
        <f t="shared" si="2"/>
        <v xml:space="preserve"> </v>
      </c>
      <c r="L51" s="340"/>
      <c r="M51" s="264">
        <f t="shared" si="3"/>
        <v>0</v>
      </c>
      <c r="N51" s="105">
        <f t="shared" si="4"/>
        <v>0</v>
      </c>
      <c r="O51" s="105">
        <f t="shared" si="8"/>
        <v>0</v>
      </c>
      <c r="P51" s="407">
        <f t="shared" si="5"/>
        <v>0</v>
      </c>
      <c r="Q51" s="9"/>
      <c r="S51" s="40">
        <f t="shared" si="9"/>
        <v>0</v>
      </c>
      <c r="T51" s="40">
        <f t="shared" si="6"/>
        <v>0</v>
      </c>
      <c r="U51" s="40">
        <f t="shared" si="7"/>
        <v>0</v>
      </c>
    </row>
    <row r="52" spans="1:21" x14ac:dyDescent="0.25">
      <c r="A52" s="80">
        <f t="shared" si="10"/>
        <v>37</v>
      </c>
      <c r="B52" s="131">
        <f t="shared" si="1"/>
        <v>0</v>
      </c>
      <c r="C52" s="92"/>
      <c r="D52" s="116"/>
      <c r="E52" s="116"/>
      <c r="F52" s="4"/>
      <c r="G52" s="50"/>
      <c r="H52" s="87"/>
      <c r="I52" s="319"/>
      <c r="J52" s="427"/>
      <c r="K52" s="339" t="str">
        <f t="shared" si="2"/>
        <v xml:space="preserve"> </v>
      </c>
      <c r="L52" s="340"/>
      <c r="M52" s="264">
        <f t="shared" si="3"/>
        <v>0</v>
      </c>
      <c r="N52" s="105">
        <f t="shared" si="4"/>
        <v>0</v>
      </c>
      <c r="O52" s="105">
        <f t="shared" si="8"/>
        <v>0</v>
      </c>
      <c r="P52" s="407">
        <f t="shared" si="5"/>
        <v>0</v>
      </c>
      <c r="Q52" s="9"/>
      <c r="S52" s="40">
        <f t="shared" si="9"/>
        <v>0</v>
      </c>
      <c r="T52" s="40">
        <f t="shared" si="6"/>
        <v>0</v>
      </c>
      <c r="U52" s="40">
        <f t="shared" si="7"/>
        <v>0</v>
      </c>
    </row>
    <row r="53" spans="1:21" x14ac:dyDescent="0.25">
      <c r="A53" s="80">
        <f t="shared" si="10"/>
        <v>38</v>
      </c>
      <c r="B53" s="131">
        <f t="shared" si="1"/>
        <v>0</v>
      </c>
      <c r="C53" s="92"/>
      <c r="D53" s="116"/>
      <c r="E53" s="116"/>
      <c r="F53" s="4"/>
      <c r="G53" s="50"/>
      <c r="H53" s="87"/>
      <c r="I53" s="319"/>
      <c r="J53" s="427"/>
      <c r="K53" s="339" t="str">
        <f t="shared" si="2"/>
        <v xml:space="preserve"> </v>
      </c>
      <c r="L53" s="340"/>
      <c r="M53" s="264">
        <f t="shared" si="3"/>
        <v>0</v>
      </c>
      <c r="N53" s="105">
        <f t="shared" si="4"/>
        <v>0</v>
      </c>
      <c r="O53" s="105">
        <f t="shared" si="8"/>
        <v>0</v>
      </c>
      <c r="P53" s="407">
        <f t="shared" si="5"/>
        <v>0</v>
      </c>
      <c r="Q53" s="9"/>
      <c r="S53" s="40">
        <f t="shared" si="9"/>
        <v>0</v>
      </c>
      <c r="T53" s="40">
        <f t="shared" si="6"/>
        <v>0</v>
      </c>
      <c r="U53" s="40">
        <f t="shared" si="7"/>
        <v>0</v>
      </c>
    </row>
    <row r="54" spans="1:21" x14ac:dyDescent="0.25">
      <c r="A54" s="80">
        <f t="shared" si="10"/>
        <v>39</v>
      </c>
      <c r="B54" s="131">
        <f t="shared" si="1"/>
        <v>0</v>
      </c>
      <c r="C54" s="92"/>
      <c r="D54" s="116"/>
      <c r="E54" s="116"/>
      <c r="F54" s="4"/>
      <c r="G54" s="50"/>
      <c r="H54" s="87"/>
      <c r="I54" s="319"/>
      <c r="J54" s="427"/>
      <c r="K54" s="339" t="str">
        <f t="shared" si="2"/>
        <v xml:space="preserve"> </v>
      </c>
      <c r="L54" s="340"/>
      <c r="M54" s="264">
        <f t="shared" si="3"/>
        <v>0</v>
      </c>
      <c r="N54" s="105">
        <f t="shared" si="4"/>
        <v>0</v>
      </c>
      <c r="O54" s="105">
        <f t="shared" si="8"/>
        <v>0</v>
      </c>
      <c r="P54" s="407">
        <f t="shared" si="5"/>
        <v>0</v>
      </c>
      <c r="Q54" s="9"/>
      <c r="S54" s="40">
        <f t="shared" si="9"/>
        <v>0</v>
      </c>
      <c r="T54" s="40">
        <f t="shared" si="6"/>
        <v>0</v>
      </c>
      <c r="U54" s="40">
        <f t="shared" si="7"/>
        <v>0</v>
      </c>
    </row>
    <row r="55" spans="1:21" x14ac:dyDescent="0.25">
      <c r="A55" s="80">
        <f t="shared" si="10"/>
        <v>40</v>
      </c>
      <c r="B55" s="131">
        <f t="shared" si="1"/>
        <v>0</v>
      </c>
      <c r="C55" s="92"/>
      <c r="D55" s="116"/>
      <c r="E55" s="116"/>
      <c r="F55" s="4"/>
      <c r="G55" s="50"/>
      <c r="H55" s="87"/>
      <c r="I55" s="319"/>
      <c r="J55" s="427"/>
      <c r="K55" s="339" t="str">
        <f t="shared" si="2"/>
        <v xml:space="preserve"> </v>
      </c>
      <c r="L55" s="340"/>
      <c r="M55" s="264">
        <f t="shared" si="3"/>
        <v>0</v>
      </c>
      <c r="N55" s="105">
        <f t="shared" si="4"/>
        <v>0</v>
      </c>
      <c r="O55" s="105">
        <f t="shared" si="8"/>
        <v>0</v>
      </c>
      <c r="P55" s="407">
        <f t="shared" si="5"/>
        <v>0</v>
      </c>
      <c r="Q55" s="9"/>
      <c r="S55" s="40">
        <f t="shared" si="9"/>
        <v>0</v>
      </c>
      <c r="T55" s="40">
        <f t="shared" si="6"/>
        <v>0</v>
      </c>
      <c r="U55" s="40">
        <f t="shared" si="7"/>
        <v>0</v>
      </c>
    </row>
    <row r="56" spans="1:21" x14ac:dyDescent="0.25">
      <c r="A56" s="80">
        <f t="shared" si="10"/>
        <v>41</v>
      </c>
      <c r="B56" s="131">
        <f t="shared" si="1"/>
        <v>0</v>
      </c>
      <c r="C56" s="92"/>
      <c r="D56" s="116"/>
      <c r="E56" s="116"/>
      <c r="F56" s="4"/>
      <c r="G56" s="50"/>
      <c r="H56" s="87"/>
      <c r="I56" s="319"/>
      <c r="J56" s="427"/>
      <c r="K56" s="339" t="str">
        <f t="shared" si="2"/>
        <v xml:space="preserve"> </v>
      </c>
      <c r="L56" s="340"/>
      <c r="M56" s="264">
        <f t="shared" si="3"/>
        <v>0</v>
      </c>
      <c r="N56" s="105">
        <f t="shared" si="4"/>
        <v>0</v>
      </c>
      <c r="O56" s="105">
        <f t="shared" si="8"/>
        <v>0</v>
      </c>
      <c r="P56" s="407">
        <f t="shared" si="5"/>
        <v>0</v>
      </c>
      <c r="Q56" s="9"/>
      <c r="S56" s="40">
        <f t="shared" si="9"/>
        <v>0</v>
      </c>
      <c r="T56" s="40">
        <f t="shared" si="6"/>
        <v>0</v>
      </c>
      <c r="U56" s="40">
        <f t="shared" si="7"/>
        <v>0</v>
      </c>
    </row>
    <row r="57" spans="1:21" x14ac:dyDescent="0.25">
      <c r="A57" s="80">
        <f t="shared" si="10"/>
        <v>42</v>
      </c>
      <c r="B57" s="131">
        <f t="shared" si="1"/>
        <v>0</v>
      </c>
      <c r="C57" s="92"/>
      <c r="D57" s="116"/>
      <c r="E57" s="116"/>
      <c r="F57" s="4"/>
      <c r="G57" s="50"/>
      <c r="H57" s="87"/>
      <c r="I57" s="319"/>
      <c r="J57" s="427"/>
      <c r="K57" s="339" t="str">
        <f t="shared" si="2"/>
        <v xml:space="preserve"> </v>
      </c>
      <c r="L57" s="340"/>
      <c r="M57" s="264">
        <f t="shared" si="3"/>
        <v>0</v>
      </c>
      <c r="N57" s="105">
        <f t="shared" si="4"/>
        <v>0</v>
      </c>
      <c r="O57" s="105">
        <f t="shared" si="8"/>
        <v>0</v>
      </c>
      <c r="P57" s="407">
        <f t="shared" si="5"/>
        <v>0</v>
      </c>
      <c r="Q57" s="9"/>
      <c r="S57" s="40">
        <f t="shared" si="9"/>
        <v>0</v>
      </c>
      <c r="T57" s="40">
        <f t="shared" si="6"/>
        <v>0</v>
      </c>
      <c r="U57" s="40">
        <f t="shared" si="7"/>
        <v>0</v>
      </c>
    </row>
    <row r="58" spans="1:21" x14ac:dyDescent="0.25">
      <c r="A58" s="80">
        <f t="shared" si="10"/>
        <v>43</v>
      </c>
      <c r="B58" s="131">
        <f t="shared" si="1"/>
        <v>0</v>
      </c>
      <c r="C58" s="92"/>
      <c r="D58" s="116"/>
      <c r="E58" s="116"/>
      <c r="F58" s="4"/>
      <c r="G58" s="50"/>
      <c r="H58" s="87"/>
      <c r="I58" s="319"/>
      <c r="J58" s="427"/>
      <c r="K58" s="339" t="str">
        <f t="shared" si="2"/>
        <v xml:space="preserve"> </v>
      </c>
      <c r="L58" s="340"/>
      <c r="M58" s="264">
        <f t="shared" si="3"/>
        <v>0</v>
      </c>
      <c r="N58" s="105">
        <f t="shared" si="4"/>
        <v>0</v>
      </c>
      <c r="O58" s="105">
        <f t="shared" si="8"/>
        <v>0</v>
      </c>
      <c r="P58" s="407">
        <f t="shared" si="5"/>
        <v>0</v>
      </c>
      <c r="Q58" s="9"/>
      <c r="S58" s="40">
        <f t="shared" si="9"/>
        <v>0</v>
      </c>
      <c r="T58" s="40">
        <f t="shared" si="6"/>
        <v>0</v>
      </c>
      <c r="U58" s="40">
        <f t="shared" si="7"/>
        <v>0</v>
      </c>
    </row>
    <row r="59" spans="1:21" x14ac:dyDescent="0.25">
      <c r="A59" s="80">
        <f t="shared" si="10"/>
        <v>44</v>
      </c>
      <c r="B59" s="131">
        <f t="shared" si="1"/>
        <v>0</v>
      </c>
      <c r="C59" s="92"/>
      <c r="D59" s="116"/>
      <c r="E59" s="116"/>
      <c r="F59" s="4"/>
      <c r="G59" s="50"/>
      <c r="H59" s="87"/>
      <c r="I59" s="319"/>
      <c r="J59" s="427"/>
      <c r="K59" s="339" t="str">
        <f t="shared" si="2"/>
        <v xml:space="preserve"> </v>
      </c>
      <c r="L59" s="340"/>
      <c r="M59" s="264">
        <f t="shared" si="3"/>
        <v>0</v>
      </c>
      <c r="N59" s="105">
        <f t="shared" si="4"/>
        <v>0</v>
      </c>
      <c r="O59" s="105">
        <f t="shared" si="8"/>
        <v>0</v>
      </c>
      <c r="P59" s="407">
        <f t="shared" si="5"/>
        <v>0</v>
      </c>
      <c r="Q59" s="9"/>
      <c r="S59" s="40">
        <f t="shared" si="9"/>
        <v>0</v>
      </c>
      <c r="T59" s="40">
        <f t="shared" si="6"/>
        <v>0</v>
      </c>
      <c r="U59" s="40">
        <f t="shared" si="7"/>
        <v>0</v>
      </c>
    </row>
    <row r="60" spans="1:21" x14ac:dyDescent="0.25">
      <c r="A60" s="80">
        <f t="shared" si="10"/>
        <v>45</v>
      </c>
      <c r="B60" s="131">
        <f t="shared" si="1"/>
        <v>0</v>
      </c>
      <c r="C60" s="92"/>
      <c r="D60" s="116"/>
      <c r="E60" s="116"/>
      <c r="F60" s="4"/>
      <c r="G60" s="50"/>
      <c r="H60" s="87"/>
      <c r="I60" s="319"/>
      <c r="J60" s="427"/>
      <c r="K60" s="339" t="str">
        <f t="shared" si="2"/>
        <v xml:space="preserve"> </v>
      </c>
      <c r="L60" s="340"/>
      <c r="M60" s="264">
        <f t="shared" si="3"/>
        <v>0</v>
      </c>
      <c r="N60" s="105">
        <f t="shared" si="4"/>
        <v>0</v>
      </c>
      <c r="O60" s="105">
        <f t="shared" si="8"/>
        <v>0</v>
      </c>
      <c r="P60" s="407">
        <f t="shared" si="5"/>
        <v>0</v>
      </c>
      <c r="Q60" s="9"/>
      <c r="S60" s="40">
        <f t="shared" si="9"/>
        <v>0</v>
      </c>
      <c r="T60" s="40">
        <f t="shared" si="6"/>
        <v>0</v>
      </c>
      <c r="U60" s="40">
        <f t="shared" si="7"/>
        <v>0</v>
      </c>
    </row>
    <row r="61" spans="1:21" x14ac:dyDescent="0.25">
      <c r="A61" s="80">
        <f t="shared" si="10"/>
        <v>46</v>
      </c>
      <c r="B61" s="131">
        <f t="shared" si="1"/>
        <v>0</v>
      </c>
      <c r="C61" s="92"/>
      <c r="D61" s="116"/>
      <c r="E61" s="116"/>
      <c r="F61" s="4"/>
      <c r="G61" s="50"/>
      <c r="H61" s="87"/>
      <c r="I61" s="319"/>
      <c r="J61" s="427"/>
      <c r="K61" s="339" t="str">
        <f t="shared" si="2"/>
        <v xml:space="preserve"> </v>
      </c>
      <c r="L61" s="340"/>
      <c r="M61" s="264">
        <f t="shared" si="3"/>
        <v>0</v>
      </c>
      <c r="N61" s="105">
        <f t="shared" si="4"/>
        <v>0</v>
      </c>
      <c r="O61" s="105">
        <f t="shared" si="8"/>
        <v>0</v>
      </c>
      <c r="P61" s="407">
        <f t="shared" si="5"/>
        <v>0</v>
      </c>
      <c r="Q61" s="9"/>
      <c r="S61" s="40">
        <f t="shared" si="9"/>
        <v>0</v>
      </c>
      <c r="T61" s="40">
        <f t="shared" si="6"/>
        <v>0</v>
      </c>
      <c r="U61" s="40">
        <f t="shared" si="7"/>
        <v>0</v>
      </c>
    </row>
    <row r="62" spans="1:21" x14ac:dyDescent="0.25">
      <c r="A62" s="80">
        <f t="shared" si="10"/>
        <v>47</v>
      </c>
      <c r="B62" s="131">
        <f t="shared" si="1"/>
        <v>0</v>
      </c>
      <c r="C62" s="92"/>
      <c r="D62" s="116"/>
      <c r="E62" s="116"/>
      <c r="F62" s="4"/>
      <c r="G62" s="50"/>
      <c r="H62" s="87"/>
      <c r="I62" s="319"/>
      <c r="J62" s="427"/>
      <c r="K62" s="339" t="str">
        <f t="shared" si="2"/>
        <v xml:space="preserve"> </v>
      </c>
      <c r="L62" s="340"/>
      <c r="M62" s="264">
        <f t="shared" si="3"/>
        <v>0</v>
      </c>
      <c r="N62" s="105">
        <f t="shared" si="4"/>
        <v>0</v>
      </c>
      <c r="O62" s="105">
        <f t="shared" si="8"/>
        <v>0</v>
      </c>
      <c r="P62" s="407">
        <f t="shared" si="5"/>
        <v>0</v>
      </c>
      <c r="Q62" s="9"/>
      <c r="S62" s="40">
        <f t="shared" si="9"/>
        <v>0</v>
      </c>
      <c r="T62" s="40">
        <f t="shared" si="6"/>
        <v>0</v>
      </c>
      <c r="U62" s="40">
        <f t="shared" si="7"/>
        <v>0</v>
      </c>
    </row>
    <row r="63" spans="1:21" x14ac:dyDescent="0.25">
      <c r="A63" s="80">
        <f t="shared" si="10"/>
        <v>48</v>
      </c>
      <c r="B63" s="131">
        <f t="shared" si="1"/>
        <v>0</v>
      </c>
      <c r="C63" s="92"/>
      <c r="D63" s="116"/>
      <c r="E63" s="116"/>
      <c r="F63" s="4"/>
      <c r="G63" s="50"/>
      <c r="H63" s="87"/>
      <c r="I63" s="319"/>
      <c r="J63" s="427"/>
      <c r="K63" s="339" t="str">
        <f t="shared" si="2"/>
        <v xml:space="preserve"> </v>
      </c>
      <c r="L63" s="340"/>
      <c r="M63" s="264">
        <f t="shared" si="3"/>
        <v>0</v>
      </c>
      <c r="N63" s="105">
        <f t="shared" si="4"/>
        <v>0</v>
      </c>
      <c r="O63" s="105">
        <f t="shared" si="8"/>
        <v>0</v>
      </c>
      <c r="P63" s="407">
        <f t="shared" si="5"/>
        <v>0</v>
      </c>
      <c r="Q63" s="9"/>
      <c r="S63" s="40">
        <f t="shared" si="9"/>
        <v>0</v>
      </c>
      <c r="T63" s="40">
        <f t="shared" si="6"/>
        <v>0</v>
      </c>
      <c r="U63" s="40">
        <f t="shared" si="7"/>
        <v>0</v>
      </c>
    </row>
    <row r="64" spans="1:21" x14ac:dyDescent="0.25">
      <c r="A64" s="80">
        <f t="shared" si="10"/>
        <v>49</v>
      </c>
      <c r="B64" s="131">
        <f t="shared" si="1"/>
        <v>0</v>
      </c>
      <c r="C64" s="92"/>
      <c r="D64" s="116"/>
      <c r="E64" s="116"/>
      <c r="F64" s="4"/>
      <c r="G64" s="50"/>
      <c r="H64" s="87"/>
      <c r="I64" s="319"/>
      <c r="J64" s="427"/>
      <c r="K64" s="339" t="str">
        <f t="shared" si="2"/>
        <v xml:space="preserve"> </v>
      </c>
      <c r="L64" s="340"/>
      <c r="M64" s="264">
        <f t="shared" si="3"/>
        <v>0</v>
      </c>
      <c r="N64" s="105">
        <f t="shared" si="4"/>
        <v>0</v>
      </c>
      <c r="O64" s="105">
        <f t="shared" si="8"/>
        <v>0</v>
      </c>
      <c r="P64" s="407">
        <f t="shared" si="5"/>
        <v>0</v>
      </c>
      <c r="Q64" s="9"/>
      <c r="S64" s="40">
        <f t="shared" si="9"/>
        <v>0</v>
      </c>
      <c r="T64" s="40">
        <f t="shared" si="6"/>
        <v>0</v>
      </c>
      <c r="U64" s="40">
        <f t="shared" si="7"/>
        <v>0</v>
      </c>
    </row>
    <row r="65" spans="1:21" x14ac:dyDescent="0.25">
      <c r="A65" s="80">
        <f t="shared" si="10"/>
        <v>50</v>
      </c>
      <c r="B65" s="131">
        <f t="shared" si="1"/>
        <v>0</v>
      </c>
      <c r="C65" s="92"/>
      <c r="D65" s="116"/>
      <c r="E65" s="116"/>
      <c r="F65" s="4"/>
      <c r="G65" s="50"/>
      <c r="H65" s="87"/>
      <c r="I65" s="319"/>
      <c r="J65" s="427"/>
      <c r="K65" s="339" t="str">
        <f t="shared" si="2"/>
        <v xml:space="preserve"> </v>
      </c>
      <c r="L65" s="340"/>
      <c r="M65" s="264">
        <f t="shared" si="3"/>
        <v>0</v>
      </c>
      <c r="N65" s="105">
        <f t="shared" si="4"/>
        <v>0</v>
      </c>
      <c r="O65" s="105">
        <f t="shared" si="8"/>
        <v>0</v>
      </c>
      <c r="P65" s="407">
        <f t="shared" si="5"/>
        <v>0</v>
      </c>
      <c r="Q65" s="9"/>
      <c r="S65" s="40">
        <f t="shared" si="9"/>
        <v>0</v>
      </c>
      <c r="T65" s="40">
        <f t="shared" si="6"/>
        <v>0</v>
      </c>
      <c r="U65" s="40">
        <f t="shared" si="7"/>
        <v>0</v>
      </c>
    </row>
    <row r="66" spans="1:21" x14ac:dyDescent="0.25">
      <c r="A66" s="80">
        <f t="shared" si="10"/>
        <v>51</v>
      </c>
      <c r="B66" s="131">
        <f t="shared" si="1"/>
        <v>0</v>
      </c>
      <c r="C66" s="92"/>
      <c r="D66" s="116"/>
      <c r="E66" s="116"/>
      <c r="F66" s="4"/>
      <c r="G66" s="50"/>
      <c r="H66" s="87"/>
      <c r="I66" s="319"/>
      <c r="J66" s="427"/>
      <c r="K66" s="339" t="str">
        <f t="shared" si="2"/>
        <v xml:space="preserve"> </v>
      </c>
      <c r="L66" s="340"/>
      <c r="M66" s="264">
        <f t="shared" si="3"/>
        <v>0</v>
      </c>
      <c r="N66" s="105">
        <f t="shared" si="4"/>
        <v>0</v>
      </c>
      <c r="O66" s="105">
        <f t="shared" si="8"/>
        <v>0</v>
      </c>
      <c r="P66" s="407">
        <f t="shared" si="5"/>
        <v>0</v>
      </c>
      <c r="Q66" s="9"/>
      <c r="S66" s="40">
        <f t="shared" si="9"/>
        <v>0</v>
      </c>
      <c r="T66" s="40">
        <f t="shared" si="6"/>
        <v>0</v>
      </c>
      <c r="U66" s="40">
        <f t="shared" si="7"/>
        <v>0</v>
      </c>
    </row>
    <row r="67" spans="1:21" x14ac:dyDescent="0.25">
      <c r="A67" s="80">
        <f t="shared" si="10"/>
        <v>52</v>
      </c>
      <c r="B67" s="131">
        <f t="shared" si="1"/>
        <v>0</v>
      </c>
      <c r="C67" s="92"/>
      <c r="D67" s="116"/>
      <c r="E67" s="116"/>
      <c r="F67" s="4"/>
      <c r="G67" s="50"/>
      <c r="H67" s="87"/>
      <c r="I67" s="319"/>
      <c r="J67" s="427"/>
      <c r="K67" s="339" t="str">
        <f t="shared" si="2"/>
        <v xml:space="preserve"> </v>
      </c>
      <c r="L67" s="340"/>
      <c r="M67" s="264">
        <f t="shared" si="3"/>
        <v>0</v>
      </c>
      <c r="N67" s="105">
        <f t="shared" si="4"/>
        <v>0</v>
      </c>
      <c r="O67" s="105">
        <f t="shared" si="8"/>
        <v>0</v>
      </c>
      <c r="P67" s="407">
        <f t="shared" si="5"/>
        <v>0</v>
      </c>
      <c r="Q67" s="9"/>
      <c r="S67" s="40">
        <f t="shared" si="9"/>
        <v>0</v>
      </c>
      <c r="T67" s="40">
        <f t="shared" si="6"/>
        <v>0</v>
      </c>
      <c r="U67" s="40">
        <f t="shared" si="7"/>
        <v>0</v>
      </c>
    </row>
    <row r="68" spans="1:21" x14ac:dyDescent="0.25">
      <c r="A68" s="80">
        <f t="shared" si="10"/>
        <v>53</v>
      </c>
      <c r="B68" s="131">
        <f t="shared" si="1"/>
        <v>0</v>
      </c>
      <c r="C68" s="92"/>
      <c r="D68" s="116"/>
      <c r="E68" s="116"/>
      <c r="F68" s="4"/>
      <c r="G68" s="50"/>
      <c r="H68" s="87"/>
      <c r="I68" s="319"/>
      <c r="J68" s="427"/>
      <c r="K68" s="339" t="str">
        <f t="shared" si="2"/>
        <v xml:space="preserve"> </v>
      </c>
      <c r="L68" s="340"/>
      <c r="M68" s="264">
        <f t="shared" si="3"/>
        <v>0</v>
      </c>
      <c r="N68" s="105">
        <f t="shared" si="4"/>
        <v>0</v>
      </c>
      <c r="O68" s="105">
        <f t="shared" si="8"/>
        <v>0</v>
      </c>
      <c r="P68" s="407">
        <f t="shared" si="5"/>
        <v>0</v>
      </c>
      <c r="Q68" s="9"/>
      <c r="S68" s="40">
        <f t="shared" si="9"/>
        <v>0</v>
      </c>
      <c r="T68" s="40">
        <f t="shared" si="6"/>
        <v>0</v>
      </c>
      <c r="U68" s="40">
        <f t="shared" si="7"/>
        <v>0</v>
      </c>
    </row>
    <row r="69" spans="1:21" x14ac:dyDescent="0.25">
      <c r="A69" s="80">
        <f t="shared" si="10"/>
        <v>54</v>
      </c>
      <c r="B69" s="131">
        <f t="shared" si="1"/>
        <v>0</v>
      </c>
      <c r="C69" s="92"/>
      <c r="D69" s="116"/>
      <c r="E69" s="116"/>
      <c r="F69" s="4"/>
      <c r="G69" s="50"/>
      <c r="H69" s="87"/>
      <c r="I69" s="319"/>
      <c r="J69" s="427"/>
      <c r="K69" s="339" t="str">
        <f t="shared" si="2"/>
        <v xml:space="preserve"> </v>
      </c>
      <c r="L69" s="340"/>
      <c r="M69" s="264">
        <f t="shared" si="3"/>
        <v>0</v>
      </c>
      <c r="N69" s="105">
        <f t="shared" si="4"/>
        <v>0</v>
      </c>
      <c r="O69" s="105">
        <f t="shared" si="8"/>
        <v>0</v>
      </c>
      <c r="P69" s="407">
        <f t="shared" si="5"/>
        <v>0</v>
      </c>
      <c r="Q69" s="9"/>
      <c r="S69" s="40">
        <f t="shared" si="9"/>
        <v>0</v>
      </c>
      <c r="T69" s="40">
        <f t="shared" si="6"/>
        <v>0</v>
      </c>
      <c r="U69" s="40">
        <f t="shared" si="7"/>
        <v>0</v>
      </c>
    </row>
    <row r="70" spans="1:21" x14ac:dyDescent="0.25">
      <c r="A70" s="80">
        <f t="shared" si="10"/>
        <v>55</v>
      </c>
      <c r="B70" s="131">
        <f t="shared" si="1"/>
        <v>0</v>
      </c>
      <c r="C70" s="92"/>
      <c r="D70" s="116"/>
      <c r="E70" s="116"/>
      <c r="F70" s="4"/>
      <c r="G70" s="50"/>
      <c r="H70" s="87"/>
      <c r="I70" s="319"/>
      <c r="J70" s="427"/>
      <c r="K70" s="339" t="str">
        <f t="shared" si="2"/>
        <v xml:space="preserve"> </v>
      </c>
      <c r="L70" s="340"/>
      <c r="M70" s="264">
        <f t="shared" si="3"/>
        <v>0</v>
      </c>
      <c r="N70" s="105">
        <f t="shared" si="4"/>
        <v>0</v>
      </c>
      <c r="O70" s="105">
        <f t="shared" si="8"/>
        <v>0</v>
      </c>
      <c r="P70" s="407">
        <f t="shared" si="5"/>
        <v>0</v>
      </c>
      <c r="Q70" s="9"/>
      <c r="S70" s="40">
        <f t="shared" si="9"/>
        <v>0</v>
      </c>
      <c r="T70" s="40">
        <f t="shared" si="6"/>
        <v>0</v>
      </c>
      <c r="U70" s="40">
        <f t="shared" si="7"/>
        <v>0</v>
      </c>
    </row>
    <row r="71" spans="1:21" x14ac:dyDescent="0.25">
      <c r="A71" s="80">
        <f t="shared" si="10"/>
        <v>56</v>
      </c>
      <c r="B71" s="131">
        <f t="shared" si="1"/>
        <v>0</v>
      </c>
      <c r="C71" s="92"/>
      <c r="D71" s="116"/>
      <c r="E71" s="116"/>
      <c r="F71" s="4"/>
      <c r="G71" s="50"/>
      <c r="H71" s="87"/>
      <c r="I71" s="319"/>
      <c r="J71" s="427"/>
      <c r="K71" s="339" t="str">
        <f t="shared" si="2"/>
        <v xml:space="preserve"> </v>
      </c>
      <c r="L71" s="340"/>
      <c r="M71" s="264">
        <f t="shared" si="3"/>
        <v>0</v>
      </c>
      <c r="N71" s="105">
        <f t="shared" si="4"/>
        <v>0</v>
      </c>
      <c r="O71" s="105">
        <f t="shared" si="8"/>
        <v>0</v>
      </c>
      <c r="P71" s="407">
        <f t="shared" si="5"/>
        <v>0</v>
      </c>
      <c r="Q71" s="9"/>
      <c r="S71" s="40">
        <f t="shared" si="9"/>
        <v>0</v>
      </c>
      <c r="T71" s="40">
        <f t="shared" si="6"/>
        <v>0</v>
      </c>
      <c r="U71" s="40">
        <f t="shared" si="7"/>
        <v>0</v>
      </c>
    </row>
    <row r="72" spans="1:21" x14ac:dyDescent="0.25">
      <c r="A72" s="80">
        <f t="shared" si="10"/>
        <v>57</v>
      </c>
      <c r="B72" s="131">
        <f t="shared" si="1"/>
        <v>0</v>
      </c>
      <c r="C72" s="92"/>
      <c r="D72" s="116"/>
      <c r="E72" s="116"/>
      <c r="F72" s="4"/>
      <c r="G72" s="50"/>
      <c r="H72" s="87"/>
      <c r="I72" s="319"/>
      <c r="J72" s="427"/>
      <c r="K72" s="339" t="str">
        <f t="shared" si="2"/>
        <v xml:space="preserve"> </v>
      </c>
      <c r="L72" s="340"/>
      <c r="M72" s="264">
        <f t="shared" si="3"/>
        <v>0</v>
      </c>
      <c r="N72" s="105">
        <f t="shared" si="4"/>
        <v>0</v>
      </c>
      <c r="O72" s="105">
        <f t="shared" si="8"/>
        <v>0</v>
      </c>
      <c r="P72" s="407">
        <f t="shared" si="5"/>
        <v>0</v>
      </c>
      <c r="Q72" s="9"/>
      <c r="S72" s="40">
        <f t="shared" si="9"/>
        <v>0</v>
      </c>
      <c r="T72" s="40">
        <f t="shared" si="6"/>
        <v>0</v>
      </c>
      <c r="U72" s="40">
        <f t="shared" si="7"/>
        <v>0</v>
      </c>
    </row>
    <row r="73" spans="1:21" x14ac:dyDescent="0.25">
      <c r="A73" s="80">
        <f t="shared" si="10"/>
        <v>58</v>
      </c>
      <c r="B73" s="131">
        <f t="shared" si="1"/>
        <v>0</v>
      </c>
      <c r="C73" s="92"/>
      <c r="D73" s="116"/>
      <c r="E73" s="116"/>
      <c r="F73" s="4"/>
      <c r="G73" s="50"/>
      <c r="H73" s="87"/>
      <c r="I73" s="319"/>
      <c r="J73" s="427"/>
      <c r="K73" s="339" t="str">
        <f t="shared" si="2"/>
        <v xml:space="preserve"> </v>
      </c>
      <c r="L73" s="340"/>
      <c r="M73" s="264">
        <f t="shared" si="3"/>
        <v>0</v>
      </c>
      <c r="N73" s="105">
        <f t="shared" si="4"/>
        <v>0</v>
      </c>
      <c r="O73" s="105">
        <f t="shared" si="8"/>
        <v>0</v>
      </c>
      <c r="P73" s="407">
        <f t="shared" si="5"/>
        <v>0</v>
      </c>
      <c r="Q73" s="9"/>
      <c r="S73" s="40">
        <f t="shared" si="9"/>
        <v>0</v>
      </c>
      <c r="T73" s="40">
        <f t="shared" si="6"/>
        <v>0</v>
      </c>
      <c r="U73" s="40">
        <f t="shared" si="7"/>
        <v>0</v>
      </c>
    </row>
    <row r="74" spans="1:21" x14ac:dyDescent="0.25">
      <c r="A74" s="80">
        <f t="shared" si="10"/>
        <v>59</v>
      </c>
      <c r="B74" s="131">
        <f t="shared" si="1"/>
        <v>0</v>
      </c>
      <c r="C74" s="92"/>
      <c r="D74" s="116"/>
      <c r="E74" s="116"/>
      <c r="F74" s="4"/>
      <c r="G74" s="50"/>
      <c r="H74" s="87"/>
      <c r="I74" s="319"/>
      <c r="J74" s="427"/>
      <c r="K74" s="339" t="str">
        <f t="shared" si="2"/>
        <v xml:space="preserve"> </v>
      </c>
      <c r="L74" s="340"/>
      <c r="M74" s="264">
        <f t="shared" si="3"/>
        <v>0</v>
      </c>
      <c r="N74" s="105">
        <f t="shared" si="4"/>
        <v>0</v>
      </c>
      <c r="O74" s="105">
        <f t="shared" si="8"/>
        <v>0</v>
      </c>
      <c r="P74" s="407">
        <f t="shared" si="5"/>
        <v>0</v>
      </c>
      <c r="Q74" s="9"/>
      <c r="S74" s="40">
        <f t="shared" si="9"/>
        <v>0</v>
      </c>
      <c r="T74" s="40">
        <f t="shared" si="6"/>
        <v>0</v>
      </c>
      <c r="U74" s="40">
        <f t="shared" si="7"/>
        <v>0</v>
      </c>
    </row>
    <row r="75" spans="1:21" x14ac:dyDescent="0.25">
      <c r="A75" s="80">
        <f t="shared" si="10"/>
        <v>60</v>
      </c>
      <c r="B75" s="131">
        <f t="shared" si="1"/>
        <v>0</v>
      </c>
      <c r="C75" s="92"/>
      <c r="D75" s="116"/>
      <c r="E75" s="116"/>
      <c r="F75" s="4"/>
      <c r="G75" s="50"/>
      <c r="H75" s="87"/>
      <c r="I75" s="319"/>
      <c r="J75" s="427"/>
      <c r="K75" s="339" t="str">
        <f t="shared" si="2"/>
        <v xml:space="preserve"> </v>
      </c>
      <c r="L75" s="340"/>
      <c r="M75" s="264">
        <f t="shared" si="3"/>
        <v>0</v>
      </c>
      <c r="N75" s="105">
        <f t="shared" si="4"/>
        <v>0</v>
      </c>
      <c r="O75" s="105">
        <f t="shared" si="8"/>
        <v>0</v>
      </c>
      <c r="P75" s="407">
        <f t="shared" si="5"/>
        <v>0</v>
      </c>
      <c r="Q75" s="9"/>
      <c r="S75" s="40">
        <f t="shared" si="9"/>
        <v>0</v>
      </c>
      <c r="T75" s="40">
        <f t="shared" si="6"/>
        <v>0</v>
      </c>
      <c r="U75" s="40">
        <f t="shared" si="7"/>
        <v>0</v>
      </c>
    </row>
    <row r="76" spans="1:21" x14ac:dyDescent="0.25">
      <c r="A76" s="80">
        <f t="shared" si="10"/>
        <v>61</v>
      </c>
      <c r="B76" s="131">
        <f t="shared" si="1"/>
        <v>0</v>
      </c>
      <c r="C76" s="92"/>
      <c r="D76" s="116"/>
      <c r="E76" s="116"/>
      <c r="F76" s="4"/>
      <c r="G76" s="50"/>
      <c r="H76" s="87"/>
      <c r="I76" s="319"/>
      <c r="J76" s="427"/>
      <c r="K76" s="339" t="str">
        <f t="shared" si="2"/>
        <v xml:space="preserve"> </v>
      </c>
      <c r="L76" s="340"/>
      <c r="M76" s="264">
        <f t="shared" si="3"/>
        <v>0</v>
      </c>
      <c r="N76" s="105">
        <f t="shared" si="4"/>
        <v>0</v>
      </c>
      <c r="O76" s="105">
        <f t="shared" si="8"/>
        <v>0</v>
      </c>
      <c r="P76" s="407">
        <f t="shared" si="5"/>
        <v>0</v>
      </c>
      <c r="Q76" s="9"/>
      <c r="S76" s="40">
        <f t="shared" si="9"/>
        <v>0</v>
      </c>
      <c r="T76" s="40">
        <f t="shared" si="6"/>
        <v>0</v>
      </c>
      <c r="U76" s="40">
        <f t="shared" si="7"/>
        <v>0</v>
      </c>
    </row>
    <row r="77" spans="1:21" x14ac:dyDescent="0.25">
      <c r="A77" s="80">
        <f t="shared" si="10"/>
        <v>62</v>
      </c>
      <c r="B77" s="131">
        <f t="shared" si="1"/>
        <v>0</v>
      </c>
      <c r="C77" s="92"/>
      <c r="D77" s="116"/>
      <c r="E77" s="116"/>
      <c r="F77" s="4"/>
      <c r="G77" s="50"/>
      <c r="H77" s="87"/>
      <c r="I77" s="319"/>
      <c r="J77" s="427"/>
      <c r="K77" s="339" t="str">
        <f t="shared" si="2"/>
        <v xml:space="preserve"> </v>
      </c>
      <c r="L77" s="340"/>
      <c r="M77" s="264">
        <f t="shared" si="3"/>
        <v>0</v>
      </c>
      <c r="N77" s="105">
        <f t="shared" si="4"/>
        <v>0</v>
      </c>
      <c r="O77" s="105">
        <f t="shared" si="8"/>
        <v>0</v>
      </c>
      <c r="P77" s="407">
        <f t="shared" si="5"/>
        <v>0</v>
      </c>
      <c r="Q77" s="9"/>
      <c r="S77" s="40">
        <f t="shared" si="9"/>
        <v>0</v>
      </c>
      <c r="T77" s="40">
        <f t="shared" si="6"/>
        <v>0</v>
      </c>
      <c r="U77" s="40">
        <f t="shared" si="7"/>
        <v>0</v>
      </c>
    </row>
    <row r="78" spans="1:21" x14ac:dyDescent="0.25">
      <c r="A78" s="80">
        <f t="shared" si="10"/>
        <v>63</v>
      </c>
      <c r="B78" s="131">
        <f t="shared" si="1"/>
        <v>0</v>
      </c>
      <c r="C78" s="92"/>
      <c r="D78" s="116"/>
      <c r="E78" s="116"/>
      <c r="F78" s="4"/>
      <c r="G78" s="50"/>
      <c r="H78" s="87"/>
      <c r="I78" s="319"/>
      <c r="J78" s="427"/>
      <c r="K78" s="339" t="str">
        <f t="shared" si="2"/>
        <v xml:space="preserve"> </v>
      </c>
      <c r="L78" s="340"/>
      <c r="M78" s="264">
        <f t="shared" si="3"/>
        <v>0</v>
      </c>
      <c r="N78" s="105">
        <f t="shared" si="4"/>
        <v>0</v>
      </c>
      <c r="O78" s="105">
        <f t="shared" si="8"/>
        <v>0</v>
      </c>
      <c r="P78" s="407">
        <f t="shared" si="5"/>
        <v>0</v>
      </c>
      <c r="Q78" s="9"/>
      <c r="S78" s="40">
        <f t="shared" si="9"/>
        <v>0</v>
      </c>
      <c r="T78" s="40">
        <f t="shared" si="6"/>
        <v>0</v>
      </c>
      <c r="U78" s="40">
        <f t="shared" si="7"/>
        <v>0</v>
      </c>
    </row>
    <row r="79" spans="1:21" x14ac:dyDescent="0.25">
      <c r="A79" s="80">
        <f t="shared" si="10"/>
        <v>64</v>
      </c>
      <c r="B79" s="131">
        <f t="shared" si="1"/>
        <v>0</v>
      </c>
      <c r="C79" s="92"/>
      <c r="D79" s="116"/>
      <c r="E79" s="116"/>
      <c r="F79" s="4"/>
      <c r="G79" s="50"/>
      <c r="H79" s="87"/>
      <c r="I79" s="319"/>
      <c r="J79" s="427"/>
      <c r="K79" s="339" t="str">
        <f t="shared" si="2"/>
        <v xml:space="preserve"> </v>
      </c>
      <c r="L79" s="340"/>
      <c r="M79" s="264">
        <f t="shared" si="3"/>
        <v>0</v>
      </c>
      <c r="N79" s="105">
        <f t="shared" si="4"/>
        <v>0</v>
      </c>
      <c r="O79" s="105">
        <f t="shared" si="8"/>
        <v>0</v>
      </c>
      <c r="P79" s="407">
        <f t="shared" si="5"/>
        <v>0</v>
      </c>
      <c r="Q79" s="9"/>
      <c r="S79" s="40">
        <f t="shared" si="9"/>
        <v>0</v>
      </c>
      <c r="T79" s="40">
        <f t="shared" si="6"/>
        <v>0</v>
      </c>
      <c r="U79" s="40">
        <f t="shared" si="7"/>
        <v>0</v>
      </c>
    </row>
    <row r="80" spans="1:21" x14ac:dyDescent="0.25">
      <c r="A80" s="80">
        <f t="shared" si="10"/>
        <v>65</v>
      </c>
      <c r="B80" s="131">
        <f t="shared" ref="B80:B143" si="11">IF(ISBLANK(E80),0,VLOOKUP(TRIM(E80),AllVarieties,4,FALSE))</f>
        <v>0</v>
      </c>
      <c r="C80" s="92"/>
      <c r="D80" s="116"/>
      <c r="E80" s="116"/>
      <c r="F80" s="4"/>
      <c r="G80" s="50"/>
      <c r="H80" s="87"/>
      <c r="I80" s="319"/>
      <c r="J80" s="427"/>
      <c r="K80" s="339" t="str">
        <f t="shared" si="2"/>
        <v xml:space="preserve"> </v>
      </c>
      <c r="L80" s="340"/>
      <c r="M80" s="264">
        <f t="shared" si="3"/>
        <v>0</v>
      </c>
      <c r="N80" s="105">
        <f t="shared" ref="N80:N143" si="12">IF(F80&lt;1,0,IF(F80&gt;17,0,VLOOKUP(VALUE(B80),T10Value,VALUE(F80)+1,FALSE)))</f>
        <v>0</v>
      </c>
      <c r="O80" s="105">
        <f t="shared" si="8"/>
        <v>0</v>
      </c>
      <c r="P80" s="407">
        <f t="shared" ref="P80:P143" si="13">+O80*PDArate</f>
        <v>0</v>
      </c>
      <c r="Q80" s="9"/>
      <c r="S80" s="40">
        <f t="shared" si="9"/>
        <v>0</v>
      </c>
      <c r="T80" s="40">
        <f t="shared" si="6"/>
        <v>0</v>
      </c>
      <c r="U80" s="40">
        <f t="shared" si="7"/>
        <v>0</v>
      </c>
    </row>
    <row r="81" spans="1:21" x14ac:dyDescent="0.25">
      <c r="A81" s="80">
        <f t="shared" si="10"/>
        <v>66</v>
      </c>
      <c r="B81" s="131">
        <f t="shared" si="11"/>
        <v>0</v>
      </c>
      <c r="C81" s="92"/>
      <c r="D81" s="116"/>
      <c r="E81" s="116"/>
      <c r="F81" s="4"/>
      <c r="G81" s="50"/>
      <c r="H81" s="87"/>
      <c r="I81" s="319"/>
      <c r="J81" s="427"/>
      <c r="K81" s="339" t="str">
        <f t="shared" ref="K81:K144" si="14">IF(+I81 +J81 =1, " ", IF(+I81+J81=0,IF(G81&gt;0, "Grown by you.", " "),"ERROR "))</f>
        <v xml:space="preserve"> </v>
      </c>
      <c r="L81" s="340"/>
      <c r="M81" s="264">
        <f t="shared" ref="M81:M144" si="15">IF(+I81+J81=0,IF(G81&gt;0, +G81, 0),0)</f>
        <v>0</v>
      </c>
      <c r="N81" s="105">
        <f t="shared" si="12"/>
        <v>0</v>
      </c>
      <c r="O81" s="105">
        <f t="shared" si="8"/>
        <v>0</v>
      </c>
      <c r="P81" s="407">
        <f t="shared" si="13"/>
        <v>0</v>
      </c>
      <c r="Q81" s="9"/>
      <c r="S81" s="40">
        <f t="shared" si="9"/>
        <v>0</v>
      </c>
      <c r="T81" s="40">
        <f t="shared" ref="T81:T144" si="16">IF(ISNA(+B81),1,0)</f>
        <v>0</v>
      </c>
      <c r="U81" s="40">
        <f t="shared" ref="U81:U144" si="17">IF(ISERR(+B81),1,0)</f>
        <v>0</v>
      </c>
    </row>
    <row r="82" spans="1:21" x14ac:dyDescent="0.25">
      <c r="A82" s="80">
        <f t="shared" si="10"/>
        <v>67</v>
      </c>
      <c r="B82" s="131">
        <f t="shared" si="11"/>
        <v>0</v>
      </c>
      <c r="C82" s="92"/>
      <c r="D82" s="116"/>
      <c r="E82" s="116"/>
      <c r="F82" s="4"/>
      <c r="G82" s="50"/>
      <c r="H82" s="87"/>
      <c r="I82" s="319"/>
      <c r="J82" s="427"/>
      <c r="K82" s="339" t="str">
        <f t="shared" si="14"/>
        <v xml:space="preserve"> </v>
      </c>
      <c r="L82" s="340"/>
      <c r="M82" s="264">
        <f t="shared" si="15"/>
        <v>0</v>
      </c>
      <c r="N82" s="105">
        <f t="shared" si="12"/>
        <v>0</v>
      </c>
      <c r="O82" s="105">
        <f t="shared" ref="O82:O145" si="18">ROUND(+M82,1)*N82</f>
        <v>0</v>
      </c>
      <c r="P82" s="407">
        <f t="shared" si="13"/>
        <v>0</v>
      </c>
      <c r="Q82" s="9"/>
      <c r="S82" s="40">
        <f t="shared" ref="S82:S145" si="19">IF(M82&gt;0,IF(O82&lt;=0,1,0),0)</f>
        <v>0</v>
      </c>
      <c r="T82" s="40">
        <f t="shared" si="16"/>
        <v>0</v>
      </c>
      <c r="U82" s="40">
        <f t="shared" si="17"/>
        <v>0</v>
      </c>
    </row>
    <row r="83" spans="1:21" x14ac:dyDescent="0.25">
      <c r="A83" s="80">
        <f t="shared" si="10"/>
        <v>68</v>
      </c>
      <c r="B83" s="131">
        <f t="shared" si="11"/>
        <v>0</v>
      </c>
      <c r="C83" s="92"/>
      <c r="D83" s="116"/>
      <c r="E83" s="116"/>
      <c r="F83" s="4"/>
      <c r="G83" s="50"/>
      <c r="H83" s="87"/>
      <c r="I83" s="319"/>
      <c r="J83" s="427"/>
      <c r="K83" s="339" t="str">
        <f t="shared" si="14"/>
        <v xml:space="preserve"> </v>
      </c>
      <c r="L83" s="340"/>
      <c r="M83" s="264">
        <f t="shared" si="15"/>
        <v>0</v>
      </c>
      <c r="N83" s="105">
        <f t="shared" si="12"/>
        <v>0</v>
      </c>
      <c r="O83" s="105">
        <f t="shared" si="18"/>
        <v>0</v>
      </c>
      <c r="P83" s="407">
        <f t="shared" si="13"/>
        <v>0</v>
      </c>
      <c r="Q83" s="9"/>
      <c r="S83" s="40">
        <f t="shared" si="19"/>
        <v>0</v>
      </c>
      <c r="T83" s="40">
        <f t="shared" si="16"/>
        <v>0</v>
      </c>
      <c r="U83" s="40">
        <f t="shared" si="17"/>
        <v>0</v>
      </c>
    </row>
    <row r="84" spans="1:21" x14ac:dyDescent="0.25">
      <c r="A84" s="80">
        <f t="shared" si="10"/>
        <v>69</v>
      </c>
      <c r="B84" s="131">
        <f t="shared" si="11"/>
        <v>0</v>
      </c>
      <c r="C84" s="92"/>
      <c r="D84" s="116"/>
      <c r="E84" s="116"/>
      <c r="F84" s="4"/>
      <c r="G84" s="50"/>
      <c r="H84" s="87"/>
      <c r="I84" s="319"/>
      <c r="J84" s="427"/>
      <c r="K84" s="339" t="str">
        <f t="shared" si="14"/>
        <v xml:space="preserve"> </v>
      </c>
      <c r="L84" s="340"/>
      <c r="M84" s="264">
        <f t="shared" si="15"/>
        <v>0</v>
      </c>
      <c r="N84" s="105">
        <f t="shared" si="12"/>
        <v>0</v>
      </c>
      <c r="O84" s="105">
        <f t="shared" si="18"/>
        <v>0</v>
      </c>
      <c r="P84" s="407">
        <f t="shared" si="13"/>
        <v>0</v>
      </c>
      <c r="Q84" s="9"/>
      <c r="S84" s="40">
        <f t="shared" si="19"/>
        <v>0</v>
      </c>
      <c r="T84" s="40">
        <f t="shared" si="16"/>
        <v>0</v>
      </c>
      <c r="U84" s="40">
        <f t="shared" si="17"/>
        <v>0</v>
      </c>
    </row>
    <row r="85" spans="1:21" x14ac:dyDescent="0.25">
      <c r="A85" s="80">
        <f t="shared" si="10"/>
        <v>70</v>
      </c>
      <c r="B85" s="131">
        <f t="shared" si="11"/>
        <v>0</v>
      </c>
      <c r="C85" s="92"/>
      <c r="D85" s="116"/>
      <c r="E85" s="116"/>
      <c r="F85" s="4"/>
      <c r="G85" s="50"/>
      <c r="H85" s="87"/>
      <c r="I85" s="319"/>
      <c r="J85" s="427"/>
      <c r="K85" s="339" t="str">
        <f t="shared" si="14"/>
        <v xml:space="preserve"> </v>
      </c>
      <c r="L85" s="340"/>
      <c r="M85" s="264">
        <f t="shared" si="15"/>
        <v>0</v>
      </c>
      <c r="N85" s="105">
        <f t="shared" si="12"/>
        <v>0</v>
      </c>
      <c r="O85" s="105">
        <f t="shared" si="18"/>
        <v>0</v>
      </c>
      <c r="P85" s="407">
        <f t="shared" si="13"/>
        <v>0</v>
      </c>
      <c r="Q85" s="9"/>
      <c r="S85" s="40">
        <f t="shared" si="19"/>
        <v>0</v>
      </c>
      <c r="T85" s="40">
        <f t="shared" si="16"/>
        <v>0</v>
      </c>
      <c r="U85" s="40">
        <f t="shared" si="17"/>
        <v>0</v>
      </c>
    </row>
    <row r="86" spans="1:21" x14ac:dyDescent="0.25">
      <c r="A86" s="80">
        <f t="shared" si="10"/>
        <v>71</v>
      </c>
      <c r="B86" s="131">
        <f t="shared" si="11"/>
        <v>0</v>
      </c>
      <c r="C86" s="92"/>
      <c r="D86" s="116"/>
      <c r="E86" s="116"/>
      <c r="F86" s="4"/>
      <c r="G86" s="50"/>
      <c r="H86" s="87"/>
      <c r="I86" s="319"/>
      <c r="J86" s="427"/>
      <c r="K86" s="339" t="str">
        <f t="shared" si="14"/>
        <v xml:space="preserve"> </v>
      </c>
      <c r="L86" s="340"/>
      <c r="M86" s="264">
        <f t="shared" si="15"/>
        <v>0</v>
      </c>
      <c r="N86" s="105">
        <f t="shared" si="12"/>
        <v>0</v>
      </c>
      <c r="O86" s="105">
        <f t="shared" si="18"/>
        <v>0</v>
      </c>
      <c r="P86" s="407">
        <f t="shared" si="13"/>
        <v>0</v>
      </c>
      <c r="Q86" s="9"/>
      <c r="S86" s="40">
        <f t="shared" si="19"/>
        <v>0</v>
      </c>
      <c r="T86" s="40">
        <f t="shared" si="16"/>
        <v>0</v>
      </c>
      <c r="U86" s="40">
        <f t="shared" si="17"/>
        <v>0</v>
      </c>
    </row>
    <row r="87" spans="1:21" x14ac:dyDescent="0.25">
      <c r="A87" s="80">
        <f t="shared" si="10"/>
        <v>72</v>
      </c>
      <c r="B87" s="131">
        <f t="shared" si="11"/>
        <v>0</v>
      </c>
      <c r="C87" s="92"/>
      <c r="D87" s="116"/>
      <c r="E87" s="116"/>
      <c r="F87" s="4"/>
      <c r="G87" s="50"/>
      <c r="H87" s="87"/>
      <c r="I87" s="319"/>
      <c r="J87" s="427"/>
      <c r="K87" s="339" t="str">
        <f t="shared" si="14"/>
        <v xml:space="preserve"> </v>
      </c>
      <c r="L87" s="340"/>
      <c r="M87" s="264">
        <f t="shared" si="15"/>
        <v>0</v>
      </c>
      <c r="N87" s="105">
        <f t="shared" si="12"/>
        <v>0</v>
      </c>
      <c r="O87" s="105">
        <f t="shared" si="18"/>
        <v>0</v>
      </c>
      <c r="P87" s="407">
        <f t="shared" si="13"/>
        <v>0</v>
      </c>
      <c r="Q87" s="9"/>
      <c r="S87" s="40">
        <f t="shared" si="19"/>
        <v>0</v>
      </c>
      <c r="T87" s="40">
        <f t="shared" si="16"/>
        <v>0</v>
      </c>
      <c r="U87" s="40">
        <f t="shared" si="17"/>
        <v>0</v>
      </c>
    </row>
    <row r="88" spans="1:21" x14ac:dyDescent="0.25">
      <c r="A88" s="80">
        <f t="shared" si="10"/>
        <v>73</v>
      </c>
      <c r="B88" s="131">
        <f t="shared" si="11"/>
        <v>0</v>
      </c>
      <c r="C88" s="92"/>
      <c r="D88" s="116"/>
      <c r="E88" s="116"/>
      <c r="F88" s="4"/>
      <c r="G88" s="50"/>
      <c r="H88" s="87"/>
      <c r="I88" s="319"/>
      <c r="J88" s="427"/>
      <c r="K88" s="339" t="str">
        <f t="shared" si="14"/>
        <v xml:space="preserve"> </v>
      </c>
      <c r="L88" s="340"/>
      <c r="M88" s="264">
        <f t="shared" si="15"/>
        <v>0</v>
      </c>
      <c r="N88" s="105">
        <f t="shared" si="12"/>
        <v>0</v>
      </c>
      <c r="O88" s="105">
        <f t="shared" si="18"/>
        <v>0</v>
      </c>
      <c r="P88" s="407">
        <f t="shared" si="13"/>
        <v>0</v>
      </c>
      <c r="Q88" s="9"/>
      <c r="S88" s="40">
        <f t="shared" si="19"/>
        <v>0</v>
      </c>
      <c r="T88" s="40">
        <f t="shared" si="16"/>
        <v>0</v>
      </c>
      <c r="U88" s="40">
        <f t="shared" si="17"/>
        <v>0</v>
      </c>
    </row>
    <row r="89" spans="1:21" x14ac:dyDescent="0.25">
      <c r="A89" s="80">
        <f t="shared" si="10"/>
        <v>74</v>
      </c>
      <c r="B89" s="131">
        <f t="shared" si="11"/>
        <v>0</v>
      </c>
      <c r="C89" s="92"/>
      <c r="D89" s="116"/>
      <c r="E89" s="116"/>
      <c r="F89" s="4"/>
      <c r="G89" s="50"/>
      <c r="H89" s="87"/>
      <c r="I89" s="319"/>
      <c r="J89" s="427"/>
      <c r="K89" s="339" t="str">
        <f t="shared" si="14"/>
        <v xml:space="preserve"> </v>
      </c>
      <c r="L89" s="340"/>
      <c r="M89" s="264">
        <f t="shared" si="15"/>
        <v>0</v>
      </c>
      <c r="N89" s="105">
        <f t="shared" si="12"/>
        <v>0</v>
      </c>
      <c r="O89" s="105">
        <f t="shared" si="18"/>
        <v>0</v>
      </c>
      <c r="P89" s="407">
        <f t="shared" si="13"/>
        <v>0</v>
      </c>
      <c r="Q89" s="9"/>
      <c r="S89" s="40">
        <f t="shared" si="19"/>
        <v>0</v>
      </c>
      <c r="T89" s="40">
        <f t="shared" si="16"/>
        <v>0</v>
      </c>
      <c r="U89" s="40">
        <f t="shared" si="17"/>
        <v>0</v>
      </c>
    </row>
    <row r="90" spans="1:21" x14ac:dyDescent="0.25">
      <c r="A90" s="80">
        <f t="shared" si="10"/>
        <v>75</v>
      </c>
      <c r="B90" s="131">
        <f t="shared" si="11"/>
        <v>0</v>
      </c>
      <c r="C90" s="92"/>
      <c r="D90" s="116"/>
      <c r="E90" s="116"/>
      <c r="F90" s="4"/>
      <c r="G90" s="50"/>
      <c r="H90" s="87"/>
      <c r="I90" s="319"/>
      <c r="J90" s="427"/>
      <c r="K90" s="339" t="str">
        <f t="shared" si="14"/>
        <v xml:space="preserve"> </v>
      </c>
      <c r="L90" s="340"/>
      <c r="M90" s="264">
        <f t="shared" si="15"/>
        <v>0</v>
      </c>
      <c r="N90" s="105">
        <f t="shared" si="12"/>
        <v>0</v>
      </c>
      <c r="O90" s="105">
        <f t="shared" si="18"/>
        <v>0</v>
      </c>
      <c r="P90" s="407">
        <f t="shared" si="13"/>
        <v>0</v>
      </c>
      <c r="Q90" s="9"/>
      <c r="S90" s="40">
        <f t="shared" si="19"/>
        <v>0</v>
      </c>
      <c r="T90" s="40">
        <f t="shared" si="16"/>
        <v>0</v>
      </c>
      <c r="U90" s="40">
        <f t="shared" si="17"/>
        <v>0</v>
      </c>
    </row>
    <row r="91" spans="1:21" x14ac:dyDescent="0.25">
      <c r="A91" s="80">
        <f t="shared" si="10"/>
        <v>76</v>
      </c>
      <c r="B91" s="131">
        <f t="shared" si="11"/>
        <v>0</v>
      </c>
      <c r="C91" s="92"/>
      <c r="D91" s="116"/>
      <c r="E91" s="116"/>
      <c r="F91" s="4"/>
      <c r="G91" s="50"/>
      <c r="H91" s="87"/>
      <c r="I91" s="319"/>
      <c r="J91" s="427"/>
      <c r="K91" s="339" t="str">
        <f t="shared" si="14"/>
        <v xml:space="preserve"> </v>
      </c>
      <c r="L91" s="340"/>
      <c r="M91" s="264">
        <f t="shared" si="15"/>
        <v>0</v>
      </c>
      <c r="N91" s="105">
        <f t="shared" si="12"/>
        <v>0</v>
      </c>
      <c r="O91" s="105">
        <f t="shared" si="18"/>
        <v>0</v>
      </c>
      <c r="P91" s="407">
        <f t="shared" si="13"/>
        <v>0</v>
      </c>
      <c r="Q91" s="9"/>
      <c r="S91" s="40">
        <f t="shared" si="19"/>
        <v>0</v>
      </c>
      <c r="T91" s="40">
        <f t="shared" si="16"/>
        <v>0</v>
      </c>
      <c r="U91" s="40">
        <f t="shared" si="17"/>
        <v>0</v>
      </c>
    </row>
    <row r="92" spans="1:21" x14ac:dyDescent="0.25">
      <c r="A92" s="80">
        <f t="shared" si="10"/>
        <v>77</v>
      </c>
      <c r="B92" s="131">
        <f t="shared" si="11"/>
        <v>0</v>
      </c>
      <c r="C92" s="92"/>
      <c r="D92" s="116"/>
      <c r="E92" s="116"/>
      <c r="F92" s="4"/>
      <c r="G92" s="50"/>
      <c r="H92" s="87"/>
      <c r="I92" s="319"/>
      <c r="J92" s="427"/>
      <c r="K92" s="339" t="str">
        <f t="shared" si="14"/>
        <v xml:space="preserve"> </v>
      </c>
      <c r="L92" s="340"/>
      <c r="M92" s="264">
        <f t="shared" si="15"/>
        <v>0</v>
      </c>
      <c r="N92" s="105">
        <f t="shared" si="12"/>
        <v>0</v>
      </c>
      <c r="O92" s="105">
        <f t="shared" si="18"/>
        <v>0</v>
      </c>
      <c r="P92" s="407">
        <f t="shared" si="13"/>
        <v>0</v>
      </c>
      <c r="Q92" s="9"/>
      <c r="S92" s="40">
        <f t="shared" si="19"/>
        <v>0</v>
      </c>
      <c r="T92" s="40">
        <f t="shared" si="16"/>
        <v>0</v>
      </c>
      <c r="U92" s="40">
        <f t="shared" si="17"/>
        <v>0</v>
      </c>
    </row>
    <row r="93" spans="1:21" x14ac:dyDescent="0.25">
      <c r="A93" s="80">
        <f t="shared" si="10"/>
        <v>78</v>
      </c>
      <c r="B93" s="131">
        <f t="shared" si="11"/>
        <v>0</v>
      </c>
      <c r="C93" s="92"/>
      <c r="D93" s="116"/>
      <c r="E93" s="116"/>
      <c r="F93" s="4"/>
      <c r="G93" s="50"/>
      <c r="H93" s="87"/>
      <c r="I93" s="319"/>
      <c r="J93" s="427"/>
      <c r="K93" s="339" t="str">
        <f t="shared" si="14"/>
        <v xml:space="preserve"> </v>
      </c>
      <c r="L93" s="340"/>
      <c r="M93" s="264">
        <f t="shared" si="15"/>
        <v>0</v>
      </c>
      <c r="N93" s="105">
        <f t="shared" si="12"/>
        <v>0</v>
      </c>
      <c r="O93" s="105">
        <f t="shared" si="18"/>
        <v>0</v>
      </c>
      <c r="P93" s="407">
        <f t="shared" si="13"/>
        <v>0</v>
      </c>
      <c r="Q93" s="9"/>
      <c r="S93" s="40">
        <f t="shared" si="19"/>
        <v>0</v>
      </c>
      <c r="T93" s="40">
        <f t="shared" si="16"/>
        <v>0</v>
      </c>
      <c r="U93" s="40">
        <f t="shared" si="17"/>
        <v>0</v>
      </c>
    </row>
    <row r="94" spans="1:21" x14ac:dyDescent="0.25">
      <c r="A94" s="80">
        <f t="shared" si="10"/>
        <v>79</v>
      </c>
      <c r="B94" s="131">
        <f t="shared" si="11"/>
        <v>0</v>
      </c>
      <c r="C94" s="92"/>
      <c r="D94" s="116"/>
      <c r="E94" s="116"/>
      <c r="F94" s="4"/>
      <c r="G94" s="50"/>
      <c r="H94" s="87"/>
      <c r="I94" s="319"/>
      <c r="J94" s="427"/>
      <c r="K94" s="339" t="str">
        <f t="shared" si="14"/>
        <v xml:space="preserve"> </v>
      </c>
      <c r="L94" s="340"/>
      <c r="M94" s="264">
        <f t="shared" si="15"/>
        <v>0</v>
      </c>
      <c r="N94" s="105">
        <f t="shared" si="12"/>
        <v>0</v>
      </c>
      <c r="O94" s="105">
        <f t="shared" si="18"/>
        <v>0</v>
      </c>
      <c r="P94" s="407">
        <f t="shared" si="13"/>
        <v>0</v>
      </c>
      <c r="Q94" s="9"/>
      <c r="S94" s="40">
        <f t="shared" si="19"/>
        <v>0</v>
      </c>
      <c r="T94" s="40">
        <f t="shared" si="16"/>
        <v>0</v>
      </c>
      <c r="U94" s="40">
        <f t="shared" si="17"/>
        <v>0</v>
      </c>
    </row>
    <row r="95" spans="1:21" x14ac:dyDescent="0.25">
      <c r="A95" s="80">
        <f t="shared" si="10"/>
        <v>80</v>
      </c>
      <c r="B95" s="131">
        <f t="shared" si="11"/>
        <v>0</v>
      </c>
      <c r="C95" s="92"/>
      <c r="D95" s="116"/>
      <c r="E95" s="116"/>
      <c r="F95" s="4"/>
      <c r="G95" s="50"/>
      <c r="H95" s="87"/>
      <c r="I95" s="319"/>
      <c r="J95" s="427"/>
      <c r="K95" s="339" t="str">
        <f t="shared" si="14"/>
        <v xml:space="preserve"> </v>
      </c>
      <c r="L95" s="340"/>
      <c r="M95" s="264">
        <f t="shared" si="15"/>
        <v>0</v>
      </c>
      <c r="N95" s="105">
        <f t="shared" si="12"/>
        <v>0</v>
      </c>
      <c r="O95" s="105">
        <f t="shared" si="18"/>
        <v>0</v>
      </c>
      <c r="P95" s="407">
        <f t="shared" si="13"/>
        <v>0</v>
      </c>
      <c r="Q95" s="9"/>
      <c r="S95" s="40">
        <f t="shared" si="19"/>
        <v>0</v>
      </c>
      <c r="T95" s="40">
        <f t="shared" si="16"/>
        <v>0</v>
      </c>
      <c r="U95" s="40">
        <f t="shared" si="17"/>
        <v>0</v>
      </c>
    </row>
    <row r="96" spans="1:21" x14ac:dyDescent="0.25">
      <c r="A96" s="80">
        <f t="shared" si="10"/>
        <v>81</v>
      </c>
      <c r="B96" s="131">
        <f t="shared" si="11"/>
        <v>0</v>
      </c>
      <c r="C96" s="92"/>
      <c r="D96" s="116"/>
      <c r="E96" s="116"/>
      <c r="F96" s="4"/>
      <c r="G96" s="50"/>
      <c r="H96" s="87"/>
      <c r="I96" s="319"/>
      <c r="J96" s="427"/>
      <c r="K96" s="339" t="str">
        <f t="shared" si="14"/>
        <v xml:space="preserve"> </v>
      </c>
      <c r="L96" s="340"/>
      <c r="M96" s="264">
        <f t="shared" si="15"/>
        <v>0</v>
      </c>
      <c r="N96" s="105">
        <f t="shared" si="12"/>
        <v>0</v>
      </c>
      <c r="O96" s="105">
        <f t="shared" si="18"/>
        <v>0</v>
      </c>
      <c r="P96" s="407">
        <f t="shared" si="13"/>
        <v>0</v>
      </c>
      <c r="Q96" s="9"/>
      <c r="S96" s="40">
        <f t="shared" si="19"/>
        <v>0</v>
      </c>
      <c r="T96" s="40">
        <f t="shared" si="16"/>
        <v>0</v>
      </c>
      <c r="U96" s="40">
        <f t="shared" si="17"/>
        <v>0</v>
      </c>
    </row>
    <row r="97" spans="1:21" x14ac:dyDescent="0.25">
      <c r="A97" s="80">
        <f t="shared" si="10"/>
        <v>82</v>
      </c>
      <c r="B97" s="131">
        <f t="shared" si="11"/>
        <v>0</v>
      </c>
      <c r="C97" s="92"/>
      <c r="D97" s="116"/>
      <c r="E97" s="116"/>
      <c r="F97" s="4"/>
      <c r="G97" s="50"/>
      <c r="H97" s="87"/>
      <c r="I97" s="319"/>
      <c r="J97" s="427"/>
      <c r="K97" s="339" t="str">
        <f t="shared" si="14"/>
        <v xml:space="preserve"> </v>
      </c>
      <c r="L97" s="340"/>
      <c r="M97" s="264">
        <f t="shared" si="15"/>
        <v>0</v>
      </c>
      <c r="N97" s="105">
        <f t="shared" si="12"/>
        <v>0</v>
      </c>
      <c r="O97" s="105">
        <f t="shared" si="18"/>
        <v>0</v>
      </c>
      <c r="P97" s="407">
        <f t="shared" si="13"/>
        <v>0</v>
      </c>
      <c r="Q97" s="9"/>
      <c r="S97" s="40">
        <f t="shared" si="19"/>
        <v>0</v>
      </c>
      <c r="T97" s="40">
        <f t="shared" si="16"/>
        <v>0</v>
      </c>
      <c r="U97" s="40">
        <f t="shared" si="17"/>
        <v>0</v>
      </c>
    </row>
    <row r="98" spans="1:21" x14ac:dyDescent="0.25">
      <c r="A98" s="80">
        <f t="shared" si="10"/>
        <v>83</v>
      </c>
      <c r="B98" s="131">
        <f t="shared" si="11"/>
        <v>0</v>
      </c>
      <c r="C98" s="92"/>
      <c r="D98" s="116"/>
      <c r="E98" s="116"/>
      <c r="F98" s="4"/>
      <c r="G98" s="50"/>
      <c r="H98" s="87"/>
      <c r="I98" s="319"/>
      <c r="J98" s="427"/>
      <c r="K98" s="339" t="str">
        <f t="shared" si="14"/>
        <v xml:space="preserve"> </v>
      </c>
      <c r="L98" s="340"/>
      <c r="M98" s="264">
        <f t="shared" si="15"/>
        <v>0</v>
      </c>
      <c r="N98" s="105">
        <f t="shared" si="12"/>
        <v>0</v>
      </c>
      <c r="O98" s="105">
        <f t="shared" si="18"/>
        <v>0</v>
      </c>
      <c r="P98" s="407">
        <f t="shared" si="13"/>
        <v>0</v>
      </c>
      <c r="Q98" s="9"/>
      <c r="S98" s="40">
        <f t="shared" si="19"/>
        <v>0</v>
      </c>
      <c r="T98" s="40">
        <f t="shared" si="16"/>
        <v>0</v>
      </c>
      <c r="U98" s="40">
        <f t="shared" si="17"/>
        <v>0</v>
      </c>
    </row>
    <row r="99" spans="1:21" x14ac:dyDescent="0.25">
      <c r="A99" s="80">
        <f t="shared" si="10"/>
        <v>84</v>
      </c>
      <c r="B99" s="131">
        <f t="shared" si="11"/>
        <v>0</v>
      </c>
      <c r="C99" s="92"/>
      <c r="D99" s="116"/>
      <c r="E99" s="116"/>
      <c r="F99" s="4"/>
      <c r="G99" s="50"/>
      <c r="H99" s="87"/>
      <c r="I99" s="319"/>
      <c r="J99" s="427"/>
      <c r="K99" s="339" t="str">
        <f t="shared" si="14"/>
        <v xml:space="preserve"> </v>
      </c>
      <c r="L99" s="340"/>
      <c r="M99" s="264">
        <f t="shared" si="15"/>
        <v>0</v>
      </c>
      <c r="N99" s="105">
        <f t="shared" si="12"/>
        <v>0</v>
      </c>
      <c r="O99" s="105">
        <f t="shared" si="18"/>
        <v>0</v>
      </c>
      <c r="P99" s="407">
        <f t="shared" si="13"/>
        <v>0</v>
      </c>
      <c r="Q99" s="9"/>
      <c r="S99" s="40">
        <f t="shared" si="19"/>
        <v>0</v>
      </c>
      <c r="T99" s="40">
        <f t="shared" si="16"/>
        <v>0</v>
      </c>
      <c r="U99" s="40">
        <f t="shared" si="17"/>
        <v>0</v>
      </c>
    </row>
    <row r="100" spans="1:21" x14ac:dyDescent="0.25">
      <c r="A100" s="80">
        <f t="shared" si="10"/>
        <v>85</v>
      </c>
      <c r="B100" s="131">
        <f t="shared" si="11"/>
        <v>0</v>
      </c>
      <c r="C100" s="92"/>
      <c r="D100" s="116"/>
      <c r="E100" s="116"/>
      <c r="F100" s="4"/>
      <c r="G100" s="50"/>
      <c r="H100" s="87"/>
      <c r="I100" s="319"/>
      <c r="J100" s="427"/>
      <c r="K100" s="339" t="str">
        <f t="shared" si="14"/>
        <v xml:space="preserve"> </v>
      </c>
      <c r="L100" s="340"/>
      <c r="M100" s="264">
        <f t="shared" si="15"/>
        <v>0</v>
      </c>
      <c r="N100" s="105">
        <f t="shared" si="12"/>
        <v>0</v>
      </c>
      <c r="O100" s="105">
        <f t="shared" si="18"/>
        <v>0</v>
      </c>
      <c r="P100" s="407">
        <f t="shared" si="13"/>
        <v>0</v>
      </c>
      <c r="Q100" s="9"/>
      <c r="S100" s="40">
        <f t="shared" si="19"/>
        <v>0</v>
      </c>
      <c r="T100" s="40">
        <f t="shared" si="16"/>
        <v>0</v>
      </c>
      <c r="U100" s="40">
        <f t="shared" si="17"/>
        <v>0</v>
      </c>
    </row>
    <row r="101" spans="1:21" x14ac:dyDescent="0.25">
      <c r="A101" s="80">
        <f t="shared" si="10"/>
        <v>86</v>
      </c>
      <c r="B101" s="131">
        <f t="shared" si="11"/>
        <v>0</v>
      </c>
      <c r="C101" s="92"/>
      <c r="D101" s="116"/>
      <c r="E101" s="116"/>
      <c r="F101" s="4"/>
      <c r="G101" s="50"/>
      <c r="H101" s="87"/>
      <c r="I101" s="319"/>
      <c r="J101" s="427"/>
      <c r="K101" s="339" t="str">
        <f t="shared" si="14"/>
        <v xml:space="preserve"> </v>
      </c>
      <c r="L101" s="340"/>
      <c r="M101" s="264">
        <f t="shared" si="15"/>
        <v>0</v>
      </c>
      <c r="N101" s="105">
        <f t="shared" si="12"/>
        <v>0</v>
      </c>
      <c r="O101" s="105">
        <f t="shared" si="18"/>
        <v>0</v>
      </c>
      <c r="P101" s="407">
        <f t="shared" si="13"/>
        <v>0</v>
      </c>
      <c r="Q101" s="9"/>
      <c r="S101" s="40">
        <f t="shared" si="19"/>
        <v>0</v>
      </c>
      <c r="T101" s="40">
        <f t="shared" si="16"/>
        <v>0</v>
      </c>
      <c r="U101" s="40">
        <f t="shared" si="17"/>
        <v>0</v>
      </c>
    </row>
    <row r="102" spans="1:21" x14ac:dyDescent="0.25">
      <c r="A102" s="80">
        <f t="shared" si="10"/>
        <v>87</v>
      </c>
      <c r="B102" s="131">
        <f t="shared" si="11"/>
        <v>0</v>
      </c>
      <c r="C102" s="92"/>
      <c r="D102" s="116"/>
      <c r="E102" s="116"/>
      <c r="F102" s="4"/>
      <c r="G102" s="50"/>
      <c r="H102" s="87"/>
      <c r="I102" s="319"/>
      <c r="J102" s="427"/>
      <c r="K102" s="339" t="str">
        <f t="shared" si="14"/>
        <v xml:space="preserve"> </v>
      </c>
      <c r="L102" s="340"/>
      <c r="M102" s="264">
        <f t="shared" si="15"/>
        <v>0</v>
      </c>
      <c r="N102" s="105">
        <f t="shared" si="12"/>
        <v>0</v>
      </c>
      <c r="O102" s="105">
        <f t="shared" si="18"/>
        <v>0</v>
      </c>
      <c r="P102" s="407">
        <f t="shared" si="13"/>
        <v>0</v>
      </c>
      <c r="Q102" s="9"/>
      <c r="S102" s="40">
        <f t="shared" si="19"/>
        <v>0</v>
      </c>
      <c r="T102" s="40">
        <f t="shared" si="16"/>
        <v>0</v>
      </c>
      <c r="U102" s="40">
        <f t="shared" si="17"/>
        <v>0</v>
      </c>
    </row>
    <row r="103" spans="1:21" x14ac:dyDescent="0.25">
      <c r="A103" s="80">
        <f t="shared" si="10"/>
        <v>88</v>
      </c>
      <c r="B103" s="131">
        <f t="shared" si="11"/>
        <v>0</v>
      </c>
      <c r="C103" s="92"/>
      <c r="D103" s="116"/>
      <c r="E103" s="116"/>
      <c r="F103" s="4"/>
      <c r="G103" s="50"/>
      <c r="H103" s="87"/>
      <c r="I103" s="319"/>
      <c r="J103" s="427"/>
      <c r="K103" s="339" t="str">
        <f t="shared" si="14"/>
        <v xml:space="preserve"> </v>
      </c>
      <c r="L103" s="340"/>
      <c r="M103" s="264">
        <f t="shared" si="15"/>
        <v>0</v>
      </c>
      <c r="N103" s="105">
        <f t="shared" si="12"/>
        <v>0</v>
      </c>
      <c r="O103" s="105">
        <f t="shared" si="18"/>
        <v>0</v>
      </c>
      <c r="P103" s="407">
        <f t="shared" si="13"/>
        <v>0</v>
      </c>
      <c r="Q103" s="9"/>
      <c r="S103" s="40">
        <f t="shared" si="19"/>
        <v>0</v>
      </c>
      <c r="T103" s="40">
        <f t="shared" si="16"/>
        <v>0</v>
      </c>
      <c r="U103" s="40">
        <f t="shared" si="17"/>
        <v>0</v>
      </c>
    </row>
    <row r="104" spans="1:21" x14ac:dyDescent="0.25">
      <c r="A104" s="80">
        <f t="shared" si="10"/>
        <v>89</v>
      </c>
      <c r="B104" s="131">
        <f t="shared" si="11"/>
        <v>0</v>
      </c>
      <c r="C104" s="92"/>
      <c r="D104" s="116"/>
      <c r="E104" s="116"/>
      <c r="F104" s="4"/>
      <c r="G104" s="50"/>
      <c r="H104" s="87"/>
      <c r="I104" s="319"/>
      <c r="J104" s="427"/>
      <c r="K104" s="339" t="str">
        <f t="shared" si="14"/>
        <v xml:space="preserve"> </v>
      </c>
      <c r="L104" s="340"/>
      <c r="M104" s="264">
        <f t="shared" si="15"/>
        <v>0</v>
      </c>
      <c r="N104" s="105">
        <f t="shared" si="12"/>
        <v>0</v>
      </c>
      <c r="O104" s="105">
        <f t="shared" si="18"/>
        <v>0</v>
      </c>
      <c r="P104" s="407">
        <f t="shared" si="13"/>
        <v>0</v>
      </c>
      <c r="Q104" s="9"/>
      <c r="S104" s="40">
        <f t="shared" si="19"/>
        <v>0</v>
      </c>
      <c r="T104" s="40">
        <f t="shared" si="16"/>
        <v>0</v>
      </c>
      <c r="U104" s="40">
        <f t="shared" si="17"/>
        <v>0</v>
      </c>
    </row>
    <row r="105" spans="1:21" x14ac:dyDescent="0.25">
      <c r="A105" s="80">
        <f t="shared" si="10"/>
        <v>90</v>
      </c>
      <c r="B105" s="131">
        <f t="shared" si="11"/>
        <v>0</v>
      </c>
      <c r="C105" s="92"/>
      <c r="D105" s="116"/>
      <c r="E105" s="116"/>
      <c r="F105" s="4"/>
      <c r="G105" s="50"/>
      <c r="H105" s="87"/>
      <c r="I105" s="319"/>
      <c r="J105" s="427"/>
      <c r="K105" s="339" t="str">
        <f t="shared" si="14"/>
        <v xml:space="preserve"> </v>
      </c>
      <c r="L105" s="340"/>
      <c r="M105" s="264">
        <f t="shared" si="15"/>
        <v>0</v>
      </c>
      <c r="N105" s="105">
        <f t="shared" si="12"/>
        <v>0</v>
      </c>
      <c r="O105" s="105">
        <f t="shared" si="18"/>
        <v>0</v>
      </c>
      <c r="P105" s="407">
        <f t="shared" si="13"/>
        <v>0</v>
      </c>
      <c r="Q105" s="9"/>
      <c r="S105" s="40">
        <f t="shared" si="19"/>
        <v>0</v>
      </c>
      <c r="T105" s="40">
        <f t="shared" si="16"/>
        <v>0</v>
      </c>
      <c r="U105" s="40">
        <f t="shared" si="17"/>
        <v>0</v>
      </c>
    </row>
    <row r="106" spans="1:21" x14ac:dyDescent="0.25">
      <c r="A106" s="80">
        <f t="shared" si="10"/>
        <v>91</v>
      </c>
      <c r="B106" s="131">
        <f t="shared" si="11"/>
        <v>0</v>
      </c>
      <c r="C106" s="92"/>
      <c r="D106" s="116"/>
      <c r="E106" s="116"/>
      <c r="F106" s="4"/>
      <c r="G106" s="50"/>
      <c r="H106" s="87"/>
      <c r="I106" s="319"/>
      <c r="J106" s="427"/>
      <c r="K106" s="339" t="str">
        <f t="shared" si="14"/>
        <v xml:space="preserve"> </v>
      </c>
      <c r="L106" s="340"/>
      <c r="M106" s="264">
        <f t="shared" si="15"/>
        <v>0</v>
      </c>
      <c r="N106" s="105">
        <f t="shared" si="12"/>
        <v>0</v>
      </c>
      <c r="O106" s="105">
        <f t="shared" si="18"/>
        <v>0</v>
      </c>
      <c r="P106" s="407">
        <f t="shared" si="13"/>
        <v>0</v>
      </c>
      <c r="Q106" s="9"/>
      <c r="S106" s="40">
        <f t="shared" si="19"/>
        <v>0</v>
      </c>
      <c r="T106" s="40">
        <f t="shared" si="16"/>
        <v>0</v>
      </c>
      <c r="U106" s="40">
        <f t="shared" si="17"/>
        <v>0</v>
      </c>
    </row>
    <row r="107" spans="1:21" x14ac:dyDescent="0.25">
      <c r="A107" s="80">
        <f t="shared" si="10"/>
        <v>92</v>
      </c>
      <c r="B107" s="131">
        <f t="shared" si="11"/>
        <v>0</v>
      </c>
      <c r="C107" s="92"/>
      <c r="D107" s="116"/>
      <c r="E107" s="116"/>
      <c r="F107" s="4"/>
      <c r="G107" s="50"/>
      <c r="H107" s="87"/>
      <c r="I107" s="319"/>
      <c r="J107" s="427"/>
      <c r="K107" s="339" t="str">
        <f t="shared" si="14"/>
        <v xml:space="preserve"> </v>
      </c>
      <c r="L107" s="340"/>
      <c r="M107" s="264">
        <f t="shared" si="15"/>
        <v>0</v>
      </c>
      <c r="N107" s="105">
        <f t="shared" si="12"/>
        <v>0</v>
      </c>
      <c r="O107" s="105">
        <f t="shared" si="18"/>
        <v>0</v>
      </c>
      <c r="P107" s="407">
        <f t="shared" si="13"/>
        <v>0</v>
      </c>
      <c r="Q107" s="9"/>
      <c r="S107" s="40">
        <f t="shared" si="19"/>
        <v>0</v>
      </c>
      <c r="T107" s="40">
        <f t="shared" si="16"/>
        <v>0</v>
      </c>
      <c r="U107" s="40">
        <f t="shared" si="17"/>
        <v>0</v>
      </c>
    </row>
    <row r="108" spans="1:21" x14ac:dyDescent="0.25">
      <c r="A108" s="80">
        <f t="shared" si="10"/>
        <v>93</v>
      </c>
      <c r="B108" s="131">
        <f t="shared" si="11"/>
        <v>0</v>
      </c>
      <c r="C108" s="92"/>
      <c r="D108" s="116"/>
      <c r="E108" s="116"/>
      <c r="F108" s="4"/>
      <c r="G108" s="50"/>
      <c r="H108" s="87"/>
      <c r="I108" s="319"/>
      <c r="J108" s="427"/>
      <c r="K108" s="339" t="str">
        <f t="shared" si="14"/>
        <v xml:space="preserve"> </v>
      </c>
      <c r="L108" s="340"/>
      <c r="M108" s="264">
        <f t="shared" si="15"/>
        <v>0</v>
      </c>
      <c r="N108" s="105">
        <f t="shared" si="12"/>
        <v>0</v>
      </c>
      <c r="O108" s="105">
        <f t="shared" si="18"/>
        <v>0</v>
      </c>
      <c r="P108" s="407">
        <f t="shared" si="13"/>
        <v>0</v>
      </c>
      <c r="Q108" s="9"/>
      <c r="S108" s="40">
        <f t="shared" si="19"/>
        <v>0</v>
      </c>
      <c r="T108" s="40">
        <f t="shared" si="16"/>
        <v>0</v>
      </c>
      <c r="U108" s="40">
        <f t="shared" si="17"/>
        <v>0</v>
      </c>
    </row>
    <row r="109" spans="1:21" x14ac:dyDescent="0.25">
      <c r="A109" s="80">
        <f t="shared" si="10"/>
        <v>94</v>
      </c>
      <c r="B109" s="131">
        <f t="shared" si="11"/>
        <v>0</v>
      </c>
      <c r="C109" s="92"/>
      <c r="D109" s="116"/>
      <c r="E109" s="116"/>
      <c r="F109" s="4"/>
      <c r="G109" s="50"/>
      <c r="H109" s="87"/>
      <c r="I109" s="319"/>
      <c r="J109" s="427"/>
      <c r="K109" s="339" t="str">
        <f t="shared" si="14"/>
        <v xml:space="preserve"> </v>
      </c>
      <c r="L109" s="340"/>
      <c r="M109" s="264">
        <f t="shared" si="15"/>
        <v>0</v>
      </c>
      <c r="N109" s="105">
        <f t="shared" si="12"/>
        <v>0</v>
      </c>
      <c r="O109" s="105">
        <f t="shared" si="18"/>
        <v>0</v>
      </c>
      <c r="P109" s="407">
        <f t="shared" si="13"/>
        <v>0</v>
      </c>
      <c r="Q109" s="9"/>
      <c r="S109" s="40">
        <f t="shared" si="19"/>
        <v>0</v>
      </c>
      <c r="T109" s="40">
        <f t="shared" si="16"/>
        <v>0</v>
      </c>
      <c r="U109" s="40">
        <f t="shared" si="17"/>
        <v>0</v>
      </c>
    </row>
    <row r="110" spans="1:21" x14ac:dyDescent="0.25">
      <c r="A110" s="80">
        <f t="shared" si="10"/>
        <v>95</v>
      </c>
      <c r="B110" s="131">
        <f t="shared" si="11"/>
        <v>0</v>
      </c>
      <c r="C110" s="92"/>
      <c r="D110" s="116"/>
      <c r="E110" s="116"/>
      <c r="F110" s="4"/>
      <c r="G110" s="50"/>
      <c r="H110" s="87"/>
      <c r="I110" s="319"/>
      <c r="J110" s="427"/>
      <c r="K110" s="339" t="str">
        <f t="shared" si="14"/>
        <v xml:space="preserve"> </v>
      </c>
      <c r="L110" s="340"/>
      <c r="M110" s="264">
        <f t="shared" si="15"/>
        <v>0</v>
      </c>
      <c r="N110" s="105">
        <f t="shared" si="12"/>
        <v>0</v>
      </c>
      <c r="O110" s="105">
        <f t="shared" si="18"/>
        <v>0</v>
      </c>
      <c r="P110" s="407">
        <f t="shared" si="13"/>
        <v>0</v>
      </c>
      <c r="Q110" s="9"/>
      <c r="S110" s="40">
        <f t="shared" si="19"/>
        <v>0</v>
      </c>
      <c r="T110" s="40">
        <f t="shared" si="16"/>
        <v>0</v>
      </c>
      <c r="U110" s="40">
        <f t="shared" si="17"/>
        <v>0</v>
      </c>
    </row>
    <row r="111" spans="1:21" x14ac:dyDescent="0.25">
      <c r="A111" s="80">
        <f t="shared" si="10"/>
        <v>96</v>
      </c>
      <c r="B111" s="131">
        <f t="shared" si="11"/>
        <v>0</v>
      </c>
      <c r="C111" s="92"/>
      <c r="D111" s="116"/>
      <c r="E111" s="116"/>
      <c r="F111" s="4"/>
      <c r="G111" s="50"/>
      <c r="H111" s="87"/>
      <c r="I111" s="319"/>
      <c r="J111" s="427"/>
      <c r="K111" s="339" t="str">
        <f t="shared" si="14"/>
        <v xml:space="preserve"> </v>
      </c>
      <c r="L111" s="340"/>
      <c r="M111" s="264">
        <f t="shared" si="15"/>
        <v>0</v>
      </c>
      <c r="N111" s="105">
        <f t="shared" si="12"/>
        <v>0</v>
      </c>
      <c r="O111" s="105">
        <f t="shared" si="18"/>
        <v>0</v>
      </c>
      <c r="P111" s="407">
        <f t="shared" si="13"/>
        <v>0</v>
      </c>
      <c r="Q111" s="9"/>
      <c r="S111" s="40">
        <f t="shared" si="19"/>
        <v>0</v>
      </c>
      <c r="T111" s="40">
        <f t="shared" si="16"/>
        <v>0</v>
      </c>
      <c r="U111" s="40">
        <f t="shared" si="17"/>
        <v>0</v>
      </c>
    </row>
    <row r="112" spans="1:21" x14ac:dyDescent="0.25">
      <c r="A112" s="80">
        <f t="shared" si="10"/>
        <v>97</v>
      </c>
      <c r="B112" s="131">
        <f t="shared" si="11"/>
        <v>0</v>
      </c>
      <c r="C112" s="92"/>
      <c r="D112" s="116"/>
      <c r="E112" s="116"/>
      <c r="F112" s="4"/>
      <c r="G112" s="50"/>
      <c r="H112" s="87"/>
      <c r="I112" s="319"/>
      <c r="J112" s="427"/>
      <c r="K112" s="339" t="str">
        <f t="shared" si="14"/>
        <v xml:space="preserve"> </v>
      </c>
      <c r="L112" s="340"/>
      <c r="M112" s="264">
        <f t="shared" si="15"/>
        <v>0</v>
      </c>
      <c r="N112" s="105">
        <f t="shared" si="12"/>
        <v>0</v>
      </c>
      <c r="O112" s="105">
        <f t="shared" si="18"/>
        <v>0</v>
      </c>
      <c r="P112" s="407">
        <f t="shared" si="13"/>
        <v>0</v>
      </c>
      <c r="Q112" s="9"/>
      <c r="S112" s="40">
        <f t="shared" si="19"/>
        <v>0</v>
      </c>
      <c r="T112" s="40">
        <f t="shared" si="16"/>
        <v>0</v>
      </c>
      <c r="U112" s="40">
        <f t="shared" si="17"/>
        <v>0</v>
      </c>
    </row>
    <row r="113" spans="1:21" x14ac:dyDescent="0.25">
      <c r="A113" s="80">
        <f t="shared" si="10"/>
        <v>98</v>
      </c>
      <c r="B113" s="131">
        <f t="shared" si="11"/>
        <v>0</v>
      </c>
      <c r="C113" s="92"/>
      <c r="D113" s="116"/>
      <c r="E113" s="116"/>
      <c r="F113" s="4"/>
      <c r="G113" s="50"/>
      <c r="H113" s="87"/>
      <c r="I113" s="319"/>
      <c r="J113" s="427"/>
      <c r="K113" s="339" t="str">
        <f t="shared" si="14"/>
        <v xml:space="preserve"> </v>
      </c>
      <c r="L113" s="340"/>
      <c r="M113" s="264">
        <f t="shared" si="15"/>
        <v>0</v>
      </c>
      <c r="N113" s="105">
        <f t="shared" si="12"/>
        <v>0</v>
      </c>
      <c r="O113" s="105">
        <f t="shared" si="18"/>
        <v>0</v>
      </c>
      <c r="P113" s="407">
        <f t="shared" si="13"/>
        <v>0</v>
      </c>
      <c r="Q113" s="9"/>
      <c r="S113" s="40">
        <f t="shared" si="19"/>
        <v>0</v>
      </c>
      <c r="T113" s="40">
        <f t="shared" si="16"/>
        <v>0</v>
      </c>
      <c r="U113" s="40">
        <f t="shared" si="17"/>
        <v>0</v>
      </c>
    </row>
    <row r="114" spans="1:21" x14ac:dyDescent="0.25">
      <c r="A114" s="80">
        <f t="shared" si="10"/>
        <v>99</v>
      </c>
      <c r="B114" s="131">
        <f t="shared" si="11"/>
        <v>0</v>
      </c>
      <c r="C114" s="92"/>
      <c r="D114" s="116"/>
      <c r="E114" s="116"/>
      <c r="F114" s="4"/>
      <c r="G114" s="50"/>
      <c r="H114" s="87"/>
      <c r="I114" s="319"/>
      <c r="J114" s="427"/>
      <c r="K114" s="339" t="str">
        <f t="shared" si="14"/>
        <v xml:space="preserve"> </v>
      </c>
      <c r="L114" s="340"/>
      <c r="M114" s="264">
        <f t="shared" si="15"/>
        <v>0</v>
      </c>
      <c r="N114" s="105">
        <f t="shared" si="12"/>
        <v>0</v>
      </c>
      <c r="O114" s="105">
        <f t="shared" si="18"/>
        <v>0</v>
      </c>
      <c r="P114" s="407">
        <f t="shared" si="13"/>
        <v>0</v>
      </c>
      <c r="Q114" s="9"/>
      <c r="S114" s="40">
        <f t="shared" si="19"/>
        <v>0</v>
      </c>
      <c r="T114" s="40">
        <f t="shared" si="16"/>
        <v>0</v>
      </c>
      <c r="U114" s="40">
        <f t="shared" si="17"/>
        <v>0</v>
      </c>
    </row>
    <row r="115" spans="1:21" x14ac:dyDescent="0.25">
      <c r="A115" s="80">
        <f t="shared" si="10"/>
        <v>100</v>
      </c>
      <c r="B115" s="131">
        <f t="shared" si="11"/>
        <v>0</v>
      </c>
      <c r="C115" s="92"/>
      <c r="D115" s="116"/>
      <c r="E115" s="116"/>
      <c r="F115" s="4"/>
      <c r="G115" s="50"/>
      <c r="H115" s="87"/>
      <c r="I115" s="319"/>
      <c r="J115" s="427"/>
      <c r="K115" s="339" t="str">
        <f t="shared" si="14"/>
        <v xml:space="preserve"> </v>
      </c>
      <c r="L115" s="340"/>
      <c r="M115" s="264">
        <f t="shared" si="15"/>
        <v>0</v>
      </c>
      <c r="N115" s="105">
        <f t="shared" si="12"/>
        <v>0</v>
      </c>
      <c r="O115" s="105">
        <f t="shared" si="18"/>
        <v>0</v>
      </c>
      <c r="P115" s="407">
        <f t="shared" si="13"/>
        <v>0</v>
      </c>
      <c r="Q115" s="9"/>
      <c r="S115" s="40">
        <f t="shared" si="19"/>
        <v>0</v>
      </c>
      <c r="T115" s="40">
        <f t="shared" si="16"/>
        <v>0</v>
      </c>
      <c r="U115" s="40">
        <f t="shared" si="17"/>
        <v>0</v>
      </c>
    </row>
    <row r="116" spans="1:21" x14ac:dyDescent="0.25">
      <c r="A116" s="80">
        <f t="shared" si="10"/>
        <v>101</v>
      </c>
      <c r="B116" s="131">
        <f t="shared" si="11"/>
        <v>0</v>
      </c>
      <c r="C116" s="92"/>
      <c r="D116" s="116"/>
      <c r="E116" s="116"/>
      <c r="F116" s="4"/>
      <c r="G116" s="50"/>
      <c r="H116" s="87"/>
      <c r="I116" s="319"/>
      <c r="J116" s="427"/>
      <c r="K116" s="339" t="str">
        <f t="shared" si="14"/>
        <v xml:space="preserve"> </v>
      </c>
      <c r="L116" s="340"/>
      <c r="M116" s="264">
        <f t="shared" si="15"/>
        <v>0</v>
      </c>
      <c r="N116" s="105">
        <f t="shared" si="12"/>
        <v>0</v>
      </c>
      <c r="O116" s="105">
        <f t="shared" si="18"/>
        <v>0</v>
      </c>
      <c r="P116" s="407">
        <f t="shared" si="13"/>
        <v>0</v>
      </c>
      <c r="Q116" s="9"/>
      <c r="S116" s="40">
        <f t="shared" si="19"/>
        <v>0</v>
      </c>
      <c r="T116" s="40">
        <f t="shared" si="16"/>
        <v>0</v>
      </c>
      <c r="U116" s="40">
        <f t="shared" si="17"/>
        <v>0</v>
      </c>
    </row>
    <row r="117" spans="1:21" x14ac:dyDescent="0.25">
      <c r="A117" s="80">
        <f t="shared" si="10"/>
        <v>102</v>
      </c>
      <c r="B117" s="131">
        <f t="shared" si="11"/>
        <v>0</v>
      </c>
      <c r="C117" s="92"/>
      <c r="D117" s="116"/>
      <c r="E117" s="116"/>
      <c r="F117" s="4"/>
      <c r="G117" s="50"/>
      <c r="H117" s="87"/>
      <c r="I117" s="319"/>
      <c r="J117" s="427"/>
      <c r="K117" s="339" t="str">
        <f t="shared" si="14"/>
        <v xml:space="preserve"> </v>
      </c>
      <c r="L117" s="340"/>
      <c r="M117" s="264">
        <f t="shared" si="15"/>
        <v>0</v>
      </c>
      <c r="N117" s="105">
        <f t="shared" si="12"/>
        <v>0</v>
      </c>
      <c r="O117" s="105">
        <f t="shared" si="18"/>
        <v>0</v>
      </c>
      <c r="P117" s="407">
        <f t="shared" si="13"/>
        <v>0</v>
      </c>
      <c r="Q117" s="9"/>
      <c r="S117" s="40">
        <f t="shared" si="19"/>
        <v>0</v>
      </c>
      <c r="T117" s="40">
        <f t="shared" si="16"/>
        <v>0</v>
      </c>
      <c r="U117" s="40">
        <f t="shared" si="17"/>
        <v>0</v>
      </c>
    </row>
    <row r="118" spans="1:21" x14ac:dyDescent="0.25">
      <c r="A118" s="80">
        <f t="shared" si="10"/>
        <v>103</v>
      </c>
      <c r="B118" s="131">
        <f t="shared" si="11"/>
        <v>0</v>
      </c>
      <c r="C118" s="92"/>
      <c r="D118" s="116"/>
      <c r="E118" s="116"/>
      <c r="F118" s="4"/>
      <c r="G118" s="50"/>
      <c r="H118" s="87"/>
      <c r="I118" s="319"/>
      <c r="J118" s="427"/>
      <c r="K118" s="339" t="str">
        <f t="shared" si="14"/>
        <v xml:space="preserve"> </v>
      </c>
      <c r="L118" s="340"/>
      <c r="M118" s="264">
        <f t="shared" si="15"/>
        <v>0</v>
      </c>
      <c r="N118" s="105">
        <f t="shared" si="12"/>
        <v>0</v>
      </c>
      <c r="O118" s="105">
        <f t="shared" si="18"/>
        <v>0</v>
      </c>
      <c r="P118" s="407">
        <f t="shared" si="13"/>
        <v>0</v>
      </c>
      <c r="Q118" s="9"/>
      <c r="S118" s="40">
        <f t="shared" si="19"/>
        <v>0</v>
      </c>
      <c r="T118" s="40">
        <f t="shared" si="16"/>
        <v>0</v>
      </c>
      <c r="U118" s="40">
        <f t="shared" si="17"/>
        <v>0</v>
      </c>
    </row>
    <row r="119" spans="1:21" x14ac:dyDescent="0.25">
      <c r="A119" s="80">
        <f t="shared" si="10"/>
        <v>104</v>
      </c>
      <c r="B119" s="131">
        <f t="shared" si="11"/>
        <v>0</v>
      </c>
      <c r="C119" s="92"/>
      <c r="D119" s="116"/>
      <c r="E119" s="116"/>
      <c r="F119" s="4"/>
      <c r="G119" s="50"/>
      <c r="H119" s="87"/>
      <c r="I119" s="319"/>
      <c r="J119" s="427"/>
      <c r="K119" s="339" t="str">
        <f t="shared" si="14"/>
        <v xml:space="preserve"> </v>
      </c>
      <c r="L119" s="340"/>
      <c r="M119" s="264">
        <f t="shared" si="15"/>
        <v>0</v>
      </c>
      <c r="N119" s="105">
        <f t="shared" si="12"/>
        <v>0</v>
      </c>
      <c r="O119" s="105">
        <f t="shared" si="18"/>
        <v>0</v>
      </c>
      <c r="P119" s="407">
        <f t="shared" si="13"/>
        <v>0</v>
      </c>
      <c r="Q119" s="9"/>
      <c r="S119" s="40">
        <f t="shared" si="19"/>
        <v>0</v>
      </c>
      <c r="T119" s="40">
        <f t="shared" si="16"/>
        <v>0</v>
      </c>
      <c r="U119" s="40">
        <f t="shared" si="17"/>
        <v>0</v>
      </c>
    </row>
    <row r="120" spans="1:21" x14ac:dyDescent="0.25">
      <c r="A120" s="80">
        <f t="shared" si="10"/>
        <v>105</v>
      </c>
      <c r="B120" s="131">
        <f t="shared" si="11"/>
        <v>0</v>
      </c>
      <c r="C120" s="92"/>
      <c r="D120" s="116"/>
      <c r="E120" s="116"/>
      <c r="F120" s="4"/>
      <c r="G120" s="50"/>
      <c r="H120" s="87"/>
      <c r="I120" s="319"/>
      <c r="J120" s="427"/>
      <c r="K120" s="339" t="str">
        <f t="shared" si="14"/>
        <v xml:space="preserve"> </v>
      </c>
      <c r="L120" s="340"/>
      <c r="M120" s="264">
        <f t="shared" si="15"/>
        <v>0</v>
      </c>
      <c r="N120" s="105">
        <f t="shared" si="12"/>
        <v>0</v>
      </c>
      <c r="O120" s="105">
        <f t="shared" si="18"/>
        <v>0</v>
      </c>
      <c r="P120" s="407">
        <f t="shared" si="13"/>
        <v>0</v>
      </c>
      <c r="Q120" s="9"/>
      <c r="S120" s="40">
        <f t="shared" si="19"/>
        <v>0</v>
      </c>
      <c r="T120" s="40">
        <f t="shared" si="16"/>
        <v>0</v>
      </c>
      <c r="U120" s="40">
        <f t="shared" si="17"/>
        <v>0</v>
      </c>
    </row>
    <row r="121" spans="1:21" x14ac:dyDescent="0.25">
      <c r="A121" s="80">
        <f t="shared" si="10"/>
        <v>106</v>
      </c>
      <c r="B121" s="131">
        <f t="shared" si="11"/>
        <v>0</v>
      </c>
      <c r="C121" s="92"/>
      <c r="D121" s="116"/>
      <c r="E121" s="116"/>
      <c r="F121" s="4"/>
      <c r="G121" s="50"/>
      <c r="H121" s="87"/>
      <c r="I121" s="319"/>
      <c r="J121" s="427"/>
      <c r="K121" s="339" t="str">
        <f t="shared" si="14"/>
        <v xml:space="preserve"> </v>
      </c>
      <c r="L121" s="340"/>
      <c r="M121" s="264">
        <f t="shared" si="15"/>
        <v>0</v>
      </c>
      <c r="N121" s="105">
        <f t="shared" si="12"/>
        <v>0</v>
      </c>
      <c r="O121" s="105">
        <f t="shared" si="18"/>
        <v>0</v>
      </c>
      <c r="P121" s="407">
        <f t="shared" si="13"/>
        <v>0</v>
      </c>
      <c r="Q121" s="9"/>
      <c r="S121" s="40">
        <f t="shared" si="19"/>
        <v>0</v>
      </c>
      <c r="T121" s="40">
        <f t="shared" si="16"/>
        <v>0</v>
      </c>
      <c r="U121" s="40">
        <f t="shared" si="17"/>
        <v>0</v>
      </c>
    </row>
    <row r="122" spans="1:21" x14ac:dyDescent="0.25">
      <c r="A122" s="80">
        <f t="shared" si="10"/>
        <v>107</v>
      </c>
      <c r="B122" s="131">
        <f t="shared" si="11"/>
        <v>0</v>
      </c>
      <c r="C122" s="92"/>
      <c r="D122" s="116"/>
      <c r="E122" s="116"/>
      <c r="F122" s="4"/>
      <c r="G122" s="50"/>
      <c r="H122" s="87"/>
      <c r="I122" s="319"/>
      <c r="J122" s="427"/>
      <c r="K122" s="339" t="str">
        <f t="shared" si="14"/>
        <v xml:space="preserve"> </v>
      </c>
      <c r="L122" s="340"/>
      <c r="M122" s="264">
        <f t="shared" si="15"/>
        <v>0</v>
      </c>
      <c r="N122" s="105">
        <f t="shared" si="12"/>
        <v>0</v>
      </c>
      <c r="O122" s="105">
        <f t="shared" si="18"/>
        <v>0</v>
      </c>
      <c r="P122" s="407">
        <f t="shared" si="13"/>
        <v>0</v>
      </c>
      <c r="Q122" s="9"/>
      <c r="S122" s="40">
        <f t="shared" si="19"/>
        <v>0</v>
      </c>
      <c r="T122" s="40">
        <f t="shared" si="16"/>
        <v>0</v>
      </c>
      <c r="U122" s="40">
        <f t="shared" si="17"/>
        <v>0</v>
      </c>
    </row>
    <row r="123" spans="1:21" x14ac:dyDescent="0.25">
      <c r="A123" s="80">
        <f t="shared" si="10"/>
        <v>108</v>
      </c>
      <c r="B123" s="131">
        <f t="shared" si="11"/>
        <v>0</v>
      </c>
      <c r="C123" s="92"/>
      <c r="D123" s="116"/>
      <c r="E123" s="116"/>
      <c r="F123" s="4"/>
      <c r="G123" s="50"/>
      <c r="H123" s="87"/>
      <c r="I123" s="319"/>
      <c r="J123" s="427"/>
      <c r="K123" s="339" t="str">
        <f t="shared" si="14"/>
        <v xml:space="preserve"> </v>
      </c>
      <c r="L123" s="340"/>
      <c r="M123" s="264">
        <f t="shared" si="15"/>
        <v>0</v>
      </c>
      <c r="N123" s="105">
        <f t="shared" si="12"/>
        <v>0</v>
      </c>
      <c r="O123" s="105">
        <f t="shared" si="18"/>
        <v>0</v>
      </c>
      <c r="P123" s="407">
        <f t="shared" si="13"/>
        <v>0</v>
      </c>
      <c r="Q123" s="9"/>
      <c r="S123" s="40">
        <f t="shared" si="19"/>
        <v>0</v>
      </c>
      <c r="T123" s="40">
        <f t="shared" si="16"/>
        <v>0</v>
      </c>
      <c r="U123" s="40">
        <f t="shared" si="17"/>
        <v>0</v>
      </c>
    </row>
    <row r="124" spans="1:21" x14ac:dyDescent="0.25">
      <c r="A124" s="80">
        <f t="shared" si="10"/>
        <v>109</v>
      </c>
      <c r="B124" s="131">
        <f t="shared" si="11"/>
        <v>0</v>
      </c>
      <c r="C124" s="92"/>
      <c r="D124" s="116"/>
      <c r="E124" s="116"/>
      <c r="F124" s="4"/>
      <c r="G124" s="50"/>
      <c r="H124" s="87"/>
      <c r="I124" s="319"/>
      <c r="J124" s="427"/>
      <c r="K124" s="339" t="str">
        <f t="shared" si="14"/>
        <v xml:space="preserve"> </v>
      </c>
      <c r="L124" s="340"/>
      <c r="M124" s="264">
        <f t="shared" si="15"/>
        <v>0</v>
      </c>
      <c r="N124" s="105">
        <f t="shared" si="12"/>
        <v>0</v>
      </c>
      <c r="O124" s="105">
        <f t="shared" si="18"/>
        <v>0</v>
      </c>
      <c r="P124" s="407">
        <f t="shared" si="13"/>
        <v>0</v>
      </c>
      <c r="Q124" s="9"/>
      <c r="S124" s="40">
        <f t="shared" si="19"/>
        <v>0</v>
      </c>
      <c r="T124" s="40">
        <f t="shared" si="16"/>
        <v>0</v>
      </c>
      <c r="U124" s="40">
        <f t="shared" si="17"/>
        <v>0</v>
      </c>
    </row>
    <row r="125" spans="1:21" x14ac:dyDescent="0.25">
      <c r="A125" s="80">
        <f t="shared" si="10"/>
        <v>110</v>
      </c>
      <c r="B125" s="131">
        <f t="shared" si="11"/>
        <v>0</v>
      </c>
      <c r="C125" s="92"/>
      <c r="D125" s="116"/>
      <c r="E125" s="116"/>
      <c r="F125" s="4"/>
      <c r="G125" s="50"/>
      <c r="H125" s="87"/>
      <c r="I125" s="319"/>
      <c r="J125" s="427"/>
      <c r="K125" s="339" t="str">
        <f t="shared" si="14"/>
        <v xml:space="preserve"> </v>
      </c>
      <c r="L125" s="340"/>
      <c r="M125" s="264">
        <f t="shared" si="15"/>
        <v>0</v>
      </c>
      <c r="N125" s="105">
        <f t="shared" si="12"/>
        <v>0</v>
      </c>
      <c r="O125" s="105">
        <f t="shared" si="18"/>
        <v>0</v>
      </c>
      <c r="P125" s="407">
        <f t="shared" si="13"/>
        <v>0</v>
      </c>
      <c r="Q125" s="9"/>
      <c r="S125" s="40">
        <f t="shared" si="19"/>
        <v>0</v>
      </c>
      <c r="T125" s="40">
        <f t="shared" si="16"/>
        <v>0</v>
      </c>
      <c r="U125" s="40">
        <f t="shared" si="17"/>
        <v>0</v>
      </c>
    </row>
    <row r="126" spans="1:21" x14ac:dyDescent="0.25">
      <c r="A126" s="80">
        <f t="shared" si="10"/>
        <v>111</v>
      </c>
      <c r="B126" s="131">
        <f t="shared" si="11"/>
        <v>0</v>
      </c>
      <c r="C126" s="92"/>
      <c r="D126" s="116"/>
      <c r="E126" s="116"/>
      <c r="F126" s="4"/>
      <c r="G126" s="50"/>
      <c r="H126" s="87"/>
      <c r="I126" s="319"/>
      <c r="J126" s="427"/>
      <c r="K126" s="339" t="str">
        <f t="shared" si="14"/>
        <v xml:space="preserve"> </v>
      </c>
      <c r="L126" s="340"/>
      <c r="M126" s="264">
        <f t="shared" si="15"/>
        <v>0</v>
      </c>
      <c r="N126" s="105">
        <f t="shared" si="12"/>
        <v>0</v>
      </c>
      <c r="O126" s="105">
        <f t="shared" si="18"/>
        <v>0</v>
      </c>
      <c r="P126" s="407">
        <f t="shared" si="13"/>
        <v>0</v>
      </c>
      <c r="Q126" s="9"/>
      <c r="S126" s="40">
        <f t="shared" si="19"/>
        <v>0</v>
      </c>
      <c r="T126" s="40">
        <f t="shared" si="16"/>
        <v>0</v>
      </c>
      <c r="U126" s="40">
        <f t="shared" si="17"/>
        <v>0</v>
      </c>
    </row>
    <row r="127" spans="1:21" x14ac:dyDescent="0.25">
      <c r="A127" s="80">
        <f t="shared" si="10"/>
        <v>112</v>
      </c>
      <c r="B127" s="131">
        <f t="shared" si="11"/>
        <v>0</v>
      </c>
      <c r="C127" s="92"/>
      <c r="D127" s="116"/>
      <c r="E127" s="116"/>
      <c r="F127" s="4"/>
      <c r="G127" s="50"/>
      <c r="H127" s="87"/>
      <c r="I127" s="319"/>
      <c r="J127" s="427"/>
      <c r="K127" s="339" t="str">
        <f t="shared" si="14"/>
        <v xml:space="preserve"> </v>
      </c>
      <c r="L127" s="340"/>
      <c r="M127" s="264">
        <f t="shared" si="15"/>
        <v>0</v>
      </c>
      <c r="N127" s="105">
        <f t="shared" si="12"/>
        <v>0</v>
      </c>
      <c r="O127" s="105">
        <f t="shared" si="18"/>
        <v>0</v>
      </c>
      <c r="P127" s="407">
        <f t="shared" si="13"/>
        <v>0</v>
      </c>
      <c r="Q127" s="9"/>
      <c r="S127" s="40">
        <f t="shared" si="19"/>
        <v>0</v>
      </c>
      <c r="T127" s="40">
        <f t="shared" si="16"/>
        <v>0</v>
      </c>
      <c r="U127" s="40">
        <f t="shared" si="17"/>
        <v>0</v>
      </c>
    </row>
    <row r="128" spans="1:21" x14ac:dyDescent="0.25">
      <c r="A128" s="80">
        <f t="shared" si="10"/>
        <v>113</v>
      </c>
      <c r="B128" s="131">
        <f t="shared" si="11"/>
        <v>0</v>
      </c>
      <c r="C128" s="92"/>
      <c r="D128" s="116"/>
      <c r="E128" s="116"/>
      <c r="F128" s="4"/>
      <c r="G128" s="50"/>
      <c r="H128" s="87"/>
      <c r="I128" s="319"/>
      <c r="J128" s="427"/>
      <c r="K128" s="339" t="str">
        <f t="shared" si="14"/>
        <v xml:space="preserve"> </v>
      </c>
      <c r="L128" s="340"/>
      <c r="M128" s="264">
        <f t="shared" si="15"/>
        <v>0</v>
      </c>
      <c r="N128" s="105">
        <f t="shared" si="12"/>
        <v>0</v>
      </c>
      <c r="O128" s="105">
        <f t="shared" si="18"/>
        <v>0</v>
      </c>
      <c r="P128" s="407">
        <f t="shared" si="13"/>
        <v>0</v>
      </c>
      <c r="Q128" s="9"/>
      <c r="S128" s="40">
        <f t="shared" si="19"/>
        <v>0</v>
      </c>
      <c r="T128" s="40">
        <f t="shared" si="16"/>
        <v>0</v>
      </c>
      <c r="U128" s="40">
        <f t="shared" si="17"/>
        <v>0</v>
      </c>
    </row>
    <row r="129" spans="1:21" x14ac:dyDescent="0.25">
      <c r="A129" s="80">
        <f t="shared" si="10"/>
        <v>114</v>
      </c>
      <c r="B129" s="131">
        <f t="shared" si="11"/>
        <v>0</v>
      </c>
      <c r="C129" s="92"/>
      <c r="D129" s="116"/>
      <c r="E129" s="116"/>
      <c r="F129" s="4"/>
      <c r="G129" s="50"/>
      <c r="H129" s="87"/>
      <c r="I129" s="319"/>
      <c r="J129" s="427"/>
      <c r="K129" s="339" t="str">
        <f t="shared" si="14"/>
        <v xml:space="preserve"> </v>
      </c>
      <c r="L129" s="340"/>
      <c r="M129" s="264">
        <f t="shared" si="15"/>
        <v>0</v>
      </c>
      <c r="N129" s="105">
        <f t="shared" si="12"/>
        <v>0</v>
      </c>
      <c r="O129" s="105">
        <f t="shared" si="18"/>
        <v>0</v>
      </c>
      <c r="P129" s="407">
        <f t="shared" si="13"/>
        <v>0</v>
      </c>
      <c r="Q129" s="9"/>
      <c r="S129" s="40">
        <f t="shared" si="19"/>
        <v>0</v>
      </c>
      <c r="T129" s="40">
        <f t="shared" si="16"/>
        <v>0</v>
      </c>
      <c r="U129" s="40">
        <f t="shared" si="17"/>
        <v>0</v>
      </c>
    </row>
    <row r="130" spans="1:21" x14ac:dyDescent="0.25">
      <c r="A130" s="80">
        <f t="shared" si="10"/>
        <v>115</v>
      </c>
      <c r="B130" s="131">
        <f t="shared" si="11"/>
        <v>0</v>
      </c>
      <c r="C130" s="92"/>
      <c r="D130" s="116"/>
      <c r="E130" s="116"/>
      <c r="F130" s="4"/>
      <c r="G130" s="50"/>
      <c r="H130" s="87"/>
      <c r="I130" s="319"/>
      <c r="J130" s="427"/>
      <c r="K130" s="339" t="str">
        <f t="shared" si="14"/>
        <v xml:space="preserve"> </v>
      </c>
      <c r="L130" s="340"/>
      <c r="M130" s="264">
        <f t="shared" si="15"/>
        <v>0</v>
      </c>
      <c r="N130" s="105">
        <f t="shared" si="12"/>
        <v>0</v>
      </c>
      <c r="O130" s="105">
        <f t="shared" si="18"/>
        <v>0</v>
      </c>
      <c r="P130" s="407">
        <f t="shared" si="13"/>
        <v>0</v>
      </c>
      <c r="Q130" s="9"/>
      <c r="S130" s="40">
        <f t="shared" si="19"/>
        <v>0</v>
      </c>
      <c r="T130" s="40">
        <f t="shared" si="16"/>
        <v>0</v>
      </c>
      <c r="U130" s="40">
        <f t="shared" si="17"/>
        <v>0</v>
      </c>
    </row>
    <row r="131" spans="1:21" x14ac:dyDescent="0.25">
      <c r="A131" s="80">
        <f t="shared" si="10"/>
        <v>116</v>
      </c>
      <c r="B131" s="131">
        <f t="shared" si="11"/>
        <v>0</v>
      </c>
      <c r="C131" s="92"/>
      <c r="D131" s="116"/>
      <c r="E131" s="116"/>
      <c r="F131" s="4"/>
      <c r="G131" s="50"/>
      <c r="H131" s="87"/>
      <c r="I131" s="319"/>
      <c r="J131" s="427"/>
      <c r="K131" s="339" t="str">
        <f t="shared" si="14"/>
        <v xml:space="preserve"> </v>
      </c>
      <c r="L131" s="340"/>
      <c r="M131" s="264">
        <f t="shared" si="15"/>
        <v>0</v>
      </c>
      <c r="N131" s="105">
        <f t="shared" si="12"/>
        <v>0</v>
      </c>
      <c r="O131" s="105">
        <f t="shared" si="18"/>
        <v>0</v>
      </c>
      <c r="P131" s="407">
        <f t="shared" si="13"/>
        <v>0</v>
      </c>
      <c r="Q131" s="9"/>
      <c r="S131" s="40">
        <f t="shared" si="19"/>
        <v>0</v>
      </c>
      <c r="T131" s="40">
        <f t="shared" si="16"/>
        <v>0</v>
      </c>
      <c r="U131" s="40">
        <f t="shared" si="17"/>
        <v>0</v>
      </c>
    </row>
    <row r="132" spans="1:21" x14ac:dyDescent="0.25">
      <c r="A132" s="80">
        <f t="shared" si="10"/>
        <v>117</v>
      </c>
      <c r="B132" s="131">
        <f t="shared" si="11"/>
        <v>0</v>
      </c>
      <c r="C132" s="92"/>
      <c r="D132" s="116"/>
      <c r="E132" s="116"/>
      <c r="F132" s="4"/>
      <c r="G132" s="50"/>
      <c r="H132" s="87"/>
      <c r="I132" s="319"/>
      <c r="J132" s="427"/>
      <c r="K132" s="339" t="str">
        <f t="shared" si="14"/>
        <v xml:space="preserve"> </v>
      </c>
      <c r="L132" s="340"/>
      <c r="M132" s="264">
        <f t="shared" si="15"/>
        <v>0</v>
      </c>
      <c r="N132" s="105">
        <f t="shared" si="12"/>
        <v>0</v>
      </c>
      <c r="O132" s="105">
        <f t="shared" si="18"/>
        <v>0</v>
      </c>
      <c r="P132" s="407">
        <f t="shared" si="13"/>
        <v>0</v>
      </c>
      <c r="Q132" s="9"/>
      <c r="S132" s="40">
        <f t="shared" si="19"/>
        <v>0</v>
      </c>
      <c r="T132" s="40">
        <f t="shared" si="16"/>
        <v>0</v>
      </c>
      <c r="U132" s="40">
        <f t="shared" si="17"/>
        <v>0</v>
      </c>
    </row>
    <row r="133" spans="1:21" x14ac:dyDescent="0.25">
      <c r="A133" s="80">
        <f t="shared" si="10"/>
        <v>118</v>
      </c>
      <c r="B133" s="131">
        <f t="shared" si="11"/>
        <v>0</v>
      </c>
      <c r="C133" s="92"/>
      <c r="D133" s="116"/>
      <c r="E133" s="116"/>
      <c r="F133" s="4"/>
      <c r="G133" s="50"/>
      <c r="H133" s="87"/>
      <c r="I133" s="319"/>
      <c r="J133" s="427"/>
      <c r="K133" s="339" t="str">
        <f t="shared" si="14"/>
        <v xml:space="preserve"> </v>
      </c>
      <c r="L133" s="340"/>
      <c r="M133" s="264">
        <f t="shared" si="15"/>
        <v>0</v>
      </c>
      <c r="N133" s="105">
        <f t="shared" si="12"/>
        <v>0</v>
      </c>
      <c r="O133" s="105">
        <f t="shared" si="18"/>
        <v>0</v>
      </c>
      <c r="P133" s="407">
        <f t="shared" si="13"/>
        <v>0</v>
      </c>
      <c r="Q133" s="9"/>
      <c r="S133" s="40">
        <f t="shared" si="19"/>
        <v>0</v>
      </c>
      <c r="T133" s="40">
        <f t="shared" si="16"/>
        <v>0</v>
      </c>
      <c r="U133" s="40">
        <f t="shared" si="17"/>
        <v>0</v>
      </c>
    </row>
    <row r="134" spans="1:21" x14ac:dyDescent="0.25">
      <c r="A134" s="80">
        <f t="shared" si="10"/>
        <v>119</v>
      </c>
      <c r="B134" s="131">
        <f t="shared" si="11"/>
        <v>0</v>
      </c>
      <c r="C134" s="92"/>
      <c r="D134" s="116"/>
      <c r="E134" s="116"/>
      <c r="F134" s="4"/>
      <c r="G134" s="50"/>
      <c r="H134" s="87"/>
      <c r="I134" s="319"/>
      <c r="J134" s="427"/>
      <c r="K134" s="339" t="str">
        <f t="shared" si="14"/>
        <v xml:space="preserve"> </v>
      </c>
      <c r="L134" s="340"/>
      <c r="M134" s="264">
        <f t="shared" si="15"/>
        <v>0</v>
      </c>
      <c r="N134" s="105">
        <f t="shared" si="12"/>
        <v>0</v>
      </c>
      <c r="O134" s="105">
        <f t="shared" si="18"/>
        <v>0</v>
      </c>
      <c r="P134" s="407">
        <f t="shared" si="13"/>
        <v>0</v>
      </c>
      <c r="Q134" s="9"/>
      <c r="S134" s="40">
        <f t="shared" si="19"/>
        <v>0</v>
      </c>
      <c r="T134" s="40">
        <f t="shared" si="16"/>
        <v>0</v>
      </c>
      <c r="U134" s="40">
        <f t="shared" si="17"/>
        <v>0</v>
      </c>
    </row>
    <row r="135" spans="1:21" x14ac:dyDescent="0.25">
      <c r="A135" s="80">
        <f t="shared" si="10"/>
        <v>120</v>
      </c>
      <c r="B135" s="131">
        <f t="shared" si="11"/>
        <v>0</v>
      </c>
      <c r="C135" s="92"/>
      <c r="D135" s="116"/>
      <c r="E135" s="116"/>
      <c r="F135" s="4"/>
      <c r="G135" s="50"/>
      <c r="H135" s="87"/>
      <c r="I135" s="319"/>
      <c r="J135" s="427"/>
      <c r="K135" s="339" t="str">
        <f t="shared" si="14"/>
        <v xml:space="preserve"> </v>
      </c>
      <c r="L135" s="340"/>
      <c r="M135" s="264">
        <f t="shared" si="15"/>
        <v>0</v>
      </c>
      <c r="N135" s="105">
        <f t="shared" si="12"/>
        <v>0</v>
      </c>
      <c r="O135" s="105">
        <f t="shared" si="18"/>
        <v>0</v>
      </c>
      <c r="P135" s="407">
        <f t="shared" si="13"/>
        <v>0</v>
      </c>
      <c r="Q135" s="9"/>
      <c r="S135" s="40">
        <f t="shared" si="19"/>
        <v>0</v>
      </c>
      <c r="T135" s="40">
        <f t="shared" si="16"/>
        <v>0</v>
      </c>
      <c r="U135" s="40">
        <f t="shared" si="17"/>
        <v>0</v>
      </c>
    </row>
    <row r="136" spans="1:21" x14ac:dyDescent="0.25">
      <c r="A136" s="80">
        <f t="shared" si="10"/>
        <v>121</v>
      </c>
      <c r="B136" s="131">
        <f t="shared" si="11"/>
        <v>0</v>
      </c>
      <c r="C136" s="92"/>
      <c r="D136" s="116"/>
      <c r="E136" s="116"/>
      <c r="F136" s="4"/>
      <c r="G136" s="50"/>
      <c r="H136" s="87"/>
      <c r="I136" s="319"/>
      <c r="J136" s="427"/>
      <c r="K136" s="339" t="str">
        <f t="shared" si="14"/>
        <v xml:space="preserve"> </v>
      </c>
      <c r="L136" s="340"/>
      <c r="M136" s="264">
        <f t="shared" si="15"/>
        <v>0</v>
      </c>
      <c r="N136" s="105">
        <f t="shared" si="12"/>
        <v>0</v>
      </c>
      <c r="O136" s="105">
        <f t="shared" si="18"/>
        <v>0</v>
      </c>
      <c r="P136" s="407">
        <f t="shared" si="13"/>
        <v>0</v>
      </c>
      <c r="Q136" s="9"/>
      <c r="S136" s="40">
        <f t="shared" si="19"/>
        <v>0</v>
      </c>
      <c r="T136" s="40">
        <f t="shared" si="16"/>
        <v>0</v>
      </c>
      <c r="U136" s="40">
        <f t="shared" si="17"/>
        <v>0</v>
      </c>
    </row>
    <row r="137" spans="1:21" x14ac:dyDescent="0.25">
      <c r="A137" s="80">
        <f t="shared" si="10"/>
        <v>122</v>
      </c>
      <c r="B137" s="131">
        <f t="shared" si="11"/>
        <v>0</v>
      </c>
      <c r="C137" s="92"/>
      <c r="D137" s="116"/>
      <c r="E137" s="116"/>
      <c r="F137" s="4"/>
      <c r="G137" s="50"/>
      <c r="H137" s="87"/>
      <c r="I137" s="319"/>
      <c r="J137" s="427"/>
      <c r="K137" s="339" t="str">
        <f t="shared" si="14"/>
        <v xml:space="preserve"> </v>
      </c>
      <c r="L137" s="340"/>
      <c r="M137" s="264">
        <f t="shared" si="15"/>
        <v>0</v>
      </c>
      <c r="N137" s="105">
        <f t="shared" si="12"/>
        <v>0</v>
      </c>
      <c r="O137" s="105">
        <f t="shared" si="18"/>
        <v>0</v>
      </c>
      <c r="P137" s="407">
        <f t="shared" si="13"/>
        <v>0</v>
      </c>
      <c r="Q137" s="9"/>
      <c r="S137" s="40">
        <f t="shared" si="19"/>
        <v>0</v>
      </c>
      <c r="T137" s="40">
        <f t="shared" si="16"/>
        <v>0</v>
      </c>
      <c r="U137" s="40">
        <f t="shared" si="17"/>
        <v>0</v>
      </c>
    </row>
    <row r="138" spans="1:21" x14ac:dyDescent="0.25">
      <c r="A138" s="80">
        <f t="shared" si="10"/>
        <v>123</v>
      </c>
      <c r="B138" s="131">
        <f t="shared" si="11"/>
        <v>0</v>
      </c>
      <c r="C138" s="92"/>
      <c r="D138" s="116"/>
      <c r="E138" s="116"/>
      <c r="F138" s="4"/>
      <c r="G138" s="50"/>
      <c r="H138" s="87"/>
      <c r="I138" s="319"/>
      <c r="J138" s="427"/>
      <c r="K138" s="339" t="str">
        <f t="shared" si="14"/>
        <v xml:space="preserve"> </v>
      </c>
      <c r="L138" s="340"/>
      <c r="M138" s="264">
        <f t="shared" si="15"/>
        <v>0</v>
      </c>
      <c r="N138" s="105">
        <f t="shared" si="12"/>
        <v>0</v>
      </c>
      <c r="O138" s="105">
        <f t="shared" si="18"/>
        <v>0</v>
      </c>
      <c r="P138" s="407">
        <f t="shared" si="13"/>
        <v>0</v>
      </c>
      <c r="Q138" s="9"/>
      <c r="S138" s="40">
        <f t="shared" si="19"/>
        <v>0</v>
      </c>
      <c r="T138" s="40">
        <f t="shared" si="16"/>
        <v>0</v>
      </c>
      <c r="U138" s="40">
        <f t="shared" si="17"/>
        <v>0</v>
      </c>
    </row>
    <row r="139" spans="1:21" x14ac:dyDescent="0.25">
      <c r="A139" s="80">
        <f t="shared" si="10"/>
        <v>124</v>
      </c>
      <c r="B139" s="131">
        <f t="shared" si="11"/>
        <v>0</v>
      </c>
      <c r="C139" s="92"/>
      <c r="D139" s="116"/>
      <c r="E139" s="116"/>
      <c r="F139" s="4"/>
      <c r="G139" s="50"/>
      <c r="H139" s="87"/>
      <c r="I139" s="319"/>
      <c r="J139" s="427"/>
      <c r="K139" s="339" t="str">
        <f t="shared" si="14"/>
        <v xml:space="preserve"> </v>
      </c>
      <c r="L139" s="340"/>
      <c r="M139" s="264">
        <f t="shared" si="15"/>
        <v>0</v>
      </c>
      <c r="N139" s="105">
        <f t="shared" si="12"/>
        <v>0</v>
      </c>
      <c r="O139" s="105">
        <f t="shared" si="18"/>
        <v>0</v>
      </c>
      <c r="P139" s="407">
        <f t="shared" si="13"/>
        <v>0</v>
      </c>
      <c r="Q139" s="9"/>
      <c r="S139" s="40">
        <f t="shared" si="19"/>
        <v>0</v>
      </c>
      <c r="T139" s="40">
        <f t="shared" si="16"/>
        <v>0</v>
      </c>
      <c r="U139" s="40">
        <f t="shared" si="17"/>
        <v>0</v>
      </c>
    </row>
    <row r="140" spans="1:21" x14ac:dyDescent="0.25">
      <c r="A140" s="80">
        <f t="shared" si="10"/>
        <v>125</v>
      </c>
      <c r="B140" s="131">
        <f t="shared" si="11"/>
        <v>0</v>
      </c>
      <c r="C140" s="92"/>
      <c r="D140" s="116"/>
      <c r="E140" s="116"/>
      <c r="F140" s="4"/>
      <c r="G140" s="50"/>
      <c r="H140" s="87"/>
      <c r="I140" s="319"/>
      <c r="J140" s="427"/>
      <c r="K140" s="339" t="str">
        <f t="shared" si="14"/>
        <v xml:space="preserve"> </v>
      </c>
      <c r="L140" s="340"/>
      <c r="M140" s="264">
        <f t="shared" si="15"/>
        <v>0</v>
      </c>
      <c r="N140" s="105">
        <f t="shared" si="12"/>
        <v>0</v>
      </c>
      <c r="O140" s="105">
        <f t="shared" si="18"/>
        <v>0</v>
      </c>
      <c r="P140" s="407">
        <f t="shared" si="13"/>
        <v>0</v>
      </c>
      <c r="Q140" s="9"/>
      <c r="S140" s="40">
        <f t="shared" si="19"/>
        <v>0</v>
      </c>
      <c r="T140" s="40">
        <f t="shared" si="16"/>
        <v>0</v>
      </c>
      <c r="U140" s="40">
        <f t="shared" si="17"/>
        <v>0</v>
      </c>
    </row>
    <row r="141" spans="1:21" x14ac:dyDescent="0.25">
      <c r="A141" s="80">
        <f t="shared" si="10"/>
        <v>126</v>
      </c>
      <c r="B141" s="131">
        <f t="shared" si="11"/>
        <v>0</v>
      </c>
      <c r="C141" s="92"/>
      <c r="D141" s="116"/>
      <c r="E141" s="116"/>
      <c r="F141" s="4"/>
      <c r="G141" s="50"/>
      <c r="H141" s="87"/>
      <c r="I141" s="319"/>
      <c r="J141" s="427"/>
      <c r="K141" s="339" t="str">
        <f t="shared" si="14"/>
        <v xml:space="preserve"> </v>
      </c>
      <c r="L141" s="340"/>
      <c r="M141" s="264">
        <f t="shared" si="15"/>
        <v>0</v>
      </c>
      <c r="N141" s="105">
        <f t="shared" si="12"/>
        <v>0</v>
      </c>
      <c r="O141" s="105">
        <f t="shared" si="18"/>
        <v>0</v>
      </c>
      <c r="P141" s="407">
        <f t="shared" si="13"/>
        <v>0</v>
      </c>
      <c r="Q141" s="9"/>
      <c r="S141" s="40">
        <f t="shared" si="19"/>
        <v>0</v>
      </c>
      <c r="T141" s="40">
        <f t="shared" si="16"/>
        <v>0</v>
      </c>
      <c r="U141" s="40">
        <f t="shared" si="17"/>
        <v>0</v>
      </c>
    </row>
    <row r="142" spans="1:21" x14ac:dyDescent="0.25">
      <c r="A142" s="80">
        <f t="shared" si="10"/>
        <v>127</v>
      </c>
      <c r="B142" s="131">
        <f t="shared" si="11"/>
        <v>0</v>
      </c>
      <c r="C142" s="92"/>
      <c r="D142" s="116"/>
      <c r="E142" s="116"/>
      <c r="F142" s="4"/>
      <c r="G142" s="50"/>
      <c r="H142" s="87"/>
      <c r="I142" s="319"/>
      <c r="J142" s="427"/>
      <c r="K142" s="339" t="str">
        <f t="shared" si="14"/>
        <v xml:space="preserve"> </v>
      </c>
      <c r="L142" s="340"/>
      <c r="M142" s="264">
        <f t="shared" si="15"/>
        <v>0</v>
      </c>
      <c r="N142" s="105">
        <f t="shared" si="12"/>
        <v>0</v>
      </c>
      <c r="O142" s="105">
        <f t="shared" si="18"/>
        <v>0</v>
      </c>
      <c r="P142" s="407">
        <f t="shared" si="13"/>
        <v>0</v>
      </c>
      <c r="Q142" s="9"/>
      <c r="S142" s="40">
        <f t="shared" si="19"/>
        <v>0</v>
      </c>
      <c r="T142" s="40">
        <f t="shared" si="16"/>
        <v>0</v>
      </c>
      <c r="U142" s="40">
        <f t="shared" si="17"/>
        <v>0</v>
      </c>
    </row>
    <row r="143" spans="1:21" x14ac:dyDescent="0.25">
      <c r="A143" s="80">
        <f t="shared" si="10"/>
        <v>128</v>
      </c>
      <c r="B143" s="131">
        <f t="shared" si="11"/>
        <v>0</v>
      </c>
      <c r="C143" s="92"/>
      <c r="D143" s="116"/>
      <c r="E143" s="116"/>
      <c r="F143" s="4"/>
      <c r="G143" s="50"/>
      <c r="H143" s="87"/>
      <c r="I143" s="319"/>
      <c r="J143" s="427"/>
      <c r="K143" s="339" t="str">
        <f t="shared" si="14"/>
        <v xml:space="preserve"> </v>
      </c>
      <c r="L143" s="340"/>
      <c r="M143" s="264">
        <f t="shared" si="15"/>
        <v>0</v>
      </c>
      <c r="N143" s="105">
        <f t="shared" si="12"/>
        <v>0</v>
      </c>
      <c r="O143" s="105">
        <f t="shared" si="18"/>
        <v>0</v>
      </c>
      <c r="P143" s="407">
        <f t="shared" si="13"/>
        <v>0</v>
      </c>
      <c r="Q143" s="9"/>
      <c r="S143" s="40">
        <f t="shared" si="19"/>
        <v>0</v>
      </c>
      <c r="T143" s="40">
        <f t="shared" si="16"/>
        <v>0</v>
      </c>
      <c r="U143" s="40">
        <f t="shared" si="17"/>
        <v>0</v>
      </c>
    </row>
    <row r="144" spans="1:21" x14ac:dyDescent="0.25">
      <c r="A144" s="80">
        <f t="shared" si="10"/>
        <v>129</v>
      </c>
      <c r="B144" s="131">
        <f t="shared" ref="B144:B207" si="20">IF(ISBLANK(E144),0,VLOOKUP(TRIM(E144),AllVarieties,4,FALSE))</f>
        <v>0</v>
      </c>
      <c r="C144" s="92"/>
      <c r="D144" s="116"/>
      <c r="E144" s="116"/>
      <c r="F144" s="4"/>
      <c r="G144" s="50"/>
      <c r="H144" s="87"/>
      <c r="I144" s="319"/>
      <c r="J144" s="427"/>
      <c r="K144" s="339" t="str">
        <f t="shared" si="14"/>
        <v xml:space="preserve"> </v>
      </c>
      <c r="L144" s="340"/>
      <c r="M144" s="264">
        <f t="shared" si="15"/>
        <v>0</v>
      </c>
      <c r="N144" s="105">
        <f t="shared" ref="N144:N207" si="21">IF(F144&lt;1,0,IF(F144&gt;17,0,VLOOKUP(VALUE(B144),T10Value,VALUE(F144)+1,FALSE)))</f>
        <v>0</v>
      </c>
      <c r="O144" s="105">
        <f t="shared" si="18"/>
        <v>0</v>
      </c>
      <c r="P144" s="407">
        <f t="shared" ref="P144:P207" si="22">+O144*PDArate</f>
        <v>0</v>
      </c>
      <c r="Q144" s="9"/>
      <c r="S144" s="40">
        <f t="shared" si="19"/>
        <v>0</v>
      </c>
      <c r="T144" s="40">
        <f t="shared" si="16"/>
        <v>0</v>
      </c>
      <c r="U144" s="40">
        <f t="shared" si="17"/>
        <v>0</v>
      </c>
    </row>
    <row r="145" spans="1:21" x14ac:dyDescent="0.25">
      <c r="A145" s="80">
        <f t="shared" si="10"/>
        <v>130</v>
      </c>
      <c r="B145" s="131">
        <f t="shared" si="20"/>
        <v>0</v>
      </c>
      <c r="C145" s="92"/>
      <c r="D145" s="116"/>
      <c r="E145" s="116"/>
      <c r="F145" s="4"/>
      <c r="G145" s="50"/>
      <c r="H145" s="87"/>
      <c r="I145" s="319"/>
      <c r="J145" s="427"/>
      <c r="K145" s="339" t="str">
        <f t="shared" ref="K145:K208" si="23">IF(+I145 +J145 =1, " ", IF(+I145+J145=0,IF(G145&gt;0, "Grown by you.", " "),"ERROR "))</f>
        <v xml:space="preserve"> </v>
      </c>
      <c r="L145" s="340"/>
      <c r="M145" s="264">
        <f t="shared" ref="M145:M208" si="24">IF(+I145+J145=0,IF(G145&gt;0, +G145, 0),0)</f>
        <v>0</v>
      </c>
      <c r="N145" s="105">
        <f t="shared" si="21"/>
        <v>0</v>
      </c>
      <c r="O145" s="105">
        <f t="shared" si="18"/>
        <v>0</v>
      </c>
      <c r="P145" s="407">
        <f t="shared" si="22"/>
        <v>0</v>
      </c>
      <c r="Q145" s="9"/>
      <c r="S145" s="40">
        <f t="shared" si="19"/>
        <v>0</v>
      </c>
      <c r="T145" s="40">
        <f t="shared" ref="T145:T208" si="25">IF(ISNA(+B145),1,0)</f>
        <v>0</v>
      </c>
      <c r="U145" s="40">
        <f t="shared" ref="U145:U208" si="26">IF(ISERR(+B145),1,0)</f>
        <v>0</v>
      </c>
    </row>
    <row r="146" spans="1:21" x14ac:dyDescent="0.25">
      <c r="A146" s="80">
        <f t="shared" si="10"/>
        <v>131</v>
      </c>
      <c r="B146" s="131">
        <f t="shared" si="20"/>
        <v>0</v>
      </c>
      <c r="C146" s="92"/>
      <c r="D146" s="116"/>
      <c r="E146" s="116"/>
      <c r="F146" s="4"/>
      <c r="G146" s="50"/>
      <c r="H146" s="87"/>
      <c r="I146" s="319"/>
      <c r="J146" s="427"/>
      <c r="K146" s="339" t="str">
        <f t="shared" si="23"/>
        <v xml:space="preserve"> </v>
      </c>
      <c r="L146" s="340"/>
      <c r="M146" s="264">
        <f t="shared" si="24"/>
        <v>0</v>
      </c>
      <c r="N146" s="105">
        <f t="shared" si="21"/>
        <v>0</v>
      </c>
      <c r="O146" s="105">
        <f t="shared" ref="O146:O209" si="27">ROUND(+M146,1)*N146</f>
        <v>0</v>
      </c>
      <c r="P146" s="407">
        <f t="shared" si="22"/>
        <v>0</v>
      </c>
      <c r="Q146" s="9"/>
      <c r="S146" s="40">
        <f t="shared" ref="S146:S209" si="28">IF(M146&gt;0,IF(O146&lt;=0,1,0),0)</f>
        <v>0</v>
      </c>
      <c r="T146" s="40">
        <f t="shared" si="25"/>
        <v>0</v>
      </c>
      <c r="U146" s="40">
        <f t="shared" si="26"/>
        <v>0</v>
      </c>
    </row>
    <row r="147" spans="1:21" x14ac:dyDescent="0.25">
      <c r="A147" s="80">
        <f t="shared" si="10"/>
        <v>132</v>
      </c>
      <c r="B147" s="131">
        <f t="shared" si="20"/>
        <v>0</v>
      </c>
      <c r="C147" s="92"/>
      <c r="D147" s="116"/>
      <c r="E147" s="116"/>
      <c r="F147" s="4"/>
      <c r="G147" s="50"/>
      <c r="H147" s="87"/>
      <c r="I147" s="319"/>
      <c r="J147" s="427"/>
      <c r="K147" s="339" t="str">
        <f t="shared" si="23"/>
        <v xml:space="preserve"> </v>
      </c>
      <c r="L147" s="340"/>
      <c r="M147" s="264">
        <f t="shared" si="24"/>
        <v>0</v>
      </c>
      <c r="N147" s="105">
        <f t="shared" si="21"/>
        <v>0</v>
      </c>
      <c r="O147" s="105">
        <f t="shared" si="27"/>
        <v>0</v>
      </c>
      <c r="P147" s="407">
        <f t="shared" si="22"/>
        <v>0</v>
      </c>
      <c r="Q147" s="9"/>
      <c r="S147" s="40">
        <f t="shared" si="28"/>
        <v>0</v>
      </c>
      <c r="T147" s="40">
        <f t="shared" si="25"/>
        <v>0</v>
      </c>
      <c r="U147" s="40">
        <f t="shared" si="26"/>
        <v>0</v>
      </c>
    </row>
    <row r="148" spans="1:21" x14ac:dyDescent="0.25">
      <c r="A148" s="80">
        <f t="shared" si="10"/>
        <v>133</v>
      </c>
      <c r="B148" s="131">
        <f t="shared" si="20"/>
        <v>0</v>
      </c>
      <c r="C148" s="92"/>
      <c r="D148" s="116"/>
      <c r="E148" s="116"/>
      <c r="F148" s="4"/>
      <c r="G148" s="50"/>
      <c r="H148" s="87"/>
      <c r="I148" s="319"/>
      <c r="J148" s="427"/>
      <c r="K148" s="339" t="str">
        <f t="shared" si="23"/>
        <v xml:space="preserve"> </v>
      </c>
      <c r="L148" s="340"/>
      <c r="M148" s="264">
        <f t="shared" si="24"/>
        <v>0</v>
      </c>
      <c r="N148" s="105">
        <f t="shared" si="21"/>
        <v>0</v>
      </c>
      <c r="O148" s="105">
        <f t="shared" si="27"/>
        <v>0</v>
      </c>
      <c r="P148" s="407">
        <f t="shared" si="22"/>
        <v>0</v>
      </c>
      <c r="Q148" s="9"/>
      <c r="S148" s="40">
        <f t="shared" si="28"/>
        <v>0</v>
      </c>
      <c r="T148" s="40">
        <f t="shared" si="25"/>
        <v>0</v>
      </c>
      <c r="U148" s="40">
        <f t="shared" si="26"/>
        <v>0</v>
      </c>
    </row>
    <row r="149" spans="1:21" x14ac:dyDescent="0.25">
      <c r="A149" s="80">
        <f t="shared" si="10"/>
        <v>134</v>
      </c>
      <c r="B149" s="131">
        <f t="shared" si="20"/>
        <v>0</v>
      </c>
      <c r="C149" s="92"/>
      <c r="D149" s="116"/>
      <c r="E149" s="116"/>
      <c r="F149" s="4"/>
      <c r="G149" s="50"/>
      <c r="H149" s="87"/>
      <c r="I149" s="319"/>
      <c r="J149" s="427"/>
      <c r="K149" s="339" t="str">
        <f t="shared" si="23"/>
        <v xml:space="preserve"> </v>
      </c>
      <c r="L149" s="340"/>
      <c r="M149" s="264">
        <f t="shared" si="24"/>
        <v>0</v>
      </c>
      <c r="N149" s="105">
        <f t="shared" si="21"/>
        <v>0</v>
      </c>
      <c r="O149" s="105">
        <f t="shared" si="27"/>
        <v>0</v>
      </c>
      <c r="P149" s="407">
        <f t="shared" si="22"/>
        <v>0</v>
      </c>
      <c r="Q149" s="9"/>
      <c r="S149" s="40">
        <f t="shared" si="28"/>
        <v>0</v>
      </c>
      <c r="T149" s="40">
        <f t="shared" si="25"/>
        <v>0</v>
      </c>
      <c r="U149" s="40">
        <f t="shared" si="26"/>
        <v>0</v>
      </c>
    </row>
    <row r="150" spans="1:21" x14ac:dyDescent="0.25">
      <c r="A150" s="80">
        <f t="shared" si="10"/>
        <v>135</v>
      </c>
      <c r="B150" s="131">
        <f t="shared" si="20"/>
        <v>0</v>
      </c>
      <c r="C150" s="92"/>
      <c r="D150" s="116"/>
      <c r="E150" s="116"/>
      <c r="F150" s="4"/>
      <c r="G150" s="50"/>
      <c r="H150" s="87"/>
      <c r="I150" s="319"/>
      <c r="J150" s="427"/>
      <c r="K150" s="339" t="str">
        <f t="shared" si="23"/>
        <v xml:space="preserve"> </v>
      </c>
      <c r="L150" s="340"/>
      <c r="M150" s="264">
        <f t="shared" si="24"/>
        <v>0</v>
      </c>
      <c r="N150" s="105">
        <f t="shared" si="21"/>
        <v>0</v>
      </c>
      <c r="O150" s="105">
        <f t="shared" si="27"/>
        <v>0</v>
      </c>
      <c r="P150" s="407">
        <f t="shared" si="22"/>
        <v>0</v>
      </c>
      <c r="Q150" s="9"/>
      <c r="S150" s="40">
        <f t="shared" si="28"/>
        <v>0</v>
      </c>
      <c r="T150" s="40">
        <f t="shared" si="25"/>
        <v>0</v>
      </c>
      <c r="U150" s="40">
        <f t="shared" si="26"/>
        <v>0</v>
      </c>
    </row>
    <row r="151" spans="1:21" x14ac:dyDescent="0.25">
      <c r="A151" s="80">
        <f t="shared" si="10"/>
        <v>136</v>
      </c>
      <c r="B151" s="131">
        <f t="shared" si="20"/>
        <v>0</v>
      </c>
      <c r="C151" s="92"/>
      <c r="D151" s="116"/>
      <c r="E151" s="116"/>
      <c r="F151" s="4"/>
      <c r="G151" s="50"/>
      <c r="H151" s="87"/>
      <c r="I151" s="319"/>
      <c r="J151" s="427"/>
      <c r="K151" s="339" t="str">
        <f t="shared" si="23"/>
        <v xml:space="preserve"> </v>
      </c>
      <c r="L151" s="340"/>
      <c r="M151" s="264">
        <f t="shared" si="24"/>
        <v>0</v>
      </c>
      <c r="N151" s="105">
        <f t="shared" si="21"/>
        <v>0</v>
      </c>
      <c r="O151" s="105">
        <f t="shared" si="27"/>
        <v>0</v>
      </c>
      <c r="P151" s="407">
        <f t="shared" si="22"/>
        <v>0</v>
      </c>
      <c r="Q151" s="9"/>
      <c r="S151" s="40">
        <f t="shared" si="28"/>
        <v>0</v>
      </c>
      <c r="T151" s="40">
        <f t="shared" si="25"/>
        <v>0</v>
      </c>
      <c r="U151" s="40">
        <f t="shared" si="26"/>
        <v>0</v>
      </c>
    </row>
    <row r="152" spans="1:21" x14ac:dyDescent="0.25">
      <c r="A152" s="80">
        <f t="shared" si="10"/>
        <v>137</v>
      </c>
      <c r="B152" s="131">
        <f t="shared" si="20"/>
        <v>0</v>
      </c>
      <c r="C152" s="92"/>
      <c r="D152" s="116"/>
      <c r="E152" s="116"/>
      <c r="F152" s="4"/>
      <c r="G152" s="50"/>
      <c r="H152" s="87"/>
      <c r="I152" s="319"/>
      <c r="J152" s="427"/>
      <c r="K152" s="339" t="str">
        <f t="shared" si="23"/>
        <v xml:space="preserve"> </v>
      </c>
      <c r="L152" s="340"/>
      <c r="M152" s="264">
        <f t="shared" si="24"/>
        <v>0</v>
      </c>
      <c r="N152" s="105">
        <f t="shared" si="21"/>
        <v>0</v>
      </c>
      <c r="O152" s="105">
        <f t="shared" si="27"/>
        <v>0</v>
      </c>
      <c r="P152" s="407">
        <f t="shared" si="22"/>
        <v>0</v>
      </c>
      <c r="Q152" s="9"/>
      <c r="S152" s="40">
        <f t="shared" si="28"/>
        <v>0</v>
      </c>
      <c r="T152" s="40">
        <f t="shared" si="25"/>
        <v>0</v>
      </c>
      <c r="U152" s="40">
        <f t="shared" si="26"/>
        <v>0</v>
      </c>
    </row>
    <row r="153" spans="1:21" x14ac:dyDescent="0.25">
      <c r="A153" s="80">
        <f t="shared" si="10"/>
        <v>138</v>
      </c>
      <c r="B153" s="131">
        <f t="shared" si="20"/>
        <v>0</v>
      </c>
      <c r="C153" s="92"/>
      <c r="D153" s="116"/>
      <c r="E153" s="116"/>
      <c r="F153" s="4"/>
      <c r="G153" s="50"/>
      <c r="H153" s="87"/>
      <c r="I153" s="319"/>
      <c r="J153" s="427"/>
      <c r="K153" s="339" t="str">
        <f t="shared" si="23"/>
        <v xml:space="preserve"> </v>
      </c>
      <c r="L153" s="340"/>
      <c r="M153" s="264">
        <f t="shared" si="24"/>
        <v>0</v>
      </c>
      <c r="N153" s="105">
        <f t="shared" si="21"/>
        <v>0</v>
      </c>
      <c r="O153" s="105">
        <f t="shared" si="27"/>
        <v>0</v>
      </c>
      <c r="P153" s="407">
        <f t="shared" si="22"/>
        <v>0</v>
      </c>
      <c r="Q153" s="9"/>
      <c r="S153" s="40">
        <f t="shared" si="28"/>
        <v>0</v>
      </c>
      <c r="T153" s="40">
        <f t="shared" si="25"/>
        <v>0</v>
      </c>
      <c r="U153" s="40">
        <f t="shared" si="26"/>
        <v>0</v>
      </c>
    </row>
    <row r="154" spans="1:21" x14ac:dyDescent="0.25">
      <c r="A154" s="80">
        <f t="shared" si="10"/>
        <v>139</v>
      </c>
      <c r="B154" s="131">
        <f t="shared" si="20"/>
        <v>0</v>
      </c>
      <c r="C154" s="92"/>
      <c r="D154" s="116"/>
      <c r="E154" s="116"/>
      <c r="F154" s="4"/>
      <c r="G154" s="50"/>
      <c r="H154" s="87"/>
      <c r="I154" s="319"/>
      <c r="J154" s="427"/>
      <c r="K154" s="339" t="str">
        <f t="shared" si="23"/>
        <v xml:space="preserve"> </v>
      </c>
      <c r="L154" s="340"/>
      <c r="M154" s="264">
        <f t="shared" si="24"/>
        <v>0</v>
      </c>
      <c r="N154" s="105">
        <f t="shared" si="21"/>
        <v>0</v>
      </c>
      <c r="O154" s="105">
        <f t="shared" si="27"/>
        <v>0</v>
      </c>
      <c r="P154" s="407">
        <f t="shared" si="22"/>
        <v>0</v>
      </c>
      <c r="Q154" s="9"/>
      <c r="S154" s="40">
        <f t="shared" si="28"/>
        <v>0</v>
      </c>
      <c r="T154" s="40">
        <f t="shared" si="25"/>
        <v>0</v>
      </c>
      <c r="U154" s="40">
        <f t="shared" si="26"/>
        <v>0</v>
      </c>
    </row>
    <row r="155" spans="1:21" x14ac:dyDescent="0.25">
      <c r="A155" s="80">
        <f t="shared" si="10"/>
        <v>140</v>
      </c>
      <c r="B155" s="131">
        <f t="shared" si="20"/>
        <v>0</v>
      </c>
      <c r="C155" s="92"/>
      <c r="D155" s="116"/>
      <c r="E155" s="116"/>
      <c r="F155" s="4"/>
      <c r="G155" s="50"/>
      <c r="H155" s="87"/>
      <c r="I155" s="319"/>
      <c r="J155" s="427"/>
      <c r="K155" s="339" t="str">
        <f t="shared" si="23"/>
        <v xml:space="preserve"> </v>
      </c>
      <c r="L155" s="340"/>
      <c r="M155" s="264">
        <f t="shared" si="24"/>
        <v>0</v>
      </c>
      <c r="N155" s="105">
        <f t="shared" si="21"/>
        <v>0</v>
      </c>
      <c r="O155" s="105">
        <f t="shared" si="27"/>
        <v>0</v>
      </c>
      <c r="P155" s="407">
        <f t="shared" si="22"/>
        <v>0</v>
      </c>
      <c r="Q155" s="9"/>
      <c r="S155" s="40">
        <f t="shared" si="28"/>
        <v>0</v>
      </c>
      <c r="T155" s="40">
        <f t="shared" si="25"/>
        <v>0</v>
      </c>
      <c r="U155" s="40">
        <f t="shared" si="26"/>
        <v>0</v>
      </c>
    </row>
    <row r="156" spans="1:21" x14ac:dyDescent="0.25">
      <c r="A156" s="80">
        <f t="shared" si="10"/>
        <v>141</v>
      </c>
      <c r="B156" s="131">
        <f t="shared" si="20"/>
        <v>0</v>
      </c>
      <c r="C156" s="92"/>
      <c r="D156" s="116"/>
      <c r="E156" s="116"/>
      <c r="F156" s="4"/>
      <c r="G156" s="50"/>
      <c r="H156" s="87"/>
      <c r="I156" s="319"/>
      <c r="J156" s="427"/>
      <c r="K156" s="339" t="str">
        <f t="shared" si="23"/>
        <v xml:space="preserve"> </v>
      </c>
      <c r="L156" s="340"/>
      <c r="M156" s="264">
        <f t="shared" si="24"/>
        <v>0</v>
      </c>
      <c r="N156" s="105">
        <f t="shared" si="21"/>
        <v>0</v>
      </c>
      <c r="O156" s="105">
        <f t="shared" si="27"/>
        <v>0</v>
      </c>
      <c r="P156" s="407">
        <f t="shared" si="22"/>
        <v>0</v>
      </c>
      <c r="Q156" s="9"/>
      <c r="S156" s="40">
        <f t="shared" si="28"/>
        <v>0</v>
      </c>
      <c r="T156" s="40">
        <f t="shared" si="25"/>
        <v>0</v>
      </c>
      <c r="U156" s="40">
        <f t="shared" si="26"/>
        <v>0</v>
      </c>
    </row>
    <row r="157" spans="1:21" x14ac:dyDescent="0.25">
      <c r="A157" s="80">
        <f t="shared" si="10"/>
        <v>142</v>
      </c>
      <c r="B157" s="131">
        <f t="shared" si="20"/>
        <v>0</v>
      </c>
      <c r="C157" s="92"/>
      <c r="D157" s="116"/>
      <c r="E157" s="116"/>
      <c r="F157" s="4"/>
      <c r="G157" s="50"/>
      <c r="H157" s="87"/>
      <c r="I157" s="319"/>
      <c r="J157" s="427"/>
      <c r="K157" s="339" t="str">
        <f t="shared" si="23"/>
        <v xml:space="preserve"> </v>
      </c>
      <c r="L157" s="340"/>
      <c r="M157" s="264">
        <f t="shared" si="24"/>
        <v>0</v>
      </c>
      <c r="N157" s="105">
        <f t="shared" si="21"/>
        <v>0</v>
      </c>
      <c r="O157" s="105">
        <f t="shared" si="27"/>
        <v>0</v>
      </c>
      <c r="P157" s="407">
        <f t="shared" si="22"/>
        <v>0</v>
      </c>
      <c r="Q157" s="9"/>
      <c r="S157" s="40">
        <f t="shared" si="28"/>
        <v>0</v>
      </c>
      <c r="T157" s="40">
        <f t="shared" si="25"/>
        <v>0</v>
      </c>
      <c r="U157" s="40">
        <f t="shared" si="26"/>
        <v>0</v>
      </c>
    </row>
    <row r="158" spans="1:21" x14ac:dyDescent="0.25">
      <c r="A158" s="80">
        <f t="shared" si="10"/>
        <v>143</v>
      </c>
      <c r="B158" s="131">
        <f t="shared" si="20"/>
        <v>0</v>
      </c>
      <c r="C158" s="92"/>
      <c r="D158" s="116"/>
      <c r="E158" s="116"/>
      <c r="F158" s="4"/>
      <c r="G158" s="50"/>
      <c r="H158" s="87"/>
      <c r="I158" s="319"/>
      <c r="J158" s="427"/>
      <c r="K158" s="339" t="str">
        <f t="shared" si="23"/>
        <v xml:space="preserve"> </v>
      </c>
      <c r="L158" s="340"/>
      <c r="M158" s="264">
        <f t="shared" si="24"/>
        <v>0</v>
      </c>
      <c r="N158" s="105">
        <f t="shared" si="21"/>
        <v>0</v>
      </c>
      <c r="O158" s="105">
        <f t="shared" si="27"/>
        <v>0</v>
      </c>
      <c r="P158" s="407">
        <f t="shared" si="22"/>
        <v>0</v>
      </c>
      <c r="Q158" s="9"/>
      <c r="S158" s="40">
        <f t="shared" si="28"/>
        <v>0</v>
      </c>
      <c r="T158" s="40">
        <f t="shared" si="25"/>
        <v>0</v>
      </c>
      <c r="U158" s="40">
        <f t="shared" si="26"/>
        <v>0</v>
      </c>
    </row>
    <row r="159" spans="1:21" x14ac:dyDescent="0.25">
      <c r="A159" s="80">
        <f t="shared" si="10"/>
        <v>144</v>
      </c>
      <c r="B159" s="131">
        <f t="shared" si="20"/>
        <v>0</v>
      </c>
      <c r="C159" s="92"/>
      <c r="D159" s="116"/>
      <c r="E159" s="116"/>
      <c r="F159" s="4"/>
      <c r="G159" s="50"/>
      <c r="H159" s="87"/>
      <c r="I159" s="319"/>
      <c r="J159" s="427"/>
      <c r="K159" s="339" t="str">
        <f t="shared" si="23"/>
        <v xml:space="preserve"> </v>
      </c>
      <c r="L159" s="340"/>
      <c r="M159" s="264">
        <f t="shared" si="24"/>
        <v>0</v>
      </c>
      <c r="N159" s="105">
        <f t="shared" si="21"/>
        <v>0</v>
      </c>
      <c r="O159" s="105">
        <f t="shared" si="27"/>
        <v>0</v>
      </c>
      <c r="P159" s="407">
        <f t="shared" si="22"/>
        <v>0</v>
      </c>
      <c r="Q159" s="9"/>
      <c r="S159" s="40">
        <f t="shared" si="28"/>
        <v>0</v>
      </c>
      <c r="T159" s="40">
        <f t="shared" si="25"/>
        <v>0</v>
      </c>
      <c r="U159" s="40">
        <f t="shared" si="26"/>
        <v>0</v>
      </c>
    </row>
    <row r="160" spans="1:21" x14ac:dyDescent="0.25">
      <c r="A160" s="80">
        <f t="shared" si="10"/>
        <v>145</v>
      </c>
      <c r="B160" s="131">
        <f t="shared" si="20"/>
        <v>0</v>
      </c>
      <c r="C160" s="92"/>
      <c r="D160" s="116"/>
      <c r="E160" s="116"/>
      <c r="F160" s="4"/>
      <c r="G160" s="50"/>
      <c r="H160" s="87"/>
      <c r="I160" s="319"/>
      <c r="J160" s="427"/>
      <c r="K160" s="339" t="str">
        <f t="shared" si="23"/>
        <v xml:space="preserve"> </v>
      </c>
      <c r="L160" s="340"/>
      <c r="M160" s="264">
        <f t="shared" si="24"/>
        <v>0</v>
      </c>
      <c r="N160" s="105">
        <f t="shared" si="21"/>
        <v>0</v>
      </c>
      <c r="O160" s="105">
        <f t="shared" si="27"/>
        <v>0</v>
      </c>
      <c r="P160" s="407">
        <f t="shared" si="22"/>
        <v>0</v>
      </c>
      <c r="Q160" s="9"/>
      <c r="S160" s="40">
        <f t="shared" si="28"/>
        <v>0</v>
      </c>
      <c r="T160" s="40">
        <f t="shared" si="25"/>
        <v>0</v>
      </c>
      <c r="U160" s="40">
        <f t="shared" si="26"/>
        <v>0</v>
      </c>
    </row>
    <row r="161" spans="1:21" x14ac:dyDescent="0.25">
      <c r="A161" s="80">
        <f t="shared" si="10"/>
        <v>146</v>
      </c>
      <c r="B161" s="131">
        <f t="shared" si="20"/>
        <v>0</v>
      </c>
      <c r="C161" s="92"/>
      <c r="D161" s="116"/>
      <c r="E161" s="116"/>
      <c r="F161" s="4"/>
      <c r="G161" s="50"/>
      <c r="H161" s="87"/>
      <c r="I161" s="319"/>
      <c r="J161" s="427"/>
      <c r="K161" s="339" t="str">
        <f t="shared" si="23"/>
        <v xml:space="preserve"> </v>
      </c>
      <c r="L161" s="340"/>
      <c r="M161" s="264">
        <f t="shared" si="24"/>
        <v>0</v>
      </c>
      <c r="N161" s="105">
        <f t="shared" si="21"/>
        <v>0</v>
      </c>
      <c r="O161" s="105">
        <f t="shared" si="27"/>
        <v>0</v>
      </c>
      <c r="P161" s="407">
        <f t="shared" si="22"/>
        <v>0</v>
      </c>
      <c r="Q161" s="9"/>
      <c r="S161" s="40">
        <f t="shared" si="28"/>
        <v>0</v>
      </c>
      <c r="T161" s="40">
        <f t="shared" si="25"/>
        <v>0</v>
      </c>
      <c r="U161" s="40">
        <f t="shared" si="26"/>
        <v>0</v>
      </c>
    </row>
    <row r="162" spans="1:21" x14ac:dyDescent="0.25">
      <c r="A162" s="80">
        <f t="shared" si="10"/>
        <v>147</v>
      </c>
      <c r="B162" s="131">
        <f t="shared" si="20"/>
        <v>0</v>
      </c>
      <c r="C162" s="92"/>
      <c r="D162" s="116"/>
      <c r="E162" s="116"/>
      <c r="F162" s="4"/>
      <c r="G162" s="50"/>
      <c r="H162" s="87"/>
      <c r="I162" s="319"/>
      <c r="J162" s="427"/>
      <c r="K162" s="339" t="str">
        <f t="shared" si="23"/>
        <v xml:space="preserve"> </v>
      </c>
      <c r="L162" s="340"/>
      <c r="M162" s="264">
        <f t="shared" si="24"/>
        <v>0</v>
      </c>
      <c r="N162" s="105">
        <f t="shared" si="21"/>
        <v>0</v>
      </c>
      <c r="O162" s="105">
        <f t="shared" si="27"/>
        <v>0</v>
      </c>
      <c r="P162" s="407">
        <f t="shared" si="22"/>
        <v>0</v>
      </c>
      <c r="Q162" s="9"/>
      <c r="S162" s="40">
        <f t="shared" si="28"/>
        <v>0</v>
      </c>
      <c r="T162" s="40">
        <f t="shared" si="25"/>
        <v>0</v>
      </c>
      <c r="U162" s="40">
        <f t="shared" si="26"/>
        <v>0</v>
      </c>
    </row>
    <row r="163" spans="1:21" x14ac:dyDescent="0.25">
      <c r="A163" s="80">
        <f t="shared" si="10"/>
        <v>148</v>
      </c>
      <c r="B163" s="131">
        <f t="shared" si="20"/>
        <v>0</v>
      </c>
      <c r="C163" s="92"/>
      <c r="D163" s="116"/>
      <c r="E163" s="116"/>
      <c r="F163" s="4"/>
      <c r="G163" s="50"/>
      <c r="H163" s="87"/>
      <c r="I163" s="319"/>
      <c r="J163" s="427"/>
      <c r="K163" s="339" t="str">
        <f t="shared" si="23"/>
        <v xml:space="preserve"> </v>
      </c>
      <c r="L163" s="340"/>
      <c r="M163" s="264">
        <f t="shared" si="24"/>
        <v>0</v>
      </c>
      <c r="N163" s="105">
        <f t="shared" si="21"/>
        <v>0</v>
      </c>
      <c r="O163" s="105">
        <f t="shared" si="27"/>
        <v>0</v>
      </c>
      <c r="P163" s="407">
        <f t="shared" si="22"/>
        <v>0</v>
      </c>
      <c r="Q163" s="9"/>
      <c r="S163" s="40">
        <f t="shared" si="28"/>
        <v>0</v>
      </c>
      <c r="T163" s="40">
        <f t="shared" si="25"/>
        <v>0</v>
      </c>
      <c r="U163" s="40">
        <f t="shared" si="26"/>
        <v>0</v>
      </c>
    </row>
    <row r="164" spans="1:21" x14ac:dyDescent="0.25">
      <c r="A164" s="80">
        <f t="shared" si="10"/>
        <v>149</v>
      </c>
      <c r="B164" s="131">
        <f t="shared" si="20"/>
        <v>0</v>
      </c>
      <c r="C164" s="92"/>
      <c r="D164" s="116"/>
      <c r="E164" s="116"/>
      <c r="F164" s="4"/>
      <c r="G164" s="50"/>
      <c r="H164" s="87"/>
      <c r="I164" s="319"/>
      <c r="J164" s="427"/>
      <c r="K164" s="339" t="str">
        <f t="shared" si="23"/>
        <v xml:space="preserve"> </v>
      </c>
      <c r="L164" s="340"/>
      <c r="M164" s="264">
        <f t="shared" si="24"/>
        <v>0</v>
      </c>
      <c r="N164" s="105">
        <f t="shared" si="21"/>
        <v>0</v>
      </c>
      <c r="O164" s="105">
        <f t="shared" si="27"/>
        <v>0</v>
      </c>
      <c r="P164" s="407">
        <f t="shared" si="22"/>
        <v>0</v>
      </c>
      <c r="Q164" s="9"/>
      <c r="S164" s="40">
        <f t="shared" si="28"/>
        <v>0</v>
      </c>
      <c r="T164" s="40">
        <f t="shared" si="25"/>
        <v>0</v>
      </c>
      <c r="U164" s="40">
        <f t="shared" si="26"/>
        <v>0</v>
      </c>
    </row>
    <row r="165" spans="1:21" x14ac:dyDescent="0.25">
      <c r="A165" s="80">
        <f t="shared" si="10"/>
        <v>150</v>
      </c>
      <c r="B165" s="131">
        <f t="shared" si="20"/>
        <v>0</v>
      </c>
      <c r="C165" s="92"/>
      <c r="D165" s="116"/>
      <c r="E165" s="116"/>
      <c r="F165" s="4"/>
      <c r="G165" s="50"/>
      <c r="H165" s="87"/>
      <c r="I165" s="319"/>
      <c r="J165" s="427"/>
      <c r="K165" s="339" t="str">
        <f t="shared" si="23"/>
        <v xml:space="preserve"> </v>
      </c>
      <c r="L165" s="340"/>
      <c r="M165" s="264">
        <f t="shared" si="24"/>
        <v>0</v>
      </c>
      <c r="N165" s="105">
        <f t="shared" si="21"/>
        <v>0</v>
      </c>
      <c r="O165" s="105">
        <f t="shared" si="27"/>
        <v>0</v>
      </c>
      <c r="P165" s="407">
        <f t="shared" si="22"/>
        <v>0</v>
      </c>
      <c r="Q165" s="9"/>
      <c r="S165" s="40">
        <f t="shared" si="28"/>
        <v>0</v>
      </c>
      <c r="T165" s="40">
        <f t="shared" si="25"/>
        <v>0</v>
      </c>
      <c r="U165" s="40">
        <f t="shared" si="26"/>
        <v>0</v>
      </c>
    </row>
    <row r="166" spans="1:21" x14ac:dyDescent="0.25">
      <c r="A166" s="80">
        <f t="shared" si="10"/>
        <v>151</v>
      </c>
      <c r="B166" s="131">
        <f t="shared" si="20"/>
        <v>0</v>
      </c>
      <c r="C166" s="92"/>
      <c r="D166" s="116"/>
      <c r="E166" s="116"/>
      <c r="F166" s="4"/>
      <c r="G166" s="50"/>
      <c r="H166" s="87"/>
      <c r="I166" s="319"/>
      <c r="J166" s="427"/>
      <c r="K166" s="339" t="str">
        <f t="shared" si="23"/>
        <v xml:space="preserve"> </v>
      </c>
      <c r="L166" s="340"/>
      <c r="M166" s="264">
        <f t="shared" si="24"/>
        <v>0</v>
      </c>
      <c r="N166" s="105">
        <f t="shared" si="21"/>
        <v>0</v>
      </c>
      <c r="O166" s="105">
        <f t="shared" si="27"/>
        <v>0</v>
      </c>
      <c r="P166" s="407">
        <f t="shared" si="22"/>
        <v>0</v>
      </c>
      <c r="Q166" s="9"/>
      <c r="S166" s="40">
        <f t="shared" si="28"/>
        <v>0</v>
      </c>
      <c r="T166" s="40">
        <f t="shared" si="25"/>
        <v>0</v>
      </c>
      <c r="U166" s="40">
        <f t="shared" si="26"/>
        <v>0</v>
      </c>
    </row>
    <row r="167" spans="1:21" x14ac:dyDescent="0.25">
      <c r="A167" s="80">
        <f t="shared" si="10"/>
        <v>152</v>
      </c>
      <c r="B167" s="131">
        <f t="shared" si="20"/>
        <v>0</v>
      </c>
      <c r="C167" s="92"/>
      <c r="D167" s="116"/>
      <c r="E167" s="116"/>
      <c r="F167" s="4"/>
      <c r="G167" s="50"/>
      <c r="H167" s="87"/>
      <c r="I167" s="319"/>
      <c r="J167" s="427"/>
      <c r="K167" s="339" t="str">
        <f t="shared" si="23"/>
        <v xml:space="preserve"> </v>
      </c>
      <c r="L167" s="340"/>
      <c r="M167" s="264">
        <f t="shared" si="24"/>
        <v>0</v>
      </c>
      <c r="N167" s="105">
        <f t="shared" si="21"/>
        <v>0</v>
      </c>
      <c r="O167" s="105">
        <f t="shared" si="27"/>
        <v>0</v>
      </c>
      <c r="P167" s="407">
        <f t="shared" si="22"/>
        <v>0</v>
      </c>
      <c r="Q167" s="9"/>
      <c r="S167" s="40">
        <f t="shared" si="28"/>
        <v>0</v>
      </c>
      <c r="T167" s="40">
        <f t="shared" si="25"/>
        <v>0</v>
      </c>
      <c r="U167" s="40">
        <f t="shared" si="26"/>
        <v>0</v>
      </c>
    </row>
    <row r="168" spans="1:21" x14ac:dyDescent="0.25">
      <c r="A168" s="80">
        <f t="shared" si="10"/>
        <v>153</v>
      </c>
      <c r="B168" s="131">
        <f t="shared" si="20"/>
        <v>0</v>
      </c>
      <c r="C168" s="92"/>
      <c r="D168" s="116"/>
      <c r="E168" s="116"/>
      <c r="F168" s="4"/>
      <c r="G168" s="50"/>
      <c r="H168" s="87"/>
      <c r="I168" s="319"/>
      <c r="J168" s="427"/>
      <c r="K168" s="339" t="str">
        <f t="shared" si="23"/>
        <v xml:space="preserve"> </v>
      </c>
      <c r="L168" s="340"/>
      <c r="M168" s="264">
        <f t="shared" si="24"/>
        <v>0</v>
      </c>
      <c r="N168" s="105">
        <f t="shared" si="21"/>
        <v>0</v>
      </c>
      <c r="O168" s="105">
        <f t="shared" si="27"/>
        <v>0</v>
      </c>
      <c r="P168" s="407">
        <f t="shared" si="22"/>
        <v>0</v>
      </c>
      <c r="Q168" s="9"/>
      <c r="S168" s="40">
        <f t="shared" si="28"/>
        <v>0</v>
      </c>
      <c r="T168" s="40">
        <f t="shared" si="25"/>
        <v>0</v>
      </c>
      <c r="U168" s="40">
        <f t="shared" si="26"/>
        <v>0</v>
      </c>
    </row>
    <row r="169" spans="1:21" x14ac:dyDescent="0.25">
      <c r="A169" s="80">
        <f t="shared" si="10"/>
        <v>154</v>
      </c>
      <c r="B169" s="131">
        <f t="shared" si="20"/>
        <v>0</v>
      </c>
      <c r="C169" s="92"/>
      <c r="D169" s="116"/>
      <c r="E169" s="116"/>
      <c r="F169" s="4"/>
      <c r="G169" s="50"/>
      <c r="H169" s="87"/>
      <c r="I169" s="319"/>
      <c r="J169" s="427"/>
      <c r="K169" s="339" t="str">
        <f t="shared" si="23"/>
        <v xml:space="preserve"> </v>
      </c>
      <c r="L169" s="340"/>
      <c r="M169" s="264">
        <f t="shared" si="24"/>
        <v>0</v>
      </c>
      <c r="N169" s="105">
        <f t="shared" si="21"/>
        <v>0</v>
      </c>
      <c r="O169" s="105">
        <f t="shared" si="27"/>
        <v>0</v>
      </c>
      <c r="P169" s="407">
        <f t="shared" si="22"/>
        <v>0</v>
      </c>
      <c r="Q169" s="9"/>
      <c r="S169" s="40">
        <f t="shared" si="28"/>
        <v>0</v>
      </c>
      <c r="T169" s="40">
        <f t="shared" si="25"/>
        <v>0</v>
      </c>
      <c r="U169" s="40">
        <f t="shared" si="26"/>
        <v>0</v>
      </c>
    </row>
    <row r="170" spans="1:21" x14ac:dyDescent="0.25">
      <c r="A170" s="80">
        <f t="shared" si="10"/>
        <v>155</v>
      </c>
      <c r="B170" s="131">
        <f t="shared" si="20"/>
        <v>0</v>
      </c>
      <c r="C170" s="92"/>
      <c r="D170" s="116"/>
      <c r="E170" s="116"/>
      <c r="F170" s="4"/>
      <c r="G170" s="50"/>
      <c r="H170" s="87"/>
      <c r="I170" s="319"/>
      <c r="J170" s="427"/>
      <c r="K170" s="339" t="str">
        <f t="shared" si="23"/>
        <v xml:space="preserve"> </v>
      </c>
      <c r="L170" s="340"/>
      <c r="M170" s="264">
        <f t="shared" si="24"/>
        <v>0</v>
      </c>
      <c r="N170" s="105">
        <f t="shared" si="21"/>
        <v>0</v>
      </c>
      <c r="O170" s="105">
        <f t="shared" si="27"/>
        <v>0</v>
      </c>
      <c r="P170" s="407">
        <f t="shared" si="22"/>
        <v>0</v>
      </c>
      <c r="Q170" s="9"/>
      <c r="S170" s="40">
        <f t="shared" si="28"/>
        <v>0</v>
      </c>
      <c r="T170" s="40">
        <f t="shared" si="25"/>
        <v>0</v>
      </c>
      <c r="U170" s="40">
        <f t="shared" si="26"/>
        <v>0</v>
      </c>
    </row>
    <row r="171" spans="1:21" x14ac:dyDescent="0.25">
      <c r="A171" s="80">
        <f t="shared" si="10"/>
        <v>156</v>
      </c>
      <c r="B171" s="131">
        <f t="shared" si="20"/>
        <v>0</v>
      </c>
      <c r="C171" s="92"/>
      <c r="D171" s="116"/>
      <c r="E171" s="116"/>
      <c r="F171" s="4"/>
      <c r="G171" s="50"/>
      <c r="H171" s="87"/>
      <c r="I171" s="319"/>
      <c r="J171" s="427"/>
      <c r="K171" s="339" t="str">
        <f t="shared" si="23"/>
        <v xml:space="preserve"> </v>
      </c>
      <c r="L171" s="340"/>
      <c r="M171" s="264">
        <f t="shared" si="24"/>
        <v>0</v>
      </c>
      <c r="N171" s="105">
        <f t="shared" si="21"/>
        <v>0</v>
      </c>
      <c r="O171" s="105">
        <f t="shared" si="27"/>
        <v>0</v>
      </c>
      <c r="P171" s="407">
        <f t="shared" si="22"/>
        <v>0</v>
      </c>
      <c r="Q171" s="9"/>
      <c r="S171" s="40">
        <f t="shared" si="28"/>
        <v>0</v>
      </c>
      <c r="T171" s="40">
        <f t="shared" si="25"/>
        <v>0</v>
      </c>
      <c r="U171" s="40">
        <f t="shared" si="26"/>
        <v>0</v>
      </c>
    </row>
    <row r="172" spans="1:21" x14ac:dyDescent="0.25">
      <c r="A172" s="80">
        <f t="shared" si="10"/>
        <v>157</v>
      </c>
      <c r="B172" s="131">
        <f t="shared" si="20"/>
        <v>0</v>
      </c>
      <c r="C172" s="92"/>
      <c r="D172" s="116"/>
      <c r="E172" s="116"/>
      <c r="F172" s="4"/>
      <c r="G172" s="50"/>
      <c r="H172" s="87"/>
      <c r="I172" s="319"/>
      <c r="J172" s="427"/>
      <c r="K172" s="339" t="str">
        <f t="shared" si="23"/>
        <v xml:space="preserve"> </v>
      </c>
      <c r="L172" s="340"/>
      <c r="M172" s="264">
        <f t="shared" si="24"/>
        <v>0</v>
      </c>
      <c r="N172" s="105">
        <f t="shared" si="21"/>
        <v>0</v>
      </c>
      <c r="O172" s="105">
        <f t="shared" si="27"/>
        <v>0</v>
      </c>
      <c r="P172" s="407">
        <f t="shared" si="22"/>
        <v>0</v>
      </c>
      <c r="Q172" s="9"/>
      <c r="S172" s="40">
        <f t="shared" si="28"/>
        <v>0</v>
      </c>
      <c r="T172" s="40">
        <f t="shared" si="25"/>
        <v>0</v>
      </c>
      <c r="U172" s="40">
        <f t="shared" si="26"/>
        <v>0</v>
      </c>
    </row>
    <row r="173" spans="1:21" x14ac:dyDescent="0.25">
      <c r="A173" s="80">
        <f t="shared" si="10"/>
        <v>158</v>
      </c>
      <c r="B173" s="131">
        <f t="shared" si="20"/>
        <v>0</v>
      </c>
      <c r="C173" s="92"/>
      <c r="D173" s="116"/>
      <c r="E173" s="116"/>
      <c r="F173" s="4"/>
      <c r="G173" s="50"/>
      <c r="H173" s="87"/>
      <c r="I173" s="319"/>
      <c r="J173" s="427"/>
      <c r="K173" s="339" t="str">
        <f t="shared" si="23"/>
        <v xml:space="preserve"> </v>
      </c>
      <c r="L173" s="340"/>
      <c r="M173" s="264">
        <f t="shared" si="24"/>
        <v>0</v>
      </c>
      <c r="N173" s="105">
        <f t="shared" si="21"/>
        <v>0</v>
      </c>
      <c r="O173" s="105">
        <f t="shared" si="27"/>
        <v>0</v>
      </c>
      <c r="P173" s="407">
        <f t="shared" si="22"/>
        <v>0</v>
      </c>
      <c r="Q173" s="9"/>
      <c r="S173" s="40">
        <f t="shared" si="28"/>
        <v>0</v>
      </c>
      <c r="T173" s="40">
        <f t="shared" si="25"/>
        <v>0</v>
      </c>
      <c r="U173" s="40">
        <f t="shared" si="26"/>
        <v>0</v>
      </c>
    </row>
    <row r="174" spans="1:21" x14ac:dyDescent="0.25">
      <c r="A174" s="80">
        <f t="shared" si="10"/>
        <v>159</v>
      </c>
      <c r="B174" s="131">
        <f t="shared" si="20"/>
        <v>0</v>
      </c>
      <c r="C174" s="92"/>
      <c r="D174" s="116"/>
      <c r="E174" s="116"/>
      <c r="F174" s="4"/>
      <c r="G174" s="50"/>
      <c r="H174" s="87"/>
      <c r="I174" s="319"/>
      <c r="J174" s="427"/>
      <c r="K174" s="339" t="str">
        <f t="shared" si="23"/>
        <v xml:space="preserve"> </v>
      </c>
      <c r="L174" s="340"/>
      <c r="M174" s="264">
        <f t="shared" si="24"/>
        <v>0</v>
      </c>
      <c r="N174" s="105">
        <f t="shared" si="21"/>
        <v>0</v>
      </c>
      <c r="O174" s="105">
        <f t="shared" si="27"/>
        <v>0</v>
      </c>
      <c r="P174" s="407">
        <f t="shared" si="22"/>
        <v>0</v>
      </c>
      <c r="Q174" s="9"/>
      <c r="S174" s="40">
        <f t="shared" si="28"/>
        <v>0</v>
      </c>
      <c r="T174" s="40">
        <f t="shared" si="25"/>
        <v>0</v>
      </c>
      <c r="U174" s="40">
        <f t="shared" si="26"/>
        <v>0</v>
      </c>
    </row>
    <row r="175" spans="1:21" x14ac:dyDescent="0.25">
      <c r="A175" s="80">
        <f t="shared" si="10"/>
        <v>160</v>
      </c>
      <c r="B175" s="131">
        <f t="shared" si="20"/>
        <v>0</v>
      </c>
      <c r="C175" s="92"/>
      <c r="D175" s="116"/>
      <c r="E175" s="116"/>
      <c r="F175" s="4"/>
      <c r="G175" s="50"/>
      <c r="H175" s="87"/>
      <c r="I175" s="319"/>
      <c r="J175" s="427"/>
      <c r="K175" s="339" t="str">
        <f t="shared" si="23"/>
        <v xml:space="preserve"> </v>
      </c>
      <c r="L175" s="340"/>
      <c r="M175" s="264">
        <f t="shared" si="24"/>
        <v>0</v>
      </c>
      <c r="N175" s="105">
        <f t="shared" si="21"/>
        <v>0</v>
      </c>
      <c r="O175" s="105">
        <f t="shared" si="27"/>
        <v>0</v>
      </c>
      <c r="P175" s="407">
        <f t="shared" si="22"/>
        <v>0</v>
      </c>
      <c r="Q175" s="9"/>
      <c r="S175" s="40">
        <f t="shared" si="28"/>
        <v>0</v>
      </c>
      <c r="T175" s="40">
        <f t="shared" si="25"/>
        <v>0</v>
      </c>
      <c r="U175" s="40">
        <f t="shared" si="26"/>
        <v>0</v>
      </c>
    </row>
    <row r="176" spans="1:21" x14ac:dyDescent="0.25">
      <c r="A176" s="80">
        <f t="shared" si="10"/>
        <v>161</v>
      </c>
      <c r="B176" s="131">
        <f t="shared" si="20"/>
        <v>0</v>
      </c>
      <c r="C176" s="92"/>
      <c r="D176" s="116"/>
      <c r="E176" s="116"/>
      <c r="F176" s="4"/>
      <c r="G176" s="50"/>
      <c r="H176" s="87"/>
      <c r="I176" s="319"/>
      <c r="J176" s="427"/>
      <c r="K176" s="339" t="str">
        <f t="shared" si="23"/>
        <v xml:space="preserve"> </v>
      </c>
      <c r="L176" s="340"/>
      <c r="M176" s="264">
        <f t="shared" si="24"/>
        <v>0</v>
      </c>
      <c r="N176" s="105">
        <f t="shared" si="21"/>
        <v>0</v>
      </c>
      <c r="O176" s="105">
        <f t="shared" si="27"/>
        <v>0</v>
      </c>
      <c r="P176" s="407">
        <f t="shared" si="22"/>
        <v>0</v>
      </c>
      <c r="Q176" s="9"/>
      <c r="S176" s="40">
        <f t="shared" si="28"/>
        <v>0</v>
      </c>
      <c r="T176" s="40">
        <f t="shared" si="25"/>
        <v>0</v>
      </c>
      <c r="U176" s="40">
        <f t="shared" si="26"/>
        <v>0</v>
      </c>
    </row>
    <row r="177" spans="1:21" x14ac:dyDescent="0.25">
      <c r="A177" s="80">
        <f t="shared" si="10"/>
        <v>162</v>
      </c>
      <c r="B177" s="131">
        <f t="shared" si="20"/>
        <v>0</v>
      </c>
      <c r="C177" s="92"/>
      <c r="D177" s="116"/>
      <c r="E177" s="116"/>
      <c r="F177" s="4"/>
      <c r="G177" s="50"/>
      <c r="H177" s="87"/>
      <c r="I177" s="319"/>
      <c r="J177" s="427"/>
      <c r="K177" s="339" t="str">
        <f t="shared" si="23"/>
        <v xml:space="preserve"> </v>
      </c>
      <c r="L177" s="340"/>
      <c r="M177" s="264">
        <f t="shared" si="24"/>
        <v>0</v>
      </c>
      <c r="N177" s="105">
        <f t="shared" si="21"/>
        <v>0</v>
      </c>
      <c r="O177" s="105">
        <f t="shared" si="27"/>
        <v>0</v>
      </c>
      <c r="P177" s="407">
        <f t="shared" si="22"/>
        <v>0</v>
      </c>
      <c r="Q177" s="9"/>
      <c r="S177" s="40">
        <f t="shared" si="28"/>
        <v>0</v>
      </c>
      <c r="T177" s="40">
        <f t="shared" si="25"/>
        <v>0</v>
      </c>
      <c r="U177" s="40">
        <f t="shared" si="26"/>
        <v>0</v>
      </c>
    </row>
    <row r="178" spans="1:21" x14ac:dyDescent="0.25">
      <c r="A178" s="80">
        <f t="shared" si="10"/>
        <v>163</v>
      </c>
      <c r="B178" s="131">
        <f t="shared" si="20"/>
        <v>0</v>
      </c>
      <c r="C178" s="92"/>
      <c r="D178" s="116"/>
      <c r="E178" s="116"/>
      <c r="F178" s="4"/>
      <c r="G178" s="50"/>
      <c r="H178" s="87"/>
      <c r="I178" s="319"/>
      <c r="J178" s="427"/>
      <c r="K178" s="339" t="str">
        <f t="shared" si="23"/>
        <v xml:space="preserve"> </v>
      </c>
      <c r="L178" s="340"/>
      <c r="M178" s="264">
        <f t="shared" si="24"/>
        <v>0</v>
      </c>
      <c r="N178" s="105">
        <f t="shared" si="21"/>
        <v>0</v>
      </c>
      <c r="O178" s="105">
        <f t="shared" si="27"/>
        <v>0</v>
      </c>
      <c r="P178" s="407">
        <f t="shared" si="22"/>
        <v>0</v>
      </c>
      <c r="Q178" s="9"/>
      <c r="S178" s="40">
        <f t="shared" si="28"/>
        <v>0</v>
      </c>
      <c r="T178" s="40">
        <f t="shared" si="25"/>
        <v>0</v>
      </c>
      <c r="U178" s="40">
        <f t="shared" si="26"/>
        <v>0</v>
      </c>
    </row>
    <row r="179" spans="1:21" x14ac:dyDescent="0.25">
      <c r="A179" s="80">
        <f t="shared" si="10"/>
        <v>164</v>
      </c>
      <c r="B179" s="131">
        <f t="shared" si="20"/>
        <v>0</v>
      </c>
      <c r="C179" s="92"/>
      <c r="D179" s="116"/>
      <c r="E179" s="116"/>
      <c r="F179" s="4"/>
      <c r="G179" s="50"/>
      <c r="H179" s="87"/>
      <c r="I179" s="319"/>
      <c r="J179" s="427"/>
      <c r="K179" s="339" t="str">
        <f t="shared" si="23"/>
        <v xml:space="preserve"> </v>
      </c>
      <c r="L179" s="340"/>
      <c r="M179" s="264">
        <f t="shared" si="24"/>
        <v>0</v>
      </c>
      <c r="N179" s="105">
        <f t="shared" si="21"/>
        <v>0</v>
      </c>
      <c r="O179" s="105">
        <f t="shared" si="27"/>
        <v>0</v>
      </c>
      <c r="P179" s="407">
        <f t="shared" si="22"/>
        <v>0</v>
      </c>
      <c r="Q179" s="9"/>
      <c r="S179" s="40">
        <f t="shared" si="28"/>
        <v>0</v>
      </c>
      <c r="T179" s="40">
        <f t="shared" si="25"/>
        <v>0</v>
      </c>
      <c r="U179" s="40">
        <f t="shared" si="26"/>
        <v>0</v>
      </c>
    </row>
    <row r="180" spans="1:21" x14ac:dyDescent="0.25">
      <c r="A180" s="80">
        <f t="shared" si="10"/>
        <v>165</v>
      </c>
      <c r="B180" s="131">
        <f t="shared" si="20"/>
        <v>0</v>
      </c>
      <c r="C180" s="92"/>
      <c r="D180" s="116"/>
      <c r="E180" s="116"/>
      <c r="F180" s="4"/>
      <c r="G180" s="50"/>
      <c r="H180" s="87"/>
      <c r="I180" s="319"/>
      <c r="J180" s="427"/>
      <c r="K180" s="339" t="str">
        <f t="shared" si="23"/>
        <v xml:space="preserve"> </v>
      </c>
      <c r="L180" s="340"/>
      <c r="M180" s="264">
        <f t="shared" si="24"/>
        <v>0</v>
      </c>
      <c r="N180" s="105">
        <f t="shared" si="21"/>
        <v>0</v>
      </c>
      <c r="O180" s="105">
        <f t="shared" si="27"/>
        <v>0</v>
      </c>
      <c r="P180" s="407">
        <f t="shared" si="22"/>
        <v>0</v>
      </c>
      <c r="Q180" s="9"/>
      <c r="S180" s="40">
        <f t="shared" si="28"/>
        <v>0</v>
      </c>
      <c r="T180" s="40">
        <f t="shared" si="25"/>
        <v>0</v>
      </c>
      <c r="U180" s="40">
        <f t="shared" si="26"/>
        <v>0</v>
      </c>
    </row>
    <row r="181" spans="1:21" x14ac:dyDescent="0.25">
      <c r="A181" s="80">
        <f t="shared" si="10"/>
        <v>166</v>
      </c>
      <c r="B181" s="131">
        <f t="shared" si="20"/>
        <v>0</v>
      </c>
      <c r="C181" s="92"/>
      <c r="D181" s="116"/>
      <c r="E181" s="116"/>
      <c r="F181" s="4"/>
      <c r="G181" s="50"/>
      <c r="H181" s="87"/>
      <c r="I181" s="319"/>
      <c r="J181" s="427"/>
      <c r="K181" s="339" t="str">
        <f t="shared" si="23"/>
        <v xml:space="preserve"> </v>
      </c>
      <c r="L181" s="340"/>
      <c r="M181" s="264">
        <f t="shared" si="24"/>
        <v>0</v>
      </c>
      <c r="N181" s="105">
        <f t="shared" si="21"/>
        <v>0</v>
      </c>
      <c r="O181" s="105">
        <f t="shared" si="27"/>
        <v>0</v>
      </c>
      <c r="P181" s="407">
        <f t="shared" si="22"/>
        <v>0</v>
      </c>
      <c r="Q181" s="9"/>
      <c r="S181" s="40">
        <f t="shared" si="28"/>
        <v>0</v>
      </c>
      <c r="T181" s="40">
        <f t="shared" si="25"/>
        <v>0</v>
      </c>
      <c r="U181" s="40">
        <f t="shared" si="26"/>
        <v>0</v>
      </c>
    </row>
    <row r="182" spans="1:21" x14ac:dyDescent="0.25">
      <c r="A182" s="80">
        <f t="shared" si="10"/>
        <v>167</v>
      </c>
      <c r="B182" s="131">
        <f t="shared" si="20"/>
        <v>0</v>
      </c>
      <c r="C182" s="92"/>
      <c r="D182" s="116"/>
      <c r="E182" s="116"/>
      <c r="F182" s="4"/>
      <c r="G182" s="50"/>
      <c r="H182" s="87"/>
      <c r="I182" s="319"/>
      <c r="J182" s="427"/>
      <c r="K182" s="339" t="str">
        <f t="shared" si="23"/>
        <v xml:space="preserve"> </v>
      </c>
      <c r="L182" s="340"/>
      <c r="M182" s="264">
        <f t="shared" si="24"/>
        <v>0</v>
      </c>
      <c r="N182" s="105">
        <f t="shared" si="21"/>
        <v>0</v>
      </c>
      <c r="O182" s="105">
        <f t="shared" si="27"/>
        <v>0</v>
      </c>
      <c r="P182" s="407">
        <f t="shared" si="22"/>
        <v>0</v>
      </c>
      <c r="Q182" s="9"/>
      <c r="S182" s="40">
        <f t="shared" si="28"/>
        <v>0</v>
      </c>
      <c r="T182" s="40">
        <f t="shared" si="25"/>
        <v>0</v>
      </c>
      <c r="U182" s="40">
        <f t="shared" si="26"/>
        <v>0</v>
      </c>
    </row>
    <row r="183" spans="1:21" x14ac:dyDescent="0.25">
      <c r="A183" s="80">
        <f t="shared" si="10"/>
        <v>168</v>
      </c>
      <c r="B183" s="131">
        <f t="shared" si="20"/>
        <v>0</v>
      </c>
      <c r="C183" s="92"/>
      <c r="D183" s="116"/>
      <c r="E183" s="116"/>
      <c r="F183" s="4"/>
      <c r="G183" s="50"/>
      <c r="H183" s="87"/>
      <c r="I183" s="319"/>
      <c r="J183" s="427"/>
      <c r="K183" s="339" t="str">
        <f t="shared" si="23"/>
        <v xml:space="preserve"> </v>
      </c>
      <c r="L183" s="340"/>
      <c r="M183" s="264">
        <f t="shared" si="24"/>
        <v>0</v>
      </c>
      <c r="N183" s="105">
        <f t="shared" si="21"/>
        <v>0</v>
      </c>
      <c r="O183" s="105">
        <f t="shared" si="27"/>
        <v>0</v>
      </c>
      <c r="P183" s="407">
        <f t="shared" si="22"/>
        <v>0</v>
      </c>
      <c r="Q183" s="9"/>
      <c r="S183" s="40">
        <f t="shared" si="28"/>
        <v>0</v>
      </c>
      <c r="T183" s="40">
        <f t="shared" si="25"/>
        <v>0</v>
      </c>
      <c r="U183" s="40">
        <f t="shared" si="26"/>
        <v>0</v>
      </c>
    </row>
    <row r="184" spans="1:21" x14ac:dyDescent="0.25">
      <c r="A184" s="80">
        <f t="shared" si="10"/>
        <v>169</v>
      </c>
      <c r="B184" s="131">
        <f t="shared" si="20"/>
        <v>0</v>
      </c>
      <c r="C184" s="92"/>
      <c r="D184" s="116"/>
      <c r="E184" s="116"/>
      <c r="F184" s="4"/>
      <c r="G184" s="50"/>
      <c r="H184" s="87"/>
      <c r="I184" s="319"/>
      <c r="J184" s="427"/>
      <c r="K184" s="339" t="str">
        <f t="shared" si="23"/>
        <v xml:space="preserve"> </v>
      </c>
      <c r="L184" s="340"/>
      <c r="M184" s="264">
        <f t="shared" si="24"/>
        <v>0</v>
      </c>
      <c r="N184" s="105">
        <f t="shared" si="21"/>
        <v>0</v>
      </c>
      <c r="O184" s="105">
        <f t="shared" si="27"/>
        <v>0</v>
      </c>
      <c r="P184" s="407">
        <f t="shared" si="22"/>
        <v>0</v>
      </c>
      <c r="Q184" s="9"/>
      <c r="S184" s="40">
        <f t="shared" si="28"/>
        <v>0</v>
      </c>
      <c r="T184" s="40">
        <f t="shared" si="25"/>
        <v>0</v>
      </c>
      <c r="U184" s="40">
        <f t="shared" si="26"/>
        <v>0</v>
      </c>
    </row>
    <row r="185" spans="1:21" x14ac:dyDescent="0.25">
      <c r="A185" s="80">
        <f t="shared" si="10"/>
        <v>170</v>
      </c>
      <c r="B185" s="131">
        <f t="shared" si="20"/>
        <v>0</v>
      </c>
      <c r="C185" s="92"/>
      <c r="D185" s="116"/>
      <c r="E185" s="116"/>
      <c r="F185" s="4"/>
      <c r="G185" s="50"/>
      <c r="H185" s="87"/>
      <c r="I185" s="319"/>
      <c r="J185" s="427"/>
      <c r="K185" s="339" t="str">
        <f t="shared" si="23"/>
        <v xml:space="preserve"> </v>
      </c>
      <c r="L185" s="340"/>
      <c r="M185" s="264">
        <f t="shared" si="24"/>
        <v>0</v>
      </c>
      <c r="N185" s="105">
        <f t="shared" si="21"/>
        <v>0</v>
      </c>
      <c r="O185" s="105">
        <f t="shared" si="27"/>
        <v>0</v>
      </c>
      <c r="P185" s="407">
        <f t="shared" si="22"/>
        <v>0</v>
      </c>
      <c r="Q185" s="9"/>
      <c r="S185" s="40">
        <f t="shared" si="28"/>
        <v>0</v>
      </c>
      <c r="T185" s="40">
        <f t="shared" si="25"/>
        <v>0</v>
      </c>
      <c r="U185" s="40">
        <f t="shared" si="26"/>
        <v>0</v>
      </c>
    </row>
    <row r="186" spans="1:21" x14ac:dyDescent="0.25">
      <c r="A186" s="80">
        <f t="shared" si="10"/>
        <v>171</v>
      </c>
      <c r="B186" s="131">
        <f t="shared" si="20"/>
        <v>0</v>
      </c>
      <c r="C186" s="92"/>
      <c r="D186" s="116"/>
      <c r="E186" s="116"/>
      <c r="F186" s="4"/>
      <c r="G186" s="50"/>
      <c r="H186" s="87"/>
      <c r="I186" s="319"/>
      <c r="J186" s="427"/>
      <c r="K186" s="339" t="str">
        <f t="shared" si="23"/>
        <v xml:space="preserve"> </v>
      </c>
      <c r="L186" s="340"/>
      <c r="M186" s="264">
        <f t="shared" si="24"/>
        <v>0</v>
      </c>
      <c r="N186" s="105">
        <f t="shared" si="21"/>
        <v>0</v>
      </c>
      <c r="O186" s="105">
        <f t="shared" si="27"/>
        <v>0</v>
      </c>
      <c r="P186" s="407">
        <f t="shared" si="22"/>
        <v>0</v>
      </c>
      <c r="Q186" s="9"/>
      <c r="S186" s="40">
        <f t="shared" si="28"/>
        <v>0</v>
      </c>
      <c r="T186" s="40">
        <f t="shared" si="25"/>
        <v>0</v>
      </c>
      <c r="U186" s="40">
        <f t="shared" si="26"/>
        <v>0</v>
      </c>
    </row>
    <row r="187" spans="1:21" x14ac:dyDescent="0.25">
      <c r="A187" s="80">
        <f t="shared" si="10"/>
        <v>172</v>
      </c>
      <c r="B187" s="131">
        <f t="shared" si="20"/>
        <v>0</v>
      </c>
      <c r="C187" s="92"/>
      <c r="D187" s="116"/>
      <c r="E187" s="116"/>
      <c r="F187" s="4"/>
      <c r="G187" s="50"/>
      <c r="H187" s="87"/>
      <c r="I187" s="319"/>
      <c r="J187" s="427"/>
      <c r="K187" s="339" t="str">
        <f t="shared" si="23"/>
        <v xml:space="preserve"> </v>
      </c>
      <c r="L187" s="340"/>
      <c r="M187" s="264">
        <f t="shared" si="24"/>
        <v>0</v>
      </c>
      <c r="N187" s="105">
        <f t="shared" si="21"/>
        <v>0</v>
      </c>
      <c r="O187" s="105">
        <f t="shared" si="27"/>
        <v>0</v>
      </c>
      <c r="P187" s="407">
        <f t="shared" si="22"/>
        <v>0</v>
      </c>
      <c r="Q187" s="9"/>
      <c r="S187" s="40">
        <f t="shared" si="28"/>
        <v>0</v>
      </c>
      <c r="T187" s="40">
        <f t="shared" si="25"/>
        <v>0</v>
      </c>
      <c r="U187" s="40">
        <f t="shared" si="26"/>
        <v>0</v>
      </c>
    </row>
    <row r="188" spans="1:21" x14ac:dyDescent="0.25">
      <c r="A188" s="80">
        <f t="shared" si="10"/>
        <v>173</v>
      </c>
      <c r="B188" s="131">
        <f t="shared" si="20"/>
        <v>0</v>
      </c>
      <c r="C188" s="92"/>
      <c r="D188" s="116"/>
      <c r="E188" s="116"/>
      <c r="F188" s="4"/>
      <c r="G188" s="50"/>
      <c r="H188" s="87"/>
      <c r="I188" s="319"/>
      <c r="J188" s="427"/>
      <c r="K188" s="339" t="str">
        <f t="shared" si="23"/>
        <v xml:space="preserve"> </v>
      </c>
      <c r="L188" s="340"/>
      <c r="M188" s="264">
        <f t="shared" si="24"/>
        <v>0</v>
      </c>
      <c r="N188" s="105">
        <f t="shared" si="21"/>
        <v>0</v>
      </c>
      <c r="O188" s="105">
        <f t="shared" si="27"/>
        <v>0</v>
      </c>
      <c r="P188" s="407">
        <f t="shared" si="22"/>
        <v>0</v>
      </c>
      <c r="Q188" s="9"/>
      <c r="S188" s="40">
        <f t="shared" si="28"/>
        <v>0</v>
      </c>
      <c r="T188" s="40">
        <f t="shared" si="25"/>
        <v>0</v>
      </c>
      <c r="U188" s="40">
        <f t="shared" si="26"/>
        <v>0</v>
      </c>
    </row>
    <row r="189" spans="1:21" x14ac:dyDescent="0.25">
      <c r="A189" s="80">
        <f t="shared" si="10"/>
        <v>174</v>
      </c>
      <c r="B189" s="131">
        <f t="shared" si="20"/>
        <v>0</v>
      </c>
      <c r="C189" s="92"/>
      <c r="D189" s="116"/>
      <c r="E189" s="116"/>
      <c r="F189" s="4"/>
      <c r="G189" s="50"/>
      <c r="H189" s="87"/>
      <c r="I189" s="319"/>
      <c r="J189" s="427"/>
      <c r="K189" s="339" t="str">
        <f t="shared" si="23"/>
        <v xml:space="preserve"> </v>
      </c>
      <c r="L189" s="340"/>
      <c r="M189" s="264">
        <f t="shared" si="24"/>
        <v>0</v>
      </c>
      <c r="N189" s="105">
        <f t="shared" si="21"/>
        <v>0</v>
      </c>
      <c r="O189" s="105">
        <f t="shared" si="27"/>
        <v>0</v>
      </c>
      <c r="P189" s="407">
        <f t="shared" si="22"/>
        <v>0</v>
      </c>
      <c r="Q189" s="9"/>
      <c r="S189" s="40">
        <f t="shared" si="28"/>
        <v>0</v>
      </c>
      <c r="T189" s="40">
        <f t="shared" si="25"/>
        <v>0</v>
      </c>
      <c r="U189" s="40">
        <f t="shared" si="26"/>
        <v>0</v>
      </c>
    </row>
    <row r="190" spans="1:21" x14ac:dyDescent="0.25">
      <c r="A190" s="80">
        <f t="shared" si="10"/>
        <v>175</v>
      </c>
      <c r="B190" s="131">
        <f t="shared" si="20"/>
        <v>0</v>
      </c>
      <c r="C190" s="92"/>
      <c r="D190" s="116"/>
      <c r="E190" s="116"/>
      <c r="F190" s="4"/>
      <c r="G190" s="50"/>
      <c r="H190" s="87"/>
      <c r="I190" s="319"/>
      <c r="J190" s="427"/>
      <c r="K190" s="339" t="str">
        <f t="shared" si="23"/>
        <v xml:space="preserve"> </v>
      </c>
      <c r="L190" s="340"/>
      <c r="M190" s="264">
        <f t="shared" si="24"/>
        <v>0</v>
      </c>
      <c r="N190" s="105">
        <f t="shared" si="21"/>
        <v>0</v>
      </c>
      <c r="O190" s="105">
        <f t="shared" si="27"/>
        <v>0</v>
      </c>
      <c r="P190" s="407">
        <f t="shared" si="22"/>
        <v>0</v>
      </c>
      <c r="Q190" s="9"/>
      <c r="S190" s="40">
        <f t="shared" si="28"/>
        <v>0</v>
      </c>
      <c r="T190" s="40">
        <f t="shared" si="25"/>
        <v>0</v>
      </c>
      <c r="U190" s="40">
        <f t="shared" si="26"/>
        <v>0</v>
      </c>
    </row>
    <row r="191" spans="1:21" x14ac:dyDescent="0.25">
      <c r="A191" s="80">
        <f t="shared" si="10"/>
        <v>176</v>
      </c>
      <c r="B191" s="131">
        <f t="shared" si="20"/>
        <v>0</v>
      </c>
      <c r="C191" s="92"/>
      <c r="D191" s="116"/>
      <c r="E191" s="116"/>
      <c r="F191" s="4"/>
      <c r="G191" s="50"/>
      <c r="H191" s="87"/>
      <c r="I191" s="319"/>
      <c r="J191" s="427"/>
      <c r="K191" s="339" t="str">
        <f t="shared" si="23"/>
        <v xml:space="preserve"> </v>
      </c>
      <c r="L191" s="340"/>
      <c r="M191" s="264">
        <f t="shared" si="24"/>
        <v>0</v>
      </c>
      <c r="N191" s="105">
        <f t="shared" si="21"/>
        <v>0</v>
      </c>
      <c r="O191" s="105">
        <f t="shared" si="27"/>
        <v>0</v>
      </c>
      <c r="P191" s="407">
        <f t="shared" si="22"/>
        <v>0</v>
      </c>
      <c r="Q191" s="9"/>
      <c r="S191" s="40">
        <f t="shared" si="28"/>
        <v>0</v>
      </c>
      <c r="T191" s="40">
        <f t="shared" si="25"/>
        <v>0</v>
      </c>
      <c r="U191" s="40">
        <f t="shared" si="26"/>
        <v>0</v>
      </c>
    </row>
    <row r="192" spans="1:21" x14ac:dyDescent="0.25">
      <c r="A192" s="80">
        <f t="shared" si="10"/>
        <v>177</v>
      </c>
      <c r="B192" s="131">
        <f t="shared" si="20"/>
        <v>0</v>
      </c>
      <c r="C192" s="92"/>
      <c r="D192" s="116"/>
      <c r="E192" s="116"/>
      <c r="F192" s="4"/>
      <c r="G192" s="50"/>
      <c r="H192" s="87"/>
      <c r="I192" s="319"/>
      <c r="J192" s="427"/>
      <c r="K192" s="339" t="str">
        <f t="shared" si="23"/>
        <v xml:space="preserve"> </v>
      </c>
      <c r="L192" s="340"/>
      <c r="M192" s="264">
        <f t="shared" si="24"/>
        <v>0</v>
      </c>
      <c r="N192" s="105">
        <f t="shared" si="21"/>
        <v>0</v>
      </c>
      <c r="O192" s="105">
        <f t="shared" si="27"/>
        <v>0</v>
      </c>
      <c r="P192" s="407">
        <f t="shared" si="22"/>
        <v>0</v>
      </c>
      <c r="Q192" s="9"/>
      <c r="S192" s="40">
        <f t="shared" si="28"/>
        <v>0</v>
      </c>
      <c r="T192" s="40">
        <f t="shared" si="25"/>
        <v>0</v>
      </c>
      <c r="U192" s="40">
        <f t="shared" si="26"/>
        <v>0</v>
      </c>
    </row>
    <row r="193" spans="1:21" x14ac:dyDescent="0.25">
      <c r="A193" s="80">
        <f t="shared" si="10"/>
        <v>178</v>
      </c>
      <c r="B193" s="131">
        <f t="shared" si="20"/>
        <v>0</v>
      </c>
      <c r="C193" s="92"/>
      <c r="D193" s="116"/>
      <c r="E193" s="116"/>
      <c r="F193" s="4"/>
      <c r="G193" s="50"/>
      <c r="H193" s="87"/>
      <c r="I193" s="319"/>
      <c r="J193" s="427"/>
      <c r="K193" s="339" t="str">
        <f t="shared" si="23"/>
        <v xml:space="preserve"> </v>
      </c>
      <c r="L193" s="340"/>
      <c r="M193" s="264">
        <f t="shared" si="24"/>
        <v>0</v>
      </c>
      <c r="N193" s="105">
        <f t="shared" si="21"/>
        <v>0</v>
      </c>
      <c r="O193" s="105">
        <f t="shared" si="27"/>
        <v>0</v>
      </c>
      <c r="P193" s="407">
        <f t="shared" si="22"/>
        <v>0</v>
      </c>
      <c r="Q193" s="9"/>
      <c r="S193" s="40">
        <f t="shared" si="28"/>
        <v>0</v>
      </c>
      <c r="T193" s="40">
        <f t="shared" si="25"/>
        <v>0</v>
      </c>
      <c r="U193" s="40">
        <f t="shared" si="26"/>
        <v>0</v>
      </c>
    </row>
    <row r="194" spans="1:21" x14ac:dyDescent="0.25">
      <c r="A194" s="80">
        <f t="shared" si="10"/>
        <v>179</v>
      </c>
      <c r="B194" s="131">
        <f t="shared" si="20"/>
        <v>0</v>
      </c>
      <c r="C194" s="92"/>
      <c r="D194" s="116"/>
      <c r="E194" s="116"/>
      <c r="F194" s="4"/>
      <c r="G194" s="50"/>
      <c r="H194" s="87"/>
      <c r="I194" s="319"/>
      <c r="J194" s="427"/>
      <c r="K194" s="339" t="str">
        <f t="shared" si="23"/>
        <v xml:space="preserve"> </v>
      </c>
      <c r="L194" s="340"/>
      <c r="M194" s="264">
        <f t="shared" si="24"/>
        <v>0</v>
      </c>
      <c r="N194" s="105">
        <f t="shared" si="21"/>
        <v>0</v>
      </c>
      <c r="O194" s="105">
        <f t="shared" si="27"/>
        <v>0</v>
      </c>
      <c r="P194" s="407">
        <f t="shared" si="22"/>
        <v>0</v>
      </c>
      <c r="Q194" s="9"/>
      <c r="S194" s="40">
        <f t="shared" si="28"/>
        <v>0</v>
      </c>
      <c r="T194" s="40">
        <f t="shared" si="25"/>
        <v>0</v>
      </c>
      <c r="U194" s="40">
        <f t="shared" si="26"/>
        <v>0</v>
      </c>
    </row>
    <row r="195" spans="1:21" x14ac:dyDescent="0.25">
      <c r="A195" s="80">
        <f t="shared" si="10"/>
        <v>180</v>
      </c>
      <c r="B195" s="131">
        <f t="shared" si="20"/>
        <v>0</v>
      </c>
      <c r="C195" s="92"/>
      <c r="D195" s="116"/>
      <c r="E195" s="116"/>
      <c r="F195" s="4"/>
      <c r="G195" s="50"/>
      <c r="H195" s="87"/>
      <c r="I195" s="319"/>
      <c r="J195" s="427"/>
      <c r="K195" s="339" t="str">
        <f t="shared" si="23"/>
        <v xml:space="preserve"> </v>
      </c>
      <c r="L195" s="340"/>
      <c r="M195" s="264">
        <f t="shared" si="24"/>
        <v>0</v>
      </c>
      <c r="N195" s="105">
        <f t="shared" si="21"/>
        <v>0</v>
      </c>
      <c r="O195" s="105">
        <f t="shared" si="27"/>
        <v>0</v>
      </c>
      <c r="P195" s="407">
        <f t="shared" si="22"/>
        <v>0</v>
      </c>
      <c r="Q195" s="9"/>
      <c r="S195" s="40">
        <f t="shared" si="28"/>
        <v>0</v>
      </c>
      <c r="T195" s="40">
        <f t="shared" si="25"/>
        <v>0</v>
      </c>
      <c r="U195" s="40">
        <f t="shared" si="26"/>
        <v>0</v>
      </c>
    </row>
    <row r="196" spans="1:21" x14ac:dyDescent="0.25">
      <c r="A196" s="80">
        <f t="shared" si="10"/>
        <v>181</v>
      </c>
      <c r="B196" s="131">
        <f t="shared" si="20"/>
        <v>0</v>
      </c>
      <c r="C196" s="92"/>
      <c r="D196" s="116"/>
      <c r="E196" s="116"/>
      <c r="F196" s="4"/>
      <c r="G196" s="50"/>
      <c r="H196" s="87"/>
      <c r="I196" s="319"/>
      <c r="J196" s="427"/>
      <c r="K196" s="339" t="str">
        <f t="shared" si="23"/>
        <v xml:space="preserve"> </v>
      </c>
      <c r="L196" s="340"/>
      <c r="M196" s="264">
        <f t="shared" si="24"/>
        <v>0</v>
      </c>
      <c r="N196" s="105">
        <f t="shared" si="21"/>
        <v>0</v>
      </c>
      <c r="O196" s="105">
        <f t="shared" si="27"/>
        <v>0</v>
      </c>
      <c r="P196" s="407">
        <f t="shared" si="22"/>
        <v>0</v>
      </c>
      <c r="Q196" s="9"/>
      <c r="S196" s="40">
        <f t="shared" si="28"/>
        <v>0</v>
      </c>
      <c r="T196" s="40">
        <f t="shared" si="25"/>
        <v>0</v>
      </c>
      <c r="U196" s="40">
        <f t="shared" si="26"/>
        <v>0</v>
      </c>
    </row>
    <row r="197" spans="1:21" x14ac:dyDescent="0.25">
      <c r="A197" s="80">
        <f t="shared" si="10"/>
        <v>182</v>
      </c>
      <c r="B197" s="131">
        <f t="shared" si="20"/>
        <v>0</v>
      </c>
      <c r="C197" s="92"/>
      <c r="D197" s="116"/>
      <c r="E197" s="116"/>
      <c r="F197" s="4"/>
      <c r="G197" s="50"/>
      <c r="H197" s="87"/>
      <c r="I197" s="319"/>
      <c r="J197" s="427"/>
      <c r="K197" s="339" t="str">
        <f t="shared" si="23"/>
        <v xml:space="preserve"> </v>
      </c>
      <c r="L197" s="340"/>
      <c r="M197" s="264">
        <f t="shared" si="24"/>
        <v>0</v>
      </c>
      <c r="N197" s="105">
        <f t="shared" si="21"/>
        <v>0</v>
      </c>
      <c r="O197" s="105">
        <f t="shared" si="27"/>
        <v>0</v>
      </c>
      <c r="P197" s="407">
        <f t="shared" si="22"/>
        <v>0</v>
      </c>
      <c r="Q197" s="9"/>
      <c r="S197" s="40">
        <f t="shared" si="28"/>
        <v>0</v>
      </c>
      <c r="T197" s="40">
        <f t="shared" si="25"/>
        <v>0</v>
      </c>
      <c r="U197" s="40">
        <f t="shared" si="26"/>
        <v>0</v>
      </c>
    </row>
    <row r="198" spans="1:21" x14ac:dyDescent="0.25">
      <c r="A198" s="80">
        <f t="shared" si="10"/>
        <v>183</v>
      </c>
      <c r="B198" s="131">
        <f t="shared" si="20"/>
        <v>0</v>
      </c>
      <c r="C198" s="92"/>
      <c r="D198" s="116"/>
      <c r="E198" s="116"/>
      <c r="F198" s="4"/>
      <c r="G198" s="50"/>
      <c r="H198" s="87"/>
      <c r="I198" s="319"/>
      <c r="J198" s="427"/>
      <c r="K198" s="339" t="str">
        <f t="shared" si="23"/>
        <v xml:space="preserve"> </v>
      </c>
      <c r="L198" s="340"/>
      <c r="M198" s="264">
        <f t="shared" si="24"/>
        <v>0</v>
      </c>
      <c r="N198" s="105">
        <f t="shared" si="21"/>
        <v>0</v>
      </c>
      <c r="O198" s="105">
        <f t="shared" si="27"/>
        <v>0</v>
      </c>
      <c r="P198" s="407">
        <f t="shared" si="22"/>
        <v>0</v>
      </c>
      <c r="Q198" s="9"/>
      <c r="S198" s="40">
        <f t="shared" si="28"/>
        <v>0</v>
      </c>
      <c r="T198" s="40">
        <f t="shared" si="25"/>
        <v>0</v>
      </c>
      <c r="U198" s="40">
        <f t="shared" si="26"/>
        <v>0</v>
      </c>
    </row>
    <row r="199" spans="1:21" x14ac:dyDescent="0.25">
      <c r="A199" s="80">
        <f t="shared" si="10"/>
        <v>184</v>
      </c>
      <c r="B199" s="131">
        <f t="shared" si="20"/>
        <v>0</v>
      </c>
      <c r="C199" s="92"/>
      <c r="D199" s="116"/>
      <c r="E199" s="116"/>
      <c r="F199" s="4"/>
      <c r="G199" s="50"/>
      <c r="H199" s="87"/>
      <c r="I199" s="319"/>
      <c r="J199" s="427"/>
      <c r="K199" s="339" t="str">
        <f t="shared" si="23"/>
        <v xml:space="preserve"> </v>
      </c>
      <c r="L199" s="340"/>
      <c r="M199" s="264">
        <f t="shared" si="24"/>
        <v>0</v>
      </c>
      <c r="N199" s="105">
        <f t="shared" si="21"/>
        <v>0</v>
      </c>
      <c r="O199" s="105">
        <f t="shared" si="27"/>
        <v>0</v>
      </c>
      <c r="P199" s="407">
        <f t="shared" si="22"/>
        <v>0</v>
      </c>
      <c r="Q199" s="9"/>
      <c r="S199" s="40">
        <f t="shared" si="28"/>
        <v>0</v>
      </c>
      <c r="T199" s="40">
        <f t="shared" si="25"/>
        <v>0</v>
      </c>
      <c r="U199" s="40">
        <f t="shared" si="26"/>
        <v>0</v>
      </c>
    </row>
    <row r="200" spans="1:21" x14ac:dyDescent="0.25">
      <c r="A200" s="80">
        <f t="shared" si="10"/>
        <v>185</v>
      </c>
      <c r="B200" s="131">
        <f t="shared" si="20"/>
        <v>0</v>
      </c>
      <c r="C200" s="92"/>
      <c r="D200" s="116"/>
      <c r="E200" s="116"/>
      <c r="F200" s="4"/>
      <c r="G200" s="50"/>
      <c r="H200" s="87"/>
      <c r="I200" s="319"/>
      <c r="J200" s="427"/>
      <c r="K200" s="339" t="str">
        <f t="shared" si="23"/>
        <v xml:space="preserve"> </v>
      </c>
      <c r="L200" s="340"/>
      <c r="M200" s="264">
        <f t="shared" si="24"/>
        <v>0</v>
      </c>
      <c r="N200" s="105">
        <f t="shared" si="21"/>
        <v>0</v>
      </c>
      <c r="O200" s="105">
        <f t="shared" si="27"/>
        <v>0</v>
      </c>
      <c r="P200" s="407">
        <f t="shared" si="22"/>
        <v>0</v>
      </c>
      <c r="Q200" s="9"/>
      <c r="S200" s="40">
        <f t="shared" si="28"/>
        <v>0</v>
      </c>
      <c r="T200" s="40">
        <f t="shared" si="25"/>
        <v>0</v>
      </c>
      <c r="U200" s="40">
        <f t="shared" si="26"/>
        <v>0</v>
      </c>
    </row>
    <row r="201" spans="1:21" x14ac:dyDescent="0.25">
      <c r="A201" s="80">
        <f t="shared" si="10"/>
        <v>186</v>
      </c>
      <c r="B201" s="131">
        <f t="shared" si="20"/>
        <v>0</v>
      </c>
      <c r="C201" s="92"/>
      <c r="D201" s="116"/>
      <c r="E201" s="116"/>
      <c r="F201" s="4"/>
      <c r="G201" s="50"/>
      <c r="H201" s="87"/>
      <c r="I201" s="319"/>
      <c r="J201" s="427"/>
      <c r="K201" s="339" t="str">
        <f t="shared" si="23"/>
        <v xml:space="preserve"> </v>
      </c>
      <c r="L201" s="340"/>
      <c r="M201" s="264">
        <f t="shared" si="24"/>
        <v>0</v>
      </c>
      <c r="N201" s="105">
        <f t="shared" si="21"/>
        <v>0</v>
      </c>
      <c r="O201" s="105">
        <f t="shared" si="27"/>
        <v>0</v>
      </c>
      <c r="P201" s="407">
        <f t="shared" si="22"/>
        <v>0</v>
      </c>
      <c r="Q201" s="9"/>
      <c r="S201" s="40">
        <f t="shared" si="28"/>
        <v>0</v>
      </c>
      <c r="T201" s="40">
        <f t="shared" si="25"/>
        <v>0</v>
      </c>
      <c r="U201" s="40">
        <f t="shared" si="26"/>
        <v>0</v>
      </c>
    </row>
    <row r="202" spans="1:21" x14ac:dyDescent="0.25">
      <c r="A202" s="80">
        <f t="shared" si="10"/>
        <v>187</v>
      </c>
      <c r="B202" s="131">
        <f t="shared" si="20"/>
        <v>0</v>
      </c>
      <c r="C202" s="92"/>
      <c r="D202" s="116"/>
      <c r="E202" s="116"/>
      <c r="F202" s="4"/>
      <c r="G202" s="50"/>
      <c r="H202" s="87"/>
      <c r="I202" s="319"/>
      <c r="J202" s="427"/>
      <c r="K202" s="339" t="str">
        <f t="shared" si="23"/>
        <v xml:space="preserve"> </v>
      </c>
      <c r="L202" s="340"/>
      <c r="M202" s="264">
        <f t="shared" si="24"/>
        <v>0</v>
      </c>
      <c r="N202" s="105">
        <f t="shared" si="21"/>
        <v>0</v>
      </c>
      <c r="O202" s="105">
        <f t="shared" si="27"/>
        <v>0</v>
      </c>
      <c r="P202" s="407">
        <f t="shared" si="22"/>
        <v>0</v>
      </c>
      <c r="Q202" s="9"/>
      <c r="S202" s="40">
        <f t="shared" si="28"/>
        <v>0</v>
      </c>
      <c r="T202" s="40">
        <f t="shared" si="25"/>
        <v>0</v>
      </c>
      <c r="U202" s="40">
        <f t="shared" si="26"/>
        <v>0</v>
      </c>
    </row>
    <row r="203" spans="1:21" x14ac:dyDescent="0.25">
      <c r="A203" s="80">
        <f t="shared" si="10"/>
        <v>188</v>
      </c>
      <c r="B203" s="131">
        <f t="shared" si="20"/>
        <v>0</v>
      </c>
      <c r="C203" s="92"/>
      <c r="D203" s="116"/>
      <c r="E203" s="116"/>
      <c r="F203" s="4"/>
      <c r="G203" s="50"/>
      <c r="H203" s="87"/>
      <c r="I203" s="319"/>
      <c r="J203" s="427"/>
      <c r="K203" s="339" t="str">
        <f t="shared" si="23"/>
        <v xml:space="preserve"> </v>
      </c>
      <c r="L203" s="340"/>
      <c r="M203" s="264">
        <f t="shared" si="24"/>
        <v>0</v>
      </c>
      <c r="N203" s="105">
        <f t="shared" si="21"/>
        <v>0</v>
      </c>
      <c r="O203" s="105">
        <f t="shared" si="27"/>
        <v>0</v>
      </c>
      <c r="P203" s="407">
        <f t="shared" si="22"/>
        <v>0</v>
      </c>
      <c r="Q203" s="9"/>
      <c r="S203" s="40">
        <f t="shared" si="28"/>
        <v>0</v>
      </c>
      <c r="T203" s="40">
        <f t="shared" si="25"/>
        <v>0</v>
      </c>
      <c r="U203" s="40">
        <f t="shared" si="26"/>
        <v>0</v>
      </c>
    </row>
    <row r="204" spans="1:21" x14ac:dyDescent="0.25">
      <c r="A204" s="80">
        <f t="shared" si="10"/>
        <v>189</v>
      </c>
      <c r="B204" s="131">
        <f t="shared" si="20"/>
        <v>0</v>
      </c>
      <c r="C204" s="92"/>
      <c r="D204" s="116"/>
      <c r="E204" s="116"/>
      <c r="F204" s="4"/>
      <c r="G204" s="50"/>
      <c r="H204" s="87"/>
      <c r="I204" s="319"/>
      <c r="J204" s="427"/>
      <c r="K204" s="339" t="str">
        <f t="shared" si="23"/>
        <v xml:space="preserve"> </v>
      </c>
      <c r="L204" s="340"/>
      <c r="M204" s="264">
        <f t="shared" si="24"/>
        <v>0</v>
      </c>
      <c r="N204" s="105">
        <f t="shared" si="21"/>
        <v>0</v>
      </c>
      <c r="O204" s="105">
        <f t="shared" si="27"/>
        <v>0</v>
      </c>
      <c r="P204" s="407">
        <f t="shared" si="22"/>
        <v>0</v>
      </c>
      <c r="Q204" s="9"/>
      <c r="S204" s="40">
        <f t="shared" si="28"/>
        <v>0</v>
      </c>
      <c r="T204" s="40">
        <f t="shared" si="25"/>
        <v>0</v>
      </c>
      <c r="U204" s="40">
        <f t="shared" si="26"/>
        <v>0</v>
      </c>
    </row>
    <row r="205" spans="1:21" x14ac:dyDescent="0.25">
      <c r="A205" s="80">
        <f t="shared" si="10"/>
        <v>190</v>
      </c>
      <c r="B205" s="131">
        <f t="shared" si="20"/>
        <v>0</v>
      </c>
      <c r="C205" s="92"/>
      <c r="D205" s="116"/>
      <c r="E205" s="116"/>
      <c r="F205" s="4"/>
      <c r="G205" s="50"/>
      <c r="H205" s="87"/>
      <c r="I205" s="319"/>
      <c r="J205" s="427"/>
      <c r="K205" s="339" t="str">
        <f t="shared" si="23"/>
        <v xml:space="preserve"> </v>
      </c>
      <c r="L205" s="340"/>
      <c r="M205" s="264">
        <f t="shared" si="24"/>
        <v>0</v>
      </c>
      <c r="N205" s="105">
        <f t="shared" si="21"/>
        <v>0</v>
      </c>
      <c r="O205" s="105">
        <f t="shared" si="27"/>
        <v>0</v>
      </c>
      <c r="P205" s="407">
        <f t="shared" si="22"/>
        <v>0</v>
      </c>
      <c r="Q205" s="9"/>
      <c r="S205" s="40">
        <f t="shared" si="28"/>
        <v>0</v>
      </c>
      <c r="T205" s="40">
        <f t="shared" si="25"/>
        <v>0</v>
      </c>
      <c r="U205" s="40">
        <f t="shared" si="26"/>
        <v>0</v>
      </c>
    </row>
    <row r="206" spans="1:21" x14ac:dyDescent="0.25">
      <c r="A206" s="80">
        <f t="shared" si="10"/>
        <v>191</v>
      </c>
      <c r="B206" s="131">
        <f t="shared" si="20"/>
        <v>0</v>
      </c>
      <c r="C206" s="92"/>
      <c r="D206" s="116"/>
      <c r="E206" s="116"/>
      <c r="F206" s="4"/>
      <c r="G206" s="50"/>
      <c r="H206" s="87"/>
      <c r="I206" s="319"/>
      <c r="J206" s="427"/>
      <c r="K206" s="339" t="str">
        <f t="shared" si="23"/>
        <v xml:space="preserve"> </v>
      </c>
      <c r="L206" s="340"/>
      <c r="M206" s="264">
        <f t="shared" si="24"/>
        <v>0</v>
      </c>
      <c r="N206" s="105">
        <f t="shared" si="21"/>
        <v>0</v>
      </c>
      <c r="O206" s="105">
        <f t="shared" si="27"/>
        <v>0</v>
      </c>
      <c r="P206" s="407">
        <f t="shared" si="22"/>
        <v>0</v>
      </c>
      <c r="Q206" s="9"/>
      <c r="S206" s="40">
        <f t="shared" si="28"/>
        <v>0</v>
      </c>
      <c r="T206" s="40">
        <f t="shared" si="25"/>
        <v>0</v>
      </c>
      <c r="U206" s="40">
        <f t="shared" si="26"/>
        <v>0</v>
      </c>
    </row>
    <row r="207" spans="1:21" x14ac:dyDescent="0.25">
      <c r="A207" s="80">
        <f t="shared" si="10"/>
        <v>192</v>
      </c>
      <c r="B207" s="131">
        <f t="shared" si="20"/>
        <v>0</v>
      </c>
      <c r="C207" s="92"/>
      <c r="D207" s="116"/>
      <c r="E207" s="116"/>
      <c r="F207" s="4"/>
      <c r="G207" s="50"/>
      <c r="H207" s="87"/>
      <c r="I207" s="319"/>
      <c r="J207" s="427"/>
      <c r="K207" s="339" t="str">
        <f t="shared" si="23"/>
        <v xml:space="preserve"> </v>
      </c>
      <c r="L207" s="340"/>
      <c r="M207" s="264">
        <f t="shared" si="24"/>
        <v>0</v>
      </c>
      <c r="N207" s="105">
        <f t="shared" si="21"/>
        <v>0</v>
      </c>
      <c r="O207" s="105">
        <f t="shared" si="27"/>
        <v>0</v>
      </c>
      <c r="P207" s="407">
        <f t="shared" si="22"/>
        <v>0</v>
      </c>
      <c r="Q207" s="9"/>
      <c r="S207" s="40">
        <f t="shared" si="28"/>
        <v>0</v>
      </c>
      <c r="T207" s="40">
        <f t="shared" si="25"/>
        <v>0</v>
      </c>
      <c r="U207" s="40">
        <f t="shared" si="26"/>
        <v>0</v>
      </c>
    </row>
    <row r="208" spans="1:21" x14ac:dyDescent="0.25">
      <c r="A208" s="80">
        <f t="shared" si="10"/>
        <v>193</v>
      </c>
      <c r="B208" s="131">
        <f t="shared" ref="B208:B326" si="29">IF(ISBLANK(E208),0,VLOOKUP(TRIM(E208),AllVarieties,4,FALSE))</f>
        <v>0</v>
      </c>
      <c r="C208" s="92"/>
      <c r="D208" s="116"/>
      <c r="E208" s="116"/>
      <c r="F208" s="4"/>
      <c r="G208" s="50"/>
      <c r="H208" s="87"/>
      <c r="I208" s="319"/>
      <c r="J208" s="427"/>
      <c r="K208" s="339" t="str">
        <f t="shared" si="23"/>
        <v xml:space="preserve"> </v>
      </c>
      <c r="L208" s="340"/>
      <c r="M208" s="264">
        <f t="shared" si="24"/>
        <v>0</v>
      </c>
      <c r="N208" s="105">
        <f t="shared" ref="N208:N326" si="30">IF(F208&lt;1,0,IF(F208&gt;17,0,VLOOKUP(VALUE(B208),T10Value,VALUE(F208)+1,FALSE)))</f>
        <v>0</v>
      </c>
      <c r="O208" s="105">
        <f t="shared" si="27"/>
        <v>0</v>
      </c>
      <c r="P208" s="407">
        <f t="shared" ref="P208:P326" si="31">+O208*PDArate</f>
        <v>0</v>
      </c>
      <c r="Q208" s="9"/>
      <c r="S208" s="40">
        <f t="shared" si="28"/>
        <v>0</v>
      </c>
      <c r="T208" s="40">
        <f t="shared" si="25"/>
        <v>0</v>
      </c>
      <c r="U208" s="40">
        <f t="shared" si="26"/>
        <v>0</v>
      </c>
    </row>
    <row r="209" spans="1:21" x14ac:dyDescent="0.25">
      <c r="A209" s="80">
        <f t="shared" si="10"/>
        <v>194</v>
      </c>
      <c r="B209" s="131">
        <f t="shared" si="29"/>
        <v>0</v>
      </c>
      <c r="C209" s="92"/>
      <c r="D209" s="116"/>
      <c r="E209" s="116"/>
      <c r="F209" s="4"/>
      <c r="G209" s="50"/>
      <c r="H209" s="87"/>
      <c r="I209" s="319"/>
      <c r="J209" s="427"/>
      <c r="K209" s="339" t="str">
        <f t="shared" ref="K209:K326" si="32">IF(+I209 +J209 =1, " ", IF(+I209+J209=0,IF(G209&gt;0, "Grown by you.", " "),"ERROR "))</f>
        <v xml:space="preserve"> </v>
      </c>
      <c r="L209" s="340"/>
      <c r="M209" s="264">
        <f t="shared" ref="M209:M326" si="33">IF(+I209+J209=0,IF(G209&gt;0, +G209, 0),0)</f>
        <v>0</v>
      </c>
      <c r="N209" s="105">
        <f t="shared" si="30"/>
        <v>0</v>
      </c>
      <c r="O209" s="105">
        <f t="shared" si="27"/>
        <v>0</v>
      </c>
      <c r="P209" s="407">
        <f t="shared" si="31"/>
        <v>0</v>
      </c>
      <c r="Q209" s="9"/>
      <c r="S209" s="40">
        <f t="shared" si="28"/>
        <v>0</v>
      </c>
      <c r="T209" s="40">
        <f t="shared" ref="T209:T326" si="34">IF(ISNA(+B209),1,0)</f>
        <v>0</v>
      </c>
      <c r="U209" s="40">
        <f t="shared" ref="U209:U326" si="35">IF(ISERR(+B209),1,0)</f>
        <v>0</v>
      </c>
    </row>
    <row r="210" spans="1:21" x14ac:dyDescent="0.25">
      <c r="A210" s="80">
        <f t="shared" si="10"/>
        <v>195</v>
      </c>
      <c r="B210" s="131">
        <f t="shared" si="29"/>
        <v>0</v>
      </c>
      <c r="C210" s="92"/>
      <c r="D210" s="116"/>
      <c r="E210" s="116"/>
      <c r="F210" s="4"/>
      <c r="G210" s="50"/>
      <c r="H210" s="87"/>
      <c r="I210" s="319"/>
      <c r="J210" s="427"/>
      <c r="K210" s="339" t="str">
        <f t="shared" si="32"/>
        <v xml:space="preserve"> </v>
      </c>
      <c r="L210" s="340"/>
      <c r="M210" s="264">
        <f t="shared" si="33"/>
        <v>0</v>
      </c>
      <c r="N210" s="105">
        <f t="shared" si="30"/>
        <v>0</v>
      </c>
      <c r="O210" s="105">
        <f t="shared" ref="O210:O326" si="36">ROUND(+M210,1)*N210</f>
        <v>0</v>
      </c>
      <c r="P210" s="407">
        <f t="shared" si="31"/>
        <v>0</v>
      </c>
      <c r="Q210" s="9"/>
      <c r="S210" s="40">
        <f t="shared" ref="S210:S326" si="37">IF(M210&gt;0,IF(O210&lt;=0,1,0),0)</f>
        <v>0</v>
      </c>
      <c r="T210" s="40">
        <f t="shared" si="34"/>
        <v>0</v>
      </c>
      <c r="U210" s="40">
        <f t="shared" si="35"/>
        <v>0</v>
      </c>
    </row>
    <row r="211" spans="1:21" x14ac:dyDescent="0.25">
      <c r="A211" s="80">
        <f t="shared" si="10"/>
        <v>196</v>
      </c>
      <c r="B211" s="131">
        <f t="shared" si="29"/>
        <v>0</v>
      </c>
      <c r="C211" s="92"/>
      <c r="D211" s="116"/>
      <c r="E211" s="116"/>
      <c r="F211" s="4"/>
      <c r="G211" s="50"/>
      <c r="H211" s="87"/>
      <c r="I211" s="319"/>
      <c r="J211" s="427"/>
      <c r="K211" s="339" t="str">
        <f t="shared" si="32"/>
        <v xml:space="preserve"> </v>
      </c>
      <c r="L211" s="340"/>
      <c r="M211" s="264">
        <f t="shared" si="33"/>
        <v>0</v>
      </c>
      <c r="N211" s="105">
        <f t="shared" si="30"/>
        <v>0</v>
      </c>
      <c r="O211" s="105">
        <f t="shared" si="36"/>
        <v>0</v>
      </c>
      <c r="P211" s="407">
        <f t="shared" si="31"/>
        <v>0</v>
      </c>
      <c r="Q211" s="9"/>
      <c r="S211" s="40">
        <f t="shared" si="37"/>
        <v>0</v>
      </c>
      <c r="T211" s="40">
        <f t="shared" si="34"/>
        <v>0</v>
      </c>
      <c r="U211" s="40">
        <f t="shared" si="35"/>
        <v>0</v>
      </c>
    </row>
    <row r="212" spans="1:21" x14ac:dyDescent="0.25">
      <c r="A212" s="80">
        <f t="shared" si="10"/>
        <v>197</v>
      </c>
      <c r="B212" s="131">
        <f t="shared" si="29"/>
        <v>0</v>
      </c>
      <c r="C212" s="92"/>
      <c r="D212" s="116"/>
      <c r="E212" s="116"/>
      <c r="F212" s="4"/>
      <c r="G212" s="50"/>
      <c r="H212" s="87"/>
      <c r="I212" s="319"/>
      <c r="J212" s="427"/>
      <c r="K212" s="339" t="str">
        <f t="shared" si="32"/>
        <v xml:space="preserve"> </v>
      </c>
      <c r="L212" s="340"/>
      <c r="M212" s="264">
        <f t="shared" si="33"/>
        <v>0</v>
      </c>
      <c r="N212" s="105">
        <f t="shared" si="30"/>
        <v>0</v>
      </c>
      <c r="O212" s="105">
        <f t="shared" si="36"/>
        <v>0</v>
      </c>
      <c r="P212" s="407">
        <f t="shared" si="31"/>
        <v>0</v>
      </c>
      <c r="Q212" s="9"/>
      <c r="S212" s="40">
        <f t="shared" si="37"/>
        <v>0</v>
      </c>
      <c r="T212" s="40">
        <f t="shared" si="34"/>
        <v>0</v>
      </c>
      <c r="U212" s="40">
        <f t="shared" si="35"/>
        <v>0</v>
      </c>
    </row>
    <row r="213" spans="1:21" x14ac:dyDescent="0.25">
      <c r="A213" s="80">
        <f t="shared" si="10"/>
        <v>198</v>
      </c>
      <c r="B213" s="131">
        <f t="shared" si="29"/>
        <v>0</v>
      </c>
      <c r="C213" s="92"/>
      <c r="D213" s="116"/>
      <c r="E213" s="116"/>
      <c r="F213" s="4"/>
      <c r="G213" s="50"/>
      <c r="H213" s="87"/>
      <c r="I213" s="319"/>
      <c r="J213" s="427"/>
      <c r="K213" s="339" t="str">
        <f t="shared" si="32"/>
        <v xml:space="preserve"> </v>
      </c>
      <c r="L213" s="340"/>
      <c r="M213" s="264">
        <f t="shared" si="33"/>
        <v>0</v>
      </c>
      <c r="N213" s="105">
        <f t="shared" si="30"/>
        <v>0</v>
      </c>
      <c r="O213" s="105">
        <f t="shared" si="36"/>
        <v>0</v>
      </c>
      <c r="P213" s="407">
        <f t="shared" si="31"/>
        <v>0</v>
      </c>
      <c r="Q213" s="9"/>
      <c r="S213" s="40">
        <f t="shared" si="37"/>
        <v>0</v>
      </c>
      <c r="T213" s="40">
        <f t="shared" si="34"/>
        <v>0</v>
      </c>
      <c r="U213" s="40">
        <f t="shared" si="35"/>
        <v>0</v>
      </c>
    </row>
    <row r="214" spans="1:21" x14ac:dyDescent="0.25">
      <c r="A214" s="80">
        <f t="shared" si="10"/>
        <v>199</v>
      </c>
      <c r="B214" s="131">
        <f t="shared" si="29"/>
        <v>0</v>
      </c>
      <c r="C214" s="92"/>
      <c r="D214" s="116"/>
      <c r="E214" s="116"/>
      <c r="F214" s="4"/>
      <c r="G214" s="50"/>
      <c r="H214" s="87"/>
      <c r="I214" s="319"/>
      <c r="J214" s="427"/>
      <c r="K214" s="339" t="str">
        <f t="shared" si="32"/>
        <v xml:space="preserve"> </v>
      </c>
      <c r="L214" s="340"/>
      <c r="M214" s="264">
        <f t="shared" si="33"/>
        <v>0</v>
      </c>
      <c r="N214" s="105">
        <f t="shared" si="30"/>
        <v>0</v>
      </c>
      <c r="O214" s="105">
        <f t="shared" si="36"/>
        <v>0</v>
      </c>
      <c r="P214" s="407">
        <f t="shared" si="31"/>
        <v>0</v>
      </c>
      <c r="Q214" s="9"/>
      <c r="S214" s="40">
        <f t="shared" si="37"/>
        <v>0</v>
      </c>
      <c r="T214" s="40">
        <f t="shared" si="34"/>
        <v>0</v>
      </c>
      <c r="U214" s="40">
        <f t="shared" si="35"/>
        <v>0</v>
      </c>
    </row>
    <row r="215" spans="1:21" x14ac:dyDescent="0.25">
      <c r="A215" s="80">
        <f t="shared" si="10"/>
        <v>200</v>
      </c>
      <c r="B215" s="131">
        <f t="shared" si="29"/>
        <v>0</v>
      </c>
      <c r="C215" s="92"/>
      <c r="D215" s="116"/>
      <c r="E215" s="116"/>
      <c r="F215" s="4"/>
      <c r="G215" s="50"/>
      <c r="H215" s="87"/>
      <c r="I215" s="319"/>
      <c r="J215" s="427"/>
      <c r="K215" s="339" t="str">
        <f t="shared" si="32"/>
        <v xml:space="preserve"> </v>
      </c>
      <c r="L215" s="340"/>
      <c r="M215" s="264">
        <f t="shared" si="33"/>
        <v>0</v>
      </c>
      <c r="N215" s="105">
        <f t="shared" si="30"/>
        <v>0</v>
      </c>
      <c r="O215" s="105">
        <f t="shared" si="36"/>
        <v>0</v>
      </c>
      <c r="P215" s="407">
        <f t="shared" si="31"/>
        <v>0</v>
      </c>
      <c r="Q215" s="9"/>
      <c r="S215" s="40">
        <f t="shared" si="37"/>
        <v>0</v>
      </c>
      <c r="T215" s="40">
        <f t="shared" si="34"/>
        <v>0</v>
      </c>
      <c r="U215" s="40">
        <f t="shared" si="35"/>
        <v>0</v>
      </c>
    </row>
    <row r="216" spans="1:21" x14ac:dyDescent="0.25">
      <c r="A216" s="80">
        <f t="shared" si="10"/>
        <v>201</v>
      </c>
      <c r="B216" s="131">
        <f t="shared" si="29"/>
        <v>0</v>
      </c>
      <c r="C216" s="92"/>
      <c r="D216" s="116"/>
      <c r="E216" s="116"/>
      <c r="F216" s="4"/>
      <c r="G216" s="50"/>
      <c r="H216" s="87"/>
      <c r="I216" s="319"/>
      <c r="J216" s="427"/>
      <c r="K216" s="339" t="str">
        <f t="shared" si="32"/>
        <v xml:space="preserve"> </v>
      </c>
      <c r="L216" s="340"/>
      <c r="M216" s="264">
        <f t="shared" si="33"/>
        <v>0</v>
      </c>
      <c r="N216" s="105">
        <f t="shared" si="30"/>
        <v>0</v>
      </c>
      <c r="O216" s="105">
        <f t="shared" si="36"/>
        <v>0</v>
      </c>
      <c r="P216" s="407">
        <f t="shared" si="31"/>
        <v>0</v>
      </c>
      <c r="Q216" s="9"/>
      <c r="S216" s="40">
        <f t="shared" si="37"/>
        <v>0</v>
      </c>
      <c r="T216" s="40">
        <f t="shared" si="34"/>
        <v>0</v>
      </c>
      <c r="U216" s="40">
        <f t="shared" si="35"/>
        <v>0</v>
      </c>
    </row>
    <row r="217" spans="1:21" x14ac:dyDescent="0.25">
      <c r="A217" s="80">
        <f t="shared" si="10"/>
        <v>202</v>
      </c>
      <c r="B217" s="131">
        <f t="shared" si="29"/>
        <v>0</v>
      </c>
      <c r="C217" s="92"/>
      <c r="D217" s="116"/>
      <c r="E217" s="116"/>
      <c r="F217" s="4"/>
      <c r="G217" s="50"/>
      <c r="H217" s="87"/>
      <c r="I217" s="319"/>
      <c r="J217" s="427"/>
      <c r="K217" s="339" t="str">
        <f t="shared" si="32"/>
        <v xml:space="preserve"> </v>
      </c>
      <c r="L217" s="340"/>
      <c r="M217" s="264">
        <f t="shared" si="33"/>
        <v>0</v>
      </c>
      <c r="N217" s="105">
        <f t="shared" si="30"/>
        <v>0</v>
      </c>
      <c r="O217" s="105">
        <f t="shared" si="36"/>
        <v>0</v>
      </c>
      <c r="P217" s="407">
        <f t="shared" si="31"/>
        <v>0</v>
      </c>
      <c r="Q217" s="9"/>
      <c r="S217" s="40">
        <f t="shared" si="37"/>
        <v>0</v>
      </c>
      <c r="T217" s="40">
        <f t="shared" si="34"/>
        <v>0</v>
      </c>
      <c r="U217" s="40">
        <f t="shared" si="35"/>
        <v>0</v>
      </c>
    </row>
    <row r="218" spans="1:21" x14ac:dyDescent="0.25">
      <c r="A218" s="80">
        <f t="shared" si="10"/>
        <v>203</v>
      </c>
      <c r="B218" s="131">
        <f t="shared" si="29"/>
        <v>0</v>
      </c>
      <c r="C218" s="92"/>
      <c r="D218" s="116"/>
      <c r="E218" s="116"/>
      <c r="F218" s="4"/>
      <c r="G218" s="50"/>
      <c r="H218" s="87"/>
      <c r="I218" s="319"/>
      <c r="J218" s="427"/>
      <c r="K218" s="339" t="str">
        <f t="shared" si="32"/>
        <v xml:space="preserve"> </v>
      </c>
      <c r="L218" s="340"/>
      <c r="M218" s="264">
        <f t="shared" si="33"/>
        <v>0</v>
      </c>
      <c r="N218" s="105">
        <f t="shared" si="30"/>
        <v>0</v>
      </c>
      <c r="O218" s="105">
        <f t="shared" si="36"/>
        <v>0</v>
      </c>
      <c r="P218" s="407">
        <f t="shared" si="31"/>
        <v>0</v>
      </c>
      <c r="Q218" s="9"/>
      <c r="S218" s="40">
        <f t="shared" si="37"/>
        <v>0</v>
      </c>
      <c r="T218" s="40">
        <f t="shared" si="34"/>
        <v>0</v>
      </c>
      <c r="U218" s="40">
        <f t="shared" si="35"/>
        <v>0</v>
      </c>
    </row>
    <row r="219" spans="1:21" x14ac:dyDescent="0.25">
      <c r="A219" s="80">
        <f t="shared" si="10"/>
        <v>204</v>
      </c>
      <c r="B219" s="131">
        <f t="shared" si="29"/>
        <v>0</v>
      </c>
      <c r="C219" s="92"/>
      <c r="D219" s="116"/>
      <c r="E219" s="116"/>
      <c r="F219" s="4"/>
      <c r="G219" s="50"/>
      <c r="H219" s="87"/>
      <c r="I219" s="319"/>
      <c r="J219" s="427"/>
      <c r="K219" s="339" t="str">
        <f t="shared" si="32"/>
        <v xml:space="preserve"> </v>
      </c>
      <c r="L219" s="340"/>
      <c r="M219" s="264">
        <f t="shared" si="33"/>
        <v>0</v>
      </c>
      <c r="N219" s="105">
        <f t="shared" si="30"/>
        <v>0</v>
      </c>
      <c r="O219" s="105">
        <f t="shared" si="36"/>
        <v>0</v>
      </c>
      <c r="P219" s="407">
        <f t="shared" si="31"/>
        <v>0</v>
      </c>
      <c r="Q219" s="9"/>
      <c r="S219" s="40">
        <f t="shared" si="37"/>
        <v>0</v>
      </c>
      <c r="T219" s="40">
        <f t="shared" si="34"/>
        <v>0</v>
      </c>
      <c r="U219" s="40">
        <f t="shared" si="35"/>
        <v>0</v>
      </c>
    </row>
    <row r="220" spans="1:21" x14ac:dyDescent="0.25">
      <c r="A220" s="80">
        <f t="shared" si="10"/>
        <v>205</v>
      </c>
      <c r="B220" s="131">
        <f t="shared" si="29"/>
        <v>0</v>
      </c>
      <c r="C220" s="92"/>
      <c r="D220" s="116"/>
      <c r="E220" s="116"/>
      <c r="F220" s="4"/>
      <c r="G220" s="50"/>
      <c r="H220" s="87"/>
      <c r="I220" s="319"/>
      <c r="J220" s="427"/>
      <c r="K220" s="339" t="str">
        <f t="shared" si="32"/>
        <v xml:space="preserve"> </v>
      </c>
      <c r="L220" s="340"/>
      <c r="M220" s="264">
        <f t="shared" si="33"/>
        <v>0</v>
      </c>
      <c r="N220" s="105">
        <f t="shared" si="30"/>
        <v>0</v>
      </c>
      <c r="O220" s="105">
        <f t="shared" si="36"/>
        <v>0</v>
      </c>
      <c r="P220" s="407">
        <f t="shared" si="31"/>
        <v>0</v>
      </c>
      <c r="Q220" s="9"/>
      <c r="S220" s="40">
        <f t="shared" si="37"/>
        <v>0</v>
      </c>
      <c r="T220" s="40">
        <f t="shared" si="34"/>
        <v>0</v>
      </c>
      <c r="U220" s="40">
        <f t="shared" si="35"/>
        <v>0</v>
      </c>
    </row>
    <row r="221" spans="1:21" x14ac:dyDescent="0.25">
      <c r="A221" s="80">
        <f t="shared" si="10"/>
        <v>206</v>
      </c>
      <c r="B221" s="131">
        <f t="shared" si="29"/>
        <v>0</v>
      </c>
      <c r="C221" s="92"/>
      <c r="D221" s="116"/>
      <c r="E221" s="116"/>
      <c r="F221" s="4"/>
      <c r="G221" s="50"/>
      <c r="H221" s="87"/>
      <c r="I221" s="319"/>
      <c r="J221" s="427"/>
      <c r="K221" s="339" t="str">
        <f t="shared" si="32"/>
        <v xml:space="preserve"> </v>
      </c>
      <c r="L221" s="340"/>
      <c r="M221" s="264">
        <f t="shared" si="33"/>
        <v>0</v>
      </c>
      <c r="N221" s="105">
        <f t="shared" si="30"/>
        <v>0</v>
      </c>
      <c r="O221" s="105">
        <f t="shared" si="36"/>
        <v>0</v>
      </c>
      <c r="P221" s="407">
        <f t="shared" si="31"/>
        <v>0</v>
      </c>
      <c r="Q221" s="9"/>
      <c r="S221" s="40">
        <f t="shared" si="37"/>
        <v>0</v>
      </c>
      <c r="T221" s="40">
        <f t="shared" si="34"/>
        <v>0</v>
      </c>
      <c r="U221" s="40">
        <f t="shared" si="35"/>
        <v>0</v>
      </c>
    </row>
    <row r="222" spans="1:21" x14ac:dyDescent="0.25">
      <c r="A222" s="80">
        <f t="shared" si="10"/>
        <v>207</v>
      </c>
      <c r="B222" s="131">
        <f t="shared" si="29"/>
        <v>0</v>
      </c>
      <c r="C222" s="92"/>
      <c r="D222" s="116"/>
      <c r="E222" s="116"/>
      <c r="F222" s="4"/>
      <c r="G222" s="50"/>
      <c r="H222" s="87"/>
      <c r="I222" s="319"/>
      <c r="J222" s="427"/>
      <c r="K222" s="339" t="str">
        <f t="shared" si="32"/>
        <v xml:space="preserve"> </v>
      </c>
      <c r="L222" s="340"/>
      <c r="M222" s="264">
        <f t="shared" si="33"/>
        <v>0</v>
      </c>
      <c r="N222" s="105">
        <f t="shared" si="30"/>
        <v>0</v>
      </c>
      <c r="O222" s="105">
        <f t="shared" si="36"/>
        <v>0</v>
      </c>
      <c r="P222" s="407">
        <f t="shared" si="31"/>
        <v>0</v>
      </c>
      <c r="Q222" s="9"/>
      <c r="S222" s="40">
        <f t="shared" si="37"/>
        <v>0</v>
      </c>
      <c r="T222" s="40">
        <f t="shared" si="34"/>
        <v>0</v>
      </c>
      <c r="U222" s="40">
        <f t="shared" si="35"/>
        <v>0</v>
      </c>
    </row>
    <row r="223" spans="1:21" x14ac:dyDescent="0.25">
      <c r="A223" s="80">
        <f t="shared" si="10"/>
        <v>208</v>
      </c>
      <c r="B223" s="131">
        <f t="shared" si="29"/>
        <v>0</v>
      </c>
      <c r="C223" s="92"/>
      <c r="D223" s="116"/>
      <c r="E223" s="116"/>
      <c r="F223" s="4"/>
      <c r="G223" s="50"/>
      <c r="H223" s="87"/>
      <c r="I223" s="319"/>
      <c r="J223" s="427"/>
      <c r="K223" s="339" t="str">
        <f t="shared" si="32"/>
        <v xml:space="preserve"> </v>
      </c>
      <c r="L223" s="340"/>
      <c r="M223" s="264">
        <f t="shared" si="33"/>
        <v>0</v>
      </c>
      <c r="N223" s="105">
        <f t="shared" si="30"/>
        <v>0</v>
      </c>
      <c r="O223" s="105">
        <f t="shared" si="36"/>
        <v>0</v>
      </c>
      <c r="P223" s="407">
        <f t="shared" si="31"/>
        <v>0</v>
      </c>
      <c r="Q223" s="9"/>
      <c r="S223" s="40">
        <f t="shared" si="37"/>
        <v>0</v>
      </c>
      <c r="T223" s="40">
        <f t="shared" si="34"/>
        <v>0</v>
      </c>
      <c r="U223" s="40">
        <f t="shared" si="35"/>
        <v>0</v>
      </c>
    </row>
    <row r="224" spans="1:21" x14ac:dyDescent="0.25">
      <c r="A224" s="80">
        <f t="shared" si="10"/>
        <v>209</v>
      </c>
      <c r="B224" s="131">
        <f t="shared" si="29"/>
        <v>0</v>
      </c>
      <c r="C224" s="92"/>
      <c r="D224" s="116"/>
      <c r="E224" s="116"/>
      <c r="F224" s="4"/>
      <c r="G224" s="50"/>
      <c r="H224" s="87"/>
      <c r="I224" s="319"/>
      <c r="J224" s="427"/>
      <c r="K224" s="339" t="str">
        <f t="shared" si="32"/>
        <v xml:space="preserve"> </v>
      </c>
      <c r="L224" s="340"/>
      <c r="M224" s="264">
        <f t="shared" si="33"/>
        <v>0</v>
      </c>
      <c r="N224" s="105">
        <f t="shared" si="30"/>
        <v>0</v>
      </c>
      <c r="O224" s="105">
        <f t="shared" si="36"/>
        <v>0</v>
      </c>
      <c r="P224" s="407">
        <f t="shared" si="31"/>
        <v>0</v>
      </c>
      <c r="Q224" s="9"/>
      <c r="S224" s="40">
        <f t="shared" si="37"/>
        <v>0</v>
      </c>
      <c r="T224" s="40">
        <f t="shared" si="34"/>
        <v>0</v>
      </c>
      <c r="U224" s="40">
        <f t="shared" si="35"/>
        <v>0</v>
      </c>
    </row>
    <row r="225" spans="1:21" x14ac:dyDescent="0.25">
      <c r="A225" s="80">
        <f t="shared" si="10"/>
        <v>210</v>
      </c>
      <c r="B225" s="131">
        <f t="shared" si="29"/>
        <v>0</v>
      </c>
      <c r="C225" s="92"/>
      <c r="D225" s="116"/>
      <c r="E225" s="116"/>
      <c r="F225" s="4"/>
      <c r="G225" s="50"/>
      <c r="H225" s="87"/>
      <c r="I225" s="319"/>
      <c r="J225" s="427"/>
      <c r="K225" s="339" t="str">
        <f t="shared" si="32"/>
        <v xml:space="preserve"> </v>
      </c>
      <c r="L225" s="340"/>
      <c r="M225" s="264">
        <f t="shared" si="33"/>
        <v>0</v>
      </c>
      <c r="N225" s="105">
        <f t="shared" si="30"/>
        <v>0</v>
      </c>
      <c r="O225" s="105">
        <f t="shared" si="36"/>
        <v>0</v>
      </c>
      <c r="P225" s="407">
        <f t="shared" si="31"/>
        <v>0</v>
      </c>
      <c r="Q225" s="9"/>
      <c r="S225" s="40">
        <f t="shared" si="37"/>
        <v>0</v>
      </c>
      <c r="T225" s="40">
        <f t="shared" si="34"/>
        <v>0</v>
      </c>
      <c r="U225" s="40">
        <f t="shared" si="35"/>
        <v>0</v>
      </c>
    </row>
    <row r="226" spans="1:21" x14ac:dyDescent="0.25">
      <c r="A226" s="80">
        <f t="shared" si="10"/>
        <v>211</v>
      </c>
      <c r="B226" s="131">
        <f t="shared" si="29"/>
        <v>0</v>
      </c>
      <c r="C226" s="92"/>
      <c r="D226" s="116"/>
      <c r="E226" s="116"/>
      <c r="F226" s="4"/>
      <c r="G226" s="50"/>
      <c r="H226" s="87"/>
      <c r="I226" s="319"/>
      <c r="J226" s="427"/>
      <c r="K226" s="339" t="str">
        <f t="shared" si="32"/>
        <v xml:space="preserve"> </v>
      </c>
      <c r="L226" s="340"/>
      <c r="M226" s="264">
        <f t="shared" si="33"/>
        <v>0</v>
      </c>
      <c r="N226" s="105">
        <f t="shared" si="30"/>
        <v>0</v>
      </c>
      <c r="O226" s="105">
        <f t="shared" si="36"/>
        <v>0</v>
      </c>
      <c r="P226" s="407">
        <f t="shared" si="31"/>
        <v>0</v>
      </c>
      <c r="Q226" s="9"/>
      <c r="S226" s="40">
        <f t="shared" si="37"/>
        <v>0</v>
      </c>
      <c r="T226" s="40">
        <f t="shared" si="34"/>
        <v>0</v>
      </c>
      <c r="U226" s="40">
        <f t="shared" si="35"/>
        <v>0</v>
      </c>
    </row>
    <row r="227" spans="1:21" x14ac:dyDescent="0.25">
      <c r="A227" s="80">
        <f t="shared" si="10"/>
        <v>212</v>
      </c>
      <c r="B227" s="131">
        <f t="shared" si="29"/>
        <v>0</v>
      </c>
      <c r="C227" s="92"/>
      <c r="D227" s="116"/>
      <c r="E227" s="116"/>
      <c r="F227" s="4"/>
      <c r="G227" s="50"/>
      <c r="H227" s="87"/>
      <c r="I227" s="319"/>
      <c r="J227" s="427"/>
      <c r="K227" s="339" t="str">
        <f t="shared" si="32"/>
        <v xml:space="preserve"> </v>
      </c>
      <c r="L227" s="340"/>
      <c r="M227" s="264">
        <f t="shared" si="33"/>
        <v>0</v>
      </c>
      <c r="N227" s="105">
        <f t="shared" si="30"/>
        <v>0</v>
      </c>
      <c r="O227" s="105">
        <f t="shared" si="36"/>
        <v>0</v>
      </c>
      <c r="P227" s="407">
        <f t="shared" si="31"/>
        <v>0</v>
      </c>
      <c r="Q227" s="9"/>
      <c r="S227" s="40">
        <f t="shared" si="37"/>
        <v>0</v>
      </c>
      <c r="T227" s="40">
        <f t="shared" si="34"/>
        <v>0</v>
      </c>
      <c r="U227" s="40">
        <f t="shared" si="35"/>
        <v>0</v>
      </c>
    </row>
    <row r="228" spans="1:21" x14ac:dyDescent="0.25">
      <c r="A228" s="80">
        <f t="shared" si="10"/>
        <v>213</v>
      </c>
      <c r="B228" s="131">
        <f t="shared" si="29"/>
        <v>0</v>
      </c>
      <c r="C228" s="92"/>
      <c r="D228" s="116"/>
      <c r="E228" s="116"/>
      <c r="F228" s="4"/>
      <c r="G228" s="50"/>
      <c r="H228" s="87"/>
      <c r="I228" s="319"/>
      <c r="J228" s="427"/>
      <c r="K228" s="339" t="str">
        <f t="shared" si="32"/>
        <v xml:space="preserve"> </v>
      </c>
      <c r="L228" s="340"/>
      <c r="M228" s="264">
        <f t="shared" si="33"/>
        <v>0</v>
      </c>
      <c r="N228" s="105">
        <f t="shared" si="30"/>
        <v>0</v>
      </c>
      <c r="O228" s="105">
        <f t="shared" si="36"/>
        <v>0</v>
      </c>
      <c r="P228" s="407">
        <f t="shared" si="31"/>
        <v>0</v>
      </c>
      <c r="Q228" s="9"/>
      <c r="S228" s="40">
        <f t="shared" si="37"/>
        <v>0</v>
      </c>
      <c r="T228" s="40">
        <f t="shared" si="34"/>
        <v>0</v>
      </c>
      <c r="U228" s="40">
        <f t="shared" si="35"/>
        <v>0</v>
      </c>
    </row>
    <row r="229" spans="1:21" x14ac:dyDescent="0.25">
      <c r="A229" s="80">
        <f t="shared" si="10"/>
        <v>214</v>
      </c>
      <c r="B229" s="131">
        <f t="shared" si="29"/>
        <v>0</v>
      </c>
      <c r="C229" s="92"/>
      <c r="D229" s="116"/>
      <c r="E229" s="116"/>
      <c r="F229" s="4"/>
      <c r="G229" s="50"/>
      <c r="H229" s="87"/>
      <c r="I229" s="319"/>
      <c r="J229" s="427"/>
      <c r="K229" s="339" t="str">
        <f t="shared" si="32"/>
        <v xml:space="preserve"> </v>
      </c>
      <c r="L229" s="340"/>
      <c r="M229" s="264">
        <f t="shared" si="33"/>
        <v>0</v>
      </c>
      <c r="N229" s="105">
        <f t="shared" si="30"/>
        <v>0</v>
      </c>
      <c r="O229" s="105">
        <f t="shared" si="36"/>
        <v>0</v>
      </c>
      <c r="P229" s="407">
        <f t="shared" si="31"/>
        <v>0</v>
      </c>
      <c r="Q229" s="9"/>
      <c r="S229" s="40">
        <f t="shared" si="37"/>
        <v>0</v>
      </c>
      <c r="T229" s="40">
        <f t="shared" si="34"/>
        <v>0</v>
      </c>
      <c r="U229" s="40">
        <f t="shared" si="35"/>
        <v>0</v>
      </c>
    </row>
    <row r="230" spans="1:21" x14ac:dyDescent="0.25">
      <c r="A230" s="80">
        <f t="shared" si="10"/>
        <v>215</v>
      </c>
      <c r="B230" s="131">
        <f t="shared" si="29"/>
        <v>0</v>
      </c>
      <c r="C230" s="92"/>
      <c r="D230" s="116"/>
      <c r="E230" s="116"/>
      <c r="F230" s="4"/>
      <c r="G230" s="50"/>
      <c r="H230" s="87"/>
      <c r="I230" s="319"/>
      <c r="J230" s="427"/>
      <c r="K230" s="339" t="str">
        <f t="shared" si="32"/>
        <v xml:space="preserve"> </v>
      </c>
      <c r="L230" s="340"/>
      <c r="M230" s="264">
        <f t="shared" si="33"/>
        <v>0</v>
      </c>
      <c r="N230" s="105">
        <f t="shared" si="30"/>
        <v>0</v>
      </c>
      <c r="O230" s="105">
        <f t="shared" si="36"/>
        <v>0</v>
      </c>
      <c r="P230" s="407">
        <f t="shared" si="31"/>
        <v>0</v>
      </c>
      <c r="Q230" s="9"/>
      <c r="S230" s="40">
        <f t="shared" si="37"/>
        <v>0</v>
      </c>
      <c r="T230" s="40">
        <f t="shared" si="34"/>
        <v>0</v>
      </c>
      <c r="U230" s="40">
        <f t="shared" si="35"/>
        <v>0</v>
      </c>
    </row>
    <row r="231" spans="1:21" x14ac:dyDescent="0.25">
      <c r="A231" s="80">
        <f t="shared" si="10"/>
        <v>216</v>
      </c>
      <c r="B231" s="131">
        <f t="shared" si="29"/>
        <v>0</v>
      </c>
      <c r="C231" s="92"/>
      <c r="D231" s="116"/>
      <c r="E231" s="116"/>
      <c r="F231" s="4"/>
      <c r="G231" s="50"/>
      <c r="H231" s="87"/>
      <c r="I231" s="319"/>
      <c r="J231" s="427"/>
      <c r="K231" s="339" t="str">
        <f t="shared" si="32"/>
        <v xml:space="preserve"> </v>
      </c>
      <c r="L231" s="340"/>
      <c r="M231" s="264">
        <f t="shared" si="33"/>
        <v>0</v>
      </c>
      <c r="N231" s="105">
        <f t="shared" si="30"/>
        <v>0</v>
      </c>
      <c r="O231" s="105">
        <f t="shared" si="36"/>
        <v>0</v>
      </c>
      <c r="P231" s="407">
        <f t="shared" si="31"/>
        <v>0</v>
      </c>
      <c r="Q231" s="9"/>
      <c r="S231" s="40">
        <f t="shared" si="37"/>
        <v>0</v>
      </c>
      <c r="T231" s="40">
        <f t="shared" si="34"/>
        <v>0</v>
      </c>
      <c r="U231" s="40">
        <f t="shared" si="35"/>
        <v>0</v>
      </c>
    </row>
    <row r="232" spans="1:21" x14ac:dyDescent="0.25">
      <c r="A232" s="80">
        <f t="shared" si="10"/>
        <v>217</v>
      </c>
      <c r="B232" s="131">
        <f t="shared" si="29"/>
        <v>0</v>
      </c>
      <c r="C232" s="92"/>
      <c r="D232" s="116"/>
      <c r="E232" s="116"/>
      <c r="F232" s="4"/>
      <c r="G232" s="50"/>
      <c r="H232" s="87"/>
      <c r="I232" s="319"/>
      <c r="J232" s="427"/>
      <c r="K232" s="339" t="str">
        <f t="shared" si="32"/>
        <v xml:space="preserve"> </v>
      </c>
      <c r="L232" s="340"/>
      <c r="M232" s="264">
        <f t="shared" si="33"/>
        <v>0</v>
      </c>
      <c r="N232" s="105">
        <f t="shared" si="30"/>
        <v>0</v>
      </c>
      <c r="O232" s="105">
        <f t="shared" si="36"/>
        <v>0</v>
      </c>
      <c r="P232" s="407">
        <f t="shared" si="31"/>
        <v>0</v>
      </c>
      <c r="Q232" s="9"/>
      <c r="S232" s="40">
        <f t="shared" si="37"/>
        <v>0</v>
      </c>
      <c r="T232" s="40">
        <f t="shared" si="34"/>
        <v>0</v>
      </c>
      <c r="U232" s="40">
        <f t="shared" si="35"/>
        <v>0</v>
      </c>
    </row>
    <row r="233" spans="1:21" x14ac:dyDescent="0.25">
      <c r="A233" s="80">
        <f t="shared" si="10"/>
        <v>218</v>
      </c>
      <c r="B233" s="131">
        <f t="shared" si="29"/>
        <v>0</v>
      </c>
      <c r="C233" s="92"/>
      <c r="D233" s="116"/>
      <c r="E233" s="116"/>
      <c r="F233" s="4"/>
      <c r="G233" s="50"/>
      <c r="H233" s="87"/>
      <c r="I233" s="319"/>
      <c r="J233" s="427"/>
      <c r="K233" s="339" t="str">
        <f t="shared" si="32"/>
        <v xml:space="preserve"> </v>
      </c>
      <c r="L233" s="340"/>
      <c r="M233" s="264">
        <f t="shared" si="33"/>
        <v>0</v>
      </c>
      <c r="N233" s="105">
        <f t="shared" si="30"/>
        <v>0</v>
      </c>
      <c r="O233" s="105">
        <f t="shared" si="36"/>
        <v>0</v>
      </c>
      <c r="P233" s="407">
        <f t="shared" si="31"/>
        <v>0</v>
      </c>
      <c r="Q233" s="9"/>
      <c r="S233" s="40">
        <f t="shared" si="37"/>
        <v>0</v>
      </c>
      <c r="T233" s="40">
        <f t="shared" si="34"/>
        <v>0</v>
      </c>
      <c r="U233" s="40">
        <f t="shared" si="35"/>
        <v>0</v>
      </c>
    </row>
    <row r="234" spans="1:21" x14ac:dyDescent="0.25">
      <c r="A234" s="80">
        <f t="shared" si="10"/>
        <v>219</v>
      </c>
      <c r="B234" s="131">
        <f t="shared" si="29"/>
        <v>0</v>
      </c>
      <c r="C234" s="92"/>
      <c r="D234" s="116"/>
      <c r="E234" s="116"/>
      <c r="F234" s="4"/>
      <c r="G234" s="50"/>
      <c r="H234" s="87"/>
      <c r="I234" s="319"/>
      <c r="J234" s="427"/>
      <c r="K234" s="339" t="str">
        <f t="shared" si="32"/>
        <v xml:space="preserve"> </v>
      </c>
      <c r="L234" s="340"/>
      <c r="M234" s="264">
        <f t="shared" si="33"/>
        <v>0</v>
      </c>
      <c r="N234" s="105">
        <f t="shared" si="30"/>
        <v>0</v>
      </c>
      <c r="O234" s="105">
        <f t="shared" si="36"/>
        <v>0</v>
      </c>
      <c r="P234" s="407">
        <f t="shared" si="31"/>
        <v>0</v>
      </c>
      <c r="Q234" s="9"/>
      <c r="S234" s="40">
        <f t="shared" si="37"/>
        <v>0</v>
      </c>
      <c r="T234" s="40">
        <f t="shared" si="34"/>
        <v>0</v>
      </c>
      <c r="U234" s="40">
        <f t="shared" si="35"/>
        <v>0</v>
      </c>
    </row>
    <row r="235" spans="1:21" x14ac:dyDescent="0.25">
      <c r="A235" s="80">
        <f t="shared" si="10"/>
        <v>220</v>
      </c>
      <c r="B235" s="131">
        <f t="shared" si="29"/>
        <v>0</v>
      </c>
      <c r="C235" s="92"/>
      <c r="D235" s="116"/>
      <c r="E235" s="116"/>
      <c r="F235" s="4"/>
      <c r="G235" s="50"/>
      <c r="H235" s="87"/>
      <c r="I235" s="319"/>
      <c r="J235" s="427"/>
      <c r="K235" s="339" t="str">
        <f t="shared" si="32"/>
        <v xml:space="preserve"> </v>
      </c>
      <c r="L235" s="340"/>
      <c r="M235" s="264">
        <f t="shared" si="33"/>
        <v>0</v>
      </c>
      <c r="N235" s="105">
        <f t="shared" si="30"/>
        <v>0</v>
      </c>
      <c r="O235" s="105">
        <f t="shared" si="36"/>
        <v>0</v>
      </c>
      <c r="P235" s="407">
        <f t="shared" si="31"/>
        <v>0</v>
      </c>
      <c r="Q235" s="9"/>
      <c r="S235" s="40">
        <f t="shared" si="37"/>
        <v>0</v>
      </c>
      <c r="T235" s="40">
        <f t="shared" si="34"/>
        <v>0</v>
      </c>
      <c r="U235" s="40">
        <f t="shared" si="35"/>
        <v>0</v>
      </c>
    </row>
    <row r="236" spans="1:21" x14ac:dyDescent="0.25">
      <c r="A236" s="80">
        <f t="shared" si="10"/>
        <v>221</v>
      </c>
      <c r="B236" s="131">
        <f t="shared" si="29"/>
        <v>0</v>
      </c>
      <c r="C236" s="92"/>
      <c r="D236" s="116"/>
      <c r="E236" s="116"/>
      <c r="F236" s="4"/>
      <c r="G236" s="50"/>
      <c r="H236" s="87"/>
      <c r="I236" s="319"/>
      <c r="J236" s="427"/>
      <c r="K236" s="339" t="str">
        <f t="shared" si="32"/>
        <v xml:space="preserve"> </v>
      </c>
      <c r="L236" s="340"/>
      <c r="M236" s="264">
        <f t="shared" si="33"/>
        <v>0</v>
      </c>
      <c r="N236" s="105">
        <f t="shared" si="30"/>
        <v>0</v>
      </c>
      <c r="O236" s="105">
        <f t="shared" si="36"/>
        <v>0</v>
      </c>
      <c r="P236" s="407">
        <f t="shared" si="31"/>
        <v>0</v>
      </c>
      <c r="Q236" s="9"/>
      <c r="S236" s="40">
        <f t="shared" si="37"/>
        <v>0</v>
      </c>
      <c r="T236" s="40">
        <f t="shared" si="34"/>
        <v>0</v>
      </c>
      <c r="U236" s="40">
        <f t="shared" si="35"/>
        <v>0</v>
      </c>
    </row>
    <row r="237" spans="1:21" x14ac:dyDescent="0.25">
      <c r="A237" s="80">
        <f t="shared" si="10"/>
        <v>222</v>
      </c>
      <c r="B237" s="131">
        <f t="shared" si="29"/>
        <v>0</v>
      </c>
      <c r="C237" s="92"/>
      <c r="D237" s="116"/>
      <c r="E237" s="116"/>
      <c r="F237" s="4"/>
      <c r="G237" s="50"/>
      <c r="H237" s="87"/>
      <c r="I237" s="319"/>
      <c r="J237" s="427"/>
      <c r="K237" s="339" t="str">
        <f t="shared" si="32"/>
        <v xml:space="preserve"> </v>
      </c>
      <c r="L237" s="340"/>
      <c r="M237" s="264">
        <f t="shared" si="33"/>
        <v>0</v>
      </c>
      <c r="N237" s="105">
        <f t="shared" si="30"/>
        <v>0</v>
      </c>
      <c r="O237" s="105">
        <f t="shared" si="36"/>
        <v>0</v>
      </c>
      <c r="P237" s="407">
        <f t="shared" si="31"/>
        <v>0</v>
      </c>
      <c r="Q237" s="9"/>
      <c r="S237" s="40">
        <f t="shared" si="37"/>
        <v>0</v>
      </c>
      <c r="T237" s="40">
        <f t="shared" si="34"/>
        <v>0</v>
      </c>
      <c r="U237" s="40">
        <f t="shared" si="35"/>
        <v>0</v>
      </c>
    </row>
    <row r="238" spans="1:21" x14ac:dyDescent="0.25">
      <c r="A238" s="80">
        <f t="shared" si="10"/>
        <v>223</v>
      </c>
      <c r="B238" s="131">
        <f t="shared" si="29"/>
        <v>0</v>
      </c>
      <c r="C238" s="92"/>
      <c r="D238" s="116"/>
      <c r="E238" s="116"/>
      <c r="F238" s="4"/>
      <c r="G238" s="50"/>
      <c r="H238" s="87"/>
      <c r="I238" s="319"/>
      <c r="J238" s="427"/>
      <c r="K238" s="339" t="str">
        <f t="shared" si="32"/>
        <v xml:space="preserve"> </v>
      </c>
      <c r="L238" s="340"/>
      <c r="M238" s="264">
        <f t="shared" si="33"/>
        <v>0</v>
      </c>
      <c r="N238" s="105">
        <f t="shared" si="30"/>
        <v>0</v>
      </c>
      <c r="O238" s="105">
        <f t="shared" si="36"/>
        <v>0</v>
      </c>
      <c r="P238" s="407">
        <f t="shared" si="31"/>
        <v>0</v>
      </c>
      <c r="Q238" s="9"/>
      <c r="S238" s="40">
        <f t="shared" si="37"/>
        <v>0</v>
      </c>
      <c r="T238" s="40">
        <f t="shared" si="34"/>
        <v>0</v>
      </c>
      <c r="U238" s="40">
        <f t="shared" si="35"/>
        <v>0</v>
      </c>
    </row>
    <row r="239" spans="1:21" x14ac:dyDescent="0.25">
      <c r="A239" s="80">
        <f t="shared" si="10"/>
        <v>224</v>
      </c>
      <c r="B239" s="131">
        <f t="shared" si="29"/>
        <v>0</v>
      </c>
      <c r="C239" s="92"/>
      <c r="D239" s="116"/>
      <c r="E239" s="116"/>
      <c r="F239" s="4"/>
      <c r="G239" s="50"/>
      <c r="H239" s="87"/>
      <c r="I239" s="319"/>
      <c r="J239" s="427"/>
      <c r="K239" s="339" t="str">
        <f t="shared" si="32"/>
        <v xml:space="preserve"> </v>
      </c>
      <c r="L239" s="340"/>
      <c r="M239" s="264">
        <f t="shared" si="33"/>
        <v>0</v>
      </c>
      <c r="N239" s="105">
        <f t="shared" si="30"/>
        <v>0</v>
      </c>
      <c r="O239" s="105">
        <f t="shared" si="36"/>
        <v>0</v>
      </c>
      <c r="P239" s="407">
        <f t="shared" si="31"/>
        <v>0</v>
      </c>
      <c r="Q239" s="9"/>
      <c r="S239" s="40">
        <f t="shared" si="37"/>
        <v>0</v>
      </c>
      <c r="T239" s="40">
        <f t="shared" si="34"/>
        <v>0</v>
      </c>
      <c r="U239" s="40">
        <f t="shared" si="35"/>
        <v>0</v>
      </c>
    </row>
    <row r="240" spans="1:21" x14ac:dyDescent="0.25">
      <c r="A240" s="80">
        <f t="shared" si="10"/>
        <v>225</v>
      </c>
      <c r="B240" s="131">
        <f t="shared" si="29"/>
        <v>0</v>
      </c>
      <c r="C240" s="92"/>
      <c r="D240" s="116"/>
      <c r="E240" s="116"/>
      <c r="F240" s="4"/>
      <c r="G240" s="50"/>
      <c r="H240" s="87"/>
      <c r="I240" s="319"/>
      <c r="J240" s="427"/>
      <c r="K240" s="339" t="str">
        <f t="shared" si="32"/>
        <v xml:space="preserve"> </v>
      </c>
      <c r="L240" s="340"/>
      <c r="M240" s="264">
        <f t="shared" si="33"/>
        <v>0</v>
      </c>
      <c r="N240" s="105">
        <f t="shared" si="30"/>
        <v>0</v>
      </c>
      <c r="O240" s="105">
        <f t="shared" si="36"/>
        <v>0</v>
      </c>
      <c r="P240" s="407">
        <f t="shared" si="31"/>
        <v>0</v>
      </c>
      <c r="Q240" s="9"/>
      <c r="S240" s="40">
        <f t="shared" si="37"/>
        <v>0</v>
      </c>
      <c r="T240" s="40">
        <f t="shared" si="34"/>
        <v>0</v>
      </c>
      <c r="U240" s="40">
        <f t="shared" si="35"/>
        <v>0</v>
      </c>
    </row>
    <row r="241" spans="1:21" x14ac:dyDescent="0.25">
      <c r="A241" s="80">
        <f t="shared" si="10"/>
        <v>226</v>
      </c>
      <c r="B241" s="131">
        <f t="shared" si="29"/>
        <v>0</v>
      </c>
      <c r="C241" s="92"/>
      <c r="D241" s="116"/>
      <c r="E241" s="116"/>
      <c r="F241" s="4"/>
      <c r="G241" s="50"/>
      <c r="H241" s="87"/>
      <c r="I241" s="319"/>
      <c r="J241" s="427"/>
      <c r="K241" s="339" t="str">
        <f t="shared" si="32"/>
        <v xml:space="preserve"> </v>
      </c>
      <c r="L241" s="340"/>
      <c r="M241" s="264">
        <f t="shared" si="33"/>
        <v>0</v>
      </c>
      <c r="N241" s="105">
        <f t="shared" si="30"/>
        <v>0</v>
      </c>
      <c r="O241" s="105">
        <f t="shared" si="36"/>
        <v>0</v>
      </c>
      <c r="P241" s="407">
        <f t="shared" si="31"/>
        <v>0</v>
      </c>
      <c r="Q241" s="9"/>
      <c r="S241" s="40">
        <f t="shared" si="37"/>
        <v>0</v>
      </c>
      <c r="T241" s="40">
        <f t="shared" si="34"/>
        <v>0</v>
      </c>
      <c r="U241" s="40">
        <f t="shared" si="35"/>
        <v>0</v>
      </c>
    </row>
    <row r="242" spans="1:21" x14ac:dyDescent="0.25">
      <c r="A242" s="80">
        <f t="shared" si="10"/>
        <v>227</v>
      </c>
      <c r="B242" s="131">
        <f t="shared" si="29"/>
        <v>0</v>
      </c>
      <c r="C242" s="92"/>
      <c r="D242" s="116"/>
      <c r="E242" s="116"/>
      <c r="F242" s="4"/>
      <c r="G242" s="50"/>
      <c r="H242" s="87"/>
      <c r="I242" s="319"/>
      <c r="J242" s="427"/>
      <c r="K242" s="339" t="str">
        <f t="shared" si="32"/>
        <v xml:space="preserve"> </v>
      </c>
      <c r="L242" s="340"/>
      <c r="M242" s="264">
        <f t="shared" si="33"/>
        <v>0</v>
      </c>
      <c r="N242" s="105">
        <f t="shared" si="30"/>
        <v>0</v>
      </c>
      <c r="O242" s="105">
        <f t="shared" si="36"/>
        <v>0</v>
      </c>
      <c r="P242" s="407">
        <f t="shared" si="31"/>
        <v>0</v>
      </c>
      <c r="Q242" s="9"/>
      <c r="S242" s="40">
        <f t="shared" si="37"/>
        <v>0</v>
      </c>
      <c r="T242" s="40">
        <f t="shared" si="34"/>
        <v>0</v>
      </c>
      <c r="U242" s="40">
        <f t="shared" si="35"/>
        <v>0</v>
      </c>
    </row>
    <row r="243" spans="1:21" x14ac:dyDescent="0.25">
      <c r="A243" s="80">
        <f t="shared" si="10"/>
        <v>228</v>
      </c>
      <c r="B243" s="131">
        <f t="shared" si="29"/>
        <v>0</v>
      </c>
      <c r="C243" s="92"/>
      <c r="D243" s="116"/>
      <c r="E243" s="116"/>
      <c r="F243" s="4"/>
      <c r="G243" s="50"/>
      <c r="H243" s="87"/>
      <c r="I243" s="319"/>
      <c r="J243" s="427"/>
      <c r="K243" s="339" t="str">
        <f t="shared" si="32"/>
        <v xml:space="preserve"> </v>
      </c>
      <c r="L243" s="340"/>
      <c r="M243" s="264">
        <f t="shared" si="33"/>
        <v>0</v>
      </c>
      <c r="N243" s="105">
        <f t="shared" si="30"/>
        <v>0</v>
      </c>
      <c r="O243" s="105">
        <f t="shared" si="36"/>
        <v>0</v>
      </c>
      <c r="P243" s="407">
        <f t="shared" si="31"/>
        <v>0</v>
      </c>
      <c r="Q243" s="9"/>
      <c r="S243" s="40">
        <f t="shared" si="37"/>
        <v>0</v>
      </c>
      <c r="T243" s="40">
        <f t="shared" si="34"/>
        <v>0</v>
      </c>
      <c r="U243" s="40">
        <f t="shared" si="35"/>
        <v>0</v>
      </c>
    </row>
    <row r="244" spans="1:21" x14ac:dyDescent="0.25">
      <c r="A244" s="80">
        <f t="shared" si="10"/>
        <v>229</v>
      </c>
      <c r="B244" s="131">
        <f t="shared" si="29"/>
        <v>0</v>
      </c>
      <c r="C244" s="92"/>
      <c r="D244" s="116"/>
      <c r="E244" s="116"/>
      <c r="F244" s="4"/>
      <c r="G244" s="50"/>
      <c r="H244" s="87"/>
      <c r="I244" s="319"/>
      <c r="J244" s="427"/>
      <c r="K244" s="339" t="str">
        <f t="shared" si="32"/>
        <v xml:space="preserve"> </v>
      </c>
      <c r="L244" s="340"/>
      <c r="M244" s="264">
        <f t="shared" si="33"/>
        <v>0</v>
      </c>
      <c r="N244" s="105">
        <f t="shared" si="30"/>
        <v>0</v>
      </c>
      <c r="O244" s="105">
        <f t="shared" si="36"/>
        <v>0</v>
      </c>
      <c r="P244" s="407">
        <f t="shared" si="31"/>
        <v>0</v>
      </c>
      <c r="Q244" s="9"/>
      <c r="S244" s="40">
        <f t="shared" si="37"/>
        <v>0</v>
      </c>
      <c r="T244" s="40">
        <f t="shared" si="34"/>
        <v>0</v>
      </c>
      <c r="U244" s="40">
        <f t="shared" si="35"/>
        <v>0</v>
      </c>
    </row>
    <row r="245" spans="1:21" x14ac:dyDescent="0.25">
      <c r="A245" s="80">
        <f t="shared" si="10"/>
        <v>230</v>
      </c>
      <c r="B245" s="131">
        <f t="shared" si="29"/>
        <v>0</v>
      </c>
      <c r="C245" s="92"/>
      <c r="D245" s="116"/>
      <c r="E245" s="116"/>
      <c r="F245" s="4"/>
      <c r="G245" s="50"/>
      <c r="H245" s="87"/>
      <c r="I245" s="319"/>
      <c r="J245" s="427"/>
      <c r="K245" s="339" t="str">
        <f t="shared" si="32"/>
        <v xml:space="preserve"> </v>
      </c>
      <c r="L245" s="340"/>
      <c r="M245" s="264">
        <f t="shared" si="33"/>
        <v>0</v>
      </c>
      <c r="N245" s="105">
        <f t="shared" si="30"/>
        <v>0</v>
      </c>
      <c r="O245" s="105">
        <f t="shared" si="36"/>
        <v>0</v>
      </c>
      <c r="P245" s="407">
        <f t="shared" si="31"/>
        <v>0</v>
      </c>
      <c r="Q245" s="9"/>
      <c r="S245" s="40">
        <f t="shared" si="37"/>
        <v>0</v>
      </c>
      <c r="T245" s="40">
        <f t="shared" si="34"/>
        <v>0</v>
      </c>
      <c r="U245" s="40">
        <f t="shared" si="35"/>
        <v>0</v>
      </c>
    </row>
    <row r="246" spans="1:21" x14ac:dyDescent="0.25">
      <c r="A246" s="80">
        <f t="shared" si="10"/>
        <v>231</v>
      </c>
      <c r="B246" s="131">
        <f t="shared" si="29"/>
        <v>0</v>
      </c>
      <c r="C246" s="92"/>
      <c r="D246" s="116"/>
      <c r="E246" s="116"/>
      <c r="F246" s="4"/>
      <c r="G246" s="50"/>
      <c r="H246" s="87"/>
      <c r="I246" s="319"/>
      <c r="J246" s="427"/>
      <c r="K246" s="339" t="str">
        <f t="shared" si="32"/>
        <v xml:space="preserve"> </v>
      </c>
      <c r="L246" s="340"/>
      <c r="M246" s="264">
        <f t="shared" si="33"/>
        <v>0</v>
      </c>
      <c r="N246" s="105">
        <f t="shared" si="30"/>
        <v>0</v>
      </c>
      <c r="O246" s="105">
        <f t="shared" si="36"/>
        <v>0</v>
      </c>
      <c r="P246" s="407">
        <f t="shared" si="31"/>
        <v>0</v>
      </c>
      <c r="Q246" s="9"/>
      <c r="S246" s="40">
        <f t="shared" si="37"/>
        <v>0</v>
      </c>
      <c r="T246" s="40">
        <f t="shared" si="34"/>
        <v>0</v>
      </c>
      <c r="U246" s="40">
        <f t="shared" si="35"/>
        <v>0</v>
      </c>
    </row>
    <row r="247" spans="1:21" x14ac:dyDescent="0.25">
      <c r="A247" s="80">
        <f t="shared" si="10"/>
        <v>232</v>
      </c>
      <c r="B247" s="131">
        <f t="shared" si="29"/>
        <v>0</v>
      </c>
      <c r="C247" s="92"/>
      <c r="D247" s="116"/>
      <c r="E247" s="116"/>
      <c r="F247" s="4"/>
      <c r="G247" s="50"/>
      <c r="H247" s="87"/>
      <c r="I247" s="319"/>
      <c r="J247" s="427"/>
      <c r="K247" s="339" t="str">
        <f t="shared" si="32"/>
        <v xml:space="preserve"> </v>
      </c>
      <c r="L247" s="340"/>
      <c r="M247" s="264">
        <f t="shared" si="33"/>
        <v>0</v>
      </c>
      <c r="N247" s="105">
        <f t="shared" si="30"/>
        <v>0</v>
      </c>
      <c r="O247" s="105">
        <f t="shared" si="36"/>
        <v>0</v>
      </c>
      <c r="P247" s="407">
        <f t="shared" si="31"/>
        <v>0</v>
      </c>
      <c r="Q247" s="9"/>
      <c r="S247" s="40">
        <f t="shared" si="37"/>
        <v>0</v>
      </c>
      <c r="T247" s="40">
        <f t="shared" si="34"/>
        <v>0</v>
      </c>
      <c r="U247" s="40">
        <f t="shared" si="35"/>
        <v>0</v>
      </c>
    </row>
    <row r="248" spans="1:21" x14ac:dyDescent="0.25">
      <c r="A248" s="80">
        <f t="shared" si="10"/>
        <v>233</v>
      </c>
      <c r="B248" s="131">
        <f t="shared" si="29"/>
        <v>0</v>
      </c>
      <c r="C248" s="92"/>
      <c r="D248" s="116"/>
      <c r="E248" s="116"/>
      <c r="F248" s="4"/>
      <c r="G248" s="50"/>
      <c r="H248" s="87"/>
      <c r="I248" s="319"/>
      <c r="J248" s="427"/>
      <c r="K248" s="339" t="str">
        <f t="shared" si="32"/>
        <v xml:space="preserve"> </v>
      </c>
      <c r="L248" s="340"/>
      <c r="M248" s="264">
        <f t="shared" si="33"/>
        <v>0</v>
      </c>
      <c r="N248" s="105">
        <f t="shared" si="30"/>
        <v>0</v>
      </c>
      <c r="O248" s="105">
        <f t="shared" si="36"/>
        <v>0</v>
      </c>
      <c r="P248" s="407">
        <f t="shared" si="31"/>
        <v>0</v>
      </c>
      <c r="Q248" s="9"/>
      <c r="S248" s="40">
        <f t="shared" si="37"/>
        <v>0</v>
      </c>
      <c r="T248" s="40">
        <f t="shared" si="34"/>
        <v>0</v>
      </c>
      <c r="U248" s="40">
        <f t="shared" si="35"/>
        <v>0</v>
      </c>
    </row>
    <row r="249" spans="1:21" x14ac:dyDescent="0.25">
      <c r="A249" s="80">
        <f t="shared" si="10"/>
        <v>234</v>
      </c>
      <c r="B249" s="131">
        <f t="shared" si="29"/>
        <v>0</v>
      </c>
      <c r="C249" s="92"/>
      <c r="D249" s="116"/>
      <c r="E249" s="116"/>
      <c r="F249" s="4"/>
      <c r="G249" s="50"/>
      <c r="H249" s="87"/>
      <c r="I249" s="319"/>
      <c r="J249" s="427"/>
      <c r="K249" s="339" t="str">
        <f t="shared" si="32"/>
        <v xml:space="preserve"> </v>
      </c>
      <c r="L249" s="340"/>
      <c r="M249" s="264">
        <f t="shared" si="33"/>
        <v>0</v>
      </c>
      <c r="N249" s="105">
        <f t="shared" si="30"/>
        <v>0</v>
      </c>
      <c r="O249" s="105">
        <f t="shared" si="36"/>
        <v>0</v>
      </c>
      <c r="P249" s="407">
        <f t="shared" si="31"/>
        <v>0</v>
      </c>
      <c r="Q249" s="9"/>
      <c r="S249" s="40">
        <f t="shared" si="37"/>
        <v>0</v>
      </c>
      <c r="T249" s="40">
        <f t="shared" si="34"/>
        <v>0</v>
      </c>
      <c r="U249" s="40">
        <f t="shared" si="35"/>
        <v>0</v>
      </c>
    </row>
    <row r="250" spans="1:21" x14ac:dyDescent="0.25">
      <c r="A250" s="80">
        <f t="shared" si="10"/>
        <v>235</v>
      </c>
      <c r="B250" s="131">
        <f t="shared" si="29"/>
        <v>0</v>
      </c>
      <c r="C250" s="92"/>
      <c r="D250" s="116"/>
      <c r="E250" s="116"/>
      <c r="F250" s="4"/>
      <c r="G250" s="50"/>
      <c r="H250" s="87"/>
      <c r="I250" s="319"/>
      <c r="J250" s="427"/>
      <c r="K250" s="339" t="str">
        <f t="shared" si="32"/>
        <v xml:space="preserve"> </v>
      </c>
      <c r="L250" s="340"/>
      <c r="M250" s="264">
        <f t="shared" si="33"/>
        <v>0</v>
      </c>
      <c r="N250" s="105">
        <f t="shared" si="30"/>
        <v>0</v>
      </c>
      <c r="O250" s="105">
        <f t="shared" si="36"/>
        <v>0</v>
      </c>
      <c r="P250" s="407">
        <f t="shared" si="31"/>
        <v>0</v>
      </c>
      <c r="Q250" s="9"/>
      <c r="S250" s="40">
        <f t="shared" si="37"/>
        <v>0</v>
      </c>
      <c r="T250" s="40">
        <f t="shared" si="34"/>
        <v>0</v>
      </c>
      <c r="U250" s="40">
        <f t="shared" si="35"/>
        <v>0</v>
      </c>
    </row>
    <row r="251" spans="1:21" x14ac:dyDescent="0.25">
      <c r="A251" s="80">
        <f t="shared" si="10"/>
        <v>236</v>
      </c>
      <c r="B251" s="131">
        <f t="shared" si="29"/>
        <v>0</v>
      </c>
      <c r="C251" s="92"/>
      <c r="D251" s="116"/>
      <c r="E251" s="116"/>
      <c r="F251" s="4"/>
      <c r="G251" s="50"/>
      <c r="H251" s="87"/>
      <c r="I251" s="319"/>
      <c r="J251" s="427"/>
      <c r="K251" s="339" t="str">
        <f t="shared" si="32"/>
        <v xml:space="preserve"> </v>
      </c>
      <c r="L251" s="340"/>
      <c r="M251" s="264">
        <f t="shared" si="33"/>
        <v>0</v>
      </c>
      <c r="N251" s="105">
        <f t="shared" si="30"/>
        <v>0</v>
      </c>
      <c r="O251" s="105">
        <f t="shared" si="36"/>
        <v>0</v>
      </c>
      <c r="P251" s="407">
        <f t="shared" si="31"/>
        <v>0</v>
      </c>
      <c r="Q251" s="9"/>
      <c r="S251" s="40">
        <f t="shared" si="37"/>
        <v>0</v>
      </c>
      <c r="T251" s="40">
        <f t="shared" si="34"/>
        <v>0</v>
      </c>
      <c r="U251" s="40">
        <f t="shared" si="35"/>
        <v>0</v>
      </c>
    </row>
    <row r="252" spans="1:21" x14ac:dyDescent="0.25">
      <c r="A252" s="80">
        <f t="shared" si="10"/>
        <v>237</v>
      </c>
      <c r="B252" s="131">
        <f t="shared" si="29"/>
        <v>0</v>
      </c>
      <c r="C252" s="92"/>
      <c r="D252" s="116"/>
      <c r="E252" s="116"/>
      <c r="F252" s="4"/>
      <c r="G252" s="50"/>
      <c r="H252" s="87"/>
      <c r="I252" s="319"/>
      <c r="J252" s="427"/>
      <c r="K252" s="339" t="str">
        <f t="shared" si="32"/>
        <v xml:space="preserve"> </v>
      </c>
      <c r="L252" s="340"/>
      <c r="M252" s="264">
        <f t="shared" si="33"/>
        <v>0</v>
      </c>
      <c r="N252" s="105">
        <f t="shared" si="30"/>
        <v>0</v>
      </c>
      <c r="O252" s="105">
        <f t="shared" si="36"/>
        <v>0</v>
      </c>
      <c r="P252" s="407">
        <f t="shared" si="31"/>
        <v>0</v>
      </c>
      <c r="Q252" s="9"/>
      <c r="S252" s="40">
        <f t="shared" si="37"/>
        <v>0</v>
      </c>
      <c r="T252" s="40">
        <f t="shared" si="34"/>
        <v>0</v>
      </c>
      <c r="U252" s="40">
        <f t="shared" si="35"/>
        <v>0</v>
      </c>
    </row>
    <row r="253" spans="1:21" x14ac:dyDescent="0.25">
      <c r="A253" s="80">
        <f t="shared" si="10"/>
        <v>238</v>
      </c>
      <c r="B253" s="131">
        <f t="shared" si="29"/>
        <v>0</v>
      </c>
      <c r="C253" s="92"/>
      <c r="D253" s="116"/>
      <c r="E253" s="116"/>
      <c r="F253" s="4"/>
      <c r="G253" s="50"/>
      <c r="H253" s="87"/>
      <c r="I253" s="319"/>
      <c r="J253" s="427"/>
      <c r="K253" s="339" t="str">
        <f t="shared" si="32"/>
        <v xml:space="preserve"> </v>
      </c>
      <c r="L253" s="340"/>
      <c r="M253" s="264">
        <f t="shared" si="33"/>
        <v>0</v>
      </c>
      <c r="N253" s="105">
        <f t="shared" si="30"/>
        <v>0</v>
      </c>
      <c r="O253" s="105">
        <f t="shared" si="36"/>
        <v>0</v>
      </c>
      <c r="P253" s="407">
        <f t="shared" si="31"/>
        <v>0</v>
      </c>
      <c r="Q253" s="9"/>
      <c r="S253" s="40">
        <f t="shared" si="37"/>
        <v>0</v>
      </c>
      <c r="T253" s="40">
        <f t="shared" si="34"/>
        <v>0</v>
      </c>
      <c r="U253" s="40">
        <f t="shared" si="35"/>
        <v>0</v>
      </c>
    </row>
    <row r="254" spans="1:21" x14ac:dyDescent="0.25">
      <c r="A254" s="80">
        <f t="shared" si="10"/>
        <v>239</v>
      </c>
      <c r="B254" s="131">
        <f t="shared" si="29"/>
        <v>0</v>
      </c>
      <c r="C254" s="92"/>
      <c r="D254" s="116"/>
      <c r="E254" s="116"/>
      <c r="F254" s="4"/>
      <c r="G254" s="50"/>
      <c r="H254" s="87"/>
      <c r="I254" s="319"/>
      <c r="J254" s="427"/>
      <c r="K254" s="339" t="str">
        <f t="shared" si="32"/>
        <v xml:space="preserve"> </v>
      </c>
      <c r="L254" s="340"/>
      <c r="M254" s="264">
        <f t="shared" si="33"/>
        <v>0</v>
      </c>
      <c r="N254" s="105">
        <f t="shared" si="30"/>
        <v>0</v>
      </c>
      <c r="O254" s="105">
        <f t="shared" si="36"/>
        <v>0</v>
      </c>
      <c r="P254" s="407">
        <f t="shared" si="31"/>
        <v>0</v>
      </c>
      <c r="Q254" s="9"/>
      <c r="S254" s="40">
        <f t="shared" si="37"/>
        <v>0</v>
      </c>
      <c r="T254" s="40">
        <f t="shared" si="34"/>
        <v>0</v>
      </c>
      <c r="U254" s="40">
        <f t="shared" si="35"/>
        <v>0</v>
      </c>
    </row>
    <row r="255" spans="1:21" x14ac:dyDescent="0.25">
      <c r="A255" s="80">
        <f t="shared" si="10"/>
        <v>240</v>
      </c>
      <c r="B255" s="131">
        <f t="shared" si="29"/>
        <v>0</v>
      </c>
      <c r="C255" s="92"/>
      <c r="D255" s="116"/>
      <c r="E255" s="116"/>
      <c r="F255" s="4"/>
      <c r="G255" s="50"/>
      <c r="H255" s="87"/>
      <c r="I255" s="319"/>
      <c r="J255" s="427"/>
      <c r="K255" s="339" t="str">
        <f t="shared" si="32"/>
        <v xml:space="preserve"> </v>
      </c>
      <c r="L255" s="340"/>
      <c r="M255" s="264">
        <f t="shared" si="33"/>
        <v>0</v>
      </c>
      <c r="N255" s="105">
        <f t="shared" si="30"/>
        <v>0</v>
      </c>
      <c r="O255" s="105">
        <f t="shared" si="36"/>
        <v>0</v>
      </c>
      <c r="P255" s="407">
        <f t="shared" si="31"/>
        <v>0</v>
      </c>
      <c r="Q255" s="9"/>
      <c r="S255" s="40">
        <f t="shared" si="37"/>
        <v>0</v>
      </c>
      <c r="T255" s="40">
        <f t="shared" si="34"/>
        <v>0</v>
      </c>
      <c r="U255" s="40">
        <f t="shared" si="35"/>
        <v>0</v>
      </c>
    </row>
    <row r="256" spans="1:21" x14ac:dyDescent="0.25">
      <c r="A256" s="80">
        <f t="shared" si="10"/>
        <v>241</v>
      </c>
      <c r="B256" s="131">
        <f t="shared" si="29"/>
        <v>0</v>
      </c>
      <c r="C256" s="92"/>
      <c r="D256" s="116"/>
      <c r="E256" s="116"/>
      <c r="F256" s="4"/>
      <c r="G256" s="50"/>
      <c r="H256" s="87"/>
      <c r="I256" s="319"/>
      <c r="J256" s="427"/>
      <c r="K256" s="339" t="str">
        <f t="shared" si="32"/>
        <v xml:space="preserve"> </v>
      </c>
      <c r="L256" s="340"/>
      <c r="M256" s="264">
        <f t="shared" si="33"/>
        <v>0</v>
      </c>
      <c r="N256" s="105">
        <f t="shared" si="30"/>
        <v>0</v>
      </c>
      <c r="O256" s="105">
        <f t="shared" si="36"/>
        <v>0</v>
      </c>
      <c r="P256" s="407">
        <f t="shared" si="31"/>
        <v>0</v>
      </c>
      <c r="Q256" s="9"/>
      <c r="S256" s="40">
        <f t="shared" si="37"/>
        <v>0</v>
      </c>
      <c r="T256" s="40">
        <f t="shared" si="34"/>
        <v>0</v>
      </c>
      <c r="U256" s="40">
        <f t="shared" si="35"/>
        <v>0</v>
      </c>
    </row>
    <row r="257" spans="1:21" x14ac:dyDescent="0.25">
      <c r="A257" s="80">
        <f t="shared" si="10"/>
        <v>242</v>
      </c>
      <c r="B257" s="131">
        <f t="shared" si="29"/>
        <v>0</v>
      </c>
      <c r="C257" s="92"/>
      <c r="D257" s="116"/>
      <c r="E257" s="116"/>
      <c r="F257" s="4"/>
      <c r="G257" s="50"/>
      <c r="H257" s="87"/>
      <c r="I257" s="319"/>
      <c r="J257" s="427"/>
      <c r="K257" s="339" t="str">
        <f t="shared" si="32"/>
        <v xml:space="preserve"> </v>
      </c>
      <c r="L257" s="340"/>
      <c r="M257" s="264">
        <f t="shared" si="33"/>
        <v>0</v>
      </c>
      <c r="N257" s="105">
        <f t="shared" si="30"/>
        <v>0</v>
      </c>
      <c r="O257" s="105">
        <f t="shared" si="36"/>
        <v>0</v>
      </c>
      <c r="P257" s="407">
        <f t="shared" si="31"/>
        <v>0</v>
      </c>
      <c r="Q257" s="9"/>
      <c r="S257" s="40">
        <f t="shared" si="37"/>
        <v>0</v>
      </c>
      <c r="T257" s="40">
        <f t="shared" si="34"/>
        <v>0</v>
      </c>
      <c r="U257" s="40">
        <f t="shared" si="35"/>
        <v>0</v>
      </c>
    </row>
    <row r="258" spans="1:21" x14ac:dyDescent="0.25">
      <c r="A258" s="80">
        <f t="shared" si="10"/>
        <v>243</v>
      </c>
      <c r="B258" s="131">
        <f t="shared" si="29"/>
        <v>0</v>
      </c>
      <c r="C258" s="92"/>
      <c r="D258" s="116"/>
      <c r="E258" s="116"/>
      <c r="F258" s="4"/>
      <c r="G258" s="50"/>
      <c r="H258" s="87"/>
      <c r="I258" s="319"/>
      <c r="J258" s="427"/>
      <c r="K258" s="339" t="str">
        <f t="shared" si="32"/>
        <v xml:space="preserve"> </v>
      </c>
      <c r="L258" s="340"/>
      <c r="M258" s="264">
        <f t="shared" si="33"/>
        <v>0</v>
      </c>
      <c r="N258" s="105">
        <f t="shared" si="30"/>
        <v>0</v>
      </c>
      <c r="O258" s="105">
        <f t="shared" si="36"/>
        <v>0</v>
      </c>
      <c r="P258" s="407">
        <f t="shared" si="31"/>
        <v>0</v>
      </c>
      <c r="Q258" s="9"/>
      <c r="S258" s="40">
        <f t="shared" si="37"/>
        <v>0</v>
      </c>
      <c r="T258" s="40">
        <f t="shared" si="34"/>
        <v>0</v>
      </c>
      <c r="U258" s="40">
        <f t="shared" si="35"/>
        <v>0</v>
      </c>
    </row>
    <row r="259" spans="1:21" x14ac:dyDescent="0.25">
      <c r="A259" s="80">
        <f t="shared" si="10"/>
        <v>244</v>
      </c>
      <c r="B259" s="131">
        <f t="shared" si="29"/>
        <v>0</v>
      </c>
      <c r="C259" s="92"/>
      <c r="D259" s="116"/>
      <c r="E259" s="116"/>
      <c r="F259" s="4"/>
      <c r="G259" s="50"/>
      <c r="H259" s="87"/>
      <c r="I259" s="319"/>
      <c r="J259" s="427"/>
      <c r="K259" s="339" t="str">
        <f t="shared" si="32"/>
        <v xml:space="preserve"> </v>
      </c>
      <c r="L259" s="340"/>
      <c r="M259" s="264">
        <f t="shared" si="33"/>
        <v>0</v>
      </c>
      <c r="N259" s="105">
        <f t="shared" si="30"/>
        <v>0</v>
      </c>
      <c r="O259" s="105">
        <f t="shared" si="36"/>
        <v>0</v>
      </c>
      <c r="P259" s="407">
        <f t="shared" si="31"/>
        <v>0</v>
      </c>
      <c r="Q259" s="9"/>
      <c r="S259" s="40">
        <f t="shared" si="37"/>
        <v>0</v>
      </c>
      <c r="T259" s="40">
        <f t="shared" si="34"/>
        <v>0</v>
      </c>
      <c r="U259" s="40">
        <f t="shared" si="35"/>
        <v>0</v>
      </c>
    </row>
    <row r="260" spans="1:21" x14ac:dyDescent="0.25">
      <c r="A260" s="80">
        <f t="shared" si="10"/>
        <v>245</v>
      </c>
      <c r="B260" s="131">
        <f t="shared" si="29"/>
        <v>0</v>
      </c>
      <c r="C260" s="92"/>
      <c r="D260" s="116"/>
      <c r="E260" s="116"/>
      <c r="F260" s="4"/>
      <c r="G260" s="50"/>
      <c r="H260" s="87"/>
      <c r="I260" s="319"/>
      <c r="J260" s="427"/>
      <c r="K260" s="339" t="str">
        <f t="shared" si="32"/>
        <v xml:space="preserve"> </v>
      </c>
      <c r="L260" s="340"/>
      <c r="M260" s="264">
        <f t="shared" si="33"/>
        <v>0</v>
      </c>
      <c r="N260" s="105">
        <f t="shared" si="30"/>
        <v>0</v>
      </c>
      <c r="O260" s="105">
        <f t="shared" si="36"/>
        <v>0</v>
      </c>
      <c r="P260" s="407">
        <f t="shared" si="31"/>
        <v>0</v>
      </c>
      <c r="Q260" s="9"/>
      <c r="S260" s="40">
        <f t="shared" si="37"/>
        <v>0</v>
      </c>
      <c r="T260" s="40">
        <f t="shared" si="34"/>
        <v>0</v>
      </c>
      <c r="U260" s="40">
        <f t="shared" si="35"/>
        <v>0</v>
      </c>
    </row>
    <row r="261" spans="1:21" x14ac:dyDescent="0.25">
      <c r="A261" s="80">
        <f t="shared" si="10"/>
        <v>246</v>
      </c>
      <c r="B261" s="131">
        <f t="shared" si="29"/>
        <v>0</v>
      </c>
      <c r="C261" s="92"/>
      <c r="D261" s="116"/>
      <c r="E261" s="116"/>
      <c r="F261" s="4"/>
      <c r="G261" s="50"/>
      <c r="H261" s="87"/>
      <c r="I261" s="319"/>
      <c r="J261" s="427"/>
      <c r="K261" s="339" t="str">
        <f t="shared" si="32"/>
        <v xml:space="preserve"> </v>
      </c>
      <c r="L261" s="340"/>
      <c r="M261" s="264">
        <f t="shared" si="33"/>
        <v>0</v>
      </c>
      <c r="N261" s="105">
        <f t="shared" si="30"/>
        <v>0</v>
      </c>
      <c r="O261" s="105">
        <f t="shared" si="36"/>
        <v>0</v>
      </c>
      <c r="P261" s="407">
        <f t="shared" si="31"/>
        <v>0</v>
      </c>
      <c r="Q261" s="9"/>
      <c r="S261" s="40">
        <f t="shared" si="37"/>
        <v>0</v>
      </c>
      <c r="T261" s="40">
        <f t="shared" si="34"/>
        <v>0</v>
      </c>
      <c r="U261" s="40">
        <f t="shared" si="35"/>
        <v>0</v>
      </c>
    </row>
    <row r="262" spans="1:21" ht="12.75" customHeight="1" x14ac:dyDescent="0.25">
      <c r="A262" s="80">
        <f t="shared" si="10"/>
        <v>247</v>
      </c>
      <c r="B262" s="131">
        <f t="shared" si="29"/>
        <v>0</v>
      </c>
      <c r="C262" s="92"/>
      <c r="D262" s="116"/>
      <c r="E262" s="116"/>
      <c r="F262" s="4"/>
      <c r="G262" s="50"/>
      <c r="H262" s="87"/>
      <c r="I262" s="319"/>
      <c r="J262" s="427"/>
      <c r="K262" s="339" t="str">
        <f t="shared" si="32"/>
        <v xml:space="preserve"> </v>
      </c>
      <c r="L262" s="340"/>
      <c r="M262" s="264">
        <f t="shared" si="33"/>
        <v>0</v>
      </c>
      <c r="N262" s="105">
        <f t="shared" si="30"/>
        <v>0</v>
      </c>
      <c r="O262" s="105">
        <f t="shared" si="36"/>
        <v>0</v>
      </c>
      <c r="P262" s="407">
        <f t="shared" si="31"/>
        <v>0</v>
      </c>
      <c r="Q262" s="9"/>
      <c r="S262" s="40">
        <f t="shared" si="37"/>
        <v>0</v>
      </c>
      <c r="T262" s="40">
        <f t="shared" si="34"/>
        <v>0</v>
      </c>
      <c r="U262" s="40">
        <f t="shared" si="35"/>
        <v>0</v>
      </c>
    </row>
    <row r="263" spans="1:21" x14ac:dyDescent="0.25">
      <c r="A263" s="80">
        <f t="shared" si="10"/>
        <v>248</v>
      </c>
      <c r="B263" s="131">
        <f t="shared" si="29"/>
        <v>0</v>
      </c>
      <c r="C263" s="92"/>
      <c r="D263" s="116"/>
      <c r="E263" s="116"/>
      <c r="F263" s="4"/>
      <c r="G263" s="50"/>
      <c r="H263" s="87"/>
      <c r="I263" s="319"/>
      <c r="J263" s="427"/>
      <c r="K263" s="339" t="str">
        <f t="shared" si="32"/>
        <v xml:space="preserve"> </v>
      </c>
      <c r="L263" s="340"/>
      <c r="M263" s="264">
        <f t="shared" si="33"/>
        <v>0</v>
      </c>
      <c r="N263" s="105">
        <f t="shared" si="30"/>
        <v>0</v>
      </c>
      <c r="O263" s="105">
        <f t="shared" si="36"/>
        <v>0</v>
      </c>
      <c r="P263" s="407">
        <f t="shared" si="31"/>
        <v>0</v>
      </c>
      <c r="Q263" s="9"/>
      <c r="S263" s="40">
        <f t="shared" si="37"/>
        <v>0</v>
      </c>
      <c r="T263" s="40">
        <f t="shared" si="34"/>
        <v>0</v>
      </c>
      <c r="U263" s="40">
        <f t="shared" si="35"/>
        <v>0</v>
      </c>
    </row>
    <row r="264" spans="1:21" x14ac:dyDescent="0.25">
      <c r="A264" s="80">
        <f t="shared" si="10"/>
        <v>249</v>
      </c>
      <c r="B264" s="131">
        <f t="shared" si="29"/>
        <v>0</v>
      </c>
      <c r="C264" s="92"/>
      <c r="D264" s="116"/>
      <c r="E264" s="116"/>
      <c r="F264" s="4"/>
      <c r="G264" s="50"/>
      <c r="H264" s="87"/>
      <c r="I264" s="319"/>
      <c r="J264" s="427"/>
      <c r="K264" s="339" t="str">
        <f t="shared" si="32"/>
        <v xml:space="preserve"> </v>
      </c>
      <c r="L264" s="340"/>
      <c r="M264" s="264">
        <f t="shared" si="33"/>
        <v>0</v>
      </c>
      <c r="N264" s="105">
        <f t="shared" si="30"/>
        <v>0</v>
      </c>
      <c r="O264" s="105">
        <f t="shared" si="36"/>
        <v>0</v>
      </c>
      <c r="P264" s="407">
        <f t="shared" si="31"/>
        <v>0</v>
      </c>
      <c r="Q264" s="9"/>
      <c r="S264" s="40">
        <f t="shared" si="37"/>
        <v>0</v>
      </c>
      <c r="T264" s="40">
        <f t="shared" si="34"/>
        <v>0</v>
      </c>
      <c r="U264" s="40">
        <f t="shared" si="35"/>
        <v>0</v>
      </c>
    </row>
    <row r="265" spans="1:21" x14ac:dyDescent="0.25">
      <c r="A265" s="80">
        <f t="shared" si="10"/>
        <v>250</v>
      </c>
      <c r="B265" s="131">
        <f t="shared" si="29"/>
        <v>0</v>
      </c>
      <c r="C265" s="92"/>
      <c r="D265" s="116"/>
      <c r="E265" s="116"/>
      <c r="F265" s="4"/>
      <c r="G265" s="50"/>
      <c r="H265" s="87"/>
      <c r="I265" s="319"/>
      <c r="J265" s="427"/>
      <c r="K265" s="339" t="str">
        <f t="shared" si="32"/>
        <v xml:space="preserve"> </v>
      </c>
      <c r="L265" s="340"/>
      <c r="M265" s="264">
        <f t="shared" si="33"/>
        <v>0</v>
      </c>
      <c r="N265" s="105">
        <f t="shared" si="30"/>
        <v>0</v>
      </c>
      <c r="O265" s="105">
        <f t="shared" si="36"/>
        <v>0</v>
      </c>
      <c r="P265" s="407">
        <f t="shared" si="31"/>
        <v>0</v>
      </c>
      <c r="Q265" s="9"/>
      <c r="S265" s="40">
        <f t="shared" si="37"/>
        <v>0</v>
      </c>
      <c r="T265" s="40">
        <f t="shared" si="34"/>
        <v>0</v>
      </c>
      <c r="U265" s="40">
        <f t="shared" si="35"/>
        <v>0</v>
      </c>
    </row>
    <row r="266" spans="1:21" x14ac:dyDescent="0.25">
      <c r="A266" s="80">
        <f t="shared" ref="A266:A329" si="38">ROW()-Q2line</f>
        <v>251</v>
      </c>
      <c r="B266" s="131">
        <f t="shared" si="29"/>
        <v>0</v>
      </c>
      <c r="C266" s="92"/>
      <c r="D266" s="116"/>
      <c r="E266" s="116"/>
      <c r="F266" s="4"/>
      <c r="G266" s="50"/>
      <c r="H266" s="87"/>
      <c r="I266" s="319"/>
      <c r="J266" s="427"/>
      <c r="K266" s="339" t="str">
        <f t="shared" si="32"/>
        <v xml:space="preserve"> </v>
      </c>
      <c r="L266" s="340"/>
      <c r="M266" s="264">
        <f t="shared" si="33"/>
        <v>0</v>
      </c>
      <c r="N266" s="105">
        <f t="shared" si="30"/>
        <v>0</v>
      </c>
      <c r="O266" s="105">
        <f t="shared" si="36"/>
        <v>0</v>
      </c>
      <c r="P266" s="407">
        <f t="shared" si="31"/>
        <v>0</v>
      </c>
      <c r="Q266" s="9"/>
      <c r="S266" s="40">
        <f t="shared" si="37"/>
        <v>0</v>
      </c>
      <c r="T266" s="40">
        <f t="shared" si="34"/>
        <v>0</v>
      </c>
      <c r="U266" s="40">
        <f t="shared" si="35"/>
        <v>0</v>
      </c>
    </row>
    <row r="267" spans="1:21" x14ac:dyDescent="0.25">
      <c r="A267" s="80">
        <f t="shared" si="38"/>
        <v>252</v>
      </c>
      <c r="B267" s="131">
        <f t="shared" si="29"/>
        <v>0</v>
      </c>
      <c r="C267" s="92"/>
      <c r="D267" s="116"/>
      <c r="E267" s="116"/>
      <c r="F267" s="4"/>
      <c r="G267" s="50"/>
      <c r="H267" s="87"/>
      <c r="I267" s="319"/>
      <c r="J267" s="427"/>
      <c r="K267" s="339" t="str">
        <f t="shared" si="32"/>
        <v xml:space="preserve"> </v>
      </c>
      <c r="L267" s="340"/>
      <c r="M267" s="264">
        <f t="shared" si="33"/>
        <v>0</v>
      </c>
      <c r="N267" s="105">
        <f t="shared" si="30"/>
        <v>0</v>
      </c>
      <c r="O267" s="105">
        <f t="shared" si="36"/>
        <v>0</v>
      </c>
      <c r="P267" s="407">
        <f t="shared" si="31"/>
        <v>0</v>
      </c>
      <c r="Q267" s="9"/>
      <c r="S267" s="40">
        <f t="shared" si="37"/>
        <v>0</v>
      </c>
      <c r="T267" s="40">
        <f t="shared" si="34"/>
        <v>0</v>
      </c>
      <c r="U267" s="40">
        <f t="shared" si="35"/>
        <v>0</v>
      </c>
    </row>
    <row r="268" spans="1:21" x14ac:dyDescent="0.25">
      <c r="A268" s="80">
        <f t="shared" si="38"/>
        <v>253</v>
      </c>
      <c r="B268" s="131">
        <f t="shared" si="29"/>
        <v>0</v>
      </c>
      <c r="C268" s="92"/>
      <c r="D268" s="116"/>
      <c r="E268" s="116"/>
      <c r="F268" s="4"/>
      <c r="G268" s="50"/>
      <c r="H268" s="87"/>
      <c r="I268" s="319"/>
      <c r="J268" s="427"/>
      <c r="K268" s="339" t="str">
        <f t="shared" si="32"/>
        <v xml:space="preserve"> </v>
      </c>
      <c r="L268" s="340"/>
      <c r="M268" s="264">
        <f t="shared" si="33"/>
        <v>0</v>
      </c>
      <c r="N268" s="105">
        <f t="shared" si="30"/>
        <v>0</v>
      </c>
      <c r="O268" s="105">
        <f t="shared" si="36"/>
        <v>0</v>
      </c>
      <c r="P268" s="407">
        <f t="shared" si="31"/>
        <v>0</v>
      </c>
      <c r="Q268" s="9"/>
      <c r="S268" s="40">
        <f t="shared" si="37"/>
        <v>0</v>
      </c>
      <c r="T268" s="40">
        <f t="shared" si="34"/>
        <v>0</v>
      </c>
      <c r="U268" s="40">
        <f t="shared" si="35"/>
        <v>0</v>
      </c>
    </row>
    <row r="269" spans="1:21" x14ac:dyDescent="0.25">
      <c r="A269" s="80">
        <f t="shared" si="38"/>
        <v>254</v>
      </c>
      <c r="B269" s="131">
        <f t="shared" si="29"/>
        <v>0</v>
      </c>
      <c r="C269" s="92"/>
      <c r="D269" s="116"/>
      <c r="E269" s="116"/>
      <c r="F269" s="4"/>
      <c r="G269" s="50"/>
      <c r="H269" s="87"/>
      <c r="I269" s="319"/>
      <c r="J269" s="427"/>
      <c r="K269" s="339" t="str">
        <f t="shared" si="32"/>
        <v xml:space="preserve"> </v>
      </c>
      <c r="L269" s="340"/>
      <c r="M269" s="264">
        <f t="shared" si="33"/>
        <v>0</v>
      </c>
      <c r="N269" s="105">
        <f t="shared" si="30"/>
        <v>0</v>
      </c>
      <c r="O269" s="105">
        <f t="shared" si="36"/>
        <v>0</v>
      </c>
      <c r="P269" s="407">
        <f t="shared" si="31"/>
        <v>0</v>
      </c>
      <c r="Q269" s="9"/>
      <c r="S269" s="40">
        <f t="shared" si="37"/>
        <v>0</v>
      </c>
      <c r="T269" s="40">
        <f t="shared" si="34"/>
        <v>0</v>
      </c>
      <c r="U269" s="40">
        <f t="shared" si="35"/>
        <v>0</v>
      </c>
    </row>
    <row r="270" spans="1:21" x14ac:dyDescent="0.25">
      <c r="A270" s="80">
        <f t="shared" si="38"/>
        <v>255</v>
      </c>
      <c r="B270" s="131">
        <f t="shared" si="29"/>
        <v>0</v>
      </c>
      <c r="C270" s="92"/>
      <c r="D270" s="116"/>
      <c r="E270" s="116"/>
      <c r="F270" s="4"/>
      <c r="G270" s="50"/>
      <c r="H270" s="87"/>
      <c r="I270" s="319"/>
      <c r="J270" s="427"/>
      <c r="K270" s="339" t="str">
        <f t="shared" si="32"/>
        <v xml:space="preserve"> </v>
      </c>
      <c r="L270" s="340"/>
      <c r="M270" s="264">
        <f t="shared" si="33"/>
        <v>0</v>
      </c>
      <c r="N270" s="105">
        <f t="shared" si="30"/>
        <v>0</v>
      </c>
      <c r="O270" s="105">
        <f t="shared" si="36"/>
        <v>0</v>
      </c>
      <c r="P270" s="407">
        <f t="shared" si="31"/>
        <v>0</v>
      </c>
      <c r="Q270" s="9"/>
      <c r="S270" s="40">
        <f t="shared" si="37"/>
        <v>0</v>
      </c>
      <c r="T270" s="40">
        <f t="shared" si="34"/>
        <v>0</v>
      </c>
      <c r="U270" s="40">
        <f t="shared" si="35"/>
        <v>0</v>
      </c>
    </row>
    <row r="271" spans="1:21" x14ac:dyDescent="0.25">
      <c r="A271" s="80">
        <f t="shared" si="38"/>
        <v>256</v>
      </c>
      <c r="B271" s="131">
        <f t="shared" si="29"/>
        <v>0</v>
      </c>
      <c r="C271" s="92"/>
      <c r="D271" s="116"/>
      <c r="E271" s="116"/>
      <c r="F271" s="4"/>
      <c r="G271" s="50"/>
      <c r="H271" s="87"/>
      <c r="I271" s="319"/>
      <c r="J271" s="427"/>
      <c r="K271" s="339" t="str">
        <f t="shared" si="32"/>
        <v xml:space="preserve"> </v>
      </c>
      <c r="L271" s="340"/>
      <c r="M271" s="264">
        <f t="shared" si="33"/>
        <v>0</v>
      </c>
      <c r="N271" s="105">
        <f t="shared" si="30"/>
        <v>0</v>
      </c>
      <c r="O271" s="105">
        <f t="shared" si="36"/>
        <v>0</v>
      </c>
      <c r="P271" s="407">
        <f t="shared" si="31"/>
        <v>0</v>
      </c>
      <c r="Q271" s="9"/>
      <c r="S271" s="40">
        <f t="shared" si="37"/>
        <v>0</v>
      </c>
      <c r="T271" s="40">
        <f t="shared" si="34"/>
        <v>0</v>
      </c>
      <c r="U271" s="40">
        <f t="shared" si="35"/>
        <v>0</v>
      </c>
    </row>
    <row r="272" spans="1:21" x14ac:dyDescent="0.25">
      <c r="A272" s="80">
        <f t="shared" si="38"/>
        <v>257</v>
      </c>
      <c r="B272" s="131">
        <f t="shared" si="29"/>
        <v>0</v>
      </c>
      <c r="C272" s="92"/>
      <c r="D272" s="116"/>
      <c r="E272" s="116"/>
      <c r="F272" s="4"/>
      <c r="G272" s="50"/>
      <c r="H272" s="87"/>
      <c r="I272" s="319"/>
      <c r="J272" s="427"/>
      <c r="K272" s="339" t="str">
        <f t="shared" si="32"/>
        <v xml:space="preserve"> </v>
      </c>
      <c r="L272" s="340"/>
      <c r="M272" s="264">
        <f t="shared" si="33"/>
        <v>0</v>
      </c>
      <c r="N272" s="105">
        <f t="shared" si="30"/>
        <v>0</v>
      </c>
      <c r="O272" s="105">
        <f t="shared" si="36"/>
        <v>0</v>
      </c>
      <c r="P272" s="407">
        <f t="shared" si="31"/>
        <v>0</v>
      </c>
      <c r="Q272" s="9"/>
      <c r="S272" s="40">
        <f t="shared" si="37"/>
        <v>0</v>
      </c>
      <c r="T272" s="40">
        <f t="shared" si="34"/>
        <v>0</v>
      </c>
      <c r="U272" s="40">
        <f t="shared" si="35"/>
        <v>0</v>
      </c>
    </row>
    <row r="273" spans="1:21" x14ac:dyDescent="0.25">
      <c r="A273" s="80">
        <f t="shared" si="38"/>
        <v>258</v>
      </c>
      <c r="B273" s="131">
        <f t="shared" si="29"/>
        <v>0</v>
      </c>
      <c r="C273" s="92"/>
      <c r="D273" s="116"/>
      <c r="E273" s="116"/>
      <c r="F273" s="4"/>
      <c r="G273" s="50"/>
      <c r="H273" s="87"/>
      <c r="I273" s="319"/>
      <c r="J273" s="427"/>
      <c r="K273" s="339" t="str">
        <f t="shared" si="32"/>
        <v xml:space="preserve"> </v>
      </c>
      <c r="L273" s="340"/>
      <c r="M273" s="264">
        <f t="shared" si="33"/>
        <v>0</v>
      </c>
      <c r="N273" s="105">
        <f t="shared" si="30"/>
        <v>0</v>
      </c>
      <c r="O273" s="105">
        <f t="shared" si="36"/>
        <v>0</v>
      </c>
      <c r="P273" s="407">
        <f t="shared" si="31"/>
        <v>0</v>
      </c>
      <c r="Q273" s="9"/>
      <c r="S273" s="40">
        <f t="shared" si="37"/>
        <v>0</v>
      </c>
      <c r="T273" s="40">
        <f t="shared" si="34"/>
        <v>0</v>
      </c>
      <c r="U273" s="40">
        <f t="shared" si="35"/>
        <v>0</v>
      </c>
    </row>
    <row r="274" spans="1:21" x14ac:dyDescent="0.25">
      <c r="A274" s="80">
        <f t="shared" si="38"/>
        <v>259</v>
      </c>
      <c r="B274" s="131">
        <f t="shared" si="29"/>
        <v>0</v>
      </c>
      <c r="C274" s="92"/>
      <c r="D274" s="116"/>
      <c r="E274" s="116"/>
      <c r="F274" s="4"/>
      <c r="G274" s="50"/>
      <c r="H274" s="87"/>
      <c r="I274" s="319"/>
      <c r="J274" s="427"/>
      <c r="K274" s="339" t="str">
        <f t="shared" si="32"/>
        <v xml:space="preserve"> </v>
      </c>
      <c r="L274" s="340"/>
      <c r="M274" s="264">
        <f t="shared" si="33"/>
        <v>0</v>
      </c>
      <c r="N274" s="105">
        <f t="shared" si="30"/>
        <v>0</v>
      </c>
      <c r="O274" s="105">
        <f t="shared" si="36"/>
        <v>0</v>
      </c>
      <c r="P274" s="407">
        <f t="shared" si="31"/>
        <v>0</v>
      </c>
      <c r="Q274" s="9"/>
      <c r="S274" s="40">
        <f t="shared" si="37"/>
        <v>0</v>
      </c>
      <c r="T274" s="40">
        <f t="shared" si="34"/>
        <v>0</v>
      </c>
      <c r="U274" s="40">
        <f t="shared" si="35"/>
        <v>0</v>
      </c>
    </row>
    <row r="275" spans="1:21" x14ac:dyDescent="0.25">
      <c r="A275" s="80">
        <f t="shared" si="38"/>
        <v>260</v>
      </c>
      <c r="B275" s="131">
        <f t="shared" si="29"/>
        <v>0</v>
      </c>
      <c r="C275" s="92"/>
      <c r="D275" s="116"/>
      <c r="E275" s="116"/>
      <c r="F275" s="4"/>
      <c r="G275" s="50"/>
      <c r="H275" s="87"/>
      <c r="I275" s="319"/>
      <c r="J275" s="427"/>
      <c r="K275" s="339" t="str">
        <f t="shared" si="32"/>
        <v xml:space="preserve"> </v>
      </c>
      <c r="L275" s="340"/>
      <c r="M275" s="264">
        <f t="shared" si="33"/>
        <v>0</v>
      </c>
      <c r="N275" s="105">
        <f t="shared" si="30"/>
        <v>0</v>
      </c>
      <c r="O275" s="105">
        <f t="shared" si="36"/>
        <v>0</v>
      </c>
      <c r="P275" s="407">
        <f t="shared" si="31"/>
        <v>0</v>
      </c>
      <c r="Q275" s="9"/>
      <c r="S275" s="40">
        <f t="shared" si="37"/>
        <v>0</v>
      </c>
      <c r="T275" s="40">
        <f t="shared" si="34"/>
        <v>0</v>
      </c>
      <c r="U275" s="40">
        <f t="shared" si="35"/>
        <v>0</v>
      </c>
    </row>
    <row r="276" spans="1:21" x14ac:dyDescent="0.25">
      <c r="A276" s="80">
        <f t="shared" si="38"/>
        <v>261</v>
      </c>
      <c r="B276" s="131">
        <f t="shared" si="29"/>
        <v>0</v>
      </c>
      <c r="C276" s="92"/>
      <c r="D276" s="116"/>
      <c r="E276" s="116"/>
      <c r="F276" s="4"/>
      <c r="G276" s="50"/>
      <c r="H276" s="87"/>
      <c r="I276" s="319"/>
      <c r="J276" s="427"/>
      <c r="K276" s="339" t="str">
        <f t="shared" si="32"/>
        <v xml:space="preserve"> </v>
      </c>
      <c r="L276" s="340"/>
      <c r="M276" s="264">
        <f t="shared" si="33"/>
        <v>0</v>
      </c>
      <c r="N276" s="105">
        <f t="shared" si="30"/>
        <v>0</v>
      </c>
      <c r="O276" s="105">
        <f t="shared" si="36"/>
        <v>0</v>
      </c>
      <c r="P276" s="407">
        <f t="shared" si="31"/>
        <v>0</v>
      </c>
      <c r="Q276" s="9"/>
      <c r="S276" s="40">
        <f t="shared" si="37"/>
        <v>0</v>
      </c>
      <c r="T276" s="40">
        <f t="shared" si="34"/>
        <v>0</v>
      </c>
      <c r="U276" s="40">
        <f t="shared" si="35"/>
        <v>0</v>
      </c>
    </row>
    <row r="277" spans="1:21" x14ac:dyDescent="0.25">
      <c r="A277" s="80">
        <f t="shared" si="38"/>
        <v>262</v>
      </c>
      <c r="B277" s="131">
        <f t="shared" si="29"/>
        <v>0</v>
      </c>
      <c r="C277" s="92"/>
      <c r="D277" s="116"/>
      <c r="E277" s="116"/>
      <c r="F277" s="4"/>
      <c r="G277" s="50"/>
      <c r="H277" s="87"/>
      <c r="I277" s="319"/>
      <c r="J277" s="427"/>
      <c r="K277" s="339" t="str">
        <f t="shared" si="32"/>
        <v xml:space="preserve"> </v>
      </c>
      <c r="L277" s="340"/>
      <c r="M277" s="264">
        <f t="shared" si="33"/>
        <v>0</v>
      </c>
      <c r="N277" s="105">
        <f t="shared" si="30"/>
        <v>0</v>
      </c>
      <c r="O277" s="105">
        <f t="shared" si="36"/>
        <v>0</v>
      </c>
      <c r="P277" s="407">
        <f t="shared" si="31"/>
        <v>0</v>
      </c>
      <c r="Q277" s="9"/>
      <c r="S277" s="40">
        <f t="shared" si="37"/>
        <v>0</v>
      </c>
      <c r="T277" s="40">
        <f t="shared" si="34"/>
        <v>0</v>
      </c>
      <c r="U277" s="40">
        <f t="shared" si="35"/>
        <v>0</v>
      </c>
    </row>
    <row r="278" spans="1:21" x14ac:dyDescent="0.25">
      <c r="A278" s="80">
        <f t="shared" si="38"/>
        <v>263</v>
      </c>
      <c r="B278" s="131">
        <f t="shared" si="29"/>
        <v>0</v>
      </c>
      <c r="C278" s="92"/>
      <c r="D278" s="116"/>
      <c r="E278" s="116"/>
      <c r="F278" s="4"/>
      <c r="G278" s="50"/>
      <c r="H278" s="87"/>
      <c r="I278" s="319"/>
      <c r="J278" s="427"/>
      <c r="K278" s="339" t="str">
        <f t="shared" si="32"/>
        <v xml:space="preserve"> </v>
      </c>
      <c r="L278" s="340"/>
      <c r="M278" s="264">
        <f t="shared" si="33"/>
        <v>0</v>
      </c>
      <c r="N278" s="105">
        <f t="shared" si="30"/>
        <v>0</v>
      </c>
      <c r="O278" s="105">
        <f t="shared" si="36"/>
        <v>0</v>
      </c>
      <c r="P278" s="407">
        <f t="shared" si="31"/>
        <v>0</v>
      </c>
      <c r="Q278" s="9"/>
      <c r="S278" s="40">
        <f t="shared" si="37"/>
        <v>0</v>
      </c>
      <c r="T278" s="40">
        <f t="shared" si="34"/>
        <v>0</v>
      </c>
      <c r="U278" s="40">
        <f t="shared" si="35"/>
        <v>0</v>
      </c>
    </row>
    <row r="279" spans="1:21" x14ac:dyDescent="0.25">
      <c r="A279" s="80">
        <f t="shared" si="38"/>
        <v>264</v>
      </c>
      <c r="B279" s="131">
        <f t="shared" si="29"/>
        <v>0</v>
      </c>
      <c r="C279" s="92"/>
      <c r="D279" s="116"/>
      <c r="E279" s="116"/>
      <c r="F279" s="4"/>
      <c r="G279" s="50"/>
      <c r="H279" s="87"/>
      <c r="I279" s="319"/>
      <c r="J279" s="427"/>
      <c r="K279" s="339" t="str">
        <f t="shared" si="32"/>
        <v xml:space="preserve"> </v>
      </c>
      <c r="L279" s="340"/>
      <c r="M279" s="264">
        <f t="shared" si="33"/>
        <v>0</v>
      </c>
      <c r="N279" s="105">
        <f t="shared" si="30"/>
        <v>0</v>
      </c>
      <c r="O279" s="105">
        <f t="shared" si="36"/>
        <v>0</v>
      </c>
      <c r="P279" s="407">
        <f t="shared" si="31"/>
        <v>0</v>
      </c>
      <c r="Q279" s="9"/>
      <c r="S279" s="40">
        <f t="shared" si="37"/>
        <v>0</v>
      </c>
      <c r="T279" s="40">
        <f t="shared" si="34"/>
        <v>0</v>
      </c>
      <c r="U279" s="40">
        <f t="shared" si="35"/>
        <v>0</v>
      </c>
    </row>
    <row r="280" spans="1:21" x14ac:dyDescent="0.25">
      <c r="A280" s="80">
        <f t="shared" si="38"/>
        <v>265</v>
      </c>
      <c r="B280" s="131">
        <f t="shared" si="29"/>
        <v>0</v>
      </c>
      <c r="C280" s="92"/>
      <c r="D280" s="116"/>
      <c r="E280" s="116"/>
      <c r="F280" s="4"/>
      <c r="G280" s="50"/>
      <c r="H280" s="87"/>
      <c r="I280" s="319"/>
      <c r="J280" s="427"/>
      <c r="K280" s="339" t="str">
        <f t="shared" si="32"/>
        <v xml:space="preserve"> </v>
      </c>
      <c r="L280" s="340"/>
      <c r="M280" s="264">
        <f t="shared" si="33"/>
        <v>0</v>
      </c>
      <c r="N280" s="105">
        <f t="shared" si="30"/>
        <v>0</v>
      </c>
      <c r="O280" s="105">
        <f t="shared" si="36"/>
        <v>0</v>
      </c>
      <c r="P280" s="407">
        <f t="shared" si="31"/>
        <v>0</v>
      </c>
      <c r="Q280" s="9"/>
      <c r="S280" s="40">
        <f t="shared" si="37"/>
        <v>0</v>
      </c>
      <c r="T280" s="40">
        <f t="shared" si="34"/>
        <v>0</v>
      </c>
      <c r="U280" s="40">
        <f t="shared" si="35"/>
        <v>0</v>
      </c>
    </row>
    <row r="281" spans="1:21" x14ac:dyDescent="0.25">
      <c r="A281" s="80">
        <f t="shared" si="38"/>
        <v>266</v>
      </c>
      <c r="B281" s="131">
        <f t="shared" si="29"/>
        <v>0</v>
      </c>
      <c r="C281" s="92"/>
      <c r="D281" s="116"/>
      <c r="E281" s="116"/>
      <c r="F281" s="4"/>
      <c r="G281" s="50"/>
      <c r="H281" s="87"/>
      <c r="I281" s="319"/>
      <c r="J281" s="427"/>
      <c r="K281" s="339" t="str">
        <f t="shared" si="32"/>
        <v xml:space="preserve"> </v>
      </c>
      <c r="L281" s="340"/>
      <c r="M281" s="264">
        <f t="shared" si="33"/>
        <v>0</v>
      </c>
      <c r="N281" s="105">
        <f t="shared" si="30"/>
        <v>0</v>
      </c>
      <c r="O281" s="105">
        <f t="shared" si="36"/>
        <v>0</v>
      </c>
      <c r="P281" s="407">
        <f t="shared" si="31"/>
        <v>0</v>
      </c>
      <c r="Q281" s="9"/>
      <c r="S281" s="40">
        <f t="shared" si="37"/>
        <v>0</v>
      </c>
      <c r="T281" s="40">
        <f t="shared" si="34"/>
        <v>0</v>
      </c>
      <c r="U281" s="40">
        <f t="shared" si="35"/>
        <v>0</v>
      </c>
    </row>
    <row r="282" spans="1:21" x14ac:dyDescent="0.25">
      <c r="A282" s="80">
        <f t="shared" si="38"/>
        <v>267</v>
      </c>
      <c r="B282" s="131">
        <f t="shared" si="29"/>
        <v>0</v>
      </c>
      <c r="C282" s="92"/>
      <c r="D282" s="116"/>
      <c r="E282" s="116"/>
      <c r="F282" s="4"/>
      <c r="G282" s="50"/>
      <c r="H282" s="87"/>
      <c r="I282" s="319"/>
      <c r="J282" s="427"/>
      <c r="K282" s="339" t="str">
        <f t="shared" si="32"/>
        <v xml:space="preserve"> </v>
      </c>
      <c r="L282" s="340"/>
      <c r="M282" s="264">
        <f t="shared" si="33"/>
        <v>0</v>
      </c>
      <c r="N282" s="105">
        <f t="shared" si="30"/>
        <v>0</v>
      </c>
      <c r="O282" s="105">
        <f t="shared" si="36"/>
        <v>0</v>
      </c>
      <c r="P282" s="407">
        <f t="shared" si="31"/>
        <v>0</v>
      </c>
      <c r="Q282" s="9"/>
      <c r="S282" s="40">
        <f t="shared" si="37"/>
        <v>0</v>
      </c>
      <c r="T282" s="40">
        <f t="shared" si="34"/>
        <v>0</v>
      </c>
      <c r="U282" s="40">
        <f t="shared" si="35"/>
        <v>0</v>
      </c>
    </row>
    <row r="283" spans="1:21" x14ac:dyDescent="0.25">
      <c r="A283" s="80">
        <f t="shared" si="38"/>
        <v>268</v>
      </c>
      <c r="B283" s="131">
        <f t="shared" si="29"/>
        <v>0</v>
      </c>
      <c r="C283" s="92"/>
      <c r="D283" s="116"/>
      <c r="E283" s="116"/>
      <c r="F283" s="4"/>
      <c r="G283" s="50"/>
      <c r="H283" s="87"/>
      <c r="I283" s="319"/>
      <c r="J283" s="427"/>
      <c r="K283" s="339" t="str">
        <f t="shared" si="32"/>
        <v xml:space="preserve"> </v>
      </c>
      <c r="L283" s="340"/>
      <c r="M283" s="264">
        <f t="shared" si="33"/>
        <v>0</v>
      </c>
      <c r="N283" s="105">
        <f t="shared" si="30"/>
        <v>0</v>
      </c>
      <c r="O283" s="105">
        <f t="shared" si="36"/>
        <v>0</v>
      </c>
      <c r="P283" s="407">
        <f t="shared" si="31"/>
        <v>0</v>
      </c>
      <c r="Q283" s="9"/>
      <c r="S283" s="40">
        <f t="shared" si="37"/>
        <v>0</v>
      </c>
      <c r="T283" s="40">
        <f t="shared" si="34"/>
        <v>0</v>
      </c>
      <c r="U283" s="40">
        <f t="shared" si="35"/>
        <v>0</v>
      </c>
    </row>
    <row r="284" spans="1:21" x14ac:dyDescent="0.25">
      <c r="A284" s="80">
        <f t="shared" si="38"/>
        <v>269</v>
      </c>
      <c r="B284" s="131">
        <f t="shared" si="29"/>
        <v>0</v>
      </c>
      <c r="C284" s="92"/>
      <c r="D284" s="116"/>
      <c r="E284" s="116"/>
      <c r="F284" s="4"/>
      <c r="G284" s="50"/>
      <c r="H284" s="87"/>
      <c r="I284" s="319"/>
      <c r="J284" s="427"/>
      <c r="K284" s="339" t="str">
        <f t="shared" si="32"/>
        <v xml:space="preserve"> </v>
      </c>
      <c r="L284" s="340"/>
      <c r="M284" s="264">
        <f t="shared" si="33"/>
        <v>0</v>
      </c>
      <c r="N284" s="105">
        <f t="shared" si="30"/>
        <v>0</v>
      </c>
      <c r="O284" s="105">
        <f t="shared" si="36"/>
        <v>0</v>
      </c>
      <c r="P284" s="407">
        <f t="shared" si="31"/>
        <v>0</v>
      </c>
      <c r="Q284" s="9"/>
      <c r="S284" s="40">
        <f t="shared" si="37"/>
        <v>0</v>
      </c>
      <c r="T284" s="40">
        <f t="shared" si="34"/>
        <v>0</v>
      </c>
      <c r="U284" s="40">
        <f t="shared" si="35"/>
        <v>0</v>
      </c>
    </row>
    <row r="285" spans="1:21" x14ac:dyDescent="0.25">
      <c r="A285" s="80">
        <f t="shared" si="38"/>
        <v>270</v>
      </c>
      <c r="B285" s="131">
        <f t="shared" si="29"/>
        <v>0</v>
      </c>
      <c r="C285" s="92"/>
      <c r="D285" s="116"/>
      <c r="E285" s="116"/>
      <c r="F285" s="4"/>
      <c r="G285" s="50"/>
      <c r="H285" s="87"/>
      <c r="I285" s="319"/>
      <c r="J285" s="427"/>
      <c r="K285" s="339" t="str">
        <f t="shared" si="32"/>
        <v xml:space="preserve"> </v>
      </c>
      <c r="L285" s="340"/>
      <c r="M285" s="264">
        <f t="shared" si="33"/>
        <v>0</v>
      </c>
      <c r="N285" s="105">
        <f t="shared" si="30"/>
        <v>0</v>
      </c>
      <c r="O285" s="105">
        <f t="shared" si="36"/>
        <v>0</v>
      </c>
      <c r="P285" s="407">
        <f t="shared" si="31"/>
        <v>0</v>
      </c>
      <c r="Q285" s="9"/>
      <c r="S285" s="40">
        <f t="shared" si="37"/>
        <v>0</v>
      </c>
      <c r="T285" s="40">
        <f t="shared" si="34"/>
        <v>0</v>
      </c>
      <c r="U285" s="40">
        <f t="shared" si="35"/>
        <v>0</v>
      </c>
    </row>
    <row r="286" spans="1:21" x14ac:dyDescent="0.25">
      <c r="A286" s="80">
        <f t="shared" si="38"/>
        <v>271</v>
      </c>
      <c r="B286" s="131">
        <f t="shared" si="29"/>
        <v>0</v>
      </c>
      <c r="C286" s="92"/>
      <c r="D286" s="116"/>
      <c r="E286" s="116"/>
      <c r="F286" s="4"/>
      <c r="G286" s="50"/>
      <c r="H286" s="87"/>
      <c r="I286" s="319"/>
      <c r="J286" s="427"/>
      <c r="K286" s="339" t="str">
        <f t="shared" si="32"/>
        <v xml:space="preserve"> </v>
      </c>
      <c r="L286" s="340"/>
      <c r="M286" s="264">
        <f t="shared" si="33"/>
        <v>0</v>
      </c>
      <c r="N286" s="105">
        <f t="shared" si="30"/>
        <v>0</v>
      </c>
      <c r="O286" s="105">
        <f t="shared" si="36"/>
        <v>0</v>
      </c>
      <c r="P286" s="407">
        <f t="shared" si="31"/>
        <v>0</v>
      </c>
      <c r="Q286" s="9"/>
      <c r="S286" s="40">
        <f t="shared" si="37"/>
        <v>0</v>
      </c>
      <c r="T286" s="40">
        <f t="shared" si="34"/>
        <v>0</v>
      </c>
      <c r="U286" s="40">
        <f t="shared" si="35"/>
        <v>0</v>
      </c>
    </row>
    <row r="287" spans="1:21" x14ac:dyDescent="0.25">
      <c r="A287" s="80">
        <f t="shared" si="38"/>
        <v>272</v>
      </c>
      <c r="B287" s="131">
        <f t="shared" si="29"/>
        <v>0</v>
      </c>
      <c r="C287" s="92"/>
      <c r="D287" s="116"/>
      <c r="E287" s="116"/>
      <c r="F287" s="4"/>
      <c r="G287" s="50"/>
      <c r="H287" s="87"/>
      <c r="I287" s="319"/>
      <c r="J287" s="427"/>
      <c r="K287" s="339" t="str">
        <f t="shared" si="32"/>
        <v xml:space="preserve"> </v>
      </c>
      <c r="L287" s="340"/>
      <c r="M287" s="264">
        <f t="shared" si="33"/>
        <v>0</v>
      </c>
      <c r="N287" s="105">
        <f t="shared" si="30"/>
        <v>0</v>
      </c>
      <c r="O287" s="105">
        <f t="shared" si="36"/>
        <v>0</v>
      </c>
      <c r="P287" s="407">
        <f t="shared" si="31"/>
        <v>0</v>
      </c>
      <c r="Q287" s="9"/>
      <c r="S287" s="40">
        <f t="shared" si="37"/>
        <v>0</v>
      </c>
      <c r="T287" s="40">
        <f t="shared" si="34"/>
        <v>0</v>
      </c>
      <c r="U287" s="40">
        <f t="shared" si="35"/>
        <v>0</v>
      </c>
    </row>
    <row r="288" spans="1:21" x14ac:dyDescent="0.25">
      <c r="A288" s="80">
        <f t="shared" si="38"/>
        <v>273</v>
      </c>
      <c r="B288" s="131">
        <f t="shared" si="29"/>
        <v>0</v>
      </c>
      <c r="C288" s="92"/>
      <c r="D288" s="116"/>
      <c r="E288" s="116"/>
      <c r="F288" s="4"/>
      <c r="G288" s="50"/>
      <c r="H288" s="87"/>
      <c r="I288" s="319"/>
      <c r="J288" s="427"/>
      <c r="K288" s="339" t="str">
        <f t="shared" si="32"/>
        <v xml:space="preserve"> </v>
      </c>
      <c r="L288" s="340"/>
      <c r="M288" s="264">
        <f t="shared" si="33"/>
        <v>0</v>
      </c>
      <c r="N288" s="105">
        <f t="shared" si="30"/>
        <v>0</v>
      </c>
      <c r="O288" s="105">
        <f t="shared" si="36"/>
        <v>0</v>
      </c>
      <c r="P288" s="407">
        <f t="shared" si="31"/>
        <v>0</v>
      </c>
      <c r="Q288" s="9"/>
      <c r="S288" s="40">
        <f t="shared" si="37"/>
        <v>0</v>
      </c>
      <c r="T288" s="40">
        <f t="shared" si="34"/>
        <v>0</v>
      </c>
      <c r="U288" s="40">
        <f t="shared" si="35"/>
        <v>0</v>
      </c>
    </row>
    <row r="289" spans="1:21" x14ac:dyDescent="0.25">
      <c r="A289" s="80">
        <f t="shared" si="38"/>
        <v>274</v>
      </c>
      <c r="B289" s="131">
        <f t="shared" si="29"/>
        <v>0</v>
      </c>
      <c r="C289" s="92"/>
      <c r="D289" s="116"/>
      <c r="E289" s="116"/>
      <c r="F289" s="4"/>
      <c r="G289" s="50"/>
      <c r="H289" s="87"/>
      <c r="I289" s="319"/>
      <c r="J289" s="427"/>
      <c r="K289" s="339" t="str">
        <f t="shared" si="32"/>
        <v xml:space="preserve"> </v>
      </c>
      <c r="L289" s="340"/>
      <c r="M289" s="264">
        <f t="shared" si="33"/>
        <v>0</v>
      </c>
      <c r="N289" s="105">
        <f t="shared" si="30"/>
        <v>0</v>
      </c>
      <c r="O289" s="105">
        <f t="shared" si="36"/>
        <v>0</v>
      </c>
      <c r="P289" s="407">
        <f t="shared" si="31"/>
        <v>0</v>
      </c>
      <c r="Q289" s="9"/>
      <c r="S289" s="40">
        <f t="shared" si="37"/>
        <v>0</v>
      </c>
      <c r="T289" s="40">
        <f t="shared" si="34"/>
        <v>0</v>
      </c>
      <c r="U289" s="40">
        <f t="shared" si="35"/>
        <v>0</v>
      </c>
    </row>
    <row r="290" spans="1:21" x14ac:dyDescent="0.25">
      <c r="A290" s="80">
        <f t="shared" si="38"/>
        <v>275</v>
      </c>
      <c r="B290" s="131">
        <f t="shared" si="29"/>
        <v>0</v>
      </c>
      <c r="C290" s="92"/>
      <c r="D290" s="116"/>
      <c r="E290" s="116"/>
      <c r="F290" s="4"/>
      <c r="G290" s="50"/>
      <c r="H290" s="87"/>
      <c r="I290" s="319"/>
      <c r="J290" s="427"/>
      <c r="K290" s="339" t="str">
        <f t="shared" si="32"/>
        <v xml:space="preserve"> </v>
      </c>
      <c r="L290" s="340"/>
      <c r="M290" s="264">
        <f t="shared" si="33"/>
        <v>0</v>
      </c>
      <c r="N290" s="105">
        <f t="shared" si="30"/>
        <v>0</v>
      </c>
      <c r="O290" s="105">
        <f t="shared" si="36"/>
        <v>0</v>
      </c>
      <c r="P290" s="407">
        <f t="shared" si="31"/>
        <v>0</v>
      </c>
      <c r="Q290" s="9"/>
      <c r="S290" s="40">
        <f t="shared" si="37"/>
        <v>0</v>
      </c>
      <c r="T290" s="40">
        <f t="shared" si="34"/>
        <v>0</v>
      </c>
      <c r="U290" s="40">
        <f t="shared" si="35"/>
        <v>0</v>
      </c>
    </row>
    <row r="291" spans="1:21" x14ac:dyDescent="0.25">
      <c r="A291" s="80">
        <f t="shared" si="38"/>
        <v>276</v>
      </c>
      <c r="B291" s="131">
        <f t="shared" si="29"/>
        <v>0</v>
      </c>
      <c r="C291" s="92"/>
      <c r="D291" s="116"/>
      <c r="E291" s="116"/>
      <c r="F291" s="4"/>
      <c r="G291" s="50"/>
      <c r="H291" s="87"/>
      <c r="I291" s="319"/>
      <c r="J291" s="427"/>
      <c r="K291" s="339" t="str">
        <f t="shared" si="32"/>
        <v xml:space="preserve"> </v>
      </c>
      <c r="L291" s="340"/>
      <c r="M291" s="264">
        <f t="shared" si="33"/>
        <v>0</v>
      </c>
      <c r="N291" s="105">
        <f t="shared" si="30"/>
        <v>0</v>
      </c>
      <c r="O291" s="105">
        <f t="shared" si="36"/>
        <v>0</v>
      </c>
      <c r="P291" s="407">
        <f t="shared" si="31"/>
        <v>0</v>
      </c>
      <c r="Q291" s="9"/>
      <c r="S291" s="40">
        <f t="shared" si="37"/>
        <v>0</v>
      </c>
      <c r="T291" s="40">
        <f t="shared" si="34"/>
        <v>0</v>
      </c>
      <c r="U291" s="40">
        <f t="shared" si="35"/>
        <v>0</v>
      </c>
    </row>
    <row r="292" spans="1:21" x14ac:dyDescent="0.25">
      <c r="A292" s="80">
        <f t="shared" si="38"/>
        <v>277</v>
      </c>
      <c r="B292" s="131">
        <f t="shared" si="29"/>
        <v>0</v>
      </c>
      <c r="C292" s="92"/>
      <c r="D292" s="116"/>
      <c r="E292" s="116"/>
      <c r="F292" s="4"/>
      <c r="G292" s="50"/>
      <c r="H292" s="87"/>
      <c r="I292" s="319"/>
      <c r="J292" s="427"/>
      <c r="K292" s="339" t="str">
        <f t="shared" si="32"/>
        <v xml:space="preserve"> </v>
      </c>
      <c r="L292" s="340"/>
      <c r="M292" s="264">
        <f t="shared" si="33"/>
        <v>0</v>
      </c>
      <c r="N292" s="105">
        <f t="shared" si="30"/>
        <v>0</v>
      </c>
      <c r="O292" s="105">
        <f t="shared" si="36"/>
        <v>0</v>
      </c>
      <c r="P292" s="407">
        <f t="shared" si="31"/>
        <v>0</v>
      </c>
      <c r="Q292" s="9"/>
      <c r="S292" s="40">
        <f t="shared" si="37"/>
        <v>0</v>
      </c>
      <c r="T292" s="40">
        <f t="shared" si="34"/>
        <v>0</v>
      </c>
      <c r="U292" s="40">
        <f t="shared" si="35"/>
        <v>0</v>
      </c>
    </row>
    <row r="293" spans="1:21" x14ac:dyDescent="0.25">
      <c r="A293" s="80">
        <f t="shared" si="38"/>
        <v>278</v>
      </c>
      <c r="B293" s="131">
        <f t="shared" si="29"/>
        <v>0</v>
      </c>
      <c r="C293" s="92"/>
      <c r="D293" s="116"/>
      <c r="E293" s="116"/>
      <c r="F293" s="4"/>
      <c r="G293" s="50"/>
      <c r="H293" s="87"/>
      <c r="I293" s="319"/>
      <c r="J293" s="427"/>
      <c r="K293" s="339" t="str">
        <f t="shared" si="32"/>
        <v xml:space="preserve"> </v>
      </c>
      <c r="L293" s="340"/>
      <c r="M293" s="264">
        <f t="shared" si="33"/>
        <v>0</v>
      </c>
      <c r="N293" s="105">
        <f t="shared" si="30"/>
        <v>0</v>
      </c>
      <c r="O293" s="105">
        <f t="shared" si="36"/>
        <v>0</v>
      </c>
      <c r="P293" s="407">
        <f t="shared" si="31"/>
        <v>0</v>
      </c>
      <c r="Q293" s="9"/>
      <c r="S293" s="40">
        <f t="shared" si="37"/>
        <v>0</v>
      </c>
      <c r="T293" s="40">
        <f t="shared" si="34"/>
        <v>0</v>
      </c>
      <c r="U293" s="40">
        <f t="shared" si="35"/>
        <v>0</v>
      </c>
    </row>
    <row r="294" spans="1:21" x14ac:dyDescent="0.25">
      <c r="A294" s="80">
        <f t="shared" si="38"/>
        <v>279</v>
      </c>
      <c r="B294" s="131">
        <f t="shared" si="29"/>
        <v>0</v>
      </c>
      <c r="C294" s="92"/>
      <c r="D294" s="116"/>
      <c r="E294" s="116"/>
      <c r="F294" s="4"/>
      <c r="G294" s="50"/>
      <c r="H294" s="87"/>
      <c r="I294" s="319"/>
      <c r="J294" s="427"/>
      <c r="K294" s="339" t="str">
        <f t="shared" si="32"/>
        <v xml:space="preserve"> </v>
      </c>
      <c r="L294" s="340"/>
      <c r="M294" s="264">
        <f t="shared" si="33"/>
        <v>0</v>
      </c>
      <c r="N294" s="105">
        <f t="shared" si="30"/>
        <v>0</v>
      </c>
      <c r="O294" s="105">
        <f t="shared" si="36"/>
        <v>0</v>
      </c>
      <c r="P294" s="407">
        <f t="shared" si="31"/>
        <v>0</v>
      </c>
      <c r="Q294" s="9"/>
      <c r="S294" s="40">
        <f t="shared" si="37"/>
        <v>0</v>
      </c>
      <c r="T294" s="40">
        <f t="shared" si="34"/>
        <v>0</v>
      </c>
      <c r="U294" s="40">
        <f t="shared" si="35"/>
        <v>0</v>
      </c>
    </row>
    <row r="295" spans="1:21" x14ac:dyDescent="0.25">
      <c r="A295" s="80">
        <f t="shared" si="38"/>
        <v>280</v>
      </c>
      <c r="B295" s="131">
        <f t="shared" si="29"/>
        <v>0</v>
      </c>
      <c r="C295" s="92"/>
      <c r="D295" s="116"/>
      <c r="E295" s="116"/>
      <c r="F295" s="4"/>
      <c r="G295" s="50"/>
      <c r="H295" s="87"/>
      <c r="I295" s="319"/>
      <c r="J295" s="427"/>
      <c r="K295" s="339" t="str">
        <f t="shared" si="32"/>
        <v xml:space="preserve"> </v>
      </c>
      <c r="L295" s="340"/>
      <c r="M295" s="264">
        <f t="shared" si="33"/>
        <v>0</v>
      </c>
      <c r="N295" s="105">
        <f t="shared" si="30"/>
        <v>0</v>
      </c>
      <c r="O295" s="105">
        <f t="shared" si="36"/>
        <v>0</v>
      </c>
      <c r="P295" s="407">
        <f t="shared" si="31"/>
        <v>0</v>
      </c>
      <c r="Q295" s="9"/>
      <c r="S295" s="40">
        <f t="shared" si="37"/>
        <v>0</v>
      </c>
      <c r="T295" s="40">
        <f t="shared" si="34"/>
        <v>0</v>
      </c>
      <c r="U295" s="40">
        <f t="shared" si="35"/>
        <v>0</v>
      </c>
    </row>
    <row r="296" spans="1:21" x14ac:dyDescent="0.25">
      <c r="A296" s="80">
        <f t="shared" si="38"/>
        <v>281</v>
      </c>
      <c r="B296" s="131">
        <f t="shared" si="29"/>
        <v>0</v>
      </c>
      <c r="C296" s="92"/>
      <c r="D296" s="116"/>
      <c r="E296" s="116"/>
      <c r="F296" s="4"/>
      <c r="G296" s="50"/>
      <c r="H296" s="87"/>
      <c r="I296" s="319"/>
      <c r="J296" s="427"/>
      <c r="K296" s="339" t="str">
        <f t="shared" si="32"/>
        <v xml:space="preserve"> </v>
      </c>
      <c r="L296" s="340"/>
      <c r="M296" s="264">
        <f t="shared" si="33"/>
        <v>0</v>
      </c>
      <c r="N296" s="105">
        <f t="shared" si="30"/>
        <v>0</v>
      </c>
      <c r="O296" s="105">
        <f t="shared" si="36"/>
        <v>0</v>
      </c>
      <c r="P296" s="407">
        <f t="shared" si="31"/>
        <v>0</v>
      </c>
      <c r="Q296" s="9"/>
      <c r="S296" s="40">
        <f t="shared" si="37"/>
        <v>0</v>
      </c>
      <c r="T296" s="40">
        <f t="shared" si="34"/>
        <v>0</v>
      </c>
      <c r="U296" s="40">
        <f t="shared" si="35"/>
        <v>0</v>
      </c>
    </row>
    <row r="297" spans="1:21" x14ac:dyDescent="0.25">
      <c r="A297" s="80">
        <f t="shared" si="38"/>
        <v>282</v>
      </c>
      <c r="B297" s="131">
        <f t="shared" si="29"/>
        <v>0</v>
      </c>
      <c r="C297" s="92"/>
      <c r="D297" s="116"/>
      <c r="E297" s="116"/>
      <c r="F297" s="4"/>
      <c r="G297" s="50"/>
      <c r="H297" s="87"/>
      <c r="I297" s="319"/>
      <c r="J297" s="427"/>
      <c r="K297" s="339" t="str">
        <f t="shared" si="32"/>
        <v xml:space="preserve"> </v>
      </c>
      <c r="L297" s="340"/>
      <c r="M297" s="264">
        <f t="shared" si="33"/>
        <v>0</v>
      </c>
      <c r="N297" s="105">
        <f t="shared" si="30"/>
        <v>0</v>
      </c>
      <c r="O297" s="105">
        <f t="shared" si="36"/>
        <v>0</v>
      </c>
      <c r="P297" s="407">
        <f t="shared" si="31"/>
        <v>0</v>
      </c>
      <c r="Q297" s="9"/>
      <c r="S297" s="40">
        <f t="shared" si="37"/>
        <v>0</v>
      </c>
      <c r="T297" s="40">
        <f t="shared" si="34"/>
        <v>0</v>
      </c>
      <c r="U297" s="40">
        <f t="shared" si="35"/>
        <v>0</v>
      </c>
    </row>
    <row r="298" spans="1:21" x14ac:dyDescent="0.25">
      <c r="A298" s="80">
        <f t="shared" si="38"/>
        <v>283</v>
      </c>
      <c r="B298" s="131">
        <f t="shared" si="29"/>
        <v>0</v>
      </c>
      <c r="C298" s="92"/>
      <c r="D298" s="116"/>
      <c r="E298" s="116"/>
      <c r="F298" s="4"/>
      <c r="G298" s="50"/>
      <c r="H298" s="87"/>
      <c r="I298" s="319"/>
      <c r="J298" s="427"/>
      <c r="K298" s="339" t="str">
        <f t="shared" si="32"/>
        <v xml:space="preserve"> </v>
      </c>
      <c r="L298" s="340"/>
      <c r="M298" s="264">
        <f t="shared" si="33"/>
        <v>0</v>
      </c>
      <c r="N298" s="105">
        <f t="shared" si="30"/>
        <v>0</v>
      </c>
      <c r="O298" s="105">
        <f t="shared" si="36"/>
        <v>0</v>
      </c>
      <c r="P298" s="407">
        <f t="shared" si="31"/>
        <v>0</v>
      </c>
      <c r="Q298" s="9"/>
      <c r="S298" s="40">
        <f t="shared" si="37"/>
        <v>0</v>
      </c>
      <c r="T298" s="40">
        <f t="shared" si="34"/>
        <v>0</v>
      </c>
      <c r="U298" s="40">
        <f t="shared" si="35"/>
        <v>0</v>
      </c>
    </row>
    <row r="299" spans="1:21" x14ac:dyDescent="0.25">
      <c r="A299" s="80">
        <f t="shared" si="38"/>
        <v>284</v>
      </c>
      <c r="B299" s="131">
        <f t="shared" si="29"/>
        <v>0</v>
      </c>
      <c r="C299" s="92"/>
      <c r="D299" s="116"/>
      <c r="E299" s="116"/>
      <c r="F299" s="4"/>
      <c r="G299" s="50"/>
      <c r="H299" s="87"/>
      <c r="I299" s="319"/>
      <c r="J299" s="427"/>
      <c r="K299" s="339" t="str">
        <f t="shared" si="32"/>
        <v xml:space="preserve"> </v>
      </c>
      <c r="L299" s="340"/>
      <c r="M299" s="264">
        <f t="shared" si="33"/>
        <v>0</v>
      </c>
      <c r="N299" s="105">
        <f t="shared" si="30"/>
        <v>0</v>
      </c>
      <c r="O299" s="105">
        <f t="shared" si="36"/>
        <v>0</v>
      </c>
      <c r="P299" s="407">
        <f t="shared" si="31"/>
        <v>0</v>
      </c>
      <c r="Q299" s="9"/>
      <c r="S299" s="40">
        <f t="shared" si="37"/>
        <v>0</v>
      </c>
      <c r="T299" s="40">
        <f t="shared" si="34"/>
        <v>0</v>
      </c>
      <c r="U299" s="40">
        <f t="shared" si="35"/>
        <v>0</v>
      </c>
    </row>
    <row r="300" spans="1:21" x14ac:dyDescent="0.25">
      <c r="A300" s="80">
        <f t="shared" si="38"/>
        <v>285</v>
      </c>
      <c r="B300" s="131">
        <f t="shared" si="29"/>
        <v>0</v>
      </c>
      <c r="C300" s="92"/>
      <c r="D300" s="116"/>
      <c r="E300" s="116"/>
      <c r="F300" s="4"/>
      <c r="G300" s="50"/>
      <c r="H300" s="87"/>
      <c r="I300" s="319"/>
      <c r="J300" s="427"/>
      <c r="K300" s="339" t="str">
        <f t="shared" si="32"/>
        <v xml:space="preserve"> </v>
      </c>
      <c r="L300" s="340"/>
      <c r="M300" s="264">
        <f t="shared" si="33"/>
        <v>0</v>
      </c>
      <c r="N300" s="105">
        <f t="shared" si="30"/>
        <v>0</v>
      </c>
      <c r="O300" s="105">
        <f t="shared" si="36"/>
        <v>0</v>
      </c>
      <c r="P300" s="407">
        <f t="shared" si="31"/>
        <v>0</v>
      </c>
      <c r="Q300" s="9"/>
      <c r="S300" s="40">
        <f t="shared" si="37"/>
        <v>0</v>
      </c>
      <c r="T300" s="40">
        <f t="shared" si="34"/>
        <v>0</v>
      </c>
      <c r="U300" s="40">
        <f t="shared" si="35"/>
        <v>0</v>
      </c>
    </row>
    <row r="301" spans="1:21" x14ac:dyDescent="0.25">
      <c r="A301" s="80">
        <f t="shared" si="38"/>
        <v>286</v>
      </c>
      <c r="B301" s="131">
        <f t="shared" si="29"/>
        <v>0</v>
      </c>
      <c r="C301" s="92"/>
      <c r="D301" s="116"/>
      <c r="E301" s="116"/>
      <c r="F301" s="4"/>
      <c r="G301" s="50"/>
      <c r="H301" s="87"/>
      <c r="I301" s="319"/>
      <c r="J301" s="427"/>
      <c r="K301" s="339" t="str">
        <f t="shared" si="32"/>
        <v xml:space="preserve"> </v>
      </c>
      <c r="L301" s="340"/>
      <c r="M301" s="264">
        <f t="shared" si="33"/>
        <v>0</v>
      </c>
      <c r="N301" s="105">
        <f t="shared" si="30"/>
        <v>0</v>
      </c>
      <c r="O301" s="105">
        <f t="shared" si="36"/>
        <v>0</v>
      </c>
      <c r="P301" s="407">
        <f t="shared" si="31"/>
        <v>0</v>
      </c>
      <c r="Q301" s="9"/>
      <c r="S301" s="40">
        <f t="shared" si="37"/>
        <v>0</v>
      </c>
      <c r="T301" s="40">
        <f t="shared" si="34"/>
        <v>0</v>
      </c>
      <c r="U301" s="40">
        <f t="shared" si="35"/>
        <v>0</v>
      </c>
    </row>
    <row r="302" spans="1:21" x14ac:dyDescent="0.25">
      <c r="A302" s="80">
        <f t="shared" si="38"/>
        <v>287</v>
      </c>
      <c r="B302" s="131">
        <f t="shared" si="29"/>
        <v>0</v>
      </c>
      <c r="C302" s="92"/>
      <c r="D302" s="116"/>
      <c r="E302" s="116"/>
      <c r="F302" s="4"/>
      <c r="G302" s="50"/>
      <c r="H302" s="87"/>
      <c r="I302" s="319"/>
      <c r="J302" s="427"/>
      <c r="K302" s="339" t="str">
        <f t="shared" si="32"/>
        <v xml:space="preserve"> </v>
      </c>
      <c r="L302" s="340"/>
      <c r="M302" s="264">
        <f t="shared" si="33"/>
        <v>0</v>
      </c>
      <c r="N302" s="105">
        <f t="shared" si="30"/>
        <v>0</v>
      </c>
      <c r="O302" s="105">
        <f t="shared" si="36"/>
        <v>0</v>
      </c>
      <c r="P302" s="407">
        <f t="shared" si="31"/>
        <v>0</v>
      </c>
      <c r="Q302" s="9"/>
      <c r="S302" s="40">
        <f t="shared" si="37"/>
        <v>0</v>
      </c>
      <c r="T302" s="40">
        <f t="shared" si="34"/>
        <v>0</v>
      </c>
      <c r="U302" s="40">
        <f t="shared" si="35"/>
        <v>0</v>
      </c>
    </row>
    <row r="303" spans="1:21" x14ac:dyDescent="0.25">
      <c r="A303" s="80">
        <f t="shared" si="38"/>
        <v>288</v>
      </c>
      <c r="B303" s="131">
        <f t="shared" si="29"/>
        <v>0</v>
      </c>
      <c r="C303" s="92"/>
      <c r="D303" s="116"/>
      <c r="E303" s="116"/>
      <c r="F303" s="4"/>
      <c r="G303" s="50"/>
      <c r="H303" s="87"/>
      <c r="I303" s="319"/>
      <c r="J303" s="427"/>
      <c r="K303" s="339" t="str">
        <f t="shared" si="32"/>
        <v xml:space="preserve"> </v>
      </c>
      <c r="L303" s="340"/>
      <c r="M303" s="264">
        <f t="shared" si="33"/>
        <v>0</v>
      </c>
      <c r="N303" s="105">
        <f t="shared" si="30"/>
        <v>0</v>
      </c>
      <c r="O303" s="105">
        <f t="shared" si="36"/>
        <v>0</v>
      </c>
      <c r="P303" s="407">
        <f t="shared" si="31"/>
        <v>0</v>
      </c>
      <c r="Q303" s="9"/>
      <c r="S303" s="40">
        <f t="shared" si="37"/>
        <v>0</v>
      </c>
      <c r="T303" s="40">
        <f t="shared" si="34"/>
        <v>0</v>
      </c>
      <c r="U303" s="40">
        <f t="shared" si="35"/>
        <v>0</v>
      </c>
    </row>
    <row r="304" spans="1:21" x14ac:dyDescent="0.25">
      <c r="A304" s="80">
        <f t="shared" si="38"/>
        <v>289</v>
      </c>
      <c r="B304" s="131">
        <f t="shared" si="29"/>
        <v>0</v>
      </c>
      <c r="C304" s="92"/>
      <c r="D304" s="116"/>
      <c r="E304" s="116"/>
      <c r="F304" s="4"/>
      <c r="G304" s="50"/>
      <c r="H304" s="87"/>
      <c r="I304" s="319"/>
      <c r="J304" s="427"/>
      <c r="K304" s="339" t="str">
        <f t="shared" si="32"/>
        <v xml:space="preserve"> </v>
      </c>
      <c r="L304" s="340"/>
      <c r="M304" s="264">
        <f t="shared" si="33"/>
        <v>0</v>
      </c>
      <c r="N304" s="105">
        <f t="shared" si="30"/>
        <v>0</v>
      </c>
      <c r="O304" s="105">
        <f t="shared" si="36"/>
        <v>0</v>
      </c>
      <c r="P304" s="407">
        <f t="shared" si="31"/>
        <v>0</v>
      </c>
      <c r="Q304" s="9"/>
      <c r="S304" s="40">
        <f t="shared" si="37"/>
        <v>0</v>
      </c>
      <c r="T304" s="40">
        <f t="shared" si="34"/>
        <v>0</v>
      </c>
      <c r="U304" s="40">
        <f t="shared" si="35"/>
        <v>0</v>
      </c>
    </row>
    <row r="305" spans="1:21" x14ac:dyDescent="0.25">
      <c r="A305" s="80">
        <f t="shared" si="38"/>
        <v>290</v>
      </c>
      <c r="B305" s="131">
        <f t="shared" si="29"/>
        <v>0</v>
      </c>
      <c r="C305" s="92"/>
      <c r="D305" s="116"/>
      <c r="E305" s="116"/>
      <c r="F305" s="4"/>
      <c r="G305" s="50"/>
      <c r="H305" s="87"/>
      <c r="I305" s="319"/>
      <c r="J305" s="427"/>
      <c r="K305" s="339" t="str">
        <f t="shared" si="32"/>
        <v xml:space="preserve"> </v>
      </c>
      <c r="L305" s="340"/>
      <c r="M305" s="264">
        <f t="shared" si="33"/>
        <v>0</v>
      </c>
      <c r="N305" s="105">
        <f t="shared" si="30"/>
        <v>0</v>
      </c>
      <c r="O305" s="105">
        <f t="shared" si="36"/>
        <v>0</v>
      </c>
      <c r="P305" s="407">
        <f t="shared" si="31"/>
        <v>0</v>
      </c>
      <c r="Q305" s="9"/>
      <c r="S305" s="40">
        <f t="shared" si="37"/>
        <v>0</v>
      </c>
      <c r="T305" s="40">
        <f t="shared" si="34"/>
        <v>0</v>
      </c>
      <c r="U305" s="40">
        <f t="shared" si="35"/>
        <v>0</v>
      </c>
    </row>
    <row r="306" spans="1:21" x14ac:dyDescent="0.25">
      <c r="A306" s="80">
        <f t="shared" si="38"/>
        <v>291</v>
      </c>
      <c r="B306" s="131">
        <f t="shared" si="29"/>
        <v>0</v>
      </c>
      <c r="C306" s="92"/>
      <c r="D306" s="116"/>
      <c r="E306" s="116"/>
      <c r="F306" s="4"/>
      <c r="G306" s="50"/>
      <c r="H306" s="87"/>
      <c r="I306" s="319"/>
      <c r="J306" s="427"/>
      <c r="K306" s="339" t="str">
        <f t="shared" si="32"/>
        <v xml:space="preserve"> </v>
      </c>
      <c r="L306" s="340"/>
      <c r="M306" s="264">
        <f t="shared" si="33"/>
        <v>0</v>
      </c>
      <c r="N306" s="105">
        <f t="shared" si="30"/>
        <v>0</v>
      </c>
      <c r="O306" s="105">
        <f t="shared" si="36"/>
        <v>0</v>
      </c>
      <c r="P306" s="407">
        <f t="shared" si="31"/>
        <v>0</v>
      </c>
      <c r="Q306" s="9"/>
      <c r="S306" s="40">
        <f t="shared" si="37"/>
        <v>0</v>
      </c>
      <c r="T306" s="40">
        <f t="shared" si="34"/>
        <v>0</v>
      </c>
      <c r="U306" s="40">
        <f t="shared" si="35"/>
        <v>0</v>
      </c>
    </row>
    <row r="307" spans="1:21" x14ac:dyDescent="0.25">
      <c r="A307" s="80">
        <f t="shared" si="38"/>
        <v>292</v>
      </c>
      <c r="B307" s="131">
        <f t="shared" si="29"/>
        <v>0</v>
      </c>
      <c r="C307" s="92"/>
      <c r="D307" s="116"/>
      <c r="E307" s="116"/>
      <c r="F307" s="4"/>
      <c r="G307" s="50"/>
      <c r="H307" s="87"/>
      <c r="I307" s="319"/>
      <c r="J307" s="427"/>
      <c r="K307" s="339" t="str">
        <f t="shared" si="32"/>
        <v xml:space="preserve"> </v>
      </c>
      <c r="L307" s="340"/>
      <c r="M307" s="264">
        <f t="shared" si="33"/>
        <v>0</v>
      </c>
      <c r="N307" s="105">
        <f t="shared" si="30"/>
        <v>0</v>
      </c>
      <c r="O307" s="105">
        <f t="shared" si="36"/>
        <v>0</v>
      </c>
      <c r="P307" s="407">
        <f t="shared" si="31"/>
        <v>0</v>
      </c>
      <c r="Q307" s="9"/>
      <c r="S307" s="40">
        <f t="shared" si="37"/>
        <v>0</v>
      </c>
      <c r="T307" s="40">
        <f t="shared" si="34"/>
        <v>0</v>
      </c>
      <c r="U307" s="40">
        <f t="shared" si="35"/>
        <v>0</v>
      </c>
    </row>
    <row r="308" spans="1:21" x14ac:dyDescent="0.25">
      <c r="A308" s="80">
        <f t="shared" si="38"/>
        <v>293</v>
      </c>
      <c r="B308" s="131">
        <f t="shared" si="29"/>
        <v>0</v>
      </c>
      <c r="C308" s="92"/>
      <c r="D308" s="116"/>
      <c r="E308" s="116"/>
      <c r="F308" s="4"/>
      <c r="G308" s="50"/>
      <c r="H308" s="87"/>
      <c r="I308" s="319"/>
      <c r="J308" s="427"/>
      <c r="K308" s="339" t="str">
        <f t="shared" si="32"/>
        <v xml:space="preserve"> </v>
      </c>
      <c r="L308" s="340"/>
      <c r="M308" s="264">
        <f t="shared" si="33"/>
        <v>0</v>
      </c>
      <c r="N308" s="105">
        <f t="shared" si="30"/>
        <v>0</v>
      </c>
      <c r="O308" s="105">
        <f t="shared" si="36"/>
        <v>0</v>
      </c>
      <c r="P308" s="407">
        <f t="shared" si="31"/>
        <v>0</v>
      </c>
      <c r="Q308" s="9"/>
      <c r="S308" s="40">
        <f t="shared" si="37"/>
        <v>0</v>
      </c>
      <c r="T308" s="40">
        <f t="shared" si="34"/>
        <v>0</v>
      </c>
      <c r="U308" s="40">
        <f t="shared" si="35"/>
        <v>0</v>
      </c>
    </row>
    <row r="309" spans="1:21" x14ac:dyDescent="0.25">
      <c r="A309" s="80">
        <f t="shared" si="38"/>
        <v>294</v>
      </c>
      <c r="B309" s="131">
        <f t="shared" si="29"/>
        <v>0</v>
      </c>
      <c r="C309" s="92"/>
      <c r="D309" s="116"/>
      <c r="E309" s="116"/>
      <c r="F309" s="4"/>
      <c r="G309" s="50"/>
      <c r="H309" s="87"/>
      <c r="I309" s="319"/>
      <c r="J309" s="427"/>
      <c r="K309" s="339" t="str">
        <f t="shared" si="32"/>
        <v xml:space="preserve"> </v>
      </c>
      <c r="L309" s="340"/>
      <c r="M309" s="264">
        <f t="shared" si="33"/>
        <v>0</v>
      </c>
      <c r="N309" s="105">
        <f t="shared" si="30"/>
        <v>0</v>
      </c>
      <c r="O309" s="105">
        <f t="shared" si="36"/>
        <v>0</v>
      </c>
      <c r="P309" s="407">
        <f t="shared" si="31"/>
        <v>0</v>
      </c>
      <c r="Q309" s="9"/>
      <c r="S309" s="40">
        <f t="shared" si="37"/>
        <v>0</v>
      </c>
      <c r="T309" s="40">
        <f t="shared" si="34"/>
        <v>0</v>
      </c>
      <c r="U309" s="40">
        <f t="shared" si="35"/>
        <v>0</v>
      </c>
    </row>
    <row r="310" spans="1:21" x14ac:dyDescent="0.25">
      <c r="A310" s="80">
        <f t="shared" si="38"/>
        <v>295</v>
      </c>
      <c r="B310" s="131">
        <f t="shared" si="29"/>
        <v>0</v>
      </c>
      <c r="C310" s="92"/>
      <c r="D310" s="116"/>
      <c r="E310" s="116"/>
      <c r="F310" s="4"/>
      <c r="G310" s="50"/>
      <c r="H310" s="87"/>
      <c r="I310" s="319"/>
      <c r="J310" s="427"/>
      <c r="K310" s="339" t="str">
        <f t="shared" si="32"/>
        <v xml:space="preserve"> </v>
      </c>
      <c r="L310" s="340"/>
      <c r="M310" s="264">
        <f t="shared" si="33"/>
        <v>0</v>
      </c>
      <c r="N310" s="105">
        <f t="shared" si="30"/>
        <v>0</v>
      </c>
      <c r="O310" s="105">
        <f t="shared" si="36"/>
        <v>0</v>
      </c>
      <c r="P310" s="407">
        <f t="shared" si="31"/>
        <v>0</v>
      </c>
      <c r="Q310" s="9"/>
      <c r="S310" s="40">
        <f t="shared" si="37"/>
        <v>0</v>
      </c>
      <c r="T310" s="40">
        <f t="shared" si="34"/>
        <v>0</v>
      </c>
      <c r="U310" s="40">
        <f t="shared" si="35"/>
        <v>0</v>
      </c>
    </row>
    <row r="311" spans="1:21" x14ac:dyDescent="0.25">
      <c r="A311" s="80">
        <f t="shared" si="38"/>
        <v>296</v>
      </c>
      <c r="B311" s="131">
        <f t="shared" si="29"/>
        <v>0</v>
      </c>
      <c r="C311" s="92"/>
      <c r="D311" s="116"/>
      <c r="E311" s="116"/>
      <c r="F311" s="4"/>
      <c r="G311" s="50"/>
      <c r="H311" s="87"/>
      <c r="I311" s="319"/>
      <c r="J311" s="427"/>
      <c r="K311" s="339" t="str">
        <f t="shared" si="32"/>
        <v xml:space="preserve"> </v>
      </c>
      <c r="L311" s="340"/>
      <c r="M311" s="264">
        <f t="shared" si="33"/>
        <v>0</v>
      </c>
      <c r="N311" s="105">
        <f t="shared" si="30"/>
        <v>0</v>
      </c>
      <c r="O311" s="105">
        <f t="shared" si="36"/>
        <v>0</v>
      </c>
      <c r="P311" s="407">
        <f t="shared" si="31"/>
        <v>0</v>
      </c>
      <c r="Q311" s="9"/>
      <c r="S311" s="40">
        <f t="shared" si="37"/>
        <v>0</v>
      </c>
      <c r="T311" s="40">
        <f t="shared" si="34"/>
        <v>0</v>
      </c>
      <c r="U311" s="40">
        <f t="shared" si="35"/>
        <v>0</v>
      </c>
    </row>
    <row r="312" spans="1:21" x14ac:dyDescent="0.25">
      <c r="A312" s="80">
        <f t="shared" si="38"/>
        <v>297</v>
      </c>
      <c r="B312" s="131">
        <f t="shared" si="29"/>
        <v>0</v>
      </c>
      <c r="C312" s="92"/>
      <c r="D312" s="116"/>
      <c r="E312" s="116"/>
      <c r="F312" s="4"/>
      <c r="G312" s="50"/>
      <c r="H312" s="87"/>
      <c r="I312" s="319"/>
      <c r="J312" s="427"/>
      <c r="K312" s="339" t="str">
        <f t="shared" si="32"/>
        <v xml:space="preserve"> </v>
      </c>
      <c r="L312" s="340"/>
      <c r="M312" s="264">
        <f t="shared" si="33"/>
        <v>0</v>
      </c>
      <c r="N312" s="105">
        <f t="shared" si="30"/>
        <v>0</v>
      </c>
      <c r="O312" s="105">
        <f t="shared" si="36"/>
        <v>0</v>
      </c>
      <c r="P312" s="407">
        <f t="shared" si="31"/>
        <v>0</v>
      </c>
      <c r="Q312" s="9"/>
      <c r="S312" s="40">
        <f t="shared" si="37"/>
        <v>0</v>
      </c>
      <c r="T312" s="40">
        <f t="shared" si="34"/>
        <v>0</v>
      </c>
      <c r="U312" s="40">
        <f t="shared" si="35"/>
        <v>0</v>
      </c>
    </row>
    <row r="313" spans="1:21" x14ac:dyDescent="0.25">
      <c r="A313" s="80">
        <f t="shared" si="38"/>
        <v>298</v>
      </c>
      <c r="B313" s="131">
        <f t="shared" si="29"/>
        <v>0</v>
      </c>
      <c r="C313" s="92"/>
      <c r="D313" s="116"/>
      <c r="E313" s="116"/>
      <c r="F313" s="4"/>
      <c r="G313" s="50"/>
      <c r="H313" s="87"/>
      <c r="I313" s="319"/>
      <c r="J313" s="427"/>
      <c r="K313" s="339" t="str">
        <f t="shared" si="32"/>
        <v xml:space="preserve"> </v>
      </c>
      <c r="L313" s="340"/>
      <c r="M313" s="264">
        <f t="shared" si="33"/>
        <v>0</v>
      </c>
      <c r="N313" s="105">
        <f t="shared" si="30"/>
        <v>0</v>
      </c>
      <c r="O313" s="105">
        <f t="shared" si="36"/>
        <v>0</v>
      </c>
      <c r="P313" s="407">
        <f t="shared" si="31"/>
        <v>0</v>
      </c>
      <c r="Q313" s="9"/>
      <c r="S313" s="40">
        <f t="shared" si="37"/>
        <v>0</v>
      </c>
      <c r="T313" s="40">
        <f t="shared" si="34"/>
        <v>0</v>
      </c>
      <c r="U313" s="40">
        <f t="shared" si="35"/>
        <v>0</v>
      </c>
    </row>
    <row r="314" spans="1:21" x14ac:dyDescent="0.25">
      <c r="A314" s="80">
        <f t="shared" si="38"/>
        <v>299</v>
      </c>
      <c r="B314" s="131">
        <f t="shared" si="29"/>
        <v>0</v>
      </c>
      <c r="C314" s="92"/>
      <c r="D314" s="116"/>
      <c r="E314" s="116"/>
      <c r="F314" s="4"/>
      <c r="G314" s="50"/>
      <c r="H314" s="87"/>
      <c r="I314" s="319"/>
      <c r="J314" s="427"/>
      <c r="K314" s="339" t="str">
        <f t="shared" si="32"/>
        <v xml:space="preserve"> </v>
      </c>
      <c r="L314" s="340"/>
      <c r="M314" s="264">
        <f t="shared" si="33"/>
        <v>0</v>
      </c>
      <c r="N314" s="105">
        <f t="shared" si="30"/>
        <v>0</v>
      </c>
      <c r="O314" s="105">
        <f t="shared" si="36"/>
        <v>0</v>
      </c>
      <c r="P314" s="407">
        <f t="shared" si="31"/>
        <v>0</v>
      </c>
      <c r="Q314" s="9"/>
      <c r="S314" s="40">
        <f t="shared" si="37"/>
        <v>0</v>
      </c>
      <c r="T314" s="40">
        <f t="shared" si="34"/>
        <v>0</v>
      </c>
      <c r="U314" s="40">
        <f t="shared" si="35"/>
        <v>0</v>
      </c>
    </row>
    <row r="315" spans="1:21" x14ac:dyDescent="0.25">
      <c r="A315" s="80">
        <f t="shared" si="38"/>
        <v>300</v>
      </c>
      <c r="B315" s="131">
        <f t="shared" si="29"/>
        <v>0</v>
      </c>
      <c r="C315" s="92"/>
      <c r="D315" s="116"/>
      <c r="E315" s="116"/>
      <c r="F315" s="4"/>
      <c r="G315" s="50"/>
      <c r="H315" s="87"/>
      <c r="I315" s="319"/>
      <c r="J315" s="427"/>
      <c r="K315" s="339" t="str">
        <f t="shared" si="32"/>
        <v xml:space="preserve"> </v>
      </c>
      <c r="L315" s="340"/>
      <c r="M315" s="264">
        <f t="shared" si="33"/>
        <v>0</v>
      </c>
      <c r="N315" s="105">
        <f t="shared" si="30"/>
        <v>0</v>
      </c>
      <c r="O315" s="105">
        <f t="shared" si="36"/>
        <v>0</v>
      </c>
      <c r="P315" s="407">
        <f t="shared" si="31"/>
        <v>0</v>
      </c>
      <c r="Q315" s="9"/>
      <c r="S315" s="40">
        <f t="shared" si="37"/>
        <v>0</v>
      </c>
      <c r="T315" s="40">
        <f t="shared" si="34"/>
        <v>0</v>
      </c>
      <c r="U315" s="40">
        <f t="shared" si="35"/>
        <v>0</v>
      </c>
    </row>
    <row r="316" spans="1:21" x14ac:dyDescent="0.25">
      <c r="A316" s="80">
        <f t="shared" si="38"/>
        <v>301</v>
      </c>
      <c r="B316" s="131">
        <f t="shared" si="29"/>
        <v>0</v>
      </c>
      <c r="C316" s="92"/>
      <c r="D316" s="116"/>
      <c r="E316" s="116"/>
      <c r="F316" s="4"/>
      <c r="G316" s="50"/>
      <c r="H316" s="87"/>
      <c r="I316" s="319"/>
      <c r="J316" s="427"/>
      <c r="K316" s="339" t="str">
        <f t="shared" si="32"/>
        <v xml:space="preserve"> </v>
      </c>
      <c r="L316" s="340"/>
      <c r="M316" s="264">
        <f t="shared" si="33"/>
        <v>0</v>
      </c>
      <c r="N316" s="105">
        <f t="shared" si="30"/>
        <v>0</v>
      </c>
      <c r="O316" s="105">
        <f t="shared" si="36"/>
        <v>0</v>
      </c>
      <c r="P316" s="407">
        <f t="shared" si="31"/>
        <v>0</v>
      </c>
      <c r="Q316" s="9"/>
      <c r="S316" s="40">
        <f t="shared" si="37"/>
        <v>0</v>
      </c>
      <c r="T316" s="40">
        <f t="shared" si="34"/>
        <v>0</v>
      </c>
      <c r="U316" s="40">
        <f t="shared" si="35"/>
        <v>0</v>
      </c>
    </row>
    <row r="317" spans="1:21" x14ac:dyDescent="0.25">
      <c r="A317" s="80">
        <f t="shared" si="38"/>
        <v>302</v>
      </c>
      <c r="B317" s="131">
        <f t="shared" si="29"/>
        <v>0</v>
      </c>
      <c r="C317" s="92"/>
      <c r="D317" s="116"/>
      <c r="E317" s="116"/>
      <c r="F317" s="4"/>
      <c r="G317" s="50"/>
      <c r="H317" s="87"/>
      <c r="I317" s="319"/>
      <c r="J317" s="427"/>
      <c r="K317" s="339" t="str">
        <f t="shared" si="32"/>
        <v xml:space="preserve"> </v>
      </c>
      <c r="L317" s="340"/>
      <c r="M317" s="264">
        <f t="shared" si="33"/>
        <v>0</v>
      </c>
      <c r="N317" s="105">
        <f t="shared" si="30"/>
        <v>0</v>
      </c>
      <c r="O317" s="105">
        <f t="shared" si="36"/>
        <v>0</v>
      </c>
      <c r="P317" s="407">
        <f t="shared" si="31"/>
        <v>0</v>
      </c>
      <c r="Q317" s="9"/>
      <c r="S317" s="40">
        <f t="shared" si="37"/>
        <v>0</v>
      </c>
      <c r="T317" s="40">
        <f t="shared" si="34"/>
        <v>0</v>
      </c>
      <c r="U317" s="40">
        <f t="shared" si="35"/>
        <v>0</v>
      </c>
    </row>
    <row r="318" spans="1:21" x14ac:dyDescent="0.25">
      <c r="A318" s="80">
        <f t="shared" si="38"/>
        <v>303</v>
      </c>
      <c r="B318" s="131">
        <f t="shared" si="29"/>
        <v>0</v>
      </c>
      <c r="C318" s="92"/>
      <c r="D318" s="116"/>
      <c r="E318" s="116"/>
      <c r="F318" s="4"/>
      <c r="G318" s="50"/>
      <c r="H318" s="87"/>
      <c r="I318" s="319"/>
      <c r="J318" s="427"/>
      <c r="K318" s="339" t="str">
        <f t="shared" si="32"/>
        <v xml:space="preserve"> </v>
      </c>
      <c r="L318" s="340"/>
      <c r="M318" s="264">
        <f t="shared" si="33"/>
        <v>0</v>
      </c>
      <c r="N318" s="105">
        <f t="shared" si="30"/>
        <v>0</v>
      </c>
      <c r="O318" s="105">
        <f t="shared" si="36"/>
        <v>0</v>
      </c>
      <c r="P318" s="407">
        <f t="shared" si="31"/>
        <v>0</v>
      </c>
      <c r="Q318" s="9"/>
      <c r="S318" s="40">
        <f t="shared" si="37"/>
        <v>0</v>
      </c>
      <c r="T318" s="40">
        <f t="shared" si="34"/>
        <v>0</v>
      </c>
      <c r="U318" s="40">
        <f t="shared" si="35"/>
        <v>0</v>
      </c>
    </row>
    <row r="319" spans="1:21" x14ac:dyDescent="0.25">
      <c r="A319" s="80">
        <f t="shared" si="38"/>
        <v>304</v>
      </c>
      <c r="B319" s="131">
        <f t="shared" si="29"/>
        <v>0</v>
      </c>
      <c r="C319" s="92"/>
      <c r="D319" s="116"/>
      <c r="E319" s="116"/>
      <c r="F319" s="4"/>
      <c r="G319" s="50"/>
      <c r="H319" s="87"/>
      <c r="I319" s="319"/>
      <c r="J319" s="427"/>
      <c r="K319" s="339" t="str">
        <f t="shared" si="32"/>
        <v xml:space="preserve"> </v>
      </c>
      <c r="L319" s="340"/>
      <c r="M319" s="264">
        <f t="shared" si="33"/>
        <v>0</v>
      </c>
      <c r="N319" s="105">
        <f t="shared" si="30"/>
        <v>0</v>
      </c>
      <c r="O319" s="105">
        <f t="shared" si="36"/>
        <v>0</v>
      </c>
      <c r="P319" s="407">
        <f t="shared" si="31"/>
        <v>0</v>
      </c>
      <c r="Q319" s="9"/>
      <c r="S319" s="40">
        <f t="shared" si="37"/>
        <v>0</v>
      </c>
      <c r="T319" s="40">
        <f t="shared" si="34"/>
        <v>0</v>
      </c>
      <c r="U319" s="40">
        <f t="shared" si="35"/>
        <v>0</v>
      </c>
    </row>
    <row r="320" spans="1:21" x14ac:dyDescent="0.25">
      <c r="A320" s="80">
        <f t="shared" si="38"/>
        <v>305</v>
      </c>
      <c r="B320" s="131">
        <f t="shared" si="29"/>
        <v>0</v>
      </c>
      <c r="C320" s="92"/>
      <c r="D320" s="116"/>
      <c r="E320" s="116"/>
      <c r="F320" s="4"/>
      <c r="G320" s="50"/>
      <c r="H320" s="87"/>
      <c r="I320" s="319"/>
      <c r="J320" s="427"/>
      <c r="K320" s="339" t="str">
        <f t="shared" si="32"/>
        <v xml:space="preserve"> </v>
      </c>
      <c r="L320" s="340"/>
      <c r="M320" s="264">
        <f t="shared" si="33"/>
        <v>0</v>
      </c>
      <c r="N320" s="105">
        <f t="shared" si="30"/>
        <v>0</v>
      </c>
      <c r="O320" s="105">
        <f t="shared" si="36"/>
        <v>0</v>
      </c>
      <c r="P320" s="407">
        <f t="shared" si="31"/>
        <v>0</v>
      </c>
      <c r="Q320" s="9"/>
      <c r="S320" s="40">
        <f t="shared" si="37"/>
        <v>0</v>
      </c>
      <c r="T320" s="40">
        <f t="shared" si="34"/>
        <v>0</v>
      </c>
      <c r="U320" s="40">
        <f t="shared" si="35"/>
        <v>0</v>
      </c>
    </row>
    <row r="321" spans="1:21" x14ac:dyDescent="0.25">
      <c r="A321" s="80">
        <f t="shared" si="38"/>
        <v>306</v>
      </c>
      <c r="B321" s="131">
        <f t="shared" si="29"/>
        <v>0</v>
      </c>
      <c r="C321" s="92"/>
      <c r="D321" s="116"/>
      <c r="E321" s="116"/>
      <c r="F321" s="4"/>
      <c r="G321" s="50"/>
      <c r="H321" s="87"/>
      <c r="I321" s="319"/>
      <c r="J321" s="427"/>
      <c r="K321" s="339" t="str">
        <f t="shared" si="32"/>
        <v xml:space="preserve"> </v>
      </c>
      <c r="L321" s="340"/>
      <c r="M321" s="264">
        <f t="shared" si="33"/>
        <v>0</v>
      </c>
      <c r="N321" s="105">
        <f t="shared" si="30"/>
        <v>0</v>
      </c>
      <c r="O321" s="105">
        <f t="shared" si="36"/>
        <v>0</v>
      </c>
      <c r="P321" s="407">
        <f t="shared" si="31"/>
        <v>0</v>
      </c>
      <c r="Q321" s="9"/>
      <c r="S321" s="40">
        <f t="shared" si="37"/>
        <v>0</v>
      </c>
      <c r="T321" s="40">
        <f t="shared" si="34"/>
        <v>0</v>
      </c>
      <c r="U321" s="40">
        <f t="shared" si="35"/>
        <v>0</v>
      </c>
    </row>
    <row r="322" spans="1:21" x14ac:dyDescent="0.25">
      <c r="A322" s="80">
        <f t="shared" si="38"/>
        <v>307</v>
      </c>
      <c r="B322" s="131">
        <f t="shared" si="29"/>
        <v>0</v>
      </c>
      <c r="C322" s="92"/>
      <c r="D322" s="116"/>
      <c r="E322" s="116"/>
      <c r="F322" s="4"/>
      <c r="G322" s="50"/>
      <c r="H322" s="87"/>
      <c r="I322" s="319"/>
      <c r="J322" s="427"/>
      <c r="K322" s="339" t="str">
        <f t="shared" si="32"/>
        <v xml:space="preserve"> </v>
      </c>
      <c r="L322" s="340"/>
      <c r="M322" s="264">
        <f t="shared" si="33"/>
        <v>0</v>
      </c>
      <c r="N322" s="105">
        <f t="shared" si="30"/>
        <v>0</v>
      </c>
      <c r="O322" s="105">
        <f t="shared" si="36"/>
        <v>0</v>
      </c>
      <c r="P322" s="407">
        <f t="shared" si="31"/>
        <v>0</v>
      </c>
      <c r="Q322" s="9"/>
      <c r="S322" s="40">
        <f t="shared" si="37"/>
        <v>0</v>
      </c>
      <c r="T322" s="40">
        <f t="shared" si="34"/>
        <v>0</v>
      </c>
      <c r="U322" s="40">
        <f t="shared" si="35"/>
        <v>0</v>
      </c>
    </row>
    <row r="323" spans="1:21" x14ac:dyDescent="0.25">
      <c r="A323" s="80">
        <f t="shared" si="38"/>
        <v>308</v>
      </c>
      <c r="B323" s="131">
        <f t="shared" si="29"/>
        <v>0</v>
      </c>
      <c r="C323" s="92"/>
      <c r="D323" s="116"/>
      <c r="E323" s="116"/>
      <c r="F323" s="4"/>
      <c r="G323" s="50"/>
      <c r="H323" s="87"/>
      <c r="I323" s="319"/>
      <c r="J323" s="427"/>
      <c r="K323" s="339" t="str">
        <f t="shared" si="32"/>
        <v xml:space="preserve"> </v>
      </c>
      <c r="L323" s="340"/>
      <c r="M323" s="264">
        <f t="shared" si="33"/>
        <v>0</v>
      </c>
      <c r="N323" s="105">
        <f t="shared" si="30"/>
        <v>0</v>
      </c>
      <c r="O323" s="105">
        <f t="shared" si="36"/>
        <v>0</v>
      </c>
      <c r="P323" s="407">
        <f t="shared" si="31"/>
        <v>0</v>
      </c>
      <c r="Q323" s="9"/>
      <c r="S323" s="40">
        <f t="shared" si="37"/>
        <v>0</v>
      </c>
      <c r="T323" s="40">
        <f t="shared" si="34"/>
        <v>0</v>
      </c>
      <c r="U323" s="40">
        <f t="shared" si="35"/>
        <v>0</v>
      </c>
    </row>
    <row r="324" spans="1:21" x14ac:dyDescent="0.25">
      <c r="A324" s="80">
        <f t="shared" si="38"/>
        <v>309</v>
      </c>
      <c r="B324" s="131">
        <f t="shared" si="29"/>
        <v>0</v>
      </c>
      <c r="C324" s="92"/>
      <c r="D324" s="116"/>
      <c r="E324" s="116"/>
      <c r="F324" s="4"/>
      <c r="G324" s="50"/>
      <c r="H324" s="87"/>
      <c r="I324" s="319"/>
      <c r="J324" s="427"/>
      <c r="K324" s="339" t="str">
        <f t="shared" si="32"/>
        <v xml:space="preserve"> </v>
      </c>
      <c r="L324" s="340"/>
      <c r="M324" s="264">
        <f t="shared" si="33"/>
        <v>0</v>
      </c>
      <c r="N324" s="105">
        <f t="shared" si="30"/>
        <v>0</v>
      </c>
      <c r="O324" s="105">
        <f t="shared" si="36"/>
        <v>0</v>
      </c>
      <c r="P324" s="407">
        <f t="shared" si="31"/>
        <v>0</v>
      </c>
      <c r="Q324" s="9"/>
      <c r="S324" s="40">
        <f t="shared" si="37"/>
        <v>0</v>
      </c>
      <c r="T324" s="40">
        <f t="shared" si="34"/>
        <v>0</v>
      </c>
      <c r="U324" s="40">
        <f t="shared" si="35"/>
        <v>0</v>
      </c>
    </row>
    <row r="325" spans="1:21" x14ac:dyDescent="0.25">
      <c r="A325" s="80">
        <f t="shared" si="38"/>
        <v>310</v>
      </c>
      <c r="B325" s="131">
        <f t="shared" si="29"/>
        <v>0</v>
      </c>
      <c r="C325" s="92"/>
      <c r="D325" s="116"/>
      <c r="E325" s="116"/>
      <c r="F325" s="4"/>
      <c r="G325" s="50"/>
      <c r="H325" s="87"/>
      <c r="I325" s="319"/>
      <c r="J325" s="427"/>
      <c r="K325" s="339" t="str">
        <f t="shared" si="32"/>
        <v xml:space="preserve"> </v>
      </c>
      <c r="L325" s="340"/>
      <c r="M325" s="264">
        <f t="shared" si="33"/>
        <v>0</v>
      </c>
      <c r="N325" s="105">
        <f t="shared" si="30"/>
        <v>0</v>
      </c>
      <c r="O325" s="105">
        <f t="shared" si="36"/>
        <v>0</v>
      </c>
      <c r="P325" s="407">
        <f t="shared" si="31"/>
        <v>0</v>
      </c>
      <c r="Q325" s="9"/>
      <c r="S325" s="40">
        <f t="shared" si="37"/>
        <v>0</v>
      </c>
      <c r="T325" s="40">
        <f t="shared" si="34"/>
        <v>0</v>
      </c>
      <c r="U325" s="40">
        <f t="shared" si="35"/>
        <v>0</v>
      </c>
    </row>
    <row r="326" spans="1:21" x14ac:dyDescent="0.25">
      <c r="A326" s="80">
        <f t="shared" si="38"/>
        <v>311</v>
      </c>
      <c r="B326" s="131">
        <f t="shared" si="29"/>
        <v>0</v>
      </c>
      <c r="C326" s="92"/>
      <c r="D326" s="116"/>
      <c r="E326" s="116"/>
      <c r="F326" s="4"/>
      <c r="G326" s="50"/>
      <c r="H326" s="87"/>
      <c r="I326" s="319"/>
      <c r="J326" s="427"/>
      <c r="K326" s="339" t="str">
        <f t="shared" si="32"/>
        <v xml:space="preserve"> </v>
      </c>
      <c r="L326" s="340"/>
      <c r="M326" s="264">
        <f t="shared" si="33"/>
        <v>0</v>
      </c>
      <c r="N326" s="105">
        <f t="shared" si="30"/>
        <v>0</v>
      </c>
      <c r="O326" s="105">
        <f t="shared" si="36"/>
        <v>0</v>
      </c>
      <c r="P326" s="407">
        <f t="shared" si="31"/>
        <v>0</v>
      </c>
      <c r="Q326" s="9"/>
      <c r="S326" s="40">
        <f t="shared" si="37"/>
        <v>0</v>
      </c>
      <c r="T326" s="40">
        <f t="shared" si="34"/>
        <v>0</v>
      </c>
      <c r="U326" s="40">
        <f t="shared" si="35"/>
        <v>0</v>
      </c>
    </row>
    <row r="327" spans="1:21" x14ac:dyDescent="0.25">
      <c r="A327" s="80">
        <f t="shared" si="38"/>
        <v>312</v>
      </c>
      <c r="B327" s="131">
        <f t="shared" ref="B327:B390" si="39">IF(ISBLANK(E327),0,VLOOKUP(TRIM(E327),AllVarieties,4,FALSE))</f>
        <v>0</v>
      </c>
      <c r="C327" s="92"/>
      <c r="D327" s="116"/>
      <c r="E327" s="116"/>
      <c r="F327" s="4"/>
      <c r="G327" s="50"/>
      <c r="H327" s="87"/>
      <c r="I327" s="319"/>
      <c r="J327" s="427"/>
      <c r="K327" s="339" t="str">
        <f t="shared" ref="K327:K390" si="40">IF(+I327 +J327 =1, " ", IF(+I327+J327=0,IF(G327&gt;0, "Grown by you.", " "),"ERROR "))</f>
        <v xml:space="preserve"> </v>
      </c>
      <c r="L327" s="340"/>
      <c r="M327" s="264">
        <f t="shared" ref="M327:M390" si="41">IF(+I327+J327=0,IF(G327&gt;0, +G327, 0),0)</f>
        <v>0</v>
      </c>
      <c r="N327" s="105">
        <f t="shared" ref="N327:N390" si="42">IF(F327&lt;1,0,IF(F327&gt;17,0,VLOOKUP(VALUE(B327),T10Value,VALUE(F327)+1,FALSE)))</f>
        <v>0</v>
      </c>
      <c r="O327" s="105">
        <f t="shared" ref="O327:O390" si="43">ROUND(+M327,1)*N327</f>
        <v>0</v>
      </c>
      <c r="P327" s="407">
        <f t="shared" ref="P327:P390" si="44">+O327*PDArate</f>
        <v>0</v>
      </c>
      <c r="Q327" s="9"/>
      <c r="S327" s="40">
        <f t="shared" ref="S327:S390" si="45">IF(M327&gt;0,IF(O327&lt;=0,1,0),0)</f>
        <v>0</v>
      </c>
      <c r="T327" s="40">
        <f t="shared" ref="T327:T390" si="46">IF(ISNA(+B327),1,0)</f>
        <v>0</v>
      </c>
      <c r="U327" s="40">
        <f t="shared" ref="U327:U390" si="47">IF(ISERR(+B327),1,0)</f>
        <v>0</v>
      </c>
    </row>
    <row r="328" spans="1:21" x14ac:dyDescent="0.25">
      <c r="A328" s="80">
        <f t="shared" si="38"/>
        <v>313</v>
      </c>
      <c r="B328" s="131">
        <f t="shared" si="39"/>
        <v>0</v>
      </c>
      <c r="C328" s="92"/>
      <c r="D328" s="116"/>
      <c r="E328" s="116"/>
      <c r="F328" s="4"/>
      <c r="G328" s="50"/>
      <c r="H328" s="87"/>
      <c r="I328" s="319"/>
      <c r="J328" s="427"/>
      <c r="K328" s="339" t="str">
        <f t="shared" si="40"/>
        <v xml:space="preserve"> </v>
      </c>
      <c r="L328" s="340"/>
      <c r="M328" s="264">
        <f t="shared" si="41"/>
        <v>0</v>
      </c>
      <c r="N328" s="105">
        <f t="shared" si="42"/>
        <v>0</v>
      </c>
      <c r="O328" s="105">
        <f t="shared" si="43"/>
        <v>0</v>
      </c>
      <c r="P328" s="407">
        <f t="shared" si="44"/>
        <v>0</v>
      </c>
      <c r="Q328" s="9"/>
      <c r="S328" s="40">
        <f t="shared" si="45"/>
        <v>0</v>
      </c>
      <c r="T328" s="40">
        <f t="shared" si="46"/>
        <v>0</v>
      </c>
      <c r="U328" s="40">
        <f t="shared" si="47"/>
        <v>0</v>
      </c>
    </row>
    <row r="329" spans="1:21" x14ac:dyDescent="0.25">
      <c r="A329" s="80">
        <f t="shared" si="38"/>
        <v>314</v>
      </c>
      <c r="B329" s="131">
        <f t="shared" si="39"/>
        <v>0</v>
      </c>
      <c r="C329" s="92"/>
      <c r="D329" s="116"/>
      <c r="E329" s="116"/>
      <c r="F329" s="4"/>
      <c r="G329" s="50"/>
      <c r="H329" s="87"/>
      <c r="I329" s="319"/>
      <c r="J329" s="427"/>
      <c r="K329" s="339" t="str">
        <f t="shared" si="40"/>
        <v xml:space="preserve"> </v>
      </c>
      <c r="L329" s="340"/>
      <c r="M329" s="264">
        <f t="shared" si="41"/>
        <v>0</v>
      </c>
      <c r="N329" s="105">
        <f t="shared" si="42"/>
        <v>0</v>
      </c>
      <c r="O329" s="105">
        <f t="shared" si="43"/>
        <v>0</v>
      </c>
      <c r="P329" s="407">
        <f t="shared" si="44"/>
        <v>0</v>
      </c>
      <c r="Q329" s="9"/>
      <c r="S329" s="40">
        <f t="shared" si="45"/>
        <v>0</v>
      </c>
      <c r="T329" s="40">
        <f t="shared" si="46"/>
        <v>0</v>
      </c>
      <c r="U329" s="40">
        <f t="shared" si="47"/>
        <v>0</v>
      </c>
    </row>
    <row r="330" spans="1:21" x14ac:dyDescent="0.25">
      <c r="A330" s="80">
        <f t="shared" ref="A330:A393" si="48">ROW()-Q2line</f>
        <v>315</v>
      </c>
      <c r="B330" s="131">
        <f t="shared" si="39"/>
        <v>0</v>
      </c>
      <c r="C330" s="92"/>
      <c r="D330" s="116"/>
      <c r="E330" s="116"/>
      <c r="F330" s="4"/>
      <c r="G330" s="50"/>
      <c r="H330" s="87"/>
      <c r="I330" s="319"/>
      <c r="J330" s="427"/>
      <c r="K330" s="339" t="str">
        <f t="shared" si="40"/>
        <v xml:space="preserve"> </v>
      </c>
      <c r="L330" s="340"/>
      <c r="M330" s="264">
        <f t="shared" si="41"/>
        <v>0</v>
      </c>
      <c r="N330" s="105">
        <f t="shared" si="42"/>
        <v>0</v>
      </c>
      <c r="O330" s="105">
        <f t="shared" si="43"/>
        <v>0</v>
      </c>
      <c r="P330" s="407">
        <f t="shared" si="44"/>
        <v>0</v>
      </c>
      <c r="Q330" s="9"/>
      <c r="S330" s="40">
        <f t="shared" si="45"/>
        <v>0</v>
      </c>
      <c r="T330" s="40">
        <f t="shared" si="46"/>
        <v>0</v>
      </c>
      <c r="U330" s="40">
        <f t="shared" si="47"/>
        <v>0</v>
      </c>
    </row>
    <row r="331" spans="1:21" x14ac:dyDescent="0.25">
      <c r="A331" s="80">
        <f t="shared" si="48"/>
        <v>316</v>
      </c>
      <c r="B331" s="131">
        <f t="shared" si="39"/>
        <v>0</v>
      </c>
      <c r="C331" s="92"/>
      <c r="D331" s="116"/>
      <c r="E331" s="116"/>
      <c r="F331" s="4"/>
      <c r="G331" s="50"/>
      <c r="H331" s="87"/>
      <c r="I331" s="319"/>
      <c r="J331" s="427"/>
      <c r="K331" s="339" t="str">
        <f t="shared" si="40"/>
        <v xml:space="preserve"> </v>
      </c>
      <c r="L331" s="340"/>
      <c r="M331" s="264">
        <f t="shared" si="41"/>
        <v>0</v>
      </c>
      <c r="N331" s="105">
        <f t="shared" si="42"/>
        <v>0</v>
      </c>
      <c r="O331" s="105">
        <f t="shared" si="43"/>
        <v>0</v>
      </c>
      <c r="P331" s="407">
        <f t="shared" si="44"/>
        <v>0</v>
      </c>
      <c r="Q331" s="9"/>
      <c r="S331" s="40">
        <f t="shared" si="45"/>
        <v>0</v>
      </c>
      <c r="T331" s="40">
        <f t="shared" si="46"/>
        <v>0</v>
      </c>
      <c r="U331" s="40">
        <f t="shared" si="47"/>
        <v>0</v>
      </c>
    </row>
    <row r="332" spans="1:21" x14ac:dyDescent="0.25">
      <c r="A332" s="80">
        <f t="shared" si="48"/>
        <v>317</v>
      </c>
      <c r="B332" s="131">
        <f t="shared" si="39"/>
        <v>0</v>
      </c>
      <c r="C332" s="92"/>
      <c r="D332" s="116"/>
      <c r="E332" s="116"/>
      <c r="F332" s="4"/>
      <c r="G332" s="50"/>
      <c r="H332" s="87"/>
      <c r="I332" s="319"/>
      <c r="J332" s="427"/>
      <c r="K332" s="339" t="str">
        <f t="shared" si="40"/>
        <v xml:space="preserve"> </v>
      </c>
      <c r="L332" s="340"/>
      <c r="M332" s="264">
        <f t="shared" si="41"/>
        <v>0</v>
      </c>
      <c r="N332" s="105">
        <f t="shared" si="42"/>
        <v>0</v>
      </c>
      <c r="O332" s="105">
        <f t="shared" si="43"/>
        <v>0</v>
      </c>
      <c r="P332" s="407">
        <f t="shared" si="44"/>
        <v>0</v>
      </c>
      <c r="Q332" s="9"/>
      <c r="S332" s="40">
        <f t="shared" si="45"/>
        <v>0</v>
      </c>
      <c r="T332" s="40">
        <f t="shared" si="46"/>
        <v>0</v>
      </c>
      <c r="U332" s="40">
        <f t="shared" si="47"/>
        <v>0</v>
      </c>
    </row>
    <row r="333" spans="1:21" x14ac:dyDescent="0.25">
      <c r="A333" s="80">
        <f t="shared" si="48"/>
        <v>318</v>
      </c>
      <c r="B333" s="131">
        <f t="shared" si="39"/>
        <v>0</v>
      </c>
      <c r="C333" s="92"/>
      <c r="D333" s="116"/>
      <c r="E333" s="116"/>
      <c r="F333" s="4"/>
      <c r="G333" s="50"/>
      <c r="H333" s="87"/>
      <c r="I333" s="319"/>
      <c r="J333" s="427"/>
      <c r="K333" s="339" t="str">
        <f t="shared" si="40"/>
        <v xml:space="preserve"> </v>
      </c>
      <c r="L333" s="340"/>
      <c r="M333" s="264">
        <f t="shared" si="41"/>
        <v>0</v>
      </c>
      <c r="N333" s="105">
        <f t="shared" si="42"/>
        <v>0</v>
      </c>
      <c r="O333" s="105">
        <f t="shared" si="43"/>
        <v>0</v>
      </c>
      <c r="P333" s="407">
        <f t="shared" si="44"/>
        <v>0</v>
      </c>
      <c r="Q333" s="9"/>
      <c r="S333" s="40">
        <f t="shared" si="45"/>
        <v>0</v>
      </c>
      <c r="T333" s="40">
        <f t="shared" si="46"/>
        <v>0</v>
      </c>
      <c r="U333" s="40">
        <f t="shared" si="47"/>
        <v>0</v>
      </c>
    </row>
    <row r="334" spans="1:21" x14ac:dyDescent="0.25">
      <c r="A334" s="80">
        <f t="shared" si="48"/>
        <v>319</v>
      </c>
      <c r="B334" s="131">
        <f t="shared" si="39"/>
        <v>0</v>
      </c>
      <c r="C334" s="92"/>
      <c r="D334" s="116"/>
      <c r="E334" s="116"/>
      <c r="F334" s="4"/>
      <c r="G334" s="50"/>
      <c r="H334" s="87"/>
      <c r="I334" s="319"/>
      <c r="J334" s="427"/>
      <c r="K334" s="339" t="str">
        <f t="shared" si="40"/>
        <v xml:space="preserve"> </v>
      </c>
      <c r="L334" s="340"/>
      <c r="M334" s="264">
        <f t="shared" si="41"/>
        <v>0</v>
      </c>
      <c r="N334" s="105">
        <f t="shared" si="42"/>
        <v>0</v>
      </c>
      <c r="O334" s="105">
        <f t="shared" si="43"/>
        <v>0</v>
      </c>
      <c r="P334" s="407">
        <f t="shared" si="44"/>
        <v>0</v>
      </c>
      <c r="Q334" s="9"/>
      <c r="S334" s="40">
        <f t="shared" si="45"/>
        <v>0</v>
      </c>
      <c r="T334" s="40">
        <f t="shared" si="46"/>
        <v>0</v>
      </c>
      <c r="U334" s="40">
        <f t="shared" si="47"/>
        <v>0</v>
      </c>
    </row>
    <row r="335" spans="1:21" x14ac:dyDescent="0.25">
      <c r="A335" s="80">
        <f t="shared" si="48"/>
        <v>320</v>
      </c>
      <c r="B335" s="131">
        <f t="shared" si="39"/>
        <v>0</v>
      </c>
      <c r="C335" s="92"/>
      <c r="D335" s="116"/>
      <c r="E335" s="116"/>
      <c r="F335" s="4"/>
      <c r="G335" s="50"/>
      <c r="H335" s="87"/>
      <c r="I335" s="319"/>
      <c r="J335" s="427"/>
      <c r="K335" s="339" t="str">
        <f t="shared" si="40"/>
        <v xml:space="preserve"> </v>
      </c>
      <c r="L335" s="340"/>
      <c r="M335" s="264">
        <f t="shared" si="41"/>
        <v>0</v>
      </c>
      <c r="N335" s="105">
        <f t="shared" si="42"/>
        <v>0</v>
      </c>
      <c r="O335" s="105">
        <f t="shared" si="43"/>
        <v>0</v>
      </c>
      <c r="P335" s="407">
        <f t="shared" si="44"/>
        <v>0</v>
      </c>
      <c r="Q335" s="9"/>
      <c r="S335" s="40">
        <f t="shared" si="45"/>
        <v>0</v>
      </c>
      <c r="T335" s="40">
        <f t="shared" si="46"/>
        <v>0</v>
      </c>
      <c r="U335" s="40">
        <f t="shared" si="47"/>
        <v>0</v>
      </c>
    </row>
    <row r="336" spans="1:21" x14ac:dyDescent="0.25">
      <c r="A336" s="80">
        <f t="shared" si="48"/>
        <v>321</v>
      </c>
      <c r="B336" s="131">
        <f t="shared" si="39"/>
        <v>0</v>
      </c>
      <c r="C336" s="92"/>
      <c r="D336" s="116"/>
      <c r="E336" s="116"/>
      <c r="F336" s="4"/>
      <c r="G336" s="50"/>
      <c r="H336" s="87"/>
      <c r="I336" s="319"/>
      <c r="J336" s="427"/>
      <c r="K336" s="339" t="str">
        <f t="shared" si="40"/>
        <v xml:space="preserve"> </v>
      </c>
      <c r="L336" s="340"/>
      <c r="M336" s="264">
        <f t="shared" si="41"/>
        <v>0</v>
      </c>
      <c r="N336" s="105">
        <f t="shared" si="42"/>
        <v>0</v>
      </c>
      <c r="O336" s="105">
        <f t="shared" si="43"/>
        <v>0</v>
      </c>
      <c r="P336" s="407">
        <f t="shared" si="44"/>
        <v>0</v>
      </c>
      <c r="Q336" s="9"/>
      <c r="S336" s="40">
        <f t="shared" si="45"/>
        <v>0</v>
      </c>
      <c r="T336" s="40">
        <f t="shared" si="46"/>
        <v>0</v>
      </c>
      <c r="U336" s="40">
        <f t="shared" si="47"/>
        <v>0</v>
      </c>
    </row>
    <row r="337" spans="1:21" x14ac:dyDescent="0.25">
      <c r="A337" s="80">
        <f t="shared" si="48"/>
        <v>322</v>
      </c>
      <c r="B337" s="131">
        <f t="shared" si="39"/>
        <v>0</v>
      </c>
      <c r="C337" s="92"/>
      <c r="D337" s="116"/>
      <c r="E337" s="116"/>
      <c r="F337" s="4"/>
      <c r="G337" s="50"/>
      <c r="H337" s="87"/>
      <c r="I337" s="319"/>
      <c r="J337" s="427"/>
      <c r="K337" s="339" t="str">
        <f t="shared" si="40"/>
        <v xml:space="preserve"> </v>
      </c>
      <c r="L337" s="340"/>
      <c r="M337" s="264">
        <f t="shared" si="41"/>
        <v>0</v>
      </c>
      <c r="N337" s="105">
        <f t="shared" si="42"/>
        <v>0</v>
      </c>
      <c r="O337" s="105">
        <f t="shared" si="43"/>
        <v>0</v>
      </c>
      <c r="P337" s="407">
        <f t="shared" si="44"/>
        <v>0</v>
      </c>
      <c r="Q337" s="9"/>
      <c r="S337" s="40">
        <f t="shared" si="45"/>
        <v>0</v>
      </c>
      <c r="T337" s="40">
        <f t="shared" si="46"/>
        <v>0</v>
      </c>
      <c r="U337" s="40">
        <f t="shared" si="47"/>
        <v>0</v>
      </c>
    </row>
    <row r="338" spans="1:21" x14ac:dyDescent="0.25">
      <c r="A338" s="80">
        <f t="shared" si="48"/>
        <v>323</v>
      </c>
      <c r="B338" s="131">
        <f t="shared" si="39"/>
        <v>0</v>
      </c>
      <c r="C338" s="92"/>
      <c r="D338" s="116"/>
      <c r="E338" s="116"/>
      <c r="F338" s="4"/>
      <c r="G338" s="50"/>
      <c r="H338" s="87"/>
      <c r="I338" s="319"/>
      <c r="J338" s="427"/>
      <c r="K338" s="339" t="str">
        <f t="shared" si="40"/>
        <v xml:space="preserve"> </v>
      </c>
      <c r="L338" s="340"/>
      <c r="M338" s="264">
        <f t="shared" si="41"/>
        <v>0</v>
      </c>
      <c r="N338" s="105">
        <f t="shared" si="42"/>
        <v>0</v>
      </c>
      <c r="O338" s="105">
        <f t="shared" si="43"/>
        <v>0</v>
      </c>
      <c r="P338" s="407">
        <f t="shared" si="44"/>
        <v>0</v>
      </c>
      <c r="Q338" s="9"/>
      <c r="S338" s="40">
        <f t="shared" si="45"/>
        <v>0</v>
      </c>
      <c r="T338" s="40">
        <f t="shared" si="46"/>
        <v>0</v>
      </c>
      <c r="U338" s="40">
        <f t="shared" si="47"/>
        <v>0</v>
      </c>
    </row>
    <row r="339" spans="1:21" x14ac:dyDescent="0.25">
      <c r="A339" s="80">
        <f t="shared" si="48"/>
        <v>324</v>
      </c>
      <c r="B339" s="131">
        <f t="shared" si="39"/>
        <v>0</v>
      </c>
      <c r="C339" s="92"/>
      <c r="D339" s="116"/>
      <c r="E339" s="116"/>
      <c r="F339" s="4"/>
      <c r="G339" s="50"/>
      <c r="H339" s="87"/>
      <c r="I339" s="319"/>
      <c r="J339" s="427"/>
      <c r="K339" s="339" t="str">
        <f t="shared" si="40"/>
        <v xml:space="preserve"> </v>
      </c>
      <c r="L339" s="340"/>
      <c r="M339" s="264">
        <f t="shared" si="41"/>
        <v>0</v>
      </c>
      <c r="N339" s="105">
        <f t="shared" si="42"/>
        <v>0</v>
      </c>
      <c r="O339" s="105">
        <f t="shared" si="43"/>
        <v>0</v>
      </c>
      <c r="P339" s="407">
        <f t="shared" si="44"/>
        <v>0</v>
      </c>
      <c r="Q339" s="9"/>
      <c r="S339" s="40">
        <f t="shared" si="45"/>
        <v>0</v>
      </c>
      <c r="T339" s="40">
        <f t="shared" si="46"/>
        <v>0</v>
      </c>
      <c r="U339" s="40">
        <f t="shared" si="47"/>
        <v>0</v>
      </c>
    </row>
    <row r="340" spans="1:21" x14ac:dyDescent="0.25">
      <c r="A340" s="80">
        <f t="shared" si="48"/>
        <v>325</v>
      </c>
      <c r="B340" s="131">
        <f t="shared" si="39"/>
        <v>0</v>
      </c>
      <c r="C340" s="92"/>
      <c r="D340" s="116"/>
      <c r="E340" s="116"/>
      <c r="F340" s="4"/>
      <c r="G340" s="50"/>
      <c r="H340" s="87"/>
      <c r="I340" s="319"/>
      <c r="J340" s="427"/>
      <c r="K340" s="339" t="str">
        <f t="shared" si="40"/>
        <v xml:space="preserve"> </v>
      </c>
      <c r="L340" s="340"/>
      <c r="M340" s="264">
        <f t="shared" si="41"/>
        <v>0</v>
      </c>
      <c r="N340" s="105">
        <f t="shared" si="42"/>
        <v>0</v>
      </c>
      <c r="O340" s="105">
        <f t="shared" si="43"/>
        <v>0</v>
      </c>
      <c r="P340" s="407">
        <f t="shared" si="44"/>
        <v>0</v>
      </c>
      <c r="Q340" s="9"/>
      <c r="S340" s="40">
        <f t="shared" si="45"/>
        <v>0</v>
      </c>
      <c r="T340" s="40">
        <f t="shared" si="46"/>
        <v>0</v>
      </c>
      <c r="U340" s="40">
        <f t="shared" si="47"/>
        <v>0</v>
      </c>
    </row>
    <row r="341" spans="1:21" x14ac:dyDescent="0.25">
      <c r="A341" s="80">
        <f t="shared" si="48"/>
        <v>326</v>
      </c>
      <c r="B341" s="131">
        <f t="shared" si="39"/>
        <v>0</v>
      </c>
      <c r="C341" s="92"/>
      <c r="D341" s="116"/>
      <c r="E341" s="116"/>
      <c r="F341" s="4"/>
      <c r="G341" s="50"/>
      <c r="H341" s="87"/>
      <c r="I341" s="319"/>
      <c r="J341" s="427"/>
      <c r="K341" s="339" t="str">
        <f t="shared" si="40"/>
        <v xml:space="preserve"> </v>
      </c>
      <c r="L341" s="340"/>
      <c r="M341" s="264">
        <f t="shared" si="41"/>
        <v>0</v>
      </c>
      <c r="N341" s="105">
        <f t="shared" si="42"/>
        <v>0</v>
      </c>
      <c r="O341" s="105">
        <f t="shared" si="43"/>
        <v>0</v>
      </c>
      <c r="P341" s="407">
        <f t="shared" si="44"/>
        <v>0</v>
      </c>
      <c r="Q341" s="9"/>
      <c r="S341" s="40">
        <f t="shared" si="45"/>
        <v>0</v>
      </c>
      <c r="T341" s="40">
        <f t="shared" si="46"/>
        <v>0</v>
      </c>
      <c r="U341" s="40">
        <f t="shared" si="47"/>
        <v>0</v>
      </c>
    </row>
    <row r="342" spans="1:21" x14ac:dyDescent="0.25">
      <c r="A342" s="80">
        <f t="shared" si="48"/>
        <v>327</v>
      </c>
      <c r="B342" s="131">
        <f t="shared" si="39"/>
        <v>0</v>
      </c>
      <c r="C342" s="92"/>
      <c r="D342" s="116"/>
      <c r="E342" s="116"/>
      <c r="F342" s="4"/>
      <c r="G342" s="50"/>
      <c r="H342" s="87"/>
      <c r="I342" s="319"/>
      <c r="J342" s="427"/>
      <c r="K342" s="339" t="str">
        <f t="shared" si="40"/>
        <v xml:space="preserve"> </v>
      </c>
      <c r="L342" s="340"/>
      <c r="M342" s="264">
        <f t="shared" si="41"/>
        <v>0</v>
      </c>
      <c r="N342" s="105">
        <f t="shared" si="42"/>
        <v>0</v>
      </c>
      <c r="O342" s="105">
        <f t="shared" si="43"/>
        <v>0</v>
      </c>
      <c r="P342" s="407">
        <f t="shared" si="44"/>
        <v>0</v>
      </c>
      <c r="Q342" s="9"/>
      <c r="S342" s="40">
        <f t="shared" si="45"/>
        <v>0</v>
      </c>
      <c r="T342" s="40">
        <f t="shared" si="46"/>
        <v>0</v>
      </c>
      <c r="U342" s="40">
        <f t="shared" si="47"/>
        <v>0</v>
      </c>
    </row>
    <row r="343" spans="1:21" x14ac:dyDescent="0.25">
      <c r="A343" s="80">
        <f t="shared" si="48"/>
        <v>328</v>
      </c>
      <c r="B343" s="131">
        <f t="shared" si="39"/>
        <v>0</v>
      </c>
      <c r="C343" s="92"/>
      <c r="D343" s="116"/>
      <c r="E343" s="116"/>
      <c r="F343" s="4"/>
      <c r="G343" s="50"/>
      <c r="H343" s="87"/>
      <c r="I343" s="319"/>
      <c r="J343" s="427"/>
      <c r="K343" s="339" t="str">
        <f t="shared" si="40"/>
        <v xml:space="preserve"> </v>
      </c>
      <c r="L343" s="340"/>
      <c r="M343" s="264">
        <f t="shared" si="41"/>
        <v>0</v>
      </c>
      <c r="N343" s="105">
        <f t="shared" si="42"/>
        <v>0</v>
      </c>
      <c r="O343" s="105">
        <f t="shared" si="43"/>
        <v>0</v>
      </c>
      <c r="P343" s="407">
        <f t="shared" si="44"/>
        <v>0</v>
      </c>
      <c r="Q343" s="9"/>
      <c r="S343" s="40">
        <f t="shared" si="45"/>
        <v>0</v>
      </c>
      <c r="T343" s="40">
        <f t="shared" si="46"/>
        <v>0</v>
      </c>
      <c r="U343" s="40">
        <f t="shared" si="47"/>
        <v>0</v>
      </c>
    </row>
    <row r="344" spans="1:21" x14ac:dyDescent="0.25">
      <c r="A344" s="80">
        <f t="shared" si="48"/>
        <v>329</v>
      </c>
      <c r="B344" s="131">
        <f t="shared" si="39"/>
        <v>0</v>
      </c>
      <c r="C344" s="92"/>
      <c r="D344" s="116"/>
      <c r="E344" s="116"/>
      <c r="F344" s="4"/>
      <c r="G344" s="50"/>
      <c r="H344" s="87"/>
      <c r="I344" s="319"/>
      <c r="J344" s="427"/>
      <c r="K344" s="339" t="str">
        <f t="shared" si="40"/>
        <v xml:space="preserve"> </v>
      </c>
      <c r="L344" s="340"/>
      <c r="M344" s="264">
        <f t="shared" si="41"/>
        <v>0</v>
      </c>
      <c r="N344" s="105">
        <f t="shared" si="42"/>
        <v>0</v>
      </c>
      <c r="O344" s="105">
        <f t="shared" si="43"/>
        <v>0</v>
      </c>
      <c r="P344" s="407">
        <f t="shared" si="44"/>
        <v>0</v>
      </c>
      <c r="Q344" s="9"/>
      <c r="S344" s="40">
        <f t="shared" si="45"/>
        <v>0</v>
      </c>
      <c r="T344" s="40">
        <f t="shared" si="46"/>
        <v>0</v>
      </c>
      <c r="U344" s="40">
        <f t="shared" si="47"/>
        <v>0</v>
      </c>
    </row>
    <row r="345" spans="1:21" x14ac:dyDescent="0.25">
      <c r="A345" s="80">
        <f t="shared" si="48"/>
        <v>330</v>
      </c>
      <c r="B345" s="131">
        <f t="shared" si="39"/>
        <v>0</v>
      </c>
      <c r="C345" s="92"/>
      <c r="D345" s="116"/>
      <c r="E345" s="116"/>
      <c r="F345" s="4"/>
      <c r="G345" s="50"/>
      <c r="H345" s="87"/>
      <c r="I345" s="319"/>
      <c r="J345" s="427"/>
      <c r="K345" s="339" t="str">
        <f t="shared" si="40"/>
        <v xml:space="preserve"> </v>
      </c>
      <c r="L345" s="340"/>
      <c r="M345" s="264">
        <f t="shared" si="41"/>
        <v>0</v>
      </c>
      <c r="N345" s="105">
        <f t="shared" si="42"/>
        <v>0</v>
      </c>
      <c r="O345" s="105">
        <f t="shared" si="43"/>
        <v>0</v>
      </c>
      <c r="P345" s="407">
        <f t="shared" si="44"/>
        <v>0</v>
      </c>
      <c r="Q345" s="9"/>
      <c r="S345" s="40">
        <f t="shared" si="45"/>
        <v>0</v>
      </c>
      <c r="T345" s="40">
        <f t="shared" si="46"/>
        <v>0</v>
      </c>
      <c r="U345" s="40">
        <f t="shared" si="47"/>
        <v>0</v>
      </c>
    </row>
    <row r="346" spans="1:21" x14ac:dyDescent="0.25">
      <c r="A346" s="80">
        <f t="shared" si="48"/>
        <v>331</v>
      </c>
      <c r="B346" s="131">
        <f t="shared" si="39"/>
        <v>0</v>
      </c>
      <c r="C346" s="92"/>
      <c r="D346" s="116"/>
      <c r="E346" s="116"/>
      <c r="F346" s="4"/>
      <c r="G346" s="50"/>
      <c r="H346" s="87"/>
      <c r="I346" s="319"/>
      <c r="J346" s="427"/>
      <c r="K346" s="339" t="str">
        <f t="shared" si="40"/>
        <v xml:space="preserve"> </v>
      </c>
      <c r="L346" s="340"/>
      <c r="M346" s="264">
        <f t="shared" si="41"/>
        <v>0</v>
      </c>
      <c r="N346" s="105">
        <f t="shared" si="42"/>
        <v>0</v>
      </c>
      <c r="O346" s="105">
        <f t="shared" si="43"/>
        <v>0</v>
      </c>
      <c r="P346" s="407">
        <f t="shared" si="44"/>
        <v>0</v>
      </c>
      <c r="Q346" s="9"/>
      <c r="S346" s="40">
        <f t="shared" si="45"/>
        <v>0</v>
      </c>
      <c r="T346" s="40">
        <f t="shared" si="46"/>
        <v>0</v>
      </c>
      <c r="U346" s="40">
        <f t="shared" si="47"/>
        <v>0</v>
      </c>
    </row>
    <row r="347" spans="1:21" x14ac:dyDescent="0.25">
      <c r="A347" s="80">
        <f t="shared" si="48"/>
        <v>332</v>
      </c>
      <c r="B347" s="131">
        <f t="shared" si="39"/>
        <v>0</v>
      </c>
      <c r="C347" s="92"/>
      <c r="D347" s="116"/>
      <c r="E347" s="116"/>
      <c r="F347" s="4"/>
      <c r="G347" s="50"/>
      <c r="H347" s="87"/>
      <c r="I347" s="319"/>
      <c r="J347" s="427"/>
      <c r="K347" s="339" t="str">
        <f t="shared" si="40"/>
        <v xml:space="preserve"> </v>
      </c>
      <c r="L347" s="340"/>
      <c r="M347" s="264">
        <f t="shared" si="41"/>
        <v>0</v>
      </c>
      <c r="N347" s="105">
        <f t="shared" si="42"/>
        <v>0</v>
      </c>
      <c r="O347" s="105">
        <f t="shared" si="43"/>
        <v>0</v>
      </c>
      <c r="P347" s="407">
        <f t="shared" si="44"/>
        <v>0</v>
      </c>
      <c r="Q347" s="9"/>
      <c r="S347" s="40">
        <f t="shared" si="45"/>
        <v>0</v>
      </c>
      <c r="T347" s="40">
        <f t="shared" si="46"/>
        <v>0</v>
      </c>
      <c r="U347" s="40">
        <f t="shared" si="47"/>
        <v>0</v>
      </c>
    </row>
    <row r="348" spans="1:21" x14ac:dyDescent="0.25">
      <c r="A348" s="80">
        <f t="shared" si="48"/>
        <v>333</v>
      </c>
      <c r="B348" s="131">
        <f t="shared" si="39"/>
        <v>0</v>
      </c>
      <c r="C348" s="92"/>
      <c r="D348" s="116"/>
      <c r="E348" s="116"/>
      <c r="F348" s="4"/>
      <c r="G348" s="50"/>
      <c r="H348" s="87"/>
      <c r="I348" s="319"/>
      <c r="J348" s="427"/>
      <c r="K348" s="339" t="str">
        <f t="shared" si="40"/>
        <v xml:space="preserve"> </v>
      </c>
      <c r="L348" s="340"/>
      <c r="M348" s="264">
        <f t="shared" si="41"/>
        <v>0</v>
      </c>
      <c r="N348" s="105">
        <f t="shared" si="42"/>
        <v>0</v>
      </c>
      <c r="O348" s="105">
        <f t="shared" si="43"/>
        <v>0</v>
      </c>
      <c r="P348" s="407">
        <f t="shared" si="44"/>
        <v>0</v>
      </c>
      <c r="Q348" s="9"/>
      <c r="S348" s="40">
        <f t="shared" si="45"/>
        <v>0</v>
      </c>
      <c r="T348" s="40">
        <f t="shared" si="46"/>
        <v>0</v>
      </c>
      <c r="U348" s="40">
        <f t="shared" si="47"/>
        <v>0</v>
      </c>
    </row>
    <row r="349" spans="1:21" x14ac:dyDescent="0.25">
      <c r="A349" s="80">
        <f t="shared" si="48"/>
        <v>334</v>
      </c>
      <c r="B349" s="131">
        <f t="shared" si="39"/>
        <v>0</v>
      </c>
      <c r="C349" s="92"/>
      <c r="D349" s="116"/>
      <c r="E349" s="116"/>
      <c r="F349" s="4"/>
      <c r="G349" s="50"/>
      <c r="H349" s="87"/>
      <c r="I349" s="319"/>
      <c r="J349" s="427"/>
      <c r="K349" s="339" t="str">
        <f t="shared" si="40"/>
        <v xml:space="preserve"> </v>
      </c>
      <c r="L349" s="340"/>
      <c r="M349" s="264">
        <f t="shared" si="41"/>
        <v>0</v>
      </c>
      <c r="N349" s="105">
        <f t="shared" si="42"/>
        <v>0</v>
      </c>
      <c r="O349" s="105">
        <f t="shared" si="43"/>
        <v>0</v>
      </c>
      <c r="P349" s="407">
        <f t="shared" si="44"/>
        <v>0</v>
      </c>
      <c r="Q349" s="9"/>
      <c r="S349" s="40">
        <f t="shared" si="45"/>
        <v>0</v>
      </c>
      <c r="T349" s="40">
        <f t="shared" si="46"/>
        <v>0</v>
      </c>
      <c r="U349" s="40">
        <f t="shared" si="47"/>
        <v>0</v>
      </c>
    </row>
    <row r="350" spans="1:21" x14ac:dyDescent="0.25">
      <c r="A350" s="80">
        <f t="shared" si="48"/>
        <v>335</v>
      </c>
      <c r="B350" s="131">
        <f t="shared" si="39"/>
        <v>0</v>
      </c>
      <c r="C350" s="92"/>
      <c r="D350" s="116"/>
      <c r="E350" s="116"/>
      <c r="F350" s="4"/>
      <c r="G350" s="50"/>
      <c r="H350" s="87"/>
      <c r="I350" s="319"/>
      <c r="J350" s="427"/>
      <c r="K350" s="339" t="str">
        <f t="shared" si="40"/>
        <v xml:space="preserve"> </v>
      </c>
      <c r="L350" s="340"/>
      <c r="M350" s="264">
        <f t="shared" si="41"/>
        <v>0</v>
      </c>
      <c r="N350" s="105">
        <f t="shared" si="42"/>
        <v>0</v>
      </c>
      <c r="O350" s="105">
        <f t="shared" si="43"/>
        <v>0</v>
      </c>
      <c r="P350" s="407">
        <f t="shared" si="44"/>
        <v>0</v>
      </c>
      <c r="Q350" s="9"/>
      <c r="S350" s="40">
        <f t="shared" si="45"/>
        <v>0</v>
      </c>
      <c r="T350" s="40">
        <f t="shared" si="46"/>
        <v>0</v>
      </c>
      <c r="U350" s="40">
        <f t="shared" si="47"/>
        <v>0</v>
      </c>
    </row>
    <row r="351" spans="1:21" x14ac:dyDescent="0.25">
      <c r="A351" s="80">
        <f t="shared" si="48"/>
        <v>336</v>
      </c>
      <c r="B351" s="131">
        <f t="shared" si="39"/>
        <v>0</v>
      </c>
      <c r="C351" s="92"/>
      <c r="D351" s="116"/>
      <c r="E351" s="116"/>
      <c r="F351" s="4"/>
      <c r="G351" s="50"/>
      <c r="H351" s="87"/>
      <c r="I351" s="319"/>
      <c r="J351" s="427"/>
      <c r="K351" s="339" t="str">
        <f t="shared" si="40"/>
        <v xml:space="preserve"> </v>
      </c>
      <c r="L351" s="340"/>
      <c r="M351" s="264">
        <f t="shared" si="41"/>
        <v>0</v>
      </c>
      <c r="N351" s="105">
        <f t="shared" si="42"/>
        <v>0</v>
      </c>
      <c r="O351" s="105">
        <f t="shared" si="43"/>
        <v>0</v>
      </c>
      <c r="P351" s="407">
        <f t="shared" si="44"/>
        <v>0</v>
      </c>
      <c r="Q351" s="9"/>
      <c r="S351" s="40">
        <f t="shared" si="45"/>
        <v>0</v>
      </c>
      <c r="T351" s="40">
        <f t="shared" si="46"/>
        <v>0</v>
      </c>
      <c r="U351" s="40">
        <f t="shared" si="47"/>
        <v>0</v>
      </c>
    </row>
    <row r="352" spans="1:21" x14ac:dyDescent="0.25">
      <c r="A352" s="80">
        <f t="shared" si="48"/>
        <v>337</v>
      </c>
      <c r="B352" s="131">
        <f t="shared" si="39"/>
        <v>0</v>
      </c>
      <c r="C352" s="92"/>
      <c r="D352" s="116"/>
      <c r="E352" s="116"/>
      <c r="F352" s="4"/>
      <c r="G352" s="50"/>
      <c r="H352" s="87"/>
      <c r="I352" s="319"/>
      <c r="J352" s="427"/>
      <c r="K352" s="339" t="str">
        <f t="shared" si="40"/>
        <v xml:space="preserve"> </v>
      </c>
      <c r="L352" s="340"/>
      <c r="M352" s="264">
        <f t="shared" si="41"/>
        <v>0</v>
      </c>
      <c r="N352" s="105">
        <f t="shared" si="42"/>
        <v>0</v>
      </c>
      <c r="O352" s="105">
        <f t="shared" si="43"/>
        <v>0</v>
      </c>
      <c r="P352" s="407">
        <f t="shared" si="44"/>
        <v>0</v>
      </c>
      <c r="Q352" s="9"/>
      <c r="S352" s="40">
        <f t="shared" si="45"/>
        <v>0</v>
      </c>
      <c r="T352" s="40">
        <f t="shared" si="46"/>
        <v>0</v>
      </c>
      <c r="U352" s="40">
        <f t="shared" si="47"/>
        <v>0</v>
      </c>
    </row>
    <row r="353" spans="1:21" x14ac:dyDescent="0.25">
      <c r="A353" s="80">
        <f t="shared" si="48"/>
        <v>338</v>
      </c>
      <c r="B353" s="131">
        <f t="shared" si="39"/>
        <v>0</v>
      </c>
      <c r="C353" s="92"/>
      <c r="D353" s="116"/>
      <c r="E353" s="116"/>
      <c r="F353" s="4"/>
      <c r="G353" s="50"/>
      <c r="H353" s="87"/>
      <c r="I353" s="319"/>
      <c r="J353" s="427"/>
      <c r="K353" s="339" t="str">
        <f t="shared" si="40"/>
        <v xml:space="preserve"> </v>
      </c>
      <c r="L353" s="340"/>
      <c r="M353" s="264">
        <f t="shared" si="41"/>
        <v>0</v>
      </c>
      <c r="N353" s="105">
        <f t="shared" si="42"/>
        <v>0</v>
      </c>
      <c r="O353" s="105">
        <f t="shared" si="43"/>
        <v>0</v>
      </c>
      <c r="P353" s="407">
        <f t="shared" si="44"/>
        <v>0</v>
      </c>
      <c r="Q353" s="9"/>
      <c r="S353" s="40">
        <f t="shared" si="45"/>
        <v>0</v>
      </c>
      <c r="T353" s="40">
        <f t="shared" si="46"/>
        <v>0</v>
      </c>
      <c r="U353" s="40">
        <f t="shared" si="47"/>
        <v>0</v>
      </c>
    </row>
    <row r="354" spans="1:21" x14ac:dyDescent="0.25">
      <c r="A354" s="80">
        <f t="shared" si="48"/>
        <v>339</v>
      </c>
      <c r="B354" s="131">
        <f t="shared" si="39"/>
        <v>0</v>
      </c>
      <c r="C354" s="92"/>
      <c r="D354" s="116"/>
      <c r="E354" s="116"/>
      <c r="F354" s="4"/>
      <c r="G354" s="50"/>
      <c r="H354" s="87"/>
      <c r="I354" s="319"/>
      <c r="J354" s="427"/>
      <c r="K354" s="339" t="str">
        <f t="shared" si="40"/>
        <v xml:space="preserve"> </v>
      </c>
      <c r="L354" s="340"/>
      <c r="M354" s="264">
        <f t="shared" si="41"/>
        <v>0</v>
      </c>
      <c r="N354" s="105">
        <f t="shared" si="42"/>
        <v>0</v>
      </c>
      <c r="O354" s="105">
        <f t="shared" si="43"/>
        <v>0</v>
      </c>
      <c r="P354" s="407">
        <f t="shared" si="44"/>
        <v>0</v>
      </c>
      <c r="Q354" s="9"/>
      <c r="S354" s="40">
        <f t="shared" si="45"/>
        <v>0</v>
      </c>
      <c r="T354" s="40">
        <f t="shared" si="46"/>
        <v>0</v>
      </c>
      <c r="U354" s="40">
        <f t="shared" si="47"/>
        <v>0</v>
      </c>
    </row>
    <row r="355" spans="1:21" x14ac:dyDescent="0.25">
      <c r="A355" s="80">
        <f t="shared" si="48"/>
        <v>340</v>
      </c>
      <c r="B355" s="131">
        <f t="shared" si="39"/>
        <v>0</v>
      </c>
      <c r="C355" s="92"/>
      <c r="D355" s="116"/>
      <c r="E355" s="116"/>
      <c r="F355" s="4"/>
      <c r="G355" s="50"/>
      <c r="H355" s="87"/>
      <c r="I355" s="319"/>
      <c r="J355" s="427"/>
      <c r="K355" s="339" t="str">
        <f t="shared" si="40"/>
        <v xml:space="preserve"> </v>
      </c>
      <c r="L355" s="340"/>
      <c r="M355" s="264">
        <f t="shared" si="41"/>
        <v>0</v>
      </c>
      <c r="N355" s="105">
        <f t="shared" si="42"/>
        <v>0</v>
      </c>
      <c r="O355" s="105">
        <f t="shared" si="43"/>
        <v>0</v>
      </c>
      <c r="P355" s="407">
        <f t="shared" si="44"/>
        <v>0</v>
      </c>
      <c r="Q355" s="9"/>
      <c r="S355" s="40">
        <f t="shared" si="45"/>
        <v>0</v>
      </c>
      <c r="T355" s="40">
        <f t="shared" si="46"/>
        <v>0</v>
      </c>
      <c r="U355" s="40">
        <f t="shared" si="47"/>
        <v>0</v>
      </c>
    </row>
    <row r="356" spans="1:21" x14ac:dyDescent="0.25">
      <c r="A356" s="80">
        <f t="shared" si="48"/>
        <v>341</v>
      </c>
      <c r="B356" s="131">
        <f t="shared" si="39"/>
        <v>0</v>
      </c>
      <c r="C356" s="92"/>
      <c r="D356" s="116"/>
      <c r="E356" s="116"/>
      <c r="F356" s="4"/>
      <c r="G356" s="50"/>
      <c r="H356" s="87"/>
      <c r="I356" s="319"/>
      <c r="J356" s="427"/>
      <c r="K356" s="339" t="str">
        <f t="shared" si="40"/>
        <v xml:space="preserve"> </v>
      </c>
      <c r="L356" s="340"/>
      <c r="M356" s="264">
        <f t="shared" si="41"/>
        <v>0</v>
      </c>
      <c r="N356" s="105">
        <f t="shared" si="42"/>
        <v>0</v>
      </c>
      <c r="O356" s="105">
        <f t="shared" si="43"/>
        <v>0</v>
      </c>
      <c r="P356" s="407">
        <f t="shared" si="44"/>
        <v>0</v>
      </c>
      <c r="Q356" s="9"/>
      <c r="S356" s="40">
        <f t="shared" si="45"/>
        <v>0</v>
      </c>
      <c r="T356" s="40">
        <f t="shared" si="46"/>
        <v>0</v>
      </c>
      <c r="U356" s="40">
        <f t="shared" si="47"/>
        <v>0</v>
      </c>
    </row>
    <row r="357" spans="1:21" x14ac:dyDescent="0.25">
      <c r="A357" s="80">
        <f t="shared" si="48"/>
        <v>342</v>
      </c>
      <c r="B357" s="131">
        <f t="shared" si="39"/>
        <v>0</v>
      </c>
      <c r="C357" s="92"/>
      <c r="D357" s="116"/>
      <c r="E357" s="116"/>
      <c r="F357" s="4"/>
      <c r="G357" s="50"/>
      <c r="H357" s="87"/>
      <c r="I357" s="319"/>
      <c r="J357" s="427"/>
      <c r="K357" s="339" t="str">
        <f t="shared" si="40"/>
        <v xml:space="preserve"> </v>
      </c>
      <c r="L357" s="340"/>
      <c r="M357" s="264">
        <f t="shared" si="41"/>
        <v>0</v>
      </c>
      <c r="N357" s="105">
        <f t="shared" si="42"/>
        <v>0</v>
      </c>
      <c r="O357" s="105">
        <f t="shared" si="43"/>
        <v>0</v>
      </c>
      <c r="P357" s="407">
        <f t="shared" si="44"/>
        <v>0</v>
      </c>
      <c r="Q357" s="9"/>
      <c r="S357" s="40">
        <f t="shared" si="45"/>
        <v>0</v>
      </c>
      <c r="T357" s="40">
        <f t="shared" si="46"/>
        <v>0</v>
      </c>
      <c r="U357" s="40">
        <f t="shared" si="47"/>
        <v>0</v>
      </c>
    </row>
    <row r="358" spans="1:21" x14ac:dyDescent="0.25">
      <c r="A358" s="80">
        <f t="shared" si="48"/>
        <v>343</v>
      </c>
      <c r="B358" s="131">
        <f t="shared" si="39"/>
        <v>0</v>
      </c>
      <c r="C358" s="92"/>
      <c r="D358" s="116"/>
      <c r="E358" s="116"/>
      <c r="F358" s="4"/>
      <c r="G358" s="50"/>
      <c r="H358" s="87"/>
      <c r="I358" s="319"/>
      <c r="J358" s="427"/>
      <c r="K358" s="339" t="str">
        <f t="shared" si="40"/>
        <v xml:space="preserve"> </v>
      </c>
      <c r="L358" s="340"/>
      <c r="M358" s="264">
        <f t="shared" si="41"/>
        <v>0</v>
      </c>
      <c r="N358" s="105">
        <f t="shared" si="42"/>
        <v>0</v>
      </c>
      <c r="O358" s="105">
        <f t="shared" si="43"/>
        <v>0</v>
      </c>
      <c r="P358" s="407">
        <f t="shared" si="44"/>
        <v>0</v>
      </c>
      <c r="Q358" s="9"/>
      <c r="S358" s="40">
        <f t="shared" si="45"/>
        <v>0</v>
      </c>
      <c r="T358" s="40">
        <f t="shared" si="46"/>
        <v>0</v>
      </c>
      <c r="U358" s="40">
        <f t="shared" si="47"/>
        <v>0</v>
      </c>
    </row>
    <row r="359" spans="1:21" x14ac:dyDescent="0.25">
      <c r="A359" s="80">
        <f t="shared" si="48"/>
        <v>344</v>
      </c>
      <c r="B359" s="131">
        <f t="shared" si="39"/>
        <v>0</v>
      </c>
      <c r="C359" s="92"/>
      <c r="D359" s="116"/>
      <c r="E359" s="116"/>
      <c r="F359" s="4"/>
      <c r="G359" s="50"/>
      <c r="H359" s="87"/>
      <c r="I359" s="319"/>
      <c r="J359" s="427"/>
      <c r="K359" s="339" t="str">
        <f t="shared" si="40"/>
        <v xml:space="preserve"> </v>
      </c>
      <c r="L359" s="340"/>
      <c r="M359" s="264">
        <f t="shared" si="41"/>
        <v>0</v>
      </c>
      <c r="N359" s="105">
        <f t="shared" si="42"/>
        <v>0</v>
      </c>
      <c r="O359" s="105">
        <f t="shared" si="43"/>
        <v>0</v>
      </c>
      <c r="P359" s="407">
        <f t="shared" si="44"/>
        <v>0</v>
      </c>
      <c r="Q359" s="9"/>
      <c r="S359" s="40">
        <f t="shared" si="45"/>
        <v>0</v>
      </c>
      <c r="T359" s="40">
        <f t="shared" si="46"/>
        <v>0</v>
      </c>
      <c r="U359" s="40">
        <f t="shared" si="47"/>
        <v>0</v>
      </c>
    </row>
    <row r="360" spans="1:21" x14ac:dyDescent="0.25">
      <c r="A360" s="80">
        <f t="shared" si="48"/>
        <v>345</v>
      </c>
      <c r="B360" s="131">
        <f t="shared" si="39"/>
        <v>0</v>
      </c>
      <c r="C360" s="92"/>
      <c r="D360" s="116"/>
      <c r="E360" s="116"/>
      <c r="F360" s="4"/>
      <c r="G360" s="50"/>
      <c r="H360" s="87"/>
      <c r="I360" s="319"/>
      <c r="J360" s="427"/>
      <c r="K360" s="339" t="str">
        <f t="shared" si="40"/>
        <v xml:space="preserve"> </v>
      </c>
      <c r="L360" s="340"/>
      <c r="M360" s="264">
        <f t="shared" si="41"/>
        <v>0</v>
      </c>
      <c r="N360" s="105">
        <f t="shared" si="42"/>
        <v>0</v>
      </c>
      <c r="O360" s="105">
        <f t="shared" si="43"/>
        <v>0</v>
      </c>
      <c r="P360" s="407">
        <f t="shared" si="44"/>
        <v>0</v>
      </c>
      <c r="Q360" s="9"/>
      <c r="S360" s="40">
        <f t="shared" si="45"/>
        <v>0</v>
      </c>
      <c r="T360" s="40">
        <f t="shared" si="46"/>
        <v>0</v>
      </c>
      <c r="U360" s="40">
        <f t="shared" si="47"/>
        <v>0</v>
      </c>
    </row>
    <row r="361" spans="1:21" x14ac:dyDescent="0.25">
      <c r="A361" s="80">
        <f t="shared" si="48"/>
        <v>346</v>
      </c>
      <c r="B361" s="131">
        <f t="shared" si="39"/>
        <v>0</v>
      </c>
      <c r="C361" s="92"/>
      <c r="D361" s="116"/>
      <c r="E361" s="116"/>
      <c r="F361" s="4"/>
      <c r="G361" s="50"/>
      <c r="H361" s="87"/>
      <c r="I361" s="319"/>
      <c r="J361" s="427"/>
      <c r="K361" s="339" t="str">
        <f t="shared" si="40"/>
        <v xml:space="preserve"> </v>
      </c>
      <c r="L361" s="340"/>
      <c r="M361" s="264">
        <f t="shared" si="41"/>
        <v>0</v>
      </c>
      <c r="N361" s="105">
        <f t="shared" si="42"/>
        <v>0</v>
      </c>
      <c r="O361" s="105">
        <f t="shared" si="43"/>
        <v>0</v>
      </c>
      <c r="P361" s="407">
        <f t="shared" si="44"/>
        <v>0</v>
      </c>
      <c r="Q361" s="9"/>
      <c r="S361" s="40">
        <f t="shared" si="45"/>
        <v>0</v>
      </c>
      <c r="T361" s="40">
        <f t="shared" si="46"/>
        <v>0</v>
      </c>
      <c r="U361" s="40">
        <f t="shared" si="47"/>
        <v>0</v>
      </c>
    </row>
    <row r="362" spans="1:21" x14ac:dyDescent="0.25">
      <c r="A362" s="80">
        <f t="shared" si="48"/>
        <v>347</v>
      </c>
      <c r="B362" s="131">
        <f t="shared" si="39"/>
        <v>0</v>
      </c>
      <c r="C362" s="92"/>
      <c r="D362" s="116"/>
      <c r="E362" s="116"/>
      <c r="F362" s="4"/>
      <c r="G362" s="50"/>
      <c r="H362" s="87"/>
      <c r="I362" s="319"/>
      <c r="J362" s="427"/>
      <c r="K362" s="339" t="str">
        <f t="shared" si="40"/>
        <v xml:space="preserve"> </v>
      </c>
      <c r="L362" s="340"/>
      <c r="M362" s="264">
        <f t="shared" si="41"/>
        <v>0</v>
      </c>
      <c r="N362" s="105">
        <f t="shared" si="42"/>
        <v>0</v>
      </c>
      <c r="O362" s="105">
        <f t="shared" si="43"/>
        <v>0</v>
      </c>
      <c r="P362" s="407">
        <f t="shared" si="44"/>
        <v>0</v>
      </c>
      <c r="Q362" s="9"/>
      <c r="S362" s="40">
        <f t="shared" si="45"/>
        <v>0</v>
      </c>
      <c r="T362" s="40">
        <f t="shared" si="46"/>
        <v>0</v>
      </c>
      <c r="U362" s="40">
        <f t="shared" si="47"/>
        <v>0</v>
      </c>
    </row>
    <row r="363" spans="1:21" x14ac:dyDescent="0.25">
      <c r="A363" s="80">
        <f t="shared" si="48"/>
        <v>348</v>
      </c>
      <c r="B363" s="131">
        <f t="shared" si="39"/>
        <v>0</v>
      </c>
      <c r="C363" s="92"/>
      <c r="D363" s="116"/>
      <c r="E363" s="116"/>
      <c r="F363" s="4"/>
      <c r="G363" s="50"/>
      <c r="H363" s="87"/>
      <c r="I363" s="319"/>
      <c r="J363" s="427"/>
      <c r="K363" s="339" t="str">
        <f t="shared" si="40"/>
        <v xml:space="preserve"> </v>
      </c>
      <c r="L363" s="340"/>
      <c r="M363" s="264">
        <f t="shared" si="41"/>
        <v>0</v>
      </c>
      <c r="N363" s="105">
        <f t="shared" si="42"/>
        <v>0</v>
      </c>
      <c r="O363" s="105">
        <f t="shared" si="43"/>
        <v>0</v>
      </c>
      <c r="P363" s="407">
        <f t="shared" si="44"/>
        <v>0</v>
      </c>
      <c r="Q363" s="9"/>
      <c r="S363" s="40">
        <f t="shared" si="45"/>
        <v>0</v>
      </c>
      <c r="T363" s="40">
        <f t="shared" si="46"/>
        <v>0</v>
      </c>
      <c r="U363" s="40">
        <f t="shared" si="47"/>
        <v>0</v>
      </c>
    </row>
    <row r="364" spans="1:21" x14ac:dyDescent="0.25">
      <c r="A364" s="80">
        <f t="shared" si="48"/>
        <v>349</v>
      </c>
      <c r="B364" s="131">
        <f t="shared" si="39"/>
        <v>0</v>
      </c>
      <c r="C364" s="92"/>
      <c r="D364" s="116"/>
      <c r="E364" s="116"/>
      <c r="F364" s="4"/>
      <c r="G364" s="50"/>
      <c r="H364" s="87"/>
      <c r="I364" s="319"/>
      <c r="J364" s="427"/>
      <c r="K364" s="339" t="str">
        <f t="shared" si="40"/>
        <v xml:space="preserve"> </v>
      </c>
      <c r="L364" s="340"/>
      <c r="M364" s="264">
        <f t="shared" si="41"/>
        <v>0</v>
      </c>
      <c r="N364" s="105">
        <f t="shared" si="42"/>
        <v>0</v>
      </c>
      <c r="O364" s="105">
        <f t="shared" si="43"/>
        <v>0</v>
      </c>
      <c r="P364" s="407">
        <f t="shared" si="44"/>
        <v>0</v>
      </c>
      <c r="Q364" s="9"/>
      <c r="S364" s="40">
        <f t="shared" si="45"/>
        <v>0</v>
      </c>
      <c r="T364" s="40">
        <f t="shared" si="46"/>
        <v>0</v>
      </c>
      <c r="U364" s="40">
        <f t="shared" si="47"/>
        <v>0</v>
      </c>
    </row>
    <row r="365" spans="1:21" x14ac:dyDescent="0.25">
      <c r="A365" s="80">
        <f t="shared" si="48"/>
        <v>350</v>
      </c>
      <c r="B365" s="131">
        <f t="shared" si="39"/>
        <v>0</v>
      </c>
      <c r="C365" s="92"/>
      <c r="D365" s="116"/>
      <c r="E365" s="116"/>
      <c r="F365" s="4"/>
      <c r="G365" s="50"/>
      <c r="H365" s="87"/>
      <c r="I365" s="319"/>
      <c r="J365" s="427"/>
      <c r="K365" s="339" t="str">
        <f t="shared" si="40"/>
        <v xml:space="preserve"> </v>
      </c>
      <c r="L365" s="340"/>
      <c r="M365" s="264">
        <f t="shared" si="41"/>
        <v>0</v>
      </c>
      <c r="N365" s="105">
        <f t="shared" si="42"/>
        <v>0</v>
      </c>
      <c r="O365" s="105">
        <f t="shared" si="43"/>
        <v>0</v>
      </c>
      <c r="P365" s="407">
        <f t="shared" si="44"/>
        <v>0</v>
      </c>
      <c r="Q365" s="9"/>
      <c r="S365" s="40">
        <f t="shared" si="45"/>
        <v>0</v>
      </c>
      <c r="T365" s="40">
        <f t="shared" si="46"/>
        <v>0</v>
      </c>
      <c r="U365" s="40">
        <f t="shared" si="47"/>
        <v>0</v>
      </c>
    </row>
    <row r="366" spans="1:21" x14ac:dyDescent="0.25">
      <c r="A366" s="80">
        <f t="shared" si="48"/>
        <v>351</v>
      </c>
      <c r="B366" s="131">
        <f t="shared" si="39"/>
        <v>0</v>
      </c>
      <c r="C366" s="92"/>
      <c r="D366" s="116"/>
      <c r="E366" s="116"/>
      <c r="F366" s="4"/>
      <c r="G366" s="50"/>
      <c r="H366" s="87"/>
      <c r="I366" s="319"/>
      <c r="J366" s="427"/>
      <c r="K366" s="339" t="str">
        <f t="shared" si="40"/>
        <v xml:space="preserve"> </v>
      </c>
      <c r="L366" s="340"/>
      <c r="M366" s="264">
        <f t="shared" si="41"/>
        <v>0</v>
      </c>
      <c r="N366" s="105">
        <f t="shared" si="42"/>
        <v>0</v>
      </c>
      <c r="O366" s="105">
        <f t="shared" si="43"/>
        <v>0</v>
      </c>
      <c r="P366" s="407">
        <f t="shared" si="44"/>
        <v>0</v>
      </c>
      <c r="Q366" s="9"/>
      <c r="S366" s="40">
        <f t="shared" si="45"/>
        <v>0</v>
      </c>
      <c r="T366" s="40">
        <f t="shared" si="46"/>
        <v>0</v>
      </c>
      <c r="U366" s="40">
        <f t="shared" si="47"/>
        <v>0</v>
      </c>
    </row>
    <row r="367" spans="1:21" x14ac:dyDescent="0.25">
      <c r="A367" s="80">
        <f t="shared" si="48"/>
        <v>352</v>
      </c>
      <c r="B367" s="131">
        <f t="shared" si="39"/>
        <v>0</v>
      </c>
      <c r="C367" s="92"/>
      <c r="D367" s="116"/>
      <c r="E367" s="116"/>
      <c r="F367" s="4"/>
      <c r="G367" s="50"/>
      <c r="H367" s="87"/>
      <c r="I367" s="319"/>
      <c r="J367" s="427"/>
      <c r="K367" s="339" t="str">
        <f t="shared" si="40"/>
        <v xml:space="preserve"> </v>
      </c>
      <c r="L367" s="340"/>
      <c r="M367" s="264">
        <f t="shared" si="41"/>
        <v>0</v>
      </c>
      <c r="N367" s="105">
        <f t="shared" si="42"/>
        <v>0</v>
      </c>
      <c r="O367" s="105">
        <f t="shared" si="43"/>
        <v>0</v>
      </c>
      <c r="P367" s="407">
        <f t="shared" si="44"/>
        <v>0</v>
      </c>
      <c r="Q367" s="9"/>
      <c r="S367" s="40">
        <f t="shared" si="45"/>
        <v>0</v>
      </c>
      <c r="T367" s="40">
        <f t="shared" si="46"/>
        <v>0</v>
      </c>
      <c r="U367" s="40">
        <f t="shared" si="47"/>
        <v>0</v>
      </c>
    </row>
    <row r="368" spans="1:21" x14ac:dyDescent="0.25">
      <c r="A368" s="80">
        <f t="shared" si="48"/>
        <v>353</v>
      </c>
      <c r="B368" s="131">
        <f t="shared" si="39"/>
        <v>0</v>
      </c>
      <c r="C368" s="92"/>
      <c r="D368" s="116"/>
      <c r="E368" s="116"/>
      <c r="F368" s="4"/>
      <c r="G368" s="50"/>
      <c r="H368" s="87"/>
      <c r="I368" s="319"/>
      <c r="J368" s="427"/>
      <c r="K368" s="339" t="str">
        <f t="shared" si="40"/>
        <v xml:space="preserve"> </v>
      </c>
      <c r="L368" s="340"/>
      <c r="M368" s="264">
        <f t="shared" si="41"/>
        <v>0</v>
      </c>
      <c r="N368" s="105">
        <f t="shared" si="42"/>
        <v>0</v>
      </c>
      <c r="O368" s="105">
        <f t="shared" si="43"/>
        <v>0</v>
      </c>
      <c r="P368" s="407">
        <f t="shared" si="44"/>
        <v>0</v>
      </c>
      <c r="Q368" s="9"/>
      <c r="S368" s="40">
        <f t="shared" si="45"/>
        <v>0</v>
      </c>
      <c r="T368" s="40">
        <f t="shared" si="46"/>
        <v>0</v>
      </c>
      <c r="U368" s="40">
        <f t="shared" si="47"/>
        <v>0</v>
      </c>
    </row>
    <row r="369" spans="1:21" x14ac:dyDescent="0.25">
      <c r="A369" s="80">
        <f t="shared" si="48"/>
        <v>354</v>
      </c>
      <c r="B369" s="131">
        <f t="shared" si="39"/>
        <v>0</v>
      </c>
      <c r="C369" s="92"/>
      <c r="D369" s="116"/>
      <c r="E369" s="116"/>
      <c r="F369" s="4"/>
      <c r="G369" s="50"/>
      <c r="H369" s="87"/>
      <c r="I369" s="319"/>
      <c r="J369" s="427"/>
      <c r="K369" s="339" t="str">
        <f t="shared" si="40"/>
        <v xml:space="preserve"> </v>
      </c>
      <c r="L369" s="340"/>
      <c r="M369" s="264">
        <f t="shared" si="41"/>
        <v>0</v>
      </c>
      <c r="N369" s="105">
        <f t="shared" si="42"/>
        <v>0</v>
      </c>
      <c r="O369" s="105">
        <f t="shared" si="43"/>
        <v>0</v>
      </c>
      <c r="P369" s="407">
        <f t="shared" si="44"/>
        <v>0</v>
      </c>
      <c r="Q369" s="9"/>
      <c r="S369" s="40">
        <f t="shared" si="45"/>
        <v>0</v>
      </c>
      <c r="T369" s="40">
        <f t="shared" si="46"/>
        <v>0</v>
      </c>
      <c r="U369" s="40">
        <f t="shared" si="47"/>
        <v>0</v>
      </c>
    </row>
    <row r="370" spans="1:21" x14ac:dyDescent="0.25">
      <c r="A370" s="80">
        <f t="shared" si="48"/>
        <v>355</v>
      </c>
      <c r="B370" s="131">
        <f t="shared" si="39"/>
        <v>0</v>
      </c>
      <c r="C370" s="92"/>
      <c r="D370" s="116"/>
      <c r="E370" s="116"/>
      <c r="F370" s="4"/>
      <c r="G370" s="50"/>
      <c r="H370" s="87"/>
      <c r="I370" s="319"/>
      <c r="J370" s="427"/>
      <c r="K370" s="339" t="str">
        <f t="shared" si="40"/>
        <v xml:space="preserve"> </v>
      </c>
      <c r="L370" s="340"/>
      <c r="M370" s="264">
        <f t="shared" si="41"/>
        <v>0</v>
      </c>
      <c r="N370" s="105">
        <f t="shared" si="42"/>
        <v>0</v>
      </c>
      <c r="O370" s="105">
        <f t="shared" si="43"/>
        <v>0</v>
      </c>
      <c r="P370" s="407">
        <f t="shared" si="44"/>
        <v>0</v>
      </c>
      <c r="Q370" s="9"/>
      <c r="S370" s="40">
        <f t="shared" si="45"/>
        <v>0</v>
      </c>
      <c r="T370" s="40">
        <f t="shared" si="46"/>
        <v>0</v>
      </c>
      <c r="U370" s="40">
        <f t="shared" si="47"/>
        <v>0</v>
      </c>
    </row>
    <row r="371" spans="1:21" x14ac:dyDescent="0.25">
      <c r="A371" s="80">
        <f t="shared" si="48"/>
        <v>356</v>
      </c>
      <c r="B371" s="131">
        <f t="shared" si="39"/>
        <v>0</v>
      </c>
      <c r="C371" s="92"/>
      <c r="D371" s="116"/>
      <c r="E371" s="116"/>
      <c r="F371" s="4"/>
      <c r="G371" s="50"/>
      <c r="H371" s="87"/>
      <c r="I371" s="319"/>
      <c r="J371" s="427"/>
      <c r="K371" s="339" t="str">
        <f t="shared" si="40"/>
        <v xml:space="preserve"> </v>
      </c>
      <c r="L371" s="340"/>
      <c r="M371" s="264">
        <f t="shared" si="41"/>
        <v>0</v>
      </c>
      <c r="N371" s="105">
        <f t="shared" si="42"/>
        <v>0</v>
      </c>
      <c r="O371" s="105">
        <f t="shared" si="43"/>
        <v>0</v>
      </c>
      <c r="P371" s="407">
        <f t="shared" si="44"/>
        <v>0</v>
      </c>
      <c r="Q371" s="9"/>
      <c r="S371" s="40">
        <f t="shared" si="45"/>
        <v>0</v>
      </c>
      <c r="T371" s="40">
        <f t="shared" si="46"/>
        <v>0</v>
      </c>
      <c r="U371" s="40">
        <f t="shared" si="47"/>
        <v>0</v>
      </c>
    </row>
    <row r="372" spans="1:21" x14ac:dyDescent="0.25">
      <c r="A372" s="80">
        <f t="shared" si="48"/>
        <v>357</v>
      </c>
      <c r="B372" s="131">
        <f t="shared" si="39"/>
        <v>0</v>
      </c>
      <c r="C372" s="92"/>
      <c r="D372" s="116"/>
      <c r="E372" s="116"/>
      <c r="F372" s="4"/>
      <c r="G372" s="50"/>
      <c r="H372" s="87"/>
      <c r="I372" s="319"/>
      <c r="J372" s="427"/>
      <c r="K372" s="339" t="str">
        <f t="shared" si="40"/>
        <v xml:space="preserve"> </v>
      </c>
      <c r="L372" s="340"/>
      <c r="M372" s="264">
        <f t="shared" si="41"/>
        <v>0</v>
      </c>
      <c r="N372" s="105">
        <f t="shared" si="42"/>
        <v>0</v>
      </c>
      <c r="O372" s="105">
        <f t="shared" si="43"/>
        <v>0</v>
      </c>
      <c r="P372" s="407">
        <f t="shared" si="44"/>
        <v>0</v>
      </c>
      <c r="Q372" s="9"/>
      <c r="S372" s="40">
        <f t="shared" si="45"/>
        <v>0</v>
      </c>
      <c r="T372" s="40">
        <f t="shared" si="46"/>
        <v>0</v>
      </c>
      <c r="U372" s="40">
        <f t="shared" si="47"/>
        <v>0</v>
      </c>
    </row>
    <row r="373" spans="1:21" x14ac:dyDescent="0.25">
      <c r="A373" s="80">
        <f t="shared" si="48"/>
        <v>358</v>
      </c>
      <c r="B373" s="131">
        <f t="shared" si="39"/>
        <v>0</v>
      </c>
      <c r="C373" s="92"/>
      <c r="D373" s="116"/>
      <c r="E373" s="116"/>
      <c r="F373" s="4"/>
      <c r="G373" s="50"/>
      <c r="H373" s="87"/>
      <c r="I373" s="319"/>
      <c r="J373" s="427"/>
      <c r="K373" s="339" t="str">
        <f t="shared" si="40"/>
        <v xml:space="preserve"> </v>
      </c>
      <c r="L373" s="340"/>
      <c r="M373" s="264">
        <f t="shared" si="41"/>
        <v>0</v>
      </c>
      <c r="N373" s="105">
        <f t="shared" si="42"/>
        <v>0</v>
      </c>
      <c r="O373" s="105">
        <f t="shared" si="43"/>
        <v>0</v>
      </c>
      <c r="P373" s="407">
        <f t="shared" si="44"/>
        <v>0</v>
      </c>
      <c r="Q373" s="9"/>
      <c r="S373" s="40">
        <f t="shared" si="45"/>
        <v>0</v>
      </c>
      <c r="T373" s="40">
        <f t="shared" si="46"/>
        <v>0</v>
      </c>
      <c r="U373" s="40">
        <f t="shared" si="47"/>
        <v>0</v>
      </c>
    </row>
    <row r="374" spans="1:21" x14ac:dyDescent="0.25">
      <c r="A374" s="80">
        <f t="shared" si="48"/>
        <v>359</v>
      </c>
      <c r="B374" s="131">
        <f t="shared" si="39"/>
        <v>0</v>
      </c>
      <c r="C374" s="92"/>
      <c r="D374" s="116"/>
      <c r="E374" s="116"/>
      <c r="F374" s="4"/>
      <c r="G374" s="50"/>
      <c r="H374" s="87"/>
      <c r="I374" s="319"/>
      <c r="J374" s="427"/>
      <c r="K374" s="339" t="str">
        <f t="shared" si="40"/>
        <v xml:space="preserve"> </v>
      </c>
      <c r="L374" s="340"/>
      <c r="M374" s="264">
        <f t="shared" si="41"/>
        <v>0</v>
      </c>
      <c r="N374" s="105">
        <f t="shared" si="42"/>
        <v>0</v>
      </c>
      <c r="O374" s="105">
        <f t="shared" si="43"/>
        <v>0</v>
      </c>
      <c r="P374" s="407">
        <f t="shared" si="44"/>
        <v>0</v>
      </c>
      <c r="Q374" s="9"/>
      <c r="S374" s="40">
        <f t="shared" si="45"/>
        <v>0</v>
      </c>
      <c r="T374" s="40">
        <f t="shared" si="46"/>
        <v>0</v>
      </c>
      <c r="U374" s="40">
        <f t="shared" si="47"/>
        <v>0</v>
      </c>
    </row>
    <row r="375" spans="1:21" x14ac:dyDescent="0.25">
      <c r="A375" s="80">
        <f t="shared" si="48"/>
        <v>360</v>
      </c>
      <c r="B375" s="131">
        <f t="shared" si="39"/>
        <v>0</v>
      </c>
      <c r="C375" s="92"/>
      <c r="D375" s="116"/>
      <c r="E375" s="116"/>
      <c r="F375" s="4"/>
      <c r="G375" s="50"/>
      <c r="H375" s="87"/>
      <c r="I375" s="319"/>
      <c r="J375" s="427"/>
      <c r="K375" s="339" t="str">
        <f t="shared" si="40"/>
        <v xml:space="preserve"> </v>
      </c>
      <c r="L375" s="340"/>
      <c r="M375" s="264">
        <f t="shared" si="41"/>
        <v>0</v>
      </c>
      <c r="N375" s="105">
        <f t="shared" si="42"/>
        <v>0</v>
      </c>
      <c r="O375" s="105">
        <f t="shared" si="43"/>
        <v>0</v>
      </c>
      <c r="P375" s="407">
        <f t="shared" si="44"/>
        <v>0</v>
      </c>
      <c r="Q375" s="9"/>
      <c r="S375" s="40">
        <f t="shared" si="45"/>
        <v>0</v>
      </c>
      <c r="T375" s="40">
        <f t="shared" si="46"/>
        <v>0</v>
      </c>
      <c r="U375" s="40">
        <f t="shared" si="47"/>
        <v>0</v>
      </c>
    </row>
    <row r="376" spans="1:21" x14ac:dyDescent="0.25">
      <c r="A376" s="80">
        <f t="shared" si="48"/>
        <v>361</v>
      </c>
      <c r="B376" s="131">
        <f t="shared" si="39"/>
        <v>0</v>
      </c>
      <c r="C376" s="92"/>
      <c r="D376" s="116"/>
      <c r="E376" s="116"/>
      <c r="F376" s="4"/>
      <c r="G376" s="50"/>
      <c r="H376" s="87"/>
      <c r="I376" s="319"/>
      <c r="J376" s="427"/>
      <c r="K376" s="339" t="str">
        <f t="shared" si="40"/>
        <v xml:space="preserve"> </v>
      </c>
      <c r="L376" s="340"/>
      <c r="M376" s="264">
        <f t="shared" si="41"/>
        <v>0</v>
      </c>
      <c r="N376" s="105">
        <f t="shared" si="42"/>
        <v>0</v>
      </c>
      <c r="O376" s="105">
        <f t="shared" si="43"/>
        <v>0</v>
      </c>
      <c r="P376" s="407">
        <f t="shared" si="44"/>
        <v>0</v>
      </c>
      <c r="Q376" s="9"/>
      <c r="S376" s="40">
        <f t="shared" si="45"/>
        <v>0</v>
      </c>
      <c r="T376" s="40">
        <f t="shared" si="46"/>
        <v>0</v>
      </c>
      <c r="U376" s="40">
        <f t="shared" si="47"/>
        <v>0</v>
      </c>
    </row>
    <row r="377" spans="1:21" x14ac:dyDescent="0.25">
      <c r="A377" s="80">
        <f t="shared" si="48"/>
        <v>362</v>
      </c>
      <c r="B377" s="131">
        <f t="shared" si="39"/>
        <v>0</v>
      </c>
      <c r="C377" s="92"/>
      <c r="D377" s="116"/>
      <c r="E377" s="116"/>
      <c r="F377" s="4"/>
      <c r="G377" s="50"/>
      <c r="H377" s="87"/>
      <c r="I377" s="319"/>
      <c r="J377" s="427"/>
      <c r="K377" s="339" t="str">
        <f t="shared" si="40"/>
        <v xml:space="preserve"> </v>
      </c>
      <c r="L377" s="340"/>
      <c r="M377" s="264">
        <f t="shared" si="41"/>
        <v>0</v>
      </c>
      <c r="N377" s="105">
        <f t="shared" si="42"/>
        <v>0</v>
      </c>
      <c r="O377" s="105">
        <f t="shared" si="43"/>
        <v>0</v>
      </c>
      <c r="P377" s="407">
        <f t="shared" si="44"/>
        <v>0</v>
      </c>
      <c r="Q377" s="9"/>
      <c r="S377" s="40">
        <f t="shared" si="45"/>
        <v>0</v>
      </c>
      <c r="T377" s="40">
        <f t="shared" si="46"/>
        <v>0</v>
      </c>
      <c r="U377" s="40">
        <f t="shared" si="47"/>
        <v>0</v>
      </c>
    </row>
    <row r="378" spans="1:21" x14ac:dyDescent="0.25">
      <c r="A378" s="80">
        <f t="shared" si="48"/>
        <v>363</v>
      </c>
      <c r="B378" s="131">
        <f t="shared" si="39"/>
        <v>0</v>
      </c>
      <c r="C378" s="92"/>
      <c r="D378" s="116"/>
      <c r="E378" s="116"/>
      <c r="F378" s="4"/>
      <c r="G378" s="50"/>
      <c r="H378" s="87"/>
      <c r="I378" s="319"/>
      <c r="J378" s="427"/>
      <c r="K378" s="339" t="str">
        <f t="shared" si="40"/>
        <v xml:space="preserve"> </v>
      </c>
      <c r="L378" s="340"/>
      <c r="M378" s="264">
        <f t="shared" si="41"/>
        <v>0</v>
      </c>
      <c r="N378" s="105">
        <f t="shared" si="42"/>
        <v>0</v>
      </c>
      <c r="O378" s="105">
        <f t="shared" si="43"/>
        <v>0</v>
      </c>
      <c r="P378" s="407">
        <f t="shared" si="44"/>
        <v>0</v>
      </c>
      <c r="Q378" s="9"/>
      <c r="S378" s="40">
        <f t="shared" si="45"/>
        <v>0</v>
      </c>
      <c r="T378" s="40">
        <f t="shared" si="46"/>
        <v>0</v>
      </c>
      <c r="U378" s="40">
        <f t="shared" si="47"/>
        <v>0</v>
      </c>
    </row>
    <row r="379" spans="1:21" x14ac:dyDescent="0.25">
      <c r="A379" s="80">
        <f t="shared" si="48"/>
        <v>364</v>
      </c>
      <c r="B379" s="131">
        <f t="shared" si="39"/>
        <v>0</v>
      </c>
      <c r="C379" s="92"/>
      <c r="D379" s="116"/>
      <c r="E379" s="116"/>
      <c r="F379" s="4"/>
      <c r="G379" s="50"/>
      <c r="H379" s="87"/>
      <c r="I379" s="319"/>
      <c r="J379" s="427"/>
      <c r="K379" s="339" t="str">
        <f t="shared" si="40"/>
        <v xml:space="preserve"> </v>
      </c>
      <c r="L379" s="340"/>
      <c r="M379" s="264">
        <f t="shared" si="41"/>
        <v>0</v>
      </c>
      <c r="N379" s="105">
        <f t="shared" si="42"/>
        <v>0</v>
      </c>
      <c r="O379" s="105">
        <f t="shared" si="43"/>
        <v>0</v>
      </c>
      <c r="P379" s="407">
        <f t="shared" si="44"/>
        <v>0</v>
      </c>
      <c r="Q379" s="9"/>
      <c r="S379" s="40">
        <f t="shared" si="45"/>
        <v>0</v>
      </c>
      <c r="T379" s="40">
        <f t="shared" si="46"/>
        <v>0</v>
      </c>
      <c r="U379" s="40">
        <f t="shared" si="47"/>
        <v>0</v>
      </c>
    </row>
    <row r="380" spans="1:21" x14ac:dyDescent="0.25">
      <c r="A380" s="80">
        <f t="shared" si="48"/>
        <v>365</v>
      </c>
      <c r="B380" s="131">
        <f t="shared" si="39"/>
        <v>0</v>
      </c>
      <c r="C380" s="92"/>
      <c r="D380" s="116"/>
      <c r="E380" s="116"/>
      <c r="F380" s="4"/>
      <c r="G380" s="50"/>
      <c r="H380" s="87"/>
      <c r="I380" s="319"/>
      <c r="J380" s="427"/>
      <c r="K380" s="339" t="str">
        <f t="shared" si="40"/>
        <v xml:space="preserve"> </v>
      </c>
      <c r="L380" s="340"/>
      <c r="M380" s="264">
        <f t="shared" si="41"/>
        <v>0</v>
      </c>
      <c r="N380" s="105">
        <f t="shared" si="42"/>
        <v>0</v>
      </c>
      <c r="O380" s="105">
        <f t="shared" si="43"/>
        <v>0</v>
      </c>
      <c r="P380" s="407">
        <f t="shared" si="44"/>
        <v>0</v>
      </c>
      <c r="Q380" s="9"/>
      <c r="S380" s="40">
        <f t="shared" si="45"/>
        <v>0</v>
      </c>
      <c r="T380" s="40">
        <f t="shared" si="46"/>
        <v>0</v>
      </c>
      <c r="U380" s="40">
        <f t="shared" si="47"/>
        <v>0</v>
      </c>
    </row>
    <row r="381" spans="1:21" x14ac:dyDescent="0.25">
      <c r="A381" s="80">
        <f t="shared" si="48"/>
        <v>366</v>
      </c>
      <c r="B381" s="131">
        <f t="shared" si="39"/>
        <v>0</v>
      </c>
      <c r="C381" s="92"/>
      <c r="D381" s="116"/>
      <c r="E381" s="116"/>
      <c r="F381" s="4"/>
      <c r="G381" s="50"/>
      <c r="H381" s="87"/>
      <c r="I381" s="319"/>
      <c r="J381" s="427"/>
      <c r="K381" s="339" t="str">
        <f t="shared" si="40"/>
        <v xml:space="preserve"> </v>
      </c>
      <c r="L381" s="340"/>
      <c r="M381" s="264">
        <f t="shared" si="41"/>
        <v>0</v>
      </c>
      <c r="N381" s="105">
        <f t="shared" si="42"/>
        <v>0</v>
      </c>
      <c r="O381" s="105">
        <f t="shared" si="43"/>
        <v>0</v>
      </c>
      <c r="P381" s="407">
        <f t="shared" si="44"/>
        <v>0</v>
      </c>
      <c r="Q381" s="9"/>
      <c r="S381" s="40">
        <f t="shared" si="45"/>
        <v>0</v>
      </c>
      <c r="T381" s="40">
        <f t="shared" si="46"/>
        <v>0</v>
      </c>
      <c r="U381" s="40">
        <f t="shared" si="47"/>
        <v>0</v>
      </c>
    </row>
    <row r="382" spans="1:21" x14ac:dyDescent="0.25">
      <c r="A382" s="80">
        <f t="shared" si="48"/>
        <v>367</v>
      </c>
      <c r="B382" s="131">
        <f t="shared" si="39"/>
        <v>0</v>
      </c>
      <c r="C382" s="92"/>
      <c r="D382" s="116"/>
      <c r="E382" s="116"/>
      <c r="F382" s="4"/>
      <c r="G382" s="50"/>
      <c r="H382" s="87"/>
      <c r="I382" s="319"/>
      <c r="J382" s="427"/>
      <c r="K382" s="339" t="str">
        <f t="shared" si="40"/>
        <v xml:space="preserve"> </v>
      </c>
      <c r="L382" s="340"/>
      <c r="M382" s="264">
        <f t="shared" si="41"/>
        <v>0</v>
      </c>
      <c r="N382" s="105">
        <f t="shared" si="42"/>
        <v>0</v>
      </c>
      <c r="O382" s="105">
        <f t="shared" si="43"/>
        <v>0</v>
      </c>
      <c r="P382" s="407">
        <f t="shared" si="44"/>
        <v>0</v>
      </c>
      <c r="Q382" s="9"/>
      <c r="S382" s="40">
        <f t="shared" si="45"/>
        <v>0</v>
      </c>
      <c r="T382" s="40">
        <f t="shared" si="46"/>
        <v>0</v>
      </c>
      <c r="U382" s="40">
        <f t="shared" si="47"/>
        <v>0</v>
      </c>
    </row>
    <row r="383" spans="1:21" x14ac:dyDescent="0.25">
      <c r="A383" s="80">
        <f t="shared" si="48"/>
        <v>368</v>
      </c>
      <c r="B383" s="131">
        <f t="shared" si="39"/>
        <v>0</v>
      </c>
      <c r="C383" s="92"/>
      <c r="D383" s="116"/>
      <c r="E383" s="116"/>
      <c r="F383" s="4"/>
      <c r="G383" s="50"/>
      <c r="H383" s="87"/>
      <c r="I383" s="319"/>
      <c r="J383" s="427"/>
      <c r="K383" s="339" t="str">
        <f t="shared" si="40"/>
        <v xml:space="preserve"> </v>
      </c>
      <c r="L383" s="340"/>
      <c r="M383" s="264">
        <f t="shared" si="41"/>
        <v>0</v>
      </c>
      <c r="N383" s="105">
        <f t="shared" si="42"/>
        <v>0</v>
      </c>
      <c r="O383" s="105">
        <f t="shared" si="43"/>
        <v>0</v>
      </c>
      <c r="P383" s="407">
        <f t="shared" si="44"/>
        <v>0</v>
      </c>
      <c r="Q383" s="9"/>
      <c r="S383" s="40">
        <f t="shared" si="45"/>
        <v>0</v>
      </c>
      <c r="T383" s="40">
        <f t="shared" si="46"/>
        <v>0</v>
      </c>
      <c r="U383" s="40">
        <f t="shared" si="47"/>
        <v>0</v>
      </c>
    </row>
    <row r="384" spans="1:21" x14ac:dyDescent="0.25">
      <c r="A384" s="80">
        <f t="shared" si="48"/>
        <v>369</v>
      </c>
      <c r="B384" s="131">
        <f t="shared" si="39"/>
        <v>0</v>
      </c>
      <c r="C384" s="92"/>
      <c r="D384" s="116"/>
      <c r="E384" s="116"/>
      <c r="F384" s="4"/>
      <c r="G384" s="50"/>
      <c r="H384" s="87"/>
      <c r="I384" s="319"/>
      <c r="J384" s="427"/>
      <c r="K384" s="339" t="str">
        <f t="shared" si="40"/>
        <v xml:space="preserve"> </v>
      </c>
      <c r="L384" s="340"/>
      <c r="M384" s="264">
        <f t="shared" si="41"/>
        <v>0</v>
      </c>
      <c r="N384" s="105">
        <f t="shared" si="42"/>
        <v>0</v>
      </c>
      <c r="O384" s="105">
        <f t="shared" si="43"/>
        <v>0</v>
      </c>
      <c r="P384" s="407">
        <f t="shared" si="44"/>
        <v>0</v>
      </c>
      <c r="Q384" s="9"/>
      <c r="S384" s="40">
        <f t="shared" si="45"/>
        <v>0</v>
      </c>
      <c r="T384" s="40">
        <f t="shared" si="46"/>
        <v>0</v>
      </c>
      <c r="U384" s="40">
        <f t="shared" si="47"/>
        <v>0</v>
      </c>
    </row>
    <row r="385" spans="1:21" x14ac:dyDescent="0.25">
      <c r="A385" s="80">
        <f t="shared" si="48"/>
        <v>370</v>
      </c>
      <c r="B385" s="131">
        <f t="shared" si="39"/>
        <v>0</v>
      </c>
      <c r="C385" s="92"/>
      <c r="D385" s="116"/>
      <c r="E385" s="116"/>
      <c r="F385" s="4"/>
      <c r="G385" s="50"/>
      <c r="H385" s="87"/>
      <c r="I385" s="319"/>
      <c r="J385" s="427"/>
      <c r="K385" s="339" t="str">
        <f t="shared" si="40"/>
        <v xml:space="preserve"> </v>
      </c>
      <c r="L385" s="340"/>
      <c r="M385" s="264">
        <f t="shared" si="41"/>
        <v>0</v>
      </c>
      <c r="N385" s="105">
        <f t="shared" si="42"/>
        <v>0</v>
      </c>
      <c r="O385" s="105">
        <f t="shared" si="43"/>
        <v>0</v>
      </c>
      <c r="P385" s="407">
        <f t="shared" si="44"/>
        <v>0</v>
      </c>
      <c r="Q385" s="9"/>
      <c r="S385" s="40">
        <f t="shared" si="45"/>
        <v>0</v>
      </c>
      <c r="T385" s="40">
        <f t="shared" si="46"/>
        <v>0</v>
      </c>
      <c r="U385" s="40">
        <f t="shared" si="47"/>
        <v>0</v>
      </c>
    </row>
    <row r="386" spans="1:21" x14ac:dyDescent="0.25">
      <c r="A386" s="80">
        <f t="shared" si="48"/>
        <v>371</v>
      </c>
      <c r="B386" s="131">
        <f t="shared" si="39"/>
        <v>0</v>
      </c>
      <c r="C386" s="92"/>
      <c r="D386" s="116"/>
      <c r="E386" s="116"/>
      <c r="F386" s="4"/>
      <c r="G386" s="50"/>
      <c r="H386" s="87"/>
      <c r="I386" s="319"/>
      <c r="J386" s="427"/>
      <c r="K386" s="339" t="str">
        <f t="shared" si="40"/>
        <v xml:space="preserve"> </v>
      </c>
      <c r="L386" s="340"/>
      <c r="M386" s="264">
        <f t="shared" si="41"/>
        <v>0</v>
      </c>
      <c r="N386" s="105">
        <f t="shared" si="42"/>
        <v>0</v>
      </c>
      <c r="O386" s="105">
        <f t="shared" si="43"/>
        <v>0</v>
      </c>
      <c r="P386" s="407">
        <f t="shared" si="44"/>
        <v>0</v>
      </c>
      <c r="Q386" s="9"/>
      <c r="S386" s="40">
        <f t="shared" si="45"/>
        <v>0</v>
      </c>
      <c r="T386" s="40">
        <f t="shared" si="46"/>
        <v>0</v>
      </c>
      <c r="U386" s="40">
        <f t="shared" si="47"/>
        <v>0</v>
      </c>
    </row>
    <row r="387" spans="1:21" x14ac:dyDescent="0.25">
      <c r="A387" s="80">
        <f t="shared" si="48"/>
        <v>372</v>
      </c>
      <c r="B387" s="131">
        <f t="shared" si="39"/>
        <v>0</v>
      </c>
      <c r="C387" s="92"/>
      <c r="D387" s="116"/>
      <c r="E387" s="116"/>
      <c r="F387" s="4"/>
      <c r="G387" s="50"/>
      <c r="H387" s="87"/>
      <c r="I387" s="319"/>
      <c r="J387" s="427"/>
      <c r="K387" s="339" t="str">
        <f t="shared" si="40"/>
        <v xml:space="preserve"> </v>
      </c>
      <c r="L387" s="340"/>
      <c r="M387" s="264">
        <f t="shared" si="41"/>
        <v>0</v>
      </c>
      <c r="N387" s="105">
        <f t="shared" si="42"/>
        <v>0</v>
      </c>
      <c r="O387" s="105">
        <f t="shared" si="43"/>
        <v>0</v>
      </c>
      <c r="P387" s="407">
        <f t="shared" si="44"/>
        <v>0</v>
      </c>
      <c r="Q387" s="9"/>
      <c r="S387" s="40">
        <f t="shared" si="45"/>
        <v>0</v>
      </c>
      <c r="T387" s="40">
        <f t="shared" si="46"/>
        <v>0</v>
      </c>
      <c r="U387" s="40">
        <f t="shared" si="47"/>
        <v>0</v>
      </c>
    </row>
    <row r="388" spans="1:21" x14ac:dyDescent="0.25">
      <c r="A388" s="80">
        <f t="shared" si="48"/>
        <v>373</v>
      </c>
      <c r="B388" s="131">
        <f t="shared" si="39"/>
        <v>0</v>
      </c>
      <c r="C388" s="92"/>
      <c r="D388" s="116"/>
      <c r="E388" s="116"/>
      <c r="F388" s="4"/>
      <c r="G388" s="50"/>
      <c r="H388" s="87"/>
      <c r="I388" s="319"/>
      <c r="J388" s="427"/>
      <c r="K388" s="339" t="str">
        <f t="shared" si="40"/>
        <v xml:space="preserve"> </v>
      </c>
      <c r="L388" s="340"/>
      <c r="M388" s="264">
        <f t="shared" si="41"/>
        <v>0</v>
      </c>
      <c r="N388" s="105">
        <f t="shared" si="42"/>
        <v>0</v>
      </c>
      <c r="O388" s="105">
        <f t="shared" si="43"/>
        <v>0</v>
      </c>
      <c r="P388" s="407">
        <f t="shared" si="44"/>
        <v>0</v>
      </c>
      <c r="Q388" s="9"/>
      <c r="S388" s="40">
        <f t="shared" si="45"/>
        <v>0</v>
      </c>
      <c r="T388" s="40">
        <f t="shared" si="46"/>
        <v>0</v>
      </c>
      <c r="U388" s="40">
        <f t="shared" si="47"/>
        <v>0</v>
      </c>
    </row>
    <row r="389" spans="1:21" x14ac:dyDescent="0.25">
      <c r="A389" s="80">
        <f t="shared" si="48"/>
        <v>374</v>
      </c>
      <c r="B389" s="131">
        <f t="shared" si="39"/>
        <v>0</v>
      </c>
      <c r="C389" s="92"/>
      <c r="D389" s="116"/>
      <c r="E389" s="116"/>
      <c r="F389" s="4"/>
      <c r="G389" s="50"/>
      <c r="H389" s="87"/>
      <c r="I389" s="319"/>
      <c r="J389" s="427"/>
      <c r="K389" s="339" t="str">
        <f t="shared" si="40"/>
        <v xml:space="preserve"> </v>
      </c>
      <c r="L389" s="340"/>
      <c r="M389" s="264">
        <f t="shared" si="41"/>
        <v>0</v>
      </c>
      <c r="N389" s="105">
        <f t="shared" si="42"/>
        <v>0</v>
      </c>
      <c r="O389" s="105">
        <f t="shared" si="43"/>
        <v>0</v>
      </c>
      <c r="P389" s="407">
        <f t="shared" si="44"/>
        <v>0</v>
      </c>
      <c r="Q389" s="9"/>
      <c r="S389" s="40">
        <f t="shared" si="45"/>
        <v>0</v>
      </c>
      <c r="T389" s="40">
        <f t="shared" si="46"/>
        <v>0</v>
      </c>
      <c r="U389" s="40">
        <f t="shared" si="47"/>
        <v>0</v>
      </c>
    </row>
    <row r="390" spans="1:21" x14ac:dyDescent="0.25">
      <c r="A390" s="80">
        <f t="shared" si="48"/>
        <v>375</v>
      </c>
      <c r="B390" s="131">
        <f t="shared" si="39"/>
        <v>0</v>
      </c>
      <c r="C390" s="92"/>
      <c r="D390" s="116"/>
      <c r="E390" s="116"/>
      <c r="F390" s="4"/>
      <c r="G390" s="50"/>
      <c r="H390" s="87"/>
      <c r="I390" s="319"/>
      <c r="J390" s="427"/>
      <c r="K390" s="339" t="str">
        <f t="shared" si="40"/>
        <v xml:space="preserve"> </v>
      </c>
      <c r="L390" s="340"/>
      <c r="M390" s="264">
        <f t="shared" si="41"/>
        <v>0</v>
      </c>
      <c r="N390" s="105">
        <f t="shared" si="42"/>
        <v>0</v>
      </c>
      <c r="O390" s="105">
        <f t="shared" si="43"/>
        <v>0</v>
      </c>
      <c r="P390" s="407">
        <f t="shared" si="44"/>
        <v>0</v>
      </c>
      <c r="Q390" s="9"/>
      <c r="S390" s="40">
        <f t="shared" si="45"/>
        <v>0</v>
      </c>
      <c r="T390" s="40">
        <f t="shared" si="46"/>
        <v>0</v>
      </c>
      <c r="U390" s="40">
        <f t="shared" si="47"/>
        <v>0</v>
      </c>
    </row>
    <row r="391" spans="1:21" x14ac:dyDescent="0.25">
      <c r="A391" s="80">
        <f t="shared" si="48"/>
        <v>376</v>
      </c>
      <c r="B391" s="131">
        <f t="shared" ref="B391:B554" si="49">IF(ISBLANK(E391),0,VLOOKUP(TRIM(E391),AllVarieties,4,FALSE))</f>
        <v>0</v>
      </c>
      <c r="C391" s="92"/>
      <c r="D391" s="116"/>
      <c r="E391" s="116"/>
      <c r="F391" s="4"/>
      <c r="G391" s="50"/>
      <c r="H391" s="87"/>
      <c r="I391" s="319"/>
      <c r="J391" s="427"/>
      <c r="K391" s="339" t="str">
        <f t="shared" ref="K391:K554" si="50">IF(+I391 +J391 =1, " ", IF(+I391+J391=0,IF(G391&gt;0, "Grown by you.", " "),"ERROR "))</f>
        <v xml:space="preserve"> </v>
      </c>
      <c r="L391" s="340"/>
      <c r="M391" s="264">
        <f t="shared" ref="M391:M554" si="51">IF(+I391+J391=0,IF(G391&gt;0, +G391, 0),0)</f>
        <v>0</v>
      </c>
      <c r="N391" s="105">
        <f t="shared" ref="N391:N554" si="52">IF(F391&lt;1,0,IF(F391&gt;17,0,VLOOKUP(VALUE(B391),T10Value,VALUE(F391)+1,FALSE)))</f>
        <v>0</v>
      </c>
      <c r="O391" s="105">
        <f t="shared" ref="O391:O554" si="53">ROUND(+M391,1)*N391</f>
        <v>0</v>
      </c>
      <c r="P391" s="407">
        <f t="shared" ref="P391:P554" si="54">+O391*PDArate</f>
        <v>0</v>
      </c>
      <c r="Q391" s="9"/>
      <c r="S391" s="40">
        <f t="shared" ref="S391:S554" si="55">IF(M391&gt;0,IF(O391&lt;=0,1,0),0)</f>
        <v>0</v>
      </c>
      <c r="T391" s="40">
        <f t="shared" ref="T391:T554" si="56">IF(ISNA(+B391),1,0)</f>
        <v>0</v>
      </c>
      <c r="U391" s="40">
        <f t="shared" ref="U391:U554" si="57">IF(ISERR(+B391),1,0)</f>
        <v>0</v>
      </c>
    </row>
    <row r="392" spans="1:21" x14ac:dyDescent="0.25">
      <c r="A392" s="80">
        <f t="shared" si="48"/>
        <v>377</v>
      </c>
      <c r="B392" s="131">
        <f t="shared" si="49"/>
        <v>0</v>
      </c>
      <c r="C392" s="92"/>
      <c r="D392" s="116"/>
      <c r="E392" s="116"/>
      <c r="F392" s="4"/>
      <c r="G392" s="50"/>
      <c r="H392" s="87"/>
      <c r="I392" s="319"/>
      <c r="J392" s="427"/>
      <c r="K392" s="339" t="str">
        <f t="shared" si="50"/>
        <v xml:space="preserve"> </v>
      </c>
      <c r="L392" s="340"/>
      <c r="M392" s="264">
        <f t="shared" si="51"/>
        <v>0</v>
      </c>
      <c r="N392" s="105">
        <f t="shared" si="52"/>
        <v>0</v>
      </c>
      <c r="O392" s="105">
        <f t="shared" si="53"/>
        <v>0</v>
      </c>
      <c r="P392" s="407">
        <f t="shared" si="54"/>
        <v>0</v>
      </c>
      <c r="Q392" s="9"/>
      <c r="S392" s="40">
        <f t="shared" si="55"/>
        <v>0</v>
      </c>
      <c r="T392" s="40">
        <f t="shared" si="56"/>
        <v>0</v>
      </c>
      <c r="U392" s="40">
        <f t="shared" si="57"/>
        <v>0</v>
      </c>
    </row>
    <row r="393" spans="1:21" x14ac:dyDescent="0.25">
      <c r="A393" s="80">
        <f t="shared" si="48"/>
        <v>378</v>
      </c>
      <c r="B393" s="131">
        <f t="shared" si="49"/>
        <v>0</v>
      </c>
      <c r="C393" s="92"/>
      <c r="D393" s="116"/>
      <c r="E393" s="116"/>
      <c r="F393" s="4"/>
      <c r="G393" s="50"/>
      <c r="H393" s="87"/>
      <c r="I393" s="319"/>
      <c r="J393" s="427"/>
      <c r="K393" s="339" t="str">
        <f t="shared" si="50"/>
        <v xml:space="preserve"> </v>
      </c>
      <c r="L393" s="340"/>
      <c r="M393" s="264">
        <f t="shared" si="51"/>
        <v>0</v>
      </c>
      <c r="N393" s="105">
        <f t="shared" si="52"/>
        <v>0</v>
      </c>
      <c r="O393" s="105">
        <f t="shared" si="53"/>
        <v>0</v>
      </c>
      <c r="P393" s="407">
        <f t="shared" si="54"/>
        <v>0</v>
      </c>
      <c r="Q393" s="9"/>
      <c r="S393" s="40">
        <f t="shared" si="55"/>
        <v>0</v>
      </c>
      <c r="T393" s="40">
        <f t="shared" si="56"/>
        <v>0</v>
      </c>
      <c r="U393" s="40">
        <f t="shared" si="57"/>
        <v>0</v>
      </c>
    </row>
    <row r="394" spans="1:21" x14ac:dyDescent="0.25">
      <c r="A394" s="80">
        <f t="shared" ref="A394:A557" si="58">ROW()-Q2line</f>
        <v>379</v>
      </c>
      <c r="B394" s="131">
        <f t="shared" si="49"/>
        <v>0</v>
      </c>
      <c r="C394" s="92"/>
      <c r="D394" s="116"/>
      <c r="E394" s="116"/>
      <c r="F394" s="4"/>
      <c r="G394" s="50"/>
      <c r="H394" s="87"/>
      <c r="I394" s="319"/>
      <c r="J394" s="427"/>
      <c r="K394" s="339" t="str">
        <f t="shared" si="50"/>
        <v xml:space="preserve"> </v>
      </c>
      <c r="L394" s="340"/>
      <c r="M394" s="264">
        <f t="shared" si="51"/>
        <v>0</v>
      </c>
      <c r="N394" s="105">
        <f t="shared" si="52"/>
        <v>0</v>
      </c>
      <c r="O394" s="105">
        <f t="shared" si="53"/>
        <v>0</v>
      </c>
      <c r="P394" s="407">
        <f t="shared" si="54"/>
        <v>0</v>
      </c>
      <c r="Q394" s="9"/>
      <c r="S394" s="40">
        <f t="shared" si="55"/>
        <v>0</v>
      </c>
      <c r="T394" s="40">
        <f t="shared" si="56"/>
        <v>0</v>
      </c>
      <c r="U394" s="40">
        <f t="shared" si="57"/>
        <v>0</v>
      </c>
    </row>
    <row r="395" spans="1:21" x14ac:dyDescent="0.25">
      <c r="A395" s="80">
        <f t="shared" si="58"/>
        <v>380</v>
      </c>
      <c r="B395" s="131">
        <f t="shared" si="49"/>
        <v>0</v>
      </c>
      <c r="C395" s="92"/>
      <c r="D395" s="116"/>
      <c r="E395" s="116"/>
      <c r="F395" s="4"/>
      <c r="G395" s="50"/>
      <c r="H395" s="87"/>
      <c r="I395" s="319"/>
      <c r="J395" s="427"/>
      <c r="K395" s="339" t="str">
        <f t="shared" si="50"/>
        <v xml:space="preserve"> </v>
      </c>
      <c r="L395" s="340"/>
      <c r="M395" s="264">
        <f t="shared" si="51"/>
        <v>0</v>
      </c>
      <c r="N395" s="105">
        <f t="shared" si="52"/>
        <v>0</v>
      </c>
      <c r="O395" s="105">
        <f t="shared" si="53"/>
        <v>0</v>
      </c>
      <c r="P395" s="407">
        <f t="shared" si="54"/>
        <v>0</v>
      </c>
      <c r="Q395" s="9"/>
      <c r="S395" s="40">
        <f t="shared" si="55"/>
        <v>0</v>
      </c>
      <c r="T395" s="40">
        <f t="shared" si="56"/>
        <v>0</v>
      </c>
      <c r="U395" s="40">
        <f t="shared" si="57"/>
        <v>0</v>
      </c>
    </row>
    <row r="396" spans="1:21" x14ac:dyDescent="0.25">
      <c r="A396" s="80">
        <f t="shared" si="58"/>
        <v>381</v>
      </c>
      <c r="B396" s="131">
        <f t="shared" si="49"/>
        <v>0</v>
      </c>
      <c r="C396" s="92"/>
      <c r="D396" s="116"/>
      <c r="E396" s="116"/>
      <c r="F396" s="4"/>
      <c r="G396" s="50"/>
      <c r="H396" s="87"/>
      <c r="I396" s="319"/>
      <c r="J396" s="427"/>
      <c r="K396" s="339" t="str">
        <f t="shared" si="50"/>
        <v xml:space="preserve"> </v>
      </c>
      <c r="L396" s="340"/>
      <c r="M396" s="264">
        <f t="shared" si="51"/>
        <v>0</v>
      </c>
      <c r="N396" s="105">
        <f t="shared" si="52"/>
        <v>0</v>
      </c>
      <c r="O396" s="105">
        <f t="shared" si="53"/>
        <v>0</v>
      </c>
      <c r="P396" s="407">
        <f t="shared" si="54"/>
        <v>0</v>
      </c>
      <c r="Q396" s="9"/>
      <c r="S396" s="40">
        <f t="shared" si="55"/>
        <v>0</v>
      </c>
      <c r="T396" s="40">
        <f t="shared" si="56"/>
        <v>0</v>
      </c>
      <c r="U396" s="40">
        <f t="shared" si="57"/>
        <v>0</v>
      </c>
    </row>
    <row r="397" spans="1:21" x14ac:dyDescent="0.25">
      <c r="A397" s="80">
        <f t="shared" si="58"/>
        <v>382</v>
      </c>
      <c r="B397" s="131">
        <f t="shared" si="49"/>
        <v>0</v>
      </c>
      <c r="C397" s="92"/>
      <c r="D397" s="116"/>
      <c r="E397" s="116"/>
      <c r="F397" s="4"/>
      <c r="G397" s="50"/>
      <c r="H397" s="87"/>
      <c r="I397" s="319"/>
      <c r="J397" s="427"/>
      <c r="K397" s="339" t="str">
        <f t="shared" si="50"/>
        <v xml:space="preserve"> </v>
      </c>
      <c r="L397" s="340"/>
      <c r="M397" s="264">
        <f t="shared" si="51"/>
        <v>0</v>
      </c>
      <c r="N397" s="105">
        <f t="shared" si="52"/>
        <v>0</v>
      </c>
      <c r="O397" s="105">
        <f t="shared" si="53"/>
        <v>0</v>
      </c>
      <c r="P397" s="407">
        <f t="shared" si="54"/>
        <v>0</v>
      </c>
      <c r="Q397" s="9"/>
      <c r="S397" s="40">
        <f t="shared" si="55"/>
        <v>0</v>
      </c>
      <c r="T397" s="40">
        <f t="shared" si="56"/>
        <v>0</v>
      </c>
      <c r="U397" s="40">
        <f t="shared" si="57"/>
        <v>0</v>
      </c>
    </row>
    <row r="398" spans="1:21" x14ac:dyDescent="0.25">
      <c r="A398" s="80">
        <f t="shared" si="58"/>
        <v>383</v>
      </c>
      <c r="B398" s="131">
        <f t="shared" si="49"/>
        <v>0</v>
      </c>
      <c r="C398" s="92"/>
      <c r="D398" s="116"/>
      <c r="E398" s="116"/>
      <c r="F398" s="4"/>
      <c r="G398" s="50"/>
      <c r="H398" s="87"/>
      <c r="I398" s="319"/>
      <c r="J398" s="427"/>
      <c r="K398" s="339" t="str">
        <f t="shared" si="50"/>
        <v xml:space="preserve"> </v>
      </c>
      <c r="L398" s="340"/>
      <c r="M398" s="264">
        <f t="shared" si="51"/>
        <v>0</v>
      </c>
      <c r="N398" s="105">
        <f t="shared" si="52"/>
        <v>0</v>
      </c>
      <c r="O398" s="105">
        <f t="shared" si="53"/>
        <v>0</v>
      </c>
      <c r="P398" s="407">
        <f t="shared" si="54"/>
        <v>0</v>
      </c>
      <c r="Q398" s="9"/>
      <c r="S398" s="40">
        <f t="shared" si="55"/>
        <v>0</v>
      </c>
      <c r="T398" s="40">
        <f t="shared" si="56"/>
        <v>0</v>
      </c>
      <c r="U398" s="40">
        <f t="shared" si="57"/>
        <v>0</v>
      </c>
    </row>
    <row r="399" spans="1:21" x14ac:dyDescent="0.25">
      <c r="A399" s="80">
        <f t="shared" si="58"/>
        <v>384</v>
      </c>
      <c r="B399" s="131">
        <f t="shared" si="49"/>
        <v>0</v>
      </c>
      <c r="C399" s="92"/>
      <c r="D399" s="116"/>
      <c r="E399" s="116"/>
      <c r="F399" s="4"/>
      <c r="G399" s="50"/>
      <c r="H399" s="87"/>
      <c r="I399" s="319"/>
      <c r="J399" s="427"/>
      <c r="K399" s="339" t="str">
        <f t="shared" si="50"/>
        <v xml:space="preserve"> </v>
      </c>
      <c r="L399" s="340"/>
      <c r="M399" s="264">
        <f t="shared" si="51"/>
        <v>0</v>
      </c>
      <c r="N399" s="105">
        <f t="shared" si="52"/>
        <v>0</v>
      </c>
      <c r="O399" s="105">
        <f t="shared" si="53"/>
        <v>0</v>
      </c>
      <c r="P399" s="407">
        <f t="shared" si="54"/>
        <v>0</v>
      </c>
      <c r="Q399" s="9"/>
      <c r="S399" s="40">
        <f t="shared" si="55"/>
        <v>0</v>
      </c>
      <c r="T399" s="40">
        <f t="shared" si="56"/>
        <v>0</v>
      </c>
      <c r="U399" s="40">
        <f t="shared" si="57"/>
        <v>0</v>
      </c>
    </row>
    <row r="400" spans="1:21" x14ac:dyDescent="0.25">
      <c r="A400" s="80">
        <f t="shared" si="58"/>
        <v>385</v>
      </c>
      <c r="B400" s="131">
        <f t="shared" si="49"/>
        <v>0</v>
      </c>
      <c r="C400" s="92"/>
      <c r="D400" s="116"/>
      <c r="E400" s="116"/>
      <c r="F400" s="4"/>
      <c r="G400" s="50"/>
      <c r="H400" s="87"/>
      <c r="I400" s="319"/>
      <c r="J400" s="427"/>
      <c r="K400" s="339" t="str">
        <f t="shared" si="50"/>
        <v xml:space="preserve"> </v>
      </c>
      <c r="L400" s="340"/>
      <c r="M400" s="264">
        <f t="shared" si="51"/>
        <v>0</v>
      </c>
      <c r="N400" s="105">
        <f t="shared" si="52"/>
        <v>0</v>
      </c>
      <c r="O400" s="105">
        <f t="shared" si="53"/>
        <v>0</v>
      </c>
      <c r="P400" s="407">
        <f t="shared" si="54"/>
        <v>0</v>
      </c>
      <c r="Q400" s="9"/>
      <c r="S400" s="40">
        <f t="shared" si="55"/>
        <v>0</v>
      </c>
      <c r="T400" s="40">
        <f t="shared" si="56"/>
        <v>0</v>
      </c>
      <c r="U400" s="40">
        <f t="shared" si="57"/>
        <v>0</v>
      </c>
    </row>
    <row r="401" spans="1:21" x14ac:dyDescent="0.25">
      <c r="A401" s="80">
        <f t="shared" si="58"/>
        <v>386</v>
      </c>
      <c r="B401" s="131">
        <f t="shared" si="49"/>
        <v>0</v>
      </c>
      <c r="C401" s="92"/>
      <c r="D401" s="116"/>
      <c r="E401" s="116"/>
      <c r="F401" s="4"/>
      <c r="G401" s="50"/>
      <c r="H401" s="87"/>
      <c r="I401" s="319"/>
      <c r="J401" s="427"/>
      <c r="K401" s="339" t="str">
        <f t="shared" si="50"/>
        <v xml:space="preserve"> </v>
      </c>
      <c r="L401" s="340"/>
      <c r="M401" s="264">
        <f t="shared" si="51"/>
        <v>0</v>
      </c>
      <c r="N401" s="105">
        <f t="shared" si="52"/>
        <v>0</v>
      </c>
      <c r="O401" s="105">
        <f t="shared" si="53"/>
        <v>0</v>
      </c>
      <c r="P401" s="407">
        <f t="shared" si="54"/>
        <v>0</v>
      </c>
      <c r="Q401" s="9"/>
      <c r="S401" s="40">
        <f t="shared" si="55"/>
        <v>0</v>
      </c>
      <c r="T401" s="40">
        <f t="shared" si="56"/>
        <v>0</v>
      </c>
      <c r="U401" s="40">
        <f t="shared" si="57"/>
        <v>0</v>
      </c>
    </row>
    <row r="402" spans="1:21" x14ac:dyDescent="0.25">
      <c r="A402" s="80">
        <f t="shared" si="58"/>
        <v>387</v>
      </c>
      <c r="B402" s="131">
        <f t="shared" si="49"/>
        <v>0</v>
      </c>
      <c r="C402" s="92"/>
      <c r="D402" s="116"/>
      <c r="E402" s="116"/>
      <c r="F402" s="4"/>
      <c r="G402" s="50"/>
      <c r="H402" s="87"/>
      <c r="I402" s="319"/>
      <c r="J402" s="427"/>
      <c r="K402" s="339" t="str">
        <f t="shared" si="50"/>
        <v xml:space="preserve"> </v>
      </c>
      <c r="L402" s="340"/>
      <c r="M402" s="264">
        <f t="shared" si="51"/>
        <v>0</v>
      </c>
      <c r="N402" s="105">
        <f t="shared" si="52"/>
        <v>0</v>
      </c>
      <c r="O402" s="105">
        <f t="shared" si="53"/>
        <v>0</v>
      </c>
      <c r="P402" s="407">
        <f t="shared" si="54"/>
        <v>0</v>
      </c>
      <c r="Q402" s="9"/>
      <c r="S402" s="40">
        <f t="shared" si="55"/>
        <v>0</v>
      </c>
      <c r="T402" s="40">
        <f t="shared" si="56"/>
        <v>0</v>
      </c>
      <c r="U402" s="40">
        <f t="shared" si="57"/>
        <v>0</v>
      </c>
    </row>
    <row r="403" spans="1:21" x14ac:dyDescent="0.25">
      <c r="A403" s="80">
        <f t="shared" si="58"/>
        <v>388</v>
      </c>
      <c r="B403" s="131">
        <f t="shared" si="49"/>
        <v>0</v>
      </c>
      <c r="C403" s="92"/>
      <c r="D403" s="116"/>
      <c r="E403" s="116"/>
      <c r="F403" s="4"/>
      <c r="G403" s="50"/>
      <c r="H403" s="87"/>
      <c r="I403" s="319"/>
      <c r="J403" s="427"/>
      <c r="K403" s="339" t="str">
        <f t="shared" si="50"/>
        <v xml:space="preserve"> </v>
      </c>
      <c r="L403" s="340"/>
      <c r="M403" s="264">
        <f t="shared" si="51"/>
        <v>0</v>
      </c>
      <c r="N403" s="105">
        <f t="shared" si="52"/>
        <v>0</v>
      </c>
      <c r="O403" s="105">
        <f t="shared" si="53"/>
        <v>0</v>
      </c>
      <c r="P403" s="407">
        <f t="shared" si="54"/>
        <v>0</v>
      </c>
      <c r="Q403" s="9"/>
      <c r="S403" s="40">
        <f t="shared" si="55"/>
        <v>0</v>
      </c>
      <c r="T403" s="40">
        <f t="shared" si="56"/>
        <v>0</v>
      </c>
      <c r="U403" s="40">
        <f t="shared" si="57"/>
        <v>0</v>
      </c>
    </row>
    <row r="404" spans="1:21" x14ac:dyDescent="0.25">
      <c r="A404" s="80">
        <f t="shared" si="58"/>
        <v>389</v>
      </c>
      <c r="B404" s="131">
        <f t="shared" si="49"/>
        <v>0</v>
      </c>
      <c r="C404" s="92"/>
      <c r="D404" s="116"/>
      <c r="E404" s="116"/>
      <c r="F404" s="4"/>
      <c r="G404" s="50"/>
      <c r="H404" s="87"/>
      <c r="I404" s="319"/>
      <c r="J404" s="427"/>
      <c r="K404" s="339" t="str">
        <f t="shared" si="50"/>
        <v xml:space="preserve"> </v>
      </c>
      <c r="L404" s="340"/>
      <c r="M404" s="264">
        <f t="shared" si="51"/>
        <v>0</v>
      </c>
      <c r="N404" s="105">
        <f t="shared" si="52"/>
        <v>0</v>
      </c>
      <c r="O404" s="105">
        <f t="shared" si="53"/>
        <v>0</v>
      </c>
      <c r="P404" s="407">
        <f t="shared" si="54"/>
        <v>0</v>
      </c>
      <c r="Q404" s="9"/>
      <c r="S404" s="40">
        <f t="shared" si="55"/>
        <v>0</v>
      </c>
      <c r="T404" s="40">
        <f t="shared" si="56"/>
        <v>0</v>
      </c>
      <c r="U404" s="40">
        <f t="shared" si="57"/>
        <v>0</v>
      </c>
    </row>
    <row r="405" spans="1:21" x14ac:dyDescent="0.25">
      <c r="A405" s="80">
        <f t="shared" si="58"/>
        <v>390</v>
      </c>
      <c r="B405" s="131">
        <f t="shared" si="49"/>
        <v>0</v>
      </c>
      <c r="C405" s="92"/>
      <c r="D405" s="116"/>
      <c r="E405" s="116"/>
      <c r="F405" s="4"/>
      <c r="G405" s="50"/>
      <c r="H405" s="87"/>
      <c r="I405" s="319"/>
      <c r="J405" s="427"/>
      <c r="K405" s="339" t="str">
        <f t="shared" si="50"/>
        <v xml:space="preserve"> </v>
      </c>
      <c r="L405" s="340"/>
      <c r="M405" s="264">
        <f t="shared" si="51"/>
        <v>0</v>
      </c>
      <c r="N405" s="105">
        <f t="shared" si="52"/>
        <v>0</v>
      </c>
      <c r="O405" s="105">
        <f t="shared" si="53"/>
        <v>0</v>
      </c>
      <c r="P405" s="407">
        <f t="shared" si="54"/>
        <v>0</v>
      </c>
      <c r="Q405" s="9"/>
      <c r="S405" s="40">
        <f t="shared" si="55"/>
        <v>0</v>
      </c>
      <c r="T405" s="40">
        <f t="shared" si="56"/>
        <v>0</v>
      </c>
      <c r="U405" s="40">
        <f t="shared" si="57"/>
        <v>0</v>
      </c>
    </row>
    <row r="406" spans="1:21" x14ac:dyDescent="0.25">
      <c r="A406" s="80">
        <f t="shared" si="58"/>
        <v>391</v>
      </c>
      <c r="B406" s="131">
        <f t="shared" si="49"/>
        <v>0</v>
      </c>
      <c r="C406" s="92"/>
      <c r="D406" s="116"/>
      <c r="E406" s="116"/>
      <c r="F406" s="4"/>
      <c r="G406" s="50"/>
      <c r="H406" s="87"/>
      <c r="I406" s="319"/>
      <c r="J406" s="427"/>
      <c r="K406" s="339" t="str">
        <f t="shared" si="50"/>
        <v xml:space="preserve"> </v>
      </c>
      <c r="L406" s="340"/>
      <c r="M406" s="264">
        <f t="shared" si="51"/>
        <v>0</v>
      </c>
      <c r="N406" s="105">
        <f t="shared" si="52"/>
        <v>0</v>
      </c>
      <c r="O406" s="105">
        <f t="shared" si="53"/>
        <v>0</v>
      </c>
      <c r="P406" s="407">
        <f t="shared" si="54"/>
        <v>0</v>
      </c>
      <c r="Q406" s="9"/>
      <c r="S406" s="40">
        <f t="shared" si="55"/>
        <v>0</v>
      </c>
      <c r="T406" s="40">
        <f t="shared" si="56"/>
        <v>0</v>
      </c>
      <c r="U406" s="40">
        <f t="shared" si="57"/>
        <v>0</v>
      </c>
    </row>
    <row r="407" spans="1:21" x14ac:dyDescent="0.25">
      <c r="A407" s="80">
        <f t="shared" si="58"/>
        <v>392</v>
      </c>
      <c r="B407" s="131">
        <f t="shared" si="49"/>
        <v>0</v>
      </c>
      <c r="C407" s="92"/>
      <c r="D407" s="116"/>
      <c r="E407" s="116"/>
      <c r="F407" s="4"/>
      <c r="G407" s="50"/>
      <c r="H407" s="87"/>
      <c r="I407" s="319"/>
      <c r="J407" s="427"/>
      <c r="K407" s="339" t="str">
        <f t="shared" si="50"/>
        <v xml:space="preserve"> </v>
      </c>
      <c r="L407" s="340"/>
      <c r="M407" s="264">
        <f t="shared" si="51"/>
        <v>0</v>
      </c>
      <c r="N407" s="105">
        <f t="shared" si="52"/>
        <v>0</v>
      </c>
      <c r="O407" s="105">
        <f t="shared" si="53"/>
        <v>0</v>
      </c>
      <c r="P407" s="407">
        <f t="shared" si="54"/>
        <v>0</v>
      </c>
      <c r="Q407" s="9"/>
      <c r="S407" s="40">
        <f t="shared" si="55"/>
        <v>0</v>
      </c>
      <c r="T407" s="40">
        <f t="shared" si="56"/>
        <v>0</v>
      </c>
      <c r="U407" s="40">
        <f t="shared" si="57"/>
        <v>0</v>
      </c>
    </row>
    <row r="408" spans="1:21" x14ac:dyDescent="0.25">
      <c r="A408" s="80">
        <f t="shared" si="58"/>
        <v>393</v>
      </c>
      <c r="B408" s="131">
        <f t="shared" ref="B408:B507" si="59">IF(ISBLANK(E408),0,VLOOKUP(TRIM(E408),AllVarieties,4,FALSE))</f>
        <v>0</v>
      </c>
      <c r="C408" s="92"/>
      <c r="D408" s="116"/>
      <c r="E408" s="116"/>
      <c r="F408" s="4"/>
      <c r="G408" s="50"/>
      <c r="H408" s="87"/>
      <c r="I408" s="319"/>
      <c r="J408" s="427"/>
      <c r="K408" s="339" t="str">
        <f t="shared" ref="K408:K507" si="60">IF(+I408 +J408 =1, " ", IF(+I408+J408=0,IF(G408&gt;0, "Grown by you.", " "),"ERROR "))</f>
        <v xml:space="preserve"> </v>
      </c>
      <c r="L408" s="340"/>
      <c r="M408" s="264">
        <f t="shared" ref="M408:M507" si="61">IF(+I408+J408=0,IF(G408&gt;0, +G408, 0),0)</f>
        <v>0</v>
      </c>
      <c r="N408" s="105">
        <f t="shared" ref="N408:N507" si="62">IF(F408&lt;1,0,IF(F408&gt;17,0,VLOOKUP(VALUE(B408),T10Value,VALUE(F408)+1,FALSE)))</f>
        <v>0</v>
      </c>
      <c r="O408" s="105">
        <f t="shared" ref="O408:O507" si="63">ROUND(+M408,1)*N408</f>
        <v>0</v>
      </c>
      <c r="P408" s="407">
        <f t="shared" ref="P408:P507" si="64">+O408*PDArate</f>
        <v>0</v>
      </c>
      <c r="Q408" s="9"/>
      <c r="S408" s="40">
        <f t="shared" ref="S408:S507" si="65">IF(M408&gt;0,IF(O408&lt;=0,1,0),0)</f>
        <v>0</v>
      </c>
      <c r="T408" s="40">
        <f t="shared" ref="T408:T507" si="66">IF(ISNA(+B408),1,0)</f>
        <v>0</v>
      </c>
      <c r="U408" s="40">
        <f t="shared" ref="U408:U507" si="67">IF(ISERR(+B408),1,0)</f>
        <v>0</v>
      </c>
    </row>
    <row r="409" spans="1:21" x14ac:dyDescent="0.25">
      <c r="A409" s="80">
        <f t="shared" si="58"/>
        <v>394</v>
      </c>
      <c r="B409" s="131">
        <f t="shared" si="59"/>
        <v>0</v>
      </c>
      <c r="C409" s="92"/>
      <c r="D409" s="116"/>
      <c r="E409" s="116"/>
      <c r="F409" s="4"/>
      <c r="G409" s="50"/>
      <c r="H409" s="87"/>
      <c r="I409" s="319"/>
      <c r="J409" s="427"/>
      <c r="K409" s="339" t="str">
        <f t="shared" si="60"/>
        <v xml:space="preserve"> </v>
      </c>
      <c r="L409" s="340"/>
      <c r="M409" s="264">
        <f t="shared" si="61"/>
        <v>0</v>
      </c>
      <c r="N409" s="105">
        <f t="shared" si="62"/>
        <v>0</v>
      </c>
      <c r="O409" s="105">
        <f t="shared" si="63"/>
        <v>0</v>
      </c>
      <c r="P409" s="407">
        <f t="shared" si="64"/>
        <v>0</v>
      </c>
      <c r="Q409" s="9"/>
      <c r="S409" s="40">
        <f t="shared" si="65"/>
        <v>0</v>
      </c>
      <c r="T409" s="40">
        <f t="shared" si="66"/>
        <v>0</v>
      </c>
      <c r="U409" s="40">
        <f t="shared" si="67"/>
        <v>0</v>
      </c>
    </row>
    <row r="410" spans="1:21" x14ac:dyDescent="0.25">
      <c r="A410" s="80">
        <f t="shared" si="58"/>
        <v>395</v>
      </c>
      <c r="B410" s="131">
        <f t="shared" si="59"/>
        <v>0</v>
      </c>
      <c r="C410" s="92"/>
      <c r="D410" s="116"/>
      <c r="E410" s="116"/>
      <c r="F410" s="4"/>
      <c r="G410" s="50"/>
      <c r="H410" s="87"/>
      <c r="I410" s="319"/>
      <c r="J410" s="427"/>
      <c r="K410" s="339" t="str">
        <f t="shared" si="60"/>
        <v xml:space="preserve"> </v>
      </c>
      <c r="L410" s="340"/>
      <c r="M410" s="264">
        <f t="shared" si="61"/>
        <v>0</v>
      </c>
      <c r="N410" s="105">
        <f t="shared" si="62"/>
        <v>0</v>
      </c>
      <c r="O410" s="105">
        <f t="shared" si="63"/>
        <v>0</v>
      </c>
      <c r="P410" s="407">
        <f t="shared" si="64"/>
        <v>0</v>
      </c>
      <c r="Q410" s="9"/>
      <c r="S410" s="40">
        <f t="shared" si="65"/>
        <v>0</v>
      </c>
      <c r="T410" s="40">
        <f t="shared" si="66"/>
        <v>0</v>
      </c>
      <c r="U410" s="40">
        <f t="shared" si="67"/>
        <v>0</v>
      </c>
    </row>
    <row r="411" spans="1:21" x14ac:dyDescent="0.25">
      <c r="A411" s="80">
        <f t="shared" si="58"/>
        <v>396</v>
      </c>
      <c r="B411" s="131">
        <f t="shared" si="59"/>
        <v>0</v>
      </c>
      <c r="C411" s="92"/>
      <c r="D411" s="116"/>
      <c r="E411" s="116"/>
      <c r="F411" s="4"/>
      <c r="G411" s="50"/>
      <c r="H411" s="87"/>
      <c r="I411" s="319"/>
      <c r="J411" s="427"/>
      <c r="K411" s="339" t="str">
        <f t="shared" si="60"/>
        <v xml:space="preserve"> </v>
      </c>
      <c r="L411" s="340"/>
      <c r="M411" s="264">
        <f t="shared" si="61"/>
        <v>0</v>
      </c>
      <c r="N411" s="105">
        <f t="shared" si="62"/>
        <v>0</v>
      </c>
      <c r="O411" s="105">
        <f t="shared" si="63"/>
        <v>0</v>
      </c>
      <c r="P411" s="407">
        <f t="shared" si="64"/>
        <v>0</v>
      </c>
      <c r="Q411" s="9"/>
      <c r="S411" s="40">
        <f t="shared" si="65"/>
        <v>0</v>
      </c>
      <c r="T411" s="40">
        <f t="shared" si="66"/>
        <v>0</v>
      </c>
      <c r="U411" s="40">
        <f t="shared" si="67"/>
        <v>0</v>
      </c>
    </row>
    <row r="412" spans="1:21" x14ac:dyDescent="0.25">
      <c r="A412" s="80">
        <f t="shared" si="58"/>
        <v>397</v>
      </c>
      <c r="B412" s="131">
        <f t="shared" si="59"/>
        <v>0</v>
      </c>
      <c r="C412" s="92"/>
      <c r="D412" s="116"/>
      <c r="E412" s="116"/>
      <c r="F412" s="4"/>
      <c r="G412" s="50"/>
      <c r="H412" s="87"/>
      <c r="I412" s="319"/>
      <c r="J412" s="427"/>
      <c r="K412" s="339" t="str">
        <f t="shared" si="60"/>
        <v xml:space="preserve"> </v>
      </c>
      <c r="L412" s="340"/>
      <c r="M412" s="264">
        <f t="shared" si="61"/>
        <v>0</v>
      </c>
      <c r="N412" s="105">
        <f t="shared" si="62"/>
        <v>0</v>
      </c>
      <c r="O412" s="105">
        <f t="shared" si="63"/>
        <v>0</v>
      </c>
      <c r="P412" s="407">
        <f t="shared" si="64"/>
        <v>0</v>
      </c>
      <c r="Q412" s="9"/>
      <c r="S412" s="40">
        <f t="shared" si="65"/>
        <v>0</v>
      </c>
      <c r="T412" s="40">
        <f t="shared" si="66"/>
        <v>0</v>
      </c>
      <c r="U412" s="40">
        <f t="shared" si="67"/>
        <v>0</v>
      </c>
    </row>
    <row r="413" spans="1:21" x14ac:dyDescent="0.25">
      <c r="A413" s="80">
        <f t="shared" si="58"/>
        <v>398</v>
      </c>
      <c r="B413" s="131">
        <f t="shared" si="59"/>
        <v>0</v>
      </c>
      <c r="C413" s="92"/>
      <c r="D413" s="116"/>
      <c r="E413" s="116"/>
      <c r="F413" s="4"/>
      <c r="G413" s="50"/>
      <c r="H413" s="87"/>
      <c r="I413" s="319"/>
      <c r="J413" s="427"/>
      <c r="K413" s="339" t="str">
        <f t="shared" si="60"/>
        <v xml:space="preserve"> </v>
      </c>
      <c r="L413" s="340"/>
      <c r="M413" s="264">
        <f t="shared" si="61"/>
        <v>0</v>
      </c>
      <c r="N413" s="105">
        <f t="shared" si="62"/>
        <v>0</v>
      </c>
      <c r="O413" s="105">
        <f t="shared" si="63"/>
        <v>0</v>
      </c>
      <c r="P413" s="407">
        <f t="shared" si="64"/>
        <v>0</v>
      </c>
      <c r="Q413" s="9"/>
      <c r="S413" s="40">
        <f t="shared" si="65"/>
        <v>0</v>
      </c>
      <c r="T413" s="40">
        <f t="shared" si="66"/>
        <v>0</v>
      </c>
      <c r="U413" s="40">
        <f t="shared" si="67"/>
        <v>0</v>
      </c>
    </row>
    <row r="414" spans="1:21" x14ac:dyDescent="0.25">
      <c r="A414" s="80">
        <f t="shared" si="58"/>
        <v>399</v>
      </c>
      <c r="B414" s="131">
        <f t="shared" si="59"/>
        <v>0</v>
      </c>
      <c r="C414" s="92"/>
      <c r="D414" s="116"/>
      <c r="E414" s="116"/>
      <c r="F414" s="4"/>
      <c r="G414" s="50"/>
      <c r="H414" s="87"/>
      <c r="I414" s="319"/>
      <c r="J414" s="427"/>
      <c r="K414" s="339" t="str">
        <f t="shared" si="60"/>
        <v xml:space="preserve"> </v>
      </c>
      <c r="L414" s="340"/>
      <c r="M414" s="264">
        <f t="shared" si="61"/>
        <v>0</v>
      </c>
      <c r="N414" s="105">
        <f t="shared" si="62"/>
        <v>0</v>
      </c>
      <c r="O414" s="105">
        <f t="shared" si="63"/>
        <v>0</v>
      </c>
      <c r="P414" s="407">
        <f t="shared" si="64"/>
        <v>0</v>
      </c>
      <c r="Q414" s="9"/>
      <c r="S414" s="40">
        <f t="shared" si="65"/>
        <v>0</v>
      </c>
      <c r="T414" s="40">
        <f t="shared" si="66"/>
        <v>0</v>
      </c>
      <c r="U414" s="40">
        <f t="shared" si="67"/>
        <v>0</v>
      </c>
    </row>
    <row r="415" spans="1:21" x14ac:dyDescent="0.25">
      <c r="A415" s="80">
        <f t="shared" si="58"/>
        <v>400</v>
      </c>
      <c r="B415" s="131">
        <f t="shared" si="59"/>
        <v>0</v>
      </c>
      <c r="C415" s="92"/>
      <c r="D415" s="116"/>
      <c r="E415" s="116"/>
      <c r="F415" s="4"/>
      <c r="G415" s="50"/>
      <c r="H415" s="87"/>
      <c r="I415" s="319"/>
      <c r="J415" s="427"/>
      <c r="K415" s="339" t="str">
        <f t="shared" si="60"/>
        <v xml:space="preserve"> </v>
      </c>
      <c r="L415" s="340"/>
      <c r="M415" s="264">
        <f t="shared" si="61"/>
        <v>0</v>
      </c>
      <c r="N415" s="105">
        <f t="shared" si="62"/>
        <v>0</v>
      </c>
      <c r="O415" s="105">
        <f t="shared" si="63"/>
        <v>0</v>
      </c>
      <c r="P415" s="407">
        <f t="shared" si="64"/>
        <v>0</v>
      </c>
      <c r="Q415" s="9"/>
      <c r="S415" s="40">
        <f t="shared" si="65"/>
        <v>0</v>
      </c>
      <c r="T415" s="40">
        <f t="shared" si="66"/>
        <v>0</v>
      </c>
      <c r="U415" s="40">
        <f t="shared" si="67"/>
        <v>0</v>
      </c>
    </row>
    <row r="416" spans="1:21" x14ac:dyDescent="0.25">
      <c r="A416" s="80">
        <f t="shared" si="58"/>
        <v>401</v>
      </c>
      <c r="B416" s="131">
        <f t="shared" si="59"/>
        <v>0</v>
      </c>
      <c r="C416" s="92"/>
      <c r="D416" s="116"/>
      <c r="E416" s="116"/>
      <c r="F416" s="4"/>
      <c r="G416" s="50"/>
      <c r="H416" s="87"/>
      <c r="I416" s="319"/>
      <c r="J416" s="427"/>
      <c r="K416" s="339" t="str">
        <f t="shared" si="60"/>
        <v xml:space="preserve"> </v>
      </c>
      <c r="L416" s="340"/>
      <c r="M416" s="264">
        <f t="shared" si="61"/>
        <v>0</v>
      </c>
      <c r="N416" s="105">
        <f t="shared" si="62"/>
        <v>0</v>
      </c>
      <c r="O416" s="105">
        <f t="shared" si="63"/>
        <v>0</v>
      </c>
      <c r="P416" s="407">
        <f t="shared" si="64"/>
        <v>0</v>
      </c>
      <c r="Q416" s="9"/>
      <c r="S416" s="40">
        <f t="shared" si="65"/>
        <v>0</v>
      </c>
      <c r="T416" s="40">
        <f t="shared" si="66"/>
        <v>0</v>
      </c>
      <c r="U416" s="40">
        <f t="shared" si="67"/>
        <v>0</v>
      </c>
    </row>
    <row r="417" spans="1:21" x14ac:dyDescent="0.25">
      <c r="A417" s="80">
        <f t="shared" si="58"/>
        <v>402</v>
      </c>
      <c r="B417" s="131">
        <f t="shared" si="59"/>
        <v>0</v>
      </c>
      <c r="C417" s="92"/>
      <c r="D417" s="116"/>
      <c r="E417" s="116"/>
      <c r="F417" s="4"/>
      <c r="G417" s="50"/>
      <c r="H417" s="87"/>
      <c r="I417" s="319"/>
      <c r="J417" s="427"/>
      <c r="K417" s="339" t="str">
        <f t="shared" si="60"/>
        <v xml:space="preserve"> </v>
      </c>
      <c r="L417" s="340"/>
      <c r="M417" s="264">
        <f t="shared" si="61"/>
        <v>0</v>
      </c>
      <c r="N417" s="105">
        <f t="shared" si="62"/>
        <v>0</v>
      </c>
      <c r="O417" s="105">
        <f t="shared" si="63"/>
        <v>0</v>
      </c>
      <c r="P417" s="407">
        <f t="shared" si="64"/>
        <v>0</v>
      </c>
      <c r="Q417" s="9"/>
      <c r="S417" s="40">
        <f t="shared" si="65"/>
        <v>0</v>
      </c>
      <c r="T417" s="40">
        <f t="shared" si="66"/>
        <v>0</v>
      </c>
      <c r="U417" s="40">
        <f t="shared" si="67"/>
        <v>0</v>
      </c>
    </row>
    <row r="418" spans="1:21" x14ac:dyDescent="0.25">
      <c r="A418" s="80">
        <f t="shared" si="58"/>
        <v>403</v>
      </c>
      <c r="B418" s="131">
        <f t="shared" si="59"/>
        <v>0</v>
      </c>
      <c r="C418" s="92"/>
      <c r="D418" s="116"/>
      <c r="E418" s="116"/>
      <c r="F418" s="4"/>
      <c r="G418" s="50"/>
      <c r="H418" s="87"/>
      <c r="I418" s="319"/>
      <c r="J418" s="427"/>
      <c r="K418" s="339" t="str">
        <f t="shared" si="60"/>
        <v xml:space="preserve"> </v>
      </c>
      <c r="L418" s="340"/>
      <c r="M418" s="264">
        <f t="shared" si="61"/>
        <v>0</v>
      </c>
      <c r="N418" s="105">
        <f t="shared" si="62"/>
        <v>0</v>
      </c>
      <c r="O418" s="105">
        <f t="shared" si="63"/>
        <v>0</v>
      </c>
      <c r="P418" s="407">
        <f t="shared" si="64"/>
        <v>0</v>
      </c>
      <c r="Q418" s="9"/>
      <c r="S418" s="40">
        <f t="shared" si="65"/>
        <v>0</v>
      </c>
      <c r="T418" s="40">
        <f t="shared" si="66"/>
        <v>0</v>
      </c>
      <c r="U418" s="40">
        <f t="shared" si="67"/>
        <v>0</v>
      </c>
    </row>
    <row r="419" spans="1:21" x14ac:dyDescent="0.25">
      <c r="A419" s="80">
        <f t="shared" si="58"/>
        <v>404</v>
      </c>
      <c r="B419" s="131">
        <f t="shared" si="59"/>
        <v>0</v>
      </c>
      <c r="C419" s="92"/>
      <c r="D419" s="116"/>
      <c r="E419" s="116"/>
      <c r="F419" s="4"/>
      <c r="G419" s="50"/>
      <c r="H419" s="87"/>
      <c r="I419" s="319"/>
      <c r="J419" s="427"/>
      <c r="K419" s="339" t="str">
        <f t="shared" si="60"/>
        <v xml:space="preserve"> </v>
      </c>
      <c r="L419" s="340"/>
      <c r="M419" s="264">
        <f t="shared" si="61"/>
        <v>0</v>
      </c>
      <c r="N419" s="105">
        <f t="shared" si="62"/>
        <v>0</v>
      </c>
      <c r="O419" s="105">
        <f t="shared" si="63"/>
        <v>0</v>
      </c>
      <c r="P419" s="407">
        <f t="shared" si="64"/>
        <v>0</v>
      </c>
      <c r="Q419" s="9"/>
      <c r="S419" s="40">
        <f t="shared" si="65"/>
        <v>0</v>
      </c>
      <c r="T419" s="40">
        <f t="shared" si="66"/>
        <v>0</v>
      </c>
      <c r="U419" s="40">
        <f t="shared" si="67"/>
        <v>0</v>
      </c>
    </row>
    <row r="420" spans="1:21" x14ac:dyDescent="0.25">
      <c r="A420" s="80">
        <f t="shared" si="58"/>
        <v>405</v>
      </c>
      <c r="B420" s="131">
        <f t="shared" si="59"/>
        <v>0</v>
      </c>
      <c r="C420" s="92"/>
      <c r="D420" s="116"/>
      <c r="E420" s="116"/>
      <c r="F420" s="4"/>
      <c r="G420" s="50"/>
      <c r="H420" s="87"/>
      <c r="I420" s="319"/>
      <c r="J420" s="427"/>
      <c r="K420" s="339" t="str">
        <f t="shared" si="60"/>
        <v xml:space="preserve"> </v>
      </c>
      <c r="L420" s="340"/>
      <c r="M420" s="264">
        <f t="shared" si="61"/>
        <v>0</v>
      </c>
      <c r="N420" s="105">
        <f t="shared" si="62"/>
        <v>0</v>
      </c>
      <c r="O420" s="105">
        <f t="shared" si="63"/>
        <v>0</v>
      </c>
      <c r="P420" s="407">
        <f t="shared" si="64"/>
        <v>0</v>
      </c>
      <c r="Q420" s="9"/>
      <c r="S420" s="40">
        <f t="shared" si="65"/>
        <v>0</v>
      </c>
      <c r="T420" s="40">
        <f t="shared" si="66"/>
        <v>0</v>
      </c>
      <c r="U420" s="40">
        <f t="shared" si="67"/>
        <v>0</v>
      </c>
    </row>
    <row r="421" spans="1:21" x14ac:dyDescent="0.25">
      <c r="A421" s="80">
        <f t="shared" si="58"/>
        <v>406</v>
      </c>
      <c r="B421" s="131">
        <f t="shared" si="59"/>
        <v>0</v>
      </c>
      <c r="C421" s="92"/>
      <c r="D421" s="116"/>
      <c r="E421" s="116"/>
      <c r="F421" s="4"/>
      <c r="G421" s="50"/>
      <c r="H421" s="87"/>
      <c r="I421" s="319"/>
      <c r="J421" s="427"/>
      <c r="K421" s="339" t="str">
        <f t="shared" si="60"/>
        <v xml:space="preserve"> </v>
      </c>
      <c r="L421" s="340"/>
      <c r="M421" s="264">
        <f t="shared" si="61"/>
        <v>0</v>
      </c>
      <c r="N421" s="105">
        <f t="shared" si="62"/>
        <v>0</v>
      </c>
      <c r="O421" s="105">
        <f t="shared" si="63"/>
        <v>0</v>
      </c>
      <c r="P421" s="407">
        <f t="shared" si="64"/>
        <v>0</v>
      </c>
      <c r="Q421" s="9"/>
      <c r="S421" s="40">
        <f t="shared" si="65"/>
        <v>0</v>
      </c>
      <c r="T421" s="40">
        <f t="shared" si="66"/>
        <v>0</v>
      </c>
      <c r="U421" s="40">
        <f t="shared" si="67"/>
        <v>0</v>
      </c>
    </row>
    <row r="422" spans="1:21" x14ac:dyDescent="0.25">
      <c r="A422" s="80">
        <f t="shared" si="58"/>
        <v>407</v>
      </c>
      <c r="B422" s="131">
        <f t="shared" si="59"/>
        <v>0</v>
      </c>
      <c r="C422" s="92"/>
      <c r="D422" s="116"/>
      <c r="E422" s="116"/>
      <c r="F422" s="4"/>
      <c r="G422" s="50"/>
      <c r="H422" s="87"/>
      <c r="I422" s="319"/>
      <c r="J422" s="427"/>
      <c r="K422" s="339" t="str">
        <f t="shared" si="60"/>
        <v xml:space="preserve"> </v>
      </c>
      <c r="L422" s="340"/>
      <c r="M422" s="264">
        <f t="shared" si="61"/>
        <v>0</v>
      </c>
      <c r="N422" s="105">
        <f t="shared" si="62"/>
        <v>0</v>
      </c>
      <c r="O422" s="105">
        <f t="shared" si="63"/>
        <v>0</v>
      </c>
      <c r="P422" s="407">
        <f t="shared" si="64"/>
        <v>0</v>
      </c>
      <c r="Q422" s="9"/>
      <c r="S422" s="40">
        <f t="shared" si="65"/>
        <v>0</v>
      </c>
      <c r="T422" s="40">
        <f t="shared" si="66"/>
        <v>0</v>
      </c>
      <c r="U422" s="40">
        <f t="shared" si="67"/>
        <v>0</v>
      </c>
    </row>
    <row r="423" spans="1:21" x14ac:dyDescent="0.25">
      <c r="A423" s="80">
        <f t="shared" si="58"/>
        <v>408</v>
      </c>
      <c r="B423" s="131">
        <f t="shared" si="59"/>
        <v>0</v>
      </c>
      <c r="C423" s="92"/>
      <c r="D423" s="116"/>
      <c r="E423" s="116"/>
      <c r="F423" s="4"/>
      <c r="G423" s="50"/>
      <c r="H423" s="87"/>
      <c r="I423" s="319"/>
      <c r="J423" s="427"/>
      <c r="K423" s="339" t="str">
        <f t="shared" si="60"/>
        <v xml:space="preserve"> </v>
      </c>
      <c r="L423" s="340"/>
      <c r="M423" s="264">
        <f t="shared" si="61"/>
        <v>0</v>
      </c>
      <c r="N423" s="105">
        <f t="shared" si="62"/>
        <v>0</v>
      </c>
      <c r="O423" s="105">
        <f t="shared" si="63"/>
        <v>0</v>
      </c>
      <c r="P423" s="407">
        <f t="shared" si="64"/>
        <v>0</v>
      </c>
      <c r="Q423" s="9"/>
      <c r="S423" s="40">
        <f t="shared" si="65"/>
        <v>0</v>
      </c>
      <c r="T423" s="40">
        <f t="shared" si="66"/>
        <v>0</v>
      </c>
      <c r="U423" s="40">
        <f t="shared" si="67"/>
        <v>0</v>
      </c>
    </row>
    <row r="424" spans="1:21" x14ac:dyDescent="0.25">
      <c r="A424" s="80">
        <f t="shared" si="58"/>
        <v>409</v>
      </c>
      <c r="B424" s="131">
        <f t="shared" si="59"/>
        <v>0</v>
      </c>
      <c r="C424" s="92"/>
      <c r="D424" s="116"/>
      <c r="E424" s="116"/>
      <c r="F424" s="4"/>
      <c r="G424" s="50"/>
      <c r="H424" s="87"/>
      <c r="I424" s="319"/>
      <c r="J424" s="427"/>
      <c r="K424" s="339" t="str">
        <f t="shared" si="60"/>
        <v xml:space="preserve"> </v>
      </c>
      <c r="L424" s="340"/>
      <c r="M424" s="264">
        <f t="shared" si="61"/>
        <v>0</v>
      </c>
      <c r="N424" s="105">
        <f t="shared" si="62"/>
        <v>0</v>
      </c>
      <c r="O424" s="105">
        <f t="shared" si="63"/>
        <v>0</v>
      </c>
      <c r="P424" s="407">
        <f t="shared" si="64"/>
        <v>0</v>
      </c>
      <c r="Q424" s="9"/>
      <c r="S424" s="40">
        <f t="shared" si="65"/>
        <v>0</v>
      </c>
      <c r="T424" s="40">
        <f t="shared" si="66"/>
        <v>0</v>
      </c>
      <c r="U424" s="40">
        <f t="shared" si="67"/>
        <v>0</v>
      </c>
    </row>
    <row r="425" spans="1:21" x14ac:dyDescent="0.25">
      <c r="A425" s="80">
        <f t="shared" si="58"/>
        <v>410</v>
      </c>
      <c r="B425" s="131">
        <f t="shared" si="59"/>
        <v>0</v>
      </c>
      <c r="C425" s="92"/>
      <c r="D425" s="116"/>
      <c r="E425" s="116"/>
      <c r="F425" s="4"/>
      <c r="G425" s="50"/>
      <c r="H425" s="87"/>
      <c r="I425" s="319"/>
      <c r="J425" s="427"/>
      <c r="K425" s="339" t="str">
        <f t="shared" si="60"/>
        <v xml:space="preserve"> </v>
      </c>
      <c r="L425" s="340"/>
      <c r="M425" s="264">
        <f t="shared" si="61"/>
        <v>0</v>
      </c>
      <c r="N425" s="105">
        <f t="shared" si="62"/>
        <v>0</v>
      </c>
      <c r="O425" s="105">
        <f t="shared" si="63"/>
        <v>0</v>
      </c>
      <c r="P425" s="407">
        <f t="shared" si="64"/>
        <v>0</v>
      </c>
      <c r="Q425" s="9"/>
      <c r="S425" s="40">
        <f t="shared" si="65"/>
        <v>0</v>
      </c>
      <c r="T425" s="40">
        <f t="shared" si="66"/>
        <v>0</v>
      </c>
      <c r="U425" s="40">
        <f t="shared" si="67"/>
        <v>0</v>
      </c>
    </row>
    <row r="426" spans="1:21" x14ac:dyDescent="0.25">
      <c r="A426" s="80">
        <f t="shared" si="58"/>
        <v>411</v>
      </c>
      <c r="B426" s="131">
        <f t="shared" si="59"/>
        <v>0</v>
      </c>
      <c r="C426" s="92"/>
      <c r="D426" s="116"/>
      <c r="E426" s="116"/>
      <c r="F426" s="4"/>
      <c r="G426" s="50"/>
      <c r="H426" s="87"/>
      <c r="I426" s="319"/>
      <c r="J426" s="427"/>
      <c r="K426" s="339" t="str">
        <f t="shared" si="60"/>
        <v xml:space="preserve"> </v>
      </c>
      <c r="L426" s="340"/>
      <c r="M426" s="264">
        <f t="shared" si="61"/>
        <v>0</v>
      </c>
      <c r="N426" s="105">
        <f t="shared" si="62"/>
        <v>0</v>
      </c>
      <c r="O426" s="105">
        <f t="shared" si="63"/>
        <v>0</v>
      </c>
      <c r="P426" s="407">
        <f t="shared" si="64"/>
        <v>0</v>
      </c>
      <c r="Q426" s="9"/>
      <c r="S426" s="40">
        <f t="shared" si="65"/>
        <v>0</v>
      </c>
      <c r="T426" s="40">
        <f t="shared" si="66"/>
        <v>0</v>
      </c>
      <c r="U426" s="40">
        <f t="shared" si="67"/>
        <v>0</v>
      </c>
    </row>
    <row r="427" spans="1:21" x14ac:dyDescent="0.25">
      <c r="A427" s="80">
        <f t="shared" si="58"/>
        <v>412</v>
      </c>
      <c r="B427" s="131">
        <f t="shared" si="59"/>
        <v>0</v>
      </c>
      <c r="C427" s="92"/>
      <c r="D427" s="116"/>
      <c r="E427" s="116"/>
      <c r="F427" s="4"/>
      <c r="G427" s="50"/>
      <c r="H427" s="87"/>
      <c r="I427" s="319"/>
      <c r="J427" s="427"/>
      <c r="K427" s="339" t="str">
        <f t="shared" si="60"/>
        <v xml:space="preserve"> </v>
      </c>
      <c r="L427" s="340"/>
      <c r="M427" s="264">
        <f t="shared" si="61"/>
        <v>0</v>
      </c>
      <c r="N427" s="105">
        <f t="shared" si="62"/>
        <v>0</v>
      </c>
      <c r="O427" s="105">
        <f t="shared" si="63"/>
        <v>0</v>
      </c>
      <c r="P427" s="407">
        <f t="shared" si="64"/>
        <v>0</v>
      </c>
      <c r="Q427" s="9"/>
      <c r="S427" s="40">
        <f t="shared" si="65"/>
        <v>0</v>
      </c>
      <c r="T427" s="40">
        <f t="shared" si="66"/>
        <v>0</v>
      </c>
      <c r="U427" s="40">
        <f t="shared" si="67"/>
        <v>0</v>
      </c>
    </row>
    <row r="428" spans="1:21" x14ac:dyDescent="0.25">
      <c r="A428" s="80">
        <f t="shared" si="58"/>
        <v>413</v>
      </c>
      <c r="B428" s="131">
        <f t="shared" si="59"/>
        <v>0</v>
      </c>
      <c r="C428" s="92"/>
      <c r="D428" s="116"/>
      <c r="E428" s="116"/>
      <c r="F428" s="4"/>
      <c r="G428" s="50"/>
      <c r="H428" s="87"/>
      <c r="I428" s="319"/>
      <c r="J428" s="427"/>
      <c r="K428" s="339" t="str">
        <f t="shared" si="60"/>
        <v xml:space="preserve"> </v>
      </c>
      <c r="L428" s="340"/>
      <c r="M428" s="264">
        <f t="shared" si="61"/>
        <v>0</v>
      </c>
      <c r="N428" s="105">
        <f t="shared" si="62"/>
        <v>0</v>
      </c>
      <c r="O428" s="105">
        <f t="shared" si="63"/>
        <v>0</v>
      </c>
      <c r="P428" s="407">
        <f t="shared" si="64"/>
        <v>0</v>
      </c>
      <c r="Q428" s="9"/>
      <c r="S428" s="40">
        <f t="shared" si="65"/>
        <v>0</v>
      </c>
      <c r="T428" s="40">
        <f t="shared" si="66"/>
        <v>0</v>
      </c>
      <c r="U428" s="40">
        <f t="shared" si="67"/>
        <v>0</v>
      </c>
    </row>
    <row r="429" spans="1:21" x14ac:dyDescent="0.25">
      <c r="A429" s="80">
        <f t="shared" si="58"/>
        <v>414</v>
      </c>
      <c r="B429" s="131">
        <f t="shared" si="59"/>
        <v>0</v>
      </c>
      <c r="C429" s="92"/>
      <c r="D429" s="116"/>
      <c r="E429" s="116"/>
      <c r="F429" s="4"/>
      <c r="G429" s="50"/>
      <c r="H429" s="87"/>
      <c r="I429" s="319"/>
      <c r="J429" s="427"/>
      <c r="K429" s="339" t="str">
        <f t="shared" si="60"/>
        <v xml:space="preserve"> </v>
      </c>
      <c r="L429" s="340"/>
      <c r="M429" s="264">
        <f t="shared" si="61"/>
        <v>0</v>
      </c>
      <c r="N429" s="105">
        <f t="shared" si="62"/>
        <v>0</v>
      </c>
      <c r="O429" s="105">
        <f t="shared" si="63"/>
        <v>0</v>
      </c>
      <c r="P429" s="407">
        <f t="shared" si="64"/>
        <v>0</v>
      </c>
      <c r="Q429" s="9"/>
      <c r="S429" s="40">
        <f t="shared" si="65"/>
        <v>0</v>
      </c>
      <c r="T429" s="40">
        <f t="shared" si="66"/>
        <v>0</v>
      </c>
      <c r="U429" s="40">
        <f t="shared" si="67"/>
        <v>0</v>
      </c>
    </row>
    <row r="430" spans="1:21" x14ac:dyDescent="0.25">
      <c r="A430" s="80">
        <f t="shared" si="58"/>
        <v>415</v>
      </c>
      <c r="B430" s="131">
        <f t="shared" si="59"/>
        <v>0</v>
      </c>
      <c r="C430" s="92"/>
      <c r="D430" s="116"/>
      <c r="E430" s="116"/>
      <c r="F430" s="4"/>
      <c r="G430" s="50"/>
      <c r="H430" s="87"/>
      <c r="I430" s="319"/>
      <c r="J430" s="427"/>
      <c r="K430" s="339" t="str">
        <f t="shared" si="60"/>
        <v xml:space="preserve"> </v>
      </c>
      <c r="L430" s="340"/>
      <c r="M430" s="264">
        <f t="shared" si="61"/>
        <v>0</v>
      </c>
      <c r="N430" s="105">
        <f t="shared" si="62"/>
        <v>0</v>
      </c>
      <c r="O430" s="105">
        <f t="shared" si="63"/>
        <v>0</v>
      </c>
      <c r="P430" s="407">
        <f t="shared" si="64"/>
        <v>0</v>
      </c>
      <c r="Q430" s="9"/>
      <c r="S430" s="40">
        <f t="shared" si="65"/>
        <v>0</v>
      </c>
      <c r="T430" s="40">
        <f t="shared" si="66"/>
        <v>0</v>
      </c>
      <c r="U430" s="40">
        <f t="shared" si="67"/>
        <v>0</v>
      </c>
    </row>
    <row r="431" spans="1:21" x14ac:dyDescent="0.25">
      <c r="A431" s="80">
        <f t="shared" si="58"/>
        <v>416</v>
      </c>
      <c r="B431" s="131">
        <f t="shared" si="59"/>
        <v>0</v>
      </c>
      <c r="C431" s="92"/>
      <c r="D431" s="116"/>
      <c r="E431" s="116"/>
      <c r="F431" s="4"/>
      <c r="G431" s="50"/>
      <c r="H431" s="87"/>
      <c r="I431" s="319"/>
      <c r="J431" s="427"/>
      <c r="K431" s="339" t="str">
        <f t="shared" si="60"/>
        <v xml:space="preserve"> </v>
      </c>
      <c r="L431" s="340"/>
      <c r="M431" s="264">
        <f t="shared" si="61"/>
        <v>0</v>
      </c>
      <c r="N431" s="105">
        <f t="shared" si="62"/>
        <v>0</v>
      </c>
      <c r="O431" s="105">
        <f t="shared" si="63"/>
        <v>0</v>
      </c>
      <c r="P431" s="407">
        <f t="shared" si="64"/>
        <v>0</v>
      </c>
      <c r="Q431" s="9"/>
      <c r="S431" s="40">
        <f t="shared" si="65"/>
        <v>0</v>
      </c>
      <c r="T431" s="40">
        <f t="shared" si="66"/>
        <v>0</v>
      </c>
      <c r="U431" s="40">
        <f t="shared" si="67"/>
        <v>0</v>
      </c>
    </row>
    <row r="432" spans="1:21" x14ac:dyDescent="0.25">
      <c r="A432" s="80">
        <f t="shared" si="58"/>
        <v>417</v>
      </c>
      <c r="B432" s="131">
        <f t="shared" si="59"/>
        <v>0</v>
      </c>
      <c r="C432" s="92"/>
      <c r="D432" s="116"/>
      <c r="E432" s="116"/>
      <c r="F432" s="4"/>
      <c r="G432" s="50"/>
      <c r="H432" s="87"/>
      <c r="I432" s="319"/>
      <c r="J432" s="427"/>
      <c r="K432" s="339" t="str">
        <f t="shared" si="60"/>
        <v xml:space="preserve"> </v>
      </c>
      <c r="L432" s="340"/>
      <c r="M432" s="264">
        <f t="shared" si="61"/>
        <v>0</v>
      </c>
      <c r="N432" s="105">
        <f t="shared" si="62"/>
        <v>0</v>
      </c>
      <c r="O432" s="105">
        <f t="shared" si="63"/>
        <v>0</v>
      </c>
      <c r="P432" s="407">
        <f t="shared" si="64"/>
        <v>0</v>
      </c>
      <c r="Q432" s="9"/>
      <c r="S432" s="40">
        <f t="shared" si="65"/>
        <v>0</v>
      </c>
      <c r="T432" s="40">
        <f t="shared" si="66"/>
        <v>0</v>
      </c>
      <c r="U432" s="40">
        <f t="shared" si="67"/>
        <v>0</v>
      </c>
    </row>
    <row r="433" spans="1:21" x14ac:dyDescent="0.25">
      <c r="A433" s="80">
        <f t="shared" si="58"/>
        <v>418</v>
      </c>
      <c r="B433" s="131">
        <f t="shared" si="59"/>
        <v>0</v>
      </c>
      <c r="C433" s="92"/>
      <c r="D433" s="116"/>
      <c r="E433" s="116"/>
      <c r="F433" s="4"/>
      <c r="G433" s="50"/>
      <c r="H433" s="87"/>
      <c r="I433" s="319"/>
      <c r="J433" s="427"/>
      <c r="K433" s="339" t="str">
        <f t="shared" si="60"/>
        <v xml:space="preserve"> </v>
      </c>
      <c r="L433" s="340"/>
      <c r="M433" s="264">
        <f t="shared" si="61"/>
        <v>0</v>
      </c>
      <c r="N433" s="105">
        <f t="shared" si="62"/>
        <v>0</v>
      </c>
      <c r="O433" s="105">
        <f t="shared" si="63"/>
        <v>0</v>
      </c>
      <c r="P433" s="407">
        <f t="shared" si="64"/>
        <v>0</v>
      </c>
      <c r="Q433" s="9"/>
      <c r="S433" s="40">
        <f t="shared" si="65"/>
        <v>0</v>
      </c>
      <c r="T433" s="40">
        <f t="shared" si="66"/>
        <v>0</v>
      </c>
      <c r="U433" s="40">
        <f t="shared" si="67"/>
        <v>0</v>
      </c>
    </row>
    <row r="434" spans="1:21" x14ac:dyDescent="0.25">
      <c r="A434" s="80">
        <f t="shared" si="58"/>
        <v>419</v>
      </c>
      <c r="B434" s="131">
        <f t="shared" si="59"/>
        <v>0</v>
      </c>
      <c r="C434" s="92"/>
      <c r="D434" s="116"/>
      <c r="E434" s="116"/>
      <c r="F434" s="4"/>
      <c r="G434" s="50"/>
      <c r="H434" s="87"/>
      <c r="I434" s="319"/>
      <c r="J434" s="427"/>
      <c r="K434" s="339" t="str">
        <f t="shared" si="60"/>
        <v xml:space="preserve"> </v>
      </c>
      <c r="L434" s="340"/>
      <c r="M434" s="264">
        <f t="shared" si="61"/>
        <v>0</v>
      </c>
      <c r="N434" s="105">
        <f t="shared" si="62"/>
        <v>0</v>
      </c>
      <c r="O434" s="105">
        <f t="shared" si="63"/>
        <v>0</v>
      </c>
      <c r="P434" s="407">
        <f t="shared" si="64"/>
        <v>0</v>
      </c>
      <c r="Q434" s="9"/>
      <c r="S434" s="40">
        <f t="shared" si="65"/>
        <v>0</v>
      </c>
      <c r="T434" s="40">
        <f t="shared" si="66"/>
        <v>0</v>
      </c>
      <c r="U434" s="40">
        <f t="shared" si="67"/>
        <v>0</v>
      </c>
    </row>
    <row r="435" spans="1:21" x14ac:dyDescent="0.25">
      <c r="A435" s="80">
        <f t="shared" si="58"/>
        <v>420</v>
      </c>
      <c r="B435" s="131">
        <f t="shared" si="59"/>
        <v>0</v>
      </c>
      <c r="C435" s="92"/>
      <c r="D435" s="116"/>
      <c r="E435" s="116"/>
      <c r="F435" s="4"/>
      <c r="G435" s="50"/>
      <c r="H435" s="87"/>
      <c r="I435" s="319"/>
      <c r="J435" s="427"/>
      <c r="K435" s="339" t="str">
        <f t="shared" si="60"/>
        <v xml:space="preserve"> </v>
      </c>
      <c r="L435" s="340"/>
      <c r="M435" s="264">
        <f t="shared" si="61"/>
        <v>0</v>
      </c>
      <c r="N435" s="105">
        <f t="shared" si="62"/>
        <v>0</v>
      </c>
      <c r="O435" s="105">
        <f t="shared" si="63"/>
        <v>0</v>
      </c>
      <c r="P435" s="407">
        <f t="shared" si="64"/>
        <v>0</v>
      </c>
      <c r="Q435" s="9"/>
      <c r="S435" s="40">
        <f t="shared" si="65"/>
        <v>0</v>
      </c>
      <c r="T435" s="40">
        <f t="shared" si="66"/>
        <v>0</v>
      </c>
      <c r="U435" s="40">
        <f t="shared" si="67"/>
        <v>0</v>
      </c>
    </row>
    <row r="436" spans="1:21" x14ac:dyDescent="0.25">
      <c r="A436" s="80">
        <f t="shared" si="58"/>
        <v>421</v>
      </c>
      <c r="B436" s="131">
        <f t="shared" si="59"/>
        <v>0</v>
      </c>
      <c r="C436" s="92"/>
      <c r="D436" s="116"/>
      <c r="E436" s="116"/>
      <c r="F436" s="4"/>
      <c r="G436" s="50"/>
      <c r="H436" s="87"/>
      <c r="I436" s="319"/>
      <c r="J436" s="427"/>
      <c r="K436" s="339" t="str">
        <f t="shared" si="60"/>
        <v xml:space="preserve"> </v>
      </c>
      <c r="L436" s="340"/>
      <c r="M436" s="264">
        <f t="shared" si="61"/>
        <v>0</v>
      </c>
      <c r="N436" s="105">
        <f t="shared" si="62"/>
        <v>0</v>
      </c>
      <c r="O436" s="105">
        <f t="shared" si="63"/>
        <v>0</v>
      </c>
      <c r="P436" s="407">
        <f t="shared" si="64"/>
        <v>0</v>
      </c>
      <c r="Q436" s="9"/>
      <c r="S436" s="40">
        <f t="shared" si="65"/>
        <v>0</v>
      </c>
      <c r="T436" s="40">
        <f t="shared" si="66"/>
        <v>0</v>
      </c>
      <c r="U436" s="40">
        <f t="shared" si="67"/>
        <v>0</v>
      </c>
    </row>
    <row r="437" spans="1:21" x14ac:dyDescent="0.25">
      <c r="A437" s="80">
        <f t="shared" si="58"/>
        <v>422</v>
      </c>
      <c r="B437" s="131">
        <f t="shared" si="59"/>
        <v>0</v>
      </c>
      <c r="C437" s="92"/>
      <c r="D437" s="116"/>
      <c r="E437" s="116"/>
      <c r="F437" s="4"/>
      <c r="G437" s="50"/>
      <c r="H437" s="87"/>
      <c r="I437" s="319"/>
      <c r="J437" s="427"/>
      <c r="K437" s="339" t="str">
        <f t="shared" si="60"/>
        <v xml:space="preserve"> </v>
      </c>
      <c r="L437" s="340"/>
      <c r="M437" s="264">
        <f t="shared" si="61"/>
        <v>0</v>
      </c>
      <c r="N437" s="105">
        <f t="shared" si="62"/>
        <v>0</v>
      </c>
      <c r="O437" s="105">
        <f t="shared" si="63"/>
        <v>0</v>
      </c>
      <c r="P437" s="407">
        <f t="shared" si="64"/>
        <v>0</v>
      </c>
      <c r="Q437" s="9"/>
      <c r="S437" s="40">
        <f t="shared" si="65"/>
        <v>0</v>
      </c>
      <c r="T437" s="40">
        <f t="shared" si="66"/>
        <v>0</v>
      </c>
      <c r="U437" s="40">
        <f t="shared" si="67"/>
        <v>0</v>
      </c>
    </row>
    <row r="438" spans="1:21" x14ac:dyDescent="0.25">
      <c r="A438" s="80">
        <f t="shared" si="58"/>
        <v>423</v>
      </c>
      <c r="B438" s="131">
        <f t="shared" si="59"/>
        <v>0</v>
      </c>
      <c r="C438" s="92"/>
      <c r="D438" s="116"/>
      <c r="E438" s="116"/>
      <c r="F438" s="4"/>
      <c r="G438" s="50"/>
      <c r="H438" s="87"/>
      <c r="I438" s="319"/>
      <c r="J438" s="427"/>
      <c r="K438" s="339" t="str">
        <f t="shared" si="60"/>
        <v xml:space="preserve"> </v>
      </c>
      <c r="L438" s="340"/>
      <c r="M438" s="264">
        <f t="shared" si="61"/>
        <v>0</v>
      </c>
      <c r="N438" s="105">
        <f t="shared" si="62"/>
        <v>0</v>
      </c>
      <c r="O438" s="105">
        <f t="shared" si="63"/>
        <v>0</v>
      </c>
      <c r="P438" s="407">
        <f t="shared" si="64"/>
        <v>0</v>
      </c>
      <c r="Q438" s="9"/>
      <c r="S438" s="40">
        <f t="shared" si="65"/>
        <v>0</v>
      </c>
      <c r="T438" s="40">
        <f t="shared" si="66"/>
        <v>0</v>
      </c>
      <c r="U438" s="40">
        <f t="shared" si="67"/>
        <v>0</v>
      </c>
    </row>
    <row r="439" spans="1:21" x14ac:dyDescent="0.25">
      <c r="A439" s="80">
        <f t="shared" si="58"/>
        <v>424</v>
      </c>
      <c r="B439" s="131">
        <f t="shared" si="59"/>
        <v>0</v>
      </c>
      <c r="C439" s="92"/>
      <c r="D439" s="116"/>
      <c r="E439" s="116"/>
      <c r="F439" s="4"/>
      <c r="G439" s="50"/>
      <c r="H439" s="87"/>
      <c r="I439" s="319"/>
      <c r="J439" s="427"/>
      <c r="K439" s="339" t="str">
        <f t="shared" si="60"/>
        <v xml:space="preserve"> </v>
      </c>
      <c r="L439" s="340"/>
      <c r="M439" s="264">
        <f t="shared" si="61"/>
        <v>0</v>
      </c>
      <c r="N439" s="105">
        <f t="shared" si="62"/>
        <v>0</v>
      </c>
      <c r="O439" s="105">
        <f t="shared" si="63"/>
        <v>0</v>
      </c>
      <c r="P439" s="407">
        <f t="shared" si="64"/>
        <v>0</v>
      </c>
      <c r="Q439" s="9"/>
      <c r="S439" s="40">
        <f t="shared" si="65"/>
        <v>0</v>
      </c>
      <c r="T439" s="40">
        <f t="shared" si="66"/>
        <v>0</v>
      </c>
      <c r="U439" s="40">
        <f t="shared" si="67"/>
        <v>0</v>
      </c>
    </row>
    <row r="440" spans="1:21" x14ac:dyDescent="0.25">
      <c r="A440" s="80">
        <f t="shared" si="58"/>
        <v>425</v>
      </c>
      <c r="B440" s="131">
        <f t="shared" si="59"/>
        <v>0</v>
      </c>
      <c r="C440" s="92"/>
      <c r="D440" s="116"/>
      <c r="E440" s="116"/>
      <c r="F440" s="4"/>
      <c r="G440" s="50"/>
      <c r="H440" s="87"/>
      <c r="I440" s="319"/>
      <c r="J440" s="427"/>
      <c r="K440" s="339" t="str">
        <f t="shared" si="60"/>
        <v xml:space="preserve"> </v>
      </c>
      <c r="L440" s="340"/>
      <c r="M440" s="264">
        <f t="shared" si="61"/>
        <v>0</v>
      </c>
      <c r="N440" s="105">
        <f t="shared" si="62"/>
        <v>0</v>
      </c>
      <c r="O440" s="105">
        <f t="shared" si="63"/>
        <v>0</v>
      </c>
      <c r="P440" s="407">
        <f t="shared" si="64"/>
        <v>0</v>
      </c>
      <c r="Q440" s="9"/>
      <c r="S440" s="40">
        <f t="shared" si="65"/>
        <v>0</v>
      </c>
      <c r="T440" s="40">
        <f t="shared" si="66"/>
        <v>0</v>
      </c>
      <c r="U440" s="40">
        <f t="shared" si="67"/>
        <v>0</v>
      </c>
    </row>
    <row r="441" spans="1:21" x14ac:dyDescent="0.25">
      <c r="A441" s="80">
        <f t="shared" si="58"/>
        <v>426</v>
      </c>
      <c r="B441" s="131">
        <f t="shared" si="59"/>
        <v>0</v>
      </c>
      <c r="C441" s="92"/>
      <c r="D441" s="116"/>
      <c r="E441" s="116"/>
      <c r="F441" s="4"/>
      <c r="G441" s="50"/>
      <c r="H441" s="87"/>
      <c r="I441" s="319"/>
      <c r="J441" s="427"/>
      <c r="K441" s="339" t="str">
        <f t="shared" si="60"/>
        <v xml:space="preserve"> </v>
      </c>
      <c r="L441" s="340"/>
      <c r="M441" s="264">
        <f t="shared" si="61"/>
        <v>0</v>
      </c>
      <c r="N441" s="105">
        <f t="shared" si="62"/>
        <v>0</v>
      </c>
      <c r="O441" s="105">
        <f t="shared" si="63"/>
        <v>0</v>
      </c>
      <c r="P441" s="407">
        <f t="shared" si="64"/>
        <v>0</v>
      </c>
      <c r="Q441" s="9"/>
      <c r="S441" s="40">
        <f t="shared" si="65"/>
        <v>0</v>
      </c>
      <c r="T441" s="40">
        <f t="shared" si="66"/>
        <v>0</v>
      </c>
      <c r="U441" s="40">
        <f t="shared" si="67"/>
        <v>0</v>
      </c>
    </row>
    <row r="442" spans="1:21" x14ac:dyDescent="0.25">
      <c r="A442" s="80">
        <f t="shared" si="58"/>
        <v>427</v>
      </c>
      <c r="B442" s="131">
        <f t="shared" si="59"/>
        <v>0</v>
      </c>
      <c r="C442" s="92"/>
      <c r="D442" s="116"/>
      <c r="E442" s="116"/>
      <c r="F442" s="4"/>
      <c r="G442" s="50"/>
      <c r="H442" s="87"/>
      <c r="I442" s="319"/>
      <c r="J442" s="427"/>
      <c r="K442" s="339" t="str">
        <f t="shared" si="60"/>
        <v xml:space="preserve"> </v>
      </c>
      <c r="L442" s="340"/>
      <c r="M442" s="264">
        <f t="shared" si="61"/>
        <v>0</v>
      </c>
      <c r="N442" s="105">
        <f t="shared" si="62"/>
        <v>0</v>
      </c>
      <c r="O442" s="105">
        <f t="shared" si="63"/>
        <v>0</v>
      </c>
      <c r="P442" s="407">
        <f t="shared" si="64"/>
        <v>0</v>
      </c>
      <c r="Q442" s="9"/>
      <c r="S442" s="40">
        <f t="shared" si="65"/>
        <v>0</v>
      </c>
      <c r="T442" s="40">
        <f t="shared" si="66"/>
        <v>0</v>
      </c>
      <c r="U442" s="40">
        <f t="shared" si="67"/>
        <v>0</v>
      </c>
    </row>
    <row r="443" spans="1:21" x14ac:dyDescent="0.25">
      <c r="A443" s="80">
        <f t="shared" si="58"/>
        <v>428</v>
      </c>
      <c r="B443" s="131">
        <f t="shared" si="59"/>
        <v>0</v>
      </c>
      <c r="C443" s="92"/>
      <c r="D443" s="116"/>
      <c r="E443" s="116"/>
      <c r="F443" s="4"/>
      <c r="G443" s="50"/>
      <c r="H443" s="87"/>
      <c r="I443" s="319"/>
      <c r="J443" s="427"/>
      <c r="K443" s="339" t="str">
        <f t="shared" si="60"/>
        <v xml:space="preserve"> </v>
      </c>
      <c r="L443" s="340"/>
      <c r="M443" s="264">
        <f t="shared" si="61"/>
        <v>0</v>
      </c>
      <c r="N443" s="105">
        <f t="shared" si="62"/>
        <v>0</v>
      </c>
      <c r="O443" s="105">
        <f t="shared" si="63"/>
        <v>0</v>
      </c>
      <c r="P443" s="407">
        <f t="shared" si="64"/>
        <v>0</v>
      </c>
      <c r="Q443" s="9"/>
      <c r="S443" s="40">
        <f t="shared" si="65"/>
        <v>0</v>
      </c>
      <c r="T443" s="40">
        <f t="shared" si="66"/>
        <v>0</v>
      </c>
      <c r="U443" s="40">
        <f t="shared" si="67"/>
        <v>0</v>
      </c>
    </row>
    <row r="444" spans="1:21" x14ac:dyDescent="0.25">
      <c r="A444" s="80">
        <f t="shared" si="58"/>
        <v>429</v>
      </c>
      <c r="B444" s="131">
        <f t="shared" si="59"/>
        <v>0</v>
      </c>
      <c r="C444" s="92"/>
      <c r="D444" s="116"/>
      <c r="E444" s="116"/>
      <c r="F444" s="4"/>
      <c r="G444" s="50"/>
      <c r="H444" s="87"/>
      <c r="I444" s="319"/>
      <c r="J444" s="427"/>
      <c r="K444" s="339" t="str">
        <f t="shared" si="60"/>
        <v xml:space="preserve"> </v>
      </c>
      <c r="L444" s="340"/>
      <c r="M444" s="264">
        <f t="shared" si="61"/>
        <v>0</v>
      </c>
      <c r="N444" s="105">
        <f t="shared" si="62"/>
        <v>0</v>
      </c>
      <c r="O444" s="105">
        <f t="shared" si="63"/>
        <v>0</v>
      </c>
      <c r="P444" s="407">
        <f t="shared" si="64"/>
        <v>0</v>
      </c>
      <c r="Q444" s="9"/>
      <c r="S444" s="40">
        <f t="shared" si="65"/>
        <v>0</v>
      </c>
      <c r="T444" s="40">
        <f t="shared" si="66"/>
        <v>0</v>
      </c>
      <c r="U444" s="40">
        <f t="shared" si="67"/>
        <v>0</v>
      </c>
    </row>
    <row r="445" spans="1:21" x14ac:dyDescent="0.25">
      <c r="A445" s="80">
        <f t="shared" si="58"/>
        <v>430</v>
      </c>
      <c r="B445" s="131">
        <f t="shared" si="59"/>
        <v>0</v>
      </c>
      <c r="C445" s="92"/>
      <c r="D445" s="116"/>
      <c r="E445" s="116"/>
      <c r="F445" s="4"/>
      <c r="G445" s="50"/>
      <c r="H445" s="87"/>
      <c r="I445" s="319"/>
      <c r="J445" s="427"/>
      <c r="K445" s="339" t="str">
        <f t="shared" si="60"/>
        <v xml:space="preserve"> </v>
      </c>
      <c r="L445" s="340"/>
      <c r="M445" s="264">
        <f t="shared" si="61"/>
        <v>0</v>
      </c>
      <c r="N445" s="105">
        <f t="shared" si="62"/>
        <v>0</v>
      </c>
      <c r="O445" s="105">
        <f t="shared" si="63"/>
        <v>0</v>
      </c>
      <c r="P445" s="407">
        <f t="shared" si="64"/>
        <v>0</v>
      </c>
      <c r="Q445" s="9"/>
      <c r="S445" s="40">
        <f t="shared" si="65"/>
        <v>0</v>
      </c>
      <c r="T445" s="40">
        <f t="shared" si="66"/>
        <v>0</v>
      </c>
      <c r="U445" s="40">
        <f t="shared" si="67"/>
        <v>0</v>
      </c>
    </row>
    <row r="446" spans="1:21" x14ac:dyDescent="0.25">
      <c r="A446" s="80">
        <f t="shared" si="58"/>
        <v>431</v>
      </c>
      <c r="B446" s="131">
        <f t="shared" si="59"/>
        <v>0</v>
      </c>
      <c r="C446" s="92"/>
      <c r="D446" s="116"/>
      <c r="E446" s="116"/>
      <c r="F446" s="4"/>
      <c r="G446" s="50"/>
      <c r="H446" s="87"/>
      <c r="I446" s="319"/>
      <c r="J446" s="427"/>
      <c r="K446" s="339" t="str">
        <f t="shared" si="60"/>
        <v xml:space="preserve"> </v>
      </c>
      <c r="L446" s="340"/>
      <c r="M446" s="264">
        <f t="shared" si="61"/>
        <v>0</v>
      </c>
      <c r="N446" s="105">
        <f t="shared" si="62"/>
        <v>0</v>
      </c>
      <c r="O446" s="105">
        <f t="shared" si="63"/>
        <v>0</v>
      </c>
      <c r="P446" s="407">
        <f t="shared" si="64"/>
        <v>0</v>
      </c>
      <c r="Q446" s="9"/>
      <c r="S446" s="40">
        <f t="shared" si="65"/>
        <v>0</v>
      </c>
      <c r="T446" s="40">
        <f t="shared" si="66"/>
        <v>0</v>
      </c>
      <c r="U446" s="40">
        <f t="shared" si="67"/>
        <v>0</v>
      </c>
    </row>
    <row r="447" spans="1:21" x14ac:dyDescent="0.25">
      <c r="A447" s="80">
        <f t="shared" si="58"/>
        <v>432</v>
      </c>
      <c r="B447" s="131">
        <f t="shared" si="59"/>
        <v>0</v>
      </c>
      <c r="C447" s="92"/>
      <c r="D447" s="116"/>
      <c r="E447" s="116"/>
      <c r="F447" s="4"/>
      <c r="G447" s="50"/>
      <c r="H447" s="87"/>
      <c r="I447" s="319"/>
      <c r="J447" s="427"/>
      <c r="K447" s="339" t="str">
        <f t="shared" si="60"/>
        <v xml:space="preserve"> </v>
      </c>
      <c r="L447" s="340"/>
      <c r="M447" s="264">
        <f t="shared" si="61"/>
        <v>0</v>
      </c>
      <c r="N447" s="105">
        <f t="shared" si="62"/>
        <v>0</v>
      </c>
      <c r="O447" s="105">
        <f t="shared" si="63"/>
        <v>0</v>
      </c>
      <c r="P447" s="407">
        <f t="shared" si="64"/>
        <v>0</v>
      </c>
      <c r="Q447" s="9"/>
      <c r="S447" s="40">
        <f t="shared" si="65"/>
        <v>0</v>
      </c>
      <c r="T447" s="40">
        <f t="shared" si="66"/>
        <v>0</v>
      </c>
      <c r="U447" s="40">
        <f t="shared" si="67"/>
        <v>0</v>
      </c>
    </row>
    <row r="448" spans="1:21" x14ac:dyDescent="0.25">
      <c r="A448" s="80">
        <f t="shared" si="58"/>
        <v>433</v>
      </c>
      <c r="B448" s="131">
        <f t="shared" si="59"/>
        <v>0</v>
      </c>
      <c r="C448" s="92"/>
      <c r="D448" s="116"/>
      <c r="E448" s="116"/>
      <c r="F448" s="4"/>
      <c r="G448" s="50"/>
      <c r="H448" s="87"/>
      <c r="I448" s="319"/>
      <c r="J448" s="427"/>
      <c r="K448" s="339" t="str">
        <f t="shared" si="60"/>
        <v xml:space="preserve"> </v>
      </c>
      <c r="L448" s="340"/>
      <c r="M448" s="264">
        <f t="shared" si="61"/>
        <v>0</v>
      </c>
      <c r="N448" s="105">
        <f t="shared" si="62"/>
        <v>0</v>
      </c>
      <c r="O448" s="105">
        <f t="shared" si="63"/>
        <v>0</v>
      </c>
      <c r="P448" s="407">
        <f t="shared" si="64"/>
        <v>0</v>
      </c>
      <c r="Q448" s="9"/>
      <c r="S448" s="40">
        <f t="shared" si="65"/>
        <v>0</v>
      </c>
      <c r="T448" s="40">
        <f t="shared" si="66"/>
        <v>0</v>
      </c>
      <c r="U448" s="40">
        <f t="shared" si="67"/>
        <v>0</v>
      </c>
    </row>
    <row r="449" spans="1:21" x14ac:dyDescent="0.25">
      <c r="A449" s="80">
        <f t="shared" si="58"/>
        <v>434</v>
      </c>
      <c r="B449" s="131">
        <f t="shared" si="59"/>
        <v>0</v>
      </c>
      <c r="C449" s="92"/>
      <c r="D449" s="116"/>
      <c r="E449" s="116"/>
      <c r="F449" s="4"/>
      <c r="G449" s="50"/>
      <c r="H449" s="87"/>
      <c r="I449" s="319"/>
      <c r="J449" s="427"/>
      <c r="K449" s="339" t="str">
        <f t="shared" si="60"/>
        <v xml:space="preserve"> </v>
      </c>
      <c r="L449" s="340"/>
      <c r="M449" s="264">
        <f t="shared" si="61"/>
        <v>0</v>
      </c>
      <c r="N449" s="105">
        <f t="shared" si="62"/>
        <v>0</v>
      </c>
      <c r="O449" s="105">
        <f t="shared" si="63"/>
        <v>0</v>
      </c>
      <c r="P449" s="407">
        <f t="shared" si="64"/>
        <v>0</v>
      </c>
      <c r="Q449" s="9"/>
      <c r="S449" s="40">
        <f t="shared" si="65"/>
        <v>0</v>
      </c>
      <c r="T449" s="40">
        <f t="shared" si="66"/>
        <v>0</v>
      </c>
      <c r="U449" s="40">
        <f t="shared" si="67"/>
        <v>0</v>
      </c>
    </row>
    <row r="450" spans="1:21" x14ac:dyDescent="0.25">
      <c r="A450" s="80">
        <f t="shared" si="58"/>
        <v>435</v>
      </c>
      <c r="B450" s="131">
        <f t="shared" si="59"/>
        <v>0</v>
      </c>
      <c r="C450" s="92"/>
      <c r="D450" s="116"/>
      <c r="E450" s="116"/>
      <c r="F450" s="4"/>
      <c r="G450" s="50"/>
      <c r="H450" s="87"/>
      <c r="I450" s="319"/>
      <c r="J450" s="427"/>
      <c r="K450" s="339" t="str">
        <f t="shared" si="60"/>
        <v xml:space="preserve"> </v>
      </c>
      <c r="L450" s="340"/>
      <c r="M450" s="264">
        <f t="shared" si="61"/>
        <v>0</v>
      </c>
      <c r="N450" s="105">
        <f t="shared" si="62"/>
        <v>0</v>
      </c>
      <c r="O450" s="105">
        <f t="shared" si="63"/>
        <v>0</v>
      </c>
      <c r="P450" s="407">
        <f t="shared" si="64"/>
        <v>0</v>
      </c>
      <c r="Q450" s="9"/>
      <c r="S450" s="40">
        <f t="shared" si="65"/>
        <v>0</v>
      </c>
      <c r="T450" s="40">
        <f t="shared" si="66"/>
        <v>0</v>
      </c>
      <c r="U450" s="40">
        <f t="shared" si="67"/>
        <v>0</v>
      </c>
    </row>
    <row r="451" spans="1:21" x14ac:dyDescent="0.25">
      <c r="A451" s="80">
        <f t="shared" si="58"/>
        <v>436</v>
      </c>
      <c r="B451" s="131">
        <f t="shared" si="59"/>
        <v>0</v>
      </c>
      <c r="C451" s="92"/>
      <c r="D451" s="116"/>
      <c r="E451" s="116"/>
      <c r="F451" s="4"/>
      <c r="G451" s="50"/>
      <c r="H451" s="87"/>
      <c r="I451" s="319"/>
      <c r="J451" s="427"/>
      <c r="K451" s="339" t="str">
        <f t="shared" si="60"/>
        <v xml:space="preserve"> </v>
      </c>
      <c r="L451" s="340"/>
      <c r="M451" s="264">
        <f t="shared" si="61"/>
        <v>0</v>
      </c>
      <c r="N451" s="105">
        <f t="shared" si="62"/>
        <v>0</v>
      </c>
      <c r="O451" s="105">
        <f t="shared" si="63"/>
        <v>0</v>
      </c>
      <c r="P451" s="407">
        <f t="shared" si="64"/>
        <v>0</v>
      </c>
      <c r="Q451" s="9"/>
      <c r="S451" s="40">
        <f t="shared" si="65"/>
        <v>0</v>
      </c>
      <c r="T451" s="40">
        <f t="shared" si="66"/>
        <v>0</v>
      </c>
      <c r="U451" s="40">
        <f t="shared" si="67"/>
        <v>0</v>
      </c>
    </row>
    <row r="452" spans="1:21" x14ac:dyDescent="0.25">
      <c r="A452" s="80">
        <f t="shared" si="58"/>
        <v>437</v>
      </c>
      <c r="B452" s="131">
        <f t="shared" si="59"/>
        <v>0</v>
      </c>
      <c r="C452" s="92"/>
      <c r="D452" s="116"/>
      <c r="E452" s="116"/>
      <c r="F452" s="4"/>
      <c r="G452" s="50"/>
      <c r="H452" s="87"/>
      <c r="I452" s="319"/>
      <c r="J452" s="427"/>
      <c r="K452" s="339" t="str">
        <f t="shared" si="60"/>
        <v xml:space="preserve"> </v>
      </c>
      <c r="L452" s="340"/>
      <c r="M452" s="264">
        <f t="shared" si="61"/>
        <v>0</v>
      </c>
      <c r="N452" s="105">
        <f t="shared" si="62"/>
        <v>0</v>
      </c>
      <c r="O452" s="105">
        <f t="shared" si="63"/>
        <v>0</v>
      </c>
      <c r="P452" s="407">
        <f t="shared" si="64"/>
        <v>0</v>
      </c>
      <c r="Q452" s="9"/>
      <c r="S452" s="40">
        <f t="shared" si="65"/>
        <v>0</v>
      </c>
      <c r="T452" s="40">
        <f t="shared" si="66"/>
        <v>0</v>
      </c>
      <c r="U452" s="40">
        <f t="shared" si="67"/>
        <v>0</v>
      </c>
    </row>
    <row r="453" spans="1:21" x14ac:dyDescent="0.25">
      <c r="A453" s="80">
        <f t="shared" si="58"/>
        <v>438</v>
      </c>
      <c r="B453" s="131">
        <f t="shared" si="59"/>
        <v>0</v>
      </c>
      <c r="C453" s="92"/>
      <c r="D453" s="116"/>
      <c r="E453" s="116"/>
      <c r="F453" s="4"/>
      <c r="G453" s="50"/>
      <c r="H453" s="87"/>
      <c r="I453" s="319"/>
      <c r="J453" s="427"/>
      <c r="K453" s="339" t="str">
        <f t="shared" si="60"/>
        <v xml:space="preserve"> </v>
      </c>
      <c r="L453" s="340"/>
      <c r="M453" s="264">
        <f t="shared" si="61"/>
        <v>0</v>
      </c>
      <c r="N453" s="105">
        <f t="shared" si="62"/>
        <v>0</v>
      </c>
      <c r="O453" s="105">
        <f t="shared" si="63"/>
        <v>0</v>
      </c>
      <c r="P453" s="407">
        <f t="shared" si="64"/>
        <v>0</v>
      </c>
      <c r="Q453" s="9"/>
      <c r="S453" s="40">
        <f t="shared" si="65"/>
        <v>0</v>
      </c>
      <c r="T453" s="40">
        <f t="shared" si="66"/>
        <v>0</v>
      </c>
      <c r="U453" s="40">
        <f t="shared" si="67"/>
        <v>0</v>
      </c>
    </row>
    <row r="454" spans="1:21" x14ac:dyDescent="0.25">
      <c r="A454" s="80">
        <f t="shared" si="58"/>
        <v>439</v>
      </c>
      <c r="B454" s="131">
        <f t="shared" si="59"/>
        <v>0</v>
      </c>
      <c r="C454" s="92"/>
      <c r="D454" s="116"/>
      <c r="E454" s="116"/>
      <c r="F454" s="4"/>
      <c r="G454" s="50"/>
      <c r="H454" s="87"/>
      <c r="I454" s="319"/>
      <c r="J454" s="427"/>
      <c r="K454" s="339" t="str">
        <f t="shared" si="60"/>
        <v xml:space="preserve"> </v>
      </c>
      <c r="L454" s="340"/>
      <c r="M454" s="264">
        <f t="shared" si="61"/>
        <v>0</v>
      </c>
      <c r="N454" s="105">
        <f t="shared" si="62"/>
        <v>0</v>
      </c>
      <c r="O454" s="105">
        <f t="shared" si="63"/>
        <v>0</v>
      </c>
      <c r="P454" s="407">
        <f t="shared" si="64"/>
        <v>0</v>
      </c>
      <c r="Q454" s="9"/>
      <c r="S454" s="40">
        <f t="shared" si="65"/>
        <v>0</v>
      </c>
      <c r="T454" s="40">
        <f t="shared" si="66"/>
        <v>0</v>
      </c>
      <c r="U454" s="40">
        <f t="shared" si="67"/>
        <v>0</v>
      </c>
    </row>
    <row r="455" spans="1:21" x14ac:dyDescent="0.25">
      <c r="A455" s="80">
        <f t="shared" si="58"/>
        <v>440</v>
      </c>
      <c r="B455" s="131">
        <f t="shared" si="59"/>
        <v>0</v>
      </c>
      <c r="C455" s="92"/>
      <c r="D455" s="116"/>
      <c r="E455" s="116"/>
      <c r="F455" s="4"/>
      <c r="G455" s="50"/>
      <c r="H455" s="87"/>
      <c r="I455" s="319"/>
      <c r="J455" s="427"/>
      <c r="K455" s="339" t="str">
        <f t="shared" si="60"/>
        <v xml:space="preserve"> </v>
      </c>
      <c r="L455" s="340"/>
      <c r="M455" s="264">
        <f t="shared" si="61"/>
        <v>0</v>
      </c>
      <c r="N455" s="105">
        <f t="shared" si="62"/>
        <v>0</v>
      </c>
      <c r="O455" s="105">
        <f t="shared" si="63"/>
        <v>0</v>
      </c>
      <c r="P455" s="407">
        <f t="shared" si="64"/>
        <v>0</v>
      </c>
      <c r="Q455" s="9"/>
      <c r="S455" s="40">
        <f t="shared" si="65"/>
        <v>0</v>
      </c>
      <c r="T455" s="40">
        <f t="shared" si="66"/>
        <v>0</v>
      </c>
      <c r="U455" s="40">
        <f t="shared" si="67"/>
        <v>0</v>
      </c>
    </row>
    <row r="456" spans="1:21" x14ac:dyDescent="0.25">
      <c r="A456" s="80">
        <f t="shared" si="58"/>
        <v>441</v>
      </c>
      <c r="B456" s="131">
        <f t="shared" si="59"/>
        <v>0</v>
      </c>
      <c r="C456" s="92"/>
      <c r="D456" s="116"/>
      <c r="E456" s="116"/>
      <c r="F456" s="4"/>
      <c r="G456" s="50"/>
      <c r="H456" s="87"/>
      <c r="I456" s="319"/>
      <c r="J456" s="427"/>
      <c r="K456" s="339" t="str">
        <f t="shared" si="60"/>
        <v xml:space="preserve"> </v>
      </c>
      <c r="L456" s="340"/>
      <c r="M456" s="264">
        <f t="shared" si="61"/>
        <v>0</v>
      </c>
      <c r="N456" s="105">
        <f t="shared" si="62"/>
        <v>0</v>
      </c>
      <c r="O456" s="105">
        <f t="shared" si="63"/>
        <v>0</v>
      </c>
      <c r="P456" s="407">
        <f t="shared" si="64"/>
        <v>0</v>
      </c>
      <c r="Q456" s="9"/>
      <c r="S456" s="40">
        <f t="shared" si="65"/>
        <v>0</v>
      </c>
      <c r="T456" s="40">
        <f t="shared" si="66"/>
        <v>0</v>
      </c>
      <c r="U456" s="40">
        <f t="shared" si="67"/>
        <v>0</v>
      </c>
    </row>
    <row r="457" spans="1:21" x14ac:dyDescent="0.25">
      <c r="A457" s="80">
        <f t="shared" si="58"/>
        <v>442</v>
      </c>
      <c r="B457" s="131">
        <f t="shared" si="59"/>
        <v>0</v>
      </c>
      <c r="C457" s="92"/>
      <c r="D457" s="116"/>
      <c r="E457" s="116"/>
      <c r="F457" s="4"/>
      <c r="G457" s="50"/>
      <c r="H457" s="87"/>
      <c r="I457" s="319"/>
      <c r="J457" s="427"/>
      <c r="K457" s="339" t="str">
        <f t="shared" si="60"/>
        <v xml:space="preserve"> </v>
      </c>
      <c r="L457" s="340"/>
      <c r="M457" s="264">
        <f t="shared" si="61"/>
        <v>0</v>
      </c>
      <c r="N457" s="105">
        <f t="shared" si="62"/>
        <v>0</v>
      </c>
      <c r="O457" s="105">
        <f t="shared" si="63"/>
        <v>0</v>
      </c>
      <c r="P457" s="407">
        <f t="shared" si="64"/>
        <v>0</v>
      </c>
      <c r="Q457" s="9"/>
      <c r="S457" s="40">
        <f t="shared" si="65"/>
        <v>0</v>
      </c>
      <c r="T457" s="40">
        <f t="shared" si="66"/>
        <v>0</v>
      </c>
      <c r="U457" s="40">
        <f t="shared" si="67"/>
        <v>0</v>
      </c>
    </row>
    <row r="458" spans="1:21" x14ac:dyDescent="0.25">
      <c r="A458" s="80">
        <f t="shared" si="58"/>
        <v>443</v>
      </c>
      <c r="B458" s="131">
        <f t="shared" si="59"/>
        <v>0</v>
      </c>
      <c r="C458" s="92"/>
      <c r="D458" s="116"/>
      <c r="E458" s="116"/>
      <c r="F458" s="4"/>
      <c r="G458" s="50"/>
      <c r="H458" s="87"/>
      <c r="I458" s="319"/>
      <c r="J458" s="427"/>
      <c r="K458" s="339" t="str">
        <f t="shared" si="60"/>
        <v xml:space="preserve"> </v>
      </c>
      <c r="L458" s="340"/>
      <c r="M458" s="264">
        <f t="shared" si="61"/>
        <v>0</v>
      </c>
      <c r="N458" s="105">
        <f t="shared" si="62"/>
        <v>0</v>
      </c>
      <c r="O458" s="105">
        <f t="shared" si="63"/>
        <v>0</v>
      </c>
      <c r="P458" s="407">
        <f t="shared" si="64"/>
        <v>0</v>
      </c>
      <c r="Q458" s="9"/>
      <c r="S458" s="40">
        <f t="shared" si="65"/>
        <v>0</v>
      </c>
      <c r="T458" s="40">
        <f t="shared" si="66"/>
        <v>0</v>
      </c>
      <c r="U458" s="40">
        <f t="shared" si="67"/>
        <v>0</v>
      </c>
    </row>
    <row r="459" spans="1:21" x14ac:dyDescent="0.25">
      <c r="A459" s="80">
        <f t="shared" si="58"/>
        <v>444</v>
      </c>
      <c r="B459" s="131">
        <f t="shared" si="59"/>
        <v>0</v>
      </c>
      <c r="C459" s="92"/>
      <c r="D459" s="116"/>
      <c r="E459" s="116"/>
      <c r="F459" s="4"/>
      <c r="G459" s="50"/>
      <c r="H459" s="87"/>
      <c r="I459" s="319"/>
      <c r="J459" s="427"/>
      <c r="K459" s="339" t="str">
        <f t="shared" si="60"/>
        <v xml:space="preserve"> </v>
      </c>
      <c r="L459" s="340"/>
      <c r="M459" s="264">
        <f t="shared" si="61"/>
        <v>0</v>
      </c>
      <c r="N459" s="105">
        <f t="shared" si="62"/>
        <v>0</v>
      </c>
      <c r="O459" s="105">
        <f t="shared" si="63"/>
        <v>0</v>
      </c>
      <c r="P459" s="407">
        <f t="shared" si="64"/>
        <v>0</v>
      </c>
      <c r="Q459" s="9"/>
      <c r="S459" s="40">
        <f t="shared" si="65"/>
        <v>0</v>
      </c>
      <c r="T459" s="40">
        <f t="shared" si="66"/>
        <v>0</v>
      </c>
      <c r="U459" s="40">
        <f t="shared" si="67"/>
        <v>0</v>
      </c>
    </row>
    <row r="460" spans="1:21" x14ac:dyDescent="0.25">
      <c r="A460" s="80">
        <f t="shared" si="58"/>
        <v>445</v>
      </c>
      <c r="B460" s="131">
        <f t="shared" si="59"/>
        <v>0</v>
      </c>
      <c r="C460" s="92"/>
      <c r="D460" s="116"/>
      <c r="E460" s="116"/>
      <c r="F460" s="4"/>
      <c r="G460" s="50"/>
      <c r="H460" s="87"/>
      <c r="I460" s="319"/>
      <c r="J460" s="427"/>
      <c r="K460" s="339" t="str">
        <f t="shared" si="60"/>
        <v xml:space="preserve"> </v>
      </c>
      <c r="L460" s="340"/>
      <c r="M460" s="264">
        <f t="shared" si="61"/>
        <v>0</v>
      </c>
      <c r="N460" s="105">
        <f t="shared" si="62"/>
        <v>0</v>
      </c>
      <c r="O460" s="105">
        <f t="shared" si="63"/>
        <v>0</v>
      </c>
      <c r="P460" s="407">
        <f t="shared" si="64"/>
        <v>0</v>
      </c>
      <c r="Q460" s="9"/>
      <c r="S460" s="40">
        <f t="shared" si="65"/>
        <v>0</v>
      </c>
      <c r="T460" s="40">
        <f t="shared" si="66"/>
        <v>0</v>
      </c>
      <c r="U460" s="40">
        <f t="shared" si="67"/>
        <v>0</v>
      </c>
    </row>
    <row r="461" spans="1:21" x14ac:dyDescent="0.25">
      <c r="A461" s="80">
        <f t="shared" si="58"/>
        <v>446</v>
      </c>
      <c r="B461" s="131">
        <f t="shared" si="59"/>
        <v>0</v>
      </c>
      <c r="C461" s="92"/>
      <c r="D461" s="116"/>
      <c r="E461" s="116"/>
      <c r="F461" s="4"/>
      <c r="G461" s="50"/>
      <c r="H461" s="87"/>
      <c r="I461" s="319"/>
      <c r="J461" s="427"/>
      <c r="K461" s="339" t="str">
        <f t="shared" si="60"/>
        <v xml:space="preserve"> </v>
      </c>
      <c r="L461" s="340"/>
      <c r="M461" s="264">
        <f t="shared" si="61"/>
        <v>0</v>
      </c>
      <c r="N461" s="105">
        <f t="shared" si="62"/>
        <v>0</v>
      </c>
      <c r="O461" s="105">
        <f t="shared" si="63"/>
        <v>0</v>
      </c>
      <c r="P461" s="407">
        <f t="shared" si="64"/>
        <v>0</v>
      </c>
      <c r="Q461" s="9"/>
      <c r="S461" s="40">
        <f t="shared" si="65"/>
        <v>0</v>
      </c>
      <c r="T461" s="40">
        <f t="shared" si="66"/>
        <v>0</v>
      </c>
      <c r="U461" s="40">
        <f t="shared" si="67"/>
        <v>0</v>
      </c>
    </row>
    <row r="462" spans="1:21" x14ac:dyDescent="0.25">
      <c r="A462" s="80">
        <f t="shared" si="58"/>
        <v>447</v>
      </c>
      <c r="B462" s="131">
        <f t="shared" si="59"/>
        <v>0</v>
      </c>
      <c r="C462" s="92"/>
      <c r="D462" s="116"/>
      <c r="E462" s="116"/>
      <c r="F462" s="4"/>
      <c r="G462" s="50"/>
      <c r="H462" s="87"/>
      <c r="I462" s="319"/>
      <c r="J462" s="427"/>
      <c r="K462" s="339" t="str">
        <f t="shared" si="60"/>
        <v xml:space="preserve"> </v>
      </c>
      <c r="L462" s="340"/>
      <c r="M462" s="264">
        <f t="shared" si="61"/>
        <v>0</v>
      </c>
      <c r="N462" s="105">
        <f t="shared" si="62"/>
        <v>0</v>
      </c>
      <c r="O462" s="105">
        <f t="shared" si="63"/>
        <v>0</v>
      </c>
      <c r="P462" s="407">
        <f t="shared" si="64"/>
        <v>0</v>
      </c>
      <c r="Q462" s="9"/>
      <c r="S462" s="40">
        <f t="shared" si="65"/>
        <v>0</v>
      </c>
      <c r="T462" s="40">
        <f t="shared" si="66"/>
        <v>0</v>
      </c>
      <c r="U462" s="40">
        <f t="shared" si="67"/>
        <v>0</v>
      </c>
    </row>
    <row r="463" spans="1:21" x14ac:dyDescent="0.25">
      <c r="A463" s="80">
        <f t="shared" si="58"/>
        <v>448</v>
      </c>
      <c r="B463" s="131">
        <f t="shared" si="59"/>
        <v>0</v>
      </c>
      <c r="C463" s="92"/>
      <c r="D463" s="116"/>
      <c r="E463" s="116"/>
      <c r="F463" s="4"/>
      <c r="G463" s="50"/>
      <c r="H463" s="87"/>
      <c r="I463" s="319"/>
      <c r="J463" s="427"/>
      <c r="K463" s="339" t="str">
        <f t="shared" si="60"/>
        <v xml:space="preserve"> </v>
      </c>
      <c r="L463" s="340"/>
      <c r="M463" s="264">
        <f t="shared" si="61"/>
        <v>0</v>
      </c>
      <c r="N463" s="105">
        <f t="shared" si="62"/>
        <v>0</v>
      </c>
      <c r="O463" s="105">
        <f t="shared" si="63"/>
        <v>0</v>
      </c>
      <c r="P463" s="407">
        <f t="shared" si="64"/>
        <v>0</v>
      </c>
      <c r="Q463" s="9"/>
      <c r="S463" s="40">
        <f t="shared" si="65"/>
        <v>0</v>
      </c>
      <c r="T463" s="40">
        <f t="shared" si="66"/>
        <v>0</v>
      </c>
      <c r="U463" s="40">
        <f t="shared" si="67"/>
        <v>0</v>
      </c>
    </row>
    <row r="464" spans="1:21" x14ac:dyDescent="0.25">
      <c r="A464" s="80">
        <f t="shared" si="58"/>
        <v>449</v>
      </c>
      <c r="B464" s="131">
        <f t="shared" si="59"/>
        <v>0</v>
      </c>
      <c r="C464" s="92"/>
      <c r="D464" s="116"/>
      <c r="E464" s="116"/>
      <c r="F464" s="4"/>
      <c r="G464" s="50"/>
      <c r="H464" s="87"/>
      <c r="I464" s="319"/>
      <c r="J464" s="427"/>
      <c r="K464" s="339" t="str">
        <f t="shared" si="60"/>
        <v xml:space="preserve"> </v>
      </c>
      <c r="L464" s="340"/>
      <c r="M464" s="264">
        <f t="shared" si="61"/>
        <v>0</v>
      </c>
      <c r="N464" s="105">
        <f t="shared" si="62"/>
        <v>0</v>
      </c>
      <c r="O464" s="105">
        <f t="shared" si="63"/>
        <v>0</v>
      </c>
      <c r="P464" s="407">
        <f t="shared" si="64"/>
        <v>0</v>
      </c>
      <c r="Q464" s="9"/>
      <c r="S464" s="40">
        <f t="shared" si="65"/>
        <v>0</v>
      </c>
      <c r="T464" s="40">
        <f t="shared" si="66"/>
        <v>0</v>
      </c>
      <c r="U464" s="40">
        <f t="shared" si="67"/>
        <v>0</v>
      </c>
    </row>
    <row r="465" spans="1:21" x14ac:dyDescent="0.25">
      <c r="A465" s="80">
        <f t="shared" si="58"/>
        <v>450</v>
      </c>
      <c r="B465" s="131">
        <f t="shared" si="59"/>
        <v>0</v>
      </c>
      <c r="C465" s="92"/>
      <c r="D465" s="116"/>
      <c r="E465" s="116"/>
      <c r="F465" s="4"/>
      <c r="G465" s="50"/>
      <c r="H465" s="87"/>
      <c r="I465" s="319"/>
      <c r="J465" s="427"/>
      <c r="K465" s="339" t="str">
        <f t="shared" si="60"/>
        <v xml:space="preserve"> </v>
      </c>
      <c r="L465" s="340"/>
      <c r="M465" s="264">
        <f t="shared" si="61"/>
        <v>0</v>
      </c>
      <c r="N465" s="105">
        <f t="shared" si="62"/>
        <v>0</v>
      </c>
      <c r="O465" s="105">
        <f t="shared" si="63"/>
        <v>0</v>
      </c>
      <c r="P465" s="407">
        <f t="shared" si="64"/>
        <v>0</v>
      </c>
      <c r="Q465" s="9"/>
      <c r="S465" s="40">
        <f t="shared" si="65"/>
        <v>0</v>
      </c>
      <c r="T465" s="40">
        <f t="shared" si="66"/>
        <v>0</v>
      </c>
      <c r="U465" s="40">
        <f t="shared" si="67"/>
        <v>0</v>
      </c>
    </row>
    <row r="466" spans="1:21" x14ac:dyDescent="0.25">
      <c r="A466" s="80">
        <f t="shared" si="58"/>
        <v>451</v>
      </c>
      <c r="B466" s="131">
        <f t="shared" si="59"/>
        <v>0</v>
      </c>
      <c r="C466" s="92"/>
      <c r="D466" s="116"/>
      <c r="E466" s="116"/>
      <c r="F466" s="4"/>
      <c r="G466" s="50"/>
      <c r="H466" s="87"/>
      <c r="I466" s="319"/>
      <c r="J466" s="427"/>
      <c r="K466" s="339" t="str">
        <f t="shared" si="60"/>
        <v xml:space="preserve"> </v>
      </c>
      <c r="L466" s="340"/>
      <c r="M466" s="264">
        <f t="shared" si="61"/>
        <v>0</v>
      </c>
      <c r="N466" s="105">
        <f t="shared" si="62"/>
        <v>0</v>
      </c>
      <c r="O466" s="105">
        <f t="shared" si="63"/>
        <v>0</v>
      </c>
      <c r="P466" s="407">
        <f t="shared" si="64"/>
        <v>0</v>
      </c>
      <c r="Q466" s="9"/>
      <c r="S466" s="40">
        <f t="shared" si="65"/>
        <v>0</v>
      </c>
      <c r="T466" s="40">
        <f t="shared" si="66"/>
        <v>0</v>
      </c>
      <c r="U466" s="40">
        <f t="shared" si="67"/>
        <v>0</v>
      </c>
    </row>
    <row r="467" spans="1:21" x14ac:dyDescent="0.25">
      <c r="A467" s="80">
        <f t="shared" si="58"/>
        <v>452</v>
      </c>
      <c r="B467" s="131">
        <f t="shared" si="59"/>
        <v>0</v>
      </c>
      <c r="C467" s="92"/>
      <c r="D467" s="116"/>
      <c r="E467" s="116"/>
      <c r="F467" s="4"/>
      <c r="G467" s="50"/>
      <c r="H467" s="87"/>
      <c r="I467" s="319"/>
      <c r="J467" s="427"/>
      <c r="K467" s="339" t="str">
        <f t="shared" si="60"/>
        <v xml:space="preserve"> </v>
      </c>
      <c r="L467" s="340"/>
      <c r="M467" s="264">
        <f t="shared" si="61"/>
        <v>0</v>
      </c>
      <c r="N467" s="105">
        <f t="shared" si="62"/>
        <v>0</v>
      </c>
      <c r="O467" s="105">
        <f t="shared" si="63"/>
        <v>0</v>
      </c>
      <c r="P467" s="407">
        <f t="shared" si="64"/>
        <v>0</v>
      </c>
      <c r="Q467" s="9"/>
      <c r="S467" s="40">
        <f t="shared" si="65"/>
        <v>0</v>
      </c>
      <c r="T467" s="40">
        <f t="shared" si="66"/>
        <v>0</v>
      </c>
      <c r="U467" s="40">
        <f t="shared" si="67"/>
        <v>0</v>
      </c>
    </row>
    <row r="468" spans="1:21" x14ac:dyDescent="0.25">
      <c r="A468" s="80">
        <f t="shared" si="58"/>
        <v>453</v>
      </c>
      <c r="B468" s="131">
        <f t="shared" si="59"/>
        <v>0</v>
      </c>
      <c r="C468" s="92"/>
      <c r="D468" s="116"/>
      <c r="E468" s="116"/>
      <c r="F468" s="4"/>
      <c r="G468" s="50"/>
      <c r="H468" s="87"/>
      <c r="I468" s="319"/>
      <c r="J468" s="427"/>
      <c r="K468" s="339" t="str">
        <f t="shared" si="60"/>
        <v xml:space="preserve"> </v>
      </c>
      <c r="L468" s="340"/>
      <c r="M468" s="264">
        <f t="shared" si="61"/>
        <v>0</v>
      </c>
      <c r="N468" s="105">
        <f t="shared" si="62"/>
        <v>0</v>
      </c>
      <c r="O468" s="105">
        <f t="shared" si="63"/>
        <v>0</v>
      </c>
      <c r="P468" s="407">
        <f t="shared" si="64"/>
        <v>0</v>
      </c>
      <c r="Q468" s="9"/>
      <c r="S468" s="40">
        <f t="shared" si="65"/>
        <v>0</v>
      </c>
      <c r="T468" s="40">
        <f t="shared" si="66"/>
        <v>0</v>
      </c>
      <c r="U468" s="40">
        <f t="shared" si="67"/>
        <v>0</v>
      </c>
    </row>
    <row r="469" spans="1:21" x14ac:dyDescent="0.25">
      <c r="A469" s="80">
        <f t="shared" si="58"/>
        <v>454</v>
      </c>
      <c r="B469" s="131">
        <f t="shared" si="59"/>
        <v>0</v>
      </c>
      <c r="C469" s="92"/>
      <c r="D469" s="116"/>
      <c r="E469" s="116"/>
      <c r="F469" s="4"/>
      <c r="G469" s="50"/>
      <c r="H469" s="87"/>
      <c r="I469" s="319"/>
      <c r="J469" s="427"/>
      <c r="K469" s="339" t="str">
        <f t="shared" si="60"/>
        <v xml:space="preserve"> </v>
      </c>
      <c r="L469" s="340"/>
      <c r="M469" s="264">
        <f t="shared" si="61"/>
        <v>0</v>
      </c>
      <c r="N469" s="105">
        <f t="shared" si="62"/>
        <v>0</v>
      </c>
      <c r="O469" s="105">
        <f t="shared" si="63"/>
        <v>0</v>
      </c>
      <c r="P469" s="407">
        <f t="shared" si="64"/>
        <v>0</v>
      </c>
      <c r="Q469" s="9"/>
      <c r="S469" s="40">
        <f t="shared" si="65"/>
        <v>0</v>
      </c>
      <c r="T469" s="40">
        <f t="shared" si="66"/>
        <v>0</v>
      </c>
      <c r="U469" s="40">
        <f t="shared" si="67"/>
        <v>0</v>
      </c>
    </row>
    <row r="470" spans="1:21" x14ac:dyDescent="0.25">
      <c r="A470" s="80">
        <f t="shared" si="58"/>
        <v>455</v>
      </c>
      <c r="B470" s="131">
        <f t="shared" si="59"/>
        <v>0</v>
      </c>
      <c r="C470" s="92"/>
      <c r="D470" s="116"/>
      <c r="E470" s="116"/>
      <c r="F470" s="4"/>
      <c r="G470" s="50"/>
      <c r="H470" s="87"/>
      <c r="I470" s="319"/>
      <c r="J470" s="427"/>
      <c r="K470" s="339" t="str">
        <f t="shared" si="60"/>
        <v xml:space="preserve"> </v>
      </c>
      <c r="L470" s="340"/>
      <c r="M470" s="264">
        <f t="shared" si="61"/>
        <v>0</v>
      </c>
      <c r="N470" s="105">
        <f t="shared" si="62"/>
        <v>0</v>
      </c>
      <c r="O470" s="105">
        <f t="shared" si="63"/>
        <v>0</v>
      </c>
      <c r="P470" s="407">
        <f t="shared" si="64"/>
        <v>0</v>
      </c>
      <c r="Q470" s="9"/>
      <c r="S470" s="40">
        <f t="shared" si="65"/>
        <v>0</v>
      </c>
      <c r="T470" s="40">
        <f t="shared" si="66"/>
        <v>0</v>
      </c>
      <c r="U470" s="40">
        <f t="shared" si="67"/>
        <v>0</v>
      </c>
    </row>
    <row r="471" spans="1:21" x14ac:dyDescent="0.25">
      <c r="A471" s="80">
        <f t="shared" si="58"/>
        <v>456</v>
      </c>
      <c r="B471" s="131">
        <f t="shared" si="59"/>
        <v>0</v>
      </c>
      <c r="C471" s="92"/>
      <c r="D471" s="116"/>
      <c r="E471" s="116"/>
      <c r="F471" s="4"/>
      <c r="G471" s="50"/>
      <c r="H471" s="87"/>
      <c r="I471" s="319"/>
      <c r="J471" s="427"/>
      <c r="K471" s="339" t="str">
        <f t="shared" si="60"/>
        <v xml:space="preserve"> </v>
      </c>
      <c r="L471" s="340"/>
      <c r="M471" s="264">
        <f t="shared" si="61"/>
        <v>0</v>
      </c>
      <c r="N471" s="105">
        <f t="shared" si="62"/>
        <v>0</v>
      </c>
      <c r="O471" s="105">
        <f t="shared" si="63"/>
        <v>0</v>
      </c>
      <c r="P471" s="407">
        <f t="shared" si="64"/>
        <v>0</v>
      </c>
      <c r="Q471" s="9"/>
      <c r="S471" s="40">
        <f t="shared" si="65"/>
        <v>0</v>
      </c>
      <c r="T471" s="40">
        <f t="shared" si="66"/>
        <v>0</v>
      </c>
      <c r="U471" s="40">
        <f t="shared" si="67"/>
        <v>0</v>
      </c>
    </row>
    <row r="472" spans="1:21" x14ac:dyDescent="0.25">
      <c r="A472" s="80">
        <f t="shared" si="58"/>
        <v>457</v>
      </c>
      <c r="B472" s="131">
        <f t="shared" si="59"/>
        <v>0</v>
      </c>
      <c r="C472" s="92"/>
      <c r="D472" s="116"/>
      <c r="E472" s="116"/>
      <c r="F472" s="4"/>
      <c r="G472" s="50"/>
      <c r="H472" s="87"/>
      <c r="I472" s="319"/>
      <c r="J472" s="427"/>
      <c r="K472" s="339" t="str">
        <f t="shared" si="60"/>
        <v xml:space="preserve"> </v>
      </c>
      <c r="L472" s="340"/>
      <c r="M472" s="264">
        <f t="shared" si="61"/>
        <v>0</v>
      </c>
      <c r="N472" s="105">
        <f t="shared" si="62"/>
        <v>0</v>
      </c>
      <c r="O472" s="105">
        <f t="shared" si="63"/>
        <v>0</v>
      </c>
      <c r="P472" s="407">
        <f t="shared" si="64"/>
        <v>0</v>
      </c>
      <c r="Q472" s="9"/>
      <c r="S472" s="40">
        <f t="shared" si="65"/>
        <v>0</v>
      </c>
      <c r="T472" s="40">
        <f t="shared" si="66"/>
        <v>0</v>
      </c>
      <c r="U472" s="40">
        <f t="shared" si="67"/>
        <v>0</v>
      </c>
    </row>
    <row r="473" spans="1:21" x14ac:dyDescent="0.25">
      <c r="A473" s="80">
        <f t="shared" si="58"/>
        <v>458</v>
      </c>
      <c r="B473" s="131">
        <f t="shared" si="59"/>
        <v>0</v>
      </c>
      <c r="C473" s="92"/>
      <c r="D473" s="116"/>
      <c r="E473" s="116"/>
      <c r="F473" s="4"/>
      <c r="G473" s="50"/>
      <c r="H473" s="87"/>
      <c r="I473" s="319"/>
      <c r="J473" s="427"/>
      <c r="K473" s="339" t="str">
        <f t="shared" si="60"/>
        <v xml:space="preserve"> </v>
      </c>
      <c r="L473" s="340"/>
      <c r="M473" s="264">
        <f t="shared" si="61"/>
        <v>0</v>
      </c>
      <c r="N473" s="105">
        <f t="shared" si="62"/>
        <v>0</v>
      </c>
      <c r="O473" s="105">
        <f t="shared" si="63"/>
        <v>0</v>
      </c>
      <c r="P473" s="407">
        <f t="shared" si="64"/>
        <v>0</v>
      </c>
      <c r="Q473" s="9"/>
      <c r="S473" s="40">
        <f t="shared" si="65"/>
        <v>0</v>
      </c>
      <c r="T473" s="40">
        <f t="shared" si="66"/>
        <v>0</v>
      </c>
      <c r="U473" s="40">
        <f t="shared" si="67"/>
        <v>0</v>
      </c>
    </row>
    <row r="474" spans="1:21" x14ac:dyDescent="0.25">
      <c r="A474" s="80">
        <f t="shared" si="58"/>
        <v>459</v>
      </c>
      <c r="B474" s="131">
        <f t="shared" si="59"/>
        <v>0</v>
      </c>
      <c r="C474" s="92"/>
      <c r="D474" s="116"/>
      <c r="E474" s="116"/>
      <c r="F474" s="4"/>
      <c r="G474" s="50"/>
      <c r="H474" s="87"/>
      <c r="I474" s="319"/>
      <c r="J474" s="427"/>
      <c r="K474" s="339" t="str">
        <f t="shared" si="60"/>
        <v xml:space="preserve"> </v>
      </c>
      <c r="L474" s="340"/>
      <c r="M474" s="264">
        <f t="shared" si="61"/>
        <v>0</v>
      </c>
      <c r="N474" s="105">
        <f t="shared" si="62"/>
        <v>0</v>
      </c>
      <c r="O474" s="105">
        <f t="shared" si="63"/>
        <v>0</v>
      </c>
      <c r="P474" s="407">
        <f t="shared" si="64"/>
        <v>0</v>
      </c>
      <c r="Q474" s="9"/>
      <c r="S474" s="40">
        <f t="shared" si="65"/>
        <v>0</v>
      </c>
      <c r="T474" s="40">
        <f t="shared" si="66"/>
        <v>0</v>
      </c>
      <c r="U474" s="40">
        <f t="shared" si="67"/>
        <v>0</v>
      </c>
    </row>
    <row r="475" spans="1:21" x14ac:dyDescent="0.25">
      <c r="A475" s="80">
        <f t="shared" si="58"/>
        <v>460</v>
      </c>
      <c r="B475" s="131">
        <f t="shared" si="59"/>
        <v>0</v>
      </c>
      <c r="C475" s="92"/>
      <c r="D475" s="116"/>
      <c r="E475" s="116"/>
      <c r="F475" s="4"/>
      <c r="G475" s="50"/>
      <c r="H475" s="87"/>
      <c r="I475" s="319"/>
      <c r="J475" s="427"/>
      <c r="K475" s="339" t="str">
        <f t="shared" si="60"/>
        <v xml:space="preserve"> </v>
      </c>
      <c r="L475" s="340"/>
      <c r="M475" s="264">
        <f t="shared" si="61"/>
        <v>0</v>
      </c>
      <c r="N475" s="105">
        <f t="shared" si="62"/>
        <v>0</v>
      </c>
      <c r="O475" s="105">
        <f t="shared" si="63"/>
        <v>0</v>
      </c>
      <c r="P475" s="407">
        <f t="shared" si="64"/>
        <v>0</v>
      </c>
      <c r="Q475" s="9"/>
      <c r="S475" s="40">
        <f t="shared" si="65"/>
        <v>0</v>
      </c>
      <c r="T475" s="40">
        <f t="shared" si="66"/>
        <v>0</v>
      </c>
      <c r="U475" s="40">
        <f t="shared" si="67"/>
        <v>0</v>
      </c>
    </row>
    <row r="476" spans="1:21" x14ac:dyDescent="0.25">
      <c r="A476" s="80">
        <f t="shared" si="58"/>
        <v>461</v>
      </c>
      <c r="B476" s="131">
        <f t="shared" si="59"/>
        <v>0</v>
      </c>
      <c r="C476" s="92"/>
      <c r="D476" s="116"/>
      <c r="E476" s="116"/>
      <c r="F476" s="4"/>
      <c r="G476" s="50"/>
      <c r="H476" s="87"/>
      <c r="I476" s="319"/>
      <c r="J476" s="427"/>
      <c r="K476" s="339" t="str">
        <f t="shared" si="60"/>
        <v xml:space="preserve"> </v>
      </c>
      <c r="L476" s="340"/>
      <c r="M476" s="264">
        <f t="shared" si="61"/>
        <v>0</v>
      </c>
      <c r="N476" s="105">
        <f t="shared" si="62"/>
        <v>0</v>
      </c>
      <c r="O476" s="105">
        <f t="shared" si="63"/>
        <v>0</v>
      </c>
      <c r="P476" s="407">
        <f t="shared" si="64"/>
        <v>0</v>
      </c>
      <c r="Q476" s="9"/>
      <c r="S476" s="40">
        <f t="shared" si="65"/>
        <v>0</v>
      </c>
      <c r="T476" s="40">
        <f t="shared" si="66"/>
        <v>0</v>
      </c>
      <c r="U476" s="40">
        <f t="shared" si="67"/>
        <v>0</v>
      </c>
    </row>
    <row r="477" spans="1:21" x14ac:dyDescent="0.25">
      <c r="A477" s="80">
        <f t="shared" si="58"/>
        <v>462</v>
      </c>
      <c r="B477" s="131">
        <f t="shared" si="59"/>
        <v>0</v>
      </c>
      <c r="C477" s="92"/>
      <c r="D477" s="116"/>
      <c r="E477" s="116"/>
      <c r="F477" s="4"/>
      <c r="G477" s="50"/>
      <c r="H477" s="87"/>
      <c r="I477" s="319"/>
      <c r="J477" s="427"/>
      <c r="K477" s="339" t="str">
        <f t="shared" si="60"/>
        <v xml:space="preserve"> </v>
      </c>
      <c r="L477" s="340"/>
      <c r="M477" s="264">
        <f t="shared" si="61"/>
        <v>0</v>
      </c>
      <c r="N477" s="105">
        <f t="shared" si="62"/>
        <v>0</v>
      </c>
      <c r="O477" s="105">
        <f t="shared" si="63"/>
        <v>0</v>
      </c>
      <c r="P477" s="407">
        <f t="shared" si="64"/>
        <v>0</v>
      </c>
      <c r="Q477" s="9"/>
      <c r="S477" s="40">
        <f t="shared" si="65"/>
        <v>0</v>
      </c>
      <c r="T477" s="40">
        <f t="shared" si="66"/>
        <v>0</v>
      </c>
      <c r="U477" s="40">
        <f t="shared" si="67"/>
        <v>0</v>
      </c>
    </row>
    <row r="478" spans="1:21" x14ac:dyDescent="0.25">
      <c r="A478" s="80">
        <f t="shared" si="58"/>
        <v>463</v>
      </c>
      <c r="B478" s="131">
        <f t="shared" si="59"/>
        <v>0</v>
      </c>
      <c r="C478" s="92"/>
      <c r="D478" s="116"/>
      <c r="E478" s="116"/>
      <c r="F478" s="4"/>
      <c r="G478" s="50"/>
      <c r="H478" s="87"/>
      <c r="I478" s="319"/>
      <c r="J478" s="427"/>
      <c r="K478" s="339" t="str">
        <f t="shared" si="60"/>
        <v xml:space="preserve"> </v>
      </c>
      <c r="L478" s="340"/>
      <c r="M478" s="264">
        <f t="shared" si="61"/>
        <v>0</v>
      </c>
      <c r="N478" s="105">
        <f t="shared" si="62"/>
        <v>0</v>
      </c>
      <c r="O478" s="105">
        <f t="shared" si="63"/>
        <v>0</v>
      </c>
      <c r="P478" s="407">
        <f t="shared" si="64"/>
        <v>0</v>
      </c>
      <c r="Q478" s="9"/>
      <c r="S478" s="40">
        <f t="shared" si="65"/>
        <v>0</v>
      </c>
      <c r="T478" s="40">
        <f t="shared" si="66"/>
        <v>0</v>
      </c>
      <c r="U478" s="40">
        <f t="shared" si="67"/>
        <v>0</v>
      </c>
    </row>
    <row r="479" spans="1:21" x14ac:dyDescent="0.25">
      <c r="A479" s="80">
        <f t="shared" si="58"/>
        <v>464</v>
      </c>
      <c r="B479" s="131">
        <f t="shared" si="59"/>
        <v>0</v>
      </c>
      <c r="C479" s="92"/>
      <c r="D479" s="116"/>
      <c r="E479" s="116"/>
      <c r="F479" s="4"/>
      <c r="G479" s="50"/>
      <c r="H479" s="87"/>
      <c r="I479" s="319"/>
      <c r="J479" s="427"/>
      <c r="K479" s="339" t="str">
        <f t="shared" si="60"/>
        <v xml:space="preserve"> </v>
      </c>
      <c r="L479" s="340"/>
      <c r="M479" s="264">
        <f t="shared" si="61"/>
        <v>0</v>
      </c>
      <c r="N479" s="105">
        <f t="shared" si="62"/>
        <v>0</v>
      </c>
      <c r="O479" s="105">
        <f t="shared" si="63"/>
        <v>0</v>
      </c>
      <c r="P479" s="407">
        <f t="shared" si="64"/>
        <v>0</v>
      </c>
      <c r="Q479" s="9"/>
      <c r="S479" s="40">
        <f t="shared" si="65"/>
        <v>0</v>
      </c>
      <c r="T479" s="40">
        <f t="shared" si="66"/>
        <v>0</v>
      </c>
      <c r="U479" s="40">
        <f t="shared" si="67"/>
        <v>0</v>
      </c>
    </row>
    <row r="480" spans="1:21" x14ac:dyDescent="0.25">
      <c r="A480" s="80">
        <f t="shared" si="58"/>
        <v>465</v>
      </c>
      <c r="B480" s="131">
        <f t="shared" si="59"/>
        <v>0</v>
      </c>
      <c r="C480" s="92"/>
      <c r="D480" s="116"/>
      <c r="E480" s="116"/>
      <c r="F480" s="4"/>
      <c r="G480" s="50"/>
      <c r="H480" s="87"/>
      <c r="I480" s="319"/>
      <c r="J480" s="427"/>
      <c r="K480" s="339" t="str">
        <f t="shared" si="60"/>
        <v xml:space="preserve"> </v>
      </c>
      <c r="L480" s="340"/>
      <c r="M480" s="264">
        <f t="shared" si="61"/>
        <v>0</v>
      </c>
      <c r="N480" s="105">
        <f t="shared" si="62"/>
        <v>0</v>
      </c>
      <c r="O480" s="105">
        <f t="shared" si="63"/>
        <v>0</v>
      </c>
      <c r="P480" s="407">
        <f t="shared" si="64"/>
        <v>0</v>
      </c>
      <c r="Q480" s="9"/>
      <c r="S480" s="40">
        <f t="shared" si="65"/>
        <v>0</v>
      </c>
      <c r="T480" s="40">
        <f t="shared" si="66"/>
        <v>0</v>
      </c>
      <c r="U480" s="40">
        <f t="shared" si="67"/>
        <v>0</v>
      </c>
    </row>
    <row r="481" spans="1:21" x14ac:dyDescent="0.25">
      <c r="A481" s="80">
        <f t="shared" si="58"/>
        <v>466</v>
      </c>
      <c r="B481" s="131">
        <f t="shared" si="59"/>
        <v>0</v>
      </c>
      <c r="C481" s="92"/>
      <c r="D481" s="116"/>
      <c r="E481" s="116"/>
      <c r="F481" s="4"/>
      <c r="G481" s="50"/>
      <c r="H481" s="87"/>
      <c r="I481" s="319"/>
      <c r="J481" s="427"/>
      <c r="K481" s="339" t="str">
        <f t="shared" si="60"/>
        <v xml:space="preserve"> </v>
      </c>
      <c r="L481" s="340"/>
      <c r="M481" s="264">
        <f t="shared" si="61"/>
        <v>0</v>
      </c>
      <c r="N481" s="105">
        <f t="shared" si="62"/>
        <v>0</v>
      </c>
      <c r="O481" s="105">
        <f t="shared" si="63"/>
        <v>0</v>
      </c>
      <c r="P481" s="407">
        <f t="shared" si="64"/>
        <v>0</v>
      </c>
      <c r="Q481" s="9"/>
      <c r="S481" s="40">
        <f t="shared" si="65"/>
        <v>0</v>
      </c>
      <c r="T481" s="40">
        <f t="shared" si="66"/>
        <v>0</v>
      </c>
      <c r="U481" s="40">
        <f t="shared" si="67"/>
        <v>0</v>
      </c>
    </row>
    <row r="482" spans="1:21" x14ac:dyDescent="0.25">
      <c r="A482" s="80">
        <f t="shared" si="58"/>
        <v>467</v>
      </c>
      <c r="B482" s="131">
        <f t="shared" si="59"/>
        <v>0</v>
      </c>
      <c r="C482" s="92"/>
      <c r="D482" s="116"/>
      <c r="E482" s="116"/>
      <c r="F482" s="4"/>
      <c r="G482" s="50"/>
      <c r="H482" s="87"/>
      <c r="I482" s="319"/>
      <c r="J482" s="427"/>
      <c r="K482" s="339" t="str">
        <f t="shared" si="60"/>
        <v xml:space="preserve"> </v>
      </c>
      <c r="L482" s="340"/>
      <c r="M482" s="264">
        <f t="shared" si="61"/>
        <v>0</v>
      </c>
      <c r="N482" s="105">
        <f t="shared" si="62"/>
        <v>0</v>
      </c>
      <c r="O482" s="105">
        <f t="shared" si="63"/>
        <v>0</v>
      </c>
      <c r="P482" s="407">
        <f t="shared" si="64"/>
        <v>0</v>
      </c>
      <c r="Q482" s="9"/>
      <c r="S482" s="40">
        <f t="shared" si="65"/>
        <v>0</v>
      </c>
      <c r="T482" s="40">
        <f t="shared" si="66"/>
        <v>0</v>
      </c>
      <c r="U482" s="40">
        <f t="shared" si="67"/>
        <v>0</v>
      </c>
    </row>
    <row r="483" spans="1:21" x14ac:dyDescent="0.25">
      <c r="A483" s="80">
        <f t="shared" si="58"/>
        <v>468</v>
      </c>
      <c r="B483" s="131">
        <f t="shared" si="59"/>
        <v>0</v>
      </c>
      <c r="C483" s="92"/>
      <c r="D483" s="116"/>
      <c r="E483" s="116"/>
      <c r="F483" s="4"/>
      <c r="G483" s="50"/>
      <c r="H483" s="87"/>
      <c r="I483" s="319"/>
      <c r="J483" s="427"/>
      <c r="K483" s="339" t="str">
        <f t="shared" si="60"/>
        <v xml:space="preserve"> </v>
      </c>
      <c r="L483" s="340"/>
      <c r="M483" s="264">
        <f t="shared" si="61"/>
        <v>0</v>
      </c>
      <c r="N483" s="105">
        <f t="shared" si="62"/>
        <v>0</v>
      </c>
      <c r="O483" s="105">
        <f t="shared" si="63"/>
        <v>0</v>
      </c>
      <c r="P483" s="407">
        <f t="shared" si="64"/>
        <v>0</v>
      </c>
      <c r="Q483" s="9"/>
      <c r="S483" s="40">
        <f t="shared" si="65"/>
        <v>0</v>
      </c>
      <c r="T483" s="40">
        <f t="shared" si="66"/>
        <v>0</v>
      </c>
      <c r="U483" s="40">
        <f t="shared" si="67"/>
        <v>0</v>
      </c>
    </row>
    <row r="484" spans="1:21" x14ac:dyDescent="0.25">
      <c r="A484" s="80">
        <f t="shared" si="58"/>
        <v>469</v>
      </c>
      <c r="B484" s="131">
        <f t="shared" si="59"/>
        <v>0</v>
      </c>
      <c r="C484" s="92"/>
      <c r="D484" s="116"/>
      <c r="E484" s="116"/>
      <c r="F484" s="4"/>
      <c r="G484" s="50"/>
      <c r="H484" s="87"/>
      <c r="I484" s="319"/>
      <c r="J484" s="427"/>
      <c r="K484" s="339" t="str">
        <f t="shared" si="60"/>
        <v xml:space="preserve"> </v>
      </c>
      <c r="L484" s="340"/>
      <c r="M484" s="264">
        <f t="shared" si="61"/>
        <v>0</v>
      </c>
      <c r="N484" s="105">
        <f t="shared" si="62"/>
        <v>0</v>
      </c>
      <c r="O484" s="105">
        <f t="shared" si="63"/>
        <v>0</v>
      </c>
      <c r="P484" s="407">
        <f t="shared" si="64"/>
        <v>0</v>
      </c>
      <c r="Q484" s="9"/>
      <c r="S484" s="40">
        <f t="shared" si="65"/>
        <v>0</v>
      </c>
      <c r="T484" s="40">
        <f t="shared" si="66"/>
        <v>0</v>
      </c>
      <c r="U484" s="40">
        <f t="shared" si="67"/>
        <v>0</v>
      </c>
    </row>
    <row r="485" spans="1:21" x14ac:dyDescent="0.25">
      <c r="A485" s="80">
        <f t="shared" si="58"/>
        <v>470</v>
      </c>
      <c r="B485" s="131">
        <f t="shared" si="59"/>
        <v>0</v>
      </c>
      <c r="C485" s="92"/>
      <c r="D485" s="116"/>
      <c r="E485" s="116"/>
      <c r="F485" s="4"/>
      <c r="G485" s="50"/>
      <c r="H485" s="87"/>
      <c r="I485" s="319"/>
      <c r="J485" s="427"/>
      <c r="K485" s="339" t="str">
        <f t="shared" si="60"/>
        <v xml:space="preserve"> </v>
      </c>
      <c r="L485" s="340"/>
      <c r="M485" s="264">
        <f t="shared" si="61"/>
        <v>0</v>
      </c>
      <c r="N485" s="105">
        <f t="shared" si="62"/>
        <v>0</v>
      </c>
      <c r="O485" s="105">
        <f t="shared" si="63"/>
        <v>0</v>
      </c>
      <c r="P485" s="407">
        <f t="shared" si="64"/>
        <v>0</v>
      </c>
      <c r="Q485" s="9"/>
      <c r="S485" s="40">
        <f t="shared" si="65"/>
        <v>0</v>
      </c>
      <c r="T485" s="40">
        <f t="shared" si="66"/>
        <v>0</v>
      </c>
      <c r="U485" s="40">
        <f t="shared" si="67"/>
        <v>0</v>
      </c>
    </row>
    <row r="486" spans="1:21" x14ac:dyDescent="0.25">
      <c r="A486" s="80">
        <f t="shared" si="58"/>
        <v>471</v>
      </c>
      <c r="B486" s="131">
        <f t="shared" si="59"/>
        <v>0</v>
      </c>
      <c r="C486" s="92"/>
      <c r="D486" s="116"/>
      <c r="E486" s="116"/>
      <c r="F486" s="4"/>
      <c r="G486" s="50"/>
      <c r="H486" s="87"/>
      <c r="I486" s="319"/>
      <c r="J486" s="427"/>
      <c r="K486" s="339" t="str">
        <f t="shared" si="60"/>
        <v xml:space="preserve"> </v>
      </c>
      <c r="L486" s="340"/>
      <c r="M486" s="264">
        <f t="shared" si="61"/>
        <v>0</v>
      </c>
      <c r="N486" s="105">
        <f t="shared" si="62"/>
        <v>0</v>
      </c>
      <c r="O486" s="105">
        <f t="shared" si="63"/>
        <v>0</v>
      </c>
      <c r="P486" s="407">
        <f t="shared" si="64"/>
        <v>0</v>
      </c>
      <c r="Q486" s="9"/>
      <c r="S486" s="40">
        <f t="shared" si="65"/>
        <v>0</v>
      </c>
      <c r="T486" s="40">
        <f t="shared" si="66"/>
        <v>0</v>
      </c>
      <c r="U486" s="40">
        <f t="shared" si="67"/>
        <v>0</v>
      </c>
    </row>
    <row r="487" spans="1:21" x14ac:dyDescent="0.25">
      <c r="A487" s="80">
        <f t="shared" si="58"/>
        <v>472</v>
      </c>
      <c r="B487" s="131">
        <f t="shared" si="59"/>
        <v>0</v>
      </c>
      <c r="C487" s="92"/>
      <c r="D487" s="116"/>
      <c r="E487" s="116"/>
      <c r="F487" s="4"/>
      <c r="G487" s="50"/>
      <c r="H487" s="87"/>
      <c r="I487" s="319"/>
      <c r="J487" s="427"/>
      <c r="K487" s="339" t="str">
        <f t="shared" si="60"/>
        <v xml:space="preserve"> </v>
      </c>
      <c r="L487" s="340"/>
      <c r="M487" s="264">
        <f t="shared" si="61"/>
        <v>0</v>
      </c>
      <c r="N487" s="105">
        <f t="shared" si="62"/>
        <v>0</v>
      </c>
      <c r="O487" s="105">
        <f t="shared" si="63"/>
        <v>0</v>
      </c>
      <c r="P487" s="407">
        <f t="shared" si="64"/>
        <v>0</v>
      </c>
      <c r="Q487" s="9"/>
      <c r="S487" s="40">
        <f t="shared" si="65"/>
        <v>0</v>
      </c>
      <c r="T487" s="40">
        <f t="shared" si="66"/>
        <v>0</v>
      </c>
      <c r="U487" s="40">
        <f t="shared" si="67"/>
        <v>0</v>
      </c>
    </row>
    <row r="488" spans="1:21" x14ac:dyDescent="0.25">
      <c r="A488" s="80">
        <f t="shared" si="58"/>
        <v>473</v>
      </c>
      <c r="B488" s="131">
        <f t="shared" si="59"/>
        <v>0</v>
      </c>
      <c r="C488" s="92"/>
      <c r="D488" s="116"/>
      <c r="E488" s="116"/>
      <c r="F488" s="4"/>
      <c r="G488" s="50"/>
      <c r="H488" s="87"/>
      <c r="I488" s="319"/>
      <c r="J488" s="427"/>
      <c r="K488" s="339" t="str">
        <f t="shared" si="60"/>
        <v xml:space="preserve"> </v>
      </c>
      <c r="L488" s="340"/>
      <c r="M488" s="264">
        <f t="shared" si="61"/>
        <v>0</v>
      </c>
      <c r="N488" s="105">
        <f t="shared" si="62"/>
        <v>0</v>
      </c>
      <c r="O488" s="105">
        <f t="shared" si="63"/>
        <v>0</v>
      </c>
      <c r="P488" s="407">
        <f t="shared" si="64"/>
        <v>0</v>
      </c>
      <c r="Q488" s="9"/>
      <c r="S488" s="40">
        <f t="shared" si="65"/>
        <v>0</v>
      </c>
      <c r="T488" s="40">
        <f t="shared" si="66"/>
        <v>0</v>
      </c>
      <c r="U488" s="40">
        <f t="shared" si="67"/>
        <v>0</v>
      </c>
    </row>
    <row r="489" spans="1:21" x14ac:dyDescent="0.25">
      <c r="A489" s="80">
        <f t="shared" si="58"/>
        <v>474</v>
      </c>
      <c r="B489" s="131">
        <f t="shared" si="59"/>
        <v>0</v>
      </c>
      <c r="C489" s="92"/>
      <c r="D489" s="116"/>
      <c r="E489" s="116"/>
      <c r="F489" s="4"/>
      <c r="G489" s="50"/>
      <c r="H489" s="87"/>
      <c r="I489" s="319"/>
      <c r="J489" s="427"/>
      <c r="K489" s="339" t="str">
        <f t="shared" si="60"/>
        <v xml:space="preserve"> </v>
      </c>
      <c r="L489" s="340"/>
      <c r="M489" s="264">
        <f t="shared" si="61"/>
        <v>0</v>
      </c>
      <c r="N489" s="105">
        <f t="shared" si="62"/>
        <v>0</v>
      </c>
      <c r="O489" s="105">
        <f t="shared" si="63"/>
        <v>0</v>
      </c>
      <c r="P489" s="407">
        <f t="shared" si="64"/>
        <v>0</v>
      </c>
      <c r="Q489" s="9"/>
      <c r="S489" s="40">
        <f t="shared" si="65"/>
        <v>0</v>
      </c>
      <c r="T489" s="40">
        <f t="shared" si="66"/>
        <v>0</v>
      </c>
      <c r="U489" s="40">
        <f t="shared" si="67"/>
        <v>0</v>
      </c>
    </row>
    <row r="490" spans="1:21" x14ac:dyDescent="0.25">
      <c r="A490" s="80">
        <f t="shared" si="58"/>
        <v>475</v>
      </c>
      <c r="B490" s="131">
        <f t="shared" si="59"/>
        <v>0</v>
      </c>
      <c r="C490" s="92"/>
      <c r="D490" s="116"/>
      <c r="E490" s="116"/>
      <c r="F490" s="4"/>
      <c r="G490" s="50"/>
      <c r="H490" s="87"/>
      <c r="I490" s="319"/>
      <c r="J490" s="427"/>
      <c r="K490" s="339" t="str">
        <f t="shared" si="60"/>
        <v xml:space="preserve"> </v>
      </c>
      <c r="L490" s="340"/>
      <c r="M490" s="264">
        <f t="shared" si="61"/>
        <v>0</v>
      </c>
      <c r="N490" s="105">
        <f t="shared" si="62"/>
        <v>0</v>
      </c>
      <c r="O490" s="105">
        <f t="shared" si="63"/>
        <v>0</v>
      </c>
      <c r="P490" s="407">
        <f t="shared" si="64"/>
        <v>0</v>
      </c>
      <c r="Q490" s="9"/>
      <c r="S490" s="40">
        <f t="shared" si="65"/>
        <v>0</v>
      </c>
      <c r="T490" s="40">
        <f t="shared" si="66"/>
        <v>0</v>
      </c>
      <c r="U490" s="40">
        <f t="shared" si="67"/>
        <v>0</v>
      </c>
    </row>
    <row r="491" spans="1:21" x14ac:dyDescent="0.25">
      <c r="A491" s="80">
        <f t="shared" si="58"/>
        <v>476</v>
      </c>
      <c r="B491" s="131">
        <f t="shared" si="59"/>
        <v>0</v>
      </c>
      <c r="C491" s="92"/>
      <c r="D491" s="116"/>
      <c r="E491" s="116"/>
      <c r="F491" s="4"/>
      <c r="G491" s="50"/>
      <c r="H491" s="87"/>
      <c r="I491" s="319"/>
      <c r="J491" s="427"/>
      <c r="K491" s="339" t="str">
        <f t="shared" si="60"/>
        <v xml:space="preserve"> </v>
      </c>
      <c r="L491" s="340"/>
      <c r="M491" s="264">
        <f t="shared" si="61"/>
        <v>0</v>
      </c>
      <c r="N491" s="105">
        <f t="shared" si="62"/>
        <v>0</v>
      </c>
      <c r="O491" s="105">
        <f t="shared" si="63"/>
        <v>0</v>
      </c>
      <c r="P491" s="407">
        <f t="shared" si="64"/>
        <v>0</v>
      </c>
      <c r="Q491" s="9"/>
      <c r="S491" s="40">
        <f t="shared" si="65"/>
        <v>0</v>
      </c>
      <c r="T491" s="40">
        <f t="shared" si="66"/>
        <v>0</v>
      </c>
      <c r="U491" s="40">
        <f t="shared" si="67"/>
        <v>0</v>
      </c>
    </row>
    <row r="492" spans="1:21" x14ac:dyDescent="0.25">
      <c r="A492" s="80">
        <f t="shared" si="58"/>
        <v>477</v>
      </c>
      <c r="B492" s="131">
        <f t="shared" si="59"/>
        <v>0</v>
      </c>
      <c r="C492" s="92"/>
      <c r="D492" s="116"/>
      <c r="E492" s="116"/>
      <c r="F492" s="4"/>
      <c r="G492" s="50"/>
      <c r="H492" s="87"/>
      <c r="I492" s="319"/>
      <c r="J492" s="427"/>
      <c r="K492" s="339" t="str">
        <f t="shared" si="60"/>
        <v xml:space="preserve"> </v>
      </c>
      <c r="L492" s="340"/>
      <c r="M492" s="264">
        <f t="shared" si="61"/>
        <v>0</v>
      </c>
      <c r="N492" s="105">
        <f t="shared" si="62"/>
        <v>0</v>
      </c>
      <c r="O492" s="105">
        <f t="shared" si="63"/>
        <v>0</v>
      </c>
      <c r="P492" s="407">
        <f t="shared" si="64"/>
        <v>0</v>
      </c>
      <c r="Q492" s="9"/>
      <c r="S492" s="40">
        <f t="shared" si="65"/>
        <v>0</v>
      </c>
      <c r="T492" s="40">
        <f t="shared" si="66"/>
        <v>0</v>
      </c>
      <c r="U492" s="40">
        <f t="shared" si="67"/>
        <v>0</v>
      </c>
    </row>
    <row r="493" spans="1:21" x14ac:dyDescent="0.25">
      <c r="A493" s="80">
        <f t="shared" si="58"/>
        <v>478</v>
      </c>
      <c r="B493" s="131">
        <f t="shared" si="59"/>
        <v>0</v>
      </c>
      <c r="C493" s="92"/>
      <c r="D493" s="116"/>
      <c r="E493" s="116"/>
      <c r="F493" s="4"/>
      <c r="G493" s="50"/>
      <c r="H493" s="87"/>
      <c r="I493" s="319"/>
      <c r="J493" s="427"/>
      <c r="K493" s="339" t="str">
        <f t="shared" si="60"/>
        <v xml:space="preserve"> </v>
      </c>
      <c r="L493" s="340"/>
      <c r="M493" s="264">
        <f t="shared" si="61"/>
        <v>0</v>
      </c>
      <c r="N493" s="105">
        <f t="shared" si="62"/>
        <v>0</v>
      </c>
      <c r="O493" s="105">
        <f t="shared" si="63"/>
        <v>0</v>
      </c>
      <c r="P493" s="407">
        <f t="shared" si="64"/>
        <v>0</v>
      </c>
      <c r="Q493" s="9"/>
      <c r="S493" s="40">
        <f t="shared" si="65"/>
        <v>0</v>
      </c>
      <c r="T493" s="40">
        <f t="shared" si="66"/>
        <v>0</v>
      </c>
      <c r="U493" s="40">
        <f t="shared" si="67"/>
        <v>0</v>
      </c>
    </row>
    <row r="494" spans="1:21" x14ac:dyDescent="0.25">
      <c r="A494" s="80">
        <f t="shared" si="58"/>
        <v>479</v>
      </c>
      <c r="B494" s="131">
        <f t="shared" si="59"/>
        <v>0</v>
      </c>
      <c r="C494" s="92"/>
      <c r="D494" s="116"/>
      <c r="E494" s="116"/>
      <c r="F494" s="4"/>
      <c r="G494" s="50"/>
      <c r="H494" s="87"/>
      <c r="I494" s="319"/>
      <c r="J494" s="427"/>
      <c r="K494" s="339" t="str">
        <f t="shared" si="60"/>
        <v xml:space="preserve"> </v>
      </c>
      <c r="L494" s="340"/>
      <c r="M494" s="264">
        <f t="shared" si="61"/>
        <v>0</v>
      </c>
      <c r="N494" s="105">
        <f t="shared" si="62"/>
        <v>0</v>
      </c>
      <c r="O494" s="105">
        <f t="shared" si="63"/>
        <v>0</v>
      </c>
      <c r="P494" s="407">
        <f t="shared" si="64"/>
        <v>0</v>
      </c>
      <c r="Q494" s="9"/>
      <c r="S494" s="40">
        <f t="shared" si="65"/>
        <v>0</v>
      </c>
      <c r="T494" s="40">
        <f t="shared" si="66"/>
        <v>0</v>
      </c>
      <c r="U494" s="40">
        <f t="shared" si="67"/>
        <v>0</v>
      </c>
    </row>
    <row r="495" spans="1:21" x14ac:dyDescent="0.25">
      <c r="A495" s="80">
        <f t="shared" si="58"/>
        <v>480</v>
      </c>
      <c r="B495" s="131">
        <f t="shared" si="59"/>
        <v>0</v>
      </c>
      <c r="C495" s="92"/>
      <c r="D495" s="116"/>
      <c r="E495" s="116"/>
      <c r="F495" s="4"/>
      <c r="G495" s="50"/>
      <c r="H495" s="87"/>
      <c r="I495" s="319"/>
      <c r="J495" s="427"/>
      <c r="K495" s="339" t="str">
        <f t="shared" si="60"/>
        <v xml:space="preserve"> </v>
      </c>
      <c r="L495" s="340"/>
      <c r="M495" s="264">
        <f t="shared" si="61"/>
        <v>0</v>
      </c>
      <c r="N495" s="105">
        <f t="shared" si="62"/>
        <v>0</v>
      </c>
      <c r="O495" s="105">
        <f t="shared" si="63"/>
        <v>0</v>
      </c>
      <c r="P495" s="407">
        <f t="shared" si="64"/>
        <v>0</v>
      </c>
      <c r="Q495" s="9"/>
      <c r="S495" s="40">
        <f t="shared" si="65"/>
        <v>0</v>
      </c>
      <c r="T495" s="40">
        <f t="shared" si="66"/>
        <v>0</v>
      </c>
      <c r="U495" s="40">
        <f t="shared" si="67"/>
        <v>0</v>
      </c>
    </row>
    <row r="496" spans="1:21" x14ac:dyDescent="0.25">
      <c r="A496" s="80">
        <f t="shared" si="58"/>
        <v>481</v>
      </c>
      <c r="B496" s="131">
        <f t="shared" si="59"/>
        <v>0</v>
      </c>
      <c r="C496" s="92"/>
      <c r="D496" s="116"/>
      <c r="E496" s="116"/>
      <c r="F496" s="4"/>
      <c r="G496" s="50"/>
      <c r="H496" s="87"/>
      <c r="I496" s="319"/>
      <c r="J496" s="427"/>
      <c r="K496" s="339" t="str">
        <f t="shared" si="60"/>
        <v xml:space="preserve"> </v>
      </c>
      <c r="L496" s="340"/>
      <c r="M496" s="264">
        <f t="shared" si="61"/>
        <v>0</v>
      </c>
      <c r="N496" s="105">
        <f t="shared" si="62"/>
        <v>0</v>
      </c>
      <c r="O496" s="105">
        <f t="shared" si="63"/>
        <v>0</v>
      </c>
      <c r="P496" s="407">
        <f t="shared" si="64"/>
        <v>0</v>
      </c>
      <c r="Q496" s="9"/>
      <c r="S496" s="40">
        <f t="shared" si="65"/>
        <v>0</v>
      </c>
      <c r="T496" s="40">
        <f t="shared" si="66"/>
        <v>0</v>
      </c>
      <c r="U496" s="40">
        <f t="shared" si="67"/>
        <v>0</v>
      </c>
    </row>
    <row r="497" spans="1:21" x14ac:dyDescent="0.25">
      <c r="A497" s="80">
        <f t="shared" si="58"/>
        <v>482</v>
      </c>
      <c r="B497" s="131">
        <f t="shared" si="59"/>
        <v>0</v>
      </c>
      <c r="C497" s="92"/>
      <c r="D497" s="116"/>
      <c r="E497" s="116"/>
      <c r="F497" s="4"/>
      <c r="G497" s="50"/>
      <c r="H497" s="87"/>
      <c r="I497" s="319"/>
      <c r="J497" s="427"/>
      <c r="K497" s="339" t="str">
        <f t="shared" si="60"/>
        <v xml:space="preserve"> </v>
      </c>
      <c r="L497" s="340"/>
      <c r="M497" s="264">
        <f t="shared" si="61"/>
        <v>0</v>
      </c>
      <c r="N497" s="105">
        <f t="shared" si="62"/>
        <v>0</v>
      </c>
      <c r="O497" s="105">
        <f t="shared" si="63"/>
        <v>0</v>
      </c>
      <c r="P497" s="407">
        <f t="shared" si="64"/>
        <v>0</v>
      </c>
      <c r="Q497" s="9"/>
      <c r="S497" s="40">
        <f t="shared" si="65"/>
        <v>0</v>
      </c>
      <c r="T497" s="40">
        <f t="shared" si="66"/>
        <v>0</v>
      </c>
      <c r="U497" s="40">
        <f t="shared" si="67"/>
        <v>0</v>
      </c>
    </row>
    <row r="498" spans="1:21" x14ac:dyDescent="0.25">
      <c r="A498" s="80">
        <f t="shared" si="58"/>
        <v>483</v>
      </c>
      <c r="B498" s="131">
        <f t="shared" si="59"/>
        <v>0</v>
      </c>
      <c r="C498" s="92"/>
      <c r="D498" s="116"/>
      <c r="E498" s="116"/>
      <c r="F498" s="4"/>
      <c r="G498" s="50"/>
      <c r="H498" s="87"/>
      <c r="I498" s="319"/>
      <c r="J498" s="427"/>
      <c r="K498" s="339" t="str">
        <f t="shared" si="60"/>
        <v xml:space="preserve"> </v>
      </c>
      <c r="L498" s="340"/>
      <c r="M498" s="264">
        <f t="shared" si="61"/>
        <v>0</v>
      </c>
      <c r="N498" s="105">
        <f t="shared" si="62"/>
        <v>0</v>
      </c>
      <c r="O498" s="105">
        <f t="shared" si="63"/>
        <v>0</v>
      </c>
      <c r="P498" s="407">
        <f t="shared" si="64"/>
        <v>0</v>
      </c>
      <c r="Q498" s="9"/>
      <c r="S498" s="40">
        <f t="shared" si="65"/>
        <v>0</v>
      </c>
      <c r="T498" s="40">
        <f t="shared" si="66"/>
        <v>0</v>
      </c>
      <c r="U498" s="40">
        <f t="shared" si="67"/>
        <v>0</v>
      </c>
    </row>
    <row r="499" spans="1:21" x14ac:dyDescent="0.25">
      <c r="A499" s="80">
        <f t="shared" si="58"/>
        <v>484</v>
      </c>
      <c r="B499" s="131">
        <f t="shared" si="59"/>
        <v>0</v>
      </c>
      <c r="C499" s="92"/>
      <c r="D499" s="116"/>
      <c r="E499" s="116"/>
      <c r="F499" s="4"/>
      <c r="G499" s="50"/>
      <c r="H499" s="87"/>
      <c r="I499" s="319"/>
      <c r="J499" s="427"/>
      <c r="K499" s="339" t="str">
        <f t="shared" si="60"/>
        <v xml:space="preserve"> </v>
      </c>
      <c r="L499" s="340"/>
      <c r="M499" s="264">
        <f t="shared" si="61"/>
        <v>0</v>
      </c>
      <c r="N499" s="105">
        <f t="shared" si="62"/>
        <v>0</v>
      </c>
      <c r="O499" s="105">
        <f t="shared" si="63"/>
        <v>0</v>
      </c>
      <c r="P499" s="407">
        <f t="shared" si="64"/>
        <v>0</v>
      </c>
      <c r="Q499" s="9"/>
      <c r="S499" s="40">
        <f t="shared" si="65"/>
        <v>0</v>
      </c>
      <c r="T499" s="40">
        <f t="shared" si="66"/>
        <v>0</v>
      </c>
      <c r="U499" s="40">
        <f t="shared" si="67"/>
        <v>0</v>
      </c>
    </row>
    <row r="500" spans="1:21" x14ac:dyDescent="0.25">
      <c r="A500" s="80">
        <f t="shared" si="58"/>
        <v>485</v>
      </c>
      <c r="B500" s="131">
        <f t="shared" si="59"/>
        <v>0</v>
      </c>
      <c r="C500" s="92"/>
      <c r="D500" s="116"/>
      <c r="E500" s="116"/>
      <c r="F500" s="4"/>
      <c r="G500" s="50"/>
      <c r="H500" s="87"/>
      <c r="I500" s="319"/>
      <c r="J500" s="427"/>
      <c r="K500" s="339" t="str">
        <f t="shared" si="60"/>
        <v xml:space="preserve"> </v>
      </c>
      <c r="L500" s="340"/>
      <c r="M500" s="264">
        <f t="shared" si="61"/>
        <v>0</v>
      </c>
      <c r="N500" s="105">
        <f t="shared" si="62"/>
        <v>0</v>
      </c>
      <c r="O500" s="105">
        <f t="shared" si="63"/>
        <v>0</v>
      </c>
      <c r="P500" s="407">
        <f t="shared" si="64"/>
        <v>0</v>
      </c>
      <c r="Q500" s="9"/>
      <c r="S500" s="40">
        <f t="shared" si="65"/>
        <v>0</v>
      </c>
      <c r="T500" s="40">
        <f t="shared" si="66"/>
        <v>0</v>
      </c>
      <c r="U500" s="40">
        <f t="shared" si="67"/>
        <v>0</v>
      </c>
    </row>
    <row r="501" spans="1:21" x14ac:dyDescent="0.25">
      <c r="A501" s="80">
        <f t="shared" si="58"/>
        <v>486</v>
      </c>
      <c r="B501" s="131">
        <f t="shared" si="59"/>
        <v>0</v>
      </c>
      <c r="C501" s="92"/>
      <c r="D501" s="116"/>
      <c r="E501" s="116"/>
      <c r="F501" s="4"/>
      <c r="G501" s="50"/>
      <c r="H501" s="87"/>
      <c r="I501" s="319"/>
      <c r="J501" s="427"/>
      <c r="K501" s="339" t="str">
        <f t="shared" si="60"/>
        <v xml:space="preserve"> </v>
      </c>
      <c r="L501" s="340"/>
      <c r="M501" s="264">
        <f t="shared" si="61"/>
        <v>0</v>
      </c>
      <c r="N501" s="105">
        <f t="shared" si="62"/>
        <v>0</v>
      </c>
      <c r="O501" s="105">
        <f t="shared" si="63"/>
        <v>0</v>
      </c>
      <c r="P501" s="407">
        <f t="shared" si="64"/>
        <v>0</v>
      </c>
      <c r="Q501" s="9"/>
      <c r="S501" s="40">
        <f t="shared" si="65"/>
        <v>0</v>
      </c>
      <c r="T501" s="40">
        <f t="shared" si="66"/>
        <v>0</v>
      </c>
      <c r="U501" s="40">
        <f t="shared" si="67"/>
        <v>0</v>
      </c>
    </row>
    <row r="502" spans="1:21" x14ac:dyDescent="0.25">
      <c r="A502" s="80">
        <f t="shared" si="58"/>
        <v>487</v>
      </c>
      <c r="B502" s="131">
        <f t="shared" si="59"/>
        <v>0</v>
      </c>
      <c r="C502" s="92"/>
      <c r="D502" s="116"/>
      <c r="E502" s="116"/>
      <c r="F502" s="4"/>
      <c r="G502" s="50"/>
      <c r="H502" s="87"/>
      <c r="I502" s="319"/>
      <c r="J502" s="427"/>
      <c r="K502" s="339" t="str">
        <f t="shared" si="60"/>
        <v xml:space="preserve"> </v>
      </c>
      <c r="L502" s="340"/>
      <c r="M502" s="264">
        <f t="shared" si="61"/>
        <v>0</v>
      </c>
      <c r="N502" s="105">
        <f t="shared" si="62"/>
        <v>0</v>
      </c>
      <c r="O502" s="105">
        <f t="shared" si="63"/>
        <v>0</v>
      </c>
      <c r="P502" s="407">
        <f t="shared" si="64"/>
        <v>0</v>
      </c>
      <c r="Q502" s="9"/>
      <c r="S502" s="40">
        <f t="shared" si="65"/>
        <v>0</v>
      </c>
      <c r="T502" s="40">
        <f t="shared" si="66"/>
        <v>0</v>
      </c>
      <c r="U502" s="40">
        <f t="shared" si="67"/>
        <v>0</v>
      </c>
    </row>
    <row r="503" spans="1:21" x14ac:dyDescent="0.25">
      <c r="A503" s="80">
        <f t="shared" si="58"/>
        <v>488</v>
      </c>
      <c r="B503" s="131">
        <f t="shared" si="59"/>
        <v>0</v>
      </c>
      <c r="C503" s="92"/>
      <c r="D503" s="116"/>
      <c r="E503" s="116"/>
      <c r="F503" s="4"/>
      <c r="G503" s="50"/>
      <c r="H503" s="87"/>
      <c r="I503" s="319"/>
      <c r="J503" s="427"/>
      <c r="K503" s="339" t="str">
        <f t="shared" si="60"/>
        <v xml:space="preserve"> </v>
      </c>
      <c r="L503" s="340"/>
      <c r="M503" s="264">
        <f t="shared" si="61"/>
        <v>0</v>
      </c>
      <c r="N503" s="105">
        <f t="shared" si="62"/>
        <v>0</v>
      </c>
      <c r="O503" s="105">
        <f t="shared" si="63"/>
        <v>0</v>
      </c>
      <c r="P503" s="407">
        <f t="shared" si="64"/>
        <v>0</v>
      </c>
      <c r="Q503" s="9"/>
      <c r="S503" s="40">
        <f t="shared" si="65"/>
        <v>0</v>
      </c>
      <c r="T503" s="40">
        <f t="shared" si="66"/>
        <v>0</v>
      </c>
      <c r="U503" s="40">
        <f t="shared" si="67"/>
        <v>0</v>
      </c>
    </row>
    <row r="504" spans="1:21" x14ac:dyDescent="0.25">
      <c r="A504" s="80">
        <f t="shared" si="58"/>
        <v>489</v>
      </c>
      <c r="B504" s="131">
        <f t="shared" si="59"/>
        <v>0</v>
      </c>
      <c r="C504" s="92"/>
      <c r="D504" s="116"/>
      <c r="E504" s="116"/>
      <c r="F504" s="4"/>
      <c r="G504" s="50"/>
      <c r="H504" s="87"/>
      <c r="I504" s="319"/>
      <c r="J504" s="427"/>
      <c r="K504" s="339" t="str">
        <f t="shared" si="60"/>
        <v xml:space="preserve"> </v>
      </c>
      <c r="L504" s="340"/>
      <c r="M504" s="264">
        <f t="shared" si="61"/>
        <v>0</v>
      </c>
      <c r="N504" s="105">
        <f t="shared" si="62"/>
        <v>0</v>
      </c>
      <c r="O504" s="105">
        <f t="shared" si="63"/>
        <v>0</v>
      </c>
      <c r="P504" s="407">
        <f t="shared" si="64"/>
        <v>0</v>
      </c>
      <c r="Q504" s="9"/>
      <c r="S504" s="40">
        <f t="shared" si="65"/>
        <v>0</v>
      </c>
      <c r="T504" s="40">
        <f t="shared" si="66"/>
        <v>0</v>
      </c>
      <c r="U504" s="40">
        <f t="shared" si="67"/>
        <v>0</v>
      </c>
    </row>
    <row r="505" spans="1:21" x14ac:dyDescent="0.25">
      <c r="A505" s="80">
        <f t="shared" si="58"/>
        <v>490</v>
      </c>
      <c r="B505" s="131">
        <f t="shared" si="59"/>
        <v>0</v>
      </c>
      <c r="C505" s="92"/>
      <c r="D505" s="116"/>
      <c r="E505" s="116"/>
      <c r="F505" s="4"/>
      <c r="G505" s="50"/>
      <c r="H505" s="87"/>
      <c r="I505" s="319"/>
      <c r="J505" s="427"/>
      <c r="K505" s="339" t="str">
        <f t="shared" si="60"/>
        <v xml:space="preserve"> </v>
      </c>
      <c r="L505" s="340"/>
      <c r="M505" s="264">
        <f t="shared" si="61"/>
        <v>0</v>
      </c>
      <c r="N505" s="105">
        <f t="shared" si="62"/>
        <v>0</v>
      </c>
      <c r="O505" s="105">
        <f t="shared" si="63"/>
        <v>0</v>
      </c>
      <c r="P505" s="407">
        <f t="shared" si="64"/>
        <v>0</v>
      </c>
      <c r="Q505" s="9"/>
      <c r="S505" s="40">
        <f t="shared" si="65"/>
        <v>0</v>
      </c>
      <c r="T505" s="40">
        <f t="shared" si="66"/>
        <v>0</v>
      </c>
      <c r="U505" s="40">
        <f t="shared" si="67"/>
        <v>0</v>
      </c>
    </row>
    <row r="506" spans="1:21" x14ac:dyDescent="0.25">
      <c r="A506" s="80">
        <f t="shared" si="58"/>
        <v>491</v>
      </c>
      <c r="B506" s="131">
        <f t="shared" si="59"/>
        <v>0</v>
      </c>
      <c r="C506" s="92"/>
      <c r="D506" s="116"/>
      <c r="E506" s="116"/>
      <c r="F506" s="4"/>
      <c r="G506" s="50"/>
      <c r="H506" s="87"/>
      <c r="I506" s="319"/>
      <c r="J506" s="427"/>
      <c r="K506" s="339" t="str">
        <f t="shared" si="60"/>
        <v xml:space="preserve"> </v>
      </c>
      <c r="L506" s="340"/>
      <c r="M506" s="264">
        <f t="shared" si="61"/>
        <v>0</v>
      </c>
      <c r="N506" s="105">
        <f t="shared" si="62"/>
        <v>0</v>
      </c>
      <c r="O506" s="105">
        <f t="shared" si="63"/>
        <v>0</v>
      </c>
      <c r="P506" s="407">
        <f t="shared" si="64"/>
        <v>0</v>
      </c>
      <c r="Q506" s="9"/>
      <c r="S506" s="40">
        <f t="shared" si="65"/>
        <v>0</v>
      </c>
      <c r="T506" s="40">
        <f t="shared" si="66"/>
        <v>0</v>
      </c>
      <c r="U506" s="40">
        <f t="shared" si="67"/>
        <v>0</v>
      </c>
    </row>
    <row r="507" spans="1:21" x14ac:dyDescent="0.25">
      <c r="A507" s="80">
        <f t="shared" si="58"/>
        <v>492</v>
      </c>
      <c r="B507" s="131">
        <f t="shared" si="59"/>
        <v>0</v>
      </c>
      <c r="C507" s="92"/>
      <c r="D507" s="116"/>
      <c r="E507" s="116"/>
      <c r="F507" s="4"/>
      <c r="G507" s="50"/>
      <c r="H507" s="87"/>
      <c r="I507" s="319"/>
      <c r="J507" s="427"/>
      <c r="K507" s="339" t="str">
        <f t="shared" si="60"/>
        <v xml:space="preserve"> </v>
      </c>
      <c r="L507" s="340"/>
      <c r="M507" s="264">
        <f t="shared" si="61"/>
        <v>0</v>
      </c>
      <c r="N507" s="105">
        <f t="shared" si="62"/>
        <v>0</v>
      </c>
      <c r="O507" s="105">
        <f t="shared" si="63"/>
        <v>0</v>
      </c>
      <c r="P507" s="407">
        <f t="shared" si="64"/>
        <v>0</v>
      </c>
      <c r="Q507" s="9"/>
      <c r="S507" s="40">
        <f t="shared" si="65"/>
        <v>0</v>
      </c>
      <c r="T507" s="40">
        <f t="shared" si="66"/>
        <v>0</v>
      </c>
      <c r="U507" s="40">
        <f t="shared" si="67"/>
        <v>0</v>
      </c>
    </row>
    <row r="508" spans="1:21" x14ac:dyDescent="0.25">
      <c r="A508" s="80">
        <f t="shared" si="58"/>
        <v>493</v>
      </c>
      <c r="B508" s="131">
        <f t="shared" si="49"/>
        <v>0</v>
      </c>
      <c r="C508" s="92"/>
      <c r="D508" s="116"/>
      <c r="E508" s="116"/>
      <c r="F508" s="4"/>
      <c r="G508" s="50"/>
      <c r="H508" s="87"/>
      <c r="I508" s="319"/>
      <c r="J508" s="427"/>
      <c r="K508" s="339" t="str">
        <f t="shared" si="50"/>
        <v xml:space="preserve"> </v>
      </c>
      <c r="L508" s="340"/>
      <c r="M508" s="264">
        <f t="shared" si="51"/>
        <v>0</v>
      </c>
      <c r="N508" s="105">
        <f t="shared" si="52"/>
        <v>0</v>
      </c>
      <c r="O508" s="105">
        <f t="shared" si="53"/>
        <v>0</v>
      </c>
      <c r="P508" s="407">
        <f t="shared" si="54"/>
        <v>0</v>
      </c>
      <c r="Q508" s="9"/>
      <c r="S508" s="40">
        <f t="shared" si="55"/>
        <v>0</v>
      </c>
      <c r="T508" s="40">
        <f t="shared" si="56"/>
        <v>0</v>
      </c>
      <c r="U508" s="40">
        <f t="shared" si="57"/>
        <v>0</v>
      </c>
    </row>
    <row r="509" spans="1:21" x14ac:dyDescent="0.25">
      <c r="A509" s="80">
        <f t="shared" si="58"/>
        <v>494</v>
      </c>
      <c r="B509" s="131">
        <f t="shared" si="49"/>
        <v>0</v>
      </c>
      <c r="C509" s="92"/>
      <c r="D509" s="116"/>
      <c r="E509" s="116"/>
      <c r="F509" s="4"/>
      <c r="G509" s="50"/>
      <c r="H509" s="87"/>
      <c r="I509" s="319"/>
      <c r="J509" s="427"/>
      <c r="K509" s="339" t="str">
        <f t="shared" si="50"/>
        <v xml:space="preserve"> </v>
      </c>
      <c r="L509" s="340"/>
      <c r="M509" s="264">
        <f t="shared" si="51"/>
        <v>0</v>
      </c>
      <c r="N509" s="105">
        <f t="shared" si="52"/>
        <v>0</v>
      </c>
      <c r="O509" s="105">
        <f t="shared" si="53"/>
        <v>0</v>
      </c>
      <c r="P509" s="407">
        <f t="shared" si="54"/>
        <v>0</v>
      </c>
      <c r="Q509" s="9"/>
      <c r="S509" s="40">
        <f t="shared" si="55"/>
        <v>0</v>
      </c>
      <c r="T509" s="40">
        <f t="shared" si="56"/>
        <v>0</v>
      </c>
      <c r="U509" s="40">
        <f t="shared" si="57"/>
        <v>0</v>
      </c>
    </row>
    <row r="510" spans="1:21" x14ac:dyDescent="0.25">
      <c r="A510" s="80">
        <f t="shared" si="58"/>
        <v>495</v>
      </c>
      <c r="B510" s="131">
        <f t="shared" si="49"/>
        <v>0</v>
      </c>
      <c r="C510" s="92"/>
      <c r="D510" s="116"/>
      <c r="E510" s="116"/>
      <c r="F510" s="4"/>
      <c r="G510" s="50"/>
      <c r="H510" s="87"/>
      <c r="I510" s="319"/>
      <c r="J510" s="427"/>
      <c r="K510" s="339" t="str">
        <f t="shared" si="50"/>
        <v xml:space="preserve"> </v>
      </c>
      <c r="L510" s="340"/>
      <c r="M510" s="264">
        <f t="shared" si="51"/>
        <v>0</v>
      </c>
      <c r="N510" s="105">
        <f t="shared" si="52"/>
        <v>0</v>
      </c>
      <c r="O510" s="105">
        <f t="shared" si="53"/>
        <v>0</v>
      </c>
      <c r="P510" s="407">
        <f t="shared" si="54"/>
        <v>0</v>
      </c>
      <c r="Q510" s="9"/>
      <c r="S510" s="40">
        <f t="shared" si="55"/>
        <v>0</v>
      </c>
      <c r="T510" s="40">
        <f t="shared" si="56"/>
        <v>0</v>
      </c>
      <c r="U510" s="40">
        <f t="shared" si="57"/>
        <v>0</v>
      </c>
    </row>
    <row r="511" spans="1:21" x14ac:dyDescent="0.25">
      <c r="A511" s="80">
        <f t="shared" si="58"/>
        <v>496</v>
      </c>
      <c r="B511" s="131">
        <f t="shared" si="49"/>
        <v>0</v>
      </c>
      <c r="C511" s="92"/>
      <c r="D511" s="116"/>
      <c r="E511" s="116"/>
      <c r="F511" s="4"/>
      <c r="G511" s="50"/>
      <c r="H511" s="87"/>
      <c r="I511" s="319"/>
      <c r="J511" s="427"/>
      <c r="K511" s="339" t="str">
        <f t="shared" si="50"/>
        <v xml:space="preserve"> </v>
      </c>
      <c r="L511" s="340"/>
      <c r="M511" s="264">
        <f t="shared" si="51"/>
        <v>0</v>
      </c>
      <c r="N511" s="105">
        <f t="shared" si="52"/>
        <v>0</v>
      </c>
      <c r="O511" s="105">
        <f t="shared" si="53"/>
        <v>0</v>
      </c>
      <c r="P511" s="407">
        <f t="shared" si="54"/>
        <v>0</v>
      </c>
      <c r="Q511" s="9"/>
      <c r="S511" s="40">
        <f t="shared" si="55"/>
        <v>0</v>
      </c>
      <c r="T511" s="40">
        <f t="shared" si="56"/>
        <v>0</v>
      </c>
      <c r="U511" s="40">
        <f t="shared" si="57"/>
        <v>0</v>
      </c>
    </row>
    <row r="512" spans="1:21" x14ac:dyDescent="0.25">
      <c r="A512" s="80">
        <f t="shared" si="58"/>
        <v>497</v>
      </c>
      <c r="B512" s="131">
        <f t="shared" si="49"/>
        <v>0</v>
      </c>
      <c r="C512" s="92"/>
      <c r="D512" s="116"/>
      <c r="E512" s="116"/>
      <c r="F512" s="4"/>
      <c r="G512" s="50"/>
      <c r="H512" s="87"/>
      <c r="I512" s="319"/>
      <c r="J512" s="427"/>
      <c r="K512" s="339" t="str">
        <f t="shared" si="50"/>
        <v xml:space="preserve"> </v>
      </c>
      <c r="L512" s="340"/>
      <c r="M512" s="264">
        <f t="shared" si="51"/>
        <v>0</v>
      </c>
      <c r="N512" s="105">
        <f t="shared" si="52"/>
        <v>0</v>
      </c>
      <c r="O512" s="105">
        <f t="shared" si="53"/>
        <v>0</v>
      </c>
      <c r="P512" s="407">
        <f t="shared" si="54"/>
        <v>0</v>
      </c>
      <c r="Q512" s="9"/>
      <c r="S512" s="40">
        <f t="shared" si="55"/>
        <v>0</v>
      </c>
      <c r="T512" s="40">
        <f t="shared" si="56"/>
        <v>0</v>
      </c>
      <c r="U512" s="40">
        <f t="shared" si="57"/>
        <v>0</v>
      </c>
    </row>
    <row r="513" spans="1:21" x14ac:dyDescent="0.25">
      <c r="A513" s="80">
        <f t="shared" si="58"/>
        <v>498</v>
      </c>
      <c r="B513" s="131">
        <f t="shared" si="49"/>
        <v>0</v>
      </c>
      <c r="C513" s="92"/>
      <c r="D513" s="116"/>
      <c r="E513" s="116"/>
      <c r="F513" s="4"/>
      <c r="G513" s="50"/>
      <c r="H513" s="87"/>
      <c r="I513" s="319"/>
      <c r="J513" s="427"/>
      <c r="K513" s="339" t="str">
        <f t="shared" si="50"/>
        <v xml:space="preserve"> </v>
      </c>
      <c r="L513" s="340"/>
      <c r="M513" s="264">
        <f t="shared" si="51"/>
        <v>0</v>
      </c>
      <c r="N513" s="105">
        <f t="shared" si="52"/>
        <v>0</v>
      </c>
      <c r="O513" s="105">
        <f t="shared" si="53"/>
        <v>0</v>
      </c>
      <c r="P513" s="407">
        <f t="shared" si="54"/>
        <v>0</v>
      </c>
      <c r="Q513" s="9"/>
      <c r="S513" s="40">
        <f t="shared" si="55"/>
        <v>0</v>
      </c>
      <c r="T513" s="40">
        <f t="shared" si="56"/>
        <v>0</v>
      </c>
      <c r="U513" s="40">
        <f t="shared" si="57"/>
        <v>0</v>
      </c>
    </row>
    <row r="514" spans="1:21" x14ac:dyDescent="0.25">
      <c r="A514" s="80">
        <f t="shared" si="58"/>
        <v>499</v>
      </c>
      <c r="B514" s="131">
        <f t="shared" si="49"/>
        <v>0</v>
      </c>
      <c r="C514" s="92"/>
      <c r="D514" s="116"/>
      <c r="E514" s="116"/>
      <c r="F514" s="4"/>
      <c r="G514" s="50"/>
      <c r="H514" s="87"/>
      <c r="I514" s="319"/>
      <c r="J514" s="427"/>
      <c r="K514" s="339" t="str">
        <f t="shared" si="50"/>
        <v xml:space="preserve"> </v>
      </c>
      <c r="L514" s="340"/>
      <c r="M514" s="264">
        <f t="shared" si="51"/>
        <v>0</v>
      </c>
      <c r="N514" s="105">
        <f t="shared" si="52"/>
        <v>0</v>
      </c>
      <c r="O514" s="105">
        <f t="shared" si="53"/>
        <v>0</v>
      </c>
      <c r="P514" s="407">
        <f t="shared" si="54"/>
        <v>0</v>
      </c>
      <c r="Q514" s="9"/>
      <c r="S514" s="40">
        <f t="shared" si="55"/>
        <v>0</v>
      </c>
      <c r="T514" s="40">
        <f t="shared" si="56"/>
        <v>0</v>
      </c>
      <c r="U514" s="40">
        <f t="shared" si="57"/>
        <v>0</v>
      </c>
    </row>
    <row r="515" spans="1:21" x14ac:dyDescent="0.25">
      <c r="A515" s="80">
        <f t="shared" si="58"/>
        <v>500</v>
      </c>
      <c r="B515" s="131">
        <f t="shared" si="49"/>
        <v>0</v>
      </c>
      <c r="C515" s="92"/>
      <c r="D515" s="116"/>
      <c r="E515" s="116"/>
      <c r="F515" s="4"/>
      <c r="G515" s="50"/>
      <c r="H515" s="87"/>
      <c r="I515" s="319"/>
      <c r="J515" s="427"/>
      <c r="K515" s="339" t="str">
        <f t="shared" si="50"/>
        <v xml:space="preserve"> </v>
      </c>
      <c r="L515" s="340"/>
      <c r="M515" s="264">
        <f t="shared" si="51"/>
        <v>0</v>
      </c>
      <c r="N515" s="105">
        <f t="shared" si="52"/>
        <v>0</v>
      </c>
      <c r="O515" s="105">
        <f t="shared" si="53"/>
        <v>0</v>
      </c>
      <c r="P515" s="407">
        <f t="shared" si="54"/>
        <v>0</v>
      </c>
      <c r="Q515" s="9"/>
      <c r="S515" s="40">
        <f t="shared" si="55"/>
        <v>0</v>
      </c>
      <c r="T515" s="40">
        <f t="shared" si="56"/>
        <v>0</v>
      </c>
      <c r="U515" s="40">
        <f t="shared" si="57"/>
        <v>0</v>
      </c>
    </row>
    <row r="516" spans="1:21" x14ac:dyDescent="0.25">
      <c r="A516" s="80">
        <f t="shared" si="58"/>
        <v>501</v>
      </c>
      <c r="B516" s="131">
        <f t="shared" si="49"/>
        <v>0</v>
      </c>
      <c r="C516" s="92"/>
      <c r="D516" s="116"/>
      <c r="E516" s="116"/>
      <c r="F516" s="4"/>
      <c r="G516" s="50"/>
      <c r="H516" s="87"/>
      <c r="I516" s="319"/>
      <c r="J516" s="427"/>
      <c r="K516" s="339" t="str">
        <f t="shared" si="50"/>
        <v xml:space="preserve"> </v>
      </c>
      <c r="L516" s="340"/>
      <c r="M516" s="264">
        <f t="shared" si="51"/>
        <v>0</v>
      </c>
      <c r="N516" s="105">
        <f t="shared" si="52"/>
        <v>0</v>
      </c>
      <c r="O516" s="105">
        <f t="shared" si="53"/>
        <v>0</v>
      </c>
      <c r="P516" s="407">
        <f t="shared" si="54"/>
        <v>0</v>
      </c>
      <c r="Q516" s="9"/>
      <c r="S516" s="40">
        <f t="shared" si="55"/>
        <v>0</v>
      </c>
      <c r="T516" s="40">
        <f t="shared" si="56"/>
        <v>0</v>
      </c>
      <c r="U516" s="40">
        <f t="shared" si="57"/>
        <v>0</v>
      </c>
    </row>
    <row r="517" spans="1:21" x14ac:dyDescent="0.25">
      <c r="A517" s="80">
        <f t="shared" si="58"/>
        <v>502</v>
      </c>
      <c r="B517" s="131">
        <f t="shared" si="49"/>
        <v>0</v>
      </c>
      <c r="C517" s="92"/>
      <c r="D517" s="116"/>
      <c r="E517" s="116"/>
      <c r="F517" s="4"/>
      <c r="G517" s="50"/>
      <c r="H517" s="87"/>
      <c r="I517" s="319"/>
      <c r="J517" s="427"/>
      <c r="K517" s="339" t="str">
        <f t="shared" si="50"/>
        <v xml:space="preserve"> </v>
      </c>
      <c r="L517" s="340"/>
      <c r="M517" s="264">
        <f t="shared" si="51"/>
        <v>0</v>
      </c>
      <c r="N517" s="105">
        <f t="shared" si="52"/>
        <v>0</v>
      </c>
      <c r="O517" s="105">
        <f t="shared" si="53"/>
        <v>0</v>
      </c>
      <c r="P517" s="407">
        <f t="shared" si="54"/>
        <v>0</v>
      </c>
      <c r="Q517" s="9"/>
      <c r="S517" s="40">
        <f t="shared" si="55"/>
        <v>0</v>
      </c>
      <c r="T517" s="40">
        <f t="shared" si="56"/>
        <v>0</v>
      </c>
      <c r="U517" s="40">
        <f t="shared" si="57"/>
        <v>0</v>
      </c>
    </row>
    <row r="518" spans="1:21" x14ac:dyDescent="0.25">
      <c r="A518" s="80">
        <f t="shared" si="58"/>
        <v>503</v>
      </c>
      <c r="B518" s="131">
        <f t="shared" si="49"/>
        <v>0</v>
      </c>
      <c r="C518" s="92"/>
      <c r="D518" s="116"/>
      <c r="E518" s="116"/>
      <c r="F518" s="4"/>
      <c r="G518" s="50"/>
      <c r="H518" s="87"/>
      <c r="I518" s="319"/>
      <c r="J518" s="427"/>
      <c r="K518" s="339" t="str">
        <f t="shared" si="50"/>
        <v xml:space="preserve"> </v>
      </c>
      <c r="L518" s="340"/>
      <c r="M518" s="264">
        <f t="shared" si="51"/>
        <v>0</v>
      </c>
      <c r="N518" s="105">
        <f t="shared" si="52"/>
        <v>0</v>
      </c>
      <c r="O518" s="105">
        <f t="shared" si="53"/>
        <v>0</v>
      </c>
      <c r="P518" s="407">
        <f t="shared" si="54"/>
        <v>0</v>
      </c>
      <c r="Q518" s="9"/>
      <c r="S518" s="40">
        <f t="shared" si="55"/>
        <v>0</v>
      </c>
      <c r="T518" s="40">
        <f t="shared" si="56"/>
        <v>0</v>
      </c>
      <c r="U518" s="40">
        <f t="shared" si="57"/>
        <v>0</v>
      </c>
    </row>
    <row r="519" spans="1:21" x14ac:dyDescent="0.25">
      <c r="A519" s="80">
        <f t="shared" si="58"/>
        <v>504</v>
      </c>
      <c r="B519" s="131">
        <f t="shared" si="49"/>
        <v>0</v>
      </c>
      <c r="C519" s="92"/>
      <c r="D519" s="116"/>
      <c r="E519" s="116"/>
      <c r="F519" s="4"/>
      <c r="G519" s="50"/>
      <c r="H519" s="87"/>
      <c r="I519" s="319"/>
      <c r="J519" s="427"/>
      <c r="K519" s="339" t="str">
        <f t="shared" si="50"/>
        <v xml:space="preserve"> </v>
      </c>
      <c r="L519" s="340"/>
      <c r="M519" s="264">
        <f t="shared" si="51"/>
        <v>0</v>
      </c>
      <c r="N519" s="105">
        <f t="shared" si="52"/>
        <v>0</v>
      </c>
      <c r="O519" s="105">
        <f t="shared" si="53"/>
        <v>0</v>
      </c>
      <c r="P519" s="407">
        <f t="shared" si="54"/>
        <v>0</v>
      </c>
      <c r="Q519" s="9"/>
      <c r="S519" s="40">
        <f t="shared" si="55"/>
        <v>0</v>
      </c>
      <c r="T519" s="40">
        <f t="shared" si="56"/>
        <v>0</v>
      </c>
      <c r="U519" s="40">
        <f t="shared" si="57"/>
        <v>0</v>
      </c>
    </row>
    <row r="520" spans="1:21" x14ac:dyDescent="0.25">
      <c r="A520" s="80">
        <f t="shared" si="58"/>
        <v>505</v>
      </c>
      <c r="B520" s="131">
        <f t="shared" si="49"/>
        <v>0</v>
      </c>
      <c r="C520" s="92"/>
      <c r="D520" s="116"/>
      <c r="E520" s="116"/>
      <c r="F520" s="4"/>
      <c r="G520" s="50"/>
      <c r="H520" s="87"/>
      <c r="I520" s="319"/>
      <c r="J520" s="427"/>
      <c r="K520" s="339" t="str">
        <f t="shared" si="50"/>
        <v xml:space="preserve"> </v>
      </c>
      <c r="L520" s="340"/>
      <c r="M520" s="264">
        <f t="shared" si="51"/>
        <v>0</v>
      </c>
      <c r="N520" s="105">
        <f t="shared" si="52"/>
        <v>0</v>
      </c>
      <c r="O520" s="105">
        <f t="shared" si="53"/>
        <v>0</v>
      </c>
      <c r="P520" s="407">
        <f t="shared" si="54"/>
        <v>0</v>
      </c>
      <c r="Q520" s="9"/>
      <c r="S520" s="40">
        <f t="shared" si="55"/>
        <v>0</v>
      </c>
      <c r="T520" s="40">
        <f t="shared" si="56"/>
        <v>0</v>
      </c>
      <c r="U520" s="40">
        <f t="shared" si="57"/>
        <v>0</v>
      </c>
    </row>
    <row r="521" spans="1:21" x14ac:dyDescent="0.25">
      <c r="A521" s="80">
        <f t="shared" si="58"/>
        <v>506</v>
      </c>
      <c r="B521" s="131">
        <f t="shared" si="49"/>
        <v>0</v>
      </c>
      <c r="C521" s="92"/>
      <c r="D521" s="116"/>
      <c r="E521" s="116"/>
      <c r="F521" s="4"/>
      <c r="G521" s="50"/>
      <c r="H521" s="87"/>
      <c r="I521" s="319"/>
      <c r="J521" s="427"/>
      <c r="K521" s="339" t="str">
        <f t="shared" si="50"/>
        <v xml:space="preserve"> </v>
      </c>
      <c r="L521" s="340"/>
      <c r="M521" s="264">
        <f t="shared" si="51"/>
        <v>0</v>
      </c>
      <c r="N521" s="105">
        <f t="shared" si="52"/>
        <v>0</v>
      </c>
      <c r="O521" s="105">
        <f t="shared" si="53"/>
        <v>0</v>
      </c>
      <c r="P521" s="407">
        <f t="shared" si="54"/>
        <v>0</v>
      </c>
      <c r="Q521" s="9"/>
      <c r="S521" s="40">
        <f t="shared" si="55"/>
        <v>0</v>
      </c>
      <c r="T521" s="40">
        <f t="shared" si="56"/>
        <v>0</v>
      </c>
      <c r="U521" s="40">
        <f t="shared" si="57"/>
        <v>0</v>
      </c>
    </row>
    <row r="522" spans="1:21" x14ac:dyDescent="0.25">
      <c r="A522" s="80">
        <f t="shared" si="58"/>
        <v>507</v>
      </c>
      <c r="B522" s="131">
        <f t="shared" si="49"/>
        <v>0</v>
      </c>
      <c r="C522" s="92"/>
      <c r="D522" s="116"/>
      <c r="E522" s="116"/>
      <c r="F522" s="4"/>
      <c r="G522" s="50"/>
      <c r="H522" s="87"/>
      <c r="I522" s="319"/>
      <c r="J522" s="427"/>
      <c r="K522" s="339" t="str">
        <f t="shared" si="50"/>
        <v xml:space="preserve"> </v>
      </c>
      <c r="L522" s="340"/>
      <c r="M522" s="264">
        <f t="shared" si="51"/>
        <v>0</v>
      </c>
      <c r="N522" s="105">
        <f t="shared" si="52"/>
        <v>0</v>
      </c>
      <c r="O522" s="105">
        <f t="shared" si="53"/>
        <v>0</v>
      </c>
      <c r="P522" s="407">
        <f t="shared" si="54"/>
        <v>0</v>
      </c>
      <c r="Q522" s="9"/>
      <c r="S522" s="40">
        <f t="shared" si="55"/>
        <v>0</v>
      </c>
      <c r="T522" s="40">
        <f t="shared" si="56"/>
        <v>0</v>
      </c>
      <c r="U522" s="40">
        <f t="shared" si="57"/>
        <v>0</v>
      </c>
    </row>
    <row r="523" spans="1:21" x14ac:dyDescent="0.25">
      <c r="A523" s="80">
        <f t="shared" si="58"/>
        <v>508</v>
      </c>
      <c r="B523" s="131">
        <f t="shared" si="49"/>
        <v>0</v>
      </c>
      <c r="C523" s="92"/>
      <c r="D523" s="116"/>
      <c r="E523" s="116"/>
      <c r="F523" s="4"/>
      <c r="G523" s="50"/>
      <c r="H523" s="87"/>
      <c r="I523" s="319"/>
      <c r="J523" s="427"/>
      <c r="K523" s="339" t="str">
        <f t="shared" si="50"/>
        <v xml:space="preserve"> </v>
      </c>
      <c r="L523" s="340"/>
      <c r="M523" s="264">
        <f t="shared" si="51"/>
        <v>0</v>
      </c>
      <c r="N523" s="105">
        <f t="shared" si="52"/>
        <v>0</v>
      </c>
      <c r="O523" s="105">
        <f t="shared" si="53"/>
        <v>0</v>
      </c>
      <c r="P523" s="407">
        <f t="shared" si="54"/>
        <v>0</v>
      </c>
      <c r="Q523" s="9"/>
      <c r="S523" s="40">
        <f t="shared" si="55"/>
        <v>0</v>
      </c>
      <c r="T523" s="40">
        <f t="shared" si="56"/>
        <v>0</v>
      </c>
      <c r="U523" s="40">
        <f t="shared" si="57"/>
        <v>0</v>
      </c>
    </row>
    <row r="524" spans="1:21" x14ac:dyDescent="0.25">
      <c r="A524" s="80">
        <f t="shared" si="58"/>
        <v>509</v>
      </c>
      <c r="B524" s="131">
        <f t="shared" si="49"/>
        <v>0</v>
      </c>
      <c r="C524" s="92"/>
      <c r="D524" s="116"/>
      <c r="E524" s="116"/>
      <c r="F524" s="4"/>
      <c r="G524" s="50"/>
      <c r="H524" s="87"/>
      <c r="I524" s="319"/>
      <c r="J524" s="427"/>
      <c r="K524" s="339" t="str">
        <f t="shared" si="50"/>
        <v xml:space="preserve"> </v>
      </c>
      <c r="L524" s="340"/>
      <c r="M524" s="264">
        <f t="shared" si="51"/>
        <v>0</v>
      </c>
      <c r="N524" s="105">
        <f t="shared" si="52"/>
        <v>0</v>
      </c>
      <c r="O524" s="105">
        <f t="shared" si="53"/>
        <v>0</v>
      </c>
      <c r="P524" s="407">
        <f t="shared" si="54"/>
        <v>0</v>
      </c>
      <c r="Q524" s="9"/>
      <c r="S524" s="40">
        <f t="shared" si="55"/>
        <v>0</v>
      </c>
      <c r="T524" s="40">
        <f t="shared" si="56"/>
        <v>0</v>
      </c>
      <c r="U524" s="40">
        <f t="shared" si="57"/>
        <v>0</v>
      </c>
    </row>
    <row r="525" spans="1:21" x14ac:dyDescent="0.25">
      <c r="A525" s="80">
        <f t="shared" si="58"/>
        <v>510</v>
      </c>
      <c r="B525" s="131">
        <f t="shared" si="49"/>
        <v>0</v>
      </c>
      <c r="C525" s="92"/>
      <c r="D525" s="116"/>
      <c r="E525" s="116"/>
      <c r="F525" s="4"/>
      <c r="G525" s="50"/>
      <c r="H525" s="87"/>
      <c r="I525" s="319"/>
      <c r="J525" s="427"/>
      <c r="K525" s="339" t="str">
        <f t="shared" si="50"/>
        <v xml:space="preserve"> </v>
      </c>
      <c r="L525" s="340"/>
      <c r="M525" s="264">
        <f t="shared" si="51"/>
        <v>0</v>
      </c>
      <c r="N525" s="105">
        <f t="shared" si="52"/>
        <v>0</v>
      </c>
      <c r="O525" s="105">
        <f t="shared" si="53"/>
        <v>0</v>
      </c>
      <c r="P525" s="407">
        <f t="shared" si="54"/>
        <v>0</v>
      </c>
      <c r="Q525" s="9"/>
      <c r="S525" s="40">
        <f t="shared" si="55"/>
        <v>0</v>
      </c>
      <c r="T525" s="40">
        <f t="shared" si="56"/>
        <v>0</v>
      </c>
      <c r="U525" s="40">
        <f t="shared" si="57"/>
        <v>0</v>
      </c>
    </row>
    <row r="526" spans="1:21" x14ac:dyDescent="0.25">
      <c r="A526" s="80">
        <f t="shared" si="58"/>
        <v>511</v>
      </c>
      <c r="B526" s="131">
        <f t="shared" si="49"/>
        <v>0</v>
      </c>
      <c r="C526" s="92"/>
      <c r="D526" s="116"/>
      <c r="E526" s="116"/>
      <c r="F526" s="4"/>
      <c r="G526" s="50"/>
      <c r="H526" s="87"/>
      <c r="I526" s="319"/>
      <c r="J526" s="427"/>
      <c r="K526" s="339" t="str">
        <f t="shared" si="50"/>
        <v xml:space="preserve"> </v>
      </c>
      <c r="L526" s="340"/>
      <c r="M526" s="264">
        <f t="shared" si="51"/>
        <v>0</v>
      </c>
      <c r="N526" s="105">
        <f t="shared" si="52"/>
        <v>0</v>
      </c>
      <c r="O526" s="105">
        <f t="shared" si="53"/>
        <v>0</v>
      </c>
      <c r="P526" s="407">
        <f t="shared" si="54"/>
        <v>0</v>
      </c>
      <c r="Q526" s="9"/>
      <c r="S526" s="40">
        <f t="shared" si="55"/>
        <v>0</v>
      </c>
      <c r="T526" s="40">
        <f t="shared" si="56"/>
        <v>0</v>
      </c>
      <c r="U526" s="40">
        <f t="shared" si="57"/>
        <v>0</v>
      </c>
    </row>
    <row r="527" spans="1:21" x14ac:dyDescent="0.25">
      <c r="A527" s="80">
        <f t="shared" si="58"/>
        <v>512</v>
      </c>
      <c r="B527" s="131">
        <f t="shared" si="49"/>
        <v>0</v>
      </c>
      <c r="C527" s="92"/>
      <c r="D527" s="116"/>
      <c r="E527" s="116"/>
      <c r="F527" s="4"/>
      <c r="G527" s="50"/>
      <c r="H527" s="87"/>
      <c r="I527" s="319"/>
      <c r="J527" s="427"/>
      <c r="K527" s="339" t="str">
        <f t="shared" si="50"/>
        <v xml:space="preserve"> </v>
      </c>
      <c r="L527" s="340"/>
      <c r="M527" s="264">
        <f t="shared" si="51"/>
        <v>0</v>
      </c>
      <c r="N527" s="105">
        <f t="shared" si="52"/>
        <v>0</v>
      </c>
      <c r="O527" s="105">
        <f t="shared" si="53"/>
        <v>0</v>
      </c>
      <c r="P527" s="407">
        <f t="shared" si="54"/>
        <v>0</v>
      </c>
      <c r="Q527" s="9"/>
      <c r="S527" s="40">
        <f t="shared" si="55"/>
        <v>0</v>
      </c>
      <c r="T527" s="40">
        <f t="shared" si="56"/>
        <v>0</v>
      </c>
      <c r="U527" s="40">
        <f t="shared" si="57"/>
        <v>0</v>
      </c>
    </row>
    <row r="528" spans="1:21" x14ac:dyDescent="0.25">
      <c r="A528" s="80">
        <f t="shared" si="58"/>
        <v>513</v>
      </c>
      <c r="B528" s="131">
        <f t="shared" si="49"/>
        <v>0</v>
      </c>
      <c r="C528" s="92"/>
      <c r="D528" s="116"/>
      <c r="E528" s="116"/>
      <c r="F528" s="4"/>
      <c r="G528" s="50"/>
      <c r="H528" s="87"/>
      <c r="I528" s="319"/>
      <c r="J528" s="427"/>
      <c r="K528" s="339" t="str">
        <f t="shared" si="50"/>
        <v xml:space="preserve"> </v>
      </c>
      <c r="L528" s="340"/>
      <c r="M528" s="264">
        <f t="shared" si="51"/>
        <v>0</v>
      </c>
      <c r="N528" s="105">
        <f t="shared" si="52"/>
        <v>0</v>
      </c>
      <c r="O528" s="105">
        <f t="shared" si="53"/>
        <v>0</v>
      </c>
      <c r="P528" s="407">
        <f t="shared" si="54"/>
        <v>0</v>
      </c>
      <c r="Q528" s="9"/>
      <c r="S528" s="40">
        <f t="shared" si="55"/>
        <v>0</v>
      </c>
      <c r="T528" s="40">
        <f t="shared" si="56"/>
        <v>0</v>
      </c>
      <c r="U528" s="40">
        <f t="shared" si="57"/>
        <v>0</v>
      </c>
    </row>
    <row r="529" spans="1:21" x14ac:dyDescent="0.25">
      <c r="A529" s="80">
        <f t="shared" si="58"/>
        <v>514</v>
      </c>
      <c r="B529" s="131">
        <f t="shared" si="49"/>
        <v>0</v>
      </c>
      <c r="C529" s="92"/>
      <c r="D529" s="116"/>
      <c r="E529" s="116"/>
      <c r="F529" s="4"/>
      <c r="G529" s="50"/>
      <c r="H529" s="87"/>
      <c r="I529" s="319"/>
      <c r="J529" s="427"/>
      <c r="K529" s="339" t="str">
        <f t="shared" si="50"/>
        <v xml:space="preserve"> </v>
      </c>
      <c r="L529" s="340"/>
      <c r="M529" s="264">
        <f t="shared" si="51"/>
        <v>0</v>
      </c>
      <c r="N529" s="105">
        <f t="shared" si="52"/>
        <v>0</v>
      </c>
      <c r="O529" s="105">
        <f t="shared" si="53"/>
        <v>0</v>
      </c>
      <c r="P529" s="407">
        <f t="shared" si="54"/>
        <v>0</v>
      </c>
      <c r="Q529" s="9"/>
      <c r="S529" s="40">
        <f t="shared" si="55"/>
        <v>0</v>
      </c>
      <c r="T529" s="40">
        <f t="shared" si="56"/>
        <v>0</v>
      </c>
      <c r="U529" s="40">
        <f t="shared" si="57"/>
        <v>0</v>
      </c>
    </row>
    <row r="530" spans="1:21" x14ac:dyDescent="0.25">
      <c r="A530" s="80">
        <f t="shared" si="58"/>
        <v>515</v>
      </c>
      <c r="B530" s="131">
        <f t="shared" si="49"/>
        <v>0</v>
      </c>
      <c r="C530" s="92"/>
      <c r="D530" s="116"/>
      <c r="E530" s="116"/>
      <c r="F530" s="4"/>
      <c r="G530" s="50"/>
      <c r="H530" s="87"/>
      <c r="I530" s="319"/>
      <c r="J530" s="427"/>
      <c r="K530" s="339" t="str">
        <f t="shared" si="50"/>
        <v xml:space="preserve"> </v>
      </c>
      <c r="L530" s="340"/>
      <c r="M530" s="264">
        <f t="shared" si="51"/>
        <v>0</v>
      </c>
      <c r="N530" s="105">
        <f t="shared" si="52"/>
        <v>0</v>
      </c>
      <c r="O530" s="105">
        <f t="shared" si="53"/>
        <v>0</v>
      </c>
      <c r="P530" s="407">
        <f t="shared" si="54"/>
        <v>0</v>
      </c>
      <c r="Q530" s="9"/>
      <c r="S530" s="40">
        <f t="shared" si="55"/>
        <v>0</v>
      </c>
      <c r="T530" s="40">
        <f t="shared" si="56"/>
        <v>0</v>
      </c>
      <c r="U530" s="40">
        <f t="shared" si="57"/>
        <v>0</v>
      </c>
    </row>
    <row r="531" spans="1:21" x14ac:dyDescent="0.25">
      <c r="A531" s="80">
        <f t="shared" si="58"/>
        <v>516</v>
      </c>
      <c r="B531" s="131">
        <f t="shared" si="49"/>
        <v>0</v>
      </c>
      <c r="C531" s="92"/>
      <c r="D531" s="116"/>
      <c r="E531" s="116"/>
      <c r="F531" s="4"/>
      <c r="G531" s="50"/>
      <c r="H531" s="87"/>
      <c r="I531" s="319"/>
      <c r="J531" s="427"/>
      <c r="K531" s="339" t="str">
        <f t="shared" si="50"/>
        <v xml:space="preserve"> </v>
      </c>
      <c r="L531" s="340"/>
      <c r="M531" s="264">
        <f t="shared" si="51"/>
        <v>0</v>
      </c>
      <c r="N531" s="105">
        <f t="shared" si="52"/>
        <v>0</v>
      </c>
      <c r="O531" s="105">
        <f t="shared" si="53"/>
        <v>0</v>
      </c>
      <c r="P531" s="407">
        <f t="shared" si="54"/>
        <v>0</v>
      </c>
      <c r="Q531" s="9"/>
      <c r="S531" s="40">
        <f t="shared" si="55"/>
        <v>0</v>
      </c>
      <c r="T531" s="40">
        <f t="shared" si="56"/>
        <v>0</v>
      </c>
      <c r="U531" s="40">
        <f t="shared" si="57"/>
        <v>0</v>
      </c>
    </row>
    <row r="532" spans="1:21" x14ac:dyDescent="0.25">
      <c r="A532" s="80">
        <f t="shared" si="58"/>
        <v>517</v>
      </c>
      <c r="B532" s="131">
        <f t="shared" si="49"/>
        <v>0</v>
      </c>
      <c r="C532" s="92"/>
      <c r="D532" s="116"/>
      <c r="E532" s="116"/>
      <c r="F532" s="4"/>
      <c r="G532" s="50"/>
      <c r="H532" s="87"/>
      <c r="I532" s="319"/>
      <c r="J532" s="427"/>
      <c r="K532" s="339" t="str">
        <f t="shared" si="50"/>
        <v xml:space="preserve"> </v>
      </c>
      <c r="L532" s="340"/>
      <c r="M532" s="264">
        <f t="shared" si="51"/>
        <v>0</v>
      </c>
      <c r="N532" s="105">
        <f t="shared" si="52"/>
        <v>0</v>
      </c>
      <c r="O532" s="105">
        <f t="shared" si="53"/>
        <v>0</v>
      </c>
      <c r="P532" s="407">
        <f t="shared" si="54"/>
        <v>0</v>
      </c>
      <c r="Q532" s="9"/>
      <c r="S532" s="40">
        <f t="shared" si="55"/>
        <v>0</v>
      </c>
      <c r="T532" s="40">
        <f t="shared" si="56"/>
        <v>0</v>
      </c>
      <c r="U532" s="40">
        <f t="shared" si="57"/>
        <v>0</v>
      </c>
    </row>
    <row r="533" spans="1:21" x14ac:dyDescent="0.25">
      <c r="A533" s="80">
        <f t="shared" si="58"/>
        <v>518</v>
      </c>
      <c r="B533" s="131">
        <f t="shared" si="49"/>
        <v>0</v>
      </c>
      <c r="C533" s="92"/>
      <c r="D533" s="116"/>
      <c r="E533" s="116"/>
      <c r="F533" s="4"/>
      <c r="G533" s="50"/>
      <c r="H533" s="87"/>
      <c r="I533" s="319"/>
      <c r="J533" s="427"/>
      <c r="K533" s="339" t="str">
        <f t="shared" si="50"/>
        <v xml:space="preserve"> </v>
      </c>
      <c r="L533" s="340"/>
      <c r="M533" s="264">
        <f t="shared" si="51"/>
        <v>0</v>
      </c>
      <c r="N533" s="105">
        <f t="shared" si="52"/>
        <v>0</v>
      </c>
      <c r="O533" s="105">
        <f t="shared" si="53"/>
        <v>0</v>
      </c>
      <c r="P533" s="407">
        <f t="shared" si="54"/>
        <v>0</v>
      </c>
      <c r="Q533" s="9"/>
      <c r="S533" s="40">
        <f t="shared" si="55"/>
        <v>0</v>
      </c>
      <c r="T533" s="40">
        <f t="shared" si="56"/>
        <v>0</v>
      </c>
      <c r="U533" s="40">
        <f t="shared" si="57"/>
        <v>0</v>
      </c>
    </row>
    <row r="534" spans="1:21" x14ac:dyDescent="0.25">
      <c r="A534" s="80">
        <f t="shared" si="58"/>
        <v>519</v>
      </c>
      <c r="B534" s="131">
        <f t="shared" si="49"/>
        <v>0</v>
      </c>
      <c r="C534" s="92"/>
      <c r="D534" s="116"/>
      <c r="E534" s="116"/>
      <c r="F534" s="4"/>
      <c r="G534" s="50"/>
      <c r="H534" s="87"/>
      <c r="I534" s="319"/>
      <c r="J534" s="427"/>
      <c r="K534" s="339" t="str">
        <f t="shared" si="50"/>
        <v xml:space="preserve"> </v>
      </c>
      <c r="L534" s="340"/>
      <c r="M534" s="264">
        <f t="shared" si="51"/>
        <v>0</v>
      </c>
      <c r="N534" s="105">
        <f t="shared" si="52"/>
        <v>0</v>
      </c>
      <c r="O534" s="105">
        <f t="shared" si="53"/>
        <v>0</v>
      </c>
      <c r="P534" s="407">
        <f t="shared" si="54"/>
        <v>0</v>
      </c>
      <c r="Q534" s="9"/>
      <c r="S534" s="40">
        <f t="shared" si="55"/>
        <v>0</v>
      </c>
      <c r="T534" s="40">
        <f t="shared" si="56"/>
        <v>0</v>
      </c>
      <c r="U534" s="40">
        <f t="shared" si="57"/>
        <v>0</v>
      </c>
    </row>
    <row r="535" spans="1:21" x14ac:dyDescent="0.25">
      <c r="A535" s="80">
        <f t="shared" si="58"/>
        <v>520</v>
      </c>
      <c r="B535" s="131">
        <f t="shared" si="49"/>
        <v>0</v>
      </c>
      <c r="C535" s="92"/>
      <c r="D535" s="116"/>
      <c r="E535" s="116"/>
      <c r="F535" s="4"/>
      <c r="G535" s="50"/>
      <c r="H535" s="87"/>
      <c r="I535" s="319"/>
      <c r="J535" s="427"/>
      <c r="K535" s="339" t="str">
        <f t="shared" si="50"/>
        <v xml:space="preserve"> </v>
      </c>
      <c r="L535" s="340"/>
      <c r="M535" s="264">
        <f t="shared" si="51"/>
        <v>0</v>
      </c>
      <c r="N535" s="105">
        <f t="shared" si="52"/>
        <v>0</v>
      </c>
      <c r="O535" s="105">
        <f t="shared" si="53"/>
        <v>0</v>
      </c>
      <c r="P535" s="407">
        <f t="shared" si="54"/>
        <v>0</v>
      </c>
      <c r="Q535" s="9"/>
      <c r="S535" s="40">
        <f t="shared" si="55"/>
        <v>0</v>
      </c>
      <c r="T535" s="40">
        <f t="shared" si="56"/>
        <v>0</v>
      </c>
      <c r="U535" s="40">
        <f t="shared" si="57"/>
        <v>0</v>
      </c>
    </row>
    <row r="536" spans="1:21" x14ac:dyDescent="0.25">
      <c r="A536" s="80">
        <f t="shared" si="58"/>
        <v>521</v>
      </c>
      <c r="B536" s="131">
        <f t="shared" si="49"/>
        <v>0</v>
      </c>
      <c r="C536" s="92"/>
      <c r="D536" s="116"/>
      <c r="E536" s="116"/>
      <c r="F536" s="4"/>
      <c r="G536" s="50"/>
      <c r="H536" s="87"/>
      <c r="I536" s="319"/>
      <c r="J536" s="427"/>
      <c r="K536" s="339" t="str">
        <f t="shared" si="50"/>
        <v xml:space="preserve"> </v>
      </c>
      <c r="L536" s="340"/>
      <c r="M536" s="264">
        <f t="shared" si="51"/>
        <v>0</v>
      </c>
      <c r="N536" s="105">
        <f t="shared" si="52"/>
        <v>0</v>
      </c>
      <c r="O536" s="105">
        <f t="shared" si="53"/>
        <v>0</v>
      </c>
      <c r="P536" s="407">
        <f t="shared" si="54"/>
        <v>0</v>
      </c>
      <c r="Q536" s="9"/>
      <c r="S536" s="40">
        <f t="shared" si="55"/>
        <v>0</v>
      </c>
      <c r="T536" s="40">
        <f t="shared" si="56"/>
        <v>0</v>
      </c>
      <c r="U536" s="40">
        <f t="shared" si="57"/>
        <v>0</v>
      </c>
    </row>
    <row r="537" spans="1:21" x14ac:dyDescent="0.25">
      <c r="A537" s="80">
        <f t="shared" si="58"/>
        <v>522</v>
      </c>
      <c r="B537" s="131">
        <f t="shared" si="49"/>
        <v>0</v>
      </c>
      <c r="C537" s="92"/>
      <c r="D537" s="116"/>
      <c r="E537" s="116"/>
      <c r="F537" s="4"/>
      <c r="G537" s="50"/>
      <c r="H537" s="87"/>
      <c r="I537" s="319"/>
      <c r="J537" s="427"/>
      <c r="K537" s="339" t="str">
        <f t="shared" si="50"/>
        <v xml:space="preserve"> </v>
      </c>
      <c r="L537" s="340"/>
      <c r="M537" s="264">
        <f t="shared" si="51"/>
        <v>0</v>
      </c>
      <c r="N537" s="105">
        <f t="shared" si="52"/>
        <v>0</v>
      </c>
      <c r="O537" s="105">
        <f t="shared" si="53"/>
        <v>0</v>
      </c>
      <c r="P537" s="407">
        <f t="shared" si="54"/>
        <v>0</v>
      </c>
      <c r="Q537" s="9"/>
      <c r="S537" s="40">
        <f t="shared" si="55"/>
        <v>0</v>
      </c>
      <c r="T537" s="40">
        <f t="shared" si="56"/>
        <v>0</v>
      </c>
      <c r="U537" s="40">
        <f t="shared" si="57"/>
        <v>0</v>
      </c>
    </row>
    <row r="538" spans="1:21" x14ac:dyDescent="0.25">
      <c r="A538" s="80">
        <f t="shared" si="58"/>
        <v>523</v>
      </c>
      <c r="B538" s="131">
        <f t="shared" si="49"/>
        <v>0</v>
      </c>
      <c r="C538" s="92"/>
      <c r="D538" s="116"/>
      <c r="E538" s="116"/>
      <c r="F538" s="4"/>
      <c r="G538" s="50"/>
      <c r="H538" s="87"/>
      <c r="I538" s="319"/>
      <c r="J538" s="427"/>
      <c r="K538" s="339" t="str">
        <f t="shared" si="50"/>
        <v xml:space="preserve"> </v>
      </c>
      <c r="L538" s="340"/>
      <c r="M538" s="264">
        <f t="shared" si="51"/>
        <v>0</v>
      </c>
      <c r="N538" s="105">
        <f t="shared" si="52"/>
        <v>0</v>
      </c>
      <c r="O538" s="105">
        <f t="shared" si="53"/>
        <v>0</v>
      </c>
      <c r="P538" s="407">
        <f t="shared" si="54"/>
        <v>0</v>
      </c>
      <c r="Q538" s="9"/>
      <c r="S538" s="40">
        <f t="shared" si="55"/>
        <v>0</v>
      </c>
      <c r="T538" s="40">
        <f t="shared" si="56"/>
        <v>0</v>
      </c>
      <c r="U538" s="40">
        <f t="shared" si="57"/>
        <v>0</v>
      </c>
    </row>
    <row r="539" spans="1:21" x14ac:dyDescent="0.25">
      <c r="A539" s="80">
        <f t="shared" si="58"/>
        <v>524</v>
      </c>
      <c r="B539" s="131">
        <f t="shared" si="49"/>
        <v>0</v>
      </c>
      <c r="C539" s="92"/>
      <c r="D539" s="116"/>
      <c r="E539" s="116"/>
      <c r="F539" s="4"/>
      <c r="G539" s="50"/>
      <c r="H539" s="87"/>
      <c r="I539" s="319"/>
      <c r="J539" s="427"/>
      <c r="K539" s="339" t="str">
        <f t="shared" si="50"/>
        <v xml:space="preserve"> </v>
      </c>
      <c r="L539" s="340"/>
      <c r="M539" s="264">
        <f t="shared" si="51"/>
        <v>0</v>
      </c>
      <c r="N539" s="105">
        <f t="shared" si="52"/>
        <v>0</v>
      </c>
      <c r="O539" s="105">
        <f t="shared" si="53"/>
        <v>0</v>
      </c>
      <c r="P539" s="407">
        <f t="shared" si="54"/>
        <v>0</v>
      </c>
      <c r="Q539" s="9"/>
      <c r="S539" s="40">
        <f t="shared" si="55"/>
        <v>0</v>
      </c>
      <c r="T539" s="40">
        <f t="shared" si="56"/>
        <v>0</v>
      </c>
      <c r="U539" s="40">
        <f t="shared" si="57"/>
        <v>0</v>
      </c>
    </row>
    <row r="540" spans="1:21" x14ac:dyDescent="0.25">
      <c r="A540" s="80">
        <f t="shared" si="58"/>
        <v>525</v>
      </c>
      <c r="B540" s="131">
        <f t="shared" si="49"/>
        <v>0</v>
      </c>
      <c r="C540" s="92"/>
      <c r="D540" s="116"/>
      <c r="E540" s="116"/>
      <c r="F540" s="4"/>
      <c r="G540" s="50"/>
      <c r="H540" s="87"/>
      <c r="I540" s="319"/>
      <c r="J540" s="427"/>
      <c r="K540" s="339" t="str">
        <f t="shared" si="50"/>
        <v xml:space="preserve"> </v>
      </c>
      <c r="L540" s="340"/>
      <c r="M540" s="264">
        <f t="shared" si="51"/>
        <v>0</v>
      </c>
      <c r="N540" s="105">
        <f t="shared" si="52"/>
        <v>0</v>
      </c>
      <c r="O540" s="105">
        <f t="shared" si="53"/>
        <v>0</v>
      </c>
      <c r="P540" s="407">
        <f t="shared" si="54"/>
        <v>0</v>
      </c>
      <c r="Q540" s="9"/>
      <c r="S540" s="40">
        <f t="shared" si="55"/>
        <v>0</v>
      </c>
      <c r="T540" s="40">
        <f t="shared" si="56"/>
        <v>0</v>
      </c>
      <c r="U540" s="40">
        <f t="shared" si="57"/>
        <v>0</v>
      </c>
    </row>
    <row r="541" spans="1:21" x14ac:dyDescent="0.25">
      <c r="A541" s="80">
        <f t="shared" si="58"/>
        <v>526</v>
      </c>
      <c r="B541" s="131">
        <f t="shared" si="49"/>
        <v>0</v>
      </c>
      <c r="C541" s="92"/>
      <c r="D541" s="116"/>
      <c r="E541" s="116"/>
      <c r="F541" s="4"/>
      <c r="G541" s="50"/>
      <c r="H541" s="87"/>
      <c r="I541" s="319"/>
      <c r="J541" s="427"/>
      <c r="K541" s="339" t="str">
        <f t="shared" si="50"/>
        <v xml:space="preserve"> </v>
      </c>
      <c r="L541" s="340"/>
      <c r="M541" s="264">
        <f t="shared" si="51"/>
        <v>0</v>
      </c>
      <c r="N541" s="105">
        <f t="shared" si="52"/>
        <v>0</v>
      </c>
      <c r="O541" s="105">
        <f t="shared" si="53"/>
        <v>0</v>
      </c>
      <c r="P541" s="407">
        <f t="shared" si="54"/>
        <v>0</v>
      </c>
      <c r="Q541" s="9"/>
      <c r="S541" s="40">
        <f t="shared" si="55"/>
        <v>0</v>
      </c>
      <c r="T541" s="40">
        <f t="shared" si="56"/>
        <v>0</v>
      </c>
      <c r="U541" s="40">
        <f t="shared" si="57"/>
        <v>0</v>
      </c>
    </row>
    <row r="542" spans="1:21" x14ac:dyDescent="0.25">
      <c r="A542" s="80">
        <f t="shared" si="58"/>
        <v>527</v>
      </c>
      <c r="B542" s="131">
        <f t="shared" si="49"/>
        <v>0</v>
      </c>
      <c r="C542" s="92"/>
      <c r="D542" s="116"/>
      <c r="E542" s="116"/>
      <c r="F542" s="4"/>
      <c r="G542" s="50"/>
      <c r="H542" s="87"/>
      <c r="I542" s="319"/>
      <c r="J542" s="427"/>
      <c r="K542" s="339" t="str">
        <f t="shared" si="50"/>
        <v xml:space="preserve"> </v>
      </c>
      <c r="L542" s="340"/>
      <c r="M542" s="264">
        <f t="shared" si="51"/>
        <v>0</v>
      </c>
      <c r="N542" s="105">
        <f t="shared" si="52"/>
        <v>0</v>
      </c>
      <c r="O542" s="105">
        <f t="shared" si="53"/>
        <v>0</v>
      </c>
      <c r="P542" s="407">
        <f t="shared" si="54"/>
        <v>0</v>
      </c>
      <c r="Q542" s="9"/>
      <c r="S542" s="40">
        <f t="shared" si="55"/>
        <v>0</v>
      </c>
      <c r="T542" s="40">
        <f t="shared" si="56"/>
        <v>0</v>
      </c>
      <c r="U542" s="40">
        <f t="shared" si="57"/>
        <v>0</v>
      </c>
    </row>
    <row r="543" spans="1:21" x14ac:dyDescent="0.25">
      <c r="A543" s="80">
        <f t="shared" si="58"/>
        <v>528</v>
      </c>
      <c r="B543" s="131">
        <f t="shared" si="49"/>
        <v>0</v>
      </c>
      <c r="C543" s="92"/>
      <c r="D543" s="116"/>
      <c r="E543" s="116"/>
      <c r="F543" s="4"/>
      <c r="G543" s="50"/>
      <c r="H543" s="87"/>
      <c r="I543" s="319"/>
      <c r="J543" s="427"/>
      <c r="K543" s="339" t="str">
        <f t="shared" si="50"/>
        <v xml:space="preserve"> </v>
      </c>
      <c r="L543" s="340"/>
      <c r="M543" s="264">
        <f t="shared" si="51"/>
        <v>0</v>
      </c>
      <c r="N543" s="105">
        <f t="shared" si="52"/>
        <v>0</v>
      </c>
      <c r="O543" s="105">
        <f t="shared" si="53"/>
        <v>0</v>
      </c>
      <c r="P543" s="407">
        <f t="shared" si="54"/>
        <v>0</v>
      </c>
      <c r="Q543" s="9"/>
      <c r="S543" s="40">
        <f t="shared" si="55"/>
        <v>0</v>
      </c>
      <c r="T543" s="40">
        <f t="shared" si="56"/>
        <v>0</v>
      </c>
      <c r="U543" s="40">
        <f t="shared" si="57"/>
        <v>0</v>
      </c>
    </row>
    <row r="544" spans="1:21" x14ac:dyDescent="0.25">
      <c r="A544" s="80">
        <f t="shared" si="58"/>
        <v>529</v>
      </c>
      <c r="B544" s="131">
        <f t="shared" si="49"/>
        <v>0</v>
      </c>
      <c r="C544" s="92"/>
      <c r="D544" s="116"/>
      <c r="E544" s="116"/>
      <c r="F544" s="4"/>
      <c r="G544" s="50"/>
      <c r="H544" s="87"/>
      <c r="I544" s="319"/>
      <c r="J544" s="427"/>
      <c r="K544" s="339" t="str">
        <f t="shared" si="50"/>
        <v xml:space="preserve"> </v>
      </c>
      <c r="L544" s="340"/>
      <c r="M544" s="264">
        <f t="shared" si="51"/>
        <v>0</v>
      </c>
      <c r="N544" s="105">
        <f t="shared" si="52"/>
        <v>0</v>
      </c>
      <c r="O544" s="105">
        <f t="shared" si="53"/>
        <v>0</v>
      </c>
      <c r="P544" s="407">
        <f t="shared" si="54"/>
        <v>0</v>
      </c>
      <c r="Q544" s="9"/>
      <c r="S544" s="40">
        <f t="shared" si="55"/>
        <v>0</v>
      </c>
      <c r="T544" s="40">
        <f t="shared" si="56"/>
        <v>0</v>
      </c>
      <c r="U544" s="40">
        <f t="shared" si="57"/>
        <v>0</v>
      </c>
    </row>
    <row r="545" spans="1:21" x14ac:dyDescent="0.25">
      <c r="A545" s="80">
        <f t="shared" si="58"/>
        <v>530</v>
      </c>
      <c r="B545" s="131">
        <f t="shared" si="49"/>
        <v>0</v>
      </c>
      <c r="C545" s="92"/>
      <c r="D545" s="116"/>
      <c r="E545" s="116"/>
      <c r="F545" s="4"/>
      <c r="G545" s="50"/>
      <c r="H545" s="87"/>
      <c r="I545" s="319"/>
      <c r="J545" s="427"/>
      <c r="K545" s="339" t="str">
        <f t="shared" si="50"/>
        <v xml:space="preserve"> </v>
      </c>
      <c r="L545" s="340"/>
      <c r="M545" s="264">
        <f t="shared" si="51"/>
        <v>0</v>
      </c>
      <c r="N545" s="105">
        <f t="shared" si="52"/>
        <v>0</v>
      </c>
      <c r="O545" s="105">
        <f t="shared" si="53"/>
        <v>0</v>
      </c>
      <c r="P545" s="407">
        <f t="shared" si="54"/>
        <v>0</v>
      </c>
      <c r="Q545" s="9"/>
      <c r="S545" s="40">
        <f t="shared" si="55"/>
        <v>0</v>
      </c>
      <c r="T545" s="40">
        <f t="shared" si="56"/>
        <v>0</v>
      </c>
      <c r="U545" s="40">
        <f t="shared" si="57"/>
        <v>0</v>
      </c>
    </row>
    <row r="546" spans="1:21" x14ac:dyDescent="0.25">
      <c r="A546" s="80">
        <f t="shared" si="58"/>
        <v>531</v>
      </c>
      <c r="B546" s="131">
        <f t="shared" si="49"/>
        <v>0</v>
      </c>
      <c r="C546" s="92"/>
      <c r="D546" s="116"/>
      <c r="E546" s="116"/>
      <c r="F546" s="4"/>
      <c r="G546" s="50"/>
      <c r="H546" s="87"/>
      <c r="I546" s="319"/>
      <c r="J546" s="427"/>
      <c r="K546" s="339" t="str">
        <f t="shared" si="50"/>
        <v xml:space="preserve"> </v>
      </c>
      <c r="L546" s="340"/>
      <c r="M546" s="264">
        <f t="shared" si="51"/>
        <v>0</v>
      </c>
      <c r="N546" s="105">
        <f t="shared" si="52"/>
        <v>0</v>
      </c>
      <c r="O546" s="105">
        <f t="shared" si="53"/>
        <v>0</v>
      </c>
      <c r="P546" s="407">
        <f t="shared" si="54"/>
        <v>0</v>
      </c>
      <c r="Q546" s="9"/>
      <c r="S546" s="40">
        <f t="shared" si="55"/>
        <v>0</v>
      </c>
      <c r="T546" s="40">
        <f t="shared" si="56"/>
        <v>0</v>
      </c>
      <c r="U546" s="40">
        <f t="shared" si="57"/>
        <v>0</v>
      </c>
    </row>
    <row r="547" spans="1:21" x14ac:dyDescent="0.25">
      <c r="A547" s="80">
        <f t="shared" si="58"/>
        <v>532</v>
      </c>
      <c r="B547" s="131">
        <f t="shared" si="49"/>
        <v>0</v>
      </c>
      <c r="C547" s="92"/>
      <c r="D547" s="116"/>
      <c r="E547" s="116"/>
      <c r="F547" s="4"/>
      <c r="G547" s="50"/>
      <c r="H547" s="87"/>
      <c r="I547" s="319"/>
      <c r="J547" s="427"/>
      <c r="K547" s="339" t="str">
        <f t="shared" si="50"/>
        <v xml:space="preserve"> </v>
      </c>
      <c r="L547" s="340"/>
      <c r="M547" s="264">
        <f t="shared" si="51"/>
        <v>0</v>
      </c>
      <c r="N547" s="105">
        <f t="shared" si="52"/>
        <v>0</v>
      </c>
      <c r="O547" s="105">
        <f t="shared" si="53"/>
        <v>0</v>
      </c>
      <c r="P547" s="407">
        <f t="shared" si="54"/>
        <v>0</v>
      </c>
      <c r="Q547" s="9"/>
      <c r="S547" s="40">
        <f t="shared" si="55"/>
        <v>0</v>
      </c>
      <c r="T547" s="40">
        <f t="shared" si="56"/>
        <v>0</v>
      </c>
      <c r="U547" s="40">
        <f t="shared" si="57"/>
        <v>0</v>
      </c>
    </row>
    <row r="548" spans="1:21" x14ac:dyDescent="0.25">
      <c r="A548" s="80">
        <f t="shared" si="58"/>
        <v>533</v>
      </c>
      <c r="B548" s="131">
        <f t="shared" si="49"/>
        <v>0</v>
      </c>
      <c r="C548" s="92"/>
      <c r="D548" s="116"/>
      <c r="E548" s="116"/>
      <c r="F548" s="4"/>
      <c r="G548" s="50"/>
      <c r="H548" s="87"/>
      <c r="I548" s="319"/>
      <c r="J548" s="427"/>
      <c r="K548" s="339" t="str">
        <f t="shared" si="50"/>
        <v xml:space="preserve"> </v>
      </c>
      <c r="L548" s="340"/>
      <c r="M548" s="264">
        <f t="shared" si="51"/>
        <v>0</v>
      </c>
      <c r="N548" s="105">
        <f t="shared" si="52"/>
        <v>0</v>
      </c>
      <c r="O548" s="105">
        <f t="shared" si="53"/>
        <v>0</v>
      </c>
      <c r="P548" s="407">
        <f t="shared" si="54"/>
        <v>0</v>
      </c>
      <c r="Q548" s="9"/>
      <c r="S548" s="40">
        <f t="shared" si="55"/>
        <v>0</v>
      </c>
      <c r="T548" s="40">
        <f t="shared" si="56"/>
        <v>0</v>
      </c>
      <c r="U548" s="40">
        <f t="shared" si="57"/>
        <v>0</v>
      </c>
    </row>
    <row r="549" spans="1:21" x14ac:dyDescent="0.25">
      <c r="A549" s="80">
        <f t="shared" si="58"/>
        <v>534</v>
      </c>
      <c r="B549" s="131">
        <f t="shared" si="49"/>
        <v>0</v>
      </c>
      <c r="C549" s="92"/>
      <c r="D549" s="116"/>
      <c r="E549" s="116"/>
      <c r="F549" s="4"/>
      <c r="G549" s="50"/>
      <c r="H549" s="87"/>
      <c r="I549" s="319"/>
      <c r="J549" s="427"/>
      <c r="K549" s="339" t="str">
        <f t="shared" si="50"/>
        <v xml:space="preserve"> </v>
      </c>
      <c r="L549" s="340"/>
      <c r="M549" s="264">
        <f t="shared" si="51"/>
        <v>0</v>
      </c>
      <c r="N549" s="105">
        <f t="shared" si="52"/>
        <v>0</v>
      </c>
      <c r="O549" s="105">
        <f t="shared" si="53"/>
        <v>0</v>
      </c>
      <c r="P549" s="407">
        <f t="shared" si="54"/>
        <v>0</v>
      </c>
      <c r="Q549" s="9"/>
      <c r="S549" s="40">
        <f t="shared" si="55"/>
        <v>0</v>
      </c>
      <c r="T549" s="40">
        <f t="shared" si="56"/>
        <v>0</v>
      </c>
      <c r="U549" s="40">
        <f t="shared" si="57"/>
        <v>0</v>
      </c>
    </row>
    <row r="550" spans="1:21" x14ac:dyDescent="0.25">
      <c r="A550" s="80">
        <f t="shared" si="58"/>
        <v>535</v>
      </c>
      <c r="B550" s="131">
        <f t="shared" si="49"/>
        <v>0</v>
      </c>
      <c r="C550" s="92"/>
      <c r="D550" s="116"/>
      <c r="E550" s="116"/>
      <c r="F550" s="4"/>
      <c r="G550" s="50"/>
      <c r="H550" s="87"/>
      <c r="I550" s="319"/>
      <c r="J550" s="427"/>
      <c r="K550" s="339" t="str">
        <f t="shared" si="50"/>
        <v xml:space="preserve"> </v>
      </c>
      <c r="L550" s="340"/>
      <c r="M550" s="264">
        <f t="shared" si="51"/>
        <v>0</v>
      </c>
      <c r="N550" s="105">
        <f t="shared" si="52"/>
        <v>0</v>
      </c>
      <c r="O550" s="105">
        <f t="shared" si="53"/>
        <v>0</v>
      </c>
      <c r="P550" s="407">
        <f t="shared" si="54"/>
        <v>0</v>
      </c>
      <c r="Q550" s="9"/>
      <c r="S550" s="40">
        <f t="shared" si="55"/>
        <v>0</v>
      </c>
      <c r="T550" s="40">
        <f t="shared" si="56"/>
        <v>0</v>
      </c>
      <c r="U550" s="40">
        <f t="shared" si="57"/>
        <v>0</v>
      </c>
    </row>
    <row r="551" spans="1:21" x14ac:dyDescent="0.25">
      <c r="A551" s="80">
        <f t="shared" si="58"/>
        <v>536</v>
      </c>
      <c r="B551" s="131">
        <f t="shared" si="49"/>
        <v>0</v>
      </c>
      <c r="C551" s="92"/>
      <c r="D551" s="116"/>
      <c r="E551" s="116"/>
      <c r="F551" s="4"/>
      <c r="G551" s="50"/>
      <c r="H551" s="87"/>
      <c r="I551" s="319"/>
      <c r="J551" s="427"/>
      <c r="K551" s="339" t="str">
        <f t="shared" si="50"/>
        <v xml:space="preserve"> </v>
      </c>
      <c r="L551" s="340"/>
      <c r="M551" s="264">
        <f t="shared" si="51"/>
        <v>0</v>
      </c>
      <c r="N551" s="105">
        <f t="shared" si="52"/>
        <v>0</v>
      </c>
      <c r="O551" s="105">
        <f t="shared" si="53"/>
        <v>0</v>
      </c>
      <c r="P551" s="407">
        <f t="shared" si="54"/>
        <v>0</v>
      </c>
      <c r="Q551" s="9"/>
      <c r="S551" s="40">
        <f t="shared" si="55"/>
        <v>0</v>
      </c>
      <c r="T551" s="40">
        <f t="shared" si="56"/>
        <v>0</v>
      </c>
      <c r="U551" s="40">
        <f t="shared" si="57"/>
        <v>0</v>
      </c>
    </row>
    <row r="552" spans="1:21" x14ac:dyDescent="0.25">
      <c r="A552" s="80">
        <f t="shared" si="58"/>
        <v>537</v>
      </c>
      <c r="B552" s="131">
        <f t="shared" si="49"/>
        <v>0</v>
      </c>
      <c r="C552" s="92"/>
      <c r="D552" s="116"/>
      <c r="E552" s="116"/>
      <c r="F552" s="4"/>
      <c r="G552" s="50"/>
      <c r="H552" s="87"/>
      <c r="I552" s="319"/>
      <c r="J552" s="427"/>
      <c r="K552" s="339" t="str">
        <f t="shared" si="50"/>
        <v xml:space="preserve"> </v>
      </c>
      <c r="L552" s="340"/>
      <c r="M552" s="264">
        <f t="shared" si="51"/>
        <v>0</v>
      </c>
      <c r="N552" s="105">
        <f t="shared" si="52"/>
        <v>0</v>
      </c>
      <c r="O552" s="105">
        <f t="shared" si="53"/>
        <v>0</v>
      </c>
      <c r="P552" s="407">
        <f t="shared" si="54"/>
        <v>0</v>
      </c>
      <c r="Q552" s="9"/>
      <c r="S552" s="40">
        <f t="shared" si="55"/>
        <v>0</v>
      </c>
      <c r="T552" s="40">
        <f t="shared" si="56"/>
        <v>0</v>
      </c>
      <c r="U552" s="40">
        <f t="shared" si="57"/>
        <v>0</v>
      </c>
    </row>
    <row r="553" spans="1:21" x14ac:dyDescent="0.25">
      <c r="A553" s="80">
        <f t="shared" si="58"/>
        <v>538</v>
      </c>
      <c r="B553" s="131">
        <f t="shared" si="49"/>
        <v>0</v>
      </c>
      <c r="C553" s="92"/>
      <c r="D553" s="116"/>
      <c r="E553" s="116"/>
      <c r="F553" s="4"/>
      <c r="G553" s="50"/>
      <c r="H553" s="87"/>
      <c r="I553" s="319"/>
      <c r="J553" s="427"/>
      <c r="K553" s="339" t="str">
        <f t="shared" si="50"/>
        <v xml:space="preserve"> </v>
      </c>
      <c r="L553" s="340"/>
      <c r="M553" s="264">
        <f t="shared" si="51"/>
        <v>0</v>
      </c>
      <c r="N553" s="105">
        <f t="shared" si="52"/>
        <v>0</v>
      </c>
      <c r="O553" s="105">
        <f t="shared" si="53"/>
        <v>0</v>
      </c>
      <c r="P553" s="407">
        <f t="shared" si="54"/>
        <v>0</v>
      </c>
      <c r="Q553" s="9"/>
      <c r="S553" s="40">
        <f t="shared" si="55"/>
        <v>0</v>
      </c>
      <c r="T553" s="40">
        <f t="shared" si="56"/>
        <v>0</v>
      </c>
      <c r="U553" s="40">
        <f t="shared" si="57"/>
        <v>0</v>
      </c>
    </row>
    <row r="554" spans="1:21" x14ac:dyDescent="0.25">
      <c r="A554" s="80">
        <f t="shared" si="58"/>
        <v>539</v>
      </c>
      <c r="B554" s="131">
        <f t="shared" si="49"/>
        <v>0</v>
      </c>
      <c r="C554" s="92"/>
      <c r="D554" s="116"/>
      <c r="E554" s="116"/>
      <c r="F554" s="4"/>
      <c r="G554" s="50"/>
      <c r="H554" s="87"/>
      <c r="I554" s="319"/>
      <c r="J554" s="427"/>
      <c r="K554" s="339" t="str">
        <f t="shared" si="50"/>
        <v xml:space="preserve"> </v>
      </c>
      <c r="L554" s="340"/>
      <c r="M554" s="264">
        <f t="shared" si="51"/>
        <v>0</v>
      </c>
      <c r="N554" s="105">
        <f t="shared" si="52"/>
        <v>0</v>
      </c>
      <c r="O554" s="105">
        <f t="shared" si="53"/>
        <v>0</v>
      </c>
      <c r="P554" s="407">
        <f t="shared" si="54"/>
        <v>0</v>
      </c>
      <c r="Q554" s="9"/>
      <c r="S554" s="40">
        <f t="shared" si="55"/>
        <v>0</v>
      </c>
      <c r="T554" s="40">
        <f t="shared" si="56"/>
        <v>0</v>
      </c>
      <c r="U554" s="40">
        <f t="shared" si="57"/>
        <v>0</v>
      </c>
    </row>
    <row r="555" spans="1:21" x14ac:dyDescent="0.25">
      <c r="A555" s="80">
        <f t="shared" si="58"/>
        <v>540</v>
      </c>
      <c r="B555" s="131">
        <f t="shared" ref="B555:B765" si="68">IF(ISBLANK(E555),0,VLOOKUP(TRIM(E555),AllVarieties,4,FALSE))</f>
        <v>0</v>
      </c>
      <c r="C555" s="92"/>
      <c r="D555" s="116"/>
      <c r="E555" s="116"/>
      <c r="F555" s="4"/>
      <c r="G555" s="50"/>
      <c r="H555" s="87"/>
      <c r="I555" s="319"/>
      <c r="J555" s="427"/>
      <c r="K555" s="339" t="str">
        <f t="shared" ref="K555:K765" si="69">IF(+I555 +J555 =1, " ", IF(+I555+J555=0,IF(G555&gt;0, "Grown by you.", " "),"ERROR "))</f>
        <v xml:space="preserve"> </v>
      </c>
      <c r="L555" s="340"/>
      <c r="M555" s="264">
        <f t="shared" ref="M555:M765" si="70">IF(+I555+J555=0,IF(G555&gt;0, +G555, 0),0)</f>
        <v>0</v>
      </c>
      <c r="N555" s="105">
        <f t="shared" ref="N555:N765" si="71">IF(F555&lt;1,0,IF(F555&gt;17,0,VLOOKUP(VALUE(B555),T10Value,VALUE(F555)+1,FALSE)))</f>
        <v>0</v>
      </c>
      <c r="O555" s="105">
        <f t="shared" ref="O555:O765" si="72">ROUND(+M555,1)*N555</f>
        <v>0</v>
      </c>
      <c r="P555" s="407">
        <f t="shared" ref="P555:P765" si="73">+O555*PDArate</f>
        <v>0</v>
      </c>
      <c r="Q555" s="9"/>
      <c r="S555" s="40">
        <f t="shared" ref="S555:S765" si="74">IF(M555&gt;0,IF(O555&lt;=0,1,0),0)</f>
        <v>0</v>
      </c>
      <c r="T555" s="40">
        <f t="shared" ref="T555:T765" si="75">IF(ISNA(+B555),1,0)</f>
        <v>0</v>
      </c>
      <c r="U555" s="40">
        <f t="shared" ref="U555:U765" si="76">IF(ISERR(+B555),1,0)</f>
        <v>0</v>
      </c>
    </row>
    <row r="556" spans="1:21" x14ac:dyDescent="0.25">
      <c r="A556" s="80">
        <f t="shared" si="58"/>
        <v>541</v>
      </c>
      <c r="B556" s="131">
        <f t="shared" si="68"/>
        <v>0</v>
      </c>
      <c r="C556" s="92"/>
      <c r="D556" s="116"/>
      <c r="E556" s="116"/>
      <c r="F556" s="4"/>
      <c r="G556" s="50"/>
      <c r="H556" s="87"/>
      <c r="I556" s="319"/>
      <c r="J556" s="427"/>
      <c r="K556" s="339" t="str">
        <f t="shared" si="69"/>
        <v xml:space="preserve"> </v>
      </c>
      <c r="L556" s="340"/>
      <c r="M556" s="264">
        <f t="shared" si="70"/>
        <v>0</v>
      </c>
      <c r="N556" s="105">
        <f t="shared" si="71"/>
        <v>0</v>
      </c>
      <c r="O556" s="105">
        <f t="shared" si="72"/>
        <v>0</v>
      </c>
      <c r="P556" s="407">
        <f t="shared" si="73"/>
        <v>0</v>
      </c>
      <c r="Q556" s="9"/>
      <c r="S556" s="40">
        <f t="shared" si="74"/>
        <v>0</v>
      </c>
      <c r="T556" s="40">
        <f t="shared" si="75"/>
        <v>0</v>
      </c>
      <c r="U556" s="40">
        <f t="shared" si="76"/>
        <v>0</v>
      </c>
    </row>
    <row r="557" spans="1:21" x14ac:dyDescent="0.25">
      <c r="A557" s="80">
        <f t="shared" si="58"/>
        <v>542</v>
      </c>
      <c r="B557" s="131">
        <f t="shared" si="68"/>
        <v>0</v>
      </c>
      <c r="C557" s="92"/>
      <c r="D557" s="116"/>
      <c r="E557" s="116"/>
      <c r="F557" s="4"/>
      <c r="G557" s="50"/>
      <c r="H557" s="87"/>
      <c r="I557" s="319"/>
      <c r="J557" s="427"/>
      <c r="K557" s="339" t="str">
        <f t="shared" si="69"/>
        <v xml:space="preserve"> </v>
      </c>
      <c r="L557" s="340"/>
      <c r="M557" s="264">
        <f t="shared" si="70"/>
        <v>0</v>
      </c>
      <c r="N557" s="105">
        <f t="shared" si="71"/>
        <v>0</v>
      </c>
      <c r="O557" s="105">
        <f t="shared" si="72"/>
        <v>0</v>
      </c>
      <c r="P557" s="407">
        <f t="shared" si="73"/>
        <v>0</v>
      </c>
      <c r="Q557" s="9"/>
      <c r="S557" s="40">
        <f t="shared" si="74"/>
        <v>0</v>
      </c>
      <c r="T557" s="40">
        <f t="shared" si="75"/>
        <v>0</v>
      </c>
      <c r="U557" s="40">
        <f t="shared" si="76"/>
        <v>0</v>
      </c>
    </row>
    <row r="558" spans="1:21" x14ac:dyDescent="0.25">
      <c r="A558" s="80">
        <f t="shared" ref="A558:A765" si="77">ROW()-Q2line</f>
        <v>543</v>
      </c>
      <c r="B558" s="131">
        <f t="shared" si="68"/>
        <v>0</v>
      </c>
      <c r="C558" s="92"/>
      <c r="D558" s="116"/>
      <c r="E558" s="116"/>
      <c r="F558" s="4"/>
      <c r="G558" s="50"/>
      <c r="H558" s="87"/>
      <c r="I558" s="319"/>
      <c r="J558" s="427"/>
      <c r="K558" s="339" t="str">
        <f t="shared" si="69"/>
        <v xml:space="preserve"> </v>
      </c>
      <c r="L558" s="340"/>
      <c r="M558" s="264">
        <f t="shared" si="70"/>
        <v>0</v>
      </c>
      <c r="N558" s="105">
        <f t="shared" si="71"/>
        <v>0</v>
      </c>
      <c r="O558" s="105">
        <f t="shared" si="72"/>
        <v>0</v>
      </c>
      <c r="P558" s="407">
        <f t="shared" si="73"/>
        <v>0</v>
      </c>
      <c r="Q558" s="9"/>
      <c r="S558" s="40">
        <f t="shared" si="74"/>
        <v>0</v>
      </c>
      <c r="T558" s="40">
        <f t="shared" si="75"/>
        <v>0</v>
      </c>
      <c r="U558" s="40">
        <f t="shared" si="76"/>
        <v>0</v>
      </c>
    </row>
    <row r="559" spans="1:21" x14ac:dyDescent="0.25">
      <c r="A559" s="80">
        <f t="shared" si="77"/>
        <v>544</v>
      </c>
      <c r="B559" s="131">
        <f t="shared" si="68"/>
        <v>0</v>
      </c>
      <c r="C559" s="92"/>
      <c r="D559" s="116"/>
      <c r="E559" s="116"/>
      <c r="F559" s="4"/>
      <c r="G559" s="50"/>
      <c r="H559" s="87"/>
      <c r="I559" s="319"/>
      <c r="J559" s="427"/>
      <c r="K559" s="339" t="str">
        <f t="shared" si="69"/>
        <v xml:space="preserve"> </v>
      </c>
      <c r="L559" s="340"/>
      <c r="M559" s="264">
        <f t="shared" si="70"/>
        <v>0</v>
      </c>
      <c r="N559" s="105">
        <f t="shared" si="71"/>
        <v>0</v>
      </c>
      <c r="O559" s="105">
        <f t="shared" si="72"/>
        <v>0</v>
      </c>
      <c r="P559" s="407">
        <f t="shared" si="73"/>
        <v>0</v>
      </c>
      <c r="Q559" s="9"/>
      <c r="S559" s="40">
        <f t="shared" si="74"/>
        <v>0</v>
      </c>
      <c r="T559" s="40">
        <f t="shared" si="75"/>
        <v>0</v>
      </c>
      <c r="U559" s="40">
        <f t="shared" si="76"/>
        <v>0</v>
      </c>
    </row>
    <row r="560" spans="1:21" x14ac:dyDescent="0.25">
      <c r="A560" s="80">
        <f t="shared" si="77"/>
        <v>545</v>
      </c>
      <c r="B560" s="131">
        <f t="shared" si="68"/>
        <v>0</v>
      </c>
      <c r="C560" s="92"/>
      <c r="D560" s="116"/>
      <c r="E560" s="116"/>
      <c r="F560" s="4"/>
      <c r="G560" s="50"/>
      <c r="H560" s="87"/>
      <c r="I560" s="319"/>
      <c r="J560" s="427"/>
      <c r="K560" s="339" t="str">
        <f t="shared" si="69"/>
        <v xml:space="preserve"> </v>
      </c>
      <c r="L560" s="340"/>
      <c r="M560" s="264">
        <f t="shared" si="70"/>
        <v>0</v>
      </c>
      <c r="N560" s="105">
        <f t="shared" si="71"/>
        <v>0</v>
      </c>
      <c r="O560" s="105">
        <f t="shared" si="72"/>
        <v>0</v>
      </c>
      <c r="P560" s="407">
        <f t="shared" si="73"/>
        <v>0</v>
      </c>
      <c r="Q560" s="9"/>
      <c r="S560" s="40">
        <f t="shared" si="74"/>
        <v>0</v>
      </c>
      <c r="T560" s="40">
        <f t="shared" si="75"/>
        <v>0</v>
      </c>
      <c r="U560" s="40">
        <f t="shared" si="76"/>
        <v>0</v>
      </c>
    </row>
    <row r="561" spans="1:21" x14ac:dyDescent="0.25">
      <c r="A561" s="80">
        <f t="shared" si="77"/>
        <v>546</v>
      </c>
      <c r="B561" s="131">
        <f t="shared" si="68"/>
        <v>0</v>
      </c>
      <c r="C561" s="92"/>
      <c r="D561" s="116"/>
      <c r="E561" s="116"/>
      <c r="F561" s="4"/>
      <c r="G561" s="50"/>
      <c r="H561" s="87"/>
      <c r="I561" s="319"/>
      <c r="J561" s="427"/>
      <c r="K561" s="339" t="str">
        <f t="shared" si="69"/>
        <v xml:space="preserve"> </v>
      </c>
      <c r="L561" s="340"/>
      <c r="M561" s="264">
        <f t="shared" si="70"/>
        <v>0</v>
      </c>
      <c r="N561" s="105">
        <f t="shared" si="71"/>
        <v>0</v>
      </c>
      <c r="O561" s="105">
        <f t="shared" si="72"/>
        <v>0</v>
      </c>
      <c r="P561" s="407">
        <f t="shared" si="73"/>
        <v>0</v>
      </c>
      <c r="Q561" s="9"/>
      <c r="S561" s="40">
        <f t="shared" si="74"/>
        <v>0</v>
      </c>
      <c r="T561" s="40">
        <f t="shared" si="75"/>
        <v>0</v>
      </c>
      <c r="U561" s="40">
        <f t="shared" si="76"/>
        <v>0</v>
      </c>
    </row>
    <row r="562" spans="1:21" x14ac:dyDescent="0.25">
      <c r="A562" s="80">
        <f t="shared" si="77"/>
        <v>547</v>
      </c>
      <c r="B562" s="131">
        <f t="shared" si="68"/>
        <v>0</v>
      </c>
      <c r="C562" s="92"/>
      <c r="D562" s="116"/>
      <c r="E562" s="116"/>
      <c r="F562" s="4"/>
      <c r="G562" s="50"/>
      <c r="H562" s="87"/>
      <c r="I562" s="319"/>
      <c r="J562" s="427"/>
      <c r="K562" s="339" t="str">
        <f t="shared" si="69"/>
        <v xml:space="preserve"> </v>
      </c>
      <c r="L562" s="340"/>
      <c r="M562" s="264">
        <f t="shared" si="70"/>
        <v>0</v>
      </c>
      <c r="N562" s="105">
        <f t="shared" si="71"/>
        <v>0</v>
      </c>
      <c r="O562" s="105">
        <f t="shared" si="72"/>
        <v>0</v>
      </c>
      <c r="P562" s="407">
        <f t="shared" si="73"/>
        <v>0</v>
      </c>
      <c r="Q562" s="9"/>
      <c r="S562" s="40">
        <f t="shared" si="74"/>
        <v>0</v>
      </c>
      <c r="T562" s="40">
        <f t="shared" si="75"/>
        <v>0</v>
      </c>
      <c r="U562" s="40">
        <f t="shared" si="76"/>
        <v>0</v>
      </c>
    </row>
    <row r="563" spans="1:21" x14ac:dyDescent="0.25">
      <c r="A563" s="80">
        <f t="shared" si="77"/>
        <v>548</v>
      </c>
      <c r="B563" s="131">
        <f t="shared" si="68"/>
        <v>0</v>
      </c>
      <c r="C563" s="92"/>
      <c r="D563" s="116"/>
      <c r="E563" s="116"/>
      <c r="F563" s="4"/>
      <c r="G563" s="50"/>
      <c r="H563" s="87"/>
      <c r="I563" s="319"/>
      <c r="J563" s="427"/>
      <c r="K563" s="339" t="str">
        <f t="shared" si="69"/>
        <v xml:space="preserve"> </v>
      </c>
      <c r="L563" s="340"/>
      <c r="M563" s="264">
        <f t="shared" si="70"/>
        <v>0</v>
      </c>
      <c r="N563" s="105">
        <f t="shared" si="71"/>
        <v>0</v>
      </c>
      <c r="O563" s="105">
        <f t="shared" si="72"/>
        <v>0</v>
      </c>
      <c r="P563" s="407">
        <f t="shared" si="73"/>
        <v>0</v>
      </c>
      <c r="Q563" s="9"/>
      <c r="S563" s="40">
        <f t="shared" si="74"/>
        <v>0</v>
      </c>
      <c r="T563" s="40">
        <f t="shared" si="75"/>
        <v>0</v>
      </c>
      <c r="U563" s="40">
        <f t="shared" si="76"/>
        <v>0</v>
      </c>
    </row>
    <row r="564" spans="1:21" x14ac:dyDescent="0.25">
      <c r="A564" s="80">
        <f t="shared" si="77"/>
        <v>549</v>
      </c>
      <c r="B564" s="131">
        <f t="shared" si="68"/>
        <v>0</v>
      </c>
      <c r="C564" s="92"/>
      <c r="D564" s="116"/>
      <c r="E564" s="116"/>
      <c r="F564" s="4"/>
      <c r="G564" s="50"/>
      <c r="H564" s="87"/>
      <c r="I564" s="319"/>
      <c r="J564" s="427"/>
      <c r="K564" s="339" t="str">
        <f t="shared" si="69"/>
        <v xml:space="preserve"> </v>
      </c>
      <c r="L564" s="340"/>
      <c r="M564" s="264">
        <f t="shared" si="70"/>
        <v>0</v>
      </c>
      <c r="N564" s="105">
        <f t="shared" si="71"/>
        <v>0</v>
      </c>
      <c r="O564" s="105">
        <f t="shared" si="72"/>
        <v>0</v>
      </c>
      <c r="P564" s="407">
        <f t="shared" si="73"/>
        <v>0</v>
      </c>
      <c r="Q564" s="9"/>
      <c r="S564" s="40">
        <f t="shared" si="74"/>
        <v>0</v>
      </c>
      <c r="T564" s="40">
        <f t="shared" si="75"/>
        <v>0</v>
      </c>
      <c r="U564" s="40">
        <f t="shared" si="76"/>
        <v>0</v>
      </c>
    </row>
    <row r="565" spans="1:21" x14ac:dyDescent="0.25">
      <c r="A565" s="80">
        <f t="shared" si="77"/>
        <v>550</v>
      </c>
      <c r="B565" s="131">
        <f t="shared" si="68"/>
        <v>0</v>
      </c>
      <c r="C565" s="92"/>
      <c r="D565" s="116"/>
      <c r="E565" s="116"/>
      <c r="F565" s="4"/>
      <c r="G565" s="50"/>
      <c r="H565" s="87"/>
      <c r="I565" s="319"/>
      <c r="J565" s="427"/>
      <c r="K565" s="339" t="str">
        <f t="shared" si="69"/>
        <v xml:space="preserve"> </v>
      </c>
      <c r="L565" s="340"/>
      <c r="M565" s="264">
        <f t="shared" si="70"/>
        <v>0</v>
      </c>
      <c r="N565" s="105">
        <f t="shared" si="71"/>
        <v>0</v>
      </c>
      <c r="O565" s="105">
        <f t="shared" si="72"/>
        <v>0</v>
      </c>
      <c r="P565" s="407">
        <f t="shared" si="73"/>
        <v>0</v>
      </c>
      <c r="Q565" s="9"/>
      <c r="S565" s="40">
        <f t="shared" si="74"/>
        <v>0</v>
      </c>
      <c r="T565" s="40">
        <f t="shared" si="75"/>
        <v>0</v>
      </c>
      <c r="U565" s="40">
        <f t="shared" si="76"/>
        <v>0</v>
      </c>
    </row>
    <row r="566" spans="1:21" x14ac:dyDescent="0.25">
      <c r="A566" s="80">
        <f t="shared" si="77"/>
        <v>551</v>
      </c>
      <c r="B566" s="131">
        <f t="shared" si="68"/>
        <v>0</v>
      </c>
      <c r="C566" s="92"/>
      <c r="D566" s="116"/>
      <c r="E566" s="116"/>
      <c r="F566" s="4"/>
      <c r="G566" s="50"/>
      <c r="H566" s="87"/>
      <c r="I566" s="319"/>
      <c r="J566" s="427"/>
      <c r="K566" s="339" t="str">
        <f t="shared" si="69"/>
        <v xml:space="preserve"> </v>
      </c>
      <c r="L566" s="340"/>
      <c r="M566" s="264">
        <f t="shared" si="70"/>
        <v>0</v>
      </c>
      <c r="N566" s="105">
        <f t="shared" si="71"/>
        <v>0</v>
      </c>
      <c r="O566" s="105">
        <f t="shared" si="72"/>
        <v>0</v>
      </c>
      <c r="P566" s="407">
        <f t="shared" si="73"/>
        <v>0</v>
      </c>
      <c r="Q566" s="9"/>
      <c r="S566" s="40">
        <f t="shared" si="74"/>
        <v>0</v>
      </c>
      <c r="T566" s="40">
        <f t="shared" si="75"/>
        <v>0</v>
      </c>
      <c r="U566" s="40">
        <f t="shared" si="76"/>
        <v>0</v>
      </c>
    </row>
    <row r="567" spans="1:21" x14ac:dyDescent="0.25">
      <c r="A567" s="80">
        <f t="shared" si="77"/>
        <v>552</v>
      </c>
      <c r="B567" s="131">
        <f t="shared" si="68"/>
        <v>0</v>
      </c>
      <c r="C567" s="92"/>
      <c r="D567" s="116"/>
      <c r="E567" s="116"/>
      <c r="F567" s="4"/>
      <c r="G567" s="50"/>
      <c r="H567" s="87"/>
      <c r="I567" s="319"/>
      <c r="J567" s="427"/>
      <c r="K567" s="339" t="str">
        <f t="shared" si="69"/>
        <v xml:space="preserve"> </v>
      </c>
      <c r="L567" s="340"/>
      <c r="M567" s="264">
        <f t="shared" si="70"/>
        <v>0</v>
      </c>
      <c r="N567" s="105">
        <f t="shared" si="71"/>
        <v>0</v>
      </c>
      <c r="O567" s="105">
        <f t="shared" si="72"/>
        <v>0</v>
      </c>
      <c r="P567" s="407">
        <f t="shared" si="73"/>
        <v>0</v>
      </c>
      <c r="Q567" s="9"/>
      <c r="S567" s="40">
        <f t="shared" si="74"/>
        <v>0</v>
      </c>
      <c r="T567" s="40">
        <f t="shared" si="75"/>
        <v>0</v>
      </c>
      <c r="U567" s="40">
        <f t="shared" si="76"/>
        <v>0</v>
      </c>
    </row>
    <row r="568" spans="1:21" x14ac:dyDescent="0.25">
      <c r="A568" s="80">
        <f t="shared" si="77"/>
        <v>553</v>
      </c>
      <c r="B568" s="131">
        <f t="shared" si="68"/>
        <v>0</v>
      </c>
      <c r="C568" s="92"/>
      <c r="D568" s="116"/>
      <c r="E568" s="116"/>
      <c r="F568" s="4"/>
      <c r="G568" s="50"/>
      <c r="H568" s="87"/>
      <c r="I568" s="319"/>
      <c r="J568" s="427"/>
      <c r="K568" s="339" t="str">
        <f t="shared" si="69"/>
        <v xml:space="preserve"> </v>
      </c>
      <c r="L568" s="340"/>
      <c r="M568" s="264">
        <f t="shared" si="70"/>
        <v>0</v>
      </c>
      <c r="N568" s="105">
        <f t="shared" si="71"/>
        <v>0</v>
      </c>
      <c r="O568" s="105">
        <f t="shared" si="72"/>
        <v>0</v>
      </c>
      <c r="P568" s="407">
        <f t="shared" si="73"/>
        <v>0</v>
      </c>
      <c r="Q568" s="9"/>
      <c r="S568" s="40">
        <f t="shared" si="74"/>
        <v>0</v>
      </c>
      <c r="T568" s="40">
        <f t="shared" si="75"/>
        <v>0</v>
      </c>
      <c r="U568" s="40">
        <f t="shared" si="76"/>
        <v>0</v>
      </c>
    </row>
    <row r="569" spans="1:21" x14ac:dyDescent="0.25">
      <c r="A569" s="80">
        <f t="shared" si="77"/>
        <v>554</v>
      </c>
      <c r="B569" s="131">
        <f t="shared" si="68"/>
        <v>0</v>
      </c>
      <c r="C569" s="92"/>
      <c r="D569" s="116"/>
      <c r="E569" s="116"/>
      <c r="F569" s="4"/>
      <c r="G569" s="50"/>
      <c r="H569" s="87"/>
      <c r="I569" s="319"/>
      <c r="J569" s="427"/>
      <c r="K569" s="339" t="str">
        <f t="shared" si="69"/>
        <v xml:space="preserve"> </v>
      </c>
      <c r="L569" s="340"/>
      <c r="M569" s="264">
        <f t="shared" si="70"/>
        <v>0</v>
      </c>
      <c r="N569" s="105">
        <f t="shared" si="71"/>
        <v>0</v>
      </c>
      <c r="O569" s="105">
        <f t="shared" si="72"/>
        <v>0</v>
      </c>
      <c r="P569" s="407">
        <f t="shared" si="73"/>
        <v>0</v>
      </c>
      <c r="Q569" s="9"/>
      <c r="S569" s="40">
        <f t="shared" si="74"/>
        <v>0</v>
      </c>
      <c r="T569" s="40">
        <f t="shared" si="75"/>
        <v>0</v>
      </c>
      <c r="U569" s="40">
        <f t="shared" si="76"/>
        <v>0</v>
      </c>
    </row>
    <row r="570" spans="1:21" x14ac:dyDescent="0.25">
      <c r="A570" s="80">
        <f t="shared" si="77"/>
        <v>555</v>
      </c>
      <c r="B570" s="131">
        <f t="shared" si="68"/>
        <v>0</v>
      </c>
      <c r="C570" s="92"/>
      <c r="D570" s="116"/>
      <c r="E570" s="116"/>
      <c r="F570" s="4"/>
      <c r="G570" s="50"/>
      <c r="H570" s="87"/>
      <c r="I570" s="319"/>
      <c r="J570" s="427"/>
      <c r="K570" s="339" t="str">
        <f t="shared" si="69"/>
        <v xml:space="preserve"> </v>
      </c>
      <c r="L570" s="340"/>
      <c r="M570" s="264">
        <f t="shared" si="70"/>
        <v>0</v>
      </c>
      <c r="N570" s="105">
        <f t="shared" si="71"/>
        <v>0</v>
      </c>
      <c r="O570" s="105">
        <f t="shared" si="72"/>
        <v>0</v>
      </c>
      <c r="P570" s="407">
        <f t="shared" si="73"/>
        <v>0</v>
      </c>
      <c r="Q570" s="9"/>
      <c r="S570" s="40">
        <f t="shared" si="74"/>
        <v>0</v>
      </c>
      <c r="T570" s="40">
        <f t="shared" si="75"/>
        <v>0</v>
      </c>
      <c r="U570" s="40">
        <f t="shared" si="76"/>
        <v>0</v>
      </c>
    </row>
    <row r="571" spans="1:21" x14ac:dyDescent="0.25">
      <c r="A571" s="80">
        <f t="shared" si="77"/>
        <v>556</v>
      </c>
      <c r="B571" s="131">
        <f t="shared" si="68"/>
        <v>0</v>
      </c>
      <c r="C571" s="92"/>
      <c r="D571" s="116"/>
      <c r="E571" s="116"/>
      <c r="F571" s="4"/>
      <c r="G571" s="50"/>
      <c r="H571" s="87"/>
      <c r="I571" s="319"/>
      <c r="J571" s="427"/>
      <c r="K571" s="339" t="str">
        <f t="shared" si="69"/>
        <v xml:space="preserve"> </v>
      </c>
      <c r="L571" s="340"/>
      <c r="M571" s="264">
        <f t="shared" si="70"/>
        <v>0</v>
      </c>
      <c r="N571" s="105">
        <f t="shared" si="71"/>
        <v>0</v>
      </c>
      <c r="O571" s="105">
        <f t="shared" si="72"/>
        <v>0</v>
      </c>
      <c r="P571" s="407">
        <f t="shared" si="73"/>
        <v>0</v>
      </c>
      <c r="Q571" s="9"/>
      <c r="S571" s="40">
        <f t="shared" si="74"/>
        <v>0</v>
      </c>
      <c r="T571" s="40">
        <f t="shared" si="75"/>
        <v>0</v>
      </c>
      <c r="U571" s="40">
        <f t="shared" si="76"/>
        <v>0</v>
      </c>
    </row>
    <row r="572" spans="1:21" x14ac:dyDescent="0.25">
      <c r="A572" s="80">
        <f t="shared" si="77"/>
        <v>557</v>
      </c>
      <c r="B572" s="131">
        <f t="shared" si="68"/>
        <v>0</v>
      </c>
      <c r="C572" s="92"/>
      <c r="D572" s="116"/>
      <c r="E572" s="116"/>
      <c r="F572" s="4"/>
      <c r="G572" s="50"/>
      <c r="H572" s="87"/>
      <c r="I572" s="319"/>
      <c r="J572" s="427"/>
      <c r="K572" s="339" t="str">
        <f t="shared" si="69"/>
        <v xml:space="preserve"> </v>
      </c>
      <c r="L572" s="340"/>
      <c r="M572" s="264">
        <f t="shared" si="70"/>
        <v>0</v>
      </c>
      <c r="N572" s="105">
        <f t="shared" si="71"/>
        <v>0</v>
      </c>
      <c r="O572" s="105">
        <f t="shared" si="72"/>
        <v>0</v>
      </c>
      <c r="P572" s="407">
        <f t="shared" si="73"/>
        <v>0</v>
      </c>
      <c r="Q572" s="9"/>
      <c r="S572" s="40">
        <f t="shared" si="74"/>
        <v>0</v>
      </c>
      <c r="T572" s="40">
        <f t="shared" si="75"/>
        <v>0</v>
      </c>
      <c r="U572" s="40">
        <f t="shared" si="76"/>
        <v>0</v>
      </c>
    </row>
    <row r="573" spans="1:21" x14ac:dyDescent="0.25">
      <c r="A573" s="80">
        <f t="shared" si="77"/>
        <v>558</v>
      </c>
      <c r="B573" s="131">
        <f t="shared" si="68"/>
        <v>0</v>
      </c>
      <c r="C573" s="92"/>
      <c r="D573" s="116"/>
      <c r="E573" s="116"/>
      <c r="F573" s="4"/>
      <c r="G573" s="50"/>
      <c r="H573" s="87"/>
      <c r="I573" s="319"/>
      <c r="J573" s="427"/>
      <c r="K573" s="339" t="str">
        <f t="shared" si="69"/>
        <v xml:space="preserve"> </v>
      </c>
      <c r="L573" s="340"/>
      <c r="M573" s="264">
        <f t="shared" si="70"/>
        <v>0</v>
      </c>
      <c r="N573" s="105">
        <f t="shared" si="71"/>
        <v>0</v>
      </c>
      <c r="O573" s="105">
        <f t="shared" si="72"/>
        <v>0</v>
      </c>
      <c r="P573" s="407">
        <f t="shared" si="73"/>
        <v>0</v>
      </c>
      <c r="Q573" s="9"/>
      <c r="S573" s="40">
        <f t="shared" si="74"/>
        <v>0</v>
      </c>
      <c r="T573" s="40">
        <f t="shared" si="75"/>
        <v>0</v>
      </c>
      <c r="U573" s="40">
        <f t="shared" si="76"/>
        <v>0</v>
      </c>
    </row>
    <row r="574" spans="1:21" x14ac:dyDescent="0.25">
      <c r="A574" s="80">
        <f t="shared" si="77"/>
        <v>559</v>
      </c>
      <c r="B574" s="131">
        <f t="shared" si="68"/>
        <v>0</v>
      </c>
      <c r="C574" s="92"/>
      <c r="D574" s="116"/>
      <c r="E574" s="116"/>
      <c r="F574" s="4"/>
      <c r="G574" s="50"/>
      <c r="H574" s="87"/>
      <c r="I574" s="319"/>
      <c r="J574" s="427"/>
      <c r="K574" s="339" t="str">
        <f t="shared" si="69"/>
        <v xml:space="preserve"> </v>
      </c>
      <c r="L574" s="340"/>
      <c r="M574" s="264">
        <f t="shared" si="70"/>
        <v>0</v>
      </c>
      <c r="N574" s="105">
        <f t="shared" si="71"/>
        <v>0</v>
      </c>
      <c r="O574" s="105">
        <f t="shared" si="72"/>
        <v>0</v>
      </c>
      <c r="P574" s="407">
        <f t="shared" si="73"/>
        <v>0</v>
      </c>
      <c r="Q574" s="9"/>
      <c r="S574" s="40">
        <f t="shared" si="74"/>
        <v>0</v>
      </c>
      <c r="T574" s="40">
        <f t="shared" si="75"/>
        <v>0</v>
      </c>
      <c r="U574" s="40">
        <f t="shared" si="76"/>
        <v>0</v>
      </c>
    </row>
    <row r="575" spans="1:21" x14ac:dyDescent="0.25">
      <c r="A575" s="80">
        <f t="shared" si="77"/>
        <v>560</v>
      </c>
      <c r="B575" s="131">
        <f t="shared" si="68"/>
        <v>0</v>
      </c>
      <c r="C575" s="92"/>
      <c r="D575" s="116"/>
      <c r="E575" s="116"/>
      <c r="F575" s="4"/>
      <c r="G575" s="50"/>
      <c r="H575" s="87"/>
      <c r="I575" s="319"/>
      <c r="J575" s="427"/>
      <c r="K575" s="339" t="str">
        <f t="shared" si="69"/>
        <v xml:space="preserve"> </v>
      </c>
      <c r="L575" s="340"/>
      <c r="M575" s="264">
        <f t="shared" si="70"/>
        <v>0</v>
      </c>
      <c r="N575" s="105">
        <f t="shared" si="71"/>
        <v>0</v>
      </c>
      <c r="O575" s="105">
        <f t="shared" si="72"/>
        <v>0</v>
      </c>
      <c r="P575" s="407">
        <f t="shared" si="73"/>
        <v>0</v>
      </c>
      <c r="Q575" s="9"/>
      <c r="S575" s="40">
        <f t="shared" si="74"/>
        <v>0</v>
      </c>
      <c r="T575" s="40">
        <f t="shared" si="75"/>
        <v>0</v>
      </c>
      <c r="U575" s="40">
        <f t="shared" si="76"/>
        <v>0</v>
      </c>
    </row>
    <row r="576" spans="1:21" x14ac:dyDescent="0.25">
      <c r="A576" s="80">
        <f t="shared" si="77"/>
        <v>561</v>
      </c>
      <c r="B576" s="131">
        <f t="shared" si="68"/>
        <v>0</v>
      </c>
      <c r="C576" s="92"/>
      <c r="D576" s="116"/>
      <c r="E576" s="116"/>
      <c r="F576" s="4"/>
      <c r="G576" s="50"/>
      <c r="H576" s="87"/>
      <c r="I576" s="319"/>
      <c r="J576" s="427"/>
      <c r="K576" s="339" t="str">
        <f t="shared" si="69"/>
        <v xml:space="preserve"> </v>
      </c>
      <c r="L576" s="340"/>
      <c r="M576" s="264">
        <f t="shared" si="70"/>
        <v>0</v>
      </c>
      <c r="N576" s="105">
        <f t="shared" si="71"/>
        <v>0</v>
      </c>
      <c r="O576" s="105">
        <f t="shared" si="72"/>
        <v>0</v>
      </c>
      <c r="P576" s="407">
        <f t="shared" si="73"/>
        <v>0</v>
      </c>
      <c r="Q576" s="9"/>
      <c r="S576" s="40">
        <f t="shared" si="74"/>
        <v>0</v>
      </c>
      <c r="T576" s="40">
        <f t="shared" si="75"/>
        <v>0</v>
      </c>
      <c r="U576" s="40">
        <f t="shared" si="76"/>
        <v>0</v>
      </c>
    </row>
    <row r="577" spans="1:21" x14ac:dyDescent="0.25">
      <c r="A577" s="80">
        <f t="shared" si="77"/>
        <v>562</v>
      </c>
      <c r="B577" s="131">
        <f t="shared" si="68"/>
        <v>0</v>
      </c>
      <c r="C577" s="92"/>
      <c r="D577" s="116"/>
      <c r="E577" s="116"/>
      <c r="F577" s="4"/>
      <c r="G577" s="50"/>
      <c r="H577" s="87"/>
      <c r="I577" s="319"/>
      <c r="J577" s="427"/>
      <c r="K577" s="339" t="str">
        <f t="shared" si="69"/>
        <v xml:space="preserve"> </v>
      </c>
      <c r="L577" s="340"/>
      <c r="M577" s="264">
        <f t="shared" si="70"/>
        <v>0</v>
      </c>
      <c r="N577" s="105">
        <f t="shared" si="71"/>
        <v>0</v>
      </c>
      <c r="O577" s="105">
        <f t="shared" si="72"/>
        <v>0</v>
      </c>
      <c r="P577" s="407">
        <f t="shared" si="73"/>
        <v>0</v>
      </c>
      <c r="Q577" s="9"/>
      <c r="S577" s="40">
        <f t="shared" si="74"/>
        <v>0</v>
      </c>
      <c r="T577" s="40">
        <f t="shared" si="75"/>
        <v>0</v>
      </c>
      <c r="U577" s="40">
        <f t="shared" si="76"/>
        <v>0</v>
      </c>
    </row>
    <row r="578" spans="1:21" x14ac:dyDescent="0.25">
      <c r="A578" s="80">
        <f t="shared" si="77"/>
        <v>563</v>
      </c>
      <c r="B578" s="131">
        <f t="shared" si="68"/>
        <v>0</v>
      </c>
      <c r="C578" s="92"/>
      <c r="D578" s="116"/>
      <c r="E578" s="116"/>
      <c r="F578" s="4"/>
      <c r="G578" s="50"/>
      <c r="H578" s="87"/>
      <c r="I578" s="319"/>
      <c r="J578" s="427"/>
      <c r="K578" s="339" t="str">
        <f t="shared" si="69"/>
        <v xml:space="preserve"> </v>
      </c>
      <c r="L578" s="340"/>
      <c r="M578" s="264">
        <f t="shared" si="70"/>
        <v>0</v>
      </c>
      <c r="N578" s="105">
        <f t="shared" si="71"/>
        <v>0</v>
      </c>
      <c r="O578" s="105">
        <f t="shared" si="72"/>
        <v>0</v>
      </c>
      <c r="P578" s="407">
        <f t="shared" si="73"/>
        <v>0</v>
      </c>
      <c r="Q578" s="9"/>
      <c r="S578" s="40">
        <f t="shared" si="74"/>
        <v>0</v>
      </c>
      <c r="T578" s="40">
        <f t="shared" si="75"/>
        <v>0</v>
      </c>
      <c r="U578" s="40">
        <f t="shared" si="76"/>
        <v>0</v>
      </c>
    </row>
    <row r="579" spans="1:21" x14ac:dyDescent="0.25">
      <c r="A579" s="80">
        <f t="shared" si="77"/>
        <v>564</v>
      </c>
      <c r="B579" s="131">
        <f t="shared" si="68"/>
        <v>0</v>
      </c>
      <c r="C579" s="92"/>
      <c r="D579" s="116"/>
      <c r="E579" s="116"/>
      <c r="F579" s="4"/>
      <c r="G579" s="50"/>
      <c r="H579" s="87"/>
      <c r="I579" s="319"/>
      <c r="J579" s="427"/>
      <c r="K579" s="339" t="str">
        <f t="shared" si="69"/>
        <v xml:space="preserve"> </v>
      </c>
      <c r="L579" s="340"/>
      <c r="M579" s="264">
        <f t="shared" si="70"/>
        <v>0</v>
      </c>
      <c r="N579" s="105">
        <f t="shared" si="71"/>
        <v>0</v>
      </c>
      <c r="O579" s="105">
        <f t="shared" si="72"/>
        <v>0</v>
      </c>
      <c r="P579" s="407">
        <f t="shared" si="73"/>
        <v>0</v>
      </c>
      <c r="Q579" s="9"/>
      <c r="S579" s="40">
        <f t="shared" si="74"/>
        <v>0</v>
      </c>
      <c r="T579" s="40">
        <f t="shared" si="75"/>
        <v>0</v>
      </c>
      <c r="U579" s="40">
        <f t="shared" si="76"/>
        <v>0</v>
      </c>
    </row>
    <row r="580" spans="1:21" x14ac:dyDescent="0.25">
      <c r="A580" s="80">
        <f t="shared" si="77"/>
        <v>565</v>
      </c>
      <c r="B580" s="131">
        <f t="shared" si="68"/>
        <v>0</v>
      </c>
      <c r="C580" s="92"/>
      <c r="D580" s="116"/>
      <c r="E580" s="116"/>
      <c r="F580" s="4"/>
      <c r="G580" s="50"/>
      <c r="H580" s="87"/>
      <c r="I580" s="319"/>
      <c r="J580" s="427"/>
      <c r="K580" s="339" t="str">
        <f t="shared" si="69"/>
        <v xml:space="preserve"> </v>
      </c>
      <c r="L580" s="340"/>
      <c r="M580" s="264">
        <f t="shared" si="70"/>
        <v>0</v>
      </c>
      <c r="N580" s="105">
        <f t="shared" si="71"/>
        <v>0</v>
      </c>
      <c r="O580" s="105">
        <f t="shared" si="72"/>
        <v>0</v>
      </c>
      <c r="P580" s="407">
        <f t="shared" si="73"/>
        <v>0</v>
      </c>
      <c r="Q580" s="9"/>
      <c r="S580" s="40">
        <f t="shared" si="74"/>
        <v>0</v>
      </c>
      <c r="T580" s="40">
        <f t="shared" si="75"/>
        <v>0</v>
      </c>
      <c r="U580" s="40">
        <f t="shared" si="76"/>
        <v>0</v>
      </c>
    </row>
    <row r="581" spans="1:21" x14ac:dyDescent="0.25">
      <c r="A581" s="80">
        <f t="shared" si="77"/>
        <v>566</v>
      </c>
      <c r="B581" s="131">
        <f t="shared" si="68"/>
        <v>0</v>
      </c>
      <c r="C581" s="92"/>
      <c r="D581" s="116"/>
      <c r="E581" s="116"/>
      <c r="F581" s="4"/>
      <c r="G581" s="50"/>
      <c r="H581" s="87"/>
      <c r="I581" s="319"/>
      <c r="J581" s="427"/>
      <c r="K581" s="339" t="str">
        <f t="shared" si="69"/>
        <v xml:space="preserve"> </v>
      </c>
      <c r="L581" s="340"/>
      <c r="M581" s="264">
        <f t="shared" si="70"/>
        <v>0</v>
      </c>
      <c r="N581" s="105">
        <f t="shared" si="71"/>
        <v>0</v>
      </c>
      <c r="O581" s="105">
        <f t="shared" si="72"/>
        <v>0</v>
      </c>
      <c r="P581" s="407">
        <f t="shared" si="73"/>
        <v>0</v>
      </c>
      <c r="Q581" s="9"/>
      <c r="S581" s="40">
        <f t="shared" si="74"/>
        <v>0</v>
      </c>
      <c r="T581" s="40">
        <f t="shared" si="75"/>
        <v>0</v>
      </c>
      <c r="U581" s="40">
        <f t="shared" si="76"/>
        <v>0</v>
      </c>
    </row>
    <row r="582" spans="1:21" x14ac:dyDescent="0.25">
      <c r="A582" s="80">
        <f t="shared" si="77"/>
        <v>567</v>
      </c>
      <c r="B582" s="131">
        <f t="shared" si="68"/>
        <v>0</v>
      </c>
      <c r="C582" s="92"/>
      <c r="D582" s="116"/>
      <c r="E582" s="116"/>
      <c r="F582" s="4"/>
      <c r="G582" s="50"/>
      <c r="H582" s="87"/>
      <c r="I582" s="319"/>
      <c r="J582" s="427"/>
      <c r="K582" s="339" t="str">
        <f t="shared" si="69"/>
        <v xml:space="preserve"> </v>
      </c>
      <c r="L582" s="340"/>
      <c r="M582" s="264">
        <f t="shared" si="70"/>
        <v>0</v>
      </c>
      <c r="N582" s="105">
        <f t="shared" si="71"/>
        <v>0</v>
      </c>
      <c r="O582" s="105">
        <f t="shared" si="72"/>
        <v>0</v>
      </c>
      <c r="P582" s="407">
        <f t="shared" si="73"/>
        <v>0</v>
      </c>
      <c r="Q582" s="9"/>
      <c r="S582" s="40">
        <f t="shared" si="74"/>
        <v>0</v>
      </c>
      <c r="T582" s="40">
        <f t="shared" si="75"/>
        <v>0</v>
      </c>
      <c r="U582" s="40">
        <f t="shared" si="76"/>
        <v>0</v>
      </c>
    </row>
    <row r="583" spans="1:21" x14ac:dyDescent="0.25">
      <c r="A583" s="80">
        <f t="shared" si="77"/>
        <v>568</v>
      </c>
      <c r="B583" s="131">
        <f t="shared" si="68"/>
        <v>0</v>
      </c>
      <c r="C583" s="92"/>
      <c r="D583" s="116"/>
      <c r="E583" s="116"/>
      <c r="F583" s="4"/>
      <c r="G583" s="50"/>
      <c r="H583" s="87"/>
      <c r="I583" s="319"/>
      <c r="J583" s="427"/>
      <c r="K583" s="339" t="str">
        <f t="shared" si="69"/>
        <v xml:space="preserve"> </v>
      </c>
      <c r="L583" s="340"/>
      <c r="M583" s="264">
        <f t="shared" si="70"/>
        <v>0</v>
      </c>
      <c r="N583" s="105">
        <f t="shared" si="71"/>
        <v>0</v>
      </c>
      <c r="O583" s="105">
        <f t="shared" si="72"/>
        <v>0</v>
      </c>
      <c r="P583" s="407">
        <f t="shared" si="73"/>
        <v>0</v>
      </c>
      <c r="Q583" s="9"/>
      <c r="S583" s="40">
        <f t="shared" si="74"/>
        <v>0</v>
      </c>
      <c r="T583" s="40">
        <f t="shared" si="75"/>
        <v>0</v>
      </c>
      <c r="U583" s="40">
        <f t="shared" si="76"/>
        <v>0</v>
      </c>
    </row>
    <row r="584" spans="1:21" x14ac:dyDescent="0.25">
      <c r="A584" s="80">
        <f t="shared" si="77"/>
        <v>569</v>
      </c>
      <c r="B584" s="131">
        <f t="shared" si="68"/>
        <v>0</v>
      </c>
      <c r="C584" s="92"/>
      <c r="D584" s="116"/>
      <c r="E584" s="116"/>
      <c r="F584" s="4"/>
      <c r="G584" s="50"/>
      <c r="H584" s="87"/>
      <c r="I584" s="319"/>
      <c r="J584" s="427"/>
      <c r="K584" s="339" t="str">
        <f t="shared" si="69"/>
        <v xml:space="preserve"> </v>
      </c>
      <c r="L584" s="340"/>
      <c r="M584" s="264">
        <f t="shared" si="70"/>
        <v>0</v>
      </c>
      <c r="N584" s="105">
        <f t="shared" si="71"/>
        <v>0</v>
      </c>
      <c r="O584" s="105">
        <f t="shared" si="72"/>
        <v>0</v>
      </c>
      <c r="P584" s="407">
        <f t="shared" si="73"/>
        <v>0</v>
      </c>
      <c r="Q584" s="9"/>
      <c r="S584" s="40">
        <f t="shared" si="74"/>
        <v>0</v>
      </c>
      <c r="T584" s="40">
        <f t="shared" si="75"/>
        <v>0</v>
      </c>
      <c r="U584" s="40">
        <f t="shared" si="76"/>
        <v>0</v>
      </c>
    </row>
    <row r="585" spans="1:21" x14ac:dyDescent="0.25">
      <c r="A585" s="80">
        <f t="shared" si="77"/>
        <v>570</v>
      </c>
      <c r="B585" s="131">
        <f t="shared" si="68"/>
        <v>0</v>
      </c>
      <c r="C585" s="92"/>
      <c r="D585" s="116"/>
      <c r="E585" s="116"/>
      <c r="F585" s="4"/>
      <c r="G585" s="50"/>
      <c r="H585" s="87"/>
      <c r="I585" s="319"/>
      <c r="J585" s="427"/>
      <c r="K585" s="339" t="str">
        <f t="shared" si="69"/>
        <v xml:space="preserve"> </v>
      </c>
      <c r="L585" s="340"/>
      <c r="M585" s="264">
        <f t="shared" si="70"/>
        <v>0</v>
      </c>
      <c r="N585" s="105">
        <f t="shared" si="71"/>
        <v>0</v>
      </c>
      <c r="O585" s="105">
        <f t="shared" si="72"/>
        <v>0</v>
      </c>
      <c r="P585" s="407">
        <f t="shared" si="73"/>
        <v>0</v>
      </c>
      <c r="Q585" s="9"/>
      <c r="S585" s="40">
        <f t="shared" si="74"/>
        <v>0</v>
      </c>
      <c r="T585" s="40">
        <f t="shared" si="75"/>
        <v>0</v>
      </c>
      <c r="U585" s="40">
        <f t="shared" si="76"/>
        <v>0</v>
      </c>
    </row>
    <row r="586" spans="1:21" x14ac:dyDescent="0.25">
      <c r="A586" s="80">
        <f t="shared" si="77"/>
        <v>571</v>
      </c>
      <c r="B586" s="131">
        <f t="shared" si="68"/>
        <v>0</v>
      </c>
      <c r="C586" s="92"/>
      <c r="D586" s="116"/>
      <c r="E586" s="116"/>
      <c r="F586" s="4"/>
      <c r="G586" s="50"/>
      <c r="H586" s="87"/>
      <c r="I586" s="319"/>
      <c r="J586" s="427"/>
      <c r="K586" s="339" t="str">
        <f t="shared" si="69"/>
        <v xml:space="preserve"> </v>
      </c>
      <c r="L586" s="340"/>
      <c r="M586" s="264">
        <f t="shared" si="70"/>
        <v>0</v>
      </c>
      <c r="N586" s="105">
        <f t="shared" si="71"/>
        <v>0</v>
      </c>
      <c r="O586" s="105">
        <f t="shared" si="72"/>
        <v>0</v>
      </c>
      <c r="P586" s="407">
        <f t="shared" si="73"/>
        <v>0</v>
      </c>
      <c r="Q586" s="9"/>
      <c r="S586" s="40">
        <f t="shared" si="74"/>
        <v>0</v>
      </c>
      <c r="T586" s="40">
        <f t="shared" si="75"/>
        <v>0</v>
      </c>
      <c r="U586" s="40">
        <f t="shared" si="76"/>
        <v>0</v>
      </c>
    </row>
    <row r="587" spans="1:21" x14ac:dyDescent="0.25">
      <c r="A587" s="80">
        <f t="shared" si="77"/>
        <v>572</v>
      </c>
      <c r="B587" s="131">
        <f t="shared" si="68"/>
        <v>0</v>
      </c>
      <c r="C587" s="92"/>
      <c r="D587" s="116"/>
      <c r="E587" s="116"/>
      <c r="F587" s="4"/>
      <c r="G587" s="50"/>
      <c r="H587" s="87"/>
      <c r="I587" s="319"/>
      <c r="J587" s="427"/>
      <c r="K587" s="339" t="str">
        <f t="shared" si="69"/>
        <v xml:space="preserve"> </v>
      </c>
      <c r="L587" s="340"/>
      <c r="M587" s="264">
        <f t="shared" si="70"/>
        <v>0</v>
      </c>
      <c r="N587" s="105">
        <f t="shared" si="71"/>
        <v>0</v>
      </c>
      <c r="O587" s="105">
        <f t="shared" si="72"/>
        <v>0</v>
      </c>
      <c r="P587" s="407">
        <f t="shared" si="73"/>
        <v>0</v>
      </c>
      <c r="Q587" s="9"/>
      <c r="S587" s="40">
        <f t="shared" si="74"/>
        <v>0</v>
      </c>
      <c r="T587" s="40">
        <f t="shared" si="75"/>
        <v>0</v>
      </c>
      <c r="U587" s="40">
        <f t="shared" si="76"/>
        <v>0</v>
      </c>
    </row>
    <row r="588" spans="1:21" x14ac:dyDescent="0.25">
      <c r="A588" s="80">
        <f t="shared" si="77"/>
        <v>573</v>
      </c>
      <c r="B588" s="131">
        <f t="shared" si="68"/>
        <v>0</v>
      </c>
      <c r="C588" s="92"/>
      <c r="D588" s="116"/>
      <c r="E588" s="116"/>
      <c r="F588" s="4"/>
      <c r="G588" s="50"/>
      <c r="H588" s="87"/>
      <c r="I588" s="319"/>
      <c r="J588" s="427"/>
      <c r="K588" s="339" t="str">
        <f t="shared" si="69"/>
        <v xml:space="preserve"> </v>
      </c>
      <c r="L588" s="340"/>
      <c r="M588" s="264">
        <f t="shared" si="70"/>
        <v>0</v>
      </c>
      <c r="N588" s="105">
        <f t="shared" si="71"/>
        <v>0</v>
      </c>
      <c r="O588" s="105">
        <f t="shared" si="72"/>
        <v>0</v>
      </c>
      <c r="P588" s="407">
        <f t="shared" si="73"/>
        <v>0</v>
      </c>
      <c r="Q588" s="9"/>
      <c r="S588" s="40">
        <f t="shared" si="74"/>
        <v>0</v>
      </c>
      <c r="T588" s="40">
        <f t="shared" si="75"/>
        <v>0</v>
      </c>
      <c r="U588" s="40">
        <f t="shared" si="76"/>
        <v>0</v>
      </c>
    </row>
    <row r="589" spans="1:21" x14ac:dyDescent="0.25">
      <c r="A589" s="80">
        <f t="shared" si="77"/>
        <v>574</v>
      </c>
      <c r="B589" s="131">
        <f t="shared" si="68"/>
        <v>0</v>
      </c>
      <c r="C589" s="92"/>
      <c r="D589" s="116"/>
      <c r="E589" s="116"/>
      <c r="F589" s="4"/>
      <c r="G589" s="50"/>
      <c r="H589" s="87"/>
      <c r="I589" s="319"/>
      <c r="J589" s="427"/>
      <c r="K589" s="339" t="str">
        <f t="shared" si="69"/>
        <v xml:space="preserve"> </v>
      </c>
      <c r="L589" s="340"/>
      <c r="M589" s="264">
        <f t="shared" si="70"/>
        <v>0</v>
      </c>
      <c r="N589" s="105">
        <f t="shared" si="71"/>
        <v>0</v>
      </c>
      <c r="O589" s="105">
        <f t="shared" si="72"/>
        <v>0</v>
      </c>
      <c r="P589" s="407">
        <f t="shared" si="73"/>
        <v>0</v>
      </c>
      <c r="Q589" s="9"/>
      <c r="S589" s="40">
        <f t="shared" si="74"/>
        <v>0</v>
      </c>
      <c r="T589" s="40">
        <f t="shared" si="75"/>
        <v>0</v>
      </c>
      <c r="U589" s="40">
        <f t="shared" si="76"/>
        <v>0</v>
      </c>
    </row>
    <row r="590" spans="1:21" x14ac:dyDescent="0.25">
      <c r="A590" s="80">
        <f t="shared" si="77"/>
        <v>575</v>
      </c>
      <c r="B590" s="131">
        <f t="shared" si="68"/>
        <v>0</v>
      </c>
      <c r="C590" s="92"/>
      <c r="D590" s="116"/>
      <c r="E590" s="116"/>
      <c r="F590" s="4"/>
      <c r="G590" s="50"/>
      <c r="H590" s="87"/>
      <c r="I590" s="319"/>
      <c r="J590" s="427"/>
      <c r="K590" s="339" t="str">
        <f t="shared" si="69"/>
        <v xml:space="preserve"> </v>
      </c>
      <c r="L590" s="340"/>
      <c r="M590" s="264">
        <f t="shared" si="70"/>
        <v>0</v>
      </c>
      <c r="N590" s="105">
        <f t="shared" si="71"/>
        <v>0</v>
      </c>
      <c r="O590" s="105">
        <f t="shared" si="72"/>
        <v>0</v>
      </c>
      <c r="P590" s="407">
        <f t="shared" si="73"/>
        <v>0</v>
      </c>
      <c r="Q590" s="9"/>
      <c r="S590" s="40">
        <f t="shared" si="74"/>
        <v>0</v>
      </c>
      <c r="T590" s="40">
        <f t="shared" si="75"/>
        <v>0</v>
      </c>
      <c r="U590" s="40">
        <f t="shared" si="76"/>
        <v>0</v>
      </c>
    </row>
    <row r="591" spans="1:21" x14ac:dyDescent="0.25">
      <c r="A591" s="80">
        <f t="shared" si="77"/>
        <v>576</v>
      </c>
      <c r="B591" s="131">
        <f t="shared" si="68"/>
        <v>0</v>
      </c>
      <c r="C591" s="92"/>
      <c r="D591" s="116"/>
      <c r="E591" s="116"/>
      <c r="F591" s="4"/>
      <c r="G591" s="50"/>
      <c r="H591" s="87"/>
      <c r="I591" s="319"/>
      <c r="J591" s="427"/>
      <c r="K591" s="339" t="str">
        <f t="shared" si="69"/>
        <v xml:space="preserve"> </v>
      </c>
      <c r="L591" s="340"/>
      <c r="M591" s="264">
        <f t="shared" si="70"/>
        <v>0</v>
      </c>
      <c r="N591" s="105">
        <f t="shared" si="71"/>
        <v>0</v>
      </c>
      <c r="O591" s="105">
        <f t="shared" si="72"/>
        <v>0</v>
      </c>
      <c r="P591" s="407">
        <f t="shared" si="73"/>
        <v>0</v>
      </c>
      <c r="Q591" s="9"/>
      <c r="S591" s="40">
        <f t="shared" si="74"/>
        <v>0</v>
      </c>
      <c r="T591" s="40">
        <f t="shared" si="75"/>
        <v>0</v>
      </c>
      <c r="U591" s="40">
        <f t="shared" si="76"/>
        <v>0</v>
      </c>
    </row>
    <row r="592" spans="1:21" x14ac:dyDescent="0.25">
      <c r="A592" s="80">
        <f t="shared" si="77"/>
        <v>577</v>
      </c>
      <c r="B592" s="131">
        <f t="shared" si="68"/>
        <v>0</v>
      </c>
      <c r="C592" s="92"/>
      <c r="D592" s="116"/>
      <c r="E592" s="116"/>
      <c r="F592" s="4"/>
      <c r="G592" s="50"/>
      <c r="H592" s="87"/>
      <c r="I592" s="319"/>
      <c r="J592" s="427"/>
      <c r="K592" s="339" t="str">
        <f t="shared" si="69"/>
        <v xml:space="preserve"> </v>
      </c>
      <c r="L592" s="340"/>
      <c r="M592" s="264">
        <f t="shared" si="70"/>
        <v>0</v>
      </c>
      <c r="N592" s="105">
        <f t="shared" si="71"/>
        <v>0</v>
      </c>
      <c r="O592" s="105">
        <f t="shared" si="72"/>
        <v>0</v>
      </c>
      <c r="P592" s="407">
        <f t="shared" si="73"/>
        <v>0</v>
      </c>
      <c r="Q592" s="9"/>
      <c r="S592" s="40">
        <f t="shared" si="74"/>
        <v>0</v>
      </c>
      <c r="T592" s="40">
        <f t="shared" si="75"/>
        <v>0</v>
      </c>
      <c r="U592" s="40">
        <f t="shared" si="76"/>
        <v>0</v>
      </c>
    </row>
    <row r="593" spans="1:21" x14ac:dyDescent="0.25">
      <c r="A593" s="80">
        <f t="shared" si="77"/>
        <v>578</v>
      </c>
      <c r="B593" s="131">
        <f t="shared" si="68"/>
        <v>0</v>
      </c>
      <c r="C593" s="92"/>
      <c r="D593" s="116"/>
      <c r="E593" s="116"/>
      <c r="F593" s="4"/>
      <c r="G593" s="50"/>
      <c r="H593" s="87"/>
      <c r="I593" s="319"/>
      <c r="J593" s="427"/>
      <c r="K593" s="339" t="str">
        <f t="shared" si="69"/>
        <v xml:space="preserve"> </v>
      </c>
      <c r="L593" s="340"/>
      <c r="M593" s="264">
        <f t="shared" si="70"/>
        <v>0</v>
      </c>
      <c r="N593" s="105">
        <f t="shared" si="71"/>
        <v>0</v>
      </c>
      <c r="O593" s="105">
        <f t="shared" si="72"/>
        <v>0</v>
      </c>
      <c r="P593" s="407">
        <f t="shared" si="73"/>
        <v>0</v>
      </c>
      <c r="Q593" s="9"/>
      <c r="S593" s="40">
        <f t="shared" si="74"/>
        <v>0</v>
      </c>
      <c r="T593" s="40">
        <f t="shared" si="75"/>
        <v>0</v>
      </c>
      <c r="U593" s="40">
        <f t="shared" si="76"/>
        <v>0</v>
      </c>
    </row>
    <row r="594" spans="1:21" x14ac:dyDescent="0.25">
      <c r="A594" s="80">
        <f t="shared" si="77"/>
        <v>579</v>
      </c>
      <c r="B594" s="131">
        <f t="shared" si="68"/>
        <v>0</v>
      </c>
      <c r="C594" s="92"/>
      <c r="D594" s="116"/>
      <c r="E594" s="116"/>
      <c r="F594" s="4"/>
      <c r="G594" s="50"/>
      <c r="H594" s="87"/>
      <c r="I594" s="319"/>
      <c r="J594" s="427"/>
      <c r="K594" s="339" t="str">
        <f t="shared" si="69"/>
        <v xml:space="preserve"> </v>
      </c>
      <c r="L594" s="340"/>
      <c r="M594" s="264">
        <f t="shared" si="70"/>
        <v>0</v>
      </c>
      <c r="N594" s="105">
        <f t="shared" si="71"/>
        <v>0</v>
      </c>
      <c r="O594" s="105">
        <f t="shared" si="72"/>
        <v>0</v>
      </c>
      <c r="P594" s="407">
        <f t="shared" si="73"/>
        <v>0</v>
      </c>
      <c r="Q594" s="9"/>
      <c r="S594" s="40">
        <f t="shared" si="74"/>
        <v>0</v>
      </c>
      <c r="T594" s="40">
        <f t="shared" si="75"/>
        <v>0</v>
      </c>
      <c r="U594" s="40">
        <f t="shared" si="76"/>
        <v>0</v>
      </c>
    </row>
    <row r="595" spans="1:21" x14ac:dyDescent="0.25">
      <c r="A595" s="80">
        <f t="shared" si="77"/>
        <v>580</v>
      </c>
      <c r="B595" s="131">
        <f t="shared" si="68"/>
        <v>0</v>
      </c>
      <c r="C595" s="92"/>
      <c r="D595" s="116"/>
      <c r="E595" s="116"/>
      <c r="F595" s="4"/>
      <c r="G595" s="50"/>
      <c r="H595" s="87"/>
      <c r="I595" s="319"/>
      <c r="J595" s="427"/>
      <c r="K595" s="339" t="str">
        <f t="shared" si="69"/>
        <v xml:space="preserve"> </v>
      </c>
      <c r="L595" s="340"/>
      <c r="M595" s="264">
        <f t="shared" si="70"/>
        <v>0</v>
      </c>
      <c r="N595" s="105">
        <f t="shared" si="71"/>
        <v>0</v>
      </c>
      <c r="O595" s="105">
        <f t="shared" si="72"/>
        <v>0</v>
      </c>
      <c r="P595" s="407">
        <f t="shared" si="73"/>
        <v>0</v>
      </c>
      <c r="Q595" s="9"/>
      <c r="S595" s="40">
        <f t="shared" si="74"/>
        <v>0</v>
      </c>
      <c r="T595" s="40">
        <f t="shared" si="75"/>
        <v>0</v>
      </c>
      <c r="U595" s="40">
        <f t="shared" si="76"/>
        <v>0</v>
      </c>
    </row>
    <row r="596" spans="1:21" x14ac:dyDescent="0.25">
      <c r="A596" s="80">
        <f t="shared" si="77"/>
        <v>581</v>
      </c>
      <c r="B596" s="131">
        <f t="shared" si="68"/>
        <v>0</v>
      </c>
      <c r="C596" s="92"/>
      <c r="D596" s="116"/>
      <c r="E596" s="116"/>
      <c r="F596" s="4"/>
      <c r="G596" s="50"/>
      <c r="H596" s="87"/>
      <c r="I596" s="319"/>
      <c r="J596" s="427"/>
      <c r="K596" s="339" t="str">
        <f t="shared" si="69"/>
        <v xml:space="preserve"> </v>
      </c>
      <c r="L596" s="340"/>
      <c r="M596" s="264">
        <f t="shared" si="70"/>
        <v>0</v>
      </c>
      <c r="N596" s="105">
        <f t="shared" si="71"/>
        <v>0</v>
      </c>
      <c r="O596" s="105">
        <f t="shared" si="72"/>
        <v>0</v>
      </c>
      <c r="P596" s="407">
        <f t="shared" si="73"/>
        <v>0</v>
      </c>
      <c r="Q596" s="9"/>
      <c r="S596" s="40">
        <f t="shared" si="74"/>
        <v>0</v>
      </c>
      <c r="T596" s="40">
        <f t="shared" si="75"/>
        <v>0</v>
      </c>
      <c r="U596" s="40">
        <f t="shared" si="76"/>
        <v>0</v>
      </c>
    </row>
    <row r="597" spans="1:21" x14ac:dyDescent="0.25">
      <c r="A597" s="80">
        <f t="shared" si="77"/>
        <v>582</v>
      </c>
      <c r="B597" s="131">
        <f t="shared" si="68"/>
        <v>0</v>
      </c>
      <c r="C597" s="92"/>
      <c r="D597" s="116"/>
      <c r="E597" s="116"/>
      <c r="F597" s="4"/>
      <c r="G597" s="50"/>
      <c r="H597" s="87"/>
      <c r="I597" s="319"/>
      <c r="J597" s="427"/>
      <c r="K597" s="339" t="str">
        <f t="shared" si="69"/>
        <v xml:space="preserve"> </v>
      </c>
      <c r="L597" s="340"/>
      <c r="M597" s="264">
        <f t="shared" si="70"/>
        <v>0</v>
      </c>
      <c r="N597" s="105">
        <f t="shared" si="71"/>
        <v>0</v>
      </c>
      <c r="O597" s="105">
        <f t="shared" si="72"/>
        <v>0</v>
      </c>
      <c r="P597" s="407">
        <f t="shared" si="73"/>
        <v>0</v>
      </c>
      <c r="Q597" s="9"/>
      <c r="S597" s="40">
        <f t="shared" si="74"/>
        <v>0</v>
      </c>
      <c r="T597" s="40">
        <f t="shared" si="75"/>
        <v>0</v>
      </c>
      <c r="U597" s="40">
        <f t="shared" si="76"/>
        <v>0</v>
      </c>
    </row>
    <row r="598" spans="1:21" x14ac:dyDescent="0.25">
      <c r="A598" s="80">
        <f t="shared" si="77"/>
        <v>583</v>
      </c>
      <c r="B598" s="131">
        <f t="shared" si="68"/>
        <v>0</v>
      </c>
      <c r="C598" s="92"/>
      <c r="D598" s="116"/>
      <c r="E598" s="116"/>
      <c r="F598" s="4"/>
      <c r="G598" s="50"/>
      <c r="H598" s="87"/>
      <c r="I598" s="319"/>
      <c r="J598" s="427"/>
      <c r="K598" s="339" t="str">
        <f t="shared" si="69"/>
        <v xml:space="preserve"> </v>
      </c>
      <c r="L598" s="340"/>
      <c r="M598" s="264">
        <f t="shared" si="70"/>
        <v>0</v>
      </c>
      <c r="N598" s="105">
        <f t="shared" si="71"/>
        <v>0</v>
      </c>
      <c r="O598" s="105">
        <f t="shared" si="72"/>
        <v>0</v>
      </c>
      <c r="P598" s="407">
        <f t="shared" si="73"/>
        <v>0</v>
      </c>
      <c r="Q598" s="9"/>
      <c r="S598" s="40">
        <f t="shared" si="74"/>
        <v>0</v>
      </c>
      <c r="T598" s="40">
        <f t="shared" si="75"/>
        <v>0</v>
      </c>
      <c r="U598" s="40">
        <f t="shared" si="76"/>
        <v>0</v>
      </c>
    </row>
    <row r="599" spans="1:21" x14ac:dyDescent="0.25">
      <c r="A599" s="80">
        <f t="shared" si="77"/>
        <v>584</v>
      </c>
      <c r="B599" s="131">
        <f t="shared" si="68"/>
        <v>0</v>
      </c>
      <c r="C599" s="92"/>
      <c r="D599" s="116"/>
      <c r="E599" s="116"/>
      <c r="F599" s="4"/>
      <c r="G599" s="50"/>
      <c r="H599" s="87"/>
      <c r="I599" s="319"/>
      <c r="J599" s="427"/>
      <c r="K599" s="339" t="str">
        <f t="shared" si="69"/>
        <v xml:space="preserve"> </v>
      </c>
      <c r="L599" s="340"/>
      <c r="M599" s="264">
        <f t="shared" si="70"/>
        <v>0</v>
      </c>
      <c r="N599" s="105">
        <f t="shared" si="71"/>
        <v>0</v>
      </c>
      <c r="O599" s="105">
        <f t="shared" si="72"/>
        <v>0</v>
      </c>
      <c r="P599" s="407">
        <f t="shared" si="73"/>
        <v>0</v>
      </c>
      <c r="Q599" s="9"/>
      <c r="S599" s="40">
        <f t="shared" si="74"/>
        <v>0</v>
      </c>
      <c r="T599" s="40">
        <f t="shared" si="75"/>
        <v>0</v>
      </c>
      <c r="U599" s="40">
        <f t="shared" si="76"/>
        <v>0</v>
      </c>
    </row>
    <row r="600" spans="1:21" x14ac:dyDescent="0.25">
      <c r="A600" s="80">
        <f t="shared" si="77"/>
        <v>585</v>
      </c>
      <c r="B600" s="131">
        <f t="shared" si="68"/>
        <v>0</v>
      </c>
      <c r="C600" s="92"/>
      <c r="D600" s="116"/>
      <c r="E600" s="116"/>
      <c r="F600" s="4"/>
      <c r="G600" s="50"/>
      <c r="H600" s="87"/>
      <c r="I600" s="319"/>
      <c r="J600" s="427"/>
      <c r="K600" s="339" t="str">
        <f t="shared" si="69"/>
        <v xml:space="preserve"> </v>
      </c>
      <c r="L600" s="340"/>
      <c r="M600" s="264">
        <f t="shared" si="70"/>
        <v>0</v>
      </c>
      <c r="N600" s="105">
        <f t="shared" si="71"/>
        <v>0</v>
      </c>
      <c r="O600" s="105">
        <f t="shared" si="72"/>
        <v>0</v>
      </c>
      <c r="P600" s="407">
        <f t="shared" si="73"/>
        <v>0</v>
      </c>
      <c r="Q600" s="9"/>
      <c r="S600" s="40">
        <f t="shared" si="74"/>
        <v>0</v>
      </c>
      <c r="T600" s="40">
        <f t="shared" si="75"/>
        <v>0</v>
      </c>
      <c r="U600" s="40">
        <f t="shared" si="76"/>
        <v>0</v>
      </c>
    </row>
    <row r="601" spans="1:21" x14ac:dyDescent="0.25">
      <c r="A601" s="80">
        <f t="shared" si="77"/>
        <v>586</v>
      </c>
      <c r="B601" s="131">
        <f t="shared" si="68"/>
        <v>0</v>
      </c>
      <c r="C601" s="92"/>
      <c r="D601" s="116"/>
      <c r="E601" s="116"/>
      <c r="F601" s="4"/>
      <c r="G601" s="50"/>
      <c r="H601" s="87"/>
      <c r="I601" s="319"/>
      <c r="J601" s="427"/>
      <c r="K601" s="339" t="str">
        <f t="shared" si="69"/>
        <v xml:space="preserve"> </v>
      </c>
      <c r="L601" s="340"/>
      <c r="M601" s="264">
        <f t="shared" si="70"/>
        <v>0</v>
      </c>
      <c r="N601" s="105">
        <f t="shared" si="71"/>
        <v>0</v>
      </c>
      <c r="O601" s="105">
        <f t="shared" si="72"/>
        <v>0</v>
      </c>
      <c r="P601" s="407">
        <f t="shared" si="73"/>
        <v>0</v>
      </c>
      <c r="Q601" s="9"/>
      <c r="S601" s="40">
        <f t="shared" si="74"/>
        <v>0</v>
      </c>
      <c r="T601" s="40">
        <f t="shared" si="75"/>
        <v>0</v>
      </c>
      <c r="U601" s="40">
        <f t="shared" si="76"/>
        <v>0</v>
      </c>
    </row>
    <row r="602" spans="1:21" x14ac:dyDescent="0.25">
      <c r="A602" s="80">
        <f t="shared" si="77"/>
        <v>587</v>
      </c>
      <c r="B602" s="131">
        <f t="shared" si="68"/>
        <v>0</v>
      </c>
      <c r="C602" s="92"/>
      <c r="D602" s="116"/>
      <c r="E602" s="116"/>
      <c r="F602" s="4"/>
      <c r="G602" s="50"/>
      <c r="H602" s="87"/>
      <c r="I602" s="319"/>
      <c r="J602" s="427"/>
      <c r="K602" s="339" t="str">
        <f t="shared" si="69"/>
        <v xml:space="preserve"> </v>
      </c>
      <c r="L602" s="340"/>
      <c r="M602" s="264">
        <f t="shared" si="70"/>
        <v>0</v>
      </c>
      <c r="N602" s="105">
        <f t="shared" si="71"/>
        <v>0</v>
      </c>
      <c r="O602" s="105">
        <f t="shared" si="72"/>
        <v>0</v>
      </c>
      <c r="P602" s="407">
        <f t="shared" si="73"/>
        <v>0</v>
      </c>
      <c r="Q602" s="9"/>
      <c r="S602" s="40">
        <f t="shared" si="74"/>
        <v>0</v>
      </c>
      <c r="T602" s="40">
        <f t="shared" si="75"/>
        <v>0</v>
      </c>
      <c r="U602" s="40">
        <f t="shared" si="76"/>
        <v>0</v>
      </c>
    </row>
    <row r="603" spans="1:21" x14ac:dyDescent="0.25">
      <c r="A603" s="80">
        <f t="shared" si="77"/>
        <v>588</v>
      </c>
      <c r="B603" s="131">
        <f t="shared" si="68"/>
        <v>0</v>
      </c>
      <c r="C603" s="92"/>
      <c r="D603" s="116"/>
      <c r="E603" s="116"/>
      <c r="F603" s="4"/>
      <c r="G603" s="50"/>
      <c r="H603" s="87"/>
      <c r="I603" s="319"/>
      <c r="J603" s="427"/>
      <c r="K603" s="339" t="str">
        <f t="shared" si="69"/>
        <v xml:space="preserve"> </v>
      </c>
      <c r="L603" s="340"/>
      <c r="M603" s="264">
        <f t="shared" si="70"/>
        <v>0</v>
      </c>
      <c r="N603" s="105">
        <f t="shared" si="71"/>
        <v>0</v>
      </c>
      <c r="O603" s="105">
        <f t="shared" si="72"/>
        <v>0</v>
      </c>
      <c r="P603" s="407">
        <f t="shared" si="73"/>
        <v>0</v>
      </c>
      <c r="Q603" s="9"/>
      <c r="S603" s="40">
        <f t="shared" si="74"/>
        <v>0</v>
      </c>
      <c r="T603" s="40">
        <f t="shared" si="75"/>
        <v>0</v>
      </c>
      <c r="U603" s="40">
        <f t="shared" si="76"/>
        <v>0</v>
      </c>
    </row>
    <row r="604" spans="1:21" x14ac:dyDescent="0.25">
      <c r="A604" s="80">
        <f t="shared" si="77"/>
        <v>589</v>
      </c>
      <c r="B604" s="131">
        <f t="shared" si="68"/>
        <v>0</v>
      </c>
      <c r="C604" s="92"/>
      <c r="D604" s="116"/>
      <c r="E604" s="116"/>
      <c r="F604" s="4"/>
      <c r="G604" s="50"/>
      <c r="H604" s="87"/>
      <c r="I604" s="319"/>
      <c r="J604" s="427"/>
      <c r="K604" s="339" t="str">
        <f t="shared" si="69"/>
        <v xml:space="preserve"> </v>
      </c>
      <c r="L604" s="340"/>
      <c r="M604" s="264">
        <f t="shared" si="70"/>
        <v>0</v>
      </c>
      <c r="N604" s="105">
        <f t="shared" si="71"/>
        <v>0</v>
      </c>
      <c r="O604" s="105">
        <f t="shared" si="72"/>
        <v>0</v>
      </c>
      <c r="P604" s="407">
        <f t="shared" si="73"/>
        <v>0</v>
      </c>
      <c r="Q604" s="9"/>
      <c r="S604" s="40">
        <f t="shared" si="74"/>
        <v>0</v>
      </c>
      <c r="T604" s="40">
        <f t="shared" si="75"/>
        <v>0</v>
      </c>
      <c r="U604" s="40">
        <f t="shared" si="76"/>
        <v>0</v>
      </c>
    </row>
    <row r="605" spans="1:21" x14ac:dyDescent="0.25">
      <c r="A605" s="80">
        <f t="shared" si="77"/>
        <v>590</v>
      </c>
      <c r="B605" s="131">
        <f t="shared" si="68"/>
        <v>0</v>
      </c>
      <c r="C605" s="92"/>
      <c r="D605" s="116"/>
      <c r="E605" s="116"/>
      <c r="F605" s="4"/>
      <c r="G605" s="50"/>
      <c r="H605" s="87"/>
      <c r="I605" s="319"/>
      <c r="J605" s="427"/>
      <c r="K605" s="339" t="str">
        <f t="shared" si="69"/>
        <v xml:space="preserve"> </v>
      </c>
      <c r="L605" s="340"/>
      <c r="M605" s="264">
        <f t="shared" si="70"/>
        <v>0</v>
      </c>
      <c r="N605" s="105">
        <f t="shared" si="71"/>
        <v>0</v>
      </c>
      <c r="O605" s="105">
        <f t="shared" si="72"/>
        <v>0</v>
      </c>
      <c r="P605" s="407">
        <f t="shared" si="73"/>
        <v>0</v>
      </c>
      <c r="Q605" s="9"/>
      <c r="S605" s="40">
        <f t="shared" si="74"/>
        <v>0</v>
      </c>
      <c r="T605" s="40">
        <f t="shared" si="75"/>
        <v>0</v>
      </c>
      <c r="U605" s="40">
        <f t="shared" si="76"/>
        <v>0</v>
      </c>
    </row>
    <row r="606" spans="1:21" x14ac:dyDescent="0.25">
      <c r="A606" s="80">
        <f t="shared" si="77"/>
        <v>591</v>
      </c>
      <c r="B606" s="131">
        <f t="shared" si="68"/>
        <v>0</v>
      </c>
      <c r="C606" s="92"/>
      <c r="D606" s="116"/>
      <c r="E606" s="116"/>
      <c r="F606" s="4"/>
      <c r="G606" s="50"/>
      <c r="H606" s="87"/>
      <c r="I606" s="319"/>
      <c r="J606" s="427"/>
      <c r="K606" s="339" t="str">
        <f t="shared" si="69"/>
        <v xml:space="preserve"> </v>
      </c>
      <c r="L606" s="340"/>
      <c r="M606" s="264">
        <f t="shared" si="70"/>
        <v>0</v>
      </c>
      <c r="N606" s="105">
        <f t="shared" si="71"/>
        <v>0</v>
      </c>
      <c r="O606" s="105">
        <f t="shared" si="72"/>
        <v>0</v>
      </c>
      <c r="P606" s="407">
        <f t="shared" si="73"/>
        <v>0</v>
      </c>
      <c r="Q606" s="9"/>
      <c r="S606" s="40">
        <f t="shared" si="74"/>
        <v>0</v>
      </c>
      <c r="T606" s="40">
        <f t="shared" si="75"/>
        <v>0</v>
      </c>
      <c r="U606" s="40">
        <f t="shared" si="76"/>
        <v>0</v>
      </c>
    </row>
    <row r="607" spans="1:21" x14ac:dyDescent="0.25">
      <c r="A607" s="80">
        <f t="shared" si="77"/>
        <v>592</v>
      </c>
      <c r="B607" s="131">
        <f t="shared" si="68"/>
        <v>0</v>
      </c>
      <c r="C607" s="92"/>
      <c r="D607" s="116"/>
      <c r="E607" s="116"/>
      <c r="F607" s="4"/>
      <c r="G607" s="50"/>
      <c r="H607" s="87"/>
      <c r="I607" s="319"/>
      <c r="J607" s="427"/>
      <c r="K607" s="339" t="str">
        <f t="shared" si="69"/>
        <v xml:space="preserve"> </v>
      </c>
      <c r="L607" s="340"/>
      <c r="M607" s="264">
        <f t="shared" si="70"/>
        <v>0</v>
      </c>
      <c r="N607" s="105">
        <f t="shared" si="71"/>
        <v>0</v>
      </c>
      <c r="O607" s="105">
        <f t="shared" si="72"/>
        <v>0</v>
      </c>
      <c r="P607" s="407">
        <f t="shared" si="73"/>
        <v>0</v>
      </c>
      <c r="Q607" s="9"/>
      <c r="S607" s="40">
        <f t="shared" si="74"/>
        <v>0</v>
      </c>
      <c r="T607" s="40">
        <f t="shared" si="75"/>
        <v>0</v>
      </c>
      <c r="U607" s="40">
        <f t="shared" si="76"/>
        <v>0</v>
      </c>
    </row>
    <row r="608" spans="1:21" x14ac:dyDescent="0.25">
      <c r="A608" s="80">
        <f t="shared" si="77"/>
        <v>593</v>
      </c>
      <c r="B608" s="131">
        <f t="shared" si="68"/>
        <v>0</v>
      </c>
      <c r="C608" s="92"/>
      <c r="D608" s="116"/>
      <c r="E608" s="116"/>
      <c r="F608" s="4"/>
      <c r="G608" s="50"/>
      <c r="H608" s="87"/>
      <c r="I608" s="319"/>
      <c r="J608" s="427"/>
      <c r="K608" s="339" t="str">
        <f t="shared" si="69"/>
        <v xml:space="preserve"> </v>
      </c>
      <c r="L608" s="340"/>
      <c r="M608" s="264">
        <f t="shared" si="70"/>
        <v>0</v>
      </c>
      <c r="N608" s="105">
        <f t="shared" si="71"/>
        <v>0</v>
      </c>
      <c r="O608" s="105">
        <f t="shared" si="72"/>
        <v>0</v>
      </c>
      <c r="P608" s="407">
        <f t="shared" si="73"/>
        <v>0</v>
      </c>
      <c r="Q608" s="9"/>
      <c r="S608" s="40">
        <f t="shared" si="74"/>
        <v>0</v>
      </c>
      <c r="T608" s="40">
        <f t="shared" si="75"/>
        <v>0</v>
      </c>
      <c r="U608" s="40">
        <f t="shared" si="76"/>
        <v>0</v>
      </c>
    </row>
    <row r="609" spans="1:21" x14ac:dyDescent="0.25">
      <c r="A609" s="80">
        <f t="shared" si="77"/>
        <v>594</v>
      </c>
      <c r="B609" s="131">
        <f t="shared" si="68"/>
        <v>0</v>
      </c>
      <c r="C609" s="92"/>
      <c r="D609" s="116"/>
      <c r="E609" s="116"/>
      <c r="F609" s="4"/>
      <c r="G609" s="50"/>
      <c r="H609" s="87"/>
      <c r="I609" s="319"/>
      <c r="J609" s="427"/>
      <c r="K609" s="339" t="str">
        <f t="shared" si="69"/>
        <v xml:space="preserve"> </v>
      </c>
      <c r="L609" s="340"/>
      <c r="M609" s="264">
        <f t="shared" si="70"/>
        <v>0</v>
      </c>
      <c r="N609" s="105">
        <f t="shared" si="71"/>
        <v>0</v>
      </c>
      <c r="O609" s="105">
        <f t="shared" si="72"/>
        <v>0</v>
      </c>
      <c r="P609" s="407">
        <f t="shared" si="73"/>
        <v>0</v>
      </c>
      <c r="Q609" s="9"/>
      <c r="S609" s="40">
        <f t="shared" si="74"/>
        <v>0</v>
      </c>
      <c r="T609" s="40">
        <f t="shared" si="75"/>
        <v>0</v>
      </c>
      <c r="U609" s="40">
        <f t="shared" si="76"/>
        <v>0</v>
      </c>
    </row>
    <row r="610" spans="1:21" x14ac:dyDescent="0.25">
      <c r="A610" s="80">
        <f t="shared" si="77"/>
        <v>595</v>
      </c>
      <c r="B610" s="131">
        <f t="shared" si="68"/>
        <v>0</v>
      </c>
      <c r="C610" s="92"/>
      <c r="D610" s="116"/>
      <c r="E610" s="116"/>
      <c r="F610" s="4"/>
      <c r="G610" s="50"/>
      <c r="H610" s="87"/>
      <c r="I610" s="319"/>
      <c r="J610" s="427"/>
      <c r="K610" s="339" t="str">
        <f t="shared" si="69"/>
        <v xml:space="preserve"> </v>
      </c>
      <c r="L610" s="340"/>
      <c r="M610" s="264">
        <f t="shared" si="70"/>
        <v>0</v>
      </c>
      <c r="N610" s="105">
        <f t="shared" si="71"/>
        <v>0</v>
      </c>
      <c r="O610" s="105">
        <f t="shared" si="72"/>
        <v>0</v>
      </c>
      <c r="P610" s="407">
        <f t="shared" si="73"/>
        <v>0</v>
      </c>
      <c r="Q610" s="9"/>
      <c r="S610" s="40">
        <f t="shared" si="74"/>
        <v>0</v>
      </c>
      <c r="T610" s="40">
        <f t="shared" si="75"/>
        <v>0</v>
      </c>
      <c r="U610" s="40">
        <f t="shared" si="76"/>
        <v>0</v>
      </c>
    </row>
    <row r="611" spans="1:21" x14ac:dyDescent="0.25">
      <c r="A611" s="80">
        <f t="shared" si="77"/>
        <v>596</v>
      </c>
      <c r="B611" s="131">
        <f t="shared" si="68"/>
        <v>0</v>
      </c>
      <c r="C611" s="92"/>
      <c r="D611" s="116"/>
      <c r="E611" s="116"/>
      <c r="F611" s="4"/>
      <c r="G611" s="50"/>
      <c r="H611" s="87"/>
      <c r="I611" s="319"/>
      <c r="J611" s="427"/>
      <c r="K611" s="339" t="str">
        <f t="shared" si="69"/>
        <v xml:space="preserve"> </v>
      </c>
      <c r="L611" s="340"/>
      <c r="M611" s="264">
        <f t="shared" si="70"/>
        <v>0</v>
      </c>
      <c r="N611" s="105">
        <f t="shared" si="71"/>
        <v>0</v>
      </c>
      <c r="O611" s="105">
        <f t="shared" si="72"/>
        <v>0</v>
      </c>
      <c r="P611" s="407">
        <f t="shared" si="73"/>
        <v>0</v>
      </c>
      <c r="Q611" s="9"/>
      <c r="S611" s="40">
        <f t="shared" si="74"/>
        <v>0</v>
      </c>
      <c r="T611" s="40">
        <f t="shared" si="75"/>
        <v>0</v>
      </c>
      <c r="U611" s="40">
        <f t="shared" si="76"/>
        <v>0</v>
      </c>
    </row>
    <row r="612" spans="1:21" x14ac:dyDescent="0.25">
      <c r="A612" s="80">
        <f t="shared" si="77"/>
        <v>597</v>
      </c>
      <c r="B612" s="131">
        <f t="shared" si="68"/>
        <v>0</v>
      </c>
      <c r="C612" s="92"/>
      <c r="D612" s="116"/>
      <c r="E612" s="116"/>
      <c r="F612" s="4"/>
      <c r="G612" s="50"/>
      <c r="H612" s="87"/>
      <c r="I612" s="319"/>
      <c r="J612" s="427"/>
      <c r="K612" s="339" t="str">
        <f t="shared" si="69"/>
        <v xml:space="preserve"> </v>
      </c>
      <c r="L612" s="340"/>
      <c r="M612" s="264">
        <f t="shared" si="70"/>
        <v>0</v>
      </c>
      <c r="N612" s="105">
        <f t="shared" si="71"/>
        <v>0</v>
      </c>
      <c r="O612" s="105">
        <f t="shared" si="72"/>
        <v>0</v>
      </c>
      <c r="P612" s="407">
        <f t="shared" si="73"/>
        <v>0</v>
      </c>
      <c r="Q612" s="9"/>
      <c r="S612" s="40">
        <f t="shared" si="74"/>
        <v>0</v>
      </c>
      <c r="T612" s="40">
        <f t="shared" si="75"/>
        <v>0</v>
      </c>
      <c r="U612" s="40">
        <f t="shared" si="76"/>
        <v>0</v>
      </c>
    </row>
    <row r="613" spans="1:21" x14ac:dyDescent="0.25">
      <c r="A613" s="80">
        <f t="shared" si="77"/>
        <v>598</v>
      </c>
      <c r="B613" s="131">
        <f t="shared" si="68"/>
        <v>0</v>
      </c>
      <c r="C613" s="92"/>
      <c r="D613" s="116"/>
      <c r="E613" s="116"/>
      <c r="F613" s="4"/>
      <c r="G613" s="50"/>
      <c r="H613" s="87"/>
      <c r="I613" s="319"/>
      <c r="J613" s="427"/>
      <c r="K613" s="339" t="str">
        <f t="shared" si="69"/>
        <v xml:space="preserve"> </v>
      </c>
      <c r="L613" s="340"/>
      <c r="M613" s="264">
        <f t="shared" si="70"/>
        <v>0</v>
      </c>
      <c r="N613" s="105">
        <f t="shared" si="71"/>
        <v>0</v>
      </c>
      <c r="O613" s="105">
        <f t="shared" si="72"/>
        <v>0</v>
      </c>
      <c r="P613" s="407">
        <f t="shared" si="73"/>
        <v>0</v>
      </c>
      <c r="Q613" s="9"/>
      <c r="S613" s="40">
        <f t="shared" si="74"/>
        <v>0</v>
      </c>
      <c r="T613" s="40">
        <f t="shared" si="75"/>
        <v>0</v>
      </c>
      <c r="U613" s="40">
        <f t="shared" si="76"/>
        <v>0</v>
      </c>
    </row>
    <row r="614" spans="1:21" x14ac:dyDescent="0.25">
      <c r="A614" s="80">
        <f t="shared" si="77"/>
        <v>599</v>
      </c>
      <c r="B614" s="131">
        <f t="shared" si="68"/>
        <v>0</v>
      </c>
      <c r="C614" s="92"/>
      <c r="D614" s="116"/>
      <c r="E614" s="116"/>
      <c r="F614" s="4"/>
      <c r="G614" s="50"/>
      <c r="H614" s="87"/>
      <c r="I614" s="319"/>
      <c r="J614" s="427"/>
      <c r="K614" s="339" t="str">
        <f t="shared" si="69"/>
        <v xml:space="preserve"> </v>
      </c>
      <c r="L614" s="340"/>
      <c r="M614" s="264">
        <f t="shared" si="70"/>
        <v>0</v>
      </c>
      <c r="N614" s="105">
        <f t="shared" si="71"/>
        <v>0</v>
      </c>
      <c r="O614" s="105">
        <f t="shared" si="72"/>
        <v>0</v>
      </c>
      <c r="P614" s="407">
        <f t="shared" si="73"/>
        <v>0</v>
      </c>
      <c r="Q614" s="9"/>
      <c r="S614" s="40">
        <f t="shared" si="74"/>
        <v>0</v>
      </c>
      <c r="T614" s="40">
        <f t="shared" si="75"/>
        <v>0</v>
      </c>
      <c r="U614" s="40">
        <f t="shared" si="76"/>
        <v>0</v>
      </c>
    </row>
    <row r="615" spans="1:21" x14ac:dyDescent="0.25">
      <c r="A615" s="80">
        <f t="shared" si="77"/>
        <v>600</v>
      </c>
      <c r="B615" s="131">
        <f t="shared" si="68"/>
        <v>0</v>
      </c>
      <c r="C615" s="92"/>
      <c r="D615" s="116"/>
      <c r="E615" s="116"/>
      <c r="F615" s="4"/>
      <c r="G615" s="50"/>
      <c r="H615" s="87"/>
      <c r="I615" s="319"/>
      <c r="J615" s="427"/>
      <c r="K615" s="339" t="str">
        <f t="shared" si="69"/>
        <v xml:space="preserve"> </v>
      </c>
      <c r="L615" s="340"/>
      <c r="M615" s="264">
        <f t="shared" si="70"/>
        <v>0</v>
      </c>
      <c r="N615" s="105">
        <f t="shared" si="71"/>
        <v>0</v>
      </c>
      <c r="O615" s="105">
        <f t="shared" si="72"/>
        <v>0</v>
      </c>
      <c r="P615" s="407">
        <f t="shared" si="73"/>
        <v>0</v>
      </c>
      <c r="Q615" s="9"/>
      <c r="S615" s="40">
        <f t="shared" si="74"/>
        <v>0</v>
      </c>
      <c r="T615" s="40">
        <f t="shared" si="75"/>
        <v>0</v>
      </c>
      <c r="U615" s="40">
        <f t="shared" si="76"/>
        <v>0</v>
      </c>
    </row>
    <row r="616" spans="1:21" x14ac:dyDescent="0.25">
      <c r="A616" s="80">
        <f t="shared" si="77"/>
        <v>601</v>
      </c>
      <c r="B616" s="131">
        <f t="shared" si="68"/>
        <v>0</v>
      </c>
      <c r="C616" s="92"/>
      <c r="D616" s="116"/>
      <c r="E616" s="116"/>
      <c r="F616" s="4"/>
      <c r="G616" s="50"/>
      <c r="H616" s="87"/>
      <c r="I616" s="319"/>
      <c r="J616" s="427"/>
      <c r="K616" s="339" t="str">
        <f t="shared" si="69"/>
        <v xml:space="preserve"> </v>
      </c>
      <c r="L616" s="340"/>
      <c r="M616" s="264">
        <f t="shared" si="70"/>
        <v>0</v>
      </c>
      <c r="N616" s="105">
        <f t="shared" si="71"/>
        <v>0</v>
      </c>
      <c r="O616" s="105">
        <f t="shared" si="72"/>
        <v>0</v>
      </c>
      <c r="P616" s="407">
        <f t="shared" si="73"/>
        <v>0</v>
      </c>
      <c r="Q616" s="9"/>
      <c r="S616" s="40">
        <f t="shared" si="74"/>
        <v>0</v>
      </c>
      <c r="T616" s="40">
        <f t="shared" si="75"/>
        <v>0</v>
      </c>
      <c r="U616" s="40">
        <f t="shared" si="76"/>
        <v>0</v>
      </c>
    </row>
    <row r="617" spans="1:21" x14ac:dyDescent="0.25">
      <c r="A617" s="80">
        <f t="shared" si="77"/>
        <v>602</v>
      </c>
      <c r="B617" s="131">
        <f t="shared" si="68"/>
        <v>0</v>
      </c>
      <c r="C617" s="92"/>
      <c r="D617" s="116"/>
      <c r="E617" s="116"/>
      <c r="F617" s="4"/>
      <c r="G617" s="50"/>
      <c r="H617" s="87"/>
      <c r="I617" s="319"/>
      <c r="J617" s="427"/>
      <c r="K617" s="339" t="str">
        <f t="shared" si="69"/>
        <v xml:space="preserve"> </v>
      </c>
      <c r="L617" s="340"/>
      <c r="M617" s="264">
        <f t="shared" si="70"/>
        <v>0</v>
      </c>
      <c r="N617" s="105">
        <f t="shared" si="71"/>
        <v>0</v>
      </c>
      <c r="O617" s="105">
        <f t="shared" si="72"/>
        <v>0</v>
      </c>
      <c r="P617" s="407">
        <f t="shared" si="73"/>
        <v>0</v>
      </c>
      <c r="Q617" s="9"/>
      <c r="S617" s="40">
        <f t="shared" si="74"/>
        <v>0</v>
      </c>
      <c r="T617" s="40">
        <f t="shared" si="75"/>
        <v>0</v>
      </c>
      <c r="U617" s="40">
        <f t="shared" si="76"/>
        <v>0</v>
      </c>
    </row>
    <row r="618" spans="1:21" x14ac:dyDescent="0.25">
      <c r="A618" s="80">
        <f t="shared" si="77"/>
        <v>603</v>
      </c>
      <c r="B618" s="131">
        <f t="shared" si="68"/>
        <v>0</v>
      </c>
      <c r="C618" s="92"/>
      <c r="D618" s="116"/>
      <c r="E618" s="116"/>
      <c r="F618" s="4"/>
      <c r="G618" s="50"/>
      <c r="H618" s="87"/>
      <c r="I618" s="319"/>
      <c r="J618" s="427"/>
      <c r="K618" s="339" t="str">
        <f t="shared" si="69"/>
        <v xml:space="preserve"> </v>
      </c>
      <c r="L618" s="340"/>
      <c r="M618" s="264">
        <f t="shared" si="70"/>
        <v>0</v>
      </c>
      <c r="N618" s="105">
        <f t="shared" si="71"/>
        <v>0</v>
      </c>
      <c r="O618" s="105">
        <f t="shared" si="72"/>
        <v>0</v>
      </c>
      <c r="P618" s="407">
        <f t="shared" si="73"/>
        <v>0</v>
      </c>
      <c r="Q618" s="9"/>
      <c r="S618" s="40">
        <f t="shared" si="74"/>
        <v>0</v>
      </c>
      <c r="T618" s="40">
        <f t="shared" si="75"/>
        <v>0</v>
      </c>
      <c r="U618" s="40">
        <f t="shared" si="76"/>
        <v>0</v>
      </c>
    </row>
    <row r="619" spans="1:21" x14ac:dyDescent="0.25">
      <c r="A619" s="80">
        <f t="shared" si="77"/>
        <v>604</v>
      </c>
      <c r="B619" s="131">
        <f t="shared" si="68"/>
        <v>0</v>
      </c>
      <c r="C619" s="92"/>
      <c r="D619" s="116"/>
      <c r="E619" s="116"/>
      <c r="F619" s="4"/>
      <c r="G619" s="50"/>
      <c r="H619" s="87"/>
      <c r="I619" s="319"/>
      <c r="J619" s="427"/>
      <c r="K619" s="339" t="str">
        <f t="shared" si="69"/>
        <v xml:space="preserve"> </v>
      </c>
      <c r="L619" s="340"/>
      <c r="M619" s="264">
        <f t="shared" si="70"/>
        <v>0</v>
      </c>
      <c r="N619" s="105">
        <f t="shared" si="71"/>
        <v>0</v>
      </c>
      <c r="O619" s="105">
        <f t="shared" si="72"/>
        <v>0</v>
      </c>
      <c r="P619" s="407">
        <f t="shared" si="73"/>
        <v>0</v>
      </c>
      <c r="Q619" s="9"/>
      <c r="S619" s="40">
        <f t="shared" si="74"/>
        <v>0</v>
      </c>
      <c r="T619" s="40">
        <f t="shared" si="75"/>
        <v>0</v>
      </c>
      <c r="U619" s="40">
        <f t="shared" si="76"/>
        <v>0</v>
      </c>
    </row>
    <row r="620" spans="1:21" x14ac:dyDescent="0.25">
      <c r="A620" s="80">
        <f t="shared" si="77"/>
        <v>605</v>
      </c>
      <c r="B620" s="131">
        <f t="shared" si="68"/>
        <v>0</v>
      </c>
      <c r="C620" s="92"/>
      <c r="D620" s="116"/>
      <c r="E620" s="116"/>
      <c r="F620" s="4"/>
      <c r="G620" s="50"/>
      <c r="H620" s="87"/>
      <c r="I620" s="319"/>
      <c r="J620" s="427"/>
      <c r="K620" s="339" t="str">
        <f t="shared" si="69"/>
        <v xml:space="preserve"> </v>
      </c>
      <c r="L620" s="340"/>
      <c r="M620" s="264">
        <f t="shared" si="70"/>
        <v>0</v>
      </c>
      <c r="N620" s="105">
        <f t="shared" si="71"/>
        <v>0</v>
      </c>
      <c r="O620" s="105">
        <f t="shared" si="72"/>
        <v>0</v>
      </c>
      <c r="P620" s="407">
        <f t="shared" si="73"/>
        <v>0</v>
      </c>
      <c r="Q620" s="9"/>
      <c r="S620" s="40">
        <f t="shared" si="74"/>
        <v>0</v>
      </c>
      <c r="T620" s="40">
        <f t="shared" si="75"/>
        <v>0</v>
      </c>
      <c r="U620" s="40">
        <f t="shared" si="76"/>
        <v>0</v>
      </c>
    </row>
    <row r="621" spans="1:21" x14ac:dyDescent="0.25">
      <c r="A621" s="80">
        <f t="shared" si="77"/>
        <v>606</v>
      </c>
      <c r="B621" s="131">
        <f t="shared" si="68"/>
        <v>0</v>
      </c>
      <c r="C621" s="92"/>
      <c r="D621" s="116"/>
      <c r="E621" s="116"/>
      <c r="F621" s="4"/>
      <c r="G621" s="50"/>
      <c r="H621" s="87"/>
      <c r="I621" s="319"/>
      <c r="J621" s="427"/>
      <c r="K621" s="339" t="str">
        <f t="shared" si="69"/>
        <v xml:space="preserve"> </v>
      </c>
      <c r="L621" s="340"/>
      <c r="M621" s="264">
        <f t="shared" si="70"/>
        <v>0</v>
      </c>
      <c r="N621" s="105">
        <f t="shared" si="71"/>
        <v>0</v>
      </c>
      <c r="O621" s="105">
        <f t="shared" si="72"/>
        <v>0</v>
      </c>
      <c r="P621" s="407">
        <f t="shared" si="73"/>
        <v>0</v>
      </c>
      <c r="Q621" s="9"/>
      <c r="S621" s="40">
        <f t="shared" si="74"/>
        <v>0</v>
      </c>
      <c r="T621" s="40">
        <f t="shared" si="75"/>
        <v>0</v>
      </c>
      <c r="U621" s="40">
        <f t="shared" si="76"/>
        <v>0</v>
      </c>
    </row>
    <row r="622" spans="1:21" x14ac:dyDescent="0.25">
      <c r="A622" s="80">
        <f t="shared" si="77"/>
        <v>607</v>
      </c>
      <c r="B622" s="131">
        <f t="shared" si="68"/>
        <v>0</v>
      </c>
      <c r="C622" s="92"/>
      <c r="D622" s="116"/>
      <c r="E622" s="116"/>
      <c r="F622" s="4"/>
      <c r="G622" s="50"/>
      <c r="H622" s="87"/>
      <c r="I622" s="319"/>
      <c r="J622" s="427"/>
      <c r="K622" s="339" t="str">
        <f t="shared" si="69"/>
        <v xml:space="preserve"> </v>
      </c>
      <c r="L622" s="340"/>
      <c r="M622" s="264">
        <f t="shared" si="70"/>
        <v>0</v>
      </c>
      <c r="N622" s="105">
        <f t="shared" si="71"/>
        <v>0</v>
      </c>
      <c r="O622" s="105">
        <f t="shared" si="72"/>
        <v>0</v>
      </c>
      <c r="P622" s="407">
        <f t="shared" si="73"/>
        <v>0</v>
      </c>
      <c r="Q622" s="9"/>
      <c r="S622" s="40">
        <f t="shared" si="74"/>
        <v>0</v>
      </c>
      <c r="T622" s="40">
        <f t="shared" si="75"/>
        <v>0</v>
      </c>
      <c r="U622" s="40">
        <f t="shared" si="76"/>
        <v>0</v>
      </c>
    </row>
    <row r="623" spans="1:21" x14ac:dyDescent="0.25">
      <c r="A623" s="80">
        <f t="shared" si="77"/>
        <v>608</v>
      </c>
      <c r="B623" s="131">
        <f t="shared" si="68"/>
        <v>0</v>
      </c>
      <c r="C623" s="92"/>
      <c r="D623" s="116"/>
      <c r="E623" s="116"/>
      <c r="F623" s="4"/>
      <c r="G623" s="50"/>
      <c r="H623" s="87"/>
      <c r="I623" s="319"/>
      <c r="J623" s="427"/>
      <c r="K623" s="339" t="str">
        <f t="shared" si="69"/>
        <v xml:space="preserve"> </v>
      </c>
      <c r="L623" s="340"/>
      <c r="M623" s="264">
        <f t="shared" si="70"/>
        <v>0</v>
      </c>
      <c r="N623" s="105">
        <f t="shared" si="71"/>
        <v>0</v>
      </c>
      <c r="O623" s="105">
        <f t="shared" si="72"/>
        <v>0</v>
      </c>
      <c r="P623" s="407">
        <f t="shared" si="73"/>
        <v>0</v>
      </c>
      <c r="Q623" s="9"/>
      <c r="S623" s="40">
        <f t="shared" si="74"/>
        <v>0</v>
      </c>
      <c r="T623" s="40">
        <f t="shared" si="75"/>
        <v>0</v>
      </c>
      <c r="U623" s="40">
        <f t="shared" si="76"/>
        <v>0</v>
      </c>
    </row>
    <row r="624" spans="1:21" x14ac:dyDescent="0.25">
      <c r="A624" s="80">
        <f t="shared" si="77"/>
        <v>609</v>
      </c>
      <c r="B624" s="131">
        <f t="shared" si="68"/>
        <v>0</v>
      </c>
      <c r="C624" s="92"/>
      <c r="D624" s="116"/>
      <c r="E624" s="116"/>
      <c r="F624" s="4"/>
      <c r="G624" s="50"/>
      <c r="H624" s="87"/>
      <c r="I624" s="319"/>
      <c r="J624" s="427"/>
      <c r="K624" s="339" t="str">
        <f t="shared" si="69"/>
        <v xml:space="preserve"> </v>
      </c>
      <c r="L624" s="340"/>
      <c r="M624" s="264">
        <f t="shared" si="70"/>
        <v>0</v>
      </c>
      <c r="N624" s="105">
        <f t="shared" si="71"/>
        <v>0</v>
      </c>
      <c r="O624" s="105">
        <f t="shared" si="72"/>
        <v>0</v>
      </c>
      <c r="P624" s="407">
        <f t="shared" si="73"/>
        <v>0</v>
      </c>
      <c r="Q624" s="9"/>
      <c r="S624" s="40">
        <f t="shared" si="74"/>
        <v>0</v>
      </c>
      <c r="T624" s="40">
        <f t="shared" si="75"/>
        <v>0</v>
      </c>
      <c r="U624" s="40">
        <f t="shared" si="76"/>
        <v>0</v>
      </c>
    </row>
    <row r="625" spans="1:21" x14ac:dyDescent="0.25">
      <c r="A625" s="80">
        <f t="shared" si="77"/>
        <v>610</v>
      </c>
      <c r="B625" s="131">
        <f t="shared" si="68"/>
        <v>0</v>
      </c>
      <c r="C625" s="92"/>
      <c r="D625" s="116"/>
      <c r="E625" s="116"/>
      <c r="F625" s="4"/>
      <c r="G625" s="50"/>
      <c r="H625" s="87"/>
      <c r="I625" s="319"/>
      <c r="J625" s="427"/>
      <c r="K625" s="339" t="str">
        <f t="shared" si="69"/>
        <v xml:space="preserve"> </v>
      </c>
      <c r="L625" s="340"/>
      <c r="M625" s="264">
        <f t="shared" si="70"/>
        <v>0</v>
      </c>
      <c r="N625" s="105">
        <f t="shared" si="71"/>
        <v>0</v>
      </c>
      <c r="O625" s="105">
        <f t="shared" si="72"/>
        <v>0</v>
      </c>
      <c r="P625" s="407">
        <f t="shared" si="73"/>
        <v>0</v>
      </c>
      <c r="Q625" s="9"/>
      <c r="S625" s="40">
        <f t="shared" si="74"/>
        <v>0</v>
      </c>
      <c r="T625" s="40">
        <f t="shared" si="75"/>
        <v>0</v>
      </c>
      <c r="U625" s="40">
        <f t="shared" si="76"/>
        <v>0</v>
      </c>
    </row>
    <row r="626" spans="1:21" x14ac:dyDescent="0.25">
      <c r="A626" s="80">
        <f t="shared" si="77"/>
        <v>611</v>
      </c>
      <c r="B626" s="131">
        <f t="shared" si="68"/>
        <v>0</v>
      </c>
      <c r="C626" s="92"/>
      <c r="D626" s="116"/>
      <c r="E626" s="116"/>
      <c r="F626" s="4"/>
      <c r="G626" s="50"/>
      <c r="H626" s="87"/>
      <c r="I626" s="319"/>
      <c r="J626" s="427"/>
      <c r="K626" s="339" t="str">
        <f t="shared" si="69"/>
        <v xml:space="preserve"> </v>
      </c>
      <c r="L626" s="340"/>
      <c r="M626" s="264">
        <f t="shared" si="70"/>
        <v>0</v>
      </c>
      <c r="N626" s="105">
        <f t="shared" si="71"/>
        <v>0</v>
      </c>
      <c r="O626" s="105">
        <f t="shared" si="72"/>
        <v>0</v>
      </c>
      <c r="P626" s="407">
        <f t="shared" si="73"/>
        <v>0</v>
      </c>
      <c r="Q626" s="9"/>
      <c r="S626" s="40">
        <f t="shared" si="74"/>
        <v>0</v>
      </c>
      <c r="T626" s="40">
        <f t="shared" si="75"/>
        <v>0</v>
      </c>
      <c r="U626" s="40">
        <f t="shared" si="76"/>
        <v>0</v>
      </c>
    </row>
    <row r="627" spans="1:21" x14ac:dyDescent="0.25">
      <c r="A627" s="80">
        <f t="shared" si="77"/>
        <v>612</v>
      </c>
      <c r="B627" s="131">
        <f t="shared" si="68"/>
        <v>0</v>
      </c>
      <c r="C627" s="92"/>
      <c r="D627" s="116"/>
      <c r="E627" s="116"/>
      <c r="F627" s="4"/>
      <c r="G627" s="50"/>
      <c r="H627" s="87"/>
      <c r="I627" s="319"/>
      <c r="J627" s="427"/>
      <c r="K627" s="339" t="str">
        <f t="shared" si="69"/>
        <v xml:space="preserve"> </v>
      </c>
      <c r="L627" s="340"/>
      <c r="M627" s="264">
        <f t="shared" si="70"/>
        <v>0</v>
      </c>
      <c r="N627" s="105">
        <f t="shared" si="71"/>
        <v>0</v>
      </c>
      <c r="O627" s="105">
        <f t="shared" si="72"/>
        <v>0</v>
      </c>
      <c r="P627" s="407">
        <f t="shared" si="73"/>
        <v>0</v>
      </c>
      <c r="Q627" s="9"/>
      <c r="S627" s="40">
        <f t="shared" si="74"/>
        <v>0</v>
      </c>
      <c r="T627" s="40">
        <f t="shared" si="75"/>
        <v>0</v>
      </c>
      <c r="U627" s="40">
        <f t="shared" si="76"/>
        <v>0</v>
      </c>
    </row>
    <row r="628" spans="1:21" x14ac:dyDescent="0.25">
      <c r="A628" s="80">
        <f t="shared" si="77"/>
        <v>613</v>
      </c>
      <c r="B628" s="131">
        <f t="shared" si="68"/>
        <v>0</v>
      </c>
      <c r="C628" s="92"/>
      <c r="D628" s="116"/>
      <c r="E628" s="116"/>
      <c r="F628" s="4"/>
      <c r="G628" s="50"/>
      <c r="H628" s="87"/>
      <c r="I628" s="319"/>
      <c r="J628" s="427"/>
      <c r="K628" s="339" t="str">
        <f t="shared" si="69"/>
        <v xml:space="preserve"> </v>
      </c>
      <c r="L628" s="340"/>
      <c r="M628" s="264">
        <f t="shared" si="70"/>
        <v>0</v>
      </c>
      <c r="N628" s="105">
        <f t="shared" si="71"/>
        <v>0</v>
      </c>
      <c r="O628" s="105">
        <f t="shared" si="72"/>
        <v>0</v>
      </c>
      <c r="P628" s="407">
        <f t="shared" si="73"/>
        <v>0</v>
      </c>
      <c r="Q628" s="9"/>
      <c r="S628" s="40">
        <f t="shared" si="74"/>
        <v>0</v>
      </c>
      <c r="T628" s="40">
        <f t="shared" si="75"/>
        <v>0</v>
      </c>
      <c r="U628" s="40">
        <f t="shared" si="76"/>
        <v>0</v>
      </c>
    </row>
    <row r="629" spans="1:21" x14ac:dyDescent="0.25">
      <c r="A629" s="80">
        <f t="shared" si="77"/>
        <v>614</v>
      </c>
      <c r="B629" s="131">
        <f t="shared" si="68"/>
        <v>0</v>
      </c>
      <c r="C629" s="92"/>
      <c r="D629" s="116"/>
      <c r="E629" s="116"/>
      <c r="F629" s="4"/>
      <c r="G629" s="50"/>
      <c r="H629" s="87"/>
      <c r="I629" s="319"/>
      <c r="J629" s="427"/>
      <c r="K629" s="339" t="str">
        <f t="shared" si="69"/>
        <v xml:space="preserve"> </v>
      </c>
      <c r="L629" s="340"/>
      <c r="M629" s="264">
        <f t="shared" si="70"/>
        <v>0</v>
      </c>
      <c r="N629" s="105">
        <f t="shared" si="71"/>
        <v>0</v>
      </c>
      <c r="O629" s="105">
        <f t="shared" si="72"/>
        <v>0</v>
      </c>
      <c r="P629" s="407">
        <f t="shared" si="73"/>
        <v>0</v>
      </c>
      <c r="Q629" s="9"/>
      <c r="S629" s="40">
        <f t="shared" si="74"/>
        <v>0</v>
      </c>
      <c r="T629" s="40">
        <f t="shared" si="75"/>
        <v>0</v>
      </c>
      <c r="U629" s="40">
        <f t="shared" si="76"/>
        <v>0</v>
      </c>
    </row>
    <row r="630" spans="1:21" x14ac:dyDescent="0.25">
      <c r="A630" s="80">
        <f t="shared" si="77"/>
        <v>615</v>
      </c>
      <c r="B630" s="131">
        <f t="shared" si="68"/>
        <v>0</v>
      </c>
      <c r="C630" s="92"/>
      <c r="D630" s="116"/>
      <c r="E630" s="116"/>
      <c r="F630" s="4"/>
      <c r="G630" s="50"/>
      <c r="H630" s="87"/>
      <c r="I630" s="319"/>
      <c r="J630" s="427"/>
      <c r="K630" s="339" t="str">
        <f t="shared" si="69"/>
        <v xml:space="preserve"> </v>
      </c>
      <c r="L630" s="340"/>
      <c r="M630" s="264">
        <f t="shared" si="70"/>
        <v>0</v>
      </c>
      <c r="N630" s="105">
        <f t="shared" si="71"/>
        <v>0</v>
      </c>
      <c r="O630" s="105">
        <f t="shared" si="72"/>
        <v>0</v>
      </c>
      <c r="P630" s="407">
        <f t="shared" si="73"/>
        <v>0</v>
      </c>
      <c r="Q630" s="9"/>
      <c r="S630" s="40">
        <f t="shared" si="74"/>
        <v>0</v>
      </c>
      <c r="T630" s="40">
        <f t="shared" si="75"/>
        <v>0</v>
      </c>
      <c r="U630" s="40">
        <f t="shared" si="76"/>
        <v>0</v>
      </c>
    </row>
    <row r="631" spans="1:21" x14ac:dyDescent="0.25">
      <c r="A631" s="80">
        <f t="shared" si="77"/>
        <v>616</v>
      </c>
      <c r="B631" s="131">
        <f t="shared" si="68"/>
        <v>0</v>
      </c>
      <c r="C631" s="92"/>
      <c r="D631" s="116"/>
      <c r="E631" s="116"/>
      <c r="F631" s="4"/>
      <c r="G631" s="50"/>
      <c r="H631" s="87"/>
      <c r="I631" s="319"/>
      <c r="J631" s="427"/>
      <c r="K631" s="339" t="str">
        <f t="shared" si="69"/>
        <v xml:space="preserve"> </v>
      </c>
      <c r="L631" s="340"/>
      <c r="M631" s="264">
        <f t="shared" si="70"/>
        <v>0</v>
      </c>
      <c r="N631" s="105">
        <f t="shared" si="71"/>
        <v>0</v>
      </c>
      <c r="O631" s="105">
        <f t="shared" si="72"/>
        <v>0</v>
      </c>
      <c r="P631" s="407">
        <f t="shared" si="73"/>
        <v>0</v>
      </c>
      <c r="Q631" s="9"/>
      <c r="S631" s="40">
        <f t="shared" si="74"/>
        <v>0</v>
      </c>
      <c r="T631" s="40">
        <f t="shared" si="75"/>
        <v>0</v>
      </c>
      <c r="U631" s="40">
        <f t="shared" si="76"/>
        <v>0</v>
      </c>
    </row>
    <row r="632" spans="1:21" x14ac:dyDescent="0.25">
      <c r="A632" s="80">
        <f t="shared" si="77"/>
        <v>617</v>
      </c>
      <c r="B632" s="131">
        <f t="shared" si="68"/>
        <v>0</v>
      </c>
      <c r="C632" s="92"/>
      <c r="D632" s="116"/>
      <c r="E632" s="116"/>
      <c r="F632" s="4"/>
      <c r="G632" s="50"/>
      <c r="H632" s="87"/>
      <c r="I632" s="319"/>
      <c r="J632" s="427"/>
      <c r="K632" s="339" t="str">
        <f t="shared" si="69"/>
        <v xml:space="preserve"> </v>
      </c>
      <c r="L632" s="340"/>
      <c r="M632" s="264">
        <f t="shared" si="70"/>
        <v>0</v>
      </c>
      <c r="N632" s="105">
        <f t="shared" si="71"/>
        <v>0</v>
      </c>
      <c r="O632" s="105">
        <f t="shared" si="72"/>
        <v>0</v>
      </c>
      <c r="P632" s="407">
        <f t="shared" si="73"/>
        <v>0</v>
      </c>
      <c r="Q632" s="9"/>
      <c r="S632" s="40">
        <f t="shared" si="74"/>
        <v>0</v>
      </c>
      <c r="T632" s="40">
        <f t="shared" si="75"/>
        <v>0</v>
      </c>
      <c r="U632" s="40">
        <f t="shared" si="76"/>
        <v>0</v>
      </c>
    </row>
    <row r="633" spans="1:21" x14ac:dyDescent="0.25">
      <c r="A633" s="80">
        <f t="shared" si="77"/>
        <v>618</v>
      </c>
      <c r="B633" s="131">
        <f t="shared" si="68"/>
        <v>0</v>
      </c>
      <c r="C633" s="92"/>
      <c r="D633" s="116"/>
      <c r="E633" s="116"/>
      <c r="F633" s="4"/>
      <c r="G633" s="50"/>
      <c r="H633" s="87"/>
      <c r="I633" s="319"/>
      <c r="J633" s="427"/>
      <c r="K633" s="339" t="str">
        <f t="shared" si="69"/>
        <v xml:space="preserve"> </v>
      </c>
      <c r="L633" s="340"/>
      <c r="M633" s="264">
        <f t="shared" si="70"/>
        <v>0</v>
      </c>
      <c r="N633" s="105">
        <f t="shared" si="71"/>
        <v>0</v>
      </c>
      <c r="O633" s="105">
        <f t="shared" si="72"/>
        <v>0</v>
      </c>
      <c r="P633" s="407">
        <f t="shared" si="73"/>
        <v>0</v>
      </c>
      <c r="Q633" s="9"/>
      <c r="S633" s="40">
        <f t="shared" si="74"/>
        <v>0</v>
      </c>
      <c r="T633" s="40">
        <f t="shared" si="75"/>
        <v>0</v>
      </c>
      <c r="U633" s="40">
        <f t="shared" si="76"/>
        <v>0</v>
      </c>
    </row>
    <row r="634" spans="1:21" x14ac:dyDescent="0.25">
      <c r="A634" s="80">
        <f t="shared" si="77"/>
        <v>619</v>
      </c>
      <c r="B634" s="131">
        <f t="shared" si="68"/>
        <v>0</v>
      </c>
      <c r="C634" s="92"/>
      <c r="D634" s="116"/>
      <c r="E634" s="116"/>
      <c r="F634" s="4"/>
      <c r="G634" s="50"/>
      <c r="H634" s="87"/>
      <c r="I634" s="319"/>
      <c r="J634" s="427"/>
      <c r="K634" s="339" t="str">
        <f t="shared" si="69"/>
        <v xml:space="preserve"> </v>
      </c>
      <c r="L634" s="340"/>
      <c r="M634" s="264">
        <f t="shared" si="70"/>
        <v>0</v>
      </c>
      <c r="N634" s="105">
        <f t="shared" si="71"/>
        <v>0</v>
      </c>
      <c r="O634" s="105">
        <f t="shared" si="72"/>
        <v>0</v>
      </c>
      <c r="P634" s="407">
        <f t="shared" si="73"/>
        <v>0</v>
      </c>
      <c r="Q634" s="9"/>
      <c r="S634" s="40">
        <f t="shared" si="74"/>
        <v>0</v>
      </c>
      <c r="T634" s="40">
        <f t="shared" si="75"/>
        <v>0</v>
      </c>
      <c r="U634" s="40">
        <f t="shared" si="76"/>
        <v>0</v>
      </c>
    </row>
    <row r="635" spans="1:21" x14ac:dyDescent="0.25">
      <c r="A635" s="80">
        <f t="shared" si="77"/>
        <v>620</v>
      </c>
      <c r="B635" s="131">
        <f t="shared" si="68"/>
        <v>0</v>
      </c>
      <c r="C635" s="92"/>
      <c r="D635" s="116"/>
      <c r="E635" s="116"/>
      <c r="F635" s="4"/>
      <c r="G635" s="50"/>
      <c r="H635" s="87"/>
      <c r="I635" s="319"/>
      <c r="J635" s="427"/>
      <c r="K635" s="339" t="str">
        <f t="shared" si="69"/>
        <v xml:space="preserve"> </v>
      </c>
      <c r="L635" s="340"/>
      <c r="M635" s="264">
        <f t="shared" si="70"/>
        <v>0</v>
      </c>
      <c r="N635" s="105">
        <f t="shared" si="71"/>
        <v>0</v>
      </c>
      <c r="O635" s="105">
        <f t="shared" si="72"/>
        <v>0</v>
      </c>
      <c r="P635" s="407">
        <f t="shared" si="73"/>
        <v>0</v>
      </c>
      <c r="Q635" s="9"/>
      <c r="S635" s="40">
        <f t="shared" si="74"/>
        <v>0</v>
      </c>
      <c r="T635" s="40">
        <f t="shared" si="75"/>
        <v>0</v>
      </c>
      <c r="U635" s="40">
        <f t="shared" si="76"/>
        <v>0</v>
      </c>
    </row>
    <row r="636" spans="1:21" x14ac:dyDescent="0.25">
      <c r="A636" s="80">
        <f t="shared" si="77"/>
        <v>621</v>
      </c>
      <c r="B636" s="131">
        <f t="shared" si="68"/>
        <v>0</v>
      </c>
      <c r="C636" s="92"/>
      <c r="D636" s="116"/>
      <c r="E636" s="116"/>
      <c r="F636" s="4"/>
      <c r="G636" s="50"/>
      <c r="H636" s="87"/>
      <c r="I636" s="319"/>
      <c r="J636" s="427"/>
      <c r="K636" s="339" t="str">
        <f t="shared" si="69"/>
        <v xml:space="preserve"> </v>
      </c>
      <c r="L636" s="340"/>
      <c r="M636" s="264">
        <f t="shared" si="70"/>
        <v>0</v>
      </c>
      <c r="N636" s="105">
        <f t="shared" si="71"/>
        <v>0</v>
      </c>
      <c r="O636" s="105">
        <f t="shared" si="72"/>
        <v>0</v>
      </c>
      <c r="P636" s="407">
        <f t="shared" si="73"/>
        <v>0</v>
      </c>
      <c r="Q636" s="9"/>
      <c r="S636" s="40">
        <f t="shared" si="74"/>
        <v>0</v>
      </c>
      <c r="T636" s="40">
        <f t="shared" si="75"/>
        <v>0</v>
      </c>
      <c r="U636" s="40">
        <f t="shared" si="76"/>
        <v>0</v>
      </c>
    </row>
    <row r="637" spans="1:21" x14ac:dyDescent="0.25">
      <c r="A637" s="80">
        <f t="shared" si="77"/>
        <v>622</v>
      </c>
      <c r="B637" s="131">
        <f t="shared" si="68"/>
        <v>0</v>
      </c>
      <c r="C637" s="92"/>
      <c r="D637" s="116"/>
      <c r="E637" s="116"/>
      <c r="F637" s="4"/>
      <c r="G637" s="50"/>
      <c r="H637" s="87"/>
      <c r="I637" s="319"/>
      <c r="J637" s="427"/>
      <c r="K637" s="339" t="str">
        <f t="shared" si="69"/>
        <v xml:space="preserve"> </v>
      </c>
      <c r="L637" s="340"/>
      <c r="M637" s="264">
        <f t="shared" si="70"/>
        <v>0</v>
      </c>
      <c r="N637" s="105">
        <f t="shared" si="71"/>
        <v>0</v>
      </c>
      <c r="O637" s="105">
        <f t="shared" si="72"/>
        <v>0</v>
      </c>
      <c r="P637" s="407">
        <f t="shared" si="73"/>
        <v>0</v>
      </c>
      <c r="Q637" s="9"/>
      <c r="S637" s="40">
        <f t="shared" si="74"/>
        <v>0</v>
      </c>
      <c r="T637" s="40">
        <f t="shared" si="75"/>
        <v>0</v>
      </c>
      <c r="U637" s="40">
        <f t="shared" si="76"/>
        <v>0</v>
      </c>
    </row>
    <row r="638" spans="1:21" x14ac:dyDescent="0.25">
      <c r="A638" s="80">
        <f t="shared" si="77"/>
        <v>623</v>
      </c>
      <c r="B638" s="131">
        <f t="shared" si="68"/>
        <v>0</v>
      </c>
      <c r="C638" s="92"/>
      <c r="D638" s="116"/>
      <c r="E638" s="116"/>
      <c r="F638" s="4"/>
      <c r="G638" s="50"/>
      <c r="H638" s="87"/>
      <c r="I638" s="319"/>
      <c r="J638" s="427"/>
      <c r="K638" s="339" t="str">
        <f t="shared" si="69"/>
        <v xml:space="preserve"> </v>
      </c>
      <c r="L638" s="340"/>
      <c r="M638" s="264">
        <f t="shared" si="70"/>
        <v>0</v>
      </c>
      <c r="N638" s="105">
        <f t="shared" si="71"/>
        <v>0</v>
      </c>
      <c r="O638" s="105">
        <f t="shared" si="72"/>
        <v>0</v>
      </c>
      <c r="P638" s="407">
        <f t="shared" si="73"/>
        <v>0</v>
      </c>
      <c r="Q638" s="9"/>
      <c r="S638" s="40">
        <f t="shared" si="74"/>
        <v>0</v>
      </c>
      <c r="T638" s="40">
        <f t="shared" si="75"/>
        <v>0</v>
      </c>
      <c r="U638" s="40">
        <f t="shared" si="76"/>
        <v>0</v>
      </c>
    </row>
    <row r="639" spans="1:21" x14ac:dyDescent="0.25">
      <c r="A639" s="80">
        <f t="shared" si="77"/>
        <v>624</v>
      </c>
      <c r="B639" s="131">
        <f t="shared" si="68"/>
        <v>0</v>
      </c>
      <c r="C639" s="92"/>
      <c r="D639" s="116"/>
      <c r="E639" s="116"/>
      <c r="F639" s="4"/>
      <c r="G639" s="50"/>
      <c r="H639" s="87"/>
      <c r="I639" s="319"/>
      <c r="J639" s="427"/>
      <c r="K639" s="339" t="str">
        <f t="shared" si="69"/>
        <v xml:space="preserve"> </v>
      </c>
      <c r="L639" s="340"/>
      <c r="M639" s="264">
        <f t="shared" si="70"/>
        <v>0</v>
      </c>
      <c r="N639" s="105">
        <f t="shared" si="71"/>
        <v>0</v>
      </c>
      <c r="O639" s="105">
        <f t="shared" si="72"/>
        <v>0</v>
      </c>
      <c r="P639" s="407">
        <f t="shared" si="73"/>
        <v>0</v>
      </c>
      <c r="Q639" s="9"/>
      <c r="S639" s="40">
        <f t="shared" si="74"/>
        <v>0</v>
      </c>
      <c r="T639" s="40">
        <f t="shared" si="75"/>
        <v>0</v>
      </c>
      <c r="U639" s="40">
        <f t="shared" si="76"/>
        <v>0</v>
      </c>
    </row>
    <row r="640" spans="1:21" x14ac:dyDescent="0.25">
      <c r="A640" s="80">
        <f t="shared" si="77"/>
        <v>625</v>
      </c>
      <c r="B640" s="131">
        <f t="shared" si="68"/>
        <v>0</v>
      </c>
      <c r="C640" s="92"/>
      <c r="D640" s="116"/>
      <c r="E640" s="116"/>
      <c r="F640" s="4"/>
      <c r="G640" s="50"/>
      <c r="H640" s="87"/>
      <c r="I640" s="319"/>
      <c r="J640" s="427"/>
      <c r="K640" s="339" t="str">
        <f t="shared" si="69"/>
        <v xml:space="preserve"> </v>
      </c>
      <c r="L640" s="340"/>
      <c r="M640" s="264">
        <f t="shared" si="70"/>
        <v>0</v>
      </c>
      <c r="N640" s="105">
        <f t="shared" si="71"/>
        <v>0</v>
      </c>
      <c r="O640" s="105">
        <f t="shared" si="72"/>
        <v>0</v>
      </c>
      <c r="P640" s="407">
        <f t="shared" si="73"/>
        <v>0</v>
      </c>
      <c r="Q640" s="9"/>
      <c r="S640" s="40">
        <f t="shared" si="74"/>
        <v>0</v>
      </c>
      <c r="T640" s="40">
        <f t="shared" si="75"/>
        <v>0</v>
      </c>
      <c r="U640" s="40">
        <f t="shared" si="76"/>
        <v>0</v>
      </c>
    </row>
    <row r="641" spans="1:21" x14ac:dyDescent="0.25">
      <c r="A641" s="80">
        <f t="shared" si="77"/>
        <v>626</v>
      </c>
      <c r="B641" s="131">
        <f t="shared" si="68"/>
        <v>0</v>
      </c>
      <c r="C641" s="92"/>
      <c r="D641" s="116"/>
      <c r="E641" s="116"/>
      <c r="F641" s="4"/>
      <c r="G641" s="50"/>
      <c r="H641" s="87"/>
      <c r="I641" s="319"/>
      <c r="J641" s="427"/>
      <c r="K641" s="339" t="str">
        <f t="shared" si="69"/>
        <v xml:space="preserve"> </v>
      </c>
      <c r="L641" s="340"/>
      <c r="M641" s="264">
        <f t="shared" si="70"/>
        <v>0</v>
      </c>
      <c r="N641" s="105">
        <f t="shared" si="71"/>
        <v>0</v>
      </c>
      <c r="O641" s="105">
        <f t="shared" si="72"/>
        <v>0</v>
      </c>
      <c r="P641" s="407">
        <f t="shared" si="73"/>
        <v>0</v>
      </c>
      <c r="Q641" s="9"/>
      <c r="S641" s="40">
        <f t="shared" si="74"/>
        <v>0</v>
      </c>
      <c r="T641" s="40">
        <f t="shared" si="75"/>
        <v>0</v>
      </c>
      <c r="U641" s="40">
        <f t="shared" si="76"/>
        <v>0</v>
      </c>
    </row>
    <row r="642" spans="1:21" x14ac:dyDescent="0.25">
      <c r="A642" s="80">
        <f t="shared" si="77"/>
        <v>627</v>
      </c>
      <c r="B642" s="131">
        <f t="shared" si="68"/>
        <v>0</v>
      </c>
      <c r="C642" s="92"/>
      <c r="D642" s="116"/>
      <c r="E642" s="116"/>
      <c r="F642" s="4"/>
      <c r="G642" s="50"/>
      <c r="H642" s="87"/>
      <c r="I642" s="319"/>
      <c r="J642" s="427"/>
      <c r="K642" s="339" t="str">
        <f t="shared" si="69"/>
        <v xml:space="preserve"> </v>
      </c>
      <c r="L642" s="340"/>
      <c r="M642" s="264">
        <f t="shared" si="70"/>
        <v>0</v>
      </c>
      <c r="N642" s="105">
        <f t="shared" si="71"/>
        <v>0</v>
      </c>
      <c r="O642" s="105">
        <f t="shared" si="72"/>
        <v>0</v>
      </c>
      <c r="P642" s="407">
        <f t="shared" si="73"/>
        <v>0</v>
      </c>
      <c r="Q642" s="9"/>
      <c r="S642" s="40">
        <f t="shared" si="74"/>
        <v>0</v>
      </c>
      <c r="T642" s="40">
        <f t="shared" si="75"/>
        <v>0</v>
      </c>
      <c r="U642" s="40">
        <f t="shared" si="76"/>
        <v>0</v>
      </c>
    </row>
    <row r="643" spans="1:21" x14ac:dyDescent="0.25">
      <c r="A643" s="80">
        <f t="shared" si="77"/>
        <v>628</v>
      </c>
      <c r="B643" s="131">
        <f t="shared" si="68"/>
        <v>0</v>
      </c>
      <c r="C643" s="92"/>
      <c r="D643" s="116"/>
      <c r="E643" s="116"/>
      <c r="F643" s="4"/>
      <c r="G643" s="50"/>
      <c r="H643" s="87"/>
      <c r="I643" s="319"/>
      <c r="J643" s="427"/>
      <c r="K643" s="339" t="str">
        <f t="shared" si="69"/>
        <v xml:space="preserve"> </v>
      </c>
      <c r="L643" s="340"/>
      <c r="M643" s="264">
        <f t="shared" si="70"/>
        <v>0</v>
      </c>
      <c r="N643" s="105">
        <f t="shared" si="71"/>
        <v>0</v>
      </c>
      <c r="O643" s="105">
        <f t="shared" si="72"/>
        <v>0</v>
      </c>
      <c r="P643" s="407">
        <f t="shared" si="73"/>
        <v>0</v>
      </c>
      <c r="Q643" s="9"/>
      <c r="S643" s="40">
        <f t="shared" si="74"/>
        <v>0</v>
      </c>
      <c r="T643" s="40">
        <f t="shared" si="75"/>
        <v>0</v>
      </c>
      <c r="U643" s="40">
        <f t="shared" si="76"/>
        <v>0</v>
      </c>
    </row>
    <row r="644" spans="1:21" x14ac:dyDescent="0.25">
      <c r="A644" s="80">
        <f t="shared" si="77"/>
        <v>629</v>
      </c>
      <c r="B644" s="131">
        <f t="shared" si="68"/>
        <v>0</v>
      </c>
      <c r="C644" s="92"/>
      <c r="D644" s="116"/>
      <c r="E644" s="116"/>
      <c r="F644" s="4"/>
      <c r="G644" s="50"/>
      <c r="H644" s="87"/>
      <c r="I644" s="319"/>
      <c r="J644" s="427"/>
      <c r="K644" s="339" t="str">
        <f t="shared" si="69"/>
        <v xml:space="preserve"> </v>
      </c>
      <c r="L644" s="340"/>
      <c r="M644" s="264">
        <f t="shared" si="70"/>
        <v>0</v>
      </c>
      <c r="N644" s="105">
        <f t="shared" si="71"/>
        <v>0</v>
      </c>
      <c r="O644" s="105">
        <f t="shared" si="72"/>
        <v>0</v>
      </c>
      <c r="P644" s="407">
        <f t="shared" si="73"/>
        <v>0</v>
      </c>
      <c r="Q644" s="9"/>
      <c r="S644" s="40">
        <f t="shared" si="74"/>
        <v>0</v>
      </c>
      <c r="T644" s="40">
        <f t="shared" si="75"/>
        <v>0</v>
      </c>
      <c r="U644" s="40">
        <f t="shared" si="76"/>
        <v>0</v>
      </c>
    </row>
    <row r="645" spans="1:21" x14ac:dyDescent="0.25">
      <c r="A645" s="80">
        <f t="shared" si="77"/>
        <v>630</v>
      </c>
      <c r="B645" s="131">
        <f t="shared" si="68"/>
        <v>0</v>
      </c>
      <c r="C645" s="92"/>
      <c r="D645" s="116"/>
      <c r="E645" s="116"/>
      <c r="F645" s="4"/>
      <c r="G645" s="50"/>
      <c r="H645" s="87"/>
      <c r="I645" s="319"/>
      <c r="J645" s="427"/>
      <c r="K645" s="339" t="str">
        <f t="shared" si="69"/>
        <v xml:space="preserve"> </v>
      </c>
      <c r="L645" s="340"/>
      <c r="M645" s="264">
        <f t="shared" si="70"/>
        <v>0</v>
      </c>
      <c r="N645" s="105">
        <f t="shared" si="71"/>
        <v>0</v>
      </c>
      <c r="O645" s="105">
        <f t="shared" si="72"/>
        <v>0</v>
      </c>
      <c r="P645" s="407">
        <f t="shared" si="73"/>
        <v>0</v>
      </c>
      <c r="Q645" s="9"/>
      <c r="S645" s="40">
        <f t="shared" si="74"/>
        <v>0</v>
      </c>
      <c r="T645" s="40">
        <f t="shared" si="75"/>
        <v>0</v>
      </c>
      <c r="U645" s="40">
        <f t="shared" si="76"/>
        <v>0</v>
      </c>
    </row>
    <row r="646" spans="1:21" x14ac:dyDescent="0.25">
      <c r="A646" s="80">
        <f t="shared" si="77"/>
        <v>631</v>
      </c>
      <c r="B646" s="131">
        <f t="shared" si="68"/>
        <v>0</v>
      </c>
      <c r="C646" s="92"/>
      <c r="D646" s="116"/>
      <c r="E646" s="116"/>
      <c r="F646" s="4"/>
      <c r="G646" s="50"/>
      <c r="H646" s="87"/>
      <c r="I646" s="319"/>
      <c r="J646" s="427"/>
      <c r="K646" s="339" t="str">
        <f t="shared" si="69"/>
        <v xml:space="preserve"> </v>
      </c>
      <c r="L646" s="340"/>
      <c r="M646" s="264">
        <f t="shared" si="70"/>
        <v>0</v>
      </c>
      <c r="N646" s="105">
        <f t="shared" si="71"/>
        <v>0</v>
      </c>
      <c r="O646" s="105">
        <f t="shared" si="72"/>
        <v>0</v>
      </c>
      <c r="P646" s="407">
        <f t="shared" si="73"/>
        <v>0</v>
      </c>
      <c r="Q646" s="9"/>
      <c r="S646" s="40">
        <f t="shared" si="74"/>
        <v>0</v>
      </c>
      <c r="T646" s="40">
        <f t="shared" si="75"/>
        <v>0</v>
      </c>
      <c r="U646" s="40">
        <f t="shared" si="76"/>
        <v>0</v>
      </c>
    </row>
    <row r="647" spans="1:21" x14ac:dyDescent="0.25">
      <c r="A647" s="80">
        <f t="shared" si="77"/>
        <v>632</v>
      </c>
      <c r="B647" s="131">
        <f t="shared" si="68"/>
        <v>0</v>
      </c>
      <c r="C647" s="92"/>
      <c r="D647" s="116"/>
      <c r="E647" s="116"/>
      <c r="F647" s="4"/>
      <c r="G647" s="50"/>
      <c r="H647" s="87"/>
      <c r="I647" s="319"/>
      <c r="J647" s="427"/>
      <c r="K647" s="339" t="str">
        <f t="shared" si="69"/>
        <v xml:space="preserve"> </v>
      </c>
      <c r="L647" s="340"/>
      <c r="M647" s="264">
        <f t="shared" si="70"/>
        <v>0</v>
      </c>
      <c r="N647" s="105">
        <f t="shared" si="71"/>
        <v>0</v>
      </c>
      <c r="O647" s="105">
        <f t="shared" si="72"/>
        <v>0</v>
      </c>
      <c r="P647" s="407">
        <f t="shared" si="73"/>
        <v>0</v>
      </c>
      <c r="Q647" s="9"/>
      <c r="S647" s="40">
        <f t="shared" si="74"/>
        <v>0</v>
      </c>
      <c r="T647" s="40">
        <f t="shared" si="75"/>
        <v>0</v>
      </c>
      <c r="U647" s="40">
        <f t="shared" si="76"/>
        <v>0</v>
      </c>
    </row>
    <row r="648" spans="1:21" x14ac:dyDescent="0.25">
      <c r="A648" s="80">
        <f t="shared" si="77"/>
        <v>633</v>
      </c>
      <c r="B648" s="131">
        <f t="shared" si="68"/>
        <v>0</v>
      </c>
      <c r="C648" s="92"/>
      <c r="D648" s="116"/>
      <c r="E648" s="116"/>
      <c r="F648" s="4"/>
      <c r="G648" s="50"/>
      <c r="H648" s="87"/>
      <c r="I648" s="319"/>
      <c r="J648" s="427"/>
      <c r="K648" s="339" t="str">
        <f t="shared" si="69"/>
        <v xml:space="preserve"> </v>
      </c>
      <c r="L648" s="340"/>
      <c r="M648" s="264">
        <f t="shared" si="70"/>
        <v>0</v>
      </c>
      <c r="N648" s="105">
        <f t="shared" si="71"/>
        <v>0</v>
      </c>
      <c r="O648" s="105">
        <f t="shared" si="72"/>
        <v>0</v>
      </c>
      <c r="P648" s="407">
        <f t="shared" si="73"/>
        <v>0</v>
      </c>
      <c r="Q648" s="9"/>
      <c r="S648" s="40">
        <f t="shared" si="74"/>
        <v>0</v>
      </c>
      <c r="T648" s="40">
        <f t="shared" si="75"/>
        <v>0</v>
      </c>
      <c r="U648" s="40">
        <f t="shared" si="76"/>
        <v>0</v>
      </c>
    </row>
    <row r="649" spans="1:21" x14ac:dyDescent="0.25">
      <c r="A649" s="80">
        <f t="shared" si="77"/>
        <v>634</v>
      </c>
      <c r="B649" s="131">
        <f t="shared" si="68"/>
        <v>0</v>
      </c>
      <c r="C649" s="92"/>
      <c r="D649" s="116"/>
      <c r="E649" s="116"/>
      <c r="F649" s="4"/>
      <c r="G649" s="50"/>
      <c r="H649" s="87"/>
      <c r="I649" s="319"/>
      <c r="J649" s="427"/>
      <c r="K649" s="339" t="str">
        <f t="shared" si="69"/>
        <v xml:space="preserve"> </v>
      </c>
      <c r="L649" s="340"/>
      <c r="M649" s="264">
        <f t="shared" si="70"/>
        <v>0</v>
      </c>
      <c r="N649" s="105">
        <f t="shared" si="71"/>
        <v>0</v>
      </c>
      <c r="O649" s="105">
        <f t="shared" si="72"/>
        <v>0</v>
      </c>
      <c r="P649" s="407">
        <f t="shared" si="73"/>
        <v>0</v>
      </c>
      <c r="Q649" s="9"/>
      <c r="S649" s="40">
        <f t="shared" si="74"/>
        <v>0</v>
      </c>
      <c r="T649" s="40">
        <f t="shared" si="75"/>
        <v>0</v>
      </c>
      <c r="U649" s="40">
        <f t="shared" si="76"/>
        <v>0</v>
      </c>
    </row>
    <row r="650" spans="1:21" x14ac:dyDescent="0.25">
      <c r="A650" s="80">
        <f t="shared" si="77"/>
        <v>635</v>
      </c>
      <c r="B650" s="131">
        <f t="shared" si="68"/>
        <v>0</v>
      </c>
      <c r="C650" s="92"/>
      <c r="D650" s="116"/>
      <c r="E650" s="116"/>
      <c r="F650" s="4"/>
      <c r="G650" s="50"/>
      <c r="H650" s="87"/>
      <c r="I650" s="319"/>
      <c r="J650" s="427"/>
      <c r="K650" s="339" t="str">
        <f t="shared" si="69"/>
        <v xml:space="preserve"> </v>
      </c>
      <c r="L650" s="340"/>
      <c r="M650" s="264">
        <f t="shared" si="70"/>
        <v>0</v>
      </c>
      <c r="N650" s="105">
        <f t="shared" si="71"/>
        <v>0</v>
      </c>
      <c r="O650" s="105">
        <f t="shared" si="72"/>
        <v>0</v>
      </c>
      <c r="P650" s="407">
        <f t="shared" si="73"/>
        <v>0</v>
      </c>
      <c r="Q650" s="9"/>
      <c r="S650" s="40">
        <f t="shared" si="74"/>
        <v>0</v>
      </c>
      <c r="T650" s="40">
        <f t="shared" si="75"/>
        <v>0</v>
      </c>
      <c r="U650" s="40">
        <f t="shared" si="76"/>
        <v>0</v>
      </c>
    </row>
    <row r="651" spans="1:21" x14ac:dyDescent="0.25">
      <c r="A651" s="80">
        <f t="shared" si="77"/>
        <v>636</v>
      </c>
      <c r="B651" s="131">
        <f t="shared" si="68"/>
        <v>0</v>
      </c>
      <c r="C651" s="92"/>
      <c r="D651" s="116"/>
      <c r="E651" s="116"/>
      <c r="F651" s="4"/>
      <c r="G651" s="50"/>
      <c r="H651" s="87"/>
      <c r="I651" s="319"/>
      <c r="J651" s="427"/>
      <c r="K651" s="339" t="str">
        <f t="shared" si="69"/>
        <v xml:space="preserve"> </v>
      </c>
      <c r="L651" s="340"/>
      <c r="M651" s="264">
        <f t="shared" si="70"/>
        <v>0</v>
      </c>
      <c r="N651" s="105">
        <f t="shared" si="71"/>
        <v>0</v>
      </c>
      <c r="O651" s="105">
        <f t="shared" si="72"/>
        <v>0</v>
      </c>
      <c r="P651" s="407">
        <f t="shared" si="73"/>
        <v>0</v>
      </c>
      <c r="Q651" s="9"/>
      <c r="S651" s="40">
        <f t="shared" si="74"/>
        <v>0</v>
      </c>
      <c r="T651" s="40">
        <f t="shared" si="75"/>
        <v>0</v>
      </c>
      <c r="U651" s="40">
        <f t="shared" si="76"/>
        <v>0</v>
      </c>
    </row>
    <row r="652" spans="1:21" x14ac:dyDescent="0.25">
      <c r="A652" s="80">
        <f t="shared" si="77"/>
        <v>637</v>
      </c>
      <c r="B652" s="131">
        <f t="shared" si="68"/>
        <v>0</v>
      </c>
      <c r="C652" s="92"/>
      <c r="D652" s="116"/>
      <c r="E652" s="116"/>
      <c r="F652" s="4"/>
      <c r="G652" s="50"/>
      <c r="H652" s="87"/>
      <c r="I652" s="319"/>
      <c r="J652" s="427"/>
      <c r="K652" s="339" t="str">
        <f t="shared" si="69"/>
        <v xml:space="preserve"> </v>
      </c>
      <c r="L652" s="340"/>
      <c r="M652" s="264">
        <f t="shared" si="70"/>
        <v>0</v>
      </c>
      <c r="N652" s="105">
        <f t="shared" si="71"/>
        <v>0</v>
      </c>
      <c r="O652" s="105">
        <f t="shared" si="72"/>
        <v>0</v>
      </c>
      <c r="P652" s="407">
        <f t="shared" si="73"/>
        <v>0</v>
      </c>
      <c r="Q652" s="9"/>
      <c r="S652" s="40">
        <f t="shared" si="74"/>
        <v>0</v>
      </c>
      <c r="T652" s="40">
        <f t="shared" si="75"/>
        <v>0</v>
      </c>
      <c r="U652" s="40">
        <f t="shared" si="76"/>
        <v>0</v>
      </c>
    </row>
    <row r="653" spans="1:21" x14ac:dyDescent="0.25">
      <c r="A653" s="80">
        <f t="shared" si="77"/>
        <v>638</v>
      </c>
      <c r="B653" s="131">
        <f t="shared" si="68"/>
        <v>0</v>
      </c>
      <c r="C653" s="92"/>
      <c r="D653" s="116"/>
      <c r="E653" s="116"/>
      <c r="F653" s="4"/>
      <c r="G653" s="50"/>
      <c r="H653" s="87"/>
      <c r="I653" s="319"/>
      <c r="J653" s="427"/>
      <c r="K653" s="339" t="str">
        <f t="shared" si="69"/>
        <v xml:space="preserve"> </v>
      </c>
      <c r="L653" s="340"/>
      <c r="M653" s="264">
        <f t="shared" si="70"/>
        <v>0</v>
      </c>
      <c r="N653" s="105">
        <f t="shared" si="71"/>
        <v>0</v>
      </c>
      <c r="O653" s="105">
        <f t="shared" si="72"/>
        <v>0</v>
      </c>
      <c r="P653" s="407">
        <f t="shared" si="73"/>
        <v>0</v>
      </c>
      <c r="Q653" s="9"/>
      <c r="S653" s="40">
        <f t="shared" si="74"/>
        <v>0</v>
      </c>
      <c r="T653" s="40">
        <f t="shared" si="75"/>
        <v>0</v>
      </c>
      <c r="U653" s="40">
        <f t="shared" si="76"/>
        <v>0</v>
      </c>
    </row>
    <row r="654" spans="1:21" x14ac:dyDescent="0.25">
      <c r="A654" s="80">
        <f t="shared" si="77"/>
        <v>639</v>
      </c>
      <c r="B654" s="131">
        <f t="shared" si="68"/>
        <v>0</v>
      </c>
      <c r="C654" s="92"/>
      <c r="D654" s="116"/>
      <c r="E654" s="116"/>
      <c r="F654" s="4"/>
      <c r="G654" s="50"/>
      <c r="H654" s="87"/>
      <c r="I654" s="319"/>
      <c r="J654" s="427"/>
      <c r="K654" s="339" t="str">
        <f t="shared" si="69"/>
        <v xml:space="preserve"> </v>
      </c>
      <c r="L654" s="340"/>
      <c r="M654" s="264">
        <f t="shared" si="70"/>
        <v>0</v>
      </c>
      <c r="N654" s="105">
        <f t="shared" si="71"/>
        <v>0</v>
      </c>
      <c r="O654" s="105">
        <f t="shared" si="72"/>
        <v>0</v>
      </c>
      <c r="P654" s="407">
        <f t="shared" si="73"/>
        <v>0</v>
      </c>
      <c r="Q654" s="9"/>
      <c r="S654" s="40">
        <f t="shared" si="74"/>
        <v>0</v>
      </c>
      <c r="T654" s="40">
        <f t="shared" si="75"/>
        <v>0</v>
      </c>
      <c r="U654" s="40">
        <f t="shared" si="76"/>
        <v>0</v>
      </c>
    </row>
    <row r="655" spans="1:21" x14ac:dyDescent="0.25">
      <c r="A655" s="80">
        <f t="shared" si="77"/>
        <v>640</v>
      </c>
      <c r="B655" s="131">
        <f t="shared" si="68"/>
        <v>0</v>
      </c>
      <c r="C655" s="92"/>
      <c r="D655" s="116"/>
      <c r="E655" s="116"/>
      <c r="F655" s="4"/>
      <c r="G655" s="50"/>
      <c r="H655" s="87"/>
      <c r="I655" s="319"/>
      <c r="J655" s="427"/>
      <c r="K655" s="339" t="str">
        <f t="shared" si="69"/>
        <v xml:space="preserve"> </v>
      </c>
      <c r="L655" s="340"/>
      <c r="M655" s="264">
        <f t="shared" si="70"/>
        <v>0</v>
      </c>
      <c r="N655" s="105">
        <f t="shared" si="71"/>
        <v>0</v>
      </c>
      <c r="O655" s="105">
        <f t="shared" si="72"/>
        <v>0</v>
      </c>
      <c r="P655" s="407">
        <f t="shared" si="73"/>
        <v>0</v>
      </c>
      <c r="Q655" s="9"/>
      <c r="S655" s="40">
        <f t="shared" si="74"/>
        <v>0</v>
      </c>
      <c r="T655" s="40">
        <f t="shared" si="75"/>
        <v>0</v>
      </c>
      <c r="U655" s="40">
        <f t="shared" si="76"/>
        <v>0</v>
      </c>
    </row>
    <row r="656" spans="1:21" x14ac:dyDescent="0.25">
      <c r="A656" s="80">
        <f t="shared" si="77"/>
        <v>641</v>
      </c>
      <c r="B656" s="131">
        <f t="shared" si="68"/>
        <v>0</v>
      </c>
      <c r="C656" s="92"/>
      <c r="D656" s="116"/>
      <c r="E656" s="116"/>
      <c r="F656" s="4"/>
      <c r="G656" s="50"/>
      <c r="H656" s="87"/>
      <c r="I656" s="319"/>
      <c r="J656" s="427"/>
      <c r="K656" s="339" t="str">
        <f t="shared" si="69"/>
        <v xml:space="preserve"> </v>
      </c>
      <c r="L656" s="340"/>
      <c r="M656" s="264">
        <f t="shared" si="70"/>
        <v>0</v>
      </c>
      <c r="N656" s="105">
        <f t="shared" si="71"/>
        <v>0</v>
      </c>
      <c r="O656" s="105">
        <f t="shared" si="72"/>
        <v>0</v>
      </c>
      <c r="P656" s="407">
        <f t="shared" si="73"/>
        <v>0</v>
      </c>
      <c r="Q656" s="9"/>
      <c r="S656" s="40">
        <f t="shared" si="74"/>
        <v>0</v>
      </c>
      <c r="T656" s="40">
        <f t="shared" si="75"/>
        <v>0</v>
      </c>
      <c r="U656" s="40">
        <f t="shared" si="76"/>
        <v>0</v>
      </c>
    </row>
    <row r="657" spans="1:21" x14ac:dyDescent="0.25">
      <c r="A657" s="80">
        <f t="shared" si="77"/>
        <v>642</v>
      </c>
      <c r="B657" s="131">
        <f t="shared" si="68"/>
        <v>0</v>
      </c>
      <c r="C657" s="92"/>
      <c r="D657" s="116"/>
      <c r="E657" s="116"/>
      <c r="F657" s="4"/>
      <c r="G657" s="50"/>
      <c r="H657" s="87"/>
      <c r="I657" s="319"/>
      <c r="J657" s="427"/>
      <c r="K657" s="339" t="str">
        <f t="shared" si="69"/>
        <v xml:space="preserve"> </v>
      </c>
      <c r="L657" s="340"/>
      <c r="M657" s="264">
        <f t="shared" si="70"/>
        <v>0</v>
      </c>
      <c r="N657" s="105">
        <f t="shared" si="71"/>
        <v>0</v>
      </c>
      <c r="O657" s="105">
        <f t="shared" si="72"/>
        <v>0</v>
      </c>
      <c r="P657" s="407">
        <f t="shared" si="73"/>
        <v>0</v>
      </c>
      <c r="Q657" s="9"/>
      <c r="S657" s="40">
        <f t="shared" si="74"/>
        <v>0</v>
      </c>
      <c r="T657" s="40">
        <f t="shared" si="75"/>
        <v>0</v>
      </c>
      <c r="U657" s="40">
        <f t="shared" si="76"/>
        <v>0</v>
      </c>
    </row>
    <row r="658" spans="1:21" x14ac:dyDescent="0.25">
      <c r="A658" s="80">
        <f t="shared" si="77"/>
        <v>643</v>
      </c>
      <c r="B658" s="131">
        <f t="shared" si="68"/>
        <v>0</v>
      </c>
      <c r="C658" s="92"/>
      <c r="D658" s="116"/>
      <c r="E658" s="116"/>
      <c r="F658" s="4"/>
      <c r="G658" s="50"/>
      <c r="H658" s="87"/>
      <c r="I658" s="319"/>
      <c r="J658" s="427"/>
      <c r="K658" s="339" t="str">
        <f t="shared" si="69"/>
        <v xml:space="preserve"> </v>
      </c>
      <c r="L658" s="340"/>
      <c r="M658" s="264">
        <f t="shared" si="70"/>
        <v>0</v>
      </c>
      <c r="N658" s="105">
        <f t="shared" si="71"/>
        <v>0</v>
      </c>
      <c r="O658" s="105">
        <f t="shared" si="72"/>
        <v>0</v>
      </c>
      <c r="P658" s="407">
        <f t="shared" si="73"/>
        <v>0</v>
      </c>
      <c r="Q658" s="9"/>
      <c r="S658" s="40">
        <f t="shared" si="74"/>
        <v>0</v>
      </c>
      <c r="T658" s="40">
        <f t="shared" si="75"/>
        <v>0</v>
      </c>
      <c r="U658" s="40">
        <f t="shared" si="76"/>
        <v>0</v>
      </c>
    </row>
    <row r="659" spans="1:21" x14ac:dyDescent="0.25">
      <c r="A659" s="80">
        <f t="shared" si="77"/>
        <v>644</v>
      </c>
      <c r="B659" s="131">
        <f t="shared" si="68"/>
        <v>0</v>
      </c>
      <c r="C659" s="92"/>
      <c r="D659" s="116"/>
      <c r="E659" s="116"/>
      <c r="F659" s="4"/>
      <c r="G659" s="50"/>
      <c r="H659" s="87"/>
      <c r="I659" s="319"/>
      <c r="J659" s="427"/>
      <c r="K659" s="339" t="str">
        <f t="shared" si="69"/>
        <v xml:space="preserve"> </v>
      </c>
      <c r="L659" s="340"/>
      <c r="M659" s="264">
        <f t="shared" si="70"/>
        <v>0</v>
      </c>
      <c r="N659" s="105">
        <f t="shared" si="71"/>
        <v>0</v>
      </c>
      <c r="O659" s="105">
        <f t="shared" si="72"/>
        <v>0</v>
      </c>
      <c r="P659" s="407">
        <f t="shared" si="73"/>
        <v>0</v>
      </c>
      <c r="Q659" s="9"/>
      <c r="S659" s="40">
        <f t="shared" si="74"/>
        <v>0</v>
      </c>
      <c r="T659" s="40">
        <f t="shared" si="75"/>
        <v>0</v>
      </c>
      <c r="U659" s="40">
        <f t="shared" si="76"/>
        <v>0</v>
      </c>
    </row>
    <row r="660" spans="1:21" x14ac:dyDescent="0.25">
      <c r="A660" s="80">
        <f t="shared" si="77"/>
        <v>645</v>
      </c>
      <c r="B660" s="131">
        <f t="shared" si="68"/>
        <v>0</v>
      </c>
      <c r="C660" s="92"/>
      <c r="D660" s="116"/>
      <c r="E660" s="116"/>
      <c r="F660" s="4"/>
      <c r="G660" s="50"/>
      <c r="H660" s="87"/>
      <c r="I660" s="319"/>
      <c r="J660" s="427"/>
      <c r="K660" s="339" t="str">
        <f t="shared" si="69"/>
        <v xml:space="preserve"> </v>
      </c>
      <c r="L660" s="340"/>
      <c r="M660" s="264">
        <f t="shared" si="70"/>
        <v>0</v>
      </c>
      <c r="N660" s="105">
        <f t="shared" si="71"/>
        <v>0</v>
      </c>
      <c r="O660" s="105">
        <f t="shared" si="72"/>
        <v>0</v>
      </c>
      <c r="P660" s="407">
        <f t="shared" si="73"/>
        <v>0</v>
      </c>
      <c r="Q660" s="9"/>
      <c r="S660" s="40">
        <f t="shared" si="74"/>
        <v>0</v>
      </c>
      <c r="T660" s="40">
        <f t="shared" si="75"/>
        <v>0</v>
      </c>
      <c r="U660" s="40">
        <f t="shared" si="76"/>
        <v>0</v>
      </c>
    </row>
    <row r="661" spans="1:21" x14ac:dyDescent="0.25">
      <c r="A661" s="80">
        <f t="shared" si="77"/>
        <v>646</v>
      </c>
      <c r="B661" s="131">
        <f t="shared" si="68"/>
        <v>0</v>
      </c>
      <c r="C661" s="92"/>
      <c r="D661" s="116"/>
      <c r="E661" s="116"/>
      <c r="F661" s="4"/>
      <c r="G661" s="50"/>
      <c r="H661" s="87"/>
      <c r="I661" s="319"/>
      <c r="J661" s="427"/>
      <c r="K661" s="339" t="str">
        <f t="shared" si="69"/>
        <v xml:space="preserve"> </v>
      </c>
      <c r="L661" s="340"/>
      <c r="M661" s="264">
        <f t="shared" si="70"/>
        <v>0</v>
      </c>
      <c r="N661" s="105">
        <f t="shared" si="71"/>
        <v>0</v>
      </c>
      <c r="O661" s="105">
        <f t="shared" si="72"/>
        <v>0</v>
      </c>
      <c r="P661" s="407">
        <f t="shared" si="73"/>
        <v>0</v>
      </c>
      <c r="Q661" s="9"/>
      <c r="S661" s="40">
        <f t="shared" si="74"/>
        <v>0</v>
      </c>
      <c r="T661" s="40">
        <f t="shared" si="75"/>
        <v>0</v>
      </c>
      <c r="U661" s="40">
        <f t="shared" si="76"/>
        <v>0</v>
      </c>
    </row>
    <row r="662" spans="1:21" x14ac:dyDescent="0.25">
      <c r="A662" s="80">
        <f t="shared" si="77"/>
        <v>647</v>
      </c>
      <c r="B662" s="131">
        <f t="shared" si="68"/>
        <v>0</v>
      </c>
      <c r="C662" s="92"/>
      <c r="D662" s="116"/>
      <c r="E662" s="116"/>
      <c r="F662" s="4"/>
      <c r="G662" s="50"/>
      <c r="H662" s="87"/>
      <c r="I662" s="319"/>
      <c r="J662" s="427"/>
      <c r="K662" s="339" t="str">
        <f t="shared" si="69"/>
        <v xml:space="preserve"> </v>
      </c>
      <c r="L662" s="340"/>
      <c r="M662" s="264">
        <f t="shared" si="70"/>
        <v>0</v>
      </c>
      <c r="N662" s="105">
        <f t="shared" si="71"/>
        <v>0</v>
      </c>
      <c r="O662" s="105">
        <f t="shared" si="72"/>
        <v>0</v>
      </c>
      <c r="P662" s="407">
        <f t="shared" si="73"/>
        <v>0</v>
      </c>
      <c r="Q662" s="9"/>
      <c r="S662" s="40">
        <f t="shared" si="74"/>
        <v>0</v>
      </c>
      <c r="T662" s="40">
        <f t="shared" si="75"/>
        <v>0</v>
      </c>
      <c r="U662" s="40">
        <f t="shared" si="76"/>
        <v>0</v>
      </c>
    </row>
    <row r="663" spans="1:21" x14ac:dyDescent="0.25">
      <c r="A663" s="80">
        <f t="shared" si="77"/>
        <v>648</v>
      </c>
      <c r="B663" s="131">
        <f t="shared" si="68"/>
        <v>0</v>
      </c>
      <c r="C663" s="92"/>
      <c r="D663" s="116"/>
      <c r="E663" s="116"/>
      <c r="F663" s="4"/>
      <c r="G663" s="50"/>
      <c r="H663" s="87"/>
      <c r="I663" s="319"/>
      <c r="J663" s="427"/>
      <c r="K663" s="339" t="str">
        <f t="shared" si="69"/>
        <v xml:space="preserve"> </v>
      </c>
      <c r="L663" s="340"/>
      <c r="M663" s="264">
        <f t="shared" si="70"/>
        <v>0</v>
      </c>
      <c r="N663" s="105">
        <f t="shared" si="71"/>
        <v>0</v>
      </c>
      <c r="O663" s="105">
        <f t="shared" si="72"/>
        <v>0</v>
      </c>
      <c r="P663" s="407">
        <f t="shared" si="73"/>
        <v>0</v>
      </c>
      <c r="Q663" s="9"/>
      <c r="S663" s="40">
        <f t="shared" si="74"/>
        <v>0</v>
      </c>
      <c r="T663" s="40">
        <f t="shared" si="75"/>
        <v>0</v>
      </c>
      <c r="U663" s="40">
        <f t="shared" si="76"/>
        <v>0</v>
      </c>
    </row>
    <row r="664" spans="1:21" x14ac:dyDescent="0.25">
      <c r="A664" s="80">
        <f t="shared" si="77"/>
        <v>649</v>
      </c>
      <c r="B664" s="131">
        <f t="shared" si="68"/>
        <v>0</v>
      </c>
      <c r="C664" s="92"/>
      <c r="D664" s="116"/>
      <c r="E664" s="116"/>
      <c r="F664" s="4"/>
      <c r="G664" s="50"/>
      <c r="H664" s="87"/>
      <c r="I664" s="319"/>
      <c r="J664" s="427"/>
      <c r="K664" s="339" t="str">
        <f t="shared" si="69"/>
        <v xml:space="preserve"> </v>
      </c>
      <c r="L664" s="340"/>
      <c r="M664" s="264">
        <f t="shared" si="70"/>
        <v>0</v>
      </c>
      <c r="N664" s="105">
        <f t="shared" si="71"/>
        <v>0</v>
      </c>
      <c r="O664" s="105">
        <f t="shared" si="72"/>
        <v>0</v>
      </c>
      <c r="P664" s="407">
        <f t="shared" si="73"/>
        <v>0</v>
      </c>
      <c r="Q664" s="9"/>
      <c r="S664" s="40">
        <f t="shared" si="74"/>
        <v>0</v>
      </c>
      <c r="T664" s="40">
        <f t="shared" si="75"/>
        <v>0</v>
      </c>
      <c r="U664" s="40">
        <f t="shared" si="76"/>
        <v>0</v>
      </c>
    </row>
    <row r="665" spans="1:21" x14ac:dyDescent="0.25">
      <c r="A665" s="80">
        <f t="shared" si="77"/>
        <v>650</v>
      </c>
      <c r="B665" s="131">
        <f t="shared" si="68"/>
        <v>0</v>
      </c>
      <c r="C665" s="92"/>
      <c r="D665" s="116"/>
      <c r="E665" s="116"/>
      <c r="F665" s="4"/>
      <c r="G665" s="50"/>
      <c r="H665" s="87"/>
      <c r="I665" s="319"/>
      <c r="J665" s="427"/>
      <c r="K665" s="339" t="str">
        <f t="shared" si="69"/>
        <v xml:space="preserve"> </v>
      </c>
      <c r="L665" s="340"/>
      <c r="M665" s="264">
        <f t="shared" si="70"/>
        <v>0</v>
      </c>
      <c r="N665" s="105">
        <f t="shared" si="71"/>
        <v>0</v>
      </c>
      <c r="O665" s="105">
        <f t="shared" si="72"/>
        <v>0</v>
      </c>
      <c r="P665" s="407">
        <f t="shared" si="73"/>
        <v>0</v>
      </c>
      <c r="Q665" s="9"/>
      <c r="S665" s="40">
        <f t="shared" si="74"/>
        <v>0</v>
      </c>
      <c r="T665" s="40">
        <f t="shared" si="75"/>
        <v>0</v>
      </c>
      <c r="U665" s="40">
        <f t="shared" si="76"/>
        <v>0</v>
      </c>
    </row>
    <row r="666" spans="1:21" x14ac:dyDescent="0.25">
      <c r="A666" s="80">
        <f t="shared" si="77"/>
        <v>651</v>
      </c>
      <c r="B666" s="131">
        <f t="shared" si="68"/>
        <v>0</v>
      </c>
      <c r="C666" s="92"/>
      <c r="D666" s="116"/>
      <c r="E666" s="116"/>
      <c r="F666" s="4"/>
      <c r="G666" s="50"/>
      <c r="H666" s="87"/>
      <c r="I666" s="319"/>
      <c r="J666" s="427"/>
      <c r="K666" s="339" t="str">
        <f t="shared" si="69"/>
        <v xml:space="preserve"> </v>
      </c>
      <c r="L666" s="340"/>
      <c r="M666" s="264">
        <f t="shared" si="70"/>
        <v>0</v>
      </c>
      <c r="N666" s="105">
        <f t="shared" si="71"/>
        <v>0</v>
      </c>
      <c r="O666" s="105">
        <f t="shared" si="72"/>
        <v>0</v>
      </c>
      <c r="P666" s="407">
        <f t="shared" si="73"/>
        <v>0</v>
      </c>
      <c r="Q666" s="9"/>
      <c r="S666" s="40">
        <f t="shared" si="74"/>
        <v>0</v>
      </c>
      <c r="T666" s="40">
        <f t="shared" si="75"/>
        <v>0</v>
      </c>
      <c r="U666" s="40">
        <f t="shared" si="76"/>
        <v>0</v>
      </c>
    </row>
    <row r="667" spans="1:21" x14ac:dyDescent="0.25">
      <c r="A667" s="80">
        <f t="shared" si="77"/>
        <v>652</v>
      </c>
      <c r="B667" s="131">
        <f t="shared" si="68"/>
        <v>0</v>
      </c>
      <c r="C667" s="92"/>
      <c r="D667" s="116"/>
      <c r="E667" s="116"/>
      <c r="F667" s="4"/>
      <c r="G667" s="50"/>
      <c r="H667" s="87"/>
      <c r="I667" s="319"/>
      <c r="J667" s="427"/>
      <c r="K667" s="339" t="str">
        <f t="shared" si="69"/>
        <v xml:space="preserve"> </v>
      </c>
      <c r="L667" s="340"/>
      <c r="M667" s="264">
        <f t="shared" si="70"/>
        <v>0</v>
      </c>
      <c r="N667" s="105">
        <f t="shared" si="71"/>
        <v>0</v>
      </c>
      <c r="O667" s="105">
        <f t="shared" si="72"/>
        <v>0</v>
      </c>
      <c r="P667" s="407">
        <f t="shared" si="73"/>
        <v>0</v>
      </c>
      <c r="Q667" s="9"/>
      <c r="S667" s="40">
        <f t="shared" si="74"/>
        <v>0</v>
      </c>
      <c r="T667" s="40">
        <f t="shared" si="75"/>
        <v>0</v>
      </c>
      <c r="U667" s="40">
        <f t="shared" si="76"/>
        <v>0</v>
      </c>
    </row>
    <row r="668" spans="1:21" x14ac:dyDescent="0.25">
      <c r="A668" s="80">
        <f t="shared" si="77"/>
        <v>653</v>
      </c>
      <c r="B668" s="131">
        <f t="shared" si="68"/>
        <v>0</v>
      </c>
      <c r="C668" s="92"/>
      <c r="D668" s="116"/>
      <c r="E668" s="116"/>
      <c r="F668" s="4"/>
      <c r="G668" s="50"/>
      <c r="H668" s="87"/>
      <c r="I668" s="319"/>
      <c r="J668" s="427"/>
      <c r="K668" s="339" t="str">
        <f t="shared" si="69"/>
        <v xml:space="preserve"> </v>
      </c>
      <c r="L668" s="340"/>
      <c r="M668" s="264">
        <f t="shared" si="70"/>
        <v>0</v>
      </c>
      <c r="N668" s="105">
        <f t="shared" si="71"/>
        <v>0</v>
      </c>
      <c r="O668" s="105">
        <f t="shared" si="72"/>
        <v>0</v>
      </c>
      <c r="P668" s="407">
        <f t="shared" si="73"/>
        <v>0</v>
      </c>
      <c r="Q668" s="9"/>
      <c r="S668" s="40">
        <f t="shared" si="74"/>
        <v>0</v>
      </c>
      <c r="T668" s="40">
        <f t="shared" si="75"/>
        <v>0</v>
      </c>
      <c r="U668" s="40">
        <f t="shared" si="76"/>
        <v>0</v>
      </c>
    </row>
    <row r="669" spans="1:21" x14ac:dyDescent="0.25">
      <c r="A669" s="80">
        <f t="shared" si="77"/>
        <v>654</v>
      </c>
      <c r="B669" s="131">
        <f t="shared" si="68"/>
        <v>0</v>
      </c>
      <c r="C669" s="92"/>
      <c r="D669" s="116"/>
      <c r="E669" s="116"/>
      <c r="F669" s="4"/>
      <c r="G669" s="50"/>
      <c r="H669" s="87"/>
      <c r="I669" s="319"/>
      <c r="J669" s="427"/>
      <c r="K669" s="339" t="str">
        <f t="shared" si="69"/>
        <v xml:space="preserve"> </v>
      </c>
      <c r="L669" s="340"/>
      <c r="M669" s="264">
        <f t="shared" si="70"/>
        <v>0</v>
      </c>
      <c r="N669" s="105">
        <f t="shared" si="71"/>
        <v>0</v>
      </c>
      <c r="O669" s="105">
        <f t="shared" si="72"/>
        <v>0</v>
      </c>
      <c r="P669" s="407">
        <f t="shared" si="73"/>
        <v>0</v>
      </c>
      <c r="Q669" s="9"/>
      <c r="S669" s="40">
        <f t="shared" si="74"/>
        <v>0</v>
      </c>
      <c r="T669" s="40">
        <f t="shared" si="75"/>
        <v>0</v>
      </c>
      <c r="U669" s="40">
        <f t="shared" si="76"/>
        <v>0</v>
      </c>
    </row>
    <row r="670" spans="1:21" x14ac:dyDescent="0.25">
      <c r="A670" s="80">
        <f t="shared" si="77"/>
        <v>655</v>
      </c>
      <c r="B670" s="131">
        <f t="shared" si="68"/>
        <v>0</v>
      </c>
      <c r="C670" s="92"/>
      <c r="D670" s="116"/>
      <c r="E670" s="116"/>
      <c r="F670" s="4"/>
      <c r="G670" s="50"/>
      <c r="H670" s="87"/>
      <c r="I670" s="319"/>
      <c r="J670" s="427"/>
      <c r="K670" s="339" t="str">
        <f t="shared" si="69"/>
        <v xml:space="preserve"> </v>
      </c>
      <c r="L670" s="340"/>
      <c r="M670" s="264">
        <f t="shared" si="70"/>
        <v>0</v>
      </c>
      <c r="N670" s="105">
        <f t="shared" si="71"/>
        <v>0</v>
      </c>
      <c r="O670" s="105">
        <f t="shared" si="72"/>
        <v>0</v>
      </c>
      <c r="P670" s="407">
        <f t="shared" si="73"/>
        <v>0</v>
      </c>
      <c r="Q670" s="9"/>
      <c r="S670" s="40">
        <f t="shared" si="74"/>
        <v>0</v>
      </c>
      <c r="T670" s="40">
        <f t="shared" si="75"/>
        <v>0</v>
      </c>
      <c r="U670" s="40">
        <f t="shared" si="76"/>
        <v>0</v>
      </c>
    </row>
    <row r="671" spans="1:21" x14ac:dyDescent="0.25">
      <c r="A671" s="80">
        <f t="shared" si="77"/>
        <v>656</v>
      </c>
      <c r="B671" s="131">
        <f t="shared" si="68"/>
        <v>0</v>
      </c>
      <c r="C671" s="92"/>
      <c r="D671" s="116"/>
      <c r="E671" s="116"/>
      <c r="F671" s="4"/>
      <c r="G671" s="50"/>
      <c r="H671" s="87"/>
      <c r="I671" s="319"/>
      <c r="J671" s="427"/>
      <c r="K671" s="339" t="str">
        <f t="shared" si="69"/>
        <v xml:space="preserve"> </v>
      </c>
      <c r="L671" s="340"/>
      <c r="M671" s="264">
        <f t="shared" si="70"/>
        <v>0</v>
      </c>
      <c r="N671" s="105">
        <f t="shared" si="71"/>
        <v>0</v>
      </c>
      <c r="O671" s="105">
        <f t="shared" si="72"/>
        <v>0</v>
      </c>
      <c r="P671" s="407">
        <f t="shared" si="73"/>
        <v>0</v>
      </c>
      <c r="Q671" s="9"/>
      <c r="S671" s="40">
        <f t="shared" si="74"/>
        <v>0</v>
      </c>
      <c r="T671" s="40">
        <f t="shared" si="75"/>
        <v>0</v>
      </c>
      <c r="U671" s="40">
        <f t="shared" si="76"/>
        <v>0</v>
      </c>
    </row>
    <row r="672" spans="1:21" x14ac:dyDescent="0.25">
      <c r="A672" s="80">
        <f t="shared" si="77"/>
        <v>657</v>
      </c>
      <c r="B672" s="131">
        <f t="shared" si="68"/>
        <v>0</v>
      </c>
      <c r="C672" s="92"/>
      <c r="D672" s="116"/>
      <c r="E672" s="116"/>
      <c r="F672" s="4"/>
      <c r="G672" s="50"/>
      <c r="H672" s="87"/>
      <c r="I672" s="319"/>
      <c r="J672" s="427"/>
      <c r="K672" s="339" t="str">
        <f t="shared" si="69"/>
        <v xml:space="preserve"> </v>
      </c>
      <c r="L672" s="340"/>
      <c r="M672" s="264">
        <f t="shared" si="70"/>
        <v>0</v>
      </c>
      <c r="N672" s="105">
        <f t="shared" si="71"/>
        <v>0</v>
      </c>
      <c r="O672" s="105">
        <f t="shared" si="72"/>
        <v>0</v>
      </c>
      <c r="P672" s="407">
        <f t="shared" si="73"/>
        <v>0</v>
      </c>
      <c r="Q672" s="9"/>
      <c r="S672" s="40">
        <f t="shared" si="74"/>
        <v>0</v>
      </c>
      <c r="T672" s="40">
        <f t="shared" si="75"/>
        <v>0</v>
      </c>
      <c r="U672" s="40">
        <f t="shared" si="76"/>
        <v>0</v>
      </c>
    </row>
    <row r="673" spans="1:21" x14ac:dyDescent="0.25">
      <c r="A673" s="80">
        <f t="shared" si="77"/>
        <v>658</v>
      </c>
      <c r="B673" s="131">
        <f t="shared" si="68"/>
        <v>0</v>
      </c>
      <c r="C673" s="92"/>
      <c r="D673" s="116"/>
      <c r="E673" s="116"/>
      <c r="F673" s="4"/>
      <c r="G673" s="50"/>
      <c r="H673" s="87"/>
      <c r="I673" s="319"/>
      <c r="J673" s="427"/>
      <c r="K673" s="339" t="str">
        <f t="shared" si="69"/>
        <v xml:space="preserve"> </v>
      </c>
      <c r="L673" s="340"/>
      <c r="M673" s="264">
        <f t="shared" si="70"/>
        <v>0</v>
      </c>
      <c r="N673" s="105">
        <f t="shared" si="71"/>
        <v>0</v>
      </c>
      <c r="O673" s="105">
        <f t="shared" si="72"/>
        <v>0</v>
      </c>
      <c r="P673" s="407">
        <f t="shared" si="73"/>
        <v>0</v>
      </c>
      <c r="Q673" s="9"/>
      <c r="S673" s="40">
        <f t="shared" si="74"/>
        <v>0</v>
      </c>
      <c r="T673" s="40">
        <f t="shared" si="75"/>
        <v>0</v>
      </c>
      <c r="U673" s="40">
        <f t="shared" si="76"/>
        <v>0</v>
      </c>
    </row>
    <row r="674" spans="1:21" x14ac:dyDescent="0.25">
      <c r="A674" s="80">
        <f t="shared" si="77"/>
        <v>659</v>
      </c>
      <c r="B674" s="131">
        <f t="shared" si="68"/>
        <v>0</v>
      </c>
      <c r="C674" s="92"/>
      <c r="D674" s="116"/>
      <c r="E674" s="116"/>
      <c r="F674" s="4"/>
      <c r="G674" s="50"/>
      <c r="H674" s="87"/>
      <c r="I674" s="319"/>
      <c r="J674" s="427"/>
      <c r="K674" s="339" t="str">
        <f t="shared" si="69"/>
        <v xml:space="preserve"> </v>
      </c>
      <c r="L674" s="340"/>
      <c r="M674" s="264">
        <f t="shared" si="70"/>
        <v>0</v>
      </c>
      <c r="N674" s="105">
        <f t="shared" si="71"/>
        <v>0</v>
      </c>
      <c r="O674" s="105">
        <f t="shared" si="72"/>
        <v>0</v>
      </c>
      <c r="P674" s="407">
        <f t="shared" si="73"/>
        <v>0</v>
      </c>
      <c r="Q674" s="9"/>
      <c r="S674" s="40">
        <f t="shared" si="74"/>
        <v>0</v>
      </c>
      <c r="T674" s="40">
        <f t="shared" si="75"/>
        <v>0</v>
      </c>
      <c r="U674" s="40">
        <f t="shared" si="76"/>
        <v>0</v>
      </c>
    </row>
    <row r="675" spans="1:21" x14ac:dyDescent="0.25">
      <c r="A675" s="80">
        <f t="shared" si="77"/>
        <v>660</v>
      </c>
      <c r="B675" s="131">
        <f t="shared" si="68"/>
        <v>0</v>
      </c>
      <c r="C675" s="92"/>
      <c r="D675" s="116"/>
      <c r="E675" s="116"/>
      <c r="F675" s="4"/>
      <c r="G675" s="50"/>
      <c r="H675" s="87"/>
      <c r="I675" s="319"/>
      <c r="J675" s="427"/>
      <c r="K675" s="339" t="str">
        <f t="shared" si="69"/>
        <v xml:space="preserve"> </v>
      </c>
      <c r="L675" s="340"/>
      <c r="M675" s="264">
        <f t="shared" si="70"/>
        <v>0</v>
      </c>
      <c r="N675" s="105">
        <f t="shared" si="71"/>
        <v>0</v>
      </c>
      <c r="O675" s="105">
        <f t="shared" si="72"/>
        <v>0</v>
      </c>
      <c r="P675" s="407">
        <f t="shared" si="73"/>
        <v>0</v>
      </c>
      <c r="Q675" s="9"/>
      <c r="S675" s="40">
        <f t="shared" si="74"/>
        <v>0</v>
      </c>
      <c r="T675" s="40">
        <f t="shared" si="75"/>
        <v>0</v>
      </c>
      <c r="U675" s="40">
        <f t="shared" si="76"/>
        <v>0</v>
      </c>
    </row>
    <row r="676" spans="1:21" x14ac:dyDescent="0.25">
      <c r="A676" s="80">
        <f t="shared" si="77"/>
        <v>661</v>
      </c>
      <c r="B676" s="131">
        <f t="shared" si="68"/>
        <v>0</v>
      </c>
      <c r="C676" s="92"/>
      <c r="D676" s="116"/>
      <c r="E676" s="116"/>
      <c r="F676" s="4"/>
      <c r="G676" s="50"/>
      <c r="H676" s="87"/>
      <c r="I676" s="319"/>
      <c r="J676" s="427"/>
      <c r="K676" s="339" t="str">
        <f t="shared" si="69"/>
        <v xml:space="preserve"> </v>
      </c>
      <c r="L676" s="340"/>
      <c r="M676" s="264">
        <f t="shared" si="70"/>
        <v>0</v>
      </c>
      <c r="N676" s="105">
        <f t="shared" si="71"/>
        <v>0</v>
      </c>
      <c r="O676" s="105">
        <f t="shared" si="72"/>
        <v>0</v>
      </c>
      <c r="P676" s="407">
        <f t="shared" si="73"/>
        <v>0</v>
      </c>
      <c r="Q676" s="9"/>
      <c r="S676" s="40">
        <f t="shared" si="74"/>
        <v>0</v>
      </c>
      <c r="T676" s="40">
        <f t="shared" si="75"/>
        <v>0</v>
      </c>
      <c r="U676" s="40">
        <f t="shared" si="76"/>
        <v>0</v>
      </c>
    </row>
    <row r="677" spans="1:21" x14ac:dyDescent="0.25">
      <c r="A677" s="80">
        <f t="shared" si="77"/>
        <v>662</v>
      </c>
      <c r="B677" s="131">
        <f t="shared" si="68"/>
        <v>0</v>
      </c>
      <c r="C677" s="92"/>
      <c r="D677" s="116"/>
      <c r="E677" s="116"/>
      <c r="F677" s="4"/>
      <c r="G677" s="50"/>
      <c r="H677" s="87"/>
      <c r="I677" s="319"/>
      <c r="J677" s="427"/>
      <c r="K677" s="339" t="str">
        <f t="shared" si="69"/>
        <v xml:space="preserve"> </v>
      </c>
      <c r="L677" s="340"/>
      <c r="M677" s="264">
        <f t="shared" si="70"/>
        <v>0</v>
      </c>
      <c r="N677" s="105">
        <f t="shared" si="71"/>
        <v>0</v>
      </c>
      <c r="O677" s="105">
        <f t="shared" si="72"/>
        <v>0</v>
      </c>
      <c r="P677" s="407">
        <f t="shared" si="73"/>
        <v>0</v>
      </c>
      <c r="Q677" s="9"/>
      <c r="S677" s="40">
        <f t="shared" si="74"/>
        <v>0</v>
      </c>
      <c r="T677" s="40">
        <f t="shared" si="75"/>
        <v>0</v>
      </c>
      <c r="U677" s="40">
        <f t="shared" si="76"/>
        <v>0</v>
      </c>
    </row>
    <row r="678" spans="1:21" x14ac:dyDescent="0.25">
      <c r="A678" s="80">
        <f t="shared" si="77"/>
        <v>663</v>
      </c>
      <c r="B678" s="131">
        <f t="shared" si="68"/>
        <v>0</v>
      </c>
      <c r="C678" s="92"/>
      <c r="D678" s="116"/>
      <c r="E678" s="116"/>
      <c r="F678" s="4"/>
      <c r="G678" s="50"/>
      <c r="H678" s="87"/>
      <c r="I678" s="319"/>
      <c r="J678" s="427"/>
      <c r="K678" s="339" t="str">
        <f t="shared" si="69"/>
        <v xml:space="preserve"> </v>
      </c>
      <c r="L678" s="340"/>
      <c r="M678" s="264">
        <f t="shared" si="70"/>
        <v>0</v>
      </c>
      <c r="N678" s="105">
        <f t="shared" si="71"/>
        <v>0</v>
      </c>
      <c r="O678" s="105">
        <f t="shared" si="72"/>
        <v>0</v>
      </c>
      <c r="P678" s="407">
        <f t="shared" si="73"/>
        <v>0</v>
      </c>
      <c r="Q678" s="9"/>
      <c r="S678" s="40">
        <f t="shared" si="74"/>
        <v>0</v>
      </c>
      <c r="T678" s="40">
        <f t="shared" si="75"/>
        <v>0</v>
      </c>
      <c r="U678" s="40">
        <f t="shared" si="76"/>
        <v>0</v>
      </c>
    </row>
    <row r="679" spans="1:21" x14ac:dyDescent="0.25">
      <c r="A679" s="80">
        <f t="shared" si="77"/>
        <v>664</v>
      </c>
      <c r="B679" s="131">
        <f t="shared" si="68"/>
        <v>0</v>
      </c>
      <c r="C679" s="92"/>
      <c r="D679" s="116"/>
      <c r="E679" s="116"/>
      <c r="F679" s="4"/>
      <c r="G679" s="50"/>
      <c r="H679" s="87"/>
      <c r="I679" s="319"/>
      <c r="J679" s="427"/>
      <c r="K679" s="339" t="str">
        <f t="shared" si="69"/>
        <v xml:space="preserve"> </v>
      </c>
      <c r="L679" s="340"/>
      <c r="M679" s="264">
        <f t="shared" si="70"/>
        <v>0</v>
      </c>
      <c r="N679" s="105">
        <f t="shared" si="71"/>
        <v>0</v>
      </c>
      <c r="O679" s="105">
        <f t="shared" si="72"/>
        <v>0</v>
      </c>
      <c r="P679" s="407">
        <f t="shared" si="73"/>
        <v>0</v>
      </c>
      <c r="Q679" s="9"/>
      <c r="S679" s="40">
        <f t="shared" si="74"/>
        <v>0</v>
      </c>
      <c r="T679" s="40">
        <f t="shared" si="75"/>
        <v>0</v>
      </c>
      <c r="U679" s="40">
        <f t="shared" si="76"/>
        <v>0</v>
      </c>
    </row>
    <row r="680" spans="1:21" x14ac:dyDescent="0.25">
      <c r="A680" s="80">
        <f t="shared" si="77"/>
        <v>665</v>
      </c>
      <c r="B680" s="131">
        <f t="shared" si="68"/>
        <v>0</v>
      </c>
      <c r="C680" s="92"/>
      <c r="D680" s="116"/>
      <c r="E680" s="116"/>
      <c r="F680" s="4"/>
      <c r="G680" s="50"/>
      <c r="H680" s="87"/>
      <c r="I680" s="319"/>
      <c r="J680" s="427"/>
      <c r="K680" s="339" t="str">
        <f t="shared" si="69"/>
        <v xml:space="preserve"> </v>
      </c>
      <c r="L680" s="340"/>
      <c r="M680" s="264">
        <f t="shared" si="70"/>
        <v>0</v>
      </c>
      <c r="N680" s="105">
        <f t="shared" si="71"/>
        <v>0</v>
      </c>
      <c r="O680" s="105">
        <f t="shared" si="72"/>
        <v>0</v>
      </c>
      <c r="P680" s="407">
        <f t="shared" si="73"/>
        <v>0</v>
      </c>
      <c r="Q680" s="9"/>
      <c r="S680" s="40">
        <f t="shared" si="74"/>
        <v>0</v>
      </c>
      <c r="T680" s="40">
        <f t="shared" si="75"/>
        <v>0</v>
      </c>
      <c r="U680" s="40">
        <f t="shared" si="76"/>
        <v>0</v>
      </c>
    </row>
    <row r="681" spans="1:21" x14ac:dyDescent="0.25">
      <c r="A681" s="80">
        <f t="shared" si="77"/>
        <v>666</v>
      </c>
      <c r="B681" s="131">
        <f t="shared" si="68"/>
        <v>0</v>
      </c>
      <c r="C681" s="92"/>
      <c r="D681" s="116"/>
      <c r="E681" s="116"/>
      <c r="F681" s="4"/>
      <c r="G681" s="50"/>
      <c r="H681" s="87"/>
      <c r="I681" s="319"/>
      <c r="J681" s="427"/>
      <c r="K681" s="339" t="str">
        <f t="shared" si="69"/>
        <v xml:space="preserve"> </v>
      </c>
      <c r="L681" s="340"/>
      <c r="M681" s="264">
        <f t="shared" si="70"/>
        <v>0</v>
      </c>
      <c r="N681" s="105">
        <f t="shared" si="71"/>
        <v>0</v>
      </c>
      <c r="O681" s="105">
        <f t="shared" si="72"/>
        <v>0</v>
      </c>
      <c r="P681" s="407">
        <f t="shared" si="73"/>
        <v>0</v>
      </c>
      <c r="Q681" s="9"/>
      <c r="S681" s="40">
        <f t="shared" si="74"/>
        <v>0</v>
      </c>
      <c r="T681" s="40">
        <f t="shared" si="75"/>
        <v>0</v>
      </c>
      <c r="U681" s="40">
        <f t="shared" si="76"/>
        <v>0</v>
      </c>
    </row>
    <row r="682" spans="1:21" x14ac:dyDescent="0.25">
      <c r="A682" s="80">
        <f t="shared" si="77"/>
        <v>667</v>
      </c>
      <c r="B682" s="131">
        <f t="shared" si="68"/>
        <v>0</v>
      </c>
      <c r="C682" s="92"/>
      <c r="D682" s="116"/>
      <c r="E682" s="116"/>
      <c r="F682" s="4"/>
      <c r="G682" s="50"/>
      <c r="H682" s="87"/>
      <c r="I682" s="319"/>
      <c r="J682" s="427"/>
      <c r="K682" s="339" t="str">
        <f t="shared" si="69"/>
        <v xml:space="preserve"> </v>
      </c>
      <c r="L682" s="340"/>
      <c r="M682" s="264">
        <f t="shared" si="70"/>
        <v>0</v>
      </c>
      <c r="N682" s="105">
        <f t="shared" si="71"/>
        <v>0</v>
      </c>
      <c r="O682" s="105">
        <f t="shared" si="72"/>
        <v>0</v>
      </c>
      <c r="P682" s="407">
        <f t="shared" si="73"/>
        <v>0</v>
      </c>
      <c r="Q682" s="9"/>
      <c r="S682" s="40">
        <f t="shared" si="74"/>
        <v>0</v>
      </c>
      <c r="T682" s="40">
        <f t="shared" si="75"/>
        <v>0</v>
      </c>
      <c r="U682" s="40">
        <f t="shared" si="76"/>
        <v>0</v>
      </c>
    </row>
    <row r="683" spans="1:21" x14ac:dyDescent="0.25">
      <c r="A683" s="80">
        <f t="shared" si="77"/>
        <v>668</v>
      </c>
      <c r="B683" s="131">
        <f t="shared" si="68"/>
        <v>0</v>
      </c>
      <c r="C683" s="92"/>
      <c r="D683" s="116"/>
      <c r="E683" s="116"/>
      <c r="F683" s="4"/>
      <c r="G683" s="50"/>
      <c r="H683" s="87"/>
      <c r="I683" s="319"/>
      <c r="J683" s="427"/>
      <c r="K683" s="339" t="str">
        <f t="shared" si="69"/>
        <v xml:space="preserve"> </v>
      </c>
      <c r="L683" s="340"/>
      <c r="M683" s="264">
        <f t="shared" si="70"/>
        <v>0</v>
      </c>
      <c r="N683" s="105">
        <f t="shared" si="71"/>
        <v>0</v>
      </c>
      <c r="O683" s="105">
        <f t="shared" si="72"/>
        <v>0</v>
      </c>
      <c r="P683" s="407">
        <f t="shared" si="73"/>
        <v>0</v>
      </c>
      <c r="Q683" s="9"/>
      <c r="S683" s="40">
        <f t="shared" si="74"/>
        <v>0</v>
      </c>
      <c r="T683" s="40">
        <f t="shared" si="75"/>
        <v>0</v>
      </c>
      <c r="U683" s="40">
        <f t="shared" si="76"/>
        <v>0</v>
      </c>
    </row>
    <row r="684" spans="1:21" x14ac:dyDescent="0.25">
      <c r="A684" s="80">
        <f t="shared" si="77"/>
        <v>669</v>
      </c>
      <c r="B684" s="131">
        <f t="shared" si="68"/>
        <v>0</v>
      </c>
      <c r="C684" s="92"/>
      <c r="D684" s="116"/>
      <c r="E684" s="116"/>
      <c r="F684" s="4"/>
      <c r="G684" s="50"/>
      <c r="H684" s="87"/>
      <c r="I684" s="319"/>
      <c r="J684" s="427"/>
      <c r="K684" s="339" t="str">
        <f t="shared" si="69"/>
        <v xml:space="preserve"> </v>
      </c>
      <c r="L684" s="340"/>
      <c r="M684" s="264">
        <f t="shared" si="70"/>
        <v>0</v>
      </c>
      <c r="N684" s="105">
        <f t="shared" si="71"/>
        <v>0</v>
      </c>
      <c r="O684" s="105">
        <f t="shared" si="72"/>
        <v>0</v>
      </c>
      <c r="P684" s="407">
        <f t="shared" si="73"/>
        <v>0</v>
      </c>
      <c r="Q684" s="9"/>
      <c r="S684" s="40">
        <f t="shared" si="74"/>
        <v>0</v>
      </c>
      <c r="T684" s="40">
        <f t="shared" si="75"/>
        <v>0</v>
      </c>
      <c r="U684" s="40">
        <f t="shared" si="76"/>
        <v>0</v>
      </c>
    </row>
    <row r="685" spans="1:21" x14ac:dyDescent="0.25">
      <c r="A685" s="80">
        <f t="shared" si="77"/>
        <v>670</v>
      </c>
      <c r="B685" s="131">
        <f t="shared" si="68"/>
        <v>0</v>
      </c>
      <c r="C685" s="92"/>
      <c r="D685" s="116"/>
      <c r="E685" s="116"/>
      <c r="F685" s="4"/>
      <c r="G685" s="50"/>
      <c r="H685" s="87"/>
      <c r="I685" s="319"/>
      <c r="J685" s="427"/>
      <c r="K685" s="339" t="str">
        <f t="shared" si="69"/>
        <v xml:space="preserve"> </v>
      </c>
      <c r="L685" s="340"/>
      <c r="M685" s="264">
        <f t="shared" si="70"/>
        <v>0</v>
      </c>
      <c r="N685" s="105">
        <f t="shared" si="71"/>
        <v>0</v>
      </c>
      <c r="O685" s="105">
        <f t="shared" si="72"/>
        <v>0</v>
      </c>
      <c r="P685" s="407">
        <f t="shared" si="73"/>
        <v>0</v>
      </c>
      <c r="Q685" s="9"/>
      <c r="S685" s="40">
        <f t="shared" si="74"/>
        <v>0</v>
      </c>
      <c r="T685" s="40">
        <f t="shared" si="75"/>
        <v>0</v>
      </c>
      <c r="U685" s="40">
        <f t="shared" si="76"/>
        <v>0</v>
      </c>
    </row>
    <row r="686" spans="1:21" x14ac:dyDescent="0.25">
      <c r="A686" s="80">
        <f t="shared" si="77"/>
        <v>671</v>
      </c>
      <c r="B686" s="131">
        <f t="shared" si="68"/>
        <v>0</v>
      </c>
      <c r="C686" s="92"/>
      <c r="D686" s="116"/>
      <c r="E686" s="116"/>
      <c r="F686" s="4"/>
      <c r="G686" s="50"/>
      <c r="H686" s="87"/>
      <c r="I686" s="319"/>
      <c r="J686" s="427"/>
      <c r="K686" s="339" t="str">
        <f t="shared" si="69"/>
        <v xml:space="preserve"> </v>
      </c>
      <c r="L686" s="340"/>
      <c r="M686" s="264">
        <f t="shared" si="70"/>
        <v>0</v>
      </c>
      <c r="N686" s="105">
        <f t="shared" si="71"/>
        <v>0</v>
      </c>
      <c r="O686" s="105">
        <f t="shared" si="72"/>
        <v>0</v>
      </c>
      <c r="P686" s="407">
        <f t="shared" si="73"/>
        <v>0</v>
      </c>
      <c r="Q686" s="9"/>
      <c r="S686" s="40">
        <f t="shared" si="74"/>
        <v>0</v>
      </c>
      <c r="T686" s="40">
        <f t="shared" si="75"/>
        <v>0</v>
      </c>
      <c r="U686" s="40">
        <f t="shared" si="76"/>
        <v>0</v>
      </c>
    </row>
    <row r="687" spans="1:21" x14ac:dyDescent="0.25">
      <c r="A687" s="80">
        <f t="shared" si="77"/>
        <v>672</v>
      </c>
      <c r="B687" s="131">
        <f t="shared" si="68"/>
        <v>0</v>
      </c>
      <c r="C687" s="92"/>
      <c r="D687" s="116"/>
      <c r="E687" s="116"/>
      <c r="F687" s="4"/>
      <c r="G687" s="50"/>
      <c r="H687" s="87"/>
      <c r="I687" s="319"/>
      <c r="J687" s="427"/>
      <c r="K687" s="339" t="str">
        <f t="shared" si="69"/>
        <v xml:space="preserve"> </v>
      </c>
      <c r="L687" s="340"/>
      <c r="M687" s="264">
        <f t="shared" si="70"/>
        <v>0</v>
      </c>
      <c r="N687" s="105">
        <f t="shared" si="71"/>
        <v>0</v>
      </c>
      <c r="O687" s="105">
        <f t="shared" si="72"/>
        <v>0</v>
      </c>
      <c r="P687" s="407">
        <f t="shared" si="73"/>
        <v>0</v>
      </c>
      <c r="Q687" s="9"/>
      <c r="S687" s="40">
        <f t="shared" si="74"/>
        <v>0</v>
      </c>
      <c r="T687" s="40">
        <f t="shared" si="75"/>
        <v>0</v>
      </c>
      <c r="U687" s="40">
        <f t="shared" si="76"/>
        <v>0</v>
      </c>
    </row>
    <row r="688" spans="1:21" x14ac:dyDescent="0.25">
      <c r="A688" s="80">
        <f t="shared" si="77"/>
        <v>673</v>
      </c>
      <c r="B688" s="131">
        <f t="shared" si="68"/>
        <v>0</v>
      </c>
      <c r="C688" s="92"/>
      <c r="D688" s="116"/>
      <c r="E688" s="116"/>
      <c r="F688" s="4"/>
      <c r="G688" s="50"/>
      <c r="H688" s="87"/>
      <c r="I688" s="319"/>
      <c r="J688" s="427"/>
      <c r="K688" s="339" t="str">
        <f t="shared" si="69"/>
        <v xml:space="preserve"> </v>
      </c>
      <c r="L688" s="340"/>
      <c r="M688" s="264">
        <f t="shared" si="70"/>
        <v>0</v>
      </c>
      <c r="N688" s="105">
        <f t="shared" si="71"/>
        <v>0</v>
      </c>
      <c r="O688" s="105">
        <f t="shared" si="72"/>
        <v>0</v>
      </c>
      <c r="P688" s="407">
        <f t="shared" si="73"/>
        <v>0</v>
      </c>
      <c r="Q688" s="9"/>
      <c r="S688" s="40">
        <f t="shared" si="74"/>
        <v>0</v>
      </c>
      <c r="T688" s="40">
        <f t="shared" si="75"/>
        <v>0</v>
      </c>
      <c r="U688" s="40">
        <f t="shared" si="76"/>
        <v>0</v>
      </c>
    </row>
    <row r="689" spans="1:21" x14ac:dyDescent="0.25">
      <c r="A689" s="80">
        <f t="shared" si="77"/>
        <v>674</v>
      </c>
      <c r="B689" s="131">
        <f t="shared" si="68"/>
        <v>0</v>
      </c>
      <c r="C689" s="92"/>
      <c r="D689" s="116"/>
      <c r="E689" s="116"/>
      <c r="F689" s="4"/>
      <c r="G689" s="50"/>
      <c r="H689" s="87"/>
      <c r="I689" s="319"/>
      <c r="J689" s="427"/>
      <c r="K689" s="339" t="str">
        <f t="shared" si="69"/>
        <v xml:space="preserve"> </v>
      </c>
      <c r="L689" s="340"/>
      <c r="M689" s="264">
        <f t="shared" si="70"/>
        <v>0</v>
      </c>
      <c r="N689" s="105">
        <f t="shared" si="71"/>
        <v>0</v>
      </c>
      <c r="O689" s="105">
        <f t="shared" si="72"/>
        <v>0</v>
      </c>
      <c r="P689" s="407">
        <f t="shared" si="73"/>
        <v>0</v>
      </c>
      <c r="Q689" s="9"/>
      <c r="S689" s="40">
        <f t="shared" si="74"/>
        <v>0</v>
      </c>
      <c r="T689" s="40">
        <f t="shared" si="75"/>
        <v>0</v>
      </c>
      <c r="U689" s="40">
        <f t="shared" si="76"/>
        <v>0</v>
      </c>
    </row>
    <row r="690" spans="1:21" x14ac:dyDescent="0.25">
      <c r="A690" s="80">
        <f t="shared" si="77"/>
        <v>675</v>
      </c>
      <c r="B690" s="131">
        <f t="shared" si="68"/>
        <v>0</v>
      </c>
      <c r="C690" s="92"/>
      <c r="D690" s="116"/>
      <c r="E690" s="116"/>
      <c r="F690" s="4"/>
      <c r="G690" s="50"/>
      <c r="H690" s="87"/>
      <c r="I690" s="319"/>
      <c r="J690" s="427"/>
      <c r="K690" s="339" t="str">
        <f t="shared" si="69"/>
        <v xml:space="preserve"> </v>
      </c>
      <c r="L690" s="340"/>
      <c r="M690" s="264">
        <f t="shared" si="70"/>
        <v>0</v>
      </c>
      <c r="N690" s="105">
        <f t="shared" si="71"/>
        <v>0</v>
      </c>
      <c r="O690" s="105">
        <f t="shared" si="72"/>
        <v>0</v>
      </c>
      <c r="P690" s="407">
        <f t="shared" si="73"/>
        <v>0</v>
      </c>
      <c r="Q690" s="9"/>
      <c r="S690" s="40">
        <f t="shared" si="74"/>
        <v>0</v>
      </c>
      <c r="T690" s="40">
        <f t="shared" si="75"/>
        <v>0</v>
      </c>
      <c r="U690" s="40">
        <f t="shared" si="76"/>
        <v>0</v>
      </c>
    </row>
    <row r="691" spans="1:21" x14ac:dyDescent="0.25">
      <c r="A691" s="80">
        <f t="shared" si="77"/>
        <v>676</v>
      </c>
      <c r="B691" s="131">
        <f t="shared" si="68"/>
        <v>0</v>
      </c>
      <c r="C691" s="92"/>
      <c r="D691" s="116"/>
      <c r="E691" s="116"/>
      <c r="F691" s="4"/>
      <c r="G691" s="50"/>
      <c r="H691" s="87"/>
      <c r="I691" s="319"/>
      <c r="J691" s="427"/>
      <c r="K691" s="339" t="str">
        <f t="shared" si="69"/>
        <v xml:space="preserve"> </v>
      </c>
      <c r="L691" s="340"/>
      <c r="M691" s="264">
        <f t="shared" si="70"/>
        <v>0</v>
      </c>
      <c r="N691" s="105">
        <f t="shared" si="71"/>
        <v>0</v>
      </c>
      <c r="O691" s="105">
        <f t="shared" si="72"/>
        <v>0</v>
      </c>
      <c r="P691" s="407">
        <f t="shared" si="73"/>
        <v>0</v>
      </c>
      <c r="Q691" s="9"/>
      <c r="S691" s="40">
        <f t="shared" si="74"/>
        <v>0</v>
      </c>
      <c r="T691" s="40">
        <f t="shared" si="75"/>
        <v>0</v>
      </c>
      <c r="U691" s="40">
        <f t="shared" si="76"/>
        <v>0</v>
      </c>
    </row>
    <row r="692" spans="1:21" x14ac:dyDescent="0.25">
      <c r="A692" s="80">
        <f t="shared" si="77"/>
        <v>677</v>
      </c>
      <c r="B692" s="131">
        <f t="shared" si="68"/>
        <v>0</v>
      </c>
      <c r="C692" s="92"/>
      <c r="D692" s="116"/>
      <c r="E692" s="116"/>
      <c r="F692" s="4"/>
      <c r="G692" s="50"/>
      <c r="H692" s="87"/>
      <c r="I692" s="319"/>
      <c r="J692" s="427"/>
      <c r="K692" s="339" t="str">
        <f t="shared" si="69"/>
        <v xml:space="preserve"> </v>
      </c>
      <c r="L692" s="340"/>
      <c r="M692" s="264">
        <f t="shared" si="70"/>
        <v>0</v>
      </c>
      <c r="N692" s="105">
        <f t="shared" si="71"/>
        <v>0</v>
      </c>
      <c r="O692" s="105">
        <f t="shared" si="72"/>
        <v>0</v>
      </c>
      <c r="P692" s="407">
        <f t="shared" si="73"/>
        <v>0</v>
      </c>
      <c r="Q692" s="9"/>
      <c r="S692" s="40">
        <f t="shared" si="74"/>
        <v>0</v>
      </c>
      <c r="T692" s="40">
        <f t="shared" si="75"/>
        <v>0</v>
      </c>
      <c r="U692" s="40">
        <f t="shared" si="76"/>
        <v>0</v>
      </c>
    </row>
    <row r="693" spans="1:21" x14ac:dyDescent="0.25">
      <c r="A693" s="80">
        <f t="shared" si="77"/>
        <v>678</v>
      </c>
      <c r="B693" s="131">
        <f t="shared" si="68"/>
        <v>0</v>
      </c>
      <c r="C693" s="92"/>
      <c r="D693" s="116"/>
      <c r="E693" s="116"/>
      <c r="F693" s="4"/>
      <c r="G693" s="50"/>
      <c r="H693" s="87"/>
      <c r="I693" s="319"/>
      <c r="J693" s="427"/>
      <c r="K693" s="339" t="str">
        <f t="shared" si="69"/>
        <v xml:space="preserve"> </v>
      </c>
      <c r="L693" s="340"/>
      <c r="M693" s="264">
        <f t="shared" si="70"/>
        <v>0</v>
      </c>
      <c r="N693" s="105">
        <f t="shared" si="71"/>
        <v>0</v>
      </c>
      <c r="O693" s="105">
        <f t="shared" si="72"/>
        <v>0</v>
      </c>
      <c r="P693" s="407">
        <f t="shared" si="73"/>
        <v>0</v>
      </c>
      <c r="Q693" s="9"/>
      <c r="S693" s="40">
        <f t="shared" si="74"/>
        <v>0</v>
      </c>
      <c r="T693" s="40">
        <f t="shared" si="75"/>
        <v>0</v>
      </c>
      <c r="U693" s="40">
        <f t="shared" si="76"/>
        <v>0</v>
      </c>
    </row>
    <row r="694" spans="1:21" x14ac:dyDescent="0.25">
      <c r="A694" s="80">
        <f t="shared" si="77"/>
        <v>679</v>
      </c>
      <c r="B694" s="131">
        <f t="shared" si="68"/>
        <v>0</v>
      </c>
      <c r="C694" s="92"/>
      <c r="D694" s="116"/>
      <c r="E694" s="116"/>
      <c r="F694" s="4"/>
      <c r="G694" s="50"/>
      <c r="H694" s="87"/>
      <c r="I694" s="319"/>
      <c r="J694" s="427"/>
      <c r="K694" s="339" t="str">
        <f t="shared" si="69"/>
        <v xml:space="preserve"> </v>
      </c>
      <c r="L694" s="340"/>
      <c r="M694" s="264">
        <f t="shared" si="70"/>
        <v>0</v>
      </c>
      <c r="N694" s="105">
        <f t="shared" si="71"/>
        <v>0</v>
      </c>
      <c r="O694" s="105">
        <f t="shared" si="72"/>
        <v>0</v>
      </c>
      <c r="P694" s="407">
        <f t="shared" si="73"/>
        <v>0</v>
      </c>
      <c r="Q694" s="9"/>
      <c r="S694" s="40">
        <f t="shared" si="74"/>
        <v>0</v>
      </c>
      <c r="T694" s="40">
        <f t="shared" si="75"/>
        <v>0</v>
      </c>
      <c r="U694" s="40">
        <f t="shared" si="76"/>
        <v>0</v>
      </c>
    </row>
    <row r="695" spans="1:21" x14ac:dyDescent="0.25">
      <c r="A695" s="80">
        <f t="shared" si="77"/>
        <v>680</v>
      </c>
      <c r="B695" s="131">
        <f t="shared" si="68"/>
        <v>0</v>
      </c>
      <c r="C695" s="92"/>
      <c r="D695" s="116"/>
      <c r="E695" s="116"/>
      <c r="F695" s="4"/>
      <c r="G695" s="50"/>
      <c r="H695" s="87"/>
      <c r="I695" s="319"/>
      <c r="J695" s="427"/>
      <c r="K695" s="339" t="str">
        <f t="shared" si="69"/>
        <v xml:space="preserve"> </v>
      </c>
      <c r="L695" s="340"/>
      <c r="M695" s="264">
        <f t="shared" si="70"/>
        <v>0</v>
      </c>
      <c r="N695" s="105">
        <f t="shared" si="71"/>
        <v>0</v>
      </c>
      <c r="O695" s="105">
        <f t="shared" si="72"/>
        <v>0</v>
      </c>
      <c r="P695" s="407">
        <f t="shared" si="73"/>
        <v>0</v>
      </c>
      <c r="Q695" s="9"/>
      <c r="S695" s="40">
        <f t="shared" si="74"/>
        <v>0</v>
      </c>
      <c r="T695" s="40">
        <f t="shared" si="75"/>
        <v>0</v>
      </c>
      <c r="U695" s="40">
        <f t="shared" si="76"/>
        <v>0</v>
      </c>
    </row>
    <row r="696" spans="1:21" x14ac:dyDescent="0.25">
      <c r="A696" s="80">
        <f t="shared" si="77"/>
        <v>681</v>
      </c>
      <c r="B696" s="131">
        <f t="shared" si="68"/>
        <v>0</v>
      </c>
      <c r="C696" s="92"/>
      <c r="D696" s="116"/>
      <c r="E696" s="116"/>
      <c r="F696" s="4"/>
      <c r="G696" s="50"/>
      <c r="H696" s="87"/>
      <c r="I696" s="319"/>
      <c r="J696" s="427"/>
      <c r="K696" s="339" t="str">
        <f t="shared" si="69"/>
        <v xml:space="preserve"> </v>
      </c>
      <c r="L696" s="340"/>
      <c r="M696" s="264">
        <f t="shared" si="70"/>
        <v>0</v>
      </c>
      <c r="N696" s="105">
        <f t="shared" si="71"/>
        <v>0</v>
      </c>
      <c r="O696" s="105">
        <f t="shared" si="72"/>
        <v>0</v>
      </c>
      <c r="P696" s="407">
        <f t="shared" si="73"/>
        <v>0</v>
      </c>
      <c r="Q696" s="9"/>
      <c r="S696" s="40">
        <f t="shared" si="74"/>
        <v>0</v>
      </c>
      <c r="T696" s="40">
        <f t="shared" si="75"/>
        <v>0</v>
      </c>
      <c r="U696" s="40">
        <f t="shared" si="76"/>
        <v>0</v>
      </c>
    </row>
    <row r="697" spans="1:21" x14ac:dyDescent="0.25">
      <c r="A697" s="80">
        <f t="shared" si="77"/>
        <v>682</v>
      </c>
      <c r="B697" s="131">
        <f t="shared" si="68"/>
        <v>0</v>
      </c>
      <c r="C697" s="92"/>
      <c r="D697" s="116"/>
      <c r="E697" s="116"/>
      <c r="F697" s="4"/>
      <c r="G697" s="50"/>
      <c r="H697" s="87"/>
      <c r="I697" s="319"/>
      <c r="J697" s="427"/>
      <c r="K697" s="339" t="str">
        <f t="shared" si="69"/>
        <v xml:space="preserve"> </v>
      </c>
      <c r="L697" s="340"/>
      <c r="M697" s="264">
        <f t="shared" si="70"/>
        <v>0</v>
      </c>
      <c r="N697" s="105">
        <f t="shared" si="71"/>
        <v>0</v>
      </c>
      <c r="O697" s="105">
        <f t="shared" si="72"/>
        <v>0</v>
      </c>
      <c r="P697" s="407">
        <f t="shared" si="73"/>
        <v>0</v>
      </c>
      <c r="Q697" s="9"/>
      <c r="S697" s="40">
        <f t="shared" si="74"/>
        <v>0</v>
      </c>
      <c r="T697" s="40">
        <f t="shared" si="75"/>
        <v>0</v>
      </c>
      <c r="U697" s="40">
        <f t="shared" si="76"/>
        <v>0</v>
      </c>
    </row>
    <row r="698" spans="1:21" x14ac:dyDescent="0.25">
      <c r="A698" s="80">
        <f t="shared" si="77"/>
        <v>683</v>
      </c>
      <c r="B698" s="131">
        <f t="shared" si="68"/>
        <v>0</v>
      </c>
      <c r="C698" s="92"/>
      <c r="D698" s="116"/>
      <c r="E698" s="116"/>
      <c r="F698" s="4"/>
      <c r="G698" s="50"/>
      <c r="H698" s="87"/>
      <c r="I698" s="319"/>
      <c r="J698" s="427"/>
      <c r="K698" s="339" t="str">
        <f t="shared" si="69"/>
        <v xml:space="preserve"> </v>
      </c>
      <c r="L698" s="340"/>
      <c r="M698" s="264">
        <f t="shared" si="70"/>
        <v>0</v>
      </c>
      <c r="N698" s="105">
        <f t="shared" si="71"/>
        <v>0</v>
      </c>
      <c r="O698" s="105">
        <f t="shared" si="72"/>
        <v>0</v>
      </c>
      <c r="P698" s="407">
        <f t="shared" si="73"/>
        <v>0</v>
      </c>
      <c r="Q698" s="9"/>
      <c r="S698" s="40">
        <f t="shared" si="74"/>
        <v>0</v>
      </c>
      <c r="T698" s="40">
        <f t="shared" si="75"/>
        <v>0</v>
      </c>
      <c r="U698" s="40">
        <f t="shared" si="76"/>
        <v>0</v>
      </c>
    </row>
    <row r="699" spans="1:21" x14ac:dyDescent="0.25">
      <c r="A699" s="80">
        <f t="shared" si="77"/>
        <v>684</v>
      </c>
      <c r="B699" s="131">
        <f t="shared" si="68"/>
        <v>0</v>
      </c>
      <c r="C699" s="92"/>
      <c r="D699" s="116"/>
      <c r="E699" s="116"/>
      <c r="F699" s="4"/>
      <c r="G699" s="50"/>
      <c r="H699" s="87"/>
      <c r="I699" s="319"/>
      <c r="J699" s="427"/>
      <c r="K699" s="339" t="str">
        <f t="shared" si="69"/>
        <v xml:space="preserve"> </v>
      </c>
      <c r="L699" s="340"/>
      <c r="M699" s="264">
        <f t="shared" si="70"/>
        <v>0</v>
      </c>
      <c r="N699" s="105">
        <f t="shared" si="71"/>
        <v>0</v>
      </c>
      <c r="O699" s="105">
        <f t="shared" si="72"/>
        <v>0</v>
      </c>
      <c r="P699" s="407">
        <f t="shared" si="73"/>
        <v>0</v>
      </c>
      <c r="Q699" s="9"/>
      <c r="S699" s="40">
        <f t="shared" si="74"/>
        <v>0</v>
      </c>
      <c r="T699" s="40">
        <f t="shared" si="75"/>
        <v>0</v>
      </c>
      <c r="U699" s="40">
        <f t="shared" si="76"/>
        <v>0</v>
      </c>
    </row>
    <row r="700" spans="1:21" x14ac:dyDescent="0.25">
      <c r="A700" s="80">
        <f t="shared" si="77"/>
        <v>685</v>
      </c>
      <c r="B700" s="131">
        <f t="shared" si="68"/>
        <v>0</v>
      </c>
      <c r="C700" s="92"/>
      <c r="D700" s="116"/>
      <c r="E700" s="116"/>
      <c r="F700" s="4"/>
      <c r="G700" s="50"/>
      <c r="H700" s="87"/>
      <c r="I700" s="319"/>
      <c r="J700" s="427"/>
      <c r="K700" s="339" t="str">
        <f t="shared" si="69"/>
        <v xml:space="preserve"> </v>
      </c>
      <c r="L700" s="340"/>
      <c r="M700" s="264">
        <f t="shared" si="70"/>
        <v>0</v>
      </c>
      <c r="N700" s="105">
        <f t="shared" si="71"/>
        <v>0</v>
      </c>
      <c r="O700" s="105">
        <f t="shared" si="72"/>
        <v>0</v>
      </c>
      <c r="P700" s="407">
        <f t="shared" si="73"/>
        <v>0</v>
      </c>
      <c r="Q700" s="9"/>
      <c r="S700" s="40">
        <f t="shared" si="74"/>
        <v>0</v>
      </c>
      <c r="T700" s="40">
        <f t="shared" si="75"/>
        <v>0</v>
      </c>
      <c r="U700" s="40">
        <f t="shared" si="76"/>
        <v>0</v>
      </c>
    </row>
    <row r="701" spans="1:21" x14ac:dyDescent="0.25">
      <c r="A701" s="80">
        <f t="shared" si="77"/>
        <v>686</v>
      </c>
      <c r="B701" s="131">
        <f t="shared" si="68"/>
        <v>0</v>
      </c>
      <c r="C701" s="92"/>
      <c r="D701" s="116"/>
      <c r="E701" s="116"/>
      <c r="F701" s="4"/>
      <c r="G701" s="50"/>
      <c r="H701" s="87"/>
      <c r="I701" s="319"/>
      <c r="J701" s="427"/>
      <c r="K701" s="339" t="str">
        <f t="shared" si="69"/>
        <v xml:space="preserve"> </v>
      </c>
      <c r="L701" s="340"/>
      <c r="M701" s="264">
        <f t="shared" si="70"/>
        <v>0</v>
      </c>
      <c r="N701" s="105">
        <f t="shared" si="71"/>
        <v>0</v>
      </c>
      <c r="O701" s="105">
        <f t="shared" si="72"/>
        <v>0</v>
      </c>
      <c r="P701" s="407">
        <f t="shared" si="73"/>
        <v>0</v>
      </c>
      <c r="Q701" s="9"/>
      <c r="S701" s="40">
        <f t="shared" si="74"/>
        <v>0</v>
      </c>
      <c r="T701" s="40">
        <f t="shared" si="75"/>
        <v>0</v>
      </c>
      <c r="U701" s="40">
        <f t="shared" si="76"/>
        <v>0</v>
      </c>
    </row>
    <row r="702" spans="1:21" x14ac:dyDescent="0.25">
      <c r="A702" s="80">
        <f t="shared" si="77"/>
        <v>687</v>
      </c>
      <c r="B702" s="131">
        <f t="shared" si="68"/>
        <v>0</v>
      </c>
      <c r="C702" s="92"/>
      <c r="D702" s="116"/>
      <c r="E702" s="116"/>
      <c r="F702" s="4"/>
      <c r="G702" s="50"/>
      <c r="H702" s="87"/>
      <c r="I702" s="319"/>
      <c r="J702" s="427"/>
      <c r="K702" s="339" t="str">
        <f t="shared" si="69"/>
        <v xml:space="preserve"> </v>
      </c>
      <c r="L702" s="340"/>
      <c r="M702" s="264">
        <f t="shared" si="70"/>
        <v>0</v>
      </c>
      <c r="N702" s="105">
        <f t="shared" si="71"/>
        <v>0</v>
      </c>
      <c r="O702" s="105">
        <f t="shared" si="72"/>
        <v>0</v>
      </c>
      <c r="P702" s="407">
        <f t="shared" si="73"/>
        <v>0</v>
      </c>
      <c r="Q702" s="9"/>
      <c r="S702" s="40">
        <f t="shared" si="74"/>
        <v>0</v>
      </c>
      <c r="T702" s="40">
        <f t="shared" si="75"/>
        <v>0</v>
      </c>
      <c r="U702" s="40">
        <f t="shared" si="76"/>
        <v>0</v>
      </c>
    </row>
    <row r="703" spans="1:21" x14ac:dyDescent="0.25">
      <c r="A703" s="80">
        <f t="shared" si="77"/>
        <v>688</v>
      </c>
      <c r="B703" s="131">
        <f t="shared" si="68"/>
        <v>0</v>
      </c>
      <c r="C703" s="92"/>
      <c r="D703" s="116"/>
      <c r="E703" s="116"/>
      <c r="F703" s="4"/>
      <c r="G703" s="50"/>
      <c r="H703" s="87"/>
      <c r="I703" s="319"/>
      <c r="J703" s="427"/>
      <c r="K703" s="339" t="str">
        <f t="shared" si="69"/>
        <v xml:space="preserve"> </v>
      </c>
      <c r="L703" s="340"/>
      <c r="M703" s="264">
        <f t="shared" si="70"/>
        <v>0</v>
      </c>
      <c r="N703" s="105">
        <f t="shared" si="71"/>
        <v>0</v>
      </c>
      <c r="O703" s="105">
        <f t="shared" si="72"/>
        <v>0</v>
      </c>
      <c r="P703" s="407">
        <f t="shared" si="73"/>
        <v>0</v>
      </c>
      <c r="Q703" s="9"/>
      <c r="S703" s="40">
        <f t="shared" si="74"/>
        <v>0</v>
      </c>
      <c r="T703" s="40">
        <f t="shared" si="75"/>
        <v>0</v>
      </c>
      <c r="U703" s="40">
        <f t="shared" si="76"/>
        <v>0</v>
      </c>
    </row>
    <row r="704" spans="1:21" x14ac:dyDescent="0.25">
      <c r="A704" s="80">
        <f t="shared" si="77"/>
        <v>689</v>
      </c>
      <c r="B704" s="131">
        <f t="shared" si="68"/>
        <v>0</v>
      </c>
      <c r="C704" s="92"/>
      <c r="D704" s="116"/>
      <c r="E704" s="116"/>
      <c r="F704" s="4"/>
      <c r="G704" s="50"/>
      <c r="H704" s="87"/>
      <c r="I704" s="319"/>
      <c r="J704" s="427"/>
      <c r="K704" s="339" t="str">
        <f t="shared" si="69"/>
        <v xml:space="preserve"> </v>
      </c>
      <c r="L704" s="340"/>
      <c r="M704" s="264">
        <f t="shared" si="70"/>
        <v>0</v>
      </c>
      <c r="N704" s="105">
        <f t="shared" si="71"/>
        <v>0</v>
      </c>
      <c r="O704" s="105">
        <f t="shared" si="72"/>
        <v>0</v>
      </c>
      <c r="P704" s="407">
        <f t="shared" si="73"/>
        <v>0</v>
      </c>
      <c r="Q704" s="9"/>
      <c r="S704" s="40">
        <f t="shared" si="74"/>
        <v>0</v>
      </c>
      <c r="T704" s="40">
        <f t="shared" si="75"/>
        <v>0</v>
      </c>
      <c r="U704" s="40">
        <f t="shared" si="76"/>
        <v>0</v>
      </c>
    </row>
    <row r="705" spans="1:21" x14ac:dyDescent="0.25">
      <c r="A705" s="80">
        <f t="shared" si="77"/>
        <v>690</v>
      </c>
      <c r="B705" s="131">
        <f t="shared" si="68"/>
        <v>0</v>
      </c>
      <c r="C705" s="92"/>
      <c r="D705" s="116"/>
      <c r="E705" s="116"/>
      <c r="F705" s="4"/>
      <c r="G705" s="50"/>
      <c r="H705" s="87"/>
      <c r="I705" s="319"/>
      <c r="J705" s="427"/>
      <c r="K705" s="339" t="str">
        <f t="shared" si="69"/>
        <v xml:space="preserve"> </v>
      </c>
      <c r="L705" s="340"/>
      <c r="M705" s="264">
        <f t="shared" si="70"/>
        <v>0</v>
      </c>
      <c r="N705" s="105">
        <f t="shared" si="71"/>
        <v>0</v>
      </c>
      <c r="O705" s="105">
        <f t="shared" si="72"/>
        <v>0</v>
      </c>
      <c r="P705" s="407">
        <f t="shared" si="73"/>
        <v>0</v>
      </c>
      <c r="Q705" s="9"/>
      <c r="S705" s="40">
        <f t="shared" si="74"/>
        <v>0</v>
      </c>
      <c r="T705" s="40">
        <f t="shared" si="75"/>
        <v>0</v>
      </c>
      <c r="U705" s="40">
        <f t="shared" si="76"/>
        <v>0</v>
      </c>
    </row>
    <row r="706" spans="1:21" x14ac:dyDescent="0.25">
      <c r="A706" s="80">
        <f t="shared" si="77"/>
        <v>691</v>
      </c>
      <c r="B706" s="131">
        <f t="shared" si="68"/>
        <v>0</v>
      </c>
      <c r="C706" s="92"/>
      <c r="D706" s="116"/>
      <c r="E706" s="116"/>
      <c r="F706" s="4"/>
      <c r="G706" s="50"/>
      <c r="H706" s="87"/>
      <c r="I706" s="319"/>
      <c r="J706" s="427"/>
      <c r="K706" s="339" t="str">
        <f t="shared" si="69"/>
        <v xml:space="preserve"> </v>
      </c>
      <c r="L706" s="340"/>
      <c r="M706" s="264">
        <f t="shared" si="70"/>
        <v>0</v>
      </c>
      <c r="N706" s="105">
        <f t="shared" si="71"/>
        <v>0</v>
      </c>
      <c r="O706" s="105">
        <f t="shared" si="72"/>
        <v>0</v>
      </c>
      <c r="P706" s="407">
        <f t="shared" si="73"/>
        <v>0</v>
      </c>
      <c r="Q706" s="9"/>
      <c r="S706" s="40">
        <f t="shared" si="74"/>
        <v>0</v>
      </c>
      <c r="T706" s="40">
        <f t="shared" si="75"/>
        <v>0</v>
      </c>
      <c r="U706" s="40">
        <f t="shared" si="76"/>
        <v>0</v>
      </c>
    </row>
    <row r="707" spans="1:21" x14ac:dyDescent="0.25">
      <c r="A707" s="80">
        <f t="shared" si="77"/>
        <v>692</v>
      </c>
      <c r="B707" s="131">
        <f t="shared" si="68"/>
        <v>0</v>
      </c>
      <c r="C707" s="92"/>
      <c r="D707" s="116"/>
      <c r="E707" s="116"/>
      <c r="F707" s="4"/>
      <c r="G707" s="50"/>
      <c r="H707" s="87"/>
      <c r="I707" s="319"/>
      <c r="J707" s="427"/>
      <c r="K707" s="339" t="str">
        <f t="shared" si="69"/>
        <v xml:space="preserve"> </v>
      </c>
      <c r="L707" s="340"/>
      <c r="M707" s="264">
        <f t="shared" si="70"/>
        <v>0</v>
      </c>
      <c r="N707" s="105">
        <f t="shared" si="71"/>
        <v>0</v>
      </c>
      <c r="O707" s="105">
        <f t="shared" si="72"/>
        <v>0</v>
      </c>
      <c r="P707" s="407">
        <f t="shared" si="73"/>
        <v>0</v>
      </c>
      <c r="Q707" s="9"/>
      <c r="S707" s="40">
        <f t="shared" si="74"/>
        <v>0</v>
      </c>
      <c r="T707" s="40">
        <f t="shared" si="75"/>
        <v>0</v>
      </c>
      <c r="U707" s="40">
        <f t="shared" si="76"/>
        <v>0</v>
      </c>
    </row>
    <row r="708" spans="1:21" x14ac:dyDescent="0.25">
      <c r="A708" s="80">
        <f t="shared" si="77"/>
        <v>693</v>
      </c>
      <c r="B708" s="131">
        <f t="shared" si="68"/>
        <v>0</v>
      </c>
      <c r="C708" s="92"/>
      <c r="D708" s="116"/>
      <c r="E708" s="116"/>
      <c r="F708" s="4"/>
      <c r="G708" s="50"/>
      <c r="H708" s="87"/>
      <c r="I708" s="319"/>
      <c r="J708" s="427"/>
      <c r="K708" s="339" t="str">
        <f t="shared" si="69"/>
        <v xml:space="preserve"> </v>
      </c>
      <c r="L708" s="340"/>
      <c r="M708" s="264">
        <f t="shared" si="70"/>
        <v>0</v>
      </c>
      <c r="N708" s="105">
        <f t="shared" si="71"/>
        <v>0</v>
      </c>
      <c r="O708" s="105">
        <f t="shared" si="72"/>
        <v>0</v>
      </c>
      <c r="P708" s="407">
        <f t="shared" si="73"/>
        <v>0</v>
      </c>
      <c r="Q708" s="9"/>
      <c r="S708" s="40">
        <f t="shared" si="74"/>
        <v>0</v>
      </c>
      <c r="T708" s="40">
        <f t="shared" si="75"/>
        <v>0</v>
      </c>
      <c r="U708" s="40">
        <f t="shared" si="76"/>
        <v>0</v>
      </c>
    </row>
    <row r="709" spans="1:21" x14ac:dyDescent="0.25">
      <c r="A709" s="80">
        <f t="shared" si="77"/>
        <v>694</v>
      </c>
      <c r="B709" s="131">
        <f t="shared" si="68"/>
        <v>0</v>
      </c>
      <c r="C709" s="92"/>
      <c r="D709" s="116"/>
      <c r="E709" s="116"/>
      <c r="F709" s="4"/>
      <c r="G709" s="50"/>
      <c r="H709" s="87"/>
      <c r="I709" s="319"/>
      <c r="J709" s="427"/>
      <c r="K709" s="339" t="str">
        <f t="shared" si="69"/>
        <v xml:space="preserve"> </v>
      </c>
      <c r="L709" s="340"/>
      <c r="M709" s="264">
        <f t="shared" si="70"/>
        <v>0</v>
      </c>
      <c r="N709" s="105">
        <f t="shared" si="71"/>
        <v>0</v>
      </c>
      <c r="O709" s="105">
        <f t="shared" si="72"/>
        <v>0</v>
      </c>
      <c r="P709" s="407">
        <f t="shared" si="73"/>
        <v>0</v>
      </c>
      <c r="Q709" s="9"/>
      <c r="S709" s="40">
        <f t="shared" si="74"/>
        <v>0</v>
      </c>
      <c r="T709" s="40">
        <f t="shared" si="75"/>
        <v>0</v>
      </c>
      <c r="U709" s="40">
        <f t="shared" si="76"/>
        <v>0</v>
      </c>
    </row>
    <row r="710" spans="1:21" x14ac:dyDescent="0.25">
      <c r="A710" s="80">
        <f t="shared" si="77"/>
        <v>695</v>
      </c>
      <c r="B710" s="131">
        <f t="shared" si="68"/>
        <v>0</v>
      </c>
      <c r="C710" s="92"/>
      <c r="D710" s="116"/>
      <c r="E710" s="116"/>
      <c r="F710" s="4"/>
      <c r="G710" s="50"/>
      <c r="H710" s="87"/>
      <c r="I710" s="319"/>
      <c r="J710" s="427"/>
      <c r="K710" s="339" t="str">
        <f t="shared" si="69"/>
        <v xml:space="preserve"> </v>
      </c>
      <c r="L710" s="340"/>
      <c r="M710" s="264">
        <f t="shared" si="70"/>
        <v>0</v>
      </c>
      <c r="N710" s="105">
        <f t="shared" si="71"/>
        <v>0</v>
      </c>
      <c r="O710" s="105">
        <f t="shared" si="72"/>
        <v>0</v>
      </c>
      <c r="P710" s="407">
        <f t="shared" si="73"/>
        <v>0</v>
      </c>
      <c r="Q710" s="9"/>
      <c r="S710" s="40">
        <f t="shared" si="74"/>
        <v>0</v>
      </c>
      <c r="T710" s="40">
        <f t="shared" si="75"/>
        <v>0</v>
      </c>
      <c r="U710" s="40">
        <f t="shared" si="76"/>
        <v>0</v>
      </c>
    </row>
    <row r="711" spans="1:21" x14ac:dyDescent="0.25">
      <c r="A711" s="80">
        <f t="shared" si="77"/>
        <v>696</v>
      </c>
      <c r="B711" s="131">
        <f t="shared" si="68"/>
        <v>0</v>
      </c>
      <c r="C711" s="92"/>
      <c r="D711" s="116"/>
      <c r="E711" s="116"/>
      <c r="F711" s="4"/>
      <c r="G711" s="50"/>
      <c r="H711" s="87"/>
      <c r="I711" s="319"/>
      <c r="J711" s="427"/>
      <c r="K711" s="339" t="str">
        <f t="shared" si="69"/>
        <v xml:space="preserve"> </v>
      </c>
      <c r="L711" s="340"/>
      <c r="M711" s="264">
        <f t="shared" si="70"/>
        <v>0</v>
      </c>
      <c r="N711" s="105">
        <f t="shared" si="71"/>
        <v>0</v>
      </c>
      <c r="O711" s="105">
        <f t="shared" si="72"/>
        <v>0</v>
      </c>
      <c r="P711" s="407">
        <f t="shared" si="73"/>
        <v>0</v>
      </c>
      <c r="Q711" s="9"/>
      <c r="S711" s="40">
        <f t="shared" si="74"/>
        <v>0</v>
      </c>
      <c r="T711" s="40">
        <f t="shared" si="75"/>
        <v>0</v>
      </c>
      <c r="U711" s="40">
        <f t="shared" si="76"/>
        <v>0</v>
      </c>
    </row>
    <row r="712" spans="1:21" x14ac:dyDescent="0.25">
      <c r="A712" s="80">
        <f t="shared" si="77"/>
        <v>697</v>
      </c>
      <c r="B712" s="131">
        <f t="shared" si="68"/>
        <v>0</v>
      </c>
      <c r="C712" s="92"/>
      <c r="D712" s="116"/>
      <c r="E712" s="116"/>
      <c r="F712" s="4"/>
      <c r="G712" s="50"/>
      <c r="H712" s="87"/>
      <c r="I712" s="319"/>
      <c r="J712" s="427"/>
      <c r="K712" s="339" t="str">
        <f t="shared" si="69"/>
        <v xml:space="preserve"> </v>
      </c>
      <c r="L712" s="340"/>
      <c r="M712" s="264">
        <f t="shared" si="70"/>
        <v>0</v>
      </c>
      <c r="N712" s="105">
        <f t="shared" si="71"/>
        <v>0</v>
      </c>
      <c r="O712" s="105">
        <f t="shared" si="72"/>
        <v>0</v>
      </c>
      <c r="P712" s="407">
        <f t="shared" si="73"/>
        <v>0</v>
      </c>
      <c r="Q712" s="9"/>
      <c r="S712" s="40">
        <f t="shared" si="74"/>
        <v>0</v>
      </c>
      <c r="T712" s="40">
        <f t="shared" si="75"/>
        <v>0</v>
      </c>
      <c r="U712" s="40">
        <f t="shared" si="76"/>
        <v>0</v>
      </c>
    </row>
    <row r="713" spans="1:21" x14ac:dyDescent="0.25">
      <c r="A713" s="80">
        <f t="shared" si="77"/>
        <v>698</v>
      </c>
      <c r="B713" s="131">
        <f t="shared" si="68"/>
        <v>0</v>
      </c>
      <c r="C713" s="92"/>
      <c r="D713" s="116"/>
      <c r="E713" s="116"/>
      <c r="F713" s="4"/>
      <c r="G713" s="50"/>
      <c r="H713" s="87"/>
      <c r="I713" s="319"/>
      <c r="J713" s="427"/>
      <c r="K713" s="339" t="str">
        <f t="shared" si="69"/>
        <v xml:space="preserve"> </v>
      </c>
      <c r="L713" s="340"/>
      <c r="M713" s="264">
        <f t="shared" si="70"/>
        <v>0</v>
      </c>
      <c r="N713" s="105">
        <f t="shared" si="71"/>
        <v>0</v>
      </c>
      <c r="O713" s="105">
        <f t="shared" si="72"/>
        <v>0</v>
      </c>
      <c r="P713" s="407">
        <f t="shared" si="73"/>
        <v>0</v>
      </c>
      <c r="Q713" s="9"/>
      <c r="S713" s="40">
        <f t="shared" si="74"/>
        <v>0</v>
      </c>
      <c r="T713" s="40">
        <f t="shared" si="75"/>
        <v>0</v>
      </c>
      <c r="U713" s="40">
        <f t="shared" si="76"/>
        <v>0</v>
      </c>
    </row>
    <row r="714" spans="1:21" x14ac:dyDescent="0.25">
      <c r="A714" s="80">
        <f t="shared" si="77"/>
        <v>699</v>
      </c>
      <c r="B714" s="131">
        <f t="shared" si="68"/>
        <v>0</v>
      </c>
      <c r="C714" s="92"/>
      <c r="D714" s="116"/>
      <c r="E714" s="116"/>
      <c r="F714" s="4"/>
      <c r="G714" s="50"/>
      <c r="H714" s="87"/>
      <c r="I714" s="319"/>
      <c r="J714" s="427"/>
      <c r="K714" s="339" t="str">
        <f t="shared" si="69"/>
        <v xml:space="preserve"> </v>
      </c>
      <c r="L714" s="340"/>
      <c r="M714" s="264">
        <f t="shared" si="70"/>
        <v>0</v>
      </c>
      <c r="N714" s="105">
        <f t="shared" si="71"/>
        <v>0</v>
      </c>
      <c r="O714" s="105">
        <f t="shared" si="72"/>
        <v>0</v>
      </c>
      <c r="P714" s="407">
        <f t="shared" si="73"/>
        <v>0</v>
      </c>
      <c r="Q714" s="9"/>
      <c r="S714" s="40">
        <f t="shared" si="74"/>
        <v>0</v>
      </c>
      <c r="T714" s="40">
        <f t="shared" si="75"/>
        <v>0</v>
      </c>
      <c r="U714" s="40">
        <f t="shared" si="76"/>
        <v>0</v>
      </c>
    </row>
    <row r="715" spans="1:21" x14ac:dyDescent="0.25">
      <c r="A715" s="80">
        <f t="shared" si="77"/>
        <v>700</v>
      </c>
      <c r="B715" s="131">
        <f t="shared" si="68"/>
        <v>0</v>
      </c>
      <c r="C715" s="92"/>
      <c r="D715" s="116"/>
      <c r="E715" s="116"/>
      <c r="F715" s="4"/>
      <c r="G715" s="50"/>
      <c r="H715" s="87"/>
      <c r="I715" s="319"/>
      <c r="J715" s="427"/>
      <c r="K715" s="339" t="str">
        <f t="shared" si="69"/>
        <v xml:space="preserve"> </v>
      </c>
      <c r="L715" s="340"/>
      <c r="M715" s="264">
        <f t="shared" si="70"/>
        <v>0</v>
      </c>
      <c r="N715" s="105">
        <f t="shared" si="71"/>
        <v>0</v>
      </c>
      <c r="O715" s="105">
        <f t="shared" si="72"/>
        <v>0</v>
      </c>
      <c r="P715" s="407">
        <f t="shared" si="73"/>
        <v>0</v>
      </c>
      <c r="Q715" s="9"/>
      <c r="S715" s="40">
        <f t="shared" si="74"/>
        <v>0</v>
      </c>
      <c r="T715" s="40">
        <f t="shared" si="75"/>
        <v>0</v>
      </c>
      <c r="U715" s="40">
        <f t="shared" si="76"/>
        <v>0</v>
      </c>
    </row>
    <row r="716" spans="1:21" x14ac:dyDescent="0.25">
      <c r="A716" s="80">
        <f t="shared" si="77"/>
        <v>701</v>
      </c>
      <c r="B716" s="131">
        <f t="shared" si="68"/>
        <v>0</v>
      </c>
      <c r="C716" s="92"/>
      <c r="D716" s="116"/>
      <c r="E716" s="116"/>
      <c r="F716" s="4"/>
      <c r="G716" s="50"/>
      <c r="H716" s="87"/>
      <c r="I716" s="319"/>
      <c r="J716" s="427"/>
      <c r="K716" s="339" t="str">
        <f t="shared" si="69"/>
        <v xml:space="preserve"> </v>
      </c>
      <c r="L716" s="340"/>
      <c r="M716" s="264">
        <f t="shared" si="70"/>
        <v>0</v>
      </c>
      <c r="N716" s="105">
        <f t="shared" si="71"/>
        <v>0</v>
      </c>
      <c r="O716" s="105">
        <f t="shared" si="72"/>
        <v>0</v>
      </c>
      <c r="P716" s="407">
        <f t="shared" si="73"/>
        <v>0</v>
      </c>
      <c r="Q716" s="9"/>
      <c r="S716" s="40">
        <f t="shared" si="74"/>
        <v>0</v>
      </c>
      <c r="T716" s="40">
        <f t="shared" si="75"/>
        <v>0</v>
      </c>
      <c r="U716" s="40">
        <f t="shared" si="76"/>
        <v>0</v>
      </c>
    </row>
    <row r="717" spans="1:21" x14ac:dyDescent="0.25">
      <c r="A717" s="80">
        <f t="shared" si="77"/>
        <v>702</v>
      </c>
      <c r="B717" s="131">
        <f t="shared" si="68"/>
        <v>0</v>
      </c>
      <c r="C717" s="92"/>
      <c r="D717" s="116"/>
      <c r="E717" s="116"/>
      <c r="F717" s="4"/>
      <c r="G717" s="50"/>
      <c r="H717" s="87"/>
      <c r="I717" s="319"/>
      <c r="J717" s="427"/>
      <c r="K717" s="339" t="str">
        <f t="shared" si="69"/>
        <v xml:space="preserve"> </v>
      </c>
      <c r="L717" s="340"/>
      <c r="M717" s="264">
        <f t="shared" si="70"/>
        <v>0</v>
      </c>
      <c r="N717" s="105">
        <f t="shared" si="71"/>
        <v>0</v>
      </c>
      <c r="O717" s="105">
        <f t="shared" si="72"/>
        <v>0</v>
      </c>
      <c r="P717" s="407">
        <f t="shared" si="73"/>
        <v>0</v>
      </c>
      <c r="Q717" s="9"/>
      <c r="S717" s="40">
        <f t="shared" si="74"/>
        <v>0</v>
      </c>
      <c r="T717" s="40">
        <f t="shared" si="75"/>
        <v>0</v>
      </c>
      <c r="U717" s="40">
        <f t="shared" si="76"/>
        <v>0</v>
      </c>
    </row>
    <row r="718" spans="1:21" x14ac:dyDescent="0.25">
      <c r="A718" s="80">
        <f t="shared" si="77"/>
        <v>703</v>
      </c>
      <c r="B718" s="131">
        <f t="shared" si="68"/>
        <v>0</v>
      </c>
      <c r="C718" s="92"/>
      <c r="D718" s="116"/>
      <c r="E718" s="116"/>
      <c r="F718" s="4"/>
      <c r="G718" s="50"/>
      <c r="H718" s="87"/>
      <c r="I718" s="319"/>
      <c r="J718" s="427"/>
      <c r="K718" s="339" t="str">
        <f t="shared" si="69"/>
        <v xml:space="preserve"> </v>
      </c>
      <c r="L718" s="340"/>
      <c r="M718" s="264">
        <f t="shared" si="70"/>
        <v>0</v>
      </c>
      <c r="N718" s="105">
        <f t="shared" si="71"/>
        <v>0</v>
      </c>
      <c r="O718" s="105">
        <f t="shared" si="72"/>
        <v>0</v>
      </c>
      <c r="P718" s="407">
        <f t="shared" si="73"/>
        <v>0</v>
      </c>
      <c r="Q718" s="9"/>
      <c r="S718" s="40">
        <f t="shared" si="74"/>
        <v>0</v>
      </c>
      <c r="T718" s="40">
        <f t="shared" si="75"/>
        <v>0</v>
      </c>
      <c r="U718" s="40">
        <f t="shared" si="76"/>
        <v>0</v>
      </c>
    </row>
    <row r="719" spans="1:21" x14ac:dyDescent="0.25">
      <c r="A719" s="80">
        <f t="shared" si="77"/>
        <v>704</v>
      </c>
      <c r="B719" s="131">
        <f t="shared" si="68"/>
        <v>0</v>
      </c>
      <c r="C719" s="92"/>
      <c r="D719" s="116"/>
      <c r="E719" s="116"/>
      <c r="F719" s="4"/>
      <c r="G719" s="50"/>
      <c r="H719" s="87"/>
      <c r="I719" s="319"/>
      <c r="J719" s="427"/>
      <c r="K719" s="339" t="str">
        <f t="shared" si="69"/>
        <v xml:space="preserve"> </v>
      </c>
      <c r="L719" s="340"/>
      <c r="M719" s="264">
        <f t="shared" si="70"/>
        <v>0</v>
      </c>
      <c r="N719" s="105">
        <f t="shared" si="71"/>
        <v>0</v>
      </c>
      <c r="O719" s="105">
        <f t="shared" si="72"/>
        <v>0</v>
      </c>
      <c r="P719" s="407">
        <f t="shared" si="73"/>
        <v>0</v>
      </c>
      <c r="Q719" s="9"/>
      <c r="S719" s="40">
        <f t="shared" si="74"/>
        <v>0</v>
      </c>
      <c r="T719" s="40">
        <f t="shared" si="75"/>
        <v>0</v>
      </c>
      <c r="U719" s="40">
        <f t="shared" si="76"/>
        <v>0</v>
      </c>
    </row>
    <row r="720" spans="1:21" x14ac:dyDescent="0.25">
      <c r="A720" s="80">
        <f t="shared" si="77"/>
        <v>705</v>
      </c>
      <c r="B720" s="131">
        <f t="shared" si="68"/>
        <v>0</v>
      </c>
      <c r="C720" s="92"/>
      <c r="D720" s="116"/>
      <c r="E720" s="116"/>
      <c r="F720" s="4"/>
      <c r="G720" s="50"/>
      <c r="H720" s="87"/>
      <c r="I720" s="319"/>
      <c r="J720" s="427"/>
      <c r="K720" s="339" t="str">
        <f t="shared" si="69"/>
        <v xml:space="preserve"> </v>
      </c>
      <c r="L720" s="340"/>
      <c r="M720" s="264">
        <f t="shared" si="70"/>
        <v>0</v>
      </c>
      <c r="N720" s="105">
        <f t="shared" si="71"/>
        <v>0</v>
      </c>
      <c r="O720" s="105">
        <f t="shared" si="72"/>
        <v>0</v>
      </c>
      <c r="P720" s="407">
        <f t="shared" si="73"/>
        <v>0</v>
      </c>
      <c r="Q720" s="9"/>
      <c r="S720" s="40">
        <f t="shared" si="74"/>
        <v>0</v>
      </c>
      <c r="T720" s="40">
        <f t="shared" si="75"/>
        <v>0</v>
      </c>
      <c r="U720" s="40">
        <f t="shared" si="76"/>
        <v>0</v>
      </c>
    </row>
    <row r="721" spans="1:21" x14ac:dyDescent="0.25">
      <c r="A721" s="80">
        <f t="shared" si="77"/>
        <v>706</v>
      </c>
      <c r="B721" s="131">
        <f t="shared" si="68"/>
        <v>0</v>
      </c>
      <c r="C721" s="92"/>
      <c r="D721" s="116"/>
      <c r="E721" s="116"/>
      <c r="F721" s="4"/>
      <c r="G721" s="50"/>
      <c r="H721" s="87"/>
      <c r="I721" s="319"/>
      <c r="J721" s="427"/>
      <c r="K721" s="339" t="str">
        <f t="shared" si="69"/>
        <v xml:space="preserve"> </v>
      </c>
      <c r="L721" s="340"/>
      <c r="M721" s="264">
        <f t="shared" si="70"/>
        <v>0</v>
      </c>
      <c r="N721" s="105">
        <f t="shared" si="71"/>
        <v>0</v>
      </c>
      <c r="O721" s="105">
        <f t="shared" si="72"/>
        <v>0</v>
      </c>
      <c r="P721" s="407">
        <f t="shared" si="73"/>
        <v>0</v>
      </c>
      <c r="Q721" s="9"/>
      <c r="S721" s="40">
        <f t="shared" si="74"/>
        <v>0</v>
      </c>
      <c r="T721" s="40">
        <f t="shared" si="75"/>
        <v>0</v>
      </c>
      <c r="U721" s="40">
        <f t="shared" si="76"/>
        <v>0</v>
      </c>
    </row>
    <row r="722" spans="1:21" x14ac:dyDescent="0.25">
      <c r="A722" s="80">
        <f t="shared" si="77"/>
        <v>707</v>
      </c>
      <c r="B722" s="131">
        <f t="shared" si="68"/>
        <v>0</v>
      </c>
      <c r="C722" s="92"/>
      <c r="D722" s="116"/>
      <c r="E722" s="116"/>
      <c r="F722" s="4"/>
      <c r="G722" s="50"/>
      <c r="H722" s="87"/>
      <c r="I722" s="319"/>
      <c r="J722" s="427"/>
      <c r="K722" s="339" t="str">
        <f t="shared" si="69"/>
        <v xml:space="preserve"> </v>
      </c>
      <c r="L722" s="340"/>
      <c r="M722" s="264">
        <f t="shared" si="70"/>
        <v>0</v>
      </c>
      <c r="N722" s="105">
        <f t="shared" si="71"/>
        <v>0</v>
      </c>
      <c r="O722" s="105">
        <f t="shared" si="72"/>
        <v>0</v>
      </c>
      <c r="P722" s="407">
        <f t="shared" si="73"/>
        <v>0</v>
      </c>
      <c r="Q722" s="9"/>
      <c r="S722" s="40">
        <f t="shared" si="74"/>
        <v>0</v>
      </c>
      <c r="T722" s="40">
        <f t="shared" si="75"/>
        <v>0</v>
      </c>
      <c r="U722" s="40">
        <f t="shared" si="76"/>
        <v>0</v>
      </c>
    </row>
    <row r="723" spans="1:21" x14ac:dyDescent="0.25">
      <c r="A723" s="80">
        <f t="shared" si="77"/>
        <v>708</v>
      </c>
      <c r="B723" s="131">
        <f t="shared" si="68"/>
        <v>0</v>
      </c>
      <c r="C723" s="92"/>
      <c r="D723" s="116"/>
      <c r="E723" s="116"/>
      <c r="F723" s="4"/>
      <c r="G723" s="50"/>
      <c r="H723" s="87"/>
      <c r="I723" s="319"/>
      <c r="J723" s="427"/>
      <c r="K723" s="339" t="str">
        <f t="shared" si="69"/>
        <v xml:space="preserve"> </v>
      </c>
      <c r="L723" s="340"/>
      <c r="M723" s="264">
        <f t="shared" si="70"/>
        <v>0</v>
      </c>
      <c r="N723" s="105">
        <f t="shared" si="71"/>
        <v>0</v>
      </c>
      <c r="O723" s="105">
        <f t="shared" si="72"/>
        <v>0</v>
      </c>
      <c r="P723" s="407">
        <f t="shared" si="73"/>
        <v>0</v>
      </c>
      <c r="Q723" s="9"/>
      <c r="S723" s="40">
        <f t="shared" si="74"/>
        <v>0</v>
      </c>
      <c r="T723" s="40">
        <f t="shared" si="75"/>
        <v>0</v>
      </c>
      <c r="U723" s="40">
        <f t="shared" si="76"/>
        <v>0</v>
      </c>
    </row>
    <row r="724" spans="1:21" x14ac:dyDescent="0.25">
      <c r="A724" s="80">
        <f t="shared" si="77"/>
        <v>709</v>
      </c>
      <c r="B724" s="131">
        <f t="shared" si="68"/>
        <v>0</v>
      </c>
      <c r="C724" s="92"/>
      <c r="D724" s="116"/>
      <c r="E724" s="116"/>
      <c r="F724" s="4"/>
      <c r="G724" s="50"/>
      <c r="H724" s="87"/>
      <c r="I724" s="319"/>
      <c r="J724" s="427"/>
      <c r="K724" s="339" t="str">
        <f t="shared" si="69"/>
        <v xml:space="preserve"> </v>
      </c>
      <c r="L724" s="340"/>
      <c r="M724" s="264">
        <f t="shared" si="70"/>
        <v>0</v>
      </c>
      <c r="N724" s="105">
        <f t="shared" si="71"/>
        <v>0</v>
      </c>
      <c r="O724" s="105">
        <f t="shared" si="72"/>
        <v>0</v>
      </c>
      <c r="P724" s="407">
        <f t="shared" si="73"/>
        <v>0</v>
      </c>
      <c r="Q724" s="9"/>
      <c r="S724" s="40">
        <f t="shared" si="74"/>
        <v>0</v>
      </c>
      <c r="T724" s="40">
        <f t="shared" si="75"/>
        <v>0</v>
      </c>
      <c r="U724" s="40">
        <f t="shared" si="76"/>
        <v>0</v>
      </c>
    </row>
    <row r="725" spans="1:21" x14ac:dyDescent="0.25">
      <c r="A725" s="80">
        <f t="shared" si="77"/>
        <v>710</v>
      </c>
      <c r="B725" s="131">
        <f t="shared" si="68"/>
        <v>0</v>
      </c>
      <c r="C725" s="92"/>
      <c r="D725" s="116"/>
      <c r="E725" s="116"/>
      <c r="F725" s="4"/>
      <c r="G725" s="50"/>
      <c r="H725" s="87"/>
      <c r="I725" s="319"/>
      <c r="J725" s="427"/>
      <c r="K725" s="339" t="str">
        <f t="shared" si="69"/>
        <v xml:space="preserve"> </v>
      </c>
      <c r="L725" s="340"/>
      <c r="M725" s="264">
        <f t="shared" si="70"/>
        <v>0</v>
      </c>
      <c r="N725" s="105">
        <f t="shared" si="71"/>
        <v>0</v>
      </c>
      <c r="O725" s="105">
        <f t="shared" si="72"/>
        <v>0</v>
      </c>
      <c r="P725" s="407">
        <f t="shared" si="73"/>
        <v>0</v>
      </c>
      <c r="Q725" s="9"/>
      <c r="S725" s="40">
        <f t="shared" si="74"/>
        <v>0</v>
      </c>
      <c r="T725" s="40">
        <f t="shared" si="75"/>
        <v>0</v>
      </c>
      <c r="U725" s="40">
        <f t="shared" si="76"/>
        <v>0</v>
      </c>
    </row>
    <row r="726" spans="1:21" x14ac:dyDescent="0.25">
      <c r="A726" s="80">
        <f t="shared" si="77"/>
        <v>711</v>
      </c>
      <c r="B726" s="131">
        <f t="shared" si="68"/>
        <v>0</v>
      </c>
      <c r="C726" s="92"/>
      <c r="D726" s="116"/>
      <c r="E726" s="116"/>
      <c r="F726" s="4"/>
      <c r="G726" s="50"/>
      <c r="H726" s="87"/>
      <c r="I726" s="319"/>
      <c r="J726" s="427"/>
      <c r="K726" s="339" t="str">
        <f t="shared" si="69"/>
        <v xml:space="preserve"> </v>
      </c>
      <c r="L726" s="340"/>
      <c r="M726" s="264">
        <f t="shared" si="70"/>
        <v>0</v>
      </c>
      <c r="N726" s="105">
        <f t="shared" si="71"/>
        <v>0</v>
      </c>
      <c r="O726" s="105">
        <f t="shared" si="72"/>
        <v>0</v>
      </c>
      <c r="P726" s="407">
        <f t="shared" si="73"/>
        <v>0</v>
      </c>
      <c r="Q726" s="9"/>
      <c r="S726" s="40">
        <f t="shared" si="74"/>
        <v>0</v>
      </c>
      <c r="T726" s="40">
        <f t="shared" si="75"/>
        <v>0</v>
      </c>
      <c r="U726" s="40">
        <f t="shared" si="76"/>
        <v>0</v>
      </c>
    </row>
    <row r="727" spans="1:21" x14ac:dyDescent="0.25">
      <c r="A727" s="80">
        <f t="shared" si="77"/>
        <v>712</v>
      </c>
      <c r="B727" s="131">
        <f t="shared" si="68"/>
        <v>0</v>
      </c>
      <c r="C727" s="92"/>
      <c r="D727" s="116"/>
      <c r="E727" s="116"/>
      <c r="F727" s="4"/>
      <c r="G727" s="50"/>
      <c r="H727" s="87"/>
      <c r="I727" s="319"/>
      <c r="J727" s="427"/>
      <c r="K727" s="339" t="str">
        <f t="shared" si="69"/>
        <v xml:space="preserve"> </v>
      </c>
      <c r="L727" s="340"/>
      <c r="M727" s="264">
        <f t="shared" si="70"/>
        <v>0</v>
      </c>
      <c r="N727" s="105">
        <f t="shared" si="71"/>
        <v>0</v>
      </c>
      <c r="O727" s="105">
        <f t="shared" si="72"/>
        <v>0</v>
      </c>
      <c r="P727" s="407">
        <f t="shared" si="73"/>
        <v>0</v>
      </c>
      <c r="Q727" s="9"/>
      <c r="S727" s="40">
        <f t="shared" si="74"/>
        <v>0</v>
      </c>
      <c r="T727" s="40">
        <f t="shared" si="75"/>
        <v>0</v>
      </c>
      <c r="U727" s="40">
        <f t="shared" si="76"/>
        <v>0</v>
      </c>
    </row>
    <row r="728" spans="1:21" x14ac:dyDescent="0.25">
      <c r="A728" s="80">
        <f t="shared" si="77"/>
        <v>713</v>
      </c>
      <c r="B728" s="131">
        <f t="shared" si="68"/>
        <v>0</v>
      </c>
      <c r="C728" s="92"/>
      <c r="D728" s="116"/>
      <c r="E728" s="116"/>
      <c r="F728" s="4"/>
      <c r="G728" s="50"/>
      <c r="H728" s="87"/>
      <c r="I728" s="319"/>
      <c r="J728" s="427"/>
      <c r="K728" s="339" t="str">
        <f t="shared" si="69"/>
        <v xml:space="preserve"> </v>
      </c>
      <c r="L728" s="340"/>
      <c r="M728" s="264">
        <f t="shared" si="70"/>
        <v>0</v>
      </c>
      <c r="N728" s="105">
        <f t="shared" si="71"/>
        <v>0</v>
      </c>
      <c r="O728" s="105">
        <f t="shared" si="72"/>
        <v>0</v>
      </c>
      <c r="P728" s="407">
        <f t="shared" si="73"/>
        <v>0</v>
      </c>
      <c r="Q728" s="9"/>
      <c r="S728" s="40">
        <f t="shared" si="74"/>
        <v>0</v>
      </c>
      <c r="T728" s="40">
        <f t="shared" si="75"/>
        <v>0</v>
      </c>
      <c r="U728" s="40">
        <f t="shared" si="76"/>
        <v>0</v>
      </c>
    </row>
    <row r="729" spans="1:21" x14ac:dyDescent="0.25">
      <c r="A729" s="80">
        <f t="shared" si="77"/>
        <v>714</v>
      </c>
      <c r="B729" s="131">
        <f t="shared" si="68"/>
        <v>0</v>
      </c>
      <c r="C729" s="92"/>
      <c r="D729" s="116"/>
      <c r="E729" s="116"/>
      <c r="F729" s="4"/>
      <c r="G729" s="50"/>
      <c r="H729" s="87"/>
      <c r="I729" s="319"/>
      <c r="J729" s="427"/>
      <c r="K729" s="339" t="str">
        <f t="shared" si="69"/>
        <v xml:space="preserve"> </v>
      </c>
      <c r="L729" s="340"/>
      <c r="M729" s="264">
        <f t="shared" si="70"/>
        <v>0</v>
      </c>
      <c r="N729" s="105">
        <f t="shared" si="71"/>
        <v>0</v>
      </c>
      <c r="O729" s="105">
        <f t="shared" si="72"/>
        <v>0</v>
      </c>
      <c r="P729" s="407">
        <f t="shared" si="73"/>
        <v>0</v>
      </c>
      <c r="Q729" s="9"/>
      <c r="S729" s="40">
        <f t="shared" si="74"/>
        <v>0</v>
      </c>
      <c r="T729" s="40">
        <f t="shared" si="75"/>
        <v>0</v>
      </c>
      <c r="U729" s="40">
        <f t="shared" si="76"/>
        <v>0</v>
      </c>
    </row>
    <row r="730" spans="1:21" x14ac:dyDescent="0.25">
      <c r="A730" s="80">
        <f t="shared" si="77"/>
        <v>715</v>
      </c>
      <c r="B730" s="131">
        <f t="shared" si="68"/>
        <v>0</v>
      </c>
      <c r="C730" s="92"/>
      <c r="D730" s="116"/>
      <c r="E730" s="116"/>
      <c r="F730" s="4"/>
      <c r="G730" s="50"/>
      <c r="H730" s="87"/>
      <c r="I730" s="319"/>
      <c r="J730" s="427"/>
      <c r="K730" s="339" t="str">
        <f t="shared" si="69"/>
        <v xml:space="preserve"> </v>
      </c>
      <c r="L730" s="340"/>
      <c r="M730" s="264">
        <f t="shared" si="70"/>
        <v>0</v>
      </c>
      <c r="N730" s="105">
        <f t="shared" si="71"/>
        <v>0</v>
      </c>
      <c r="O730" s="105">
        <f t="shared" si="72"/>
        <v>0</v>
      </c>
      <c r="P730" s="407">
        <f t="shared" si="73"/>
        <v>0</v>
      </c>
      <c r="Q730" s="9"/>
      <c r="S730" s="40">
        <f t="shared" si="74"/>
        <v>0</v>
      </c>
      <c r="T730" s="40">
        <f t="shared" si="75"/>
        <v>0</v>
      </c>
      <c r="U730" s="40">
        <f t="shared" si="76"/>
        <v>0</v>
      </c>
    </row>
    <row r="731" spans="1:21" x14ac:dyDescent="0.25">
      <c r="A731" s="80">
        <f t="shared" si="77"/>
        <v>716</v>
      </c>
      <c r="B731" s="131">
        <f t="shared" si="68"/>
        <v>0</v>
      </c>
      <c r="C731" s="92"/>
      <c r="D731" s="116"/>
      <c r="E731" s="116"/>
      <c r="F731" s="4"/>
      <c r="G731" s="50"/>
      <c r="H731" s="87"/>
      <c r="I731" s="319"/>
      <c r="J731" s="427"/>
      <c r="K731" s="339" t="str">
        <f t="shared" si="69"/>
        <v xml:space="preserve"> </v>
      </c>
      <c r="L731" s="340"/>
      <c r="M731" s="264">
        <f t="shared" si="70"/>
        <v>0</v>
      </c>
      <c r="N731" s="105">
        <f t="shared" si="71"/>
        <v>0</v>
      </c>
      <c r="O731" s="105">
        <f t="shared" si="72"/>
        <v>0</v>
      </c>
      <c r="P731" s="407">
        <f t="shared" si="73"/>
        <v>0</v>
      </c>
      <c r="Q731" s="9"/>
      <c r="S731" s="40">
        <f t="shared" si="74"/>
        <v>0</v>
      </c>
      <c r="T731" s="40">
        <f t="shared" si="75"/>
        <v>0</v>
      </c>
      <c r="U731" s="40">
        <f t="shared" si="76"/>
        <v>0</v>
      </c>
    </row>
    <row r="732" spans="1:21" x14ac:dyDescent="0.25">
      <c r="A732" s="80">
        <f t="shared" si="77"/>
        <v>717</v>
      </c>
      <c r="B732" s="131">
        <f t="shared" si="68"/>
        <v>0</v>
      </c>
      <c r="C732" s="92"/>
      <c r="D732" s="116"/>
      <c r="E732" s="116"/>
      <c r="F732" s="4"/>
      <c r="G732" s="50"/>
      <c r="H732" s="87"/>
      <c r="I732" s="319"/>
      <c r="J732" s="427"/>
      <c r="K732" s="339" t="str">
        <f t="shared" si="69"/>
        <v xml:space="preserve"> </v>
      </c>
      <c r="L732" s="340"/>
      <c r="M732" s="264">
        <f t="shared" si="70"/>
        <v>0</v>
      </c>
      <c r="N732" s="105">
        <f t="shared" si="71"/>
        <v>0</v>
      </c>
      <c r="O732" s="105">
        <f t="shared" si="72"/>
        <v>0</v>
      </c>
      <c r="P732" s="407">
        <f t="shared" si="73"/>
        <v>0</v>
      </c>
      <c r="Q732" s="9"/>
      <c r="S732" s="40">
        <f t="shared" si="74"/>
        <v>0</v>
      </c>
      <c r="T732" s="40">
        <f t="shared" si="75"/>
        <v>0</v>
      </c>
      <c r="U732" s="40">
        <f t="shared" si="76"/>
        <v>0</v>
      </c>
    </row>
    <row r="733" spans="1:21" x14ac:dyDescent="0.25">
      <c r="A733" s="80">
        <f t="shared" si="77"/>
        <v>718</v>
      </c>
      <c r="B733" s="131">
        <f t="shared" si="68"/>
        <v>0</v>
      </c>
      <c r="C733" s="92"/>
      <c r="D733" s="116"/>
      <c r="E733" s="116"/>
      <c r="F733" s="4"/>
      <c r="G733" s="50"/>
      <c r="H733" s="87"/>
      <c r="I733" s="319"/>
      <c r="J733" s="427"/>
      <c r="K733" s="339" t="str">
        <f t="shared" si="69"/>
        <v xml:space="preserve"> </v>
      </c>
      <c r="L733" s="340"/>
      <c r="M733" s="264">
        <f t="shared" si="70"/>
        <v>0</v>
      </c>
      <c r="N733" s="105">
        <f t="shared" si="71"/>
        <v>0</v>
      </c>
      <c r="O733" s="105">
        <f t="shared" si="72"/>
        <v>0</v>
      </c>
      <c r="P733" s="407">
        <f t="shared" si="73"/>
        <v>0</v>
      </c>
      <c r="Q733" s="9"/>
      <c r="S733" s="40">
        <f t="shared" si="74"/>
        <v>0</v>
      </c>
      <c r="T733" s="40">
        <f t="shared" si="75"/>
        <v>0</v>
      </c>
      <c r="U733" s="40">
        <f t="shared" si="76"/>
        <v>0</v>
      </c>
    </row>
    <row r="734" spans="1:21" x14ac:dyDescent="0.25">
      <c r="A734" s="80">
        <f t="shared" si="77"/>
        <v>719</v>
      </c>
      <c r="B734" s="131">
        <f t="shared" si="68"/>
        <v>0</v>
      </c>
      <c r="C734" s="92"/>
      <c r="D734" s="116"/>
      <c r="E734" s="116"/>
      <c r="F734" s="4"/>
      <c r="G734" s="50"/>
      <c r="H734" s="87"/>
      <c r="I734" s="319"/>
      <c r="J734" s="427"/>
      <c r="K734" s="339" t="str">
        <f t="shared" si="69"/>
        <v xml:space="preserve"> </v>
      </c>
      <c r="L734" s="340"/>
      <c r="M734" s="264">
        <f t="shared" si="70"/>
        <v>0</v>
      </c>
      <c r="N734" s="105">
        <f t="shared" si="71"/>
        <v>0</v>
      </c>
      <c r="O734" s="105">
        <f t="shared" si="72"/>
        <v>0</v>
      </c>
      <c r="P734" s="407">
        <f t="shared" si="73"/>
        <v>0</v>
      </c>
      <c r="Q734" s="9"/>
      <c r="S734" s="40">
        <f t="shared" si="74"/>
        <v>0</v>
      </c>
      <c r="T734" s="40">
        <f t="shared" si="75"/>
        <v>0</v>
      </c>
      <c r="U734" s="40">
        <f t="shared" si="76"/>
        <v>0</v>
      </c>
    </row>
    <row r="735" spans="1:21" x14ac:dyDescent="0.25">
      <c r="A735" s="80">
        <f t="shared" si="77"/>
        <v>720</v>
      </c>
      <c r="B735" s="131">
        <f t="shared" si="68"/>
        <v>0</v>
      </c>
      <c r="C735" s="92"/>
      <c r="D735" s="116"/>
      <c r="E735" s="116"/>
      <c r="F735" s="4"/>
      <c r="G735" s="50"/>
      <c r="H735" s="87"/>
      <c r="I735" s="319"/>
      <c r="J735" s="427"/>
      <c r="K735" s="339" t="str">
        <f t="shared" si="69"/>
        <v xml:space="preserve"> </v>
      </c>
      <c r="L735" s="340"/>
      <c r="M735" s="264">
        <f t="shared" si="70"/>
        <v>0</v>
      </c>
      <c r="N735" s="105">
        <f t="shared" si="71"/>
        <v>0</v>
      </c>
      <c r="O735" s="105">
        <f t="shared" si="72"/>
        <v>0</v>
      </c>
      <c r="P735" s="407">
        <f t="shared" si="73"/>
        <v>0</v>
      </c>
      <c r="Q735" s="9"/>
      <c r="S735" s="40">
        <f t="shared" si="74"/>
        <v>0</v>
      </c>
      <c r="T735" s="40">
        <f t="shared" si="75"/>
        <v>0</v>
      </c>
      <c r="U735" s="40">
        <f t="shared" si="76"/>
        <v>0</v>
      </c>
    </row>
    <row r="736" spans="1:21" x14ac:dyDescent="0.25">
      <c r="A736" s="80">
        <f t="shared" si="77"/>
        <v>721</v>
      </c>
      <c r="B736" s="131">
        <f t="shared" si="68"/>
        <v>0</v>
      </c>
      <c r="C736" s="92"/>
      <c r="D736" s="116"/>
      <c r="E736" s="116"/>
      <c r="F736" s="4"/>
      <c r="G736" s="50"/>
      <c r="H736" s="87"/>
      <c r="I736" s="319"/>
      <c r="J736" s="427"/>
      <c r="K736" s="339" t="str">
        <f t="shared" si="69"/>
        <v xml:space="preserve"> </v>
      </c>
      <c r="L736" s="340"/>
      <c r="M736" s="264">
        <f t="shared" si="70"/>
        <v>0</v>
      </c>
      <c r="N736" s="105">
        <f t="shared" si="71"/>
        <v>0</v>
      </c>
      <c r="O736" s="105">
        <f t="shared" si="72"/>
        <v>0</v>
      </c>
      <c r="P736" s="407">
        <f t="shared" si="73"/>
        <v>0</v>
      </c>
      <c r="Q736" s="9"/>
      <c r="S736" s="40">
        <f t="shared" si="74"/>
        <v>0</v>
      </c>
      <c r="T736" s="40">
        <f t="shared" si="75"/>
        <v>0</v>
      </c>
      <c r="U736" s="40">
        <f t="shared" si="76"/>
        <v>0</v>
      </c>
    </row>
    <row r="737" spans="1:21" x14ac:dyDescent="0.25">
      <c r="A737" s="80">
        <f t="shared" si="77"/>
        <v>722</v>
      </c>
      <c r="B737" s="131">
        <f t="shared" si="68"/>
        <v>0</v>
      </c>
      <c r="C737" s="92"/>
      <c r="D737" s="116"/>
      <c r="E737" s="116"/>
      <c r="F737" s="4"/>
      <c r="G737" s="50"/>
      <c r="H737" s="87"/>
      <c r="I737" s="319"/>
      <c r="J737" s="427"/>
      <c r="K737" s="339" t="str">
        <f t="shared" si="69"/>
        <v xml:space="preserve"> </v>
      </c>
      <c r="L737" s="340"/>
      <c r="M737" s="264">
        <f t="shared" si="70"/>
        <v>0</v>
      </c>
      <c r="N737" s="105">
        <f t="shared" si="71"/>
        <v>0</v>
      </c>
      <c r="O737" s="105">
        <f t="shared" si="72"/>
        <v>0</v>
      </c>
      <c r="P737" s="407">
        <f t="shared" si="73"/>
        <v>0</v>
      </c>
      <c r="Q737" s="9"/>
      <c r="S737" s="40">
        <f t="shared" si="74"/>
        <v>0</v>
      </c>
      <c r="T737" s="40">
        <f t="shared" si="75"/>
        <v>0</v>
      </c>
      <c r="U737" s="40">
        <f t="shared" si="76"/>
        <v>0</v>
      </c>
    </row>
    <row r="738" spans="1:21" x14ac:dyDescent="0.25">
      <c r="A738" s="80">
        <f t="shared" si="77"/>
        <v>723</v>
      </c>
      <c r="B738" s="131">
        <f t="shared" si="68"/>
        <v>0</v>
      </c>
      <c r="C738" s="92"/>
      <c r="D738" s="116"/>
      <c r="E738" s="116"/>
      <c r="F738" s="4"/>
      <c r="G738" s="50"/>
      <c r="H738" s="87"/>
      <c r="I738" s="319"/>
      <c r="J738" s="427"/>
      <c r="K738" s="339" t="str">
        <f t="shared" si="69"/>
        <v xml:space="preserve"> </v>
      </c>
      <c r="L738" s="340"/>
      <c r="M738" s="264">
        <f t="shared" si="70"/>
        <v>0</v>
      </c>
      <c r="N738" s="105">
        <f t="shared" si="71"/>
        <v>0</v>
      </c>
      <c r="O738" s="105">
        <f t="shared" si="72"/>
        <v>0</v>
      </c>
      <c r="P738" s="407">
        <f t="shared" si="73"/>
        <v>0</v>
      </c>
      <c r="Q738" s="9"/>
      <c r="S738" s="40">
        <f t="shared" si="74"/>
        <v>0</v>
      </c>
      <c r="T738" s="40">
        <f t="shared" si="75"/>
        <v>0</v>
      </c>
      <c r="U738" s="40">
        <f t="shared" si="76"/>
        <v>0</v>
      </c>
    </row>
    <row r="739" spans="1:21" x14ac:dyDescent="0.25">
      <c r="A739" s="80">
        <f t="shared" si="77"/>
        <v>724</v>
      </c>
      <c r="B739" s="131">
        <f t="shared" si="68"/>
        <v>0</v>
      </c>
      <c r="C739" s="92"/>
      <c r="D739" s="116"/>
      <c r="E739" s="116"/>
      <c r="F739" s="4"/>
      <c r="G739" s="50"/>
      <c r="H739" s="87"/>
      <c r="I739" s="319"/>
      <c r="J739" s="427"/>
      <c r="K739" s="339" t="str">
        <f t="shared" si="69"/>
        <v xml:space="preserve"> </v>
      </c>
      <c r="L739" s="340"/>
      <c r="M739" s="264">
        <f t="shared" si="70"/>
        <v>0</v>
      </c>
      <c r="N739" s="105">
        <f t="shared" si="71"/>
        <v>0</v>
      </c>
      <c r="O739" s="105">
        <f t="shared" si="72"/>
        <v>0</v>
      </c>
      <c r="P739" s="407">
        <f t="shared" si="73"/>
        <v>0</v>
      </c>
      <c r="Q739" s="9"/>
      <c r="S739" s="40">
        <f t="shared" si="74"/>
        <v>0</v>
      </c>
      <c r="T739" s="40">
        <f t="shared" si="75"/>
        <v>0</v>
      </c>
      <c r="U739" s="40">
        <f t="shared" si="76"/>
        <v>0</v>
      </c>
    </row>
    <row r="740" spans="1:21" x14ac:dyDescent="0.25">
      <c r="A740" s="80">
        <f t="shared" si="77"/>
        <v>725</v>
      </c>
      <c r="B740" s="131">
        <f t="shared" si="68"/>
        <v>0</v>
      </c>
      <c r="C740" s="92"/>
      <c r="D740" s="116"/>
      <c r="E740" s="116"/>
      <c r="F740" s="4"/>
      <c r="G740" s="50"/>
      <c r="H740" s="87"/>
      <c r="I740" s="319"/>
      <c r="J740" s="427"/>
      <c r="K740" s="339" t="str">
        <f t="shared" si="69"/>
        <v xml:space="preserve"> </v>
      </c>
      <c r="L740" s="340"/>
      <c r="M740" s="264">
        <f t="shared" si="70"/>
        <v>0</v>
      </c>
      <c r="N740" s="105">
        <f t="shared" si="71"/>
        <v>0</v>
      </c>
      <c r="O740" s="105">
        <f t="shared" si="72"/>
        <v>0</v>
      </c>
      <c r="P740" s="407">
        <f t="shared" si="73"/>
        <v>0</v>
      </c>
      <c r="Q740" s="9"/>
      <c r="S740" s="40">
        <f t="shared" si="74"/>
        <v>0</v>
      </c>
      <c r="T740" s="40">
        <f t="shared" si="75"/>
        <v>0</v>
      </c>
      <c r="U740" s="40">
        <f t="shared" si="76"/>
        <v>0</v>
      </c>
    </row>
    <row r="741" spans="1:21" x14ac:dyDescent="0.25">
      <c r="A741" s="80">
        <f t="shared" si="77"/>
        <v>726</v>
      </c>
      <c r="B741" s="131">
        <f t="shared" si="68"/>
        <v>0</v>
      </c>
      <c r="C741" s="92"/>
      <c r="D741" s="116"/>
      <c r="E741" s="116"/>
      <c r="F741" s="4"/>
      <c r="G741" s="50"/>
      <c r="H741" s="87"/>
      <c r="I741" s="319"/>
      <c r="J741" s="427"/>
      <c r="K741" s="339" t="str">
        <f t="shared" si="69"/>
        <v xml:space="preserve"> </v>
      </c>
      <c r="L741" s="340"/>
      <c r="M741" s="264">
        <f t="shared" si="70"/>
        <v>0</v>
      </c>
      <c r="N741" s="105">
        <f t="shared" si="71"/>
        <v>0</v>
      </c>
      <c r="O741" s="105">
        <f t="shared" si="72"/>
        <v>0</v>
      </c>
      <c r="P741" s="407">
        <f t="shared" si="73"/>
        <v>0</v>
      </c>
      <c r="Q741" s="9"/>
      <c r="S741" s="40">
        <f t="shared" si="74"/>
        <v>0</v>
      </c>
      <c r="T741" s="40">
        <f t="shared" si="75"/>
        <v>0</v>
      </c>
      <c r="U741" s="40">
        <f t="shared" si="76"/>
        <v>0</v>
      </c>
    </row>
    <row r="742" spans="1:21" x14ac:dyDescent="0.25">
      <c r="A742" s="80">
        <f t="shared" si="77"/>
        <v>727</v>
      </c>
      <c r="B742" s="131">
        <f t="shared" si="68"/>
        <v>0</v>
      </c>
      <c r="C742" s="92"/>
      <c r="D742" s="116"/>
      <c r="E742" s="116"/>
      <c r="F742" s="4"/>
      <c r="G742" s="50"/>
      <c r="H742" s="87"/>
      <c r="I742" s="319"/>
      <c r="J742" s="427"/>
      <c r="K742" s="339" t="str">
        <f t="shared" si="69"/>
        <v xml:space="preserve"> </v>
      </c>
      <c r="L742" s="340"/>
      <c r="M742" s="264">
        <f t="shared" si="70"/>
        <v>0</v>
      </c>
      <c r="N742" s="105">
        <f t="shared" si="71"/>
        <v>0</v>
      </c>
      <c r="O742" s="105">
        <f t="shared" si="72"/>
        <v>0</v>
      </c>
      <c r="P742" s="407">
        <f t="shared" si="73"/>
        <v>0</v>
      </c>
      <c r="Q742" s="9"/>
      <c r="S742" s="40">
        <f t="shared" si="74"/>
        <v>0</v>
      </c>
      <c r="T742" s="40">
        <f t="shared" si="75"/>
        <v>0</v>
      </c>
      <c r="U742" s="40">
        <f t="shared" si="76"/>
        <v>0</v>
      </c>
    </row>
    <row r="743" spans="1:21" x14ac:dyDescent="0.25">
      <c r="A743" s="80">
        <f t="shared" si="77"/>
        <v>728</v>
      </c>
      <c r="B743" s="131">
        <f t="shared" si="68"/>
        <v>0</v>
      </c>
      <c r="C743" s="92"/>
      <c r="D743" s="116"/>
      <c r="E743" s="116"/>
      <c r="F743" s="4"/>
      <c r="G743" s="50"/>
      <c r="H743" s="87"/>
      <c r="I743" s="319"/>
      <c r="J743" s="427"/>
      <c r="K743" s="339" t="str">
        <f t="shared" si="69"/>
        <v xml:space="preserve"> </v>
      </c>
      <c r="L743" s="340"/>
      <c r="M743" s="264">
        <f t="shared" si="70"/>
        <v>0</v>
      </c>
      <c r="N743" s="105">
        <f t="shared" si="71"/>
        <v>0</v>
      </c>
      <c r="O743" s="105">
        <f t="shared" si="72"/>
        <v>0</v>
      </c>
      <c r="P743" s="407">
        <f t="shared" si="73"/>
        <v>0</v>
      </c>
      <c r="Q743" s="9"/>
      <c r="S743" s="40">
        <f t="shared" si="74"/>
        <v>0</v>
      </c>
      <c r="T743" s="40">
        <f t="shared" si="75"/>
        <v>0</v>
      </c>
      <c r="U743" s="40">
        <f t="shared" si="76"/>
        <v>0</v>
      </c>
    </row>
    <row r="744" spans="1:21" x14ac:dyDescent="0.25">
      <c r="A744" s="80">
        <f t="shared" si="77"/>
        <v>729</v>
      </c>
      <c r="B744" s="131">
        <f t="shared" si="68"/>
        <v>0</v>
      </c>
      <c r="C744" s="92"/>
      <c r="D744" s="116"/>
      <c r="E744" s="116"/>
      <c r="F744" s="4"/>
      <c r="G744" s="50"/>
      <c r="H744" s="87"/>
      <c r="I744" s="319"/>
      <c r="J744" s="427"/>
      <c r="K744" s="339" t="str">
        <f t="shared" si="69"/>
        <v xml:space="preserve"> </v>
      </c>
      <c r="L744" s="340"/>
      <c r="M744" s="264">
        <f t="shared" si="70"/>
        <v>0</v>
      </c>
      <c r="N744" s="105">
        <f t="shared" si="71"/>
        <v>0</v>
      </c>
      <c r="O744" s="105">
        <f t="shared" si="72"/>
        <v>0</v>
      </c>
      <c r="P744" s="407">
        <f t="shared" si="73"/>
        <v>0</v>
      </c>
      <c r="Q744" s="9"/>
      <c r="S744" s="40">
        <f t="shared" si="74"/>
        <v>0</v>
      </c>
      <c r="T744" s="40">
        <f t="shared" si="75"/>
        <v>0</v>
      </c>
      <c r="U744" s="40">
        <f t="shared" si="76"/>
        <v>0</v>
      </c>
    </row>
    <row r="745" spans="1:21" x14ac:dyDescent="0.25">
      <c r="A745" s="80">
        <f t="shared" si="77"/>
        <v>730</v>
      </c>
      <c r="B745" s="131">
        <f t="shared" si="68"/>
        <v>0</v>
      </c>
      <c r="C745" s="92"/>
      <c r="D745" s="116"/>
      <c r="E745" s="116"/>
      <c r="F745" s="4"/>
      <c r="G745" s="50"/>
      <c r="H745" s="87"/>
      <c r="I745" s="319"/>
      <c r="J745" s="427"/>
      <c r="K745" s="339" t="str">
        <f t="shared" si="69"/>
        <v xml:space="preserve"> </v>
      </c>
      <c r="L745" s="340"/>
      <c r="M745" s="264">
        <f t="shared" si="70"/>
        <v>0</v>
      </c>
      <c r="N745" s="105">
        <f t="shared" si="71"/>
        <v>0</v>
      </c>
      <c r="O745" s="105">
        <f t="shared" si="72"/>
        <v>0</v>
      </c>
      <c r="P745" s="407">
        <f t="shared" si="73"/>
        <v>0</v>
      </c>
      <c r="Q745" s="9"/>
      <c r="S745" s="40">
        <f t="shared" si="74"/>
        <v>0</v>
      </c>
      <c r="T745" s="40">
        <f t="shared" si="75"/>
        <v>0</v>
      </c>
      <c r="U745" s="40">
        <f t="shared" si="76"/>
        <v>0</v>
      </c>
    </row>
    <row r="746" spans="1:21" x14ac:dyDescent="0.25">
      <c r="A746" s="80">
        <f t="shared" si="77"/>
        <v>731</v>
      </c>
      <c r="B746" s="131">
        <f t="shared" si="68"/>
        <v>0</v>
      </c>
      <c r="C746" s="92"/>
      <c r="D746" s="116"/>
      <c r="E746" s="116"/>
      <c r="F746" s="4"/>
      <c r="G746" s="50"/>
      <c r="H746" s="87"/>
      <c r="I746" s="319"/>
      <c r="J746" s="427"/>
      <c r="K746" s="339" t="str">
        <f t="shared" si="69"/>
        <v xml:space="preserve"> </v>
      </c>
      <c r="L746" s="340"/>
      <c r="M746" s="264">
        <f t="shared" si="70"/>
        <v>0</v>
      </c>
      <c r="N746" s="105">
        <f t="shared" si="71"/>
        <v>0</v>
      </c>
      <c r="O746" s="105">
        <f t="shared" si="72"/>
        <v>0</v>
      </c>
      <c r="P746" s="407">
        <f t="shared" si="73"/>
        <v>0</v>
      </c>
      <c r="Q746" s="9"/>
      <c r="S746" s="40">
        <f t="shared" si="74"/>
        <v>0</v>
      </c>
      <c r="T746" s="40">
        <f t="shared" si="75"/>
        <v>0</v>
      </c>
      <c r="U746" s="40">
        <f t="shared" si="76"/>
        <v>0</v>
      </c>
    </row>
    <row r="747" spans="1:21" x14ac:dyDescent="0.25">
      <c r="A747" s="80">
        <f t="shared" si="77"/>
        <v>732</v>
      </c>
      <c r="B747" s="131">
        <f t="shared" si="68"/>
        <v>0</v>
      </c>
      <c r="C747" s="92"/>
      <c r="D747" s="116"/>
      <c r="E747" s="116"/>
      <c r="F747" s="4"/>
      <c r="G747" s="50"/>
      <c r="H747" s="87"/>
      <c r="I747" s="319"/>
      <c r="J747" s="427"/>
      <c r="K747" s="339" t="str">
        <f t="shared" si="69"/>
        <v xml:space="preserve"> </v>
      </c>
      <c r="L747" s="340"/>
      <c r="M747" s="264">
        <f t="shared" si="70"/>
        <v>0</v>
      </c>
      <c r="N747" s="105">
        <f t="shared" si="71"/>
        <v>0</v>
      </c>
      <c r="O747" s="105">
        <f t="shared" si="72"/>
        <v>0</v>
      </c>
      <c r="P747" s="407">
        <f t="shared" si="73"/>
        <v>0</v>
      </c>
      <c r="Q747" s="9"/>
      <c r="S747" s="40">
        <f t="shared" si="74"/>
        <v>0</v>
      </c>
      <c r="T747" s="40">
        <f t="shared" si="75"/>
        <v>0</v>
      </c>
      <c r="U747" s="40">
        <f t="shared" si="76"/>
        <v>0</v>
      </c>
    </row>
    <row r="748" spans="1:21" x14ac:dyDescent="0.25">
      <c r="A748" s="80">
        <f t="shared" si="77"/>
        <v>733</v>
      </c>
      <c r="B748" s="131">
        <f t="shared" si="68"/>
        <v>0</v>
      </c>
      <c r="C748" s="92"/>
      <c r="D748" s="116"/>
      <c r="E748" s="116"/>
      <c r="F748" s="4"/>
      <c r="G748" s="50"/>
      <c r="H748" s="87"/>
      <c r="I748" s="319"/>
      <c r="J748" s="427"/>
      <c r="K748" s="339" t="str">
        <f t="shared" si="69"/>
        <v xml:space="preserve"> </v>
      </c>
      <c r="L748" s="340"/>
      <c r="M748" s="264">
        <f t="shared" si="70"/>
        <v>0</v>
      </c>
      <c r="N748" s="105">
        <f t="shared" si="71"/>
        <v>0</v>
      </c>
      <c r="O748" s="105">
        <f t="shared" si="72"/>
        <v>0</v>
      </c>
      <c r="P748" s="407">
        <f t="shared" si="73"/>
        <v>0</v>
      </c>
      <c r="Q748" s="9"/>
      <c r="S748" s="40">
        <f t="shared" si="74"/>
        <v>0</v>
      </c>
      <c r="T748" s="40">
        <f t="shared" si="75"/>
        <v>0</v>
      </c>
      <c r="U748" s="40">
        <f t="shared" si="76"/>
        <v>0</v>
      </c>
    </row>
    <row r="749" spans="1:21" x14ac:dyDescent="0.25">
      <c r="A749" s="80">
        <f t="shared" si="77"/>
        <v>734</v>
      </c>
      <c r="B749" s="131">
        <f t="shared" si="68"/>
        <v>0</v>
      </c>
      <c r="C749" s="92"/>
      <c r="D749" s="116"/>
      <c r="E749" s="116"/>
      <c r="F749" s="4"/>
      <c r="G749" s="50"/>
      <c r="H749" s="87"/>
      <c r="I749" s="319"/>
      <c r="J749" s="427"/>
      <c r="K749" s="339" t="str">
        <f t="shared" si="69"/>
        <v xml:space="preserve"> </v>
      </c>
      <c r="L749" s="340"/>
      <c r="M749" s="264">
        <f t="shared" si="70"/>
        <v>0</v>
      </c>
      <c r="N749" s="105">
        <f t="shared" si="71"/>
        <v>0</v>
      </c>
      <c r="O749" s="105">
        <f t="shared" si="72"/>
        <v>0</v>
      </c>
      <c r="P749" s="407">
        <f t="shared" si="73"/>
        <v>0</v>
      </c>
      <c r="Q749" s="9"/>
      <c r="S749" s="40">
        <f t="shared" si="74"/>
        <v>0</v>
      </c>
      <c r="T749" s="40">
        <f t="shared" si="75"/>
        <v>0</v>
      </c>
      <c r="U749" s="40">
        <f t="shared" si="76"/>
        <v>0</v>
      </c>
    </row>
    <row r="750" spans="1:21" x14ac:dyDescent="0.25">
      <c r="A750" s="80">
        <f t="shared" si="77"/>
        <v>735</v>
      </c>
      <c r="B750" s="131">
        <f t="shared" si="68"/>
        <v>0</v>
      </c>
      <c r="C750" s="92"/>
      <c r="D750" s="116"/>
      <c r="E750" s="116"/>
      <c r="F750" s="4"/>
      <c r="G750" s="50"/>
      <c r="H750" s="87"/>
      <c r="I750" s="319"/>
      <c r="J750" s="427"/>
      <c r="K750" s="339" t="str">
        <f t="shared" si="69"/>
        <v xml:space="preserve"> </v>
      </c>
      <c r="L750" s="340"/>
      <c r="M750" s="264">
        <f t="shared" si="70"/>
        <v>0</v>
      </c>
      <c r="N750" s="105">
        <f t="shared" si="71"/>
        <v>0</v>
      </c>
      <c r="O750" s="105">
        <f t="shared" si="72"/>
        <v>0</v>
      </c>
      <c r="P750" s="407">
        <f t="shared" si="73"/>
        <v>0</v>
      </c>
      <c r="Q750" s="9"/>
      <c r="S750" s="40">
        <f t="shared" si="74"/>
        <v>0</v>
      </c>
      <c r="T750" s="40">
        <f t="shared" si="75"/>
        <v>0</v>
      </c>
      <c r="U750" s="40">
        <f t="shared" si="76"/>
        <v>0</v>
      </c>
    </row>
    <row r="751" spans="1:21" x14ac:dyDescent="0.25">
      <c r="A751" s="80">
        <f t="shared" si="77"/>
        <v>736</v>
      </c>
      <c r="B751" s="131">
        <f t="shared" si="68"/>
        <v>0</v>
      </c>
      <c r="C751" s="92"/>
      <c r="D751" s="116"/>
      <c r="E751" s="116"/>
      <c r="F751" s="4"/>
      <c r="G751" s="50"/>
      <c r="H751" s="87"/>
      <c r="I751" s="319"/>
      <c r="J751" s="427"/>
      <c r="K751" s="339" t="str">
        <f t="shared" si="69"/>
        <v xml:space="preserve"> </v>
      </c>
      <c r="L751" s="340"/>
      <c r="M751" s="264">
        <f t="shared" si="70"/>
        <v>0</v>
      </c>
      <c r="N751" s="105">
        <f t="shared" si="71"/>
        <v>0</v>
      </c>
      <c r="O751" s="105">
        <f t="shared" si="72"/>
        <v>0</v>
      </c>
      <c r="P751" s="407">
        <f t="shared" si="73"/>
        <v>0</v>
      </c>
      <c r="Q751" s="9"/>
      <c r="S751" s="40">
        <f t="shared" si="74"/>
        <v>0</v>
      </c>
      <c r="T751" s="40">
        <f t="shared" si="75"/>
        <v>0</v>
      </c>
      <c r="U751" s="40">
        <f t="shared" si="76"/>
        <v>0</v>
      </c>
    </row>
    <row r="752" spans="1:21" x14ac:dyDescent="0.25">
      <c r="A752" s="80">
        <f t="shared" si="77"/>
        <v>737</v>
      </c>
      <c r="B752" s="131">
        <f t="shared" si="68"/>
        <v>0</v>
      </c>
      <c r="C752" s="92"/>
      <c r="D752" s="116"/>
      <c r="E752" s="116"/>
      <c r="F752" s="4"/>
      <c r="G752" s="50"/>
      <c r="H752" s="87"/>
      <c r="I752" s="319"/>
      <c r="J752" s="427"/>
      <c r="K752" s="339" t="str">
        <f t="shared" si="69"/>
        <v xml:space="preserve"> </v>
      </c>
      <c r="L752" s="340"/>
      <c r="M752" s="264">
        <f t="shared" si="70"/>
        <v>0</v>
      </c>
      <c r="N752" s="105">
        <f t="shared" si="71"/>
        <v>0</v>
      </c>
      <c r="O752" s="105">
        <f t="shared" si="72"/>
        <v>0</v>
      </c>
      <c r="P752" s="407">
        <f t="shared" si="73"/>
        <v>0</v>
      </c>
      <c r="Q752" s="9"/>
      <c r="S752" s="40">
        <f t="shared" si="74"/>
        <v>0</v>
      </c>
      <c r="T752" s="40">
        <f t="shared" si="75"/>
        <v>0</v>
      </c>
      <c r="U752" s="40">
        <f t="shared" si="76"/>
        <v>0</v>
      </c>
    </row>
    <row r="753" spans="1:21" x14ac:dyDescent="0.25">
      <c r="A753" s="80">
        <f t="shared" si="77"/>
        <v>738</v>
      </c>
      <c r="B753" s="131">
        <f t="shared" si="68"/>
        <v>0</v>
      </c>
      <c r="C753" s="92"/>
      <c r="D753" s="116"/>
      <c r="E753" s="116"/>
      <c r="F753" s="4"/>
      <c r="G753" s="50"/>
      <c r="H753" s="87"/>
      <c r="I753" s="319"/>
      <c r="J753" s="427"/>
      <c r="K753" s="339" t="str">
        <f t="shared" si="69"/>
        <v xml:space="preserve"> </v>
      </c>
      <c r="L753" s="340"/>
      <c r="M753" s="264">
        <f t="shared" si="70"/>
        <v>0</v>
      </c>
      <c r="N753" s="105">
        <f t="shared" si="71"/>
        <v>0</v>
      </c>
      <c r="O753" s="105">
        <f t="shared" si="72"/>
        <v>0</v>
      </c>
      <c r="P753" s="407">
        <f t="shared" si="73"/>
        <v>0</v>
      </c>
      <c r="Q753" s="9"/>
      <c r="S753" s="40">
        <f t="shared" si="74"/>
        <v>0</v>
      </c>
      <c r="T753" s="40">
        <f t="shared" si="75"/>
        <v>0</v>
      </c>
      <c r="U753" s="40">
        <f t="shared" si="76"/>
        <v>0</v>
      </c>
    </row>
    <row r="754" spans="1:21" x14ac:dyDescent="0.25">
      <c r="A754" s="80">
        <f t="shared" si="77"/>
        <v>739</v>
      </c>
      <c r="B754" s="131">
        <f t="shared" si="68"/>
        <v>0</v>
      </c>
      <c r="C754" s="92"/>
      <c r="D754" s="116"/>
      <c r="E754" s="116"/>
      <c r="F754" s="4"/>
      <c r="G754" s="50"/>
      <c r="H754" s="87"/>
      <c r="I754" s="319"/>
      <c r="J754" s="427"/>
      <c r="K754" s="339" t="str">
        <f t="shared" si="69"/>
        <v xml:space="preserve"> </v>
      </c>
      <c r="L754" s="340"/>
      <c r="M754" s="264">
        <f t="shared" si="70"/>
        <v>0</v>
      </c>
      <c r="N754" s="105">
        <f t="shared" si="71"/>
        <v>0</v>
      </c>
      <c r="O754" s="105">
        <f t="shared" si="72"/>
        <v>0</v>
      </c>
      <c r="P754" s="407">
        <f t="shared" si="73"/>
        <v>0</v>
      </c>
      <c r="Q754" s="9"/>
      <c r="S754" s="40">
        <f t="shared" si="74"/>
        <v>0</v>
      </c>
      <c r="T754" s="40">
        <f t="shared" si="75"/>
        <v>0</v>
      </c>
      <c r="U754" s="40">
        <f t="shared" si="76"/>
        <v>0</v>
      </c>
    </row>
    <row r="755" spans="1:21" x14ac:dyDescent="0.25">
      <c r="A755" s="80">
        <f t="shared" si="77"/>
        <v>740</v>
      </c>
      <c r="B755" s="131">
        <f t="shared" si="68"/>
        <v>0</v>
      </c>
      <c r="C755" s="92"/>
      <c r="D755" s="116"/>
      <c r="E755" s="116"/>
      <c r="F755" s="4"/>
      <c r="G755" s="50"/>
      <c r="H755" s="87"/>
      <c r="I755" s="319"/>
      <c r="J755" s="427"/>
      <c r="K755" s="339" t="str">
        <f t="shared" si="69"/>
        <v xml:space="preserve"> </v>
      </c>
      <c r="L755" s="340"/>
      <c r="M755" s="264">
        <f t="shared" si="70"/>
        <v>0</v>
      </c>
      <c r="N755" s="105">
        <f t="shared" si="71"/>
        <v>0</v>
      </c>
      <c r="O755" s="105">
        <f t="shared" si="72"/>
        <v>0</v>
      </c>
      <c r="P755" s="407">
        <f t="shared" si="73"/>
        <v>0</v>
      </c>
      <c r="Q755" s="9"/>
      <c r="S755" s="40">
        <f t="shared" si="74"/>
        <v>0</v>
      </c>
      <c r="T755" s="40">
        <f t="shared" si="75"/>
        <v>0</v>
      </c>
      <c r="U755" s="40">
        <f t="shared" si="76"/>
        <v>0</v>
      </c>
    </row>
    <row r="756" spans="1:21" x14ac:dyDescent="0.25">
      <c r="A756" s="80">
        <f t="shared" si="77"/>
        <v>741</v>
      </c>
      <c r="B756" s="131">
        <f t="shared" si="68"/>
        <v>0</v>
      </c>
      <c r="C756" s="92"/>
      <c r="D756" s="116"/>
      <c r="E756" s="116"/>
      <c r="F756" s="4"/>
      <c r="G756" s="50"/>
      <c r="H756" s="87"/>
      <c r="I756" s="319"/>
      <c r="J756" s="427"/>
      <c r="K756" s="339" t="str">
        <f t="shared" si="69"/>
        <v xml:space="preserve"> </v>
      </c>
      <c r="L756" s="340"/>
      <c r="M756" s="264">
        <f t="shared" si="70"/>
        <v>0</v>
      </c>
      <c r="N756" s="105">
        <f t="shared" si="71"/>
        <v>0</v>
      </c>
      <c r="O756" s="105">
        <f t="shared" si="72"/>
        <v>0</v>
      </c>
      <c r="P756" s="407">
        <f t="shared" si="73"/>
        <v>0</v>
      </c>
      <c r="Q756" s="9"/>
      <c r="S756" s="40">
        <f t="shared" si="74"/>
        <v>0</v>
      </c>
      <c r="T756" s="40">
        <f t="shared" si="75"/>
        <v>0</v>
      </c>
      <c r="U756" s="40">
        <f t="shared" si="76"/>
        <v>0</v>
      </c>
    </row>
    <row r="757" spans="1:21" x14ac:dyDescent="0.25">
      <c r="A757" s="80">
        <f t="shared" si="77"/>
        <v>742</v>
      </c>
      <c r="B757" s="131">
        <f t="shared" si="68"/>
        <v>0</v>
      </c>
      <c r="C757" s="92"/>
      <c r="D757" s="116"/>
      <c r="E757" s="116"/>
      <c r="F757" s="4"/>
      <c r="G757" s="50"/>
      <c r="H757" s="87"/>
      <c r="I757" s="319"/>
      <c r="J757" s="427"/>
      <c r="K757" s="339" t="str">
        <f t="shared" si="69"/>
        <v xml:space="preserve"> </v>
      </c>
      <c r="L757" s="340"/>
      <c r="M757" s="264">
        <f t="shared" si="70"/>
        <v>0</v>
      </c>
      <c r="N757" s="105">
        <f t="shared" si="71"/>
        <v>0</v>
      </c>
      <c r="O757" s="105">
        <f t="shared" si="72"/>
        <v>0</v>
      </c>
      <c r="P757" s="407">
        <f t="shared" si="73"/>
        <v>0</v>
      </c>
      <c r="Q757" s="9"/>
      <c r="S757" s="40">
        <f t="shared" si="74"/>
        <v>0</v>
      </c>
      <c r="T757" s="40">
        <f t="shared" si="75"/>
        <v>0</v>
      </c>
      <c r="U757" s="40">
        <f t="shared" si="76"/>
        <v>0</v>
      </c>
    </row>
    <row r="758" spans="1:21" x14ac:dyDescent="0.25">
      <c r="A758" s="80">
        <f t="shared" si="77"/>
        <v>743</v>
      </c>
      <c r="B758" s="131">
        <f t="shared" si="68"/>
        <v>0</v>
      </c>
      <c r="C758" s="92"/>
      <c r="D758" s="116"/>
      <c r="E758" s="116"/>
      <c r="F758" s="4"/>
      <c r="G758" s="50"/>
      <c r="H758" s="87"/>
      <c r="I758" s="319"/>
      <c r="J758" s="427"/>
      <c r="K758" s="339" t="str">
        <f t="shared" si="69"/>
        <v xml:space="preserve"> </v>
      </c>
      <c r="L758" s="340"/>
      <c r="M758" s="264">
        <f t="shared" si="70"/>
        <v>0</v>
      </c>
      <c r="N758" s="105">
        <f t="shared" si="71"/>
        <v>0</v>
      </c>
      <c r="O758" s="105">
        <f t="shared" si="72"/>
        <v>0</v>
      </c>
      <c r="P758" s="407">
        <f t="shared" si="73"/>
        <v>0</v>
      </c>
      <c r="Q758" s="9"/>
      <c r="S758" s="40">
        <f t="shared" si="74"/>
        <v>0</v>
      </c>
      <c r="T758" s="40">
        <f t="shared" si="75"/>
        <v>0</v>
      </c>
      <c r="U758" s="40">
        <f t="shared" si="76"/>
        <v>0</v>
      </c>
    </row>
    <row r="759" spans="1:21" x14ac:dyDescent="0.25">
      <c r="A759" s="80">
        <f t="shared" si="77"/>
        <v>744</v>
      </c>
      <c r="B759" s="131">
        <f t="shared" si="68"/>
        <v>0</v>
      </c>
      <c r="C759" s="92"/>
      <c r="D759" s="116"/>
      <c r="E759" s="116"/>
      <c r="F759" s="4"/>
      <c r="G759" s="50"/>
      <c r="H759" s="87"/>
      <c r="I759" s="319"/>
      <c r="J759" s="427"/>
      <c r="K759" s="339" t="str">
        <f t="shared" si="69"/>
        <v xml:space="preserve"> </v>
      </c>
      <c r="L759" s="340"/>
      <c r="M759" s="264">
        <f t="shared" si="70"/>
        <v>0</v>
      </c>
      <c r="N759" s="105">
        <f t="shared" si="71"/>
        <v>0</v>
      </c>
      <c r="O759" s="105">
        <f t="shared" si="72"/>
        <v>0</v>
      </c>
      <c r="P759" s="407">
        <f t="shared" si="73"/>
        <v>0</v>
      </c>
      <c r="Q759" s="9"/>
      <c r="S759" s="40">
        <f t="shared" si="74"/>
        <v>0</v>
      </c>
      <c r="T759" s="40">
        <f t="shared" si="75"/>
        <v>0</v>
      </c>
      <c r="U759" s="40">
        <f t="shared" si="76"/>
        <v>0</v>
      </c>
    </row>
    <row r="760" spans="1:21" x14ac:dyDescent="0.25">
      <c r="A760" s="80">
        <f t="shared" si="77"/>
        <v>745</v>
      </c>
      <c r="B760" s="131">
        <f t="shared" si="68"/>
        <v>0</v>
      </c>
      <c r="C760" s="92"/>
      <c r="D760" s="116"/>
      <c r="E760" s="116"/>
      <c r="F760" s="4"/>
      <c r="G760" s="50"/>
      <c r="H760" s="87"/>
      <c r="I760" s="319"/>
      <c r="J760" s="427"/>
      <c r="K760" s="339" t="str">
        <f t="shared" si="69"/>
        <v xml:space="preserve"> </v>
      </c>
      <c r="L760" s="340"/>
      <c r="M760" s="264">
        <f t="shared" si="70"/>
        <v>0</v>
      </c>
      <c r="N760" s="105">
        <f t="shared" si="71"/>
        <v>0</v>
      </c>
      <c r="O760" s="105">
        <f t="shared" si="72"/>
        <v>0</v>
      </c>
      <c r="P760" s="407">
        <f t="shared" si="73"/>
        <v>0</v>
      </c>
      <c r="Q760" s="9"/>
      <c r="S760" s="40">
        <f t="shared" si="74"/>
        <v>0</v>
      </c>
      <c r="T760" s="40">
        <f t="shared" si="75"/>
        <v>0</v>
      </c>
      <c r="U760" s="40">
        <f t="shared" si="76"/>
        <v>0</v>
      </c>
    </row>
    <row r="761" spans="1:21" x14ac:dyDescent="0.25">
      <c r="A761" s="80">
        <f t="shared" si="77"/>
        <v>746</v>
      </c>
      <c r="B761" s="131">
        <f t="shared" si="68"/>
        <v>0</v>
      </c>
      <c r="C761" s="92"/>
      <c r="D761" s="116"/>
      <c r="E761" s="116"/>
      <c r="F761" s="4"/>
      <c r="G761" s="50"/>
      <c r="H761" s="87"/>
      <c r="I761" s="319"/>
      <c r="J761" s="427"/>
      <c r="K761" s="339" t="str">
        <f t="shared" si="69"/>
        <v xml:space="preserve"> </v>
      </c>
      <c r="L761" s="340"/>
      <c r="M761" s="264">
        <f t="shared" si="70"/>
        <v>0</v>
      </c>
      <c r="N761" s="105">
        <f t="shared" si="71"/>
        <v>0</v>
      </c>
      <c r="O761" s="105">
        <f t="shared" si="72"/>
        <v>0</v>
      </c>
      <c r="P761" s="407">
        <f t="shared" si="73"/>
        <v>0</v>
      </c>
      <c r="Q761" s="9"/>
      <c r="S761" s="40">
        <f t="shared" si="74"/>
        <v>0</v>
      </c>
      <c r="T761" s="40">
        <f t="shared" si="75"/>
        <v>0</v>
      </c>
      <c r="U761" s="40">
        <f t="shared" si="76"/>
        <v>0</v>
      </c>
    </row>
    <row r="762" spans="1:21" x14ac:dyDescent="0.25">
      <c r="A762" s="80">
        <f t="shared" si="77"/>
        <v>747</v>
      </c>
      <c r="B762" s="131">
        <f t="shared" si="68"/>
        <v>0</v>
      </c>
      <c r="C762" s="92"/>
      <c r="D762" s="116"/>
      <c r="E762" s="116"/>
      <c r="F762" s="4"/>
      <c r="G762" s="50"/>
      <c r="H762" s="87"/>
      <c r="I762" s="319"/>
      <c r="J762" s="427"/>
      <c r="K762" s="339" t="str">
        <f t="shared" si="69"/>
        <v xml:space="preserve"> </v>
      </c>
      <c r="L762" s="340"/>
      <c r="M762" s="264">
        <f t="shared" si="70"/>
        <v>0</v>
      </c>
      <c r="N762" s="105">
        <f t="shared" si="71"/>
        <v>0</v>
      </c>
      <c r="O762" s="105">
        <f t="shared" si="72"/>
        <v>0</v>
      </c>
      <c r="P762" s="407">
        <f t="shared" si="73"/>
        <v>0</v>
      </c>
      <c r="Q762" s="9"/>
      <c r="S762" s="40">
        <f t="shared" si="74"/>
        <v>0</v>
      </c>
      <c r="T762" s="40">
        <f t="shared" si="75"/>
        <v>0</v>
      </c>
      <c r="U762" s="40">
        <f t="shared" si="76"/>
        <v>0</v>
      </c>
    </row>
    <row r="763" spans="1:21" x14ac:dyDescent="0.25">
      <c r="A763" s="80">
        <f t="shared" si="77"/>
        <v>748</v>
      </c>
      <c r="B763" s="131">
        <f t="shared" si="68"/>
        <v>0</v>
      </c>
      <c r="C763" s="92"/>
      <c r="D763" s="116"/>
      <c r="E763" s="116"/>
      <c r="F763" s="4"/>
      <c r="G763" s="50"/>
      <c r="H763" s="87"/>
      <c r="I763" s="319"/>
      <c r="J763" s="427"/>
      <c r="K763" s="339" t="str">
        <f t="shared" si="69"/>
        <v xml:space="preserve"> </v>
      </c>
      <c r="L763" s="340"/>
      <c r="M763" s="264">
        <f t="shared" si="70"/>
        <v>0</v>
      </c>
      <c r="N763" s="105">
        <f t="shared" si="71"/>
        <v>0</v>
      </c>
      <c r="O763" s="105">
        <f t="shared" si="72"/>
        <v>0</v>
      </c>
      <c r="P763" s="407">
        <f t="shared" si="73"/>
        <v>0</v>
      </c>
      <c r="Q763" s="9"/>
      <c r="S763" s="40">
        <f t="shared" si="74"/>
        <v>0</v>
      </c>
      <c r="T763" s="40">
        <f t="shared" si="75"/>
        <v>0</v>
      </c>
      <c r="U763" s="40">
        <f t="shared" si="76"/>
        <v>0</v>
      </c>
    </row>
    <row r="764" spans="1:21" x14ac:dyDescent="0.25">
      <c r="A764" s="80">
        <f t="shared" si="77"/>
        <v>749</v>
      </c>
      <c r="B764" s="131">
        <f t="shared" si="68"/>
        <v>0</v>
      </c>
      <c r="C764" s="92"/>
      <c r="D764" s="116"/>
      <c r="E764" s="116"/>
      <c r="F764" s="4"/>
      <c r="G764" s="50"/>
      <c r="H764" s="87"/>
      <c r="I764" s="319"/>
      <c r="J764" s="427"/>
      <c r="K764" s="339" t="str">
        <f t="shared" si="69"/>
        <v xml:space="preserve"> </v>
      </c>
      <c r="L764" s="340"/>
      <c r="M764" s="264">
        <f t="shared" si="70"/>
        <v>0</v>
      </c>
      <c r="N764" s="105">
        <f t="shared" si="71"/>
        <v>0</v>
      </c>
      <c r="O764" s="105">
        <f t="shared" si="72"/>
        <v>0</v>
      </c>
      <c r="P764" s="407">
        <f t="shared" si="73"/>
        <v>0</v>
      </c>
      <c r="Q764" s="9"/>
      <c r="S764" s="40">
        <f t="shared" si="74"/>
        <v>0</v>
      </c>
      <c r="T764" s="40">
        <f t="shared" si="75"/>
        <v>0</v>
      </c>
      <c r="U764" s="40">
        <f t="shared" si="76"/>
        <v>0</v>
      </c>
    </row>
    <row r="765" spans="1:21" ht="13.8" thickBot="1" x14ac:dyDescent="0.3">
      <c r="A765" s="81">
        <f t="shared" si="77"/>
        <v>750</v>
      </c>
      <c r="B765" s="313">
        <f t="shared" si="68"/>
        <v>0</v>
      </c>
      <c r="C765" s="341"/>
      <c r="D765" s="117"/>
      <c r="E765" s="117"/>
      <c r="F765" s="71"/>
      <c r="G765" s="72"/>
      <c r="H765" s="88"/>
      <c r="I765" s="320"/>
      <c r="J765" s="428"/>
      <c r="K765" s="339" t="str">
        <f t="shared" si="69"/>
        <v xml:space="preserve"> </v>
      </c>
      <c r="L765" s="340"/>
      <c r="M765" s="264">
        <f t="shared" si="70"/>
        <v>0</v>
      </c>
      <c r="N765" s="573">
        <f t="shared" si="71"/>
        <v>0</v>
      </c>
      <c r="O765" s="105">
        <f t="shared" si="72"/>
        <v>0</v>
      </c>
      <c r="P765" s="407">
        <f t="shared" si="73"/>
        <v>0</v>
      </c>
      <c r="Q765" s="9"/>
      <c r="S765" s="40">
        <f t="shared" si="74"/>
        <v>0</v>
      </c>
      <c r="T765" s="40">
        <f t="shared" si="75"/>
        <v>0</v>
      </c>
      <c r="U765" s="40">
        <f t="shared" si="76"/>
        <v>0</v>
      </c>
    </row>
    <row r="766" spans="1:21" ht="14.4" thickTop="1" thickBot="1" x14ac:dyDescent="0.3">
      <c r="A766" s="11"/>
      <c r="B766" s="8"/>
      <c r="C766" s="8"/>
      <c r="D766" s="176" t="str">
        <f>IF(+Operation=0, "YOUR FIRM'S NAME IS MISSING.", +Operation)</f>
        <v>YOUR FIRM'S NAME IS MISSING.</v>
      </c>
      <c r="E766" s="176" t="str">
        <f>IF(ISNUMBER(+POID), IF(+POID &gt;300000000, IF(+POID &gt;999999999, "INVALID ID NUMBER", +POID ), "INVALID ID NUMBER" ), "YOUR ID NUMBER IS MISSING.")</f>
        <v>YOUR ID NUMBER IS MISSING.</v>
      </c>
      <c r="F766" s="8"/>
      <c r="G766" s="165">
        <f>+Q2Tons</f>
        <v>0</v>
      </c>
      <c r="H766" s="8"/>
      <c r="I766" s="8"/>
      <c r="J766" s="8"/>
      <c r="K766" s="8"/>
      <c r="L766" s="8"/>
      <c r="M766" s="269">
        <f>Q2Atons</f>
        <v>0</v>
      </c>
      <c r="N766" s="8"/>
      <c r="O766" s="126">
        <f>+Q2value</f>
        <v>0</v>
      </c>
      <c r="P766" s="126">
        <f>+Q2Pda1b</f>
        <v>0</v>
      </c>
      <c r="Q766" s="9"/>
    </row>
    <row r="767" spans="1:21" ht="8.25" customHeight="1" thickTop="1" x14ac:dyDescent="0.25">
      <c r="A767" s="12"/>
      <c r="B767" s="37"/>
      <c r="C767" s="37"/>
      <c r="D767" s="37"/>
      <c r="E767" s="37"/>
      <c r="F767" s="37"/>
      <c r="G767" s="37"/>
      <c r="H767" s="37"/>
      <c r="I767" s="37"/>
      <c r="J767" s="37"/>
      <c r="K767" s="37"/>
      <c r="L767" s="37"/>
      <c r="M767" s="37"/>
      <c r="N767" s="37"/>
      <c r="O767" s="37"/>
      <c r="P767" s="37"/>
      <c r="Q767" s="13"/>
    </row>
  </sheetData>
  <sheetProtection algorithmName="SHA-512" hashValue="n3YthQYUjj5DqE6gfGX2OX1EWIi1Oc3VvX1t5Lx/gHiH/aSGQAVfn5Rpojk1hR+i74DXtdXt1IjsaPldua56Ig==" saltValue="29YeFBh3QpZAcRzzIzw30w==" spinCount="100000" sheet="1" objects="1" scenarios="1"/>
  <phoneticPr fontId="0" type="noConversion"/>
  <conditionalFormatting sqref="B17:B765">
    <cfRule type="expression" dxfId="274" priority="21" stopIfTrue="1">
      <formula>ISNA(+B17)</formula>
    </cfRule>
  </conditionalFormatting>
  <conditionalFormatting sqref="D11">
    <cfRule type="cellIs" dxfId="273" priority="255" stopIfTrue="1" operator="notEqual">
      <formula>+Operation</formula>
    </cfRule>
  </conditionalFormatting>
  <conditionalFormatting sqref="D17:D765">
    <cfRule type="expression" priority="3" stopIfTrue="1">
      <formula>ISBLANK(E17)</formula>
    </cfRule>
    <cfRule type="expression" dxfId="272" priority="4" stopIfTrue="1">
      <formula>ISBLANK(D17)</formula>
    </cfRule>
  </conditionalFormatting>
  <conditionalFormatting sqref="D766">
    <cfRule type="cellIs" dxfId="271" priority="251" stopIfTrue="1" operator="notEqual">
      <formula>+Operation</formula>
    </cfRule>
  </conditionalFormatting>
  <conditionalFormatting sqref="E11">
    <cfRule type="cellIs" dxfId="270" priority="256" stopIfTrue="1" operator="notEqual">
      <formula>+POID</formula>
    </cfRule>
  </conditionalFormatting>
  <conditionalFormatting sqref="E13">
    <cfRule type="expression" dxfId="269" priority="253" stopIfTrue="1">
      <formula>+Q2Indicator &gt;0</formula>
    </cfRule>
  </conditionalFormatting>
  <conditionalFormatting sqref="E14">
    <cfRule type="expression" dxfId="268" priority="254" stopIfTrue="1">
      <formula>+Q2Indicator&gt;0</formula>
    </cfRule>
  </conditionalFormatting>
  <conditionalFormatting sqref="E17:E765">
    <cfRule type="expression" dxfId="267" priority="7" stopIfTrue="1">
      <formula>+F17+G17+H17=+F17+G17+H17+B17</formula>
    </cfRule>
    <cfRule type="expression" dxfId="266" priority="5" stopIfTrue="1">
      <formula>ISNA(+B17)</formula>
    </cfRule>
    <cfRule type="expression" priority="6" stopIfTrue="1">
      <formula>+F17+G17+H17=0</formula>
    </cfRule>
  </conditionalFormatting>
  <conditionalFormatting sqref="E766">
    <cfRule type="cellIs" dxfId="265" priority="252" stopIfTrue="1" operator="notEqual">
      <formula>+POID</formula>
    </cfRule>
  </conditionalFormatting>
  <conditionalFormatting sqref="F17:F765">
    <cfRule type="expression" dxfId="264" priority="24" stopIfTrue="1">
      <formula>+G17+H17=+G17+H17+F17</formula>
    </cfRule>
    <cfRule type="expression" dxfId="263" priority="22" stopIfTrue="1">
      <formula>VALUE(F17) &gt; 17</formula>
    </cfRule>
    <cfRule type="expression" dxfId="262" priority="23" stopIfTrue="1">
      <formula>+G17+H17=0</formula>
    </cfRule>
  </conditionalFormatting>
  <conditionalFormatting sqref="G17:G765">
    <cfRule type="expression" priority="8" stopIfTrue="1">
      <formula>+F17+G17+H17=0</formula>
    </cfRule>
    <cfRule type="expression" dxfId="261" priority="9" stopIfTrue="1">
      <formula>+F17+G17+H17=+F17+H17</formula>
    </cfRule>
  </conditionalFormatting>
  <conditionalFormatting sqref="H17:H765">
    <cfRule type="expression" priority="10" stopIfTrue="1">
      <formula>+G17+H17=0</formula>
    </cfRule>
    <cfRule type="expression" dxfId="260" priority="11" stopIfTrue="1">
      <formula>+G17+H17=+G17</formula>
    </cfRule>
    <cfRule type="cellIs" dxfId="259" priority="12" stopIfTrue="1" operator="notBetween">
      <formula>15</formula>
      <formula>35</formula>
    </cfRule>
  </conditionalFormatting>
  <conditionalFormatting sqref="I8">
    <cfRule type="cellIs" dxfId="258" priority="258" stopIfTrue="1" operator="lessThan">
      <formula>-0.001</formula>
    </cfRule>
  </conditionalFormatting>
  <conditionalFormatting sqref="I16">
    <cfRule type="cellIs" dxfId="257" priority="247" stopIfTrue="1" operator="equal">
      <formula>0</formula>
    </cfRule>
  </conditionalFormatting>
  <conditionalFormatting sqref="I16:I502">
    <cfRule type="cellIs" dxfId="256" priority="70" stopIfTrue="1" operator="equal">
      <formula>1</formula>
    </cfRule>
  </conditionalFormatting>
  <conditionalFormatting sqref="I16:I765">
    <cfRule type="expression" dxfId="255" priority="13" stopIfTrue="1">
      <formula>+I16+J16&gt;1</formula>
    </cfRule>
  </conditionalFormatting>
  <conditionalFormatting sqref="I17:I503">
    <cfRule type="cellIs" dxfId="254" priority="71" stopIfTrue="1" operator="equal">
      <formula>0</formula>
    </cfRule>
  </conditionalFormatting>
  <conditionalFormatting sqref="I504:I609">
    <cfRule type="cellIs" dxfId="253" priority="43" stopIfTrue="1" operator="equal">
      <formula>0</formula>
    </cfRule>
  </conditionalFormatting>
  <conditionalFormatting sqref="I610:I765">
    <cfRule type="cellIs" dxfId="252" priority="15" stopIfTrue="1" operator="equal">
      <formula>0</formula>
    </cfRule>
    <cfRule type="cellIs" dxfId="251" priority="14" stopIfTrue="1" operator="equal">
      <formula>1</formula>
    </cfRule>
  </conditionalFormatting>
  <conditionalFormatting sqref="I503:J609">
    <cfRule type="cellIs" dxfId="250" priority="42" stopIfTrue="1" operator="equal">
      <formula>1</formula>
    </cfRule>
  </conditionalFormatting>
  <conditionalFormatting sqref="J16">
    <cfRule type="cellIs" dxfId="249" priority="243" stopIfTrue="1" operator="equal">
      <formula>1</formula>
    </cfRule>
    <cfRule type="cellIs" dxfId="248" priority="244" stopIfTrue="1" operator="equal">
      <formula>0</formula>
    </cfRule>
  </conditionalFormatting>
  <conditionalFormatting sqref="J16:J765">
    <cfRule type="expression" dxfId="247" priority="18" stopIfTrue="1">
      <formula>+I16+J16&gt;1</formula>
    </cfRule>
  </conditionalFormatting>
  <conditionalFormatting sqref="J17:J502">
    <cfRule type="cellIs" dxfId="246" priority="75" stopIfTrue="1" operator="equal">
      <formula>1</formula>
    </cfRule>
  </conditionalFormatting>
  <conditionalFormatting sqref="J17:J503">
    <cfRule type="cellIs" dxfId="245" priority="76" stopIfTrue="1" operator="equal">
      <formula>0</formula>
    </cfRule>
  </conditionalFormatting>
  <conditionalFormatting sqref="J504:J609">
    <cfRule type="cellIs" dxfId="244" priority="48" stopIfTrue="1" operator="equal">
      <formula>0</formula>
    </cfRule>
  </conditionalFormatting>
  <conditionalFormatting sqref="J610:J765">
    <cfRule type="cellIs" dxfId="243" priority="19" stopIfTrue="1" operator="equal">
      <formula>1</formula>
    </cfRule>
    <cfRule type="cellIs" dxfId="242" priority="20" stopIfTrue="1" operator="equal">
      <formula>0</formula>
    </cfRule>
  </conditionalFormatting>
  <conditionalFormatting sqref="K16:K765">
    <cfRule type="expression" dxfId="241" priority="2" stopIfTrue="1">
      <formula>+I16 +J16 =1</formula>
    </cfRule>
    <cfRule type="expression" dxfId="240" priority="1" stopIfTrue="1">
      <formula>+I16+J16=0</formula>
    </cfRule>
  </conditionalFormatting>
  <conditionalFormatting sqref="L16:L765">
    <cfRule type="expression" dxfId="239" priority="17" stopIfTrue="1">
      <formula>+I16+J16=1</formula>
    </cfRule>
    <cfRule type="expression" dxfId="238" priority="16" stopIfTrue="1">
      <formula>+I16+J16=0</formula>
    </cfRule>
  </conditionalFormatting>
  <conditionalFormatting sqref="M5">
    <cfRule type="expression" dxfId="237" priority="269" stopIfTrue="1">
      <formula>ISNA(+M5)</formula>
    </cfRule>
    <cfRule type="expression" dxfId="236" priority="270" stopIfTrue="1">
      <formula>+Q2P1bErr &gt; 0</formula>
    </cfRule>
  </conditionalFormatting>
  <conditionalFormatting sqref="M11">
    <cfRule type="expression" dxfId="235" priority="262" stopIfTrue="1">
      <formula>Q2P1bErr &gt;0</formula>
    </cfRule>
  </conditionalFormatting>
  <conditionalFormatting sqref="M17:M765">
    <cfRule type="expression" dxfId="234" priority="25" stopIfTrue="1">
      <formula>+S17 &gt; 0</formula>
    </cfRule>
  </conditionalFormatting>
  <conditionalFormatting sqref="N17:N765">
    <cfRule type="expression" dxfId="233" priority="26" stopIfTrue="1">
      <formula>+S17 &gt; 0</formula>
    </cfRule>
  </conditionalFormatting>
  <conditionalFormatting sqref="O17:O765">
    <cfRule type="expression" dxfId="232" priority="27" stopIfTrue="1">
      <formula>+S17 &gt; 0</formula>
    </cfRule>
  </conditionalFormatting>
  <conditionalFormatting sqref="O11:P11">
    <cfRule type="expression" dxfId="231" priority="263" stopIfTrue="1">
      <formula>ISNA(+O11)</formula>
    </cfRule>
    <cfRule type="expression" dxfId="230" priority="264" stopIfTrue="1">
      <formula>Q2P1bErr &gt; 0</formula>
    </cfRule>
  </conditionalFormatting>
  <conditionalFormatting sqref="P17:P765">
    <cfRule type="expression" dxfId="229" priority="28" stopIfTrue="1">
      <formula>+S17 &gt; 0</formula>
    </cfRule>
  </conditionalFormatting>
  <dataValidations count="1">
    <dataValidation type="whole" allowBlank="1" showInputMessage="1" showErrorMessage="1" errorTitle="Grape Pricing District Number" error="The district numbers range from 1 to 17 only." sqref="F16:F765" xr:uid="{00000000-0002-0000-0400-000000000000}">
      <formula1>1</formula1>
      <formula2>17</formula2>
    </dataValidation>
  </dataValidations>
  <hyperlinks>
    <hyperlink ref="E15" location="Varieties!A1" display="Click here for variety name list!" xr:uid="{BC4EBC32-01DB-4115-BBDA-6974DA55C6EE}"/>
    <hyperlink ref="F15" location="Districts!A1" display="Click for map!" xr:uid="{E5160860-59F5-4DCC-9F36-323E17FFCBDB}"/>
  </hyperlinks>
  <pageMargins left="0.5" right="0.25" top="0.25" bottom="0.25" header="0" footer="0"/>
  <pageSetup paperSize="5" orientation="landscape" r:id="rId1"/>
  <headerFooter alignWithMargins="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CCCFF"/>
  </sheetPr>
  <dimension ref="A1:V1015"/>
  <sheetViews>
    <sheetView workbookViewId="0">
      <pane ySplit="13" topLeftCell="A14" activePane="bottomLeft" state="frozen"/>
      <selection activeCell="E24" sqref="E24"/>
      <selection pane="bottomLeft" activeCell="E17" sqref="E17"/>
    </sheetView>
  </sheetViews>
  <sheetFormatPr defaultColWidth="9.109375" defaultRowHeight="13.2" x14ac:dyDescent="0.25"/>
  <cols>
    <col min="1" max="1" width="6.109375" style="40" customWidth="1"/>
    <col min="2" max="2" width="5.109375" style="40" hidden="1" customWidth="1"/>
    <col min="3" max="3" width="5.5546875" style="40" hidden="1" customWidth="1"/>
    <col min="4" max="4" width="33.33203125" style="40" customWidth="1"/>
    <col min="5" max="5" width="25.44140625" style="40" customWidth="1"/>
    <col min="6" max="6" width="12.44140625" style="40" customWidth="1"/>
    <col min="7" max="7" width="12.5546875" style="40" customWidth="1"/>
    <col min="8" max="8" width="9.109375" style="40"/>
    <col min="9" max="9" width="3.5546875" style="40" hidden="1" customWidth="1"/>
    <col min="10" max="10" width="18.5546875" style="40" hidden="1" customWidth="1"/>
    <col min="11" max="13" width="0" style="40" hidden="1" customWidth="1"/>
    <col min="14" max="14" width="15.6640625" style="40" hidden="1" customWidth="1"/>
    <col min="15" max="15" width="15.5546875" style="40" hidden="1" customWidth="1"/>
    <col min="16" max="16" width="19.88671875" style="40" hidden="1" customWidth="1"/>
    <col min="17" max="17" width="21.44140625" style="40" hidden="1" customWidth="1"/>
    <col min="18" max="18" width="2.44140625" style="40" customWidth="1"/>
    <col min="19" max="22" width="0" style="40" hidden="1" customWidth="1"/>
    <col min="23" max="16384" width="9.109375" style="40"/>
  </cols>
  <sheetData>
    <row r="1" spans="1:22" ht="15.6" x14ac:dyDescent="0.3">
      <c r="A1" s="5" t="s">
        <v>1236</v>
      </c>
      <c r="B1" s="6"/>
      <c r="C1" s="14"/>
      <c r="D1" s="20"/>
      <c r="E1" s="14"/>
      <c r="F1" s="24"/>
      <c r="G1" s="6"/>
      <c r="H1" s="14"/>
      <c r="I1" s="6"/>
      <c r="J1" s="371"/>
      <c r="K1" s="374"/>
      <c r="L1" s="374"/>
      <c r="M1" s="371"/>
      <c r="N1" s="371"/>
      <c r="O1" s="371"/>
      <c r="P1" s="371"/>
      <c r="Q1" s="371"/>
      <c r="R1" s="372"/>
    </row>
    <row r="2" spans="1:22" ht="15.6" x14ac:dyDescent="0.3">
      <c r="A2" s="21" t="s">
        <v>1237</v>
      </c>
      <c r="B2" s="8"/>
      <c r="C2" s="19"/>
      <c r="D2" s="22"/>
      <c r="E2" s="19"/>
      <c r="F2" s="25"/>
      <c r="G2" s="8"/>
      <c r="H2" s="19"/>
      <c r="I2" s="8"/>
      <c r="J2" s="373" t="s">
        <v>709</v>
      </c>
      <c r="M2" s="8"/>
      <c r="N2" s="8"/>
      <c r="O2" s="8"/>
      <c r="P2" s="8"/>
      <c r="Q2" s="8"/>
      <c r="R2" s="9"/>
      <c r="T2" s="140" t="s">
        <v>110</v>
      </c>
    </row>
    <row r="3" spans="1:22" ht="16.2" thickBot="1" x14ac:dyDescent="0.35">
      <c r="A3" s="11"/>
      <c r="B3" s="8"/>
      <c r="C3" s="22"/>
      <c r="D3" s="22"/>
      <c r="E3" s="8"/>
      <c r="F3" s="25"/>
      <c r="G3" s="19"/>
      <c r="H3" s="19"/>
      <c r="I3" s="8"/>
      <c r="J3" s="408" t="s">
        <v>161</v>
      </c>
      <c r="M3" s="8"/>
      <c r="N3" s="8"/>
      <c r="O3" s="8"/>
      <c r="P3" s="8"/>
      <c r="Q3" s="8"/>
      <c r="R3" s="9"/>
      <c r="S3" s="40">
        <v>1</v>
      </c>
      <c r="T3" s="95">
        <f>SUMIF(F14:F1013,S3,G14:G1013)</f>
        <v>0</v>
      </c>
    </row>
    <row r="4" spans="1:22" ht="14.4" thickTop="1" thickBot="1" x14ac:dyDescent="0.3">
      <c r="A4" s="640" t="s">
        <v>1246</v>
      </c>
      <c r="B4" s="8"/>
      <c r="C4" s="8"/>
      <c r="D4" s="8"/>
      <c r="E4" s="8"/>
      <c r="F4" s="82" t="s">
        <v>107</v>
      </c>
      <c r="G4" s="83" t="s">
        <v>108</v>
      </c>
      <c r="H4" s="19"/>
      <c r="I4" s="8"/>
      <c r="J4" s="126">
        <f>Q3value*PDArate</f>
        <v>0</v>
      </c>
      <c r="M4" s="8"/>
      <c r="N4" s="8"/>
      <c r="O4" s="8"/>
      <c r="P4" s="8"/>
      <c r="Q4" s="8"/>
      <c r="R4" s="9"/>
      <c r="S4" s="40">
        <v>2</v>
      </c>
      <c r="T4" s="95">
        <f>SUMIF(F14:F1013,S4,G14:G1013)</f>
        <v>0</v>
      </c>
    </row>
    <row r="5" spans="1:22" ht="13.8" thickTop="1" x14ac:dyDescent="0.25">
      <c r="A5" s="664" t="s">
        <v>1497</v>
      </c>
      <c r="B5" s="8"/>
      <c r="C5" s="8"/>
      <c r="D5" s="636"/>
      <c r="E5" s="8"/>
      <c r="F5" s="1"/>
      <c r="G5" s="2"/>
      <c r="H5" s="19"/>
      <c r="I5" s="8"/>
      <c r="J5" s="8"/>
      <c r="M5" s="8"/>
      <c r="N5" s="8"/>
      <c r="O5" s="8"/>
      <c r="P5" s="8"/>
      <c r="Q5" s="8"/>
      <c r="R5" s="9"/>
      <c r="S5" s="40">
        <v>3</v>
      </c>
      <c r="T5" s="95">
        <f>SUMIF(F14:F1013,S5,G14:G1013)</f>
        <v>0</v>
      </c>
    </row>
    <row r="6" spans="1:22" ht="13.8" thickBot="1" x14ac:dyDescent="0.3">
      <c r="A6" s="652"/>
      <c r="B6" s="16"/>
      <c r="C6" s="16"/>
      <c r="D6" s="16"/>
      <c r="E6" s="8"/>
      <c r="F6" s="8"/>
      <c r="G6" s="8"/>
      <c r="H6" s="8"/>
      <c r="I6" s="8"/>
      <c r="J6" s="8"/>
      <c r="M6" s="8"/>
      <c r="N6" s="8"/>
      <c r="O6" s="8"/>
      <c r="P6" s="8"/>
      <c r="Q6" s="8"/>
      <c r="R6" s="9"/>
      <c r="S6" s="40">
        <v>4</v>
      </c>
      <c r="T6" s="95">
        <f>SUMIF(F14:F1013,S6,G14:G1013)</f>
        <v>0</v>
      </c>
    </row>
    <row r="7" spans="1:22" ht="13.8" thickTop="1" x14ac:dyDescent="0.25">
      <c r="A7" s="652" t="s">
        <v>1247</v>
      </c>
      <c r="B7" s="8"/>
      <c r="C7" s="15"/>
      <c r="D7" s="15"/>
      <c r="E7" s="8"/>
      <c r="F7" s="8"/>
      <c r="G7" s="8"/>
      <c r="H7" s="8"/>
      <c r="I7" s="8"/>
      <c r="J7" s="8"/>
      <c r="M7" s="8"/>
      <c r="N7" s="265" t="s">
        <v>706</v>
      </c>
      <c r="O7" s="266"/>
      <c r="P7" s="266"/>
      <c r="Q7" s="268"/>
      <c r="R7" s="9"/>
      <c r="S7" s="40">
        <v>5</v>
      </c>
      <c r="T7" s="95">
        <f>SUMIF(F14:F1013,S7,G14:G1013)</f>
        <v>0</v>
      </c>
    </row>
    <row r="8" spans="1:22" ht="13.8" thickBot="1" x14ac:dyDescent="0.3">
      <c r="A8" s="884" t="s">
        <v>1158</v>
      </c>
      <c r="B8" s="8"/>
      <c r="C8" s="8"/>
      <c r="D8" s="8"/>
      <c r="E8" s="8"/>
      <c r="F8" s="8"/>
      <c r="G8" s="8"/>
      <c r="H8" s="8"/>
      <c r="I8" s="8"/>
      <c r="J8" s="373" t="s">
        <v>709</v>
      </c>
      <c r="M8" s="8"/>
      <c r="N8" s="267" t="s">
        <v>707</v>
      </c>
      <c r="O8" s="41"/>
      <c r="P8" s="41"/>
      <c r="Q8" s="158"/>
      <c r="R8" s="9"/>
      <c r="S8" s="40">
        <v>6</v>
      </c>
      <c r="T8" s="95">
        <f>SUMIF(F14:F1013,S8,G14:G1013)</f>
        <v>0</v>
      </c>
    </row>
    <row r="9" spans="1:22" ht="14.4" thickTop="1" thickBot="1" x14ac:dyDescent="0.3">
      <c r="A9" s="23"/>
      <c r="B9" s="8"/>
      <c r="C9" s="8"/>
      <c r="D9" s="176"/>
      <c r="E9" s="176"/>
      <c r="F9" s="8"/>
      <c r="G9" s="118">
        <f>SUM(G14:G1013)</f>
        <v>0</v>
      </c>
      <c r="H9" s="17"/>
      <c r="I9" s="8"/>
      <c r="J9" s="47" t="s">
        <v>704</v>
      </c>
      <c r="K9" s="40">
        <f>SUM(K14:K1013)</f>
        <v>0</v>
      </c>
      <c r="L9" s="40">
        <f>SUM(L14:L1013)</f>
        <v>0</v>
      </c>
      <c r="M9" s="8"/>
      <c r="N9" s="269">
        <f>SUM(N14:N1013)</f>
        <v>0</v>
      </c>
      <c r="O9" s="109"/>
      <c r="P9" s="126">
        <f>SUM(P14:P1013)</f>
        <v>0</v>
      </c>
      <c r="Q9" s="126">
        <f>SUM(Q14:Q1013)</f>
        <v>0</v>
      </c>
      <c r="R9" s="9"/>
      <c r="S9" s="40">
        <v>7</v>
      </c>
      <c r="T9" s="95">
        <f>SUMIF(F14:F1013,S9,G14:G1013)</f>
        <v>0</v>
      </c>
      <c r="V9" s="40">
        <f>SUM(V14:V1013)</f>
        <v>0</v>
      </c>
    </row>
    <row r="10" spans="1:22" ht="13.8" thickTop="1" x14ac:dyDescent="0.25">
      <c r="A10" s="760"/>
      <c r="B10" s="53" t="s">
        <v>230</v>
      </c>
      <c r="C10" s="52" t="s">
        <v>230</v>
      </c>
      <c r="D10" s="761" t="s">
        <v>1214</v>
      </c>
      <c r="E10" s="757"/>
      <c r="F10" s="75"/>
      <c r="G10" s="75"/>
      <c r="H10" s="76"/>
      <c r="I10" s="173">
        <v>13</v>
      </c>
      <c r="J10" s="48" t="s">
        <v>636</v>
      </c>
      <c r="M10" s="8"/>
      <c r="N10" s="258" t="s">
        <v>637</v>
      </c>
      <c r="O10" s="133" t="s">
        <v>247</v>
      </c>
      <c r="P10" s="256" t="s">
        <v>641</v>
      </c>
      <c r="Q10" s="257" t="s">
        <v>636</v>
      </c>
      <c r="R10" s="9"/>
      <c r="S10" s="40">
        <v>8</v>
      </c>
      <c r="T10" s="95">
        <f>SUMIF(F14:F1013,S10,G14:G1013)</f>
        <v>0</v>
      </c>
    </row>
    <row r="11" spans="1:22" x14ac:dyDescent="0.25">
      <c r="A11" s="77"/>
      <c r="B11" s="48" t="s">
        <v>94</v>
      </c>
      <c r="C11" s="55" t="s">
        <v>94</v>
      </c>
      <c r="D11" s="48"/>
      <c r="E11" s="48" t="str">
        <f>IF(+Q3Indicator&gt;0,"BAD NAME FOR", "")</f>
        <v/>
      </c>
      <c r="F11" s="48" t="s">
        <v>90</v>
      </c>
      <c r="G11" s="48"/>
      <c r="H11" s="56"/>
      <c r="I11" s="9"/>
      <c r="J11" s="48" t="s">
        <v>248</v>
      </c>
      <c r="M11" s="8"/>
      <c r="N11" s="258" t="s">
        <v>168</v>
      </c>
      <c r="O11" s="133" t="s">
        <v>250</v>
      </c>
      <c r="P11" s="133" t="s">
        <v>646</v>
      </c>
      <c r="Q11" s="259" t="s">
        <v>248</v>
      </c>
      <c r="R11" s="9"/>
      <c r="S11" s="40">
        <v>9</v>
      </c>
      <c r="T11" s="95">
        <f>SUMIF(F14:F1013,S11,G14:G1013)</f>
        <v>0</v>
      </c>
    </row>
    <row r="12" spans="1:22" x14ac:dyDescent="0.25">
      <c r="A12" s="656" t="s">
        <v>808</v>
      </c>
      <c r="B12" s="48" t="s">
        <v>93</v>
      </c>
      <c r="C12" s="55" t="s">
        <v>93</v>
      </c>
      <c r="D12" s="48" t="s">
        <v>1155</v>
      </c>
      <c r="E12" s="48" t="s">
        <v>109</v>
      </c>
      <c r="F12" s="48" t="s">
        <v>1200</v>
      </c>
      <c r="G12" s="48" t="s">
        <v>110</v>
      </c>
      <c r="H12" s="56" t="s">
        <v>95</v>
      </c>
      <c r="I12" s="9"/>
      <c r="J12" s="48" t="s">
        <v>705</v>
      </c>
      <c r="M12" s="8"/>
      <c r="N12" s="258"/>
      <c r="O12" s="133" t="s">
        <v>251</v>
      </c>
      <c r="P12" s="49" t="s">
        <v>639</v>
      </c>
      <c r="Q12" s="260" t="s">
        <v>648</v>
      </c>
      <c r="R12" s="9"/>
      <c r="S12" s="40">
        <v>10</v>
      </c>
      <c r="T12" s="95">
        <f>SUMIF(F14:F1013,S12,G14:G1013)</f>
        <v>0</v>
      </c>
    </row>
    <row r="13" spans="1:22" ht="13.8" thickBot="1" x14ac:dyDescent="0.3">
      <c r="A13" s="78"/>
      <c r="B13" s="79"/>
      <c r="C13" s="57"/>
      <c r="D13" s="79" t="s">
        <v>1156</v>
      </c>
      <c r="E13" s="746" t="s">
        <v>1198</v>
      </c>
      <c r="F13" s="746" t="s">
        <v>1199</v>
      </c>
      <c r="G13" s="79"/>
      <c r="H13" s="58"/>
      <c r="I13" s="9"/>
      <c r="J13" s="84" t="s">
        <v>169</v>
      </c>
      <c r="M13" s="8"/>
      <c r="N13" s="261" t="s">
        <v>708</v>
      </c>
      <c r="O13" s="51" t="s">
        <v>249</v>
      </c>
      <c r="P13" s="51" t="s">
        <v>640</v>
      </c>
      <c r="Q13" s="574">
        <f>+PDArate</f>
        <v>1.25E-3</v>
      </c>
      <c r="R13" s="9"/>
      <c r="S13" s="40">
        <v>11</v>
      </c>
      <c r="T13" s="95">
        <f>SUMIF(F14:F1013,S13,G14:G1013)</f>
        <v>0</v>
      </c>
    </row>
    <row r="14" spans="1:22" x14ac:dyDescent="0.25">
      <c r="A14" s="80">
        <f>ROW()-Q3line</f>
        <v>1</v>
      </c>
      <c r="B14" s="342">
        <f t="shared" ref="B14:B77" si="0">IF(ISBLANK(E14),0,VLOOKUP(TRIM(E14),AllVarieties,4,FALSE))</f>
        <v>0</v>
      </c>
      <c r="C14" s="343"/>
      <c r="D14" s="653"/>
      <c r="E14" s="653"/>
      <c r="F14" s="4"/>
      <c r="G14" s="50"/>
      <c r="H14" s="70"/>
      <c r="I14" s="9"/>
      <c r="J14" s="270"/>
      <c r="K14" s="40">
        <f t="shared" ref="K14:K77" si="1">IF(ISNA(+B14),1,0)</f>
        <v>0</v>
      </c>
      <c r="L14" s="40">
        <f t="shared" ref="L14:L77" si="2">IF(ISERR(+B14),1,0)</f>
        <v>0</v>
      </c>
      <c r="M14" s="375" t="str">
        <f>IF(+J14=0," ", IF(+J14=1," ","ERROR"))</f>
        <v xml:space="preserve"> </v>
      </c>
      <c r="N14" s="264">
        <f>IF(+J14=1,IF(G14&gt;0, +G14, 0),0)</f>
        <v>0</v>
      </c>
      <c r="O14" s="105">
        <f t="shared" ref="O14:O77" si="3">IF(VALUE(F14)&lt;1,0,IF(VALUE(F14)&gt;17,0,VLOOKUP(VALUE(B14),T10Value,VALUE(F14)+1,FALSE)))</f>
        <v>0</v>
      </c>
      <c r="P14" s="105">
        <f>ROUND(+N14,1)*O14</f>
        <v>0</v>
      </c>
      <c r="Q14" s="407">
        <f t="shared" ref="Q14:Q77" si="4">+P14*PDArate</f>
        <v>0</v>
      </c>
      <c r="R14" s="9"/>
      <c r="S14" s="40">
        <v>12</v>
      </c>
      <c r="T14" s="95">
        <f>SUMIF(F14:F1013,S14,G14:G1013)</f>
        <v>0</v>
      </c>
      <c r="V14" s="40">
        <f>IF(N14&gt;0,IF(P14&lt;=0,1,0),0)</f>
        <v>0</v>
      </c>
    </row>
    <row r="15" spans="1:22" x14ac:dyDescent="0.25">
      <c r="A15" s="80">
        <f>ROW()-Q3line</f>
        <v>2</v>
      </c>
      <c r="B15" s="342">
        <f t="shared" si="0"/>
        <v>0</v>
      </c>
      <c r="C15" s="343"/>
      <c r="D15" s="116"/>
      <c r="E15" s="116"/>
      <c r="F15" s="4"/>
      <c r="G15" s="50"/>
      <c r="H15" s="70"/>
      <c r="I15" s="9"/>
      <c r="J15" s="270"/>
      <c r="K15" s="40">
        <f t="shared" si="1"/>
        <v>0</v>
      </c>
      <c r="L15" s="40">
        <f t="shared" si="2"/>
        <v>0</v>
      </c>
      <c r="M15" s="375" t="str">
        <f t="shared" ref="M15:M78" si="5">IF(+J15=0," ", IF(+J15=1," ","ERROR"))</f>
        <v xml:space="preserve"> </v>
      </c>
      <c r="N15" s="264">
        <f t="shared" ref="N15:N78" si="6">IF(+J15=1,IF(G15&gt;0, +G15, 0),0)</f>
        <v>0</v>
      </c>
      <c r="O15" s="105">
        <f t="shared" si="3"/>
        <v>0</v>
      </c>
      <c r="P15" s="105">
        <f t="shared" ref="P15:P78" si="7">ROUND(+N15,1)*O15</f>
        <v>0</v>
      </c>
      <c r="Q15" s="407">
        <f t="shared" si="4"/>
        <v>0</v>
      </c>
      <c r="R15" s="9"/>
      <c r="S15" s="40">
        <v>13</v>
      </c>
      <c r="T15" s="95">
        <f>SUMIF(F14:F1013,S15,G14:G1013)</f>
        <v>0</v>
      </c>
      <c r="V15" s="40">
        <f t="shared" ref="V15:V78" si="8">IF(N15&gt;0,IF(P15&lt;=0,1,0),0)</f>
        <v>0</v>
      </c>
    </row>
    <row r="16" spans="1:22" x14ac:dyDescent="0.25">
      <c r="A16" s="80">
        <f>ROW()-Q3line</f>
        <v>3</v>
      </c>
      <c r="B16" s="342">
        <f t="shared" si="0"/>
        <v>0</v>
      </c>
      <c r="C16" s="343"/>
      <c r="D16" s="116"/>
      <c r="E16" s="116"/>
      <c r="F16" s="4"/>
      <c r="G16" s="50"/>
      <c r="H16" s="70"/>
      <c r="I16" s="9"/>
      <c r="J16" s="270"/>
      <c r="K16" s="40">
        <f t="shared" si="1"/>
        <v>0</v>
      </c>
      <c r="L16" s="40">
        <f t="shared" si="2"/>
        <v>0</v>
      </c>
      <c r="M16" s="375" t="str">
        <f t="shared" si="5"/>
        <v xml:space="preserve"> </v>
      </c>
      <c r="N16" s="264">
        <f t="shared" si="6"/>
        <v>0</v>
      </c>
      <c r="O16" s="105">
        <f t="shared" si="3"/>
        <v>0</v>
      </c>
      <c r="P16" s="105">
        <f t="shared" si="7"/>
        <v>0</v>
      </c>
      <c r="Q16" s="407">
        <f t="shared" si="4"/>
        <v>0</v>
      </c>
      <c r="R16" s="9"/>
      <c r="S16" s="40">
        <v>14</v>
      </c>
      <c r="T16" s="95">
        <f>SUMIF(F14:F1013,S16,G14:G1013)</f>
        <v>0</v>
      </c>
      <c r="V16" s="40">
        <f t="shared" si="8"/>
        <v>0</v>
      </c>
    </row>
    <row r="17" spans="1:22" x14ac:dyDescent="0.25">
      <c r="A17" s="80">
        <f t="shared" ref="A17:A80" si="9">ROW()-Q3line</f>
        <v>4</v>
      </c>
      <c r="B17" s="342">
        <f t="shared" si="0"/>
        <v>0</v>
      </c>
      <c r="C17" s="343"/>
      <c r="D17" s="116"/>
      <c r="E17" s="116"/>
      <c r="F17" s="4"/>
      <c r="G17" s="50"/>
      <c r="H17" s="70"/>
      <c r="I17" s="9"/>
      <c r="J17" s="270"/>
      <c r="K17" s="40">
        <f t="shared" si="1"/>
        <v>0</v>
      </c>
      <c r="L17" s="40">
        <f t="shared" si="2"/>
        <v>0</v>
      </c>
      <c r="M17" s="375" t="str">
        <f t="shared" si="5"/>
        <v xml:space="preserve"> </v>
      </c>
      <c r="N17" s="264">
        <f t="shared" si="6"/>
        <v>0</v>
      </c>
      <c r="O17" s="105">
        <f t="shared" si="3"/>
        <v>0</v>
      </c>
      <c r="P17" s="105">
        <f t="shared" si="7"/>
        <v>0</v>
      </c>
      <c r="Q17" s="407">
        <f t="shared" si="4"/>
        <v>0</v>
      </c>
      <c r="R17" s="9"/>
      <c r="S17" s="40">
        <v>15</v>
      </c>
      <c r="T17" s="95">
        <f>SUMIF(F14:F1013,S17,G14:G1013)</f>
        <v>0</v>
      </c>
      <c r="V17" s="40">
        <f t="shared" si="8"/>
        <v>0</v>
      </c>
    </row>
    <row r="18" spans="1:22" x14ac:dyDescent="0.25">
      <c r="A18" s="80">
        <f t="shared" si="9"/>
        <v>5</v>
      </c>
      <c r="B18" s="342">
        <f t="shared" si="0"/>
        <v>0</v>
      </c>
      <c r="C18" s="343"/>
      <c r="D18" s="116"/>
      <c r="E18" s="116"/>
      <c r="F18" s="4"/>
      <c r="G18" s="50"/>
      <c r="H18" s="70"/>
      <c r="I18" s="9"/>
      <c r="J18" s="270"/>
      <c r="K18" s="40">
        <f t="shared" si="1"/>
        <v>0</v>
      </c>
      <c r="L18" s="40">
        <f t="shared" si="2"/>
        <v>0</v>
      </c>
      <c r="M18" s="375" t="str">
        <f t="shared" si="5"/>
        <v xml:space="preserve"> </v>
      </c>
      <c r="N18" s="264">
        <f t="shared" si="6"/>
        <v>0</v>
      </c>
      <c r="O18" s="105">
        <f t="shared" si="3"/>
        <v>0</v>
      </c>
      <c r="P18" s="105">
        <f t="shared" si="7"/>
        <v>0</v>
      </c>
      <c r="Q18" s="407">
        <f t="shared" si="4"/>
        <v>0</v>
      </c>
      <c r="R18" s="9"/>
      <c r="S18" s="40">
        <v>16</v>
      </c>
      <c r="T18" s="95">
        <f>SUMIF(F14:F1013,S18,G14:G1013)</f>
        <v>0</v>
      </c>
      <c r="V18" s="40">
        <f t="shared" si="8"/>
        <v>0</v>
      </c>
    </row>
    <row r="19" spans="1:22" x14ac:dyDescent="0.25">
      <c r="A19" s="80">
        <f t="shared" si="9"/>
        <v>6</v>
      </c>
      <c r="B19" s="342">
        <f t="shared" si="0"/>
        <v>0</v>
      </c>
      <c r="C19" s="343"/>
      <c r="D19" s="116"/>
      <c r="E19" s="116"/>
      <c r="F19" s="4"/>
      <c r="G19" s="50"/>
      <c r="H19" s="70"/>
      <c r="I19" s="9"/>
      <c r="J19" s="270"/>
      <c r="K19" s="40">
        <f t="shared" si="1"/>
        <v>0</v>
      </c>
      <c r="L19" s="40">
        <f t="shared" si="2"/>
        <v>0</v>
      </c>
      <c r="M19" s="375" t="str">
        <f t="shared" si="5"/>
        <v xml:space="preserve"> </v>
      </c>
      <c r="N19" s="264">
        <f t="shared" si="6"/>
        <v>0</v>
      </c>
      <c r="O19" s="105">
        <f t="shared" si="3"/>
        <v>0</v>
      </c>
      <c r="P19" s="105">
        <f t="shared" si="7"/>
        <v>0</v>
      </c>
      <c r="Q19" s="407">
        <f t="shared" si="4"/>
        <v>0</v>
      </c>
      <c r="R19" s="9"/>
      <c r="S19" s="40">
        <v>17</v>
      </c>
      <c r="T19" s="95">
        <f>SUMIF(F14:F1013,S19,G14:G1013)</f>
        <v>0</v>
      </c>
      <c r="V19" s="40">
        <f t="shared" si="8"/>
        <v>0</v>
      </c>
    </row>
    <row r="20" spans="1:22" x14ac:dyDescent="0.25">
      <c r="A20" s="80">
        <f t="shared" si="9"/>
        <v>7</v>
      </c>
      <c r="B20" s="342">
        <f t="shared" si="0"/>
        <v>0</v>
      </c>
      <c r="C20" s="343"/>
      <c r="D20" s="116"/>
      <c r="E20" s="116"/>
      <c r="F20" s="4"/>
      <c r="G20" s="50"/>
      <c r="H20" s="70"/>
      <c r="I20" s="9"/>
      <c r="J20" s="270"/>
      <c r="K20" s="40">
        <f t="shared" si="1"/>
        <v>0</v>
      </c>
      <c r="L20" s="40">
        <f t="shared" si="2"/>
        <v>0</v>
      </c>
      <c r="M20" s="375" t="str">
        <f t="shared" si="5"/>
        <v xml:space="preserve"> </v>
      </c>
      <c r="N20" s="264">
        <f t="shared" si="6"/>
        <v>0</v>
      </c>
      <c r="O20" s="105">
        <f t="shared" si="3"/>
        <v>0</v>
      </c>
      <c r="P20" s="105">
        <f t="shared" si="7"/>
        <v>0</v>
      </c>
      <c r="Q20" s="407">
        <f t="shared" si="4"/>
        <v>0</v>
      </c>
      <c r="R20" s="9"/>
      <c r="V20" s="40">
        <f t="shared" si="8"/>
        <v>0</v>
      </c>
    </row>
    <row r="21" spans="1:22" x14ac:dyDescent="0.25">
      <c r="A21" s="80">
        <f t="shared" si="9"/>
        <v>8</v>
      </c>
      <c r="B21" s="342">
        <f t="shared" si="0"/>
        <v>0</v>
      </c>
      <c r="C21" s="343"/>
      <c r="D21" s="116"/>
      <c r="E21" s="116"/>
      <c r="F21" s="4"/>
      <c r="G21" s="50"/>
      <c r="H21" s="70"/>
      <c r="I21" s="9"/>
      <c r="J21" s="270"/>
      <c r="K21" s="40">
        <f t="shared" si="1"/>
        <v>0</v>
      </c>
      <c r="L21" s="40">
        <f t="shared" si="2"/>
        <v>0</v>
      </c>
      <c r="M21" s="375" t="str">
        <f t="shared" si="5"/>
        <v xml:space="preserve"> </v>
      </c>
      <c r="N21" s="264">
        <f t="shared" si="6"/>
        <v>0</v>
      </c>
      <c r="O21" s="105">
        <f t="shared" si="3"/>
        <v>0</v>
      </c>
      <c r="P21" s="105">
        <f t="shared" si="7"/>
        <v>0</v>
      </c>
      <c r="Q21" s="407">
        <f t="shared" si="4"/>
        <v>0</v>
      </c>
      <c r="R21" s="9"/>
      <c r="V21" s="40">
        <f t="shared" si="8"/>
        <v>0</v>
      </c>
    </row>
    <row r="22" spans="1:22" x14ac:dyDescent="0.25">
      <c r="A22" s="80">
        <f t="shared" si="9"/>
        <v>9</v>
      </c>
      <c r="B22" s="342">
        <f t="shared" si="0"/>
        <v>0</v>
      </c>
      <c r="C22" s="343"/>
      <c r="D22" s="116"/>
      <c r="E22" s="116"/>
      <c r="F22" s="4"/>
      <c r="G22" s="50"/>
      <c r="H22" s="70"/>
      <c r="I22" s="9"/>
      <c r="J22" s="270"/>
      <c r="K22" s="40">
        <f t="shared" si="1"/>
        <v>0</v>
      </c>
      <c r="L22" s="40">
        <f t="shared" si="2"/>
        <v>0</v>
      </c>
      <c r="M22" s="375" t="str">
        <f t="shared" si="5"/>
        <v xml:space="preserve"> </v>
      </c>
      <c r="N22" s="264">
        <f t="shared" si="6"/>
        <v>0</v>
      </c>
      <c r="O22" s="105">
        <f t="shared" si="3"/>
        <v>0</v>
      </c>
      <c r="P22" s="105">
        <f t="shared" si="7"/>
        <v>0</v>
      </c>
      <c r="Q22" s="407">
        <f t="shared" si="4"/>
        <v>0</v>
      </c>
      <c r="R22" s="9"/>
      <c r="V22" s="40">
        <f t="shared" si="8"/>
        <v>0</v>
      </c>
    </row>
    <row r="23" spans="1:22" x14ac:dyDescent="0.25">
      <c r="A23" s="80">
        <f t="shared" si="9"/>
        <v>10</v>
      </c>
      <c r="B23" s="342">
        <f t="shared" si="0"/>
        <v>0</v>
      </c>
      <c r="C23" s="343"/>
      <c r="D23" s="116"/>
      <c r="E23" s="116"/>
      <c r="F23" s="4"/>
      <c r="G23" s="50"/>
      <c r="H23" s="70"/>
      <c r="I23" s="9"/>
      <c r="J23" s="270"/>
      <c r="K23" s="40">
        <f t="shared" si="1"/>
        <v>0</v>
      </c>
      <c r="L23" s="40">
        <f t="shared" si="2"/>
        <v>0</v>
      </c>
      <c r="M23" s="375" t="str">
        <f t="shared" si="5"/>
        <v xml:space="preserve"> </v>
      </c>
      <c r="N23" s="264">
        <f t="shared" si="6"/>
        <v>0</v>
      </c>
      <c r="O23" s="105">
        <f t="shared" si="3"/>
        <v>0</v>
      </c>
      <c r="P23" s="105">
        <f t="shared" si="7"/>
        <v>0</v>
      </c>
      <c r="Q23" s="407">
        <f t="shared" si="4"/>
        <v>0</v>
      </c>
      <c r="R23" s="9"/>
      <c r="V23" s="40">
        <f t="shared" si="8"/>
        <v>0</v>
      </c>
    </row>
    <row r="24" spans="1:22" x14ac:dyDescent="0.25">
      <c r="A24" s="80">
        <f t="shared" si="9"/>
        <v>11</v>
      </c>
      <c r="B24" s="342">
        <f t="shared" si="0"/>
        <v>0</v>
      </c>
      <c r="C24" s="343"/>
      <c r="D24" s="116"/>
      <c r="E24" s="116"/>
      <c r="F24" s="4"/>
      <c r="G24" s="50"/>
      <c r="H24" s="70"/>
      <c r="I24" s="9"/>
      <c r="J24" s="270"/>
      <c r="K24" s="40">
        <f t="shared" si="1"/>
        <v>0</v>
      </c>
      <c r="L24" s="40">
        <f t="shared" si="2"/>
        <v>0</v>
      </c>
      <c r="M24" s="375" t="str">
        <f t="shared" si="5"/>
        <v xml:space="preserve"> </v>
      </c>
      <c r="N24" s="264">
        <f t="shared" si="6"/>
        <v>0</v>
      </c>
      <c r="O24" s="105">
        <f t="shared" si="3"/>
        <v>0</v>
      </c>
      <c r="P24" s="105">
        <f t="shared" si="7"/>
        <v>0</v>
      </c>
      <c r="Q24" s="407">
        <f t="shared" si="4"/>
        <v>0</v>
      </c>
      <c r="R24" s="9"/>
      <c r="V24" s="40">
        <f t="shared" si="8"/>
        <v>0</v>
      </c>
    </row>
    <row r="25" spans="1:22" x14ac:dyDescent="0.25">
      <c r="A25" s="80">
        <f t="shared" si="9"/>
        <v>12</v>
      </c>
      <c r="B25" s="342">
        <f t="shared" si="0"/>
        <v>0</v>
      </c>
      <c r="C25" s="343"/>
      <c r="D25" s="116"/>
      <c r="E25" s="116"/>
      <c r="F25" s="4"/>
      <c r="G25" s="50"/>
      <c r="H25" s="70"/>
      <c r="I25" s="9"/>
      <c r="J25" s="270"/>
      <c r="K25" s="40">
        <f t="shared" si="1"/>
        <v>0</v>
      </c>
      <c r="L25" s="40">
        <f t="shared" si="2"/>
        <v>0</v>
      </c>
      <c r="M25" s="375" t="str">
        <f t="shared" si="5"/>
        <v xml:space="preserve"> </v>
      </c>
      <c r="N25" s="264">
        <f t="shared" si="6"/>
        <v>0</v>
      </c>
      <c r="O25" s="105">
        <f t="shared" si="3"/>
        <v>0</v>
      </c>
      <c r="P25" s="105">
        <f t="shared" si="7"/>
        <v>0</v>
      </c>
      <c r="Q25" s="407">
        <f t="shared" si="4"/>
        <v>0</v>
      </c>
      <c r="R25" s="9"/>
      <c r="V25" s="40">
        <f t="shared" si="8"/>
        <v>0</v>
      </c>
    </row>
    <row r="26" spans="1:22" x14ac:dyDescent="0.25">
      <c r="A26" s="80">
        <f t="shared" si="9"/>
        <v>13</v>
      </c>
      <c r="B26" s="342">
        <f t="shared" si="0"/>
        <v>0</v>
      </c>
      <c r="C26" s="343"/>
      <c r="D26" s="116"/>
      <c r="E26" s="116"/>
      <c r="F26" s="4"/>
      <c r="G26" s="50"/>
      <c r="H26" s="70"/>
      <c r="I26" s="9"/>
      <c r="J26" s="270"/>
      <c r="K26" s="40">
        <f t="shared" si="1"/>
        <v>0</v>
      </c>
      <c r="L26" s="40">
        <f t="shared" si="2"/>
        <v>0</v>
      </c>
      <c r="M26" s="375" t="str">
        <f t="shared" si="5"/>
        <v xml:space="preserve"> </v>
      </c>
      <c r="N26" s="264">
        <f t="shared" si="6"/>
        <v>0</v>
      </c>
      <c r="O26" s="105">
        <f t="shared" si="3"/>
        <v>0</v>
      </c>
      <c r="P26" s="105">
        <f t="shared" si="7"/>
        <v>0</v>
      </c>
      <c r="Q26" s="407">
        <f t="shared" si="4"/>
        <v>0</v>
      </c>
      <c r="R26" s="9"/>
      <c r="V26" s="40">
        <f t="shared" si="8"/>
        <v>0</v>
      </c>
    </row>
    <row r="27" spans="1:22" x14ac:dyDescent="0.25">
      <c r="A27" s="80">
        <f t="shared" si="9"/>
        <v>14</v>
      </c>
      <c r="B27" s="342">
        <f t="shared" si="0"/>
        <v>0</v>
      </c>
      <c r="C27" s="343"/>
      <c r="D27" s="116"/>
      <c r="E27" s="116"/>
      <c r="F27" s="4"/>
      <c r="G27" s="50"/>
      <c r="H27" s="70"/>
      <c r="I27" s="9"/>
      <c r="J27" s="270"/>
      <c r="K27" s="40">
        <f t="shared" si="1"/>
        <v>0</v>
      </c>
      <c r="L27" s="40">
        <f t="shared" si="2"/>
        <v>0</v>
      </c>
      <c r="M27" s="375" t="str">
        <f t="shared" si="5"/>
        <v xml:space="preserve"> </v>
      </c>
      <c r="N27" s="264">
        <f t="shared" si="6"/>
        <v>0</v>
      </c>
      <c r="O27" s="105">
        <f t="shared" si="3"/>
        <v>0</v>
      </c>
      <c r="P27" s="105">
        <f t="shared" si="7"/>
        <v>0</v>
      </c>
      <c r="Q27" s="407">
        <f t="shared" si="4"/>
        <v>0</v>
      </c>
      <c r="R27" s="9"/>
      <c r="V27" s="40">
        <f t="shared" si="8"/>
        <v>0</v>
      </c>
    </row>
    <row r="28" spans="1:22" x14ac:dyDescent="0.25">
      <c r="A28" s="80">
        <f t="shared" si="9"/>
        <v>15</v>
      </c>
      <c r="B28" s="342">
        <f t="shared" si="0"/>
        <v>0</v>
      </c>
      <c r="C28" s="343"/>
      <c r="D28" s="116"/>
      <c r="E28" s="116"/>
      <c r="F28" s="4"/>
      <c r="G28" s="50"/>
      <c r="H28" s="70"/>
      <c r="I28" s="9"/>
      <c r="J28" s="270"/>
      <c r="K28" s="40">
        <f t="shared" si="1"/>
        <v>0</v>
      </c>
      <c r="L28" s="40">
        <f t="shared" si="2"/>
        <v>0</v>
      </c>
      <c r="M28" s="375" t="str">
        <f t="shared" si="5"/>
        <v xml:space="preserve"> </v>
      </c>
      <c r="N28" s="264">
        <f t="shared" si="6"/>
        <v>0</v>
      </c>
      <c r="O28" s="105">
        <f t="shared" si="3"/>
        <v>0</v>
      </c>
      <c r="P28" s="105">
        <f t="shared" si="7"/>
        <v>0</v>
      </c>
      <c r="Q28" s="407">
        <f t="shared" si="4"/>
        <v>0</v>
      </c>
      <c r="R28" s="9"/>
      <c r="V28" s="40">
        <f t="shared" si="8"/>
        <v>0</v>
      </c>
    </row>
    <row r="29" spans="1:22" x14ac:dyDescent="0.25">
      <c r="A29" s="80">
        <f t="shared" si="9"/>
        <v>16</v>
      </c>
      <c r="B29" s="342">
        <f t="shared" si="0"/>
        <v>0</v>
      </c>
      <c r="C29" s="343"/>
      <c r="D29" s="116"/>
      <c r="E29" s="116"/>
      <c r="F29" s="4"/>
      <c r="G29" s="50"/>
      <c r="H29" s="70"/>
      <c r="I29" s="9"/>
      <c r="J29" s="270"/>
      <c r="K29" s="40">
        <f t="shared" si="1"/>
        <v>0</v>
      </c>
      <c r="L29" s="40">
        <f t="shared" si="2"/>
        <v>0</v>
      </c>
      <c r="M29" s="375" t="str">
        <f t="shared" si="5"/>
        <v xml:space="preserve"> </v>
      </c>
      <c r="N29" s="264">
        <f t="shared" si="6"/>
        <v>0</v>
      </c>
      <c r="O29" s="105">
        <f t="shared" si="3"/>
        <v>0</v>
      </c>
      <c r="P29" s="105">
        <f t="shared" si="7"/>
        <v>0</v>
      </c>
      <c r="Q29" s="407">
        <f t="shared" si="4"/>
        <v>0</v>
      </c>
      <c r="R29" s="9"/>
      <c r="V29" s="40">
        <f t="shared" si="8"/>
        <v>0</v>
      </c>
    </row>
    <row r="30" spans="1:22" x14ac:dyDescent="0.25">
      <c r="A30" s="80">
        <f t="shared" si="9"/>
        <v>17</v>
      </c>
      <c r="B30" s="342">
        <f t="shared" si="0"/>
        <v>0</v>
      </c>
      <c r="C30" s="343"/>
      <c r="D30" s="116"/>
      <c r="E30" s="116"/>
      <c r="F30" s="4"/>
      <c r="G30" s="50"/>
      <c r="H30" s="70"/>
      <c r="I30" s="9"/>
      <c r="J30" s="270"/>
      <c r="K30" s="40">
        <f t="shared" si="1"/>
        <v>0</v>
      </c>
      <c r="L30" s="40">
        <f t="shared" si="2"/>
        <v>0</v>
      </c>
      <c r="M30" s="375" t="str">
        <f t="shared" si="5"/>
        <v xml:space="preserve"> </v>
      </c>
      <c r="N30" s="264">
        <f t="shared" si="6"/>
        <v>0</v>
      </c>
      <c r="O30" s="105">
        <f t="shared" si="3"/>
        <v>0</v>
      </c>
      <c r="P30" s="105">
        <f t="shared" si="7"/>
        <v>0</v>
      </c>
      <c r="Q30" s="407">
        <f t="shared" si="4"/>
        <v>0</v>
      </c>
      <c r="R30" s="9"/>
      <c r="V30" s="40">
        <f t="shared" si="8"/>
        <v>0</v>
      </c>
    </row>
    <row r="31" spans="1:22" x14ac:dyDescent="0.25">
      <c r="A31" s="80">
        <f t="shared" si="9"/>
        <v>18</v>
      </c>
      <c r="B31" s="342">
        <f t="shared" si="0"/>
        <v>0</v>
      </c>
      <c r="C31" s="343"/>
      <c r="D31" s="116"/>
      <c r="E31" s="116"/>
      <c r="F31" s="4"/>
      <c r="G31" s="50"/>
      <c r="H31" s="70"/>
      <c r="I31" s="9"/>
      <c r="J31" s="270"/>
      <c r="K31" s="40">
        <f t="shared" si="1"/>
        <v>0</v>
      </c>
      <c r="L31" s="40">
        <f t="shared" si="2"/>
        <v>0</v>
      </c>
      <c r="M31" s="375" t="str">
        <f t="shared" si="5"/>
        <v xml:space="preserve"> </v>
      </c>
      <c r="N31" s="264">
        <f t="shared" si="6"/>
        <v>0</v>
      </c>
      <c r="O31" s="105">
        <f t="shared" si="3"/>
        <v>0</v>
      </c>
      <c r="P31" s="105">
        <f t="shared" si="7"/>
        <v>0</v>
      </c>
      <c r="Q31" s="407">
        <f t="shared" si="4"/>
        <v>0</v>
      </c>
      <c r="R31" s="9"/>
      <c r="V31" s="40">
        <f t="shared" si="8"/>
        <v>0</v>
      </c>
    </row>
    <row r="32" spans="1:22" x14ac:dyDescent="0.25">
      <c r="A32" s="80">
        <f t="shared" si="9"/>
        <v>19</v>
      </c>
      <c r="B32" s="342">
        <f t="shared" si="0"/>
        <v>0</v>
      </c>
      <c r="C32" s="343"/>
      <c r="D32" s="116"/>
      <c r="E32" s="116"/>
      <c r="F32" s="4"/>
      <c r="G32" s="50"/>
      <c r="H32" s="70"/>
      <c r="I32" s="9"/>
      <c r="J32" s="270"/>
      <c r="K32" s="40">
        <f t="shared" si="1"/>
        <v>0</v>
      </c>
      <c r="L32" s="40">
        <f t="shared" si="2"/>
        <v>0</v>
      </c>
      <c r="M32" s="375" t="str">
        <f t="shared" si="5"/>
        <v xml:space="preserve"> </v>
      </c>
      <c r="N32" s="264">
        <f t="shared" si="6"/>
        <v>0</v>
      </c>
      <c r="O32" s="105">
        <f t="shared" si="3"/>
        <v>0</v>
      </c>
      <c r="P32" s="105">
        <f t="shared" si="7"/>
        <v>0</v>
      </c>
      <c r="Q32" s="407">
        <f t="shared" si="4"/>
        <v>0</v>
      </c>
      <c r="R32" s="9"/>
      <c r="V32" s="40">
        <f t="shared" si="8"/>
        <v>0</v>
      </c>
    </row>
    <row r="33" spans="1:22" x14ac:dyDescent="0.25">
      <c r="A33" s="80">
        <f t="shared" si="9"/>
        <v>20</v>
      </c>
      <c r="B33" s="342">
        <f t="shared" si="0"/>
        <v>0</v>
      </c>
      <c r="C33" s="343"/>
      <c r="D33" s="116"/>
      <c r="E33" s="116"/>
      <c r="F33" s="4"/>
      <c r="G33" s="50"/>
      <c r="H33" s="70"/>
      <c r="I33" s="9"/>
      <c r="J33" s="270"/>
      <c r="K33" s="40">
        <f t="shared" si="1"/>
        <v>0</v>
      </c>
      <c r="L33" s="40">
        <f t="shared" si="2"/>
        <v>0</v>
      </c>
      <c r="M33" s="375" t="str">
        <f t="shared" si="5"/>
        <v xml:space="preserve"> </v>
      </c>
      <c r="N33" s="264">
        <f t="shared" si="6"/>
        <v>0</v>
      </c>
      <c r="O33" s="105">
        <f t="shared" si="3"/>
        <v>0</v>
      </c>
      <c r="P33" s="105">
        <f t="shared" si="7"/>
        <v>0</v>
      </c>
      <c r="Q33" s="407">
        <f t="shared" si="4"/>
        <v>0</v>
      </c>
      <c r="R33" s="9"/>
      <c r="V33" s="40">
        <f t="shared" si="8"/>
        <v>0</v>
      </c>
    </row>
    <row r="34" spans="1:22" x14ac:dyDescent="0.25">
      <c r="A34" s="80">
        <f t="shared" si="9"/>
        <v>21</v>
      </c>
      <c r="B34" s="342">
        <f t="shared" si="0"/>
        <v>0</v>
      </c>
      <c r="C34" s="343"/>
      <c r="D34" s="116"/>
      <c r="E34" s="116"/>
      <c r="F34" s="4"/>
      <c r="G34" s="50"/>
      <c r="H34" s="70"/>
      <c r="I34" s="9"/>
      <c r="J34" s="270"/>
      <c r="K34" s="40">
        <f t="shared" si="1"/>
        <v>0</v>
      </c>
      <c r="L34" s="40">
        <f t="shared" si="2"/>
        <v>0</v>
      </c>
      <c r="M34" s="375" t="str">
        <f t="shared" si="5"/>
        <v xml:space="preserve"> </v>
      </c>
      <c r="N34" s="264">
        <f t="shared" si="6"/>
        <v>0</v>
      </c>
      <c r="O34" s="105">
        <f t="shared" si="3"/>
        <v>0</v>
      </c>
      <c r="P34" s="105">
        <f t="shared" si="7"/>
        <v>0</v>
      </c>
      <c r="Q34" s="407">
        <f t="shared" si="4"/>
        <v>0</v>
      </c>
      <c r="R34" s="9"/>
      <c r="V34" s="40">
        <f t="shared" si="8"/>
        <v>0</v>
      </c>
    </row>
    <row r="35" spans="1:22" x14ac:dyDescent="0.25">
      <c r="A35" s="80">
        <f t="shared" si="9"/>
        <v>22</v>
      </c>
      <c r="B35" s="342">
        <f t="shared" si="0"/>
        <v>0</v>
      </c>
      <c r="C35" s="343"/>
      <c r="D35" s="116"/>
      <c r="E35" s="116"/>
      <c r="F35" s="4"/>
      <c r="G35" s="50"/>
      <c r="H35" s="70"/>
      <c r="I35" s="9"/>
      <c r="J35" s="270"/>
      <c r="K35" s="40">
        <f t="shared" si="1"/>
        <v>0</v>
      </c>
      <c r="L35" s="40">
        <f t="shared" si="2"/>
        <v>0</v>
      </c>
      <c r="M35" s="375" t="str">
        <f t="shared" si="5"/>
        <v xml:space="preserve"> </v>
      </c>
      <c r="N35" s="264">
        <f t="shared" si="6"/>
        <v>0</v>
      </c>
      <c r="O35" s="105">
        <f t="shared" si="3"/>
        <v>0</v>
      </c>
      <c r="P35" s="105">
        <f t="shared" si="7"/>
        <v>0</v>
      </c>
      <c r="Q35" s="407">
        <f t="shared" si="4"/>
        <v>0</v>
      </c>
      <c r="R35" s="9"/>
      <c r="V35" s="40">
        <f t="shared" si="8"/>
        <v>0</v>
      </c>
    </row>
    <row r="36" spans="1:22" x14ac:dyDescent="0.25">
      <c r="A36" s="80">
        <f t="shared" si="9"/>
        <v>23</v>
      </c>
      <c r="B36" s="342">
        <f t="shared" si="0"/>
        <v>0</v>
      </c>
      <c r="C36" s="343"/>
      <c r="D36" s="116"/>
      <c r="E36" s="116"/>
      <c r="F36" s="4"/>
      <c r="G36" s="50"/>
      <c r="H36" s="70"/>
      <c r="I36" s="9"/>
      <c r="J36" s="270"/>
      <c r="K36" s="40">
        <f t="shared" si="1"/>
        <v>0</v>
      </c>
      <c r="L36" s="40">
        <f t="shared" si="2"/>
        <v>0</v>
      </c>
      <c r="M36" s="375" t="str">
        <f t="shared" si="5"/>
        <v xml:space="preserve"> </v>
      </c>
      <c r="N36" s="264">
        <f t="shared" si="6"/>
        <v>0</v>
      </c>
      <c r="O36" s="105">
        <f t="shared" si="3"/>
        <v>0</v>
      </c>
      <c r="P36" s="105">
        <f t="shared" si="7"/>
        <v>0</v>
      </c>
      <c r="Q36" s="407">
        <f t="shared" si="4"/>
        <v>0</v>
      </c>
      <c r="R36" s="9"/>
      <c r="V36" s="40">
        <f t="shared" si="8"/>
        <v>0</v>
      </c>
    </row>
    <row r="37" spans="1:22" x14ac:dyDescent="0.25">
      <c r="A37" s="80">
        <f t="shared" si="9"/>
        <v>24</v>
      </c>
      <c r="B37" s="342">
        <f t="shared" si="0"/>
        <v>0</v>
      </c>
      <c r="C37" s="343"/>
      <c r="D37" s="116"/>
      <c r="E37" s="116"/>
      <c r="F37" s="4"/>
      <c r="G37" s="50"/>
      <c r="H37" s="70"/>
      <c r="I37" s="9"/>
      <c r="J37" s="270"/>
      <c r="K37" s="40">
        <f t="shared" si="1"/>
        <v>0</v>
      </c>
      <c r="L37" s="40">
        <f t="shared" si="2"/>
        <v>0</v>
      </c>
      <c r="M37" s="375" t="str">
        <f t="shared" si="5"/>
        <v xml:space="preserve"> </v>
      </c>
      <c r="N37" s="264">
        <f t="shared" si="6"/>
        <v>0</v>
      </c>
      <c r="O37" s="105">
        <f t="shared" si="3"/>
        <v>0</v>
      </c>
      <c r="P37" s="105">
        <f t="shared" si="7"/>
        <v>0</v>
      </c>
      <c r="Q37" s="407">
        <f t="shared" si="4"/>
        <v>0</v>
      </c>
      <c r="R37" s="9"/>
      <c r="V37" s="40">
        <f t="shared" si="8"/>
        <v>0</v>
      </c>
    </row>
    <row r="38" spans="1:22" x14ac:dyDescent="0.25">
      <c r="A38" s="80">
        <f t="shared" si="9"/>
        <v>25</v>
      </c>
      <c r="B38" s="342">
        <f t="shared" si="0"/>
        <v>0</v>
      </c>
      <c r="C38" s="343"/>
      <c r="D38" s="116"/>
      <c r="E38" s="116"/>
      <c r="F38" s="4"/>
      <c r="G38" s="50"/>
      <c r="H38" s="70"/>
      <c r="I38" s="9"/>
      <c r="J38" s="270"/>
      <c r="K38" s="40">
        <f t="shared" si="1"/>
        <v>0</v>
      </c>
      <c r="L38" s="40">
        <f t="shared" si="2"/>
        <v>0</v>
      </c>
      <c r="M38" s="375" t="str">
        <f t="shared" si="5"/>
        <v xml:space="preserve"> </v>
      </c>
      <c r="N38" s="264">
        <f t="shared" si="6"/>
        <v>0</v>
      </c>
      <c r="O38" s="105">
        <f t="shared" si="3"/>
        <v>0</v>
      </c>
      <c r="P38" s="105">
        <f t="shared" si="7"/>
        <v>0</v>
      </c>
      <c r="Q38" s="407">
        <f t="shared" si="4"/>
        <v>0</v>
      </c>
      <c r="R38" s="9"/>
      <c r="V38" s="40">
        <f t="shared" si="8"/>
        <v>0</v>
      </c>
    </row>
    <row r="39" spans="1:22" x14ac:dyDescent="0.25">
      <c r="A39" s="80">
        <f t="shared" si="9"/>
        <v>26</v>
      </c>
      <c r="B39" s="342">
        <f t="shared" si="0"/>
        <v>0</v>
      </c>
      <c r="C39" s="343"/>
      <c r="D39" s="116"/>
      <c r="E39" s="116"/>
      <c r="F39" s="4"/>
      <c r="G39" s="50"/>
      <c r="H39" s="70"/>
      <c r="I39" s="9"/>
      <c r="J39" s="270"/>
      <c r="K39" s="40">
        <f t="shared" si="1"/>
        <v>0</v>
      </c>
      <c r="L39" s="40">
        <f t="shared" si="2"/>
        <v>0</v>
      </c>
      <c r="M39" s="375" t="str">
        <f t="shared" si="5"/>
        <v xml:space="preserve"> </v>
      </c>
      <c r="N39" s="264">
        <f t="shared" si="6"/>
        <v>0</v>
      </c>
      <c r="O39" s="105">
        <f t="shared" si="3"/>
        <v>0</v>
      </c>
      <c r="P39" s="105">
        <f t="shared" si="7"/>
        <v>0</v>
      </c>
      <c r="Q39" s="407">
        <f t="shared" si="4"/>
        <v>0</v>
      </c>
      <c r="R39" s="9"/>
      <c r="V39" s="40">
        <f t="shared" si="8"/>
        <v>0</v>
      </c>
    </row>
    <row r="40" spans="1:22" x14ac:dyDescent="0.25">
      <c r="A40" s="80">
        <f t="shared" si="9"/>
        <v>27</v>
      </c>
      <c r="B40" s="342">
        <f t="shared" si="0"/>
        <v>0</v>
      </c>
      <c r="C40" s="343"/>
      <c r="D40" s="116"/>
      <c r="E40" s="116"/>
      <c r="F40" s="4"/>
      <c r="G40" s="50"/>
      <c r="H40" s="70"/>
      <c r="I40" s="9"/>
      <c r="J40" s="270"/>
      <c r="K40" s="40">
        <f t="shared" si="1"/>
        <v>0</v>
      </c>
      <c r="L40" s="40">
        <f t="shared" si="2"/>
        <v>0</v>
      </c>
      <c r="M40" s="375" t="str">
        <f t="shared" si="5"/>
        <v xml:space="preserve"> </v>
      </c>
      <c r="N40" s="264">
        <f t="shared" si="6"/>
        <v>0</v>
      </c>
      <c r="O40" s="105">
        <f t="shared" si="3"/>
        <v>0</v>
      </c>
      <c r="P40" s="105">
        <f t="shared" si="7"/>
        <v>0</v>
      </c>
      <c r="Q40" s="407">
        <f t="shared" si="4"/>
        <v>0</v>
      </c>
      <c r="R40" s="9"/>
      <c r="V40" s="40">
        <f t="shared" si="8"/>
        <v>0</v>
      </c>
    </row>
    <row r="41" spans="1:22" x14ac:dyDescent="0.25">
      <c r="A41" s="80">
        <f t="shared" si="9"/>
        <v>28</v>
      </c>
      <c r="B41" s="342">
        <f t="shared" si="0"/>
        <v>0</v>
      </c>
      <c r="C41" s="343"/>
      <c r="D41" s="116"/>
      <c r="E41" s="116"/>
      <c r="F41" s="4"/>
      <c r="G41" s="50"/>
      <c r="H41" s="70"/>
      <c r="I41" s="9"/>
      <c r="J41" s="270"/>
      <c r="K41" s="40">
        <f t="shared" si="1"/>
        <v>0</v>
      </c>
      <c r="L41" s="40">
        <f t="shared" si="2"/>
        <v>0</v>
      </c>
      <c r="M41" s="375" t="str">
        <f t="shared" si="5"/>
        <v xml:space="preserve"> </v>
      </c>
      <c r="N41" s="264">
        <f t="shared" si="6"/>
        <v>0</v>
      </c>
      <c r="O41" s="105">
        <f t="shared" si="3"/>
        <v>0</v>
      </c>
      <c r="P41" s="105">
        <f t="shared" si="7"/>
        <v>0</v>
      </c>
      <c r="Q41" s="407">
        <f t="shared" si="4"/>
        <v>0</v>
      </c>
      <c r="R41" s="9"/>
      <c r="V41" s="40">
        <f t="shared" si="8"/>
        <v>0</v>
      </c>
    </row>
    <row r="42" spans="1:22" x14ac:dyDescent="0.25">
      <c r="A42" s="80">
        <f t="shared" si="9"/>
        <v>29</v>
      </c>
      <c r="B42" s="342">
        <f t="shared" si="0"/>
        <v>0</v>
      </c>
      <c r="C42" s="343"/>
      <c r="D42" s="116"/>
      <c r="E42" s="116"/>
      <c r="F42" s="4"/>
      <c r="G42" s="50"/>
      <c r="H42" s="70"/>
      <c r="I42" s="9"/>
      <c r="J42" s="270"/>
      <c r="K42" s="40">
        <f t="shared" si="1"/>
        <v>0</v>
      </c>
      <c r="L42" s="40">
        <f t="shared" si="2"/>
        <v>0</v>
      </c>
      <c r="M42" s="375" t="str">
        <f t="shared" si="5"/>
        <v xml:space="preserve"> </v>
      </c>
      <c r="N42" s="264">
        <f t="shared" si="6"/>
        <v>0</v>
      </c>
      <c r="O42" s="105">
        <f t="shared" si="3"/>
        <v>0</v>
      </c>
      <c r="P42" s="105">
        <f t="shared" si="7"/>
        <v>0</v>
      </c>
      <c r="Q42" s="407">
        <f t="shared" si="4"/>
        <v>0</v>
      </c>
      <c r="R42" s="9"/>
      <c r="V42" s="40">
        <f t="shared" si="8"/>
        <v>0</v>
      </c>
    </row>
    <row r="43" spans="1:22" x14ac:dyDescent="0.25">
      <c r="A43" s="80">
        <f t="shared" si="9"/>
        <v>30</v>
      </c>
      <c r="B43" s="342">
        <f t="shared" si="0"/>
        <v>0</v>
      </c>
      <c r="C43" s="343"/>
      <c r="D43" s="116"/>
      <c r="E43" s="116"/>
      <c r="F43" s="4"/>
      <c r="G43" s="50"/>
      <c r="H43" s="70"/>
      <c r="I43" s="9"/>
      <c r="J43" s="270"/>
      <c r="K43" s="40">
        <f t="shared" si="1"/>
        <v>0</v>
      </c>
      <c r="L43" s="40">
        <f t="shared" si="2"/>
        <v>0</v>
      </c>
      <c r="M43" s="375" t="str">
        <f t="shared" si="5"/>
        <v xml:space="preserve"> </v>
      </c>
      <c r="N43" s="264">
        <f t="shared" si="6"/>
        <v>0</v>
      </c>
      <c r="O43" s="105">
        <f t="shared" si="3"/>
        <v>0</v>
      </c>
      <c r="P43" s="105">
        <f t="shared" si="7"/>
        <v>0</v>
      </c>
      <c r="Q43" s="407">
        <f t="shared" si="4"/>
        <v>0</v>
      </c>
      <c r="R43" s="9"/>
      <c r="V43" s="40">
        <f t="shared" si="8"/>
        <v>0</v>
      </c>
    </row>
    <row r="44" spans="1:22" x14ac:dyDescent="0.25">
      <c r="A44" s="80">
        <f t="shared" si="9"/>
        <v>31</v>
      </c>
      <c r="B44" s="342">
        <f t="shared" si="0"/>
        <v>0</v>
      </c>
      <c r="C44" s="343"/>
      <c r="D44" s="116"/>
      <c r="E44" s="116"/>
      <c r="F44" s="4"/>
      <c r="G44" s="50"/>
      <c r="H44" s="70"/>
      <c r="I44" s="9"/>
      <c r="J44" s="270"/>
      <c r="K44" s="40">
        <f t="shared" si="1"/>
        <v>0</v>
      </c>
      <c r="L44" s="40">
        <f t="shared" si="2"/>
        <v>0</v>
      </c>
      <c r="M44" s="375" t="str">
        <f t="shared" si="5"/>
        <v xml:space="preserve"> </v>
      </c>
      <c r="N44" s="264">
        <f t="shared" si="6"/>
        <v>0</v>
      </c>
      <c r="O44" s="105">
        <f t="shared" si="3"/>
        <v>0</v>
      </c>
      <c r="P44" s="105">
        <f t="shared" si="7"/>
        <v>0</v>
      </c>
      <c r="Q44" s="407">
        <f t="shared" si="4"/>
        <v>0</v>
      </c>
      <c r="R44" s="9"/>
      <c r="V44" s="40">
        <f t="shared" si="8"/>
        <v>0</v>
      </c>
    </row>
    <row r="45" spans="1:22" x14ac:dyDescent="0.25">
      <c r="A45" s="80">
        <f t="shared" si="9"/>
        <v>32</v>
      </c>
      <c r="B45" s="342">
        <f t="shared" si="0"/>
        <v>0</v>
      </c>
      <c r="C45" s="343"/>
      <c r="D45" s="116"/>
      <c r="E45" s="116"/>
      <c r="F45" s="4"/>
      <c r="G45" s="50"/>
      <c r="H45" s="70"/>
      <c r="I45" s="9"/>
      <c r="J45" s="270"/>
      <c r="K45" s="40">
        <f t="shared" si="1"/>
        <v>0</v>
      </c>
      <c r="L45" s="40">
        <f t="shared" si="2"/>
        <v>0</v>
      </c>
      <c r="M45" s="375" t="str">
        <f t="shared" si="5"/>
        <v xml:space="preserve"> </v>
      </c>
      <c r="N45" s="264">
        <f t="shared" si="6"/>
        <v>0</v>
      </c>
      <c r="O45" s="105">
        <f t="shared" si="3"/>
        <v>0</v>
      </c>
      <c r="P45" s="105">
        <f t="shared" si="7"/>
        <v>0</v>
      </c>
      <c r="Q45" s="407">
        <f t="shared" si="4"/>
        <v>0</v>
      </c>
      <c r="R45" s="9"/>
      <c r="V45" s="40">
        <f t="shared" si="8"/>
        <v>0</v>
      </c>
    </row>
    <row r="46" spans="1:22" x14ac:dyDescent="0.25">
      <c r="A46" s="80">
        <f t="shared" si="9"/>
        <v>33</v>
      </c>
      <c r="B46" s="342">
        <f t="shared" si="0"/>
        <v>0</v>
      </c>
      <c r="C46" s="343"/>
      <c r="D46" s="116"/>
      <c r="E46" s="116"/>
      <c r="F46" s="4"/>
      <c r="G46" s="50"/>
      <c r="H46" s="70"/>
      <c r="I46" s="9"/>
      <c r="J46" s="270"/>
      <c r="K46" s="40">
        <f t="shared" si="1"/>
        <v>0</v>
      </c>
      <c r="L46" s="40">
        <f t="shared" si="2"/>
        <v>0</v>
      </c>
      <c r="M46" s="375" t="str">
        <f t="shared" si="5"/>
        <v xml:space="preserve"> </v>
      </c>
      <c r="N46" s="264">
        <f t="shared" si="6"/>
        <v>0</v>
      </c>
      <c r="O46" s="105">
        <f t="shared" si="3"/>
        <v>0</v>
      </c>
      <c r="P46" s="105">
        <f t="shared" si="7"/>
        <v>0</v>
      </c>
      <c r="Q46" s="407">
        <f t="shared" si="4"/>
        <v>0</v>
      </c>
      <c r="R46" s="9"/>
      <c r="V46" s="40">
        <f t="shared" si="8"/>
        <v>0</v>
      </c>
    </row>
    <row r="47" spans="1:22" x14ac:dyDescent="0.25">
      <c r="A47" s="80">
        <f t="shared" si="9"/>
        <v>34</v>
      </c>
      <c r="B47" s="342">
        <f t="shared" si="0"/>
        <v>0</v>
      </c>
      <c r="C47" s="343"/>
      <c r="D47" s="116"/>
      <c r="E47" s="116"/>
      <c r="F47" s="4"/>
      <c r="G47" s="50"/>
      <c r="H47" s="70"/>
      <c r="I47" s="9"/>
      <c r="J47" s="270"/>
      <c r="K47" s="40">
        <f t="shared" si="1"/>
        <v>0</v>
      </c>
      <c r="L47" s="40">
        <f t="shared" si="2"/>
        <v>0</v>
      </c>
      <c r="M47" s="375" t="str">
        <f t="shared" si="5"/>
        <v xml:space="preserve"> </v>
      </c>
      <c r="N47" s="264">
        <f t="shared" si="6"/>
        <v>0</v>
      </c>
      <c r="O47" s="105">
        <f t="shared" si="3"/>
        <v>0</v>
      </c>
      <c r="P47" s="105">
        <f t="shared" si="7"/>
        <v>0</v>
      </c>
      <c r="Q47" s="407">
        <f t="shared" si="4"/>
        <v>0</v>
      </c>
      <c r="R47" s="9"/>
      <c r="V47" s="40">
        <f t="shared" si="8"/>
        <v>0</v>
      </c>
    </row>
    <row r="48" spans="1:22" x14ac:dyDescent="0.25">
      <c r="A48" s="80">
        <f t="shared" si="9"/>
        <v>35</v>
      </c>
      <c r="B48" s="342">
        <f t="shared" si="0"/>
        <v>0</v>
      </c>
      <c r="C48" s="343"/>
      <c r="D48" s="116"/>
      <c r="E48" s="116"/>
      <c r="F48" s="4"/>
      <c r="G48" s="50"/>
      <c r="H48" s="70"/>
      <c r="I48" s="9"/>
      <c r="J48" s="270"/>
      <c r="K48" s="40">
        <f t="shared" si="1"/>
        <v>0</v>
      </c>
      <c r="L48" s="40">
        <f t="shared" si="2"/>
        <v>0</v>
      </c>
      <c r="M48" s="375" t="str">
        <f t="shared" si="5"/>
        <v xml:space="preserve"> </v>
      </c>
      <c r="N48" s="264">
        <f t="shared" si="6"/>
        <v>0</v>
      </c>
      <c r="O48" s="105">
        <f t="shared" si="3"/>
        <v>0</v>
      </c>
      <c r="P48" s="105">
        <f t="shared" si="7"/>
        <v>0</v>
      </c>
      <c r="Q48" s="407">
        <f t="shared" si="4"/>
        <v>0</v>
      </c>
      <c r="R48" s="9"/>
      <c r="V48" s="40">
        <f t="shared" si="8"/>
        <v>0</v>
      </c>
    </row>
    <row r="49" spans="1:22" x14ac:dyDescent="0.25">
      <c r="A49" s="80">
        <f t="shared" si="9"/>
        <v>36</v>
      </c>
      <c r="B49" s="342">
        <f t="shared" si="0"/>
        <v>0</v>
      </c>
      <c r="C49" s="343"/>
      <c r="D49" s="116"/>
      <c r="E49" s="116"/>
      <c r="F49" s="4"/>
      <c r="G49" s="50"/>
      <c r="H49" s="70"/>
      <c r="I49" s="9"/>
      <c r="J49" s="270"/>
      <c r="K49" s="40">
        <f t="shared" si="1"/>
        <v>0</v>
      </c>
      <c r="L49" s="40">
        <f t="shared" si="2"/>
        <v>0</v>
      </c>
      <c r="M49" s="375" t="str">
        <f t="shared" si="5"/>
        <v xml:space="preserve"> </v>
      </c>
      <c r="N49" s="264">
        <f t="shared" si="6"/>
        <v>0</v>
      </c>
      <c r="O49" s="105">
        <f t="shared" si="3"/>
        <v>0</v>
      </c>
      <c r="P49" s="105">
        <f t="shared" si="7"/>
        <v>0</v>
      </c>
      <c r="Q49" s="407">
        <f t="shared" si="4"/>
        <v>0</v>
      </c>
      <c r="R49" s="9"/>
      <c r="V49" s="40">
        <f t="shared" si="8"/>
        <v>0</v>
      </c>
    </row>
    <row r="50" spans="1:22" x14ac:dyDescent="0.25">
      <c r="A50" s="80">
        <f t="shared" si="9"/>
        <v>37</v>
      </c>
      <c r="B50" s="342">
        <f t="shared" si="0"/>
        <v>0</v>
      </c>
      <c r="C50" s="343"/>
      <c r="D50" s="116"/>
      <c r="E50" s="116"/>
      <c r="F50" s="4"/>
      <c r="G50" s="50"/>
      <c r="H50" s="70"/>
      <c r="I50" s="9"/>
      <c r="J50" s="270"/>
      <c r="K50" s="40">
        <f t="shared" si="1"/>
        <v>0</v>
      </c>
      <c r="L50" s="40">
        <f t="shared" si="2"/>
        <v>0</v>
      </c>
      <c r="M50" s="375" t="str">
        <f t="shared" si="5"/>
        <v xml:space="preserve"> </v>
      </c>
      <c r="N50" s="264">
        <f t="shared" si="6"/>
        <v>0</v>
      </c>
      <c r="O50" s="105">
        <f t="shared" si="3"/>
        <v>0</v>
      </c>
      <c r="P50" s="105">
        <f t="shared" si="7"/>
        <v>0</v>
      </c>
      <c r="Q50" s="407">
        <f t="shared" si="4"/>
        <v>0</v>
      </c>
      <c r="R50" s="9"/>
      <c r="V50" s="40">
        <f t="shared" si="8"/>
        <v>0</v>
      </c>
    </row>
    <row r="51" spans="1:22" x14ac:dyDescent="0.25">
      <c r="A51" s="80">
        <f t="shared" si="9"/>
        <v>38</v>
      </c>
      <c r="B51" s="342">
        <f t="shared" si="0"/>
        <v>0</v>
      </c>
      <c r="C51" s="343"/>
      <c r="D51" s="116"/>
      <c r="E51" s="116"/>
      <c r="F51" s="4"/>
      <c r="G51" s="50"/>
      <c r="H51" s="70"/>
      <c r="I51" s="9"/>
      <c r="J51" s="270"/>
      <c r="K51" s="40">
        <f t="shared" si="1"/>
        <v>0</v>
      </c>
      <c r="L51" s="40">
        <f t="shared" si="2"/>
        <v>0</v>
      </c>
      <c r="M51" s="375" t="str">
        <f t="shared" si="5"/>
        <v xml:space="preserve"> </v>
      </c>
      <c r="N51" s="264">
        <f t="shared" si="6"/>
        <v>0</v>
      </c>
      <c r="O51" s="105">
        <f t="shared" si="3"/>
        <v>0</v>
      </c>
      <c r="P51" s="105">
        <f t="shared" si="7"/>
        <v>0</v>
      </c>
      <c r="Q51" s="407">
        <f t="shared" si="4"/>
        <v>0</v>
      </c>
      <c r="R51" s="9"/>
      <c r="V51" s="40">
        <f t="shared" si="8"/>
        <v>0</v>
      </c>
    </row>
    <row r="52" spans="1:22" x14ac:dyDescent="0.25">
      <c r="A52" s="80">
        <f t="shared" si="9"/>
        <v>39</v>
      </c>
      <c r="B52" s="342">
        <f t="shared" si="0"/>
        <v>0</v>
      </c>
      <c r="C52" s="343"/>
      <c r="D52" s="116"/>
      <c r="E52" s="116"/>
      <c r="F52" s="4"/>
      <c r="G52" s="50"/>
      <c r="H52" s="70"/>
      <c r="I52" s="9"/>
      <c r="J52" s="270"/>
      <c r="K52" s="40">
        <f t="shared" si="1"/>
        <v>0</v>
      </c>
      <c r="L52" s="40">
        <f t="shared" si="2"/>
        <v>0</v>
      </c>
      <c r="M52" s="375" t="str">
        <f t="shared" si="5"/>
        <v xml:space="preserve"> </v>
      </c>
      <c r="N52" s="264">
        <f t="shared" si="6"/>
        <v>0</v>
      </c>
      <c r="O52" s="105">
        <f t="shared" si="3"/>
        <v>0</v>
      </c>
      <c r="P52" s="105">
        <f t="shared" si="7"/>
        <v>0</v>
      </c>
      <c r="Q52" s="407">
        <f t="shared" si="4"/>
        <v>0</v>
      </c>
      <c r="R52" s="9"/>
      <c r="V52" s="40">
        <f t="shared" si="8"/>
        <v>0</v>
      </c>
    </row>
    <row r="53" spans="1:22" x14ac:dyDescent="0.25">
      <c r="A53" s="80">
        <f t="shared" si="9"/>
        <v>40</v>
      </c>
      <c r="B53" s="342">
        <f t="shared" si="0"/>
        <v>0</v>
      </c>
      <c r="C53" s="343"/>
      <c r="D53" s="116"/>
      <c r="E53" s="116"/>
      <c r="F53" s="4"/>
      <c r="G53" s="50"/>
      <c r="H53" s="70"/>
      <c r="I53" s="9"/>
      <c r="J53" s="270"/>
      <c r="K53" s="40">
        <f t="shared" si="1"/>
        <v>0</v>
      </c>
      <c r="L53" s="40">
        <f t="shared" si="2"/>
        <v>0</v>
      </c>
      <c r="M53" s="375" t="str">
        <f t="shared" si="5"/>
        <v xml:space="preserve"> </v>
      </c>
      <c r="N53" s="264">
        <f t="shared" si="6"/>
        <v>0</v>
      </c>
      <c r="O53" s="105">
        <f t="shared" si="3"/>
        <v>0</v>
      </c>
      <c r="P53" s="105">
        <f t="shared" si="7"/>
        <v>0</v>
      </c>
      <c r="Q53" s="407">
        <f t="shared" si="4"/>
        <v>0</v>
      </c>
      <c r="R53" s="9"/>
      <c r="V53" s="40">
        <f t="shared" si="8"/>
        <v>0</v>
      </c>
    </row>
    <row r="54" spans="1:22" x14ac:dyDescent="0.25">
      <c r="A54" s="80">
        <f t="shared" si="9"/>
        <v>41</v>
      </c>
      <c r="B54" s="342">
        <f t="shared" si="0"/>
        <v>0</v>
      </c>
      <c r="C54" s="343"/>
      <c r="D54" s="116"/>
      <c r="E54" s="116"/>
      <c r="F54" s="4"/>
      <c r="G54" s="50"/>
      <c r="H54" s="70"/>
      <c r="I54" s="9"/>
      <c r="J54" s="270"/>
      <c r="K54" s="40">
        <f t="shared" si="1"/>
        <v>0</v>
      </c>
      <c r="L54" s="40">
        <f t="shared" si="2"/>
        <v>0</v>
      </c>
      <c r="M54" s="375" t="str">
        <f t="shared" si="5"/>
        <v xml:space="preserve"> </v>
      </c>
      <c r="N54" s="264">
        <f t="shared" si="6"/>
        <v>0</v>
      </c>
      <c r="O54" s="105">
        <f t="shared" si="3"/>
        <v>0</v>
      </c>
      <c r="P54" s="105">
        <f t="shared" si="7"/>
        <v>0</v>
      </c>
      <c r="Q54" s="407">
        <f t="shared" si="4"/>
        <v>0</v>
      </c>
      <c r="R54" s="9"/>
      <c r="V54" s="40">
        <f t="shared" si="8"/>
        <v>0</v>
      </c>
    </row>
    <row r="55" spans="1:22" x14ac:dyDescent="0.25">
      <c r="A55" s="80">
        <f t="shared" si="9"/>
        <v>42</v>
      </c>
      <c r="B55" s="342">
        <f t="shared" si="0"/>
        <v>0</v>
      </c>
      <c r="C55" s="343"/>
      <c r="D55" s="116"/>
      <c r="E55" s="116"/>
      <c r="F55" s="4"/>
      <c r="G55" s="50"/>
      <c r="H55" s="70"/>
      <c r="I55" s="9"/>
      <c r="J55" s="270"/>
      <c r="K55" s="40">
        <f t="shared" si="1"/>
        <v>0</v>
      </c>
      <c r="L55" s="40">
        <f t="shared" si="2"/>
        <v>0</v>
      </c>
      <c r="M55" s="375" t="str">
        <f t="shared" si="5"/>
        <v xml:space="preserve"> </v>
      </c>
      <c r="N55" s="264">
        <f t="shared" si="6"/>
        <v>0</v>
      </c>
      <c r="O55" s="105">
        <f t="shared" si="3"/>
        <v>0</v>
      </c>
      <c r="P55" s="105">
        <f t="shared" si="7"/>
        <v>0</v>
      </c>
      <c r="Q55" s="407">
        <f t="shared" si="4"/>
        <v>0</v>
      </c>
      <c r="R55" s="9"/>
      <c r="V55" s="40">
        <f t="shared" si="8"/>
        <v>0</v>
      </c>
    </row>
    <row r="56" spans="1:22" x14ac:dyDescent="0.25">
      <c r="A56" s="80">
        <f t="shared" si="9"/>
        <v>43</v>
      </c>
      <c r="B56" s="342">
        <f t="shared" si="0"/>
        <v>0</v>
      </c>
      <c r="C56" s="343"/>
      <c r="D56" s="116"/>
      <c r="E56" s="116"/>
      <c r="F56" s="4"/>
      <c r="G56" s="50"/>
      <c r="H56" s="70"/>
      <c r="I56" s="9"/>
      <c r="J56" s="270"/>
      <c r="K56" s="40">
        <f t="shared" si="1"/>
        <v>0</v>
      </c>
      <c r="L56" s="40">
        <f t="shared" si="2"/>
        <v>0</v>
      </c>
      <c r="M56" s="375" t="str">
        <f t="shared" si="5"/>
        <v xml:space="preserve"> </v>
      </c>
      <c r="N56" s="264">
        <f t="shared" si="6"/>
        <v>0</v>
      </c>
      <c r="O56" s="105">
        <f t="shared" si="3"/>
        <v>0</v>
      </c>
      <c r="P56" s="105">
        <f t="shared" si="7"/>
        <v>0</v>
      </c>
      <c r="Q56" s="407">
        <f t="shared" si="4"/>
        <v>0</v>
      </c>
      <c r="R56" s="9"/>
      <c r="V56" s="40">
        <f t="shared" si="8"/>
        <v>0</v>
      </c>
    </row>
    <row r="57" spans="1:22" x14ac:dyDescent="0.25">
      <c r="A57" s="80">
        <f t="shared" si="9"/>
        <v>44</v>
      </c>
      <c r="B57" s="342">
        <f t="shared" si="0"/>
        <v>0</v>
      </c>
      <c r="C57" s="343"/>
      <c r="D57" s="116"/>
      <c r="E57" s="116"/>
      <c r="F57" s="4"/>
      <c r="G57" s="50"/>
      <c r="H57" s="70"/>
      <c r="I57" s="9"/>
      <c r="J57" s="270"/>
      <c r="K57" s="40">
        <f t="shared" si="1"/>
        <v>0</v>
      </c>
      <c r="L57" s="40">
        <f t="shared" si="2"/>
        <v>0</v>
      </c>
      <c r="M57" s="375" t="str">
        <f t="shared" si="5"/>
        <v xml:space="preserve"> </v>
      </c>
      <c r="N57" s="264">
        <f t="shared" si="6"/>
        <v>0</v>
      </c>
      <c r="O57" s="105">
        <f t="shared" si="3"/>
        <v>0</v>
      </c>
      <c r="P57" s="105">
        <f t="shared" si="7"/>
        <v>0</v>
      </c>
      <c r="Q57" s="407">
        <f t="shared" si="4"/>
        <v>0</v>
      </c>
      <c r="R57" s="9"/>
      <c r="V57" s="40">
        <f t="shared" si="8"/>
        <v>0</v>
      </c>
    </row>
    <row r="58" spans="1:22" x14ac:dyDescent="0.25">
      <c r="A58" s="80">
        <f t="shared" si="9"/>
        <v>45</v>
      </c>
      <c r="B58" s="342">
        <f t="shared" si="0"/>
        <v>0</v>
      </c>
      <c r="C58" s="343"/>
      <c r="D58" s="116"/>
      <c r="E58" s="116"/>
      <c r="F58" s="4"/>
      <c r="G58" s="50"/>
      <c r="H58" s="70"/>
      <c r="I58" s="9"/>
      <c r="J58" s="270"/>
      <c r="K58" s="40">
        <f t="shared" si="1"/>
        <v>0</v>
      </c>
      <c r="L58" s="40">
        <f t="shared" si="2"/>
        <v>0</v>
      </c>
      <c r="M58" s="375" t="str">
        <f t="shared" si="5"/>
        <v xml:space="preserve"> </v>
      </c>
      <c r="N58" s="264">
        <f t="shared" si="6"/>
        <v>0</v>
      </c>
      <c r="O58" s="105">
        <f t="shared" si="3"/>
        <v>0</v>
      </c>
      <c r="P58" s="105">
        <f t="shared" si="7"/>
        <v>0</v>
      </c>
      <c r="Q58" s="407">
        <f t="shared" si="4"/>
        <v>0</v>
      </c>
      <c r="R58" s="9"/>
      <c r="V58" s="40">
        <f t="shared" si="8"/>
        <v>0</v>
      </c>
    </row>
    <row r="59" spans="1:22" x14ac:dyDescent="0.25">
      <c r="A59" s="80">
        <f t="shared" si="9"/>
        <v>46</v>
      </c>
      <c r="B59" s="342">
        <f t="shared" si="0"/>
        <v>0</v>
      </c>
      <c r="C59" s="343"/>
      <c r="D59" s="116"/>
      <c r="E59" s="116"/>
      <c r="F59" s="4"/>
      <c r="G59" s="50"/>
      <c r="H59" s="70"/>
      <c r="I59" s="9"/>
      <c r="J59" s="270"/>
      <c r="K59" s="40">
        <f t="shared" si="1"/>
        <v>0</v>
      </c>
      <c r="L59" s="40">
        <f t="shared" si="2"/>
        <v>0</v>
      </c>
      <c r="M59" s="375" t="str">
        <f t="shared" si="5"/>
        <v xml:space="preserve"> </v>
      </c>
      <c r="N59" s="264">
        <f t="shared" si="6"/>
        <v>0</v>
      </c>
      <c r="O59" s="105">
        <f t="shared" si="3"/>
        <v>0</v>
      </c>
      <c r="P59" s="105">
        <f t="shared" si="7"/>
        <v>0</v>
      </c>
      <c r="Q59" s="407">
        <f t="shared" si="4"/>
        <v>0</v>
      </c>
      <c r="R59" s="9"/>
      <c r="V59" s="40">
        <f t="shared" si="8"/>
        <v>0</v>
      </c>
    </row>
    <row r="60" spans="1:22" x14ac:dyDescent="0.25">
      <c r="A60" s="80">
        <f t="shared" si="9"/>
        <v>47</v>
      </c>
      <c r="B60" s="342">
        <f t="shared" si="0"/>
        <v>0</v>
      </c>
      <c r="C60" s="343"/>
      <c r="D60" s="116"/>
      <c r="E60" s="116"/>
      <c r="F60" s="4"/>
      <c r="G60" s="50"/>
      <c r="H60" s="70"/>
      <c r="I60" s="9"/>
      <c r="J60" s="270"/>
      <c r="K60" s="40">
        <f t="shared" si="1"/>
        <v>0</v>
      </c>
      <c r="L60" s="40">
        <f t="shared" si="2"/>
        <v>0</v>
      </c>
      <c r="M60" s="375" t="str">
        <f t="shared" si="5"/>
        <v xml:space="preserve"> </v>
      </c>
      <c r="N60" s="264">
        <f t="shared" si="6"/>
        <v>0</v>
      </c>
      <c r="O60" s="105">
        <f t="shared" si="3"/>
        <v>0</v>
      </c>
      <c r="P60" s="105">
        <f t="shared" si="7"/>
        <v>0</v>
      </c>
      <c r="Q60" s="407">
        <f t="shared" si="4"/>
        <v>0</v>
      </c>
      <c r="R60" s="9"/>
      <c r="V60" s="40">
        <f t="shared" si="8"/>
        <v>0</v>
      </c>
    </row>
    <row r="61" spans="1:22" x14ac:dyDescent="0.25">
      <c r="A61" s="80">
        <f t="shared" si="9"/>
        <v>48</v>
      </c>
      <c r="B61" s="342">
        <f t="shared" si="0"/>
        <v>0</v>
      </c>
      <c r="C61" s="343"/>
      <c r="D61" s="116"/>
      <c r="E61" s="116"/>
      <c r="F61" s="4"/>
      <c r="G61" s="50"/>
      <c r="H61" s="70"/>
      <c r="I61" s="9"/>
      <c r="J61" s="270"/>
      <c r="K61" s="40">
        <f t="shared" si="1"/>
        <v>0</v>
      </c>
      <c r="L61" s="40">
        <f t="shared" si="2"/>
        <v>0</v>
      </c>
      <c r="M61" s="375" t="str">
        <f t="shared" si="5"/>
        <v xml:space="preserve"> </v>
      </c>
      <c r="N61" s="264">
        <f t="shared" si="6"/>
        <v>0</v>
      </c>
      <c r="O61" s="105">
        <f t="shared" si="3"/>
        <v>0</v>
      </c>
      <c r="P61" s="105">
        <f t="shared" si="7"/>
        <v>0</v>
      </c>
      <c r="Q61" s="407">
        <f t="shared" si="4"/>
        <v>0</v>
      </c>
      <c r="R61" s="9"/>
      <c r="V61" s="40">
        <f t="shared" si="8"/>
        <v>0</v>
      </c>
    </row>
    <row r="62" spans="1:22" x14ac:dyDescent="0.25">
      <c r="A62" s="80">
        <f t="shared" si="9"/>
        <v>49</v>
      </c>
      <c r="B62" s="342">
        <f t="shared" si="0"/>
        <v>0</v>
      </c>
      <c r="C62" s="343"/>
      <c r="D62" s="116"/>
      <c r="E62" s="116"/>
      <c r="F62" s="4"/>
      <c r="G62" s="50"/>
      <c r="H62" s="70"/>
      <c r="I62" s="9"/>
      <c r="J62" s="270"/>
      <c r="K62" s="40">
        <f t="shared" si="1"/>
        <v>0</v>
      </c>
      <c r="L62" s="40">
        <f t="shared" si="2"/>
        <v>0</v>
      </c>
      <c r="M62" s="375" t="str">
        <f t="shared" si="5"/>
        <v xml:space="preserve"> </v>
      </c>
      <c r="N62" s="264">
        <f t="shared" si="6"/>
        <v>0</v>
      </c>
      <c r="O62" s="105">
        <f t="shared" si="3"/>
        <v>0</v>
      </c>
      <c r="P62" s="105">
        <f t="shared" si="7"/>
        <v>0</v>
      </c>
      <c r="Q62" s="407">
        <f t="shared" si="4"/>
        <v>0</v>
      </c>
      <c r="R62" s="9"/>
      <c r="V62" s="40">
        <f t="shared" si="8"/>
        <v>0</v>
      </c>
    </row>
    <row r="63" spans="1:22" x14ac:dyDescent="0.25">
      <c r="A63" s="80">
        <f t="shared" si="9"/>
        <v>50</v>
      </c>
      <c r="B63" s="342">
        <f t="shared" si="0"/>
        <v>0</v>
      </c>
      <c r="C63" s="343"/>
      <c r="D63" s="116"/>
      <c r="E63" s="116"/>
      <c r="F63" s="4"/>
      <c r="G63" s="50"/>
      <c r="H63" s="70"/>
      <c r="I63" s="9"/>
      <c r="J63" s="270"/>
      <c r="K63" s="40">
        <f t="shared" si="1"/>
        <v>0</v>
      </c>
      <c r="L63" s="40">
        <f t="shared" si="2"/>
        <v>0</v>
      </c>
      <c r="M63" s="375" t="str">
        <f t="shared" si="5"/>
        <v xml:space="preserve"> </v>
      </c>
      <c r="N63" s="264">
        <f t="shared" si="6"/>
        <v>0</v>
      </c>
      <c r="O63" s="105">
        <f t="shared" si="3"/>
        <v>0</v>
      </c>
      <c r="P63" s="105">
        <f t="shared" si="7"/>
        <v>0</v>
      </c>
      <c r="Q63" s="407">
        <f t="shared" si="4"/>
        <v>0</v>
      </c>
      <c r="R63" s="9"/>
      <c r="V63" s="40">
        <f t="shared" si="8"/>
        <v>0</v>
      </c>
    </row>
    <row r="64" spans="1:22" x14ac:dyDescent="0.25">
      <c r="A64" s="80">
        <f t="shared" si="9"/>
        <v>51</v>
      </c>
      <c r="B64" s="342">
        <f t="shared" si="0"/>
        <v>0</v>
      </c>
      <c r="C64" s="343"/>
      <c r="D64" s="116"/>
      <c r="E64" s="116"/>
      <c r="F64" s="4"/>
      <c r="G64" s="50"/>
      <c r="H64" s="70"/>
      <c r="I64" s="9"/>
      <c r="J64" s="270"/>
      <c r="K64" s="40">
        <f t="shared" si="1"/>
        <v>0</v>
      </c>
      <c r="L64" s="40">
        <f t="shared" si="2"/>
        <v>0</v>
      </c>
      <c r="M64" s="375" t="str">
        <f t="shared" si="5"/>
        <v xml:space="preserve"> </v>
      </c>
      <c r="N64" s="264">
        <f t="shared" si="6"/>
        <v>0</v>
      </c>
      <c r="O64" s="105">
        <f t="shared" si="3"/>
        <v>0</v>
      </c>
      <c r="P64" s="105">
        <f t="shared" si="7"/>
        <v>0</v>
      </c>
      <c r="Q64" s="407">
        <f t="shared" si="4"/>
        <v>0</v>
      </c>
      <c r="R64" s="9"/>
      <c r="V64" s="40">
        <f t="shared" si="8"/>
        <v>0</v>
      </c>
    </row>
    <row r="65" spans="1:22" x14ac:dyDescent="0.25">
      <c r="A65" s="80">
        <f t="shared" si="9"/>
        <v>52</v>
      </c>
      <c r="B65" s="342">
        <f t="shared" si="0"/>
        <v>0</v>
      </c>
      <c r="C65" s="343"/>
      <c r="D65" s="116"/>
      <c r="E65" s="116"/>
      <c r="F65" s="4"/>
      <c r="G65" s="50"/>
      <c r="H65" s="70"/>
      <c r="I65" s="9"/>
      <c r="J65" s="270"/>
      <c r="K65" s="40">
        <f t="shared" si="1"/>
        <v>0</v>
      </c>
      <c r="L65" s="40">
        <f t="shared" si="2"/>
        <v>0</v>
      </c>
      <c r="M65" s="375" t="str">
        <f t="shared" si="5"/>
        <v xml:space="preserve"> </v>
      </c>
      <c r="N65" s="264">
        <f t="shared" si="6"/>
        <v>0</v>
      </c>
      <c r="O65" s="105">
        <f t="shared" si="3"/>
        <v>0</v>
      </c>
      <c r="P65" s="105">
        <f t="shared" si="7"/>
        <v>0</v>
      </c>
      <c r="Q65" s="407">
        <f t="shared" si="4"/>
        <v>0</v>
      </c>
      <c r="R65" s="9"/>
      <c r="V65" s="40">
        <f t="shared" si="8"/>
        <v>0</v>
      </c>
    </row>
    <row r="66" spans="1:22" x14ac:dyDescent="0.25">
      <c r="A66" s="80">
        <f t="shared" si="9"/>
        <v>53</v>
      </c>
      <c r="B66" s="342">
        <f t="shared" si="0"/>
        <v>0</v>
      </c>
      <c r="C66" s="343"/>
      <c r="D66" s="116"/>
      <c r="E66" s="116"/>
      <c r="F66" s="4"/>
      <c r="G66" s="50"/>
      <c r="H66" s="70"/>
      <c r="I66" s="9"/>
      <c r="J66" s="270"/>
      <c r="K66" s="40">
        <f t="shared" si="1"/>
        <v>0</v>
      </c>
      <c r="L66" s="40">
        <f t="shared" si="2"/>
        <v>0</v>
      </c>
      <c r="M66" s="375" t="str">
        <f t="shared" si="5"/>
        <v xml:space="preserve"> </v>
      </c>
      <c r="N66" s="264">
        <f t="shared" si="6"/>
        <v>0</v>
      </c>
      <c r="O66" s="105">
        <f t="shared" si="3"/>
        <v>0</v>
      </c>
      <c r="P66" s="105">
        <f t="shared" si="7"/>
        <v>0</v>
      </c>
      <c r="Q66" s="407">
        <f t="shared" si="4"/>
        <v>0</v>
      </c>
      <c r="R66" s="9"/>
      <c r="V66" s="40">
        <f t="shared" si="8"/>
        <v>0</v>
      </c>
    </row>
    <row r="67" spans="1:22" x14ac:dyDescent="0.25">
      <c r="A67" s="80">
        <f t="shared" si="9"/>
        <v>54</v>
      </c>
      <c r="B67" s="342">
        <f t="shared" si="0"/>
        <v>0</v>
      </c>
      <c r="C67" s="343"/>
      <c r="D67" s="116"/>
      <c r="E67" s="116"/>
      <c r="F67" s="4"/>
      <c r="G67" s="50"/>
      <c r="H67" s="70"/>
      <c r="I67" s="9"/>
      <c r="J67" s="270"/>
      <c r="K67" s="40">
        <f t="shared" si="1"/>
        <v>0</v>
      </c>
      <c r="L67" s="40">
        <f t="shared" si="2"/>
        <v>0</v>
      </c>
      <c r="M67" s="375" t="str">
        <f t="shared" si="5"/>
        <v xml:space="preserve"> </v>
      </c>
      <c r="N67" s="264">
        <f t="shared" si="6"/>
        <v>0</v>
      </c>
      <c r="O67" s="105">
        <f t="shared" si="3"/>
        <v>0</v>
      </c>
      <c r="P67" s="105">
        <f t="shared" si="7"/>
        <v>0</v>
      </c>
      <c r="Q67" s="407">
        <f t="shared" si="4"/>
        <v>0</v>
      </c>
      <c r="R67" s="9"/>
      <c r="V67" s="40">
        <f t="shared" si="8"/>
        <v>0</v>
      </c>
    </row>
    <row r="68" spans="1:22" x14ac:dyDescent="0.25">
      <c r="A68" s="80">
        <f t="shared" si="9"/>
        <v>55</v>
      </c>
      <c r="B68" s="342">
        <f t="shared" si="0"/>
        <v>0</v>
      </c>
      <c r="C68" s="343"/>
      <c r="D68" s="116"/>
      <c r="E68" s="116"/>
      <c r="F68" s="4"/>
      <c r="G68" s="50"/>
      <c r="H68" s="70"/>
      <c r="I68" s="9"/>
      <c r="J68" s="270"/>
      <c r="K68" s="40">
        <f t="shared" si="1"/>
        <v>0</v>
      </c>
      <c r="L68" s="40">
        <f t="shared" si="2"/>
        <v>0</v>
      </c>
      <c r="M68" s="375" t="str">
        <f t="shared" si="5"/>
        <v xml:space="preserve"> </v>
      </c>
      <c r="N68" s="264">
        <f t="shared" si="6"/>
        <v>0</v>
      </c>
      <c r="O68" s="105">
        <f t="shared" si="3"/>
        <v>0</v>
      </c>
      <c r="P68" s="105">
        <f t="shared" si="7"/>
        <v>0</v>
      </c>
      <c r="Q68" s="407">
        <f t="shared" si="4"/>
        <v>0</v>
      </c>
      <c r="R68" s="9"/>
      <c r="V68" s="40">
        <f t="shared" si="8"/>
        <v>0</v>
      </c>
    </row>
    <row r="69" spans="1:22" x14ac:dyDescent="0.25">
      <c r="A69" s="80">
        <f t="shared" si="9"/>
        <v>56</v>
      </c>
      <c r="B69" s="342">
        <f t="shared" si="0"/>
        <v>0</v>
      </c>
      <c r="C69" s="343"/>
      <c r="D69" s="116"/>
      <c r="E69" s="116"/>
      <c r="F69" s="4"/>
      <c r="G69" s="50"/>
      <c r="H69" s="70"/>
      <c r="I69" s="9"/>
      <c r="J69" s="270"/>
      <c r="K69" s="40">
        <f t="shared" si="1"/>
        <v>0</v>
      </c>
      <c r="L69" s="40">
        <f t="shared" si="2"/>
        <v>0</v>
      </c>
      <c r="M69" s="375" t="str">
        <f t="shared" si="5"/>
        <v xml:space="preserve"> </v>
      </c>
      <c r="N69" s="264">
        <f t="shared" si="6"/>
        <v>0</v>
      </c>
      <c r="O69" s="105">
        <f t="shared" si="3"/>
        <v>0</v>
      </c>
      <c r="P69" s="105">
        <f t="shared" si="7"/>
        <v>0</v>
      </c>
      <c r="Q69" s="407">
        <f t="shared" si="4"/>
        <v>0</v>
      </c>
      <c r="R69" s="9"/>
      <c r="V69" s="40">
        <f t="shared" si="8"/>
        <v>0</v>
      </c>
    </row>
    <row r="70" spans="1:22" x14ac:dyDescent="0.25">
      <c r="A70" s="80">
        <f t="shared" si="9"/>
        <v>57</v>
      </c>
      <c r="B70" s="342">
        <f t="shared" si="0"/>
        <v>0</v>
      </c>
      <c r="C70" s="343"/>
      <c r="D70" s="116"/>
      <c r="E70" s="116"/>
      <c r="F70" s="4"/>
      <c r="G70" s="50"/>
      <c r="H70" s="70"/>
      <c r="I70" s="9"/>
      <c r="J70" s="270"/>
      <c r="K70" s="40">
        <f t="shared" si="1"/>
        <v>0</v>
      </c>
      <c r="L70" s="40">
        <f t="shared" si="2"/>
        <v>0</v>
      </c>
      <c r="M70" s="375" t="str">
        <f t="shared" si="5"/>
        <v xml:space="preserve"> </v>
      </c>
      <c r="N70" s="264">
        <f t="shared" si="6"/>
        <v>0</v>
      </c>
      <c r="O70" s="105">
        <f t="shared" si="3"/>
        <v>0</v>
      </c>
      <c r="P70" s="105">
        <f t="shared" si="7"/>
        <v>0</v>
      </c>
      <c r="Q70" s="407">
        <f t="shared" si="4"/>
        <v>0</v>
      </c>
      <c r="R70" s="9"/>
      <c r="V70" s="40">
        <f t="shared" si="8"/>
        <v>0</v>
      </c>
    </row>
    <row r="71" spans="1:22" x14ac:dyDescent="0.25">
      <c r="A71" s="80">
        <f t="shared" si="9"/>
        <v>58</v>
      </c>
      <c r="B71" s="342">
        <f t="shared" si="0"/>
        <v>0</v>
      </c>
      <c r="C71" s="343"/>
      <c r="D71" s="116"/>
      <c r="E71" s="116"/>
      <c r="F71" s="4"/>
      <c r="G71" s="50"/>
      <c r="H71" s="70"/>
      <c r="I71" s="9"/>
      <c r="J71" s="270"/>
      <c r="K71" s="40">
        <f t="shared" si="1"/>
        <v>0</v>
      </c>
      <c r="L71" s="40">
        <f t="shared" si="2"/>
        <v>0</v>
      </c>
      <c r="M71" s="375" t="str">
        <f t="shared" si="5"/>
        <v xml:space="preserve"> </v>
      </c>
      <c r="N71" s="264">
        <f t="shared" si="6"/>
        <v>0</v>
      </c>
      <c r="O71" s="105">
        <f t="shared" si="3"/>
        <v>0</v>
      </c>
      <c r="P71" s="105">
        <f t="shared" si="7"/>
        <v>0</v>
      </c>
      <c r="Q71" s="407">
        <f t="shared" si="4"/>
        <v>0</v>
      </c>
      <c r="R71" s="9"/>
      <c r="V71" s="40">
        <f t="shared" si="8"/>
        <v>0</v>
      </c>
    </row>
    <row r="72" spans="1:22" x14ac:dyDescent="0.25">
      <c r="A72" s="80">
        <f t="shared" si="9"/>
        <v>59</v>
      </c>
      <c r="B72" s="342">
        <f t="shared" si="0"/>
        <v>0</v>
      </c>
      <c r="C72" s="343"/>
      <c r="D72" s="116"/>
      <c r="E72" s="116"/>
      <c r="F72" s="4"/>
      <c r="G72" s="50"/>
      <c r="H72" s="70"/>
      <c r="I72" s="9"/>
      <c r="J72" s="270"/>
      <c r="K72" s="40">
        <f t="shared" si="1"/>
        <v>0</v>
      </c>
      <c r="L72" s="40">
        <f t="shared" si="2"/>
        <v>0</v>
      </c>
      <c r="M72" s="375" t="str">
        <f t="shared" si="5"/>
        <v xml:space="preserve"> </v>
      </c>
      <c r="N72" s="264">
        <f t="shared" si="6"/>
        <v>0</v>
      </c>
      <c r="O72" s="105">
        <f t="shared" si="3"/>
        <v>0</v>
      </c>
      <c r="P72" s="105">
        <f t="shared" si="7"/>
        <v>0</v>
      </c>
      <c r="Q72" s="407">
        <f t="shared" si="4"/>
        <v>0</v>
      </c>
      <c r="R72" s="9"/>
      <c r="V72" s="40">
        <f t="shared" si="8"/>
        <v>0</v>
      </c>
    </row>
    <row r="73" spans="1:22" x14ac:dyDescent="0.25">
      <c r="A73" s="80">
        <f t="shared" si="9"/>
        <v>60</v>
      </c>
      <c r="B73" s="342">
        <f t="shared" si="0"/>
        <v>0</v>
      </c>
      <c r="C73" s="343"/>
      <c r="D73" s="116"/>
      <c r="E73" s="116"/>
      <c r="F73" s="4"/>
      <c r="G73" s="50"/>
      <c r="H73" s="70"/>
      <c r="I73" s="9"/>
      <c r="J73" s="270"/>
      <c r="K73" s="40">
        <f t="shared" si="1"/>
        <v>0</v>
      </c>
      <c r="L73" s="40">
        <f t="shared" si="2"/>
        <v>0</v>
      </c>
      <c r="M73" s="375" t="str">
        <f t="shared" si="5"/>
        <v xml:space="preserve"> </v>
      </c>
      <c r="N73" s="264">
        <f t="shared" si="6"/>
        <v>0</v>
      </c>
      <c r="O73" s="105">
        <f t="shared" si="3"/>
        <v>0</v>
      </c>
      <c r="P73" s="105">
        <f t="shared" si="7"/>
        <v>0</v>
      </c>
      <c r="Q73" s="407">
        <f t="shared" si="4"/>
        <v>0</v>
      </c>
      <c r="R73" s="9"/>
      <c r="V73" s="40">
        <f t="shared" si="8"/>
        <v>0</v>
      </c>
    </row>
    <row r="74" spans="1:22" x14ac:dyDescent="0.25">
      <c r="A74" s="80">
        <f t="shared" si="9"/>
        <v>61</v>
      </c>
      <c r="B74" s="342">
        <f t="shared" si="0"/>
        <v>0</v>
      </c>
      <c r="C74" s="343"/>
      <c r="D74" s="116"/>
      <c r="E74" s="116"/>
      <c r="F74" s="4"/>
      <c r="G74" s="50"/>
      <c r="H74" s="70"/>
      <c r="I74" s="9"/>
      <c r="J74" s="270"/>
      <c r="K74" s="40">
        <f t="shared" si="1"/>
        <v>0</v>
      </c>
      <c r="L74" s="40">
        <f t="shared" si="2"/>
        <v>0</v>
      </c>
      <c r="M74" s="375" t="str">
        <f t="shared" si="5"/>
        <v xml:space="preserve"> </v>
      </c>
      <c r="N74" s="264">
        <f t="shared" si="6"/>
        <v>0</v>
      </c>
      <c r="O74" s="105">
        <f t="shared" si="3"/>
        <v>0</v>
      </c>
      <c r="P74" s="105">
        <f t="shared" si="7"/>
        <v>0</v>
      </c>
      <c r="Q74" s="407">
        <f t="shared" si="4"/>
        <v>0</v>
      </c>
      <c r="R74" s="9"/>
      <c r="V74" s="40">
        <f t="shared" si="8"/>
        <v>0</v>
      </c>
    </row>
    <row r="75" spans="1:22" x14ac:dyDescent="0.25">
      <c r="A75" s="80">
        <f t="shared" si="9"/>
        <v>62</v>
      </c>
      <c r="B75" s="342">
        <f t="shared" si="0"/>
        <v>0</v>
      </c>
      <c r="C75" s="343"/>
      <c r="D75" s="116"/>
      <c r="E75" s="116"/>
      <c r="F75" s="4"/>
      <c r="G75" s="50"/>
      <c r="H75" s="70"/>
      <c r="I75" s="9"/>
      <c r="J75" s="270"/>
      <c r="K75" s="40">
        <f t="shared" si="1"/>
        <v>0</v>
      </c>
      <c r="L75" s="40">
        <f t="shared" si="2"/>
        <v>0</v>
      </c>
      <c r="M75" s="375" t="str">
        <f t="shared" si="5"/>
        <v xml:space="preserve"> </v>
      </c>
      <c r="N75" s="264">
        <f t="shared" si="6"/>
        <v>0</v>
      </c>
      <c r="O75" s="105">
        <f t="shared" si="3"/>
        <v>0</v>
      </c>
      <c r="P75" s="105">
        <f t="shared" si="7"/>
        <v>0</v>
      </c>
      <c r="Q75" s="407">
        <f t="shared" si="4"/>
        <v>0</v>
      </c>
      <c r="R75" s="9"/>
      <c r="V75" s="40">
        <f t="shared" si="8"/>
        <v>0</v>
      </c>
    </row>
    <row r="76" spans="1:22" x14ac:dyDescent="0.25">
      <c r="A76" s="80">
        <f t="shared" si="9"/>
        <v>63</v>
      </c>
      <c r="B76" s="342">
        <f t="shared" si="0"/>
        <v>0</v>
      </c>
      <c r="C76" s="343"/>
      <c r="D76" s="116"/>
      <c r="E76" s="116"/>
      <c r="F76" s="4"/>
      <c r="G76" s="50"/>
      <c r="H76" s="70"/>
      <c r="I76" s="9"/>
      <c r="J76" s="270"/>
      <c r="K76" s="40">
        <f t="shared" si="1"/>
        <v>0</v>
      </c>
      <c r="L76" s="40">
        <f t="shared" si="2"/>
        <v>0</v>
      </c>
      <c r="M76" s="375" t="str">
        <f t="shared" si="5"/>
        <v xml:space="preserve"> </v>
      </c>
      <c r="N76" s="264">
        <f t="shared" si="6"/>
        <v>0</v>
      </c>
      <c r="O76" s="105">
        <f t="shared" si="3"/>
        <v>0</v>
      </c>
      <c r="P76" s="105">
        <f t="shared" si="7"/>
        <v>0</v>
      </c>
      <c r="Q76" s="407">
        <f t="shared" si="4"/>
        <v>0</v>
      </c>
      <c r="R76" s="9"/>
      <c r="V76" s="40">
        <f t="shared" si="8"/>
        <v>0</v>
      </c>
    </row>
    <row r="77" spans="1:22" x14ac:dyDescent="0.25">
      <c r="A77" s="80">
        <f t="shared" si="9"/>
        <v>64</v>
      </c>
      <c r="B77" s="342">
        <f t="shared" si="0"/>
        <v>0</v>
      </c>
      <c r="C77" s="343"/>
      <c r="D77" s="116"/>
      <c r="E77" s="116"/>
      <c r="F77" s="4"/>
      <c r="G77" s="50"/>
      <c r="H77" s="70"/>
      <c r="I77" s="9"/>
      <c r="J77" s="270"/>
      <c r="K77" s="40">
        <f t="shared" si="1"/>
        <v>0</v>
      </c>
      <c r="L77" s="40">
        <f t="shared" si="2"/>
        <v>0</v>
      </c>
      <c r="M77" s="375" t="str">
        <f t="shared" si="5"/>
        <v xml:space="preserve"> </v>
      </c>
      <c r="N77" s="264">
        <f t="shared" si="6"/>
        <v>0</v>
      </c>
      <c r="O77" s="105">
        <f t="shared" si="3"/>
        <v>0</v>
      </c>
      <c r="P77" s="105">
        <f t="shared" si="7"/>
        <v>0</v>
      </c>
      <c r="Q77" s="407">
        <f t="shared" si="4"/>
        <v>0</v>
      </c>
      <c r="R77" s="9"/>
      <c r="V77" s="40">
        <f t="shared" si="8"/>
        <v>0</v>
      </c>
    </row>
    <row r="78" spans="1:22" x14ac:dyDescent="0.25">
      <c r="A78" s="80">
        <f t="shared" si="9"/>
        <v>65</v>
      </c>
      <c r="B78" s="342">
        <f t="shared" ref="B78:B141" si="10">IF(ISBLANK(E78),0,VLOOKUP(TRIM(E78),AllVarieties,4,FALSE))</f>
        <v>0</v>
      </c>
      <c r="C78" s="343"/>
      <c r="D78" s="116"/>
      <c r="E78" s="116"/>
      <c r="F78" s="4"/>
      <c r="G78" s="50"/>
      <c r="H78" s="70"/>
      <c r="I78" s="9"/>
      <c r="J78" s="270"/>
      <c r="K78" s="40">
        <f t="shared" ref="K78:K141" si="11">IF(ISNA(+B78),1,0)</f>
        <v>0</v>
      </c>
      <c r="L78" s="40">
        <f t="shared" ref="L78:L141" si="12">IF(ISERR(+B78),1,0)</f>
        <v>0</v>
      </c>
      <c r="M78" s="375" t="str">
        <f t="shared" si="5"/>
        <v xml:space="preserve"> </v>
      </c>
      <c r="N78" s="264">
        <f t="shared" si="6"/>
        <v>0</v>
      </c>
      <c r="O78" s="105">
        <f t="shared" ref="O78:O141" si="13">IF(VALUE(F78)&lt;1,0,IF(VALUE(F78)&gt;17,0,VLOOKUP(VALUE(B78),T10Value,VALUE(F78)+1,FALSE)))</f>
        <v>0</v>
      </c>
      <c r="P78" s="105">
        <f t="shared" si="7"/>
        <v>0</v>
      </c>
      <c r="Q78" s="407">
        <f t="shared" ref="Q78:Q141" si="14">+P78*PDArate</f>
        <v>0</v>
      </c>
      <c r="R78" s="9"/>
      <c r="V78" s="40">
        <f t="shared" si="8"/>
        <v>0</v>
      </c>
    </row>
    <row r="79" spans="1:22" x14ac:dyDescent="0.25">
      <c r="A79" s="80">
        <f t="shared" si="9"/>
        <v>66</v>
      </c>
      <c r="B79" s="342">
        <f t="shared" si="10"/>
        <v>0</v>
      </c>
      <c r="C79" s="343"/>
      <c r="D79" s="116"/>
      <c r="E79" s="116"/>
      <c r="F79" s="4"/>
      <c r="G79" s="50"/>
      <c r="H79" s="70"/>
      <c r="I79" s="9"/>
      <c r="J79" s="270"/>
      <c r="K79" s="40">
        <f t="shared" si="11"/>
        <v>0</v>
      </c>
      <c r="L79" s="40">
        <f t="shared" si="12"/>
        <v>0</v>
      </c>
      <c r="M79" s="375" t="str">
        <f t="shared" ref="M79:M142" si="15">IF(+J79=0," ", IF(+J79=1," ","ERROR"))</f>
        <v xml:space="preserve"> </v>
      </c>
      <c r="N79" s="264">
        <f t="shared" ref="N79:N142" si="16">IF(+J79=1,IF(G79&gt;0, +G79, 0),0)</f>
        <v>0</v>
      </c>
      <c r="O79" s="105">
        <f t="shared" si="13"/>
        <v>0</v>
      </c>
      <c r="P79" s="105">
        <f t="shared" ref="P79:P142" si="17">ROUND(+N79,1)*O79</f>
        <v>0</v>
      </c>
      <c r="Q79" s="407">
        <f t="shared" si="14"/>
        <v>0</v>
      </c>
      <c r="R79" s="9"/>
      <c r="V79" s="40">
        <f t="shared" ref="V79:V142" si="18">IF(N79&gt;0,IF(P79&lt;=0,1,0),0)</f>
        <v>0</v>
      </c>
    </row>
    <row r="80" spans="1:22" x14ac:dyDescent="0.25">
      <c r="A80" s="80">
        <f t="shared" si="9"/>
        <v>67</v>
      </c>
      <c r="B80" s="342">
        <f t="shared" si="10"/>
        <v>0</v>
      </c>
      <c r="C80" s="343"/>
      <c r="D80" s="116"/>
      <c r="E80" s="116"/>
      <c r="F80" s="4"/>
      <c r="G80" s="50"/>
      <c r="H80" s="70"/>
      <c r="I80" s="9"/>
      <c r="J80" s="270"/>
      <c r="K80" s="40">
        <f t="shared" si="11"/>
        <v>0</v>
      </c>
      <c r="L80" s="40">
        <f t="shared" si="12"/>
        <v>0</v>
      </c>
      <c r="M80" s="375" t="str">
        <f t="shared" si="15"/>
        <v xml:space="preserve"> </v>
      </c>
      <c r="N80" s="264">
        <f t="shared" si="16"/>
        <v>0</v>
      </c>
      <c r="O80" s="105">
        <f t="shared" si="13"/>
        <v>0</v>
      </c>
      <c r="P80" s="105">
        <f t="shared" si="17"/>
        <v>0</v>
      </c>
      <c r="Q80" s="407">
        <f t="shared" si="14"/>
        <v>0</v>
      </c>
      <c r="R80" s="9"/>
      <c r="V80" s="40">
        <f t="shared" si="18"/>
        <v>0</v>
      </c>
    </row>
    <row r="81" spans="1:22" x14ac:dyDescent="0.25">
      <c r="A81" s="80">
        <f t="shared" ref="A81:A144" si="19">ROW()-Q3line</f>
        <v>68</v>
      </c>
      <c r="B81" s="342">
        <f t="shared" si="10"/>
        <v>0</v>
      </c>
      <c r="C81" s="343"/>
      <c r="D81" s="116"/>
      <c r="E81" s="116"/>
      <c r="F81" s="4"/>
      <c r="G81" s="50"/>
      <c r="H81" s="70"/>
      <c r="I81" s="9"/>
      <c r="J81" s="270"/>
      <c r="K81" s="40">
        <f t="shared" si="11"/>
        <v>0</v>
      </c>
      <c r="L81" s="40">
        <f t="shared" si="12"/>
        <v>0</v>
      </c>
      <c r="M81" s="375" t="str">
        <f t="shared" si="15"/>
        <v xml:space="preserve"> </v>
      </c>
      <c r="N81" s="264">
        <f t="shared" si="16"/>
        <v>0</v>
      </c>
      <c r="O81" s="105">
        <f t="shared" si="13"/>
        <v>0</v>
      </c>
      <c r="P81" s="105">
        <f t="shared" si="17"/>
        <v>0</v>
      </c>
      <c r="Q81" s="407">
        <f t="shared" si="14"/>
        <v>0</v>
      </c>
      <c r="R81" s="9"/>
      <c r="V81" s="40">
        <f t="shared" si="18"/>
        <v>0</v>
      </c>
    </row>
    <row r="82" spans="1:22" x14ac:dyDescent="0.25">
      <c r="A82" s="80">
        <f t="shared" si="19"/>
        <v>69</v>
      </c>
      <c r="B82" s="342">
        <f t="shared" si="10"/>
        <v>0</v>
      </c>
      <c r="C82" s="343"/>
      <c r="D82" s="116"/>
      <c r="E82" s="116"/>
      <c r="F82" s="4"/>
      <c r="G82" s="50"/>
      <c r="H82" s="70"/>
      <c r="I82" s="9"/>
      <c r="J82" s="270"/>
      <c r="K82" s="40">
        <f t="shared" si="11"/>
        <v>0</v>
      </c>
      <c r="L82" s="40">
        <f t="shared" si="12"/>
        <v>0</v>
      </c>
      <c r="M82" s="375" t="str">
        <f t="shared" si="15"/>
        <v xml:space="preserve"> </v>
      </c>
      <c r="N82" s="264">
        <f t="shared" si="16"/>
        <v>0</v>
      </c>
      <c r="O82" s="105">
        <f t="shared" si="13"/>
        <v>0</v>
      </c>
      <c r="P82" s="105">
        <f t="shared" si="17"/>
        <v>0</v>
      </c>
      <c r="Q82" s="407">
        <f t="shared" si="14"/>
        <v>0</v>
      </c>
      <c r="R82" s="9"/>
      <c r="V82" s="40">
        <f t="shared" si="18"/>
        <v>0</v>
      </c>
    </row>
    <row r="83" spans="1:22" x14ac:dyDescent="0.25">
      <c r="A83" s="80">
        <f t="shared" si="19"/>
        <v>70</v>
      </c>
      <c r="B83" s="342">
        <f t="shared" si="10"/>
        <v>0</v>
      </c>
      <c r="C83" s="343"/>
      <c r="D83" s="116"/>
      <c r="E83" s="116"/>
      <c r="F83" s="4"/>
      <c r="G83" s="50"/>
      <c r="H83" s="70"/>
      <c r="I83" s="9"/>
      <c r="J83" s="270"/>
      <c r="K83" s="40">
        <f t="shared" si="11"/>
        <v>0</v>
      </c>
      <c r="L83" s="40">
        <f t="shared" si="12"/>
        <v>0</v>
      </c>
      <c r="M83" s="375" t="str">
        <f t="shared" si="15"/>
        <v xml:space="preserve"> </v>
      </c>
      <c r="N83" s="264">
        <f t="shared" si="16"/>
        <v>0</v>
      </c>
      <c r="O83" s="105">
        <f t="shared" si="13"/>
        <v>0</v>
      </c>
      <c r="P83" s="105">
        <f t="shared" si="17"/>
        <v>0</v>
      </c>
      <c r="Q83" s="407">
        <f t="shared" si="14"/>
        <v>0</v>
      </c>
      <c r="R83" s="9"/>
      <c r="V83" s="40">
        <f t="shared" si="18"/>
        <v>0</v>
      </c>
    </row>
    <row r="84" spans="1:22" x14ac:dyDescent="0.25">
      <c r="A84" s="80">
        <f t="shared" si="19"/>
        <v>71</v>
      </c>
      <c r="B84" s="342">
        <f t="shared" si="10"/>
        <v>0</v>
      </c>
      <c r="C84" s="343"/>
      <c r="D84" s="116"/>
      <c r="E84" s="116"/>
      <c r="F84" s="4"/>
      <c r="G84" s="50"/>
      <c r="H84" s="70"/>
      <c r="I84" s="9"/>
      <c r="J84" s="270"/>
      <c r="K84" s="40">
        <f t="shared" si="11"/>
        <v>0</v>
      </c>
      <c r="L84" s="40">
        <f t="shared" si="12"/>
        <v>0</v>
      </c>
      <c r="M84" s="375" t="str">
        <f t="shared" si="15"/>
        <v xml:space="preserve"> </v>
      </c>
      <c r="N84" s="264">
        <f t="shared" si="16"/>
        <v>0</v>
      </c>
      <c r="O84" s="105">
        <f t="shared" si="13"/>
        <v>0</v>
      </c>
      <c r="P84" s="105">
        <f t="shared" si="17"/>
        <v>0</v>
      </c>
      <c r="Q84" s="407">
        <f t="shared" si="14"/>
        <v>0</v>
      </c>
      <c r="R84" s="9"/>
      <c r="V84" s="40">
        <f t="shared" si="18"/>
        <v>0</v>
      </c>
    </row>
    <row r="85" spans="1:22" x14ac:dyDescent="0.25">
      <c r="A85" s="80">
        <f t="shared" si="19"/>
        <v>72</v>
      </c>
      <c r="B85" s="342">
        <f t="shared" si="10"/>
        <v>0</v>
      </c>
      <c r="C85" s="343"/>
      <c r="D85" s="116"/>
      <c r="E85" s="116"/>
      <c r="F85" s="4"/>
      <c r="G85" s="50"/>
      <c r="H85" s="70"/>
      <c r="I85" s="9"/>
      <c r="J85" s="270"/>
      <c r="K85" s="40">
        <f t="shared" si="11"/>
        <v>0</v>
      </c>
      <c r="L85" s="40">
        <f t="shared" si="12"/>
        <v>0</v>
      </c>
      <c r="M85" s="375" t="str">
        <f t="shared" si="15"/>
        <v xml:space="preserve"> </v>
      </c>
      <c r="N85" s="264">
        <f t="shared" si="16"/>
        <v>0</v>
      </c>
      <c r="O85" s="105">
        <f t="shared" si="13"/>
        <v>0</v>
      </c>
      <c r="P85" s="105">
        <f t="shared" si="17"/>
        <v>0</v>
      </c>
      <c r="Q85" s="407">
        <f t="shared" si="14"/>
        <v>0</v>
      </c>
      <c r="R85" s="9"/>
      <c r="V85" s="40">
        <f t="shared" si="18"/>
        <v>0</v>
      </c>
    </row>
    <row r="86" spans="1:22" x14ac:dyDescent="0.25">
      <c r="A86" s="80">
        <f t="shared" si="19"/>
        <v>73</v>
      </c>
      <c r="B86" s="342">
        <f t="shared" si="10"/>
        <v>0</v>
      </c>
      <c r="C86" s="343"/>
      <c r="D86" s="116"/>
      <c r="E86" s="116"/>
      <c r="F86" s="4"/>
      <c r="G86" s="50"/>
      <c r="H86" s="70"/>
      <c r="I86" s="9"/>
      <c r="J86" s="270"/>
      <c r="K86" s="40">
        <f t="shared" si="11"/>
        <v>0</v>
      </c>
      <c r="L86" s="40">
        <f t="shared" si="12"/>
        <v>0</v>
      </c>
      <c r="M86" s="375" t="str">
        <f t="shared" si="15"/>
        <v xml:space="preserve"> </v>
      </c>
      <c r="N86" s="264">
        <f t="shared" si="16"/>
        <v>0</v>
      </c>
      <c r="O86" s="105">
        <f t="shared" si="13"/>
        <v>0</v>
      </c>
      <c r="P86" s="105">
        <f t="shared" si="17"/>
        <v>0</v>
      </c>
      <c r="Q86" s="407">
        <f t="shared" si="14"/>
        <v>0</v>
      </c>
      <c r="R86" s="9"/>
      <c r="V86" s="40">
        <f t="shared" si="18"/>
        <v>0</v>
      </c>
    </row>
    <row r="87" spans="1:22" x14ac:dyDescent="0.25">
      <c r="A87" s="80">
        <f t="shared" si="19"/>
        <v>74</v>
      </c>
      <c r="B87" s="342">
        <f t="shared" si="10"/>
        <v>0</v>
      </c>
      <c r="C87" s="343"/>
      <c r="D87" s="116"/>
      <c r="E87" s="116"/>
      <c r="F87" s="4"/>
      <c r="G87" s="50"/>
      <c r="H87" s="70"/>
      <c r="I87" s="9"/>
      <c r="J87" s="270"/>
      <c r="K87" s="40">
        <f t="shared" si="11"/>
        <v>0</v>
      </c>
      <c r="L87" s="40">
        <f t="shared" si="12"/>
        <v>0</v>
      </c>
      <c r="M87" s="375" t="str">
        <f t="shared" si="15"/>
        <v xml:space="preserve"> </v>
      </c>
      <c r="N87" s="264">
        <f t="shared" si="16"/>
        <v>0</v>
      </c>
      <c r="O87" s="105">
        <f t="shared" si="13"/>
        <v>0</v>
      </c>
      <c r="P87" s="105">
        <f t="shared" si="17"/>
        <v>0</v>
      </c>
      <c r="Q87" s="407">
        <f t="shared" si="14"/>
        <v>0</v>
      </c>
      <c r="R87" s="9"/>
      <c r="V87" s="40">
        <f t="shared" si="18"/>
        <v>0</v>
      </c>
    </row>
    <row r="88" spans="1:22" x14ac:dyDescent="0.25">
      <c r="A88" s="80">
        <f t="shared" si="19"/>
        <v>75</v>
      </c>
      <c r="B88" s="342">
        <f t="shared" si="10"/>
        <v>0</v>
      </c>
      <c r="C88" s="343"/>
      <c r="D88" s="116"/>
      <c r="E88" s="116"/>
      <c r="F88" s="4"/>
      <c r="G88" s="50"/>
      <c r="H88" s="70"/>
      <c r="I88" s="9"/>
      <c r="J88" s="270"/>
      <c r="K88" s="40">
        <f t="shared" si="11"/>
        <v>0</v>
      </c>
      <c r="L88" s="40">
        <f t="shared" si="12"/>
        <v>0</v>
      </c>
      <c r="M88" s="375" t="str">
        <f t="shared" si="15"/>
        <v xml:space="preserve"> </v>
      </c>
      <c r="N88" s="264">
        <f t="shared" si="16"/>
        <v>0</v>
      </c>
      <c r="O88" s="105">
        <f t="shared" si="13"/>
        <v>0</v>
      </c>
      <c r="P88" s="105">
        <f t="shared" si="17"/>
        <v>0</v>
      </c>
      <c r="Q88" s="407">
        <f t="shared" si="14"/>
        <v>0</v>
      </c>
      <c r="R88" s="9"/>
      <c r="V88" s="40">
        <f t="shared" si="18"/>
        <v>0</v>
      </c>
    </row>
    <row r="89" spans="1:22" x14ac:dyDescent="0.25">
      <c r="A89" s="80">
        <f t="shared" si="19"/>
        <v>76</v>
      </c>
      <c r="B89" s="342">
        <f t="shared" si="10"/>
        <v>0</v>
      </c>
      <c r="C89" s="343"/>
      <c r="D89" s="116"/>
      <c r="E89" s="116"/>
      <c r="F89" s="4"/>
      <c r="G89" s="50"/>
      <c r="H89" s="70"/>
      <c r="I89" s="9"/>
      <c r="J89" s="270"/>
      <c r="K89" s="40">
        <f t="shared" si="11"/>
        <v>0</v>
      </c>
      <c r="L89" s="40">
        <f t="shared" si="12"/>
        <v>0</v>
      </c>
      <c r="M89" s="375" t="str">
        <f t="shared" si="15"/>
        <v xml:space="preserve"> </v>
      </c>
      <c r="N89" s="264">
        <f t="shared" si="16"/>
        <v>0</v>
      </c>
      <c r="O89" s="105">
        <f t="shared" si="13"/>
        <v>0</v>
      </c>
      <c r="P89" s="105">
        <f t="shared" si="17"/>
        <v>0</v>
      </c>
      <c r="Q89" s="407">
        <f t="shared" si="14"/>
        <v>0</v>
      </c>
      <c r="R89" s="9"/>
      <c r="V89" s="40">
        <f t="shared" si="18"/>
        <v>0</v>
      </c>
    </row>
    <row r="90" spans="1:22" x14ac:dyDescent="0.25">
      <c r="A90" s="80">
        <f t="shared" si="19"/>
        <v>77</v>
      </c>
      <c r="B90" s="342">
        <f t="shared" si="10"/>
        <v>0</v>
      </c>
      <c r="C90" s="343"/>
      <c r="D90" s="116"/>
      <c r="E90" s="116"/>
      <c r="F90" s="4"/>
      <c r="G90" s="50"/>
      <c r="H90" s="70"/>
      <c r="I90" s="9"/>
      <c r="J90" s="270"/>
      <c r="K90" s="40">
        <f t="shared" si="11"/>
        <v>0</v>
      </c>
      <c r="L90" s="40">
        <f t="shared" si="12"/>
        <v>0</v>
      </c>
      <c r="M90" s="375" t="str">
        <f t="shared" si="15"/>
        <v xml:space="preserve"> </v>
      </c>
      <c r="N90" s="264">
        <f t="shared" si="16"/>
        <v>0</v>
      </c>
      <c r="O90" s="105">
        <f t="shared" si="13"/>
        <v>0</v>
      </c>
      <c r="P90" s="105">
        <f t="shared" si="17"/>
        <v>0</v>
      </c>
      <c r="Q90" s="407">
        <f t="shared" si="14"/>
        <v>0</v>
      </c>
      <c r="R90" s="9"/>
      <c r="V90" s="40">
        <f t="shared" si="18"/>
        <v>0</v>
      </c>
    </row>
    <row r="91" spans="1:22" x14ac:dyDescent="0.25">
      <c r="A91" s="80">
        <f t="shared" si="19"/>
        <v>78</v>
      </c>
      <c r="B91" s="342">
        <f t="shared" si="10"/>
        <v>0</v>
      </c>
      <c r="C91" s="343"/>
      <c r="D91" s="116"/>
      <c r="E91" s="116"/>
      <c r="F91" s="4"/>
      <c r="G91" s="50"/>
      <c r="H91" s="70"/>
      <c r="I91" s="9"/>
      <c r="J91" s="270"/>
      <c r="K91" s="40">
        <f t="shared" si="11"/>
        <v>0</v>
      </c>
      <c r="L91" s="40">
        <f t="shared" si="12"/>
        <v>0</v>
      </c>
      <c r="M91" s="375" t="str">
        <f t="shared" si="15"/>
        <v xml:space="preserve"> </v>
      </c>
      <c r="N91" s="264">
        <f t="shared" si="16"/>
        <v>0</v>
      </c>
      <c r="O91" s="105">
        <f t="shared" si="13"/>
        <v>0</v>
      </c>
      <c r="P91" s="105">
        <f t="shared" si="17"/>
        <v>0</v>
      </c>
      <c r="Q91" s="407">
        <f t="shared" si="14"/>
        <v>0</v>
      </c>
      <c r="R91" s="9"/>
      <c r="V91" s="40">
        <f t="shared" si="18"/>
        <v>0</v>
      </c>
    </row>
    <row r="92" spans="1:22" x14ac:dyDescent="0.25">
      <c r="A92" s="80">
        <f t="shared" si="19"/>
        <v>79</v>
      </c>
      <c r="B92" s="342">
        <f t="shared" si="10"/>
        <v>0</v>
      </c>
      <c r="C92" s="343"/>
      <c r="D92" s="116"/>
      <c r="E92" s="116"/>
      <c r="F92" s="4"/>
      <c r="G92" s="50"/>
      <c r="H92" s="70"/>
      <c r="I92" s="9"/>
      <c r="J92" s="270"/>
      <c r="K92" s="40">
        <f t="shared" si="11"/>
        <v>0</v>
      </c>
      <c r="L92" s="40">
        <f t="shared" si="12"/>
        <v>0</v>
      </c>
      <c r="M92" s="375" t="str">
        <f t="shared" si="15"/>
        <v xml:space="preserve"> </v>
      </c>
      <c r="N92" s="264">
        <f t="shared" si="16"/>
        <v>0</v>
      </c>
      <c r="O92" s="105">
        <f t="shared" si="13"/>
        <v>0</v>
      </c>
      <c r="P92" s="105">
        <f t="shared" si="17"/>
        <v>0</v>
      </c>
      <c r="Q92" s="407">
        <f t="shared" si="14"/>
        <v>0</v>
      </c>
      <c r="R92" s="9"/>
      <c r="V92" s="40">
        <f t="shared" si="18"/>
        <v>0</v>
      </c>
    </row>
    <row r="93" spans="1:22" x14ac:dyDescent="0.25">
      <c r="A93" s="80">
        <f t="shared" si="19"/>
        <v>80</v>
      </c>
      <c r="B93" s="342">
        <f t="shared" si="10"/>
        <v>0</v>
      </c>
      <c r="C93" s="343"/>
      <c r="D93" s="116"/>
      <c r="E93" s="116"/>
      <c r="F93" s="4"/>
      <c r="G93" s="50"/>
      <c r="H93" s="70"/>
      <c r="I93" s="9"/>
      <c r="J93" s="270"/>
      <c r="K93" s="40">
        <f t="shared" si="11"/>
        <v>0</v>
      </c>
      <c r="L93" s="40">
        <f t="shared" si="12"/>
        <v>0</v>
      </c>
      <c r="M93" s="375" t="str">
        <f t="shared" si="15"/>
        <v xml:space="preserve"> </v>
      </c>
      <c r="N93" s="264">
        <f t="shared" si="16"/>
        <v>0</v>
      </c>
      <c r="O93" s="105">
        <f t="shared" si="13"/>
        <v>0</v>
      </c>
      <c r="P93" s="105">
        <f t="shared" si="17"/>
        <v>0</v>
      </c>
      <c r="Q93" s="407">
        <f t="shared" si="14"/>
        <v>0</v>
      </c>
      <c r="R93" s="9"/>
      <c r="V93" s="40">
        <f t="shared" si="18"/>
        <v>0</v>
      </c>
    </row>
    <row r="94" spans="1:22" x14ac:dyDescent="0.25">
      <c r="A94" s="80">
        <f t="shared" si="19"/>
        <v>81</v>
      </c>
      <c r="B94" s="342">
        <f t="shared" si="10"/>
        <v>0</v>
      </c>
      <c r="C94" s="343"/>
      <c r="D94" s="116"/>
      <c r="E94" s="116"/>
      <c r="F94" s="4"/>
      <c r="G94" s="50"/>
      <c r="H94" s="70"/>
      <c r="I94" s="9"/>
      <c r="J94" s="270"/>
      <c r="K94" s="40">
        <f t="shared" si="11"/>
        <v>0</v>
      </c>
      <c r="L94" s="40">
        <f t="shared" si="12"/>
        <v>0</v>
      </c>
      <c r="M94" s="375" t="str">
        <f t="shared" si="15"/>
        <v xml:space="preserve"> </v>
      </c>
      <c r="N94" s="264">
        <f t="shared" si="16"/>
        <v>0</v>
      </c>
      <c r="O94" s="105">
        <f t="shared" si="13"/>
        <v>0</v>
      </c>
      <c r="P94" s="105">
        <f t="shared" si="17"/>
        <v>0</v>
      </c>
      <c r="Q94" s="407">
        <f t="shared" si="14"/>
        <v>0</v>
      </c>
      <c r="R94" s="9"/>
      <c r="V94" s="40">
        <f t="shared" si="18"/>
        <v>0</v>
      </c>
    </row>
    <row r="95" spans="1:22" x14ac:dyDescent="0.25">
      <c r="A95" s="80">
        <f t="shared" si="19"/>
        <v>82</v>
      </c>
      <c r="B95" s="342">
        <f t="shared" si="10"/>
        <v>0</v>
      </c>
      <c r="C95" s="343"/>
      <c r="D95" s="116"/>
      <c r="E95" s="116"/>
      <c r="F95" s="4"/>
      <c r="G95" s="50"/>
      <c r="H95" s="70"/>
      <c r="I95" s="9"/>
      <c r="J95" s="270"/>
      <c r="K95" s="40">
        <f t="shared" si="11"/>
        <v>0</v>
      </c>
      <c r="L95" s="40">
        <f t="shared" si="12"/>
        <v>0</v>
      </c>
      <c r="M95" s="375" t="str">
        <f t="shared" si="15"/>
        <v xml:space="preserve"> </v>
      </c>
      <c r="N95" s="264">
        <f t="shared" si="16"/>
        <v>0</v>
      </c>
      <c r="O95" s="105">
        <f t="shared" si="13"/>
        <v>0</v>
      </c>
      <c r="P95" s="105">
        <f t="shared" si="17"/>
        <v>0</v>
      </c>
      <c r="Q95" s="407">
        <f t="shared" si="14"/>
        <v>0</v>
      </c>
      <c r="R95" s="9"/>
      <c r="V95" s="40">
        <f t="shared" si="18"/>
        <v>0</v>
      </c>
    </row>
    <row r="96" spans="1:22" x14ac:dyDescent="0.25">
      <c r="A96" s="80">
        <f t="shared" si="19"/>
        <v>83</v>
      </c>
      <c r="B96" s="342">
        <f t="shared" si="10"/>
        <v>0</v>
      </c>
      <c r="C96" s="343"/>
      <c r="D96" s="116"/>
      <c r="E96" s="116"/>
      <c r="F96" s="4"/>
      <c r="G96" s="50"/>
      <c r="H96" s="70"/>
      <c r="I96" s="9"/>
      <c r="J96" s="270"/>
      <c r="K96" s="40">
        <f t="shared" si="11"/>
        <v>0</v>
      </c>
      <c r="L96" s="40">
        <f t="shared" si="12"/>
        <v>0</v>
      </c>
      <c r="M96" s="375" t="str">
        <f t="shared" si="15"/>
        <v xml:space="preserve"> </v>
      </c>
      <c r="N96" s="264">
        <f t="shared" si="16"/>
        <v>0</v>
      </c>
      <c r="O96" s="105">
        <f t="shared" si="13"/>
        <v>0</v>
      </c>
      <c r="P96" s="105">
        <f t="shared" si="17"/>
        <v>0</v>
      </c>
      <c r="Q96" s="407">
        <f t="shared" si="14"/>
        <v>0</v>
      </c>
      <c r="R96" s="9"/>
      <c r="V96" s="40">
        <f t="shared" si="18"/>
        <v>0</v>
      </c>
    </row>
    <row r="97" spans="1:22" x14ac:dyDescent="0.25">
      <c r="A97" s="80">
        <f t="shared" si="19"/>
        <v>84</v>
      </c>
      <c r="B97" s="342">
        <f t="shared" si="10"/>
        <v>0</v>
      </c>
      <c r="C97" s="343"/>
      <c r="D97" s="116"/>
      <c r="E97" s="116"/>
      <c r="F97" s="4"/>
      <c r="G97" s="50"/>
      <c r="H97" s="70"/>
      <c r="I97" s="9"/>
      <c r="J97" s="270"/>
      <c r="K97" s="40">
        <f t="shared" si="11"/>
        <v>0</v>
      </c>
      <c r="L97" s="40">
        <f t="shared" si="12"/>
        <v>0</v>
      </c>
      <c r="M97" s="375" t="str">
        <f t="shared" si="15"/>
        <v xml:space="preserve"> </v>
      </c>
      <c r="N97" s="264">
        <f t="shared" si="16"/>
        <v>0</v>
      </c>
      <c r="O97" s="105">
        <f t="shared" si="13"/>
        <v>0</v>
      </c>
      <c r="P97" s="105">
        <f t="shared" si="17"/>
        <v>0</v>
      </c>
      <c r="Q97" s="407">
        <f t="shared" si="14"/>
        <v>0</v>
      </c>
      <c r="R97" s="9"/>
      <c r="V97" s="40">
        <f t="shared" si="18"/>
        <v>0</v>
      </c>
    </row>
    <row r="98" spans="1:22" x14ac:dyDescent="0.25">
      <c r="A98" s="80">
        <f t="shared" si="19"/>
        <v>85</v>
      </c>
      <c r="B98" s="342">
        <f t="shared" si="10"/>
        <v>0</v>
      </c>
      <c r="C98" s="343"/>
      <c r="D98" s="116"/>
      <c r="E98" s="116"/>
      <c r="F98" s="4"/>
      <c r="G98" s="50"/>
      <c r="H98" s="70"/>
      <c r="I98" s="9"/>
      <c r="J98" s="270"/>
      <c r="K98" s="40">
        <f t="shared" si="11"/>
        <v>0</v>
      </c>
      <c r="L98" s="40">
        <f t="shared" si="12"/>
        <v>0</v>
      </c>
      <c r="M98" s="375" t="str">
        <f t="shared" si="15"/>
        <v xml:space="preserve"> </v>
      </c>
      <c r="N98" s="264">
        <f t="shared" si="16"/>
        <v>0</v>
      </c>
      <c r="O98" s="105">
        <f t="shared" si="13"/>
        <v>0</v>
      </c>
      <c r="P98" s="105">
        <f t="shared" si="17"/>
        <v>0</v>
      </c>
      <c r="Q98" s="407">
        <f t="shared" si="14"/>
        <v>0</v>
      </c>
      <c r="R98" s="9"/>
      <c r="V98" s="40">
        <f t="shared" si="18"/>
        <v>0</v>
      </c>
    </row>
    <row r="99" spans="1:22" x14ac:dyDescent="0.25">
      <c r="A99" s="80">
        <f t="shared" si="19"/>
        <v>86</v>
      </c>
      <c r="B99" s="342">
        <f t="shared" si="10"/>
        <v>0</v>
      </c>
      <c r="C99" s="343"/>
      <c r="D99" s="116"/>
      <c r="E99" s="116"/>
      <c r="F99" s="4"/>
      <c r="G99" s="50"/>
      <c r="H99" s="70"/>
      <c r="I99" s="9"/>
      <c r="J99" s="270"/>
      <c r="K99" s="40">
        <f t="shared" si="11"/>
        <v>0</v>
      </c>
      <c r="L99" s="40">
        <f t="shared" si="12"/>
        <v>0</v>
      </c>
      <c r="M99" s="375" t="str">
        <f t="shared" si="15"/>
        <v xml:space="preserve"> </v>
      </c>
      <c r="N99" s="264">
        <f t="shared" si="16"/>
        <v>0</v>
      </c>
      <c r="O99" s="105">
        <f t="shared" si="13"/>
        <v>0</v>
      </c>
      <c r="P99" s="105">
        <f t="shared" si="17"/>
        <v>0</v>
      </c>
      <c r="Q99" s="407">
        <f t="shared" si="14"/>
        <v>0</v>
      </c>
      <c r="R99" s="9"/>
      <c r="V99" s="40">
        <f t="shared" si="18"/>
        <v>0</v>
      </c>
    </row>
    <row r="100" spans="1:22" x14ac:dyDescent="0.25">
      <c r="A100" s="80">
        <f t="shared" si="19"/>
        <v>87</v>
      </c>
      <c r="B100" s="342">
        <f t="shared" si="10"/>
        <v>0</v>
      </c>
      <c r="C100" s="343"/>
      <c r="D100" s="116"/>
      <c r="E100" s="116"/>
      <c r="F100" s="4"/>
      <c r="G100" s="50"/>
      <c r="H100" s="70"/>
      <c r="I100" s="9"/>
      <c r="J100" s="270"/>
      <c r="K100" s="40">
        <f t="shared" si="11"/>
        <v>0</v>
      </c>
      <c r="L100" s="40">
        <f t="shared" si="12"/>
        <v>0</v>
      </c>
      <c r="M100" s="375" t="str">
        <f t="shared" si="15"/>
        <v xml:space="preserve"> </v>
      </c>
      <c r="N100" s="264">
        <f t="shared" si="16"/>
        <v>0</v>
      </c>
      <c r="O100" s="105">
        <f t="shared" si="13"/>
        <v>0</v>
      </c>
      <c r="P100" s="105">
        <f t="shared" si="17"/>
        <v>0</v>
      </c>
      <c r="Q100" s="407">
        <f t="shared" si="14"/>
        <v>0</v>
      </c>
      <c r="R100" s="9"/>
      <c r="V100" s="40">
        <f t="shared" si="18"/>
        <v>0</v>
      </c>
    </row>
    <row r="101" spans="1:22" x14ac:dyDescent="0.25">
      <c r="A101" s="80">
        <f t="shared" si="19"/>
        <v>88</v>
      </c>
      <c r="B101" s="342">
        <f t="shared" si="10"/>
        <v>0</v>
      </c>
      <c r="C101" s="343"/>
      <c r="D101" s="116"/>
      <c r="E101" s="116"/>
      <c r="F101" s="4"/>
      <c r="G101" s="50"/>
      <c r="H101" s="70"/>
      <c r="I101" s="9"/>
      <c r="J101" s="270"/>
      <c r="K101" s="40">
        <f t="shared" si="11"/>
        <v>0</v>
      </c>
      <c r="L101" s="40">
        <f t="shared" si="12"/>
        <v>0</v>
      </c>
      <c r="M101" s="375" t="str">
        <f t="shared" si="15"/>
        <v xml:space="preserve"> </v>
      </c>
      <c r="N101" s="264">
        <f t="shared" si="16"/>
        <v>0</v>
      </c>
      <c r="O101" s="105">
        <f t="shared" si="13"/>
        <v>0</v>
      </c>
      <c r="P101" s="105">
        <f t="shared" si="17"/>
        <v>0</v>
      </c>
      <c r="Q101" s="407">
        <f t="shared" si="14"/>
        <v>0</v>
      </c>
      <c r="R101" s="9"/>
      <c r="V101" s="40">
        <f t="shared" si="18"/>
        <v>0</v>
      </c>
    </row>
    <row r="102" spans="1:22" x14ac:dyDescent="0.25">
      <c r="A102" s="80">
        <f t="shared" si="19"/>
        <v>89</v>
      </c>
      <c r="B102" s="342">
        <f t="shared" si="10"/>
        <v>0</v>
      </c>
      <c r="C102" s="343"/>
      <c r="D102" s="116"/>
      <c r="E102" s="116"/>
      <c r="F102" s="4"/>
      <c r="G102" s="50"/>
      <c r="H102" s="70"/>
      <c r="I102" s="9"/>
      <c r="J102" s="270"/>
      <c r="K102" s="40">
        <f t="shared" si="11"/>
        <v>0</v>
      </c>
      <c r="L102" s="40">
        <f t="shared" si="12"/>
        <v>0</v>
      </c>
      <c r="M102" s="375" t="str">
        <f t="shared" si="15"/>
        <v xml:space="preserve"> </v>
      </c>
      <c r="N102" s="264">
        <f t="shared" si="16"/>
        <v>0</v>
      </c>
      <c r="O102" s="105">
        <f t="shared" si="13"/>
        <v>0</v>
      </c>
      <c r="P102" s="105">
        <f t="shared" si="17"/>
        <v>0</v>
      </c>
      <c r="Q102" s="407">
        <f t="shared" si="14"/>
        <v>0</v>
      </c>
      <c r="R102" s="9"/>
      <c r="V102" s="40">
        <f t="shared" si="18"/>
        <v>0</v>
      </c>
    </row>
    <row r="103" spans="1:22" x14ac:dyDescent="0.25">
      <c r="A103" s="80">
        <f t="shared" si="19"/>
        <v>90</v>
      </c>
      <c r="B103" s="342">
        <f t="shared" si="10"/>
        <v>0</v>
      </c>
      <c r="C103" s="343"/>
      <c r="D103" s="116"/>
      <c r="E103" s="116"/>
      <c r="F103" s="4"/>
      <c r="G103" s="50"/>
      <c r="H103" s="70"/>
      <c r="I103" s="9"/>
      <c r="J103" s="270"/>
      <c r="K103" s="40">
        <f t="shared" si="11"/>
        <v>0</v>
      </c>
      <c r="L103" s="40">
        <f t="shared" si="12"/>
        <v>0</v>
      </c>
      <c r="M103" s="375" t="str">
        <f t="shared" si="15"/>
        <v xml:space="preserve"> </v>
      </c>
      <c r="N103" s="264">
        <f t="shared" si="16"/>
        <v>0</v>
      </c>
      <c r="O103" s="105">
        <f t="shared" si="13"/>
        <v>0</v>
      </c>
      <c r="P103" s="105">
        <f t="shared" si="17"/>
        <v>0</v>
      </c>
      <c r="Q103" s="407">
        <f t="shared" si="14"/>
        <v>0</v>
      </c>
      <c r="R103" s="9"/>
      <c r="V103" s="40">
        <f t="shared" si="18"/>
        <v>0</v>
      </c>
    </row>
    <row r="104" spans="1:22" x14ac:dyDescent="0.25">
      <c r="A104" s="80">
        <f t="shared" si="19"/>
        <v>91</v>
      </c>
      <c r="B104" s="342">
        <f t="shared" si="10"/>
        <v>0</v>
      </c>
      <c r="C104" s="343"/>
      <c r="D104" s="116"/>
      <c r="E104" s="116"/>
      <c r="F104" s="4"/>
      <c r="G104" s="50"/>
      <c r="H104" s="70"/>
      <c r="I104" s="9"/>
      <c r="J104" s="270"/>
      <c r="K104" s="40">
        <f t="shared" si="11"/>
        <v>0</v>
      </c>
      <c r="L104" s="40">
        <f t="shared" si="12"/>
        <v>0</v>
      </c>
      <c r="M104" s="375" t="str">
        <f t="shared" si="15"/>
        <v xml:space="preserve"> </v>
      </c>
      <c r="N104" s="264">
        <f t="shared" si="16"/>
        <v>0</v>
      </c>
      <c r="O104" s="105">
        <f t="shared" si="13"/>
        <v>0</v>
      </c>
      <c r="P104" s="105">
        <f t="shared" si="17"/>
        <v>0</v>
      </c>
      <c r="Q104" s="407">
        <f t="shared" si="14"/>
        <v>0</v>
      </c>
      <c r="R104" s="9"/>
      <c r="V104" s="40">
        <f t="shared" si="18"/>
        <v>0</v>
      </c>
    </row>
    <row r="105" spans="1:22" x14ac:dyDescent="0.25">
      <c r="A105" s="80">
        <f t="shared" si="19"/>
        <v>92</v>
      </c>
      <c r="B105" s="342">
        <f t="shared" si="10"/>
        <v>0</v>
      </c>
      <c r="C105" s="343"/>
      <c r="D105" s="116"/>
      <c r="E105" s="116"/>
      <c r="F105" s="4"/>
      <c r="G105" s="50"/>
      <c r="H105" s="70"/>
      <c r="I105" s="9"/>
      <c r="J105" s="270"/>
      <c r="K105" s="40">
        <f t="shared" si="11"/>
        <v>0</v>
      </c>
      <c r="L105" s="40">
        <f t="shared" si="12"/>
        <v>0</v>
      </c>
      <c r="M105" s="375" t="str">
        <f t="shared" si="15"/>
        <v xml:space="preserve"> </v>
      </c>
      <c r="N105" s="264">
        <f t="shared" si="16"/>
        <v>0</v>
      </c>
      <c r="O105" s="105">
        <f t="shared" si="13"/>
        <v>0</v>
      </c>
      <c r="P105" s="105">
        <f t="shared" si="17"/>
        <v>0</v>
      </c>
      <c r="Q105" s="407">
        <f t="shared" si="14"/>
        <v>0</v>
      </c>
      <c r="R105" s="9"/>
      <c r="V105" s="40">
        <f t="shared" si="18"/>
        <v>0</v>
      </c>
    </row>
    <row r="106" spans="1:22" x14ac:dyDescent="0.25">
      <c r="A106" s="80">
        <f t="shared" si="19"/>
        <v>93</v>
      </c>
      <c r="B106" s="342">
        <f t="shared" si="10"/>
        <v>0</v>
      </c>
      <c r="C106" s="343"/>
      <c r="D106" s="116"/>
      <c r="E106" s="116"/>
      <c r="F106" s="4"/>
      <c r="G106" s="50"/>
      <c r="H106" s="70"/>
      <c r="I106" s="9"/>
      <c r="J106" s="270"/>
      <c r="K106" s="40">
        <f t="shared" si="11"/>
        <v>0</v>
      </c>
      <c r="L106" s="40">
        <f t="shared" si="12"/>
        <v>0</v>
      </c>
      <c r="M106" s="375" t="str">
        <f t="shared" si="15"/>
        <v xml:space="preserve"> </v>
      </c>
      <c r="N106" s="264">
        <f t="shared" si="16"/>
        <v>0</v>
      </c>
      <c r="O106" s="105">
        <f t="shared" si="13"/>
        <v>0</v>
      </c>
      <c r="P106" s="105">
        <f t="shared" si="17"/>
        <v>0</v>
      </c>
      <c r="Q106" s="407">
        <f t="shared" si="14"/>
        <v>0</v>
      </c>
      <c r="R106" s="9"/>
      <c r="V106" s="40">
        <f t="shared" si="18"/>
        <v>0</v>
      </c>
    </row>
    <row r="107" spans="1:22" x14ac:dyDescent="0.25">
      <c r="A107" s="80">
        <f t="shared" si="19"/>
        <v>94</v>
      </c>
      <c r="B107" s="342">
        <f t="shared" si="10"/>
        <v>0</v>
      </c>
      <c r="C107" s="343"/>
      <c r="D107" s="116"/>
      <c r="E107" s="116"/>
      <c r="F107" s="4"/>
      <c r="G107" s="50"/>
      <c r="H107" s="70"/>
      <c r="I107" s="9"/>
      <c r="J107" s="270"/>
      <c r="K107" s="40">
        <f t="shared" si="11"/>
        <v>0</v>
      </c>
      <c r="L107" s="40">
        <f t="shared" si="12"/>
        <v>0</v>
      </c>
      <c r="M107" s="375" t="str">
        <f t="shared" si="15"/>
        <v xml:space="preserve"> </v>
      </c>
      <c r="N107" s="264">
        <f t="shared" si="16"/>
        <v>0</v>
      </c>
      <c r="O107" s="105">
        <f t="shared" si="13"/>
        <v>0</v>
      </c>
      <c r="P107" s="105">
        <f t="shared" si="17"/>
        <v>0</v>
      </c>
      <c r="Q107" s="407">
        <f t="shared" si="14"/>
        <v>0</v>
      </c>
      <c r="R107" s="9"/>
      <c r="V107" s="40">
        <f t="shared" si="18"/>
        <v>0</v>
      </c>
    </row>
    <row r="108" spans="1:22" x14ac:dyDescent="0.25">
      <c r="A108" s="80">
        <f t="shared" si="19"/>
        <v>95</v>
      </c>
      <c r="B108" s="342">
        <f t="shared" si="10"/>
        <v>0</v>
      </c>
      <c r="C108" s="343"/>
      <c r="D108" s="116"/>
      <c r="E108" s="116"/>
      <c r="F108" s="4"/>
      <c r="G108" s="50"/>
      <c r="H108" s="70"/>
      <c r="I108" s="9"/>
      <c r="J108" s="270"/>
      <c r="K108" s="40">
        <f t="shared" si="11"/>
        <v>0</v>
      </c>
      <c r="L108" s="40">
        <f t="shared" si="12"/>
        <v>0</v>
      </c>
      <c r="M108" s="375" t="str">
        <f t="shared" si="15"/>
        <v xml:space="preserve"> </v>
      </c>
      <c r="N108" s="264">
        <f t="shared" si="16"/>
        <v>0</v>
      </c>
      <c r="O108" s="105">
        <f t="shared" si="13"/>
        <v>0</v>
      </c>
      <c r="P108" s="105">
        <f t="shared" si="17"/>
        <v>0</v>
      </c>
      <c r="Q108" s="407">
        <f t="shared" si="14"/>
        <v>0</v>
      </c>
      <c r="R108" s="9"/>
      <c r="V108" s="40">
        <f t="shared" si="18"/>
        <v>0</v>
      </c>
    </row>
    <row r="109" spans="1:22" x14ac:dyDescent="0.25">
      <c r="A109" s="80">
        <f t="shared" si="19"/>
        <v>96</v>
      </c>
      <c r="B109" s="342">
        <f t="shared" si="10"/>
        <v>0</v>
      </c>
      <c r="C109" s="343"/>
      <c r="D109" s="116"/>
      <c r="E109" s="116"/>
      <c r="F109" s="4"/>
      <c r="G109" s="50"/>
      <c r="H109" s="70"/>
      <c r="I109" s="9"/>
      <c r="J109" s="270"/>
      <c r="K109" s="40">
        <f t="shared" si="11"/>
        <v>0</v>
      </c>
      <c r="L109" s="40">
        <f t="shared" si="12"/>
        <v>0</v>
      </c>
      <c r="M109" s="375" t="str">
        <f t="shared" si="15"/>
        <v xml:space="preserve"> </v>
      </c>
      <c r="N109" s="264">
        <f t="shared" si="16"/>
        <v>0</v>
      </c>
      <c r="O109" s="105">
        <f t="shared" si="13"/>
        <v>0</v>
      </c>
      <c r="P109" s="105">
        <f t="shared" si="17"/>
        <v>0</v>
      </c>
      <c r="Q109" s="407">
        <f t="shared" si="14"/>
        <v>0</v>
      </c>
      <c r="R109" s="9"/>
      <c r="V109" s="40">
        <f t="shared" si="18"/>
        <v>0</v>
      </c>
    </row>
    <row r="110" spans="1:22" x14ac:dyDescent="0.25">
      <c r="A110" s="80">
        <f t="shared" si="19"/>
        <v>97</v>
      </c>
      <c r="B110" s="342">
        <f t="shared" si="10"/>
        <v>0</v>
      </c>
      <c r="C110" s="343"/>
      <c r="D110" s="116"/>
      <c r="E110" s="116"/>
      <c r="F110" s="4"/>
      <c r="G110" s="50"/>
      <c r="H110" s="70"/>
      <c r="I110" s="9"/>
      <c r="J110" s="270"/>
      <c r="K110" s="40">
        <f t="shared" si="11"/>
        <v>0</v>
      </c>
      <c r="L110" s="40">
        <f t="shared" si="12"/>
        <v>0</v>
      </c>
      <c r="M110" s="375" t="str">
        <f t="shared" si="15"/>
        <v xml:space="preserve"> </v>
      </c>
      <c r="N110" s="264">
        <f t="shared" si="16"/>
        <v>0</v>
      </c>
      <c r="O110" s="105">
        <f t="shared" si="13"/>
        <v>0</v>
      </c>
      <c r="P110" s="105">
        <f t="shared" si="17"/>
        <v>0</v>
      </c>
      <c r="Q110" s="407">
        <f t="shared" si="14"/>
        <v>0</v>
      </c>
      <c r="R110" s="9"/>
      <c r="V110" s="40">
        <f t="shared" si="18"/>
        <v>0</v>
      </c>
    </row>
    <row r="111" spans="1:22" x14ac:dyDescent="0.25">
      <c r="A111" s="80">
        <f t="shared" si="19"/>
        <v>98</v>
      </c>
      <c r="B111" s="342">
        <f t="shared" si="10"/>
        <v>0</v>
      </c>
      <c r="C111" s="343"/>
      <c r="D111" s="116"/>
      <c r="E111" s="116"/>
      <c r="F111" s="4"/>
      <c r="G111" s="50"/>
      <c r="H111" s="70"/>
      <c r="I111" s="9"/>
      <c r="J111" s="270"/>
      <c r="K111" s="40">
        <f t="shared" si="11"/>
        <v>0</v>
      </c>
      <c r="L111" s="40">
        <f t="shared" si="12"/>
        <v>0</v>
      </c>
      <c r="M111" s="375" t="str">
        <f t="shared" si="15"/>
        <v xml:space="preserve"> </v>
      </c>
      <c r="N111" s="264">
        <f t="shared" si="16"/>
        <v>0</v>
      </c>
      <c r="O111" s="105">
        <f t="shared" si="13"/>
        <v>0</v>
      </c>
      <c r="P111" s="105">
        <f t="shared" si="17"/>
        <v>0</v>
      </c>
      <c r="Q111" s="407">
        <f t="shared" si="14"/>
        <v>0</v>
      </c>
      <c r="R111" s="9"/>
      <c r="V111" s="40">
        <f t="shared" si="18"/>
        <v>0</v>
      </c>
    </row>
    <row r="112" spans="1:22" x14ac:dyDescent="0.25">
      <c r="A112" s="80">
        <f t="shared" si="19"/>
        <v>99</v>
      </c>
      <c r="B112" s="342">
        <f t="shared" si="10"/>
        <v>0</v>
      </c>
      <c r="C112" s="343"/>
      <c r="D112" s="116"/>
      <c r="E112" s="116"/>
      <c r="F112" s="4"/>
      <c r="G112" s="50"/>
      <c r="H112" s="70"/>
      <c r="I112" s="9"/>
      <c r="J112" s="270"/>
      <c r="K112" s="40">
        <f t="shared" si="11"/>
        <v>0</v>
      </c>
      <c r="L112" s="40">
        <f t="shared" si="12"/>
        <v>0</v>
      </c>
      <c r="M112" s="375" t="str">
        <f t="shared" si="15"/>
        <v xml:space="preserve"> </v>
      </c>
      <c r="N112" s="264">
        <f t="shared" si="16"/>
        <v>0</v>
      </c>
      <c r="O112" s="105">
        <f t="shared" si="13"/>
        <v>0</v>
      </c>
      <c r="P112" s="105">
        <f t="shared" si="17"/>
        <v>0</v>
      </c>
      <c r="Q112" s="407">
        <f t="shared" si="14"/>
        <v>0</v>
      </c>
      <c r="R112" s="9"/>
      <c r="V112" s="40">
        <f t="shared" si="18"/>
        <v>0</v>
      </c>
    </row>
    <row r="113" spans="1:22" x14ac:dyDescent="0.25">
      <c r="A113" s="80">
        <f t="shared" si="19"/>
        <v>100</v>
      </c>
      <c r="B113" s="342">
        <f t="shared" si="10"/>
        <v>0</v>
      </c>
      <c r="C113" s="343"/>
      <c r="D113" s="116"/>
      <c r="E113" s="116"/>
      <c r="F113" s="4"/>
      <c r="G113" s="50"/>
      <c r="H113" s="70"/>
      <c r="I113" s="9"/>
      <c r="J113" s="270"/>
      <c r="K113" s="40">
        <f t="shared" si="11"/>
        <v>0</v>
      </c>
      <c r="L113" s="40">
        <f t="shared" si="12"/>
        <v>0</v>
      </c>
      <c r="M113" s="375" t="str">
        <f t="shared" si="15"/>
        <v xml:space="preserve"> </v>
      </c>
      <c r="N113" s="264">
        <f t="shared" si="16"/>
        <v>0</v>
      </c>
      <c r="O113" s="105">
        <f t="shared" si="13"/>
        <v>0</v>
      </c>
      <c r="P113" s="105">
        <f t="shared" si="17"/>
        <v>0</v>
      </c>
      <c r="Q113" s="407">
        <f t="shared" si="14"/>
        <v>0</v>
      </c>
      <c r="R113" s="9"/>
      <c r="V113" s="40">
        <f t="shared" si="18"/>
        <v>0</v>
      </c>
    </row>
    <row r="114" spans="1:22" x14ac:dyDescent="0.25">
      <c r="A114" s="80">
        <f t="shared" si="19"/>
        <v>101</v>
      </c>
      <c r="B114" s="342">
        <f t="shared" si="10"/>
        <v>0</v>
      </c>
      <c r="C114" s="343"/>
      <c r="D114" s="116"/>
      <c r="E114" s="116"/>
      <c r="F114" s="4"/>
      <c r="G114" s="50"/>
      <c r="H114" s="70"/>
      <c r="I114" s="9"/>
      <c r="J114" s="270"/>
      <c r="K114" s="40">
        <f t="shared" si="11"/>
        <v>0</v>
      </c>
      <c r="L114" s="40">
        <f t="shared" si="12"/>
        <v>0</v>
      </c>
      <c r="M114" s="375" t="str">
        <f t="shared" si="15"/>
        <v xml:space="preserve"> </v>
      </c>
      <c r="N114" s="264">
        <f t="shared" si="16"/>
        <v>0</v>
      </c>
      <c r="O114" s="105">
        <f t="shared" si="13"/>
        <v>0</v>
      </c>
      <c r="P114" s="105">
        <f t="shared" si="17"/>
        <v>0</v>
      </c>
      <c r="Q114" s="407">
        <f t="shared" si="14"/>
        <v>0</v>
      </c>
      <c r="R114" s="9"/>
      <c r="V114" s="40">
        <f t="shared" si="18"/>
        <v>0</v>
      </c>
    </row>
    <row r="115" spans="1:22" x14ac:dyDescent="0.25">
      <c r="A115" s="80">
        <f t="shared" si="19"/>
        <v>102</v>
      </c>
      <c r="B115" s="342">
        <f t="shared" si="10"/>
        <v>0</v>
      </c>
      <c r="C115" s="343"/>
      <c r="D115" s="116"/>
      <c r="E115" s="116"/>
      <c r="F115" s="4"/>
      <c r="G115" s="50"/>
      <c r="H115" s="70"/>
      <c r="I115" s="9"/>
      <c r="J115" s="270"/>
      <c r="K115" s="40">
        <f t="shared" si="11"/>
        <v>0</v>
      </c>
      <c r="L115" s="40">
        <f t="shared" si="12"/>
        <v>0</v>
      </c>
      <c r="M115" s="375" t="str">
        <f t="shared" si="15"/>
        <v xml:space="preserve"> </v>
      </c>
      <c r="N115" s="264">
        <f t="shared" si="16"/>
        <v>0</v>
      </c>
      <c r="O115" s="105">
        <f t="shared" si="13"/>
        <v>0</v>
      </c>
      <c r="P115" s="105">
        <f t="shared" si="17"/>
        <v>0</v>
      </c>
      <c r="Q115" s="407">
        <f t="shared" si="14"/>
        <v>0</v>
      </c>
      <c r="R115" s="9"/>
      <c r="V115" s="40">
        <f t="shared" si="18"/>
        <v>0</v>
      </c>
    </row>
    <row r="116" spans="1:22" x14ac:dyDescent="0.25">
      <c r="A116" s="80">
        <f t="shared" si="19"/>
        <v>103</v>
      </c>
      <c r="B116" s="342">
        <f t="shared" si="10"/>
        <v>0</v>
      </c>
      <c r="C116" s="343"/>
      <c r="D116" s="116"/>
      <c r="E116" s="116"/>
      <c r="F116" s="4"/>
      <c r="G116" s="50"/>
      <c r="H116" s="70"/>
      <c r="I116" s="9"/>
      <c r="J116" s="270"/>
      <c r="K116" s="40">
        <f t="shared" si="11"/>
        <v>0</v>
      </c>
      <c r="L116" s="40">
        <f t="shared" si="12"/>
        <v>0</v>
      </c>
      <c r="M116" s="375" t="str">
        <f t="shared" si="15"/>
        <v xml:space="preserve"> </v>
      </c>
      <c r="N116" s="264">
        <f t="shared" si="16"/>
        <v>0</v>
      </c>
      <c r="O116" s="105">
        <f t="shared" si="13"/>
        <v>0</v>
      </c>
      <c r="P116" s="105">
        <f t="shared" si="17"/>
        <v>0</v>
      </c>
      <c r="Q116" s="407">
        <f t="shared" si="14"/>
        <v>0</v>
      </c>
      <c r="R116" s="9"/>
      <c r="V116" s="40">
        <f t="shared" si="18"/>
        <v>0</v>
      </c>
    </row>
    <row r="117" spans="1:22" x14ac:dyDescent="0.25">
      <c r="A117" s="80">
        <f t="shared" si="19"/>
        <v>104</v>
      </c>
      <c r="B117" s="342">
        <f t="shared" si="10"/>
        <v>0</v>
      </c>
      <c r="C117" s="343"/>
      <c r="D117" s="116"/>
      <c r="E117" s="116"/>
      <c r="F117" s="4"/>
      <c r="G117" s="50"/>
      <c r="H117" s="70"/>
      <c r="I117" s="9"/>
      <c r="J117" s="270"/>
      <c r="K117" s="40">
        <f t="shared" si="11"/>
        <v>0</v>
      </c>
      <c r="L117" s="40">
        <f t="shared" si="12"/>
        <v>0</v>
      </c>
      <c r="M117" s="375" t="str">
        <f t="shared" si="15"/>
        <v xml:space="preserve"> </v>
      </c>
      <c r="N117" s="264">
        <f t="shared" si="16"/>
        <v>0</v>
      </c>
      <c r="O117" s="105">
        <f t="shared" si="13"/>
        <v>0</v>
      </c>
      <c r="P117" s="105">
        <f t="shared" si="17"/>
        <v>0</v>
      </c>
      <c r="Q117" s="407">
        <f t="shared" si="14"/>
        <v>0</v>
      </c>
      <c r="R117" s="9"/>
      <c r="V117" s="40">
        <f t="shared" si="18"/>
        <v>0</v>
      </c>
    </row>
    <row r="118" spans="1:22" x14ac:dyDescent="0.25">
      <c r="A118" s="80">
        <f t="shared" si="19"/>
        <v>105</v>
      </c>
      <c r="B118" s="342">
        <f t="shared" si="10"/>
        <v>0</v>
      </c>
      <c r="C118" s="343"/>
      <c r="D118" s="116"/>
      <c r="E118" s="116"/>
      <c r="F118" s="4"/>
      <c r="G118" s="50"/>
      <c r="H118" s="70"/>
      <c r="I118" s="9"/>
      <c r="J118" s="270"/>
      <c r="K118" s="40">
        <f t="shared" si="11"/>
        <v>0</v>
      </c>
      <c r="L118" s="40">
        <f t="shared" si="12"/>
        <v>0</v>
      </c>
      <c r="M118" s="375" t="str">
        <f t="shared" si="15"/>
        <v xml:space="preserve"> </v>
      </c>
      <c r="N118" s="264">
        <f t="shared" si="16"/>
        <v>0</v>
      </c>
      <c r="O118" s="105">
        <f t="shared" si="13"/>
        <v>0</v>
      </c>
      <c r="P118" s="105">
        <f t="shared" si="17"/>
        <v>0</v>
      </c>
      <c r="Q118" s="407">
        <f t="shared" si="14"/>
        <v>0</v>
      </c>
      <c r="R118" s="9"/>
      <c r="V118" s="40">
        <f t="shared" si="18"/>
        <v>0</v>
      </c>
    </row>
    <row r="119" spans="1:22" x14ac:dyDescent="0.25">
      <c r="A119" s="80">
        <f t="shared" si="19"/>
        <v>106</v>
      </c>
      <c r="B119" s="342">
        <f t="shared" si="10"/>
        <v>0</v>
      </c>
      <c r="C119" s="343"/>
      <c r="D119" s="116"/>
      <c r="E119" s="116"/>
      <c r="F119" s="4"/>
      <c r="G119" s="50"/>
      <c r="H119" s="70"/>
      <c r="I119" s="9"/>
      <c r="J119" s="270"/>
      <c r="K119" s="40">
        <f t="shared" si="11"/>
        <v>0</v>
      </c>
      <c r="L119" s="40">
        <f t="shared" si="12"/>
        <v>0</v>
      </c>
      <c r="M119" s="375" t="str">
        <f t="shared" si="15"/>
        <v xml:space="preserve"> </v>
      </c>
      <c r="N119" s="264">
        <f t="shared" si="16"/>
        <v>0</v>
      </c>
      <c r="O119" s="105">
        <f t="shared" si="13"/>
        <v>0</v>
      </c>
      <c r="P119" s="105">
        <f t="shared" si="17"/>
        <v>0</v>
      </c>
      <c r="Q119" s="407">
        <f t="shared" si="14"/>
        <v>0</v>
      </c>
      <c r="R119" s="9"/>
      <c r="V119" s="40">
        <f t="shared" si="18"/>
        <v>0</v>
      </c>
    </row>
    <row r="120" spans="1:22" x14ac:dyDescent="0.25">
      <c r="A120" s="80">
        <f t="shared" si="19"/>
        <v>107</v>
      </c>
      <c r="B120" s="342">
        <f t="shared" si="10"/>
        <v>0</v>
      </c>
      <c r="C120" s="343"/>
      <c r="D120" s="116"/>
      <c r="E120" s="116"/>
      <c r="F120" s="4"/>
      <c r="G120" s="50"/>
      <c r="H120" s="70"/>
      <c r="I120" s="9"/>
      <c r="J120" s="270"/>
      <c r="K120" s="40">
        <f t="shared" si="11"/>
        <v>0</v>
      </c>
      <c r="L120" s="40">
        <f t="shared" si="12"/>
        <v>0</v>
      </c>
      <c r="M120" s="375" t="str">
        <f t="shared" si="15"/>
        <v xml:space="preserve"> </v>
      </c>
      <c r="N120" s="264">
        <f t="shared" si="16"/>
        <v>0</v>
      </c>
      <c r="O120" s="105">
        <f t="shared" si="13"/>
        <v>0</v>
      </c>
      <c r="P120" s="105">
        <f t="shared" si="17"/>
        <v>0</v>
      </c>
      <c r="Q120" s="407">
        <f t="shared" si="14"/>
        <v>0</v>
      </c>
      <c r="R120" s="9"/>
      <c r="V120" s="40">
        <f t="shared" si="18"/>
        <v>0</v>
      </c>
    </row>
    <row r="121" spans="1:22" x14ac:dyDescent="0.25">
      <c r="A121" s="80">
        <f t="shared" si="19"/>
        <v>108</v>
      </c>
      <c r="B121" s="342">
        <f t="shared" si="10"/>
        <v>0</v>
      </c>
      <c r="C121" s="343"/>
      <c r="D121" s="116"/>
      <c r="E121" s="116"/>
      <c r="F121" s="4"/>
      <c r="G121" s="50"/>
      <c r="H121" s="70"/>
      <c r="I121" s="9"/>
      <c r="J121" s="270"/>
      <c r="K121" s="40">
        <f t="shared" si="11"/>
        <v>0</v>
      </c>
      <c r="L121" s="40">
        <f t="shared" si="12"/>
        <v>0</v>
      </c>
      <c r="M121" s="375" t="str">
        <f t="shared" si="15"/>
        <v xml:space="preserve"> </v>
      </c>
      <c r="N121" s="264">
        <f t="shared" si="16"/>
        <v>0</v>
      </c>
      <c r="O121" s="105">
        <f t="shared" si="13"/>
        <v>0</v>
      </c>
      <c r="P121" s="105">
        <f t="shared" si="17"/>
        <v>0</v>
      </c>
      <c r="Q121" s="407">
        <f t="shared" si="14"/>
        <v>0</v>
      </c>
      <c r="R121" s="9"/>
      <c r="V121" s="40">
        <f t="shared" si="18"/>
        <v>0</v>
      </c>
    </row>
    <row r="122" spans="1:22" x14ac:dyDescent="0.25">
      <c r="A122" s="80">
        <f t="shared" si="19"/>
        <v>109</v>
      </c>
      <c r="B122" s="342">
        <f t="shared" si="10"/>
        <v>0</v>
      </c>
      <c r="C122" s="343"/>
      <c r="D122" s="116"/>
      <c r="E122" s="116"/>
      <c r="F122" s="4"/>
      <c r="G122" s="50"/>
      <c r="H122" s="70"/>
      <c r="I122" s="9"/>
      <c r="J122" s="270"/>
      <c r="K122" s="40">
        <f t="shared" si="11"/>
        <v>0</v>
      </c>
      <c r="L122" s="40">
        <f t="shared" si="12"/>
        <v>0</v>
      </c>
      <c r="M122" s="375" t="str">
        <f t="shared" si="15"/>
        <v xml:space="preserve"> </v>
      </c>
      <c r="N122" s="264">
        <f t="shared" si="16"/>
        <v>0</v>
      </c>
      <c r="O122" s="105">
        <f t="shared" si="13"/>
        <v>0</v>
      </c>
      <c r="P122" s="105">
        <f t="shared" si="17"/>
        <v>0</v>
      </c>
      <c r="Q122" s="407">
        <f t="shared" si="14"/>
        <v>0</v>
      </c>
      <c r="R122" s="9"/>
      <c r="V122" s="40">
        <f t="shared" si="18"/>
        <v>0</v>
      </c>
    </row>
    <row r="123" spans="1:22" x14ac:dyDescent="0.25">
      <c r="A123" s="80">
        <f t="shared" si="19"/>
        <v>110</v>
      </c>
      <c r="B123" s="342">
        <f t="shared" si="10"/>
        <v>0</v>
      </c>
      <c r="C123" s="343"/>
      <c r="D123" s="116"/>
      <c r="E123" s="116"/>
      <c r="F123" s="4"/>
      <c r="G123" s="50"/>
      <c r="H123" s="70"/>
      <c r="I123" s="9"/>
      <c r="J123" s="270"/>
      <c r="K123" s="40">
        <f t="shared" si="11"/>
        <v>0</v>
      </c>
      <c r="L123" s="40">
        <f t="shared" si="12"/>
        <v>0</v>
      </c>
      <c r="M123" s="375" t="str">
        <f t="shared" si="15"/>
        <v xml:space="preserve"> </v>
      </c>
      <c r="N123" s="264">
        <f t="shared" si="16"/>
        <v>0</v>
      </c>
      <c r="O123" s="105">
        <f t="shared" si="13"/>
        <v>0</v>
      </c>
      <c r="P123" s="105">
        <f t="shared" si="17"/>
        <v>0</v>
      </c>
      <c r="Q123" s="407">
        <f t="shared" si="14"/>
        <v>0</v>
      </c>
      <c r="R123" s="9"/>
      <c r="V123" s="40">
        <f t="shared" si="18"/>
        <v>0</v>
      </c>
    </row>
    <row r="124" spans="1:22" x14ac:dyDescent="0.25">
      <c r="A124" s="80">
        <f t="shared" si="19"/>
        <v>111</v>
      </c>
      <c r="B124" s="342">
        <f t="shared" si="10"/>
        <v>0</v>
      </c>
      <c r="C124" s="343"/>
      <c r="D124" s="116"/>
      <c r="E124" s="116"/>
      <c r="F124" s="4"/>
      <c r="G124" s="50"/>
      <c r="H124" s="70"/>
      <c r="I124" s="9"/>
      <c r="J124" s="270"/>
      <c r="K124" s="40">
        <f t="shared" si="11"/>
        <v>0</v>
      </c>
      <c r="L124" s="40">
        <f t="shared" si="12"/>
        <v>0</v>
      </c>
      <c r="M124" s="375" t="str">
        <f t="shared" si="15"/>
        <v xml:space="preserve"> </v>
      </c>
      <c r="N124" s="264">
        <f t="shared" si="16"/>
        <v>0</v>
      </c>
      <c r="O124" s="105">
        <f t="shared" si="13"/>
        <v>0</v>
      </c>
      <c r="P124" s="105">
        <f t="shared" si="17"/>
        <v>0</v>
      </c>
      <c r="Q124" s="407">
        <f t="shared" si="14"/>
        <v>0</v>
      </c>
      <c r="R124" s="9"/>
      <c r="V124" s="40">
        <f t="shared" si="18"/>
        <v>0</v>
      </c>
    </row>
    <row r="125" spans="1:22" x14ac:dyDescent="0.25">
      <c r="A125" s="80">
        <f t="shared" si="19"/>
        <v>112</v>
      </c>
      <c r="B125" s="342">
        <f t="shared" si="10"/>
        <v>0</v>
      </c>
      <c r="C125" s="343"/>
      <c r="D125" s="116"/>
      <c r="E125" s="116"/>
      <c r="F125" s="4"/>
      <c r="G125" s="50"/>
      <c r="H125" s="70"/>
      <c r="I125" s="9"/>
      <c r="J125" s="270"/>
      <c r="K125" s="40">
        <f t="shared" si="11"/>
        <v>0</v>
      </c>
      <c r="L125" s="40">
        <f t="shared" si="12"/>
        <v>0</v>
      </c>
      <c r="M125" s="375" t="str">
        <f t="shared" si="15"/>
        <v xml:space="preserve"> </v>
      </c>
      <c r="N125" s="264">
        <f t="shared" si="16"/>
        <v>0</v>
      </c>
      <c r="O125" s="105">
        <f t="shared" si="13"/>
        <v>0</v>
      </c>
      <c r="P125" s="105">
        <f t="shared" si="17"/>
        <v>0</v>
      </c>
      <c r="Q125" s="407">
        <f t="shared" si="14"/>
        <v>0</v>
      </c>
      <c r="R125" s="9"/>
      <c r="V125" s="40">
        <f t="shared" si="18"/>
        <v>0</v>
      </c>
    </row>
    <row r="126" spans="1:22" x14ac:dyDescent="0.25">
      <c r="A126" s="80">
        <f t="shared" si="19"/>
        <v>113</v>
      </c>
      <c r="B126" s="342">
        <f t="shared" si="10"/>
        <v>0</v>
      </c>
      <c r="C126" s="343"/>
      <c r="D126" s="116"/>
      <c r="E126" s="116"/>
      <c r="F126" s="4"/>
      <c r="G126" s="50"/>
      <c r="H126" s="70"/>
      <c r="I126" s="9"/>
      <c r="J126" s="270"/>
      <c r="K126" s="40">
        <f t="shared" si="11"/>
        <v>0</v>
      </c>
      <c r="L126" s="40">
        <f t="shared" si="12"/>
        <v>0</v>
      </c>
      <c r="M126" s="375" t="str">
        <f t="shared" si="15"/>
        <v xml:space="preserve"> </v>
      </c>
      <c r="N126" s="264">
        <f t="shared" si="16"/>
        <v>0</v>
      </c>
      <c r="O126" s="105">
        <f t="shared" si="13"/>
        <v>0</v>
      </c>
      <c r="P126" s="105">
        <f t="shared" si="17"/>
        <v>0</v>
      </c>
      <c r="Q126" s="407">
        <f t="shared" si="14"/>
        <v>0</v>
      </c>
      <c r="R126" s="9"/>
      <c r="V126" s="40">
        <f t="shared" si="18"/>
        <v>0</v>
      </c>
    </row>
    <row r="127" spans="1:22" x14ac:dyDescent="0.25">
      <c r="A127" s="80">
        <f t="shared" si="19"/>
        <v>114</v>
      </c>
      <c r="B127" s="342">
        <f t="shared" si="10"/>
        <v>0</v>
      </c>
      <c r="C127" s="343"/>
      <c r="D127" s="116"/>
      <c r="E127" s="116"/>
      <c r="F127" s="4"/>
      <c r="G127" s="50"/>
      <c r="H127" s="70"/>
      <c r="I127" s="9"/>
      <c r="J127" s="270"/>
      <c r="K127" s="40">
        <f t="shared" si="11"/>
        <v>0</v>
      </c>
      <c r="L127" s="40">
        <f t="shared" si="12"/>
        <v>0</v>
      </c>
      <c r="M127" s="375" t="str">
        <f t="shared" si="15"/>
        <v xml:space="preserve"> </v>
      </c>
      <c r="N127" s="264">
        <f t="shared" si="16"/>
        <v>0</v>
      </c>
      <c r="O127" s="105">
        <f t="shared" si="13"/>
        <v>0</v>
      </c>
      <c r="P127" s="105">
        <f t="shared" si="17"/>
        <v>0</v>
      </c>
      <c r="Q127" s="407">
        <f t="shared" si="14"/>
        <v>0</v>
      </c>
      <c r="R127" s="9"/>
      <c r="V127" s="40">
        <f t="shared" si="18"/>
        <v>0</v>
      </c>
    </row>
    <row r="128" spans="1:22" x14ac:dyDescent="0.25">
      <c r="A128" s="80">
        <f t="shared" si="19"/>
        <v>115</v>
      </c>
      <c r="B128" s="342">
        <f t="shared" si="10"/>
        <v>0</v>
      </c>
      <c r="C128" s="343"/>
      <c r="D128" s="116"/>
      <c r="E128" s="116"/>
      <c r="F128" s="4"/>
      <c r="G128" s="50"/>
      <c r="H128" s="70"/>
      <c r="I128" s="9"/>
      <c r="J128" s="270"/>
      <c r="K128" s="40">
        <f t="shared" si="11"/>
        <v>0</v>
      </c>
      <c r="L128" s="40">
        <f t="shared" si="12"/>
        <v>0</v>
      </c>
      <c r="M128" s="375" t="str">
        <f t="shared" si="15"/>
        <v xml:space="preserve"> </v>
      </c>
      <c r="N128" s="264">
        <f t="shared" si="16"/>
        <v>0</v>
      </c>
      <c r="O128" s="105">
        <f t="shared" si="13"/>
        <v>0</v>
      </c>
      <c r="P128" s="105">
        <f t="shared" si="17"/>
        <v>0</v>
      </c>
      <c r="Q128" s="407">
        <f t="shared" si="14"/>
        <v>0</v>
      </c>
      <c r="R128" s="9"/>
      <c r="V128" s="40">
        <f t="shared" si="18"/>
        <v>0</v>
      </c>
    </row>
    <row r="129" spans="1:22" x14ac:dyDescent="0.25">
      <c r="A129" s="80">
        <f t="shared" si="19"/>
        <v>116</v>
      </c>
      <c r="B129" s="342">
        <f t="shared" si="10"/>
        <v>0</v>
      </c>
      <c r="C129" s="343"/>
      <c r="D129" s="116"/>
      <c r="E129" s="116"/>
      <c r="F129" s="4"/>
      <c r="G129" s="50"/>
      <c r="H129" s="70"/>
      <c r="I129" s="9"/>
      <c r="J129" s="270"/>
      <c r="K129" s="40">
        <f t="shared" si="11"/>
        <v>0</v>
      </c>
      <c r="L129" s="40">
        <f t="shared" si="12"/>
        <v>0</v>
      </c>
      <c r="M129" s="375" t="str">
        <f t="shared" si="15"/>
        <v xml:space="preserve"> </v>
      </c>
      <c r="N129" s="264">
        <f t="shared" si="16"/>
        <v>0</v>
      </c>
      <c r="O129" s="105">
        <f t="shared" si="13"/>
        <v>0</v>
      </c>
      <c r="P129" s="105">
        <f t="shared" si="17"/>
        <v>0</v>
      </c>
      <c r="Q129" s="407">
        <f t="shared" si="14"/>
        <v>0</v>
      </c>
      <c r="R129" s="9"/>
      <c r="V129" s="40">
        <f t="shared" si="18"/>
        <v>0</v>
      </c>
    </row>
    <row r="130" spans="1:22" x14ac:dyDescent="0.25">
      <c r="A130" s="80">
        <f t="shared" si="19"/>
        <v>117</v>
      </c>
      <c r="B130" s="342">
        <f t="shared" si="10"/>
        <v>0</v>
      </c>
      <c r="C130" s="343"/>
      <c r="D130" s="116"/>
      <c r="E130" s="116"/>
      <c r="F130" s="4"/>
      <c r="G130" s="50"/>
      <c r="H130" s="70"/>
      <c r="I130" s="9"/>
      <c r="J130" s="270"/>
      <c r="K130" s="40">
        <f t="shared" si="11"/>
        <v>0</v>
      </c>
      <c r="L130" s="40">
        <f t="shared" si="12"/>
        <v>0</v>
      </c>
      <c r="M130" s="375" t="str">
        <f t="shared" si="15"/>
        <v xml:space="preserve"> </v>
      </c>
      <c r="N130" s="264">
        <f t="shared" si="16"/>
        <v>0</v>
      </c>
      <c r="O130" s="105">
        <f t="shared" si="13"/>
        <v>0</v>
      </c>
      <c r="P130" s="105">
        <f t="shared" si="17"/>
        <v>0</v>
      </c>
      <c r="Q130" s="407">
        <f t="shared" si="14"/>
        <v>0</v>
      </c>
      <c r="R130" s="9"/>
      <c r="V130" s="40">
        <f t="shared" si="18"/>
        <v>0</v>
      </c>
    </row>
    <row r="131" spans="1:22" x14ac:dyDescent="0.25">
      <c r="A131" s="80">
        <f t="shared" si="19"/>
        <v>118</v>
      </c>
      <c r="B131" s="342">
        <f t="shared" si="10"/>
        <v>0</v>
      </c>
      <c r="C131" s="343"/>
      <c r="D131" s="116"/>
      <c r="E131" s="116"/>
      <c r="F131" s="4"/>
      <c r="G131" s="50"/>
      <c r="H131" s="70"/>
      <c r="I131" s="9"/>
      <c r="J131" s="270"/>
      <c r="K131" s="40">
        <f t="shared" si="11"/>
        <v>0</v>
      </c>
      <c r="L131" s="40">
        <f t="shared" si="12"/>
        <v>0</v>
      </c>
      <c r="M131" s="375" t="str">
        <f t="shared" si="15"/>
        <v xml:space="preserve"> </v>
      </c>
      <c r="N131" s="264">
        <f t="shared" si="16"/>
        <v>0</v>
      </c>
      <c r="O131" s="105">
        <f t="shared" si="13"/>
        <v>0</v>
      </c>
      <c r="P131" s="105">
        <f t="shared" si="17"/>
        <v>0</v>
      </c>
      <c r="Q131" s="407">
        <f t="shared" si="14"/>
        <v>0</v>
      </c>
      <c r="R131" s="9"/>
      <c r="V131" s="40">
        <f t="shared" si="18"/>
        <v>0</v>
      </c>
    </row>
    <row r="132" spans="1:22" x14ac:dyDescent="0.25">
      <c r="A132" s="80">
        <f t="shared" si="19"/>
        <v>119</v>
      </c>
      <c r="B132" s="342">
        <f t="shared" si="10"/>
        <v>0</v>
      </c>
      <c r="C132" s="343"/>
      <c r="D132" s="116"/>
      <c r="E132" s="116"/>
      <c r="F132" s="4"/>
      <c r="G132" s="50"/>
      <c r="H132" s="70"/>
      <c r="I132" s="9"/>
      <c r="J132" s="270"/>
      <c r="K132" s="40">
        <f t="shared" si="11"/>
        <v>0</v>
      </c>
      <c r="L132" s="40">
        <f t="shared" si="12"/>
        <v>0</v>
      </c>
      <c r="M132" s="375" t="str">
        <f t="shared" si="15"/>
        <v xml:space="preserve"> </v>
      </c>
      <c r="N132" s="264">
        <f t="shared" si="16"/>
        <v>0</v>
      </c>
      <c r="O132" s="105">
        <f t="shared" si="13"/>
        <v>0</v>
      </c>
      <c r="P132" s="105">
        <f t="shared" si="17"/>
        <v>0</v>
      </c>
      <c r="Q132" s="407">
        <f t="shared" si="14"/>
        <v>0</v>
      </c>
      <c r="R132" s="9"/>
      <c r="V132" s="40">
        <f t="shared" si="18"/>
        <v>0</v>
      </c>
    </row>
    <row r="133" spans="1:22" x14ac:dyDescent="0.25">
      <c r="A133" s="80">
        <f t="shared" si="19"/>
        <v>120</v>
      </c>
      <c r="B133" s="342">
        <f t="shared" si="10"/>
        <v>0</v>
      </c>
      <c r="C133" s="343"/>
      <c r="D133" s="116"/>
      <c r="E133" s="116"/>
      <c r="F133" s="4"/>
      <c r="G133" s="50"/>
      <c r="H133" s="70"/>
      <c r="I133" s="9"/>
      <c r="J133" s="270"/>
      <c r="K133" s="40">
        <f t="shared" si="11"/>
        <v>0</v>
      </c>
      <c r="L133" s="40">
        <f t="shared" si="12"/>
        <v>0</v>
      </c>
      <c r="M133" s="375" t="str">
        <f t="shared" si="15"/>
        <v xml:space="preserve"> </v>
      </c>
      <c r="N133" s="264">
        <f t="shared" si="16"/>
        <v>0</v>
      </c>
      <c r="O133" s="105">
        <f t="shared" si="13"/>
        <v>0</v>
      </c>
      <c r="P133" s="105">
        <f t="shared" si="17"/>
        <v>0</v>
      </c>
      <c r="Q133" s="407">
        <f t="shared" si="14"/>
        <v>0</v>
      </c>
      <c r="R133" s="9"/>
      <c r="V133" s="40">
        <f t="shared" si="18"/>
        <v>0</v>
      </c>
    </row>
    <row r="134" spans="1:22" x14ac:dyDescent="0.25">
      <c r="A134" s="80">
        <f t="shared" si="19"/>
        <v>121</v>
      </c>
      <c r="B134" s="342">
        <f t="shared" si="10"/>
        <v>0</v>
      </c>
      <c r="C134" s="343"/>
      <c r="D134" s="116"/>
      <c r="E134" s="116"/>
      <c r="F134" s="4"/>
      <c r="G134" s="50"/>
      <c r="H134" s="70"/>
      <c r="I134" s="9"/>
      <c r="J134" s="270"/>
      <c r="K134" s="40">
        <f t="shared" si="11"/>
        <v>0</v>
      </c>
      <c r="L134" s="40">
        <f t="shared" si="12"/>
        <v>0</v>
      </c>
      <c r="M134" s="375" t="str">
        <f t="shared" si="15"/>
        <v xml:space="preserve"> </v>
      </c>
      <c r="N134" s="264">
        <f t="shared" si="16"/>
        <v>0</v>
      </c>
      <c r="O134" s="105">
        <f t="shared" si="13"/>
        <v>0</v>
      </c>
      <c r="P134" s="105">
        <f t="shared" si="17"/>
        <v>0</v>
      </c>
      <c r="Q134" s="407">
        <f t="shared" si="14"/>
        <v>0</v>
      </c>
      <c r="R134" s="9"/>
      <c r="V134" s="40">
        <f t="shared" si="18"/>
        <v>0</v>
      </c>
    </row>
    <row r="135" spans="1:22" x14ac:dyDescent="0.25">
      <c r="A135" s="80">
        <f t="shared" si="19"/>
        <v>122</v>
      </c>
      <c r="B135" s="342">
        <f t="shared" si="10"/>
        <v>0</v>
      </c>
      <c r="C135" s="343"/>
      <c r="D135" s="116"/>
      <c r="E135" s="116"/>
      <c r="F135" s="4"/>
      <c r="G135" s="50"/>
      <c r="H135" s="70"/>
      <c r="I135" s="9"/>
      <c r="J135" s="270"/>
      <c r="K135" s="40">
        <f t="shared" si="11"/>
        <v>0</v>
      </c>
      <c r="L135" s="40">
        <f t="shared" si="12"/>
        <v>0</v>
      </c>
      <c r="M135" s="375" t="str">
        <f t="shared" si="15"/>
        <v xml:space="preserve"> </v>
      </c>
      <c r="N135" s="264">
        <f t="shared" si="16"/>
        <v>0</v>
      </c>
      <c r="O135" s="105">
        <f t="shared" si="13"/>
        <v>0</v>
      </c>
      <c r="P135" s="105">
        <f t="shared" si="17"/>
        <v>0</v>
      </c>
      <c r="Q135" s="407">
        <f t="shared" si="14"/>
        <v>0</v>
      </c>
      <c r="R135" s="9"/>
      <c r="V135" s="40">
        <f t="shared" si="18"/>
        <v>0</v>
      </c>
    </row>
    <row r="136" spans="1:22" x14ac:dyDescent="0.25">
      <c r="A136" s="80">
        <f t="shared" si="19"/>
        <v>123</v>
      </c>
      <c r="B136" s="342">
        <f t="shared" si="10"/>
        <v>0</v>
      </c>
      <c r="C136" s="343"/>
      <c r="D136" s="116"/>
      <c r="E136" s="116"/>
      <c r="F136" s="4"/>
      <c r="G136" s="50"/>
      <c r="H136" s="70"/>
      <c r="I136" s="9"/>
      <c r="J136" s="270"/>
      <c r="K136" s="40">
        <f t="shared" si="11"/>
        <v>0</v>
      </c>
      <c r="L136" s="40">
        <f t="shared" si="12"/>
        <v>0</v>
      </c>
      <c r="M136" s="375" t="str">
        <f t="shared" si="15"/>
        <v xml:space="preserve"> </v>
      </c>
      <c r="N136" s="264">
        <f t="shared" si="16"/>
        <v>0</v>
      </c>
      <c r="O136" s="105">
        <f t="shared" si="13"/>
        <v>0</v>
      </c>
      <c r="P136" s="105">
        <f t="shared" si="17"/>
        <v>0</v>
      </c>
      <c r="Q136" s="407">
        <f t="shared" si="14"/>
        <v>0</v>
      </c>
      <c r="R136" s="9"/>
      <c r="V136" s="40">
        <f t="shared" si="18"/>
        <v>0</v>
      </c>
    </row>
    <row r="137" spans="1:22" x14ac:dyDescent="0.25">
      <c r="A137" s="80">
        <f t="shared" si="19"/>
        <v>124</v>
      </c>
      <c r="B137" s="342">
        <f t="shared" si="10"/>
        <v>0</v>
      </c>
      <c r="C137" s="343"/>
      <c r="D137" s="116"/>
      <c r="E137" s="116"/>
      <c r="F137" s="4"/>
      <c r="G137" s="50"/>
      <c r="H137" s="70"/>
      <c r="I137" s="9"/>
      <c r="J137" s="270"/>
      <c r="K137" s="40">
        <f t="shared" si="11"/>
        <v>0</v>
      </c>
      <c r="L137" s="40">
        <f t="shared" si="12"/>
        <v>0</v>
      </c>
      <c r="M137" s="375" t="str">
        <f t="shared" si="15"/>
        <v xml:space="preserve"> </v>
      </c>
      <c r="N137" s="264">
        <f t="shared" si="16"/>
        <v>0</v>
      </c>
      <c r="O137" s="105">
        <f t="shared" si="13"/>
        <v>0</v>
      </c>
      <c r="P137" s="105">
        <f t="shared" si="17"/>
        <v>0</v>
      </c>
      <c r="Q137" s="407">
        <f t="shared" si="14"/>
        <v>0</v>
      </c>
      <c r="R137" s="9"/>
      <c r="V137" s="40">
        <f t="shared" si="18"/>
        <v>0</v>
      </c>
    </row>
    <row r="138" spans="1:22" x14ac:dyDescent="0.25">
      <c r="A138" s="80">
        <f t="shared" si="19"/>
        <v>125</v>
      </c>
      <c r="B138" s="342">
        <f t="shared" si="10"/>
        <v>0</v>
      </c>
      <c r="C138" s="343"/>
      <c r="D138" s="116"/>
      <c r="E138" s="116"/>
      <c r="F138" s="4"/>
      <c r="G138" s="50"/>
      <c r="H138" s="70"/>
      <c r="I138" s="9"/>
      <c r="J138" s="270"/>
      <c r="K138" s="40">
        <f t="shared" si="11"/>
        <v>0</v>
      </c>
      <c r="L138" s="40">
        <f t="shared" si="12"/>
        <v>0</v>
      </c>
      <c r="M138" s="375" t="str">
        <f t="shared" si="15"/>
        <v xml:space="preserve"> </v>
      </c>
      <c r="N138" s="264">
        <f t="shared" si="16"/>
        <v>0</v>
      </c>
      <c r="O138" s="105">
        <f t="shared" si="13"/>
        <v>0</v>
      </c>
      <c r="P138" s="105">
        <f t="shared" si="17"/>
        <v>0</v>
      </c>
      <c r="Q138" s="407">
        <f t="shared" si="14"/>
        <v>0</v>
      </c>
      <c r="R138" s="9"/>
      <c r="V138" s="40">
        <f t="shared" si="18"/>
        <v>0</v>
      </c>
    </row>
    <row r="139" spans="1:22" x14ac:dyDescent="0.25">
      <c r="A139" s="80">
        <f t="shared" si="19"/>
        <v>126</v>
      </c>
      <c r="B139" s="342">
        <f t="shared" si="10"/>
        <v>0</v>
      </c>
      <c r="C139" s="343"/>
      <c r="D139" s="116"/>
      <c r="E139" s="116"/>
      <c r="F139" s="4"/>
      <c r="G139" s="50"/>
      <c r="H139" s="70"/>
      <c r="I139" s="9"/>
      <c r="J139" s="270"/>
      <c r="K139" s="40">
        <f t="shared" si="11"/>
        <v>0</v>
      </c>
      <c r="L139" s="40">
        <f t="shared" si="12"/>
        <v>0</v>
      </c>
      <c r="M139" s="375" t="str">
        <f t="shared" si="15"/>
        <v xml:space="preserve"> </v>
      </c>
      <c r="N139" s="264">
        <f t="shared" si="16"/>
        <v>0</v>
      </c>
      <c r="O139" s="105">
        <f t="shared" si="13"/>
        <v>0</v>
      </c>
      <c r="P139" s="105">
        <f t="shared" si="17"/>
        <v>0</v>
      </c>
      <c r="Q139" s="407">
        <f t="shared" si="14"/>
        <v>0</v>
      </c>
      <c r="R139" s="9"/>
      <c r="V139" s="40">
        <f t="shared" si="18"/>
        <v>0</v>
      </c>
    </row>
    <row r="140" spans="1:22" x14ac:dyDescent="0.25">
      <c r="A140" s="80">
        <f t="shared" si="19"/>
        <v>127</v>
      </c>
      <c r="B140" s="342">
        <f t="shared" si="10"/>
        <v>0</v>
      </c>
      <c r="C140" s="343"/>
      <c r="D140" s="116"/>
      <c r="E140" s="116"/>
      <c r="F140" s="4"/>
      <c r="G140" s="50"/>
      <c r="H140" s="70"/>
      <c r="I140" s="9"/>
      <c r="J140" s="270"/>
      <c r="K140" s="40">
        <f t="shared" si="11"/>
        <v>0</v>
      </c>
      <c r="L140" s="40">
        <f t="shared" si="12"/>
        <v>0</v>
      </c>
      <c r="M140" s="375" t="str">
        <f t="shared" si="15"/>
        <v xml:space="preserve"> </v>
      </c>
      <c r="N140" s="264">
        <f t="shared" si="16"/>
        <v>0</v>
      </c>
      <c r="O140" s="105">
        <f t="shared" si="13"/>
        <v>0</v>
      </c>
      <c r="P140" s="105">
        <f t="shared" si="17"/>
        <v>0</v>
      </c>
      <c r="Q140" s="407">
        <f t="shared" si="14"/>
        <v>0</v>
      </c>
      <c r="R140" s="9"/>
      <c r="V140" s="40">
        <f t="shared" si="18"/>
        <v>0</v>
      </c>
    </row>
    <row r="141" spans="1:22" x14ac:dyDescent="0.25">
      <c r="A141" s="80">
        <f t="shared" si="19"/>
        <v>128</v>
      </c>
      <c r="B141" s="342">
        <f t="shared" si="10"/>
        <v>0</v>
      </c>
      <c r="C141" s="343"/>
      <c r="D141" s="116"/>
      <c r="E141" s="116"/>
      <c r="F141" s="4"/>
      <c r="G141" s="50"/>
      <c r="H141" s="70"/>
      <c r="I141" s="9"/>
      <c r="J141" s="270"/>
      <c r="K141" s="40">
        <f t="shared" si="11"/>
        <v>0</v>
      </c>
      <c r="L141" s="40">
        <f t="shared" si="12"/>
        <v>0</v>
      </c>
      <c r="M141" s="375" t="str">
        <f t="shared" si="15"/>
        <v xml:space="preserve"> </v>
      </c>
      <c r="N141" s="264">
        <f t="shared" si="16"/>
        <v>0</v>
      </c>
      <c r="O141" s="105">
        <f t="shared" si="13"/>
        <v>0</v>
      </c>
      <c r="P141" s="105">
        <f t="shared" si="17"/>
        <v>0</v>
      </c>
      <c r="Q141" s="407">
        <f t="shared" si="14"/>
        <v>0</v>
      </c>
      <c r="R141" s="9"/>
      <c r="V141" s="40">
        <f t="shared" si="18"/>
        <v>0</v>
      </c>
    </row>
    <row r="142" spans="1:22" x14ac:dyDescent="0.25">
      <c r="A142" s="80">
        <f t="shared" si="19"/>
        <v>129</v>
      </c>
      <c r="B142" s="342">
        <f t="shared" ref="B142:B205" si="20">IF(ISBLANK(E142),0,VLOOKUP(TRIM(E142),AllVarieties,4,FALSE))</f>
        <v>0</v>
      </c>
      <c r="C142" s="343"/>
      <c r="D142" s="116"/>
      <c r="E142" s="116"/>
      <c r="F142" s="4"/>
      <c r="G142" s="50"/>
      <c r="H142" s="70"/>
      <c r="I142" s="9"/>
      <c r="J142" s="270"/>
      <c r="K142" s="40">
        <f t="shared" ref="K142:K205" si="21">IF(ISNA(+B142),1,0)</f>
        <v>0</v>
      </c>
      <c r="L142" s="40">
        <f t="shared" ref="L142:L205" si="22">IF(ISERR(+B142),1,0)</f>
        <v>0</v>
      </c>
      <c r="M142" s="375" t="str">
        <f t="shared" si="15"/>
        <v xml:space="preserve"> </v>
      </c>
      <c r="N142" s="264">
        <f t="shared" si="16"/>
        <v>0</v>
      </c>
      <c r="O142" s="105">
        <f t="shared" ref="O142:O205" si="23">IF(VALUE(F142)&lt;1,0,IF(VALUE(F142)&gt;17,0,VLOOKUP(VALUE(B142),T10Value,VALUE(F142)+1,FALSE)))</f>
        <v>0</v>
      </c>
      <c r="P142" s="105">
        <f t="shared" si="17"/>
        <v>0</v>
      </c>
      <c r="Q142" s="407">
        <f t="shared" ref="Q142:Q205" si="24">+P142*PDArate</f>
        <v>0</v>
      </c>
      <c r="R142" s="9"/>
      <c r="V142" s="40">
        <f t="shared" si="18"/>
        <v>0</v>
      </c>
    </row>
    <row r="143" spans="1:22" x14ac:dyDescent="0.25">
      <c r="A143" s="80">
        <f t="shared" si="19"/>
        <v>130</v>
      </c>
      <c r="B143" s="342">
        <f t="shared" si="20"/>
        <v>0</v>
      </c>
      <c r="C143" s="343"/>
      <c r="D143" s="116"/>
      <c r="E143" s="116"/>
      <c r="F143" s="4"/>
      <c r="G143" s="50"/>
      <c r="H143" s="70"/>
      <c r="I143" s="9"/>
      <c r="J143" s="270"/>
      <c r="K143" s="40">
        <f t="shared" si="21"/>
        <v>0</v>
      </c>
      <c r="L143" s="40">
        <f t="shared" si="22"/>
        <v>0</v>
      </c>
      <c r="M143" s="375" t="str">
        <f t="shared" ref="M143:M206" si="25">IF(+J143=0," ", IF(+J143=1," ","ERROR"))</f>
        <v xml:space="preserve"> </v>
      </c>
      <c r="N143" s="264">
        <f t="shared" ref="N143:N206" si="26">IF(+J143=1,IF(G143&gt;0, +G143, 0),0)</f>
        <v>0</v>
      </c>
      <c r="O143" s="105">
        <f t="shared" si="23"/>
        <v>0</v>
      </c>
      <c r="P143" s="105">
        <f t="shared" ref="P143:P206" si="27">ROUND(+N143,1)*O143</f>
        <v>0</v>
      </c>
      <c r="Q143" s="407">
        <f t="shared" si="24"/>
        <v>0</v>
      </c>
      <c r="R143" s="9"/>
      <c r="V143" s="40">
        <f t="shared" ref="V143:V206" si="28">IF(N143&gt;0,IF(P143&lt;=0,1,0),0)</f>
        <v>0</v>
      </c>
    </row>
    <row r="144" spans="1:22" x14ac:dyDescent="0.25">
      <c r="A144" s="80">
        <f t="shared" si="19"/>
        <v>131</v>
      </c>
      <c r="B144" s="342">
        <f t="shared" si="20"/>
        <v>0</v>
      </c>
      <c r="C144" s="343"/>
      <c r="D144" s="116"/>
      <c r="E144" s="116"/>
      <c r="F144" s="4"/>
      <c r="G144" s="50"/>
      <c r="H144" s="70"/>
      <c r="I144" s="9"/>
      <c r="J144" s="270"/>
      <c r="K144" s="40">
        <f t="shared" si="21"/>
        <v>0</v>
      </c>
      <c r="L144" s="40">
        <f t="shared" si="22"/>
        <v>0</v>
      </c>
      <c r="M144" s="375" t="str">
        <f t="shared" si="25"/>
        <v xml:space="preserve"> </v>
      </c>
      <c r="N144" s="264">
        <f t="shared" si="26"/>
        <v>0</v>
      </c>
      <c r="O144" s="105">
        <f t="shared" si="23"/>
        <v>0</v>
      </c>
      <c r="P144" s="105">
        <f t="shared" si="27"/>
        <v>0</v>
      </c>
      <c r="Q144" s="407">
        <f t="shared" si="24"/>
        <v>0</v>
      </c>
      <c r="R144" s="9"/>
      <c r="V144" s="40">
        <f t="shared" si="28"/>
        <v>0</v>
      </c>
    </row>
    <row r="145" spans="1:22" x14ac:dyDescent="0.25">
      <c r="A145" s="80">
        <f t="shared" ref="A145:A208" si="29">ROW()-Q3line</f>
        <v>132</v>
      </c>
      <c r="B145" s="342">
        <f t="shared" si="20"/>
        <v>0</v>
      </c>
      <c r="C145" s="343"/>
      <c r="D145" s="116"/>
      <c r="E145" s="116"/>
      <c r="F145" s="4"/>
      <c r="G145" s="50"/>
      <c r="H145" s="70"/>
      <c r="I145" s="9"/>
      <c r="J145" s="270"/>
      <c r="K145" s="40">
        <f t="shared" si="21"/>
        <v>0</v>
      </c>
      <c r="L145" s="40">
        <f t="shared" si="22"/>
        <v>0</v>
      </c>
      <c r="M145" s="375" t="str">
        <f t="shared" si="25"/>
        <v xml:space="preserve"> </v>
      </c>
      <c r="N145" s="264">
        <f t="shared" si="26"/>
        <v>0</v>
      </c>
      <c r="O145" s="105">
        <f t="shared" si="23"/>
        <v>0</v>
      </c>
      <c r="P145" s="105">
        <f t="shared" si="27"/>
        <v>0</v>
      </c>
      <c r="Q145" s="407">
        <f t="shared" si="24"/>
        <v>0</v>
      </c>
      <c r="R145" s="9"/>
      <c r="V145" s="40">
        <f t="shared" si="28"/>
        <v>0</v>
      </c>
    </row>
    <row r="146" spans="1:22" x14ac:dyDescent="0.25">
      <c r="A146" s="80">
        <f t="shared" si="29"/>
        <v>133</v>
      </c>
      <c r="B146" s="342">
        <f t="shared" si="20"/>
        <v>0</v>
      </c>
      <c r="C146" s="343"/>
      <c r="D146" s="116"/>
      <c r="E146" s="116"/>
      <c r="F146" s="4"/>
      <c r="G146" s="50"/>
      <c r="H146" s="70"/>
      <c r="I146" s="9"/>
      <c r="J146" s="270"/>
      <c r="K146" s="40">
        <f t="shared" si="21"/>
        <v>0</v>
      </c>
      <c r="L146" s="40">
        <f t="shared" si="22"/>
        <v>0</v>
      </c>
      <c r="M146" s="375" t="str">
        <f t="shared" si="25"/>
        <v xml:space="preserve"> </v>
      </c>
      <c r="N146" s="264">
        <f t="shared" si="26"/>
        <v>0</v>
      </c>
      <c r="O146" s="105">
        <f t="shared" si="23"/>
        <v>0</v>
      </c>
      <c r="P146" s="105">
        <f t="shared" si="27"/>
        <v>0</v>
      </c>
      <c r="Q146" s="407">
        <f t="shared" si="24"/>
        <v>0</v>
      </c>
      <c r="R146" s="9"/>
      <c r="V146" s="40">
        <f t="shared" si="28"/>
        <v>0</v>
      </c>
    </row>
    <row r="147" spans="1:22" x14ac:dyDescent="0.25">
      <c r="A147" s="80">
        <f t="shared" si="29"/>
        <v>134</v>
      </c>
      <c r="B147" s="342">
        <f t="shared" si="20"/>
        <v>0</v>
      </c>
      <c r="C147" s="343"/>
      <c r="D147" s="116"/>
      <c r="E147" s="116"/>
      <c r="F147" s="4"/>
      <c r="G147" s="50"/>
      <c r="H147" s="70"/>
      <c r="I147" s="9"/>
      <c r="J147" s="270"/>
      <c r="K147" s="40">
        <f t="shared" si="21"/>
        <v>0</v>
      </c>
      <c r="L147" s="40">
        <f t="shared" si="22"/>
        <v>0</v>
      </c>
      <c r="M147" s="375" t="str">
        <f t="shared" si="25"/>
        <v xml:space="preserve"> </v>
      </c>
      <c r="N147" s="264">
        <f t="shared" si="26"/>
        <v>0</v>
      </c>
      <c r="O147" s="105">
        <f t="shared" si="23"/>
        <v>0</v>
      </c>
      <c r="P147" s="105">
        <f t="shared" si="27"/>
        <v>0</v>
      </c>
      <c r="Q147" s="407">
        <f t="shared" si="24"/>
        <v>0</v>
      </c>
      <c r="R147" s="9"/>
      <c r="V147" s="40">
        <f t="shared" si="28"/>
        <v>0</v>
      </c>
    </row>
    <row r="148" spans="1:22" x14ac:dyDescent="0.25">
      <c r="A148" s="80">
        <f t="shared" si="29"/>
        <v>135</v>
      </c>
      <c r="B148" s="342">
        <f t="shared" si="20"/>
        <v>0</v>
      </c>
      <c r="C148" s="343"/>
      <c r="D148" s="116"/>
      <c r="E148" s="116"/>
      <c r="F148" s="4"/>
      <c r="G148" s="50"/>
      <c r="H148" s="70"/>
      <c r="I148" s="9"/>
      <c r="J148" s="270"/>
      <c r="K148" s="40">
        <f t="shared" si="21"/>
        <v>0</v>
      </c>
      <c r="L148" s="40">
        <f t="shared" si="22"/>
        <v>0</v>
      </c>
      <c r="M148" s="375" t="str">
        <f t="shared" si="25"/>
        <v xml:space="preserve"> </v>
      </c>
      <c r="N148" s="264">
        <f t="shared" si="26"/>
        <v>0</v>
      </c>
      <c r="O148" s="105">
        <f t="shared" si="23"/>
        <v>0</v>
      </c>
      <c r="P148" s="105">
        <f t="shared" si="27"/>
        <v>0</v>
      </c>
      <c r="Q148" s="407">
        <f t="shared" si="24"/>
        <v>0</v>
      </c>
      <c r="R148" s="9"/>
      <c r="V148" s="40">
        <f t="shared" si="28"/>
        <v>0</v>
      </c>
    </row>
    <row r="149" spans="1:22" x14ac:dyDescent="0.25">
      <c r="A149" s="80">
        <f t="shared" si="29"/>
        <v>136</v>
      </c>
      <c r="B149" s="342">
        <f t="shared" si="20"/>
        <v>0</v>
      </c>
      <c r="C149" s="343"/>
      <c r="D149" s="116"/>
      <c r="E149" s="116"/>
      <c r="F149" s="4"/>
      <c r="G149" s="50"/>
      <c r="H149" s="70"/>
      <c r="I149" s="9"/>
      <c r="J149" s="270"/>
      <c r="K149" s="40">
        <f t="shared" si="21"/>
        <v>0</v>
      </c>
      <c r="L149" s="40">
        <f t="shared" si="22"/>
        <v>0</v>
      </c>
      <c r="M149" s="375" t="str">
        <f t="shared" si="25"/>
        <v xml:space="preserve"> </v>
      </c>
      <c r="N149" s="264">
        <f t="shared" si="26"/>
        <v>0</v>
      </c>
      <c r="O149" s="105">
        <f t="shared" si="23"/>
        <v>0</v>
      </c>
      <c r="P149" s="105">
        <f t="shared" si="27"/>
        <v>0</v>
      </c>
      <c r="Q149" s="407">
        <f t="shared" si="24"/>
        <v>0</v>
      </c>
      <c r="R149" s="9"/>
      <c r="V149" s="40">
        <f t="shared" si="28"/>
        <v>0</v>
      </c>
    </row>
    <row r="150" spans="1:22" x14ac:dyDescent="0.25">
      <c r="A150" s="80">
        <f t="shared" si="29"/>
        <v>137</v>
      </c>
      <c r="B150" s="342">
        <f t="shared" si="20"/>
        <v>0</v>
      </c>
      <c r="C150" s="343"/>
      <c r="D150" s="116"/>
      <c r="E150" s="116"/>
      <c r="F150" s="4"/>
      <c r="G150" s="50"/>
      <c r="H150" s="70"/>
      <c r="I150" s="9"/>
      <c r="J150" s="270"/>
      <c r="K150" s="40">
        <f t="shared" si="21"/>
        <v>0</v>
      </c>
      <c r="L150" s="40">
        <f t="shared" si="22"/>
        <v>0</v>
      </c>
      <c r="M150" s="375" t="str">
        <f t="shared" si="25"/>
        <v xml:space="preserve"> </v>
      </c>
      <c r="N150" s="264">
        <f t="shared" si="26"/>
        <v>0</v>
      </c>
      <c r="O150" s="105">
        <f t="shared" si="23"/>
        <v>0</v>
      </c>
      <c r="P150" s="105">
        <f t="shared" si="27"/>
        <v>0</v>
      </c>
      <c r="Q150" s="407">
        <f t="shared" si="24"/>
        <v>0</v>
      </c>
      <c r="R150" s="9"/>
      <c r="V150" s="40">
        <f t="shared" si="28"/>
        <v>0</v>
      </c>
    </row>
    <row r="151" spans="1:22" x14ac:dyDescent="0.25">
      <c r="A151" s="80">
        <f t="shared" si="29"/>
        <v>138</v>
      </c>
      <c r="B151" s="342">
        <f t="shared" si="20"/>
        <v>0</v>
      </c>
      <c r="C151" s="343"/>
      <c r="D151" s="116"/>
      <c r="E151" s="116"/>
      <c r="F151" s="4"/>
      <c r="G151" s="50"/>
      <c r="H151" s="70"/>
      <c r="I151" s="9"/>
      <c r="J151" s="270"/>
      <c r="K151" s="40">
        <f t="shared" si="21"/>
        <v>0</v>
      </c>
      <c r="L151" s="40">
        <f t="shared" si="22"/>
        <v>0</v>
      </c>
      <c r="M151" s="375" t="str">
        <f t="shared" si="25"/>
        <v xml:space="preserve"> </v>
      </c>
      <c r="N151" s="264">
        <f t="shared" si="26"/>
        <v>0</v>
      </c>
      <c r="O151" s="105">
        <f t="shared" si="23"/>
        <v>0</v>
      </c>
      <c r="P151" s="105">
        <f t="shared" si="27"/>
        <v>0</v>
      </c>
      <c r="Q151" s="407">
        <f t="shared" si="24"/>
        <v>0</v>
      </c>
      <c r="R151" s="9"/>
      <c r="V151" s="40">
        <f t="shared" si="28"/>
        <v>0</v>
      </c>
    </row>
    <row r="152" spans="1:22" x14ac:dyDescent="0.25">
      <c r="A152" s="80">
        <f t="shared" si="29"/>
        <v>139</v>
      </c>
      <c r="B152" s="342">
        <f t="shared" si="20"/>
        <v>0</v>
      </c>
      <c r="C152" s="343"/>
      <c r="D152" s="116"/>
      <c r="E152" s="116"/>
      <c r="F152" s="4"/>
      <c r="G152" s="50"/>
      <c r="H152" s="70"/>
      <c r="I152" s="9"/>
      <c r="J152" s="270"/>
      <c r="K152" s="40">
        <f t="shared" si="21"/>
        <v>0</v>
      </c>
      <c r="L152" s="40">
        <f t="shared" si="22"/>
        <v>0</v>
      </c>
      <c r="M152" s="375" t="str">
        <f t="shared" si="25"/>
        <v xml:space="preserve"> </v>
      </c>
      <c r="N152" s="264">
        <f t="shared" si="26"/>
        <v>0</v>
      </c>
      <c r="O152" s="105">
        <f t="shared" si="23"/>
        <v>0</v>
      </c>
      <c r="P152" s="105">
        <f t="shared" si="27"/>
        <v>0</v>
      </c>
      <c r="Q152" s="407">
        <f t="shared" si="24"/>
        <v>0</v>
      </c>
      <c r="R152" s="9"/>
      <c r="V152" s="40">
        <f t="shared" si="28"/>
        <v>0</v>
      </c>
    </row>
    <row r="153" spans="1:22" x14ac:dyDescent="0.25">
      <c r="A153" s="80">
        <f t="shared" si="29"/>
        <v>140</v>
      </c>
      <c r="B153" s="342">
        <f t="shared" si="20"/>
        <v>0</v>
      </c>
      <c r="C153" s="343"/>
      <c r="D153" s="116"/>
      <c r="E153" s="116"/>
      <c r="F153" s="4"/>
      <c r="G153" s="50"/>
      <c r="H153" s="70"/>
      <c r="I153" s="9"/>
      <c r="J153" s="270"/>
      <c r="K153" s="40">
        <f t="shared" si="21"/>
        <v>0</v>
      </c>
      <c r="L153" s="40">
        <f t="shared" si="22"/>
        <v>0</v>
      </c>
      <c r="M153" s="375" t="str">
        <f t="shared" si="25"/>
        <v xml:space="preserve"> </v>
      </c>
      <c r="N153" s="264">
        <f t="shared" si="26"/>
        <v>0</v>
      </c>
      <c r="O153" s="105">
        <f t="shared" si="23"/>
        <v>0</v>
      </c>
      <c r="P153" s="105">
        <f t="shared" si="27"/>
        <v>0</v>
      </c>
      <c r="Q153" s="407">
        <f t="shared" si="24"/>
        <v>0</v>
      </c>
      <c r="R153" s="9"/>
      <c r="V153" s="40">
        <f t="shared" si="28"/>
        <v>0</v>
      </c>
    </row>
    <row r="154" spans="1:22" x14ac:dyDescent="0.25">
      <c r="A154" s="80">
        <f t="shared" si="29"/>
        <v>141</v>
      </c>
      <c r="B154" s="342">
        <f t="shared" si="20"/>
        <v>0</v>
      </c>
      <c r="C154" s="343"/>
      <c r="D154" s="116"/>
      <c r="E154" s="116"/>
      <c r="F154" s="4"/>
      <c r="G154" s="50"/>
      <c r="H154" s="70"/>
      <c r="I154" s="9"/>
      <c r="J154" s="270"/>
      <c r="K154" s="40">
        <f t="shared" si="21"/>
        <v>0</v>
      </c>
      <c r="L154" s="40">
        <f t="shared" si="22"/>
        <v>0</v>
      </c>
      <c r="M154" s="375" t="str">
        <f t="shared" si="25"/>
        <v xml:space="preserve"> </v>
      </c>
      <c r="N154" s="264">
        <f t="shared" si="26"/>
        <v>0</v>
      </c>
      <c r="O154" s="105">
        <f t="shared" si="23"/>
        <v>0</v>
      </c>
      <c r="P154" s="105">
        <f t="shared" si="27"/>
        <v>0</v>
      </c>
      <c r="Q154" s="407">
        <f t="shared" si="24"/>
        <v>0</v>
      </c>
      <c r="R154" s="9"/>
      <c r="V154" s="40">
        <f t="shared" si="28"/>
        <v>0</v>
      </c>
    </row>
    <row r="155" spans="1:22" x14ac:dyDescent="0.25">
      <c r="A155" s="80">
        <f t="shared" si="29"/>
        <v>142</v>
      </c>
      <c r="B155" s="342">
        <f t="shared" si="20"/>
        <v>0</v>
      </c>
      <c r="C155" s="343"/>
      <c r="D155" s="116"/>
      <c r="E155" s="116"/>
      <c r="F155" s="4"/>
      <c r="G155" s="50"/>
      <c r="H155" s="70"/>
      <c r="I155" s="9"/>
      <c r="J155" s="270"/>
      <c r="K155" s="40">
        <f t="shared" si="21"/>
        <v>0</v>
      </c>
      <c r="L155" s="40">
        <f t="shared" si="22"/>
        <v>0</v>
      </c>
      <c r="M155" s="375" t="str">
        <f t="shared" si="25"/>
        <v xml:space="preserve"> </v>
      </c>
      <c r="N155" s="264">
        <f t="shared" si="26"/>
        <v>0</v>
      </c>
      <c r="O155" s="105">
        <f t="shared" si="23"/>
        <v>0</v>
      </c>
      <c r="P155" s="105">
        <f t="shared" si="27"/>
        <v>0</v>
      </c>
      <c r="Q155" s="407">
        <f t="shared" si="24"/>
        <v>0</v>
      </c>
      <c r="R155" s="9"/>
      <c r="V155" s="40">
        <f t="shared" si="28"/>
        <v>0</v>
      </c>
    </row>
    <row r="156" spans="1:22" x14ac:dyDescent="0.25">
      <c r="A156" s="80">
        <f t="shared" si="29"/>
        <v>143</v>
      </c>
      <c r="B156" s="342">
        <f t="shared" si="20"/>
        <v>0</v>
      </c>
      <c r="C156" s="343"/>
      <c r="D156" s="116"/>
      <c r="E156" s="116"/>
      <c r="F156" s="4"/>
      <c r="G156" s="50"/>
      <c r="H156" s="70"/>
      <c r="I156" s="9"/>
      <c r="J156" s="270"/>
      <c r="K156" s="40">
        <f t="shared" si="21"/>
        <v>0</v>
      </c>
      <c r="L156" s="40">
        <f t="shared" si="22"/>
        <v>0</v>
      </c>
      <c r="M156" s="375" t="str">
        <f t="shared" si="25"/>
        <v xml:space="preserve"> </v>
      </c>
      <c r="N156" s="264">
        <f t="shared" si="26"/>
        <v>0</v>
      </c>
      <c r="O156" s="105">
        <f t="shared" si="23"/>
        <v>0</v>
      </c>
      <c r="P156" s="105">
        <f t="shared" si="27"/>
        <v>0</v>
      </c>
      <c r="Q156" s="407">
        <f t="shared" si="24"/>
        <v>0</v>
      </c>
      <c r="R156" s="9"/>
      <c r="V156" s="40">
        <f t="shared" si="28"/>
        <v>0</v>
      </c>
    </row>
    <row r="157" spans="1:22" x14ac:dyDescent="0.25">
      <c r="A157" s="80">
        <f t="shared" si="29"/>
        <v>144</v>
      </c>
      <c r="B157" s="342">
        <f t="shared" si="20"/>
        <v>0</v>
      </c>
      <c r="C157" s="343"/>
      <c r="D157" s="116"/>
      <c r="E157" s="116"/>
      <c r="F157" s="4"/>
      <c r="G157" s="50"/>
      <c r="H157" s="70"/>
      <c r="I157" s="9"/>
      <c r="J157" s="270"/>
      <c r="K157" s="40">
        <f t="shared" si="21"/>
        <v>0</v>
      </c>
      <c r="L157" s="40">
        <f t="shared" si="22"/>
        <v>0</v>
      </c>
      <c r="M157" s="375" t="str">
        <f t="shared" si="25"/>
        <v xml:space="preserve"> </v>
      </c>
      <c r="N157" s="264">
        <f t="shared" si="26"/>
        <v>0</v>
      </c>
      <c r="O157" s="105">
        <f t="shared" si="23"/>
        <v>0</v>
      </c>
      <c r="P157" s="105">
        <f t="shared" si="27"/>
        <v>0</v>
      </c>
      <c r="Q157" s="407">
        <f t="shared" si="24"/>
        <v>0</v>
      </c>
      <c r="R157" s="9"/>
      <c r="V157" s="40">
        <f t="shared" si="28"/>
        <v>0</v>
      </c>
    </row>
    <row r="158" spans="1:22" x14ac:dyDescent="0.25">
      <c r="A158" s="80">
        <f t="shared" si="29"/>
        <v>145</v>
      </c>
      <c r="B158" s="342">
        <f t="shared" si="20"/>
        <v>0</v>
      </c>
      <c r="C158" s="343"/>
      <c r="D158" s="116"/>
      <c r="E158" s="116"/>
      <c r="F158" s="4"/>
      <c r="G158" s="50"/>
      <c r="H158" s="70"/>
      <c r="I158" s="9"/>
      <c r="J158" s="270"/>
      <c r="K158" s="40">
        <f t="shared" si="21"/>
        <v>0</v>
      </c>
      <c r="L158" s="40">
        <f t="shared" si="22"/>
        <v>0</v>
      </c>
      <c r="M158" s="375" t="str">
        <f t="shared" si="25"/>
        <v xml:space="preserve"> </v>
      </c>
      <c r="N158" s="264">
        <f t="shared" si="26"/>
        <v>0</v>
      </c>
      <c r="O158" s="105">
        <f t="shared" si="23"/>
        <v>0</v>
      </c>
      <c r="P158" s="105">
        <f t="shared" si="27"/>
        <v>0</v>
      </c>
      <c r="Q158" s="407">
        <f t="shared" si="24"/>
        <v>0</v>
      </c>
      <c r="R158" s="9"/>
      <c r="V158" s="40">
        <f t="shared" si="28"/>
        <v>0</v>
      </c>
    </row>
    <row r="159" spans="1:22" x14ac:dyDescent="0.25">
      <c r="A159" s="80">
        <f t="shared" si="29"/>
        <v>146</v>
      </c>
      <c r="B159" s="342">
        <f t="shared" si="20"/>
        <v>0</v>
      </c>
      <c r="C159" s="343"/>
      <c r="D159" s="116"/>
      <c r="E159" s="116"/>
      <c r="F159" s="4"/>
      <c r="G159" s="50"/>
      <c r="H159" s="70"/>
      <c r="I159" s="9"/>
      <c r="J159" s="270"/>
      <c r="K159" s="40">
        <f t="shared" si="21"/>
        <v>0</v>
      </c>
      <c r="L159" s="40">
        <f t="shared" si="22"/>
        <v>0</v>
      </c>
      <c r="M159" s="375" t="str">
        <f t="shared" si="25"/>
        <v xml:space="preserve"> </v>
      </c>
      <c r="N159" s="264">
        <f t="shared" si="26"/>
        <v>0</v>
      </c>
      <c r="O159" s="105">
        <f t="shared" si="23"/>
        <v>0</v>
      </c>
      <c r="P159" s="105">
        <f t="shared" si="27"/>
        <v>0</v>
      </c>
      <c r="Q159" s="407">
        <f t="shared" si="24"/>
        <v>0</v>
      </c>
      <c r="R159" s="9"/>
      <c r="V159" s="40">
        <f t="shared" si="28"/>
        <v>0</v>
      </c>
    </row>
    <row r="160" spans="1:22" x14ac:dyDescent="0.25">
      <c r="A160" s="80">
        <f t="shared" si="29"/>
        <v>147</v>
      </c>
      <c r="B160" s="342">
        <f t="shared" si="20"/>
        <v>0</v>
      </c>
      <c r="C160" s="343"/>
      <c r="D160" s="116"/>
      <c r="E160" s="116"/>
      <c r="F160" s="4"/>
      <c r="G160" s="50"/>
      <c r="H160" s="70"/>
      <c r="I160" s="9"/>
      <c r="J160" s="270"/>
      <c r="K160" s="40">
        <f t="shared" si="21"/>
        <v>0</v>
      </c>
      <c r="L160" s="40">
        <f t="shared" si="22"/>
        <v>0</v>
      </c>
      <c r="M160" s="375" t="str">
        <f t="shared" si="25"/>
        <v xml:space="preserve"> </v>
      </c>
      <c r="N160" s="264">
        <f t="shared" si="26"/>
        <v>0</v>
      </c>
      <c r="O160" s="105">
        <f t="shared" si="23"/>
        <v>0</v>
      </c>
      <c r="P160" s="105">
        <f t="shared" si="27"/>
        <v>0</v>
      </c>
      <c r="Q160" s="407">
        <f t="shared" si="24"/>
        <v>0</v>
      </c>
      <c r="R160" s="9"/>
      <c r="V160" s="40">
        <f t="shared" si="28"/>
        <v>0</v>
      </c>
    </row>
    <row r="161" spans="1:22" x14ac:dyDescent="0.25">
      <c r="A161" s="80">
        <f t="shared" si="29"/>
        <v>148</v>
      </c>
      <c r="B161" s="342">
        <f t="shared" si="20"/>
        <v>0</v>
      </c>
      <c r="C161" s="343"/>
      <c r="D161" s="116"/>
      <c r="E161" s="116"/>
      <c r="F161" s="4"/>
      <c r="G161" s="50"/>
      <c r="H161" s="70"/>
      <c r="I161" s="9"/>
      <c r="J161" s="270"/>
      <c r="K161" s="40">
        <f t="shared" si="21"/>
        <v>0</v>
      </c>
      <c r="L161" s="40">
        <f t="shared" si="22"/>
        <v>0</v>
      </c>
      <c r="M161" s="375" t="str">
        <f t="shared" si="25"/>
        <v xml:space="preserve"> </v>
      </c>
      <c r="N161" s="264">
        <f t="shared" si="26"/>
        <v>0</v>
      </c>
      <c r="O161" s="105">
        <f t="shared" si="23"/>
        <v>0</v>
      </c>
      <c r="P161" s="105">
        <f t="shared" si="27"/>
        <v>0</v>
      </c>
      <c r="Q161" s="407">
        <f t="shared" si="24"/>
        <v>0</v>
      </c>
      <c r="R161" s="9"/>
      <c r="V161" s="40">
        <f t="shared" si="28"/>
        <v>0</v>
      </c>
    </row>
    <row r="162" spans="1:22" x14ac:dyDescent="0.25">
      <c r="A162" s="80">
        <f t="shared" si="29"/>
        <v>149</v>
      </c>
      <c r="B162" s="342">
        <f t="shared" si="20"/>
        <v>0</v>
      </c>
      <c r="C162" s="343"/>
      <c r="D162" s="116"/>
      <c r="E162" s="116"/>
      <c r="F162" s="4"/>
      <c r="G162" s="50"/>
      <c r="H162" s="70"/>
      <c r="I162" s="9"/>
      <c r="J162" s="270"/>
      <c r="K162" s="40">
        <f t="shared" si="21"/>
        <v>0</v>
      </c>
      <c r="L162" s="40">
        <f t="shared" si="22"/>
        <v>0</v>
      </c>
      <c r="M162" s="375" t="str">
        <f t="shared" si="25"/>
        <v xml:space="preserve"> </v>
      </c>
      <c r="N162" s="264">
        <f t="shared" si="26"/>
        <v>0</v>
      </c>
      <c r="O162" s="105">
        <f t="shared" si="23"/>
        <v>0</v>
      </c>
      <c r="P162" s="105">
        <f t="shared" si="27"/>
        <v>0</v>
      </c>
      <c r="Q162" s="407">
        <f t="shared" si="24"/>
        <v>0</v>
      </c>
      <c r="R162" s="9"/>
      <c r="V162" s="40">
        <f t="shared" si="28"/>
        <v>0</v>
      </c>
    </row>
    <row r="163" spans="1:22" x14ac:dyDescent="0.25">
      <c r="A163" s="80">
        <f t="shared" si="29"/>
        <v>150</v>
      </c>
      <c r="B163" s="342">
        <f t="shared" si="20"/>
        <v>0</v>
      </c>
      <c r="C163" s="343"/>
      <c r="D163" s="116"/>
      <c r="E163" s="116"/>
      <c r="F163" s="4"/>
      <c r="G163" s="50"/>
      <c r="H163" s="70"/>
      <c r="I163" s="9"/>
      <c r="J163" s="270"/>
      <c r="K163" s="40">
        <f t="shared" si="21"/>
        <v>0</v>
      </c>
      <c r="L163" s="40">
        <f t="shared" si="22"/>
        <v>0</v>
      </c>
      <c r="M163" s="375" t="str">
        <f t="shared" si="25"/>
        <v xml:space="preserve"> </v>
      </c>
      <c r="N163" s="264">
        <f t="shared" si="26"/>
        <v>0</v>
      </c>
      <c r="O163" s="105">
        <f t="shared" si="23"/>
        <v>0</v>
      </c>
      <c r="P163" s="105">
        <f t="shared" si="27"/>
        <v>0</v>
      </c>
      <c r="Q163" s="407">
        <f t="shared" si="24"/>
        <v>0</v>
      </c>
      <c r="R163" s="9"/>
      <c r="V163" s="40">
        <f t="shared" si="28"/>
        <v>0</v>
      </c>
    </row>
    <row r="164" spans="1:22" x14ac:dyDescent="0.25">
      <c r="A164" s="80">
        <f t="shared" si="29"/>
        <v>151</v>
      </c>
      <c r="B164" s="342">
        <f t="shared" si="20"/>
        <v>0</v>
      </c>
      <c r="C164" s="343"/>
      <c r="D164" s="116"/>
      <c r="E164" s="116"/>
      <c r="F164" s="4"/>
      <c r="G164" s="50"/>
      <c r="H164" s="70"/>
      <c r="I164" s="9"/>
      <c r="J164" s="270"/>
      <c r="K164" s="40">
        <f t="shared" si="21"/>
        <v>0</v>
      </c>
      <c r="L164" s="40">
        <f t="shared" si="22"/>
        <v>0</v>
      </c>
      <c r="M164" s="375" t="str">
        <f t="shared" si="25"/>
        <v xml:space="preserve"> </v>
      </c>
      <c r="N164" s="264">
        <f t="shared" si="26"/>
        <v>0</v>
      </c>
      <c r="O164" s="105">
        <f t="shared" si="23"/>
        <v>0</v>
      </c>
      <c r="P164" s="105">
        <f t="shared" si="27"/>
        <v>0</v>
      </c>
      <c r="Q164" s="407">
        <f t="shared" si="24"/>
        <v>0</v>
      </c>
      <c r="R164" s="9"/>
      <c r="V164" s="40">
        <f t="shared" si="28"/>
        <v>0</v>
      </c>
    </row>
    <row r="165" spans="1:22" x14ac:dyDescent="0.25">
      <c r="A165" s="80">
        <f t="shared" si="29"/>
        <v>152</v>
      </c>
      <c r="B165" s="342">
        <f t="shared" si="20"/>
        <v>0</v>
      </c>
      <c r="C165" s="343"/>
      <c r="D165" s="116"/>
      <c r="E165" s="116"/>
      <c r="F165" s="4"/>
      <c r="G165" s="50"/>
      <c r="H165" s="70"/>
      <c r="I165" s="9"/>
      <c r="J165" s="270"/>
      <c r="K165" s="40">
        <f t="shared" si="21"/>
        <v>0</v>
      </c>
      <c r="L165" s="40">
        <f t="shared" si="22"/>
        <v>0</v>
      </c>
      <c r="M165" s="375" t="str">
        <f t="shared" si="25"/>
        <v xml:space="preserve"> </v>
      </c>
      <c r="N165" s="264">
        <f t="shared" si="26"/>
        <v>0</v>
      </c>
      <c r="O165" s="105">
        <f t="shared" si="23"/>
        <v>0</v>
      </c>
      <c r="P165" s="105">
        <f t="shared" si="27"/>
        <v>0</v>
      </c>
      <c r="Q165" s="407">
        <f t="shared" si="24"/>
        <v>0</v>
      </c>
      <c r="R165" s="9"/>
      <c r="V165" s="40">
        <f t="shared" si="28"/>
        <v>0</v>
      </c>
    </row>
    <row r="166" spans="1:22" x14ac:dyDescent="0.25">
      <c r="A166" s="80">
        <f t="shared" si="29"/>
        <v>153</v>
      </c>
      <c r="B166" s="342">
        <f t="shared" si="20"/>
        <v>0</v>
      </c>
      <c r="C166" s="343"/>
      <c r="D166" s="116"/>
      <c r="E166" s="116"/>
      <c r="F166" s="4"/>
      <c r="G166" s="50"/>
      <c r="H166" s="70"/>
      <c r="I166" s="9"/>
      <c r="J166" s="270"/>
      <c r="K166" s="40">
        <f t="shared" si="21"/>
        <v>0</v>
      </c>
      <c r="L166" s="40">
        <f t="shared" si="22"/>
        <v>0</v>
      </c>
      <c r="M166" s="375" t="str">
        <f t="shared" si="25"/>
        <v xml:space="preserve"> </v>
      </c>
      <c r="N166" s="264">
        <f t="shared" si="26"/>
        <v>0</v>
      </c>
      <c r="O166" s="105">
        <f t="shared" si="23"/>
        <v>0</v>
      </c>
      <c r="P166" s="105">
        <f t="shared" si="27"/>
        <v>0</v>
      </c>
      <c r="Q166" s="407">
        <f t="shared" si="24"/>
        <v>0</v>
      </c>
      <c r="R166" s="9"/>
      <c r="V166" s="40">
        <f t="shared" si="28"/>
        <v>0</v>
      </c>
    </row>
    <row r="167" spans="1:22" x14ac:dyDescent="0.25">
      <c r="A167" s="80">
        <f t="shared" si="29"/>
        <v>154</v>
      </c>
      <c r="B167" s="342">
        <f t="shared" si="20"/>
        <v>0</v>
      </c>
      <c r="C167" s="343"/>
      <c r="D167" s="116"/>
      <c r="E167" s="116"/>
      <c r="F167" s="4"/>
      <c r="G167" s="50"/>
      <c r="H167" s="70"/>
      <c r="I167" s="9"/>
      <c r="J167" s="270"/>
      <c r="K167" s="40">
        <f t="shared" si="21"/>
        <v>0</v>
      </c>
      <c r="L167" s="40">
        <f t="shared" si="22"/>
        <v>0</v>
      </c>
      <c r="M167" s="375" t="str">
        <f t="shared" si="25"/>
        <v xml:space="preserve"> </v>
      </c>
      <c r="N167" s="264">
        <f t="shared" si="26"/>
        <v>0</v>
      </c>
      <c r="O167" s="105">
        <f t="shared" si="23"/>
        <v>0</v>
      </c>
      <c r="P167" s="105">
        <f t="shared" si="27"/>
        <v>0</v>
      </c>
      <c r="Q167" s="407">
        <f t="shared" si="24"/>
        <v>0</v>
      </c>
      <c r="R167" s="9"/>
      <c r="V167" s="40">
        <f t="shared" si="28"/>
        <v>0</v>
      </c>
    </row>
    <row r="168" spans="1:22" x14ac:dyDescent="0.25">
      <c r="A168" s="80">
        <f t="shared" si="29"/>
        <v>155</v>
      </c>
      <c r="B168" s="342">
        <f t="shared" si="20"/>
        <v>0</v>
      </c>
      <c r="C168" s="343"/>
      <c r="D168" s="116"/>
      <c r="E168" s="116"/>
      <c r="F168" s="4"/>
      <c r="G168" s="50"/>
      <c r="H168" s="70"/>
      <c r="I168" s="9"/>
      <c r="J168" s="270"/>
      <c r="K168" s="40">
        <f t="shared" si="21"/>
        <v>0</v>
      </c>
      <c r="L168" s="40">
        <f t="shared" si="22"/>
        <v>0</v>
      </c>
      <c r="M168" s="375" t="str">
        <f t="shared" si="25"/>
        <v xml:space="preserve"> </v>
      </c>
      <c r="N168" s="264">
        <f t="shared" si="26"/>
        <v>0</v>
      </c>
      <c r="O168" s="105">
        <f t="shared" si="23"/>
        <v>0</v>
      </c>
      <c r="P168" s="105">
        <f t="shared" si="27"/>
        <v>0</v>
      </c>
      <c r="Q168" s="407">
        <f t="shared" si="24"/>
        <v>0</v>
      </c>
      <c r="R168" s="9"/>
      <c r="V168" s="40">
        <f t="shared" si="28"/>
        <v>0</v>
      </c>
    </row>
    <row r="169" spans="1:22" x14ac:dyDescent="0.25">
      <c r="A169" s="80">
        <f t="shared" si="29"/>
        <v>156</v>
      </c>
      <c r="B169" s="342">
        <f t="shared" si="20"/>
        <v>0</v>
      </c>
      <c r="C169" s="343"/>
      <c r="D169" s="116"/>
      <c r="E169" s="116"/>
      <c r="F169" s="4"/>
      <c r="G169" s="50"/>
      <c r="H169" s="70"/>
      <c r="I169" s="9"/>
      <c r="J169" s="270"/>
      <c r="K169" s="40">
        <f t="shared" si="21"/>
        <v>0</v>
      </c>
      <c r="L169" s="40">
        <f t="shared" si="22"/>
        <v>0</v>
      </c>
      <c r="M169" s="375" t="str">
        <f t="shared" si="25"/>
        <v xml:space="preserve"> </v>
      </c>
      <c r="N169" s="264">
        <f t="shared" si="26"/>
        <v>0</v>
      </c>
      <c r="O169" s="105">
        <f t="shared" si="23"/>
        <v>0</v>
      </c>
      <c r="P169" s="105">
        <f t="shared" si="27"/>
        <v>0</v>
      </c>
      <c r="Q169" s="407">
        <f t="shared" si="24"/>
        <v>0</v>
      </c>
      <c r="R169" s="9"/>
      <c r="V169" s="40">
        <f t="shared" si="28"/>
        <v>0</v>
      </c>
    </row>
    <row r="170" spans="1:22" x14ac:dyDescent="0.25">
      <c r="A170" s="80">
        <f t="shared" si="29"/>
        <v>157</v>
      </c>
      <c r="B170" s="342">
        <f t="shared" si="20"/>
        <v>0</v>
      </c>
      <c r="C170" s="343"/>
      <c r="D170" s="116"/>
      <c r="E170" s="116"/>
      <c r="F170" s="4"/>
      <c r="G170" s="50"/>
      <c r="H170" s="70"/>
      <c r="I170" s="9"/>
      <c r="J170" s="270"/>
      <c r="K170" s="40">
        <f t="shared" si="21"/>
        <v>0</v>
      </c>
      <c r="L170" s="40">
        <f t="shared" si="22"/>
        <v>0</v>
      </c>
      <c r="M170" s="375" t="str">
        <f t="shared" si="25"/>
        <v xml:space="preserve"> </v>
      </c>
      <c r="N170" s="264">
        <f t="shared" si="26"/>
        <v>0</v>
      </c>
      <c r="O170" s="105">
        <f t="shared" si="23"/>
        <v>0</v>
      </c>
      <c r="P170" s="105">
        <f t="shared" si="27"/>
        <v>0</v>
      </c>
      <c r="Q170" s="407">
        <f t="shared" si="24"/>
        <v>0</v>
      </c>
      <c r="R170" s="9"/>
      <c r="V170" s="40">
        <f t="shared" si="28"/>
        <v>0</v>
      </c>
    </row>
    <row r="171" spans="1:22" x14ac:dyDescent="0.25">
      <c r="A171" s="80">
        <f t="shared" si="29"/>
        <v>158</v>
      </c>
      <c r="B171" s="342">
        <f t="shared" si="20"/>
        <v>0</v>
      </c>
      <c r="C171" s="343"/>
      <c r="D171" s="116"/>
      <c r="E171" s="116"/>
      <c r="F171" s="4"/>
      <c r="G171" s="50"/>
      <c r="H171" s="70"/>
      <c r="I171" s="9"/>
      <c r="J171" s="270"/>
      <c r="K171" s="40">
        <f t="shared" si="21"/>
        <v>0</v>
      </c>
      <c r="L171" s="40">
        <f t="shared" si="22"/>
        <v>0</v>
      </c>
      <c r="M171" s="375" t="str">
        <f t="shared" si="25"/>
        <v xml:space="preserve"> </v>
      </c>
      <c r="N171" s="264">
        <f t="shared" si="26"/>
        <v>0</v>
      </c>
      <c r="O171" s="105">
        <f t="shared" si="23"/>
        <v>0</v>
      </c>
      <c r="P171" s="105">
        <f t="shared" si="27"/>
        <v>0</v>
      </c>
      <c r="Q171" s="407">
        <f t="shared" si="24"/>
        <v>0</v>
      </c>
      <c r="R171" s="9"/>
      <c r="V171" s="40">
        <f t="shared" si="28"/>
        <v>0</v>
      </c>
    </row>
    <row r="172" spans="1:22" x14ac:dyDescent="0.25">
      <c r="A172" s="80">
        <f t="shared" si="29"/>
        <v>159</v>
      </c>
      <c r="B172" s="342">
        <f t="shared" si="20"/>
        <v>0</v>
      </c>
      <c r="C172" s="343"/>
      <c r="D172" s="116"/>
      <c r="E172" s="116"/>
      <c r="F172" s="4"/>
      <c r="G172" s="50"/>
      <c r="H172" s="70"/>
      <c r="I172" s="9"/>
      <c r="J172" s="270"/>
      <c r="K172" s="40">
        <f t="shared" si="21"/>
        <v>0</v>
      </c>
      <c r="L172" s="40">
        <f t="shared" si="22"/>
        <v>0</v>
      </c>
      <c r="M172" s="375" t="str">
        <f t="shared" si="25"/>
        <v xml:space="preserve"> </v>
      </c>
      <c r="N172" s="264">
        <f t="shared" si="26"/>
        <v>0</v>
      </c>
      <c r="O172" s="105">
        <f t="shared" si="23"/>
        <v>0</v>
      </c>
      <c r="P172" s="105">
        <f t="shared" si="27"/>
        <v>0</v>
      </c>
      <c r="Q172" s="407">
        <f t="shared" si="24"/>
        <v>0</v>
      </c>
      <c r="R172" s="9"/>
      <c r="V172" s="40">
        <f t="shared" si="28"/>
        <v>0</v>
      </c>
    </row>
    <row r="173" spans="1:22" x14ac:dyDescent="0.25">
      <c r="A173" s="80">
        <f t="shared" si="29"/>
        <v>160</v>
      </c>
      <c r="B173" s="342">
        <f t="shared" si="20"/>
        <v>0</v>
      </c>
      <c r="C173" s="343"/>
      <c r="D173" s="116"/>
      <c r="E173" s="116"/>
      <c r="F173" s="4"/>
      <c r="G173" s="50"/>
      <c r="H173" s="70"/>
      <c r="I173" s="9"/>
      <c r="J173" s="270"/>
      <c r="K173" s="40">
        <f t="shared" si="21"/>
        <v>0</v>
      </c>
      <c r="L173" s="40">
        <f t="shared" si="22"/>
        <v>0</v>
      </c>
      <c r="M173" s="375" t="str">
        <f t="shared" si="25"/>
        <v xml:space="preserve"> </v>
      </c>
      <c r="N173" s="264">
        <f t="shared" si="26"/>
        <v>0</v>
      </c>
      <c r="O173" s="105">
        <f t="shared" si="23"/>
        <v>0</v>
      </c>
      <c r="P173" s="105">
        <f t="shared" si="27"/>
        <v>0</v>
      </c>
      <c r="Q173" s="407">
        <f t="shared" si="24"/>
        <v>0</v>
      </c>
      <c r="R173" s="9"/>
      <c r="V173" s="40">
        <f t="shared" si="28"/>
        <v>0</v>
      </c>
    </row>
    <row r="174" spans="1:22" x14ac:dyDescent="0.25">
      <c r="A174" s="80">
        <f t="shared" si="29"/>
        <v>161</v>
      </c>
      <c r="B174" s="342">
        <f t="shared" si="20"/>
        <v>0</v>
      </c>
      <c r="C174" s="343"/>
      <c r="D174" s="116"/>
      <c r="E174" s="116"/>
      <c r="F174" s="4"/>
      <c r="G174" s="50"/>
      <c r="H174" s="70"/>
      <c r="I174" s="9"/>
      <c r="J174" s="270"/>
      <c r="K174" s="40">
        <f t="shared" si="21"/>
        <v>0</v>
      </c>
      <c r="L174" s="40">
        <f t="shared" si="22"/>
        <v>0</v>
      </c>
      <c r="M174" s="375" t="str">
        <f t="shared" si="25"/>
        <v xml:space="preserve"> </v>
      </c>
      <c r="N174" s="264">
        <f t="shared" si="26"/>
        <v>0</v>
      </c>
      <c r="O174" s="105">
        <f t="shared" si="23"/>
        <v>0</v>
      </c>
      <c r="P174" s="105">
        <f t="shared" si="27"/>
        <v>0</v>
      </c>
      <c r="Q174" s="407">
        <f t="shared" si="24"/>
        <v>0</v>
      </c>
      <c r="R174" s="9"/>
      <c r="V174" s="40">
        <f t="shared" si="28"/>
        <v>0</v>
      </c>
    </row>
    <row r="175" spans="1:22" x14ac:dyDescent="0.25">
      <c r="A175" s="80">
        <f t="shared" si="29"/>
        <v>162</v>
      </c>
      <c r="B175" s="342">
        <f t="shared" si="20"/>
        <v>0</v>
      </c>
      <c r="C175" s="343"/>
      <c r="D175" s="116"/>
      <c r="E175" s="116"/>
      <c r="F175" s="4"/>
      <c r="G175" s="50"/>
      <c r="H175" s="70"/>
      <c r="I175" s="9"/>
      <c r="J175" s="270"/>
      <c r="K175" s="40">
        <f t="shared" si="21"/>
        <v>0</v>
      </c>
      <c r="L175" s="40">
        <f t="shared" si="22"/>
        <v>0</v>
      </c>
      <c r="M175" s="375" t="str">
        <f t="shared" si="25"/>
        <v xml:space="preserve"> </v>
      </c>
      <c r="N175" s="264">
        <f t="shared" si="26"/>
        <v>0</v>
      </c>
      <c r="O175" s="105">
        <f t="shared" si="23"/>
        <v>0</v>
      </c>
      <c r="P175" s="105">
        <f t="shared" si="27"/>
        <v>0</v>
      </c>
      <c r="Q175" s="407">
        <f t="shared" si="24"/>
        <v>0</v>
      </c>
      <c r="R175" s="9"/>
      <c r="V175" s="40">
        <f t="shared" si="28"/>
        <v>0</v>
      </c>
    </row>
    <row r="176" spans="1:22" x14ac:dyDescent="0.25">
      <c r="A176" s="80">
        <f t="shared" si="29"/>
        <v>163</v>
      </c>
      <c r="B176" s="342">
        <f t="shared" si="20"/>
        <v>0</v>
      </c>
      <c r="C176" s="343"/>
      <c r="D176" s="116"/>
      <c r="E176" s="116"/>
      <c r="F176" s="4"/>
      <c r="G176" s="50"/>
      <c r="H176" s="70"/>
      <c r="I176" s="9"/>
      <c r="J176" s="270"/>
      <c r="K176" s="40">
        <f t="shared" si="21"/>
        <v>0</v>
      </c>
      <c r="L176" s="40">
        <f t="shared" si="22"/>
        <v>0</v>
      </c>
      <c r="M176" s="375" t="str">
        <f t="shared" si="25"/>
        <v xml:space="preserve"> </v>
      </c>
      <c r="N176" s="264">
        <f t="shared" si="26"/>
        <v>0</v>
      </c>
      <c r="O176" s="105">
        <f t="shared" si="23"/>
        <v>0</v>
      </c>
      <c r="P176" s="105">
        <f t="shared" si="27"/>
        <v>0</v>
      </c>
      <c r="Q176" s="407">
        <f t="shared" si="24"/>
        <v>0</v>
      </c>
      <c r="R176" s="9"/>
      <c r="V176" s="40">
        <f t="shared" si="28"/>
        <v>0</v>
      </c>
    </row>
    <row r="177" spans="1:22" x14ac:dyDescent="0.25">
      <c r="A177" s="80">
        <f t="shared" si="29"/>
        <v>164</v>
      </c>
      <c r="B177" s="342">
        <f t="shared" si="20"/>
        <v>0</v>
      </c>
      <c r="C177" s="343"/>
      <c r="D177" s="116"/>
      <c r="E177" s="116"/>
      <c r="F177" s="4"/>
      <c r="G177" s="50"/>
      <c r="H177" s="70"/>
      <c r="I177" s="9"/>
      <c r="J177" s="270"/>
      <c r="K177" s="40">
        <f t="shared" si="21"/>
        <v>0</v>
      </c>
      <c r="L177" s="40">
        <f t="shared" si="22"/>
        <v>0</v>
      </c>
      <c r="M177" s="375" t="str">
        <f t="shared" si="25"/>
        <v xml:space="preserve"> </v>
      </c>
      <c r="N177" s="264">
        <f t="shared" si="26"/>
        <v>0</v>
      </c>
      <c r="O177" s="105">
        <f t="shared" si="23"/>
        <v>0</v>
      </c>
      <c r="P177" s="105">
        <f t="shared" si="27"/>
        <v>0</v>
      </c>
      <c r="Q177" s="407">
        <f t="shared" si="24"/>
        <v>0</v>
      </c>
      <c r="R177" s="9"/>
      <c r="V177" s="40">
        <f t="shared" si="28"/>
        <v>0</v>
      </c>
    </row>
    <row r="178" spans="1:22" x14ac:dyDescent="0.25">
      <c r="A178" s="80">
        <f t="shared" si="29"/>
        <v>165</v>
      </c>
      <c r="B178" s="342">
        <f t="shared" si="20"/>
        <v>0</v>
      </c>
      <c r="C178" s="343"/>
      <c r="D178" s="116"/>
      <c r="E178" s="116"/>
      <c r="F178" s="4"/>
      <c r="G178" s="50"/>
      <c r="H178" s="70"/>
      <c r="I178" s="9"/>
      <c r="J178" s="270"/>
      <c r="K178" s="40">
        <f t="shared" si="21"/>
        <v>0</v>
      </c>
      <c r="L178" s="40">
        <f t="shared" si="22"/>
        <v>0</v>
      </c>
      <c r="M178" s="375" t="str">
        <f t="shared" si="25"/>
        <v xml:space="preserve"> </v>
      </c>
      <c r="N178" s="264">
        <f t="shared" si="26"/>
        <v>0</v>
      </c>
      <c r="O178" s="105">
        <f t="shared" si="23"/>
        <v>0</v>
      </c>
      <c r="P178" s="105">
        <f t="shared" si="27"/>
        <v>0</v>
      </c>
      <c r="Q178" s="407">
        <f t="shared" si="24"/>
        <v>0</v>
      </c>
      <c r="R178" s="9"/>
      <c r="V178" s="40">
        <f t="shared" si="28"/>
        <v>0</v>
      </c>
    </row>
    <row r="179" spans="1:22" x14ac:dyDescent="0.25">
      <c r="A179" s="80">
        <f t="shared" si="29"/>
        <v>166</v>
      </c>
      <c r="B179" s="342">
        <f t="shared" si="20"/>
        <v>0</v>
      </c>
      <c r="C179" s="343"/>
      <c r="D179" s="116"/>
      <c r="E179" s="116"/>
      <c r="F179" s="4"/>
      <c r="G179" s="50"/>
      <c r="H179" s="70"/>
      <c r="I179" s="9"/>
      <c r="J179" s="270"/>
      <c r="K179" s="40">
        <f t="shared" si="21"/>
        <v>0</v>
      </c>
      <c r="L179" s="40">
        <f t="shared" si="22"/>
        <v>0</v>
      </c>
      <c r="M179" s="375" t="str">
        <f t="shared" si="25"/>
        <v xml:space="preserve"> </v>
      </c>
      <c r="N179" s="264">
        <f t="shared" si="26"/>
        <v>0</v>
      </c>
      <c r="O179" s="105">
        <f t="shared" si="23"/>
        <v>0</v>
      </c>
      <c r="P179" s="105">
        <f t="shared" si="27"/>
        <v>0</v>
      </c>
      <c r="Q179" s="407">
        <f t="shared" si="24"/>
        <v>0</v>
      </c>
      <c r="R179" s="9"/>
      <c r="V179" s="40">
        <f t="shared" si="28"/>
        <v>0</v>
      </c>
    </row>
    <row r="180" spans="1:22" x14ac:dyDescent="0.25">
      <c r="A180" s="80">
        <f t="shared" si="29"/>
        <v>167</v>
      </c>
      <c r="B180" s="342">
        <f t="shared" si="20"/>
        <v>0</v>
      </c>
      <c r="C180" s="343"/>
      <c r="D180" s="116"/>
      <c r="E180" s="116"/>
      <c r="F180" s="4"/>
      <c r="G180" s="50"/>
      <c r="H180" s="70"/>
      <c r="I180" s="9"/>
      <c r="J180" s="270"/>
      <c r="K180" s="40">
        <f t="shared" si="21"/>
        <v>0</v>
      </c>
      <c r="L180" s="40">
        <f t="shared" si="22"/>
        <v>0</v>
      </c>
      <c r="M180" s="375" t="str">
        <f t="shared" si="25"/>
        <v xml:space="preserve"> </v>
      </c>
      <c r="N180" s="264">
        <f t="shared" si="26"/>
        <v>0</v>
      </c>
      <c r="O180" s="105">
        <f t="shared" si="23"/>
        <v>0</v>
      </c>
      <c r="P180" s="105">
        <f t="shared" si="27"/>
        <v>0</v>
      </c>
      <c r="Q180" s="407">
        <f t="shared" si="24"/>
        <v>0</v>
      </c>
      <c r="R180" s="9"/>
      <c r="V180" s="40">
        <f t="shared" si="28"/>
        <v>0</v>
      </c>
    </row>
    <row r="181" spans="1:22" x14ac:dyDescent="0.25">
      <c r="A181" s="80">
        <f t="shared" si="29"/>
        <v>168</v>
      </c>
      <c r="B181" s="342">
        <f t="shared" si="20"/>
        <v>0</v>
      </c>
      <c r="C181" s="343"/>
      <c r="D181" s="116"/>
      <c r="E181" s="116"/>
      <c r="F181" s="4"/>
      <c r="G181" s="50"/>
      <c r="H181" s="70"/>
      <c r="I181" s="9"/>
      <c r="J181" s="270"/>
      <c r="K181" s="40">
        <f t="shared" si="21"/>
        <v>0</v>
      </c>
      <c r="L181" s="40">
        <f t="shared" si="22"/>
        <v>0</v>
      </c>
      <c r="M181" s="375" t="str">
        <f t="shared" si="25"/>
        <v xml:space="preserve"> </v>
      </c>
      <c r="N181" s="264">
        <f t="shared" si="26"/>
        <v>0</v>
      </c>
      <c r="O181" s="105">
        <f t="shared" si="23"/>
        <v>0</v>
      </c>
      <c r="P181" s="105">
        <f t="shared" si="27"/>
        <v>0</v>
      </c>
      <c r="Q181" s="407">
        <f t="shared" si="24"/>
        <v>0</v>
      </c>
      <c r="R181" s="9"/>
      <c r="V181" s="40">
        <f t="shared" si="28"/>
        <v>0</v>
      </c>
    </row>
    <row r="182" spans="1:22" x14ac:dyDescent="0.25">
      <c r="A182" s="80">
        <f t="shared" si="29"/>
        <v>169</v>
      </c>
      <c r="B182" s="342">
        <f t="shared" si="20"/>
        <v>0</v>
      </c>
      <c r="C182" s="343"/>
      <c r="D182" s="116"/>
      <c r="E182" s="116"/>
      <c r="F182" s="4"/>
      <c r="G182" s="50"/>
      <c r="H182" s="70"/>
      <c r="I182" s="9"/>
      <c r="J182" s="270"/>
      <c r="K182" s="40">
        <f t="shared" si="21"/>
        <v>0</v>
      </c>
      <c r="L182" s="40">
        <f t="shared" si="22"/>
        <v>0</v>
      </c>
      <c r="M182" s="375" t="str">
        <f t="shared" si="25"/>
        <v xml:space="preserve"> </v>
      </c>
      <c r="N182" s="264">
        <f t="shared" si="26"/>
        <v>0</v>
      </c>
      <c r="O182" s="105">
        <f t="shared" si="23"/>
        <v>0</v>
      </c>
      <c r="P182" s="105">
        <f t="shared" si="27"/>
        <v>0</v>
      </c>
      <c r="Q182" s="407">
        <f t="shared" si="24"/>
        <v>0</v>
      </c>
      <c r="R182" s="9"/>
      <c r="V182" s="40">
        <f t="shared" si="28"/>
        <v>0</v>
      </c>
    </row>
    <row r="183" spans="1:22" x14ac:dyDescent="0.25">
      <c r="A183" s="80">
        <f t="shared" si="29"/>
        <v>170</v>
      </c>
      <c r="B183" s="342">
        <f t="shared" si="20"/>
        <v>0</v>
      </c>
      <c r="C183" s="343"/>
      <c r="D183" s="116"/>
      <c r="E183" s="116"/>
      <c r="F183" s="4"/>
      <c r="G183" s="50"/>
      <c r="H183" s="70"/>
      <c r="I183" s="9"/>
      <c r="J183" s="270"/>
      <c r="K183" s="40">
        <f t="shared" si="21"/>
        <v>0</v>
      </c>
      <c r="L183" s="40">
        <f t="shared" si="22"/>
        <v>0</v>
      </c>
      <c r="M183" s="375" t="str">
        <f t="shared" si="25"/>
        <v xml:space="preserve"> </v>
      </c>
      <c r="N183" s="264">
        <f t="shared" si="26"/>
        <v>0</v>
      </c>
      <c r="O183" s="105">
        <f t="shared" si="23"/>
        <v>0</v>
      </c>
      <c r="P183" s="105">
        <f t="shared" si="27"/>
        <v>0</v>
      </c>
      <c r="Q183" s="407">
        <f t="shared" si="24"/>
        <v>0</v>
      </c>
      <c r="R183" s="9"/>
      <c r="V183" s="40">
        <f t="shared" si="28"/>
        <v>0</v>
      </c>
    </row>
    <row r="184" spans="1:22" x14ac:dyDescent="0.25">
      <c r="A184" s="80">
        <f t="shared" si="29"/>
        <v>171</v>
      </c>
      <c r="B184" s="342">
        <f t="shared" si="20"/>
        <v>0</v>
      </c>
      <c r="C184" s="343"/>
      <c r="D184" s="116"/>
      <c r="E184" s="116"/>
      <c r="F184" s="4"/>
      <c r="G184" s="50"/>
      <c r="H184" s="70"/>
      <c r="I184" s="9"/>
      <c r="J184" s="270"/>
      <c r="K184" s="40">
        <f t="shared" si="21"/>
        <v>0</v>
      </c>
      <c r="L184" s="40">
        <f t="shared" si="22"/>
        <v>0</v>
      </c>
      <c r="M184" s="375" t="str">
        <f t="shared" si="25"/>
        <v xml:space="preserve"> </v>
      </c>
      <c r="N184" s="264">
        <f t="shared" si="26"/>
        <v>0</v>
      </c>
      <c r="O184" s="105">
        <f t="shared" si="23"/>
        <v>0</v>
      </c>
      <c r="P184" s="105">
        <f t="shared" si="27"/>
        <v>0</v>
      </c>
      <c r="Q184" s="407">
        <f t="shared" si="24"/>
        <v>0</v>
      </c>
      <c r="R184" s="9"/>
      <c r="V184" s="40">
        <f t="shared" si="28"/>
        <v>0</v>
      </c>
    </row>
    <row r="185" spans="1:22" x14ac:dyDescent="0.25">
      <c r="A185" s="80">
        <f t="shared" si="29"/>
        <v>172</v>
      </c>
      <c r="B185" s="342">
        <f t="shared" si="20"/>
        <v>0</v>
      </c>
      <c r="C185" s="343"/>
      <c r="D185" s="116"/>
      <c r="E185" s="116"/>
      <c r="F185" s="4"/>
      <c r="G185" s="50"/>
      <c r="H185" s="70"/>
      <c r="I185" s="9"/>
      <c r="J185" s="270"/>
      <c r="K185" s="40">
        <f t="shared" si="21"/>
        <v>0</v>
      </c>
      <c r="L185" s="40">
        <f t="shared" si="22"/>
        <v>0</v>
      </c>
      <c r="M185" s="375" t="str">
        <f t="shared" si="25"/>
        <v xml:space="preserve"> </v>
      </c>
      <c r="N185" s="264">
        <f t="shared" si="26"/>
        <v>0</v>
      </c>
      <c r="O185" s="105">
        <f t="shared" si="23"/>
        <v>0</v>
      </c>
      <c r="P185" s="105">
        <f t="shared" si="27"/>
        <v>0</v>
      </c>
      <c r="Q185" s="407">
        <f t="shared" si="24"/>
        <v>0</v>
      </c>
      <c r="R185" s="9"/>
      <c r="V185" s="40">
        <f t="shared" si="28"/>
        <v>0</v>
      </c>
    </row>
    <row r="186" spans="1:22" x14ac:dyDescent="0.25">
      <c r="A186" s="80">
        <f t="shared" si="29"/>
        <v>173</v>
      </c>
      <c r="B186" s="342">
        <f t="shared" si="20"/>
        <v>0</v>
      </c>
      <c r="C186" s="343"/>
      <c r="D186" s="116"/>
      <c r="E186" s="116"/>
      <c r="F186" s="4"/>
      <c r="G186" s="50"/>
      <c r="H186" s="70"/>
      <c r="I186" s="9"/>
      <c r="J186" s="270"/>
      <c r="K186" s="40">
        <f t="shared" si="21"/>
        <v>0</v>
      </c>
      <c r="L186" s="40">
        <f t="shared" si="22"/>
        <v>0</v>
      </c>
      <c r="M186" s="375" t="str">
        <f t="shared" si="25"/>
        <v xml:space="preserve"> </v>
      </c>
      <c r="N186" s="264">
        <f t="shared" si="26"/>
        <v>0</v>
      </c>
      <c r="O186" s="105">
        <f t="shared" si="23"/>
        <v>0</v>
      </c>
      <c r="P186" s="105">
        <f t="shared" si="27"/>
        <v>0</v>
      </c>
      <c r="Q186" s="407">
        <f t="shared" si="24"/>
        <v>0</v>
      </c>
      <c r="R186" s="9"/>
      <c r="V186" s="40">
        <f t="shared" si="28"/>
        <v>0</v>
      </c>
    </row>
    <row r="187" spans="1:22" x14ac:dyDescent="0.25">
      <c r="A187" s="80">
        <f t="shared" si="29"/>
        <v>174</v>
      </c>
      <c r="B187" s="342">
        <f t="shared" si="20"/>
        <v>0</v>
      </c>
      <c r="C187" s="343"/>
      <c r="D187" s="116"/>
      <c r="E187" s="116"/>
      <c r="F187" s="4"/>
      <c r="G187" s="50"/>
      <c r="H187" s="70"/>
      <c r="I187" s="9"/>
      <c r="J187" s="270"/>
      <c r="K187" s="40">
        <f t="shared" si="21"/>
        <v>0</v>
      </c>
      <c r="L187" s="40">
        <f t="shared" si="22"/>
        <v>0</v>
      </c>
      <c r="M187" s="375" t="str">
        <f t="shared" si="25"/>
        <v xml:space="preserve"> </v>
      </c>
      <c r="N187" s="264">
        <f t="shared" si="26"/>
        <v>0</v>
      </c>
      <c r="O187" s="105">
        <f t="shared" si="23"/>
        <v>0</v>
      </c>
      <c r="P187" s="105">
        <f t="shared" si="27"/>
        <v>0</v>
      </c>
      <c r="Q187" s="407">
        <f t="shared" si="24"/>
        <v>0</v>
      </c>
      <c r="R187" s="9"/>
      <c r="V187" s="40">
        <f t="shared" si="28"/>
        <v>0</v>
      </c>
    </row>
    <row r="188" spans="1:22" x14ac:dyDescent="0.25">
      <c r="A188" s="80">
        <f t="shared" si="29"/>
        <v>175</v>
      </c>
      <c r="B188" s="342">
        <f t="shared" si="20"/>
        <v>0</v>
      </c>
      <c r="C188" s="343"/>
      <c r="D188" s="116"/>
      <c r="E188" s="116"/>
      <c r="F188" s="4"/>
      <c r="G188" s="50"/>
      <c r="H188" s="70"/>
      <c r="I188" s="9"/>
      <c r="J188" s="270"/>
      <c r="K188" s="40">
        <f t="shared" si="21"/>
        <v>0</v>
      </c>
      <c r="L188" s="40">
        <f t="shared" si="22"/>
        <v>0</v>
      </c>
      <c r="M188" s="375" t="str">
        <f t="shared" si="25"/>
        <v xml:space="preserve"> </v>
      </c>
      <c r="N188" s="264">
        <f t="shared" si="26"/>
        <v>0</v>
      </c>
      <c r="O188" s="105">
        <f t="shared" si="23"/>
        <v>0</v>
      </c>
      <c r="P188" s="105">
        <f t="shared" si="27"/>
        <v>0</v>
      </c>
      <c r="Q188" s="407">
        <f t="shared" si="24"/>
        <v>0</v>
      </c>
      <c r="R188" s="9"/>
      <c r="V188" s="40">
        <f t="shared" si="28"/>
        <v>0</v>
      </c>
    </row>
    <row r="189" spans="1:22" x14ac:dyDescent="0.25">
      <c r="A189" s="80">
        <f t="shared" si="29"/>
        <v>176</v>
      </c>
      <c r="B189" s="342">
        <f t="shared" si="20"/>
        <v>0</v>
      </c>
      <c r="C189" s="343"/>
      <c r="D189" s="116"/>
      <c r="E189" s="116"/>
      <c r="F189" s="4"/>
      <c r="G189" s="50"/>
      <c r="H189" s="70"/>
      <c r="I189" s="9"/>
      <c r="J189" s="270"/>
      <c r="K189" s="40">
        <f t="shared" si="21"/>
        <v>0</v>
      </c>
      <c r="L189" s="40">
        <f t="shared" si="22"/>
        <v>0</v>
      </c>
      <c r="M189" s="375" t="str">
        <f t="shared" si="25"/>
        <v xml:space="preserve"> </v>
      </c>
      <c r="N189" s="264">
        <f t="shared" si="26"/>
        <v>0</v>
      </c>
      <c r="O189" s="105">
        <f t="shared" si="23"/>
        <v>0</v>
      </c>
      <c r="P189" s="105">
        <f t="shared" si="27"/>
        <v>0</v>
      </c>
      <c r="Q189" s="407">
        <f t="shared" si="24"/>
        <v>0</v>
      </c>
      <c r="R189" s="9"/>
      <c r="V189" s="40">
        <f t="shared" si="28"/>
        <v>0</v>
      </c>
    </row>
    <row r="190" spans="1:22" x14ac:dyDescent="0.25">
      <c r="A190" s="80">
        <f t="shared" si="29"/>
        <v>177</v>
      </c>
      <c r="B190" s="342">
        <f t="shared" si="20"/>
        <v>0</v>
      </c>
      <c r="C190" s="343"/>
      <c r="D190" s="116"/>
      <c r="E190" s="116"/>
      <c r="F190" s="4"/>
      <c r="G190" s="50"/>
      <c r="H190" s="70"/>
      <c r="I190" s="9"/>
      <c r="J190" s="270"/>
      <c r="K190" s="40">
        <f t="shared" si="21"/>
        <v>0</v>
      </c>
      <c r="L190" s="40">
        <f t="shared" si="22"/>
        <v>0</v>
      </c>
      <c r="M190" s="375" t="str">
        <f t="shared" si="25"/>
        <v xml:space="preserve"> </v>
      </c>
      <c r="N190" s="264">
        <f t="shared" si="26"/>
        <v>0</v>
      </c>
      <c r="O190" s="105">
        <f t="shared" si="23"/>
        <v>0</v>
      </c>
      <c r="P190" s="105">
        <f t="shared" si="27"/>
        <v>0</v>
      </c>
      <c r="Q190" s="407">
        <f t="shared" si="24"/>
        <v>0</v>
      </c>
      <c r="R190" s="9"/>
      <c r="V190" s="40">
        <f t="shared" si="28"/>
        <v>0</v>
      </c>
    </row>
    <row r="191" spans="1:22" x14ac:dyDescent="0.25">
      <c r="A191" s="80">
        <f t="shared" si="29"/>
        <v>178</v>
      </c>
      <c r="B191" s="342">
        <f t="shared" si="20"/>
        <v>0</v>
      </c>
      <c r="C191" s="343"/>
      <c r="D191" s="116"/>
      <c r="E191" s="116"/>
      <c r="F191" s="4"/>
      <c r="G191" s="50"/>
      <c r="H191" s="70"/>
      <c r="I191" s="9"/>
      <c r="J191" s="270"/>
      <c r="K191" s="40">
        <f t="shared" si="21"/>
        <v>0</v>
      </c>
      <c r="L191" s="40">
        <f t="shared" si="22"/>
        <v>0</v>
      </c>
      <c r="M191" s="375" t="str">
        <f t="shared" si="25"/>
        <v xml:space="preserve"> </v>
      </c>
      <c r="N191" s="264">
        <f t="shared" si="26"/>
        <v>0</v>
      </c>
      <c r="O191" s="105">
        <f t="shared" si="23"/>
        <v>0</v>
      </c>
      <c r="P191" s="105">
        <f t="shared" si="27"/>
        <v>0</v>
      </c>
      <c r="Q191" s="407">
        <f t="shared" si="24"/>
        <v>0</v>
      </c>
      <c r="R191" s="9"/>
      <c r="V191" s="40">
        <f t="shared" si="28"/>
        <v>0</v>
      </c>
    </row>
    <row r="192" spans="1:22" x14ac:dyDescent="0.25">
      <c r="A192" s="80">
        <f t="shared" si="29"/>
        <v>179</v>
      </c>
      <c r="B192" s="342">
        <f t="shared" si="20"/>
        <v>0</v>
      </c>
      <c r="C192" s="343"/>
      <c r="D192" s="116"/>
      <c r="E192" s="116"/>
      <c r="F192" s="4"/>
      <c r="G192" s="50"/>
      <c r="H192" s="70"/>
      <c r="I192" s="9"/>
      <c r="J192" s="270"/>
      <c r="K192" s="40">
        <f t="shared" si="21"/>
        <v>0</v>
      </c>
      <c r="L192" s="40">
        <f t="shared" si="22"/>
        <v>0</v>
      </c>
      <c r="M192" s="375" t="str">
        <f t="shared" si="25"/>
        <v xml:space="preserve"> </v>
      </c>
      <c r="N192" s="264">
        <f t="shared" si="26"/>
        <v>0</v>
      </c>
      <c r="O192" s="105">
        <f t="shared" si="23"/>
        <v>0</v>
      </c>
      <c r="P192" s="105">
        <f t="shared" si="27"/>
        <v>0</v>
      </c>
      <c r="Q192" s="407">
        <f t="shared" si="24"/>
        <v>0</v>
      </c>
      <c r="R192" s="9"/>
      <c r="V192" s="40">
        <f t="shared" si="28"/>
        <v>0</v>
      </c>
    </row>
    <row r="193" spans="1:22" x14ac:dyDescent="0.25">
      <c r="A193" s="80">
        <f t="shared" si="29"/>
        <v>180</v>
      </c>
      <c r="B193" s="342">
        <f t="shared" si="20"/>
        <v>0</v>
      </c>
      <c r="C193" s="343"/>
      <c r="D193" s="116"/>
      <c r="E193" s="116"/>
      <c r="F193" s="4"/>
      <c r="G193" s="50"/>
      <c r="H193" s="70"/>
      <c r="I193" s="9"/>
      <c r="J193" s="270"/>
      <c r="K193" s="40">
        <f t="shared" si="21"/>
        <v>0</v>
      </c>
      <c r="L193" s="40">
        <f t="shared" si="22"/>
        <v>0</v>
      </c>
      <c r="M193" s="375" t="str">
        <f t="shared" si="25"/>
        <v xml:space="preserve"> </v>
      </c>
      <c r="N193" s="264">
        <f t="shared" si="26"/>
        <v>0</v>
      </c>
      <c r="O193" s="105">
        <f t="shared" si="23"/>
        <v>0</v>
      </c>
      <c r="P193" s="105">
        <f t="shared" si="27"/>
        <v>0</v>
      </c>
      <c r="Q193" s="407">
        <f t="shared" si="24"/>
        <v>0</v>
      </c>
      <c r="R193" s="9"/>
      <c r="V193" s="40">
        <f t="shared" si="28"/>
        <v>0</v>
      </c>
    </row>
    <row r="194" spans="1:22" x14ac:dyDescent="0.25">
      <c r="A194" s="80">
        <f t="shared" si="29"/>
        <v>181</v>
      </c>
      <c r="B194" s="342">
        <f t="shared" si="20"/>
        <v>0</v>
      </c>
      <c r="C194" s="343"/>
      <c r="D194" s="116"/>
      <c r="E194" s="116"/>
      <c r="F194" s="4"/>
      <c r="G194" s="50"/>
      <c r="H194" s="70"/>
      <c r="I194" s="9"/>
      <c r="J194" s="270"/>
      <c r="K194" s="40">
        <f t="shared" si="21"/>
        <v>0</v>
      </c>
      <c r="L194" s="40">
        <f t="shared" si="22"/>
        <v>0</v>
      </c>
      <c r="M194" s="375" t="str">
        <f t="shared" si="25"/>
        <v xml:space="preserve"> </v>
      </c>
      <c r="N194" s="264">
        <f t="shared" si="26"/>
        <v>0</v>
      </c>
      <c r="O194" s="105">
        <f t="shared" si="23"/>
        <v>0</v>
      </c>
      <c r="P194" s="105">
        <f t="shared" si="27"/>
        <v>0</v>
      </c>
      <c r="Q194" s="407">
        <f t="shared" si="24"/>
        <v>0</v>
      </c>
      <c r="R194" s="9"/>
      <c r="V194" s="40">
        <f t="shared" si="28"/>
        <v>0</v>
      </c>
    </row>
    <row r="195" spans="1:22" x14ac:dyDescent="0.25">
      <c r="A195" s="80">
        <f t="shared" si="29"/>
        <v>182</v>
      </c>
      <c r="B195" s="342">
        <f t="shared" si="20"/>
        <v>0</v>
      </c>
      <c r="C195" s="343"/>
      <c r="D195" s="116"/>
      <c r="E195" s="116"/>
      <c r="F195" s="4"/>
      <c r="G195" s="50"/>
      <c r="H195" s="70"/>
      <c r="I195" s="9"/>
      <c r="J195" s="270"/>
      <c r="K195" s="40">
        <f t="shared" si="21"/>
        <v>0</v>
      </c>
      <c r="L195" s="40">
        <f t="shared" si="22"/>
        <v>0</v>
      </c>
      <c r="M195" s="375" t="str">
        <f t="shared" si="25"/>
        <v xml:space="preserve"> </v>
      </c>
      <c r="N195" s="264">
        <f t="shared" si="26"/>
        <v>0</v>
      </c>
      <c r="O195" s="105">
        <f t="shared" si="23"/>
        <v>0</v>
      </c>
      <c r="P195" s="105">
        <f t="shared" si="27"/>
        <v>0</v>
      </c>
      <c r="Q195" s="407">
        <f t="shared" si="24"/>
        <v>0</v>
      </c>
      <c r="R195" s="9"/>
      <c r="V195" s="40">
        <f t="shared" si="28"/>
        <v>0</v>
      </c>
    </row>
    <row r="196" spans="1:22" x14ac:dyDescent="0.25">
      <c r="A196" s="80">
        <f t="shared" si="29"/>
        <v>183</v>
      </c>
      <c r="B196" s="342">
        <f t="shared" si="20"/>
        <v>0</v>
      </c>
      <c r="C196" s="343"/>
      <c r="D196" s="116"/>
      <c r="E196" s="116"/>
      <c r="F196" s="4"/>
      <c r="G196" s="50"/>
      <c r="H196" s="70"/>
      <c r="I196" s="9"/>
      <c r="J196" s="270"/>
      <c r="K196" s="40">
        <f t="shared" si="21"/>
        <v>0</v>
      </c>
      <c r="L196" s="40">
        <f t="shared" si="22"/>
        <v>0</v>
      </c>
      <c r="M196" s="375" t="str">
        <f t="shared" si="25"/>
        <v xml:space="preserve"> </v>
      </c>
      <c r="N196" s="264">
        <f t="shared" si="26"/>
        <v>0</v>
      </c>
      <c r="O196" s="105">
        <f t="shared" si="23"/>
        <v>0</v>
      </c>
      <c r="P196" s="105">
        <f t="shared" si="27"/>
        <v>0</v>
      </c>
      <c r="Q196" s="407">
        <f t="shared" si="24"/>
        <v>0</v>
      </c>
      <c r="R196" s="9"/>
      <c r="V196" s="40">
        <f t="shared" si="28"/>
        <v>0</v>
      </c>
    </row>
    <row r="197" spans="1:22" x14ac:dyDescent="0.25">
      <c r="A197" s="80">
        <f t="shared" si="29"/>
        <v>184</v>
      </c>
      <c r="B197" s="342">
        <f t="shared" si="20"/>
        <v>0</v>
      </c>
      <c r="C197" s="343"/>
      <c r="D197" s="116"/>
      <c r="E197" s="116"/>
      <c r="F197" s="4"/>
      <c r="G197" s="50"/>
      <c r="H197" s="70"/>
      <c r="I197" s="9"/>
      <c r="J197" s="270"/>
      <c r="K197" s="40">
        <f t="shared" si="21"/>
        <v>0</v>
      </c>
      <c r="L197" s="40">
        <f t="shared" si="22"/>
        <v>0</v>
      </c>
      <c r="M197" s="375" t="str">
        <f t="shared" si="25"/>
        <v xml:space="preserve"> </v>
      </c>
      <c r="N197" s="264">
        <f t="shared" si="26"/>
        <v>0</v>
      </c>
      <c r="O197" s="105">
        <f t="shared" si="23"/>
        <v>0</v>
      </c>
      <c r="P197" s="105">
        <f t="shared" si="27"/>
        <v>0</v>
      </c>
      <c r="Q197" s="407">
        <f t="shared" si="24"/>
        <v>0</v>
      </c>
      <c r="R197" s="9"/>
      <c r="V197" s="40">
        <f t="shared" si="28"/>
        <v>0</v>
      </c>
    </row>
    <row r="198" spans="1:22" x14ac:dyDescent="0.25">
      <c r="A198" s="80">
        <f t="shared" si="29"/>
        <v>185</v>
      </c>
      <c r="B198" s="342">
        <f t="shared" si="20"/>
        <v>0</v>
      </c>
      <c r="C198" s="343"/>
      <c r="D198" s="116"/>
      <c r="E198" s="116"/>
      <c r="F198" s="4"/>
      <c r="G198" s="50"/>
      <c r="H198" s="70"/>
      <c r="I198" s="9"/>
      <c r="J198" s="270"/>
      <c r="K198" s="40">
        <f t="shared" si="21"/>
        <v>0</v>
      </c>
      <c r="L198" s="40">
        <f t="shared" si="22"/>
        <v>0</v>
      </c>
      <c r="M198" s="375" t="str">
        <f t="shared" si="25"/>
        <v xml:space="preserve"> </v>
      </c>
      <c r="N198" s="264">
        <f t="shared" si="26"/>
        <v>0</v>
      </c>
      <c r="O198" s="105">
        <f t="shared" si="23"/>
        <v>0</v>
      </c>
      <c r="P198" s="105">
        <f t="shared" si="27"/>
        <v>0</v>
      </c>
      <c r="Q198" s="407">
        <f t="shared" si="24"/>
        <v>0</v>
      </c>
      <c r="R198" s="9"/>
      <c r="V198" s="40">
        <f t="shared" si="28"/>
        <v>0</v>
      </c>
    </row>
    <row r="199" spans="1:22" x14ac:dyDescent="0.25">
      <c r="A199" s="80">
        <f t="shared" si="29"/>
        <v>186</v>
      </c>
      <c r="B199" s="342">
        <f t="shared" si="20"/>
        <v>0</v>
      </c>
      <c r="C199" s="343"/>
      <c r="D199" s="116"/>
      <c r="E199" s="116"/>
      <c r="F199" s="4"/>
      <c r="G199" s="50"/>
      <c r="H199" s="70"/>
      <c r="I199" s="9"/>
      <c r="J199" s="270"/>
      <c r="K199" s="40">
        <f t="shared" si="21"/>
        <v>0</v>
      </c>
      <c r="L199" s="40">
        <f t="shared" si="22"/>
        <v>0</v>
      </c>
      <c r="M199" s="375" t="str">
        <f t="shared" si="25"/>
        <v xml:space="preserve"> </v>
      </c>
      <c r="N199" s="264">
        <f t="shared" si="26"/>
        <v>0</v>
      </c>
      <c r="O199" s="105">
        <f t="shared" si="23"/>
        <v>0</v>
      </c>
      <c r="P199" s="105">
        <f t="shared" si="27"/>
        <v>0</v>
      </c>
      <c r="Q199" s="407">
        <f t="shared" si="24"/>
        <v>0</v>
      </c>
      <c r="R199" s="9"/>
      <c r="V199" s="40">
        <f t="shared" si="28"/>
        <v>0</v>
      </c>
    </row>
    <row r="200" spans="1:22" x14ac:dyDescent="0.25">
      <c r="A200" s="80">
        <f t="shared" si="29"/>
        <v>187</v>
      </c>
      <c r="B200" s="342">
        <f t="shared" si="20"/>
        <v>0</v>
      </c>
      <c r="C200" s="343"/>
      <c r="D200" s="116"/>
      <c r="E200" s="116"/>
      <c r="F200" s="4"/>
      <c r="G200" s="50"/>
      <c r="H200" s="70"/>
      <c r="I200" s="9"/>
      <c r="J200" s="270"/>
      <c r="K200" s="40">
        <f t="shared" si="21"/>
        <v>0</v>
      </c>
      <c r="L200" s="40">
        <f t="shared" si="22"/>
        <v>0</v>
      </c>
      <c r="M200" s="375" t="str">
        <f t="shared" si="25"/>
        <v xml:space="preserve"> </v>
      </c>
      <c r="N200" s="264">
        <f t="shared" si="26"/>
        <v>0</v>
      </c>
      <c r="O200" s="105">
        <f t="shared" si="23"/>
        <v>0</v>
      </c>
      <c r="P200" s="105">
        <f t="shared" si="27"/>
        <v>0</v>
      </c>
      <c r="Q200" s="407">
        <f t="shared" si="24"/>
        <v>0</v>
      </c>
      <c r="R200" s="9"/>
      <c r="V200" s="40">
        <f t="shared" si="28"/>
        <v>0</v>
      </c>
    </row>
    <row r="201" spans="1:22" x14ac:dyDescent="0.25">
      <c r="A201" s="80">
        <f t="shared" si="29"/>
        <v>188</v>
      </c>
      <c r="B201" s="342">
        <f t="shared" si="20"/>
        <v>0</v>
      </c>
      <c r="C201" s="343"/>
      <c r="D201" s="116"/>
      <c r="E201" s="116"/>
      <c r="F201" s="4"/>
      <c r="G201" s="50"/>
      <c r="H201" s="70"/>
      <c r="I201" s="9"/>
      <c r="J201" s="270"/>
      <c r="K201" s="40">
        <f t="shared" si="21"/>
        <v>0</v>
      </c>
      <c r="L201" s="40">
        <f t="shared" si="22"/>
        <v>0</v>
      </c>
      <c r="M201" s="375" t="str">
        <f t="shared" si="25"/>
        <v xml:space="preserve"> </v>
      </c>
      <c r="N201" s="264">
        <f t="shared" si="26"/>
        <v>0</v>
      </c>
      <c r="O201" s="105">
        <f t="shared" si="23"/>
        <v>0</v>
      </c>
      <c r="P201" s="105">
        <f t="shared" si="27"/>
        <v>0</v>
      </c>
      <c r="Q201" s="407">
        <f t="shared" si="24"/>
        <v>0</v>
      </c>
      <c r="R201" s="9"/>
      <c r="V201" s="40">
        <f t="shared" si="28"/>
        <v>0</v>
      </c>
    </row>
    <row r="202" spans="1:22" x14ac:dyDescent="0.25">
      <c r="A202" s="80">
        <f t="shared" si="29"/>
        <v>189</v>
      </c>
      <c r="B202" s="342">
        <f t="shared" si="20"/>
        <v>0</v>
      </c>
      <c r="C202" s="343"/>
      <c r="D202" s="116"/>
      <c r="E202" s="116"/>
      <c r="F202" s="4"/>
      <c r="G202" s="50"/>
      <c r="H202" s="70"/>
      <c r="I202" s="9"/>
      <c r="J202" s="270"/>
      <c r="K202" s="40">
        <f t="shared" si="21"/>
        <v>0</v>
      </c>
      <c r="L202" s="40">
        <f t="shared" si="22"/>
        <v>0</v>
      </c>
      <c r="M202" s="375" t="str">
        <f t="shared" si="25"/>
        <v xml:space="preserve"> </v>
      </c>
      <c r="N202" s="264">
        <f t="shared" si="26"/>
        <v>0</v>
      </c>
      <c r="O202" s="105">
        <f t="shared" si="23"/>
        <v>0</v>
      </c>
      <c r="P202" s="105">
        <f t="shared" si="27"/>
        <v>0</v>
      </c>
      <c r="Q202" s="407">
        <f t="shared" si="24"/>
        <v>0</v>
      </c>
      <c r="R202" s="9"/>
      <c r="V202" s="40">
        <f t="shared" si="28"/>
        <v>0</v>
      </c>
    </row>
    <row r="203" spans="1:22" x14ac:dyDescent="0.25">
      <c r="A203" s="80">
        <f t="shared" si="29"/>
        <v>190</v>
      </c>
      <c r="B203" s="342">
        <f t="shared" si="20"/>
        <v>0</v>
      </c>
      <c r="C203" s="343"/>
      <c r="D203" s="116"/>
      <c r="E203" s="116"/>
      <c r="F203" s="4"/>
      <c r="G203" s="50"/>
      <c r="H203" s="70"/>
      <c r="I203" s="9"/>
      <c r="J203" s="270"/>
      <c r="K203" s="40">
        <f t="shared" si="21"/>
        <v>0</v>
      </c>
      <c r="L203" s="40">
        <f t="shared" si="22"/>
        <v>0</v>
      </c>
      <c r="M203" s="375" t="str">
        <f t="shared" si="25"/>
        <v xml:space="preserve"> </v>
      </c>
      <c r="N203" s="264">
        <f t="shared" si="26"/>
        <v>0</v>
      </c>
      <c r="O203" s="105">
        <f t="shared" si="23"/>
        <v>0</v>
      </c>
      <c r="P203" s="105">
        <f t="shared" si="27"/>
        <v>0</v>
      </c>
      <c r="Q203" s="407">
        <f t="shared" si="24"/>
        <v>0</v>
      </c>
      <c r="R203" s="9"/>
      <c r="V203" s="40">
        <f t="shared" si="28"/>
        <v>0</v>
      </c>
    </row>
    <row r="204" spans="1:22" x14ac:dyDescent="0.25">
      <c r="A204" s="80">
        <f t="shared" si="29"/>
        <v>191</v>
      </c>
      <c r="B204" s="342">
        <f t="shared" si="20"/>
        <v>0</v>
      </c>
      <c r="C204" s="343"/>
      <c r="D204" s="116"/>
      <c r="E204" s="116"/>
      <c r="F204" s="4"/>
      <c r="G204" s="50"/>
      <c r="H204" s="70"/>
      <c r="I204" s="9"/>
      <c r="J204" s="270"/>
      <c r="K204" s="40">
        <f t="shared" si="21"/>
        <v>0</v>
      </c>
      <c r="L204" s="40">
        <f t="shared" si="22"/>
        <v>0</v>
      </c>
      <c r="M204" s="375" t="str">
        <f t="shared" si="25"/>
        <v xml:space="preserve"> </v>
      </c>
      <c r="N204" s="264">
        <f t="shared" si="26"/>
        <v>0</v>
      </c>
      <c r="O204" s="105">
        <f t="shared" si="23"/>
        <v>0</v>
      </c>
      <c r="P204" s="105">
        <f t="shared" si="27"/>
        <v>0</v>
      </c>
      <c r="Q204" s="407">
        <f t="shared" si="24"/>
        <v>0</v>
      </c>
      <c r="R204" s="9"/>
      <c r="V204" s="40">
        <f t="shared" si="28"/>
        <v>0</v>
      </c>
    </row>
    <row r="205" spans="1:22" x14ac:dyDescent="0.25">
      <c r="A205" s="80">
        <f t="shared" si="29"/>
        <v>192</v>
      </c>
      <c r="B205" s="342">
        <f t="shared" si="20"/>
        <v>0</v>
      </c>
      <c r="C205" s="343"/>
      <c r="D205" s="116"/>
      <c r="E205" s="116"/>
      <c r="F205" s="4"/>
      <c r="G205" s="50"/>
      <c r="H205" s="70"/>
      <c r="I205" s="9"/>
      <c r="J205" s="270"/>
      <c r="K205" s="40">
        <f t="shared" si="21"/>
        <v>0</v>
      </c>
      <c r="L205" s="40">
        <f t="shared" si="22"/>
        <v>0</v>
      </c>
      <c r="M205" s="375" t="str">
        <f t="shared" si="25"/>
        <v xml:space="preserve"> </v>
      </c>
      <c r="N205" s="264">
        <f t="shared" si="26"/>
        <v>0</v>
      </c>
      <c r="O205" s="105">
        <f t="shared" si="23"/>
        <v>0</v>
      </c>
      <c r="P205" s="105">
        <f t="shared" si="27"/>
        <v>0</v>
      </c>
      <c r="Q205" s="407">
        <f t="shared" si="24"/>
        <v>0</v>
      </c>
      <c r="R205" s="9"/>
      <c r="V205" s="40">
        <f t="shared" si="28"/>
        <v>0</v>
      </c>
    </row>
    <row r="206" spans="1:22" x14ac:dyDescent="0.25">
      <c r="A206" s="80">
        <f t="shared" si="29"/>
        <v>193</v>
      </c>
      <c r="B206" s="342">
        <f t="shared" ref="B206:B269" si="30">IF(ISBLANK(E206),0,VLOOKUP(TRIM(E206),AllVarieties,4,FALSE))</f>
        <v>0</v>
      </c>
      <c r="C206" s="343"/>
      <c r="D206" s="116"/>
      <c r="E206" s="116"/>
      <c r="F206" s="4"/>
      <c r="G206" s="50"/>
      <c r="H206" s="70"/>
      <c r="I206" s="9"/>
      <c r="J206" s="270"/>
      <c r="K206" s="40">
        <f t="shared" ref="K206:K261" si="31">IF(ISNA(+B206),1,0)</f>
        <v>0</v>
      </c>
      <c r="L206" s="40">
        <f t="shared" ref="L206:L261" si="32">IF(ISERR(+B206),1,0)</f>
        <v>0</v>
      </c>
      <c r="M206" s="375" t="str">
        <f t="shared" si="25"/>
        <v xml:space="preserve"> </v>
      </c>
      <c r="N206" s="264">
        <f t="shared" si="26"/>
        <v>0</v>
      </c>
      <c r="O206" s="105">
        <f t="shared" ref="O206:O269" si="33">IF(VALUE(F206)&lt;1,0,IF(VALUE(F206)&gt;17,0,VLOOKUP(VALUE(B206),T10Value,VALUE(F206)+1,FALSE)))</f>
        <v>0</v>
      </c>
      <c r="P206" s="105">
        <f t="shared" si="27"/>
        <v>0</v>
      </c>
      <c r="Q206" s="407">
        <f t="shared" ref="Q206:Q269" si="34">+P206*PDArate</f>
        <v>0</v>
      </c>
      <c r="R206" s="9"/>
      <c r="V206" s="40">
        <f t="shared" si="28"/>
        <v>0</v>
      </c>
    </row>
    <row r="207" spans="1:22" x14ac:dyDescent="0.25">
      <c r="A207" s="80">
        <f t="shared" si="29"/>
        <v>194</v>
      </c>
      <c r="B207" s="342">
        <f t="shared" si="30"/>
        <v>0</v>
      </c>
      <c r="C207" s="343"/>
      <c r="D207" s="116"/>
      <c r="E207" s="116"/>
      <c r="F207" s="4"/>
      <c r="G207" s="50"/>
      <c r="H207" s="70"/>
      <c r="I207" s="9"/>
      <c r="J207" s="270"/>
      <c r="K207" s="40">
        <f t="shared" si="31"/>
        <v>0</v>
      </c>
      <c r="L207" s="40">
        <f t="shared" si="32"/>
        <v>0</v>
      </c>
      <c r="M207" s="375" t="str">
        <f t="shared" ref="M207:M270" si="35">IF(+J207=0," ", IF(+J207=1," ","ERROR"))</f>
        <v xml:space="preserve"> </v>
      </c>
      <c r="N207" s="264">
        <f t="shared" ref="N207:N270" si="36">IF(+J207=1,IF(G207&gt;0, +G207, 0),0)</f>
        <v>0</v>
      </c>
      <c r="O207" s="105">
        <f t="shared" si="33"/>
        <v>0</v>
      </c>
      <c r="P207" s="105">
        <f t="shared" ref="P207:P270" si="37">ROUND(+N207,1)*O207</f>
        <v>0</v>
      </c>
      <c r="Q207" s="407">
        <f t="shared" si="34"/>
        <v>0</v>
      </c>
      <c r="R207" s="9"/>
      <c r="V207" s="40">
        <f t="shared" ref="V207:V270" si="38">IF(N207&gt;0,IF(P207&lt;=0,1,0),0)</f>
        <v>0</v>
      </c>
    </row>
    <row r="208" spans="1:22" x14ac:dyDescent="0.25">
      <c r="A208" s="80">
        <f t="shared" si="29"/>
        <v>195</v>
      </c>
      <c r="B208" s="342">
        <f t="shared" si="30"/>
        <v>0</v>
      </c>
      <c r="C208" s="343"/>
      <c r="D208" s="116"/>
      <c r="E208" s="116"/>
      <c r="F208" s="4"/>
      <c r="G208" s="50"/>
      <c r="H208" s="70"/>
      <c r="I208" s="9"/>
      <c r="J208" s="270"/>
      <c r="K208" s="40">
        <f t="shared" si="31"/>
        <v>0</v>
      </c>
      <c r="L208" s="40">
        <f t="shared" si="32"/>
        <v>0</v>
      </c>
      <c r="M208" s="375" t="str">
        <f t="shared" si="35"/>
        <v xml:space="preserve"> </v>
      </c>
      <c r="N208" s="264">
        <f t="shared" si="36"/>
        <v>0</v>
      </c>
      <c r="O208" s="105">
        <f t="shared" si="33"/>
        <v>0</v>
      </c>
      <c r="P208" s="105">
        <f t="shared" si="37"/>
        <v>0</v>
      </c>
      <c r="Q208" s="407">
        <f t="shared" si="34"/>
        <v>0</v>
      </c>
      <c r="R208" s="9"/>
      <c r="V208" s="40">
        <f t="shared" si="38"/>
        <v>0</v>
      </c>
    </row>
    <row r="209" spans="1:22" x14ac:dyDescent="0.25">
      <c r="A209" s="80">
        <f t="shared" ref="A209:A272" si="39">ROW()-Q3line</f>
        <v>196</v>
      </c>
      <c r="B209" s="342">
        <f t="shared" si="30"/>
        <v>0</v>
      </c>
      <c r="C209" s="343"/>
      <c r="D209" s="116"/>
      <c r="E209" s="116"/>
      <c r="F209" s="4"/>
      <c r="G209" s="50"/>
      <c r="H209" s="70"/>
      <c r="I209" s="9"/>
      <c r="J209" s="270"/>
      <c r="K209" s="40">
        <f t="shared" si="31"/>
        <v>0</v>
      </c>
      <c r="L209" s="40">
        <f t="shared" si="32"/>
        <v>0</v>
      </c>
      <c r="M209" s="375" t="str">
        <f t="shared" si="35"/>
        <v xml:space="preserve"> </v>
      </c>
      <c r="N209" s="264">
        <f t="shared" si="36"/>
        <v>0</v>
      </c>
      <c r="O209" s="105">
        <f t="shared" si="33"/>
        <v>0</v>
      </c>
      <c r="P209" s="105">
        <f t="shared" si="37"/>
        <v>0</v>
      </c>
      <c r="Q209" s="407">
        <f t="shared" si="34"/>
        <v>0</v>
      </c>
      <c r="R209" s="9"/>
      <c r="V209" s="40">
        <f t="shared" si="38"/>
        <v>0</v>
      </c>
    </row>
    <row r="210" spans="1:22" x14ac:dyDescent="0.25">
      <c r="A210" s="80">
        <f t="shared" si="39"/>
        <v>197</v>
      </c>
      <c r="B210" s="342">
        <f t="shared" si="30"/>
        <v>0</v>
      </c>
      <c r="C210" s="343"/>
      <c r="D210" s="116"/>
      <c r="E210" s="116"/>
      <c r="F210" s="4"/>
      <c r="G210" s="50"/>
      <c r="H210" s="70"/>
      <c r="I210" s="9"/>
      <c r="J210" s="270"/>
      <c r="K210" s="40">
        <f t="shared" si="31"/>
        <v>0</v>
      </c>
      <c r="L210" s="40">
        <f t="shared" si="32"/>
        <v>0</v>
      </c>
      <c r="M210" s="375" t="str">
        <f t="shared" si="35"/>
        <v xml:space="preserve"> </v>
      </c>
      <c r="N210" s="264">
        <f t="shared" si="36"/>
        <v>0</v>
      </c>
      <c r="O210" s="105">
        <f t="shared" si="33"/>
        <v>0</v>
      </c>
      <c r="P210" s="105">
        <f t="shared" si="37"/>
        <v>0</v>
      </c>
      <c r="Q210" s="407">
        <f t="shared" si="34"/>
        <v>0</v>
      </c>
      <c r="R210" s="9"/>
      <c r="V210" s="40">
        <f t="shared" si="38"/>
        <v>0</v>
      </c>
    </row>
    <row r="211" spans="1:22" x14ac:dyDescent="0.25">
      <c r="A211" s="80">
        <f t="shared" si="39"/>
        <v>198</v>
      </c>
      <c r="B211" s="342">
        <f t="shared" si="30"/>
        <v>0</v>
      </c>
      <c r="C211" s="343"/>
      <c r="D211" s="116"/>
      <c r="E211" s="116"/>
      <c r="F211" s="4"/>
      <c r="G211" s="50"/>
      <c r="H211" s="70"/>
      <c r="I211" s="9"/>
      <c r="J211" s="270"/>
      <c r="K211" s="40">
        <f t="shared" si="31"/>
        <v>0</v>
      </c>
      <c r="L211" s="40">
        <f t="shared" si="32"/>
        <v>0</v>
      </c>
      <c r="M211" s="375" t="str">
        <f t="shared" si="35"/>
        <v xml:space="preserve"> </v>
      </c>
      <c r="N211" s="264">
        <f t="shared" si="36"/>
        <v>0</v>
      </c>
      <c r="O211" s="105">
        <f t="shared" si="33"/>
        <v>0</v>
      </c>
      <c r="P211" s="105">
        <f t="shared" si="37"/>
        <v>0</v>
      </c>
      <c r="Q211" s="407">
        <f t="shared" si="34"/>
        <v>0</v>
      </c>
      <c r="R211" s="9"/>
      <c r="V211" s="40">
        <f t="shared" si="38"/>
        <v>0</v>
      </c>
    </row>
    <row r="212" spans="1:22" x14ac:dyDescent="0.25">
      <c r="A212" s="80">
        <f t="shared" si="39"/>
        <v>199</v>
      </c>
      <c r="B212" s="342">
        <f t="shared" si="30"/>
        <v>0</v>
      </c>
      <c r="C212" s="343"/>
      <c r="D212" s="116"/>
      <c r="E212" s="116"/>
      <c r="F212" s="4"/>
      <c r="G212" s="50"/>
      <c r="H212" s="70"/>
      <c r="I212" s="9"/>
      <c r="J212" s="270"/>
      <c r="K212" s="40">
        <f t="shared" si="31"/>
        <v>0</v>
      </c>
      <c r="L212" s="40">
        <f t="shared" si="32"/>
        <v>0</v>
      </c>
      <c r="M212" s="375" t="str">
        <f t="shared" si="35"/>
        <v xml:space="preserve"> </v>
      </c>
      <c r="N212" s="264">
        <f t="shared" si="36"/>
        <v>0</v>
      </c>
      <c r="O212" s="105">
        <f t="shared" si="33"/>
        <v>0</v>
      </c>
      <c r="P212" s="105">
        <f t="shared" si="37"/>
        <v>0</v>
      </c>
      <c r="Q212" s="407">
        <f t="shared" si="34"/>
        <v>0</v>
      </c>
      <c r="R212" s="9"/>
      <c r="V212" s="40">
        <f t="shared" si="38"/>
        <v>0</v>
      </c>
    </row>
    <row r="213" spans="1:22" x14ac:dyDescent="0.25">
      <c r="A213" s="80">
        <f t="shared" si="39"/>
        <v>200</v>
      </c>
      <c r="B213" s="342">
        <f t="shared" si="30"/>
        <v>0</v>
      </c>
      <c r="C213" s="343"/>
      <c r="D213" s="116"/>
      <c r="E213" s="116"/>
      <c r="F213" s="4"/>
      <c r="G213" s="50"/>
      <c r="H213" s="70"/>
      <c r="I213" s="9"/>
      <c r="J213" s="270"/>
      <c r="K213" s="40">
        <f t="shared" si="31"/>
        <v>0</v>
      </c>
      <c r="L213" s="40">
        <f t="shared" si="32"/>
        <v>0</v>
      </c>
      <c r="M213" s="375" t="str">
        <f t="shared" si="35"/>
        <v xml:space="preserve"> </v>
      </c>
      <c r="N213" s="264">
        <f t="shared" si="36"/>
        <v>0</v>
      </c>
      <c r="O213" s="105">
        <f t="shared" si="33"/>
        <v>0</v>
      </c>
      <c r="P213" s="105">
        <f t="shared" si="37"/>
        <v>0</v>
      </c>
      <c r="Q213" s="407">
        <f t="shared" si="34"/>
        <v>0</v>
      </c>
      <c r="R213" s="9"/>
      <c r="V213" s="40">
        <f t="shared" si="38"/>
        <v>0</v>
      </c>
    </row>
    <row r="214" spans="1:22" x14ac:dyDescent="0.25">
      <c r="A214" s="80">
        <f t="shared" si="39"/>
        <v>201</v>
      </c>
      <c r="B214" s="342">
        <f t="shared" si="30"/>
        <v>0</v>
      </c>
      <c r="C214" s="343"/>
      <c r="D214" s="116"/>
      <c r="E214" s="116"/>
      <c r="F214" s="4"/>
      <c r="G214" s="50"/>
      <c r="H214" s="70"/>
      <c r="I214" s="9"/>
      <c r="J214" s="270"/>
      <c r="K214" s="40">
        <f t="shared" si="31"/>
        <v>0</v>
      </c>
      <c r="L214" s="40">
        <f t="shared" si="32"/>
        <v>0</v>
      </c>
      <c r="M214" s="375" t="str">
        <f t="shared" si="35"/>
        <v xml:space="preserve"> </v>
      </c>
      <c r="N214" s="264">
        <f t="shared" si="36"/>
        <v>0</v>
      </c>
      <c r="O214" s="105">
        <f t="shared" si="33"/>
        <v>0</v>
      </c>
      <c r="P214" s="105">
        <f t="shared" si="37"/>
        <v>0</v>
      </c>
      <c r="Q214" s="407">
        <f t="shared" si="34"/>
        <v>0</v>
      </c>
      <c r="R214" s="9"/>
      <c r="V214" s="40">
        <f t="shared" si="38"/>
        <v>0</v>
      </c>
    </row>
    <row r="215" spans="1:22" x14ac:dyDescent="0.25">
      <c r="A215" s="80">
        <f t="shared" si="39"/>
        <v>202</v>
      </c>
      <c r="B215" s="342">
        <f t="shared" si="30"/>
        <v>0</v>
      </c>
      <c r="C215" s="343"/>
      <c r="D215" s="116"/>
      <c r="E215" s="116"/>
      <c r="F215" s="4"/>
      <c r="G215" s="50"/>
      <c r="H215" s="70"/>
      <c r="I215" s="9"/>
      <c r="J215" s="270"/>
      <c r="K215" s="40">
        <f t="shared" si="31"/>
        <v>0</v>
      </c>
      <c r="L215" s="40">
        <f t="shared" si="32"/>
        <v>0</v>
      </c>
      <c r="M215" s="375" t="str">
        <f t="shared" si="35"/>
        <v xml:space="preserve"> </v>
      </c>
      <c r="N215" s="264">
        <f t="shared" si="36"/>
        <v>0</v>
      </c>
      <c r="O215" s="105">
        <f t="shared" si="33"/>
        <v>0</v>
      </c>
      <c r="P215" s="105">
        <f t="shared" si="37"/>
        <v>0</v>
      </c>
      <c r="Q215" s="407">
        <f t="shared" si="34"/>
        <v>0</v>
      </c>
      <c r="R215" s="9"/>
      <c r="V215" s="40">
        <f t="shared" si="38"/>
        <v>0</v>
      </c>
    </row>
    <row r="216" spans="1:22" x14ac:dyDescent="0.25">
      <c r="A216" s="80">
        <f t="shared" si="39"/>
        <v>203</v>
      </c>
      <c r="B216" s="342">
        <f t="shared" si="30"/>
        <v>0</v>
      </c>
      <c r="C216" s="343"/>
      <c r="D216" s="116"/>
      <c r="E216" s="116"/>
      <c r="F216" s="4"/>
      <c r="G216" s="50"/>
      <c r="H216" s="70"/>
      <c r="I216" s="9"/>
      <c r="J216" s="270"/>
      <c r="K216" s="40">
        <f t="shared" si="31"/>
        <v>0</v>
      </c>
      <c r="L216" s="40">
        <f t="shared" si="32"/>
        <v>0</v>
      </c>
      <c r="M216" s="375" t="str">
        <f t="shared" si="35"/>
        <v xml:space="preserve"> </v>
      </c>
      <c r="N216" s="264">
        <f t="shared" si="36"/>
        <v>0</v>
      </c>
      <c r="O216" s="105">
        <f t="shared" si="33"/>
        <v>0</v>
      </c>
      <c r="P216" s="105">
        <f t="shared" si="37"/>
        <v>0</v>
      </c>
      <c r="Q216" s="407">
        <f t="shared" si="34"/>
        <v>0</v>
      </c>
      <c r="R216" s="9"/>
      <c r="V216" s="40">
        <f t="shared" si="38"/>
        <v>0</v>
      </c>
    </row>
    <row r="217" spans="1:22" x14ac:dyDescent="0.25">
      <c r="A217" s="80">
        <f t="shared" si="39"/>
        <v>204</v>
      </c>
      <c r="B217" s="342">
        <f t="shared" si="30"/>
        <v>0</v>
      </c>
      <c r="C217" s="343"/>
      <c r="D217" s="116"/>
      <c r="E217" s="116"/>
      <c r="F217" s="4"/>
      <c r="G217" s="50"/>
      <c r="H217" s="70"/>
      <c r="I217" s="9"/>
      <c r="J217" s="270"/>
      <c r="K217" s="40">
        <f t="shared" si="31"/>
        <v>0</v>
      </c>
      <c r="L217" s="40">
        <f t="shared" si="32"/>
        <v>0</v>
      </c>
      <c r="M217" s="375" t="str">
        <f t="shared" si="35"/>
        <v xml:space="preserve"> </v>
      </c>
      <c r="N217" s="264">
        <f t="shared" si="36"/>
        <v>0</v>
      </c>
      <c r="O217" s="105">
        <f t="shared" si="33"/>
        <v>0</v>
      </c>
      <c r="P217" s="105">
        <f t="shared" si="37"/>
        <v>0</v>
      </c>
      <c r="Q217" s="407">
        <f t="shared" si="34"/>
        <v>0</v>
      </c>
      <c r="R217" s="9"/>
      <c r="V217" s="40">
        <f t="shared" si="38"/>
        <v>0</v>
      </c>
    </row>
    <row r="218" spans="1:22" x14ac:dyDescent="0.25">
      <c r="A218" s="80">
        <f t="shared" si="39"/>
        <v>205</v>
      </c>
      <c r="B218" s="342">
        <f t="shared" si="30"/>
        <v>0</v>
      </c>
      <c r="C218" s="343"/>
      <c r="D218" s="116"/>
      <c r="E218" s="116"/>
      <c r="F218" s="4"/>
      <c r="G218" s="50"/>
      <c r="H218" s="70"/>
      <c r="I218" s="9"/>
      <c r="J218" s="270"/>
      <c r="K218" s="40">
        <f t="shared" si="31"/>
        <v>0</v>
      </c>
      <c r="L218" s="40">
        <f t="shared" si="32"/>
        <v>0</v>
      </c>
      <c r="M218" s="375" t="str">
        <f t="shared" si="35"/>
        <v xml:space="preserve"> </v>
      </c>
      <c r="N218" s="264">
        <f t="shared" si="36"/>
        <v>0</v>
      </c>
      <c r="O218" s="105">
        <f t="shared" si="33"/>
        <v>0</v>
      </c>
      <c r="P218" s="105">
        <f t="shared" si="37"/>
        <v>0</v>
      </c>
      <c r="Q218" s="407">
        <f t="shared" si="34"/>
        <v>0</v>
      </c>
      <c r="R218" s="9"/>
      <c r="V218" s="40">
        <f t="shared" si="38"/>
        <v>0</v>
      </c>
    </row>
    <row r="219" spans="1:22" x14ac:dyDescent="0.25">
      <c r="A219" s="80">
        <f t="shared" si="39"/>
        <v>206</v>
      </c>
      <c r="B219" s="342">
        <f t="shared" si="30"/>
        <v>0</v>
      </c>
      <c r="C219" s="343"/>
      <c r="D219" s="116"/>
      <c r="E219" s="116"/>
      <c r="F219" s="4"/>
      <c r="G219" s="50"/>
      <c r="H219" s="70"/>
      <c r="I219" s="9"/>
      <c r="J219" s="270"/>
      <c r="K219" s="40">
        <f t="shared" si="31"/>
        <v>0</v>
      </c>
      <c r="L219" s="40">
        <f t="shared" si="32"/>
        <v>0</v>
      </c>
      <c r="M219" s="375" t="str">
        <f t="shared" si="35"/>
        <v xml:space="preserve"> </v>
      </c>
      <c r="N219" s="264">
        <f t="shared" si="36"/>
        <v>0</v>
      </c>
      <c r="O219" s="105">
        <f t="shared" si="33"/>
        <v>0</v>
      </c>
      <c r="P219" s="105">
        <f t="shared" si="37"/>
        <v>0</v>
      </c>
      <c r="Q219" s="407">
        <f t="shared" si="34"/>
        <v>0</v>
      </c>
      <c r="R219" s="9"/>
      <c r="V219" s="40">
        <f t="shared" si="38"/>
        <v>0</v>
      </c>
    </row>
    <row r="220" spans="1:22" x14ac:dyDescent="0.25">
      <c r="A220" s="80">
        <f t="shared" si="39"/>
        <v>207</v>
      </c>
      <c r="B220" s="342">
        <f t="shared" si="30"/>
        <v>0</v>
      </c>
      <c r="C220" s="343"/>
      <c r="D220" s="116"/>
      <c r="E220" s="116"/>
      <c r="F220" s="4"/>
      <c r="G220" s="50"/>
      <c r="H220" s="70"/>
      <c r="I220" s="9"/>
      <c r="J220" s="270"/>
      <c r="K220" s="40">
        <f t="shared" si="31"/>
        <v>0</v>
      </c>
      <c r="L220" s="40">
        <f t="shared" si="32"/>
        <v>0</v>
      </c>
      <c r="M220" s="375" t="str">
        <f t="shared" si="35"/>
        <v xml:space="preserve"> </v>
      </c>
      <c r="N220" s="264">
        <f t="shared" si="36"/>
        <v>0</v>
      </c>
      <c r="O220" s="105">
        <f t="shared" si="33"/>
        <v>0</v>
      </c>
      <c r="P220" s="105">
        <f t="shared" si="37"/>
        <v>0</v>
      </c>
      <c r="Q220" s="407">
        <f t="shared" si="34"/>
        <v>0</v>
      </c>
      <c r="R220" s="9"/>
      <c r="V220" s="40">
        <f t="shared" si="38"/>
        <v>0</v>
      </c>
    </row>
    <row r="221" spans="1:22" x14ac:dyDescent="0.25">
      <c r="A221" s="80">
        <f t="shared" si="39"/>
        <v>208</v>
      </c>
      <c r="B221" s="342">
        <f t="shared" si="30"/>
        <v>0</v>
      </c>
      <c r="C221" s="343"/>
      <c r="D221" s="116"/>
      <c r="E221" s="116"/>
      <c r="F221" s="4"/>
      <c r="G221" s="50"/>
      <c r="H221" s="70"/>
      <c r="I221" s="9"/>
      <c r="J221" s="270"/>
      <c r="K221" s="40">
        <f t="shared" si="31"/>
        <v>0</v>
      </c>
      <c r="L221" s="40">
        <f t="shared" si="32"/>
        <v>0</v>
      </c>
      <c r="M221" s="375" t="str">
        <f t="shared" si="35"/>
        <v xml:space="preserve"> </v>
      </c>
      <c r="N221" s="264">
        <f t="shared" si="36"/>
        <v>0</v>
      </c>
      <c r="O221" s="105">
        <f t="shared" si="33"/>
        <v>0</v>
      </c>
      <c r="P221" s="105">
        <f t="shared" si="37"/>
        <v>0</v>
      </c>
      <c r="Q221" s="407">
        <f t="shared" si="34"/>
        <v>0</v>
      </c>
      <c r="R221" s="9"/>
      <c r="V221" s="40">
        <f t="shared" si="38"/>
        <v>0</v>
      </c>
    </row>
    <row r="222" spans="1:22" x14ac:dyDescent="0.25">
      <c r="A222" s="80">
        <f t="shared" si="39"/>
        <v>209</v>
      </c>
      <c r="B222" s="342">
        <f t="shared" si="30"/>
        <v>0</v>
      </c>
      <c r="C222" s="343"/>
      <c r="D222" s="116"/>
      <c r="E222" s="116"/>
      <c r="F222" s="4"/>
      <c r="G222" s="50"/>
      <c r="H222" s="70"/>
      <c r="I222" s="9"/>
      <c r="J222" s="270"/>
      <c r="K222" s="40">
        <f t="shared" si="31"/>
        <v>0</v>
      </c>
      <c r="L222" s="40">
        <f t="shared" si="32"/>
        <v>0</v>
      </c>
      <c r="M222" s="375" t="str">
        <f t="shared" si="35"/>
        <v xml:space="preserve"> </v>
      </c>
      <c r="N222" s="264">
        <f t="shared" si="36"/>
        <v>0</v>
      </c>
      <c r="O222" s="105">
        <f t="shared" si="33"/>
        <v>0</v>
      </c>
      <c r="P222" s="105">
        <f t="shared" si="37"/>
        <v>0</v>
      </c>
      <c r="Q222" s="407">
        <f t="shared" si="34"/>
        <v>0</v>
      </c>
      <c r="R222" s="9"/>
      <c r="V222" s="40">
        <f t="shared" si="38"/>
        <v>0</v>
      </c>
    </row>
    <row r="223" spans="1:22" x14ac:dyDescent="0.25">
      <c r="A223" s="80">
        <f t="shared" si="39"/>
        <v>210</v>
      </c>
      <c r="B223" s="342">
        <f t="shared" si="30"/>
        <v>0</v>
      </c>
      <c r="C223" s="343"/>
      <c r="D223" s="116"/>
      <c r="E223" s="116"/>
      <c r="F223" s="4"/>
      <c r="G223" s="50"/>
      <c r="H223" s="70"/>
      <c r="I223" s="9"/>
      <c r="J223" s="270"/>
      <c r="K223" s="40">
        <f t="shared" si="31"/>
        <v>0</v>
      </c>
      <c r="L223" s="40">
        <f t="shared" si="32"/>
        <v>0</v>
      </c>
      <c r="M223" s="375" t="str">
        <f t="shared" si="35"/>
        <v xml:space="preserve"> </v>
      </c>
      <c r="N223" s="264">
        <f t="shared" si="36"/>
        <v>0</v>
      </c>
      <c r="O223" s="105">
        <f t="shared" si="33"/>
        <v>0</v>
      </c>
      <c r="P223" s="105">
        <f t="shared" si="37"/>
        <v>0</v>
      </c>
      <c r="Q223" s="407">
        <f t="shared" si="34"/>
        <v>0</v>
      </c>
      <c r="R223" s="9"/>
      <c r="V223" s="40">
        <f t="shared" si="38"/>
        <v>0</v>
      </c>
    </row>
    <row r="224" spans="1:22" x14ac:dyDescent="0.25">
      <c r="A224" s="80">
        <f t="shared" si="39"/>
        <v>211</v>
      </c>
      <c r="B224" s="342">
        <f t="shared" si="30"/>
        <v>0</v>
      </c>
      <c r="C224" s="343"/>
      <c r="D224" s="116"/>
      <c r="E224" s="116"/>
      <c r="F224" s="4"/>
      <c r="G224" s="50"/>
      <c r="H224" s="70"/>
      <c r="I224" s="9"/>
      <c r="J224" s="270"/>
      <c r="K224" s="40">
        <f t="shared" si="31"/>
        <v>0</v>
      </c>
      <c r="L224" s="40">
        <f t="shared" si="32"/>
        <v>0</v>
      </c>
      <c r="M224" s="375" t="str">
        <f t="shared" si="35"/>
        <v xml:space="preserve"> </v>
      </c>
      <c r="N224" s="264">
        <f t="shared" si="36"/>
        <v>0</v>
      </c>
      <c r="O224" s="105">
        <f t="shared" si="33"/>
        <v>0</v>
      </c>
      <c r="P224" s="105">
        <f t="shared" si="37"/>
        <v>0</v>
      </c>
      <c r="Q224" s="407">
        <f t="shared" si="34"/>
        <v>0</v>
      </c>
      <c r="R224" s="9"/>
      <c r="V224" s="40">
        <f t="shared" si="38"/>
        <v>0</v>
      </c>
    </row>
    <row r="225" spans="1:22" x14ac:dyDescent="0.25">
      <c r="A225" s="80">
        <f t="shared" si="39"/>
        <v>212</v>
      </c>
      <c r="B225" s="342">
        <f t="shared" si="30"/>
        <v>0</v>
      </c>
      <c r="C225" s="343"/>
      <c r="D225" s="116"/>
      <c r="E225" s="116"/>
      <c r="F225" s="4"/>
      <c r="G225" s="50"/>
      <c r="H225" s="70"/>
      <c r="I225" s="9"/>
      <c r="J225" s="270"/>
      <c r="K225" s="40">
        <f t="shared" si="31"/>
        <v>0</v>
      </c>
      <c r="L225" s="40">
        <f t="shared" si="32"/>
        <v>0</v>
      </c>
      <c r="M225" s="375" t="str">
        <f t="shared" si="35"/>
        <v xml:space="preserve"> </v>
      </c>
      <c r="N225" s="264">
        <f t="shared" si="36"/>
        <v>0</v>
      </c>
      <c r="O225" s="105">
        <f t="shared" si="33"/>
        <v>0</v>
      </c>
      <c r="P225" s="105">
        <f t="shared" si="37"/>
        <v>0</v>
      </c>
      <c r="Q225" s="407">
        <f t="shared" si="34"/>
        <v>0</v>
      </c>
      <c r="R225" s="9"/>
      <c r="V225" s="40">
        <f t="shared" si="38"/>
        <v>0</v>
      </c>
    </row>
    <row r="226" spans="1:22" x14ac:dyDescent="0.25">
      <c r="A226" s="80">
        <f t="shared" si="39"/>
        <v>213</v>
      </c>
      <c r="B226" s="342">
        <f t="shared" si="30"/>
        <v>0</v>
      </c>
      <c r="C226" s="343"/>
      <c r="D226" s="116"/>
      <c r="E226" s="116"/>
      <c r="F226" s="4"/>
      <c r="G226" s="50"/>
      <c r="H226" s="70"/>
      <c r="I226" s="9"/>
      <c r="J226" s="270"/>
      <c r="K226" s="40">
        <f t="shared" si="31"/>
        <v>0</v>
      </c>
      <c r="L226" s="40">
        <f t="shared" si="32"/>
        <v>0</v>
      </c>
      <c r="M226" s="375" t="str">
        <f t="shared" si="35"/>
        <v xml:space="preserve"> </v>
      </c>
      <c r="N226" s="264">
        <f t="shared" si="36"/>
        <v>0</v>
      </c>
      <c r="O226" s="105">
        <f t="shared" si="33"/>
        <v>0</v>
      </c>
      <c r="P226" s="105">
        <f t="shared" si="37"/>
        <v>0</v>
      </c>
      <c r="Q226" s="407">
        <f t="shared" si="34"/>
        <v>0</v>
      </c>
      <c r="R226" s="9"/>
      <c r="V226" s="40">
        <f t="shared" si="38"/>
        <v>0</v>
      </c>
    </row>
    <row r="227" spans="1:22" x14ac:dyDescent="0.25">
      <c r="A227" s="80">
        <f t="shared" si="39"/>
        <v>214</v>
      </c>
      <c r="B227" s="342">
        <f t="shared" si="30"/>
        <v>0</v>
      </c>
      <c r="C227" s="343"/>
      <c r="D227" s="116"/>
      <c r="E227" s="116"/>
      <c r="F227" s="4"/>
      <c r="G227" s="50"/>
      <c r="H227" s="70"/>
      <c r="I227" s="9"/>
      <c r="J227" s="270"/>
      <c r="K227" s="40">
        <f t="shared" si="31"/>
        <v>0</v>
      </c>
      <c r="L227" s="40">
        <f t="shared" si="32"/>
        <v>0</v>
      </c>
      <c r="M227" s="375" t="str">
        <f t="shared" si="35"/>
        <v xml:space="preserve"> </v>
      </c>
      <c r="N227" s="264">
        <f t="shared" si="36"/>
        <v>0</v>
      </c>
      <c r="O227" s="105">
        <f t="shared" si="33"/>
        <v>0</v>
      </c>
      <c r="P227" s="105">
        <f t="shared" si="37"/>
        <v>0</v>
      </c>
      <c r="Q227" s="407">
        <f t="shared" si="34"/>
        <v>0</v>
      </c>
      <c r="R227" s="9"/>
      <c r="V227" s="40">
        <f t="shared" si="38"/>
        <v>0</v>
      </c>
    </row>
    <row r="228" spans="1:22" x14ac:dyDescent="0.25">
      <c r="A228" s="80">
        <f t="shared" si="39"/>
        <v>215</v>
      </c>
      <c r="B228" s="342">
        <f t="shared" si="30"/>
        <v>0</v>
      </c>
      <c r="C228" s="343"/>
      <c r="D228" s="116"/>
      <c r="E228" s="116"/>
      <c r="F228" s="4"/>
      <c r="G228" s="50"/>
      <c r="H228" s="70"/>
      <c r="I228" s="9"/>
      <c r="J228" s="270"/>
      <c r="K228" s="40">
        <f t="shared" si="31"/>
        <v>0</v>
      </c>
      <c r="L228" s="40">
        <f t="shared" si="32"/>
        <v>0</v>
      </c>
      <c r="M228" s="375" t="str">
        <f t="shared" si="35"/>
        <v xml:space="preserve"> </v>
      </c>
      <c r="N228" s="264">
        <f t="shared" si="36"/>
        <v>0</v>
      </c>
      <c r="O228" s="105">
        <f t="shared" si="33"/>
        <v>0</v>
      </c>
      <c r="P228" s="105">
        <f t="shared" si="37"/>
        <v>0</v>
      </c>
      <c r="Q228" s="407">
        <f t="shared" si="34"/>
        <v>0</v>
      </c>
      <c r="R228" s="9"/>
      <c r="V228" s="40">
        <f t="shared" si="38"/>
        <v>0</v>
      </c>
    </row>
    <row r="229" spans="1:22" x14ac:dyDescent="0.25">
      <c r="A229" s="80">
        <f t="shared" si="39"/>
        <v>216</v>
      </c>
      <c r="B229" s="342">
        <f t="shared" si="30"/>
        <v>0</v>
      </c>
      <c r="C229" s="343"/>
      <c r="D229" s="116"/>
      <c r="E229" s="116"/>
      <c r="F229" s="4"/>
      <c r="G229" s="50"/>
      <c r="H229" s="70"/>
      <c r="I229" s="9"/>
      <c r="J229" s="270"/>
      <c r="K229" s="40">
        <f t="shared" si="31"/>
        <v>0</v>
      </c>
      <c r="L229" s="40">
        <f t="shared" si="32"/>
        <v>0</v>
      </c>
      <c r="M229" s="375" t="str">
        <f t="shared" si="35"/>
        <v xml:space="preserve"> </v>
      </c>
      <c r="N229" s="264">
        <f t="shared" si="36"/>
        <v>0</v>
      </c>
      <c r="O229" s="105">
        <f t="shared" si="33"/>
        <v>0</v>
      </c>
      <c r="P229" s="105">
        <f t="shared" si="37"/>
        <v>0</v>
      </c>
      <c r="Q229" s="407">
        <f t="shared" si="34"/>
        <v>0</v>
      </c>
      <c r="R229" s="9"/>
      <c r="V229" s="40">
        <f t="shared" si="38"/>
        <v>0</v>
      </c>
    </row>
    <row r="230" spans="1:22" x14ac:dyDescent="0.25">
      <c r="A230" s="80">
        <f t="shared" si="39"/>
        <v>217</v>
      </c>
      <c r="B230" s="342">
        <f t="shared" si="30"/>
        <v>0</v>
      </c>
      <c r="C230" s="343"/>
      <c r="D230" s="116"/>
      <c r="E230" s="116"/>
      <c r="F230" s="4"/>
      <c r="G230" s="50"/>
      <c r="H230" s="70"/>
      <c r="I230" s="9"/>
      <c r="J230" s="270"/>
      <c r="K230" s="40">
        <f t="shared" si="31"/>
        <v>0</v>
      </c>
      <c r="L230" s="40">
        <f t="shared" si="32"/>
        <v>0</v>
      </c>
      <c r="M230" s="375" t="str">
        <f t="shared" si="35"/>
        <v xml:space="preserve"> </v>
      </c>
      <c r="N230" s="264">
        <f t="shared" si="36"/>
        <v>0</v>
      </c>
      <c r="O230" s="105">
        <f t="shared" si="33"/>
        <v>0</v>
      </c>
      <c r="P230" s="105">
        <f t="shared" si="37"/>
        <v>0</v>
      </c>
      <c r="Q230" s="407">
        <f t="shared" si="34"/>
        <v>0</v>
      </c>
      <c r="R230" s="9"/>
      <c r="V230" s="40">
        <f t="shared" si="38"/>
        <v>0</v>
      </c>
    </row>
    <row r="231" spans="1:22" x14ac:dyDescent="0.25">
      <c r="A231" s="80">
        <f t="shared" si="39"/>
        <v>218</v>
      </c>
      <c r="B231" s="342">
        <f t="shared" si="30"/>
        <v>0</v>
      </c>
      <c r="C231" s="343"/>
      <c r="D231" s="116"/>
      <c r="E231" s="116"/>
      <c r="F231" s="4"/>
      <c r="G231" s="50"/>
      <c r="H231" s="70"/>
      <c r="I231" s="9"/>
      <c r="J231" s="270"/>
      <c r="K231" s="40">
        <f t="shared" si="31"/>
        <v>0</v>
      </c>
      <c r="L231" s="40">
        <f t="shared" si="32"/>
        <v>0</v>
      </c>
      <c r="M231" s="375" t="str">
        <f t="shared" si="35"/>
        <v xml:space="preserve"> </v>
      </c>
      <c r="N231" s="264">
        <f t="shared" si="36"/>
        <v>0</v>
      </c>
      <c r="O231" s="105">
        <f t="shared" si="33"/>
        <v>0</v>
      </c>
      <c r="P231" s="105">
        <f t="shared" si="37"/>
        <v>0</v>
      </c>
      <c r="Q231" s="407">
        <f t="shared" si="34"/>
        <v>0</v>
      </c>
      <c r="R231" s="9"/>
      <c r="V231" s="40">
        <f t="shared" si="38"/>
        <v>0</v>
      </c>
    </row>
    <row r="232" spans="1:22" x14ac:dyDescent="0.25">
      <c r="A232" s="80">
        <f t="shared" si="39"/>
        <v>219</v>
      </c>
      <c r="B232" s="342">
        <f t="shared" si="30"/>
        <v>0</v>
      </c>
      <c r="C232" s="343"/>
      <c r="D232" s="116"/>
      <c r="E232" s="116"/>
      <c r="F232" s="4"/>
      <c r="G232" s="50"/>
      <c r="H232" s="70"/>
      <c r="I232" s="9"/>
      <c r="J232" s="270"/>
      <c r="K232" s="40">
        <f t="shared" si="31"/>
        <v>0</v>
      </c>
      <c r="L232" s="40">
        <f t="shared" si="32"/>
        <v>0</v>
      </c>
      <c r="M232" s="375" t="str">
        <f t="shared" si="35"/>
        <v xml:space="preserve"> </v>
      </c>
      <c r="N232" s="264">
        <f t="shared" si="36"/>
        <v>0</v>
      </c>
      <c r="O232" s="105">
        <f t="shared" si="33"/>
        <v>0</v>
      </c>
      <c r="P232" s="105">
        <f t="shared" si="37"/>
        <v>0</v>
      </c>
      <c r="Q232" s="407">
        <f t="shared" si="34"/>
        <v>0</v>
      </c>
      <c r="R232" s="9"/>
      <c r="V232" s="40">
        <f t="shared" si="38"/>
        <v>0</v>
      </c>
    </row>
    <row r="233" spans="1:22" x14ac:dyDescent="0.25">
      <c r="A233" s="80">
        <f t="shared" si="39"/>
        <v>220</v>
      </c>
      <c r="B233" s="342">
        <f t="shared" si="30"/>
        <v>0</v>
      </c>
      <c r="C233" s="343"/>
      <c r="D233" s="116"/>
      <c r="E233" s="116"/>
      <c r="F233" s="4"/>
      <c r="G233" s="50"/>
      <c r="H233" s="70"/>
      <c r="I233" s="9"/>
      <c r="J233" s="270"/>
      <c r="K233" s="40">
        <f t="shared" si="31"/>
        <v>0</v>
      </c>
      <c r="L233" s="40">
        <f t="shared" si="32"/>
        <v>0</v>
      </c>
      <c r="M233" s="375" t="str">
        <f t="shared" si="35"/>
        <v xml:space="preserve"> </v>
      </c>
      <c r="N233" s="264">
        <f t="shared" si="36"/>
        <v>0</v>
      </c>
      <c r="O233" s="105">
        <f t="shared" si="33"/>
        <v>0</v>
      </c>
      <c r="P233" s="105">
        <f t="shared" si="37"/>
        <v>0</v>
      </c>
      <c r="Q233" s="407">
        <f t="shared" si="34"/>
        <v>0</v>
      </c>
      <c r="R233" s="9"/>
      <c r="V233" s="40">
        <f t="shared" si="38"/>
        <v>0</v>
      </c>
    </row>
    <row r="234" spans="1:22" x14ac:dyDescent="0.25">
      <c r="A234" s="80">
        <f t="shared" si="39"/>
        <v>221</v>
      </c>
      <c r="B234" s="342">
        <f t="shared" si="30"/>
        <v>0</v>
      </c>
      <c r="C234" s="343"/>
      <c r="D234" s="116"/>
      <c r="E234" s="116"/>
      <c r="F234" s="4"/>
      <c r="G234" s="50"/>
      <c r="H234" s="70"/>
      <c r="I234" s="9"/>
      <c r="J234" s="270"/>
      <c r="K234" s="40">
        <f t="shared" si="31"/>
        <v>0</v>
      </c>
      <c r="L234" s="40">
        <f t="shared" si="32"/>
        <v>0</v>
      </c>
      <c r="M234" s="375" t="str">
        <f t="shared" si="35"/>
        <v xml:space="preserve"> </v>
      </c>
      <c r="N234" s="264">
        <f t="shared" si="36"/>
        <v>0</v>
      </c>
      <c r="O234" s="105">
        <f t="shared" si="33"/>
        <v>0</v>
      </c>
      <c r="P234" s="105">
        <f t="shared" si="37"/>
        <v>0</v>
      </c>
      <c r="Q234" s="407">
        <f t="shared" si="34"/>
        <v>0</v>
      </c>
      <c r="R234" s="9"/>
      <c r="V234" s="40">
        <f t="shared" si="38"/>
        <v>0</v>
      </c>
    </row>
    <row r="235" spans="1:22" x14ac:dyDescent="0.25">
      <c r="A235" s="80">
        <f t="shared" si="39"/>
        <v>222</v>
      </c>
      <c r="B235" s="342">
        <f t="shared" si="30"/>
        <v>0</v>
      </c>
      <c r="C235" s="343"/>
      <c r="D235" s="116"/>
      <c r="E235" s="116"/>
      <c r="F235" s="4"/>
      <c r="G235" s="50"/>
      <c r="H235" s="70"/>
      <c r="I235" s="9"/>
      <c r="J235" s="270"/>
      <c r="K235" s="40">
        <f t="shared" si="31"/>
        <v>0</v>
      </c>
      <c r="L235" s="40">
        <f t="shared" si="32"/>
        <v>0</v>
      </c>
      <c r="M235" s="375" t="str">
        <f t="shared" si="35"/>
        <v xml:space="preserve"> </v>
      </c>
      <c r="N235" s="264">
        <f t="shared" si="36"/>
        <v>0</v>
      </c>
      <c r="O235" s="105">
        <f t="shared" si="33"/>
        <v>0</v>
      </c>
      <c r="P235" s="105">
        <f t="shared" si="37"/>
        <v>0</v>
      </c>
      <c r="Q235" s="407">
        <f t="shared" si="34"/>
        <v>0</v>
      </c>
      <c r="R235" s="9"/>
      <c r="V235" s="40">
        <f t="shared" si="38"/>
        <v>0</v>
      </c>
    </row>
    <row r="236" spans="1:22" x14ac:dyDescent="0.25">
      <c r="A236" s="80">
        <f t="shared" si="39"/>
        <v>223</v>
      </c>
      <c r="B236" s="342">
        <f t="shared" si="30"/>
        <v>0</v>
      </c>
      <c r="C236" s="343"/>
      <c r="D236" s="116"/>
      <c r="E236" s="116"/>
      <c r="F236" s="4"/>
      <c r="G236" s="50"/>
      <c r="H236" s="70"/>
      <c r="I236" s="9"/>
      <c r="J236" s="270"/>
      <c r="K236" s="40">
        <f t="shared" si="31"/>
        <v>0</v>
      </c>
      <c r="L236" s="40">
        <f t="shared" si="32"/>
        <v>0</v>
      </c>
      <c r="M236" s="375" t="str">
        <f t="shared" si="35"/>
        <v xml:space="preserve"> </v>
      </c>
      <c r="N236" s="264">
        <f t="shared" si="36"/>
        <v>0</v>
      </c>
      <c r="O236" s="105">
        <f t="shared" si="33"/>
        <v>0</v>
      </c>
      <c r="P236" s="105">
        <f t="shared" si="37"/>
        <v>0</v>
      </c>
      <c r="Q236" s="407">
        <f t="shared" si="34"/>
        <v>0</v>
      </c>
      <c r="R236" s="9"/>
      <c r="V236" s="40">
        <f t="shared" si="38"/>
        <v>0</v>
      </c>
    </row>
    <row r="237" spans="1:22" x14ac:dyDescent="0.25">
      <c r="A237" s="80">
        <f t="shared" si="39"/>
        <v>224</v>
      </c>
      <c r="B237" s="342">
        <f t="shared" si="30"/>
        <v>0</v>
      </c>
      <c r="C237" s="343"/>
      <c r="D237" s="116"/>
      <c r="E237" s="116"/>
      <c r="F237" s="4"/>
      <c r="G237" s="50"/>
      <c r="H237" s="70"/>
      <c r="I237" s="9"/>
      <c r="J237" s="270"/>
      <c r="K237" s="40">
        <f t="shared" si="31"/>
        <v>0</v>
      </c>
      <c r="L237" s="40">
        <f t="shared" si="32"/>
        <v>0</v>
      </c>
      <c r="M237" s="375" t="str">
        <f t="shared" si="35"/>
        <v xml:space="preserve"> </v>
      </c>
      <c r="N237" s="264">
        <f t="shared" si="36"/>
        <v>0</v>
      </c>
      <c r="O237" s="105">
        <f t="shared" si="33"/>
        <v>0</v>
      </c>
      <c r="P237" s="105">
        <f t="shared" si="37"/>
        <v>0</v>
      </c>
      <c r="Q237" s="407">
        <f t="shared" si="34"/>
        <v>0</v>
      </c>
      <c r="R237" s="9"/>
      <c r="V237" s="40">
        <f t="shared" si="38"/>
        <v>0</v>
      </c>
    </row>
    <row r="238" spans="1:22" x14ac:dyDescent="0.25">
      <c r="A238" s="80">
        <f t="shared" si="39"/>
        <v>225</v>
      </c>
      <c r="B238" s="342">
        <f t="shared" si="30"/>
        <v>0</v>
      </c>
      <c r="C238" s="343"/>
      <c r="D238" s="116"/>
      <c r="E238" s="116"/>
      <c r="F238" s="4"/>
      <c r="G238" s="50"/>
      <c r="H238" s="70"/>
      <c r="I238" s="9"/>
      <c r="J238" s="270"/>
      <c r="K238" s="40">
        <f t="shared" si="31"/>
        <v>0</v>
      </c>
      <c r="L238" s="40">
        <f t="shared" si="32"/>
        <v>0</v>
      </c>
      <c r="M238" s="375" t="str">
        <f t="shared" si="35"/>
        <v xml:space="preserve"> </v>
      </c>
      <c r="N238" s="264">
        <f t="shared" si="36"/>
        <v>0</v>
      </c>
      <c r="O238" s="105">
        <f t="shared" si="33"/>
        <v>0</v>
      </c>
      <c r="P238" s="105">
        <f t="shared" si="37"/>
        <v>0</v>
      </c>
      <c r="Q238" s="407">
        <f t="shared" si="34"/>
        <v>0</v>
      </c>
      <c r="R238" s="9"/>
      <c r="V238" s="40">
        <f t="shared" si="38"/>
        <v>0</v>
      </c>
    </row>
    <row r="239" spans="1:22" x14ac:dyDescent="0.25">
      <c r="A239" s="80">
        <f t="shared" si="39"/>
        <v>226</v>
      </c>
      <c r="B239" s="342">
        <f t="shared" si="30"/>
        <v>0</v>
      </c>
      <c r="C239" s="343"/>
      <c r="D239" s="116"/>
      <c r="E239" s="116"/>
      <c r="F239" s="4"/>
      <c r="G239" s="50"/>
      <c r="H239" s="70"/>
      <c r="I239" s="9"/>
      <c r="J239" s="270"/>
      <c r="K239" s="40">
        <f t="shared" si="31"/>
        <v>0</v>
      </c>
      <c r="L239" s="40">
        <f t="shared" si="32"/>
        <v>0</v>
      </c>
      <c r="M239" s="375" t="str">
        <f t="shared" si="35"/>
        <v xml:space="preserve"> </v>
      </c>
      <c r="N239" s="264">
        <f t="shared" si="36"/>
        <v>0</v>
      </c>
      <c r="O239" s="105">
        <f t="shared" si="33"/>
        <v>0</v>
      </c>
      <c r="P239" s="105">
        <f t="shared" si="37"/>
        <v>0</v>
      </c>
      <c r="Q239" s="407">
        <f t="shared" si="34"/>
        <v>0</v>
      </c>
      <c r="R239" s="9"/>
      <c r="V239" s="40">
        <f t="shared" si="38"/>
        <v>0</v>
      </c>
    </row>
    <row r="240" spans="1:22" x14ac:dyDescent="0.25">
      <c r="A240" s="80">
        <f t="shared" si="39"/>
        <v>227</v>
      </c>
      <c r="B240" s="342">
        <f t="shared" si="30"/>
        <v>0</v>
      </c>
      <c r="C240" s="343"/>
      <c r="D240" s="116"/>
      <c r="E240" s="116"/>
      <c r="F240" s="4"/>
      <c r="G240" s="50"/>
      <c r="H240" s="70"/>
      <c r="I240" s="9"/>
      <c r="J240" s="270"/>
      <c r="K240" s="40">
        <f t="shared" si="31"/>
        <v>0</v>
      </c>
      <c r="L240" s="40">
        <f t="shared" si="32"/>
        <v>0</v>
      </c>
      <c r="M240" s="375" t="str">
        <f t="shared" si="35"/>
        <v xml:space="preserve"> </v>
      </c>
      <c r="N240" s="264">
        <f t="shared" si="36"/>
        <v>0</v>
      </c>
      <c r="O240" s="105">
        <f t="shared" si="33"/>
        <v>0</v>
      </c>
      <c r="P240" s="105">
        <f t="shared" si="37"/>
        <v>0</v>
      </c>
      <c r="Q240" s="407">
        <f t="shared" si="34"/>
        <v>0</v>
      </c>
      <c r="R240" s="9"/>
      <c r="V240" s="40">
        <f t="shared" si="38"/>
        <v>0</v>
      </c>
    </row>
    <row r="241" spans="1:22" x14ac:dyDescent="0.25">
      <c r="A241" s="80">
        <f t="shared" si="39"/>
        <v>228</v>
      </c>
      <c r="B241" s="342">
        <f t="shared" si="30"/>
        <v>0</v>
      </c>
      <c r="C241" s="343"/>
      <c r="D241" s="116"/>
      <c r="E241" s="116"/>
      <c r="F241" s="4"/>
      <c r="G241" s="50"/>
      <c r="H241" s="70"/>
      <c r="I241" s="9"/>
      <c r="J241" s="270"/>
      <c r="K241" s="40">
        <f t="shared" si="31"/>
        <v>0</v>
      </c>
      <c r="L241" s="40">
        <f t="shared" si="32"/>
        <v>0</v>
      </c>
      <c r="M241" s="375" t="str">
        <f t="shared" si="35"/>
        <v xml:space="preserve"> </v>
      </c>
      <c r="N241" s="264">
        <f t="shared" si="36"/>
        <v>0</v>
      </c>
      <c r="O241" s="105">
        <f t="shared" si="33"/>
        <v>0</v>
      </c>
      <c r="P241" s="105">
        <f t="shared" si="37"/>
        <v>0</v>
      </c>
      <c r="Q241" s="407">
        <f t="shared" si="34"/>
        <v>0</v>
      </c>
      <c r="R241" s="9"/>
      <c r="V241" s="40">
        <f t="shared" si="38"/>
        <v>0</v>
      </c>
    </row>
    <row r="242" spans="1:22" x14ac:dyDescent="0.25">
      <c r="A242" s="80">
        <f t="shared" si="39"/>
        <v>229</v>
      </c>
      <c r="B242" s="342">
        <f t="shared" si="30"/>
        <v>0</v>
      </c>
      <c r="C242" s="343"/>
      <c r="D242" s="116"/>
      <c r="E242" s="116"/>
      <c r="F242" s="4"/>
      <c r="G242" s="50"/>
      <c r="H242" s="70"/>
      <c r="I242" s="9"/>
      <c r="J242" s="270"/>
      <c r="K242" s="40">
        <f t="shared" si="31"/>
        <v>0</v>
      </c>
      <c r="L242" s="40">
        <f t="shared" si="32"/>
        <v>0</v>
      </c>
      <c r="M242" s="375" t="str">
        <f t="shared" si="35"/>
        <v xml:space="preserve"> </v>
      </c>
      <c r="N242" s="264">
        <f t="shared" si="36"/>
        <v>0</v>
      </c>
      <c r="O242" s="105">
        <f t="shared" si="33"/>
        <v>0</v>
      </c>
      <c r="P242" s="105">
        <f t="shared" si="37"/>
        <v>0</v>
      </c>
      <c r="Q242" s="407">
        <f t="shared" si="34"/>
        <v>0</v>
      </c>
      <c r="R242" s="9"/>
      <c r="V242" s="40">
        <f t="shared" si="38"/>
        <v>0</v>
      </c>
    </row>
    <row r="243" spans="1:22" x14ac:dyDescent="0.25">
      <c r="A243" s="80">
        <f t="shared" si="39"/>
        <v>230</v>
      </c>
      <c r="B243" s="342">
        <f t="shared" si="30"/>
        <v>0</v>
      </c>
      <c r="C243" s="343"/>
      <c r="D243" s="116"/>
      <c r="E243" s="116"/>
      <c r="F243" s="4"/>
      <c r="G243" s="50"/>
      <c r="H243" s="70"/>
      <c r="I243" s="9"/>
      <c r="J243" s="270"/>
      <c r="K243" s="40">
        <f t="shared" si="31"/>
        <v>0</v>
      </c>
      <c r="L243" s="40">
        <f t="shared" si="32"/>
        <v>0</v>
      </c>
      <c r="M243" s="375" t="str">
        <f t="shared" si="35"/>
        <v xml:space="preserve"> </v>
      </c>
      <c r="N243" s="264">
        <f t="shared" si="36"/>
        <v>0</v>
      </c>
      <c r="O243" s="105">
        <f t="shared" si="33"/>
        <v>0</v>
      </c>
      <c r="P243" s="105">
        <f t="shared" si="37"/>
        <v>0</v>
      </c>
      <c r="Q243" s="407">
        <f t="shared" si="34"/>
        <v>0</v>
      </c>
      <c r="R243" s="9"/>
      <c r="V243" s="40">
        <f t="shared" si="38"/>
        <v>0</v>
      </c>
    </row>
    <row r="244" spans="1:22" x14ac:dyDescent="0.25">
      <c r="A244" s="80">
        <f t="shared" si="39"/>
        <v>231</v>
      </c>
      <c r="B244" s="342">
        <f t="shared" si="30"/>
        <v>0</v>
      </c>
      <c r="C244" s="343"/>
      <c r="D244" s="116"/>
      <c r="E244" s="116"/>
      <c r="F244" s="4"/>
      <c r="G244" s="50"/>
      <c r="H244" s="70"/>
      <c r="I244" s="9"/>
      <c r="J244" s="270"/>
      <c r="K244" s="40">
        <f t="shared" si="31"/>
        <v>0</v>
      </c>
      <c r="L244" s="40">
        <f t="shared" si="32"/>
        <v>0</v>
      </c>
      <c r="M244" s="375" t="str">
        <f t="shared" si="35"/>
        <v xml:space="preserve"> </v>
      </c>
      <c r="N244" s="264">
        <f t="shared" si="36"/>
        <v>0</v>
      </c>
      <c r="O244" s="105">
        <f t="shared" si="33"/>
        <v>0</v>
      </c>
      <c r="P244" s="105">
        <f t="shared" si="37"/>
        <v>0</v>
      </c>
      <c r="Q244" s="407">
        <f t="shared" si="34"/>
        <v>0</v>
      </c>
      <c r="R244" s="9"/>
      <c r="V244" s="40">
        <f t="shared" si="38"/>
        <v>0</v>
      </c>
    </row>
    <row r="245" spans="1:22" x14ac:dyDescent="0.25">
      <c r="A245" s="80">
        <f t="shared" si="39"/>
        <v>232</v>
      </c>
      <c r="B245" s="342">
        <f t="shared" si="30"/>
        <v>0</v>
      </c>
      <c r="C245" s="343"/>
      <c r="D245" s="116"/>
      <c r="E245" s="116"/>
      <c r="F245" s="4"/>
      <c r="G245" s="50"/>
      <c r="H245" s="70"/>
      <c r="I245" s="9"/>
      <c r="J245" s="270"/>
      <c r="K245" s="40">
        <f t="shared" si="31"/>
        <v>0</v>
      </c>
      <c r="L245" s="40">
        <f t="shared" si="32"/>
        <v>0</v>
      </c>
      <c r="M245" s="375" t="str">
        <f t="shared" si="35"/>
        <v xml:space="preserve"> </v>
      </c>
      <c r="N245" s="264">
        <f t="shared" si="36"/>
        <v>0</v>
      </c>
      <c r="O245" s="105">
        <f t="shared" si="33"/>
        <v>0</v>
      </c>
      <c r="P245" s="105">
        <f t="shared" si="37"/>
        <v>0</v>
      </c>
      <c r="Q245" s="407">
        <f t="shared" si="34"/>
        <v>0</v>
      </c>
      <c r="R245" s="9"/>
      <c r="V245" s="40">
        <f t="shared" si="38"/>
        <v>0</v>
      </c>
    </row>
    <row r="246" spans="1:22" x14ac:dyDescent="0.25">
      <c r="A246" s="80">
        <f t="shared" si="39"/>
        <v>233</v>
      </c>
      <c r="B246" s="342">
        <f t="shared" si="30"/>
        <v>0</v>
      </c>
      <c r="C246" s="343"/>
      <c r="D246" s="116"/>
      <c r="E246" s="116"/>
      <c r="F246" s="4"/>
      <c r="G246" s="50"/>
      <c r="H246" s="70"/>
      <c r="I246" s="9"/>
      <c r="J246" s="270"/>
      <c r="K246" s="40">
        <f t="shared" si="31"/>
        <v>0</v>
      </c>
      <c r="L246" s="40">
        <f t="shared" si="32"/>
        <v>0</v>
      </c>
      <c r="M246" s="375" t="str">
        <f t="shared" si="35"/>
        <v xml:space="preserve"> </v>
      </c>
      <c r="N246" s="264">
        <f t="shared" si="36"/>
        <v>0</v>
      </c>
      <c r="O246" s="105">
        <f t="shared" si="33"/>
        <v>0</v>
      </c>
      <c r="P246" s="105">
        <f t="shared" si="37"/>
        <v>0</v>
      </c>
      <c r="Q246" s="407">
        <f t="shared" si="34"/>
        <v>0</v>
      </c>
      <c r="R246" s="9"/>
      <c r="V246" s="40">
        <f t="shared" si="38"/>
        <v>0</v>
      </c>
    </row>
    <row r="247" spans="1:22" x14ac:dyDescent="0.25">
      <c r="A247" s="80">
        <f t="shared" si="39"/>
        <v>234</v>
      </c>
      <c r="B247" s="342">
        <f t="shared" si="30"/>
        <v>0</v>
      </c>
      <c r="C247" s="343"/>
      <c r="D247" s="116"/>
      <c r="E247" s="116"/>
      <c r="F247" s="4"/>
      <c r="G247" s="50"/>
      <c r="H247" s="70"/>
      <c r="I247" s="9"/>
      <c r="J247" s="270"/>
      <c r="K247" s="40">
        <f t="shared" si="31"/>
        <v>0</v>
      </c>
      <c r="L247" s="40">
        <f t="shared" si="32"/>
        <v>0</v>
      </c>
      <c r="M247" s="375" t="str">
        <f t="shared" si="35"/>
        <v xml:space="preserve"> </v>
      </c>
      <c r="N247" s="264">
        <f t="shared" si="36"/>
        <v>0</v>
      </c>
      <c r="O247" s="105">
        <f t="shared" si="33"/>
        <v>0</v>
      </c>
      <c r="P247" s="105">
        <f t="shared" si="37"/>
        <v>0</v>
      </c>
      <c r="Q247" s="407">
        <f t="shared" si="34"/>
        <v>0</v>
      </c>
      <c r="R247" s="9"/>
      <c r="V247" s="40">
        <f t="shared" si="38"/>
        <v>0</v>
      </c>
    </row>
    <row r="248" spans="1:22" x14ac:dyDescent="0.25">
      <c r="A248" s="80">
        <f t="shared" si="39"/>
        <v>235</v>
      </c>
      <c r="B248" s="342">
        <f t="shared" si="30"/>
        <v>0</v>
      </c>
      <c r="C248" s="343"/>
      <c r="D248" s="116"/>
      <c r="E248" s="116"/>
      <c r="F248" s="4"/>
      <c r="G248" s="50"/>
      <c r="H248" s="70"/>
      <c r="I248" s="9"/>
      <c r="J248" s="270"/>
      <c r="K248" s="40">
        <f t="shared" si="31"/>
        <v>0</v>
      </c>
      <c r="L248" s="40">
        <f t="shared" si="32"/>
        <v>0</v>
      </c>
      <c r="M248" s="375" t="str">
        <f t="shared" si="35"/>
        <v xml:space="preserve"> </v>
      </c>
      <c r="N248" s="264">
        <f t="shared" si="36"/>
        <v>0</v>
      </c>
      <c r="O248" s="105">
        <f t="shared" si="33"/>
        <v>0</v>
      </c>
      <c r="P248" s="105">
        <f t="shared" si="37"/>
        <v>0</v>
      </c>
      <c r="Q248" s="407">
        <f t="shared" si="34"/>
        <v>0</v>
      </c>
      <c r="R248" s="9"/>
      <c r="V248" s="40">
        <f t="shared" si="38"/>
        <v>0</v>
      </c>
    </row>
    <row r="249" spans="1:22" x14ac:dyDescent="0.25">
      <c r="A249" s="80">
        <f t="shared" si="39"/>
        <v>236</v>
      </c>
      <c r="B249" s="342">
        <f t="shared" si="30"/>
        <v>0</v>
      </c>
      <c r="C249" s="343"/>
      <c r="D249" s="116"/>
      <c r="E249" s="116"/>
      <c r="F249" s="4"/>
      <c r="G249" s="50"/>
      <c r="H249" s="70"/>
      <c r="I249" s="9"/>
      <c r="J249" s="270"/>
      <c r="K249" s="40">
        <f t="shared" si="31"/>
        <v>0</v>
      </c>
      <c r="L249" s="40">
        <f t="shared" si="32"/>
        <v>0</v>
      </c>
      <c r="M249" s="375" t="str">
        <f t="shared" si="35"/>
        <v xml:space="preserve"> </v>
      </c>
      <c r="N249" s="264">
        <f t="shared" si="36"/>
        <v>0</v>
      </c>
      <c r="O249" s="105">
        <f t="shared" si="33"/>
        <v>0</v>
      </c>
      <c r="P249" s="105">
        <f t="shared" si="37"/>
        <v>0</v>
      </c>
      <c r="Q249" s="407">
        <f t="shared" si="34"/>
        <v>0</v>
      </c>
      <c r="R249" s="9"/>
      <c r="V249" s="40">
        <f t="shared" si="38"/>
        <v>0</v>
      </c>
    </row>
    <row r="250" spans="1:22" x14ac:dyDescent="0.25">
      <c r="A250" s="80">
        <f t="shared" si="39"/>
        <v>237</v>
      </c>
      <c r="B250" s="342">
        <f t="shared" si="30"/>
        <v>0</v>
      </c>
      <c r="C250" s="343"/>
      <c r="D250" s="116"/>
      <c r="E250" s="116"/>
      <c r="F250" s="4"/>
      <c r="G250" s="50"/>
      <c r="H250" s="70"/>
      <c r="I250" s="9"/>
      <c r="J250" s="270"/>
      <c r="K250" s="40">
        <f t="shared" si="31"/>
        <v>0</v>
      </c>
      <c r="L250" s="40">
        <f t="shared" si="32"/>
        <v>0</v>
      </c>
      <c r="M250" s="375" t="str">
        <f t="shared" si="35"/>
        <v xml:space="preserve"> </v>
      </c>
      <c r="N250" s="264">
        <f t="shared" si="36"/>
        <v>0</v>
      </c>
      <c r="O250" s="105">
        <f t="shared" si="33"/>
        <v>0</v>
      </c>
      <c r="P250" s="105">
        <f t="shared" si="37"/>
        <v>0</v>
      </c>
      <c r="Q250" s="407">
        <f t="shared" si="34"/>
        <v>0</v>
      </c>
      <c r="R250" s="9"/>
      <c r="V250" s="40">
        <f t="shared" si="38"/>
        <v>0</v>
      </c>
    </row>
    <row r="251" spans="1:22" x14ac:dyDescent="0.25">
      <c r="A251" s="80">
        <f t="shared" si="39"/>
        <v>238</v>
      </c>
      <c r="B251" s="342">
        <f t="shared" si="30"/>
        <v>0</v>
      </c>
      <c r="C251" s="343"/>
      <c r="D251" s="116"/>
      <c r="E251" s="116"/>
      <c r="F251" s="4"/>
      <c r="G251" s="50"/>
      <c r="H251" s="70"/>
      <c r="I251" s="9"/>
      <c r="J251" s="270"/>
      <c r="K251" s="40">
        <f t="shared" si="31"/>
        <v>0</v>
      </c>
      <c r="L251" s="40">
        <f t="shared" si="32"/>
        <v>0</v>
      </c>
      <c r="M251" s="375" t="str">
        <f t="shared" si="35"/>
        <v xml:space="preserve"> </v>
      </c>
      <c r="N251" s="264">
        <f t="shared" si="36"/>
        <v>0</v>
      </c>
      <c r="O251" s="105">
        <f t="shared" si="33"/>
        <v>0</v>
      </c>
      <c r="P251" s="105">
        <f t="shared" si="37"/>
        <v>0</v>
      </c>
      <c r="Q251" s="407">
        <f t="shared" si="34"/>
        <v>0</v>
      </c>
      <c r="R251" s="9"/>
      <c r="V251" s="40">
        <f t="shared" si="38"/>
        <v>0</v>
      </c>
    </row>
    <row r="252" spans="1:22" x14ac:dyDescent="0.25">
      <c r="A252" s="80">
        <f t="shared" si="39"/>
        <v>239</v>
      </c>
      <c r="B252" s="342">
        <f t="shared" si="30"/>
        <v>0</v>
      </c>
      <c r="C252" s="343"/>
      <c r="D252" s="116"/>
      <c r="E252" s="116"/>
      <c r="F252" s="4"/>
      <c r="G252" s="50"/>
      <c r="H252" s="70"/>
      <c r="I252" s="9"/>
      <c r="J252" s="270"/>
      <c r="K252" s="40">
        <f t="shared" si="31"/>
        <v>0</v>
      </c>
      <c r="L252" s="40">
        <f t="shared" si="32"/>
        <v>0</v>
      </c>
      <c r="M252" s="375" t="str">
        <f t="shared" si="35"/>
        <v xml:space="preserve"> </v>
      </c>
      <c r="N252" s="264">
        <f t="shared" si="36"/>
        <v>0</v>
      </c>
      <c r="O252" s="105">
        <f t="shared" si="33"/>
        <v>0</v>
      </c>
      <c r="P252" s="105">
        <f t="shared" si="37"/>
        <v>0</v>
      </c>
      <c r="Q252" s="407">
        <f t="shared" si="34"/>
        <v>0</v>
      </c>
      <c r="R252" s="9"/>
      <c r="V252" s="40">
        <f t="shared" si="38"/>
        <v>0</v>
      </c>
    </row>
    <row r="253" spans="1:22" x14ac:dyDescent="0.25">
      <c r="A253" s="80">
        <f t="shared" si="39"/>
        <v>240</v>
      </c>
      <c r="B253" s="342">
        <f t="shared" si="30"/>
        <v>0</v>
      </c>
      <c r="C253" s="343"/>
      <c r="D253" s="116"/>
      <c r="E253" s="116"/>
      <c r="F253" s="4"/>
      <c r="G253" s="50"/>
      <c r="H253" s="70"/>
      <c r="I253" s="9"/>
      <c r="J253" s="270"/>
      <c r="K253" s="40">
        <f t="shared" si="31"/>
        <v>0</v>
      </c>
      <c r="L253" s="40">
        <f t="shared" si="32"/>
        <v>0</v>
      </c>
      <c r="M253" s="375" t="str">
        <f t="shared" si="35"/>
        <v xml:space="preserve"> </v>
      </c>
      <c r="N253" s="264">
        <f t="shared" si="36"/>
        <v>0</v>
      </c>
      <c r="O253" s="105">
        <f t="shared" si="33"/>
        <v>0</v>
      </c>
      <c r="P253" s="105">
        <f t="shared" si="37"/>
        <v>0</v>
      </c>
      <c r="Q253" s="407">
        <f t="shared" si="34"/>
        <v>0</v>
      </c>
      <c r="R253" s="9"/>
      <c r="V253" s="40">
        <f t="shared" si="38"/>
        <v>0</v>
      </c>
    </row>
    <row r="254" spans="1:22" x14ac:dyDescent="0.25">
      <c r="A254" s="80">
        <f t="shared" si="39"/>
        <v>241</v>
      </c>
      <c r="B254" s="342">
        <f t="shared" si="30"/>
        <v>0</v>
      </c>
      <c r="C254" s="343"/>
      <c r="D254" s="116"/>
      <c r="E254" s="116"/>
      <c r="F254" s="4"/>
      <c r="G254" s="50"/>
      <c r="H254" s="70"/>
      <c r="I254" s="9"/>
      <c r="J254" s="270"/>
      <c r="K254" s="40">
        <f t="shared" si="31"/>
        <v>0</v>
      </c>
      <c r="L254" s="40">
        <f t="shared" si="32"/>
        <v>0</v>
      </c>
      <c r="M254" s="375" t="str">
        <f t="shared" si="35"/>
        <v xml:space="preserve"> </v>
      </c>
      <c r="N254" s="264">
        <f t="shared" si="36"/>
        <v>0</v>
      </c>
      <c r="O254" s="105">
        <f t="shared" si="33"/>
        <v>0</v>
      </c>
      <c r="P254" s="105">
        <f t="shared" si="37"/>
        <v>0</v>
      </c>
      <c r="Q254" s="407">
        <f t="shared" si="34"/>
        <v>0</v>
      </c>
      <c r="R254" s="9"/>
      <c r="V254" s="40">
        <f t="shared" si="38"/>
        <v>0</v>
      </c>
    </row>
    <row r="255" spans="1:22" x14ac:dyDescent="0.25">
      <c r="A255" s="80">
        <f t="shared" si="39"/>
        <v>242</v>
      </c>
      <c r="B255" s="342">
        <f t="shared" si="30"/>
        <v>0</v>
      </c>
      <c r="C255" s="343"/>
      <c r="D255" s="116"/>
      <c r="E255" s="116"/>
      <c r="F255" s="4"/>
      <c r="G255" s="50"/>
      <c r="H255" s="70"/>
      <c r="I255" s="9"/>
      <c r="J255" s="270"/>
      <c r="K255" s="40">
        <f t="shared" si="31"/>
        <v>0</v>
      </c>
      <c r="L255" s="40">
        <f t="shared" si="32"/>
        <v>0</v>
      </c>
      <c r="M255" s="375" t="str">
        <f t="shared" si="35"/>
        <v xml:space="preserve"> </v>
      </c>
      <c r="N255" s="264">
        <f t="shared" si="36"/>
        <v>0</v>
      </c>
      <c r="O255" s="105">
        <f t="shared" si="33"/>
        <v>0</v>
      </c>
      <c r="P255" s="105">
        <f t="shared" si="37"/>
        <v>0</v>
      </c>
      <c r="Q255" s="407">
        <f t="shared" si="34"/>
        <v>0</v>
      </c>
      <c r="R255" s="9"/>
      <c r="V255" s="40">
        <f t="shared" si="38"/>
        <v>0</v>
      </c>
    </row>
    <row r="256" spans="1:22" x14ac:dyDescent="0.25">
      <c r="A256" s="80">
        <f t="shared" si="39"/>
        <v>243</v>
      </c>
      <c r="B256" s="342">
        <f t="shared" si="30"/>
        <v>0</v>
      </c>
      <c r="C256" s="343"/>
      <c r="D256" s="116"/>
      <c r="E256" s="116"/>
      <c r="F256" s="4"/>
      <c r="G256" s="50"/>
      <c r="H256" s="70"/>
      <c r="I256" s="9"/>
      <c r="J256" s="270"/>
      <c r="K256" s="40">
        <f t="shared" si="31"/>
        <v>0</v>
      </c>
      <c r="L256" s="40">
        <f t="shared" si="32"/>
        <v>0</v>
      </c>
      <c r="M256" s="375" t="str">
        <f t="shared" si="35"/>
        <v xml:space="preserve"> </v>
      </c>
      <c r="N256" s="264">
        <f t="shared" si="36"/>
        <v>0</v>
      </c>
      <c r="O256" s="105">
        <f t="shared" si="33"/>
        <v>0</v>
      </c>
      <c r="P256" s="105">
        <f t="shared" si="37"/>
        <v>0</v>
      </c>
      <c r="Q256" s="407">
        <f t="shared" si="34"/>
        <v>0</v>
      </c>
      <c r="R256" s="9"/>
      <c r="V256" s="40">
        <f t="shared" si="38"/>
        <v>0</v>
      </c>
    </row>
    <row r="257" spans="1:22" x14ac:dyDescent="0.25">
      <c r="A257" s="80">
        <f t="shared" si="39"/>
        <v>244</v>
      </c>
      <c r="B257" s="342">
        <f t="shared" si="30"/>
        <v>0</v>
      </c>
      <c r="C257" s="343"/>
      <c r="D257" s="116"/>
      <c r="E257" s="116"/>
      <c r="F257" s="4"/>
      <c r="G257" s="50"/>
      <c r="H257" s="70"/>
      <c r="I257" s="9"/>
      <c r="J257" s="270"/>
      <c r="K257" s="40">
        <f t="shared" si="31"/>
        <v>0</v>
      </c>
      <c r="L257" s="40">
        <f t="shared" si="32"/>
        <v>0</v>
      </c>
      <c r="M257" s="375" t="str">
        <f t="shared" si="35"/>
        <v xml:space="preserve"> </v>
      </c>
      <c r="N257" s="264">
        <f t="shared" si="36"/>
        <v>0</v>
      </c>
      <c r="O257" s="105">
        <f t="shared" si="33"/>
        <v>0</v>
      </c>
      <c r="P257" s="105">
        <f t="shared" si="37"/>
        <v>0</v>
      </c>
      <c r="Q257" s="407">
        <f t="shared" si="34"/>
        <v>0</v>
      </c>
      <c r="R257" s="9"/>
      <c r="V257" s="40">
        <f t="shared" si="38"/>
        <v>0</v>
      </c>
    </row>
    <row r="258" spans="1:22" x14ac:dyDescent="0.25">
      <c r="A258" s="80">
        <f t="shared" si="39"/>
        <v>245</v>
      </c>
      <c r="B258" s="342">
        <f t="shared" si="30"/>
        <v>0</v>
      </c>
      <c r="C258" s="343"/>
      <c r="D258" s="116"/>
      <c r="E258" s="116"/>
      <c r="F258" s="4"/>
      <c r="G258" s="50"/>
      <c r="H258" s="70"/>
      <c r="I258" s="9"/>
      <c r="J258" s="270"/>
      <c r="K258" s="40">
        <f t="shared" si="31"/>
        <v>0</v>
      </c>
      <c r="L258" s="40">
        <f t="shared" si="32"/>
        <v>0</v>
      </c>
      <c r="M258" s="375" t="str">
        <f t="shared" si="35"/>
        <v xml:space="preserve"> </v>
      </c>
      <c r="N258" s="264">
        <f t="shared" si="36"/>
        <v>0</v>
      </c>
      <c r="O258" s="105">
        <f t="shared" si="33"/>
        <v>0</v>
      </c>
      <c r="P258" s="105">
        <f t="shared" si="37"/>
        <v>0</v>
      </c>
      <c r="Q258" s="407">
        <f t="shared" si="34"/>
        <v>0</v>
      </c>
      <c r="R258" s="9"/>
      <c r="V258" s="40">
        <f t="shared" si="38"/>
        <v>0</v>
      </c>
    </row>
    <row r="259" spans="1:22" x14ac:dyDescent="0.25">
      <c r="A259" s="80">
        <f t="shared" si="39"/>
        <v>246</v>
      </c>
      <c r="B259" s="342">
        <f t="shared" si="30"/>
        <v>0</v>
      </c>
      <c r="C259" s="343"/>
      <c r="D259" s="116"/>
      <c r="E259" s="116"/>
      <c r="F259" s="4"/>
      <c r="G259" s="50"/>
      <c r="H259" s="70"/>
      <c r="I259" s="9"/>
      <c r="J259" s="270"/>
      <c r="K259" s="40">
        <f t="shared" si="31"/>
        <v>0</v>
      </c>
      <c r="L259" s="40">
        <f t="shared" si="32"/>
        <v>0</v>
      </c>
      <c r="M259" s="375" t="str">
        <f t="shared" si="35"/>
        <v xml:space="preserve"> </v>
      </c>
      <c r="N259" s="264">
        <f t="shared" si="36"/>
        <v>0</v>
      </c>
      <c r="O259" s="105">
        <f t="shared" si="33"/>
        <v>0</v>
      </c>
      <c r="P259" s="105">
        <f t="shared" si="37"/>
        <v>0</v>
      </c>
      <c r="Q259" s="407">
        <f t="shared" si="34"/>
        <v>0</v>
      </c>
      <c r="R259" s="9"/>
      <c r="V259" s="40">
        <f t="shared" si="38"/>
        <v>0</v>
      </c>
    </row>
    <row r="260" spans="1:22" x14ac:dyDescent="0.25">
      <c r="A260" s="80">
        <f t="shared" si="39"/>
        <v>247</v>
      </c>
      <c r="B260" s="342">
        <f t="shared" si="30"/>
        <v>0</v>
      </c>
      <c r="C260" s="343"/>
      <c r="D260" s="116"/>
      <c r="E260" s="116"/>
      <c r="F260" s="4"/>
      <c r="G260" s="50"/>
      <c r="H260" s="70"/>
      <c r="I260" s="9"/>
      <c r="J260" s="270"/>
      <c r="K260" s="40">
        <f t="shared" si="31"/>
        <v>0</v>
      </c>
      <c r="L260" s="40">
        <f t="shared" si="32"/>
        <v>0</v>
      </c>
      <c r="M260" s="375" t="str">
        <f t="shared" si="35"/>
        <v xml:space="preserve"> </v>
      </c>
      <c r="N260" s="264">
        <f t="shared" si="36"/>
        <v>0</v>
      </c>
      <c r="O260" s="105">
        <f t="shared" si="33"/>
        <v>0</v>
      </c>
      <c r="P260" s="105">
        <f t="shared" si="37"/>
        <v>0</v>
      </c>
      <c r="Q260" s="407">
        <f t="shared" si="34"/>
        <v>0</v>
      </c>
      <c r="R260" s="9"/>
      <c r="V260" s="40">
        <f t="shared" si="38"/>
        <v>0</v>
      </c>
    </row>
    <row r="261" spans="1:22" x14ac:dyDescent="0.25">
      <c r="A261" s="80">
        <f t="shared" si="39"/>
        <v>248</v>
      </c>
      <c r="B261" s="342">
        <f t="shared" si="30"/>
        <v>0</v>
      </c>
      <c r="C261" s="343"/>
      <c r="D261" s="116"/>
      <c r="E261" s="116"/>
      <c r="F261" s="4"/>
      <c r="G261" s="50"/>
      <c r="H261" s="70"/>
      <c r="I261" s="9"/>
      <c r="J261" s="270"/>
      <c r="K261" s="40">
        <f t="shared" si="31"/>
        <v>0</v>
      </c>
      <c r="L261" s="40">
        <f t="shared" si="32"/>
        <v>0</v>
      </c>
      <c r="M261" s="375" t="str">
        <f t="shared" si="35"/>
        <v xml:space="preserve"> </v>
      </c>
      <c r="N261" s="264">
        <f t="shared" si="36"/>
        <v>0</v>
      </c>
      <c r="O261" s="105">
        <f t="shared" si="33"/>
        <v>0</v>
      </c>
      <c r="P261" s="105">
        <f t="shared" si="37"/>
        <v>0</v>
      </c>
      <c r="Q261" s="407">
        <f t="shared" si="34"/>
        <v>0</v>
      </c>
      <c r="R261" s="9"/>
      <c r="V261" s="40">
        <f t="shared" si="38"/>
        <v>0</v>
      </c>
    </row>
    <row r="262" spans="1:22" x14ac:dyDescent="0.25">
      <c r="A262" s="80">
        <f t="shared" si="39"/>
        <v>249</v>
      </c>
      <c r="B262" s="342">
        <f t="shared" si="30"/>
        <v>0</v>
      </c>
      <c r="C262" s="343"/>
      <c r="D262" s="116"/>
      <c r="E262" s="116"/>
      <c r="F262" s="4"/>
      <c r="G262" s="50"/>
      <c r="H262" s="70"/>
      <c r="I262" s="9"/>
      <c r="J262" s="270"/>
      <c r="K262" s="40">
        <f t="shared" ref="K262:K270" si="40">IF(ISNA(+B262),1,0)</f>
        <v>0</v>
      </c>
      <c r="L262" s="40">
        <f t="shared" ref="L262:L270" si="41">IF(ISERR(+B262),1,0)</f>
        <v>0</v>
      </c>
      <c r="M262" s="375" t="str">
        <f t="shared" si="35"/>
        <v xml:space="preserve"> </v>
      </c>
      <c r="N262" s="264">
        <f t="shared" si="36"/>
        <v>0</v>
      </c>
      <c r="O262" s="105">
        <f t="shared" si="33"/>
        <v>0</v>
      </c>
      <c r="P262" s="105">
        <f t="shared" si="37"/>
        <v>0</v>
      </c>
      <c r="Q262" s="407">
        <f t="shared" si="34"/>
        <v>0</v>
      </c>
      <c r="R262" s="9"/>
      <c r="V262" s="40">
        <f t="shared" si="38"/>
        <v>0</v>
      </c>
    </row>
    <row r="263" spans="1:22" x14ac:dyDescent="0.25">
      <c r="A263" s="80">
        <f t="shared" si="39"/>
        <v>250</v>
      </c>
      <c r="B263" s="342">
        <f t="shared" si="30"/>
        <v>0</v>
      </c>
      <c r="C263" s="343"/>
      <c r="D263" s="116"/>
      <c r="E263" s="116"/>
      <c r="F263" s="4"/>
      <c r="G263" s="50"/>
      <c r="H263" s="70"/>
      <c r="I263" s="9"/>
      <c r="J263" s="270"/>
      <c r="K263" s="40">
        <f t="shared" si="40"/>
        <v>0</v>
      </c>
      <c r="L263" s="40">
        <f t="shared" si="41"/>
        <v>0</v>
      </c>
      <c r="M263" s="375" t="str">
        <f t="shared" si="35"/>
        <v xml:space="preserve"> </v>
      </c>
      <c r="N263" s="264">
        <f t="shared" si="36"/>
        <v>0</v>
      </c>
      <c r="O263" s="105">
        <f t="shared" si="33"/>
        <v>0</v>
      </c>
      <c r="P263" s="105">
        <f t="shared" si="37"/>
        <v>0</v>
      </c>
      <c r="Q263" s="407">
        <f t="shared" si="34"/>
        <v>0</v>
      </c>
      <c r="R263" s="9"/>
      <c r="V263" s="40">
        <f t="shared" si="38"/>
        <v>0</v>
      </c>
    </row>
    <row r="264" spans="1:22" x14ac:dyDescent="0.25">
      <c r="A264" s="80">
        <f t="shared" si="39"/>
        <v>251</v>
      </c>
      <c r="B264" s="342">
        <f t="shared" si="30"/>
        <v>0</v>
      </c>
      <c r="C264" s="343"/>
      <c r="D264" s="116"/>
      <c r="E264" s="116"/>
      <c r="F264" s="4"/>
      <c r="G264" s="50"/>
      <c r="H264" s="70"/>
      <c r="I264" s="9"/>
      <c r="J264" s="270"/>
      <c r="K264" s="40">
        <f t="shared" si="40"/>
        <v>0</v>
      </c>
      <c r="L264" s="40">
        <f t="shared" si="41"/>
        <v>0</v>
      </c>
      <c r="M264" s="375" t="str">
        <f t="shared" si="35"/>
        <v xml:space="preserve"> </v>
      </c>
      <c r="N264" s="264">
        <f t="shared" si="36"/>
        <v>0</v>
      </c>
      <c r="O264" s="105">
        <f t="shared" si="33"/>
        <v>0</v>
      </c>
      <c r="P264" s="105">
        <f t="shared" si="37"/>
        <v>0</v>
      </c>
      <c r="Q264" s="407">
        <f t="shared" si="34"/>
        <v>0</v>
      </c>
      <c r="R264" s="9"/>
      <c r="V264" s="40">
        <f t="shared" si="38"/>
        <v>0</v>
      </c>
    </row>
    <row r="265" spans="1:22" x14ac:dyDescent="0.25">
      <c r="A265" s="80">
        <f t="shared" si="39"/>
        <v>252</v>
      </c>
      <c r="B265" s="342">
        <f t="shared" si="30"/>
        <v>0</v>
      </c>
      <c r="C265" s="343"/>
      <c r="D265" s="116"/>
      <c r="E265" s="116"/>
      <c r="F265" s="4"/>
      <c r="G265" s="50"/>
      <c r="H265" s="70"/>
      <c r="I265" s="9"/>
      <c r="J265" s="270"/>
      <c r="K265" s="40">
        <f t="shared" si="40"/>
        <v>0</v>
      </c>
      <c r="L265" s="40">
        <f t="shared" si="41"/>
        <v>0</v>
      </c>
      <c r="M265" s="375" t="str">
        <f t="shared" si="35"/>
        <v xml:space="preserve"> </v>
      </c>
      <c r="N265" s="264">
        <f t="shared" si="36"/>
        <v>0</v>
      </c>
      <c r="O265" s="105">
        <f t="shared" si="33"/>
        <v>0</v>
      </c>
      <c r="P265" s="105">
        <f t="shared" si="37"/>
        <v>0</v>
      </c>
      <c r="Q265" s="407">
        <f t="shared" si="34"/>
        <v>0</v>
      </c>
      <c r="R265" s="9"/>
      <c r="V265" s="40">
        <f t="shared" si="38"/>
        <v>0</v>
      </c>
    </row>
    <row r="266" spans="1:22" x14ac:dyDescent="0.25">
      <c r="A266" s="80">
        <f t="shared" si="39"/>
        <v>253</v>
      </c>
      <c r="B266" s="342">
        <f t="shared" si="30"/>
        <v>0</v>
      </c>
      <c r="C266" s="343"/>
      <c r="D266" s="116"/>
      <c r="E266" s="116"/>
      <c r="F266" s="4"/>
      <c r="G266" s="50"/>
      <c r="H266" s="70"/>
      <c r="I266" s="9"/>
      <c r="J266" s="270"/>
      <c r="K266" s="40">
        <f t="shared" si="40"/>
        <v>0</v>
      </c>
      <c r="L266" s="40">
        <f t="shared" si="41"/>
        <v>0</v>
      </c>
      <c r="M266" s="375" t="str">
        <f t="shared" si="35"/>
        <v xml:space="preserve"> </v>
      </c>
      <c r="N266" s="264">
        <f t="shared" si="36"/>
        <v>0</v>
      </c>
      <c r="O266" s="105">
        <f t="shared" si="33"/>
        <v>0</v>
      </c>
      <c r="P266" s="105">
        <f t="shared" si="37"/>
        <v>0</v>
      </c>
      <c r="Q266" s="407">
        <f t="shared" si="34"/>
        <v>0</v>
      </c>
      <c r="R266" s="9"/>
      <c r="V266" s="40">
        <f t="shared" si="38"/>
        <v>0</v>
      </c>
    </row>
    <row r="267" spans="1:22" x14ac:dyDescent="0.25">
      <c r="A267" s="80">
        <f t="shared" si="39"/>
        <v>254</v>
      </c>
      <c r="B267" s="342">
        <f t="shared" si="30"/>
        <v>0</v>
      </c>
      <c r="C267" s="343"/>
      <c r="D267" s="116"/>
      <c r="E267" s="116"/>
      <c r="F267" s="4"/>
      <c r="G267" s="50"/>
      <c r="H267" s="70"/>
      <c r="I267" s="9"/>
      <c r="J267" s="270"/>
      <c r="K267" s="40">
        <f t="shared" si="40"/>
        <v>0</v>
      </c>
      <c r="L267" s="40">
        <f t="shared" si="41"/>
        <v>0</v>
      </c>
      <c r="M267" s="375" t="str">
        <f t="shared" si="35"/>
        <v xml:space="preserve"> </v>
      </c>
      <c r="N267" s="264">
        <f t="shared" si="36"/>
        <v>0</v>
      </c>
      <c r="O267" s="105">
        <f t="shared" si="33"/>
        <v>0</v>
      </c>
      <c r="P267" s="105">
        <f t="shared" si="37"/>
        <v>0</v>
      </c>
      <c r="Q267" s="407">
        <f t="shared" si="34"/>
        <v>0</v>
      </c>
      <c r="R267" s="9"/>
      <c r="V267" s="40">
        <f t="shared" si="38"/>
        <v>0</v>
      </c>
    </row>
    <row r="268" spans="1:22" x14ac:dyDescent="0.25">
      <c r="A268" s="80">
        <f t="shared" si="39"/>
        <v>255</v>
      </c>
      <c r="B268" s="342">
        <f t="shared" si="30"/>
        <v>0</v>
      </c>
      <c r="C268" s="343"/>
      <c r="D268" s="116"/>
      <c r="E268" s="116"/>
      <c r="F268" s="4"/>
      <c r="G268" s="50"/>
      <c r="H268" s="70"/>
      <c r="I268" s="9"/>
      <c r="J268" s="270"/>
      <c r="K268" s="40">
        <f t="shared" si="40"/>
        <v>0</v>
      </c>
      <c r="L268" s="40">
        <f t="shared" si="41"/>
        <v>0</v>
      </c>
      <c r="M268" s="375" t="str">
        <f t="shared" si="35"/>
        <v xml:space="preserve"> </v>
      </c>
      <c r="N268" s="264">
        <f t="shared" si="36"/>
        <v>0</v>
      </c>
      <c r="O268" s="105">
        <f t="shared" si="33"/>
        <v>0</v>
      </c>
      <c r="P268" s="105">
        <f t="shared" si="37"/>
        <v>0</v>
      </c>
      <c r="Q268" s="407">
        <f t="shared" si="34"/>
        <v>0</v>
      </c>
      <c r="R268" s="9"/>
      <c r="V268" s="40">
        <f t="shared" si="38"/>
        <v>0</v>
      </c>
    </row>
    <row r="269" spans="1:22" x14ac:dyDescent="0.25">
      <c r="A269" s="80">
        <f t="shared" si="39"/>
        <v>256</v>
      </c>
      <c r="B269" s="342">
        <f t="shared" si="30"/>
        <v>0</v>
      </c>
      <c r="C269" s="343"/>
      <c r="D269" s="116"/>
      <c r="E269" s="116"/>
      <c r="F269" s="4"/>
      <c r="G269" s="50"/>
      <c r="H269" s="70"/>
      <c r="I269" s="9"/>
      <c r="J269" s="270"/>
      <c r="K269" s="40">
        <f t="shared" si="40"/>
        <v>0</v>
      </c>
      <c r="L269" s="40">
        <f t="shared" si="41"/>
        <v>0</v>
      </c>
      <c r="M269" s="375" t="str">
        <f t="shared" si="35"/>
        <v xml:space="preserve"> </v>
      </c>
      <c r="N269" s="264">
        <f t="shared" si="36"/>
        <v>0</v>
      </c>
      <c r="O269" s="105">
        <f t="shared" si="33"/>
        <v>0</v>
      </c>
      <c r="P269" s="105">
        <f t="shared" si="37"/>
        <v>0</v>
      </c>
      <c r="Q269" s="407">
        <f t="shared" si="34"/>
        <v>0</v>
      </c>
      <c r="R269" s="9"/>
      <c r="V269" s="40">
        <f t="shared" si="38"/>
        <v>0</v>
      </c>
    </row>
    <row r="270" spans="1:22" x14ac:dyDescent="0.25">
      <c r="A270" s="80">
        <f t="shared" si="39"/>
        <v>257</v>
      </c>
      <c r="B270" s="342">
        <f t="shared" ref="B270:B333" si="42">IF(ISBLANK(E270),0,VLOOKUP(TRIM(E270),AllVarieties,4,FALSE))</f>
        <v>0</v>
      </c>
      <c r="C270" s="343"/>
      <c r="D270" s="116"/>
      <c r="E270" s="116"/>
      <c r="F270" s="4"/>
      <c r="G270" s="50"/>
      <c r="H270" s="70"/>
      <c r="I270" s="9"/>
      <c r="J270" s="270"/>
      <c r="K270" s="40">
        <f t="shared" si="40"/>
        <v>0</v>
      </c>
      <c r="L270" s="40">
        <f t="shared" si="41"/>
        <v>0</v>
      </c>
      <c r="M270" s="375" t="str">
        <f t="shared" si="35"/>
        <v xml:space="preserve"> </v>
      </c>
      <c r="N270" s="264">
        <f t="shared" si="36"/>
        <v>0</v>
      </c>
      <c r="O270" s="105">
        <f t="shared" ref="O270:O333" si="43">IF(VALUE(F270)&lt;1,0,IF(VALUE(F270)&gt;17,0,VLOOKUP(VALUE(B270),T10Value,VALUE(F270)+1,FALSE)))</f>
        <v>0</v>
      </c>
      <c r="P270" s="105">
        <f t="shared" si="37"/>
        <v>0</v>
      </c>
      <c r="Q270" s="407">
        <f t="shared" ref="Q270:Q333" si="44">+P270*PDArate</f>
        <v>0</v>
      </c>
      <c r="R270" s="9"/>
      <c r="V270" s="40">
        <f t="shared" si="38"/>
        <v>0</v>
      </c>
    </row>
    <row r="271" spans="1:22" x14ac:dyDescent="0.25">
      <c r="A271" s="80">
        <f t="shared" si="39"/>
        <v>258</v>
      </c>
      <c r="B271" s="342">
        <f t="shared" si="42"/>
        <v>0</v>
      </c>
      <c r="C271" s="343"/>
      <c r="D271" s="116"/>
      <c r="E271" s="116"/>
      <c r="F271" s="4"/>
      <c r="G271" s="50"/>
      <c r="H271" s="70"/>
      <c r="I271" s="9"/>
      <c r="J271" s="270"/>
      <c r="K271" s="40">
        <f t="shared" ref="K271:K334" si="45">IF(ISNA(+B271),1,0)</f>
        <v>0</v>
      </c>
      <c r="L271" s="40">
        <f t="shared" ref="L271:L334" si="46">IF(ISERR(+B271),1,0)</f>
        <v>0</v>
      </c>
      <c r="M271" s="375" t="str">
        <f t="shared" ref="M271:M334" si="47">IF(+J271=0," ", IF(+J271=1," ","ERROR"))</f>
        <v xml:space="preserve"> </v>
      </c>
      <c r="N271" s="264">
        <f t="shared" ref="N271:N334" si="48">IF(+J271=1,IF(G271&gt;0, +G271, 0),0)</f>
        <v>0</v>
      </c>
      <c r="O271" s="105">
        <f t="shared" si="43"/>
        <v>0</v>
      </c>
      <c r="P271" s="105">
        <f t="shared" ref="P271:P334" si="49">ROUND(+N271,1)*O271</f>
        <v>0</v>
      </c>
      <c r="Q271" s="407">
        <f t="shared" si="44"/>
        <v>0</v>
      </c>
      <c r="R271" s="9"/>
      <c r="V271" s="40">
        <f t="shared" ref="V271:V334" si="50">IF(N271&gt;0,IF(P271&lt;=0,1,0),0)</f>
        <v>0</v>
      </c>
    </row>
    <row r="272" spans="1:22" x14ac:dyDescent="0.25">
      <c r="A272" s="80">
        <f t="shared" si="39"/>
        <v>259</v>
      </c>
      <c r="B272" s="342">
        <f t="shared" si="42"/>
        <v>0</v>
      </c>
      <c r="C272" s="343"/>
      <c r="D272" s="116"/>
      <c r="E272" s="116"/>
      <c r="F272" s="4"/>
      <c r="G272" s="50"/>
      <c r="H272" s="70"/>
      <c r="I272" s="9"/>
      <c r="J272" s="270"/>
      <c r="K272" s="40">
        <f t="shared" si="45"/>
        <v>0</v>
      </c>
      <c r="L272" s="40">
        <f t="shared" si="46"/>
        <v>0</v>
      </c>
      <c r="M272" s="375" t="str">
        <f t="shared" si="47"/>
        <v xml:space="preserve"> </v>
      </c>
      <c r="N272" s="264">
        <f t="shared" si="48"/>
        <v>0</v>
      </c>
      <c r="O272" s="105">
        <f t="shared" si="43"/>
        <v>0</v>
      </c>
      <c r="P272" s="105">
        <f t="shared" si="49"/>
        <v>0</v>
      </c>
      <c r="Q272" s="407">
        <f t="shared" si="44"/>
        <v>0</v>
      </c>
      <c r="R272" s="9"/>
      <c r="V272" s="40">
        <f t="shared" si="50"/>
        <v>0</v>
      </c>
    </row>
    <row r="273" spans="1:22" x14ac:dyDescent="0.25">
      <c r="A273" s="80">
        <f t="shared" ref="A273:A336" si="51">ROW()-Q3line</f>
        <v>260</v>
      </c>
      <c r="B273" s="342">
        <f t="shared" si="42"/>
        <v>0</v>
      </c>
      <c r="C273" s="343"/>
      <c r="D273" s="116"/>
      <c r="E273" s="116"/>
      <c r="F273" s="4"/>
      <c r="G273" s="50"/>
      <c r="H273" s="70"/>
      <c r="I273" s="9"/>
      <c r="J273" s="270"/>
      <c r="K273" s="40">
        <f t="shared" si="45"/>
        <v>0</v>
      </c>
      <c r="L273" s="40">
        <f t="shared" si="46"/>
        <v>0</v>
      </c>
      <c r="M273" s="375" t="str">
        <f t="shared" si="47"/>
        <v xml:space="preserve"> </v>
      </c>
      <c r="N273" s="264">
        <f t="shared" si="48"/>
        <v>0</v>
      </c>
      <c r="O273" s="105">
        <f t="shared" si="43"/>
        <v>0</v>
      </c>
      <c r="P273" s="105">
        <f t="shared" si="49"/>
        <v>0</v>
      </c>
      <c r="Q273" s="407">
        <f t="shared" si="44"/>
        <v>0</v>
      </c>
      <c r="R273" s="9"/>
      <c r="V273" s="40">
        <f t="shared" si="50"/>
        <v>0</v>
      </c>
    </row>
    <row r="274" spans="1:22" x14ac:dyDescent="0.25">
      <c r="A274" s="80">
        <f t="shared" si="51"/>
        <v>261</v>
      </c>
      <c r="B274" s="342">
        <f t="shared" si="42"/>
        <v>0</v>
      </c>
      <c r="C274" s="343"/>
      <c r="D274" s="116"/>
      <c r="E274" s="116"/>
      <c r="F274" s="4"/>
      <c r="G274" s="50"/>
      <c r="H274" s="70"/>
      <c r="I274" s="9"/>
      <c r="J274" s="270"/>
      <c r="K274" s="40">
        <f t="shared" si="45"/>
        <v>0</v>
      </c>
      <c r="L274" s="40">
        <f t="shared" si="46"/>
        <v>0</v>
      </c>
      <c r="M274" s="375" t="str">
        <f t="shared" si="47"/>
        <v xml:space="preserve"> </v>
      </c>
      <c r="N274" s="264">
        <f t="shared" si="48"/>
        <v>0</v>
      </c>
      <c r="O274" s="105">
        <f t="shared" si="43"/>
        <v>0</v>
      </c>
      <c r="P274" s="105">
        <f t="shared" si="49"/>
        <v>0</v>
      </c>
      <c r="Q274" s="407">
        <f t="shared" si="44"/>
        <v>0</v>
      </c>
      <c r="R274" s="9"/>
      <c r="V274" s="40">
        <f t="shared" si="50"/>
        <v>0</v>
      </c>
    </row>
    <row r="275" spans="1:22" x14ac:dyDescent="0.25">
      <c r="A275" s="80">
        <f t="shared" si="51"/>
        <v>262</v>
      </c>
      <c r="B275" s="342">
        <f t="shared" si="42"/>
        <v>0</v>
      </c>
      <c r="C275" s="343"/>
      <c r="D275" s="116"/>
      <c r="E275" s="116"/>
      <c r="F275" s="4"/>
      <c r="G275" s="50"/>
      <c r="H275" s="70"/>
      <c r="I275" s="9"/>
      <c r="J275" s="270"/>
      <c r="K275" s="40">
        <f t="shared" si="45"/>
        <v>0</v>
      </c>
      <c r="L275" s="40">
        <f t="shared" si="46"/>
        <v>0</v>
      </c>
      <c r="M275" s="375" t="str">
        <f t="shared" si="47"/>
        <v xml:space="preserve"> </v>
      </c>
      <c r="N275" s="264">
        <f t="shared" si="48"/>
        <v>0</v>
      </c>
      <c r="O275" s="105">
        <f t="shared" si="43"/>
        <v>0</v>
      </c>
      <c r="P275" s="105">
        <f t="shared" si="49"/>
        <v>0</v>
      </c>
      <c r="Q275" s="407">
        <f t="shared" si="44"/>
        <v>0</v>
      </c>
      <c r="R275" s="9"/>
      <c r="V275" s="40">
        <f t="shared" si="50"/>
        <v>0</v>
      </c>
    </row>
    <row r="276" spans="1:22" x14ac:dyDescent="0.25">
      <c r="A276" s="80">
        <f t="shared" si="51"/>
        <v>263</v>
      </c>
      <c r="B276" s="342">
        <f t="shared" si="42"/>
        <v>0</v>
      </c>
      <c r="C276" s="343"/>
      <c r="D276" s="116"/>
      <c r="E276" s="116"/>
      <c r="F276" s="4"/>
      <c r="G276" s="50"/>
      <c r="H276" s="70"/>
      <c r="I276" s="9"/>
      <c r="J276" s="270"/>
      <c r="K276" s="40">
        <f t="shared" si="45"/>
        <v>0</v>
      </c>
      <c r="L276" s="40">
        <f t="shared" si="46"/>
        <v>0</v>
      </c>
      <c r="M276" s="375" t="str">
        <f t="shared" si="47"/>
        <v xml:space="preserve"> </v>
      </c>
      <c r="N276" s="264">
        <f t="shared" si="48"/>
        <v>0</v>
      </c>
      <c r="O276" s="105">
        <f t="shared" si="43"/>
        <v>0</v>
      </c>
      <c r="P276" s="105">
        <f t="shared" si="49"/>
        <v>0</v>
      </c>
      <c r="Q276" s="407">
        <f t="shared" si="44"/>
        <v>0</v>
      </c>
      <c r="R276" s="9"/>
      <c r="V276" s="40">
        <f t="shared" si="50"/>
        <v>0</v>
      </c>
    </row>
    <row r="277" spans="1:22" x14ac:dyDescent="0.25">
      <c r="A277" s="80">
        <f t="shared" si="51"/>
        <v>264</v>
      </c>
      <c r="B277" s="342">
        <f t="shared" si="42"/>
        <v>0</v>
      </c>
      <c r="C277" s="343"/>
      <c r="D277" s="116"/>
      <c r="E277" s="116"/>
      <c r="F277" s="4"/>
      <c r="G277" s="50"/>
      <c r="H277" s="70"/>
      <c r="I277" s="9"/>
      <c r="J277" s="270"/>
      <c r="K277" s="40">
        <f t="shared" si="45"/>
        <v>0</v>
      </c>
      <c r="L277" s="40">
        <f t="shared" si="46"/>
        <v>0</v>
      </c>
      <c r="M277" s="375" t="str">
        <f t="shared" si="47"/>
        <v xml:space="preserve"> </v>
      </c>
      <c r="N277" s="264">
        <f t="shared" si="48"/>
        <v>0</v>
      </c>
      <c r="O277" s="105">
        <f t="shared" si="43"/>
        <v>0</v>
      </c>
      <c r="P277" s="105">
        <f t="shared" si="49"/>
        <v>0</v>
      </c>
      <c r="Q277" s="407">
        <f t="shared" si="44"/>
        <v>0</v>
      </c>
      <c r="R277" s="9"/>
      <c r="V277" s="40">
        <f t="shared" si="50"/>
        <v>0</v>
      </c>
    </row>
    <row r="278" spans="1:22" x14ac:dyDescent="0.25">
      <c r="A278" s="80">
        <f t="shared" si="51"/>
        <v>265</v>
      </c>
      <c r="B278" s="342">
        <f t="shared" si="42"/>
        <v>0</v>
      </c>
      <c r="C278" s="343"/>
      <c r="D278" s="116"/>
      <c r="E278" s="116"/>
      <c r="F278" s="4"/>
      <c r="G278" s="50"/>
      <c r="H278" s="70"/>
      <c r="I278" s="9"/>
      <c r="J278" s="270"/>
      <c r="K278" s="40">
        <f t="shared" si="45"/>
        <v>0</v>
      </c>
      <c r="L278" s="40">
        <f t="shared" si="46"/>
        <v>0</v>
      </c>
      <c r="M278" s="375" t="str">
        <f t="shared" si="47"/>
        <v xml:space="preserve"> </v>
      </c>
      <c r="N278" s="264">
        <f t="shared" si="48"/>
        <v>0</v>
      </c>
      <c r="O278" s="105">
        <f t="shared" si="43"/>
        <v>0</v>
      </c>
      <c r="P278" s="105">
        <f t="shared" si="49"/>
        <v>0</v>
      </c>
      <c r="Q278" s="407">
        <f t="shared" si="44"/>
        <v>0</v>
      </c>
      <c r="R278" s="9"/>
      <c r="V278" s="40">
        <f t="shared" si="50"/>
        <v>0</v>
      </c>
    </row>
    <row r="279" spans="1:22" x14ac:dyDescent="0.25">
      <c r="A279" s="80">
        <f t="shared" si="51"/>
        <v>266</v>
      </c>
      <c r="B279" s="342">
        <f t="shared" si="42"/>
        <v>0</v>
      </c>
      <c r="C279" s="343"/>
      <c r="D279" s="116"/>
      <c r="E279" s="116"/>
      <c r="F279" s="4"/>
      <c r="G279" s="50"/>
      <c r="H279" s="70"/>
      <c r="I279" s="9"/>
      <c r="J279" s="270"/>
      <c r="K279" s="40">
        <f t="shared" si="45"/>
        <v>0</v>
      </c>
      <c r="L279" s="40">
        <f t="shared" si="46"/>
        <v>0</v>
      </c>
      <c r="M279" s="375" t="str">
        <f t="shared" si="47"/>
        <v xml:space="preserve"> </v>
      </c>
      <c r="N279" s="264">
        <f t="shared" si="48"/>
        <v>0</v>
      </c>
      <c r="O279" s="105">
        <f t="shared" si="43"/>
        <v>0</v>
      </c>
      <c r="P279" s="105">
        <f t="shared" si="49"/>
        <v>0</v>
      </c>
      <c r="Q279" s="407">
        <f t="shared" si="44"/>
        <v>0</v>
      </c>
      <c r="R279" s="9"/>
      <c r="V279" s="40">
        <f t="shared" si="50"/>
        <v>0</v>
      </c>
    </row>
    <row r="280" spans="1:22" x14ac:dyDescent="0.25">
      <c r="A280" s="80">
        <f t="shared" si="51"/>
        <v>267</v>
      </c>
      <c r="B280" s="342">
        <f t="shared" si="42"/>
        <v>0</v>
      </c>
      <c r="C280" s="343"/>
      <c r="D280" s="116"/>
      <c r="E280" s="116"/>
      <c r="F280" s="4"/>
      <c r="G280" s="50"/>
      <c r="H280" s="70"/>
      <c r="I280" s="9"/>
      <c r="J280" s="270"/>
      <c r="K280" s="40">
        <f t="shared" si="45"/>
        <v>0</v>
      </c>
      <c r="L280" s="40">
        <f t="shared" si="46"/>
        <v>0</v>
      </c>
      <c r="M280" s="375" t="str">
        <f t="shared" si="47"/>
        <v xml:space="preserve"> </v>
      </c>
      <c r="N280" s="264">
        <f t="shared" si="48"/>
        <v>0</v>
      </c>
      <c r="O280" s="105">
        <f t="shared" si="43"/>
        <v>0</v>
      </c>
      <c r="P280" s="105">
        <f t="shared" si="49"/>
        <v>0</v>
      </c>
      <c r="Q280" s="407">
        <f t="shared" si="44"/>
        <v>0</v>
      </c>
      <c r="R280" s="9"/>
      <c r="V280" s="40">
        <f t="shared" si="50"/>
        <v>0</v>
      </c>
    </row>
    <row r="281" spans="1:22" x14ac:dyDescent="0.25">
      <c r="A281" s="80">
        <f t="shared" si="51"/>
        <v>268</v>
      </c>
      <c r="B281" s="342">
        <f t="shared" si="42"/>
        <v>0</v>
      </c>
      <c r="C281" s="343"/>
      <c r="D281" s="116"/>
      <c r="E281" s="116"/>
      <c r="F281" s="4"/>
      <c r="G281" s="50"/>
      <c r="H281" s="70"/>
      <c r="I281" s="9"/>
      <c r="J281" s="270"/>
      <c r="K281" s="40">
        <f t="shared" si="45"/>
        <v>0</v>
      </c>
      <c r="L281" s="40">
        <f t="shared" si="46"/>
        <v>0</v>
      </c>
      <c r="M281" s="375" t="str">
        <f t="shared" si="47"/>
        <v xml:space="preserve"> </v>
      </c>
      <c r="N281" s="264">
        <f t="shared" si="48"/>
        <v>0</v>
      </c>
      <c r="O281" s="105">
        <f t="shared" si="43"/>
        <v>0</v>
      </c>
      <c r="P281" s="105">
        <f t="shared" si="49"/>
        <v>0</v>
      </c>
      <c r="Q281" s="407">
        <f t="shared" si="44"/>
        <v>0</v>
      </c>
      <c r="R281" s="9"/>
      <c r="V281" s="40">
        <f t="shared" si="50"/>
        <v>0</v>
      </c>
    </row>
    <row r="282" spans="1:22" x14ac:dyDescent="0.25">
      <c r="A282" s="80">
        <f t="shared" si="51"/>
        <v>269</v>
      </c>
      <c r="B282" s="342">
        <f t="shared" si="42"/>
        <v>0</v>
      </c>
      <c r="C282" s="343"/>
      <c r="D282" s="116"/>
      <c r="E282" s="116"/>
      <c r="F282" s="4"/>
      <c r="G282" s="50"/>
      <c r="H282" s="70"/>
      <c r="I282" s="9"/>
      <c r="J282" s="270"/>
      <c r="K282" s="40">
        <f t="shared" si="45"/>
        <v>0</v>
      </c>
      <c r="L282" s="40">
        <f t="shared" si="46"/>
        <v>0</v>
      </c>
      <c r="M282" s="375" t="str">
        <f t="shared" si="47"/>
        <v xml:space="preserve"> </v>
      </c>
      <c r="N282" s="264">
        <f t="shared" si="48"/>
        <v>0</v>
      </c>
      <c r="O282" s="105">
        <f t="shared" si="43"/>
        <v>0</v>
      </c>
      <c r="P282" s="105">
        <f t="shared" si="49"/>
        <v>0</v>
      </c>
      <c r="Q282" s="407">
        <f t="shared" si="44"/>
        <v>0</v>
      </c>
      <c r="R282" s="9"/>
      <c r="V282" s="40">
        <f t="shared" si="50"/>
        <v>0</v>
      </c>
    </row>
    <row r="283" spans="1:22" x14ac:dyDescent="0.25">
      <c r="A283" s="80">
        <f t="shared" si="51"/>
        <v>270</v>
      </c>
      <c r="B283" s="342">
        <f t="shared" si="42"/>
        <v>0</v>
      </c>
      <c r="C283" s="343"/>
      <c r="D283" s="116"/>
      <c r="E283" s="116"/>
      <c r="F283" s="4"/>
      <c r="G283" s="50"/>
      <c r="H283" s="70"/>
      <c r="I283" s="9"/>
      <c r="J283" s="270"/>
      <c r="K283" s="40">
        <f t="shared" si="45"/>
        <v>0</v>
      </c>
      <c r="L283" s="40">
        <f t="shared" si="46"/>
        <v>0</v>
      </c>
      <c r="M283" s="375" t="str">
        <f t="shared" si="47"/>
        <v xml:space="preserve"> </v>
      </c>
      <c r="N283" s="264">
        <f t="shared" si="48"/>
        <v>0</v>
      </c>
      <c r="O283" s="105">
        <f t="shared" si="43"/>
        <v>0</v>
      </c>
      <c r="P283" s="105">
        <f t="shared" si="49"/>
        <v>0</v>
      </c>
      <c r="Q283" s="407">
        <f t="shared" si="44"/>
        <v>0</v>
      </c>
      <c r="R283" s="9"/>
      <c r="V283" s="40">
        <f t="shared" si="50"/>
        <v>0</v>
      </c>
    </row>
    <row r="284" spans="1:22" x14ac:dyDescent="0.25">
      <c r="A284" s="80">
        <f t="shared" si="51"/>
        <v>271</v>
      </c>
      <c r="B284" s="342">
        <f t="shared" si="42"/>
        <v>0</v>
      </c>
      <c r="C284" s="343"/>
      <c r="D284" s="116"/>
      <c r="E284" s="116"/>
      <c r="F284" s="4"/>
      <c r="G284" s="50"/>
      <c r="H284" s="70"/>
      <c r="I284" s="9"/>
      <c r="J284" s="270"/>
      <c r="K284" s="40">
        <f t="shared" si="45"/>
        <v>0</v>
      </c>
      <c r="L284" s="40">
        <f t="shared" si="46"/>
        <v>0</v>
      </c>
      <c r="M284" s="375" t="str">
        <f t="shared" si="47"/>
        <v xml:space="preserve"> </v>
      </c>
      <c r="N284" s="264">
        <f t="shared" si="48"/>
        <v>0</v>
      </c>
      <c r="O284" s="105">
        <f t="shared" si="43"/>
        <v>0</v>
      </c>
      <c r="P284" s="105">
        <f t="shared" si="49"/>
        <v>0</v>
      </c>
      <c r="Q284" s="407">
        <f t="shared" si="44"/>
        <v>0</v>
      </c>
      <c r="R284" s="9"/>
      <c r="V284" s="40">
        <f t="shared" si="50"/>
        <v>0</v>
      </c>
    </row>
    <row r="285" spans="1:22" x14ac:dyDescent="0.25">
      <c r="A285" s="80">
        <f t="shared" si="51"/>
        <v>272</v>
      </c>
      <c r="B285" s="342">
        <f t="shared" si="42"/>
        <v>0</v>
      </c>
      <c r="C285" s="343"/>
      <c r="D285" s="116"/>
      <c r="E285" s="116"/>
      <c r="F285" s="4"/>
      <c r="G285" s="50"/>
      <c r="H285" s="70"/>
      <c r="I285" s="9"/>
      <c r="J285" s="270"/>
      <c r="K285" s="40">
        <f t="shared" si="45"/>
        <v>0</v>
      </c>
      <c r="L285" s="40">
        <f t="shared" si="46"/>
        <v>0</v>
      </c>
      <c r="M285" s="375" t="str">
        <f t="shared" si="47"/>
        <v xml:space="preserve"> </v>
      </c>
      <c r="N285" s="264">
        <f t="shared" si="48"/>
        <v>0</v>
      </c>
      <c r="O285" s="105">
        <f t="shared" si="43"/>
        <v>0</v>
      </c>
      <c r="P285" s="105">
        <f t="shared" si="49"/>
        <v>0</v>
      </c>
      <c r="Q285" s="407">
        <f t="shared" si="44"/>
        <v>0</v>
      </c>
      <c r="R285" s="9"/>
      <c r="V285" s="40">
        <f t="shared" si="50"/>
        <v>0</v>
      </c>
    </row>
    <row r="286" spans="1:22" x14ac:dyDescent="0.25">
      <c r="A286" s="80">
        <f t="shared" si="51"/>
        <v>273</v>
      </c>
      <c r="B286" s="342">
        <f t="shared" si="42"/>
        <v>0</v>
      </c>
      <c r="C286" s="343"/>
      <c r="D286" s="116"/>
      <c r="E286" s="116"/>
      <c r="F286" s="4"/>
      <c r="G286" s="50"/>
      <c r="H286" s="70"/>
      <c r="I286" s="9"/>
      <c r="J286" s="270"/>
      <c r="K286" s="40">
        <f t="shared" si="45"/>
        <v>0</v>
      </c>
      <c r="L286" s="40">
        <f t="shared" si="46"/>
        <v>0</v>
      </c>
      <c r="M286" s="375" t="str">
        <f t="shared" si="47"/>
        <v xml:space="preserve"> </v>
      </c>
      <c r="N286" s="264">
        <f t="shared" si="48"/>
        <v>0</v>
      </c>
      <c r="O286" s="105">
        <f t="shared" si="43"/>
        <v>0</v>
      </c>
      <c r="P286" s="105">
        <f t="shared" si="49"/>
        <v>0</v>
      </c>
      <c r="Q286" s="407">
        <f t="shared" si="44"/>
        <v>0</v>
      </c>
      <c r="R286" s="9"/>
      <c r="V286" s="40">
        <f t="shared" si="50"/>
        <v>0</v>
      </c>
    </row>
    <row r="287" spans="1:22" x14ac:dyDescent="0.25">
      <c r="A287" s="80">
        <f t="shared" si="51"/>
        <v>274</v>
      </c>
      <c r="B287" s="342">
        <f t="shared" si="42"/>
        <v>0</v>
      </c>
      <c r="C287" s="343"/>
      <c r="D287" s="116"/>
      <c r="E287" s="116"/>
      <c r="F287" s="4"/>
      <c r="G287" s="50"/>
      <c r="H287" s="70"/>
      <c r="I287" s="9"/>
      <c r="J287" s="270"/>
      <c r="K287" s="40">
        <f t="shared" si="45"/>
        <v>0</v>
      </c>
      <c r="L287" s="40">
        <f t="shared" si="46"/>
        <v>0</v>
      </c>
      <c r="M287" s="375" t="str">
        <f t="shared" si="47"/>
        <v xml:space="preserve"> </v>
      </c>
      <c r="N287" s="264">
        <f t="shared" si="48"/>
        <v>0</v>
      </c>
      <c r="O287" s="105">
        <f t="shared" si="43"/>
        <v>0</v>
      </c>
      <c r="P287" s="105">
        <f t="shared" si="49"/>
        <v>0</v>
      </c>
      <c r="Q287" s="407">
        <f t="shared" si="44"/>
        <v>0</v>
      </c>
      <c r="R287" s="9"/>
      <c r="V287" s="40">
        <f t="shared" si="50"/>
        <v>0</v>
      </c>
    </row>
    <row r="288" spans="1:22" x14ac:dyDescent="0.25">
      <c r="A288" s="80">
        <f t="shared" si="51"/>
        <v>275</v>
      </c>
      <c r="B288" s="342">
        <f t="shared" si="42"/>
        <v>0</v>
      </c>
      <c r="C288" s="343"/>
      <c r="D288" s="116"/>
      <c r="E288" s="116"/>
      <c r="F288" s="4"/>
      <c r="G288" s="50"/>
      <c r="H288" s="70"/>
      <c r="I288" s="9"/>
      <c r="J288" s="270"/>
      <c r="K288" s="40">
        <f t="shared" si="45"/>
        <v>0</v>
      </c>
      <c r="L288" s="40">
        <f t="shared" si="46"/>
        <v>0</v>
      </c>
      <c r="M288" s="375" t="str">
        <f t="shared" si="47"/>
        <v xml:space="preserve"> </v>
      </c>
      <c r="N288" s="264">
        <f t="shared" si="48"/>
        <v>0</v>
      </c>
      <c r="O288" s="105">
        <f t="shared" si="43"/>
        <v>0</v>
      </c>
      <c r="P288" s="105">
        <f t="shared" si="49"/>
        <v>0</v>
      </c>
      <c r="Q288" s="407">
        <f t="shared" si="44"/>
        <v>0</v>
      </c>
      <c r="R288" s="9"/>
      <c r="V288" s="40">
        <f t="shared" si="50"/>
        <v>0</v>
      </c>
    </row>
    <row r="289" spans="1:22" x14ac:dyDescent="0.25">
      <c r="A289" s="80">
        <f t="shared" si="51"/>
        <v>276</v>
      </c>
      <c r="B289" s="342">
        <f t="shared" si="42"/>
        <v>0</v>
      </c>
      <c r="C289" s="343"/>
      <c r="D289" s="116"/>
      <c r="E289" s="116"/>
      <c r="F289" s="4"/>
      <c r="G289" s="50"/>
      <c r="H289" s="70"/>
      <c r="I289" s="9"/>
      <c r="J289" s="270"/>
      <c r="K289" s="40">
        <f t="shared" si="45"/>
        <v>0</v>
      </c>
      <c r="L289" s="40">
        <f t="shared" si="46"/>
        <v>0</v>
      </c>
      <c r="M289" s="375" t="str">
        <f t="shared" si="47"/>
        <v xml:space="preserve"> </v>
      </c>
      <c r="N289" s="264">
        <f t="shared" si="48"/>
        <v>0</v>
      </c>
      <c r="O289" s="105">
        <f t="shared" si="43"/>
        <v>0</v>
      </c>
      <c r="P289" s="105">
        <f t="shared" si="49"/>
        <v>0</v>
      </c>
      <c r="Q289" s="407">
        <f t="shared" si="44"/>
        <v>0</v>
      </c>
      <c r="R289" s="9"/>
      <c r="V289" s="40">
        <f t="shared" si="50"/>
        <v>0</v>
      </c>
    </row>
    <row r="290" spans="1:22" x14ac:dyDescent="0.25">
      <c r="A290" s="80">
        <f t="shared" si="51"/>
        <v>277</v>
      </c>
      <c r="B290" s="342">
        <f t="shared" si="42"/>
        <v>0</v>
      </c>
      <c r="C290" s="343"/>
      <c r="D290" s="116"/>
      <c r="E290" s="116"/>
      <c r="F290" s="4"/>
      <c r="G290" s="50"/>
      <c r="H290" s="70"/>
      <c r="I290" s="9"/>
      <c r="J290" s="270"/>
      <c r="K290" s="40">
        <f t="shared" si="45"/>
        <v>0</v>
      </c>
      <c r="L290" s="40">
        <f t="shared" si="46"/>
        <v>0</v>
      </c>
      <c r="M290" s="375" t="str">
        <f t="shared" si="47"/>
        <v xml:space="preserve"> </v>
      </c>
      <c r="N290" s="264">
        <f t="shared" si="48"/>
        <v>0</v>
      </c>
      <c r="O290" s="105">
        <f t="shared" si="43"/>
        <v>0</v>
      </c>
      <c r="P290" s="105">
        <f t="shared" si="49"/>
        <v>0</v>
      </c>
      <c r="Q290" s="407">
        <f t="shared" si="44"/>
        <v>0</v>
      </c>
      <c r="R290" s="9"/>
      <c r="V290" s="40">
        <f t="shared" si="50"/>
        <v>0</v>
      </c>
    </row>
    <row r="291" spans="1:22" x14ac:dyDescent="0.25">
      <c r="A291" s="80">
        <f t="shared" si="51"/>
        <v>278</v>
      </c>
      <c r="B291" s="342">
        <f t="shared" si="42"/>
        <v>0</v>
      </c>
      <c r="C291" s="343"/>
      <c r="D291" s="116"/>
      <c r="E291" s="116"/>
      <c r="F291" s="4"/>
      <c r="G291" s="50"/>
      <c r="H291" s="70"/>
      <c r="I291" s="9"/>
      <c r="J291" s="270"/>
      <c r="K291" s="40">
        <f t="shared" si="45"/>
        <v>0</v>
      </c>
      <c r="L291" s="40">
        <f t="shared" si="46"/>
        <v>0</v>
      </c>
      <c r="M291" s="375" t="str">
        <f t="shared" si="47"/>
        <v xml:space="preserve"> </v>
      </c>
      <c r="N291" s="264">
        <f t="shared" si="48"/>
        <v>0</v>
      </c>
      <c r="O291" s="105">
        <f t="shared" si="43"/>
        <v>0</v>
      </c>
      <c r="P291" s="105">
        <f t="shared" si="49"/>
        <v>0</v>
      </c>
      <c r="Q291" s="407">
        <f t="shared" si="44"/>
        <v>0</v>
      </c>
      <c r="R291" s="9"/>
      <c r="V291" s="40">
        <f t="shared" si="50"/>
        <v>0</v>
      </c>
    </row>
    <row r="292" spans="1:22" x14ac:dyDescent="0.25">
      <c r="A292" s="80">
        <f t="shared" si="51"/>
        <v>279</v>
      </c>
      <c r="B292" s="342">
        <f t="shared" si="42"/>
        <v>0</v>
      </c>
      <c r="C292" s="343"/>
      <c r="D292" s="116"/>
      <c r="E292" s="116"/>
      <c r="F292" s="4"/>
      <c r="G292" s="50"/>
      <c r="H292" s="70"/>
      <c r="I292" s="9"/>
      <c r="J292" s="270"/>
      <c r="K292" s="40">
        <f t="shared" si="45"/>
        <v>0</v>
      </c>
      <c r="L292" s="40">
        <f t="shared" si="46"/>
        <v>0</v>
      </c>
      <c r="M292" s="375" t="str">
        <f t="shared" si="47"/>
        <v xml:space="preserve"> </v>
      </c>
      <c r="N292" s="264">
        <f t="shared" si="48"/>
        <v>0</v>
      </c>
      <c r="O292" s="105">
        <f t="shared" si="43"/>
        <v>0</v>
      </c>
      <c r="P292" s="105">
        <f t="shared" si="49"/>
        <v>0</v>
      </c>
      <c r="Q292" s="407">
        <f t="shared" si="44"/>
        <v>0</v>
      </c>
      <c r="R292" s="9"/>
      <c r="V292" s="40">
        <f t="shared" si="50"/>
        <v>0</v>
      </c>
    </row>
    <row r="293" spans="1:22" x14ac:dyDescent="0.25">
      <c r="A293" s="80">
        <f t="shared" si="51"/>
        <v>280</v>
      </c>
      <c r="B293" s="342">
        <f t="shared" si="42"/>
        <v>0</v>
      </c>
      <c r="C293" s="343"/>
      <c r="D293" s="116"/>
      <c r="E293" s="116"/>
      <c r="F293" s="4"/>
      <c r="G293" s="50"/>
      <c r="H293" s="70"/>
      <c r="I293" s="9"/>
      <c r="J293" s="270"/>
      <c r="K293" s="40">
        <f t="shared" si="45"/>
        <v>0</v>
      </c>
      <c r="L293" s="40">
        <f t="shared" si="46"/>
        <v>0</v>
      </c>
      <c r="M293" s="375" t="str">
        <f t="shared" si="47"/>
        <v xml:space="preserve"> </v>
      </c>
      <c r="N293" s="264">
        <f t="shared" si="48"/>
        <v>0</v>
      </c>
      <c r="O293" s="105">
        <f t="shared" si="43"/>
        <v>0</v>
      </c>
      <c r="P293" s="105">
        <f t="shared" si="49"/>
        <v>0</v>
      </c>
      <c r="Q293" s="407">
        <f t="shared" si="44"/>
        <v>0</v>
      </c>
      <c r="R293" s="9"/>
      <c r="V293" s="40">
        <f t="shared" si="50"/>
        <v>0</v>
      </c>
    </row>
    <row r="294" spans="1:22" x14ac:dyDescent="0.25">
      <c r="A294" s="80">
        <f t="shared" si="51"/>
        <v>281</v>
      </c>
      <c r="B294" s="342">
        <f t="shared" si="42"/>
        <v>0</v>
      </c>
      <c r="C294" s="343"/>
      <c r="D294" s="116"/>
      <c r="E294" s="116"/>
      <c r="F294" s="4"/>
      <c r="G294" s="50"/>
      <c r="H294" s="70"/>
      <c r="I294" s="9"/>
      <c r="J294" s="270"/>
      <c r="K294" s="40">
        <f t="shared" si="45"/>
        <v>0</v>
      </c>
      <c r="L294" s="40">
        <f t="shared" si="46"/>
        <v>0</v>
      </c>
      <c r="M294" s="375" t="str">
        <f t="shared" si="47"/>
        <v xml:space="preserve"> </v>
      </c>
      <c r="N294" s="264">
        <f t="shared" si="48"/>
        <v>0</v>
      </c>
      <c r="O294" s="105">
        <f t="shared" si="43"/>
        <v>0</v>
      </c>
      <c r="P294" s="105">
        <f t="shared" si="49"/>
        <v>0</v>
      </c>
      <c r="Q294" s="407">
        <f t="shared" si="44"/>
        <v>0</v>
      </c>
      <c r="R294" s="9"/>
      <c r="V294" s="40">
        <f t="shared" si="50"/>
        <v>0</v>
      </c>
    </row>
    <row r="295" spans="1:22" x14ac:dyDescent="0.25">
      <c r="A295" s="80">
        <f t="shared" si="51"/>
        <v>282</v>
      </c>
      <c r="B295" s="342">
        <f t="shared" si="42"/>
        <v>0</v>
      </c>
      <c r="C295" s="343"/>
      <c r="D295" s="116"/>
      <c r="E295" s="116"/>
      <c r="F295" s="4"/>
      <c r="G295" s="50"/>
      <c r="H295" s="70"/>
      <c r="I295" s="9"/>
      <c r="J295" s="270"/>
      <c r="K295" s="40">
        <f t="shared" si="45"/>
        <v>0</v>
      </c>
      <c r="L295" s="40">
        <f t="shared" si="46"/>
        <v>0</v>
      </c>
      <c r="M295" s="375" t="str">
        <f t="shared" si="47"/>
        <v xml:space="preserve"> </v>
      </c>
      <c r="N295" s="264">
        <f t="shared" si="48"/>
        <v>0</v>
      </c>
      <c r="O295" s="105">
        <f t="shared" si="43"/>
        <v>0</v>
      </c>
      <c r="P295" s="105">
        <f t="shared" si="49"/>
        <v>0</v>
      </c>
      <c r="Q295" s="407">
        <f t="shared" si="44"/>
        <v>0</v>
      </c>
      <c r="R295" s="9"/>
      <c r="V295" s="40">
        <f t="shared" si="50"/>
        <v>0</v>
      </c>
    </row>
    <row r="296" spans="1:22" x14ac:dyDescent="0.25">
      <c r="A296" s="80">
        <f t="shared" si="51"/>
        <v>283</v>
      </c>
      <c r="B296" s="342">
        <f t="shared" si="42"/>
        <v>0</v>
      </c>
      <c r="C296" s="343"/>
      <c r="D296" s="116"/>
      <c r="E296" s="116"/>
      <c r="F296" s="4"/>
      <c r="G296" s="50"/>
      <c r="H296" s="70"/>
      <c r="I296" s="9"/>
      <c r="J296" s="270"/>
      <c r="K296" s="40">
        <f t="shared" si="45"/>
        <v>0</v>
      </c>
      <c r="L296" s="40">
        <f t="shared" si="46"/>
        <v>0</v>
      </c>
      <c r="M296" s="375" t="str">
        <f t="shared" si="47"/>
        <v xml:space="preserve"> </v>
      </c>
      <c r="N296" s="264">
        <f t="shared" si="48"/>
        <v>0</v>
      </c>
      <c r="O296" s="105">
        <f t="shared" si="43"/>
        <v>0</v>
      </c>
      <c r="P296" s="105">
        <f t="shared" si="49"/>
        <v>0</v>
      </c>
      <c r="Q296" s="407">
        <f t="shared" si="44"/>
        <v>0</v>
      </c>
      <c r="R296" s="9"/>
      <c r="V296" s="40">
        <f t="shared" si="50"/>
        <v>0</v>
      </c>
    </row>
    <row r="297" spans="1:22" x14ac:dyDescent="0.25">
      <c r="A297" s="80">
        <f t="shared" si="51"/>
        <v>284</v>
      </c>
      <c r="B297" s="342">
        <f t="shared" si="42"/>
        <v>0</v>
      </c>
      <c r="C297" s="343"/>
      <c r="D297" s="116"/>
      <c r="E297" s="116"/>
      <c r="F297" s="4"/>
      <c r="G297" s="50"/>
      <c r="H297" s="70"/>
      <c r="I297" s="9"/>
      <c r="J297" s="270"/>
      <c r="K297" s="40">
        <f t="shared" si="45"/>
        <v>0</v>
      </c>
      <c r="L297" s="40">
        <f t="shared" si="46"/>
        <v>0</v>
      </c>
      <c r="M297" s="375" t="str">
        <f t="shared" si="47"/>
        <v xml:space="preserve"> </v>
      </c>
      <c r="N297" s="264">
        <f t="shared" si="48"/>
        <v>0</v>
      </c>
      <c r="O297" s="105">
        <f t="shared" si="43"/>
        <v>0</v>
      </c>
      <c r="P297" s="105">
        <f t="shared" si="49"/>
        <v>0</v>
      </c>
      <c r="Q297" s="407">
        <f t="shared" si="44"/>
        <v>0</v>
      </c>
      <c r="R297" s="9"/>
      <c r="V297" s="40">
        <f t="shared" si="50"/>
        <v>0</v>
      </c>
    </row>
    <row r="298" spans="1:22" x14ac:dyDescent="0.25">
      <c r="A298" s="80">
        <f t="shared" si="51"/>
        <v>285</v>
      </c>
      <c r="B298" s="342">
        <f t="shared" si="42"/>
        <v>0</v>
      </c>
      <c r="C298" s="343"/>
      <c r="D298" s="116"/>
      <c r="E298" s="116"/>
      <c r="F298" s="4"/>
      <c r="G298" s="50"/>
      <c r="H298" s="70"/>
      <c r="I298" s="9"/>
      <c r="J298" s="270"/>
      <c r="K298" s="40">
        <f t="shared" si="45"/>
        <v>0</v>
      </c>
      <c r="L298" s="40">
        <f t="shared" si="46"/>
        <v>0</v>
      </c>
      <c r="M298" s="375" t="str">
        <f t="shared" si="47"/>
        <v xml:space="preserve"> </v>
      </c>
      <c r="N298" s="264">
        <f t="shared" si="48"/>
        <v>0</v>
      </c>
      <c r="O298" s="105">
        <f t="shared" si="43"/>
        <v>0</v>
      </c>
      <c r="P298" s="105">
        <f t="shared" si="49"/>
        <v>0</v>
      </c>
      <c r="Q298" s="407">
        <f t="shared" si="44"/>
        <v>0</v>
      </c>
      <c r="R298" s="9"/>
      <c r="V298" s="40">
        <f t="shared" si="50"/>
        <v>0</v>
      </c>
    </row>
    <row r="299" spans="1:22" x14ac:dyDescent="0.25">
      <c r="A299" s="80">
        <f t="shared" si="51"/>
        <v>286</v>
      </c>
      <c r="B299" s="342">
        <f t="shared" si="42"/>
        <v>0</v>
      </c>
      <c r="C299" s="343"/>
      <c r="D299" s="116"/>
      <c r="E299" s="116"/>
      <c r="F299" s="4"/>
      <c r="G299" s="50"/>
      <c r="H299" s="70"/>
      <c r="I299" s="9"/>
      <c r="J299" s="270"/>
      <c r="K299" s="40">
        <f t="shared" si="45"/>
        <v>0</v>
      </c>
      <c r="L299" s="40">
        <f t="shared" si="46"/>
        <v>0</v>
      </c>
      <c r="M299" s="375" t="str">
        <f t="shared" si="47"/>
        <v xml:space="preserve"> </v>
      </c>
      <c r="N299" s="264">
        <f t="shared" si="48"/>
        <v>0</v>
      </c>
      <c r="O299" s="105">
        <f t="shared" si="43"/>
        <v>0</v>
      </c>
      <c r="P299" s="105">
        <f t="shared" si="49"/>
        <v>0</v>
      </c>
      <c r="Q299" s="407">
        <f t="shared" si="44"/>
        <v>0</v>
      </c>
      <c r="R299" s="9"/>
      <c r="V299" s="40">
        <f t="shared" si="50"/>
        <v>0</v>
      </c>
    </row>
    <row r="300" spans="1:22" x14ac:dyDescent="0.25">
      <c r="A300" s="80">
        <f t="shared" si="51"/>
        <v>287</v>
      </c>
      <c r="B300" s="342">
        <f t="shared" si="42"/>
        <v>0</v>
      </c>
      <c r="C300" s="343"/>
      <c r="D300" s="116"/>
      <c r="E300" s="116"/>
      <c r="F300" s="4"/>
      <c r="G300" s="50"/>
      <c r="H300" s="70"/>
      <c r="I300" s="9"/>
      <c r="J300" s="270"/>
      <c r="K300" s="40">
        <f t="shared" si="45"/>
        <v>0</v>
      </c>
      <c r="L300" s="40">
        <f t="shared" si="46"/>
        <v>0</v>
      </c>
      <c r="M300" s="375" t="str">
        <f t="shared" si="47"/>
        <v xml:space="preserve"> </v>
      </c>
      <c r="N300" s="264">
        <f t="shared" si="48"/>
        <v>0</v>
      </c>
      <c r="O300" s="105">
        <f t="shared" si="43"/>
        <v>0</v>
      </c>
      <c r="P300" s="105">
        <f t="shared" si="49"/>
        <v>0</v>
      </c>
      <c r="Q300" s="407">
        <f t="shared" si="44"/>
        <v>0</v>
      </c>
      <c r="R300" s="9"/>
      <c r="V300" s="40">
        <f t="shared" si="50"/>
        <v>0</v>
      </c>
    </row>
    <row r="301" spans="1:22" x14ac:dyDescent="0.25">
      <c r="A301" s="80">
        <f t="shared" si="51"/>
        <v>288</v>
      </c>
      <c r="B301" s="342">
        <f t="shared" si="42"/>
        <v>0</v>
      </c>
      <c r="C301" s="343"/>
      <c r="D301" s="116"/>
      <c r="E301" s="116"/>
      <c r="F301" s="4"/>
      <c r="G301" s="50"/>
      <c r="H301" s="70"/>
      <c r="I301" s="9"/>
      <c r="J301" s="270"/>
      <c r="K301" s="40">
        <f t="shared" si="45"/>
        <v>0</v>
      </c>
      <c r="L301" s="40">
        <f t="shared" si="46"/>
        <v>0</v>
      </c>
      <c r="M301" s="375" t="str">
        <f t="shared" si="47"/>
        <v xml:space="preserve"> </v>
      </c>
      <c r="N301" s="264">
        <f t="shared" si="48"/>
        <v>0</v>
      </c>
      <c r="O301" s="105">
        <f t="shared" si="43"/>
        <v>0</v>
      </c>
      <c r="P301" s="105">
        <f t="shared" si="49"/>
        <v>0</v>
      </c>
      <c r="Q301" s="407">
        <f t="shared" si="44"/>
        <v>0</v>
      </c>
      <c r="R301" s="9"/>
      <c r="V301" s="40">
        <f t="shared" si="50"/>
        <v>0</v>
      </c>
    </row>
    <row r="302" spans="1:22" x14ac:dyDescent="0.25">
      <c r="A302" s="80">
        <f t="shared" si="51"/>
        <v>289</v>
      </c>
      <c r="B302" s="342">
        <f t="shared" si="42"/>
        <v>0</v>
      </c>
      <c r="C302" s="343"/>
      <c r="D302" s="116"/>
      <c r="E302" s="116"/>
      <c r="F302" s="4"/>
      <c r="G302" s="50"/>
      <c r="H302" s="70"/>
      <c r="I302" s="9"/>
      <c r="J302" s="270"/>
      <c r="K302" s="40">
        <f t="shared" si="45"/>
        <v>0</v>
      </c>
      <c r="L302" s="40">
        <f t="shared" si="46"/>
        <v>0</v>
      </c>
      <c r="M302" s="375" t="str">
        <f t="shared" si="47"/>
        <v xml:space="preserve"> </v>
      </c>
      <c r="N302" s="264">
        <f t="shared" si="48"/>
        <v>0</v>
      </c>
      <c r="O302" s="105">
        <f t="shared" si="43"/>
        <v>0</v>
      </c>
      <c r="P302" s="105">
        <f t="shared" si="49"/>
        <v>0</v>
      </c>
      <c r="Q302" s="407">
        <f t="shared" si="44"/>
        <v>0</v>
      </c>
      <c r="R302" s="9"/>
      <c r="V302" s="40">
        <f t="shared" si="50"/>
        <v>0</v>
      </c>
    </row>
    <row r="303" spans="1:22" x14ac:dyDescent="0.25">
      <c r="A303" s="80">
        <f t="shared" si="51"/>
        <v>290</v>
      </c>
      <c r="B303" s="342">
        <f t="shared" si="42"/>
        <v>0</v>
      </c>
      <c r="C303" s="343"/>
      <c r="D303" s="116"/>
      <c r="E303" s="116"/>
      <c r="F303" s="4"/>
      <c r="G303" s="50"/>
      <c r="H303" s="70"/>
      <c r="I303" s="9"/>
      <c r="J303" s="270"/>
      <c r="K303" s="40">
        <f t="shared" si="45"/>
        <v>0</v>
      </c>
      <c r="L303" s="40">
        <f t="shared" si="46"/>
        <v>0</v>
      </c>
      <c r="M303" s="375" t="str">
        <f t="shared" si="47"/>
        <v xml:space="preserve"> </v>
      </c>
      <c r="N303" s="264">
        <f t="shared" si="48"/>
        <v>0</v>
      </c>
      <c r="O303" s="105">
        <f t="shared" si="43"/>
        <v>0</v>
      </c>
      <c r="P303" s="105">
        <f t="shared" si="49"/>
        <v>0</v>
      </c>
      <c r="Q303" s="407">
        <f t="shared" si="44"/>
        <v>0</v>
      </c>
      <c r="R303" s="9"/>
      <c r="V303" s="40">
        <f t="shared" si="50"/>
        <v>0</v>
      </c>
    </row>
    <row r="304" spans="1:22" x14ac:dyDescent="0.25">
      <c r="A304" s="80">
        <f t="shared" si="51"/>
        <v>291</v>
      </c>
      <c r="B304" s="342">
        <f t="shared" si="42"/>
        <v>0</v>
      </c>
      <c r="C304" s="343"/>
      <c r="D304" s="116"/>
      <c r="E304" s="116"/>
      <c r="F304" s="4"/>
      <c r="G304" s="50"/>
      <c r="H304" s="70"/>
      <c r="I304" s="9"/>
      <c r="J304" s="270"/>
      <c r="K304" s="40">
        <f t="shared" si="45"/>
        <v>0</v>
      </c>
      <c r="L304" s="40">
        <f t="shared" si="46"/>
        <v>0</v>
      </c>
      <c r="M304" s="375" t="str">
        <f t="shared" si="47"/>
        <v xml:space="preserve"> </v>
      </c>
      <c r="N304" s="264">
        <f t="shared" si="48"/>
        <v>0</v>
      </c>
      <c r="O304" s="105">
        <f t="shared" si="43"/>
        <v>0</v>
      </c>
      <c r="P304" s="105">
        <f t="shared" si="49"/>
        <v>0</v>
      </c>
      <c r="Q304" s="407">
        <f t="shared" si="44"/>
        <v>0</v>
      </c>
      <c r="R304" s="9"/>
      <c r="V304" s="40">
        <f t="shared" si="50"/>
        <v>0</v>
      </c>
    </row>
    <row r="305" spans="1:22" x14ac:dyDescent="0.25">
      <c r="A305" s="80">
        <f t="shared" si="51"/>
        <v>292</v>
      </c>
      <c r="B305" s="342">
        <f t="shared" si="42"/>
        <v>0</v>
      </c>
      <c r="C305" s="343"/>
      <c r="D305" s="116"/>
      <c r="E305" s="116"/>
      <c r="F305" s="4"/>
      <c r="G305" s="50"/>
      <c r="H305" s="70"/>
      <c r="I305" s="9"/>
      <c r="J305" s="270"/>
      <c r="K305" s="40">
        <f t="shared" si="45"/>
        <v>0</v>
      </c>
      <c r="L305" s="40">
        <f t="shared" si="46"/>
        <v>0</v>
      </c>
      <c r="M305" s="375" t="str">
        <f t="shared" si="47"/>
        <v xml:space="preserve"> </v>
      </c>
      <c r="N305" s="264">
        <f t="shared" si="48"/>
        <v>0</v>
      </c>
      <c r="O305" s="105">
        <f t="shared" si="43"/>
        <v>0</v>
      </c>
      <c r="P305" s="105">
        <f t="shared" si="49"/>
        <v>0</v>
      </c>
      <c r="Q305" s="407">
        <f t="shared" si="44"/>
        <v>0</v>
      </c>
      <c r="R305" s="9"/>
      <c r="V305" s="40">
        <f t="shared" si="50"/>
        <v>0</v>
      </c>
    </row>
    <row r="306" spans="1:22" x14ac:dyDescent="0.25">
      <c r="A306" s="80">
        <f t="shared" si="51"/>
        <v>293</v>
      </c>
      <c r="B306" s="342">
        <f t="shared" si="42"/>
        <v>0</v>
      </c>
      <c r="C306" s="343"/>
      <c r="D306" s="116"/>
      <c r="E306" s="116"/>
      <c r="F306" s="4"/>
      <c r="G306" s="50"/>
      <c r="H306" s="70"/>
      <c r="I306" s="9"/>
      <c r="J306" s="270"/>
      <c r="K306" s="40">
        <f t="shared" si="45"/>
        <v>0</v>
      </c>
      <c r="L306" s="40">
        <f t="shared" si="46"/>
        <v>0</v>
      </c>
      <c r="M306" s="375" t="str">
        <f t="shared" si="47"/>
        <v xml:space="preserve"> </v>
      </c>
      <c r="N306" s="264">
        <f t="shared" si="48"/>
        <v>0</v>
      </c>
      <c r="O306" s="105">
        <f t="shared" si="43"/>
        <v>0</v>
      </c>
      <c r="P306" s="105">
        <f t="shared" si="49"/>
        <v>0</v>
      </c>
      <c r="Q306" s="407">
        <f t="shared" si="44"/>
        <v>0</v>
      </c>
      <c r="R306" s="9"/>
      <c r="V306" s="40">
        <f t="shared" si="50"/>
        <v>0</v>
      </c>
    </row>
    <row r="307" spans="1:22" x14ac:dyDescent="0.25">
      <c r="A307" s="80">
        <f t="shared" si="51"/>
        <v>294</v>
      </c>
      <c r="B307" s="342">
        <f t="shared" si="42"/>
        <v>0</v>
      </c>
      <c r="C307" s="343"/>
      <c r="D307" s="116"/>
      <c r="E307" s="116"/>
      <c r="F307" s="4"/>
      <c r="G307" s="50"/>
      <c r="H307" s="70"/>
      <c r="I307" s="9"/>
      <c r="J307" s="270"/>
      <c r="K307" s="40">
        <f t="shared" si="45"/>
        <v>0</v>
      </c>
      <c r="L307" s="40">
        <f t="shared" si="46"/>
        <v>0</v>
      </c>
      <c r="M307" s="375" t="str">
        <f t="shared" si="47"/>
        <v xml:space="preserve"> </v>
      </c>
      <c r="N307" s="264">
        <f t="shared" si="48"/>
        <v>0</v>
      </c>
      <c r="O307" s="105">
        <f t="shared" si="43"/>
        <v>0</v>
      </c>
      <c r="P307" s="105">
        <f t="shared" si="49"/>
        <v>0</v>
      </c>
      <c r="Q307" s="407">
        <f t="shared" si="44"/>
        <v>0</v>
      </c>
      <c r="R307" s="9"/>
      <c r="V307" s="40">
        <f t="shared" si="50"/>
        <v>0</v>
      </c>
    </row>
    <row r="308" spans="1:22" x14ac:dyDescent="0.25">
      <c r="A308" s="80">
        <f t="shared" si="51"/>
        <v>295</v>
      </c>
      <c r="B308" s="342">
        <f t="shared" si="42"/>
        <v>0</v>
      </c>
      <c r="C308" s="343"/>
      <c r="D308" s="116"/>
      <c r="E308" s="116"/>
      <c r="F308" s="4"/>
      <c r="G308" s="50"/>
      <c r="H308" s="70"/>
      <c r="I308" s="9"/>
      <c r="J308" s="270"/>
      <c r="K308" s="40">
        <f t="shared" si="45"/>
        <v>0</v>
      </c>
      <c r="L308" s="40">
        <f t="shared" si="46"/>
        <v>0</v>
      </c>
      <c r="M308" s="375" t="str">
        <f t="shared" si="47"/>
        <v xml:space="preserve"> </v>
      </c>
      <c r="N308" s="264">
        <f t="shared" si="48"/>
        <v>0</v>
      </c>
      <c r="O308" s="105">
        <f t="shared" si="43"/>
        <v>0</v>
      </c>
      <c r="P308" s="105">
        <f t="shared" si="49"/>
        <v>0</v>
      </c>
      <c r="Q308" s="407">
        <f t="shared" si="44"/>
        <v>0</v>
      </c>
      <c r="R308" s="9"/>
      <c r="V308" s="40">
        <f t="shared" si="50"/>
        <v>0</v>
      </c>
    </row>
    <row r="309" spans="1:22" x14ac:dyDescent="0.25">
      <c r="A309" s="80">
        <f t="shared" si="51"/>
        <v>296</v>
      </c>
      <c r="B309" s="342">
        <f t="shared" si="42"/>
        <v>0</v>
      </c>
      <c r="C309" s="343"/>
      <c r="D309" s="116"/>
      <c r="E309" s="116"/>
      <c r="F309" s="4"/>
      <c r="G309" s="50"/>
      <c r="H309" s="70"/>
      <c r="I309" s="9"/>
      <c r="J309" s="270"/>
      <c r="K309" s="40">
        <f t="shared" si="45"/>
        <v>0</v>
      </c>
      <c r="L309" s="40">
        <f t="shared" si="46"/>
        <v>0</v>
      </c>
      <c r="M309" s="375" t="str">
        <f t="shared" si="47"/>
        <v xml:space="preserve"> </v>
      </c>
      <c r="N309" s="264">
        <f t="shared" si="48"/>
        <v>0</v>
      </c>
      <c r="O309" s="105">
        <f t="shared" si="43"/>
        <v>0</v>
      </c>
      <c r="P309" s="105">
        <f t="shared" si="49"/>
        <v>0</v>
      </c>
      <c r="Q309" s="407">
        <f t="shared" si="44"/>
        <v>0</v>
      </c>
      <c r="R309" s="9"/>
      <c r="V309" s="40">
        <f t="shared" si="50"/>
        <v>0</v>
      </c>
    </row>
    <row r="310" spans="1:22" x14ac:dyDescent="0.25">
      <c r="A310" s="80">
        <f t="shared" si="51"/>
        <v>297</v>
      </c>
      <c r="B310" s="342">
        <f t="shared" si="42"/>
        <v>0</v>
      </c>
      <c r="C310" s="343"/>
      <c r="D310" s="116"/>
      <c r="E310" s="116"/>
      <c r="F310" s="4"/>
      <c r="G310" s="50"/>
      <c r="H310" s="70"/>
      <c r="I310" s="9"/>
      <c r="J310" s="270"/>
      <c r="K310" s="40">
        <f t="shared" si="45"/>
        <v>0</v>
      </c>
      <c r="L310" s="40">
        <f t="shared" si="46"/>
        <v>0</v>
      </c>
      <c r="M310" s="375" t="str">
        <f t="shared" si="47"/>
        <v xml:space="preserve"> </v>
      </c>
      <c r="N310" s="264">
        <f t="shared" si="48"/>
        <v>0</v>
      </c>
      <c r="O310" s="105">
        <f t="shared" si="43"/>
        <v>0</v>
      </c>
      <c r="P310" s="105">
        <f t="shared" si="49"/>
        <v>0</v>
      </c>
      <c r="Q310" s="407">
        <f t="shared" si="44"/>
        <v>0</v>
      </c>
      <c r="R310" s="9"/>
      <c r="V310" s="40">
        <f t="shared" si="50"/>
        <v>0</v>
      </c>
    </row>
    <row r="311" spans="1:22" x14ac:dyDescent="0.25">
      <c r="A311" s="80">
        <f t="shared" si="51"/>
        <v>298</v>
      </c>
      <c r="B311" s="342">
        <f t="shared" si="42"/>
        <v>0</v>
      </c>
      <c r="C311" s="343"/>
      <c r="D311" s="116"/>
      <c r="E311" s="116"/>
      <c r="F311" s="4"/>
      <c r="G311" s="50"/>
      <c r="H311" s="70"/>
      <c r="I311" s="9"/>
      <c r="J311" s="270"/>
      <c r="K311" s="40">
        <f t="shared" si="45"/>
        <v>0</v>
      </c>
      <c r="L311" s="40">
        <f t="shared" si="46"/>
        <v>0</v>
      </c>
      <c r="M311" s="375" t="str">
        <f t="shared" si="47"/>
        <v xml:space="preserve"> </v>
      </c>
      <c r="N311" s="264">
        <f t="shared" si="48"/>
        <v>0</v>
      </c>
      <c r="O311" s="105">
        <f t="shared" si="43"/>
        <v>0</v>
      </c>
      <c r="P311" s="105">
        <f t="shared" si="49"/>
        <v>0</v>
      </c>
      <c r="Q311" s="407">
        <f t="shared" si="44"/>
        <v>0</v>
      </c>
      <c r="R311" s="9"/>
      <c r="V311" s="40">
        <f t="shared" si="50"/>
        <v>0</v>
      </c>
    </row>
    <row r="312" spans="1:22" x14ac:dyDescent="0.25">
      <c r="A312" s="80">
        <f t="shared" si="51"/>
        <v>299</v>
      </c>
      <c r="B312" s="342">
        <f t="shared" si="42"/>
        <v>0</v>
      </c>
      <c r="C312" s="343"/>
      <c r="D312" s="116"/>
      <c r="E312" s="116"/>
      <c r="F312" s="4"/>
      <c r="G312" s="50"/>
      <c r="H312" s="70"/>
      <c r="I312" s="9"/>
      <c r="J312" s="270"/>
      <c r="K312" s="40">
        <f t="shared" si="45"/>
        <v>0</v>
      </c>
      <c r="L312" s="40">
        <f t="shared" si="46"/>
        <v>0</v>
      </c>
      <c r="M312" s="375" t="str">
        <f t="shared" si="47"/>
        <v xml:space="preserve"> </v>
      </c>
      <c r="N312" s="264">
        <f t="shared" si="48"/>
        <v>0</v>
      </c>
      <c r="O312" s="105">
        <f t="shared" si="43"/>
        <v>0</v>
      </c>
      <c r="P312" s="105">
        <f t="shared" si="49"/>
        <v>0</v>
      </c>
      <c r="Q312" s="407">
        <f t="shared" si="44"/>
        <v>0</v>
      </c>
      <c r="R312" s="9"/>
      <c r="V312" s="40">
        <f t="shared" si="50"/>
        <v>0</v>
      </c>
    </row>
    <row r="313" spans="1:22" x14ac:dyDescent="0.25">
      <c r="A313" s="80">
        <f t="shared" si="51"/>
        <v>300</v>
      </c>
      <c r="B313" s="342">
        <f t="shared" si="42"/>
        <v>0</v>
      </c>
      <c r="C313" s="343"/>
      <c r="D313" s="116"/>
      <c r="E313" s="116"/>
      <c r="F313" s="4"/>
      <c r="G313" s="50"/>
      <c r="H313" s="70"/>
      <c r="I313" s="9"/>
      <c r="J313" s="270"/>
      <c r="K313" s="40">
        <f t="shared" si="45"/>
        <v>0</v>
      </c>
      <c r="L313" s="40">
        <f t="shared" si="46"/>
        <v>0</v>
      </c>
      <c r="M313" s="375" t="str">
        <f t="shared" si="47"/>
        <v xml:space="preserve"> </v>
      </c>
      <c r="N313" s="264">
        <f t="shared" si="48"/>
        <v>0</v>
      </c>
      <c r="O313" s="105">
        <f t="shared" si="43"/>
        <v>0</v>
      </c>
      <c r="P313" s="105">
        <f t="shared" si="49"/>
        <v>0</v>
      </c>
      <c r="Q313" s="407">
        <f t="shared" si="44"/>
        <v>0</v>
      </c>
      <c r="R313" s="9"/>
      <c r="V313" s="40">
        <f t="shared" si="50"/>
        <v>0</v>
      </c>
    </row>
    <row r="314" spans="1:22" x14ac:dyDescent="0.25">
      <c r="A314" s="80">
        <f t="shared" si="51"/>
        <v>301</v>
      </c>
      <c r="B314" s="342">
        <f t="shared" si="42"/>
        <v>0</v>
      </c>
      <c r="C314" s="343"/>
      <c r="D314" s="116"/>
      <c r="E314" s="116"/>
      <c r="F314" s="4"/>
      <c r="G314" s="50"/>
      <c r="H314" s="70"/>
      <c r="I314" s="9"/>
      <c r="J314" s="270"/>
      <c r="K314" s="40">
        <f t="shared" si="45"/>
        <v>0</v>
      </c>
      <c r="L314" s="40">
        <f t="shared" si="46"/>
        <v>0</v>
      </c>
      <c r="M314" s="375" t="str">
        <f t="shared" si="47"/>
        <v xml:space="preserve"> </v>
      </c>
      <c r="N314" s="264">
        <f t="shared" si="48"/>
        <v>0</v>
      </c>
      <c r="O314" s="105">
        <f t="shared" si="43"/>
        <v>0</v>
      </c>
      <c r="P314" s="105">
        <f t="shared" si="49"/>
        <v>0</v>
      </c>
      <c r="Q314" s="407">
        <f t="shared" si="44"/>
        <v>0</v>
      </c>
      <c r="R314" s="9"/>
      <c r="V314" s="40">
        <f t="shared" si="50"/>
        <v>0</v>
      </c>
    </row>
    <row r="315" spans="1:22" x14ac:dyDescent="0.25">
      <c r="A315" s="80">
        <f t="shared" si="51"/>
        <v>302</v>
      </c>
      <c r="B315" s="342">
        <f t="shared" si="42"/>
        <v>0</v>
      </c>
      <c r="C315" s="343"/>
      <c r="D315" s="116"/>
      <c r="E315" s="116"/>
      <c r="F315" s="4"/>
      <c r="G315" s="50"/>
      <c r="H315" s="70"/>
      <c r="I315" s="9"/>
      <c r="J315" s="270"/>
      <c r="K315" s="40">
        <f t="shared" si="45"/>
        <v>0</v>
      </c>
      <c r="L315" s="40">
        <f t="shared" si="46"/>
        <v>0</v>
      </c>
      <c r="M315" s="375" t="str">
        <f t="shared" si="47"/>
        <v xml:space="preserve"> </v>
      </c>
      <c r="N315" s="264">
        <f t="shared" si="48"/>
        <v>0</v>
      </c>
      <c r="O315" s="105">
        <f t="shared" si="43"/>
        <v>0</v>
      </c>
      <c r="P315" s="105">
        <f t="shared" si="49"/>
        <v>0</v>
      </c>
      <c r="Q315" s="407">
        <f t="shared" si="44"/>
        <v>0</v>
      </c>
      <c r="R315" s="9"/>
      <c r="V315" s="40">
        <f t="shared" si="50"/>
        <v>0</v>
      </c>
    </row>
    <row r="316" spans="1:22" x14ac:dyDescent="0.25">
      <c r="A316" s="80">
        <f t="shared" si="51"/>
        <v>303</v>
      </c>
      <c r="B316" s="342">
        <f t="shared" si="42"/>
        <v>0</v>
      </c>
      <c r="C316" s="343"/>
      <c r="D316" s="116"/>
      <c r="E316" s="116"/>
      <c r="F316" s="4"/>
      <c r="G316" s="50"/>
      <c r="H316" s="70"/>
      <c r="I316" s="9"/>
      <c r="J316" s="270"/>
      <c r="K316" s="40">
        <f t="shared" si="45"/>
        <v>0</v>
      </c>
      <c r="L316" s="40">
        <f t="shared" si="46"/>
        <v>0</v>
      </c>
      <c r="M316" s="375" t="str">
        <f t="shared" si="47"/>
        <v xml:space="preserve"> </v>
      </c>
      <c r="N316" s="264">
        <f t="shared" si="48"/>
        <v>0</v>
      </c>
      <c r="O316" s="105">
        <f t="shared" si="43"/>
        <v>0</v>
      </c>
      <c r="P316" s="105">
        <f t="shared" si="49"/>
        <v>0</v>
      </c>
      <c r="Q316" s="407">
        <f t="shared" si="44"/>
        <v>0</v>
      </c>
      <c r="R316" s="9"/>
      <c r="V316" s="40">
        <f t="shared" si="50"/>
        <v>0</v>
      </c>
    </row>
    <row r="317" spans="1:22" x14ac:dyDescent="0.25">
      <c r="A317" s="80">
        <f t="shared" si="51"/>
        <v>304</v>
      </c>
      <c r="B317" s="342">
        <f t="shared" si="42"/>
        <v>0</v>
      </c>
      <c r="C317" s="343"/>
      <c r="D317" s="116"/>
      <c r="E317" s="116"/>
      <c r="F317" s="4"/>
      <c r="G317" s="50"/>
      <c r="H317" s="70"/>
      <c r="I317" s="9"/>
      <c r="J317" s="270"/>
      <c r="K317" s="40">
        <f t="shared" si="45"/>
        <v>0</v>
      </c>
      <c r="L317" s="40">
        <f t="shared" si="46"/>
        <v>0</v>
      </c>
      <c r="M317" s="375" t="str">
        <f t="shared" si="47"/>
        <v xml:space="preserve"> </v>
      </c>
      <c r="N317" s="264">
        <f t="shared" si="48"/>
        <v>0</v>
      </c>
      <c r="O317" s="105">
        <f t="shared" si="43"/>
        <v>0</v>
      </c>
      <c r="P317" s="105">
        <f t="shared" si="49"/>
        <v>0</v>
      </c>
      <c r="Q317" s="407">
        <f t="shared" si="44"/>
        <v>0</v>
      </c>
      <c r="R317" s="9"/>
      <c r="V317" s="40">
        <f t="shared" si="50"/>
        <v>0</v>
      </c>
    </row>
    <row r="318" spans="1:22" x14ac:dyDescent="0.25">
      <c r="A318" s="80">
        <f t="shared" si="51"/>
        <v>305</v>
      </c>
      <c r="B318" s="342">
        <f t="shared" si="42"/>
        <v>0</v>
      </c>
      <c r="C318" s="343"/>
      <c r="D318" s="116"/>
      <c r="E318" s="116"/>
      <c r="F318" s="4"/>
      <c r="G318" s="50"/>
      <c r="H318" s="70"/>
      <c r="I318" s="9"/>
      <c r="J318" s="270"/>
      <c r="K318" s="40">
        <f t="shared" si="45"/>
        <v>0</v>
      </c>
      <c r="L318" s="40">
        <f t="shared" si="46"/>
        <v>0</v>
      </c>
      <c r="M318" s="375" t="str">
        <f t="shared" si="47"/>
        <v xml:space="preserve"> </v>
      </c>
      <c r="N318" s="264">
        <f t="shared" si="48"/>
        <v>0</v>
      </c>
      <c r="O318" s="105">
        <f t="shared" si="43"/>
        <v>0</v>
      </c>
      <c r="P318" s="105">
        <f t="shared" si="49"/>
        <v>0</v>
      </c>
      <c r="Q318" s="407">
        <f t="shared" si="44"/>
        <v>0</v>
      </c>
      <c r="R318" s="9"/>
      <c r="V318" s="40">
        <f t="shared" si="50"/>
        <v>0</v>
      </c>
    </row>
    <row r="319" spans="1:22" x14ac:dyDescent="0.25">
      <c r="A319" s="80">
        <f t="shared" si="51"/>
        <v>306</v>
      </c>
      <c r="B319" s="342">
        <f t="shared" si="42"/>
        <v>0</v>
      </c>
      <c r="C319" s="343"/>
      <c r="D319" s="116"/>
      <c r="E319" s="116"/>
      <c r="F319" s="4"/>
      <c r="G319" s="50"/>
      <c r="H319" s="70"/>
      <c r="I319" s="9"/>
      <c r="J319" s="270"/>
      <c r="K319" s="40">
        <f t="shared" si="45"/>
        <v>0</v>
      </c>
      <c r="L319" s="40">
        <f t="shared" si="46"/>
        <v>0</v>
      </c>
      <c r="M319" s="375" t="str">
        <f t="shared" si="47"/>
        <v xml:space="preserve"> </v>
      </c>
      <c r="N319" s="264">
        <f t="shared" si="48"/>
        <v>0</v>
      </c>
      <c r="O319" s="105">
        <f t="shared" si="43"/>
        <v>0</v>
      </c>
      <c r="P319" s="105">
        <f t="shared" si="49"/>
        <v>0</v>
      </c>
      <c r="Q319" s="407">
        <f t="shared" si="44"/>
        <v>0</v>
      </c>
      <c r="R319" s="9"/>
      <c r="V319" s="40">
        <f t="shared" si="50"/>
        <v>0</v>
      </c>
    </row>
    <row r="320" spans="1:22" x14ac:dyDescent="0.25">
      <c r="A320" s="80">
        <f t="shared" si="51"/>
        <v>307</v>
      </c>
      <c r="B320" s="342">
        <f t="shared" si="42"/>
        <v>0</v>
      </c>
      <c r="C320" s="343"/>
      <c r="D320" s="116"/>
      <c r="E320" s="116"/>
      <c r="F320" s="4"/>
      <c r="G320" s="50"/>
      <c r="H320" s="70"/>
      <c r="I320" s="9"/>
      <c r="J320" s="270"/>
      <c r="K320" s="40">
        <f t="shared" si="45"/>
        <v>0</v>
      </c>
      <c r="L320" s="40">
        <f t="shared" si="46"/>
        <v>0</v>
      </c>
      <c r="M320" s="375" t="str">
        <f t="shared" si="47"/>
        <v xml:space="preserve"> </v>
      </c>
      <c r="N320" s="264">
        <f t="shared" si="48"/>
        <v>0</v>
      </c>
      <c r="O320" s="105">
        <f t="shared" si="43"/>
        <v>0</v>
      </c>
      <c r="P320" s="105">
        <f t="shared" si="49"/>
        <v>0</v>
      </c>
      <c r="Q320" s="407">
        <f t="shared" si="44"/>
        <v>0</v>
      </c>
      <c r="R320" s="9"/>
      <c r="V320" s="40">
        <f t="shared" si="50"/>
        <v>0</v>
      </c>
    </row>
    <row r="321" spans="1:22" x14ac:dyDescent="0.25">
      <c r="A321" s="80">
        <f t="shared" si="51"/>
        <v>308</v>
      </c>
      <c r="B321" s="342">
        <f t="shared" si="42"/>
        <v>0</v>
      </c>
      <c r="C321" s="343"/>
      <c r="D321" s="116"/>
      <c r="E321" s="116"/>
      <c r="F321" s="4"/>
      <c r="G321" s="50"/>
      <c r="H321" s="70"/>
      <c r="I321" s="9"/>
      <c r="J321" s="270"/>
      <c r="K321" s="40">
        <f t="shared" si="45"/>
        <v>0</v>
      </c>
      <c r="L321" s="40">
        <f t="shared" si="46"/>
        <v>0</v>
      </c>
      <c r="M321" s="375" t="str">
        <f t="shared" si="47"/>
        <v xml:space="preserve"> </v>
      </c>
      <c r="N321" s="264">
        <f t="shared" si="48"/>
        <v>0</v>
      </c>
      <c r="O321" s="105">
        <f t="shared" si="43"/>
        <v>0</v>
      </c>
      <c r="P321" s="105">
        <f t="shared" si="49"/>
        <v>0</v>
      </c>
      <c r="Q321" s="407">
        <f t="shared" si="44"/>
        <v>0</v>
      </c>
      <c r="R321" s="9"/>
      <c r="V321" s="40">
        <f t="shared" si="50"/>
        <v>0</v>
      </c>
    </row>
    <row r="322" spans="1:22" x14ac:dyDescent="0.25">
      <c r="A322" s="80">
        <f t="shared" si="51"/>
        <v>309</v>
      </c>
      <c r="B322" s="342">
        <f t="shared" si="42"/>
        <v>0</v>
      </c>
      <c r="C322" s="343"/>
      <c r="D322" s="116"/>
      <c r="E322" s="116"/>
      <c r="F322" s="4"/>
      <c r="G322" s="50"/>
      <c r="H322" s="70"/>
      <c r="I322" s="9"/>
      <c r="J322" s="270"/>
      <c r="K322" s="40">
        <f t="shared" si="45"/>
        <v>0</v>
      </c>
      <c r="L322" s="40">
        <f t="shared" si="46"/>
        <v>0</v>
      </c>
      <c r="M322" s="375" t="str">
        <f t="shared" si="47"/>
        <v xml:space="preserve"> </v>
      </c>
      <c r="N322" s="264">
        <f t="shared" si="48"/>
        <v>0</v>
      </c>
      <c r="O322" s="105">
        <f t="shared" si="43"/>
        <v>0</v>
      </c>
      <c r="P322" s="105">
        <f t="shared" si="49"/>
        <v>0</v>
      </c>
      <c r="Q322" s="407">
        <f t="shared" si="44"/>
        <v>0</v>
      </c>
      <c r="R322" s="9"/>
      <c r="V322" s="40">
        <f t="shared" si="50"/>
        <v>0</v>
      </c>
    </row>
    <row r="323" spans="1:22" x14ac:dyDescent="0.25">
      <c r="A323" s="80">
        <f t="shared" si="51"/>
        <v>310</v>
      </c>
      <c r="B323" s="342">
        <f t="shared" si="42"/>
        <v>0</v>
      </c>
      <c r="C323" s="343"/>
      <c r="D323" s="116"/>
      <c r="E323" s="116"/>
      <c r="F323" s="4"/>
      <c r="G323" s="50"/>
      <c r="H323" s="70"/>
      <c r="I323" s="9"/>
      <c r="J323" s="270"/>
      <c r="K323" s="40">
        <f t="shared" si="45"/>
        <v>0</v>
      </c>
      <c r="L323" s="40">
        <f t="shared" si="46"/>
        <v>0</v>
      </c>
      <c r="M323" s="375" t="str">
        <f t="shared" si="47"/>
        <v xml:space="preserve"> </v>
      </c>
      <c r="N323" s="264">
        <f t="shared" si="48"/>
        <v>0</v>
      </c>
      <c r="O323" s="105">
        <f t="shared" si="43"/>
        <v>0</v>
      </c>
      <c r="P323" s="105">
        <f t="shared" si="49"/>
        <v>0</v>
      </c>
      <c r="Q323" s="407">
        <f t="shared" si="44"/>
        <v>0</v>
      </c>
      <c r="R323" s="9"/>
      <c r="V323" s="40">
        <f t="shared" si="50"/>
        <v>0</v>
      </c>
    </row>
    <row r="324" spans="1:22" x14ac:dyDescent="0.25">
      <c r="A324" s="80">
        <f t="shared" si="51"/>
        <v>311</v>
      </c>
      <c r="B324" s="342">
        <f t="shared" si="42"/>
        <v>0</v>
      </c>
      <c r="C324" s="343"/>
      <c r="D324" s="116"/>
      <c r="E324" s="116"/>
      <c r="F324" s="4"/>
      <c r="G324" s="50"/>
      <c r="H324" s="70"/>
      <c r="I324" s="9"/>
      <c r="J324" s="270"/>
      <c r="K324" s="40">
        <f t="shared" si="45"/>
        <v>0</v>
      </c>
      <c r="L324" s="40">
        <f t="shared" si="46"/>
        <v>0</v>
      </c>
      <c r="M324" s="375" t="str">
        <f t="shared" si="47"/>
        <v xml:space="preserve"> </v>
      </c>
      <c r="N324" s="264">
        <f t="shared" si="48"/>
        <v>0</v>
      </c>
      <c r="O324" s="105">
        <f t="shared" si="43"/>
        <v>0</v>
      </c>
      <c r="P324" s="105">
        <f t="shared" si="49"/>
        <v>0</v>
      </c>
      <c r="Q324" s="407">
        <f t="shared" si="44"/>
        <v>0</v>
      </c>
      <c r="R324" s="9"/>
      <c r="V324" s="40">
        <f t="shared" si="50"/>
        <v>0</v>
      </c>
    </row>
    <row r="325" spans="1:22" x14ac:dyDescent="0.25">
      <c r="A325" s="80">
        <f t="shared" si="51"/>
        <v>312</v>
      </c>
      <c r="B325" s="342">
        <f t="shared" si="42"/>
        <v>0</v>
      </c>
      <c r="C325" s="343"/>
      <c r="D325" s="116"/>
      <c r="E325" s="116"/>
      <c r="F325" s="4"/>
      <c r="G325" s="50"/>
      <c r="H325" s="70"/>
      <c r="I325" s="9"/>
      <c r="J325" s="270"/>
      <c r="K325" s="40">
        <f t="shared" si="45"/>
        <v>0</v>
      </c>
      <c r="L325" s="40">
        <f t="shared" si="46"/>
        <v>0</v>
      </c>
      <c r="M325" s="375" t="str">
        <f t="shared" si="47"/>
        <v xml:space="preserve"> </v>
      </c>
      <c r="N325" s="264">
        <f t="shared" si="48"/>
        <v>0</v>
      </c>
      <c r="O325" s="105">
        <f t="shared" si="43"/>
        <v>0</v>
      </c>
      <c r="P325" s="105">
        <f t="shared" si="49"/>
        <v>0</v>
      </c>
      <c r="Q325" s="407">
        <f t="shared" si="44"/>
        <v>0</v>
      </c>
      <c r="R325" s="9"/>
      <c r="V325" s="40">
        <f t="shared" si="50"/>
        <v>0</v>
      </c>
    </row>
    <row r="326" spans="1:22" x14ac:dyDescent="0.25">
      <c r="A326" s="80">
        <f t="shared" si="51"/>
        <v>313</v>
      </c>
      <c r="B326" s="342">
        <f t="shared" si="42"/>
        <v>0</v>
      </c>
      <c r="C326" s="343"/>
      <c r="D326" s="116"/>
      <c r="E326" s="116"/>
      <c r="F326" s="4"/>
      <c r="G326" s="50"/>
      <c r="H326" s="70"/>
      <c r="I326" s="9"/>
      <c r="J326" s="270"/>
      <c r="K326" s="40">
        <f t="shared" si="45"/>
        <v>0</v>
      </c>
      <c r="L326" s="40">
        <f t="shared" si="46"/>
        <v>0</v>
      </c>
      <c r="M326" s="375" t="str">
        <f t="shared" si="47"/>
        <v xml:space="preserve"> </v>
      </c>
      <c r="N326" s="264">
        <f t="shared" si="48"/>
        <v>0</v>
      </c>
      <c r="O326" s="105">
        <f t="shared" si="43"/>
        <v>0</v>
      </c>
      <c r="P326" s="105">
        <f t="shared" si="49"/>
        <v>0</v>
      </c>
      <c r="Q326" s="407">
        <f t="shared" si="44"/>
        <v>0</v>
      </c>
      <c r="R326" s="9"/>
      <c r="V326" s="40">
        <f t="shared" si="50"/>
        <v>0</v>
      </c>
    </row>
    <row r="327" spans="1:22" x14ac:dyDescent="0.25">
      <c r="A327" s="80">
        <f t="shared" si="51"/>
        <v>314</v>
      </c>
      <c r="B327" s="342">
        <f t="shared" si="42"/>
        <v>0</v>
      </c>
      <c r="C327" s="343"/>
      <c r="D327" s="116"/>
      <c r="E327" s="116"/>
      <c r="F327" s="4"/>
      <c r="G327" s="50"/>
      <c r="H327" s="70"/>
      <c r="I327" s="9"/>
      <c r="J327" s="270"/>
      <c r="K327" s="40">
        <f t="shared" si="45"/>
        <v>0</v>
      </c>
      <c r="L327" s="40">
        <f t="shared" si="46"/>
        <v>0</v>
      </c>
      <c r="M327" s="375" t="str">
        <f t="shared" si="47"/>
        <v xml:space="preserve"> </v>
      </c>
      <c r="N327" s="264">
        <f t="shared" si="48"/>
        <v>0</v>
      </c>
      <c r="O327" s="105">
        <f t="shared" si="43"/>
        <v>0</v>
      </c>
      <c r="P327" s="105">
        <f t="shared" si="49"/>
        <v>0</v>
      </c>
      <c r="Q327" s="407">
        <f t="shared" si="44"/>
        <v>0</v>
      </c>
      <c r="R327" s="9"/>
      <c r="V327" s="40">
        <f t="shared" si="50"/>
        <v>0</v>
      </c>
    </row>
    <row r="328" spans="1:22" x14ac:dyDescent="0.25">
      <c r="A328" s="80">
        <f t="shared" si="51"/>
        <v>315</v>
      </c>
      <c r="B328" s="342">
        <f t="shared" si="42"/>
        <v>0</v>
      </c>
      <c r="C328" s="343"/>
      <c r="D328" s="116"/>
      <c r="E328" s="116"/>
      <c r="F328" s="4"/>
      <c r="G328" s="50"/>
      <c r="H328" s="70"/>
      <c r="I328" s="9"/>
      <c r="J328" s="270"/>
      <c r="K328" s="40">
        <f t="shared" si="45"/>
        <v>0</v>
      </c>
      <c r="L328" s="40">
        <f t="shared" si="46"/>
        <v>0</v>
      </c>
      <c r="M328" s="375" t="str">
        <f t="shared" si="47"/>
        <v xml:space="preserve"> </v>
      </c>
      <c r="N328" s="264">
        <f t="shared" si="48"/>
        <v>0</v>
      </c>
      <c r="O328" s="105">
        <f t="shared" si="43"/>
        <v>0</v>
      </c>
      <c r="P328" s="105">
        <f t="shared" si="49"/>
        <v>0</v>
      </c>
      <c r="Q328" s="407">
        <f t="shared" si="44"/>
        <v>0</v>
      </c>
      <c r="R328" s="9"/>
      <c r="V328" s="40">
        <f t="shared" si="50"/>
        <v>0</v>
      </c>
    </row>
    <row r="329" spans="1:22" x14ac:dyDescent="0.25">
      <c r="A329" s="80">
        <f t="shared" si="51"/>
        <v>316</v>
      </c>
      <c r="B329" s="342">
        <f t="shared" si="42"/>
        <v>0</v>
      </c>
      <c r="C329" s="343"/>
      <c r="D329" s="116"/>
      <c r="E329" s="116"/>
      <c r="F329" s="4"/>
      <c r="G329" s="50"/>
      <c r="H329" s="70"/>
      <c r="I329" s="9"/>
      <c r="J329" s="270"/>
      <c r="K329" s="40">
        <f t="shared" si="45"/>
        <v>0</v>
      </c>
      <c r="L329" s="40">
        <f t="shared" si="46"/>
        <v>0</v>
      </c>
      <c r="M329" s="375" t="str">
        <f t="shared" si="47"/>
        <v xml:space="preserve"> </v>
      </c>
      <c r="N329" s="264">
        <f t="shared" si="48"/>
        <v>0</v>
      </c>
      <c r="O329" s="105">
        <f t="shared" si="43"/>
        <v>0</v>
      </c>
      <c r="P329" s="105">
        <f t="shared" si="49"/>
        <v>0</v>
      </c>
      <c r="Q329" s="407">
        <f t="shared" si="44"/>
        <v>0</v>
      </c>
      <c r="R329" s="9"/>
      <c r="V329" s="40">
        <f t="shared" si="50"/>
        <v>0</v>
      </c>
    </row>
    <row r="330" spans="1:22" x14ac:dyDescent="0.25">
      <c r="A330" s="80">
        <f t="shared" si="51"/>
        <v>317</v>
      </c>
      <c r="B330" s="342">
        <f t="shared" si="42"/>
        <v>0</v>
      </c>
      <c r="C330" s="343"/>
      <c r="D330" s="116"/>
      <c r="E330" s="116"/>
      <c r="F330" s="4"/>
      <c r="G330" s="50"/>
      <c r="H330" s="70"/>
      <c r="I330" s="9"/>
      <c r="J330" s="270"/>
      <c r="K330" s="40">
        <f t="shared" si="45"/>
        <v>0</v>
      </c>
      <c r="L330" s="40">
        <f t="shared" si="46"/>
        <v>0</v>
      </c>
      <c r="M330" s="375" t="str">
        <f t="shared" si="47"/>
        <v xml:space="preserve"> </v>
      </c>
      <c r="N330" s="264">
        <f t="shared" si="48"/>
        <v>0</v>
      </c>
      <c r="O330" s="105">
        <f t="shared" si="43"/>
        <v>0</v>
      </c>
      <c r="P330" s="105">
        <f t="shared" si="49"/>
        <v>0</v>
      </c>
      <c r="Q330" s="407">
        <f t="shared" si="44"/>
        <v>0</v>
      </c>
      <c r="R330" s="9"/>
      <c r="V330" s="40">
        <f t="shared" si="50"/>
        <v>0</v>
      </c>
    </row>
    <row r="331" spans="1:22" x14ac:dyDescent="0.25">
      <c r="A331" s="80">
        <f t="shared" si="51"/>
        <v>318</v>
      </c>
      <c r="B331" s="342">
        <f t="shared" si="42"/>
        <v>0</v>
      </c>
      <c r="C331" s="343"/>
      <c r="D331" s="116"/>
      <c r="E331" s="116"/>
      <c r="F331" s="4"/>
      <c r="G331" s="50"/>
      <c r="H331" s="70"/>
      <c r="I331" s="9"/>
      <c r="J331" s="270"/>
      <c r="K331" s="40">
        <f t="shared" si="45"/>
        <v>0</v>
      </c>
      <c r="L331" s="40">
        <f t="shared" si="46"/>
        <v>0</v>
      </c>
      <c r="M331" s="375" t="str">
        <f t="shared" si="47"/>
        <v xml:space="preserve"> </v>
      </c>
      <c r="N331" s="264">
        <f t="shared" si="48"/>
        <v>0</v>
      </c>
      <c r="O331" s="105">
        <f t="shared" si="43"/>
        <v>0</v>
      </c>
      <c r="P331" s="105">
        <f t="shared" si="49"/>
        <v>0</v>
      </c>
      <c r="Q331" s="407">
        <f t="shared" si="44"/>
        <v>0</v>
      </c>
      <c r="R331" s="9"/>
      <c r="V331" s="40">
        <f t="shared" si="50"/>
        <v>0</v>
      </c>
    </row>
    <row r="332" spans="1:22" x14ac:dyDescent="0.25">
      <c r="A332" s="80">
        <f t="shared" si="51"/>
        <v>319</v>
      </c>
      <c r="B332" s="342">
        <f t="shared" si="42"/>
        <v>0</v>
      </c>
      <c r="C332" s="343"/>
      <c r="D332" s="116"/>
      <c r="E332" s="116"/>
      <c r="F332" s="4"/>
      <c r="G332" s="50"/>
      <c r="H332" s="70"/>
      <c r="I332" s="9"/>
      <c r="J332" s="270"/>
      <c r="K332" s="40">
        <f t="shared" si="45"/>
        <v>0</v>
      </c>
      <c r="L332" s="40">
        <f t="shared" si="46"/>
        <v>0</v>
      </c>
      <c r="M332" s="375" t="str">
        <f t="shared" si="47"/>
        <v xml:space="preserve"> </v>
      </c>
      <c r="N332" s="264">
        <f t="shared" si="48"/>
        <v>0</v>
      </c>
      <c r="O332" s="105">
        <f t="shared" si="43"/>
        <v>0</v>
      </c>
      <c r="P332" s="105">
        <f t="shared" si="49"/>
        <v>0</v>
      </c>
      <c r="Q332" s="407">
        <f t="shared" si="44"/>
        <v>0</v>
      </c>
      <c r="R332" s="9"/>
      <c r="V332" s="40">
        <f t="shared" si="50"/>
        <v>0</v>
      </c>
    </row>
    <row r="333" spans="1:22" x14ac:dyDescent="0.25">
      <c r="A333" s="80">
        <f t="shared" si="51"/>
        <v>320</v>
      </c>
      <c r="B333" s="342">
        <f t="shared" si="42"/>
        <v>0</v>
      </c>
      <c r="C333" s="343"/>
      <c r="D333" s="116"/>
      <c r="E333" s="116"/>
      <c r="F333" s="4"/>
      <c r="G333" s="50"/>
      <c r="H333" s="70"/>
      <c r="I333" s="9"/>
      <c r="J333" s="270"/>
      <c r="K333" s="40">
        <f t="shared" si="45"/>
        <v>0</v>
      </c>
      <c r="L333" s="40">
        <f t="shared" si="46"/>
        <v>0</v>
      </c>
      <c r="M333" s="375" t="str">
        <f t="shared" si="47"/>
        <v xml:space="preserve"> </v>
      </c>
      <c r="N333" s="264">
        <f t="shared" si="48"/>
        <v>0</v>
      </c>
      <c r="O333" s="105">
        <f t="shared" si="43"/>
        <v>0</v>
      </c>
      <c r="P333" s="105">
        <f t="shared" si="49"/>
        <v>0</v>
      </c>
      <c r="Q333" s="407">
        <f t="shared" si="44"/>
        <v>0</v>
      </c>
      <c r="R333" s="9"/>
      <c r="V333" s="40">
        <f t="shared" si="50"/>
        <v>0</v>
      </c>
    </row>
    <row r="334" spans="1:22" x14ac:dyDescent="0.25">
      <c r="A334" s="80">
        <f t="shared" si="51"/>
        <v>321</v>
      </c>
      <c r="B334" s="342">
        <f t="shared" ref="B334:B397" si="52">IF(ISBLANK(E334),0,VLOOKUP(TRIM(E334),AllVarieties,4,FALSE))</f>
        <v>0</v>
      </c>
      <c r="C334" s="343"/>
      <c r="D334" s="116"/>
      <c r="E334" s="116"/>
      <c r="F334" s="4"/>
      <c r="G334" s="50"/>
      <c r="H334" s="70"/>
      <c r="I334" s="9"/>
      <c r="J334" s="270"/>
      <c r="K334" s="40">
        <f t="shared" si="45"/>
        <v>0</v>
      </c>
      <c r="L334" s="40">
        <f t="shared" si="46"/>
        <v>0</v>
      </c>
      <c r="M334" s="375" t="str">
        <f t="shared" si="47"/>
        <v xml:space="preserve"> </v>
      </c>
      <c r="N334" s="264">
        <f t="shared" si="48"/>
        <v>0</v>
      </c>
      <c r="O334" s="105">
        <f t="shared" ref="O334:O397" si="53">IF(VALUE(F334)&lt;1,0,IF(VALUE(F334)&gt;17,0,VLOOKUP(VALUE(B334),T10Value,VALUE(F334)+1,FALSE)))</f>
        <v>0</v>
      </c>
      <c r="P334" s="105">
        <f t="shared" si="49"/>
        <v>0</v>
      </c>
      <c r="Q334" s="407">
        <f t="shared" ref="Q334:Q397" si="54">+P334*PDArate</f>
        <v>0</v>
      </c>
      <c r="R334" s="9"/>
      <c r="V334" s="40">
        <f t="shared" si="50"/>
        <v>0</v>
      </c>
    </row>
    <row r="335" spans="1:22" x14ac:dyDescent="0.25">
      <c r="A335" s="80">
        <f t="shared" si="51"/>
        <v>322</v>
      </c>
      <c r="B335" s="342">
        <f t="shared" si="52"/>
        <v>0</v>
      </c>
      <c r="C335" s="343"/>
      <c r="D335" s="116"/>
      <c r="E335" s="116"/>
      <c r="F335" s="4"/>
      <c r="G335" s="50"/>
      <c r="H335" s="70"/>
      <c r="I335" s="9"/>
      <c r="J335" s="270"/>
      <c r="K335" s="40">
        <f t="shared" ref="K335:K398" si="55">IF(ISNA(+B335),1,0)</f>
        <v>0</v>
      </c>
      <c r="L335" s="40">
        <f t="shared" ref="L335:L398" si="56">IF(ISERR(+B335),1,0)</f>
        <v>0</v>
      </c>
      <c r="M335" s="375" t="str">
        <f t="shared" ref="M335:M398" si="57">IF(+J335=0," ", IF(+J335=1," ","ERROR"))</f>
        <v xml:space="preserve"> </v>
      </c>
      <c r="N335" s="264">
        <f t="shared" ref="N335:N398" si="58">IF(+J335=1,IF(G335&gt;0, +G335, 0),0)</f>
        <v>0</v>
      </c>
      <c r="O335" s="105">
        <f t="shared" si="53"/>
        <v>0</v>
      </c>
      <c r="P335" s="105">
        <f t="shared" ref="P335:P398" si="59">ROUND(+N335,1)*O335</f>
        <v>0</v>
      </c>
      <c r="Q335" s="407">
        <f t="shared" si="54"/>
        <v>0</v>
      </c>
      <c r="R335" s="9"/>
      <c r="V335" s="40">
        <f t="shared" ref="V335:V398" si="60">IF(N335&gt;0,IF(P335&lt;=0,1,0),0)</f>
        <v>0</v>
      </c>
    </row>
    <row r="336" spans="1:22" x14ac:dyDescent="0.25">
      <c r="A336" s="80">
        <f t="shared" si="51"/>
        <v>323</v>
      </c>
      <c r="B336" s="342">
        <f t="shared" si="52"/>
        <v>0</v>
      </c>
      <c r="C336" s="343"/>
      <c r="D336" s="116"/>
      <c r="E336" s="116"/>
      <c r="F336" s="4"/>
      <c r="G336" s="50"/>
      <c r="H336" s="70"/>
      <c r="I336" s="9"/>
      <c r="J336" s="270"/>
      <c r="K336" s="40">
        <f t="shared" si="55"/>
        <v>0</v>
      </c>
      <c r="L336" s="40">
        <f t="shared" si="56"/>
        <v>0</v>
      </c>
      <c r="M336" s="375" t="str">
        <f t="shared" si="57"/>
        <v xml:space="preserve"> </v>
      </c>
      <c r="N336" s="264">
        <f t="shared" si="58"/>
        <v>0</v>
      </c>
      <c r="O336" s="105">
        <f t="shared" si="53"/>
        <v>0</v>
      </c>
      <c r="P336" s="105">
        <f t="shared" si="59"/>
        <v>0</v>
      </c>
      <c r="Q336" s="407">
        <f t="shared" si="54"/>
        <v>0</v>
      </c>
      <c r="R336" s="9"/>
      <c r="V336" s="40">
        <f t="shared" si="60"/>
        <v>0</v>
      </c>
    </row>
    <row r="337" spans="1:22" x14ac:dyDescent="0.25">
      <c r="A337" s="80">
        <f t="shared" ref="A337:A400" si="61">ROW()-Q3line</f>
        <v>324</v>
      </c>
      <c r="B337" s="342">
        <f t="shared" si="52"/>
        <v>0</v>
      </c>
      <c r="C337" s="343"/>
      <c r="D337" s="116"/>
      <c r="E337" s="116"/>
      <c r="F337" s="4"/>
      <c r="G337" s="50"/>
      <c r="H337" s="70"/>
      <c r="I337" s="9"/>
      <c r="J337" s="270"/>
      <c r="K337" s="40">
        <f t="shared" si="55"/>
        <v>0</v>
      </c>
      <c r="L337" s="40">
        <f t="shared" si="56"/>
        <v>0</v>
      </c>
      <c r="M337" s="375" t="str">
        <f t="shared" si="57"/>
        <v xml:space="preserve"> </v>
      </c>
      <c r="N337" s="264">
        <f t="shared" si="58"/>
        <v>0</v>
      </c>
      <c r="O337" s="105">
        <f t="shared" si="53"/>
        <v>0</v>
      </c>
      <c r="P337" s="105">
        <f t="shared" si="59"/>
        <v>0</v>
      </c>
      <c r="Q337" s="407">
        <f t="shared" si="54"/>
        <v>0</v>
      </c>
      <c r="R337" s="9"/>
      <c r="V337" s="40">
        <f t="shared" si="60"/>
        <v>0</v>
      </c>
    </row>
    <row r="338" spans="1:22" x14ac:dyDescent="0.25">
      <c r="A338" s="80">
        <f t="shared" si="61"/>
        <v>325</v>
      </c>
      <c r="B338" s="342">
        <f t="shared" si="52"/>
        <v>0</v>
      </c>
      <c r="C338" s="343"/>
      <c r="D338" s="116"/>
      <c r="E338" s="116"/>
      <c r="F338" s="4"/>
      <c r="G338" s="50"/>
      <c r="H338" s="70"/>
      <c r="I338" s="9"/>
      <c r="J338" s="270"/>
      <c r="K338" s="40">
        <f t="shared" si="55"/>
        <v>0</v>
      </c>
      <c r="L338" s="40">
        <f t="shared" si="56"/>
        <v>0</v>
      </c>
      <c r="M338" s="375" t="str">
        <f t="shared" si="57"/>
        <v xml:space="preserve"> </v>
      </c>
      <c r="N338" s="264">
        <f t="shared" si="58"/>
        <v>0</v>
      </c>
      <c r="O338" s="105">
        <f t="shared" si="53"/>
        <v>0</v>
      </c>
      <c r="P338" s="105">
        <f t="shared" si="59"/>
        <v>0</v>
      </c>
      <c r="Q338" s="407">
        <f t="shared" si="54"/>
        <v>0</v>
      </c>
      <c r="R338" s="9"/>
      <c r="V338" s="40">
        <f t="shared" si="60"/>
        <v>0</v>
      </c>
    </row>
    <row r="339" spans="1:22" x14ac:dyDescent="0.25">
      <c r="A339" s="80">
        <f t="shared" si="61"/>
        <v>326</v>
      </c>
      <c r="B339" s="342">
        <f t="shared" si="52"/>
        <v>0</v>
      </c>
      <c r="C339" s="343"/>
      <c r="D339" s="116"/>
      <c r="E339" s="116"/>
      <c r="F339" s="4"/>
      <c r="G339" s="50"/>
      <c r="H339" s="70"/>
      <c r="I339" s="9"/>
      <c r="J339" s="270"/>
      <c r="K339" s="40">
        <f t="shared" si="55"/>
        <v>0</v>
      </c>
      <c r="L339" s="40">
        <f t="shared" si="56"/>
        <v>0</v>
      </c>
      <c r="M339" s="375" t="str">
        <f t="shared" si="57"/>
        <v xml:space="preserve"> </v>
      </c>
      <c r="N339" s="264">
        <f t="shared" si="58"/>
        <v>0</v>
      </c>
      <c r="O339" s="105">
        <f t="shared" si="53"/>
        <v>0</v>
      </c>
      <c r="P339" s="105">
        <f t="shared" si="59"/>
        <v>0</v>
      </c>
      <c r="Q339" s="407">
        <f t="shared" si="54"/>
        <v>0</v>
      </c>
      <c r="R339" s="9"/>
      <c r="V339" s="40">
        <f t="shared" si="60"/>
        <v>0</v>
      </c>
    </row>
    <row r="340" spans="1:22" x14ac:dyDescent="0.25">
      <c r="A340" s="80">
        <f t="shared" si="61"/>
        <v>327</v>
      </c>
      <c r="B340" s="342">
        <f t="shared" si="52"/>
        <v>0</v>
      </c>
      <c r="C340" s="343"/>
      <c r="D340" s="116"/>
      <c r="E340" s="116"/>
      <c r="F340" s="4"/>
      <c r="G340" s="50"/>
      <c r="H340" s="70"/>
      <c r="I340" s="9"/>
      <c r="J340" s="270"/>
      <c r="K340" s="40">
        <f t="shared" si="55"/>
        <v>0</v>
      </c>
      <c r="L340" s="40">
        <f t="shared" si="56"/>
        <v>0</v>
      </c>
      <c r="M340" s="375" t="str">
        <f t="shared" si="57"/>
        <v xml:space="preserve"> </v>
      </c>
      <c r="N340" s="264">
        <f t="shared" si="58"/>
        <v>0</v>
      </c>
      <c r="O340" s="105">
        <f t="shared" si="53"/>
        <v>0</v>
      </c>
      <c r="P340" s="105">
        <f t="shared" si="59"/>
        <v>0</v>
      </c>
      <c r="Q340" s="407">
        <f t="shared" si="54"/>
        <v>0</v>
      </c>
      <c r="R340" s="9"/>
      <c r="V340" s="40">
        <f t="shared" si="60"/>
        <v>0</v>
      </c>
    </row>
    <row r="341" spans="1:22" x14ac:dyDescent="0.25">
      <c r="A341" s="80">
        <f t="shared" si="61"/>
        <v>328</v>
      </c>
      <c r="B341" s="342">
        <f t="shared" si="52"/>
        <v>0</v>
      </c>
      <c r="C341" s="343"/>
      <c r="D341" s="116"/>
      <c r="E341" s="116"/>
      <c r="F341" s="4"/>
      <c r="G341" s="50"/>
      <c r="H341" s="70"/>
      <c r="I341" s="9"/>
      <c r="J341" s="270"/>
      <c r="K341" s="40">
        <f t="shared" si="55"/>
        <v>0</v>
      </c>
      <c r="L341" s="40">
        <f t="shared" si="56"/>
        <v>0</v>
      </c>
      <c r="M341" s="375" t="str">
        <f t="shared" si="57"/>
        <v xml:space="preserve"> </v>
      </c>
      <c r="N341" s="264">
        <f t="shared" si="58"/>
        <v>0</v>
      </c>
      <c r="O341" s="105">
        <f t="shared" si="53"/>
        <v>0</v>
      </c>
      <c r="P341" s="105">
        <f t="shared" si="59"/>
        <v>0</v>
      </c>
      <c r="Q341" s="407">
        <f t="shared" si="54"/>
        <v>0</v>
      </c>
      <c r="R341" s="9"/>
      <c r="V341" s="40">
        <f t="shared" si="60"/>
        <v>0</v>
      </c>
    </row>
    <row r="342" spans="1:22" x14ac:dyDescent="0.25">
      <c r="A342" s="80">
        <f t="shared" si="61"/>
        <v>329</v>
      </c>
      <c r="B342" s="342">
        <f t="shared" si="52"/>
        <v>0</v>
      </c>
      <c r="C342" s="343"/>
      <c r="D342" s="116"/>
      <c r="E342" s="116"/>
      <c r="F342" s="4"/>
      <c r="G342" s="50"/>
      <c r="H342" s="70"/>
      <c r="I342" s="9"/>
      <c r="J342" s="270"/>
      <c r="K342" s="40">
        <f t="shared" si="55"/>
        <v>0</v>
      </c>
      <c r="L342" s="40">
        <f t="shared" si="56"/>
        <v>0</v>
      </c>
      <c r="M342" s="375" t="str">
        <f t="shared" si="57"/>
        <v xml:space="preserve"> </v>
      </c>
      <c r="N342" s="264">
        <f t="shared" si="58"/>
        <v>0</v>
      </c>
      <c r="O342" s="105">
        <f t="shared" si="53"/>
        <v>0</v>
      </c>
      <c r="P342" s="105">
        <f t="shared" si="59"/>
        <v>0</v>
      </c>
      <c r="Q342" s="407">
        <f t="shared" si="54"/>
        <v>0</v>
      </c>
      <c r="R342" s="9"/>
      <c r="V342" s="40">
        <f t="shared" si="60"/>
        <v>0</v>
      </c>
    </row>
    <row r="343" spans="1:22" x14ac:dyDescent="0.25">
      <c r="A343" s="80">
        <f t="shared" si="61"/>
        <v>330</v>
      </c>
      <c r="B343" s="342">
        <f t="shared" si="52"/>
        <v>0</v>
      </c>
      <c r="C343" s="343"/>
      <c r="D343" s="116"/>
      <c r="E343" s="116"/>
      <c r="F343" s="4"/>
      <c r="G343" s="50"/>
      <c r="H343" s="70"/>
      <c r="I343" s="9"/>
      <c r="J343" s="270"/>
      <c r="K343" s="40">
        <f t="shared" si="55"/>
        <v>0</v>
      </c>
      <c r="L343" s="40">
        <f t="shared" si="56"/>
        <v>0</v>
      </c>
      <c r="M343" s="375" t="str">
        <f t="shared" si="57"/>
        <v xml:space="preserve"> </v>
      </c>
      <c r="N343" s="264">
        <f t="shared" si="58"/>
        <v>0</v>
      </c>
      <c r="O343" s="105">
        <f t="shared" si="53"/>
        <v>0</v>
      </c>
      <c r="P343" s="105">
        <f t="shared" si="59"/>
        <v>0</v>
      </c>
      <c r="Q343" s="407">
        <f t="shared" si="54"/>
        <v>0</v>
      </c>
      <c r="R343" s="9"/>
      <c r="V343" s="40">
        <f t="shared" si="60"/>
        <v>0</v>
      </c>
    </row>
    <row r="344" spans="1:22" x14ac:dyDescent="0.25">
      <c r="A344" s="80">
        <f t="shared" si="61"/>
        <v>331</v>
      </c>
      <c r="B344" s="342">
        <f t="shared" si="52"/>
        <v>0</v>
      </c>
      <c r="C344" s="343"/>
      <c r="D344" s="116"/>
      <c r="E344" s="116"/>
      <c r="F344" s="4"/>
      <c r="G344" s="50"/>
      <c r="H344" s="70"/>
      <c r="I344" s="9"/>
      <c r="J344" s="270"/>
      <c r="K344" s="40">
        <f t="shared" si="55"/>
        <v>0</v>
      </c>
      <c r="L344" s="40">
        <f t="shared" si="56"/>
        <v>0</v>
      </c>
      <c r="M344" s="375" t="str">
        <f t="shared" si="57"/>
        <v xml:space="preserve"> </v>
      </c>
      <c r="N344" s="264">
        <f t="shared" si="58"/>
        <v>0</v>
      </c>
      <c r="O344" s="105">
        <f t="shared" si="53"/>
        <v>0</v>
      </c>
      <c r="P344" s="105">
        <f t="shared" si="59"/>
        <v>0</v>
      </c>
      <c r="Q344" s="407">
        <f t="shared" si="54"/>
        <v>0</v>
      </c>
      <c r="R344" s="9"/>
      <c r="V344" s="40">
        <f t="shared" si="60"/>
        <v>0</v>
      </c>
    </row>
    <row r="345" spans="1:22" x14ac:dyDescent="0.25">
      <c r="A345" s="80">
        <f t="shared" si="61"/>
        <v>332</v>
      </c>
      <c r="B345" s="342">
        <f t="shared" si="52"/>
        <v>0</v>
      </c>
      <c r="C345" s="343"/>
      <c r="D345" s="116"/>
      <c r="E345" s="116"/>
      <c r="F345" s="4"/>
      <c r="G345" s="50"/>
      <c r="H345" s="70"/>
      <c r="I345" s="9"/>
      <c r="J345" s="270"/>
      <c r="K345" s="40">
        <f t="shared" si="55"/>
        <v>0</v>
      </c>
      <c r="L345" s="40">
        <f t="shared" si="56"/>
        <v>0</v>
      </c>
      <c r="M345" s="375" t="str">
        <f t="shared" si="57"/>
        <v xml:space="preserve"> </v>
      </c>
      <c r="N345" s="264">
        <f t="shared" si="58"/>
        <v>0</v>
      </c>
      <c r="O345" s="105">
        <f t="shared" si="53"/>
        <v>0</v>
      </c>
      <c r="P345" s="105">
        <f t="shared" si="59"/>
        <v>0</v>
      </c>
      <c r="Q345" s="407">
        <f t="shared" si="54"/>
        <v>0</v>
      </c>
      <c r="R345" s="9"/>
      <c r="V345" s="40">
        <f t="shared" si="60"/>
        <v>0</v>
      </c>
    </row>
    <row r="346" spans="1:22" x14ac:dyDescent="0.25">
      <c r="A346" s="80">
        <f t="shared" si="61"/>
        <v>333</v>
      </c>
      <c r="B346" s="342">
        <f t="shared" si="52"/>
        <v>0</v>
      </c>
      <c r="C346" s="343"/>
      <c r="D346" s="116"/>
      <c r="E346" s="116"/>
      <c r="F346" s="4"/>
      <c r="G346" s="50"/>
      <c r="H346" s="70"/>
      <c r="I346" s="9"/>
      <c r="J346" s="270"/>
      <c r="K346" s="40">
        <f t="shared" si="55"/>
        <v>0</v>
      </c>
      <c r="L346" s="40">
        <f t="shared" si="56"/>
        <v>0</v>
      </c>
      <c r="M346" s="375" t="str">
        <f t="shared" si="57"/>
        <v xml:space="preserve"> </v>
      </c>
      <c r="N346" s="264">
        <f t="shared" si="58"/>
        <v>0</v>
      </c>
      <c r="O346" s="105">
        <f t="shared" si="53"/>
        <v>0</v>
      </c>
      <c r="P346" s="105">
        <f t="shared" si="59"/>
        <v>0</v>
      </c>
      <c r="Q346" s="407">
        <f t="shared" si="54"/>
        <v>0</v>
      </c>
      <c r="R346" s="9"/>
      <c r="V346" s="40">
        <f t="shared" si="60"/>
        <v>0</v>
      </c>
    </row>
    <row r="347" spans="1:22" x14ac:dyDescent="0.25">
      <c r="A347" s="80">
        <f t="shared" si="61"/>
        <v>334</v>
      </c>
      <c r="B347" s="342">
        <f t="shared" si="52"/>
        <v>0</v>
      </c>
      <c r="C347" s="343"/>
      <c r="D347" s="116"/>
      <c r="E347" s="116"/>
      <c r="F347" s="4"/>
      <c r="G347" s="50"/>
      <c r="H347" s="70"/>
      <c r="I347" s="9"/>
      <c r="J347" s="270"/>
      <c r="K347" s="40">
        <f t="shared" si="55"/>
        <v>0</v>
      </c>
      <c r="L347" s="40">
        <f t="shared" si="56"/>
        <v>0</v>
      </c>
      <c r="M347" s="375" t="str">
        <f t="shared" si="57"/>
        <v xml:space="preserve"> </v>
      </c>
      <c r="N347" s="264">
        <f t="shared" si="58"/>
        <v>0</v>
      </c>
      <c r="O347" s="105">
        <f t="shared" si="53"/>
        <v>0</v>
      </c>
      <c r="P347" s="105">
        <f t="shared" si="59"/>
        <v>0</v>
      </c>
      <c r="Q347" s="407">
        <f t="shared" si="54"/>
        <v>0</v>
      </c>
      <c r="R347" s="9"/>
      <c r="V347" s="40">
        <f t="shared" si="60"/>
        <v>0</v>
      </c>
    </row>
    <row r="348" spans="1:22" x14ac:dyDescent="0.25">
      <c r="A348" s="80">
        <f t="shared" si="61"/>
        <v>335</v>
      </c>
      <c r="B348" s="342">
        <f t="shared" si="52"/>
        <v>0</v>
      </c>
      <c r="C348" s="343"/>
      <c r="D348" s="116"/>
      <c r="E348" s="116"/>
      <c r="F348" s="4"/>
      <c r="G348" s="50"/>
      <c r="H348" s="70"/>
      <c r="I348" s="9"/>
      <c r="J348" s="270"/>
      <c r="K348" s="40">
        <f t="shared" si="55"/>
        <v>0</v>
      </c>
      <c r="L348" s="40">
        <f t="shared" si="56"/>
        <v>0</v>
      </c>
      <c r="M348" s="375" t="str">
        <f t="shared" si="57"/>
        <v xml:space="preserve"> </v>
      </c>
      <c r="N348" s="264">
        <f t="shared" si="58"/>
        <v>0</v>
      </c>
      <c r="O348" s="105">
        <f t="shared" si="53"/>
        <v>0</v>
      </c>
      <c r="P348" s="105">
        <f t="shared" si="59"/>
        <v>0</v>
      </c>
      <c r="Q348" s="407">
        <f t="shared" si="54"/>
        <v>0</v>
      </c>
      <c r="R348" s="9"/>
      <c r="V348" s="40">
        <f t="shared" si="60"/>
        <v>0</v>
      </c>
    </row>
    <row r="349" spans="1:22" x14ac:dyDescent="0.25">
      <c r="A349" s="80">
        <f t="shared" si="61"/>
        <v>336</v>
      </c>
      <c r="B349" s="342">
        <f t="shared" si="52"/>
        <v>0</v>
      </c>
      <c r="C349" s="343"/>
      <c r="D349" s="116"/>
      <c r="E349" s="116"/>
      <c r="F349" s="4"/>
      <c r="G349" s="50"/>
      <c r="H349" s="70"/>
      <c r="I349" s="9"/>
      <c r="J349" s="270"/>
      <c r="K349" s="40">
        <f t="shared" si="55"/>
        <v>0</v>
      </c>
      <c r="L349" s="40">
        <f t="shared" si="56"/>
        <v>0</v>
      </c>
      <c r="M349" s="375" t="str">
        <f t="shared" si="57"/>
        <v xml:space="preserve"> </v>
      </c>
      <c r="N349" s="264">
        <f t="shared" si="58"/>
        <v>0</v>
      </c>
      <c r="O349" s="105">
        <f t="shared" si="53"/>
        <v>0</v>
      </c>
      <c r="P349" s="105">
        <f t="shared" si="59"/>
        <v>0</v>
      </c>
      <c r="Q349" s="407">
        <f t="shared" si="54"/>
        <v>0</v>
      </c>
      <c r="R349" s="9"/>
      <c r="V349" s="40">
        <f t="shared" si="60"/>
        <v>0</v>
      </c>
    </row>
    <row r="350" spans="1:22" x14ac:dyDescent="0.25">
      <c r="A350" s="80">
        <f t="shared" si="61"/>
        <v>337</v>
      </c>
      <c r="B350" s="342">
        <f t="shared" si="52"/>
        <v>0</v>
      </c>
      <c r="C350" s="343"/>
      <c r="D350" s="116"/>
      <c r="E350" s="116"/>
      <c r="F350" s="4"/>
      <c r="G350" s="50"/>
      <c r="H350" s="70"/>
      <c r="I350" s="9"/>
      <c r="J350" s="270"/>
      <c r="K350" s="40">
        <f t="shared" si="55"/>
        <v>0</v>
      </c>
      <c r="L350" s="40">
        <f t="shared" si="56"/>
        <v>0</v>
      </c>
      <c r="M350" s="375" t="str">
        <f t="shared" si="57"/>
        <v xml:space="preserve"> </v>
      </c>
      <c r="N350" s="264">
        <f t="shared" si="58"/>
        <v>0</v>
      </c>
      <c r="O350" s="105">
        <f t="shared" si="53"/>
        <v>0</v>
      </c>
      <c r="P350" s="105">
        <f t="shared" si="59"/>
        <v>0</v>
      </c>
      <c r="Q350" s="407">
        <f t="shared" si="54"/>
        <v>0</v>
      </c>
      <c r="R350" s="9"/>
      <c r="V350" s="40">
        <f t="shared" si="60"/>
        <v>0</v>
      </c>
    </row>
    <row r="351" spans="1:22" x14ac:dyDescent="0.25">
      <c r="A351" s="80">
        <f t="shared" si="61"/>
        <v>338</v>
      </c>
      <c r="B351" s="342">
        <f t="shared" si="52"/>
        <v>0</v>
      </c>
      <c r="C351" s="343"/>
      <c r="D351" s="116"/>
      <c r="E351" s="116"/>
      <c r="F351" s="4"/>
      <c r="G351" s="50"/>
      <c r="H351" s="70"/>
      <c r="I351" s="9"/>
      <c r="J351" s="270"/>
      <c r="K351" s="40">
        <f t="shared" si="55"/>
        <v>0</v>
      </c>
      <c r="L351" s="40">
        <f t="shared" si="56"/>
        <v>0</v>
      </c>
      <c r="M351" s="375" t="str">
        <f t="shared" si="57"/>
        <v xml:space="preserve"> </v>
      </c>
      <c r="N351" s="264">
        <f t="shared" si="58"/>
        <v>0</v>
      </c>
      <c r="O351" s="105">
        <f t="shared" si="53"/>
        <v>0</v>
      </c>
      <c r="P351" s="105">
        <f t="shared" si="59"/>
        <v>0</v>
      </c>
      <c r="Q351" s="407">
        <f t="shared" si="54"/>
        <v>0</v>
      </c>
      <c r="R351" s="9"/>
      <c r="V351" s="40">
        <f t="shared" si="60"/>
        <v>0</v>
      </c>
    </row>
    <row r="352" spans="1:22" x14ac:dyDescent="0.25">
      <c r="A352" s="80">
        <f t="shared" si="61"/>
        <v>339</v>
      </c>
      <c r="B352" s="342">
        <f t="shared" si="52"/>
        <v>0</v>
      </c>
      <c r="C352" s="343"/>
      <c r="D352" s="116"/>
      <c r="E352" s="116"/>
      <c r="F352" s="4"/>
      <c r="G352" s="50"/>
      <c r="H352" s="70"/>
      <c r="I352" s="9"/>
      <c r="J352" s="270"/>
      <c r="K352" s="40">
        <f t="shared" si="55"/>
        <v>0</v>
      </c>
      <c r="L352" s="40">
        <f t="shared" si="56"/>
        <v>0</v>
      </c>
      <c r="M352" s="375" t="str">
        <f t="shared" si="57"/>
        <v xml:space="preserve"> </v>
      </c>
      <c r="N352" s="264">
        <f t="shared" si="58"/>
        <v>0</v>
      </c>
      <c r="O352" s="105">
        <f t="shared" si="53"/>
        <v>0</v>
      </c>
      <c r="P352" s="105">
        <f t="shared" si="59"/>
        <v>0</v>
      </c>
      <c r="Q352" s="407">
        <f t="shared" si="54"/>
        <v>0</v>
      </c>
      <c r="R352" s="9"/>
      <c r="V352" s="40">
        <f t="shared" si="60"/>
        <v>0</v>
      </c>
    </row>
    <row r="353" spans="1:22" x14ac:dyDescent="0.25">
      <c r="A353" s="80">
        <f t="shared" si="61"/>
        <v>340</v>
      </c>
      <c r="B353" s="342">
        <f t="shared" si="52"/>
        <v>0</v>
      </c>
      <c r="C353" s="343"/>
      <c r="D353" s="116"/>
      <c r="E353" s="116"/>
      <c r="F353" s="4"/>
      <c r="G353" s="50"/>
      <c r="H353" s="70"/>
      <c r="I353" s="9"/>
      <c r="J353" s="270"/>
      <c r="K353" s="40">
        <f t="shared" si="55"/>
        <v>0</v>
      </c>
      <c r="L353" s="40">
        <f t="shared" si="56"/>
        <v>0</v>
      </c>
      <c r="M353" s="375" t="str">
        <f t="shared" si="57"/>
        <v xml:space="preserve"> </v>
      </c>
      <c r="N353" s="264">
        <f t="shared" si="58"/>
        <v>0</v>
      </c>
      <c r="O353" s="105">
        <f t="shared" si="53"/>
        <v>0</v>
      </c>
      <c r="P353" s="105">
        <f t="shared" si="59"/>
        <v>0</v>
      </c>
      <c r="Q353" s="407">
        <f t="shared" si="54"/>
        <v>0</v>
      </c>
      <c r="R353" s="9"/>
      <c r="V353" s="40">
        <f t="shared" si="60"/>
        <v>0</v>
      </c>
    </row>
    <row r="354" spans="1:22" x14ac:dyDescent="0.25">
      <c r="A354" s="80">
        <f t="shared" si="61"/>
        <v>341</v>
      </c>
      <c r="B354" s="342">
        <f t="shared" si="52"/>
        <v>0</v>
      </c>
      <c r="C354" s="343"/>
      <c r="D354" s="116"/>
      <c r="E354" s="116"/>
      <c r="F354" s="4"/>
      <c r="G354" s="50"/>
      <c r="H354" s="70"/>
      <c r="I354" s="9"/>
      <c r="J354" s="270"/>
      <c r="K354" s="40">
        <f t="shared" si="55"/>
        <v>0</v>
      </c>
      <c r="L354" s="40">
        <f t="shared" si="56"/>
        <v>0</v>
      </c>
      <c r="M354" s="375" t="str">
        <f t="shared" si="57"/>
        <v xml:space="preserve"> </v>
      </c>
      <c r="N354" s="264">
        <f t="shared" si="58"/>
        <v>0</v>
      </c>
      <c r="O354" s="105">
        <f t="shared" si="53"/>
        <v>0</v>
      </c>
      <c r="P354" s="105">
        <f t="shared" si="59"/>
        <v>0</v>
      </c>
      <c r="Q354" s="407">
        <f t="shared" si="54"/>
        <v>0</v>
      </c>
      <c r="R354" s="9"/>
      <c r="V354" s="40">
        <f t="shared" si="60"/>
        <v>0</v>
      </c>
    </row>
    <row r="355" spans="1:22" x14ac:dyDescent="0.25">
      <c r="A355" s="80">
        <f t="shared" si="61"/>
        <v>342</v>
      </c>
      <c r="B355" s="342">
        <f t="shared" si="52"/>
        <v>0</v>
      </c>
      <c r="C355" s="343"/>
      <c r="D355" s="116"/>
      <c r="E355" s="116"/>
      <c r="F355" s="4"/>
      <c r="G355" s="50"/>
      <c r="H355" s="70"/>
      <c r="I355" s="9"/>
      <c r="J355" s="270"/>
      <c r="K355" s="40">
        <f t="shared" si="55"/>
        <v>0</v>
      </c>
      <c r="L355" s="40">
        <f t="shared" si="56"/>
        <v>0</v>
      </c>
      <c r="M355" s="375" t="str">
        <f t="shared" si="57"/>
        <v xml:space="preserve"> </v>
      </c>
      <c r="N355" s="264">
        <f t="shared" si="58"/>
        <v>0</v>
      </c>
      <c r="O355" s="105">
        <f t="shared" si="53"/>
        <v>0</v>
      </c>
      <c r="P355" s="105">
        <f t="shared" si="59"/>
        <v>0</v>
      </c>
      <c r="Q355" s="407">
        <f t="shared" si="54"/>
        <v>0</v>
      </c>
      <c r="R355" s="9"/>
      <c r="V355" s="40">
        <f t="shared" si="60"/>
        <v>0</v>
      </c>
    </row>
    <row r="356" spans="1:22" x14ac:dyDescent="0.25">
      <c r="A356" s="80">
        <f t="shared" si="61"/>
        <v>343</v>
      </c>
      <c r="B356" s="342">
        <f t="shared" si="52"/>
        <v>0</v>
      </c>
      <c r="C356" s="343"/>
      <c r="D356" s="116"/>
      <c r="E356" s="116"/>
      <c r="F356" s="4"/>
      <c r="G356" s="50"/>
      <c r="H356" s="70"/>
      <c r="I356" s="9"/>
      <c r="J356" s="270"/>
      <c r="K356" s="40">
        <f t="shared" si="55"/>
        <v>0</v>
      </c>
      <c r="L356" s="40">
        <f t="shared" si="56"/>
        <v>0</v>
      </c>
      <c r="M356" s="375" t="str">
        <f t="shared" si="57"/>
        <v xml:space="preserve"> </v>
      </c>
      <c r="N356" s="264">
        <f t="shared" si="58"/>
        <v>0</v>
      </c>
      <c r="O356" s="105">
        <f t="shared" si="53"/>
        <v>0</v>
      </c>
      <c r="P356" s="105">
        <f t="shared" si="59"/>
        <v>0</v>
      </c>
      <c r="Q356" s="407">
        <f t="shared" si="54"/>
        <v>0</v>
      </c>
      <c r="R356" s="9"/>
      <c r="V356" s="40">
        <f t="shared" si="60"/>
        <v>0</v>
      </c>
    </row>
    <row r="357" spans="1:22" x14ac:dyDescent="0.25">
      <c r="A357" s="80">
        <f t="shared" si="61"/>
        <v>344</v>
      </c>
      <c r="B357" s="342">
        <f t="shared" si="52"/>
        <v>0</v>
      </c>
      <c r="C357" s="343"/>
      <c r="D357" s="116"/>
      <c r="E357" s="116"/>
      <c r="F357" s="4"/>
      <c r="G357" s="50"/>
      <c r="H357" s="70"/>
      <c r="I357" s="9"/>
      <c r="J357" s="270"/>
      <c r="K357" s="40">
        <f t="shared" si="55"/>
        <v>0</v>
      </c>
      <c r="L357" s="40">
        <f t="shared" si="56"/>
        <v>0</v>
      </c>
      <c r="M357" s="375" t="str">
        <f t="shared" si="57"/>
        <v xml:space="preserve"> </v>
      </c>
      <c r="N357" s="264">
        <f t="shared" si="58"/>
        <v>0</v>
      </c>
      <c r="O357" s="105">
        <f t="shared" si="53"/>
        <v>0</v>
      </c>
      <c r="P357" s="105">
        <f t="shared" si="59"/>
        <v>0</v>
      </c>
      <c r="Q357" s="407">
        <f t="shared" si="54"/>
        <v>0</v>
      </c>
      <c r="R357" s="9"/>
      <c r="V357" s="40">
        <f t="shared" si="60"/>
        <v>0</v>
      </c>
    </row>
    <row r="358" spans="1:22" x14ac:dyDescent="0.25">
      <c r="A358" s="80">
        <f t="shared" si="61"/>
        <v>345</v>
      </c>
      <c r="B358" s="342">
        <f t="shared" si="52"/>
        <v>0</v>
      </c>
      <c r="C358" s="343"/>
      <c r="D358" s="116"/>
      <c r="E358" s="116"/>
      <c r="F358" s="4"/>
      <c r="G358" s="50"/>
      <c r="H358" s="70"/>
      <c r="I358" s="9"/>
      <c r="J358" s="270"/>
      <c r="K358" s="40">
        <f t="shared" si="55"/>
        <v>0</v>
      </c>
      <c r="L358" s="40">
        <f t="shared" si="56"/>
        <v>0</v>
      </c>
      <c r="M358" s="375" t="str">
        <f t="shared" si="57"/>
        <v xml:space="preserve"> </v>
      </c>
      <c r="N358" s="264">
        <f t="shared" si="58"/>
        <v>0</v>
      </c>
      <c r="O358" s="105">
        <f t="shared" si="53"/>
        <v>0</v>
      </c>
      <c r="P358" s="105">
        <f t="shared" si="59"/>
        <v>0</v>
      </c>
      <c r="Q358" s="407">
        <f t="shared" si="54"/>
        <v>0</v>
      </c>
      <c r="R358" s="9"/>
      <c r="V358" s="40">
        <f t="shared" si="60"/>
        <v>0</v>
      </c>
    </row>
    <row r="359" spans="1:22" x14ac:dyDescent="0.25">
      <c r="A359" s="80">
        <f t="shared" si="61"/>
        <v>346</v>
      </c>
      <c r="B359" s="342">
        <f t="shared" si="52"/>
        <v>0</v>
      </c>
      <c r="C359" s="343"/>
      <c r="D359" s="116"/>
      <c r="E359" s="116"/>
      <c r="F359" s="4"/>
      <c r="G359" s="50"/>
      <c r="H359" s="70"/>
      <c r="I359" s="9"/>
      <c r="J359" s="270"/>
      <c r="K359" s="40">
        <f t="shared" si="55"/>
        <v>0</v>
      </c>
      <c r="L359" s="40">
        <f t="shared" si="56"/>
        <v>0</v>
      </c>
      <c r="M359" s="375" t="str">
        <f t="shared" si="57"/>
        <v xml:space="preserve"> </v>
      </c>
      <c r="N359" s="264">
        <f t="shared" si="58"/>
        <v>0</v>
      </c>
      <c r="O359" s="105">
        <f t="shared" si="53"/>
        <v>0</v>
      </c>
      <c r="P359" s="105">
        <f t="shared" si="59"/>
        <v>0</v>
      </c>
      <c r="Q359" s="407">
        <f t="shared" si="54"/>
        <v>0</v>
      </c>
      <c r="R359" s="9"/>
      <c r="V359" s="40">
        <f t="shared" si="60"/>
        <v>0</v>
      </c>
    </row>
    <row r="360" spans="1:22" x14ac:dyDescent="0.25">
      <c r="A360" s="80">
        <f t="shared" si="61"/>
        <v>347</v>
      </c>
      <c r="B360" s="342">
        <f t="shared" si="52"/>
        <v>0</v>
      </c>
      <c r="C360" s="343"/>
      <c r="D360" s="116"/>
      <c r="E360" s="116"/>
      <c r="F360" s="4"/>
      <c r="G360" s="50"/>
      <c r="H360" s="70"/>
      <c r="I360" s="9"/>
      <c r="J360" s="270"/>
      <c r="K360" s="40">
        <f t="shared" si="55"/>
        <v>0</v>
      </c>
      <c r="L360" s="40">
        <f t="shared" si="56"/>
        <v>0</v>
      </c>
      <c r="M360" s="375" t="str">
        <f t="shared" si="57"/>
        <v xml:space="preserve"> </v>
      </c>
      <c r="N360" s="264">
        <f t="shared" si="58"/>
        <v>0</v>
      </c>
      <c r="O360" s="105">
        <f t="shared" si="53"/>
        <v>0</v>
      </c>
      <c r="P360" s="105">
        <f t="shared" si="59"/>
        <v>0</v>
      </c>
      <c r="Q360" s="407">
        <f t="shared" si="54"/>
        <v>0</v>
      </c>
      <c r="R360" s="9"/>
      <c r="V360" s="40">
        <f t="shared" si="60"/>
        <v>0</v>
      </c>
    </row>
    <row r="361" spans="1:22" x14ac:dyDescent="0.25">
      <c r="A361" s="80">
        <f t="shared" si="61"/>
        <v>348</v>
      </c>
      <c r="B361" s="342">
        <f t="shared" si="52"/>
        <v>0</v>
      </c>
      <c r="C361" s="343"/>
      <c r="D361" s="116"/>
      <c r="E361" s="116"/>
      <c r="F361" s="4"/>
      <c r="G361" s="50"/>
      <c r="H361" s="70"/>
      <c r="I361" s="9"/>
      <c r="J361" s="270"/>
      <c r="K361" s="40">
        <f t="shared" si="55"/>
        <v>0</v>
      </c>
      <c r="L361" s="40">
        <f t="shared" si="56"/>
        <v>0</v>
      </c>
      <c r="M361" s="375" t="str">
        <f t="shared" si="57"/>
        <v xml:space="preserve"> </v>
      </c>
      <c r="N361" s="264">
        <f t="shared" si="58"/>
        <v>0</v>
      </c>
      <c r="O361" s="105">
        <f t="shared" si="53"/>
        <v>0</v>
      </c>
      <c r="P361" s="105">
        <f t="shared" si="59"/>
        <v>0</v>
      </c>
      <c r="Q361" s="407">
        <f t="shared" si="54"/>
        <v>0</v>
      </c>
      <c r="R361" s="9"/>
      <c r="V361" s="40">
        <f t="shared" si="60"/>
        <v>0</v>
      </c>
    </row>
    <row r="362" spans="1:22" x14ac:dyDescent="0.25">
      <c r="A362" s="80">
        <f t="shared" si="61"/>
        <v>349</v>
      </c>
      <c r="B362" s="342">
        <f t="shared" si="52"/>
        <v>0</v>
      </c>
      <c r="C362" s="343"/>
      <c r="D362" s="116"/>
      <c r="E362" s="116"/>
      <c r="F362" s="4"/>
      <c r="G362" s="50"/>
      <c r="H362" s="70"/>
      <c r="I362" s="9"/>
      <c r="J362" s="270"/>
      <c r="K362" s="40">
        <f t="shared" si="55"/>
        <v>0</v>
      </c>
      <c r="L362" s="40">
        <f t="shared" si="56"/>
        <v>0</v>
      </c>
      <c r="M362" s="375" t="str">
        <f t="shared" si="57"/>
        <v xml:space="preserve"> </v>
      </c>
      <c r="N362" s="264">
        <f t="shared" si="58"/>
        <v>0</v>
      </c>
      <c r="O362" s="105">
        <f t="shared" si="53"/>
        <v>0</v>
      </c>
      <c r="P362" s="105">
        <f t="shared" si="59"/>
        <v>0</v>
      </c>
      <c r="Q362" s="407">
        <f t="shared" si="54"/>
        <v>0</v>
      </c>
      <c r="R362" s="9"/>
      <c r="V362" s="40">
        <f t="shared" si="60"/>
        <v>0</v>
      </c>
    </row>
    <row r="363" spans="1:22" x14ac:dyDescent="0.25">
      <c r="A363" s="80">
        <f t="shared" si="61"/>
        <v>350</v>
      </c>
      <c r="B363" s="342">
        <f t="shared" si="52"/>
        <v>0</v>
      </c>
      <c r="C363" s="343"/>
      <c r="D363" s="116"/>
      <c r="E363" s="116"/>
      <c r="F363" s="4"/>
      <c r="G363" s="50"/>
      <c r="H363" s="70"/>
      <c r="I363" s="9"/>
      <c r="J363" s="270"/>
      <c r="K363" s="40">
        <f t="shared" si="55"/>
        <v>0</v>
      </c>
      <c r="L363" s="40">
        <f t="shared" si="56"/>
        <v>0</v>
      </c>
      <c r="M363" s="375" t="str">
        <f t="shared" si="57"/>
        <v xml:space="preserve"> </v>
      </c>
      <c r="N363" s="264">
        <f t="shared" si="58"/>
        <v>0</v>
      </c>
      <c r="O363" s="105">
        <f t="shared" si="53"/>
        <v>0</v>
      </c>
      <c r="P363" s="105">
        <f t="shared" si="59"/>
        <v>0</v>
      </c>
      <c r="Q363" s="407">
        <f t="shared" si="54"/>
        <v>0</v>
      </c>
      <c r="R363" s="9"/>
      <c r="V363" s="40">
        <f t="shared" si="60"/>
        <v>0</v>
      </c>
    </row>
    <row r="364" spans="1:22" x14ac:dyDescent="0.25">
      <c r="A364" s="80">
        <f t="shared" si="61"/>
        <v>351</v>
      </c>
      <c r="B364" s="342">
        <f t="shared" si="52"/>
        <v>0</v>
      </c>
      <c r="C364" s="343"/>
      <c r="D364" s="116"/>
      <c r="E364" s="116"/>
      <c r="F364" s="4"/>
      <c r="G364" s="50"/>
      <c r="H364" s="70"/>
      <c r="I364" s="9"/>
      <c r="J364" s="270"/>
      <c r="K364" s="40">
        <f t="shared" si="55"/>
        <v>0</v>
      </c>
      <c r="L364" s="40">
        <f t="shared" si="56"/>
        <v>0</v>
      </c>
      <c r="M364" s="375" t="str">
        <f t="shared" si="57"/>
        <v xml:space="preserve"> </v>
      </c>
      <c r="N364" s="264">
        <f t="shared" si="58"/>
        <v>0</v>
      </c>
      <c r="O364" s="105">
        <f t="shared" si="53"/>
        <v>0</v>
      </c>
      <c r="P364" s="105">
        <f t="shared" si="59"/>
        <v>0</v>
      </c>
      <c r="Q364" s="407">
        <f t="shared" si="54"/>
        <v>0</v>
      </c>
      <c r="R364" s="9"/>
      <c r="V364" s="40">
        <f t="shared" si="60"/>
        <v>0</v>
      </c>
    </row>
    <row r="365" spans="1:22" x14ac:dyDescent="0.25">
      <c r="A365" s="80">
        <f t="shared" si="61"/>
        <v>352</v>
      </c>
      <c r="B365" s="342">
        <f t="shared" si="52"/>
        <v>0</v>
      </c>
      <c r="C365" s="343"/>
      <c r="D365" s="116"/>
      <c r="E365" s="116"/>
      <c r="F365" s="4"/>
      <c r="G365" s="50"/>
      <c r="H365" s="70"/>
      <c r="I365" s="9"/>
      <c r="J365" s="270"/>
      <c r="K365" s="40">
        <f t="shared" si="55"/>
        <v>0</v>
      </c>
      <c r="L365" s="40">
        <f t="shared" si="56"/>
        <v>0</v>
      </c>
      <c r="M365" s="375" t="str">
        <f t="shared" si="57"/>
        <v xml:space="preserve"> </v>
      </c>
      <c r="N365" s="264">
        <f t="shared" si="58"/>
        <v>0</v>
      </c>
      <c r="O365" s="105">
        <f t="shared" si="53"/>
        <v>0</v>
      </c>
      <c r="P365" s="105">
        <f t="shared" si="59"/>
        <v>0</v>
      </c>
      <c r="Q365" s="407">
        <f t="shared" si="54"/>
        <v>0</v>
      </c>
      <c r="R365" s="9"/>
      <c r="V365" s="40">
        <f t="shared" si="60"/>
        <v>0</v>
      </c>
    </row>
    <row r="366" spans="1:22" x14ac:dyDescent="0.25">
      <c r="A366" s="80">
        <f t="shared" si="61"/>
        <v>353</v>
      </c>
      <c r="B366" s="342">
        <f t="shared" si="52"/>
        <v>0</v>
      </c>
      <c r="C366" s="343"/>
      <c r="D366" s="116"/>
      <c r="E366" s="116"/>
      <c r="F366" s="4"/>
      <c r="G366" s="50"/>
      <c r="H366" s="70"/>
      <c r="I366" s="9"/>
      <c r="J366" s="270"/>
      <c r="K366" s="40">
        <f t="shared" si="55"/>
        <v>0</v>
      </c>
      <c r="L366" s="40">
        <f t="shared" si="56"/>
        <v>0</v>
      </c>
      <c r="M366" s="375" t="str">
        <f t="shared" si="57"/>
        <v xml:space="preserve"> </v>
      </c>
      <c r="N366" s="264">
        <f t="shared" si="58"/>
        <v>0</v>
      </c>
      <c r="O366" s="105">
        <f t="shared" si="53"/>
        <v>0</v>
      </c>
      <c r="P366" s="105">
        <f t="shared" si="59"/>
        <v>0</v>
      </c>
      <c r="Q366" s="407">
        <f t="shared" si="54"/>
        <v>0</v>
      </c>
      <c r="R366" s="9"/>
      <c r="V366" s="40">
        <f t="shared" si="60"/>
        <v>0</v>
      </c>
    </row>
    <row r="367" spans="1:22" x14ac:dyDescent="0.25">
      <c r="A367" s="80">
        <f t="shared" si="61"/>
        <v>354</v>
      </c>
      <c r="B367" s="342">
        <f t="shared" si="52"/>
        <v>0</v>
      </c>
      <c r="C367" s="343"/>
      <c r="D367" s="116"/>
      <c r="E367" s="116"/>
      <c r="F367" s="4"/>
      <c r="G367" s="50"/>
      <c r="H367" s="70"/>
      <c r="I367" s="9"/>
      <c r="J367" s="270"/>
      <c r="K367" s="40">
        <f t="shared" si="55"/>
        <v>0</v>
      </c>
      <c r="L367" s="40">
        <f t="shared" si="56"/>
        <v>0</v>
      </c>
      <c r="M367" s="375" t="str">
        <f t="shared" si="57"/>
        <v xml:space="preserve"> </v>
      </c>
      <c r="N367" s="264">
        <f t="shared" si="58"/>
        <v>0</v>
      </c>
      <c r="O367" s="105">
        <f t="shared" si="53"/>
        <v>0</v>
      </c>
      <c r="P367" s="105">
        <f t="shared" si="59"/>
        <v>0</v>
      </c>
      <c r="Q367" s="407">
        <f t="shared" si="54"/>
        <v>0</v>
      </c>
      <c r="R367" s="9"/>
      <c r="V367" s="40">
        <f t="shared" si="60"/>
        <v>0</v>
      </c>
    </row>
    <row r="368" spans="1:22" x14ac:dyDescent="0.25">
      <c r="A368" s="80">
        <f t="shared" si="61"/>
        <v>355</v>
      </c>
      <c r="B368" s="342">
        <f t="shared" si="52"/>
        <v>0</v>
      </c>
      <c r="C368" s="343"/>
      <c r="D368" s="116"/>
      <c r="E368" s="116"/>
      <c r="F368" s="4"/>
      <c r="G368" s="50"/>
      <c r="H368" s="70"/>
      <c r="I368" s="9"/>
      <c r="J368" s="270"/>
      <c r="K368" s="40">
        <f t="shared" si="55"/>
        <v>0</v>
      </c>
      <c r="L368" s="40">
        <f t="shared" si="56"/>
        <v>0</v>
      </c>
      <c r="M368" s="375" t="str">
        <f t="shared" si="57"/>
        <v xml:space="preserve"> </v>
      </c>
      <c r="N368" s="264">
        <f t="shared" si="58"/>
        <v>0</v>
      </c>
      <c r="O368" s="105">
        <f t="shared" si="53"/>
        <v>0</v>
      </c>
      <c r="P368" s="105">
        <f t="shared" si="59"/>
        <v>0</v>
      </c>
      <c r="Q368" s="407">
        <f t="shared" si="54"/>
        <v>0</v>
      </c>
      <c r="R368" s="9"/>
      <c r="V368" s="40">
        <f t="shared" si="60"/>
        <v>0</v>
      </c>
    </row>
    <row r="369" spans="1:22" x14ac:dyDescent="0.25">
      <c r="A369" s="80">
        <f t="shared" si="61"/>
        <v>356</v>
      </c>
      <c r="B369" s="342">
        <f t="shared" si="52"/>
        <v>0</v>
      </c>
      <c r="C369" s="343"/>
      <c r="D369" s="116"/>
      <c r="E369" s="116"/>
      <c r="F369" s="4"/>
      <c r="G369" s="50"/>
      <c r="H369" s="70"/>
      <c r="I369" s="9"/>
      <c r="J369" s="270"/>
      <c r="K369" s="40">
        <f t="shared" si="55"/>
        <v>0</v>
      </c>
      <c r="L369" s="40">
        <f t="shared" si="56"/>
        <v>0</v>
      </c>
      <c r="M369" s="375" t="str">
        <f t="shared" si="57"/>
        <v xml:space="preserve"> </v>
      </c>
      <c r="N369" s="264">
        <f t="shared" si="58"/>
        <v>0</v>
      </c>
      <c r="O369" s="105">
        <f t="shared" si="53"/>
        <v>0</v>
      </c>
      <c r="P369" s="105">
        <f t="shared" si="59"/>
        <v>0</v>
      </c>
      <c r="Q369" s="407">
        <f t="shared" si="54"/>
        <v>0</v>
      </c>
      <c r="R369" s="9"/>
      <c r="V369" s="40">
        <f t="shared" si="60"/>
        <v>0</v>
      </c>
    </row>
    <row r="370" spans="1:22" x14ac:dyDescent="0.25">
      <c r="A370" s="80">
        <f t="shared" si="61"/>
        <v>357</v>
      </c>
      <c r="B370" s="342">
        <f t="shared" si="52"/>
        <v>0</v>
      </c>
      <c r="C370" s="343"/>
      <c r="D370" s="116"/>
      <c r="E370" s="116"/>
      <c r="F370" s="4"/>
      <c r="G370" s="50"/>
      <c r="H370" s="70"/>
      <c r="I370" s="9"/>
      <c r="J370" s="270"/>
      <c r="K370" s="40">
        <f t="shared" si="55"/>
        <v>0</v>
      </c>
      <c r="L370" s="40">
        <f t="shared" si="56"/>
        <v>0</v>
      </c>
      <c r="M370" s="375" t="str">
        <f t="shared" si="57"/>
        <v xml:space="preserve"> </v>
      </c>
      <c r="N370" s="264">
        <f t="shared" si="58"/>
        <v>0</v>
      </c>
      <c r="O370" s="105">
        <f t="shared" si="53"/>
        <v>0</v>
      </c>
      <c r="P370" s="105">
        <f t="shared" si="59"/>
        <v>0</v>
      </c>
      <c r="Q370" s="407">
        <f t="shared" si="54"/>
        <v>0</v>
      </c>
      <c r="R370" s="9"/>
      <c r="V370" s="40">
        <f t="shared" si="60"/>
        <v>0</v>
      </c>
    </row>
    <row r="371" spans="1:22" x14ac:dyDescent="0.25">
      <c r="A371" s="80">
        <f t="shared" si="61"/>
        <v>358</v>
      </c>
      <c r="B371" s="342">
        <f t="shared" si="52"/>
        <v>0</v>
      </c>
      <c r="C371" s="343"/>
      <c r="D371" s="116"/>
      <c r="E371" s="116"/>
      <c r="F371" s="4"/>
      <c r="G371" s="50"/>
      <c r="H371" s="70"/>
      <c r="I371" s="9"/>
      <c r="J371" s="270"/>
      <c r="K371" s="40">
        <f t="shared" si="55"/>
        <v>0</v>
      </c>
      <c r="L371" s="40">
        <f t="shared" si="56"/>
        <v>0</v>
      </c>
      <c r="M371" s="375" t="str">
        <f t="shared" si="57"/>
        <v xml:space="preserve"> </v>
      </c>
      <c r="N371" s="264">
        <f t="shared" si="58"/>
        <v>0</v>
      </c>
      <c r="O371" s="105">
        <f t="shared" si="53"/>
        <v>0</v>
      </c>
      <c r="P371" s="105">
        <f t="shared" si="59"/>
        <v>0</v>
      </c>
      <c r="Q371" s="407">
        <f t="shared" si="54"/>
        <v>0</v>
      </c>
      <c r="R371" s="9"/>
      <c r="V371" s="40">
        <f t="shared" si="60"/>
        <v>0</v>
      </c>
    </row>
    <row r="372" spans="1:22" x14ac:dyDescent="0.25">
      <c r="A372" s="80">
        <f t="shared" si="61"/>
        <v>359</v>
      </c>
      <c r="B372" s="342">
        <f t="shared" si="52"/>
        <v>0</v>
      </c>
      <c r="C372" s="343"/>
      <c r="D372" s="116"/>
      <c r="E372" s="116"/>
      <c r="F372" s="4"/>
      <c r="G372" s="50"/>
      <c r="H372" s="70"/>
      <c r="I372" s="9"/>
      <c r="J372" s="270"/>
      <c r="K372" s="40">
        <f t="shared" si="55"/>
        <v>0</v>
      </c>
      <c r="L372" s="40">
        <f t="shared" si="56"/>
        <v>0</v>
      </c>
      <c r="M372" s="375" t="str">
        <f t="shared" si="57"/>
        <v xml:space="preserve"> </v>
      </c>
      <c r="N372" s="264">
        <f t="shared" si="58"/>
        <v>0</v>
      </c>
      <c r="O372" s="105">
        <f t="shared" si="53"/>
        <v>0</v>
      </c>
      <c r="P372" s="105">
        <f t="shared" si="59"/>
        <v>0</v>
      </c>
      <c r="Q372" s="407">
        <f t="shared" si="54"/>
        <v>0</v>
      </c>
      <c r="R372" s="9"/>
      <c r="V372" s="40">
        <f t="shared" si="60"/>
        <v>0</v>
      </c>
    </row>
    <row r="373" spans="1:22" x14ac:dyDescent="0.25">
      <c r="A373" s="80">
        <f t="shared" si="61"/>
        <v>360</v>
      </c>
      <c r="B373" s="342">
        <f t="shared" si="52"/>
        <v>0</v>
      </c>
      <c r="C373" s="343"/>
      <c r="D373" s="116"/>
      <c r="E373" s="116"/>
      <c r="F373" s="4"/>
      <c r="G373" s="50"/>
      <c r="H373" s="70"/>
      <c r="I373" s="9"/>
      <c r="J373" s="270"/>
      <c r="K373" s="40">
        <f t="shared" si="55"/>
        <v>0</v>
      </c>
      <c r="L373" s="40">
        <f t="shared" si="56"/>
        <v>0</v>
      </c>
      <c r="M373" s="375" t="str">
        <f t="shared" si="57"/>
        <v xml:space="preserve"> </v>
      </c>
      <c r="N373" s="264">
        <f t="shared" si="58"/>
        <v>0</v>
      </c>
      <c r="O373" s="105">
        <f t="shared" si="53"/>
        <v>0</v>
      </c>
      <c r="P373" s="105">
        <f t="shared" si="59"/>
        <v>0</v>
      </c>
      <c r="Q373" s="407">
        <f t="shared" si="54"/>
        <v>0</v>
      </c>
      <c r="R373" s="9"/>
      <c r="V373" s="40">
        <f t="shared" si="60"/>
        <v>0</v>
      </c>
    </row>
    <row r="374" spans="1:22" x14ac:dyDescent="0.25">
      <c r="A374" s="80">
        <f t="shared" si="61"/>
        <v>361</v>
      </c>
      <c r="B374" s="342">
        <f t="shared" si="52"/>
        <v>0</v>
      </c>
      <c r="C374" s="343"/>
      <c r="D374" s="116"/>
      <c r="E374" s="116"/>
      <c r="F374" s="4"/>
      <c r="G374" s="50"/>
      <c r="H374" s="70"/>
      <c r="I374" s="9"/>
      <c r="J374" s="270"/>
      <c r="K374" s="40">
        <f t="shared" si="55"/>
        <v>0</v>
      </c>
      <c r="L374" s="40">
        <f t="shared" si="56"/>
        <v>0</v>
      </c>
      <c r="M374" s="375" t="str">
        <f t="shared" si="57"/>
        <v xml:space="preserve"> </v>
      </c>
      <c r="N374" s="264">
        <f t="shared" si="58"/>
        <v>0</v>
      </c>
      <c r="O374" s="105">
        <f t="shared" si="53"/>
        <v>0</v>
      </c>
      <c r="P374" s="105">
        <f t="shared" si="59"/>
        <v>0</v>
      </c>
      <c r="Q374" s="407">
        <f t="shared" si="54"/>
        <v>0</v>
      </c>
      <c r="R374" s="9"/>
      <c r="V374" s="40">
        <f t="shared" si="60"/>
        <v>0</v>
      </c>
    </row>
    <row r="375" spans="1:22" x14ac:dyDescent="0.25">
      <c r="A375" s="80">
        <f t="shared" si="61"/>
        <v>362</v>
      </c>
      <c r="B375" s="342">
        <f t="shared" si="52"/>
        <v>0</v>
      </c>
      <c r="C375" s="343"/>
      <c r="D375" s="116"/>
      <c r="E375" s="116"/>
      <c r="F375" s="4"/>
      <c r="G375" s="50"/>
      <c r="H375" s="70"/>
      <c r="I375" s="9"/>
      <c r="J375" s="270"/>
      <c r="K375" s="40">
        <f t="shared" si="55"/>
        <v>0</v>
      </c>
      <c r="L375" s="40">
        <f t="shared" si="56"/>
        <v>0</v>
      </c>
      <c r="M375" s="375" t="str">
        <f t="shared" si="57"/>
        <v xml:space="preserve"> </v>
      </c>
      <c r="N375" s="264">
        <f t="shared" si="58"/>
        <v>0</v>
      </c>
      <c r="O375" s="105">
        <f t="shared" si="53"/>
        <v>0</v>
      </c>
      <c r="P375" s="105">
        <f t="shared" si="59"/>
        <v>0</v>
      </c>
      <c r="Q375" s="407">
        <f t="shared" si="54"/>
        <v>0</v>
      </c>
      <c r="R375" s="9"/>
      <c r="V375" s="40">
        <f t="shared" si="60"/>
        <v>0</v>
      </c>
    </row>
    <row r="376" spans="1:22" x14ac:dyDescent="0.25">
      <c r="A376" s="80">
        <f t="shared" si="61"/>
        <v>363</v>
      </c>
      <c r="B376" s="342">
        <f t="shared" si="52"/>
        <v>0</v>
      </c>
      <c r="C376" s="343"/>
      <c r="D376" s="116"/>
      <c r="E376" s="116"/>
      <c r="F376" s="4"/>
      <c r="G376" s="50"/>
      <c r="H376" s="70"/>
      <c r="I376" s="9"/>
      <c r="J376" s="270"/>
      <c r="K376" s="40">
        <f t="shared" si="55"/>
        <v>0</v>
      </c>
      <c r="L376" s="40">
        <f t="shared" si="56"/>
        <v>0</v>
      </c>
      <c r="M376" s="375" t="str">
        <f t="shared" si="57"/>
        <v xml:space="preserve"> </v>
      </c>
      <c r="N376" s="264">
        <f t="shared" si="58"/>
        <v>0</v>
      </c>
      <c r="O376" s="105">
        <f t="shared" si="53"/>
        <v>0</v>
      </c>
      <c r="P376" s="105">
        <f t="shared" si="59"/>
        <v>0</v>
      </c>
      <c r="Q376" s="407">
        <f t="shared" si="54"/>
        <v>0</v>
      </c>
      <c r="R376" s="9"/>
      <c r="V376" s="40">
        <f t="shared" si="60"/>
        <v>0</v>
      </c>
    </row>
    <row r="377" spans="1:22" x14ac:dyDescent="0.25">
      <c r="A377" s="80">
        <f t="shared" si="61"/>
        <v>364</v>
      </c>
      <c r="B377" s="342">
        <f t="shared" si="52"/>
        <v>0</v>
      </c>
      <c r="C377" s="343"/>
      <c r="D377" s="116"/>
      <c r="E377" s="116"/>
      <c r="F377" s="4"/>
      <c r="G377" s="50"/>
      <c r="H377" s="70"/>
      <c r="I377" s="9"/>
      <c r="J377" s="270"/>
      <c r="K377" s="40">
        <f t="shared" si="55"/>
        <v>0</v>
      </c>
      <c r="L377" s="40">
        <f t="shared" si="56"/>
        <v>0</v>
      </c>
      <c r="M377" s="375" t="str">
        <f t="shared" si="57"/>
        <v xml:space="preserve"> </v>
      </c>
      <c r="N377" s="264">
        <f t="shared" si="58"/>
        <v>0</v>
      </c>
      <c r="O377" s="105">
        <f t="shared" si="53"/>
        <v>0</v>
      </c>
      <c r="P377" s="105">
        <f t="shared" si="59"/>
        <v>0</v>
      </c>
      <c r="Q377" s="407">
        <f t="shared" si="54"/>
        <v>0</v>
      </c>
      <c r="R377" s="9"/>
      <c r="V377" s="40">
        <f t="shared" si="60"/>
        <v>0</v>
      </c>
    </row>
    <row r="378" spans="1:22" x14ac:dyDescent="0.25">
      <c r="A378" s="80">
        <f t="shared" si="61"/>
        <v>365</v>
      </c>
      <c r="B378" s="342">
        <f t="shared" si="52"/>
        <v>0</v>
      </c>
      <c r="C378" s="343"/>
      <c r="D378" s="116"/>
      <c r="E378" s="116"/>
      <c r="F378" s="4"/>
      <c r="G378" s="50"/>
      <c r="H378" s="70"/>
      <c r="I378" s="9"/>
      <c r="J378" s="270"/>
      <c r="K378" s="40">
        <f t="shared" si="55"/>
        <v>0</v>
      </c>
      <c r="L378" s="40">
        <f t="shared" si="56"/>
        <v>0</v>
      </c>
      <c r="M378" s="375" t="str">
        <f t="shared" si="57"/>
        <v xml:space="preserve"> </v>
      </c>
      <c r="N378" s="264">
        <f t="shared" si="58"/>
        <v>0</v>
      </c>
      <c r="O378" s="105">
        <f t="shared" si="53"/>
        <v>0</v>
      </c>
      <c r="P378" s="105">
        <f t="shared" si="59"/>
        <v>0</v>
      </c>
      <c r="Q378" s="407">
        <f t="shared" si="54"/>
        <v>0</v>
      </c>
      <c r="R378" s="9"/>
      <c r="V378" s="40">
        <f t="shared" si="60"/>
        <v>0</v>
      </c>
    </row>
    <row r="379" spans="1:22" x14ac:dyDescent="0.25">
      <c r="A379" s="80">
        <f t="shared" si="61"/>
        <v>366</v>
      </c>
      <c r="B379" s="342">
        <f t="shared" si="52"/>
        <v>0</v>
      </c>
      <c r="C379" s="343"/>
      <c r="D379" s="116"/>
      <c r="E379" s="116"/>
      <c r="F379" s="4"/>
      <c r="G379" s="50"/>
      <c r="H379" s="70"/>
      <c r="I379" s="9"/>
      <c r="J379" s="270"/>
      <c r="K379" s="40">
        <f t="shared" si="55"/>
        <v>0</v>
      </c>
      <c r="L379" s="40">
        <f t="shared" si="56"/>
        <v>0</v>
      </c>
      <c r="M379" s="375" t="str">
        <f t="shared" si="57"/>
        <v xml:space="preserve"> </v>
      </c>
      <c r="N379" s="264">
        <f t="shared" si="58"/>
        <v>0</v>
      </c>
      <c r="O379" s="105">
        <f t="shared" si="53"/>
        <v>0</v>
      </c>
      <c r="P379" s="105">
        <f t="shared" si="59"/>
        <v>0</v>
      </c>
      <c r="Q379" s="407">
        <f t="shared" si="54"/>
        <v>0</v>
      </c>
      <c r="R379" s="9"/>
      <c r="V379" s="40">
        <f t="shared" si="60"/>
        <v>0</v>
      </c>
    </row>
    <row r="380" spans="1:22" x14ac:dyDescent="0.25">
      <c r="A380" s="80">
        <f t="shared" si="61"/>
        <v>367</v>
      </c>
      <c r="B380" s="342">
        <f t="shared" si="52"/>
        <v>0</v>
      </c>
      <c r="C380" s="343"/>
      <c r="D380" s="116"/>
      <c r="E380" s="116"/>
      <c r="F380" s="4"/>
      <c r="G380" s="50"/>
      <c r="H380" s="70"/>
      <c r="I380" s="9"/>
      <c r="J380" s="270"/>
      <c r="K380" s="40">
        <f t="shared" si="55"/>
        <v>0</v>
      </c>
      <c r="L380" s="40">
        <f t="shared" si="56"/>
        <v>0</v>
      </c>
      <c r="M380" s="375" t="str">
        <f t="shared" si="57"/>
        <v xml:space="preserve"> </v>
      </c>
      <c r="N380" s="264">
        <f t="shared" si="58"/>
        <v>0</v>
      </c>
      <c r="O380" s="105">
        <f t="shared" si="53"/>
        <v>0</v>
      </c>
      <c r="P380" s="105">
        <f t="shared" si="59"/>
        <v>0</v>
      </c>
      <c r="Q380" s="407">
        <f t="shared" si="54"/>
        <v>0</v>
      </c>
      <c r="R380" s="9"/>
      <c r="V380" s="40">
        <f t="shared" si="60"/>
        <v>0</v>
      </c>
    </row>
    <row r="381" spans="1:22" x14ac:dyDescent="0.25">
      <c r="A381" s="80">
        <f t="shared" si="61"/>
        <v>368</v>
      </c>
      <c r="B381" s="342">
        <f t="shared" si="52"/>
        <v>0</v>
      </c>
      <c r="C381" s="343"/>
      <c r="D381" s="116"/>
      <c r="E381" s="116"/>
      <c r="F381" s="4"/>
      <c r="G381" s="50"/>
      <c r="H381" s="70"/>
      <c r="I381" s="9"/>
      <c r="J381" s="270"/>
      <c r="K381" s="40">
        <f t="shared" si="55"/>
        <v>0</v>
      </c>
      <c r="L381" s="40">
        <f t="shared" si="56"/>
        <v>0</v>
      </c>
      <c r="M381" s="375" t="str">
        <f t="shared" si="57"/>
        <v xml:space="preserve"> </v>
      </c>
      <c r="N381" s="264">
        <f t="shared" si="58"/>
        <v>0</v>
      </c>
      <c r="O381" s="105">
        <f t="shared" si="53"/>
        <v>0</v>
      </c>
      <c r="P381" s="105">
        <f t="shared" si="59"/>
        <v>0</v>
      </c>
      <c r="Q381" s="407">
        <f t="shared" si="54"/>
        <v>0</v>
      </c>
      <c r="R381" s="9"/>
      <c r="V381" s="40">
        <f t="shared" si="60"/>
        <v>0</v>
      </c>
    </row>
    <row r="382" spans="1:22" x14ac:dyDescent="0.25">
      <c r="A382" s="80">
        <f t="shared" si="61"/>
        <v>369</v>
      </c>
      <c r="B382" s="342">
        <f t="shared" si="52"/>
        <v>0</v>
      </c>
      <c r="C382" s="343"/>
      <c r="D382" s="116"/>
      <c r="E382" s="116"/>
      <c r="F382" s="4"/>
      <c r="G382" s="50"/>
      <c r="H382" s="70"/>
      <c r="I382" s="9"/>
      <c r="J382" s="270"/>
      <c r="K382" s="40">
        <f t="shared" si="55"/>
        <v>0</v>
      </c>
      <c r="L382" s="40">
        <f t="shared" si="56"/>
        <v>0</v>
      </c>
      <c r="M382" s="375" t="str">
        <f t="shared" si="57"/>
        <v xml:space="preserve"> </v>
      </c>
      <c r="N382" s="264">
        <f t="shared" si="58"/>
        <v>0</v>
      </c>
      <c r="O382" s="105">
        <f t="shared" si="53"/>
        <v>0</v>
      </c>
      <c r="P382" s="105">
        <f t="shared" si="59"/>
        <v>0</v>
      </c>
      <c r="Q382" s="407">
        <f t="shared" si="54"/>
        <v>0</v>
      </c>
      <c r="R382" s="9"/>
      <c r="V382" s="40">
        <f t="shared" si="60"/>
        <v>0</v>
      </c>
    </row>
    <row r="383" spans="1:22" x14ac:dyDescent="0.25">
      <c r="A383" s="80">
        <f t="shared" si="61"/>
        <v>370</v>
      </c>
      <c r="B383" s="342">
        <f t="shared" si="52"/>
        <v>0</v>
      </c>
      <c r="C383" s="343"/>
      <c r="D383" s="116"/>
      <c r="E383" s="116"/>
      <c r="F383" s="4"/>
      <c r="G383" s="50"/>
      <c r="H383" s="70"/>
      <c r="I383" s="9"/>
      <c r="J383" s="270"/>
      <c r="K383" s="40">
        <f t="shared" si="55"/>
        <v>0</v>
      </c>
      <c r="L383" s="40">
        <f t="shared" si="56"/>
        <v>0</v>
      </c>
      <c r="M383" s="375" t="str">
        <f t="shared" si="57"/>
        <v xml:space="preserve"> </v>
      </c>
      <c r="N383" s="264">
        <f t="shared" si="58"/>
        <v>0</v>
      </c>
      <c r="O383" s="105">
        <f t="shared" si="53"/>
        <v>0</v>
      </c>
      <c r="P383" s="105">
        <f t="shared" si="59"/>
        <v>0</v>
      </c>
      <c r="Q383" s="407">
        <f t="shared" si="54"/>
        <v>0</v>
      </c>
      <c r="R383" s="9"/>
      <c r="V383" s="40">
        <f t="shared" si="60"/>
        <v>0</v>
      </c>
    </row>
    <row r="384" spans="1:22" x14ac:dyDescent="0.25">
      <c r="A384" s="80">
        <f t="shared" si="61"/>
        <v>371</v>
      </c>
      <c r="B384" s="342">
        <f t="shared" si="52"/>
        <v>0</v>
      </c>
      <c r="C384" s="343"/>
      <c r="D384" s="116"/>
      <c r="E384" s="116"/>
      <c r="F384" s="4"/>
      <c r="G384" s="50"/>
      <c r="H384" s="70"/>
      <c r="I384" s="9"/>
      <c r="J384" s="270"/>
      <c r="K384" s="40">
        <f t="shared" si="55"/>
        <v>0</v>
      </c>
      <c r="L384" s="40">
        <f t="shared" si="56"/>
        <v>0</v>
      </c>
      <c r="M384" s="375" t="str">
        <f t="shared" si="57"/>
        <v xml:space="preserve"> </v>
      </c>
      <c r="N384" s="264">
        <f t="shared" si="58"/>
        <v>0</v>
      </c>
      <c r="O384" s="105">
        <f t="shared" si="53"/>
        <v>0</v>
      </c>
      <c r="P384" s="105">
        <f t="shared" si="59"/>
        <v>0</v>
      </c>
      <c r="Q384" s="407">
        <f t="shared" si="54"/>
        <v>0</v>
      </c>
      <c r="R384" s="9"/>
      <c r="V384" s="40">
        <f t="shared" si="60"/>
        <v>0</v>
      </c>
    </row>
    <row r="385" spans="1:22" x14ac:dyDescent="0.25">
      <c r="A385" s="80">
        <f t="shared" si="61"/>
        <v>372</v>
      </c>
      <c r="B385" s="342">
        <f t="shared" si="52"/>
        <v>0</v>
      </c>
      <c r="C385" s="343"/>
      <c r="D385" s="116"/>
      <c r="E385" s="116"/>
      <c r="F385" s="4"/>
      <c r="G385" s="50"/>
      <c r="H385" s="70"/>
      <c r="I385" s="9"/>
      <c r="J385" s="270"/>
      <c r="K385" s="40">
        <f t="shared" si="55"/>
        <v>0</v>
      </c>
      <c r="L385" s="40">
        <f t="shared" si="56"/>
        <v>0</v>
      </c>
      <c r="M385" s="375" t="str">
        <f t="shared" si="57"/>
        <v xml:space="preserve"> </v>
      </c>
      <c r="N385" s="264">
        <f t="shared" si="58"/>
        <v>0</v>
      </c>
      <c r="O385" s="105">
        <f t="shared" si="53"/>
        <v>0</v>
      </c>
      <c r="P385" s="105">
        <f t="shared" si="59"/>
        <v>0</v>
      </c>
      <c r="Q385" s="407">
        <f t="shared" si="54"/>
        <v>0</v>
      </c>
      <c r="R385" s="9"/>
      <c r="V385" s="40">
        <f t="shared" si="60"/>
        <v>0</v>
      </c>
    </row>
    <row r="386" spans="1:22" x14ac:dyDescent="0.25">
      <c r="A386" s="80">
        <f t="shared" si="61"/>
        <v>373</v>
      </c>
      <c r="B386" s="342">
        <f t="shared" si="52"/>
        <v>0</v>
      </c>
      <c r="C386" s="343"/>
      <c r="D386" s="116"/>
      <c r="E386" s="116"/>
      <c r="F386" s="4"/>
      <c r="G386" s="50"/>
      <c r="H386" s="70"/>
      <c r="I386" s="9"/>
      <c r="J386" s="270"/>
      <c r="K386" s="40">
        <f t="shared" si="55"/>
        <v>0</v>
      </c>
      <c r="L386" s="40">
        <f t="shared" si="56"/>
        <v>0</v>
      </c>
      <c r="M386" s="375" t="str">
        <f t="shared" si="57"/>
        <v xml:space="preserve"> </v>
      </c>
      <c r="N386" s="264">
        <f t="shared" si="58"/>
        <v>0</v>
      </c>
      <c r="O386" s="105">
        <f t="shared" si="53"/>
        <v>0</v>
      </c>
      <c r="P386" s="105">
        <f t="shared" si="59"/>
        <v>0</v>
      </c>
      <c r="Q386" s="407">
        <f t="shared" si="54"/>
        <v>0</v>
      </c>
      <c r="R386" s="9"/>
      <c r="V386" s="40">
        <f t="shared" si="60"/>
        <v>0</v>
      </c>
    </row>
    <row r="387" spans="1:22" x14ac:dyDescent="0.25">
      <c r="A387" s="80">
        <f t="shared" si="61"/>
        <v>374</v>
      </c>
      <c r="B387" s="342">
        <f t="shared" si="52"/>
        <v>0</v>
      </c>
      <c r="C387" s="343"/>
      <c r="D387" s="116"/>
      <c r="E387" s="116"/>
      <c r="F387" s="4"/>
      <c r="G387" s="50"/>
      <c r="H387" s="70"/>
      <c r="I387" s="9"/>
      <c r="J387" s="270"/>
      <c r="K387" s="40">
        <f t="shared" si="55"/>
        <v>0</v>
      </c>
      <c r="L387" s="40">
        <f t="shared" si="56"/>
        <v>0</v>
      </c>
      <c r="M387" s="375" t="str">
        <f t="shared" si="57"/>
        <v xml:space="preserve"> </v>
      </c>
      <c r="N387" s="264">
        <f t="shared" si="58"/>
        <v>0</v>
      </c>
      <c r="O387" s="105">
        <f t="shared" si="53"/>
        <v>0</v>
      </c>
      <c r="P387" s="105">
        <f t="shared" si="59"/>
        <v>0</v>
      </c>
      <c r="Q387" s="407">
        <f t="shared" si="54"/>
        <v>0</v>
      </c>
      <c r="R387" s="9"/>
      <c r="V387" s="40">
        <f t="shared" si="60"/>
        <v>0</v>
      </c>
    </row>
    <row r="388" spans="1:22" x14ac:dyDescent="0.25">
      <c r="A388" s="80">
        <f t="shared" si="61"/>
        <v>375</v>
      </c>
      <c r="B388" s="342">
        <f t="shared" si="52"/>
        <v>0</v>
      </c>
      <c r="C388" s="343"/>
      <c r="D388" s="116"/>
      <c r="E388" s="116"/>
      <c r="F388" s="4"/>
      <c r="G388" s="50"/>
      <c r="H388" s="70"/>
      <c r="I388" s="9"/>
      <c r="J388" s="270"/>
      <c r="K388" s="40">
        <f t="shared" si="55"/>
        <v>0</v>
      </c>
      <c r="L388" s="40">
        <f t="shared" si="56"/>
        <v>0</v>
      </c>
      <c r="M388" s="375" t="str">
        <f t="shared" si="57"/>
        <v xml:space="preserve"> </v>
      </c>
      <c r="N388" s="264">
        <f t="shared" si="58"/>
        <v>0</v>
      </c>
      <c r="O388" s="105">
        <f t="shared" si="53"/>
        <v>0</v>
      </c>
      <c r="P388" s="105">
        <f t="shared" si="59"/>
        <v>0</v>
      </c>
      <c r="Q388" s="407">
        <f t="shared" si="54"/>
        <v>0</v>
      </c>
      <c r="R388" s="9"/>
      <c r="V388" s="40">
        <f t="shared" si="60"/>
        <v>0</v>
      </c>
    </row>
    <row r="389" spans="1:22" x14ac:dyDescent="0.25">
      <c r="A389" s="80">
        <f t="shared" si="61"/>
        <v>376</v>
      </c>
      <c r="B389" s="342">
        <f t="shared" si="52"/>
        <v>0</v>
      </c>
      <c r="C389" s="343"/>
      <c r="D389" s="116"/>
      <c r="E389" s="116"/>
      <c r="F389" s="4"/>
      <c r="G389" s="50"/>
      <c r="H389" s="70"/>
      <c r="I389" s="9"/>
      <c r="J389" s="270"/>
      <c r="K389" s="40">
        <f t="shared" si="55"/>
        <v>0</v>
      </c>
      <c r="L389" s="40">
        <f t="shared" si="56"/>
        <v>0</v>
      </c>
      <c r="M389" s="375" t="str">
        <f t="shared" si="57"/>
        <v xml:space="preserve"> </v>
      </c>
      <c r="N389" s="264">
        <f t="shared" si="58"/>
        <v>0</v>
      </c>
      <c r="O389" s="105">
        <f t="shared" si="53"/>
        <v>0</v>
      </c>
      <c r="P389" s="105">
        <f t="shared" si="59"/>
        <v>0</v>
      </c>
      <c r="Q389" s="407">
        <f t="shared" si="54"/>
        <v>0</v>
      </c>
      <c r="R389" s="9"/>
      <c r="V389" s="40">
        <f t="shared" si="60"/>
        <v>0</v>
      </c>
    </row>
    <row r="390" spans="1:22" x14ac:dyDescent="0.25">
      <c r="A390" s="80">
        <f t="shared" si="61"/>
        <v>377</v>
      </c>
      <c r="B390" s="342">
        <f t="shared" si="52"/>
        <v>0</v>
      </c>
      <c r="C390" s="343"/>
      <c r="D390" s="116"/>
      <c r="E390" s="116"/>
      <c r="F390" s="4"/>
      <c r="G390" s="50"/>
      <c r="H390" s="70"/>
      <c r="I390" s="9"/>
      <c r="J390" s="270"/>
      <c r="K390" s="40">
        <f t="shared" si="55"/>
        <v>0</v>
      </c>
      <c r="L390" s="40">
        <f t="shared" si="56"/>
        <v>0</v>
      </c>
      <c r="M390" s="375" t="str">
        <f t="shared" si="57"/>
        <v xml:space="preserve"> </v>
      </c>
      <c r="N390" s="264">
        <f t="shared" si="58"/>
        <v>0</v>
      </c>
      <c r="O390" s="105">
        <f t="shared" si="53"/>
        <v>0</v>
      </c>
      <c r="P390" s="105">
        <f t="shared" si="59"/>
        <v>0</v>
      </c>
      <c r="Q390" s="407">
        <f t="shared" si="54"/>
        <v>0</v>
      </c>
      <c r="R390" s="9"/>
      <c r="V390" s="40">
        <f t="shared" si="60"/>
        <v>0</v>
      </c>
    </row>
    <row r="391" spans="1:22" x14ac:dyDescent="0.25">
      <c r="A391" s="80">
        <f t="shared" si="61"/>
        <v>378</v>
      </c>
      <c r="B391" s="342">
        <f t="shared" si="52"/>
        <v>0</v>
      </c>
      <c r="C391" s="343"/>
      <c r="D391" s="116"/>
      <c r="E391" s="116"/>
      <c r="F391" s="4"/>
      <c r="G391" s="50"/>
      <c r="H391" s="70"/>
      <c r="I391" s="9"/>
      <c r="J391" s="270"/>
      <c r="K391" s="40">
        <f t="shared" si="55"/>
        <v>0</v>
      </c>
      <c r="L391" s="40">
        <f t="shared" si="56"/>
        <v>0</v>
      </c>
      <c r="M391" s="375" t="str">
        <f t="shared" si="57"/>
        <v xml:space="preserve"> </v>
      </c>
      <c r="N391" s="264">
        <f t="shared" si="58"/>
        <v>0</v>
      </c>
      <c r="O391" s="105">
        <f t="shared" si="53"/>
        <v>0</v>
      </c>
      <c r="P391" s="105">
        <f t="shared" si="59"/>
        <v>0</v>
      </c>
      <c r="Q391" s="407">
        <f t="shared" si="54"/>
        <v>0</v>
      </c>
      <c r="R391" s="9"/>
      <c r="V391" s="40">
        <f t="shared" si="60"/>
        <v>0</v>
      </c>
    </row>
    <row r="392" spans="1:22" x14ac:dyDescent="0.25">
      <c r="A392" s="80">
        <f t="shared" si="61"/>
        <v>379</v>
      </c>
      <c r="B392" s="342">
        <f t="shared" si="52"/>
        <v>0</v>
      </c>
      <c r="C392" s="343"/>
      <c r="D392" s="116"/>
      <c r="E392" s="116"/>
      <c r="F392" s="4"/>
      <c r="G392" s="50"/>
      <c r="H392" s="70"/>
      <c r="I392" s="9"/>
      <c r="J392" s="270"/>
      <c r="K392" s="40">
        <f t="shared" si="55"/>
        <v>0</v>
      </c>
      <c r="L392" s="40">
        <f t="shared" si="56"/>
        <v>0</v>
      </c>
      <c r="M392" s="375" t="str">
        <f t="shared" si="57"/>
        <v xml:space="preserve"> </v>
      </c>
      <c r="N392" s="264">
        <f t="shared" si="58"/>
        <v>0</v>
      </c>
      <c r="O392" s="105">
        <f t="shared" si="53"/>
        <v>0</v>
      </c>
      <c r="P392" s="105">
        <f t="shared" si="59"/>
        <v>0</v>
      </c>
      <c r="Q392" s="407">
        <f t="shared" si="54"/>
        <v>0</v>
      </c>
      <c r="R392" s="9"/>
      <c r="V392" s="40">
        <f t="shared" si="60"/>
        <v>0</v>
      </c>
    </row>
    <row r="393" spans="1:22" x14ac:dyDescent="0.25">
      <c r="A393" s="80">
        <f t="shared" si="61"/>
        <v>380</v>
      </c>
      <c r="B393" s="342">
        <f t="shared" si="52"/>
        <v>0</v>
      </c>
      <c r="C393" s="343"/>
      <c r="D393" s="116"/>
      <c r="E393" s="116"/>
      <c r="F393" s="4"/>
      <c r="G393" s="50"/>
      <c r="H393" s="70"/>
      <c r="I393" s="9"/>
      <c r="J393" s="270"/>
      <c r="K393" s="40">
        <f t="shared" si="55"/>
        <v>0</v>
      </c>
      <c r="L393" s="40">
        <f t="shared" si="56"/>
        <v>0</v>
      </c>
      <c r="M393" s="375" t="str">
        <f t="shared" si="57"/>
        <v xml:space="preserve"> </v>
      </c>
      <c r="N393" s="264">
        <f t="shared" si="58"/>
        <v>0</v>
      </c>
      <c r="O393" s="105">
        <f t="shared" si="53"/>
        <v>0</v>
      </c>
      <c r="P393" s="105">
        <f t="shared" si="59"/>
        <v>0</v>
      </c>
      <c r="Q393" s="407">
        <f t="shared" si="54"/>
        <v>0</v>
      </c>
      <c r="R393" s="9"/>
      <c r="V393" s="40">
        <f t="shared" si="60"/>
        <v>0</v>
      </c>
    </row>
    <row r="394" spans="1:22" x14ac:dyDescent="0.25">
      <c r="A394" s="80">
        <f t="shared" si="61"/>
        <v>381</v>
      </c>
      <c r="B394" s="342">
        <f t="shared" si="52"/>
        <v>0</v>
      </c>
      <c r="C394" s="343"/>
      <c r="D394" s="116"/>
      <c r="E394" s="116"/>
      <c r="F394" s="4"/>
      <c r="G394" s="50"/>
      <c r="H394" s="70"/>
      <c r="I394" s="9"/>
      <c r="J394" s="270"/>
      <c r="K394" s="40">
        <f t="shared" si="55"/>
        <v>0</v>
      </c>
      <c r="L394" s="40">
        <f t="shared" si="56"/>
        <v>0</v>
      </c>
      <c r="M394" s="375" t="str">
        <f t="shared" si="57"/>
        <v xml:space="preserve"> </v>
      </c>
      <c r="N394" s="264">
        <f t="shared" si="58"/>
        <v>0</v>
      </c>
      <c r="O394" s="105">
        <f t="shared" si="53"/>
        <v>0</v>
      </c>
      <c r="P394" s="105">
        <f t="shared" si="59"/>
        <v>0</v>
      </c>
      <c r="Q394" s="407">
        <f t="shared" si="54"/>
        <v>0</v>
      </c>
      <c r="R394" s="9"/>
      <c r="V394" s="40">
        <f t="shared" si="60"/>
        <v>0</v>
      </c>
    </row>
    <row r="395" spans="1:22" x14ac:dyDescent="0.25">
      <c r="A395" s="80">
        <f t="shared" si="61"/>
        <v>382</v>
      </c>
      <c r="B395" s="342">
        <f t="shared" si="52"/>
        <v>0</v>
      </c>
      <c r="C395" s="343"/>
      <c r="D395" s="116"/>
      <c r="E395" s="116"/>
      <c r="F395" s="4"/>
      <c r="G395" s="50"/>
      <c r="H395" s="70"/>
      <c r="I395" s="9"/>
      <c r="J395" s="270"/>
      <c r="K395" s="40">
        <f t="shared" si="55"/>
        <v>0</v>
      </c>
      <c r="L395" s="40">
        <f t="shared" si="56"/>
        <v>0</v>
      </c>
      <c r="M395" s="375" t="str">
        <f t="shared" si="57"/>
        <v xml:space="preserve"> </v>
      </c>
      <c r="N395" s="264">
        <f t="shared" si="58"/>
        <v>0</v>
      </c>
      <c r="O395" s="105">
        <f t="shared" si="53"/>
        <v>0</v>
      </c>
      <c r="P395" s="105">
        <f t="shared" si="59"/>
        <v>0</v>
      </c>
      <c r="Q395" s="407">
        <f t="shared" si="54"/>
        <v>0</v>
      </c>
      <c r="R395" s="9"/>
      <c r="V395" s="40">
        <f t="shared" si="60"/>
        <v>0</v>
      </c>
    </row>
    <row r="396" spans="1:22" x14ac:dyDescent="0.25">
      <c r="A396" s="80">
        <f t="shared" si="61"/>
        <v>383</v>
      </c>
      <c r="B396" s="342">
        <f t="shared" si="52"/>
        <v>0</v>
      </c>
      <c r="C396" s="343"/>
      <c r="D396" s="116"/>
      <c r="E396" s="116"/>
      <c r="F396" s="4"/>
      <c r="G396" s="50"/>
      <c r="H396" s="70"/>
      <c r="I396" s="9"/>
      <c r="J396" s="270"/>
      <c r="K396" s="40">
        <f t="shared" si="55"/>
        <v>0</v>
      </c>
      <c r="L396" s="40">
        <f t="shared" si="56"/>
        <v>0</v>
      </c>
      <c r="M396" s="375" t="str">
        <f t="shared" si="57"/>
        <v xml:space="preserve"> </v>
      </c>
      <c r="N396" s="264">
        <f t="shared" si="58"/>
        <v>0</v>
      </c>
      <c r="O396" s="105">
        <f t="shared" si="53"/>
        <v>0</v>
      </c>
      <c r="P396" s="105">
        <f t="shared" si="59"/>
        <v>0</v>
      </c>
      <c r="Q396" s="407">
        <f t="shared" si="54"/>
        <v>0</v>
      </c>
      <c r="R396" s="9"/>
      <c r="V396" s="40">
        <f t="shared" si="60"/>
        <v>0</v>
      </c>
    </row>
    <row r="397" spans="1:22" x14ac:dyDescent="0.25">
      <c r="A397" s="80">
        <f t="shared" si="61"/>
        <v>384</v>
      </c>
      <c r="B397" s="342">
        <f t="shared" si="52"/>
        <v>0</v>
      </c>
      <c r="C397" s="343"/>
      <c r="D397" s="116"/>
      <c r="E397" s="116"/>
      <c r="F397" s="4"/>
      <c r="G397" s="50"/>
      <c r="H397" s="70"/>
      <c r="I397" s="9"/>
      <c r="J397" s="270"/>
      <c r="K397" s="40">
        <f t="shared" si="55"/>
        <v>0</v>
      </c>
      <c r="L397" s="40">
        <f t="shared" si="56"/>
        <v>0</v>
      </c>
      <c r="M397" s="375" t="str">
        <f t="shared" si="57"/>
        <v xml:space="preserve"> </v>
      </c>
      <c r="N397" s="264">
        <f t="shared" si="58"/>
        <v>0</v>
      </c>
      <c r="O397" s="105">
        <f t="shared" si="53"/>
        <v>0</v>
      </c>
      <c r="P397" s="105">
        <f t="shared" si="59"/>
        <v>0</v>
      </c>
      <c r="Q397" s="407">
        <f t="shared" si="54"/>
        <v>0</v>
      </c>
      <c r="R397" s="9"/>
      <c r="V397" s="40">
        <f t="shared" si="60"/>
        <v>0</v>
      </c>
    </row>
    <row r="398" spans="1:22" x14ac:dyDescent="0.25">
      <c r="A398" s="80">
        <f t="shared" si="61"/>
        <v>385</v>
      </c>
      <c r="B398" s="342">
        <f t="shared" ref="B398:B461" si="62">IF(ISBLANK(E398),0,VLOOKUP(TRIM(E398),AllVarieties,4,FALSE))</f>
        <v>0</v>
      </c>
      <c r="C398" s="343"/>
      <c r="D398" s="116"/>
      <c r="E398" s="116"/>
      <c r="F398" s="4"/>
      <c r="G398" s="50"/>
      <c r="H398" s="70"/>
      <c r="I398" s="9"/>
      <c r="J398" s="270"/>
      <c r="K398" s="40">
        <f t="shared" si="55"/>
        <v>0</v>
      </c>
      <c r="L398" s="40">
        <f t="shared" si="56"/>
        <v>0</v>
      </c>
      <c r="M398" s="375" t="str">
        <f t="shared" si="57"/>
        <v xml:space="preserve"> </v>
      </c>
      <c r="N398" s="264">
        <f t="shared" si="58"/>
        <v>0</v>
      </c>
      <c r="O398" s="105">
        <f t="shared" ref="O398:O461" si="63">IF(VALUE(F398)&lt;1,0,IF(VALUE(F398)&gt;17,0,VLOOKUP(VALUE(B398),T10Value,VALUE(F398)+1,FALSE)))</f>
        <v>0</v>
      </c>
      <c r="P398" s="105">
        <f t="shared" si="59"/>
        <v>0</v>
      </c>
      <c r="Q398" s="407">
        <f t="shared" ref="Q398:Q461" si="64">+P398*PDArate</f>
        <v>0</v>
      </c>
      <c r="R398" s="9"/>
      <c r="V398" s="40">
        <f t="shared" si="60"/>
        <v>0</v>
      </c>
    </row>
    <row r="399" spans="1:22" x14ac:dyDescent="0.25">
      <c r="A399" s="80">
        <f t="shared" si="61"/>
        <v>386</v>
      </c>
      <c r="B399" s="342">
        <f t="shared" si="62"/>
        <v>0</v>
      </c>
      <c r="C399" s="343"/>
      <c r="D399" s="116"/>
      <c r="E399" s="116"/>
      <c r="F399" s="4"/>
      <c r="G399" s="50"/>
      <c r="H399" s="70"/>
      <c r="I399" s="9"/>
      <c r="J399" s="270"/>
      <c r="K399" s="40">
        <f t="shared" ref="K399:K462" si="65">IF(ISNA(+B399),1,0)</f>
        <v>0</v>
      </c>
      <c r="L399" s="40">
        <f t="shared" ref="L399:L462" si="66">IF(ISERR(+B399),1,0)</f>
        <v>0</v>
      </c>
      <c r="M399" s="375" t="str">
        <f t="shared" ref="M399:M462" si="67">IF(+J399=0," ", IF(+J399=1," ","ERROR"))</f>
        <v xml:space="preserve"> </v>
      </c>
      <c r="N399" s="264">
        <f t="shared" ref="N399:N462" si="68">IF(+J399=1,IF(G399&gt;0, +G399, 0),0)</f>
        <v>0</v>
      </c>
      <c r="O399" s="105">
        <f t="shared" si="63"/>
        <v>0</v>
      </c>
      <c r="P399" s="105">
        <f t="shared" ref="P399:P462" si="69">ROUND(+N399,1)*O399</f>
        <v>0</v>
      </c>
      <c r="Q399" s="407">
        <f t="shared" si="64"/>
        <v>0</v>
      </c>
      <c r="R399" s="9"/>
      <c r="V399" s="40">
        <f t="shared" ref="V399:V462" si="70">IF(N399&gt;0,IF(P399&lt;=0,1,0),0)</f>
        <v>0</v>
      </c>
    </row>
    <row r="400" spans="1:22" x14ac:dyDescent="0.25">
      <c r="A400" s="80">
        <f t="shared" si="61"/>
        <v>387</v>
      </c>
      <c r="B400" s="342">
        <f t="shared" si="62"/>
        <v>0</v>
      </c>
      <c r="C400" s="343"/>
      <c r="D400" s="116"/>
      <c r="E400" s="116"/>
      <c r="F400" s="4"/>
      <c r="G400" s="50"/>
      <c r="H400" s="70"/>
      <c r="I400" s="9"/>
      <c r="J400" s="270"/>
      <c r="K400" s="40">
        <f t="shared" si="65"/>
        <v>0</v>
      </c>
      <c r="L400" s="40">
        <f t="shared" si="66"/>
        <v>0</v>
      </c>
      <c r="M400" s="375" t="str">
        <f t="shared" si="67"/>
        <v xml:space="preserve"> </v>
      </c>
      <c r="N400" s="264">
        <f t="shared" si="68"/>
        <v>0</v>
      </c>
      <c r="O400" s="105">
        <f t="shared" si="63"/>
        <v>0</v>
      </c>
      <c r="P400" s="105">
        <f t="shared" si="69"/>
        <v>0</v>
      </c>
      <c r="Q400" s="407">
        <f t="shared" si="64"/>
        <v>0</v>
      </c>
      <c r="R400" s="9"/>
      <c r="V400" s="40">
        <f t="shared" si="70"/>
        <v>0</v>
      </c>
    </row>
    <row r="401" spans="1:22" x14ac:dyDescent="0.25">
      <c r="A401" s="80">
        <f t="shared" ref="A401:A464" si="71">ROW()-Q3line</f>
        <v>388</v>
      </c>
      <c r="B401" s="342">
        <f t="shared" si="62"/>
        <v>0</v>
      </c>
      <c r="C401" s="343"/>
      <c r="D401" s="116"/>
      <c r="E401" s="116"/>
      <c r="F401" s="4"/>
      <c r="G401" s="50"/>
      <c r="H401" s="70"/>
      <c r="I401" s="9"/>
      <c r="J401" s="270"/>
      <c r="K401" s="40">
        <f t="shared" si="65"/>
        <v>0</v>
      </c>
      <c r="L401" s="40">
        <f t="shared" si="66"/>
        <v>0</v>
      </c>
      <c r="M401" s="375" t="str">
        <f t="shared" si="67"/>
        <v xml:space="preserve"> </v>
      </c>
      <c r="N401" s="264">
        <f t="shared" si="68"/>
        <v>0</v>
      </c>
      <c r="O401" s="105">
        <f t="shared" si="63"/>
        <v>0</v>
      </c>
      <c r="P401" s="105">
        <f t="shared" si="69"/>
        <v>0</v>
      </c>
      <c r="Q401" s="407">
        <f t="shared" si="64"/>
        <v>0</v>
      </c>
      <c r="R401" s="9"/>
      <c r="V401" s="40">
        <f t="shared" si="70"/>
        <v>0</v>
      </c>
    </row>
    <row r="402" spans="1:22" x14ac:dyDescent="0.25">
      <c r="A402" s="80">
        <f t="shared" si="71"/>
        <v>389</v>
      </c>
      <c r="B402" s="342">
        <f t="shared" si="62"/>
        <v>0</v>
      </c>
      <c r="C402" s="343"/>
      <c r="D402" s="116"/>
      <c r="E402" s="116"/>
      <c r="F402" s="4"/>
      <c r="G402" s="50"/>
      <c r="H402" s="70"/>
      <c r="I402" s="9"/>
      <c r="J402" s="270"/>
      <c r="K402" s="40">
        <f t="shared" si="65"/>
        <v>0</v>
      </c>
      <c r="L402" s="40">
        <f t="shared" si="66"/>
        <v>0</v>
      </c>
      <c r="M402" s="375" t="str">
        <f t="shared" si="67"/>
        <v xml:space="preserve"> </v>
      </c>
      <c r="N402" s="264">
        <f t="shared" si="68"/>
        <v>0</v>
      </c>
      <c r="O402" s="105">
        <f t="shared" si="63"/>
        <v>0</v>
      </c>
      <c r="P402" s="105">
        <f t="shared" si="69"/>
        <v>0</v>
      </c>
      <c r="Q402" s="407">
        <f t="shared" si="64"/>
        <v>0</v>
      </c>
      <c r="R402" s="9"/>
      <c r="V402" s="40">
        <f t="shared" si="70"/>
        <v>0</v>
      </c>
    </row>
    <row r="403" spans="1:22" x14ac:dyDescent="0.25">
      <c r="A403" s="80">
        <f t="shared" si="71"/>
        <v>390</v>
      </c>
      <c r="B403" s="342">
        <f t="shared" si="62"/>
        <v>0</v>
      </c>
      <c r="C403" s="343"/>
      <c r="D403" s="116"/>
      <c r="E403" s="116"/>
      <c r="F403" s="4"/>
      <c r="G403" s="50"/>
      <c r="H403" s="70"/>
      <c r="I403" s="9"/>
      <c r="J403" s="270"/>
      <c r="K403" s="40">
        <f t="shared" si="65"/>
        <v>0</v>
      </c>
      <c r="L403" s="40">
        <f t="shared" si="66"/>
        <v>0</v>
      </c>
      <c r="M403" s="375" t="str">
        <f t="shared" si="67"/>
        <v xml:space="preserve"> </v>
      </c>
      <c r="N403" s="264">
        <f t="shared" si="68"/>
        <v>0</v>
      </c>
      <c r="O403" s="105">
        <f t="shared" si="63"/>
        <v>0</v>
      </c>
      <c r="P403" s="105">
        <f t="shared" si="69"/>
        <v>0</v>
      </c>
      <c r="Q403" s="407">
        <f t="shared" si="64"/>
        <v>0</v>
      </c>
      <c r="R403" s="9"/>
      <c r="V403" s="40">
        <f t="shared" si="70"/>
        <v>0</v>
      </c>
    </row>
    <row r="404" spans="1:22" x14ac:dyDescent="0.25">
      <c r="A404" s="80">
        <f t="shared" si="71"/>
        <v>391</v>
      </c>
      <c r="B404" s="342">
        <f t="shared" si="62"/>
        <v>0</v>
      </c>
      <c r="C404" s="343"/>
      <c r="D404" s="116"/>
      <c r="E404" s="116"/>
      <c r="F404" s="4"/>
      <c r="G404" s="50"/>
      <c r="H404" s="70"/>
      <c r="I404" s="9"/>
      <c r="J404" s="270"/>
      <c r="K404" s="40">
        <f t="shared" si="65"/>
        <v>0</v>
      </c>
      <c r="L404" s="40">
        <f t="shared" si="66"/>
        <v>0</v>
      </c>
      <c r="M404" s="375" t="str">
        <f t="shared" si="67"/>
        <v xml:space="preserve"> </v>
      </c>
      <c r="N404" s="264">
        <f t="shared" si="68"/>
        <v>0</v>
      </c>
      <c r="O404" s="105">
        <f t="shared" si="63"/>
        <v>0</v>
      </c>
      <c r="P404" s="105">
        <f t="shared" si="69"/>
        <v>0</v>
      </c>
      <c r="Q404" s="407">
        <f t="shared" si="64"/>
        <v>0</v>
      </c>
      <c r="R404" s="9"/>
      <c r="V404" s="40">
        <f t="shared" si="70"/>
        <v>0</v>
      </c>
    </row>
    <row r="405" spans="1:22" x14ac:dyDescent="0.25">
      <c r="A405" s="80">
        <f t="shared" si="71"/>
        <v>392</v>
      </c>
      <c r="B405" s="342">
        <f t="shared" si="62"/>
        <v>0</v>
      </c>
      <c r="C405" s="343"/>
      <c r="D405" s="116"/>
      <c r="E405" s="116"/>
      <c r="F405" s="4"/>
      <c r="G405" s="50"/>
      <c r="H405" s="70"/>
      <c r="I405" s="9"/>
      <c r="J405" s="270"/>
      <c r="K405" s="40">
        <f t="shared" si="65"/>
        <v>0</v>
      </c>
      <c r="L405" s="40">
        <f t="shared" si="66"/>
        <v>0</v>
      </c>
      <c r="M405" s="375" t="str">
        <f t="shared" si="67"/>
        <v xml:space="preserve"> </v>
      </c>
      <c r="N405" s="264">
        <f t="shared" si="68"/>
        <v>0</v>
      </c>
      <c r="O405" s="105">
        <f t="shared" si="63"/>
        <v>0</v>
      </c>
      <c r="P405" s="105">
        <f t="shared" si="69"/>
        <v>0</v>
      </c>
      <c r="Q405" s="407">
        <f t="shared" si="64"/>
        <v>0</v>
      </c>
      <c r="R405" s="9"/>
      <c r="V405" s="40">
        <f t="shared" si="70"/>
        <v>0</v>
      </c>
    </row>
    <row r="406" spans="1:22" x14ac:dyDescent="0.25">
      <c r="A406" s="80">
        <f t="shared" si="71"/>
        <v>393</v>
      </c>
      <c r="B406" s="342">
        <f t="shared" si="62"/>
        <v>0</v>
      </c>
      <c r="C406" s="343"/>
      <c r="D406" s="116"/>
      <c r="E406" s="116"/>
      <c r="F406" s="4"/>
      <c r="G406" s="50"/>
      <c r="H406" s="70"/>
      <c r="I406" s="9"/>
      <c r="J406" s="270"/>
      <c r="K406" s="40">
        <f t="shared" si="65"/>
        <v>0</v>
      </c>
      <c r="L406" s="40">
        <f t="shared" si="66"/>
        <v>0</v>
      </c>
      <c r="M406" s="375" t="str">
        <f t="shared" si="67"/>
        <v xml:space="preserve"> </v>
      </c>
      <c r="N406" s="264">
        <f t="shared" si="68"/>
        <v>0</v>
      </c>
      <c r="O406" s="105">
        <f t="shared" si="63"/>
        <v>0</v>
      </c>
      <c r="P406" s="105">
        <f t="shared" si="69"/>
        <v>0</v>
      </c>
      <c r="Q406" s="407">
        <f t="shared" si="64"/>
        <v>0</v>
      </c>
      <c r="R406" s="9"/>
      <c r="V406" s="40">
        <f t="shared" si="70"/>
        <v>0</v>
      </c>
    </row>
    <row r="407" spans="1:22" x14ac:dyDescent="0.25">
      <c r="A407" s="80">
        <f t="shared" si="71"/>
        <v>394</v>
      </c>
      <c r="B407" s="342">
        <f t="shared" si="62"/>
        <v>0</v>
      </c>
      <c r="C407" s="343"/>
      <c r="D407" s="116"/>
      <c r="E407" s="116"/>
      <c r="F407" s="4"/>
      <c r="G407" s="50"/>
      <c r="H407" s="70"/>
      <c r="I407" s="9"/>
      <c r="J407" s="270"/>
      <c r="K407" s="40">
        <f t="shared" si="65"/>
        <v>0</v>
      </c>
      <c r="L407" s="40">
        <f t="shared" si="66"/>
        <v>0</v>
      </c>
      <c r="M407" s="375" t="str">
        <f t="shared" si="67"/>
        <v xml:space="preserve"> </v>
      </c>
      <c r="N407" s="264">
        <f t="shared" si="68"/>
        <v>0</v>
      </c>
      <c r="O407" s="105">
        <f t="shared" si="63"/>
        <v>0</v>
      </c>
      <c r="P407" s="105">
        <f t="shared" si="69"/>
        <v>0</v>
      </c>
      <c r="Q407" s="407">
        <f t="shared" si="64"/>
        <v>0</v>
      </c>
      <c r="R407" s="9"/>
      <c r="V407" s="40">
        <f t="shared" si="70"/>
        <v>0</v>
      </c>
    </row>
    <row r="408" spans="1:22" x14ac:dyDescent="0.25">
      <c r="A408" s="80">
        <f t="shared" si="71"/>
        <v>395</v>
      </c>
      <c r="B408" s="342">
        <f t="shared" si="62"/>
        <v>0</v>
      </c>
      <c r="C408" s="343"/>
      <c r="D408" s="116"/>
      <c r="E408" s="116"/>
      <c r="F408" s="4"/>
      <c r="G408" s="50"/>
      <c r="H408" s="70"/>
      <c r="I408" s="9"/>
      <c r="J408" s="270"/>
      <c r="K408" s="40">
        <f t="shared" si="65"/>
        <v>0</v>
      </c>
      <c r="L408" s="40">
        <f t="shared" si="66"/>
        <v>0</v>
      </c>
      <c r="M408" s="375" t="str">
        <f t="shared" si="67"/>
        <v xml:space="preserve"> </v>
      </c>
      <c r="N408" s="264">
        <f t="shared" si="68"/>
        <v>0</v>
      </c>
      <c r="O408" s="105">
        <f t="shared" si="63"/>
        <v>0</v>
      </c>
      <c r="P408" s="105">
        <f t="shared" si="69"/>
        <v>0</v>
      </c>
      <c r="Q408" s="407">
        <f t="shared" si="64"/>
        <v>0</v>
      </c>
      <c r="R408" s="9"/>
      <c r="V408" s="40">
        <f t="shared" si="70"/>
        <v>0</v>
      </c>
    </row>
    <row r="409" spans="1:22" x14ac:dyDescent="0.25">
      <c r="A409" s="80">
        <f t="shared" si="71"/>
        <v>396</v>
      </c>
      <c r="B409" s="342">
        <f t="shared" si="62"/>
        <v>0</v>
      </c>
      <c r="C409" s="343"/>
      <c r="D409" s="116"/>
      <c r="E409" s="116"/>
      <c r="F409" s="4"/>
      <c r="G409" s="50"/>
      <c r="H409" s="70"/>
      <c r="I409" s="9"/>
      <c r="J409" s="270"/>
      <c r="K409" s="40">
        <f t="shared" si="65"/>
        <v>0</v>
      </c>
      <c r="L409" s="40">
        <f t="shared" si="66"/>
        <v>0</v>
      </c>
      <c r="M409" s="375" t="str">
        <f t="shared" si="67"/>
        <v xml:space="preserve"> </v>
      </c>
      <c r="N409" s="264">
        <f t="shared" si="68"/>
        <v>0</v>
      </c>
      <c r="O409" s="105">
        <f t="shared" si="63"/>
        <v>0</v>
      </c>
      <c r="P409" s="105">
        <f t="shared" si="69"/>
        <v>0</v>
      </c>
      <c r="Q409" s="407">
        <f t="shared" si="64"/>
        <v>0</v>
      </c>
      <c r="R409" s="9"/>
      <c r="V409" s="40">
        <f t="shared" si="70"/>
        <v>0</v>
      </c>
    </row>
    <row r="410" spans="1:22" x14ac:dyDescent="0.25">
      <c r="A410" s="80">
        <f t="shared" si="71"/>
        <v>397</v>
      </c>
      <c r="B410" s="342">
        <f t="shared" si="62"/>
        <v>0</v>
      </c>
      <c r="C410" s="343"/>
      <c r="D410" s="116"/>
      <c r="E410" s="116"/>
      <c r="F410" s="4"/>
      <c r="G410" s="50"/>
      <c r="H410" s="70"/>
      <c r="I410" s="9"/>
      <c r="J410" s="270"/>
      <c r="K410" s="40">
        <f t="shared" si="65"/>
        <v>0</v>
      </c>
      <c r="L410" s="40">
        <f t="shared" si="66"/>
        <v>0</v>
      </c>
      <c r="M410" s="375" t="str">
        <f t="shared" si="67"/>
        <v xml:space="preserve"> </v>
      </c>
      <c r="N410" s="264">
        <f t="shared" si="68"/>
        <v>0</v>
      </c>
      <c r="O410" s="105">
        <f t="shared" si="63"/>
        <v>0</v>
      </c>
      <c r="P410" s="105">
        <f t="shared" si="69"/>
        <v>0</v>
      </c>
      <c r="Q410" s="407">
        <f t="shared" si="64"/>
        <v>0</v>
      </c>
      <c r="R410" s="9"/>
      <c r="V410" s="40">
        <f t="shared" si="70"/>
        <v>0</v>
      </c>
    </row>
    <row r="411" spans="1:22" x14ac:dyDescent="0.25">
      <c r="A411" s="80">
        <f t="shared" si="71"/>
        <v>398</v>
      </c>
      <c r="B411" s="342">
        <f t="shared" si="62"/>
        <v>0</v>
      </c>
      <c r="C411" s="343"/>
      <c r="D411" s="116"/>
      <c r="E411" s="116"/>
      <c r="F411" s="4"/>
      <c r="G411" s="50"/>
      <c r="H411" s="70"/>
      <c r="I411" s="9"/>
      <c r="J411" s="270"/>
      <c r="K411" s="40">
        <f t="shared" si="65"/>
        <v>0</v>
      </c>
      <c r="L411" s="40">
        <f t="shared" si="66"/>
        <v>0</v>
      </c>
      <c r="M411" s="375" t="str">
        <f t="shared" si="67"/>
        <v xml:space="preserve"> </v>
      </c>
      <c r="N411" s="264">
        <f t="shared" si="68"/>
        <v>0</v>
      </c>
      <c r="O411" s="105">
        <f t="shared" si="63"/>
        <v>0</v>
      </c>
      <c r="P411" s="105">
        <f t="shared" si="69"/>
        <v>0</v>
      </c>
      <c r="Q411" s="407">
        <f t="shared" si="64"/>
        <v>0</v>
      </c>
      <c r="R411" s="9"/>
      <c r="V411" s="40">
        <f t="shared" si="70"/>
        <v>0</v>
      </c>
    </row>
    <row r="412" spans="1:22" x14ac:dyDescent="0.25">
      <c r="A412" s="80">
        <f t="shared" si="71"/>
        <v>399</v>
      </c>
      <c r="B412" s="342">
        <f t="shared" si="62"/>
        <v>0</v>
      </c>
      <c r="C412" s="343"/>
      <c r="D412" s="116"/>
      <c r="E412" s="116"/>
      <c r="F412" s="4"/>
      <c r="G412" s="50"/>
      <c r="H412" s="70"/>
      <c r="I412" s="9"/>
      <c r="J412" s="270"/>
      <c r="K412" s="40">
        <f t="shared" si="65"/>
        <v>0</v>
      </c>
      <c r="L412" s="40">
        <f t="shared" si="66"/>
        <v>0</v>
      </c>
      <c r="M412" s="375" t="str">
        <f t="shared" si="67"/>
        <v xml:space="preserve"> </v>
      </c>
      <c r="N412" s="264">
        <f t="shared" si="68"/>
        <v>0</v>
      </c>
      <c r="O412" s="105">
        <f t="shared" si="63"/>
        <v>0</v>
      </c>
      <c r="P412" s="105">
        <f t="shared" si="69"/>
        <v>0</v>
      </c>
      <c r="Q412" s="407">
        <f t="shared" si="64"/>
        <v>0</v>
      </c>
      <c r="R412" s="9"/>
      <c r="V412" s="40">
        <f t="shared" si="70"/>
        <v>0</v>
      </c>
    </row>
    <row r="413" spans="1:22" x14ac:dyDescent="0.25">
      <c r="A413" s="80">
        <f t="shared" si="71"/>
        <v>400</v>
      </c>
      <c r="B413" s="342">
        <f t="shared" si="62"/>
        <v>0</v>
      </c>
      <c r="C413" s="343"/>
      <c r="D413" s="116"/>
      <c r="E413" s="116"/>
      <c r="F413" s="4"/>
      <c r="G413" s="50"/>
      <c r="H413" s="70"/>
      <c r="I413" s="9"/>
      <c r="J413" s="270"/>
      <c r="K413" s="40">
        <f t="shared" si="65"/>
        <v>0</v>
      </c>
      <c r="L413" s="40">
        <f t="shared" si="66"/>
        <v>0</v>
      </c>
      <c r="M413" s="375" t="str">
        <f t="shared" si="67"/>
        <v xml:space="preserve"> </v>
      </c>
      <c r="N413" s="264">
        <f t="shared" si="68"/>
        <v>0</v>
      </c>
      <c r="O413" s="105">
        <f t="shared" si="63"/>
        <v>0</v>
      </c>
      <c r="P413" s="105">
        <f t="shared" si="69"/>
        <v>0</v>
      </c>
      <c r="Q413" s="407">
        <f t="shared" si="64"/>
        <v>0</v>
      </c>
      <c r="R413" s="9"/>
      <c r="V413" s="40">
        <f t="shared" si="70"/>
        <v>0</v>
      </c>
    </row>
    <row r="414" spans="1:22" x14ac:dyDescent="0.25">
      <c r="A414" s="80">
        <f t="shared" si="71"/>
        <v>401</v>
      </c>
      <c r="B414" s="342">
        <f t="shared" si="62"/>
        <v>0</v>
      </c>
      <c r="C414" s="343"/>
      <c r="D414" s="116"/>
      <c r="E414" s="116"/>
      <c r="F414" s="4"/>
      <c r="G414" s="50"/>
      <c r="H414" s="70"/>
      <c r="I414" s="9"/>
      <c r="J414" s="270"/>
      <c r="K414" s="40">
        <f t="shared" si="65"/>
        <v>0</v>
      </c>
      <c r="L414" s="40">
        <f t="shared" si="66"/>
        <v>0</v>
      </c>
      <c r="M414" s="375" t="str">
        <f t="shared" si="67"/>
        <v xml:space="preserve"> </v>
      </c>
      <c r="N414" s="264">
        <f t="shared" si="68"/>
        <v>0</v>
      </c>
      <c r="O414" s="105">
        <f t="shared" si="63"/>
        <v>0</v>
      </c>
      <c r="P414" s="105">
        <f t="shared" si="69"/>
        <v>0</v>
      </c>
      <c r="Q414" s="407">
        <f t="shared" si="64"/>
        <v>0</v>
      </c>
      <c r="R414" s="9"/>
      <c r="V414" s="40">
        <f t="shared" si="70"/>
        <v>0</v>
      </c>
    </row>
    <row r="415" spans="1:22" x14ac:dyDescent="0.25">
      <c r="A415" s="80">
        <f t="shared" si="71"/>
        <v>402</v>
      </c>
      <c r="B415" s="342">
        <f t="shared" si="62"/>
        <v>0</v>
      </c>
      <c r="C415" s="343"/>
      <c r="D415" s="116"/>
      <c r="E415" s="116"/>
      <c r="F415" s="4"/>
      <c r="G415" s="50"/>
      <c r="H415" s="70"/>
      <c r="I415" s="9"/>
      <c r="J415" s="270"/>
      <c r="K415" s="40">
        <f t="shared" si="65"/>
        <v>0</v>
      </c>
      <c r="L415" s="40">
        <f t="shared" si="66"/>
        <v>0</v>
      </c>
      <c r="M415" s="375" t="str">
        <f t="shared" si="67"/>
        <v xml:space="preserve"> </v>
      </c>
      <c r="N415" s="264">
        <f t="shared" si="68"/>
        <v>0</v>
      </c>
      <c r="O415" s="105">
        <f t="shared" si="63"/>
        <v>0</v>
      </c>
      <c r="P415" s="105">
        <f t="shared" si="69"/>
        <v>0</v>
      </c>
      <c r="Q415" s="407">
        <f t="shared" si="64"/>
        <v>0</v>
      </c>
      <c r="R415" s="9"/>
      <c r="V415" s="40">
        <f t="shared" si="70"/>
        <v>0</v>
      </c>
    </row>
    <row r="416" spans="1:22" x14ac:dyDescent="0.25">
      <c r="A416" s="80">
        <f t="shared" si="71"/>
        <v>403</v>
      </c>
      <c r="B416" s="342">
        <f t="shared" si="62"/>
        <v>0</v>
      </c>
      <c r="C416" s="343"/>
      <c r="D416" s="116"/>
      <c r="E416" s="116"/>
      <c r="F416" s="4"/>
      <c r="G416" s="50"/>
      <c r="H416" s="70"/>
      <c r="I416" s="9"/>
      <c r="J416" s="270"/>
      <c r="K416" s="40">
        <f t="shared" si="65"/>
        <v>0</v>
      </c>
      <c r="L416" s="40">
        <f t="shared" si="66"/>
        <v>0</v>
      </c>
      <c r="M416" s="375" t="str">
        <f t="shared" si="67"/>
        <v xml:space="preserve"> </v>
      </c>
      <c r="N416" s="264">
        <f t="shared" si="68"/>
        <v>0</v>
      </c>
      <c r="O416" s="105">
        <f t="shared" si="63"/>
        <v>0</v>
      </c>
      <c r="P416" s="105">
        <f t="shared" si="69"/>
        <v>0</v>
      </c>
      <c r="Q416" s="407">
        <f t="shared" si="64"/>
        <v>0</v>
      </c>
      <c r="R416" s="9"/>
      <c r="V416" s="40">
        <f t="shared" si="70"/>
        <v>0</v>
      </c>
    </row>
    <row r="417" spans="1:22" x14ac:dyDescent="0.25">
      <c r="A417" s="80">
        <f t="shared" si="71"/>
        <v>404</v>
      </c>
      <c r="B417" s="342">
        <f t="shared" si="62"/>
        <v>0</v>
      </c>
      <c r="C417" s="343"/>
      <c r="D417" s="116"/>
      <c r="E417" s="116"/>
      <c r="F417" s="4"/>
      <c r="G417" s="50"/>
      <c r="H417" s="70"/>
      <c r="I417" s="9"/>
      <c r="J417" s="270"/>
      <c r="K417" s="40">
        <f t="shared" si="65"/>
        <v>0</v>
      </c>
      <c r="L417" s="40">
        <f t="shared" si="66"/>
        <v>0</v>
      </c>
      <c r="M417" s="375" t="str">
        <f t="shared" si="67"/>
        <v xml:space="preserve"> </v>
      </c>
      <c r="N417" s="264">
        <f t="shared" si="68"/>
        <v>0</v>
      </c>
      <c r="O417" s="105">
        <f t="shared" si="63"/>
        <v>0</v>
      </c>
      <c r="P417" s="105">
        <f t="shared" si="69"/>
        <v>0</v>
      </c>
      <c r="Q417" s="407">
        <f t="shared" si="64"/>
        <v>0</v>
      </c>
      <c r="R417" s="9"/>
      <c r="V417" s="40">
        <f t="shared" si="70"/>
        <v>0</v>
      </c>
    </row>
    <row r="418" spans="1:22" x14ac:dyDescent="0.25">
      <c r="A418" s="80">
        <f t="shared" si="71"/>
        <v>405</v>
      </c>
      <c r="B418" s="342">
        <f t="shared" si="62"/>
        <v>0</v>
      </c>
      <c r="C418" s="343"/>
      <c r="D418" s="116"/>
      <c r="E418" s="116"/>
      <c r="F418" s="4"/>
      <c r="G418" s="50"/>
      <c r="H418" s="70"/>
      <c r="I418" s="9"/>
      <c r="J418" s="270"/>
      <c r="K418" s="40">
        <f t="shared" si="65"/>
        <v>0</v>
      </c>
      <c r="L418" s="40">
        <f t="shared" si="66"/>
        <v>0</v>
      </c>
      <c r="M418" s="375" t="str">
        <f t="shared" si="67"/>
        <v xml:space="preserve"> </v>
      </c>
      <c r="N418" s="264">
        <f t="shared" si="68"/>
        <v>0</v>
      </c>
      <c r="O418" s="105">
        <f t="shared" si="63"/>
        <v>0</v>
      </c>
      <c r="P418" s="105">
        <f t="shared" si="69"/>
        <v>0</v>
      </c>
      <c r="Q418" s="407">
        <f t="shared" si="64"/>
        <v>0</v>
      </c>
      <c r="R418" s="9"/>
      <c r="V418" s="40">
        <f t="shared" si="70"/>
        <v>0</v>
      </c>
    </row>
    <row r="419" spans="1:22" x14ac:dyDescent="0.25">
      <c r="A419" s="80">
        <f t="shared" si="71"/>
        <v>406</v>
      </c>
      <c r="B419" s="342">
        <f t="shared" si="62"/>
        <v>0</v>
      </c>
      <c r="C419" s="343"/>
      <c r="D419" s="116"/>
      <c r="E419" s="116"/>
      <c r="F419" s="4"/>
      <c r="G419" s="50"/>
      <c r="H419" s="70"/>
      <c r="I419" s="9"/>
      <c r="J419" s="270"/>
      <c r="K419" s="40">
        <f t="shared" si="65"/>
        <v>0</v>
      </c>
      <c r="L419" s="40">
        <f t="shared" si="66"/>
        <v>0</v>
      </c>
      <c r="M419" s="375" t="str">
        <f t="shared" si="67"/>
        <v xml:space="preserve"> </v>
      </c>
      <c r="N419" s="264">
        <f t="shared" si="68"/>
        <v>0</v>
      </c>
      <c r="O419" s="105">
        <f t="shared" si="63"/>
        <v>0</v>
      </c>
      <c r="P419" s="105">
        <f t="shared" si="69"/>
        <v>0</v>
      </c>
      <c r="Q419" s="407">
        <f t="shared" si="64"/>
        <v>0</v>
      </c>
      <c r="R419" s="9"/>
      <c r="V419" s="40">
        <f t="shared" si="70"/>
        <v>0</v>
      </c>
    </row>
    <row r="420" spans="1:22" x14ac:dyDescent="0.25">
      <c r="A420" s="80">
        <f t="shared" si="71"/>
        <v>407</v>
      </c>
      <c r="B420" s="342">
        <f t="shared" si="62"/>
        <v>0</v>
      </c>
      <c r="C420" s="343"/>
      <c r="D420" s="116"/>
      <c r="E420" s="116"/>
      <c r="F420" s="4"/>
      <c r="G420" s="50"/>
      <c r="H420" s="70"/>
      <c r="I420" s="9"/>
      <c r="J420" s="270"/>
      <c r="K420" s="40">
        <f t="shared" si="65"/>
        <v>0</v>
      </c>
      <c r="L420" s="40">
        <f t="shared" si="66"/>
        <v>0</v>
      </c>
      <c r="M420" s="375" t="str">
        <f t="shared" si="67"/>
        <v xml:space="preserve"> </v>
      </c>
      <c r="N420" s="264">
        <f t="shared" si="68"/>
        <v>0</v>
      </c>
      <c r="O420" s="105">
        <f t="shared" si="63"/>
        <v>0</v>
      </c>
      <c r="P420" s="105">
        <f t="shared" si="69"/>
        <v>0</v>
      </c>
      <c r="Q420" s="407">
        <f t="shared" si="64"/>
        <v>0</v>
      </c>
      <c r="R420" s="9"/>
      <c r="V420" s="40">
        <f t="shared" si="70"/>
        <v>0</v>
      </c>
    </row>
    <row r="421" spans="1:22" x14ac:dyDescent="0.25">
      <c r="A421" s="80">
        <f t="shared" si="71"/>
        <v>408</v>
      </c>
      <c r="B421" s="342">
        <f t="shared" si="62"/>
        <v>0</v>
      </c>
      <c r="C421" s="343"/>
      <c r="D421" s="116"/>
      <c r="E421" s="116"/>
      <c r="F421" s="4"/>
      <c r="G421" s="50"/>
      <c r="H421" s="70"/>
      <c r="I421" s="9"/>
      <c r="J421" s="270"/>
      <c r="K421" s="40">
        <f t="shared" si="65"/>
        <v>0</v>
      </c>
      <c r="L421" s="40">
        <f t="shared" si="66"/>
        <v>0</v>
      </c>
      <c r="M421" s="375" t="str">
        <f t="shared" si="67"/>
        <v xml:space="preserve"> </v>
      </c>
      <c r="N421" s="264">
        <f t="shared" si="68"/>
        <v>0</v>
      </c>
      <c r="O421" s="105">
        <f t="shared" si="63"/>
        <v>0</v>
      </c>
      <c r="P421" s="105">
        <f t="shared" si="69"/>
        <v>0</v>
      </c>
      <c r="Q421" s="407">
        <f t="shared" si="64"/>
        <v>0</v>
      </c>
      <c r="R421" s="9"/>
      <c r="V421" s="40">
        <f t="shared" si="70"/>
        <v>0</v>
      </c>
    </row>
    <row r="422" spans="1:22" x14ac:dyDescent="0.25">
      <c r="A422" s="80">
        <f t="shared" si="71"/>
        <v>409</v>
      </c>
      <c r="B422" s="342">
        <f t="shared" si="62"/>
        <v>0</v>
      </c>
      <c r="C422" s="343"/>
      <c r="D422" s="116"/>
      <c r="E422" s="116"/>
      <c r="F422" s="4"/>
      <c r="G422" s="50"/>
      <c r="H422" s="70"/>
      <c r="I422" s="9"/>
      <c r="J422" s="270"/>
      <c r="K422" s="40">
        <f t="shared" si="65"/>
        <v>0</v>
      </c>
      <c r="L422" s="40">
        <f t="shared" si="66"/>
        <v>0</v>
      </c>
      <c r="M422" s="375" t="str">
        <f t="shared" si="67"/>
        <v xml:space="preserve"> </v>
      </c>
      <c r="N422" s="264">
        <f t="shared" si="68"/>
        <v>0</v>
      </c>
      <c r="O422" s="105">
        <f t="shared" si="63"/>
        <v>0</v>
      </c>
      <c r="P422" s="105">
        <f t="shared" si="69"/>
        <v>0</v>
      </c>
      <c r="Q422" s="407">
        <f t="shared" si="64"/>
        <v>0</v>
      </c>
      <c r="R422" s="9"/>
      <c r="V422" s="40">
        <f t="shared" si="70"/>
        <v>0</v>
      </c>
    </row>
    <row r="423" spans="1:22" x14ac:dyDescent="0.25">
      <c r="A423" s="80">
        <f t="shared" si="71"/>
        <v>410</v>
      </c>
      <c r="B423" s="342">
        <f t="shared" si="62"/>
        <v>0</v>
      </c>
      <c r="C423" s="343"/>
      <c r="D423" s="116"/>
      <c r="E423" s="116"/>
      <c r="F423" s="4"/>
      <c r="G423" s="50"/>
      <c r="H423" s="70"/>
      <c r="I423" s="9"/>
      <c r="J423" s="270"/>
      <c r="K423" s="40">
        <f t="shared" si="65"/>
        <v>0</v>
      </c>
      <c r="L423" s="40">
        <f t="shared" si="66"/>
        <v>0</v>
      </c>
      <c r="M423" s="375" t="str">
        <f t="shared" si="67"/>
        <v xml:space="preserve"> </v>
      </c>
      <c r="N423" s="264">
        <f t="shared" si="68"/>
        <v>0</v>
      </c>
      <c r="O423" s="105">
        <f t="shared" si="63"/>
        <v>0</v>
      </c>
      <c r="P423" s="105">
        <f t="shared" si="69"/>
        <v>0</v>
      </c>
      <c r="Q423" s="407">
        <f t="shared" si="64"/>
        <v>0</v>
      </c>
      <c r="R423" s="9"/>
      <c r="V423" s="40">
        <f t="shared" si="70"/>
        <v>0</v>
      </c>
    </row>
    <row r="424" spans="1:22" x14ac:dyDescent="0.25">
      <c r="A424" s="80">
        <f t="shared" si="71"/>
        <v>411</v>
      </c>
      <c r="B424" s="342">
        <f t="shared" si="62"/>
        <v>0</v>
      </c>
      <c r="C424" s="343"/>
      <c r="D424" s="116"/>
      <c r="E424" s="116"/>
      <c r="F424" s="4"/>
      <c r="G424" s="50"/>
      <c r="H424" s="70"/>
      <c r="I424" s="9"/>
      <c r="J424" s="270"/>
      <c r="K424" s="40">
        <f t="shared" si="65"/>
        <v>0</v>
      </c>
      <c r="L424" s="40">
        <f t="shared" si="66"/>
        <v>0</v>
      </c>
      <c r="M424" s="375" t="str">
        <f t="shared" si="67"/>
        <v xml:space="preserve"> </v>
      </c>
      <c r="N424" s="264">
        <f t="shared" si="68"/>
        <v>0</v>
      </c>
      <c r="O424" s="105">
        <f t="shared" si="63"/>
        <v>0</v>
      </c>
      <c r="P424" s="105">
        <f t="shared" si="69"/>
        <v>0</v>
      </c>
      <c r="Q424" s="407">
        <f t="shared" si="64"/>
        <v>0</v>
      </c>
      <c r="R424" s="9"/>
      <c r="V424" s="40">
        <f t="shared" si="70"/>
        <v>0</v>
      </c>
    </row>
    <row r="425" spans="1:22" x14ac:dyDescent="0.25">
      <c r="A425" s="80">
        <f t="shared" si="71"/>
        <v>412</v>
      </c>
      <c r="B425" s="342">
        <f t="shared" si="62"/>
        <v>0</v>
      </c>
      <c r="C425" s="343"/>
      <c r="D425" s="116"/>
      <c r="E425" s="116"/>
      <c r="F425" s="4"/>
      <c r="G425" s="50"/>
      <c r="H425" s="70"/>
      <c r="I425" s="9"/>
      <c r="J425" s="270"/>
      <c r="K425" s="40">
        <f t="shared" si="65"/>
        <v>0</v>
      </c>
      <c r="L425" s="40">
        <f t="shared" si="66"/>
        <v>0</v>
      </c>
      <c r="M425" s="375" t="str">
        <f t="shared" si="67"/>
        <v xml:space="preserve"> </v>
      </c>
      <c r="N425" s="264">
        <f t="shared" si="68"/>
        <v>0</v>
      </c>
      <c r="O425" s="105">
        <f t="shared" si="63"/>
        <v>0</v>
      </c>
      <c r="P425" s="105">
        <f t="shared" si="69"/>
        <v>0</v>
      </c>
      <c r="Q425" s="407">
        <f t="shared" si="64"/>
        <v>0</v>
      </c>
      <c r="R425" s="9"/>
      <c r="V425" s="40">
        <f t="shared" si="70"/>
        <v>0</v>
      </c>
    </row>
    <row r="426" spans="1:22" x14ac:dyDescent="0.25">
      <c r="A426" s="80">
        <f t="shared" si="71"/>
        <v>413</v>
      </c>
      <c r="B426" s="342">
        <f t="shared" si="62"/>
        <v>0</v>
      </c>
      <c r="C426" s="343"/>
      <c r="D426" s="116"/>
      <c r="E426" s="116"/>
      <c r="F426" s="4"/>
      <c r="G426" s="50"/>
      <c r="H426" s="70"/>
      <c r="I426" s="9"/>
      <c r="J426" s="270"/>
      <c r="K426" s="40">
        <f t="shared" si="65"/>
        <v>0</v>
      </c>
      <c r="L426" s="40">
        <f t="shared" si="66"/>
        <v>0</v>
      </c>
      <c r="M426" s="375" t="str">
        <f t="shared" si="67"/>
        <v xml:space="preserve"> </v>
      </c>
      <c r="N426" s="264">
        <f t="shared" si="68"/>
        <v>0</v>
      </c>
      <c r="O426" s="105">
        <f t="shared" si="63"/>
        <v>0</v>
      </c>
      <c r="P426" s="105">
        <f t="shared" si="69"/>
        <v>0</v>
      </c>
      <c r="Q426" s="407">
        <f t="shared" si="64"/>
        <v>0</v>
      </c>
      <c r="R426" s="9"/>
      <c r="V426" s="40">
        <f t="shared" si="70"/>
        <v>0</v>
      </c>
    </row>
    <row r="427" spans="1:22" x14ac:dyDescent="0.25">
      <c r="A427" s="80">
        <f t="shared" si="71"/>
        <v>414</v>
      </c>
      <c r="B427" s="342">
        <f t="shared" si="62"/>
        <v>0</v>
      </c>
      <c r="C427" s="343"/>
      <c r="D427" s="116"/>
      <c r="E427" s="116"/>
      <c r="F427" s="4"/>
      <c r="G427" s="50"/>
      <c r="H427" s="70"/>
      <c r="I427" s="9"/>
      <c r="J427" s="270"/>
      <c r="K427" s="40">
        <f t="shared" si="65"/>
        <v>0</v>
      </c>
      <c r="L427" s="40">
        <f t="shared" si="66"/>
        <v>0</v>
      </c>
      <c r="M427" s="375" t="str">
        <f t="shared" si="67"/>
        <v xml:space="preserve"> </v>
      </c>
      <c r="N427" s="264">
        <f t="shared" si="68"/>
        <v>0</v>
      </c>
      <c r="O427" s="105">
        <f t="shared" si="63"/>
        <v>0</v>
      </c>
      <c r="P427" s="105">
        <f t="shared" si="69"/>
        <v>0</v>
      </c>
      <c r="Q427" s="407">
        <f t="shared" si="64"/>
        <v>0</v>
      </c>
      <c r="R427" s="9"/>
      <c r="V427" s="40">
        <f t="shared" si="70"/>
        <v>0</v>
      </c>
    </row>
    <row r="428" spans="1:22" x14ac:dyDescent="0.25">
      <c r="A428" s="80">
        <f t="shared" si="71"/>
        <v>415</v>
      </c>
      <c r="B428" s="342">
        <f t="shared" si="62"/>
        <v>0</v>
      </c>
      <c r="C428" s="343"/>
      <c r="D428" s="116"/>
      <c r="E428" s="116"/>
      <c r="F428" s="4"/>
      <c r="G428" s="50"/>
      <c r="H428" s="70"/>
      <c r="I428" s="9"/>
      <c r="J428" s="270"/>
      <c r="K428" s="40">
        <f t="shared" si="65"/>
        <v>0</v>
      </c>
      <c r="L428" s="40">
        <f t="shared" si="66"/>
        <v>0</v>
      </c>
      <c r="M428" s="375" t="str">
        <f t="shared" si="67"/>
        <v xml:space="preserve"> </v>
      </c>
      <c r="N428" s="264">
        <f t="shared" si="68"/>
        <v>0</v>
      </c>
      <c r="O428" s="105">
        <f t="shared" si="63"/>
        <v>0</v>
      </c>
      <c r="P428" s="105">
        <f t="shared" si="69"/>
        <v>0</v>
      </c>
      <c r="Q428" s="407">
        <f t="shared" si="64"/>
        <v>0</v>
      </c>
      <c r="R428" s="9"/>
      <c r="V428" s="40">
        <f t="shared" si="70"/>
        <v>0</v>
      </c>
    </row>
    <row r="429" spans="1:22" x14ac:dyDescent="0.25">
      <c r="A429" s="80">
        <f t="shared" si="71"/>
        <v>416</v>
      </c>
      <c r="B429" s="342">
        <f t="shared" si="62"/>
        <v>0</v>
      </c>
      <c r="C429" s="343"/>
      <c r="D429" s="116"/>
      <c r="E429" s="116"/>
      <c r="F429" s="4"/>
      <c r="G429" s="50"/>
      <c r="H429" s="70"/>
      <c r="I429" s="9"/>
      <c r="J429" s="270"/>
      <c r="K429" s="40">
        <f t="shared" si="65"/>
        <v>0</v>
      </c>
      <c r="L429" s="40">
        <f t="shared" si="66"/>
        <v>0</v>
      </c>
      <c r="M429" s="375" t="str">
        <f t="shared" si="67"/>
        <v xml:space="preserve"> </v>
      </c>
      <c r="N429" s="264">
        <f t="shared" si="68"/>
        <v>0</v>
      </c>
      <c r="O429" s="105">
        <f t="shared" si="63"/>
        <v>0</v>
      </c>
      <c r="P429" s="105">
        <f t="shared" si="69"/>
        <v>0</v>
      </c>
      <c r="Q429" s="407">
        <f t="shared" si="64"/>
        <v>0</v>
      </c>
      <c r="R429" s="9"/>
      <c r="V429" s="40">
        <f t="shared" si="70"/>
        <v>0</v>
      </c>
    </row>
    <row r="430" spans="1:22" x14ac:dyDescent="0.25">
      <c r="A430" s="80">
        <f t="shared" si="71"/>
        <v>417</v>
      </c>
      <c r="B430" s="342">
        <f t="shared" si="62"/>
        <v>0</v>
      </c>
      <c r="C430" s="343"/>
      <c r="D430" s="116"/>
      <c r="E430" s="116"/>
      <c r="F430" s="4"/>
      <c r="G430" s="50"/>
      <c r="H430" s="70"/>
      <c r="I430" s="9"/>
      <c r="J430" s="270"/>
      <c r="K430" s="40">
        <f t="shared" si="65"/>
        <v>0</v>
      </c>
      <c r="L430" s="40">
        <f t="shared" si="66"/>
        <v>0</v>
      </c>
      <c r="M430" s="375" t="str">
        <f t="shared" si="67"/>
        <v xml:space="preserve"> </v>
      </c>
      <c r="N430" s="264">
        <f t="shared" si="68"/>
        <v>0</v>
      </c>
      <c r="O430" s="105">
        <f t="shared" si="63"/>
        <v>0</v>
      </c>
      <c r="P430" s="105">
        <f t="shared" si="69"/>
        <v>0</v>
      </c>
      <c r="Q430" s="407">
        <f t="shared" si="64"/>
        <v>0</v>
      </c>
      <c r="R430" s="9"/>
      <c r="V430" s="40">
        <f t="shared" si="70"/>
        <v>0</v>
      </c>
    </row>
    <row r="431" spans="1:22" x14ac:dyDescent="0.25">
      <c r="A431" s="80">
        <f t="shared" si="71"/>
        <v>418</v>
      </c>
      <c r="B431" s="342">
        <f t="shared" si="62"/>
        <v>0</v>
      </c>
      <c r="C431" s="343"/>
      <c r="D431" s="116"/>
      <c r="E431" s="116"/>
      <c r="F431" s="4"/>
      <c r="G431" s="50"/>
      <c r="H431" s="70"/>
      <c r="I431" s="9"/>
      <c r="J431" s="270"/>
      <c r="K431" s="40">
        <f t="shared" si="65"/>
        <v>0</v>
      </c>
      <c r="L431" s="40">
        <f t="shared" si="66"/>
        <v>0</v>
      </c>
      <c r="M431" s="375" t="str">
        <f t="shared" si="67"/>
        <v xml:space="preserve"> </v>
      </c>
      <c r="N431" s="264">
        <f t="shared" si="68"/>
        <v>0</v>
      </c>
      <c r="O431" s="105">
        <f t="shared" si="63"/>
        <v>0</v>
      </c>
      <c r="P431" s="105">
        <f t="shared" si="69"/>
        <v>0</v>
      </c>
      <c r="Q431" s="407">
        <f t="shared" si="64"/>
        <v>0</v>
      </c>
      <c r="R431" s="9"/>
      <c r="V431" s="40">
        <f t="shared" si="70"/>
        <v>0</v>
      </c>
    </row>
    <row r="432" spans="1:22" x14ac:dyDescent="0.25">
      <c r="A432" s="80">
        <f t="shared" si="71"/>
        <v>419</v>
      </c>
      <c r="B432" s="342">
        <f t="shared" si="62"/>
        <v>0</v>
      </c>
      <c r="C432" s="343"/>
      <c r="D432" s="116"/>
      <c r="E432" s="116"/>
      <c r="F432" s="4"/>
      <c r="G432" s="50"/>
      <c r="H432" s="70"/>
      <c r="I432" s="9"/>
      <c r="J432" s="270"/>
      <c r="K432" s="40">
        <f t="shared" si="65"/>
        <v>0</v>
      </c>
      <c r="L432" s="40">
        <f t="shared" si="66"/>
        <v>0</v>
      </c>
      <c r="M432" s="375" t="str">
        <f t="shared" si="67"/>
        <v xml:space="preserve"> </v>
      </c>
      <c r="N432" s="264">
        <f t="shared" si="68"/>
        <v>0</v>
      </c>
      <c r="O432" s="105">
        <f t="shared" si="63"/>
        <v>0</v>
      </c>
      <c r="P432" s="105">
        <f t="shared" si="69"/>
        <v>0</v>
      </c>
      <c r="Q432" s="407">
        <f t="shared" si="64"/>
        <v>0</v>
      </c>
      <c r="R432" s="9"/>
      <c r="V432" s="40">
        <f t="shared" si="70"/>
        <v>0</v>
      </c>
    </row>
    <row r="433" spans="1:22" x14ac:dyDescent="0.25">
      <c r="A433" s="80">
        <f t="shared" si="71"/>
        <v>420</v>
      </c>
      <c r="B433" s="342">
        <f t="shared" si="62"/>
        <v>0</v>
      </c>
      <c r="C433" s="343"/>
      <c r="D433" s="116"/>
      <c r="E433" s="116"/>
      <c r="F433" s="4"/>
      <c r="G433" s="50"/>
      <c r="H433" s="70"/>
      <c r="I433" s="9"/>
      <c r="J433" s="270"/>
      <c r="K433" s="40">
        <f t="shared" si="65"/>
        <v>0</v>
      </c>
      <c r="L433" s="40">
        <f t="shared" si="66"/>
        <v>0</v>
      </c>
      <c r="M433" s="375" t="str">
        <f t="shared" si="67"/>
        <v xml:space="preserve"> </v>
      </c>
      <c r="N433" s="264">
        <f t="shared" si="68"/>
        <v>0</v>
      </c>
      <c r="O433" s="105">
        <f t="shared" si="63"/>
        <v>0</v>
      </c>
      <c r="P433" s="105">
        <f t="shared" si="69"/>
        <v>0</v>
      </c>
      <c r="Q433" s="407">
        <f t="shared" si="64"/>
        <v>0</v>
      </c>
      <c r="R433" s="9"/>
      <c r="V433" s="40">
        <f t="shared" si="70"/>
        <v>0</v>
      </c>
    </row>
    <row r="434" spans="1:22" x14ac:dyDescent="0.25">
      <c r="A434" s="80">
        <f t="shared" si="71"/>
        <v>421</v>
      </c>
      <c r="B434" s="342">
        <f t="shared" si="62"/>
        <v>0</v>
      </c>
      <c r="C434" s="343"/>
      <c r="D434" s="116"/>
      <c r="E434" s="116"/>
      <c r="F434" s="4"/>
      <c r="G434" s="50"/>
      <c r="H434" s="70"/>
      <c r="I434" s="9"/>
      <c r="J434" s="270"/>
      <c r="K434" s="40">
        <f t="shared" si="65"/>
        <v>0</v>
      </c>
      <c r="L434" s="40">
        <f t="shared" si="66"/>
        <v>0</v>
      </c>
      <c r="M434" s="375" t="str">
        <f t="shared" si="67"/>
        <v xml:space="preserve"> </v>
      </c>
      <c r="N434" s="264">
        <f t="shared" si="68"/>
        <v>0</v>
      </c>
      <c r="O434" s="105">
        <f t="shared" si="63"/>
        <v>0</v>
      </c>
      <c r="P434" s="105">
        <f t="shared" si="69"/>
        <v>0</v>
      </c>
      <c r="Q434" s="407">
        <f t="shared" si="64"/>
        <v>0</v>
      </c>
      <c r="R434" s="9"/>
      <c r="V434" s="40">
        <f t="shared" si="70"/>
        <v>0</v>
      </c>
    </row>
    <row r="435" spans="1:22" x14ac:dyDescent="0.25">
      <c r="A435" s="80">
        <f t="shared" si="71"/>
        <v>422</v>
      </c>
      <c r="B435" s="342">
        <f t="shared" si="62"/>
        <v>0</v>
      </c>
      <c r="C435" s="343"/>
      <c r="D435" s="116"/>
      <c r="E435" s="116"/>
      <c r="F435" s="4"/>
      <c r="G435" s="50"/>
      <c r="H435" s="70"/>
      <c r="I435" s="9"/>
      <c r="J435" s="270"/>
      <c r="K435" s="40">
        <f t="shared" si="65"/>
        <v>0</v>
      </c>
      <c r="L435" s="40">
        <f t="shared" si="66"/>
        <v>0</v>
      </c>
      <c r="M435" s="375" t="str">
        <f t="shared" si="67"/>
        <v xml:space="preserve"> </v>
      </c>
      <c r="N435" s="264">
        <f t="shared" si="68"/>
        <v>0</v>
      </c>
      <c r="O435" s="105">
        <f t="shared" si="63"/>
        <v>0</v>
      </c>
      <c r="P435" s="105">
        <f t="shared" si="69"/>
        <v>0</v>
      </c>
      <c r="Q435" s="407">
        <f t="shared" si="64"/>
        <v>0</v>
      </c>
      <c r="R435" s="9"/>
      <c r="V435" s="40">
        <f t="shared" si="70"/>
        <v>0</v>
      </c>
    </row>
    <row r="436" spans="1:22" x14ac:dyDescent="0.25">
      <c r="A436" s="80">
        <f t="shared" si="71"/>
        <v>423</v>
      </c>
      <c r="B436" s="342">
        <f t="shared" si="62"/>
        <v>0</v>
      </c>
      <c r="C436" s="343"/>
      <c r="D436" s="116"/>
      <c r="E436" s="116"/>
      <c r="F436" s="4"/>
      <c r="G436" s="50"/>
      <c r="H436" s="70"/>
      <c r="I436" s="9"/>
      <c r="J436" s="270"/>
      <c r="K436" s="40">
        <f t="shared" si="65"/>
        <v>0</v>
      </c>
      <c r="L436" s="40">
        <f t="shared" si="66"/>
        <v>0</v>
      </c>
      <c r="M436" s="375" t="str">
        <f t="shared" si="67"/>
        <v xml:space="preserve"> </v>
      </c>
      <c r="N436" s="264">
        <f t="shared" si="68"/>
        <v>0</v>
      </c>
      <c r="O436" s="105">
        <f t="shared" si="63"/>
        <v>0</v>
      </c>
      <c r="P436" s="105">
        <f t="shared" si="69"/>
        <v>0</v>
      </c>
      <c r="Q436" s="407">
        <f t="shared" si="64"/>
        <v>0</v>
      </c>
      <c r="R436" s="9"/>
      <c r="V436" s="40">
        <f t="shared" si="70"/>
        <v>0</v>
      </c>
    </row>
    <row r="437" spans="1:22" x14ac:dyDescent="0.25">
      <c r="A437" s="80">
        <f t="shared" si="71"/>
        <v>424</v>
      </c>
      <c r="B437" s="342">
        <f t="shared" si="62"/>
        <v>0</v>
      </c>
      <c r="C437" s="343"/>
      <c r="D437" s="116"/>
      <c r="E437" s="116"/>
      <c r="F437" s="4"/>
      <c r="G437" s="50"/>
      <c r="H437" s="70"/>
      <c r="I437" s="9"/>
      <c r="J437" s="270"/>
      <c r="K437" s="40">
        <f t="shared" si="65"/>
        <v>0</v>
      </c>
      <c r="L437" s="40">
        <f t="shared" si="66"/>
        <v>0</v>
      </c>
      <c r="M437" s="375" t="str">
        <f t="shared" si="67"/>
        <v xml:space="preserve"> </v>
      </c>
      <c r="N437" s="264">
        <f t="shared" si="68"/>
        <v>0</v>
      </c>
      <c r="O437" s="105">
        <f t="shared" si="63"/>
        <v>0</v>
      </c>
      <c r="P437" s="105">
        <f t="shared" si="69"/>
        <v>0</v>
      </c>
      <c r="Q437" s="407">
        <f t="shared" si="64"/>
        <v>0</v>
      </c>
      <c r="R437" s="9"/>
      <c r="V437" s="40">
        <f t="shared" si="70"/>
        <v>0</v>
      </c>
    </row>
    <row r="438" spans="1:22" x14ac:dyDescent="0.25">
      <c r="A438" s="80">
        <f t="shared" si="71"/>
        <v>425</v>
      </c>
      <c r="B438" s="342">
        <f t="shared" si="62"/>
        <v>0</v>
      </c>
      <c r="C438" s="343"/>
      <c r="D438" s="116"/>
      <c r="E438" s="116"/>
      <c r="F438" s="4"/>
      <c r="G438" s="50"/>
      <c r="H438" s="70"/>
      <c r="I438" s="9"/>
      <c r="J438" s="270"/>
      <c r="K438" s="40">
        <f t="shared" si="65"/>
        <v>0</v>
      </c>
      <c r="L438" s="40">
        <f t="shared" si="66"/>
        <v>0</v>
      </c>
      <c r="M438" s="375" t="str">
        <f t="shared" si="67"/>
        <v xml:space="preserve"> </v>
      </c>
      <c r="N438" s="264">
        <f t="shared" si="68"/>
        <v>0</v>
      </c>
      <c r="O438" s="105">
        <f t="shared" si="63"/>
        <v>0</v>
      </c>
      <c r="P438" s="105">
        <f t="shared" si="69"/>
        <v>0</v>
      </c>
      <c r="Q438" s="407">
        <f t="shared" si="64"/>
        <v>0</v>
      </c>
      <c r="R438" s="9"/>
      <c r="V438" s="40">
        <f t="shared" si="70"/>
        <v>0</v>
      </c>
    </row>
    <row r="439" spans="1:22" x14ac:dyDescent="0.25">
      <c r="A439" s="80">
        <f t="shared" si="71"/>
        <v>426</v>
      </c>
      <c r="B439" s="342">
        <f t="shared" si="62"/>
        <v>0</v>
      </c>
      <c r="C439" s="343"/>
      <c r="D439" s="116"/>
      <c r="E439" s="116"/>
      <c r="F439" s="4"/>
      <c r="G439" s="50"/>
      <c r="H439" s="70"/>
      <c r="I439" s="9"/>
      <c r="J439" s="270"/>
      <c r="K439" s="40">
        <f t="shared" si="65"/>
        <v>0</v>
      </c>
      <c r="L439" s="40">
        <f t="shared" si="66"/>
        <v>0</v>
      </c>
      <c r="M439" s="375" t="str">
        <f t="shared" si="67"/>
        <v xml:space="preserve"> </v>
      </c>
      <c r="N439" s="264">
        <f t="shared" si="68"/>
        <v>0</v>
      </c>
      <c r="O439" s="105">
        <f t="shared" si="63"/>
        <v>0</v>
      </c>
      <c r="P439" s="105">
        <f t="shared" si="69"/>
        <v>0</v>
      </c>
      <c r="Q439" s="407">
        <f t="shared" si="64"/>
        <v>0</v>
      </c>
      <c r="R439" s="9"/>
      <c r="V439" s="40">
        <f t="shared" si="70"/>
        <v>0</v>
      </c>
    </row>
    <row r="440" spans="1:22" x14ac:dyDescent="0.25">
      <c r="A440" s="80">
        <f t="shared" si="71"/>
        <v>427</v>
      </c>
      <c r="B440" s="342">
        <f t="shared" si="62"/>
        <v>0</v>
      </c>
      <c r="C440" s="343"/>
      <c r="D440" s="116"/>
      <c r="E440" s="116"/>
      <c r="F440" s="4"/>
      <c r="G440" s="50"/>
      <c r="H440" s="70"/>
      <c r="I440" s="9"/>
      <c r="J440" s="270"/>
      <c r="K440" s="40">
        <f t="shared" si="65"/>
        <v>0</v>
      </c>
      <c r="L440" s="40">
        <f t="shared" si="66"/>
        <v>0</v>
      </c>
      <c r="M440" s="375" t="str">
        <f t="shared" si="67"/>
        <v xml:space="preserve"> </v>
      </c>
      <c r="N440" s="264">
        <f t="shared" si="68"/>
        <v>0</v>
      </c>
      <c r="O440" s="105">
        <f t="shared" si="63"/>
        <v>0</v>
      </c>
      <c r="P440" s="105">
        <f t="shared" si="69"/>
        <v>0</v>
      </c>
      <c r="Q440" s="407">
        <f t="shared" si="64"/>
        <v>0</v>
      </c>
      <c r="R440" s="9"/>
      <c r="V440" s="40">
        <f t="shared" si="70"/>
        <v>0</v>
      </c>
    </row>
    <row r="441" spans="1:22" x14ac:dyDescent="0.25">
      <c r="A441" s="80">
        <f t="shared" si="71"/>
        <v>428</v>
      </c>
      <c r="B441" s="342">
        <f t="shared" si="62"/>
        <v>0</v>
      </c>
      <c r="C441" s="343"/>
      <c r="D441" s="116"/>
      <c r="E441" s="116"/>
      <c r="F441" s="4"/>
      <c r="G441" s="50"/>
      <c r="H441" s="70"/>
      <c r="I441" s="9"/>
      <c r="J441" s="270"/>
      <c r="K441" s="40">
        <f t="shared" si="65"/>
        <v>0</v>
      </c>
      <c r="L441" s="40">
        <f t="shared" si="66"/>
        <v>0</v>
      </c>
      <c r="M441" s="375" t="str">
        <f t="shared" si="67"/>
        <v xml:space="preserve"> </v>
      </c>
      <c r="N441" s="264">
        <f t="shared" si="68"/>
        <v>0</v>
      </c>
      <c r="O441" s="105">
        <f t="shared" si="63"/>
        <v>0</v>
      </c>
      <c r="P441" s="105">
        <f t="shared" si="69"/>
        <v>0</v>
      </c>
      <c r="Q441" s="407">
        <f t="shared" si="64"/>
        <v>0</v>
      </c>
      <c r="R441" s="9"/>
      <c r="V441" s="40">
        <f t="shared" si="70"/>
        <v>0</v>
      </c>
    </row>
    <row r="442" spans="1:22" x14ac:dyDescent="0.25">
      <c r="A442" s="80">
        <f t="shared" si="71"/>
        <v>429</v>
      </c>
      <c r="B442" s="342">
        <f t="shared" si="62"/>
        <v>0</v>
      </c>
      <c r="C442" s="343"/>
      <c r="D442" s="116"/>
      <c r="E442" s="116"/>
      <c r="F442" s="4"/>
      <c r="G442" s="50"/>
      <c r="H442" s="70"/>
      <c r="I442" s="9"/>
      <c r="J442" s="270"/>
      <c r="K442" s="40">
        <f t="shared" si="65"/>
        <v>0</v>
      </c>
      <c r="L442" s="40">
        <f t="shared" si="66"/>
        <v>0</v>
      </c>
      <c r="M442" s="375" t="str">
        <f t="shared" si="67"/>
        <v xml:space="preserve"> </v>
      </c>
      <c r="N442" s="264">
        <f t="shared" si="68"/>
        <v>0</v>
      </c>
      <c r="O442" s="105">
        <f t="shared" si="63"/>
        <v>0</v>
      </c>
      <c r="P442" s="105">
        <f t="shared" si="69"/>
        <v>0</v>
      </c>
      <c r="Q442" s="407">
        <f t="shared" si="64"/>
        <v>0</v>
      </c>
      <c r="R442" s="9"/>
      <c r="V442" s="40">
        <f t="shared" si="70"/>
        <v>0</v>
      </c>
    </row>
    <row r="443" spans="1:22" x14ac:dyDescent="0.25">
      <c r="A443" s="80">
        <f t="shared" si="71"/>
        <v>430</v>
      </c>
      <c r="B443" s="342">
        <f t="shared" si="62"/>
        <v>0</v>
      </c>
      <c r="C443" s="343"/>
      <c r="D443" s="116"/>
      <c r="E443" s="116"/>
      <c r="F443" s="4"/>
      <c r="G443" s="50"/>
      <c r="H443" s="70"/>
      <c r="I443" s="9"/>
      <c r="J443" s="270"/>
      <c r="K443" s="40">
        <f t="shared" si="65"/>
        <v>0</v>
      </c>
      <c r="L443" s="40">
        <f t="shared" si="66"/>
        <v>0</v>
      </c>
      <c r="M443" s="375" t="str">
        <f t="shared" si="67"/>
        <v xml:space="preserve"> </v>
      </c>
      <c r="N443" s="264">
        <f t="shared" si="68"/>
        <v>0</v>
      </c>
      <c r="O443" s="105">
        <f t="shared" si="63"/>
        <v>0</v>
      </c>
      <c r="P443" s="105">
        <f t="shared" si="69"/>
        <v>0</v>
      </c>
      <c r="Q443" s="407">
        <f t="shared" si="64"/>
        <v>0</v>
      </c>
      <c r="R443" s="9"/>
      <c r="V443" s="40">
        <f t="shared" si="70"/>
        <v>0</v>
      </c>
    </row>
    <row r="444" spans="1:22" x14ac:dyDescent="0.25">
      <c r="A444" s="80">
        <f t="shared" si="71"/>
        <v>431</v>
      </c>
      <c r="B444" s="342">
        <f t="shared" si="62"/>
        <v>0</v>
      </c>
      <c r="C444" s="343"/>
      <c r="D444" s="116"/>
      <c r="E444" s="116"/>
      <c r="F444" s="4"/>
      <c r="G444" s="50"/>
      <c r="H444" s="70"/>
      <c r="I444" s="9"/>
      <c r="J444" s="270"/>
      <c r="K444" s="40">
        <f t="shared" si="65"/>
        <v>0</v>
      </c>
      <c r="L444" s="40">
        <f t="shared" si="66"/>
        <v>0</v>
      </c>
      <c r="M444" s="375" t="str">
        <f t="shared" si="67"/>
        <v xml:space="preserve"> </v>
      </c>
      <c r="N444" s="264">
        <f t="shared" si="68"/>
        <v>0</v>
      </c>
      <c r="O444" s="105">
        <f t="shared" si="63"/>
        <v>0</v>
      </c>
      <c r="P444" s="105">
        <f t="shared" si="69"/>
        <v>0</v>
      </c>
      <c r="Q444" s="407">
        <f t="shared" si="64"/>
        <v>0</v>
      </c>
      <c r="R444" s="9"/>
      <c r="V444" s="40">
        <f t="shared" si="70"/>
        <v>0</v>
      </c>
    </row>
    <row r="445" spans="1:22" x14ac:dyDescent="0.25">
      <c r="A445" s="80">
        <f t="shared" si="71"/>
        <v>432</v>
      </c>
      <c r="B445" s="342">
        <f t="shared" si="62"/>
        <v>0</v>
      </c>
      <c r="C445" s="343"/>
      <c r="D445" s="116"/>
      <c r="E445" s="116"/>
      <c r="F445" s="4"/>
      <c r="G445" s="50"/>
      <c r="H445" s="70"/>
      <c r="I445" s="9"/>
      <c r="J445" s="270"/>
      <c r="K445" s="40">
        <f t="shared" si="65"/>
        <v>0</v>
      </c>
      <c r="L445" s="40">
        <f t="shared" si="66"/>
        <v>0</v>
      </c>
      <c r="M445" s="375" t="str">
        <f t="shared" si="67"/>
        <v xml:space="preserve"> </v>
      </c>
      <c r="N445" s="264">
        <f t="shared" si="68"/>
        <v>0</v>
      </c>
      <c r="O445" s="105">
        <f t="shared" si="63"/>
        <v>0</v>
      </c>
      <c r="P445" s="105">
        <f t="shared" si="69"/>
        <v>0</v>
      </c>
      <c r="Q445" s="407">
        <f t="shared" si="64"/>
        <v>0</v>
      </c>
      <c r="R445" s="9"/>
      <c r="V445" s="40">
        <f t="shared" si="70"/>
        <v>0</v>
      </c>
    </row>
    <row r="446" spans="1:22" x14ac:dyDescent="0.25">
      <c r="A446" s="80">
        <f t="shared" si="71"/>
        <v>433</v>
      </c>
      <c r="B446" s="342">
        <f t="shared" si="62"/>
        <v>0</v>
      </c>
      <c r="C446" s="343"/>
      <c r="D446" s="116"/>
      <c r="E446" s="116"/>
      <c r="F446" s="4"/>
      <c r="G446" s="50"/>
      <c r="H446" s="70"/>
      <c r="I446" s="9"/>
      <c r="J446" s="270"/>
      <c r="K446" s="40">
        <f t="shared" si="65"/>
        <v>0</v>
      </c>
      <c r="L446" s="40">
        <f t="shared" si="66"/>
        <v>0</v>
      </c>
      <c r="M446" s="375" t="str">
        <f t="shared" si="67"/>
        <v xml:space="preserve"> </v>
      </c>
      <c r="N446" s="264">
        <f t="shared" si="68"/>
        <v>0</v>
      </c>
      <c r="O446" s="105">
        <f t="shared" si="63"/>
        <v>0</v>
      </c>
      <c r="P446" s="105">
        <f t="shared" si="69"/>
        <v>0</v>
      </c>
      <c r="Q446" s="407">
        <f t="shared" si="64"/>
        <v>0</v>
      </c>
      <c r="R446" s="9"/>
      <c r="V446" s="40">
        <f t="shared" si="70"/>
        <v>0</v>
      </c>
    </row>
    <row r="447" spans="1:22" x14ac:dyDescent="0.25">
      <c r="A447" s="80">
        <f t="shared" si="71"/>
        <v>434</v>
      </c>
      <c r="B447" s="342">
        <f t="shared" si="62"/>
        <v>0</v>
      </c>
      <c r="C447" s="343"/>
      <c r="D447" s="116"/>
      <c r="E447" s="116"/>
      <c r="F447" s="4"/>
      <c r="G447" s="50"/>
      <c r="H447" s="70"/>
      <c r="I447" s="9"/>
      <c r="J447" s="270"/>
      <c r="K447" s="40">
        <f t="shared" si="65"/>
        <v>0</v>
      </c>
      <c r="L447" s="40">
        <f t="shared" si="66"/>
        <v>0</v>
      </c>
      <c r="M447" s="375" t="str">
        <f t="shared" si="67"/>
        <v xml:space="preserve"> </v>
      </c>
      <c r="N447" s="264">
        <f t="shared" si="68"/>
        <v>0</v>
      </c>
      <c r="O447" s="105">
        <f t="shared" si="63"/>
        <v>0</v>
      </c>
      <c r="P447" s="105">
        <f t="shared" si="69"/>
        <v>0</v>
      </c>
      <c r="Q447" s="407">
        <f t="shared" si="64"/>
        <v>0</v>
      </c>
      <c r="R447" s="9"/>
      <c r="V447" s="40">
        <f t="shared" si="70"/>
        <v>0</v>
      </c>
    </row>
    <row r="448" spans="1:22" x14ac:dyDescent="0.25">
      <c r="A448" s="80">
        <f t="shared" si="71"/>
        <v>435</v>
      </c>
      <c r="B448" s="342">
        <f t="shared" si="62"/>
        <v>0</v>
      </c>
      <c r="C448" s="343"/>
      <c r="D448" s="116"/>
      <c r="E448" s="116"/>
      <c r="F448" s="4"/>
      <c r="G448" s="50"/>
      <c r="H448" s="70"/>
      <c r="I448" s="9"/>
      <c r="J448" s="270"/>
      <c r="K448" s="40">
        <f t="shared" si="65"/>
        <v>0</v>
      </c>
      <c r="L448" s="40">
        <f t="shared" si="66"/>
        <v>0</v>
      </c>
      <c r="M448" s="375" t="str">
        <f t="shared" si="67"/>
        <v xml:space="preserve"> </v>
      </c>
      <c r="N448" s="264">
        <f t="shared" si="68"/>
        <v>0</v>
      </c>
      <c r="O448" s="105">
        <f t="shared" si="63"/>
        <v>0</v>
      </c>
      <c r="P448" s="105">
        <f t="shared" si="69"/>
        <v>0</v>
      </c>
      <c r="Q448" s="407">
        <f t="shared" si="64"/>
        <v>0</v>
      </c>
      <c r="R448" s="9"/>
      <c r="V448" s="40">
        <f t="shared" si="70"/>
        <v>0</v>
      </c>
    </row>
    <row r="449" spans="1:22" x14ac:dyDescent="0.25">
      <c r="A449" s="80">
        <f t="shared" si="71"/>
        <v>436</v>
      </c>
      <c r="B449" s="342">
        <f t="shared" si="62"/>
        <v>0</v>
      </c>
      <c r="C449" s="343"/>
      <c r="D449" s="116"/>
      <c r="E449" s="116"/>
      <c r="F449" s="4"/>
      <c r="G449" s="50"/>
      <c r="H449" s="70"/>
      <c r="I449" s="9"/>
      <c r="J449" s="270"/>
      <c r="K449" s="40">
        <f t="shared" si="65"/>
        <v>0</v>
      </c>
      <c r="L449" s="40">
        <f t="shared" si="66"/>
        <v>0</v>
      </c>
      <c r="M449" s="375" t="str">
        <f t="shared" si="67"/>
        <v xml:space="preserve"> </v>
      </c>
      <c r="N449" s="264">
        <f t="shared" si="68"/>
        <v>0</v>
      </c>
      <c r="O449" s="105">
        <f t="shared" si="63"/>
        <v>0</v>
      </c>
      <c r="P449" s="105">
        <f t="shared" si="69"/>
        <v>0</v>
      </c>
      <c r="Q449" s="407">
        <f t="shared" si="64"/>
        <v>0</v>
      </c>
      <c r="R449" s="9"/>
      <c r="V449" s="40">
        <f t="shared" si="70"/>
        <v>0</v>
      </c>
    </row>
    <row r="450" spans="1:22" x14ac:dyDescent="0.25">
      <c r="A450" s="80">
        <f t="shared" si="71"/>
        <v>437</v>
      </c>
      <c r="B450" s="342">
        <f t="shared" si="62"/>
        <v>0</v>
      </c>
      <c r="C450" s="343"/>
      <c r="D450" s="116"/>
      <c r="E450" s="116"/>
      <c r="F450" s="4"/>
      <c r="G450" s="50"/>
      <c r="H450" s="70"/>
      <c r="I450" s="9"/>
      <c r="J450" s="270"/>
      <c r="K450" s="40">
        <f t="shared" si="65"/>
        <v>0</v>
      </c>
      <c r="L450" s="40">
        <f t="shared" si="66"/>
        <v>0</v>
      </c>
      <c r="M450" s="375" t="str">
        <f t="shared" si="67"/>
        <v xml:space="preserve"> </v>
      </c>
      <c r="N450" s="264">
        <f t="shared" si="68"/>
        <v>0</v>
      </c>
      <c r="O450" s="105">
        <f t="shared" si="63"/>
        <v>0</v>
      </c>
      <c r="P450" s="105">
        <f t="shared" si="69"/>
        <v>0</v>
      </c>
      <c r="Q450" s="407">
        <f t="shared" si="64"/>
        <v>0</v>
      </c>
      <c r="R450" s="9"/>
      <c r="V450" s="40">
        <f t="shared" si="70"/>
        <v>0</v>
      </c>
    </row>
    <row r="451" spans="1:22" x14ac:dyDescent="0.25">
      <c r="A451" s="80">
        <f t="shared" si="71"/>
        <v>438</v>
      </c>
      <c r="B451" s="342">
        <f t="shared" si="62"/>
        <v>0</v>
      </c>
      <c r="C451" s="343"/>
      <c r="D451" s="116"/>
      <c r="E451" s="116"/>
      <c r="F451" s="4"/>
      <c r="G451" s="50"/>
      <c r="H451" s="70"/>
      <c r="I451" s="9"/>
      <c r="J451" s="270"/>
      <c r="K451" s="40">
        <f t="shared" si="65"/>
        <v>0</v>
      </c>
      <c r="L451" s="40">
        <f t="shared" si="66"/>
        <v>0</v>
      </c>
      <c r="M451" s="375" t="str">
        <f t="shared" si="67"/>
        <v xml:space="preserve"> </v>
      </c>
      <c r="N451" s="264">
        <f t="shared" si="68"/>
        <v>0</v>
      </c>
      <c r="O451" s="105">
        <f t="shared" si="63"/>
        <v>0</v>
      </c>
      <c r="P451" s="105">
        <f t="shared" si="69"/>
        <v>0</v>
      </c>
      <c r="Q451" s="407">
        <f t="shared" si="64"/>
        <v>0</v>
      </c>
      <c r="R451" s="9"/>
      <c r="V451" s="40">
        <f t="shared" si="70"/>
        <v>0</v>
      </c>
    </row>
    <row r="452" spans="1:22" x14ac:dyDescent="0.25">
      <c r="A452" s="80">
        <f t="shared" si="71"/>
        <v>439</v>
      </c>
      <c r="B452" s="342">
        <f t="shared" si="62"/>
        <v>0</v>
      </c>
      <c r="C452" s="343"/>
      <c r="D452" s="116"/>
      <c r="E452" s="116"/>
      <c r="F452" s="4"/>
      <c r="G452" s="50"/>
      <c r="H452" s="70"/>
      <c r="I452" s="9"/>
      <c r="J452" s="270"/>
      <c r="K452" s="40">
        <f t="shared" si="65"/>
        <v>0</v>
      </c>
      <c r="L452" s="40">
        <f t="shared" si="66"/>
        <v>0</v>
      </c>
      <c r="M452" s="375" t="str">
        <f t="shared" si="67"/>
        <v xml:space="preserve"> </v>
      </c>
      <c r="N452" s="264">
        <f t="shared" si="68"/>
        <v>0</v>
      </c>
      <c r="O452" s="105">
        <f t="shared" si="63"/>
        <v>0</v>
      </c>
      <c r="P452" s="105">
        <f t="shared" si="69"/>
        <v>0</v>
      </c>
      <c r="Q452" s="407">
        <f t="shared" si="64"/>
        <v>0</v>
      </c>
      <c r="R452" s="9"/>
      <c r="V452" s="40">
        <f t="shared" si="70"/>
        <v>0</v>
      </c>
    </row>
    <row r="453" spans="1:22" x14ac:dyDescent="0.25">
      <c r="A453" s="80">
        <f t="shared" si="71"/>
        <v>440</v>
      </c>
      <c r="B453" s="342">
        <f t="shared" si="62"/>
        <v>0</v>
      </c>
      <c r="C453" s="343"/>
      <c r="D453" s="116"/>
      <c r="E453" s="116"/>
      <c r="F453" s="4"/>
      <c r="G453" s="50"/>
      <c r="H453" s="70"/>
      <c r="I453" s="9"/>
      <c r="J453" s="270"/>
      <c r="K453" s="40">
        <f t="shared" si="65"/>
        <v>0</v>
      </c>
      <c r="L453" s="40">
        <f t="shared" si="66"/>
        <v>0</v>
      </c>
      <c r="M453" s="375" t="str">
        <f t="shared" si="67"/>
        <v xml:space="preserve"> </v>
      </c>
      <c r="N453" s="264">
        <f t="shared" si="68"/>
        <v>0</v>
      </c>
      <c r="O453" s="105">
        <f t="shared" si="63"/>
        <v>0</v>
      </c>
      <c r="P453" s="105">
        <f t="shared" si="69"/>
        <v>0</v>
      </c>
      <c r="Q453" s="407">
        <f t="shared" si="64"/>
        <v>0</v>
      </c>
      <c r="R453" s="9"/>
      <c r="V453" s="40">
        <f t="shared" si="70"/>
        <v>0</v>
      </c>
    </row>
    <row r="454" spans="1:22" x14ac:dyDescent="0.25">
      <c r="A454" s="80">
        <f t="shared" si="71"/>
        <v>441</v>
      </c>
      <c r="B454" s="342">
        <f t="shared" si="62"/>
        <v>0</v>
      </c>
      <c r="C454" s="343"/>
      <c r="D454" s="116"/>
      <c r="E454" s="116"/>
      <c r="F454" s="4"/>
      <c r="G454" s="50"/>
      <c r="H454" s="70"/>
      <c r="I454" s="9"/>
      <c r="J454" s="270"/>
      <c r="K454" s="40">
        <f t="shared" si="65"/>
        <v>0</v>
      </c>
      <c r="L454" s="40">
        <f t="shared" si="66"/>
        <v>0</v>
      </c>
      <c r="M454" s="375" t="str">
        <f t="shared" si="67"/>
        <v xml:space="preserve"> </v>
      </c>
      <c r="N454" s="264">
        <f t="shared" si="68"/>
        <v>0</v>
      </c>
      <c r="O454" s="105">
        <f t="shared" si="63"/>
        <v>0</v>
      </c>
      <c r="P454" s="105">
        <f t="shared" si="69"/>
        <v>0</v>
      </c>
      <c r="Q454" s="407">
        <f t="shared" si="64"/>
        <v>0</v>
      </c>
      <c r="R454" s="9"/>
      <c r="V454" s="40">
        <f t="shared" si="70"/>
        <v>0</v>
      </c>
    </row>
    <row r="455" spans="1:22" x14ac:dyDescent="0.25">
      <c r="A455" s="80">
        <f t="shared" si="71"/>
        <v>442</v>
      </c>
      <c r="B455" s="342">
        <f t="shared" si="62"/>
        <v>0</v>
      </c>
      <c r="C455" s="343"/>
      <c r="D455" s="116"/>
      <c r="E455" s="116"/>
      <c r="F455" s="4"/>
      <c r="G455" s="50"/>
      <c r="H455" s="70"/>
      <c r="I455" s="9"/>
      <c r="J455" s="270"/>
      <c r="K455" s="40">
        <f t="shared" si="65"/>
        <v>0</v>
      </c>
      <c r="L455" s="40">
        <f t="shared" si="66"/>
        <v>0</v>
      </c>
      <c r="M455" s="375" t="str">
        <f t="shared" si="67"/>
        <v xml:space="preserve"> </v>
      </c>
      <c r="N455" s="264">
        <f t="shared" si="68"/>
        <v>0</v>
      </c>
      <c r="O455" s="105">
        <f t="shared" si="63"/>
        <v>0</v>
      </c>
      <c r="P455" s="105">
        <f t="shared" si="69"/>
        <v>0</v>
      </c>
      <c r="Q455" s="407">
        <f t="shared" si="64"/>
        <v>0</v>
      </c>
      <c r="R455" s="9"/>
      <c r="V455" s="40">
        <f t="shared" si="70"/>
        <v>0</v>
      </c>
    </row>
    <row r="456" spans="1:22" x14ac:dyDescent="0.25">
      <c r="A456" s="80">
        <f t="shared" si="71"/>
        <v>443</v>
      </c>
      <c r="B456" s="342">
        <f t="shared" si="62"/>
        <v>0</v>
      </c>
      <c r="C456" s="343"/>
      <c r="D456" s="116"/>
      <c r="E456" s="116"/>
      <c r="F456" s="4"/>
      <c r="G456" s="50"/>
      <c r="H456" s="70"/>
      <c r="I456" s="9"/>
      <c r="J456" s="270"/>
      <c r="K456" s="40">
        <f t="shared" si="65"/>
        <v>0</v>
      </c>
      <c r="L456" s="40">
        <f t="shared" si="66"/>
        <v>0</v>
      </c>
      <c r="M456" s="375" t="str">
        <f t="shared" si="67"/>
        <v xml:space="preserve"> </v>
      </c>
      <c r="N456" s="264">
        <f t="shared" si="68"/>
        <v>0</v>
      </c>
      <c r="O456" s="105">
        <f t="shared" si="63"/>
        <v>0</v>
      </c>
      <c r="P456" s="105">
        <f t="shared" si="69"/>
        <v>0</v>
      </c>
      <c r="Q456" s="407">
        <f t="shared" si="64"/>
        <v>0</v>
      </c>
      <c r="R456" s="9"/>
      <c r="V456" s="40">
        <f t="shared" si="70"/>
        <v>0</v>
      </c>
    </row>
    <row r="457" spans="1:22" x14ac:dyDescent="0.25">
      <c r="A457" s="80">
        <f t="shared" si="71"/>
        <v>444</v>
      </c>
      <c r="B457" s="342">
        <f t="shared" si="62"/>
        <v>0</v>
      </c>
      <c r="C457" s="343"/>
      <c r="D457" s="116"/>
      <c r="E457" s="116"/>
      <c r="F457" s="4"/>
      <c r="G457" s="50"/>
      <c r="H457" s="70"/>
      <c r="I457" s="9"/>
      <c r="J457" s="270"/>
      <c r="K457" s="40">
        <f t="shared" si="65"/>
        <v>0</v>
      </c>
      <c r="L457" s="40">
        <f t="shared" si="66"/>
        <v>0</v>
      </c>
      <c r="M457" s="375" t="str">
        <f t="shared" si="67"/>
        <v xml:space="preserve"> </v>
      </c>
      <c r="N457" s="264">
        <f t="shared" si="68"/>
        <v>0</v>
      </c>
      <c r="O457" s="105">
        <f t="shared" si="63"/>
        <v>0</v>
      </c>
      <c r="P457" s="105">
        <f t="shared" si="69"/>
        <v>0</v>
      </c>
      <c r="Q457" s="407">
        <f t="shared" si="64"/>
        <v>0</v>
      </c>
      <c r="R457" s="9"/>
      <c r="V457" s="40">
        <f t="shared" si="70"/>
        <v>0</v>
      </c>
    </row>
    <row r="458" spans="1:22" x14ac:dyDescent="0.25">
      <c r="A458" s="80">
        <f t="shared" si="71"/>
        <v>445</v>
      </c>
      <c r="B458" s="342">
        <f t="shared" si="62"/>
        <v>0</v>
      </c>
      <c r="C458" s="343"/>
      <c r="D458" s="116"/>
      <c r="E458" s="116"/>
      <c r="F458" s="4"/>
      <c r="G458" s="50"/>
      <c r="H458" s="70"/>
      <c r="I458" s="9"/>
      <c r="J458" s="270"/>
      <c r="K458" s="40">
        <f t="shared" si="65"/>
        <v>0</v>
      </c>
      <c r="L458" s="40">
        <f t="shared" si="66"/>
        <v>0</v>
      </c>
      <c r="M458" s="375" t="str">
        <f t="shared" si="67"/>
        <v xml:space="preserve"> </v>
      </c>
      <c r="N458" s="264">
        <f t="shared" si="68"/>
        <v>0</v>
      </c>
      <c r="O458" s="105">
        <f t="shared" si="63"/>
        <v>0</v>
      </c>
      <c r="P458" s="105">
        <f t="shared" si="69"/>
        <v>0</v>
      </c>
      <c r="Q458" s="407">
        <f t="shared" si="64"/>
        <v>0</v>
      </c>
      <c r="R458" s="9"/>
      <c r="V458" s="40">
        <f t="shared" si="70"/>
        <v>0</v>
      </c>
    </row>
    <row r="459" spans="1:22" x14ac:dyDescent="0.25">
      <c r="A459" s="80">
        <f t="shared" si="71"/>
        <v>446</v>
      </c>
      <c r="B459" s="342">
        <f t="shared" si="62"/>
        <v>0</v>
      </c>
      <c r="C459" s="343"/>
      <c r="D459" s="116"/>
      <c r="E459" s="116"/>
      <c r="F459" s="4"/>
      <c r="G459" s="50"/>
      <c r="H459" s="70"/>
      <c r="I459" s="9"/>
      <c r="J459" s="270"/>
      <c r="K459" s="40">
        <f t="shared" si="65"/>
        <v>0</v>
      </c>
      <c r="L459" s="40">
        <f t="shared" si="66"/>
        <v>0</v>
      </c>
      <c r="M459" s="375" t="str">
        <f t="shared" si="67"/>
        <v xml:space="preserve"> </v>
      </c>
      <c r="N459" s="264">
        <f t="shared" si="68"/>
        <v>0</v>
      </c>
      <c r="O459" s="105">
        <f t="shared" si="63"/>
        <v>0</v>
      </c>
      <c r="P459" s="105">
        <f t="shared" si="69"/>
        <v>0</v>
      </c>
      <c r="Q459" s="407">
        <f t="shared" si="64"/>
        <v>0</v>
      </c>
      <c r="R459" s="9"/>
      <c r="V459" s="40">
        <f t="shared" si="70"/>
        <v>0</v>
      </c>
    </row>
    <row r="460" spans="1:22" x14ac:dyDescent="0.25">
      <c r="A460" s="80">
        <f t="shared" si="71"/>
        <v>447</v>
      </c>
      <c r="B460" s="342">
        <f t="shared" si="62"/>
        <v>0</v>
      </c>
      <c r="C460" s="343"/>
      <c r="D460" s="116"/>
      <c r="E460" s="116"/>
      <c r="F460" s="4"/>
      <c r="G460" s="50"/>
      <c r="H460" s="70"/>
      <c r="I460" s="9"/>
      <c r="J460" s="270"/>
      <c r="K460" s="40">
        <f t="shared" si="65"/>
        <v>0</v>
      </c>
      <c r="L460" s="40">
        <f t="shared" si="66"/>
        <v>0</v>
      </c>
      <c r="M460" s="375" t="str">
        <f t="shared" si="67"/>
        <v xml:space="preserve"> </v>
      </c>
      <c r="N460" s="264">
        <f t="shared" si="68"/>
        <v>0</v>
      </c>
      <c r="O460" s="105">
        <f t="shared" si="63"/>
        <v>0</v>
      </c>
      <c r="P460" s="105">
        <f t="shared" si="69"/>
        <v>0</v>
      </c>
      <c r="Q460" s="407">
        <f t="shared" si="64"/>
        <v>0</v>
      </c>
      <c r="R460" s="9"/>
      <c r="V460" s="40">
        <f t="shared" si="70"/>
        <v>0</v>
      </c>
    </row>
    <row r="461" spans="1:22" x14ac:dyDescent="0.25">
      <c r="A461" s="80">
        <f t="shared" si="71"/>
        <v>448</v>
      </c>
      <c r="B461" s="342">
        <f t="shared" si="62"/>
        <v>0</v>
      </c>
      <c r="C461" s="343"/>
      <c r="D461" s="116"/>
      <c r="E461" s="116"/>
      <c r="F461" s="4"/>
      <c r="G461" s="50"/>
      <c r="H461" s="70"/>
      <c r="I461" s="9"/>
      <c r="J461" s="270"/>
      <c r="K461" s="40">
        <f t="shared" si="65"/>
        <v>0</v>
      </c>
      <c r="L461" s="40">
        <f t="shared" si="66"/>
        <v>0</v>
      </c>
      <c r="M461" s="375" t="str">
        <f t="shared" si="67"/>
        <v xml:space="preserve"> </v>
      </c>
      <c r="N461" s="264">
        <f t="shared" si="68"/>
        <v>0</v>
      </c>
      <c r="O461" s="105">
        <f t="shared" si="63"/>
        <v>0</v>
      </c>
      <c r="P461" s="105">
        <f t="shared" si="69"/>
        <v>0</v>
      </c>
      <c r="Q461" s="407">
        <f t="shared" si="64"/>
        <v>0</v>
      </c>
      <c r="R461" s="9"/>
      <c r="V461" s="40">
        <f t="shared" si="70"/>
        <v>0</v>
      </c>
    </row>
    <row r="462" spans="1:22" x14ac:dyDescent="0.25">
      <c r="A462" s="80">
        <f t="shared" si="71"/>
        <v>449</v>
      </c>
      <c r="B462" s="342">
        <f t="shared" ref="B462:B1013" si="72">IF(ISBLANK(E462),0,VLOOKUP(TRIM(E462),AllVarieties,4,FALSE))</f>
        <v>0</v>
      </c>
      <c r="C462" s="343"/>
      <c r="D462" s="116"/>
      <c r="E462" s="116"/>
      <c r="F462" s="4"/>
      <c r="G462" s="50"/>
      <c r="H462" s="70"/>
      <c r="I462" s="9"/>
      <c r="J462" s="270"/>
      <c r="K462" s="40">
        <f t="shared" si="65"/>
        <v>0</v>
      </c>
      <c r="L462" s="40">
        <f t="shared" si="66"/>
        <v>0</v>
      </c>
      <c r="M462" s="375" t="str">
        <f t="shared" si="67"/>
        <v xml:space="preserve"> </v>
      </c>
      <c r="N462" s="264">
        <f t="shared" si="68"/>
        <v>0</v>
      </c>
      <c r="O462" s="105">
        <f t="shared" ref="O462:O1013" si="73">IF(VALUE(F462)&lt;1,0,IF(VALUE(F462)&gt;17,0,VLOOKUP(VALUE(B462),T10Value,VALUE(F462)+1,FALSE)))</f>
        <v>0</v>
      </c>
      <c r="P462" s="105">
        <f t="shared" si="69"/>
        <v>0</v>
      </c>
      <c r="Q462" s="407">
        <f t="shared" ref="Q462:Q1013" si="74">+P462*PDArate</f>
        <v>0</v>
      </c>
      <c r="R462" s="9"/>
      <c r="V462" s="40">
        <f t="shared" si="70"/>
        <v>0</v>
      </c>
    </row>
    <row r="463" spans="1:22" x14ac:dyDescent="0.25">
      <c r="A463" s="80">
        <f t="shared" si="71"/>
        <v>450</v>
      </c>
      <c r="B463" s="342">
        <f t="shared" si="72"/>
        <v>0</v>
      </c>
      <c r="C463" s="343"/>
      <c r="D463" s="116"/>
      <c r="E463" s="116"/>
      <c r="F463" s="4"/>
      <c r="G463" s="50"/>
      <c r="H463" s="70"/>
      <c r="I463" s="9"/>
      <c r="J463" s="270"/>
      <c r="K463" s="40">
        <f t="shared" ref="K463:K1013" si="75">IF(ISNA(+B463),1,0)</f>
        <v>0</v>
      </c>
      <c r="L463" s="40">
        <f t="shared" ref="L463:L1013" si="76">IF(ISERR(+B463),1,0)</f>
        <v>0</v>
      </c>
      <c r="M463" s="375" t="str">
        <f t="shared" ref="M463:M1013" si="77">IF(+J463=0," ", IF(+J463=1," ","ERROR"))</f>
        <v xml:space="preserve"> </v>
      </c>
      <c r="N463" s="264">
        <f t="shared" ref="N463:N1013" si="78">IF(+J463=1,IF(G463&gt;0, +G463, 0),0)</f>
        <v>0</v>
      </c>
      <c r="O463" s="105">
        <f t="shared" si="73"/>
        <v>0</v>
      </c>
      <c r="P463" s="105">
        <f t="shared" ref="P463:P1013" si="79">ROUND(+N463,1)*O463</f>
        <v>0</v>
      </c>
      <c r="Q463" s="407">
        <f t="shared" si="74"/>
        <v>0</v>
      </c>
      <c r="R463" s="9"/>
      <c r="V463" s="40">
        <f t="shared" ref="V463:V1013" si="80">IF(N463&gt;0,IF(P463&lt;=0,1,0),0)</f>
        <v>0</v>
      </c>
    </row>
    <row r="464" spans="1:22" x14ac:dyDescent="0.25">
      <c r="A464" s="80">
        <f t="shared" si="71"/>
        <v>451</v>
      </c>
      <c r="B464" s="342">
        <f t="shared" si="72"/>
        <v>0</v>
      </c>
      <c r="C464" s="343"/>
      <c r="D464" s="116"/>
      <c r="E464" s="116"/>
      <c r="F464" s="4"/>
      <c r="G464" s="50"/>
      <c r="H464" s="70"/>
      <c r="I464" s="9"/>
      <c r="J464" s="270"/>
      <c r="K464" s="40">
        <f t="shared" si="75"/>
        <v>0</v>
      </c>
      <c r="L464" s="40">
        <f t="shared" si="76"/>
        <v>0</v>
      </c>
      <c r="M464" s="375" t="str">
        <f t="shared" si="77"/>
        <v xml:space="preserve"> </v>
      </c>
      <c r="N464" s="264">
        <f t="shared" si="78"/>
        <v>0</v>
      </c>
      <c r="O464" s="105">
        <f t="shared" si="73"/>
        <v>0</v>
      </c>
      <c r="P464" s="105">
        <f t="shared" si="79"/>
        <v>0</v>
      </c>
      <c r="Q464" s="407">
        <f t="shared" si="74"/>
        <v>0</v>
      </c>
      <c r="R464" s="9"/>
      <c r="V464" s="40">
        <f t="shared" si="80"/>
        <v>0</v>
      </c>
    </row>
    <row r="465" spans="1:22" x14ac:dyDescent="0.25">
      <c r="A465" s="80">
        <f t="shared" ref="A465:A1013" si="81">ROW()-Q3line</f>
        <v>452</v>
      </c>
      <c r="B465" s="342">
        <f t="shared" si="72"/>
        <v>0</v>
      </c>
      <c r="C465" s="343"/>
      <c r="D465" s="116"/>
      <c r="E465" s="116"/>
      <c r="F465" s="4"/>
      <c r="G465" s="50"/>
      <c r="H465" s="70"/>
      <c r="I465" s="9"/>
      <c r="J465" s="270"/>
      <c r="K465" s="40">
        <f t="shared" si="75"/>
        <v>0</v>
      </c>
      <c r="L465" s="40">
        <f t="shared" si="76"/>
        <v>0</v>
      </c>
      <c r="M465" s="375" t="str">
        <f t="shared" si="77"/>
        <v xml:space="preserve"> </v>
      </c>
      <c r="N465" s="264">
        <f t="shared" si="78"/>
        <v>0</v>
      </c>
      <c r="O465" s="105">
        <f t="shared" si="73"/>
        <v>0</v>
      </c>
      <c r="P465" s="105">
        <f t="shared" si="79"/>
        <v>0</v>
      </c>
      <c r="Q465" s="407">
        <f t="shared" si="74"/>
        <v>0</v>
      </c>
      <c r="R465" s="9"/>
      <c r="V465" s="40">
        <f t="shared" si="80"/>
        <v>0</v>
      </c>
    </row>
    <row r="466" spans="1:22" x14ac:dyDescent="0.25">
      <c r="A466" s="80">
        <f t="shared" si="81"/>
        <v>453</v>
      </c>
      <c r="B466" s="342">
        <f t="shared" si="72"/>
        <v>0</v>
      </c>
      <c r="C466" s="343"/>
      <c r="D466" s="116"/>
      <c r="E466" s="116"/>
      <c r="F466" s="4"/>
      <c r="G466" s="50"/>
      <c r="H466" s="70"/>
      <c r="I466" s="9"/>
      <c r="J466" s="270"/>
      <c r="K466" s="40">
        <f t="shared" si="75"/>
        <v>0</v>
      </c>
      <c r="L466" s="40">
        <f t="shared" si="76"/>
        <v>0</v>
      </c>
      <c r="M466" s="375" t="str">
        <f t="shared" si="77"/>
        <v xml:space="preserve"> </v>
      </c>
      <c r="N466" s="264">
        <f t="shared" si="78"/>
        <v>0</v>
      </c>
      <c r="O466" s="105">
        <f t="shared" si="73"/>
        <v>0</v>
      </c>
      <c r="P466" s="105">
        <f t="shared" si="79"/>
        <v>0</v>
      </c>
      <c r="Q466" s="407">
        <f t="shared" si="74"/>
        <v>0</v>
      </c>
      <c r="R466" s="9"/>
      <c r="V466" s="40">
        <f t="shared" si="80"/>
        <v>0</v>
      </c>
    </row>
    <row r="467" spans="1:22" x14ac:dyDescent="0.25">
      <c r="A467" s="80">
        <f t="shared" si="81"/>
        <v>454</v>
      </c>
      <c r="B467" s="342">
        <f t="shared" si="72"/>
        <v>0</v>
      </c>
      <c r="C467" s="343"/>
      <c r="D467" s="116"/>
      <c r="E467" s="116"/>
      <c r="F467" s="4"/>
      <c r="G467" s="50"/>
      <c r="H467" s="70"/>
      <c r="I467" s="9"/>
      <c r="J467" s="270"/>
      <c r="K467" s="40">
        <f t="shared" si="75"/>
        <v>0</v>
      </c>
      <c r="L467" s="40">
        <f t="shared" si="76"/>
        <v>0</v>
      </c>
      <c r="M467" s="375" t="str">
        <f t="shared" si="77"/>
        <v xml:space="preserve"> </v>
      </c>
      <c r="N467" s="264">
        <f t="shared" si="78"/>
        <v>0</v>
      </c>
      <c r="O467" s="105">
        <f t="shared" si="73"/>
        <v>0</v>
      </c>
      <c r="P467" s="105">
        <f t="shared" si="79"/>
        <v>0</v>
      </c>
      <c r="Q467" s="407">
        <f t="shared" si="74"/>
        <v>0</v>
      </c>
      <c r="R467" s="9"/>
      <c r="V467" s="40">
        <f t="shared" si="80"/>
        <v>0</v>
      </c>
    </row>
    <row r="468" spans="1:22" x14ac:dyDescent="0.25">
      <c r="A468" s="80">
        <f t="shared" si="81"/>
        <v>455</v>
      </c>
      <c r="B468" s="342">
        <f t="shared" si="72"/>
        <v>0</v>
      </c>
      <c r="C468" s="343"/>
      <c r="D468" s="116"/>
      <c r="E468" s="116"/>
      <c r="F468" s="4"/>
      <c r="G468" s="50"/>
      <c r="H468" s="70"/>
      <c r="I468" s="9"/>
      <c r="J468" s="270"/>
      <c r="K468" s="40">
        <f t="shared" si="75"/>
        <v>0</v>
      </c>
      <c r="L468" s="40">
        <f t="shared" si="76"/>
        <v>0</v>
      </c>
      <c r="M468" s="375" t="str">
        <f t="shared" si="77"/>
        <v xml:space="preserve"> </v>
      </c>
      <c r="N468" s="264">
        <f t="shared" si="78"/>
        <v>0</v>
      </c>
      <c r="O468" s="105">
        <f t="shared" si="73"/>
        <v>0</v>
      </c>
      <c r="P468" s="105">
        <f t="shared" si="79"/>
        <v>0</v>
      </c>
      <c r="Q468" s="407">
        <f t="shared" si="74"/>
        <v>0</v>
      </c>
      <c r="R468" s="9"/>
      <c r="V468" s="40">
        <f t="shared" si="80"/>
        <v>0</v>
      </c>
    </row>
    <row r="469" spans="1:22" x14ac:dyDescent="0.25">
      <c r="A469" s="80">
        <f t="shared" si="81"/>
        <v>456</v>
      </c>
      <c r="B469" s="342">
        <f t="shared" si="72"/>
        <v>0</v>
      </c>
      <c r="C469" s="343"/>
      <c r="D469" s="116"/>
      <c r="E469" s="116"/>
      <c r="F469" s="4"/>
      <c r="G469" s="50"/>
      <c r="H469" s="70"/>
      <c r="I469" s="9"/>
      <c r="J469" s="270"/>
      <c r="K469" s="40">
        <f t="shared" si="75"/>
        <v>0</v>
      </c>
      <c r="L469" s="40">
        <f t="shared" si="76"/>
        <v>0</v>
      </c>
      <c r="M469" s="375" t="str">
        <f t="shared" si="77"/>
        <v xml:space="preserve"> </v>
      </c>
      <c r="N469" s="264">
        <f t="shared" si="78"/>
        <v>0</v>
      </c>
      <c r="O469" s="105">
        <f t="shared" si="73"/>
        <v>0</v>
      </c>
      <c r="P469" s="105">
        <f t="shared" si="79"/>
        <v>0</v>
      </c>
      <c r="Q469" s="407">
        <f t="shared" si="74"/>
        <v>0</v>
      </c>
      <c r="R469" s="9"/>
      <c r="V469" s="40">
        <f t="shared" si="80"/>
        <v>0</v>
      </c>
    </row>
    <row r="470" spans="1:22" x14ac:dyDescent="0.25">
      <c r="A470" s="80">
        <f t="shared" si="81"/>
        <v>457</v>
      </c>
      <c r="B470" s="342">
        <f t="shared" si="72"/>
        <v>0</v>
      </c>
      <c r="C470" s="343"/>
      <c r="D470" s="116"/>
      <c r="E470" s="116"/>
      <c r="F470" s="4"/>
      <c r="G470" s="50"/>
      <c r="H470" s="70"/>
      <c r="I470" s="9"/>
      <c r="J470" s="270"/>
      <c r="K470" s="40">
        <f t="shared" si="75"/>
        <v>0</v>
      </c>
      <c r="L470" s="40">
        <f t="shared" si="76"/>
        <v>0</v>
      </c>
      <c r="M470" s="375" t="str">
        <f t="shared" si="77"/>
        <v xml:space="preserve"> </v>
      </c>
      <c r="N470" s="264">
        <f t="shared" si="78"/>
        <v>0</v>
      </c>
      <c r="O470" s="105">
        <f t="shared" si="73"/>
        <v>0</v>
      </c>
      <c r="P470" s="105">
        <f t="shared" si="79"/>
        <v>0</v>
      </c>
      <c r="Q470" s="407">
        <f t="shared" si="74"/>
        <v>0</v>
      </c>
      <c r="R470" s="9"/>
      <c r="V470" s="40">
        <f t="shared" si="80"/>
        <v>0</v>
      </c>
    </row>
    <row r="471" spans="1:22" x14ac:dyDescent="0.25">
      <c r="A471" s="80">
        <f t="shared" si="81"/>
        <v>458</v>
      </c>
      <c r="B471" s="342">
        <f t="shared" si="72"/>
        <v>0</v>
      </c>
      <c r="C471" s="343"/>
      <c r="D471" s="116"/>
      <c r="E471" s="116"/>
      <c r="F471" s="4"/>
      <c r="G471" s="50"/>
      <c r="H471" s="70"/>
      <c r="I471" s="9"/>
      <c r="J471" s="270"/>
      <c r="K471" s="40">
        <f t="shared" si="75"/>
        <v>0</v>
      </c>
      <c r="L471" s="40">
        <f t="shared" si="76"/>
        <v>0</v>
      </c>
      <c r="M471" s="375" t="str">
        <f t="shared" si="77"/>
        <v xml:space="preserve"> </v>
      </c>
      <c r="N471" s="264">
        <f t="shared" si="78"/>
        <v>0</v>
      </c>
      <c r="O471" s="105">
        <f t="shared" si="73"/>
        <v>0</v>
      </c>
      <c r="P471" s="105">
        <f t="shared" si="79"/>
        <v>0</v>
      </c>
      <c r="Q471" s="407">
        <f t="shared" si="74"/>
        <v>0</v>
      </c>
      <c r="R471" s="9"/>
      <c r="V471" s="40">
        <f t="shared" si="80"/>
        <v>0</v>
      </c>
    </row>
    <row r="472" spans="1:22" x14ac:dyDescent="0.25">
      <c r="A472" s="80">
        <f t="shared" si="81"/>
        <v>459</v>
      </c>
      <c r="B472" s="342">
        <f t="shared" si="72"/>
        <v>0</v>
      </c>
      <c r="C472" s="343"/>
      <c r="D472" s="116"/>
      <c r="E472" s="116"/>
      <c r="F472" s="4"/>
      <c r="G472" s="50"/>
      <c r="H472" s="70"/>
      <c r="I472" s="9"/>
      <c r="J472" s="270"/>
      <c r="K472" s="40">
        <f t="shared" si="75"/>
        <v>0</v>
      </c>
      <c r="L472" s="40">
        <f t="shared" si="76"/>
        <v>0</v>
      </c>
      <c r="M472" s="375" t="str">
        <f t="shared" si="77"/>
        <v xml:space="preserve"> </v>
      </c>
      <c r="N472" s="264">
        <f t="shared" si="78"/>
        <v>0</v>
      </c>
      <c r="O472" s="105">
        <f t="shared" si="73"/>
        <v>0</v>
      </c>
      <c r="P472" s="105">
        <f t="shared" si="79"/>
        <v>0</v>
      </c>
      <c r="Q472" s="407">
        <f t="shared" si="74"/>
        <v>0</v>
      </c>
      <c r="R472" s="9"/>
      <c r="V472" s="40">
        <f t="shared" si="80"/>
        <v>0</v>
      </c>
    </row>
    <row r="473" spans="1:22" x14ac:dyDescent="0.25">
      <c r="A473" s="80">
        <f t="shared" si="81"/>
        <v>460</v>
      </c>
      <c r="B473" s="342">
        <f t="shared" si="72"/>
        <v>0</v>
      </c>
      <c r="C473" s="343"/>
      <c r="D473" s="116"/>
      <c r="E473" s="116"/>
      <c r="F473" s="4"/>
      <c r="G473" s="50"/>
      <c r="H473" s="70"/>
      <c r="I473" s="9"/>
      <c r="J473" s="270"/>
      <c r="K473" s="40">
        <f t="shared" si="75"/>
        <v>0</v>
      </c>
      <c r="L473" s="40">
        <f t="shared" si="76"/>
        <v>0</v>
      </c>
      <c r="M473" s="375" t="str">
        <f t="shared" si="77"/>
        <v xml:space="preserve"> </v>
      </c>
      <c r="N473" s="264">
        <f t="shared" si="78"/>
        <v>0</v>
      </c>
      <c r="O473" s="105">
        <f t="shared" si="73"/>
        <v>0</v>
      </c>
      <c r="P473" s="105">
        <f t="shared" si="79"/>
        <v>0</v>
      </c>
      <c r="Q473" s="407">
        <f t="shared" si="74"/>
        <v>0</v>
      </c>
      <c r="R473" s="9"/>
      <c r="V473" s="40">
        <f t="shared" si="80"/>
        <v>0</v>
      </c>
    </row>
    <row r="474" spans="1:22" x14ac:dyDescent="0.25">
      <c r="A474" s="80">
        <f t="shared" si="81"/>
        <v>461</v>
      </c>
      <c r="B474" s="342">
        <f t="shared" si="72"/>
        <v>0</v>
      </c>
      <c r="C474" s="343"/>
      <c r="D474" s="116"/>
      <c r="E474" s="116"/>
      <c r="F474" s="4"/>
      <c r="G474" s="50"/>
      <c r="H474" s="70"/>
      <c r="I474" s="9"/>
      <c r="J474" s="270"/>
      <c r="K474" s="40">
        <f t="shared" si="75"/>
        <v>0</v>
      </c>
      <c r="L474" s="40">
        <f t="shared" si="76"/>
        <v>0</v>
      </c>
      <c r="M474" s="375" t="str">
        <f t="shared" si="77"/>
        <v xml:space="preserve"> </v>
      </c>
      <c r="N474" s="264">
        <f t="shared" si="78"/>
        <v>0</v>
      </c>
      <c r="O474" s="105">
        <f t="shared" si="73"/>
        <v>0</v>
      </c>
      <c r="P474" s="105">
        <f t="shared" si="79"/>
        <v>0</v>
      </c>
      <c r="Q474" s="407">
        <f t="shared" si="74"/>
        <v>0</v>
      </c>
      <c r="R474" s="9"/>
      <c r="V474" s="40">
        <f t="shared" si="80"/>
        <v>0</v>
      </c>
    </row>
    <row r="475" spans="1:22" x14ac:dyDescent="0.25">
      <c r="A475" s="80">
        <f t="shared" si="81"/>
        <v>462</v>
      </c>
      <c r="B475" s="342">
        <f t="shared" si="72"/>
        <v>0</v>
      </c>
      <c r="C475" s="343"/>
      <c r="D475" s="116"/>
      <c r="E475" s="116"/>
      <c r="F475" s="4"/>
      <c r="G475" s="50"/>
      <c r="H475" s="70"/>
      <c r="I475" s="9"/>
      <c r="J475" s="270"/>
      <c r="K475" s="40">
        <f t="shared" si="75"/>
        <v>0</v>
      </c>
      <c r="L475" s="40">
        <f t="shared" si="76"/>
        <v>0</v>
      </c>
      <c r="M475" s="375" t="str">
        <f t="shared" si="77"/>
        <v xml:space="preserve"> </v>
      </c>
      <c r="N475" s="264">
        <f t="shared" si="78"/>
        <v>0</v>
      </c>
      <c r="O475" s="105">
        <f t="shared" si="73"/>
        <v>0</v>
      </c>
      <c r="P475" s="105">
        <f t="shared" si="79"/>
        <v>0</v>
      </c>
      <c r="Q475" s="407">
        <f t="shared" si="74"/>
        <v>0</v>
      </c>
      <c r="R475" s="9"/>
      <c r="V475" s="40">
        <f t="shared" si="80"/>
        <v>0</v>
      </c>
    </row>
    <row r="476" spans="1:22" x14ac:dyDescent="0.25">
      <c r="A476" s="80">
        <f t="shared" si="81"/>
        <v>463</v>
      </c>
      <c r="B476" s="342">
        <f t="shared" si="72"/>
        <v>0</v>
      </c>
      <c r="C476" s="343"/>
      <c r="D476" s="116"/>
      <c r="E476" s="116"/>
      <c r="F476" s="4"/>
      <c r="G476" s="50"/>
      <c r="H476" s="70"/>
      <c r="I476" s="9"/>
      <c r="J476" s="270"/>
      <c r="K476" s="40">
        <f t="shared" si="75"/>
        <v>0</v>
      </c>
      <c r="L476" s="40">
        <f t="shared" si="76"/>
        <v>0</v>
      </c>
      <c r="M476" s="375" t="str">
        <f t="shared" si="77"/>
        <v xml:space="preserve"> </v>
      </c>
      <c r="N476" s="264">
        <f t="shared" si="78"/>
        <v>0</v>
      </c>
      <c r="O476" s="105">
        <f t="shared" si="73"/>
        <v>0</v>
      </c>
      <c r="P476" s="105">
        <f t="shared" si="79"/>
        <v>0</v>
      </c>
      <c r="Q476" s="407">
        <f t="shared" si="74"/>
        <v>0</v>
      </c>
      <c r="R476" s="9"/>
      <c r="V476" s="40">
        <f t="shared" si="80"/>
        <v>0</v>
      </c>
    </row>
    <row r="477" spans="1:22" x14ac:dyDescent="0.25">
      <c r="A477" s="80">
        <f t="shared" si="81"/>
        <v>464</v>
      </c>
      <c r="B477" s="342">
        <f t="shared" si="72"/>
        <v>0</v>
      </c>
      <c r="C477" s="343"/>
      <c r="D477" s="116"/>
      <c r="E477" s="116"/>
      <c r="F477" s="4"/>
      <c r="G477" s="50"/>
      <c r="H477" s="70"/>
      <c r="I477" s="9"/>
      <c r="J477" s="270"/>
      <c r="K477" s="40">
        <f t="shared" si="75"/>
        <v>0</v>
      </c>
      <c r="L477" s="40">
        <f t="shared" si="76"/>
        <v>0</v>
      </c>
      <c r="M477" s="375" t="str">
        <f t="shared" si="77"/>
        <v xml:space="preserve"> </v>
      </c>
      <c r="N477" s="264">
        <f t="shared" si="78"/>
        <v>0</v>
      </c>
      <c r="O477" s="105">
        <f t="shared" si="73"/>
        <v>0</v>
      </c>
      <c r="P477" s="105">
        <f t="shared" si="79"/>
        <v>0</v>
      </c>
      <c r="Q477" s="407">
        <f t="shared" si="74"/>
        <v>0</v>
      </c>
      <c r="R477" s="9"/>
      <c r="V477" s="40">
        <f t="shared" si="80"/>
        <v>0</v>
      </c>
    </row>
    <row r="478" spans="1:22" x14ac:dyDescent="0.25">
      <c r="A478" s="80">
        <f t="shared" si="81"/>
        <v>465</v>
      </c>
      <c r="B478" s="342">
        <f t="shared" si="72"/>
        <v>0</v>
      </c>
      <c r="C478" s="343"/>
      <c r="D478" s="116"/>
      <c r="E478" s="116"/>
      <c r="F478" s="4"/>
      <c r="G478" s="50"/>
      <c r="H478" s="70"/>
      <c r="I478" s="9"/>
      <c r="J478" s="270"/>
      <c r="K478" s="40">
        <f t="shared" si="75"/>
        <v>0</v>
      </c>
      <c r="L478" s="40">
        <f t="shared" si="76"/>
        <v>0</v>
      </c>
      <c r="M478" s="375" t="str">
        <f t="shared" si="77"/>
        <v xml:space="preserve"> </v>
      </c>
      <c r="N478" s="264">
        <f t="shared" si="78"/>
        <v>0</v>
      </c>
      <c r="O478" s="105">
        <f t="shared" si="73"/>
        <v>0</v>
      </c>
      <c r="P478" s="105">
        <f t="shared" si="79"/>
        <v>0</v>
      </c>
      <c r="Q478" s="407">
        <f t="shared" si="74"/>
        <v>0</v>
      </c>
      <c r="R478" s="9"/>
      <c r="V478" s="40">
        <f t="shared" si="80"/>
        <v>0</v>
      </c>
    </row>
    <row r="479" spans="1:22" x14ac:dyDescent="0.25">
      <c r="A479" s="80">
        <f t="shared" si="81"/>
        <v>466</v>
      </c>
      <c r="B479" s="342">
        <f t="shared" si="72"/>
        <v>0</v>
      </c>
      <c r="C479" s="343"/>
      <c r="D479" s="116"/>
      <c r="E479" s="116"/>
      <c r="F479" s="4"/>
      <c r="G479" s="50"/>
      <c r="H479" s="70"/>
      <c r="I479" s="9"/>
      <c r="J479" s="270"/>
      <c r="K479" s="40">
        <f t="shared" si="75"/>
        <v>0</v>
      </c>
      <c r="L479" s="40">
        <f t="shared" si="76"/>
        <v>0</v>
      </c>
      <c r="M479" s="375" t="str">
        <f t="shared" si="77"/>
        <v xml:space="preserve"> </v>
      </c>
      <c r="N479" s="264">
        <f t="shared" si="78"/>
        <v>0</v>
      </c>
      <c r="O479" s="105">
        <f t="shared" si="73"/>
        <v>0</v>
      </c>
      <c r="P479" s="105">
        <f t="shared" si="79"/>
        <v>0</v>
      </c>
      <c r="Q479" s="407">
        <f t="shared" si="74"/>
        <v>0</v>
      </c>
      <c r="R479" s="9"/>
      <c r="V479" s="40">
        <f t="shared" si="80"/>
        <v>0</v>
      </c>
    </row>
    <row r="480" spans="1:22" x14ac:dyDescent="0.25">
      <c r="A480" s="80">
        <f t="shared" si="81"/>
        <v>467</v>
      </c>
      <c r="B480" s="342">
        <f t="shared" si="72"/>
        <v>0</v>
      </c>
      <c r="C480" s="343"/>
      <c r="D480" s="116"/>
      <c r="E480" s="116"/>
      <c r="F480" s="4"/>
      <c r="G480" s="50"/>
      <c r="H480" s="70"/>
      <c r="I480" s="9"/>
      <c r="J480" s="270"/>
      <c r="K480" s="40">
        <f t="shared" si="75"/>
        <v>0</v>
      </c>
      <c r="L480" s="40">
        <f t="shared" si="76"/>
        <v>0</v>
      </c>
      <c r="M480" s="375" t="str">
        <f t="shared" si="77"/>
        <v xml:space="preserve"> </v>
      </c>
      <c r="N480" s="264">
        <f t="shared" si="78"/>
        <v>0</v>
      </c>
      <c r="O480" s="105">
        <f t="shared" si="73"/>
        <v>0</v>
      </c>
      <c r="P480" s="105">
        <f t="shared" si="79"/>
        <v>0</v>
      </c>
      <c r="Q480" s="407">
        <f t="shared" si="74"/>
        <v>0</v>
      </c>
      <c r="R480" s="9"/>
      <c r="V480" s="40">
        <f t="shared" si="80"/>
        <v>0</v>
      </c>
    </row>
    <row r="481" spans="1:22" x14ac:dyDescent="0.25">
      <c r="A481" s="80">
        <f t="shared" si="81"/>
        <v>468</v>
      </c>
      <c r="B481" s="342">
        <f t="shared" si="72"/>
        <v>0</v>
      </c>
      <c r="C481" s="343"/>
      <c r="D481" s="116"/>
      <c r="E481" s="116"/>
      <c r="F481" s="4"/>
      <c r="G481" s="50"/>
      <c r="H481" s="70"/>
      <c r="I481" s="9"/>
      <c r="J481" s="270"/>
      <c r="K481" s="40">
        <f t="shared" si="75"/>
        <v>0</v>
      </c>
      <c r="L481" s="40">
        <f t="shared" si="76"/>
        <v>0</v>
      </c>
      <c r="M481" s="375" t="str">
        <f t="shared" si="77"/>
        <v xml:space="preserve"> </v>
      </c>
      <c r="N481" s="264">
        <f t="shared" si="78"/>
        <v>0</v>
      </c>
      <c r="O481" s="105">
        <f t="shared" si="73"/>
        <v>0</v>
      </c>
      <c r="P481" s="105">
        <f t="shared" si="79"/>
        <v>0</v>
      </c>
      <c r="Q481" s="407">
        <f t="shared" si="74"/>
        <v>0</v>
      </c>
      <c r="R481" s="9"/>
      <c r="V481" s="40">
        <f t="shared" si="80"/>
        <v>0</v>
      </c>
    </row>
    <row r="482" spans="1:22" x14ac:dyDescent="0.25">
      <c r="A482" s="80">
        <f t="shared" si="81"/>
        <v>469</v>
      </c>
      <c r="B482" s="342">
        <f t="shared" si="72"/>
        <v>0</v>
      </c>
      <c r="C482" s="343"/>
      <c r="D482" s="116"/>
      <c r="E482" s="116"/>
      <c r="F482" s="4"/>
      <c r="G482" s="50"/>
      <c r="H482" s="70"/>
      <c r="I482" s="9"/>
      <c r="J482" s="270"/>
      <c r="K482" s="40">
        <f t="shared" si="75"/>
        <v>0</v>
      </c>
      <c r="L482" s="40">
        <f t="shared" si="76"/>
        <v>0</v>
      </c>
      <c r="M482" s="375" t="str">
        <f t="shared" si="77"/>
        <v xml:space="preserve"> </v>
      </c>
      <c r="N482" s="264">
        <f t="shared" si="78"/>
        <v>0</v>
      </c>
      <c r="O482" s="105">
        <f t="shared" si="73"/>
        <v>0</v>
      </c>
      <c r="P482" s="105">
        <f t="shared" si="79"/>
        <v>0</v>
      </c>
      <c r="Q482" s="407">
        <f t="shared" si="74"/>
        <v>0</v>
      </c>
      <c r="R482" s="9"/>
      <c r="V482" s="40">
        <f t="shared" si="80"/>
        <v>0</v>
      </c>
    </row>
    <row r="483" spans="1:22" x14ac:dyDescent="0.25">
      <c r="A483" s="80">
        <f t="shared" si="81"/>
        <v>470</v>
      </c>
      <c r="B483" s="342">
        <f t="shared" si="72"/>
        <v>0</v>
      </c>
      <c r="C483" s="343"/>
      <c r="D483" s="116"/>
      <c r="E483" s="116"/>
      <c r="F483" s="4"/>
      <c r="G483" s="50"/>
      <c r="H483" s="70"/>
      <c r="I483" s="9"/>
      <c r="J483" s="270"/>
      <c r="K483" s="40">
        <f t="shared" si="75"/>
        <v>0</v>
      </c>
      <c r="L483" s="40">
        <f t="shared" si="76"/>
        <v>0</v>
      </c>
      <c r="M483" s="375" t="str">
        <f t="shared" si="77"/>
        <v xml:space="preserve"> </v>
      </c>
      <c r="N483" s="264">
        <f t="shared" si="78"/>
        <v>0</v>
      </c>
      <c r="O483" s="105">
        <f t="shared" si="73"/>
        <v>0</v>
      </c>
      <c r="P483" s="105">
        <f t="shared" si="79"/>
        <v>0</v>
      </c>
      <c r="Q483" s="407">
        <f t="shared" si="74"/>
        <v>0</v>
      </c>
      <c r="R483" s="9"/>
      <c r="V483" s="40">
        <f t="shared" si="80"/>
        <v>0</v>
      </c>
    </row>
    <row r="484" spans="1:22" x14ac:dyDescent="0.25">
      <c r="A484" s="80">
        <f t="shared" si="81"/>
        <v>471</v>
      </c>
      <c r="B484" s="342">
        <f t="shared" si="72"/>
        <v>0</v>
      </c>
      <c r="C484" s="343"/>
      <c r="D484" s="116"/>
      <c r="E484" s="116"/>
      <c r="F484" s="4"/>
      <c r="G484" s="50"/>
      <c r="H484" s="70"/>
      <c r="I484" s="9"/>
      <c r="J484" s="270"/>
      <c r="K484" s="40">
        <f t="shared" si="75"/>
        <v>0</v>
      </c>
      <c r="L484" s="40">
        <f t="shared" si="76"/>
        <v>0</v>
      </c>
      <c r="M484" s="375" t="str">
        <f t="shared" si="77"/>
        <v xml:space="preserve"> </v>
      </c>
      <c r="N484" s="264">
        <f t="shared" si="78"/>
        <v>0</v>
      </c>
      <c r="O484" s="105">
        <f t="shared" si="73"/>
        <v>0</v>
      </c>
      <c r="P484" s="105">
        <f t="shared" si="79"/>
        <v>0</v>
      </c>
      <c r="Q484" s="407">
        <f t="shared" si="74"/>
        <v>0</v>
      </c>
      <c r="R484" s="9"/>
      <c r="V484" s="40">
        <f t="shared" si="80"/>
        <v>0</v>
      </c>
    </row>
    <row r="485" spans="1:22" x14ac:dyDescent="0.25">
      <c r="A485" s="80">
        <f t="shared" si="81"/>
        <v>472</v>
      </c>
      <c r="B485" s="342">
        <f t="shared" si="72"/>
        <v>0</v>
      </c>
      <c r="C485" s="343"/>
      <c r="D485" s="116"/>
      <c r="E485" s="116"/>
      <c r="F485" s="4"/>
      <c r="G485" s="50"/>
      <c r="H485" s="70"/>
      <c r="I485" s="9"/>
      <c r="J485" s="270"/>
      <c r="K485" s="40">
        <f t="shared" si="75"/>
        <v>0</v>
      </c>
      <c r="L485" s="40">
        <f t="shared" si="76"/>
        <v>0</v>
      </c>
      <c r="M485" s="375" t="str">
        <f t="shared" si="77"/>
        <v xml:space="preserve"> </v>
      </c>
      <c r="N485" s="264">
        <f t="shared" si="78"/>
        <v>0</v>
      </c>
      <c r="O485" s="105">
        <f t="shared" si="73"/>
        <v>0</v>
      </c>
      <c r="P485" s="105">
        <f t="shared" si="79"/>
        <v>0</v>
      </c>
      <c r="Q485" s="407">
        <f t="shared" si="74"/>
        <v>0</v>
      </c>
      <c r="R485" s="9"/>
      <c r="V485" s="40">
        <f t="shared" si="80"/>
        <v>0</v>
      </c>
    </row>
    <row r="486" spans="1:22" x14ac:dyDescent="0.25">
      <c r="A486" s="80">
        <f t="shared" si="81"/>
        <v>473</v>
      </c>
      <c r="B486" s="342">
        <f t="shared" si="72"/>
        <v>0</v>
      </c>
      <c r="C486" s="343"/>
      <c r="D486" s="116"/>
      <c r="E486" s="116"/>
      <c r="F486" s="4"/>
      <c r="G486" s="50"/>
      <c r="H486" s="70"/>
      <c r="I486" s="9"/>
      <c r="J486" s="270"/>
      <c r="K486" s="40">
        <f t="shared" si="75"/>
        <v>0</v>
      </c>
      <c r="L486" s="40">
        <f t="shared" si="76"/>
        <v>0</v>
      </c>
      <c r="M486" s="375" t="str">
        <f t="shared" si="77"/>
        <v xml:space="preserve"> </v>
      </c>
      <c r="N486" s="264">
        <f t="shared" si="78"/>
        <v>0</v>
      </c>
      <c r="O486" s="105">
        <f t="shared" si="73"/>
        <v>0</v>
      </c>
      <c r="P486" s="105">
        <f t="shared" si="79"/>
        <v>0</v>
      </c>
      <c r="Q486" s="407">
        <f t="shared" si="74"/>
        <v>0</v>
      </c>
      <c r="R486" s="9"/>
      <c r="V486" s="40">
        <f t="shared" si="80"/>
        <v>0</v>
      </c>
    </row>
    <row r="487" spans="1:22" x14ac:dyDescent="0.25">
      <c r="A487" s="80">
        <f t="shared" si="81"/>
        <v>474</v>
      </c>
      <c r="B487" s="342">
        <f t="shared" si="72"/>
        <v>0</v>
      </c>
      <c r="C487" s="343"/>
      <c r="D487" s="116"/>
      <c r="E487" s="116"/>
      <c r="F487" s="4"/>
      <c r="G487" s="50"/>
      <c r="H487" s="70"/>
      <c r="I487" s="9"/>
      <c r="J487" s="270"/>
      <c r="K487" s="40">
        <f t="shared" si="75"/>
        <v>0</v>
      </c>
      <c r="L487" s="40">
        <f t="shared" si="76"/>
        <v>0</v>
      </c>
      <c r="M487" s="375" t="str">
        <f t="shared" si="77"/>
        <v xml:space="preserve"> </v>
      </c>
      <c r="N487" s="264">
        <f t="shared" si="78"/>
        <v>0</v>
      </c>
      <c r="O487" s="105">
        <f t="shared" si="73"/>
        <v>0</v>
      </c>
      <c r="P487" s="105">
        <f t="shared" si="79"/>
        <v>0</v>
      </c>
      <c r="Q487" s="407">
        <f t="shared" si="74"/>
        <v>0</v>
      </c>
      <c r="R487" s="9"/>
      <c r="V487" s="40">
        <f t="shared" si="80"/>
        <v>0</v>
      </c>
    </row>
    <row r="488" spans="1:22" x14ac:dyDescent="0.25">
      <c r="A488" s="80">
        <f t="shared" si="81"/>
        <v>475</v>
      </c>
      <c r="B488" s="342">
        <f t="shared" si="72"/>
        <v>0</v>
      </c>
      <c r="C488" s="343"/>
      <c r="D488" s="116"/>
      <c r="E488" s="116"/>
      <c r="F488" s="4"/>
      <c r="G488" s="50"/>
      <c r="H488" s="70"/>
      <c r="I488" s="9"/>
      <c r="J488" s="270"/>
      <c r="K488" s="40">
        <f t="shared" si="75"/>
        <v>0</v>
      </c>
      <c r="L488" s="40">
        <f t="shared" si="76"/>
        <v>0</v>
      </c>
      <c r="M488" s="375" t="str">
        <f t="shared" si="77"/>
        <v xml:space="preserve"> </v>
      </c>
      <c r="N488" s="264">
        <f t="shared" si="78"/>
        <v>0</v>
      </c>
      <c r="O488" s="105">
        <f t="shared" si="73"/>
        <v>0</v>
      </c>
      <c r="P488" s="105">
        <f t="shared" si="79"/>
        <v>0</v>
      </c>
      <c r="Q488" s="407">
        <f t="shared" si="74"/>
        <v>0</v>
      </c>
      <c r="R488" s="9"/>
      <c r="V488" s="40">
        <f t="shared" si="80"/>
        <v>0</v>
      </c>
    </row>
    <row r="489" spans="1:22" x14ac:dyDescent="0.25">
      <c r="A489" s="80">
        <f t="shared" si="81"/>
        <v>476</v>
      </c>
      <c r="B489" s="342">
        <f t="shared" si="72"/>
        <v>0</v>
      </c>
      <c r="C489" s="343"/>
      <c r="D489" s="116"/>
      <c r="E489" s="116"/>
      <c r="F489" s="4"/>
      <c r="G489" s="50"/>
      <c r="H489" s="70"/>
      <c r="I489" s="9"/>
      <c r="J489" s="270"/>
      <c r="K489" s="40">
        <f t="shared" si="75"/>
        <v>0</v>
      </c>
      <c r="L489" s="40">
        <f t="shared" si="76"/>
        <v>0</v>
      </c>
      <c r="M489" s="375" t="str">
        <f t="shared" si="77"/>
        <v xml:space="preserve"> </v>
      </c>
      <c r="N489" s="264">
        <f t="shared" si="78"/>
        <v>0</v>
      </c>
      <c r="O489" s="105">
        <f t="shared" si="73"/>
        <v>0</v>
      </c>
      <c r="P489" s="105">
        <f t="shared" si="79"/>
        <v>0</v>
      </c>
      <c r="Q489" s="407">
        <f t="shared" si="74"/>
        <v>0</v>
      </c>
      <c r="R489" s="9"/>
      <c r="V489" s="40">
        <f t="shared" si="80"/>
        <v>0</v>
      </c>
    </row>
    <row r="490" spans="1:22" x14ac:dyDescent="0.25">
      <c r="A490" s="80">
        <f t="shared" si="81"/>
        <v>477</v>
      </c>
      <c r="B490" s="342">
        <f t="shared" si="72"/>
        <v>0</v>
      </c>
      <c r="C490" s="343"/>
      <c r="D490" s="116"/>
      <c r="E490" s="116"/>
      <c r="F490" s="4"/>
      <c r="G490" s="50"/>
      <c r="H490" s="70"/>
      <c r="I490" s="9"/>
      <c r="J490" s="270"/>
      <c r="K490" s="40">
        <f t="shared" si="75"/>
        <v>0</v>
      </c>
      <c r="L490" s="40">
        <f t="shared" si="76"/>
        <v>0</v>
      </c>
      <c r="M490" s="375" t="str">
        <f t="shared" si="77"/>
        <v xml:space="preserve"> </v>
      </c>
      <c r="N490" s="264">
        <f t="shared" si="78"/>
        <v>0</v>
      </c>
      <c r="O490" s="105">
        <f t="shared" si="73"/>
        <v>0</v>
      </c>
      <c r="P490" s="105">
        <f t="shared" si="79"/>
        <v>0</v>
      </c>
      <c r="Q490" s="407">
        <f t="shared" si="74"/>
        <v>0</v>
      </c>
      <c r="R490" s="9"/>
      <c r="V490" s="40">
        <f t="shared" si="80"/>
        <v>0</v>
      </c>
    </row>
    <row r="491" spans="1:22" x14ac:dyDescent="0.25">
      <c r="A491" s="80">
        <f t="shared" si="81"/>
        <v>478</v>
      </c>
      <c r="B491" s="342">
        <f t="shared" si="72"/>
        <v>0</v>
      </c>
      <c r="C491" s="343"/>
      <c r="D491" s="116"/>
      <c r="E491" s="116"/>
      <c r="F491" s="4"/>
      <c r="G491" s="50"/>
      <c r="H491" s="70"/>
      <c r="I491" s="9"/>
      <c r="J491" s="270"/>
      <c r="K491" s="40">
        <f t="shared" si="75"/>
        <v>0</v>
      </c>
      <c r="L491" s="40">
        <f t="shared" si="76"/>
        <v>0</v>
      </c>
      <c r="M491" s="375" t="str">
        <f t="shared" si="77"/>
        <v xml:space="preserve"> </v>
      </c>
      <c r="N491" s="264">
        <f t="shared" si="78"/>
        <v>0</v>
      </c>
      <c r="O491" s="105">
        <f t="shared" si="73"/>
        <v>0</v>
      </c>
      <c r="P491" s="105">
        <f t="shared" si="79"/>
        <v>0</v>
      </c>
      <c r="Q491" s="407">
        <f t="shared" si="74"/>
        <v>0</v>
      </c>
      <c r="R491" s="9"/>
      <c r="V491" s="40">
        <f t="shared" si="80"/>
        <v>0</v>
      </c>
    </row>
    <row r="492" spans="1:22" x14ac:dyDescent="0.25">
      <c r="A492" s="80">
        <f t="shared" si="81"/>
        <v>479</v>
      </c>
      <c r="B492" s="342">
        <f t="shared" si="72"/>
        <v>0</v>
      </c>
      <c r="C492" s="343"/>
      <c r="D492" s="116"/>
      <c r="E492" s="116"/>
      <c r="F492" s="4"/>
      <c r="G492" s="50"/>
      <c r="H492" s="70"/>
      <c r="I492" s="9"/>
      <c r="J492" s="270"/>
      <c r="K492" s="40">
        <f t="shared" si="75"/>
        <v>0</v>
      </c>
      <c r="L492" s="40">
        <f t="shared" si="76"/>
        <v>0</v>
      </c>
      <c r="M492" s="375" t="str">
        <f t="shared" si="77"/>
        <v xml:space="preserve"> </v>
      </c>
      <c r="N492" s="264">
        <f t="shared" si="78"/>
        <v>0</v>
      </c>
      <c r="O492" s="105">
        <f t="shared" si="73"/>
        <v>0</v>
      </c>
      <c r="P492" s="105">
        <f t="shared" si="79"/>
        <v>0</v>
      </c>
      <c r="Q492" s="407">
        <f t="shared" si="74"/>
        <v>0</v>
      </c>
      <c r="R492" s="9"/>
      <c r="V492" s="40">
        <f t="shared" si="80"/>
        <v>0</v>
      </c>
    </row>
    <row r="493" spans="1:22" x14ac:dyDescent="0.25">
      <c r="A493" s="80">
        <f t="shared" si="81"/>
        <v>480</v>
      </c>
      <c r="B493" s="342">
        <f t="shared" si="72"/>
        <v>0</v>
      </c>
      <c r="C493" s="343"/>
      <c r="D493" s="116"/>
      <c r="E493" s="116"/>
      <c r="F493" s="4"/>
      <c r="G493" s="50"/>
      <c r="H493" s="70"/>
      <c r="I493" s="9"/>
      <c r="J493" s="270"/>
      <c r="K493" s="40">
        <f t="shared" si="75"/>
        <v>0</v>
      </c>
      <c r="L493" s="40">
        <f t="shared" si="76"/>
        <v>0</v>
      </c>
      <c r="M493" s="375" t="str">
        <f t="shared" si="77"/>
        <v xml:space="preserve"> </v>
      </c>
      <c r="N493" s="264">
        <f t="shared" si="78"/>
        <v>0</v>
      </c>
      <c r="O493" s="105">
        <f t="shared" si="73"/>
        <v>0</v>
      </c>
      <c r="P493" s="105">
        <f t="shared" si="79"/>
        <v>0</v>
      </c>
      <c r="Q493" s="407">
        <f t="shared" si="74"/>
        <v>0</v>
      </c>
      <c r="R493" s="9"/>
      <c r="V493" s="40">
        <f t="shared" si="80"/>
        <v>0</v>
      </c>
    </row>
    <row r="494" spans="1:22" x14ac:dyDescent="0.25">
      <c r="A494" s="80">
        <f t="shared" si="81"/>
        <v>481</v>
      </c>
      <c r="B494" s="342">
        <f t="shared" si="72"/>
        <v>0</v>
      </c>
      <c r="C494" s="343"/>
      <c r="D494" s="116"/>
      <c r="E494" s="116"/>
      <c r="F494" s="4"/>
      <c r="G494" s="50"/>
      <c r="H494" s="70"/>
      <c r="I494" s="9"/>
      <c r="J494" s="270"/>
      <c r="K494" s="40">
        <f t="shared" si="75"/>
        <v>0</v>
      </c>
      <c r="L494" s="40">
        <f t="shared" si="76"/>
        <v>0</v>
      </c>
      <c r="M494" s="375" t="str">
        <f t="shared" si="77"/>
        <v xml:space="preserve"> </v>
      </c>
      <c r="N494" s="264">
        <f t="shared" si="78"/>
        <v>0</v>
      </c>
      <c r="O494" s="105">
        <f t="shared" si="73"/>
        <v>0</v>
      </c>
      <c r="P494" s="105">
        <f t="shared" si="79"/>
        <v>0</v>
      </c>
      <c r="Q494" s="407">
        <f t="shared" si="74"/>
        <v>0</v>
      </c>
      <c r="R494" s="9"/>
      <c r="V494" s="40">
        <f t="shared" si="80"/>
        <v>0</v>
      </c>
    </row>
    <row r="495" spans="1:22" x14ac:dyDescent="0.25">
      <c r="A495" s="80">
        <f t="shared" si="81"/>
        <v>482</v>
      </c>
      <c r="B495" s="342">
        <f t="shared" si="72"/>
        <v>0</v>
      </c>
      <c r="C495" s="343"/>
      <c r="D495" s="116"/>
      <c r="E495" s="116"/>
      <c r="F495" s="4"/>
      <c r="G495" s="50"/>
      <c r="H495" s="70"/>
      <c r="I495" s="9"/>
      <c r="J495" s="270"/>
      <c r="K495" s="40">
        <f t="shared" si="75"/>
        <v>0</v>
      </c>
      <c r="L495" s="40">
        <f t="shared" si="76"/>
        <v>0</v>
      </c>
      <c r="M495" s="375" t="str">
        <f t="shared" si="77"/>
        <v xml:space="preserve"> </v>
      </c>
      <c r="N495" s="264">
        <f t="shared" si="78"/>
        <v>0</v>
      </c>
      <c r="O495" s="105">
        <f t="shared" si="73"/>
        <v>0</v>
      </c>
      <c r="P495" s="105">
        <f t="shared" si="79"/>
        <v>0</v>
      </c>
      <c r="Q495" s="407">
        <f t="shared" si="74"/>
        <v>0</v>
      </c>
      <c r="R495" s="9"/>
      <c r="V495" s="40">
        <f t="shared" si="80"/>
        <v>0</v>
      </c>
    </row>
    <row r="496" spans="1:22" x14ac:dyDescent="0.25">
      <c r="A496" s="80">
        <f t="shared" si="81"/>
        <v>483</v>
      </c>
      <c r="B496" s="342">
        <f t="shared" si="72"/>
        <v>0</v>
      </c>
      <c r="C496" s="343"/>
      <c r="D496" s="116"/>
      <c r="E496" s="116"/>
      <c r="F496" s="4"/>
      <c r="G496" s="50"/>
      <c r="H496" s="70"/>
      <c r="I496" s="9"/>
      <c r="J496" s="270"/>
      <c r="K496" s="40">
        <f t="shared" si="75"/>
        <v>0</v>
      </c>
      <c r="L496" s="40">
        <f t="shared" si="76"/>
        <v>0</v>
      </c>
      <c r="M496" s="375" t="str">
        <f t="shared" si="77"/>
        <v xml:space="preserve"> </v>
      </c>
      <c r="N496" s="264">
        <f t="shared" si="78"/>
        <v>0</v>
      </c>
      <c r="O496" s="105">
        <f t="shared" si="73"/>
        <v>0</v>
      </c>
      <c r="P496" s="105">
        <f t="shared" si="79"/>
        <v>0</v>
      </c>
      <c r="Q496" s="407">
        <f t="shared" si="74"/>
        <v>0</v>
      </c>
      <c r="R496" s="9"/>
      <c r="V496" s="40">
        <f t="shared" si="80"/>
        <v>0</v>
      </c>
    </row>
    <row r="497" spans="1:22" x14ac:dyDescent="0.25">
      <c r="A497" s="80">
        <f t="shared" si="81"/>
        <v>484</v>
      </c>
      <c r="B497" s="342">
        <f t="shared" si="72"/>
        <v>0</v>
      </c>
      <c r="C497" s="343"/>
      <c r="D497" s="116"/>
      <c r="E497" s="116"/>
      <c r="F497" s="4"/>
      <c r="G497" s="50"/>
      <c r="H497" s="70"/>
      <c r="I497" s="9"/>
      <c r="J497" s="270"/>
      <c r="K497" s="40">
        <f t="shared" si="75"/>
        <v>0</v>
      </c>
      <c r="L497" s="40">
        <f t="shared" si="76"/>
        <v>0</v>
      </c>
      <c r="M497" s="375" t="str">
        <f t="shared" si="77"/>
        <v xml:space="preserve"> </v>
      </c>
      <c r="N497" s="264">
        <f t="shared" si="78"/>
        <v>0</v>
      </c>
      <c r="O497" s="105">
        <f t="shared" si="73"/>
        <v>0</v>
      </c>
      <c r="P497" s="105">
        <f t="shared" si="79"/>
        <v>0</v>
      </c>
      <c r="Q497" s="407">
        <f t="shared" si="74"/>
        <v>0</v>
      </c>
      <c r="R497" s="9"/>
      <c r="V497" s="40">
        <f t="shared" si="80"/>
        <v>0</v>
      </c>
    </row>
    <row r="498" spans="1:22" x14ac:dyDescent="0.25">
      <c r="A498" s="80">
        <f t="shared" si="81"/>
        <v>485</v>
      </c>
      <c r="B498" s="342">
        <f t="shared" si="72"/>
        <v>0</v>
      </c>
      <c r="C498" s="343"/>
      <c r="D498" s="116"/>
      <c r="E498" s="116"/>
      <c r="F498" s="4"/>
      <c r="G498" s="50"/>
      <c r="H498" s="70"/>
      <c r="I498" s="9"/>
      <c r="J498" s="270"/>
      <c r="K498" s="40">
        <f t="shared" si="75"/>
        <v>0</v>
      </c>
      <c r="L498" s="40">
        <f t="shared" si="76"/>
        <v>0</v>
      </c>
      <c r="M498" s="375" t="str">
        <f t="shared" si="77"/>
        <v xml:space="preserve"> </v>
      </c>
      <c r="N498" s="264">
        <f t="shared" si="78"/>
        <v>0</v>
      </c>
      <c r="O498" s="105">
        <f t="shared" si="73"/>
        <v>0</v>
      </c>
      <c r="P498" s="105">
        <f t="shared" si="79"/>
        <v>0</v>
      </c>
      <c r="Q498" s="407">
        <f t="shared" si="74"/>
        <v>0</v>
      </c>
      <c r="R498" s="9"/>
      <c r="V498" s="40">
        <f t="shared" si="80"/>
        <v>0</v>
      </c>
    </row>
    <row r="499" spans="1:22" x14ac:dyDescent="0.25">
      <c r="A499" s="80">
        <f t="shared" si="81"/>
        <v>486</v>
      </c>
      <c r="B499" s="342">
        <f t="shared" si="72"/>
        <v>0</v>
      </c>
      <c r="C499" s="343"/>
      <c r="D499" s="116"/>
      <c r="E499" s="116"/>
      <c r="F499" s="4"/>
      <c r="G499" s="50"/>
      <c r="H499" s="70"/>
      <c r="I499" s="9"/>
      <c r="J499" s="270"/>
      <c r="K499" s="40">
        <f t="shared" si="75"/>
        <v>0</v>
      </c>
      <c r="L499" s="40">
        <f t="shared" si="76"/>
        <v>0</v>
      </c>
      <c r="M499" s="375" t="str">
        <f t="shared" si="77"/>
        <v xml:space="preserve"> </v>
      </c>
      <c r="N499" s="264">
        <f t="shared" si="78"/>
        <v>0</v>
      </c>
      <c r="O499" s="105">
        <f t="shared" si="73"/>
        <v>0</v>
      </c>
      <c r="P499" s="105">
        <f t="shared" si="79"/>
        <v>0</v>
      </c>
      <c r="Q499" s="407">
        <f t="shared" si="74"/>
        <v>0</v>
      </c>
      <c r="R499" s="9"/>
      <c r="V499" s="40">
        <f t="shared" si="80"/>
        <v>0</v>
      </c>
    </row>
    <row r="500" spans="1:22" x14ac:dyDescent="0.25">
      <c r="A500" s="80">
        <f t="shared" si="81"/>
        <v>487</v>
      </c>
      <c r="B500" s="342">
        <f t="shared" ref="B500:B563" si="82">IF(ISBLANK(E500),0,VLOOKUP(TRIM(E500),AllVarieties,4,FALSE))</f>
        <v>0</v>
      </c>
      <c r="C500" s="343"/>
      <c r="D500" s="116"/>
      <c r="E500" s="116"/>
      <c r="F500" s="4"/>
      <c r="G500" s="50"/>
      <c r="H500" s="70"/>
      <c r="I500" s="9"/>
      <c r="J500" s="270"/>
      <c r="K500" s="40">
        <f t="shared" ref="K500:K563" si="83">IF(ISNA(+B500),1,0)</f>
        <v>0</v>
      </c>
      <c r="L500" s="40">
        <f t="shared" ref="L500:L563" si="84">IF(ISERR(+B500),1,0)</f>
        <v>0</v>
      </c>
      <c r="M500" s="375" t="str">
        <f t="shared" ref="M500:M563" si="85">IF(+J500=0," ", IF(+J500=1," ","ERROR"))</f>
        <v xml:space="preserve"> </v>
      </c>
      <c r="N500" s="264">
        <f t="shared" ref="N500:N563" si="86">IF(+J500=1,IF(G500&gt;0, +G500, 0),0)</f>
        <v>0</v>
      </c>
      <c r="O500" s="105">
        <f t="shared" ref="O500:O563" si="87">IF(VALUE(F500)&lt;1,0,IF(VALUE(F500)&gt;17,0,VLOOKUP(VALUE(B500),T10Value,VALUE(F500)+1,FALSE)))</f>
        <v>0</v>
      </c>
      <c r="P500" s="105">
        <f t="shared" ref="P500:P563" si="88">ROUND(+N500,1)*O500</f>
        <v>0</v>
      </c>
      <c r="Q500" s="407">
        <f t="shared" ref="Q500:Q563" si="89">+P500*PDArate</f>
        <v>0</v>
      </c>
      <c r="R500" s="9"/>
      <c r="V500" s="40">
        <f t="shared" si="80"/>
        <v>0</v>
      </c>
    </row>
    <row r="501" spans="1:22" x14ac:dyDescent="0.25">
      <c r="A501" s="80">
        <f t="shared" si="81"/>
        <v>488</v>
      </c>
      <c r="B501" s="342">
        <f t="shared" si="82"/>
        <v>0</v>
      </c>
      <c r="C501" s="343"/>
      <c r="D501" s="116"/>
      <c r="E501" s="116"/>
      <c r="F501" s="4"/>
      <c r="G501" s="50"/>
      <c r="H501" s="70"/>
      <c r="I501" s="9"/>
      <c r="J501" s="270"/>
      <c r="K501" s="40">
        <f t="shared" si="83"/>
        <v>0</v>
      </c>
      <c r="L501" s="40">
        <f t="shared" si="84"/>
        <v>0</v>
      </c>
      <c r="M501" s="375" t="str">
        <f t="shared" si="85"/>
        <v xml:space="preserve"> </v>
      </c>
      <c r="N501" s="264">
        <f t="shared" si="86"/>
        <v>0</v>
      </c>
      <c r="O501" s="105">
        <f t="shared" si="87"/>
        <v>0</v>
      </c>
      <c r="P501" s="105">
        <f t="shared" si="88"/>
        <v>0</v>
      </c>
      <c r="Q501" s="407">
        <f t="shared" si="89"/>
        <v>0</v>
      </c>
      <c r="R501" s="9"/>
      <c r="V501" s="40">
        <f t="shared" si="80"/>
        <v>0</v>
      </c>
    </row>
    <row r="502" spans="1:22" x14ac:dyDescent="0.25">
      <c r="A502" s="80">
        <f t="shared" si="81"/>
        <v>489</v>
      </c>
      <c r="B502" s="342">
        <f t="shared" si="82"/>
        <v>0</v>
      </c>
      <c r="C502" s="343"/>
      <c r="D502" s="116"/>
      <c r="E502" s="116"/>
      <c r="F502" s="4"/>
      <c r="G502" s="50"/>
      <c r="H502" s="70"/>
      <c r="I502" s="9"/>
      <c r="J502" s="270"/>
      <c r="K502" s="40">
        <f t="shared" si="83"/>
        <v>0</v>
      </c>
      <c r="L502" s="40">
        <f t="shared" si="84"/>
        <v>0</v>
      </c>
      <c r="M502" s="375" t="str">
        <f t="shared" si="85"/>
        <v xml:space="preserve"> </v>
      </c>
      <c r="N502" s="264">
        <f t="shared" si="86"/>
        <v>0</v>
      </c>
      <c r="O502" s="105">
        <f t="shared" si="87"/>
        <v>0</v>
      </c>
      <c r="P502" s="105">
        <f t="shared" si="88"/>
        <v>0</v>
      </c>
      <c r="Q502" s="407">
        <f t="shared" si="89"/>
        <v>0</v>
      </c>
      <c r="R502" s="9"/>
      <c r="V502" s="40">
        <f t="shared" si="80"/>
        <v>0</v>
      </c>
    </row>
    <row r="503" spans="1:22" x14ac:dyDescent="0.25">
      <c r="A503" s="80">
        <f t="shared" si="81"/>
        <v>490</v>
      </c>
      <c r="B503" s="342">
        <f t="shared" si="82"/>
        <v>0</v>
      </c>
      <c r="C503" s="343"/>
      <c r="D503" s="116"/>
      <c r="E503" s="116"/>
      <c r="F503" s="4"/>
      <c r="G503" s="50"/>
      <c r="H503" s="70"/>
      <c r="I503" s="9"/>
      <c r="J503" s="270"/>
      <c r="K503" s="40">
        <f t="shared" si="83"/>
        <v>0</v>
      </c>
      <c r="L503" s="40">
        <f t="shared" si="84"/>
        <v>0</v>
      </c>
      <c r="M503" s="375" t="str">
        <f t="shared" si="85"/>
        <v xml:space="preserve"> </v>
      </c>
      <c r="N503" s="264">
        <f t="shared" si="86"/>
        <v>0</v>
      </c>
      <c r="O503" s="105">
        <f t="shared" si="87"/>
        <v>0</v>
      </c>
      <c r="P503" s="105">
        <f t="shared" si="88"/>
        <v>0</v>
      </c>
      <c r="Q503" s="407">
        <f t="shared" si="89"/>
        <v>0</v>
      </c>
      <c r="R503" s="9"/>
      <c r="V503" s="40">
        <f t="shared" si="80"/>
        <v>0</v>
      </c>
    </row>
    <row r="504" spans="1:22" x14ac:dyDescent="0.25">
      <c r="A504" s="80">
        <f t="shared" si="81"/>
        <v>491</v>
      </c>
      <c r="B504" s="342">
        <f t="shared" si="82"/>
        <v>0</v>
      </c>
      <c r="C504" s="343"/>
      <c r="D504" s="116"/>
      <c r="E504" s="116"/>
      <c r="F504" s="4"/>
      <c r="G504" s="50"/>
      <c r="H504" s="70"/>
      <c r="I504" s="9"/>
      <c r="J504" s="270"/>
      <c r="K504" s="40">
        <f t="shared" si="83"/>
        <v>0</v>
      </c>
      <c r="L504" s="40">
        <f t="shared" si="84"/>
        <v>0</v>
      </c>
      <c r="M504" s="375" t="str">
        <f t="shared" si="85"/>
        <v xml:space="preserve"> </v>
      </c>
      <c r="N504" s="264">
        <f t="shared" si="86"/>
        <v>0</v>
      </c>
      <c r="O504" s="105">
        <f t="shared" si="87"/>
        <v>0</v>
      </c>
      <c r="P504" s="105">
        <f t="shared" si="88"/>
        <v>0</v>
      </c>
      <c r="Q504" s="407">
        <f t="shared" si="89"/>
        <v>0</v>
      </c>
      <c r="R504" s="9"/>
      <c r="V504" s="40">
        <f t="shared" si="80"/>
        <v>0</v>
      </c>
    </row>
    <row r="505" spans="1:22" x14ac:dyDescent="0.25">
      <c r="A505" s="80">
        <f t="shared" si="81"/>
        <v>492</v>
      </c>
      <c r="B505" s="342">
        <f t="shared" si="82"/>
        <v>0</v>
      </c>
      <c r="C505" s="343"/>
      <c r="D505" s="116"/>
      <c r="E505" s="116"/>
      <c r="F505" s="4"/>
      <c r="G505" s="50"/>
      <c r="H505" s="70"/>
      <c r="I505" s="9"/>
      <c r="J505" s="270"/>
      <c r="K505" s="40">
        <f t="shared" si="83"/>
        <v>0</v>
      </c>
      <c r="L505" s="40">
        <f t="shared" si="84"/>
        <v>0</v>
      </c>
      <c r="M505" s="375" t="str">
        <f t="shared" si="85"/>
        <v xml:space="preserve"> </v>
      </c>
      <c r="N505" s="264">
        <f t="shared" si="86"/>
        <v>0</v>
      </c>
      <c r="O505" s="105">
        <f t="shared" si="87"/>
        <v>0</v>
      </c>
      <c r="P505" s="105">
        <f t="shared" si="88"/>
        <v>0</v>
      </c>
      <c r="Q505" s="407">
        <f t="shared" si="89"/>
        <v>0</v>
      </c>
      <c r="R505" s="9"/>
      <c r="V505" s="40">
        <f t="shared" si="80"/>
        <v>0</v>
      </c>
    </row>
    <row r="506" spans="1:22" x14ac:dyDescent="0.25">
      <c r="A506" s="80">
        <f t="shared" si="81"/>
        <v>493</v>
      </c>
      <c r="B506" s="342">
        <f t="shared" si="82"/>
        <v>0</v>
      </c>
      <c r="C506" s="343"/>
      <c r="D506" s="116"/>
      <c r="E506" s="116"/>
      <c r="F506" s="4"/>
      <c r="G506" s="50"/>
      <c r="H506" s="70"/>
      <c r="I506" s="9"/>
      <c r="J506" s="270"/>
      <c r="K506" s="40">
        <f t="shared" si="83"/>
        <v>0</v>
      </c>
      <c r="L506" s="40">
        <f t="shared" si="84"/>
        <v>0</v>
      </c>
      <c r="M506" s="375" t="str">
        <f t="shared" si="85"/>
        <v xml:space="preserve"> </v>
      </c>
      <c r="N506" s="264">
        <f t="shared" si="86"/>
        <v>0</v>
      </c>
      <c r="O506" s="105">
        <f t="shared" si="87"/>
        <v>0</v>
      </c>
      <c r="P506" s="105">
        <f t="shared" si="88"/>
        <v>0</v>
      </c>
      <c r="Q506" s="407">
        <f t="shared" si="89"/>
        <v>0</v>
      </c>
      <c r="R506" s="9"/>
      <c r="V506" s="40">
        <f t="shared" si="80"/>
        <v>0</v>
      </c>
    </row>
    <row r="507" spans="1:22" x14ac:dyDescent="0.25">
      <c r="A507" s="80">
        <f t="shared" si="81"/>
        <v>494</v>
      </c>
      <c r="B507" s="342">
        <f t="shared" si="82"/>
        <v>0</v>
      </c>
      <c r="C507" s="343"/>
      <c r="D507" s="116"/>
      <c r="E507" s="116"/>
      <c r="F507" s="4"/>
      <c r="G507" s="50"/>
      <c r="H507" s="70"/>
      <c r="I507" s="9"/>
      <c r="J507" s="270"/>
      <c r="K507" s="40">
        <f t="shared" si="83"/>
        <v>0</v>
      </c>
      <c r="L507" s="40">
        <f t="shared" si="84"/>
        <v>0</v>
      </c>
      <c r="M507" s="375" t="str">
        <f t="shared" si="85"/>
        <v xml:space="preserve"> </v>
      </c>
      <c r="N507" s="264">
        <f t="shared" si="86"/>
        <v>0</v>
      </c>
      <c r="O507" s="105">
        <f t="shared" si="87"/>
        <v>0</v>
      </c>
      <c r="P507" s="105">
        <f t="shared" si="88"/>
        <v>0</v>
      </c>
      <c r="Q507" s="407">
        <f t="shared" si="89"/>
        <v>0</v>
      </c>
      <c r="R507" s="9"/>
      <c r="V507" s="40">
        <f t="shared" si="80"/>
        <v>0</v>
      </c>
    </row>
    <row r="508" spans="1:22" x14ac:dyDescent="0.25">
      <c r="A508" s="80">
        <f t="shared" si="81"/>
        <v>495</v>
      </c>
      <c r="B508" s="342">
        <f t="shared" si="82"/>
        <v>0</v>
      </c>
      <c r="C508" s="343"/>
      <c r="D508" s="116"/>
      <c r="E508" s="116"/>
      <c r="F508" s="4"/>
      <c r="G508" s="50"/>
      <c r="H508" s="70"/>
      <c r="I508" s="9"/>
      <c r="J508" s="270"/>
      <c r="K508" s="40">
        <f t="shared" si="83"/>
        <v>0</v>
      </c>
      <c r="L508" s="40">
        <f t="shared" si="84"/>
        <v>0</v>
      </c>
      <c r="M508" s="375" t="str">
        <f t="shared" si="85"/>
        <v xml:space="preserve"> </v>
      </c>
      <c r="N508" s="264">
        <f t="shared" si="86"/>
        <v>0</v>
      </c>
      <c r="O508" s="105">
        <f t="shared" si="87"/>
        <v>0</v>
      </c>
      <c r="P508" s="105">
        <f t="shared" si="88"/>
        <v>0</v>
      </c>
      <c r="Q508" s="407">
        <f t="shared" si="89"/>
        <v>0</v>
      </c>
      <c r="R508" s="9"/>
      <c r="V508" s="40">
        <f t="shared" si="80"/>
        <v>0</v>
      </c>
    </row>
    <row r="509" spans="1:22" x14ac:dyDescent="0.25">
      <c r="A509" s="80">
        <f t="shared" si="81"/>
        <v>496</v>
      </c>
      <c r="B509" s="342">
        <f t="shared" si="82"/>
        <v>0</v>
      </c>
      <c r="C509" s="343"/>
      <c r="D509" s="116"/>
      <c r="E509" s="116"/>
      <c r="F509" s="4"/>
      <c r="G509" s="50"/>
      <c r="H509" s="70"/>
      <c r="I509" s="9"/>
      <c r="J509" s="270"/>
      <c r="K509" s="40">
        <f t="shared" si="83"/>
        <v>0</v>
      </c>
      <c r="L509" s="40">
        <f t="shared" si="84"/>
        <v>0</v>
      </c>
      <c r="M509" s="375" t="str">
        <f t="shared" si="85"/>
        <v xml:space="preserve"> </v>
      </c>
      <c r="N509" s="264">
        <f t="shared" si="86"/>
        <v>0</v>
      </c>
      <c r="O509" s="105">
        <f t="shared" si="87"/>
        <v>0</v>
      </c>
      <c r="P509" s="105">
        <f t="shared" si="88"/>
        <v>0</v>
      </c>
      <c r="Q509" s="407">
        <f t="shared" si="89"/>
        <v>0</v>
      </c>
      <c r="R509" s="9"/>
      <c r="V509" s="40">
        <f t="shared" si="80"/>
        <v>0</v>
      </c>
    </row>
    <row r="510" spans="1:22" x14ac:dyDescent="0.25">
      <c r="A510" s="80">
        <f t="shared" si="81"/>
        <v>497</v>
      </c>
      <c r="B510" s="342">
        <f t="shared" si="82"/>
        <v>0</v>
      </c>
      <c r="C510" s="343"/>
      <c r="D510" s="116"/>
      <c r="E510" s="116"/>
      <c r="F510" s="4"/>
      <c r="G510" s="50"/>
      <c r="H510" s="70"/>
      <c r="I510" s="9"/>
      <c r="J510" s="270"/>
      <c r="K510" s="40">
        <f t="shared" si="83"/>
        <v>0</v>
      </c>
      <c r="L510" s="40">
        <f t="shared" si="84"/>
        <v>0</v>
      </c>
      <c r="M510" s="375" t="str">
        <f t="shared" si="85"/>
        <v xml:space="preserve"> </v>
      </c>
      <c r="N510" s="264">
        <f t="shared" si="86"/>
        <v>0</v>
      </c>
      <c r="O510" s="105">
        <f t="shared" si="87"/>
        <v>0</v>
      </c>
      <c r="P510" s="105">
        <f t="shared" si="88"/>
        <v>0</v>
      </c>
      <c r="Q510" s="407">
        <f t="shared" si="89"/>
        <v>0</v>
      </c>
      <c r="R510" s="9"/>
      <c r="V510" s="40">
        <f t="shared" si="80"/>
        <v>0</v>
      </c>
    </row>
    <row r="511" spans="1:22" x14ac:dyDescent="0.25">
      <c r="A511" s="80">
        <f t="shared" si="81"/>
        <v>498</v>
      </c>
      <c r="B511" s="342">
        <f t="shared" si="82"/>
        <v>0</v>
      </c>
      <c r="C511" s="343"/>
      <c r="D511" s="116"/>
      <c r="E511" s="116"/>
      <c r="F511" s="4"/>
      <c r="G511" s="50"/>
      <c r="H511" s="70"/>
      <c r="I511" s="9"/>
      <c r="J511" s="270"/>
      <c r="K511" s="40">
        <f t="shared" si="83"/>
        <v>0</v>
      </c>
      <c r="L511" s="40">
        <f t="shared" si="84"/>
        <v>0</v>
      </c>
      <c r="M511" s="375" t="str">
        <f t="shared" si="85"/>
        <v xml:space="preserve"> </v>
      </c>
      <c r="N511" s="264">
        <f t="shared" si="86"/>
        <v>0</v>
      </c>
      <c r="O511" s="105">
        <f t="shared" si="87"/>
        <v>0</v>
      </c>
      <c r="P511" s="105">
        <f t="shared" si="88"/>
        <v>0</v>
      </c>
      <c r="Q511" s="407">
        <f t="shared" si="89"/>
        <v>0</v>
      </c>
      <c r="R511" s="9"/>
      <c r="V511" s="40">
        <f t="shared" si="80"/>
        <v>0</v>
      </c>
    </row>
    <row r="512" spans="1:22" x14ac:dyDescent="0.25">
      <c r="A512" s="80">
        <f t="shared" si="81"/>
        <v>499</v>
      </c>
      <c r="B512" s="342">
        <f t="shared" si="82"/>
        <v>0</v>
      </c>
      <c r="C512" s="343"/>
      <c r="D512" s="116"/>
      <c r="E512" s="116"/>
      <c r="F512" s="4"/>
      <c r="G512" s="50"/>
      <c r="H512" s="70"/>
      <c r="I512" s="9"/>
      <c r="J512" s="270"/>
      <c r="K512" s="40">
        <f t="shared" si="83"/>
        <v>0</v>
      </c>
      <c r="L512" s="40">
        <f t="shared" si="84"/>
        <v>0</v>
      </c>
      <c r="M512" s="375" t="str">
        <f t="shared" si="85"/>
        <v xml:space="preserve"> </v>
      </c>
      <c r="N512" s="264">
        <f t="shared" si="86"/>
        <v>0</v>
      </c>
      <c r="O512" s="105">
        <f t="shared" si="87"/>
        <v>0</v>
      </c>
      <c r="P512" s="105">
        <f t="shared" si="88"/>
        <v>0</v>
      </c>
      <c r="Q512" s="407">
        <f t="shared" si="89"/>
        <v>0</v>
      </c>
      <c r="R512" s="9"/>
      <c r="V512" s="40">
        <f t="shared" si="80"/>
        <v>0</v>
      </c>
    </row>
    <row r="513" spans="1:22" x14ac:dyDescent="0.25">
      <c r="A513" s="80">
        <f t="shared" si="81"/>
        <v>500</v>
      </c>
      <c r="B513" s="342">
        <f t="shared" si="82"/>
        <v>0</v>
      </c>
      <c r="C513" s="343"/>
      <c r="D513" s="116"/>
      <c r="E513" s="116"/>
      <c r="F513" s="4"/>
      <c r="G513" s="50"/>
      <c r="H513" s="70"/>
      <c r="I513" s="9"/>
      <c r="J513" s="270"/>
      <c r="K513" s="40">
        <f t="shared" si="83"/>
        <v>0</v>
      </c>
      <c r="L513" s="40">
        <f t="shared" si="84"/>
        <v>0</v>
      </c>
      <c r="M513" s="375" t="str">
        <f t="shared" si="85"/>
        <v xml:space="preserve"> </v>
      </c>
      <c r="N513" s="264">
        <f t="shared" si="86"/>
        <v>0</v>
      </c>
      <c r="O513" s="105">
        <f t="shared" si="87"/>
        <v>0</v>
      </c>
      <c r="P513" s="105">
        <f t="shared" si="88"/>
        <v>0</v>
      </c>
      <c r="Q513" s="407">
        <f t="shared" si="89"/>
        <v>0</v>
      </c>
      <c r="R513" s="9"/>
      <c r="V513" s="40">
        <f t="shared" si="80"/>
        <v>0</v>
      </c>
    </row>
    <row r="514" spans="1:22" x14ac:dyDescent="0.25">
      <c r="A514" s="80">
        <f t="shared" si="81"/>
        <v>501</v>
      </c>
      <c r="B514" s="342">
        <f t="shared" si="82"/>
        <v>0</v>
      </c>
      <c r="C514" s="343"/>
      <c r="D514" s="116"/>
      <c r="E514" s="116"/>
      <c r="F514" s="4"/>
      <c r="G514" s="50"/>
      <c r="H514" s="70"/>
      <c r="I514" s="9"/>
      <c r="J514" s="270"/>
      <c r="K514" s="40">
        <f t="shared" si="83"/>
        <v>0</v>
      </c>
      <c r="L514" s="40">
        <f t="shared" si="84"/>
        <v>0</v>
      </c>
      <c r="M514" s="375" t="str">
        <f t="shared" si="85"/>
        <v xml:space="preserve"> </v>
      </c>
      <c r="N514" s="264">
        <f t="shared" si="86"/>
        <v>0</v>
      </c>
      <c r="O514" s="105">
        <f t="shared" si="87"/>
        <v>0</v>
      </c>
      <c r="P514" s="105">
        <f t="shared" si="88"/>
        <v>0</v>
      </c>
      <c r="Q514" s="407">
        <f t="shared" si="89"/>
        <v>0</v>
      </c>
      <c r="R514" s="9"/>
      <c r="V514" s="40">
        <f t="shared" si="80"/>
        <v>0</v>
      </c>
    </row>
    <row r="515" spans="1:22" x14ac:dyDescent="0.25">
      <c r="A515" s="80">
        <f t="shared" si="81"/>
        <v>502</v>
      </c>
      <c r="B515" s="342">
        <f t="shared" si="82"/>
        <v>0</v>
      </c>
      <c r="C515" s="343"/>
      <c r="D515" s="116"/>
      <c r="E515" s="116"/>
      <c r="F515" s="4"/>
      <c r="G515" s="50"/>
      <c r="H515" s="70"/>
      <c r="I515" s="9"/>
      <c r="J515" s="270"/>
      <c r="K515" s="40">
        <f t="shared" si="83"/>
        <v>0</v>
      </c>
      <c r="L515" s="40">
        <f t="shared" si="84"/>
        <v>0</v>
      </c>
      <c r="M515" s="375" t="str">
        <f t="shared" si="85"/>
        <v xml:space="preserve"> </v>
      </c>
      <c r="N515" s="264">
        <f t="shared" si="86"/>
        <v>0</v>
      </c>
      <c r="O515" s="105">
        <f t="shared" si="87"/>
        <v>0</v>
      </c>
      <c r="P515" s="105">
        <f t="shared" si="88"/>
        <v>0</v>
      </c>
      <c r="Q515" s="407">
        <f t="shared" si="89"/>
        <v>0</v>
      </c>
      <c r="R515" s="9"/>
      <c r="V515" s="40">
        <f t="shared" si="80"/>
        <v>0</v>
      </c>
    </row>
    <row r="516" spans="1:22" x14ac:dyDescent="0.25">
      <c r="A516" s="80">
        <f t="shared" si="81"/>
        <v>503</v>
      </c>
      <c r="B516" s="342">
        <f t="shared" si="82"/>
        <v>0</v>
      </c>
      <c r="C516" s="343"/>
      <c r="D516" s="116"/>
      <c r="E516" s="116"/>
      <c r="F516" s="4"/>
      <c r="G516" s="50"/>
      <c r="H516" s="70"/>
      <c r="I516" s="9"/>
      <c r="J516" s="270"/>
      <c r="K516" s="40">
        <f t="shared" si="83"/>
        <v>0</v>
      </c>
      <c r="L516" s="40">
        <f t="shared" si="84"/>
        <v>0</v>
      </c>
      <c r="M516" s="375" t="str">
        <f t="shared" si="85"/>
        <v xml:space="preserve"> </v>
      </c>
      <c r="N516" s="264">
        <f t="shared" si="86"/>
        <v>0</v>
      </c>
      <c r="O516" s="105">
        <f t="shared" si="87"/>
        <v>0</v>
      </c>
      <c r="P516" s="105">
        <f t="shared" si="88"/>
        <v>0</v>
      </c>
      <c r="Q516" s="407">
        <f t="shared" si="89"/>
        <v>0</v>
      </c>
      <c r="R516" s="9"/>
      <c r="V516" s="40">
        <f t="shared" si="80"/>
        <v>0</v>
      </c>
    </row>
    <row r="517" spans="1:22" x14ac:dyDescent="0.25">
      <c r="A517" s="80">
        <f t="shared" si="81"/>
        <v>504</v>
      </c>
      <c r="B517" s="342">
        <f t="shared" si="82"/>
        <v>0</v>
      </c>
      <c r="C517" s="343"/>
      <c r="D517" s="116"/>
      <c r="E517" s="116"/>
      <c r="F517" s="4"/>
      <c r="G517" s="50"/>
      <c r="H517" s="70"/>
      <c r="I517" s="9"/>
      <c r="J517" s="270"/>
      <c r="K517" s="40">
        <f t="shared" si="83"/>
        <v>0</v>
      </c>
      <c r="L517" s="40">
        <f t="shared" si="84"/>
        <v>0</v>
      </c>
      <c r="M517" s="375" t="str">
        <f t="shared" si="85"/>
        <v xml:space="preserve"> </v>
      </c>
      <c r="N517" s="264">
        <f t="shared" si="86"/>
        <v>0</v>
      </c>
      <c r="O517" s="105">
        <f t="shared" si="87"/>
        <v>0</v>
      </c>
      <c r="P517" s="105">
        <f t="shared" si="88"/>
        <v>0</v>
      </c>
      <c r="Q517" s="407">
        <f t="shared" si="89"/>
        <v>0</v>
      </c>
      <c r="R517" s="9"/>
      <c r="V517" s="40">
        <f t="shared" si="80"/>
        <v>0</v>
      </c>
    </row>
    <row r="518" spans="1:22" x14ac:dyDescent="0.25">
      <c r="A518" s="80">
        <f t="shared" si="81"/>
        <v>505</v>
      </c>
      <c r="B518" s="342">
        <f t="shared" si="82"/>
        <v>0</v>
      </c>
      <c r="C518" s="343"/>
      <c r="D518" s="116"/>
      <c r="E518" s="116"/>
      <c r="F518" s="4"/>
      <c r="G518" s="50"/>
      <c r="H518" s="70"/>
      <c r="I518" s="9"/>
      <c r="J518" s="270"/>
      <c r="K518" s="40">
        <f t="shared" si="83"/>
        <v>0</v>
      </c>
      <c r="L518" s="40">
        <f t="shared" si="84"/>
        <v>0</v>
      </c>
      <c r="M518" s="375" t="str">
        <f t="shared" si="85"/>
        <v xml:space="preserve"> </v>
      </c>
      <c r="N518" s="264">
        <f t="shared" si="86"/>
        <v>0</v>
      </c>
      <c r="O518" s="105">
        <f t="shared" si="87"/>
        <v>0</v>
      </c>
      <c r="P518" s="105">
        <f t="shared" si="88"/>
        <v>0</v>
      </c>
      <c r="Q518" s="407">
        <f t="shared" si="89"/>
        <v>0</v>
      </c>
      <c r="R518" s="9"/>
      <c r="V518" s="40">
        <f t="shared" si="80"/>
        <v>0</v>
      </c>
    </row>
    <row r="519" spans="1:22" x14ac:dyDescent="0.25">
      <c r="A519" s="80">
        <f t="shared" si="81"/>
        <v>506</v>
      </c>
      <c r="B519" s="342">
        <f t="shared" si="82"/>
        <v>0</v>
      </c>
      <c r="C519" s="343"/>
      <c r="D519" s="116"/>
      <c r="E519" s="116"/>
      <c r="F519" s="4"/>
      <c r="G519" s="50"/>
      <c r="H519" s="70"/>
      <c r="I519" s="9"/>
      <c r="J519" s="270"/>
      <c r="K519" s="40">
        <f t="shared" si="83"/>
        <v>0</v>
      </c>
      <c r="L519" s="40">
        <f t="shared" si="84"/>
        <v>0</v>
      </c>
      <c r="M519" s="375" t="str">
        <f t="shared" si="85"/>
        <v xml:space="preserve"> </v>
      </c>
      <c r="N519" s="264">
        <f t="shared" si="86"/>
        <v>0</v>
      </c>
      <c r="O519" s="105">
        <f t="shared" si="87"/>
        <v>0</v>
      </c>
      <c r="P519" s="105">
        <f t="shared" si="88"/>
        <v>0</v>
      </c>
      <c r="Q519" s="407">
        <f t="shared" si="89"/>
        <v>0</v>
      </c>
      <c r="R519" s="9"/>
      <c r="V519" s="40">
        <f t="shared" si="80"/>
        <v>0</v>
      </c>
    </row>
    <row r="520" spans="1:22" x14ac:dyDescent="0.25">
      <c r="A520" s="80">
        <f t="shared" si="81"/>
        <v>507</v>
      </c>
      <c r="B520" s="342">
        <f t="shared" si="82"/>
        <v>0</v>
      </c>
      <c r="C520" s="343"/>
      <c r="D520" s="116"/>
      <c r="E520" s="116"/>
      <c r="F520" s="4"/>
      <c r="G520" s="50"/>
      <c r="H520" s="70"/>
      <c r="I520" s="9"/>
      <c r="J520" s="270"/>
      <c r="K520" s="40">
        <f t="shared" si="83"/>
        <v>0</v>
      </c>
      <c r="L520" s="40">
        <f t="shared" si="84"/>
        <v>0</v>
      </c>
      <c r="M520" s="375" t="str">
        <f t="shared" si="85"/>
        <v xml:space="preserve"> </v>
      </c>
      <c r="N520" s="264">
        <f t="shared" si="86"/>
        <v>0</v>
      </c>
      <c r="O520" s="105">
        <f t="shared" si="87"/>
        <v>0</v>
      </c>
      <c r="P520" s="105">
        <f t="shared" si="88"/>
        <v>0</v>
      </c>
      <c r="Q520" s="407">
        <f t="shared" si="89"/>
        <v>0</v>
      </c>
      <c r="R520" s="9"/>
      <c r="V520" s="40">
        <f t="shared" si="80"/>
        <v>0</v>
      </c>
    </row>
    <row r="521" spans="1:22" x14ac:dyDescent="0.25">
      <c r="A521" s="80">
        <f t="shared" si="81"/>
        <v>508</v>
      </c>
      <c r="B521" s="342">
        <f t="shared" si="82"/>
        <v>0</v>
      </c>
      <c r="C521" s="343"/>
      <c r="D521" s="116"/>
      <c r="E521" s="116"/>
      <c r="F521" s="4"/>
      <c r="G521" s="50"/>
      <c r="H521" s="70"/>
      <c r="I521" s="9"/>
      <c r="J521" s="270"/>
      <c r="K521" s="40">
        <f t="shared" si="83"/>
        <v>0</v>
      </c>
      <c r="L521" s="40">
        <f t="shared" si="84"/>
        <v>0</v>
      </c>
      <c r="M521" s="375" t="str">
        <f t="shared" si="85"/>
        <v xml:space="preserve"> </v>
      </c>
      <c r="N521" s="264">
        <f t="shared" si="86"/>
        <v>0</v>
      </c>
      <c r="O521" s="105">
        <f t="shared" si="87"/>
        <v>0</v>
      </c>
      <c r="P521" s="105">
        <f t="shared" si="88"/>
        <v>0</v>
      </c>
      <c r="Q521" s="407">
        <f t="shared" si="89"/>
        <v>0</v>
      </c>
      <c r="R521" s="9"/>
      <c r="V521" s="40">
        <f t="shared" si="80"/>
        <v>0</v>
      </c>
    </row>
    <row r="522" spans="1:22" x14ac:dyDescent="0.25">
      <c r="A522" s="80">
        <f t="shared" si="81"/>
        <v>509</v>
      </c>
      <c r="B522" s="342">
        <f t="shared" si="82"/>
        <v>0</v>
      </c>
      <c r="C522" s="343"/>
      <c r="D522" s="116"/>
      <c r="E522" s="116"/>
      <c r="F522" s="4"/>
      <c r="G522" s="50"/>
      <c r="H522" s="70"/>
      <c r="I522" s="9"/>
      <c r="J522" s="270"/>
      <c r="K522" s="40">
        <f t="shared" si="83"/>
        <v>0</v>
      </c>
      <c r="L522" s="40">
        <f t="shared" si="84"/>
        <v>0</v>
      </c>
      <c r="M522" s="375" t="str">
        <f t="shared" si="85"/>
        <v xml:space="preserve"> </v>
      </c>
      <c r="N522" s="264">
        <f t="shared" si="86"/>
        <v>0</v>
      </c>
      <c r="O522" s="105">
        <f t="shared" si="87"/>
        <v>0</v>
      </c>
      <c r="P522" s="105">
        <f t="shared" si="88"/>
        <v>0</v>
      </c>
      <c r="Q522" s="407">
        <f t="shared" si="89"/>
        <v>0</v>
      </c>
      <c r="R522" s="9"/>
      <c r="V522" s="40">
        <f t="shared" si="80"/>
        <v>0</v>
      </c>
    </row>
    <row r="523" spans="1:22" x14ac:dyDescent="0.25">
      <c r="A523" s="80">
        <f t="shared" si="81"/>
        <v>510</v>
      </c>
      <c r="B523" s="342">
        <f t="shared" si="82"/>
        <v>0</v>
      </c>
      <c r="C523" s="343"/>
      <c r="D523" s="116"/>
      <c r="E523" s="116"/>
      <c r="F523" s="4"/>
      <c r="G523" s="50"/>
      <c r="H523" s="70"/>
      <c r="I523" s="9"/>
      <c r="J523" s="270"/>
      <c r="K523" s="40">
        <f t="shared" si="83"/>
        <v>0</v>
      </c>
      <c r="L523" s="40">
        <f t="shared" si="84"/>
        <v>0</v>
      </c>
      <c r="M523" s="375" t="str">
        <f t="shared" si="85"/>
        <v xml:space="preserve"> </v>
      </c>
      <c r="N523" s="264">
        <f t="shared" si="86"/>
        <v>0</v>
      </c>
      <c r="O523" s="105">
        <f t="shared" si="87"/>
        <v>0</v>
      </c>
      <c r="P523" s="105">
        <f t="shared" si="88"/>
        <v>0</v>
      </c>
      <c r="Q523" s="407">
        <f t="shared" si="89"/>
        <v>0</v>
      </c>
      <c r="R523" s="9"/>
      <c r="V523" s="40">
        <f t="shared" si="80"/>
        <v>0</v>
      </c>
    </row>
    <row r="524" spans="1:22" x14ac:dyDescent="0.25">
      <c r="A524" s="80">
        <f t="shared" si="81"/>
        <v>511</v>
      </c>
      <c r="B524" s="342">
        <f t="shared" si="82"/>
        <v>0</v>
      </c>
      <c r="C524" s="343"/>
      <c r="D524" s="116"/>
      <c r="E524" s="116"/>
      <c r="F524" s="4"/>
      <c r="G524" s="50"/>
      <c r="H524" s="70"/>
      <c r="I524" s="9"/>
      <c r="J524" s="270"/>
      <c r="K524" s="40">
        <f t="shared" si="83"/>
        <v>0</v>
      </c>
      <c r="L524" s="40">
        <f t="shared" si="84"/>
        <v>0</v>
      </c>
      <c r="M524" s="375" t="str">
        <f t="shared" si="85"/>
        <v xml:space="preserve"> </v>
      </c>
      <c r="N524" s="264">
        <f t="shared" si="86"/>
        <v>0</v>
      </c>
      <c r="O524" s="105">
        <f t="shared" si="87"/>
        <v>0</v>
      </c>
      <c r="P524" s="105">
        <f t="shared" si="88"/>
        <v>0</v>
      </c>
      <c r="Q524" s="407">
        <f t="shared" si="89"/>
        <v>0</v>
      </c>
      <c r="R524" s="9"/>
      <c r="V524" s="40">
        <f t="shared" si="80"/>
        <v>0</v>
      </c>
    </row>
    <row r="525" spans="1:22" x14ac:dyDescent="0.25">
      <c r="A525" s="80">
        <f t="shared" si="81"/>
        <v>512</v>
      </c>
      <c r="B525" s="342">
        <f t="shared" si="82"/>
        <v>0</v>
      </c>
      <c r="C525" s="343"/>
      <c r="D525" s="116"/>
      <c r="E525" s="116"/>
      <c r="F525" s="4"/>
      <c r="G525" s="50"/>
      <c r="H525" s="70"/>
      <c r="I525" s="9"/>
      <c r="J525" s="270"/>
      <c r="K525" s="40">
        <f t="shared" si="83"/>
        <v>0</v>
      </c>
      <c r="L525" s="40">
        <f t="shared" si="84"/>
        <v>0</v>
      </c>
      <c r="M525" s="375" t="str">
        <f t="shared" si="85"/>
        <v xml:space="preserve"> </v>
      </c>
      <c r="N525" s="264">
        <f t="shared" si="86"/>
        <v>0</v>
      </c>
      <c r="O525" s="105">
        <f t="shared" si="87"/>
        <v>0</v>
      </c>
      <c r="P525" s="105">
        <f t="shared" si="88"/>
        <v>0</v>
      </c>
      <c r="Q525" s="407">
        <f t="shared" si="89"/>
        <v>0</v>
      </c>
      <c r="R525" s="9"/>
      <c r="V525" s="40">
        <f t="shared" si="80"/>
        <v>0</v>
      </c>
    </row>
    <row r="526" spans="1:22" x14ac:dyDescent="0.25">
      <c r="A526" s="80">
        <f t="shared" si="81"/>
        <v>513</v>
      </c>
      <c r="B526" s="342">
        <f t="shared" si="82"/>
        <v>0</v>
      </c>
      <c r="C526" s="343"/>
      <c r="D526" s="116"/>
      <c r="E526" s="116"/>
      <c r="F526" s="4"/>
      <c r="G526" s="50"/>
      <c r="H526" s="70"/>
      <c r="I526" s="9"/>
      <c r="J526" s="270"/>
      <c r="K526" s="40">
        <f t="shared" si="83"/>
        <v>0</v>
      </c>
      <c r="L526" s="40">
        <f t="shared" si="84"/>
        <v>0</v>
      </c>
      <c r="M526" s="375" t="str">
        <f t="shared" si="85"/>
        <v xml:space="preserve"> </v>
      </c>
      <c r="N526" s="264">
        <f t="shared" si="86"/>
        <v>0</v>
      </c>
      <c r="O526" s="105">
        <f t="shared" si="87"/>
        <v>0</v>
      </c>
      <c r="P526" s="105">
        <f t="shared" si="88"/>
        <v>0</v>
      </c>
      <c r="Q526" s="407">
        <f t="shared" si="89"/>
        <v>0</v>
      </c>
      <c r="R526" s="9"/>
      <c r="V526" s="40">
        <f t="shared" si="80"/>
        <v>0</v>
      </c>
    </row>
    <row r="527" spans="1:22" x14ac:dyDescent="0.25">
      <c r="A527" s="80">
        <f t="shared" si="81"/>
        <v>514</v>
      </c>
      <c r="B527" s="342">
        <f t="shared" si="82"/>
        <v>0</v>
      </c>
      <c r="C527" s="343"/>
      <c r="D527" s="116"/>
      <c r="E527" s="116"/>
      <c r="F527" s="4"/>
      <c r="G527" s="50"/>
      <c r="H527" s="70"/>
      <c r="I527" s="9"/>
      <c r="J527" s="270"/>
      <c r="K527" s="40">
        <f t="shared" si="83"/>
        <v>0</v>
      </c>
      <c r="L527" s="40">
        <f t="shared" si="84"/>
        <v>0</v>
      </c>
      <c r="M527" s="375" t="str">
        <f t="shared" si="85"/>
        <v xml:space="preserve"> </v>
      </c>
      <c r="N527" s="264">
        <f t="shared" si="86"/>
        <v>0</v>
      </c>
      <c r="O527" s="105">
        <f t="shared" si="87"/>
        <v>0</v>
      </c>
      <c r="P527" s="105">
        <f t="shared" si="88"/>
        <v>0</v>
      </c>
      <c r="Q527" s="407">
        <f t="shared" si="89"/>
        <v>0</v>
      </c>
      <c r="R527" s="9"/>
      <c r="V527" s="40">
        <f t="shared" si="80"/>
        <v>0</v>
      </c>
    </row>
    <row r="528" spans="1:22" x14ac:dyDescent="0.25">
      <c r="A528" s="80">
        <f t="shared" si="81"/>
        <v>515</v>
      </c>
      <c r="B528" s="342">
        <f t="shared" si="82"/>
        <v>0</v>
      </c>
      <c r="C528" s="343"/>
      <c r="D528" s="116"/>
      <c r="E528" s="116"/>
      <c r="F528" s="4"/>
      <c r="G528" s="50"/>
      <c r="H528" s="70"/>
      <c r="I528" s="9"/>
      <c r="J528" s="270"/>
      <c r="K528" s="40">
        <f t="shared" si="83"/>
        <v>0</v>
      </c>
      <c r="L528" s="40">
        <f t="shared" si="84"/>
        <v>0</v>
      </c>
      <c r="M528" s="375" t="str">
        <f t="shared" si="85"/>
        <v xml:space="preserve"> </v>
      </c>
      <c r="N528" s="264">
        <f t="shared" si="86"/>
        <v>0</v>
      </c>
      <c r="O528" s="105">
        <f t="shared" si="87"/>
        <v>0</v>
      </c>
      <c r="P528" s="105">
        <f t="shared" si="88"/>
        <v>0</v>
      </c>
      <c r="Q528" s="407">
        <f t="shared" si="89"/>
        <v>0</v>
      </c>
      <c r="R528" s="9"/>
      <c r="V528" s="40">
        <f t="shared" si="80"/>
        <v>0</v>
      </c>
    </row>
    <row r="529" spans="1:22" x14ac:dyDescent="0.25">
      <c r="A529" s="80">
        <f t="shared" si="81"/>
        <v>516</v>
      </c>
      <c r="B529" s="342">
        <f t="shared" si="82"/>
        <v>0</v>
      </c>
      <c r="C529" s="343"/>
      <c r="D529" s="116"/>
      <c r="E529" s="116"/>
      <c r="F529" s="4"/>
      <c r="G529" s="50"/>
      <c r="H529" s="70"/>
      <c r="I529" s="9"/>
      <c r="J529" s="270"/>
      <c r="K529" s="40">
        <f t="shared" si="83"/>
        <v>0</v>
      </c>
      <c r="L529" s="40">
        <f t="shared" si="84"/>
        <v>0</v>
      </c>
      <c r="M529" s="375" t="str">
        <f t="shared" si="85"/>
        <v xml:space="preserve"> </v>
      </c>
      <c r="N529" s="264">
        <f t="shared" si="86"/>
        <v>0</v>
      </c>
      <c r="O529" s="105">
        <f t="shared" si="87"/>
        <v>0</v>
      </c>
      <c r="P529" s="105">
        <f t="shared" si="88"/>
        <v>0</v>
      </c>
      <c r="Q529" s="407">
        <f t="shared" si="89"/>
        <v>0</v>
      </c>
      <c r="R529" s="9"/>
      <c r="V529" s="40">
        <f t="shared" si="80"/>
        <v>0</v>
      </c>
    </row>
    <row r="530" spans="1:22" x14ac:dyDescent="0.25">
      <c r="A530" s="80">
        <f t="shared" si="81"/>
        <v>517</v>
      </c>
      <c r="B530" s="342">
        <f t="shared" si="82"/>
        <v>0</v>
      </c>
      <c r="C530" s="343"/>
      <c r="D530" s="116"/>
      <c r="E530" s="116"/>
      <c r="F530" s="4"/>
      <c r="G530" s="50"/>
      <c r="H530" s="70"/>
      <c r="I530" s="9"/>
      <c r="J530" s="270"/>
      <c r="K530" s="40">
        <f t="shared" si="83"/>
        <v>0</v>
      </c>
      <c r="L530" s="40">
        <f t="shared" si="84"/>
        <v>0</v>
      </c>
      <c r="M530" s="375" t="str">
        <f t="shared" si="85"/>
        <v xml:space="preserve"> </v>
      </c>
      <c r="N530" s="264">
        <f t="shared" si="86"/>
        <v>0</v>
      </c>
      <c r="O530" s="105">
        <f t="shared" si="87"/>
        <v>0</v>
      </c>
      <c r="P530" s="105">
        <f t="shared" si="88"/>
        <v>0</v>
      </c>
      <c r="Q530" s="407">
        <f t="shared" si="89"/>
        <v>0</v>
      </c>
      <c r="R530" s="9"/>
      <c r="V530" s="40">
        <f t="shared" si="80"/>
        <v>0</v>
      </c>
    </row>
    <row r="531" spans="1:22" x14ac:dyDescent="0.25">
      <c r="A531" s="80">
        <f t="shared" si="81"/>
        <v>518</v>
      </c>
      <c r="B531" s="342">
        <f t="shared" si="82"/>
        <v>0</v>
      </c>
      <c r="C531" s="343"/>
      <c r="D531" s="116"/>
      <c r="E531" s="116"/>
      <c r="F531" s="4"/>
      <c r="G531" s="50"/>
      <c r="H531" s="70"/>
      <c r="I531" s="9"/>
      <c r="J531" s="270"/>
      <c r="K531" s="40">
        <f t="shared" si="83"/>
        <v>0</v>
      </c>
      <c r="L531" s="40">
        <f t="shared" si="84"/>
        <v>0</v>
      </c>
      <c r="M531" s="375" t="str">
        <f t="shared" si="85"/>
        <v xml:space="preserve"> </v>
      </c>
      <c r="N531" s="264">
        <f t="shared" si="86"/>
        <v>0</v>
      </c>
      <c r="O531" s="105">
        <f t="shared" si="87"/>
        <v>0</v>
      </c>
      <c r="P531" s="105">
        <f t="shared" si="88"/>
        <v>0</v>
      </c>
      <c r="Q531" s="407">
        <f t="shared" si="89"/>
        <v>0</v>
      </c>
      <c r="R531" s="9"/>
      <c r="V531" s="40">
        <f t="shared" si="80"/>
        <v>0</v>
      </c>
    </row>
    <row r="532" spans="1:22" x14ac:dyDescent="0.25">
      <c r="A532" s="80">
        <f t="shared" si="81"/>
        <v>519</v>
      </c>
      <c r="B532" s="342">
        <f t="shared" si="82"/>
        <v>0</v>
      </c>
      <c r="C532" s="343"/>
      <c r="D532" s="116"/>
      <c r="E532" s="116"/>
      <c r="F532" s="4"/>
      <c r="G532" s="50"/>
      <c r="H532" s="70"/>
      <c r="I532" s="9"/>
      <c r="J532" s="270"/>
      <c r="K532" s="40">
        <f t="shared" si="83"/>
        <v>0</v>
      </c>
      <c r="L532" s="40">
        <f t="shared" si="84"/>
        <v>0</v>
      </c>
      <c r="M532" s="375" t="str">
        <f t="shared" si="85"/>
        <v xml:space="preserve"> </v>
      </c>
      <c r="N532" s="264">
        <f t="shared" si="86"/>
        <v>0</v>
      </c>
      <c r="O532" s="105">
        <f t="shared" si="87"/>
        <v>0</v>
      </c>
      <c r="P532" s="105">
        <f t="shared" si="88"/>
        <v>0</v>
      </c>
      <c r="Q532" s="407">
        <f t="shared" si="89"/>
        <v>0</v>
      </c>
      <c r="R532" s="9"/>
      <c r="V532" s="40">
        <f t="shared" si="80"/>
        <v>0</v>
      </c>
    </row>
    <row r="533" spans="1:22" x14ac:dyDescent="0.25">
      <c r="A533" s="80">
        <f t="shared" si="81"/>
        <v>520</v>
      </c>
      <c r="B533" s="342">
        <f t="shared" si="82"/>
        <v>0</v>
      </c>
      <c r="C533" s="343"/>
      <c r="D533" s="116"/>
      <c r="E533" s="116"/>
      <c r="F533" s="4"/>
      <c r="G533" s="50"/>
      <c r="H533" s="70"/>
      <c r="I533" s="9"/>
      <c r="J533" s="270"/>
      <c r="K533" s="40">
        <f t="shared" si="83"/>
        <v>0</v>
      </c>
      <c r="L533" s="40">
        <f t="shared" si="84"/>
        <v>0</v>
      </c>
      <c r="M533" s="375" t="str">
        <f t="shared" si="85"/>
        <v xml:space="preserve"> </v>
      </c>
      <c r="N533" s="264">
        <f t="shared" si="86"/>
        <v>0</v>
      </c>
      <c r="O533" s="105">
        <f t="shared" si="87"/>
        <v>0</v>
      </c>
      <c r="P533" s="105">
        <f t="shared" si="88"/>
        <v>0</v>
      </c>
      <c r="Q533" s="407">
        <f t="shared" si="89"/>
        <v>0</v>
      </c>
      <c r="R533" s="9"/>
      <c r="V533" s="40">
        <f t="shared" si="80"/>
        <v>0</v>
      </c>
    </row>
    <row r="534" spans="1:22" x14ac:dyDescent="0.25">
      <c r="A534" s="80">
        <f t="shared" si="81"/>
        <v>521</v>
      </c>
      <c r="B534" s="342">
        <f t="shared" si="82"/>
        <v>0</v>
      </c>
      <c r="C534" s="343"/>
      <c r="D534" s="116"/>
      <c r="E534" s="116"/>
      <c r="F534" s="4"/>
      <c r="G534" s="50"/>
      <c r="H534" s="70"/>
      <c r="I534" s="9"/>
      <c r="J534" s="270"/>
      <c r="K534" s="40">
        <f t="shared" si="83"/>
        <v>0</v>
      </c>
      <c r="L534" s="40">
        <f t="shared" si="84"/>
        <v>0</v>
      </c>
      <c r="M534" s="375" t="str">
        <f t="shared" si="85"/>
        <v xml:space="preserve"> </v>
      </c>
      <c r="N534" s="264">
        <f t="shared" si="86"/>
        <v>0</v>
      </c>
      <c r="O534" s="105">
        <f t="shared" si="87"/>
        <v>0</v>
      </c>
      <c r="P534" s="105">
        <f t="shared" si="88"/>
        <v>0</v>
      </c>
      <c r="Q534" s="407">
        <f t="shared" si="89"/>
        <v>0</v>
      </c>
      <c r="R534" s="9"/>
      <c r="V534" s="40">
        <f t="shared" si="80"/>
        <v>0</v>
      </c>
    </row>
    <row r="535" spans="1:22" x14ac:dyDescent="0.25">
      <c r="A535" s="80">
        <f t="shared" si="81"/>
        <v>522</v>
      </c>
      <c r="B535" s="342">
        <f t="shared" si="82"/>
        <v>0</v>
      </c>
      <c r="C535" s="343"/>
      <c r="D535" s="116"/>
      <c r="E535" s="116"/>
      <c r="F535" s="4"/>
      <c r="G535" s="50"/>
      <c r="H535" s="70"/>
      <c r="I535" s="9"/>
      <c r="J535" s="270"/>
      <c r="K535" s="40">
        <f t="shared" si="83"/>
        <v>0</v>
      </c>
      <c r="L535" s="40">
        <f t="shared" si="84"/>
        <v>0</v>
      </c>
      <c r="M535" s="375" t="str">
        <f t="shared" si="85"/>
        <v xml:space="preserve"> </v>
      </c>
      <c r="N535" s="264">
        <f t="shared" si="86"/>
        <v>0</v>
      </c>
      <c r="O535" s="105">
        <f t="shared" si="87"/>
        <v>0</v>
      </c>
      <c r="P535" s="105">
        <f t="shared" si="88"/>
        <v>0</v>
      </c>
      <c r="Q535" s="407">
        <f t="shared" si="89"/>
        <v>0</v>
      </c>
      <c r="R535" s="9"/>
      <c r="V535" s="40">
        <f t="shared" si="80"/>
        <v>0</v>
      </c>
    </row>
    <row r="536" spans="1:22" x14ac:dyDescent="0.25">
      <c r="A536" s="80">
        <f t="shared" si="81"/>
        <v>523</v>
      </c>
      <c r="B536" s="342">
        <f t="shared" si="82"/>
        <v>0</v>
      </c>
      <c r="C536" s="343"/>
      <c r="D536" s="116"/>
      <c r="E536" s="116"/>
      <c r="F536" s="4"/>
      <c r="G536" s="50"/>
      <c r="H536" s="70"/>
      <c r="I536" s="9"/>
      <c r="J536" s="270"/>
      <c r="K536" s="40">
        <f t="shared" si="83"/>
        <v>0</v>
      </c>
      <c r="L536" s="40">
        <f t="shared" si="84"/>
        <v>0</v>
      </c>
      <c r="M536" s="375" t="str">
        <f t="shared" si="85"/>
        <v xml:space="preserve"> </v>
      </c>
      <c r="N536" s="264">
        <f t="shared" si="86"/>
        <v>0</v>
      </c>
      <c r="O536" s="105">
        <f t="shared" si="87"/>
        <v>0</v>
      </c>
      <c r="P536" s="105">
        <f t="shared" si="88"/>
        <v>0</v>
      </c>
      <c r="Q536" s="407">
        <f t="shared" si="89"/>
        <v>0</v>
      </c>
      <c r="R536" s="9"/>
      <c r="V536" s="40">
        <f t="shared" si="80"/>
        <v>0</v>
      </c>
    </row>
    <row r="537" spans="1:22" x14ac:dyDescent="0.25">
      <c r="A537" s="80">
        <f t="shared" si="81"/>
        <v>524</v>
      </c>
      <c r="B537" s="342">
        <f t="shared" si="82"/>
        <v>0</v>
      </c>
      <c r="C537" s="343"/>
      <c r="D537" s="116"/>
      <c r="E537" s="116"/>
      <c r="F537" s="4"/>
      <c r="G537" s="50"/>
      <c r="H537" s="70"/>
      <c r="I537" s="9"/>
      <c r="J537" s="270"/>
      <c r="K537" s="40">
        <f t="shared" si="83"/>
        <v>0</v>
      </c>
      <c r="L537" s="40">
        <f t="shared" si="84"/>
        <v>0</v>
      </c>
      <c r="M537" s="375" t="str">
        <f t="shared" si="85"/>
        <v xml:space="preserve"> </v>
      </c>
      <c r="N537" s="264">
        <f t="shared" si="86"/>
        <v>0</v>
      </c>
      <c r="O537" s="105">
        <f t="shared" si="87"/>
        <v>0</v>
      </c>
      <c r="P537" s="105">
        <f t="shared" si="88"/>
        <v>0</v>
      </c>
      <c r="Q537" s="407">
        <f t="shared" si="89"/>
        <v>0</v>
      </c>
      <c r="R537" s="9"/>
      <c r="V537" s="40">
        <f t="shared" si="80"/>
        <v>0</v>
      </c>
    </row>
    <row r="538" spans="1:22" x14ac:dyDescent="0.25">
      <c r="A538" s="80">
        <f t="shared" si="81"/>
        <v>525</v>
      </c>
      <c r="B538" s="342">
        <f t="shared" si="82"/>
        <v>0</v>
      </c>
      <c r="C538" s="343"/>
      <c r="D538" s="116"/>
      <c r="E538" s="116"/>
      <c r="F538" s="4"/>
      <c r="G538" s="50"/>
      <c r="H538" s="70"/>
      <c r="I538" s="9"/>
      <c r="J538" s="270"/>
      <c r="K538" s="40">
        <f t="shared" si="83"/>
        <v>0</v>
      </c>
      <c r="L538" s="40">
        <f t="shared" si="84"/>
        <v>0</v>
      </c>
      <c r="M538" s="375" t="str">
        <f t="shared" si="85"/>
        <v xml:space="preserve"> </v>
      </c>
      <c r="N538" s="264">
        <f t="shared" si="86"/>
        <v>0</v>
      </c>
      <c r="O538" s="105">
        <f t="shared" si="87"/>
        <v>0</v>
      </c>
      <c r="P538" s="105">
        <f t="shared" si="88"/>
        <v>0</v>
      </c>
      <c r="Q538" s="407">
        <f t="shared" si="89"/>
        <v>0</v>
      </c>
      <c r="R538" s="9"/>
      <c r="V538" s="40">
        <f t="shared" si="80"/>
        <v>0</v>
      </c>
    </row>
    <row r="539" spans="1:22" x14ac:dyDescent="0.25">
      <c r="A539" s="80">
        <f t="shared" si="81"/>
        <v>526</v>
      </c>
      <c r="B539" s="342">
        <f t="shared" si="82"/>
        <v>0</v>
      </c>
      <c r="C539" s="343"/>
      <c r="D539" s="116"/>
      <c r="E539" s="116"/>
      <c r="F539" s="4"/>
      <c r="G539" s="50"/>
      <c r="H539" s="70"/>
      <c r="I539" s="9"/>
      <c r="J539" s="270"/>
      <c r="K539" s="40">
        <f t="shared" si="83"/>
        <v>0</v>
      </c>
      <c r="L539" s="40">
        <f t="shared" si="84"/>
        <v>0</v>
      </c>
      <c r="M539" s="375" t="str">
        <f t="shared" si="85"/>
        <v xml:space="preserve"> </v>
      </c>
      <c r="N539" s="264">
        <f t="shared" si="86"/>
        <v>0</v>
      </c>
      <c r="O539" s="105">
        <f t="shared" si="87"/>
        <v>0</v>
      </c>
      <c r="P539" s="105">
        <f t="shared" si="88"/>
        <v>0</v>
      </c>
      <c r="Q539" s="407">
        <f t="shared" si="89"/>
        <v>0</v>
      </c>
      <c r="R539" s="9"/>
      <c r="V539" s="40">
        <f t="shared" si="80"/>
        <v>0</v>
      </c>
    </row>
    <row r="540" spans="1:22" x14ac:dyDescent="0.25">
      <c r="A540" s="80">
        <f t="shared" si="81"/>
        <v>527</v>
      </c>
      <c r="B540" s="342">
        <f t="shared" si="82"/>
        <v>0</v>
      </c>
      <c r="C540" s="343"/>
      <c r="D540" s="116"/>
      <c r="E540" s="116"/>
      <c r="F540" s="4"/>
      <c r="G540" s="50"/>
      <c r="H540" s="70"/>
      <c r="I540" s="9"/>
      <c r="J540" s="270"/>
      <c r="K540" s="40">
        <f t="shared" si="83"/>
        <v>0</v>
      </c>
      <c r="L540" s="40">
        <f t="shared" si="84"/>
        <v>0</v>
      </c>
      <c r="M540" s="375" t="str">
        <f t="shared" si="85"/>
        <v xml:space="preserve"> </v>
      </c>
      <c r="N540" s="264">
        <f t="shared" si="86"/>
        <v>0</v>
      </c>
      <c r="O540" s="105">
        <f t="shared" si="87"/>
        <v>0</v>
      </c>
      <c r="P540" s="105">
        <f t="shared" si="88"/>
        <v>0</v>
      </c>
      <c r="Q540" s="407">
        <f t="shared" si="89"/>
        <v>0</v>
      </c>
      <c r="R540" s="9"/>
      <c r="V540" s="40">
        <f t="shared" si="80"/>
        <v>0</v>
      </c>
    </row>
    <row r="541" spans="1:22" x14ac:dyDescent="0.25">
      <c r="A541" s="80">
        <f t="shared" si="81"/>
        <v>528</v>
      </c>
      <c r="B541" s="342">
        <f t="shared" si="82"/>
        <v>0</v>
      </c>
      <c r="C541" s="343"/>
      <c r="D541" s="116"/>
      <c r="E541" s="116"/>
      <c r="F541" s="4"/>
      <c r="G541" s="50"/>
      <c r="H541" s="70"/>
      <c r="I541" s="9"/>
      <c r="J541" s="270"/>
      <c r="K541" s="40">
        <f t="shared" si="83"/>
        <v>0</v>
      </c>
      <c r="L541" s="40">
        <f t="shared" si="84"/>
        <v>0</v>
      </c>
      <c r="M541" s="375" t="str">
        <f t="shared" si="85"/>
        <v xml:space="preserve"> </v>
      </c>
      <c r="N541" s="264">
        <f t="shared" si="86"/>
        <v>0</v>
      </c>
      <c r="O541" s="105">
        <f t="shared" si="87"/>
        <v>0</v>
      </c>
      <c r="P541" s="105">
        <f t="shared" si="88"/>
        <v>0</v>
      </c>
      <c r="Q541" s="407">
        <f t="shared" si="89"/>
        <v>0</v>
      </c>
      <c r="R541" s="9"/>
      <c r="V541" s="40">
        <f t="shared" si="80"/>
        <v>0</v>
      </c>
    </row>
    <row r="542" spans="1:22" x14ac:dyDescent="0.25">
      <c r="A542" s="80">
        <f t="shared" si="81"/>
        <v>529</v>
      </c>
      <c r="B542" s="342">
        <f t="shared" si="82"/>
        <v>0</v>
      </c>
      <c r="C542" s="343"/>
      <c r="D542" s="116"/>
      <c r="E542" s="116"/>
      <c r="F542" s="4"/>
      <c r="G542" s="50"/>
      <c r="H542" s="70"/>
      <c r="I542" s="9"/>
      <c r="J542" s="270"/>
      <c r="K542" s="40">
        <f t="shared" si="83"/>
        <v>0</v>
      </c>
      <c r="L542" s="40">
        <f t="shared" si="84"/>
        <v>0</v>
      </c>
      <c r="M542" s="375" t="str">
        <f t="shared" si="85"/>
        <v xml:space="preserve"> </v>
      </c>
      <c r="N542" s="264">
        <f t="shared" si="86"/>
        <v>0</v>
      </c>
      <c r="O542" s="105">
        <f t="shared" si="87"/>
        <v>0</v>
      </c>
      <c r="P542" s="105">
        <f t="shared" si="88"/>
        <v>0</v>
      </c>
      <c r="Q542" s="407">
        <f t="shared" si="89"/>
        <v>0</v>
      </c>
      <c r="R542" s="9"/>
      <c r="V542" s="40">
        <f t="shared" si="80"/>
        <v>0</v>
      </c>
    </row>
    <row r="543" spans="1:22" x14ac:dyDescent="0.25">
      <c r="A543" s="80">
        <f t="shared" si="81"/>
        <v>530</v>
      </c>
      <c r="B543" s="342">
        <f t="shared" si="82"/>
        <v>0</v>
      </c>
      <c r="C543" s="343"/>
      <c r="D543" s="116"/>
      <c r="E543" s="116"/>
      <c r="F543" s="4"/>
      <c r="G543" s="50"/>
      <c r="H543" s="70"/>
      <c r="I543" s="9"/>
      <c r="J543" s="270"/>
      <c r="K543" s="40">
        <f t="shared" si="83"/>
        <v>0</v>
      </c>
      <c r="L543" s="40">
        <f t="shared" si="84"/>
        <v>0</v>
      </c>
      <c r="M543" s="375" t="str">
        <f t="shared" si="85"/>
        <v xml:space="preserve"> </v>
      </c>
      <c r="N543" s="264">
        <f t="shared" si="86"/>
        <v>0</v>
      </c>
      <c r="O543" s="105">
        <f t="shared" si="87"/>
        <v>0</v>
      </c>
      <c r="P543" s="105">
        <f t="shared" si="88"/>
        <v>0</v>
      </c>
      <c r="Q543" s="407">
        <f t="shared" si="89"/>
        <v>0</v>
      </c>
      <c r="R543" s="9"/>
      <c r="V543" s="40">
        <f t="shared" si="80"/>
        <v>0</v>
      </c>
    </row>
    <row r="544" spans="1:22" x14ac:dyDescent="0.25">
      <c r="A544" s="80">
        <f t="shared" si="81"/>
        <v>531</v>
      </c>
      <c r="B544" s="342">
        <f t="shared" si="82"/>
        <v>0</v>
      </c>
      <c r="C544" s="343"/>
      <c r="D544" s="116"/>
      <c r="E544" s="116"/>
      <c r="F544" s="4"/>
      <c r="G544" s="50"/>
      <c r="H544" s="70"/>
      <c r="I544" s="9"/>
      <c r="J544" s="270"/>
      <c r="K544" s="40">
        <f t="shared" si="83"/>
        <v>0</v>
      </c>
      <c r="L544" s="40">
        <f t="shared" si="84"/>
        <v>0</v>
      </c>
      <c r="M544" s="375" t="str">
        <f t="shared" si="85"/>
        <v xml:space="preserve"> </v>
      </c>
      <c r="N544" s="264">
        <f t="shared" si="86"/>
        <v>0</v>
      </c>
      <c r="O544" s="105">
        <f t="shared" si="87"/>
        <v>0</v>
      </c>
      <c r="P544" s="105">
        <f t="shared" si="88"/>
        <v>0</v>
      </c>
      <c r="Q544" s="407">
        <f t="shared" si="89"/>
        <v>0</v>
      </c>
      <c r="R544" s="9"/>
      <c r="V544" s="40">
        <f t="shared" si="80"/>
        <v>0</v>
      </c>
    </row>
    <row r="545" spans="1:22" x14ac:dyDescent="0.25">
      <c r="A545" s="80">
        <f t="shared" si="81"/>
        <v>532</v>
      </c>
      <c r="B545" s="342">
        <f t="shared" si="82"/>
        <v>0</v>
      </c>
      <c r="C545" s="343"/>
      <c r="D545" s="116"/>
      <c r="E545" s="116"/>
      <c r="F545" s="4"/>
      <c r="G545" s="50"/>
      <c r="H545" s="70"/>
      <c r="I545" s="9"/>
      <c r="J545" s="270"/>
      <c r="K545" s="40">
        <f t="shared" si="83"/>
        <v>0</v>
      </c>
      <c r="L545" s="40">
        <f t="shared" si="84"/>
        <v>0</v>
      </c>
      <c r="M545" s="375" t="str">
        <f t="shared" si="85"/>
        <v xml:space="preserve"> </v>
      </c>
      <c r="N545" s="264">
        <f t="shared" si="86"/>
        <v>0</v>
      </c>
      <c r="O545" s="105">
        <f t="shared" si="87"/>
        <v>0</v>
      </c>
      <c r="P545" s="105">
        <f t="shared" si="88"/>
        <v>0</v>
      </c>
      <c r="Q545" s="407">
        <f t="shared" si="89"/>
        <v>0</v>
      </c>
      <c r="R545" s="9"/>
      <c r="V545" s="40">
        <f t="shared" si="80"/>
        <v>0</v>
      </c>
    </row>
    <row r="546" spans="1:22" x14ac:dyDescent="0.25">
      <c r="A546" s="80">
        <f t="shared" si="81"/>
        <v>533</v>
      </c>
      <c r="B546" s="342">
        <f t="shared" si="82"/>
        <v>0</v>
      </c>
      <c r="C546" s="343"/>
      <c r="D546" s="116"/>
      <c r="E546" s="116"/>
      <c r="F546" s="4"/>
      <c r="G546" s="50"/>
      <c r="H546" s="70"/>
      <c r="I546" s="9"/>
      <c r="J546" s="270"/>
      <c r="K546" s="40">
        <f t="shared" si="83"/>
        <v>0</v>
      </c>
      <c r="L546" s="40">
        <f t="shared" si="84"/>
        <v>0</v>
      </c>
      <c r="M546" s="375" t="str">
        <f t="shared" si="85"/>
        <v xml:space="preserve"> </v>
      </c>
      <c r="N546" s="264">
        <f t="shared" si="86"/>
        <v>0</v>
      </c>
      <c r="O546" s="105">
        <f t="shared" si="87"/>
        <v>0</v>
      </c>
      <c r="P546" s="105">
        <f t="shared" si="88"/>
        <v>0</v>
      </c>
      <c r="Q546" s="407">
        <f t="shared" si="89"/>
        <v>0</v>
      </c>
      <c r="R546" s="9"/>
      <c r="V546" s="40">
        <f t="shared" si="80"/>
        <v>0</v>
      </c>
    </row>
    <row r="547" spans="1:22" x14ac:dyDescent="0.25">
      <c r="A547" s="80">
        <f t="shared" si="81"/>
        <v>534</v>
      </c>
      <c r="B547" s="342">
        <f t="shared" si="82"/>
        <v>0</v>
      </c>
      <c r="C547" s="343"/>
      <c r="D547" s="116"/>
      <c r="E547" s="116"/>
      <c r="F547" s="4"/>
      <c r="G547" s="50"/>
      <c r="H547" s="70"/>
      <c r="I547" s="9"/>
      <c r="J547" s="270"/>
      <c r="K547" s="40">
        <f t="shared" si="83"/>
        <v>0</v>
      </c>
      <c r="L547" s="40">
        <f t="shared" si="84"/>
        <v>0</v>
      </c>
      <c r="M547" s="375" t="str">
        <f t="shared" si="85"/>
        <v xml:space="preserve"> </v>
      </c>
      <c r="N547" s="264">
        <f t="shared" si="86"/>
        <v>0</v>
      </c>
      <c r="O547" s="105">
        <f t="shared" si="87"/>
        <v>0</v>
      </c>
      <c r="P547" s="105">
        <f t="shared" si="88"/>
        <v>0</v>
      </c>
      <c r="Q547" s="407">
        <f t="shared" si="89"/>
        <v>0</v>
      </c>
      <c r="R547" s="9"/>
      <c r="V547" s="40">
        <f t="shared" si="80"/>
        <v>0</v>
      </c>
    </row>
    <row r="548" spans="1:22" x14ac:dyDescent="0.25">
      <c r="A548" s="80">
        <f t="shared" si="81"/>
        <v>535</v>
      </c>
      <c r="B548" s="342">
        <f t="shared" si="82"/>
        <v>0</v>
      </c>
      <c r="C548" s="343"/>
      <c r="D548" s="116"/>
      <c r="E548" s="116"/>
      <c r="F548" s="4"/>
      <c r="G548" s="50"/>
      <c r="H548" s="70"/>
      <c r="I548" s="9"/>
      <c r="J548" s="270"/>
      <c r="K548" s="40">
        <f t="shared" si="83"/>
        <v>0</v>
      </c>
      <c r="L548" s="40">
        <f t="shared" si="84"/>
        <v>0</v>
      </c>
      <c r="M548" s="375" t="str">
        <f t="shared" si="85"/>
        <v xml:space="preserve"> </v>
      </c>
      <c r="N548" s="264">
        <f t="shared" si="86"/>
        <v>0</v>
      </c>
      <c r="O548" s="105">
        <f t="shared" si="87"/>
        <v>0</v>
      </c>
      <c r="P548" s="105">
        <f t="shared" si="88"/>
        <v>0</v>
      </c>
      <c r="Q548" s="407">
        <f t="shared" si="89"/>
        <v>0</v>
      </c>
      <c r="R548" s="9"/>
      <c r="V548" s="40">
        <f t="shared" si="80"/>
        <v>0</v>
      </c>
    </row>
    <row r="549" spans="1:22" x14ac:dyDescent="0.25">
      <c r="A549" s="80">
        <f t="shared" si="81"/>
        <v>536</v>
      </c>
      <c r="B549" s="342">
        <f t="shared" si="82"/>
        <v>0</v>
      </c>
      <c r="C549" s="343"/>
      <c r="D549" s="116"/>
      <c r="E549" s="116"/>
      <c r="F549" s="4"/>
      <c r="G549" s="50"/>
      <c r="H549" s="70"/>
      <c r="I549" s="9"/>
      <c r="J549" s="270"/>
      <c r="K549" s="40">
        <f t="shared" si="83"/>
        <v>0</v>
      </c>
      <c r="L549" s="40">
        <f t="shared" si="84"/>
        <v>0</v>
      </c>
      <c r="M549" s="375" t="str">
        <f t="shared" si="85"/>
        <v xml:space="preserve"> </v>
      </c>
      <c r="N549" s="264">
        <f t="shared" si="86"/>
        <v>0</v>
      </c>
      <c r="O549" s="105">
        <f t="shared" si="87"/>
        <v>0</v>
      </c>
      <c r="P549" s="105">
        <f t="shared" si="88"/>
        <v>0</v>
      </c>
      <c r="Q549" s="407">
        <f t="shared" si="89"/>
        <v>0</v>
      </c>
      <c r="R549" s="9"/>
      <c r="V549" s="40">
        <f t="shared" si="80"/>
        <v>0</v>
      </c>
    </row>
    <row r="550" spans="1:22" x14ac:dyDescent="0.25">
      <c r="A550" s="80">
        <f t="shared" si="81"/>
        <v>537</v>
      </c>
      <c r="B550" s="342">
        <f t="shared" si="82"/>
        <v>0</v>
      </c>
      <c r="C550" s="343"/>
      <c r="D550" s="116"/>
      <c r="E550" s="116"/>
      <c r="F550" s="4"/>
      <c r="G550" s="50"/>
      <c r="H550" s="70"/>
      <c r="I550" s="9"/>
      <c r="J550" s="270"/>
      <c r="K550" s="40">
        <f t="shared" si="83"/>
        <v>0</v>
      </c>
      <c r="L550" s="40">
        <f t="shared" si="84"/>
        <v>0</v>
      </c>
      <c r="M550" s="375" t="str">
        <f t="shared" si="85"/>
        <v xml:space="preserve"> </v>
      </c>
      <c r="N550" s="264">
        <f t="shared" si="86"/>
        <v>0</v>
      </c>
      <c r="O550" s="105">
        <f t="shared" si="87"/>
        <v>0</v>
      </c>
      <c r="P550" s="105">
        <f t="shared" si="88"/>
        <v>0</v>
      </c>
      <c r="Q550" s="407">
        <f t="shared" si="89"/>
        <v>0</v>
      </c>
      <c r="R550" s="9"/>
      <c r="V550" s="40">
        <f t="shared" si="80"/>
        <v>0</v>
      </c>
    </row>
    <row r="551" spans="1:22" x14ac:dyDescent="0.25">
      <c r="A551" s="80">
        <f t="shared" si="81"/>
        <v>538</v>
      </c>
      <c r="B551" s="342">
        <f t="shared" si="82"/>
        <v>0</v>
      </c>
      <c r="C551" s="343"/>
      <c r="D551" s="116"/>
      <c r="E551" s="116"/>
      <c r="F551" s="4"/>
      <c r="G551" s="50"/>
      <c r="H551" s="70"/>
      <c r="I551" s="9"/>
      <c r="J551" s="270"/>
      <c r="K551" s="40">
        <f t="shared" si="83"/>
        <v>0</v>
      </c>
      <c r="L551" s="40">
        <f t="shared" si="84"/>
        <v>0</v>
      </c>
      <c r="M551" s="375" t="str">
        <f t="shared" si="85"/>
        <v xml:space="preserve"> </v>
      </c>
      <c r="N551" s="264">
        <f t="shared" si="86"/>
        <v>0</v>
      </c>
      <c r="O551" s="105">
        <f t="shared" si="87"/>
        <v>0</v>
      </c>
      <c r="P551" s="105">
        <f t="shared" si="88"/>
        <v>0</v>
      </c>
      <c r="Q551" s="407">
        <f t="shared" si="89"/>
        <v>0</v>
      </c>
      <c r="R551" s="9"/>
      <c r="V551" s="40">
        <f t="shared" si="80"/>
        <v>0</v>
      </c>
    </row>
    <row r="552" spans="1:22" x14ac:dyDescent="0.25">
      <c r="A552" s="80">
        <f t="shared" si="81"/>
        <v>539</v>
      </c>
      <c r="B552" s="342">
        <f t="shared" si="82"/>
        <v>0</v>
      </c>
      <c r="C552" s="343"/>
      <c r="D552" s="116"/>
      <c r="E552" s="116"/>
      <c r="F552" s="4"/>
      <c r="G552" s="50"/>
      <c r="H552" s="70"/>
      <c r="I552" s="9"/>
      <c r="J552" s="270"/>
      <c r="K552" s="40">
        <f t="shared" si="83"/>
        <v>0</v>
      </c>
      <c r="L552" s="40">
        <f t="shared" si="84"/>
        <v>0</v>
      </c>
      <c r="M552" s="375" t="str">
        <f t="shared" si="85"/>
        <v xml:space="preserve"> </v>
      </c>
      <c r="N552" s="264">
        <f t="shared" si="86"/>
        <v>0</v>
      </c>
      <c r="O552" s="105">
        <f t="shared" si="87"/>
        <v>0</v>
      </c>
      <c r="P552" s="105">
        <f t="shared" si="88"/>
        <v>0</v>
      </c>
      <c r="Q552" s="407">
        <f t="shared" si="89"/>
        <v>0</v>
      </c>
      <c r="R552" s="9"/>
      <c r="V552" s="40">
        <f t="shared" si="80"/>
        <v>0</v>
      </c>
    </row>
    <row r="553" spans="1:22" x14ac:dyDescent="0.25">
      <c r="A553" s="80">
        <f t="shared" si="81"/>
        <v>540</v>
      </c>
      <c r="B553" s="342">
        <f t="shared" si="82"/>
        <v>0</v>
      </c>
      <c r="C553" s="343"/>
      <c r="D553" s="116"/>
      <c r="E553" s="116"/>
      <c r="F553" s="4"/>
      <c r="G553" s="50"/>
      <c r="H553" s="70"/>
      <c r="I553" s="9"/>
      <c r="J553" s="270"/>
      <c r="K553" s="40">
        <f t="shared" si="83"/>
        <v>0</v>
      </c>
      <c r="L553" s="40">
        <f t="shared" si="84"/>
        <v>0</v>
      </c>
      <c r="M553" s="375" t="str">
        <f t="shared" si="85"/>
        <v xml:space="preserve"> </v>
      </c>
      <c r="N553" s="264">
        <f t="shared" si="86"/>
        <v>0</v>
      </c>
      <c r="O553" s="105">
        <f t="shared" si="87"/>
        <v>0</v>
      </c>
      <c r="P553" s="105">
        <f t="shared" si="88"/>
        <v>0</v>
      </c>
      <c r="Q553" s="407">
        <f t="shared" si="89"/>
        <v>0</v>
      </c>
      <c r="R553" s="9"/>
      <c r="V553" s="40">
        <f t="shared" si="80"/>
        <v>0</v>
      </c>
    </row>
    <row r="554" spans="1:22" x14ac:dyDescent="0.25">
      <c r="A554" s="80">
        <f t="shared" si="81"/>
        <v>541</v>
      </c>
      <c r="B554" s="342">
        <f t="shared" si="82"/>
        <v>0</v>
      </c>
      <c r="C554" s="343"/>
      <c r="D554" s="116"/>
      <c r="E554" s="116"/>
      <c r="F554" s="4"/>
      <c r="G554" s="50"/>
      <c r="H554" s="70"/>
      <c r="I554" s="9"/>
      <c r="J554" s="270"/>
      <c r="K554" s="40">
        <f t="shared" si="83"/>
        <v>0</v>
      </c>
      <c r="L554" s="40">
        <f t="shared" si="84"/>
        <v>0</v>
      </c>
      <c r="M554" s="375" t="str">
        <f t="shared" si="85"/>
        <v xml:space="preserve"> </v>
      </c>
      <c r="N554" s="264">
        <f t="shared" si="86"/>
        <v>0</v>
      </c>
      <c r="O554" s="105">
        <f t="shared" si="87"/>
        <v>0</v>
      </c>
      <c r="P554" s="105">
        <f t="shared" si="88"/>
        <v>0</v>
      </c>
      <c r="Q554" s="407">
        <f t="shared" si="89"/>
        <v>0</v>
      </c>
      <c r="R554" s="9"/>
      <c r="V554" s="40">
        <f t="shared" si="80"/>
        <v>0</v>
      </c>
    </row>
    <row r="555" spans="1:22" x14ac:dyDescent="0.25">
      <c r="A555" s="80">
        <f t="shared" si="81"/>
        <v>542</v>
      </c>
      <c r="B555" s="342">
        <f t="shared" si="82"/>
        <v>0</v>
      </c>
      <c r="C555" s="343"/>
      <c r="D555" s="116"/>
      <c r="E555" s="116"/>
      <c r="F555" s="4"/>
      <c r="G555" s="50"/>
      <c r="H555" s="70"/>
      <c r="I555" s="9"/>
      <c r="J555" s="270"/>
      <c r="K555" s="40">
        <f t="shared" si="83"/>
        <v>0</v>
      </c>
      <c r="L555" s="40">
        <f t="shared" si="84"/>
        <v>0</v>
      </c>
      <c r="M555" s="375" t="str">
        <f t="shared" si="85"/>
        <v xml:space="preserve"> </v>
      </c>
      <c r="N555" s="264">
        <f t="shared" si="86"/>
        <v>0</v>
      </c>
      <c r="O555" s="105">
        <f t="shared" si="87"/>
        <v>0</v>
      </c>
      <c r="P555" s="105">
        <f t="shared" si="88"/>
        <v>0</v>
      </c>
      <c r="Q555" s="407">
        <f t="shared" si="89"/>
        <v>0</v>
      </c>
      <c r="R555" s="9"/>
      <c r="V555" s="40">
        <f t="shared" si="80"/>
        <v>0</v>
      </c>
    </row>
    <row r="556" spans="1:22" x14ac:dyDescent="0.25">
      <c r="A556" s="80">
        <f t="shared" si="81"/>
        <v>543</v>
      </c>
      <c r="B556" s="342">
        <f t="shared" si="82"/>
        <v>0</v>
      </c>
      <c r="C556" s="343"/>
      <c r="D556" s="116"/>
      <c r="E556" s="116"/>
      <c r="F556" s="4"/>
      <c r="G556" s="50"/>
      <c r="H556" s="70"/>
      <c r="I556" s="9"/>
      <c r="J556" s="270"/>
      <c r="K556" s="40">
        <f t="shared" si="83"/>
        <v>0</v>
      </c>
      <c r="L556" s="40">
        <f t="shared" si="84"/>
        <v>0</v>
      </c>
      <c r="M556" s="375" t="str">
        <f t="shared" si="85"/>
        <v xml:space="preserve"> </v>
      </c>
      <c r="N556" s="264">
        <f t="shared" si="86"/>
        <v>0</v>
      </c>
      <c r="O556" s="105">
        <f t="shared" si="87"/>
        <v>0</v>
      </c>
      <c r="P556" s="105">
        <f t="shared" si="88"/>
        <v>0</v>
      </c>
      <c r="Q556" s="407">
        <f t="shared" si="89"/>
        <v>0</v>
      </c>
      <c r="R556" s="9"/>
      <c r="V556" s="40">
        <f t="shared" si="80"/>
        <v>0</v>
      </c>
    </row>
    <row r="557" spans="1:22" x14ac:dyDescent="0.25">
      <c r="A557" s="80">
        <f t="shared" si="81"/>
        <v>544</v>
      </c>
      <c r="B557" s="342">
        <f t="shared" si="82"/>
        <v>0</v>
      </c>
      <c r="C557" s="343"/>
      <c r="D557" s="116"/>
      <c r="E557" s="116"/>
      <c r="F557" s="4"/>
      <c r="G557" s="50"/>
      <c r="H557" s="70"/>
      <c r="I557" s="9"/>
      <c r="J557" s="270"/>
      <c r="K557" s="40">
        <f t="shared" si="83"/>
        <v>0</v>
      </c>
      <c r="L557" s="40">
        <f t="shared" si="84"/>
        <v>0</v>
      </c>
      <c r="M557" s="375" t="str">
        <f t="shared" si="85"/>
        <v xml:space="preserve"> </v>
      </c>
      <c r="N557" s="264">
        <f t="shared" si="86"/>
        <v>0</v>
      </c>
      <c r="O557" s="105">
        <f t="shared" si="87"/>
        <v>0</v>
      </c>
      <c r="P557" s="105">
        <f t="shared" si="88"/>
        <v>0</v>
      </c>
      <c r="Q557" s="407">
        <f t="shared" si="89"/>
        <v>0</v>
      </c>
      <c r="R557" s="9"/>
      <c r="V557" s="40">
        <f t="shared" si="80"/>
        <v>0</v>
      </c>
    </row>
    <row r="558" spans="1:22" x14ac:dyDescent="0.25">
      <c r="A558" s="80">
        <f t="shared" si="81"/>
        <v>545</v>
      </c>
      <c r="B558" s="342">
        <f t="shared" si="82"/>
        <v>0</v>
      </c>
      <c r="C558" s="343"/>
      <c r="D558" s="116"/>
      <c r="E558" s="116"/>
      <c r="F558" s="4"/>
      <c r="G558" s="50"/>
      <c r="H558" s="70"/>
      <c r="I558" s="9"/>
      <c r="J558" s="270"/>
      <c r="K558" s="40">
        <f t="shared" si="83"/>
        <v>0</v>
      </c>
      <c r="L558" s="40">
        <f t="shared" si="84"/>
        <v>0</v>
      </c>
      <c r="M558" s="375" t="str">
        <f t="shared" si="85"/>
        <v xml:space="preserve"> </v>
      </c>
      <c r="N558" s="264">
        <f t="shared" si="86"/>
        <v>0</v>
      </c>
      <c r="O558" s="105">
        <f t="shared" si="87"/>
        <v>0</v>
      </c>
      <c r="P558" s="105">
        <f t="shared" si="88"/>
        <v>0</v>
      </c>
      <c r="Q558" s="407">
        <f t="shared" si="89"/>
        <v>0</v>
      </c>
      <c r="R558" s="9"/>
      <c r="V558" s="40">
        <f t="shared" si="80"/>
        <v>0</v>
      </c>
    </row>
    <row r="559" spans="1:22" x14ac:dyDescent="0.25">
      <c r="A559" s="80">
        <f t="shared" si="81"/>
        <v>546</v>
      </c>
      <c r="B559" s="342">
        <f t="shared" si="82"/>
        <v>0</v>
      </c>
      <c r="C559" s="343"/>
      <c r="D559" s="116"/>
      <c r="E559" s="116"/>
      <c r="F559" s="4"/>
      <c r="G559" s="50"/>
      <c r="H559" s="70"/>
      <c r="I559" s="9"/>
      <c r="J559" s="270"/>
      <c r="K559" s="40">
        <f t="shared" si="83"/>
        <v>0</v>
      </c>
      <c r="L559" s="40">
        <f t="shared" si="84"/>
        <v>0</v>
      </c>
      <c r="M559" s="375" t="str">
        <f t="shared" si="85"/>
        <v xml:space="preserve"> </v>
      </c>
      <c r="N559" s="264">
        <f t="shared" si="86"/>
        <v>0</v>
      </c>
      <c r="O559" s="105">
        <f t="shared" si="87"/>
        <v>0</v>
      </c>
      <c r="P559" s="105">
        <f t="shared" si="88"/>
        <v>0</v>
      </c>
      <c r="Q559" s="407">
        <f t="shared" si="89"/>
        <v>0</v>
      </c>
      <c r="R559" s="9"/>
      <c r="V559" s="40">
        <f t="shared" si="80"/>
        <v>0</v>
      </c>
    </row>
    <row r="560" spans="1:22" x14ac:dyDescent="0.25">
      <c r="A560" s="80">
        <f t="shared" si="81"/>
        <v>547</v>
      </c>
      <c r="B560" s="342">
        <f t="shared" si="82"/>
        <v>0</v>
      </c>
      <c r="C560" s="343"/>
      <c r="D560" s="116"/>
      <c r="E560" s="116"/>
      <c r="F560" s="4"/>
      <c r="G560" s="50"/>
      <c r="H560" s="70"/>
      <c r="I560" s="9"/>
      <c r="J560" s="270"/>
      <c r="K560" s="40">
        <f t="shared" si="83"/>
        <v>0</v>
      </c>
      <c r="L560" s="40">
        <f t="shared" si="84"/>
        <v>0</v>
      </c>
      <c r="M560" s="375" t="str">
        <f t="shared" si="85"/>
        <v xml:space="preserve"> </v>
      </c>
      <c r="N560" s="264">
        <f t="shared" si="86"/>
        <v>0</v>
      </c>
      <c r="O560" s="105">
        <f t="shared" si="87"/>
        <v>0</v>
      </c>
      <c r="P560" s="105">
        <f t="shared" si="88"/>
        <v>0</v>
      </c>
      <c r="Q560" s="407">
        <f t="shared" si="89"/>
        <v>0</v>
      </c>
      <c r="R560" s="9"/>
      <c r="V560" s="40">
        <f t="shared" si="80"/>
        <v>0</v>
      </c>
    </row>
    <row r="561" spans="1:22" x14ac:dyDescent="0.25">
      <c r="A561" s="80">
        <f t="shared" si="81"/>
        <v>548</v>
      </c>
      <c r="B561" s="342">
        <f t="shared" si="82"/>
        <v>0</v>
      </c>
      <c r="C561" s="343"/>
      <c r="D561" s="116"/>
      <c r="E561" s="116"/>
      <c r="F561" s="4"/>
      <c r="G561" s="50"/>
      <c r="H561" s="70"/>
      <c r="I561" s="9"/>
      <c r="J561" s="270"/>
      <c r="K561" s="40">
        <f t="shared" si="83"/>
        <v>0</v>
      </c>
      <c r="L561" s="40">
        <f t="shared" si="84"/>
        <v>0</v>
      </c>
      <c r="M561" s="375" t="str">
        <f t="shared" si="85"/>
        <v xml:space="preserve"> </v>
      </c>
      <c r="N561" s="264">
        <f t="shared" si="86"/>
        <v>0</v>
      </c>
      <c r="O561" s="105">
        <f t="shared" si="87"/>
        <v>0</v>
      </c>
      <c r="P561" s="105">
        <f t="shared" si="88"/>
        <v>0</v>
      </c>
      <c r="Q561" s="407">
        <f t="shared" si="89"/>
        <v>0</v>
      </c>
      <c r="R561" s="9"/>
      <c r="V561" s="40">
        <f t="shared" si="80"/>
        <v>0</v>
      </c>
    </row>
    <row r="562" spans="1:22" x14ac:dyDescent="0.25">
      <c r="A562" s="80">
        <f t="shared" si="81"/>
        <v>549</v>
      </c>
      <c r="B562" s="342">
        <f t="shared" si="82"/>
        <v>0</v>
      </c>
      <c r="C562" s="343"/>
      <c r="D562" s="116"/>
      <c r="E562" s="116"/>
      <c r="F562" s="4"/>
      <c r="G562" s="50"/>
      <c r="H562" s="70"/>
      <c r="I562" s="9"/>
      <c r="J562" s="270"/>
      <c r="K562" s="40">
        <f t="shared" si="83"/>
        <v>0</v>
      </c>
      <c r="L562" s="40">
        <f t="shared" si="84"/>
        <v>0</v>
      </c>
      <c r="M562" s="375" t="str">
        <f t="shared" si="85"/>
        <v xml:space="preserve"> </v>
      </c>
      <c r="N562" s="264">
        <f t="shared" si="86"/>
        <v>0</v>
      </c>
      <c r="O562" s="105">
        <f t="shared" si="87"/>
        <v>0</v>
      </c>
      <c r="P562" s="105">
        <f t="shared" si="88"/>
        <v>0</v>
      </c>
      <c r="Q562" s="407">
        <f t="shared" si="89"/>
        <v>0</v>
      </c>
      <c r="R562" s="9"/>
      <c r="V562" s="40">
        <f t="shared" si="80"/>
        <v>0</v>
      </c>
    </row>
    <row r="563" spans="1:22" x14ac:dyDescent="0.25">
      <c r="A563" s="80">
        <f t="shared" si="81"/>
        <v>550</v>
      </c>
      <c r="B563" s="342">
        <f t="shared" si="82"/>
        <v>0</v>
      </c>
      <c r="C563" s="343"/>
      <c r="D563" s="116"/>
      <c r="E563" s="116"/>
      <c r="F563" s="4"/>
      <c r="G563" s="50"/>
      <c r="H563" s="70"/>
      <c r="I563" s="9"/>
      <c r="J563" s="270"/>
      <c r="K563" s="40">
        <f t="shared" si="83"/>
        <v>0</v>
      </c>
      <c r="L563" s="40">
        <f t="shared" si="84"/>
        <v>0</v>
      </c>
      <c r="M563" s="375" t="str">
        <f t="shared" si="85"/>
        <v xml:space="preserve"> </v>
      </c>
      <c r="N563" s="264">
        <f t="shared" si="86"/>
        <v>0</v>
      </c>
      <c r="O563" s="105">
        <f t="shared" si="87"/>
        <v>0</v>
      </c>
      <c r="P563" s="105">
        <f t="shared" si="88"/>
        <v>0</v>
      </c>
      <c r="Q563" s="407">
        <f t="shared" si="89"/>
        <v>0</v>
      </c>
      <c r="R563" s="9"/>
      <c r="V563" s="40">
        <f t="shared" si="80"/>
        <v>0</v>
      </c>
    </row>
    <row r="564" spans="1:22" x14ac:dyDescent="0.25">
      <c r="A564" s="80">
        <f t="shared" si="81"/>
        <v>551</v>
      </c>
      <c r="B564" s="342">
        <f t="shared" ref="B564:B627" si="90">IF(ISBLANK(E564),0,VLOOKUP(TRIM(E564),AllVarieties,4,FALSE))</f>
        <v>0</v>
      </c>
      <c r="C564" s="343"/>
      <c r="D564" s="116"/>
      <c r="E564" s="116"/>
      <c r="F564" s="4"/>
      <c r="G564" s="50"/>
      <c r="H564" s="70"/>
      <c r="I564" s="9"/>
      <c r="J564" s="270"/>
      <c r="K564" s="40">
        <f t="shared" ref="K564:K627" si="91">IF(ISNA(+B564),1,0)</f>
        <v>0</v>
      </c>
      <c r="L564" s="40">
        <f t="shared" ref="L564:L627" si="92">IF(ISERR(+B564),1,0)</f>
        <v>0</v>
      </c>
      <c r="M564" s="375" t="str">
        <f t="shared" ref="M564:M627" si="93">IF(+J564=0," ", IF(+J564=1," ","ERROR"))</f>
        <v xml:space="preserve"> </v>
      </c>
      <c r="N564" s="264">
        <f t="shared" ref="N564:N627" si="94">IF(+J564=1,IF(G564&gt;0, +G564, 0),0)</f>
        <v>0</v>
      </c>
      <c r="O564" s="105">
        <f t="shared" ref="O564:O627" si="95">IF(VALUE(F564)&lt;1,0,IF(VALUE(F564)&gt;17,0,VLOOKUP(VALUE(B564),T10Value,VALUE(F564)+1,FALSE)))</f>
        <v>0</v>
      </c>
      <c r="P564" s="105">
        <f t="shared" ref="P564:P627" si="96">ROUND(+N564,1)*O564</f>
        <v>0</v>
      </c>
      <c r="Q564" s="407">
        <f t="shared" ref="Q564:Q627" si="97">+P564*PDArate</f>
        <v>0</v>
      </c>
      <c r="R564" s="9"/>
      <c r="V564" s="40">
        <f t="shared" si="80"/>
        <v>0</v>
      </c>
    </row>
    <row r="565" spans="1:22" x14ac:dyDescent="0.25">
      <c r="A565" s="80">
        <f t="shared" si="81"/>
        <v>552</v>
      </c>
      <c r="B565" s="342">
        <f t="shared" si="90"/>
        <v>0</v>
      </c>
      <c r="C565" s="343"/>
      <c r="D565" s="116"/>
      <c r="E565" s="116"/>
      <c r="F565" s="4"/>
      <c r="G565" s="50"/>
      <c r="H565" s="70"/>
      <c r="I565" s="9"/>
      <c r="J565" s="270"/>
      <c r="K565" s="40">
        <f t="shared" si="91"/>
        <v>0</v>
      </c>
      <c r="L565" s="40">
        <f t="shared" si="92"/>
        <v>0</v>
      </c>
      <c r="M565" s="375" t="str">
        <f t="shared" si="93"/>
        <v xml:space="preserve"> </v>
      </c>
      <c r="N565" s="264">
        <f t="shared" si="94"/>
        <v>0</v>
      </c>
      <c r="O565" s="105">
        <f t="shared" si="95"/>
        <v>0</v>
      </c>
      <c r="P565" s="105">
        <f t="shared" si="96"/>
        <v>0</v>
      </c>
      <c r="Q565" s="407">
        <f t="shared" si="97"/>
        <v>0</v>
      </c>
      <c r="R565" s="9"/>
      <c r="V565" s="40">
        <f t="shared" si="80"/>
        <v>0</v>
      </c>
    </row>
    <row r="566" spans="1:22" x14ac:dyDescent="0.25">
      <c r="A566" s="80">
        <f t="shared" si="81"/>
        <v>553</v>
      </c>
      <c r="B566" s="342">
        <f t="shared" si="90"/>
        <v>0</v>
      </c>
      <c r="C566" s="343"/>
      <c r="D566" s="116"/>
      <c r="E566" s="116"/>
      <c r="F566" s="4"/>
      <c r="G566" s="50"/>
      <c r="H566" s="70"/>
      <c r="I566" s="9"/>
      <c r="J566" s="270"/>
      <c r="K566" s="40">
        <f t="shared" si="91"/>
        <v>0</v>
      </c>
      <c r="L566" s="40">
        <f t="shared" si="92"/>
        <v>0</v>
      </c>
      <c r="M566" s="375" t="str">
        <f t="shared" si="93"/>
        <v xml:space="preserve"> </v>
      </c>
      <c r="N566" s="264">
        <f t="shared" si="94"/>
        <v>0</v>
      </c>
      <c r="O566" s="105">
        <f t="shared" si="95"/>
        <v>0</v>
      </c>
      <c r="P566" s="105">
        <f t="shared" si="96"/>
        <v>0</v>
      </c>
      <c r="Q566" s="407">
        <f t="shared" si="97"/>
        <v>0</v>
      </c>
      <c r="R566" s="9"/>
      <c r="V566" s="40">
        <f t="shared" si="80"/>
        <v>0</v>
      </c>
    </row>
    <row r="567" spans="1:22" x14ac:dyDescent="0.25">
      <c r="A567" s="80">
        <f t="shared" si="81"/>
        <v>554</v>
      </c>
      <c r="B567" s="342">
        <f t="shared" si="90"/>
        <v>0</v>
      </c>
      <c r="C567" s="343"/>
      <c r="D567" s="116"/>
      <c r="E567" s="116"/>
      <c r="F567" s="4"/>
      <c r="G567" s="50"/>
      <c r="H567" s="70"/>
      <c r="I567" s="9"/>
      <c r="J567" s="270"/>
      <c r="K567" s="40">
        <f t="shared" si="91"/>
        <v>0</v>
      </c>
      <c r="L567" s="40">
        <f t="shared" si="92"/>
        <v>0</v>
      </c>
      <c r="M567" s="375" t="str">
        <f t="shared" si="93"/>
        <v xml:space="preserve"> </v>
      </c>
      <c r="N567" s="264">
        <f t="shared" si="94"/>
        <v>0</v>
      </c>
      <c r="O567" s="105">
        <f t="shared" si="95"/>
        <v>0</v>
      </c>
      <c r="P567" s="105">
        <f t="shared" si="96"/>
        <v>0</v>
      </c>
      <c r="Q567" s="407">
        <f t="shared" si="97"/>
        <v>0</v>
      </c>
      <c r="R567" s="9"/>
      <c r="V567" s="40">
        <f t="shared" si="80"/>
        <v>0</v>
      </c>
    </row>
    <row r="568" spans="1:22" x14ac:dyDescent="0.25">
      <c r="A568" s="80">
        <f t="shared" si="81"/>
        <v>555</v>
      </c>
      <c r="B568" s="342">
        <f t="shared" si="90"/>
        <v>0</v>
      </c>
      <c r="C568" s="343"/>
      <c r="D568" s="116"/>
      <c r="E568" s="116"/>
      <c r="F568" s="4"/>
      <c r="G568" s="50"/>
      <c r="H568" s="70"/>
      <c r="I568" s="9"/>
      <c r="J568" s="270"/>
      <c r="K568" s="40">
        <f t="shared" si="91"/>
        <v>0</v>
      </c>
      <c r="L568" s="40">
        <f t="shared" si="92"/>
        <v>0</v>
      </c>
      <c r="M568" s="375" t="str">
        <f t="shared" si="93"/>
        <v xml:space="preserve"> </v>
      </c>
      <c r="N568" s="264">
        <f t="shared" si="94"/>
        <v>0</v>
      </c>
      <c r="O568" s="105">
        <f t="shared" si="95"/>
        <v>0</v>
      </c>
      <c r="P568" s="105">
        <f t="shared" si="96"/>
        <v>0</v>
      </c>
      <c r="Q568" s="407">
        <f t="shared" si="97"/>
        <v>0</v>
      </c>
      <c r="R568" s="9"/>
      <c r="V568" s="40">
        <f t="shared" si="80"/>
        <v>0</v>
      </c>
    </row>
    <row r="569" spans="1:22" x14ac:dyDescent="0.25">
      <c r="A569" s="80">
        <f t="shared" si="81"/>
        <v>556</v>
      </c>
      <c r="B569" s="342">
        <f t="shared" si="90"/>
        <v>0</v>
      </c>
      <c r="C569" s="343"/>
      <c r="D569" s="116"/>
      <c r="E569" s="116"/>
      <c r="F569" s="4"/>
      <c r="G569" s="50"/>
      <c r="H569" s="70"/>
      <c r="I569" s="9"/>
      <c r="J569" s="270"/>
      <c r="K569" s="40">
        <f t="shared" si="91"/>
        <v>0</v>
      </c>
      <c r="L569" s="40">
        <f t="shared" si="92"/>
        <v>0</v>
      </c>
      <c r="M569" s="375" t="str">
        <f t="shared" si="93"/>
        <v xml:space="preserve"> </v>
      </c>
      <c r="N569" s="264">
        <f t="shared" si="94"/>
        <v>0</v>
      </c>
      <c r="O569" s="105">
        <f t="shared" si="95"/>
        <v>0</v>
      </c>
      <c r="P569" s="105">
        <f t="shared" si="96"/>
        <v>0</v>
      </c>
      <c r="Q569" s="407">
        <f t="shared" si="97"/>
        <v>0</v>
      </c>
      <c r="R569" s="9"/>
      <c r="V569" s="40">
        <f t="shared" si="80"/>
        <v>0</v>
      </c>
    </row>
    <row r="570" spans="1:22" x14ac:dyDescent="0.25">
      <c r="A570" s="80">
        <f t="shared" si="81"/>
        <v>557</v>
      </c>
      <c r="B570" s="342">
        <f t="shared" si="90"/>
        <v>0</v>
      </c>
      <c r="C570" s="343"/>
      <c r="D570" s="116"/>
      <c r="E570" s="116"/>
      <c r="F570" s="4"/>
      <c r="G570" s="50"/>
      <c r="H570" s="70"/>
      <c r="I570" s="9"/>
      <c r="J570" s="270"/>
      <c r="K570" s="40">
        <f t="shared" si="91"/>
        <v>0</v>
      </c>
      <c r="L570" s="40">
        <f t="shared" si="92"/>
        <v>0</v>
      </c>
      <c r="M570" s="375" t="str">
        <f t="shared" si="93"/>
        <v xml:space="preserve"> </v>
      </c>
      <c r="N570" s="264">
        <f t="shared" si="94"/>
        <v>0</v>
      </c>
      <c r="O570" s="105">
        <f t="shared" si="95"/>
        <v>0</v>
      </c>
      <c r="P570" s="105">
        <f t="shared" si="96"/>
        <v>0</v>
      </c>
      <c r="Q570" s="407">
        <f t="shared" si="97"/>
        <v>0</v>
      </c>
      <c r="R570" s="9"/>
      <c r="V570" s="40">
        <f t="shared" si="80"/>
        <v>0</v>
      </c>
    </row>
    <row r="571" spans="1:22" x14ac:dyDescent="0.25">
      <c r="A571" s="80">
        <f t="shared" si="81"/>
        <v>558</v>
      </c>
      <c r="B571" s="342">
        <f t="shared" si="90"/>
        <v>0</v>
      </c>
      <c r="C571" s="343"/>
      <c r="D571" s="116"/>
      <c r="E571" s="116"/>
      <c r="F571" s="4"/>
      <c r="G571" s="50"/>
      <c r="H571" s="70"/>
      <c r="I571" s="9"/>
      <c r="J571" s="270"/>
      <c r="K571" s="40">
        <f t="shared" si="91"/>
        <v>0</v>
      </c>
      <c r="L571" s="40">
        <f t="shared" si="92"/>
        <v>0</v>
      </c>
      <c r="M571" s="375" t="str">
        <f t="shared" si="93"/>
        <v xml:space="preserve"> </v>
      </c>
      <c r="N571" s="264">
        <f t="shared" si="94"/>
        <v>0</v>
      </c>
      <c r="O571" s="105">
        <f t="shared" si="95"/>
        <v>0</v>
      </c>
      <c r="P571" s="105">
        <f t="shared" si="96"/>
        <v>0</v>
      </c>
      <c r="Q571" s="407">
        <f t="shared" si="97"/>
        <v>0</v>
      </c>
      <c r="R571" s="9"/>
      <c r="V571" s="40">
        <f t="shared" si="80"/>
        <v>0</v>
      </c>
    </row>
    <row r="572" spans="1:22" x14ac:dyDescent="0.25">
      <c r="A572" s="80">
        <f t="shared" si="81"/>
        <v>559</v>
      </c>
      <c r="B572" s="342">
        <f t="shared" si="90"/>
        <v>0</v>
      </c>
      <c r="C572" s="343"/>
      <c r="D572" s="116"/>
      <c r="E572" s="116"/>
      <c r="F572" s="4"/>
      <c r="G572" s="50"/>
      <c r="H572" s="70"/>
      <c r="I572" s="9"/>
      <c r="J572" s="270"/>
      <c r="K572" s="40">
        <f t="shared" si="91"/>
        <v>0</v>
      </c>
      <c r="L572" s="40">
        <f t="shared" si="92"/>
        <v>0</v>
      </c>
      <c r="M572" s="375" t="str">
        <f t="shared" si="93"/>
        <v xml:space="preserve"> </v>
      </c>
      <c r="N572" s="264">
        <f t="shared" si="94"/>
        <v>0</v>
      </c>
      <c r="O572" s="105">
        <f t="shared" si="95"/>
        <v>0</v>
      </c>
      <c r="P572" s="105">
        <f t="shared" si="96"/>
        <v>0</v>
      </c>
      <c r="Q572" s="407">
        <f t="shared" si="97"/>
        <v>0</v>
      </c>
      <c r="R572" s="9"/>
      <c r="V572" s="40">
        <f t="shared" si="80"/>
        <v>0</v>
      </c>
    </row>
    <row r="573" spans="1:22" x14ac:dyDescent="0.25">
      <c r="A573" s="80">
        <f t="shared" si="81"/>
        <v>560</v>
      </c>
      <c r="B573" s="342">
        <f t="shared" si="90"/>
        <v>0</v>
      </c>
      <c r="C573" s="343"/>
      <c r="D573" s="116"/>
      <c r="E573" s="116"/>
      <c r="F573" s="4"/>
      <c r="G573" s="50"/>
      <c r="H573" s="70"/>
      <c r="I573" s="9"/>
      <c r="J573" s="270"/>
      <c r="K573" s="40">
        <f t="shared" si="91"/>
        <v>0</v>
      </c>
      <c r="L573" s="40">
        <f t="shared" si="92"/>
        <v>0</v>
      </c>
      <c r="M573" s="375" t="str">
        <f t="shared" si="93"/>
        <v xml:space="preserve"> </v>
      </c>
      <c r="N573" s="264">
        <f t="shared" si="94"/>
        <v>0</v>
      </c>
      <c r="O573" s="105">
        <f t="shared" si="95"/>
        <v>0</v>
      </c>
      <c r="P573" s="105">
        <f t="shared" si="96"/>
        <v>0</v>
      </c>
      <c r="Q573" s="407">
        <f t="shared" si="97"/>
        <v>0</v>
      </c>
      <c r="R573" s="9"/>
      <c r="V573" s="40">
        <f t="shared" si="80"/>
        <v>0</v>
      </c>
    </row>
    <row r="574" spans="1:22" x14ac:dyDescent="0.25">
      <c r="A574" s="80">
        <f t="shared" si="81"/>
        <v>561</v>
      </c>
      <c r="B574" s="342">
        <f t="shared" si="90"/>
        <v>0</v>
      </c>
      <c r="C574" s="343"/>
      <c r="D574" s="116"/>
      <c r="E574" s="116"/>
      <c r="F574" s="4"/>
      <c r="G574" s="50"/>
      <c r="H574" s="70"/>
      <c r="I574" s="9"/>
      <c r="J574" s="270"/>
      <c r="K574" s="40">
        <f t="shared" si="91"/>
        <v>0</v>
      </c>
      <c r="L574" s="40">
        <f t="shared" si="92"/>
        <v>0</v>
      </c>
      <c r="M574" s="375" t="str">
        <f t="shared" si="93"/>
        <v xml:space="preserve"> </v>
      </c>
      <c r="N574" s="264">
        <f t="shared" si="94"/>
        <v>0</v>
      </c>
      <c r="O574" s="105">
        <f t="shared" si="95"/>
        <v>0</v>
      </c>
      <c r="P574" s="105">
        <f t="shared" si="96"/>
        <v>0</v>
      </c>
      <c r="Q574" s="407">
        <f t="shared" si="97"/>
        <v>0</v>
      </c>
      <c r="R574" s="9"/>
      <c r="V574" s="40">
        <f t="shared" si="80"/>
        <v>0</v>
      </c>
    </row>
    <row r="575" spans="1:22" x14ac:dyDescent="0.25">
      <c r="A575" s="80">
        <f t="shared" si="81"/>
        <v>562</v>
      </c>
      <c r="B575" s="342">
        <f t="shared" si="90"/>
        <v>0</v>
      </c>
      <c r="C575" s="343"/>
      <c r="D575" s="116"/>
      <c r="E575" s="116"/>
      <c r="F575" s="4"/>
      <c r="G575" s="50"/>
      <c r="H575" s="70"/>
      <c r="I575" s="9"/>
      <c r="J575" s="270"/>
      <c r="K575" s="40">
        <f t="shared" si="91"/>
        <v>0</v>
      </c>
      <c r="L575" s="40">
        <f t="shared" si="92"/>
        <v>0</v>
      </c>
      <c r="M575" s="375" t="str">
        <f t="shared" si="93"/>
        <v xml:space="preserve"> </v>
      </c>
      <c r="N575" s="264">
        <f t="shared" si="94"/>
        <v>0</v>
      </c>
      <c r="O575" s="105">
        <f t="shared" si="95"/>
        <v>0</v>
      </c>
      <c r="P575" s="105">
        <f t="shared" si="96"/>
        <v>0</v>
      </c>
      <c r="Q575" s="407">
        <f t="shared" si="97"/>
        <v>0</v>
      </c>
      <c r="R575" s="9"/>
      <c r="V575" s="40">
        <f t="shared" si="80"/>
        <v>0</v>
      </c>
    </row>
    <row r="576" spans="1:22" x14ac:dyDescent="0.25">
      <c r="A576" s="80">
        <f t="shared" si="81"/>
        <v>563</v>
      </c>
      <c r="B576" s="342">
        <f t="shared" si="90"/>
        <v>0</v>
      </c>
      <c r="C576" s="343"/>
      <c r="D576" s="116"/>
      <c r="E576" s="116"/>
      <c r="F576" s="4"/>
      <c r="G576" s="50"/>
      <c r="H576" s="70"/>
      <c r="I576" s="9"/>
      <c r="J576" s="270"/>
      <c r="K576" s="40">
        <f t="shared" si="91"/>
        <v>0</v>
      </c>
      <c r="L576" s="40">
        <f t="shared" si="92"/>
        <v>0</v>
      </c>
      <c r="M576" s="375" t="str">
        <f t="shared" si="93"/>
        <v xml:space="preserve"> </v>
      </c>
      <c r="N576" s="264">
        <f t="shared" si="94"/>
        <v>0</v>
      </c>
      <c r="O576" s="105">
        <f t="shared" si="95"/>
        <v>0</v>
      </c>
      <c r="P576" s="105">
        <f t="shared" si="96"/>
        <v>0</v>
      </c>
      <c r="Q576" s="407">
        <f t="shared" si="97"/>
        <v>0</v>
      </c>
      <c r="R576" s="9"/>
      <c r="V576" s="40">
        <f t="shared" si="80"/>
        <v>0</v>
      </c>
    </row>
    <row r="577" spans="1:22" x14ac:dyDescent="0.25">
      <c r="A577" s="80">
        <f t="shared" si="81"/>
        <v>564</v>
      </c>
      <c r="B577" s="342">
        <f t="shared" si="90"/>
        <v>0</v>
      </c>
      <c r="C577" s="343"/>
      <c r="D577" s="116"/>
      <c r="E577" s="116"/>
      <c r="F577" s="4"/>
      <c r="G577" s="50"/>
      <c r="H577" s="70"/>
      <c r="I577" s="9"/>
      <c r="J577" s="270"/>
      <c r="K577" s="40">
        <f t="shared" si="91"/>
        <v>0</v>
      </c>
      <c r="L577" s="40">
        <f t="shared" si="92"/>
        <v>0</v>
      </c>
      <c r="M577" s="375" t="str">
        <f t="shared" si="93"/>
        <v xml:space="preserve"> </v>
      </c>
      <c r="N577" s="264">
        <f t="shared" si="94"/>
        <v>0</v>
      </c>
      <c r="O577" s="105">
        <f t="shared" si="95"/>
        <v>0</v>
      </c>
      <c r="P577" s="105">
        <f t="shared" si="96"/>
        <v>0</v>
      </c>
      <c r="Q577" s="407">
        <f t="shared" si="97"/>
        <v>0</v>
      </c>
      <c r="R577" s="9"/>
      <c r="V577" s="40">
        <f t="shared" si="80"/>
        <v>0</v>
      </c>
    </row>
    <row r="578" spans="1:22" x14ac:dyDescent="0.25">
      <c r="A578" s="80">
        <f t="shared" si="81"/>
        <v>565</v>
      </c>
      <c r="B578" s="342">
        <f t="shared" si="90"/>
        <v>0</v>
      </c>
      <c r="C578" s="343"/>
      <c r="D578" s="116"/>
      <c r="E578" s="116"/>
      <c r="F578" s="4"/>
      <c r="G578" s="50"/>
      <c r="H578" s="70"/>
      <c r="I578" s="9"/>
      <c r="J578" s="270"/>
      <c r="K578" s="40">
        <f t="shared" si="91"/>
        <v>0</v>
      </c>
      <c r="L578" s="40">
        <f t="shared" si="92"/>
        <v>0</v>
      </c>
      <c r="M578" s="375" t="str">
        <f t="shared" si="93"/>
        <v xml:space="preserve"> </v>
      </c>
      <c r="N578" s="264">
        <f t="shared" si="94"/>
        <v>0</v>
      </c>
      <c r="O578" s="105">
        <f t="shared" si="95"/>
        <v>0</v>
      </c>
      <c r="P578" s="105">
        <f t="shared" si="96"/>
        <v>0</v>
      </c>
      <c r="Q578" s="407">
        <f t="shared" si="97"/>
        <v>0</v>
      </c>
      <c r="R578" s="9"/>
      <c r="V578" s="40">
        <f t="shared" si="80"/>
        <v>0</v>
      </c>
    </row>
    <row r="579" spans="1:22" x14ac:dyDescent="0.25">
      <c r="A579" s="80">
        <f t="shared" si="81"/>
        <v>566</v>
      </c>
      <c r="B579" s="342">
        <f t="shared" si="90"/>
        <v>0</v>
      </c>
      <c r="C579" s="343"/>
      <c r="D579" s="116"/>
      <c r="E579" s="116"/>
      <c r="F579" s="4"/>
      <c r="G579" s="50"/>
      <c r="H579" s="70"/>
      <c r="I579" s="9"/>
      <c r="J579" s="270"/>
      <c r="K579" s="40">
        <f t="shared" si="91"/>
        <v>0</v>
      </c>
      <c r="L579" s="40">
        <f t="shared" si="92"/>
        <v>0</v>
      </c>
      <c r="M579" s="375" t="str">
        <f t="shared" si="93"/>
        <v xml:space="preserve"> </v>
      </c>
      <c r="N579" s="264">
        <f t="shared" si="94"/>
        <v>0</v>
      </c>
      <c r="O579" s="105">
        <f t="shared" si="95"/>
        <v>0</v>
      </c>
      <c r="P579" s="105">
        <f t="shared" si="96"/>
        <v>0</v>
      </c>
      <c r="Q579" s="407">
        <f t="shared" si="97"/>
        <v>0</v>
      </c>
      <c r="R579" s="9"/>
      <c r="V579" s="40">
        <f t="shared" si="80"/>
        <v>0</v>
      </c>
    </row>
    <row r="580" spans="1:22" x14ac:dyDescent="0.25">
      <c r="A580" s="80">
        <f t="shared" si="81"/>
        <v>567</v>
      </c>
      <c r="B580" s="342">
        <f t="shared" si="90"/>
        <v>0</v>
      </c>
      <c r="C580" s="343"/>
      <c r="D580" s="116"/>
      <c r="E580" s="116"/>
      <c r="F580" s="4"/>
      <c r="G580" s="50"/>
      <c r="H580" s="70"/>
      <c r="I580" s="9"/>
      <c r="J580" s="270"/>
      <c r="K580" s="40">
        <f t="shared" si="91"/>
        <v>0</v>
      </c>
      <c r="L580" s="40">
        <f t="shared" si="92"/>
        <v>0</v>
      </c>
      <c r="M580" s="375" t="str">
        <f t="shared" si="93"/>
        <v xml:space="preserve"> </v>
      </c>
      <c r="N580" s="264">
        <f t="shared" si="94"/>
        <v>0</v>
      </c>
      <c r="O580" s="105">
        <f t="shared" si="95"/>
        <v>0</v>
      </c>
      <c r="P580" s="105">
        <f t="shared" si="96"/>
        <v>0</v>
      </c>
      <c r="Q580" s="407">
        <f t="shared" si="97"/>
        <v>0</v>
      </c>
      <c r="R580" s="9"/>
      <c r="V580" s="40">
        <f t="shared" si="80"/>
        <v>0</v>
      </c>
    </row>
    <row r="581" spans="1:22" x14ac:dyDescent="0.25">
      <c r="A581" s="80">
        <f t="shared" si="81"/>
        <v>568</v>
      </c>
      <c r="B581" s="342">
        <f t="shared" si="90"/>
        <v>0</v>
      </c>
      <c r="C581" s="343"/>
      <c r="D581" s="116"/>
      <c r="E581" s="116"/>
      <c r="F581" s="4"/>
      <c r="G581" s="50"/>
      <c r="H581" s="70"/>
      <c r="I581" s="9"/>
      <c r="J581" s="270"/>
      <c r="K581" s="40">
        <f t="shared" si="91"/>
        <v>0</v>
      </c>
      <c r="L581" s="40">
        <f t="shared" si="92"/>
        <v>0</v>
      </c>
      <c r="M581" s="375" t="str">
        <f t="shared" si="93"/>
        <v xml:space="preserve"> </v>
      </c>
      <c r="N581" s="264">
        <f t="shared" si="94"/>
        <v>0</v>
      </c>
      <c r="O581" s="105">
        <f t="shared" si="95"/>
        <v>0</v>
      </c>
      <c r="P581" s="105">
        <f t="shared" si="96"/>
        <v>0</v>
      </c>
      <c r="Q581" s="407">
        <f t="shared" si="97"/>
        <v>0</v>
      </c>
      <c r="R581" s="9"/>
      <c r="V581" s="40">
        <f t="shared" si="80"/>
        <v>0</v>
      </c>
    </row>
    <row r="582" spans="1:22" x14ac:dyDescent="0.25">
      <c r="A582" s="80">
        <f t="shared" si="81"/>
        <v>569</v>
      </c>
      <c r="B582" s="342">
        <f t="shared" si="90"/>
        <v>0</v>
      </c>
      <c r="C582" s="343"/>
      <c r="D582" s="116"/>
      <c r="E582" s="116"/>
      <c r="F582" s="4"/>
      <c r="G582" s="50"/>
      <c r="H582" s="70"/>
      <c r="I582" s="9"/>
      <c r="J582" s="270"/>
      <c r="K582" s="40">
        <f t="shared" si="91"/>
        <v>0</v>
      </c>
      <c r="L582" s="40">
        <f t="shared" si="92"/>
        <v>0</v>
      </c>
      <c r="M582" s="375" t="str">
        <f t="shared" si="93"/>
        <v xml:space="preserve"> </v>
      </c>
      <c r="N582" s="264">
        <f t="shared" si="94"/>
        <v>0</v>
      </c>
      <c r="O582" s="105">
        <f t="shared" si="95"/>
        <v>0</v>
      </c>
      <c r="P582" s="105">
        <f t="shared" si="96"/>
        <v>0</v>
      </c>
      <c r="Q582" s="407">
        <f t="shared" si="97"/>
        <v>0</v>
      </c>
      <c r="R582" s="9"/>
      <c r="V582" s="40">
        <f t="shared" si="80"/>
        <v>0</v>
      </c>
    </row>
    <row r="583" spans="1:22" x14ac:dyDescent="0.25">
      <c r="A583" s="80">
        <f t="shared" si="81"/>
        <v>570</v>
      </c>
      <c r="B583" s="342">
        <f t="shared" si="90"/>
        <v>0</v>
      </c>
      <c r="C583" s="343"/>
      <c r="D583" s="116"/>
      <c r="E583" s="116"/>
      <c r="F583" s="4"/>
      <c r="G583" s="50"/>
      <c r="H583" s="70"/>
      <c r="I583" s="9"/>
      <c r="J583" s="270"/>
      <c r="K583" s="40">
        <f t="shared" si="91"/>
        <v>0</v>
      </c>
      <c r="L583" s="40">
        <f t="shared" si="92"/>
        <v>0</v>
      </c>
      <c r="M583" s="375" t="str">
        <f t="shared" si="93"/>
        <v xml:space="preserve"> </v>
      </c>
      <c r="N583" s="264">
        <f t="shared" si="94"/>
        <v>0</v>
      </c>
      <c r="O583" s="105">
        <f t="shared" si="95"/>
        <v>0</v>
      </c>
      <c r="P583" s="105">
        <f t="shared" si="96"/>
        <v>0</v>
      </c>
      <c r="Q583" s="407">
        <f t="shared" si="97"/>
        <v>0</v>
      </c>
      <c r="R583" s="9"/>
      <c r="V583" s="40">
        <f t="shared" si="80"/>
        <v>0</v>
      </c>
    </row>
    <row r="584" spans="1:22" x14ac:dyDescent="0.25">
      <c r="A584" s="80">
        <f t="shared" si="81"/>
        <v>571</v>
      </c>
      <c r="B584" s="342">
        <f t="shared" si="90"/>
        <v>0</v>
      </c>
      <c r="C584" s="343"/>
      <c r="D584" s="116"/>
      <c r="E584" s="116"/>
      <c r="F584" s="4"/>
      <c r="G584" s="50"/>
      <c r="H584" s="70"/>
      <c r="I584" s="9"/>
      <c r="J584" s="270"/>
      <c r="K584" s="40">
        <f t="shared" si="91"/>
        <v>0</v>
      </c>
      <c r="L584" s="40">
        <f t="shared" si="92"/>
        <v>0</v>
      </c>
      <c r="M584" s="375" t="str">
        <f t="shared" si="93"/>
        <v xml:space="preserve"> </v>
      </c>
      <c r="N584" s="264">
        <f t="shared" si="94"/>
        <v>0</v>
      </c>
      <c r="O584" s="105">
        <f t="shared" si="95"/>
        <v>0</v>
      </c>
      <c r="P584" s="105">
        <f t="shared" si="96"/>
        <v>0</v>
      </c>
      <c r="Q584" s="407">
        <f t="shared" si="97"/>
        <v>0</v>
      </c>
      <c r="R584" s="9"/>
      <c r="V584" s="40">
        <f t="shared" si="80"/>
        <v>0</v>
      </c>
    </row>
    <row r="585" spans="1:22" x14ac:dyDescent="0.25">
      <c r="A585" s="80">
        <f t="shared" si="81"/>
        <v>572</v>
      </c>
      <c r="B585" s="342">
        <f t="shared" si="90"/>
        <v>0</v>
      </c>
      <c r="C585" s="343"/>
      <c r="D585" s="116"/>
      <c r="E585" s="116"/>
      <c r="F585" s="4"/>
      <c r="G585" s="50"/>
      <c r="H585" s="70"/>
      <c r="I585" s="9"/>
      <c r="J585" s="270"/>
      <c r="K585" s="40">
        <f t="shared" si="91"/>
        <v>0</v>
      </c>
      <c r="L585" s="40">
        <f t="shared" si="92"/>
        <v>0</v>
      </c>
      <c r="M585" s="375" t="str">
        <f t="shared" si="93"/>
        <v xml:space="preserve"> </v>
      </c>
      <c r="N585" s="264">
        <f t="shared" si="94"/>
        <v>0</v>
      </c>
      <c r="O585" s="105">
        <f t="shared" si="95"/>
        <v>0</v>
      </c>
      <c r="P585" s="105">
        <f t="shared" si="96"/>
        <v>0</v>
      </c>
      <c r="Q585" s="407">
        <f t="shared" si="97"/>
        <v>0</v>
      </c>
      <c r="R585" s="9"/>
      <c r="V585" s="40">
        <f t="shared" si="80"/>
        <v>0</v>
      </c>
    </row>
    <row r="586" spans="1:22" x14ac:dyDescent="0.25">
      <c r="A586" s="80">
        <f t="shared" si="81"/>
        <v>573</v>
      </c>
      <c r="B586" s="342">
        <f t="shared" si="90"/>
        <v>0</v>
      </c>
      <c r="C586" s="343"/>
      <c r="D586" s="116"/>
      <c r="E586" s="116"/>
      <c r="F586" s="4"/>
      <c r="G586" s="50"/>
      <c r="H586" s="70"/>
      <c r="I586" s="9"/>
      <c r="J586" s="270"/>
      <c r="K586" s="40">
        <f t="shared" si="91"/>
        <v>0</v>
      </c>
      <c r="L586" s="40">
        <f t="shared" si="92"/>
        <v>0</v>
      </c>
      <c r="M586" s="375" t="str">
        <f t="shared" si="93"/>
        <v xml:space="preserve"> </v>
      </c>
      <c r="N586" s="264">
        <f t="shared" si="94"/>
        <v>0</v>
      </c>
      <c r="O586" s="105">
        <f t="shared" si="95"/>
        <v>0</v>
      </c>
      <c r="P586" s="105">
        <f t="shared" si="96"/>
        <v>0</v>
      </c>
      <c r="Q586" s="407">
        <f t="shared" si="97"/>
        <v>0</v>
      </c>
      <c r="R586" s="9"/>
      <c r="V586" s="40">
        <f t="shared" si="80"/>
        <v>0</v>
      </c>
    </row>
    <row r="587" spans="1:22" x14ac:dyDescent="0.25">
      <c r="A587" s="80">
        <f t="shared" si="81"/>
        <v>574</v>
      </c>
      <c r="B587" s="342">
        <f t="shared" si="90"/>
        <v>0</v>
      </c>
      <c r="C587" s="343"/>
      <c r="D587" s="116"/>
      <c r="E587" s="116"/>
      <c r="F587" s="4"/>
      <c r="G587" s="50"/>
      <c r="H587" s="70"/>
      <c r="I587" s="9"/>
      <c r="J587" s="270"/>
      <c r="K587" s="40">
        <f t="shared" si="91"/>
        <v>0</v>
      </c>
      <c r="L587" s="40">
        <f t="shared" si="92"/>
        <v>0</v>
      </c>
      <c r="M587" s="375" t="str">
        <f t="shared" si="93"/>
        <v xml:space="preserve"> </v>
      </c>
      <c r="N587" s="264">
        <f t="shared" si="94"/>
        <v>0</v>
      </c>
      <c r="O587" s="105">
        <f t="shared" si="95"/>
        <v>0</v>
      </c>
      <c r="P587" s="105">
        <f t="shared" si="96"/>
        <v>0</v>
      </c>
      <c r="Q587" s="407">
        <f t="shared" si="97"/>
        <v>0</v>
      </c>
      <c r="R587" s="9"/>
      <c r="V587" s="40">
        <f t="shared" si="80"/>
        <v>0</v>
      </c>
    </row>
    <row r="588" spans="1:22" x14ac:dyDescent="0.25">
      <c r="A588" s="80">
        <f t="shared" si="81"/>
        <v>575</v>
      </c>
      <c r="B588" s="342">
        <f t="shared" si="90"/>
        <v>0</v>
      </c>
      <c r="C588" s="343"/>
      <c r="D588" s="116"/>
      <c r="E588" s="116"/>
      <c r="F588" s="4"/>
      <c r="G588" s="50"/>
      <c r="H588" s="70"/>
      <c r="I588" s="9"/>
      <c r="J588" s="270"/>
      <c r="K588" s="40">
        <f t="shared" si="91"/>
        <v>0</v>
      </c>
      <c r="L588" s="40">
        <f t="shared" si="92"/>
        <v>0</v>
      </c>
      <c r="M588" s="375" t="str">
        <f t="shared" si="93"/>
        <v xml:space="preserve"> </v>
      </c>
      <c r="N588" s="264">
        <f t="shared" si="94"/>
        <v>0</v>
      </c>
      <c r="O588" s="105">
        <f t="shared" si="95"/>
        <v>0</v>
      </c>
      <c r="P588" s="105">
        <f t="shared" si="96"/>
        <v>0</v>
      </c>
      <c r="Q588" s="407">
        <f t="shared" si="97"/>
        <v>0</v>
      </c>
      <c r="R588" s="9"/>
      <c r="V588" s="40">
        <f t="shared" si="80"/>
        <v>0</v>
      </c>
    </row>
    <row r="589" spans="1:22" x14ac:dyDescent="0.25">
      <c r="A589" s="80">
        <f t="shared" si="81"/>
        <v>576</v>
      </c>
      <c r="B589" s="342">
        <f t="shared" si="90"/>
        <v>0</v>
      </c>
      <c r="C589" s="343"/>
      <c r="D589" s="116"/>
      <c r="E589" s="116"/>
      <c r="F589" s="4"/>
      <c r="G589" s="50"/>
      <c r="H589" s="70"/>
      <c r="I589" s="9"/>
      <c r="J589" s="270"/>
      <c r="K589" s="40">
        <f t="shared" si="91"/>
        <v>0</v>
      </c>
      <c r="L589" s="40">
        <f t="shared" si="92"/>
        <v>0</v>
      </c>
      <c r="M589" s="375" t="str">
        <f t="shared" si="93"/>
        <v xml:space="preserve"> </v>
      </c>
      <c r="N589" s="264">
        <f t="shared" si="94"/>
        <v>0</v>
      </c>
      <c r="O589" s="105">
        <f t="shared" si="95"/>
        <v>0</v>
      </c>
      <c r="P589" s="105">
        <f t="shared" si="96"/>
        <v>0</v>
      </c>
      <c r="Q589" s="407">
        <f t="shared" si="97"/>
        <v>0</v>
      </c>
      <c r="R589" s="9"/>
      <c r="V589" s="40">
        <f t="shared" si="80"/>
        <v>0</v>
      </c>
    </row>
    <row r="590" spans="1:22" x14ac:dyDescent="0.25">
      <c r="A590" s="80">
        <f t="shared" si="81"/>
        <v>577</v>
      </c>
      <c r="B590" s="342">
        <f t="shared" si="90"/>
        <v>0</v>
      </c>
      <c r="C590" s="343"/>
      <c r="D590" s="116"/>
      <c r="E590" s="116"/>
      <c r="F590" s="4"/>
      <c r="G590" s="50"/>
      <c r="H590" s="70"/>
      <c r="I590" s="9"/>
      <c r="J590" s="270"/>
      <c r="K590" s="40">
        <f t="shared" si="91"/>
        <v>0</v>
      </c>
      <c r="L590" s="40">
        <f t="shared" si="92"/>
        <v>0</v>
      </c>
      <c r="M590" s="375" t="str">
        <f t="shared" si="93"/>
        <v xml:space="preserve"> </v>
      </c>
      <c r="N590" s="264">
        <f t="shared" si="94"/>
        <v>0</v>
      </c>
      <c r="O590" s="105">
        <f t="shared" si="95"/>
        <v>0</v>
      </c>
      <c r="P590" s="105">
        <f t="shared" si="96"/>
        <v>0</v>
      </c>
      <c r="Q590" s="407">
        <f t="shared" si="97"/>
        <v>0</v>
      </c>
      <c r="R590" s="9"/>
      <c r="V590" s="40">
        <f t="shared" si="80"/>
        <v>0</v>
      </c>
    </row>
    <row r="591" spans="1:22" x14ac:dyDescent="0.25">
      <c r="A591" s="80">
        <f t="shared" si="81"/>
        <v>578</v>
      </c>
      <c r="B591" s="342">
        <f t="shared" si="90"/>
        <v>0</v>
      </c>
      <c r="C591" s="343"/>
      <c r="D591" s="116"/>
      <c r="E591" s="116"/>
      <c r="F591" s="4"/>
      <c r="G591" s="50"/>
      <c r="H591" s="70"/>
      <c r="I591" s="9"/>
      <c r="J591" s="270"/>
      <c r="K591" s="40">
        <f t="shared" si="91"/>
        <v>0</v>
      </c>
      <c r="L591" s="40">
        <f t="shared" si="92"/>
        <v>0</v>
      </c>
      <c r="M591" s="375" t="str">
        <f t="shared" si="93"/>
        <v xml:space="preserve"> </v>
      </c>
      <c r="N591" s="264">
        <f t="shared" si="94"/>
        <v>0</v>
      </c>
      <c r="O591" s="105">
        <f t="shared" si="95"/>
        <v>0</v>
      </c>
      <c r="P591" s="105">
        <f t="shared" si="96"/>
        <v>0</v>
      </c>
      <c r="Q591" s="407">
        <f t="shared" si="97"/>
        <v>0</v>
      </c>
      <c r="R591" s="9"/>
      <c r="V591" s="40">
        <f t="shared" si="80"/>
        <v>0</v>
      </c>
    </row>
    <row r="592" spans="1:22" x14ac:dyDescent="0.25">
      <c r="A592" s="80">
        <f t="shared" si="81"/>
        <v>579</v>
      </c>
      <c r="B592" s="342">
        <f t="shared" si="90"/>
        <v>0</v>
      </c>
      <c r="C592" s="343"/>
      <c r="D592" s="116"/>
      <c r="E592" s="116"/>
      <c r="F592" s="4"/>
      <c r="G592" s="50"/>
      <c r="H592" s="70"/>
      <c r="I592" s="9"/>
      <c r="J592" s="270"/>
      <c r="K592" s="40">
        <f t="shared" si="91"/>
        <v>0</v>
      </c>
      <c r="L592" s="40">
        <f t="shared" si="92"/>
        <v>0</v>
      </c>
      <c r="M592" s="375" t="str">
        <f t="shared" si="93"/>
        <v xml:space="preserve"> </v>
      </c>
      <c r="N592" s="264">
        <f t="shared" si="94"/>
        <v>0</v>
      </c>
      <c r="O592" s="105">
        <f t="shared" si="95"/>
        <v>0</v>
      </c>
      <c r="P592" s="105">
        <f t="shared" si="96"/>
        <v>0</v>
      </c>
      <c r="Q592" s="407">
        <f t="shared" si="97"/>
        <v>0</v>
      </c>
      <c r="R592" s="9"/>
      <c r="V592" s="40">
        <f t="shared" si="80"/>
        <v>0</v>
      </c>
    </row>
    <row r="593" spans="1:22" x14ac:dyDescent="0.25">
      <c r="A593" s="80">
        <f t="shared" si="81"/>
        <v>580</v>
      </c>
      <c r="B593" s="342">
        <f t="shared" si="90"/>
        <v>0</v>
      </c>
      <c r="C593" s="343"/>
      <c r="D593" s="116"/>
      <c r="E593" s="116"/>
      <c r="F593" s="4"/>
      <c r="G593" s="50"/>
      <c r="H593" s="70"/>
      <c r="I593" s="9"/>
      <c r="J593" s="270"/>
      <c r="K593" s="40">
        <f t="shared" si="91"/>
        <v>0</v>
      </c>
      <c r="L593" s="40">
        <f t="shared" si="92"/>
        <v>0</v>
      </c>
      <c r="M593" s="375" t="str">
        <f t="shared" si="93"/>
        <v xml:space="preserve"> </v>
      </c>
      <c r="N593" s="264">
        <f t="shared" si="94"/>
        <v>0</v>
      </c>
      <c r="O593" s="105">
        <f t="shared" si="95"/>
        <v>0</v>
      </c>
      <c r="P593" s="105">
        <f t="shared" si="96"/>
        <v>0</v>
      </c>
      <c r="Q593" s="407">
        <f t="shared" si="97"/>
        <v>0</v>
      </c>
      <c r="R593" s="9"/>
      <c r="V593" s="40">
        <f t="shared" si="80"/>
        <v>0</v>
      </c>
    </row>
    <row r="594" spans="1:22" x14ac:dyDescent="0.25">
      <c r="A594" s="80">
        <f t="shared" si="81"/>
        <v>581</v>
      </c>
      <c r="B594" s="342">
        <f t="shared" si="90"/>
        <v>0</v>
      </c>
      <c r="C594" s="343"/>
      <c r="D594" s="116"/>
      <c r="E594" s="116"/>
      <c r="F594" s="4"/>
      <c r="G594" s="50"/>
      <c r="H594" s="70"/>
      <c r="I594" s="9"/>
      <c r="J594" s="270"/>
      <c r="K594" s="40">
        <f t="shared" si="91"/>
        <v>0</v>
      </c>
      <c r="L594" s="40">
        <f t="shared" si="92"/>
        <v>0</v>
      </c>
      <c r="M594" s="375" t="str">
        <f t="shared" si="93"/>
        <v xml:space="preserve"> </v>
      </c>
      <c r="N594" s="264">
        <f t="shared" si="94"/>
        <v>0</v>
      </c>
      <c r="O594" s="105">
        <f t="shared" si="95"/>
        <v>0</v>
      </c>
      <c r="P594" s="105">
        <f t="shared" si="96"/>
        <v>0</v>
      </c>
      <c r="Q594" s="407">
        <f t="shared" si="97"/>
        <v>0</v>
      </c>
      <c r="R594" s="9"/>
      <c r="V594" s="40">
        <f t="shared" si="80"/>
        <v>0</v>
      </c>
    </row>
    <row r="595" spans="1:22" x14ac:dyDescent="0.25">
      <c r="A595" s="80">
        <f t="shared" si="81"/>
        <v>582</v>
      </c>
      <c r="B595" s="342">
        <f t="shared" si="90"/>
        <v>0</v>
      </c>
      <c r="C595" s="343"/>
      <c r="D595" s="116"/>
      <c r="E595" s="116"/>
      <c r="F595" s="4"/>
      <c r="G595" s="50"/>
      <c r="H595" s="70"/>
      <c r="I595" s="9"/>
      <c r="J595" s="270"/>
      <c r="K595" s="40">
        <f t="shared" si="91"/>
        <v>0</v>
      </c>
      <c r="L595" s="40">
        <f t="shared" si="92"/>
        <v>0</v>
      </c>
      <c r="M595" s="375" t="str">
        <f t="shared" si="93"/>
        <v xml:space="preserve"> </v>
      </c>
      <c r="N595" s="264">
        <f t="shared" si="94"/>
        <v>0</v>
      </c>
      <c r="O595" s="105">
        <f t="shared" si="95"/>
        <v>0</v>
      </c>
      <c r="P595" s="105">
        <f t="shared" si="96"/>
        <v>0</v>
      </c>
      <c r="Q595" s="407">
        <f t="shared" si="97"/>
        <v>0</v>
      </c>
      <c r="R595" s="9"/>
      <c r="V595" s="40">
        <f t="shared" si="80"/>
        <v>0</v>
      </c>
    </row>
    <row r="596" spans="1:22" x14ac:dyDescent="0.25">
      <c r="A596" s="80">
        <f t="shared" si="81"/>
        <v>583</v>
      </c>
      <c r="B596" s="342">
        <f t="shared" si="90"/>
        <v>0</v>
      </c>
      <c r="C596" s="343"/>
      <c r="D596" s="116"/>
      <c r="E596" s="116"/>
      <c r="F596" s="4"/>
      <c r="G596" s="50"/>
      <c r="H596" s="70"/>
      <c r="I596" s="9"/>
      <c r="J596" s="270"/>
      <c r="K596" s="40">
        <f t="shared" si="91"/>
        <v>0</v>
      </c>
      <c r="L596" s="40">
        <f t="shared" si="92"/>
        <v>0</v>
      </c>
      <c r="M596" s="375" t="str">
        <f t="shared" si="93"/>
        <v xml:space="preserve"> </v>
      </c>
      <c r="N596" s="264">
        <f t="shared" si="94"/>
        <v>0</v>
      </c>
      <c r="O596" s="105">
        <f t="shared" si="95"/>
        <v>0</v>
      </c>
      <c r="P596" s="105">
        <f t="shared" si="96"/>
        <v>0</v>
      </c>
      <c r="Q596" s="407">
        <f t="shared" si="97"/>
        <v>0</v>
      </c>
      <c r="R596" s="9"/>
      <c r="V596" s="40">
        <f t="shared" si="80"/>
        <v>0</v>
      </c>
    </row>
    <row r="597" spans="1:22" x14ac:dyDescent="0.25">
      <c r="A597" s="80">
        <f t="shared" si="81"/>
        <v>584</v>
      </c>
      <c r="B597" s="342">
        <f t="shared" si="90"/>
        <v>0</v>
      </c>
      <c r="C597" s="343"/>
      <c r="D597" s="116"/>
      <c r="E597" s="116"/>
      <c r="F597" s="4"/>
      <c r="G597" s="50"/>
      <c r="H597" s="70"/>
      <c r="I597" s="9"/>
      <c r="J597" s="270"/>
      <c r="K597" s="40">
        <f t="shared" si="91"/>
        <v>0</v>
      </c>
      <c r="L597" s="40">
        <f t="shared" si="92"/>
        <v>0</v>
      </c>
      <c r="M597" s="375" t="str">
        <f t="shared" si="93"/>
        <v xml:space="preserve"> </v>
      </c>
      <c r="N597" s="264">
        <f t="shared" si="94"/>
        <v>0</v>
      </c>
      <c r="O597" s="105">
        <f t="shared" si="95"/>
        <v>0</v>
      </c>
      <c r="P597" s="105">
        <f t="shared" si="96"/>
        <v>0</v>
      </c>
      <c r="Q597" s="407">
        <f t="shared" si="97"/>
        <v>0</v>
      </c>
      <c r="R597" s="9"/>
      <c r="V597" s="40">
        <f t="shared" si="80"/>
        <v>0</v>
      </c>
    </row>
    <row r="598" spans="1:22" x14ac:dyDescent="0.25">
      <c r="A598" s="80">
        <f t="shared" si="81"/>
        <v>585</v>
      </c>
      <c r="B598" s="342">
        <f t="shared" si="90"/>
        <v>0</v>
      </c>
      <c r="C598" s="343"/>
      <c r="D598" s="116"/>
      <c r="E598" s="116"/>
      <c r="F598" s="4"/>
      <c r="G598" s="50"/>
      <c r="H598" s="70"/>
      <c r="I598" s="9"/>
      <c r="J598" s="270"/>
      <c r="K598" s="40">
        <f t="shared" si="91"/>
        <v>0</v>
      </c>
      <c r="L598" s="40">
        <f t="shared" si="92"/>
        <v>0</v>
      </c>
      <c r="M598" s="375" t="str">
        <f t="shared" si="93"/>
        <v xml:space="preserve"> </v>
      </c>
      <c r="N598" s="264">
        <f t="shared" si="94"/>
        <v>0</v>
      </c>
      <c r="O598" s="105">
        <f t="shared" si="95"/>
        <v>0</v>
      </c>
      <c r="P598" s="105">
        <f t="shared" si="96"/>
        <v>0</v>
      </c>
      <c r="Q598" s="407">
        <f t="shared" si="97"/>
        <v>0</v>
      </c>
      <c r="R598" s="9"/>
      <c r="V598" s="40">
        <f t="shared" si="80"/>
        <v>0</v>
      </c>
    </row>
    <row r="599" spans="1:22" x14ac:dyDescent="0.25">
      <c r="A599" s="80">
        <f t="shared" si="81"/>
        <v>586</v>
      </c>
      <c r="B599" s="342">
        <f t="shared" si="90"/>
        <v>0</v>
      </c>
      <c r="C599" s="343"/>
      <c r="D599" s="116"/>
      <c r="E599" s="116"/>
      <c r="F599" s="4"/>
      <c r="G599" s="50"/>
      <c r="H599" s="70"/>
      <c r="I599" s="9"/>
      <c r="J599" s="270"/>
      <c r="K599" s="40">
        <f t="shared" si="91"/>
        <v>0</v>
      </c>
      <c r="L599" s="40">
        <f t="shared" si="92"/>
        <v>0</v>
      </c>
      <c r="M599" s="375" t="str">
        <f t="shared" si="93"/>
        <v xml:space="preserve"> </v>
      </c>
      <c r="N599" s="264">
        <f t="shared" si="94"/>
        <v>0</v>
      </c>
      <c r="O599" s="105">
        <f t="shared" si="95"/>
        <v>0</v>
      </c>
      <c r="P599" s="105">
        <f t="shared" si="96"/>
        <v>0</v>
      </c>
      <c r="Q599" s="407">
        <f t="shared" si="97"/>
        <v>0</v>
      </c>
      <c r="R599" s="9"/>
      <c r="V599" s="40">
        <f t="shared" si="80"/>
        <v>0</v>
      </c>
    </row>
    <row r="600" spans="1:22" x14ac:dyDescent="0.25">
      <c r="A600" s="80">
        <f t="shared" si="81"/>
        <v>587</v>
      </c>
      <c r="B600" s="342">
        <f t="shared" si="90"/>
        <v>0</v>
      </c>
      <c r="C600" s="343"/>
      <c r="D600" s="116"/>
      <c r="E600" s="116"/>
      <c r="F600" s="4"/>
      <c r="G600" s="50"/>
      <c r="H600" s="70"/>
      <c r="I600" s="9"/>
      <c r="J600" s="270"/>
      <c r="K600" s="40">
        <f t="shared" si="91"/>
        <v>0</v>
      </c>
      <c r="L600" s="40">
        <f t="shared" si="92"/>
        <v>0</v>
      </c>
      <c r="M600" s="375" t="str">
        <f t="shared" si="93"/>
        <v xml:space="preserve"> </v>
      </c>
      <c r="N600" s="264">
        <f t="shared" si="94"/>
        <v>0</v>
      </c>
      <c r="O600" s="105">
        <f t="shared" si="95"/>
        <v>0</v>
      </c>
      <c r="P600" s="105">
        <f t="shared" si="96"/>
        <v>0</v>
      </c>
      <c r="Q600" s="407">
        <f t="shared" si="97"/>
        <v>0</v>
      </c>
      <c r="R600" s="9"/>
      <c r="V600" s="40">
        <f t="shared" si="80"/>
        <v>0</v>
      </c>
    </row>
    <row r="601" spans="1:22" x14ac:dyDescent="0.25">
      <c r="A601" s="80">
        <f t="shared" si="81"/>
        <v>588</v>
      </c>
      <c r="B601" s="342">
        <f t="shared" si="90"/>
        <v>0</v>
      </c>
      <c r="C601" s="343"/>
      <c r="D601" s="116"/>
      <c r="E601" s="116"/>
      <c r="F601" s="4"/>
      <c r="G601" s="50"/>
      <c r="H601" s="70"/>
      <c r="I601" s="9"/>
      <c r="J601" s="270"/>
      <c r="K601" s="40">
        <f t="shared" si="91"/>
        <v>0</v>
      </c>
      <c r="L601" s="40">
        <f t="shared" si="92"/>
        <v>0</v>
      </c>
      <c r="M601" s="375" t="str">
        <f t="shared" si="93"/>
        <v xml:space="preserve"> </v>
      </c>
      <c r="N601" s="264">
        <f t="shared" si="94"/>
        <v>0</v>
      </c>
      <c r="O601" s="105">
        <f t="shared" si="95"/>
        <v>0</v>
      </c>
      <c r="P601" s="105">
        <f t="shared" si="96"/>
        <v>0</v>
      </c>
      <c r="Q601" s="407">
        <f t="shared" si="97"/>
        <v>0</v>
      </c>
      <c r="R601" s="9"/>
      <c r="V601" s="40">
        <f t="shared" si="80"/>
        <v>0</v>
      </c>
    </row>
    <row r="602" spans="1:22" x14ac:dyDescent="0.25">
      <c r="A602" s="80">
        <f t="shared" si="81"/>
        <v>589</v>
      </c>
      <c r="B602" s="342">
        <f t="shared" si="90"/>
        <v>0</v>
      </c>
      <c r="C602" s="343"/>
      <c r="D602" s="116"/>
      <c r="E602" s="116"/>
      <c r="F602" s="4"/>
      <c r="G602" s="50"/>
      <c r="H602" s="70"/>
      <c r="I602" s="9"/>
      <c r="J602" s="270"/>
      <c r="K602" s="40">
        <f t="shared" si="91"/>
        <v>0</v>
      </c>
      <c r="L602" s="40">
        <f t="shared" si="92"/>
        <v>0</v>
      </c>
      <c r="M602" s="375" t="str">
        <f t="shared" si="93"/>
        <v xml:space="preserve"> </v>
      </c>
      <c r="N602" s="264">
        <f t="shared" si="94"/>
        <v>0</v>
      </c>
      <c r="O602" s="105">
        <f t="shared" si="95"/>
        <v>0</v>
      </c>
      <c r="P602" s="105">
        <f t="shared" si="96"/>
        <v>0</v>
      </c>
      <c r="Q602" s="407">
        <f t="shared" si="97"/>
        <v>0</v>
      </c>
      <c r="R602" s="9"/>
      <c r="V602" s="40">
        <f t="shared" si="80"/>
        <v>0</v>
      </c>
    </row>
    <row r="603" spans="1:22" x14ac:dyDescent="0.25">
      <c r="A603" s="80">
        <f t="shared" si="81"/>
        <v>590</v>
      </c>
      <c r="B603" s="342">
        <f t="shared" si="90"/>
        <v>0</v>
      </c>
      <c r="C603" s="343"/>
      <c r="D603" s="116"/>
      <c r="E603" s="116"/>
      <c r="F603" s="4"/>
      <c r="G603" s="50"/>
      <c r="H603" s="70"/>
      <c r="I603" s="9"/>
      <c r="J603" s="270"/>
      <c r="K603" s="40">
        <f t="shared" si="91"/>
        <v>0</v>
      </c>
      <c r="L603" s="40">
        <f t="shared" si="92"/>
        <v>0</v>
      </c>
      <c r="M603" s="375" t="str">
        <f t="shared" si="93"/>
        <v xml:space="preserve"> </v>
      </c>
      <c r="N603" s="264">
        <f t="shared" si="94"/>
        <v>0</v>
      </c>
      <c r="O603" s="105">
        <f t="shared" si="95"/>
        <v>0</v>
      </c>
      <c r="P603" s="105">
        <f t="shared" si="96"/>
        <v>0</v>
      </c>
      <c r="Q603" s="407">
        <f t="shared" si="97"/>
        <v>0</v>
      </c>
      <c r="R603" s="9"/>
      <c r="V603" s="40">
        <f t="shared" si="80"/>
        <v>0</v>
      </c>
    </row>
    <row r="604" spans="1:22" x14ac:dyDescent="0.25">
      <c r="A604" s="80">
        <f t="shared" si="81"/>
        <v>591</v>
      </c>
      <c r="B604" s="342">
        <f t="shared" si="90"/>
        <v>0</v>
      </c>
      <c r="C604" s="343"/>
      <c r="D604" s="116"/>
      <c r="E604" s="116"/>
      <c r="F604" s="4"/>
      <c r="G604" s="50"/>
      <c r="H604" s="70"/>
      <c r="I604" s="9"/>
      <c r="J604" s="270"/>
      <c r="K604" s="40">
        <f t="shared" si="91"/>
        <v>0</v>
      </c>
      <c r="L604" s="40">
        <f t="shared" si="92"/>
        <v>0</v>
      </c>
      <c r="M604" s="375" t="str">
        <f t="shared" si="93"/>
        <v xml:space="preserve"> </v>
      </c>
      <c r="N604" s="264">
        <f t="shared" si="94"/>
        <v>0</v>
      </c>
      <c r="O604" s="105">
        <f t="shared" si="95"/>
        <v>0</v>
      </c>
      <c r="P604" s="105">
        <f t="shared" si="96"/>
        <v>0</v>
      </c>
      <c r="Q604" s="407">
        <f t="shared" si="97"/>
        <v>0</v>
      </c>
      <c r="R604" s="9"/>
      <c r="V604" s="40">
        <f t="shared" si="80"/>
        <v>0</v>
      </c>
    </row>
    <row r="605" spans="1:22" x14ac:dyDescent="0.25">
      <c r="A605" s="80">
        <f t="shared" si="81"/>
        <v>592</v>
      </c>
      <c r="B605" s="342">
        <f t="shared" si="90"/>
        <v>0</v>
      </c>
      <c r="C605" s="343"/>
      <c r="D605" s="116"/>
      <c r="E605" s="116"/>
      <c r="F605" s="4"/>
      <c r="G605" s="50"/>
      <c r="H605" s="70"/>
      <c r="I605" s="9"/>
      <c r="J605" s="270"/>
      <c r="K605" s="40">
        <f t="shared" si="91"/>
        <v>0</v>
      </c>
      <c r="L605" s="40">
        <f t="shared" si="92"/>
        <v>0</v>
      </c>
      <c r="M605" s="375" t="str">
        <f t="shared" si="93"/>
        <v xml:space="preserve"> </v>
      </c>
      <c r="N605" s="264">
        <f t="shared" si="94"/>
        <v>0</v>
      </c>
      <c r="O605" s="105">
        <f t="shared" si="95"/>
        <v>0</v>
      </c>
      <c r="P605" s="105">
        <f t="shared" si="96"/>
        <v>0</v>
      </c>
      <c r="Q605" s="407">
        <f t="shared" si="97"/>
        <v>0</v>
      </c>
      <c r="R605" s="9"/>
      <c r="V605" s="40">
        <f t="shared" si="80"/>
        <v>0</v>
      </c>
    </row>
    <row r="606" spans="1:22" x14ac:dyDescent="0.25">
      <c r="A606" s="80">
        <f t="shared" si="81"/>
        <v>593</v>
      </c>
      <c r="B606" s="342">
        <f t="shared" si="90"/>
        <v>0</v>
      </c>
      <c r="C606" s="343"/>
      <c r="D606" s="116"/>
      <c r="E606" s="116"/>
      <c r="F606" s="4"/>
      <c r="G606" s="50"/>
      <c r="H606" s="70"/>
      <c r="I606" s="9"/>
      <c r="J606" s="270"/>
      <c r="K606" s="40">
        <f t="shared" si="91"/>
        <v>0</v>
      </c>
      <c r="L606" s="40">
        <f t="shared" si="92"/>
        <v>0</v>
      </c>
      <c r="M606" s="375" t="str">
        <f t="shared" si="93"/>
        <v xml:space="preserve"> </v>
      </c>
      <c r="N606" s="264">
        <f t="shared" si="94"/>
        <v>0</v>
      </c>
      <c r="O606" s="105">
        <f t="shared" si="95"/>
        <v>0</v>
      </c>
      <c r="P606" s="105">
        <f t="shared" si="96"/>
        <v>0</v>
      </c>
      <c r="Q606" s="407">
        <f t="shared" si="97"/>
        <v>0</v>
      </c>
      <c r="R606" s="9"/>
      <c r="V606" s="40">
        <f t="shared" si="80"/>
        <v>0</v>
      </c>
    </row>
    <row r="607" spans="1:22" x14ac:dyDescent="0.25">
      <c r="A607" s="80">
        <f t="shared" si="81"/>
        <v>594</v>
      </c>
      <c r="B607" s="342">
        <f t="shared" si="90"/>
        <v>0</v>
      </c>
      <c r="C607" s="343"/>
      <c r="D607" s="116"/>
      <c r="E607" s="116"/>
      <c r="F607" s="4"/>
      <c r="G607" s="50"/>
      <c r="H607" s="70"/>
      <c r="I607" s="9"/>
      <c r="J607" s="270"/>
      <c r="K607" s="40">
        <f t="shared" si="91"/>
        <v>0</v>
      </c>
      <c r="L607" s="40">
        <f t="shared" si="92"/>
        <v>0</v>
      </c>
      <c r="M607" s="375" t="str">
        <f t="shared" si="93"/>
        <v xml:space="preserve"> </v>
      </c>
      <c r="N607" s="264">
        <f t="shared" si="94"/>
        <v>0</v>
      </c>
      <c r="O607" s="105">
        <f t="shared" si="95"/>
        <v>0</v>
      </c>
      <c r="P607" s="105">
        <f t="shared" si="96"/>
        <v>0</v>
      </c>
      <c r="Q607" s="407">
        <f t="shared" si="97"/>
        <v>0</v>
      </c>
      <c r="R607" s="9"/>
      <c r="V607" s="40">
        <f t="shared" si="80"/>
        <v>0</v>
      </c>
    </row>
    <row r="608" spans="1:22" x14ac:dyDescent="0.25">
      <c r="A608" s="80">
        <f t="shared" si="81"/>
        <v>595</v>
      </c>
      <c r="B608" s="342">
        <f t="shared" si="90"/>
        <v>0</v>
      </c>
      <c r="C608" s="343"/>
      <c r="D608" s="116"/>
      <c r="E608" s="116"/>
      <c r="F608" s="4"/>
      <c r="G608" s="50"/>
      <c r="H608" s="70"/>
      <c r="I608" s="9"/>
      <c r="J608" s="270"/>
      <c r="K608" s="40">
        <f t="shared" si="91"/>
        <v>0</v>
      </c>
      <c r="L608" s="40">
        <f t="shared" si="92"/>
        <v>0</v>
      </c>
      <c r="M608" s="375" t="str">
        <f t="shared" si="93"/>
        <v xml:space="preserve"> </v>
      </c>
      <c r="N608" s="264">
        <f t="shared" si="94"/>
        <v>0</v>
      </c>
      <c r="O608" s="105">
        <f t="shared" si="95"/>
        <v>0</v>
      </c>
      <c r="P608" s="105">
        <f t="shared" si="96"/>
        <v>0</v>
      </c>
      <c r="Q608" s="407">
        <f t="shared" si="97"/>
        <v>0</v>
      </c>
      <c r="R608" s="9"/>
      <c r="V608" s="40">
        <f t="shared" si="80"/>
        <v>0</v>
      </c>
    </row>
    <row r="609" spans="1:22" x14ac:dyDescent="0.25">
      <c r="A609" s="80">
        <f t="shared" si="81"/>
        <v>596</v>
      </c>
      <c r="B609" s="342">
        <f t="shared" si="90"/>
        <v>0</v>
      </c>
      <c r="C609" s="343"/>
      <c r="D609" s="116"/>
      <c r="E609" s="116"/>
      <c r="F609" s="4"/>
      <c r="G609" s="50"/>
      <c r="H609" s="70"/>
      <c r="I609" s="9"/>
      <c r="J609" s="270"/>
      <c r="K609" s="40">
        <f t="shared" si="91"/>
        <v>0</v>
      </c>
      <c r="L609" s="40">
        <f t="shared" si="92"/>
        <v>0</v>
      </c>
      <c r="M609" s="375" t="str">
        <f t="shared" si="93"/>
        <v xml:space="preserve"> </v>
      </c>
      <c r="N609" s="264">
        <f t="shared" si="94"/>
        <v>0</v>
      </c>
      <c r="O609" s="105">
        <f t="shared" si="95"/>
        <v>0</v>
      </c>
      <c r="P609" s="105">
        <f t="shared" si="96"/>
        <v>0</v>
      </c>
      <c r="Q609" s="407">
        <f t="shared" si="97"/>
        <v>0</v>
      </c>
      <c r="R609" s="9"/>
      <c r="V609" s="40">
        <f t="shared" si="80"/>
        <v>0</v>
      </c>
    </row>
    <row r="610" spans="1:22" x14ac:dyDescent="0.25">
      <c r="A610" s="80">
        <f t="shared" si="81"/>
        <v>597</v>
      </c>
      <c r="B610" s="342">
        <f t="shared" si="90"/>
        <v>0</v>
      </c>
      <c r="C610" s="343"/>
      <c r="D610" s="116"/>
      <c r="E610" s="116"/>
      <c r="F610" s="4"/>
      <c r="G610" s="50"/>
      <c r="H610" s="70"/>
      <c r="I610" s="9"/>
      <c r="J610" s="270"/>
      <c r="K610" s="40">
        <f t="shared" si="91"/>
        <v>0</v>
      </c>
      <c r="L610" s="40">
        <f t="shared" si="92"/>
        <v>0</v>
      </c>
      <c r="M610" s="375" t="str">
        <f t="shared" si="93"/>
        <v xml:space="preserve"> </v>
      </c>
      <c r="N610" s="264">
        <f t="shared" si="94"/>
        <v>0</v>
      </c>
      <c r="O610" s="105">
        <f t="shared" si="95"/>
        <v>0</v>
      </c>
      <c r="P610" s="105">
        <f t="shared" si="96"/>
        <v>0</v>
      </c>
      <c r="Q610" s="407">
        <f t="shared" si="97"/>
        <v>0</v>
      </c>
      <c r="R610" s="9"/>
      <c r="V610" s="40">
        <f t="shared" si="80"/>
        <v>0</v>
      </c>
    </row>
    <row r="611" spans="1:22" x14ac:dyDescent="0.25">
      <c r="A611" s="80">
        <f t="shared" si="81"/>
        <v>598</v>
      </c>
      <c r="B611" s="342">
        <f t="shared" si="90"/>
        <v>0</v>
      </c>
      <c r="C611" s="343"/>
      <c r="D611" s="116"/>
      <c r="E611" s="116"/>
      <c r="F611" s="4"/>
      <c r="G611" s="50"/>
      <c r="H611" s="70"/>
      <c r="I611" s="9"/>
      <c r="J611" s="270"/>
      <c r="K611" s="40">
        <f t="shared" si="91"/>
        <v>0</v>
      </c>
      <c r="L611" s="40">
        <f t="shared" si="92"/>
        <v>0</v>
      </c>
      <c r="M611" s="375" t="str">
        <f t="shared" si="93"/>
        <v xml:space="preserve"> </v>
      </c>
      <c r="N611" s="264">
        <f t="shared" si="94"/>
        <v>0</v>
      </c>
      <c r="O611" s="105">
        <f t="shared" si="95"/>
        <v>0</v>
      </c>
      <c r="P611" s="105">
        <f t="shared" si="96"/>
        <v>0</v>
      </c>
      <c r="Q611" s="407">
        <f t="shared" si="97"/>
        <v>0</v>
      </c>
      <c r="R611" s="9"/>
      <c r="V611" s="40">
        <f t="shared" si="80"/>
        <v>0</v>
      </c>
    </row>
    <row r="612" spans="1:22" x14ac:dyDescent="0.25">
      <c r="A612" s="80">
        <f t="shared" si="81"/>
        <v>599</v>
      </c>
      <c r="B612" s="342">
        <f t="shared" si="90"/>
        <v>0</v>
      </c>
      <c r="C612" s="343"/>
      <c r="D612" s="116"/>
      <c r="E612" s="116"/>
      <c r="F612" s="4"/>
      <c r="G612" s="50"/>
      <c r="H612" s="70"/>
      <c r="I612" s="9"/>
      <c r="J612" s="270"/>
      <c r="K612" s="40">
        <f t="shared" si="91"/>
        <v>0</v>
      </c>
      <c r="L612" s="40">
        <f t="shared" si="92"/>
        <v>0</v>
      </c>
      <c r="M612" s="375" t="str">
        <f t="shared" si="93"/>
        <v xml:space="preserve"> </v>
      </c>
      <c r="N612" s="264">
        <f t="shared" si="94"/>
        <v>0</v>
      </c>
      <c r="O612" s="105">
        <f t="shared" si="95"/>
        <v>0</v>
      </c>
      <c r="P612" s="105">
        <f t="shared" si="96"/>
        <v>0</v>
      </c>
      <c r="Q612" s="407">
        <f t="shared" si="97"/>
        <v>0</v>
      </c>
      <c r="R612" s="9"/>
      <c r="V612" s="40">
        <f t="shared" si="80"/>
        <v>0</v>
      </c>
    </row>
    <row r="613" spans="1:22" x14ac:dyDescent="0.25">
      <c r="A613" s="80">
        <f t="shared" si="81"/>
        <v>600</v>
      </c>
      <c r="B613" s="342">
        <f t="shared" si="90"/>
        <v>0</v>
      </c>
      <c r="C613" s="343"/>
      <c r="D613" s="116"/>
      <c r="E613" s="116"/>
      <c r="F613" s="4"/>
      <c r="G613" s="50"/>
      <c r="H613" s="70"/>
      <c r="I613" s="9"/>
      <c r="J613" s="270"/>
      <c r="K613" s="40">
        <f t="shared" si="91"/>
        <v>0</v>
      </c>
      <c r="L613" s="40">
        <f t="shared" si="92"/>
        <v>0</v>
      </c>
      <c r="M613" s="375" t="str">
        <f t="shared" si="93"/>
        <v xml:space="preserve"> </v>
      </c>
      <c r="N613" s="264">
        <f t="shared" si="94"/>
        <v>0</v>
      </c>
      <c r="O613" s="105">
        <f t="shared" si="95"/>
        <v>0</v>
      </c>
      <c r="P613" s="105">
        <f t="shared" si="96"/>
        <v>0</v>
      </c>
      <c r="Q613" s="407">
        <f t="shared" si="97"/>
        <v>0</v>
      </c>
      <c r="R613" s="9"/>
      <c r="V613" s="40">
        <f t="shared" si="80"/>
        <v>0</v>
      </c>
    </row>
    <row r="614" spans="1:22" x14ac:dyDescent="0.25">
      <c r="A614" s="80">
        <f t="shared" si="81"/>
        <v>601</v>
      </c>
      <c r="B614" s="342">
        <f t="shared" si="90"/>
        <v>0</v>
      </c>
      <c r="C614" s="343"/>
      <c r="D614" s="116"/>
      <c r="E614" s="116"/>
      <c r="F614" s="4"/>
      <c r="G614" s="50"/>
      <c r="H614" s="70"/>
      <c r="I614" s="9"/>
      <c r="J614" s="270"/>
      <c r="K614" s="40">
        <f t="shared" si="91"/>
        <v>0</v>
      </c>
      <c r="L614" s="40">
        <f t="shared" si="92"/>
        <v>0</v>
      </c>
      <c r="M614" s="375" t="str">
        <f t="shared" si="93"/>
        <v xml:space="preserve"> </v>
      </c>
      <c r="N614" s="264">
        <f t="shared" si="94"/>
        <v>0</v>
      </c>
      <c r="O614" s="105">
        <f t="shared" si="95"/>
        <v>0</v>
      </c>
      <c r="P614" s="105">
        <f t="shared" si="96"/>
        <v>0</v>
      </c>
      <c r="Q614" s="407">
        <f t="shared" si="97"/>
        <v>0</v>
      </c>
      <c r="R614" s="9"/>
      <c r="V614" s="40">
        <f t="shared" si="80"/>
        <v>0</v>
      </c>
    </row>
    <row r="615" spans="1:22" x14ac:dyDescent="0.25">
      <c r="A615" s="80">
        <f t="shared" si="81"/>
        <v>602</v>
      </c>
      <c r="B615" s="342">
        <f t="shared" si="90"/>
        <v>0</v>
      </c>
      <c r="C615" s="343"/>
      <c r="D615" s="116"/>
      <c r="E615" s="116"/>
      <c r="F615" s="4"/>
      <c r="G615" s="50"/>
      <c r="H615" s="70"/>
      <c r="I615" s="9"/>
      <c r="J615" s="270"/>
      <c r="K615" s="40">
        <f t="shared" si="91"/>
        <v>0</v>
      </c>
      <c r="L615" s="40">
        <f t="shared" si="92"/>
        <v>0</v>
      </c>
      <c r="M615" s="375" t="str">
        <f t="shared" si="93"/>
        <v xml:space="preserve"> </v>
      </c>
      <c r="N615" s="264">
        <f t="shared" si="94"/>
        <v>0</v>
      </c>
      <c r="O615" s="105">
        <f t="shared" si="95"/>
        <v>0</v>
      </c>
      <c r="P615" s="105">
        <f t="shared" si="96"/>
        <v>0</v>
      </c>
      <c r="Q615" s="407">
        <f t="shared" si="97"/>
        <v>0</v>
      </c>
      <c r="R615" s="9"/>
      <c r="V615" s="40">
        <f t="shared" si="80"/>
        <v>0</v>
      </c>
    </row>
    <row r="616" spans="1:22" x14ac:dyDescent="0.25">
      <c r="A616" s="80">
        <f t="shared" si="81"/>
        <v>603</v>
      </c>
      <c r="B616" s="342">
        <f t="shared" si="90"/>
        <v>0</v>
      </c>
      <c r="C616" s="343"/>
      <c r="D616" s="116"/>
      <c r="E616" s="116"/>
      <c r="F616" s="4"/>
      <c r="G616" s="50"/>
      <c r="H616" s="70"/>
      <c r="I616" s="9"/>
      <c r="J616" s="270"/>
      <c r="K616" s="40">
        <f t="shared" si="91"/>
        <v>0</v>
      </c>
      <c r="L616" s="40">
        <f t="shared" si="92"/>
        <v>0</v>
      </c>
      <c r="M616" s="375" t="str">
        <f t="shared" si="93"/>
        <v xml:space="preserve"> </v>
      </c>
      <c r="N616" s="264">
        <f t="shared" si="94"/>
        <v>0</v>
      </c>
      <c r="O616" s="105">
        <f t="shared" si="95"/>
        <v>0</v>
      </c>
      <c r="P616" s="105">
        <f t="shared" si="96"/>
        <v>0</v>
      </c>
      <c r="Q616" s="407">
        <f t="shared" si="97"/>
        <v>0</v>
      </c>
      <c r="R616" s="9"/>
      <c r="V616" s="40">
        <f t="shared" si="80"/>
        <v>0</v>
      </c>
    </row>
    <row r="617" spans="1:22" x14ac:dyDescent="0.25">
      <c r="A617" s="80">
        <f t="shared" si="81"/>
        <v>604</v>
      </c>
      <c r="B617" s="342">
        <f t="shared" si="90"/>
        <v>0</v>
      </c>
      <c r="C617" s="343"/>
      <c r="D617" s="116"/>
      <c r="E617" s="116"/>
      <c r="F617" s="4"/>
      <c r="G617" s="50"/>
      <c r="H617" s="70"/>
      <c r="I617" s="9"/>
      <c r="J617" s="270"/>
      <c r="K617" s="40">
        <f t="shared" si="91"/>
        <v>0</v>
      </c>
      <c r="L617" s="40">
        <f t="shared" si="92"/>
        <v>0</v>
      </c>
      <c r="M617" s="375" t="str">
        <f t="shared" si="93"/>
        <v xml:space="preserve"> </v>
      </c>
      <c r="N617" s="264">
        <f t="shared" si="94"/>
        <v>0</v>
      </c>
      <c r="O617" s="105">
        <f t="shared" si="95"/>
        <v>0</v>
      </c>
      <c r="P617" s="105">
        <f t="shared" si="96"/>
        <v>0</v>
      </c>
      <c r="Q617" s="407">
        <f t="shared" si="97"/>
        <v>0</v>
      </c>
      <c r="R617" s="9"/>
      <c r="V617" s="40">
        <f t="shared" si="80"/>
        <v>0</v>
      </c>
    </row>
    <row r="618" spans="1:22" x14ac:dyDescent="0.25">
      <c r="A618" s="80">
        <f t="shared" si="81"/>
        <v>605</v>
      </c>
      <c r="B618" s="342">
        <f t="shared" si="90"/>
        <v>0</v>
      </c>
      <c r="C618" s="343"/>
      <c r="D618" s="116"/>
      <c r="E618" s="116"/>
      <c r="F618" s="4"/>
      <c r="G618" s="50"/>
      <c r="H618" s="70"/>
      <c r="I618" s="9"/>
      <c r="J618" s="270"/>
      <c r="K618" s="40">
        <f t="shared" si="91"/>
        <v>0</v>
      </c>
      <c r="L618" s="40">
        <f t="shared" si="92"/>
        <v>0</v>
      </c>
      <c r="M618" s="375" t="str">
        <f t="shared" si="93"/>
        <v xml:space="preserve"> </v>
      </c>
      <c r="N618" s="264">
        <f t="shared" si="94"/>
        <v>0</v>
      </c>
      <c r="O618" s="105">
        <f t="shared" si="95"/>
        <v>0</v>
      </c>
      <c r="P618" s="105">
        <f t="shared" si="96"/>
        <v>0</v>
      </c>
      <c r="Q618" s="407">
        <f t="shared" si="97"/>
        <v>0</v>
      </c>
      <c r="R618" s="9"/>
      <c r="V618" s="40">
        <f t="shared" si="80"/>
        <v>0</v>
      </c>
    </row>
    <row r="619" spans="1:22" x14ac:dyDescent="0.25">
      <c r="A619" s="80">
        <f t="shared" si="81"/>
        <v>606</v>
      </c>
      <c r="B619" s="342">
        <f t="shared" si="90"/>
        <v>0</v>
      </c>
      <c r="C619" s="343"/>
      <c r="D619" s="116"/>
      <c r="E619" s="116"/>
      <c r="F619" s="4"/>
      <c r="G619" s="50"/>
      <c r="H619" s="70"/>
      <c r="I619" s="9"/>
      <c r="J619" s="270"/>
      <c r="K619" s="40">
        <f t="shared" si="91"/>
        <v>0</v>
      </c>
      <c r="L619" s="40">
        <f t="shared" si="92"/>
        <v>0</v>
      </c>
      <c r="M619" s="375" t="str">
        <f t="shared" si="93"/>
        <v xml:space="preserve"> </v>
      </c>
      <c r="N619" s="264">
        <f t="shared" si="94"/>
        <v>0</v>
      </c>
      <c r="O619" s="105">
        <f t="shared" si="95"/>
        <v>0</v>
      </c>
      <c r="P619" s="105">
        <f t="shared" si="96"/>
        <v>0</v>
      </c>
      <c r="Q619" s="407">
        <f t="shared" si="97"/>
        <v>0</v>
      </c>
      <c r="R619" s="9"/>
      <c r="V619" s="40">
        <f t="shared" si="80"/>
        <v>0</v>
      </c>
    </row>
    <row r="620" spans="1:22" x14ac:dyDescent="0.25">
      <c r="A620" s="80">
        <f t="shared" si="81"/>
        <v>607</v>
      </c>
      <c r="B620" s="342">
        <f t="shared" si="90"/>
        <v>0</v>
      </c>
      <c r="C620" s="343"/>
      <c r="D620" s="116"/>
      <c r="E620" s="116"/>
      <c r="F620" s="4"/>
      <c r="G620" s="50"/>
      <c r="H620" s="70"/>
      <c r="I620" s="9"/>
      <c r="J620" s="270"/>
      <c r="K620" s="40">
        <f t="shared" si="91"/>
        <v>0</v>
      </c>
      <c r="L620" s="40">
        <f t="shared" si="92"/>
        <v>0</v>
      </c>
      <c r="M620" s="375" t="str">
        <f t="shared" si="93"/>
        <v xml:space="preserve"> </v>
      </c>
      <c r="N620" s="264">
        <f t="shared" si="94"/>
        <v>0</v>
      </c>
      <c r="O620" s="105">
        <f t="shared" si="95"/>
        <v>0</v>
      </c>
      <c r="P620" s="105">
        <f t="shared" si="96"/>
        <v>0</v>
      </c>
      <c r="Q620" s="407">
        <f t="shared" si="97"/>
        <v>0</v>
      </c>
      <c r="R620" s="9"/>
      <c r="V620" s="40">
        <f t="shared" si="80"/>
        <v>0</v>
      </c>
    </row>
    <row r="621" spans="1:22" x14ac:dyDescent="0.25">
      <c r="A621" s="80">
        <f t="shared" si="81"/>
        <v>608</v>
      </c>
      <c r="B621" s="342">
        <f t="shared" si="90"/>
        <v>0</v>
      </c>
      <c r="C621" s="343"/>
      <c r="D621" s="116"/>
      <c r="E621" s="116"/>
      <c r="F621" s="4"/>
      <c r="G621" s="50"/>
      <c r="H621" s="70"/>
      <c r="I621" s="9"/>
      <c r="J621" s="270"/>
      <c r="K621" s="40">
        <f t="shared" si="91"/>
        <v>0</v>
      </c>
      <c r="L621" s="40">
        <f t="shared" si="92"/>
        <v>0</v>
      </c>
      <c r="M621" s="375" t="str">
        <f t="shared" si="93"/>
        <v xml:space="preserve"> </v>
      </c>
      <c r="N621" s="264">
        <f t="shared" si="94"/>
        <v>0</v>
      </c>
      <c r="O621" s="105">
        <f t="shared" si="95"/>
        <v>0</v>
      </c>
      <c r="P621" s="105">
        <f t="shared" si="96"/>
        <v>0</v>
      </c>
      <c r="Q621" s="407">
        <f t="shared" si="97"/>
        <v>0</v>
      </c>
      <c r="R621" s="9"/>
      <c r="V621" s="40">
        <f t="shared" si="80"/>
        <v>0</v>
      </c>
    </row>
    <row r="622" spans="1:22" x14ac:dyDescent="0.25">
      <c r="A622" s="80">
        <f t="shared" si="81"/>
        <v>609</v>
      </c>
      <c r="B622" s="342">
        <f t="shared" si="90"/>
        <v>0</v>
      </c>
      <c r="C622" s="343"/>
      <c r="D622" s="116"/>
      <c r="E622" s="116"/>
      <c r="F622" s="4"/>
      <c r="G622" s="50"/>
      <c r="H622" s="70"/>
      <c r="I622" s="9"/>
      <c r="J622" s="270"/>
      <c r="K622" s="40">
        <f t="shared" si="91"/>
        <v>0</v>
      </c>
      <c r="L622" s="40">
        <f t="shared" si="92"/>
        <v>0</v>
      </c>
      <c r="M622" s="375" t="str">
        <f t="shared" si="93"/>
        <v xml:space="preserve"> </v>
      </c>
      <c r="N622" s="264">
        <f t="shared" si="94"/>
        <v>0</v>
      </c>
      <c r="O622" s="105">
        <f t="shared" si="95"/>
        <v>0</v>
      </c>
      <c r="P622" s="105">
        <f t="shared" si="96"/>
        <v>0</v>
      </c>
      <c r="Q622" s="407">
        <f t="shared" si="97"/>
        <v>0</v>
      </c>
      <c r="R622" s="9"/>
      <c r="V622" s="40">
        <f t="shared" si="80"/>
        <v>0</v>
      </c>
    </row>
    <row r="623" spans="1:22" x14ac:dyDescent="0.25">
      <c r="A623" s="80">
        <f t="shared" si="81"/>
        <v>610</v>
      </c>
      <c r="B623" s="342">
        <f t="shared" si="90"/>
        <v>0</v>
      </c>
      <c r="C623" s="343"/>
      <c r="D623" s="116"/>
      <c r="E623" s="116"/>
      <c r="F623" s="4"/>
      <c r="G623" s="50"/>
      <c r="H623" s="70"/>
      <c r="I623" s="9"/>
      <c r="J623" s="270"/>
      <c r="K623" s="40">
        <f t="shared" si="91"/>
        <v>0</v>
      </c>
      <c r="L623" s="40">
        <f t="shared" si="92"/>
        <v>0</v>
      </c>
      <c r="M623" s="375" t="str">
        <f t="shared" si="93"/>
        <v xml:space="preserve"> </v>
      </c>
      <c r="N623" s="264">
        <f t="shared" si="94"/>
        <v>0</v>
      </c>
      <c r="O623" s="105">
        <f t="shared" si="95"/>
        <v>0</v>
      </c>
      <c r="P623" s="105">
        <f t="shared" si="96"/>
        <v>0</v>
      </c>
      <c r="Q623" s="407">
        <f t="shared" si="97"/>
        <v>0</v>
      </c>
      <c r="R623" s="9"/>
      <c r="V623" s="40">
        <f t="shared" si="80"/>
        <v>0</v>
      </c>
    </row>
    <row r="624" spans="1:22" x14ac:dyDescent="0.25">
      <c r="A624" s="80">
        <f t="shared" si="81"/>
        <v>611</v>
      </c>
      <c r="B624" s="342">
        <f t="shared" si="90"/>
        <v>0</v>
      </c>
      <c r="C624" s="343"/>
      <c r="D624" s="116"/>
      <c r="E624" s="116"/>
      <c r="F624" s="4"/>
      <c r="G624" s="50"/>
      <c r="H624" s="70"/>
      <c r="I624" s="9"/>
      <c r="J624" s="270"/>
      <c r="K624" s="40">
        <f t="shared" si="91"/>
        <v>0</v>
      </c>
      <c r="L624" s="40">
        <f t="shared" si="92"/>
        <v>0</v>
      </c>
      <c r="M624" s="375" t="str">
        <f t="shared" si="93"/>
        <v xml:space="preserve"> </v>
      </c>
      <c r="N624" s="264">
        <f t="shared" si="94"/>
        <v>0</v>
      </c>
      <c r="O624" s="105">
        <f t="shared" si="95"/>
        <v>0</v>
      </c>
      <c r="P624" s="105">
        <f t="shared" si="96"/>
        <v>0</v>
      </c>
      <c r="Q624" s="407">
        <f t="shared" si="97"/>
        <v>0</v>
      </c>
      <c r="R624" s="9"/>
      <c r="V624" s="40">
        <f t="shared" si="80"/>
        <v>0</v>
      </c>
    </row>
    <row r="625" spans="1:22" x14ac:dyDescent="0.25">
      <c r="A625" s="80">
        <f t="shared" si="81"/>
        <v>612</v>
      </c>
      <c r="B625" s="342">
        <f t="shared" si="90"/>
        <v>0</v>
      </c>
      <c r="C625" s="343"/>
      <c r="D625" s="116"/>
      <c r="E625" s="116"/>
      <c r="F625" s="4"/>
      <c r="G625" s="50"/>
      <c r="H625" s="70"/>
      <c r="I625" s="9"/>
      <c r="J625" s="270"/>
      <c r="K625" s="40">
        <f t="shared" si="91"/>
        <v>0</v>
      </c>
      <c r="L625" s="40">
        <f t="shared" si="92"/>
        <v>0</v>
      </c>
      <c r="M625" s="375" t="str">
        <f t="shared" si="93"/>
        <v xml:space="preserve"> </v>
      </c>
      <c r="N625" s="264">
        <f t="shared" si="94"/>
        <v>0</v>
      </c>
      <c r="O625" s="105">
        <f t="shared" si="95"/>
        <v>0</v>
      </c>
      <c r="P625" s="105">
        <f t="shared" si="96"/>
        <v>0</v>
      </c>
      <c r="Q625" s="407">
        <f t="shared" si="97"/>
        <v>0</v>
      </c>
      <c r="R625" s="9"/>
      <c r="V625" s="40">
        <f t="shared" si="80"/>
        <v>0</v>
      </c>
    </row>
    <row r="626" spans="1:22" x14ac:dyDescent="0.25">
      <c r="A626" s="80">
        <f t="shared" si="81"/>
        <v>613</v>
      </c>
      <c r="B626" s="342">
        <f t="shared" si="90"/>
        <v>0</v>
      </c>
      <c r="C626" s="343"/>
      <c r="D626" s="116"/>
      <c r="E626" s="116"/>
      <c r="F626" s="4"/>
      <c r="G626" s="50"/>
      <c r="H626" s="70"/>
      <c r="I626" s="9"/>
      <c r="J626" s="270"/>
      <c r="K626" s="40">
        <f t="shared" si="91"/>
        <v>0</v>
      </c>
      <c r="L626" s="40">
        <f t="shared" si="92"/>
        <v>0</v>
      </c>
      <c r="M626" s="375" t="str">
        <f t="shared" si="93"/>
        <v xml:space="preserve"> </v>
      </c>
      <c r="N626" s="264">
        <f t="shared" si="94"/>
        <v>0</v>
      </c>
      <c r="O626" s="105">
        <f t="shared" si="95"/>
        <v>0</v>
      </c>
      <c r="P626" s="105">
        <f t="shared" si="96"/>
        <v>0</v>
      </c>
      <c r="Q626" s="407">
        <f t="shared" si="97"/>
        <v>0</v>
      </c>
      <c r="R626" s="9"/>
      <c r="V626" s="40">
        <f t="shared" si="80"/>
        <v>0</v>
      </c>
    </row>
    <row r="627" spans="1:22" x14ac:dyDescent="0.25">
      <c r="A627" s="80">
        <f t="shared" si="81"/>
        <v>614</v>
      </c>
      <c r="B627" s="342">
        <f t="shared" si="90"/>
        <v>0</v>
      </c>
      <c r="C627" s="343"/>
      <c r="D627" s="116"/>
      <c r="E627" s="116"/>
      <c r="F627" s="4"/>
      <c r="G627" s="50"/>
      <c r="H627" s="70"/>
      <c r="I627" s="9"/>
      <c r="J627" s="270"/>
      <c r="K627" s="40">
        <f t="shared" si="91"/>
        <v>0</v>
      </c>
      <c r="L627" s="40">
        <f t="shared" si="92"/>
        <v>0</v>
      </c>
      <c r="M627" s="375" t="str">
        <f t="shared" si="93"/>
        <v xml:space="preserve"> </v>
      </c>
      <c r="N627" s="264">
        <f t="shared" si="94"/>
        <v>0</v>
      </c>
      <c r="O627" s="105">
        <f t="shared" si="95"/>
        <v>0</v>
      </c>
      <c r="P627" s="105">
        <f t="shared" si="96"/>
        <v>0</v>
      </c>
      <c r="Q627" s="407">
        <f t="shared" si="97"/>
        <v>0</v>
      </c>
      <c r="R627" s="9"/>
      <c r="V627" s="40">
        <f t="shared" si="80"/>
        <v>0</v>
      </c>
    </row>
    <row r="628" spans="1:22" x14ac:dyDescent="0.25">
      <c r="A628" s="80">
        <f t="shared" si="81"/>
        <v>615</v>
      </c>
      <c r="B628" s="342">
        <f t="shared" ref="B628:B691" si="98">IF(ISBLANK(E628),0,VLOOKUP(TRIM(E628),AllVarieties,4,FALSE))</f>
        <v>0</v>
      </c>
      <c r="C628" s="343"/>
      <c r="D628" s="116"/>
      <c r="E628" s="116"/>
      <c r="F628" s="4"/>
      <c r="G628" s="50"/>
      <c r="H628" s="70"/>
      <c r="I628" s="9"/>
      <c r="J628" s="270"/>
      <c r="K628" s="40">
        <f t="shared" ref="K628:K691" si="99">IF(ISNA(+B628),1,0)</f>
        <v>0</v>
      </c>
      <c r="L628" s="40">
        <f t="shared" ref="L628:L691" si="100">IF(ISERR(+B628),1,0)</f>
        <v>0</v>
      </c>
      <c r="M628" s="375" t="str">
        <f t="shared" ref="M628:M691" si="101">IF(+J628=0," ", IF(+J628=1," ","ERROR"))</f>
        <v xml:space="preserve"> </v>
      </c>
      <c r="N628" s="264">
        <f t="shared" ref="N628:N691" si="102">IF(+J628=1,IF(G628&gt;0, +G628, 0),0)</f>
        <v>0</v>
      </c>
      <c r="O628" s="105">
        <f t="shared" ref="O628:O691" si="103">IF(VALUE(F628)&lt;1,0,IF(VALUE(F628)&gt;17,0,VLOOKUP(VALUE(B628),T10Value,VALUE(F628)+1,FALSE)))</f>
        <v>0</v>
      </c>
      <c r="P628" s="105">
        <f t="shared" ref="P628:P691" si="104">ROUND(+N628,1)*O628</f>
        <v>0</v>
      </c>
      <c r="Q628" s="407">
        <f t="shared" ref="Q628:Q691" si="105">+P628*PDArate</f>
        <v>0</v>
      </c>
      <c r="R628" s="9"/>
      <c r="V628" s="40">
        <f t="shared" si="80"/>
        <v>0</v>
      </c>
    </row>
    <row r="629" spans="1:22" x14ac:dyDescent="0.25">
      <c r="A629" s="80">
        <f t="shared" si="81"/>
        <v>616</v>
      </c>
      <c r="B629" s="342">
        <f t="shared" si="98"/>
        <v>0</v>
      </c>
      <c r="C629" s="343"/>
      <c r="D629" s="116"/>
      <c r="E629" s="116"/>
      <c r="F629" s="4"/>
      <c r="G629" s="50"/>
      <c r="H629" s="70"/>
      <c r="I629" s="9"/>
      <c r="J629" s="270"/>
      <c r="K629" s="40">
        <f t="shared" si="99"/>
        <v>0</v>
      </c>
      <c r="L629" s="40">
        <f t="shared" si="100"/>
        <v>0</v>
      </c>
      <c r="M629" s="375" t="str">
        <f t="shared" si="101"/>
        <v xml:space="preserve"> </v>
      </c>
      <c r="N629" s="264">
        <f t="shared" si="102"/>
        <v>0</v>
      </c>
      <c r="O629" s="105">
        <f t="shared" si="103"/>
        <v>0</v>
      </c>
      <c r="P629" s="105">
        <f t="shared" si="104"/>
        <v>0</v>
      </c>
      <c r="Q629" s="407">
        <f t="shared" si="105"/>
        <v>0</v>
      </c>
      <c r="R629" s="9"/>
      <c r="V629" s="40">
        <f t="shared" si="80"/>
        <v>0</v>
      </c>
    </row>
    <row r="630" spans="1:22" x14ac:dyDescent="0.25">
      <c r="A630" s="80">
        <f t="shared" si="81"/>
        <v>617</v>
      </c>
      <c r="B630" s="342">
        <f t="shared" si="98"/>
        <v>0</v>
      </c>
      <c r="C630" s="343"/>
      <c r="D630" s="116"/>
      <c r="E630" s="116"/>
      <c r="F630" s="4"/>
      <c r="G630" s="50"/>
      <c r="H630" s="70"/>
      <c r="I630" s="9"/>
      <c r="J630" s="270"/>
      <c r="K630" s="40">
        <f t="shared" si="99"/>
        <v>0</v>
      </c>
      <c r="L630" s="40">
        <f t="shared" si="100"/>
        <v>0</v>
      </c>
      <c r="M630" s="375" t="str">
        <f t="shared" si="101"/>
        <v xml:space="preserve"> </v>
      </c>
      <c r="N630" s="264">
        <f t="shared" si="102"/>
        <v>0</v>
      </c>
      <c r="O630" s="105">
        <f t="shared" si="103"/>
        <v>0</v>
      </c>
      <c r="P630" s="105">
        <f t="shared" si="104"/>
        <v>0</v>
      </c>
      <c r="Q630" s="407">
        <f t="shared" si="105"/>
        <v>0</v>
      </c>
      <c r="R630" s="9"/>
      <c r="V630" s="40">
        <f t="shared" si="80"/>
        <v>0</v>
      </c>
    </row>
    <row r="631" spans="1:22" x14ac:dyDescent="0.25">
      <c r="A631" s="80">
        <f t="shared" si="81"/>
        <v>618</v>
      </c>
      <c r="B631" s="342">
        <f t="shared" si="98"/>
        <v>0</v>
      </c>
      <c r="C631" s="343"/>
      <c r="D631" s="116"/>
      <c r="E631" s="116"/>
      <c r="F631" s="4"/>
      <c r="G631" s="50"/>
      <c r="H631" s="70"/>
      <c r="I631" s="9"/>
      <c r="J631" s="270"/>
      <c r="K631" s="40">
        <f t="shared" si="99"/>
        <v>0</v>
      </c>
      <c r="L631" s="40">
        <f t="shared" si="100"/>
        <v>0</v>
      </c>
      <c r="M631" s="375" t="str">
        <f t="shared" si="101"/>
        <v xml:space="preserve"> </v>
      </c>
      <c r="N631" s="264">
        <f t="shared" si="102"/>
        <v>0</v>
      </c>
      <c r="O631" s="105">
        <f t="shared" si="103"/>
        <v>0</v>
      </c>
      <c r="P631" s="105">
        <f t="shared" si="104"/>
        <v>0</v>
      </c>
      <c r="Q631" s="407">
        <f t="shared" si="105"/>
        <v>0</v>
      </c>
      <c r="R631" s="9"/>
      <c r="V631" s="40">
        <f t="shared" si="80"/>
        <v>0</v>
      </c>
    </row>
    <row r="632" spans="1:22" x14ac:dyDescent="0.25">
      <c r="A632" s="80">
        <f t="shared" si="81"/>
        <v>619</v>
      </c>
      <c r="B632" s="342">
        <f t="shared" si="98"/>
        <v>0</v>
      </c>
      <c r="C632" s="343"/>
      <c r="D632" s="116"/>
      <c r="E632" s="116"/>
      <c r="F632" s="4"/>
      <c r="G632" s="50"/>
      <c r="H632" s="70"/>
      <c r="I632" s="9"/>
      <c r="J632" s="270"/>
      <c r="K632" s="40">
        <f t="shared" si="99"/>
        <v>0</v>
      </c>
      <c r="L632" s="40">
        <f t="shared" si="100"/>
        <v>0</v>
      </c>
      <c r="M632" s="375" t="str">
        <f t="shared" si="101"/>
        <v xml:space="preserve"> </v>
      </c>
      <c r="N632" s="264">
        <f t="shared" si="102"/>
        <v>0</v>
      </c>
      <c r="O632" s="105">
        <f t="shared" si="103"/>
        <v>0</v>
      </c>
      <c r="P632" s="105">
        <f t="shared" si="104"/>
        <v>0</v>
      </c>
      <c r="Q632" s="407">
        <f t="shared" si="105"/>
        <v>0</v>
      </c>
      <c r="R632" s="9"/>
      <c r="V632" s="40">
        <f t="shared" si="80"/>
        <v>0</v>
      </c>
    </row>
    <row r="633" spans="1:22" x14ac:dyDescent="0.25">
      <c r="A633" s="80">
        <f t="shared" si="81"/>
        <v>620</v>
      </c>
      <c r="B633" s="342">
        <f t="shared" si="98"/>
        <v>0</v>
      </c>
      <c r="C633" s="343"/>
      <c r="D633" s="116"/>
      <c r="E633" s="116"/>
      <c r="F633" s="4"/>
      <c r="G633" s="50"/>
      <c r="H633" s="70"/>
      <c r="I633" s="9"/>
      <c r="J633" s="270"/>
      <c r="K633" s="40">
        <f t="shared" si="99"/>
        <v>0</v>
      </c>
      <c r="L633" s="40">
        <f t="shared" si="100"/>
        <v>0</v>
      </c>
      <c r="M633" s="375" t="str">
        <f t="shared" si="101"/>
        <v xml:space="preserve"> </v>
      </c>
      <c r="N633" s="264">
        <f t="shared" si="102"/>
        <v>0</v>
      </c>
      <c r="O633" s="105">
        <f t="shared" si="103"/>
        <v>0</v>
      </c>
      <c r="P633" s="105">
        <f t="shared" si="104"/>
        <v>0</v>
      </c>
      <c r="Q633" s="407">
        <f t="shared" si="105"/>
        <v>0</v>
      </c>
      <c r="R633" s="9"/>
      <c r="V633" s="40">
        <f t="shared" si="80"/>
        <v>0</v>
      </c>
    </row>
    <row r="634" spans="1:22" x14ac:dyDescent="0.25">
      <c r="A634" s="80">
        <f t="shared" si="81"/>
        <v>621</v>
      </c>
      <c r="B634" s="342">
        <f t="shared" si="98"/>
        <v>0</v>
      </c>
      <c r="C634" s="343"/>
      <c r="D634" s="116"/>
      <c r="E634" s="116"/>
      <c r="F634" s="4"/>
      <c r="G634" s="50"/>
      <c r="H634" s="70"/>
      <c r="I634" s="9"/>
      <c r="J634" s="270"/>
      <c r="K634" s="40">
        <f t="shared" si="99"/>
        <v>0</v>
      </c>
      <c r="L634" s="40">
        <f t="shared" si="100"/>
        <v>0</v>
      </c>
      <c r="M634" s="375" t="str">
        <f t="shared" si="101"/>
        <v xml:space="preserve"> </v>
      </c>
      <c r="N634" s="264">
        <f t="shared" si="102"/>
        <v>0</v>
      </c>
      <c r="O634" s="105">
        <f t="shared" si="103"/>
        <v>0</v>
      </c>
      <c r="P634" s="105">
        <f t="shared" si="104"/>
        <v>0</v>
      </c>
      <c r="Q634" s="407">
        <f t="shared" si="105"/>
        <v>0</v>
      </c>
      <c r="R634" s="9"/>
      <c r="V634" s="40">
        <f t="shared" si="80"/>
        <v>0</v>
      </c>
    </row>
    <row r="635" spans="1:22" x14ac:dyDescent="0.25">
      <c r="A635" s="80">
        <f t="shared" si="81"/>
        <v>622</v>
      </c>
      <c r="B635" s="342">
        <f t="shared" si="98"/>
        <v>0</v>
      </c>
      <c r="C635" s="343"/>
      <c r="D635" s="116"/>
      <c r="E635" s="116"/>
      <c r="F635" s="4"/>
      <c r="G635" s="50"/>
      <c r="H635" s="70"/>
      <c r="I635" s="9"/>
      <c r="J635" s="270"/>
      <c r="K635" s="40">
        <f t="shared" si="99"/>
        <v>0</v>
      </c>
      <c r="L635" s="40">
        <f t="shared" si="100"/>
        <v>0</v>
      </c>
      <c r="M635" s="375" t="str">
        <f t="shared" si="101"/>
        <v xml:space="preserve"> </v>
      </c>
      <c r="N635" s="264">
        <f t="shared" si="102"/>
        <v>0</v>
      </c>
      <c r="O635" s="105">
        <f t="shared" si="103"/>
        <v>0</v>
      </c>
      <c r="P635" s="105">
        <f t="shared" si="104"/>
        <v>0</v>
      </c>
      <c r="Q635" s="407">
        <f t="shared" si="105"/>
        <v>0</v>
      </c>
      <c r="R635" s="9"/>
      <c r="V635" s="40">
        <f t="shared" si="80"/>
        <v>0</v>
      </c>
    </row>
    <row r="636" spans="1:22" x14ac:dyDescent="0.25">
      <c r="A636" s="80">
        <f t="shared" si="81"/>
        <v>623</v>
      </c>
      <c r="B636" s="342">
        <f t="shared" si="98"/>
        <v>0</v>
      </c>
      <c r="C636" s="343"/>
      <c r="D636" s="116"/>
      <c r="E636" s="116"/>
      <c r="F636" s="4"/>
      <c r="G636" s="50"/>
      <c r="H636" s="70"/>
      <c r="I636" s="9"/>
      <c r="J636" s="270"/>
      <c r="K636" s="40">
        <f t="shared" si="99"/>
        <v>0</v>
      </c>
      <c r="L636" s="40">
        <f t="shared" si="100"/>
        <v>0</v>
      </c>
      <c r="M636" s="375" t="str">
        <f t="shared" si="101"/>
        <v xml:space="preserve"> </v>
      </c>
      <c r="N636" s="264">
        <f t="shared" si="102"/>
        <v>0</v>
      </c>
      <c r="O636" s="105">
        <f t="shared" si="103"/>
        <v>0</v>
      </c>
      <c r="P636" s="105">
        <f t="shared" si="104"/>
        <v>0</v>
      </c>
      <c r="Q636" s="407">
        <f t="shared" si="105"/>
        <v>0</v>
      </c>
      <c r="R636" s="9"/>
      <c r="V636" s="40">
        <f t="shared" si="80"/>
        <v>0</v>
      </c>
    </row>
    <row r="637" spans="1:22" x14ac:dyDescent="0.25">
      <c r="A637" s="80">
        <f t="shared" si="81"/>
        <v>624</v>
      </c>
      <c r="B637" s="342">
        <f t="shared" si="98"/>
        <v>0</v>
      </c>
      <c r="C637" s="343"/>
      <c r="D637" s="116"/>
      <c r="E637" s="116"/>
      <c r="F637" s="4"/>
      <c r="G637" s="50"/>
      <c r="H637" s="70"/>
      <c r="I637" s="9"/>
      <c r="J637" s="270"/>
      <c r="K637" s="40">
        <f t="shared" si="99"/>
        <v>0</v>
      </c>
      <c r="L637" s="40">
        <f t="shared" si="100"/>
        <v>0</v>
      </c>
      <c r="M637" s="375" t="str">
        <f t="shared" si="101"/>
        <v xml:space="preserve"> </v>
      </c>
      <c r="N637" s="264">
        <f t="shared" si="102"/>
        <v>0</v>
      </c>
      <c r="O637" s="105">
        <f t="shared" si="103"/>
        <v>0</v>
      </c>
      <c r="P637" s="105">
        <f t="shared" si="104"/>
        <v>0</v>
      </c>
      <c r="Q637" s="407">
        <f t="shared" si="105"/>
        <v>0</v>
      </c>
      <c r="R637" s="9"/>
      <c r="V637" s="40">
        <f t="shared" si="80"/>
        <v>0</v>
      </c>
    </row>
    <row r="638" spans="1:22" x14ac:dyDescent="0.25">
      <c r="A638" s="80">
        <f t="shared" si="81"/>
        <v>625</v>
      </c>
      <c r="B638" s="342">
        <f t="shared" si="98"/>
        <v>0</v>
      </c>
      <c r="C638" s="343"/>
      <c r="D638" s="116"/>
      <c r="E638" s="116"/>
      <c r="F638" s="4"/>
      <c r="G638" s="50"/>
      <c r="H638" s="70"/>
      <c r="I638" s="9"/>
      <c r="J638" s="270"/>
      <c r="K638" s="40">
        <f t="shared" si="99"/>
        <v>0</v>
      </c>
      <c r="L638" s="40">
        <f t="shared" si="100"/>
        <v>0</v>
      </c>
      <c r="M638" s="375" t="str">
        <f t="shared" si="101"/>
        <v xml:space="preserve"> </v>
      </c>
      <c r="N638" s="264">
        <f t="shared" si="102"/>
        <v>0</v>
      </c>
      <c r="O638" s="105">
        <f t="shared" si="103"/>
        <v>0</v>
      </c>
      <c r="P638" s="105">
        <f t="shared" si="104"/>
        <v>0</v>
      </c>
      <c r="Q638" s="407">
        <f t="shared" si="105"/>
        <v>0</v>
      </c>
      <c r="R638" s="9"/>
      <c r="V638" s="40">
        <f t="shared" si="80"/>
        <v>0</v>
      </c>
    </row>
    <row r="639" spans="1:22" x14ac:dyDescent="0.25">
      <c r="A639" s="80">
        <f t="shared" si="81"/>
        <v>626</v>
      </c>
      <c r="B639" s="342">
        <f t="shared" si="98"/>
        <v>0</v>
      </c>
      <c r="C639" s="343"/>
      <c r="D639" s="116"/>
      <c r="E639" s="116"/>
      <c r="F639" s="4"/>
      <c r="G639" s="50"/>
      <c r="H639" s="70"/>
      <c r="I639" s="9"/>
      <c r="J639" s="270"/>
      <c r="K639" s="40">
        <f t="shared" si="99"/>
        <v>0</v>
      </c>
      <c r="L639" s="40">
        <f t="shared" si="100"/>
        <v>0</v>
      </c>
      <c r="M639" s="375" t="str">
        <f t="shared" si="101"/>
        <v xml:space="preserve"> </v>
      </c>
      <c r="N639" s="264">
        <f t="shared" si="102"/>
        <v>0</v>
      </c>
      <c r="O639" s="105">
        <f t="shared" si="103"/>
        <v>0</v>
      </c>
      <c r="P639" s="105">
        <f t="shared" si="104"/>
        <v>0</v>
      </c>
      <c r="Q639" s="407">
        <f t="shared" si="105"/>
        <v>0</v>
      </c>
      <c r="R639" s="9"/>
      <c r="V639" s="40">
        <f t="shared" si="80"/>
        <v>0</v>
      </c>
    </row>
    <row r="640" spans="1:22" x14ac:dyDescent="0.25">
      <c r="A640" s="80">
        <f t="shared" si="81"/>
        <v>627</v>
      </c>
      <c r="B640" s="342">
        <f t="shared" si="98"/>
        <v>0</v>
      </c>
      <c r="C640" s="343"/>
      <c r="D640" s="116"/>
      <c r="E640" s="116"/>
      <c r="F640" s="4"/>
      <c r="G640" s="50"/>
      <c r="H640" s="70"/>
      <c r="I640" s="9"/>
      <c r="J640" s="270"/>
      <c r="K640" s="40">
        <f t="shared" si="99"/>
        <v>0</v>
      </c>
      <c r="L640" s="40">
        <f t="shared" si="100"/>
        <v>0</v>
      </c>
      <c r="M640" s="375" t="str">
        <f t="shared" si="101"/>
        <v xml:space="preserve"> </v>
      </c>
      <c r="N640" s="264">
        <f t="shared" si="102"/>
        <v>0</v>
      </c>
      <c r="O640" s="105">
        <f t="shared" si="103"/>
        <v>0</v>
      </c>
      <c r="P640" s="105">
        <f t="shared" si="104"/>
        <v>0</v>
      </c>
      <c r="Q640" s="407">
        <f t="shared" si="105"/>
        <v>0</v>
      </c>
      <c r="R640" s="9"/>
      <c r="V640" s="40">
        <f t="shared" si="80"/>
        <v>0</v>
      </c>
    </row>
    <row r="641" spans="1:22" x14ac:dyDescent="0.25">
      <c r="A641" s="80">
        <f t="shared" si="81"/>
        <v>628</v>
      </c>
      <c r="B641" s="342">
        <f t="shared" si="98"/>
        <v>0</v>
      </c>
      <c r="C641" s="343"/>
      <c r="D641" s="116"/>
      <c r="E641" s="116"/>
      <c r="F641" s="4"/>
      <c r="G641" s="50"/>
      <c r="H641" s="70"/>
      <c r="I641" s="9"/>
      <c r="J641" s="270"/>
      <c r="K641" s="40">
        <f t="shared" si="99"/>
        <v>0</v>
      </c>
      <c r="L641" s="40">
        <f t="shared" si="100"/>
        <v>0</v>
      </c>
      <c r="M641" s="375" t="str">
        <f t="shared" si="101"/>
        <v xml:space="preserve"> </v>
      </c>
      <c r="N641" s="264">
        <f t="shared" si="102"/>
        <v>0</v>
      </c>
      <c r="O641" s="105">
        <f t="shared" si="103"/>
        <v>0</v>
      </c>
      <c r="P641" s="105">
        <f t="shared" si="104"/>
        <v>0</v>
      </c>
      <c r="Q641" s="407">
        <f t="shared" si="105"/>
        <v>0</v>
      </c>
      <c r="R641" s="9"/>
      <c r="V641" s="40">
        <f t="shared" si="80"/>
        <v>0</v>
      </c>
    </row>
    <row r="642" spans="1:22" x14ac:dyDescent="0.25">
      <c r="A642" s="80">
        <f t="shared" si="81"/>
        <v>629</v>
      </c>
      <c r="B642" s="342">
        <f t="shared" si="98"/>
        <v>0</v>
      </c>
      <c r="C642" s="343"/>
      <c r="D642" s="116"/>
      <c r="E642" s="116"/>
      <c r="F642" s="4"/>
      <c r="G642" s="50"/>
      <c r="H642" s="70"/>
      <c r="I642" s="9"/>
      <c r="J642" s="270"/>
      <c r="K642" s="40">
        <f t="shared" si="99"/>
        <v>0</v>
      </c>
      <c r="L642" s="40">
        <f t="shared" si="100"/>
        <v>0</v>
      </c>
      <c r="M642" s="375" t="str">
        <f t="shared" si="101"/>
        <v xml:space="preserve"> </v>
      </c>
      <c r="N642" s="264">
        <f t="shared" si="102"/>
        <v>0</v>
      </c>
      <c r="O642" s="105">
        <f t="shared" si="103"/>
        <v>0</v>
      </c>
      <c r="P642" s="105">
        <f t="shared" si="104"/>
        <v>0</v>
      </c>
      <c r="Q642" s="407">
        <f t="shared" si="105"/>
        <v>0</v>
      </c>
      <c r="R642" s="9"/>
      <c r="V642" s="40">
        <f t="shared" si="80"/>
        <v>0</v>
      </c>
    </row>
    <row r="643" spans="1:22" x14ac:dyDescent="0.25">
      <c r="A643" s="80">
        <f t="shared" si="81"/>
        <v>630</v>
      </c>
      <c r="B643" s="342">
        <f t="shared" si="98"/>
        <v>0</v>
      </c>
      <c r="C643" s="343"/>
      <c r="D643" s="116"/>
      <c r="E643" s="116"/>
      <c r="F643" s="4"/>
      <c r="G643" s="50"/>
      <c r="H643" s="70"/>
      <c r="I643" s="9"/>
      <c r="J643" s="270"/>
      <c r="K643" s="40">
        <f t="shared" si="99"/>
        <v>0</v>
      </c>
      <c r="L643" s="40">
        <f t="shared" si="100"/>
        <v>0</v>
      </c>
      <c r="M643" s="375" t="str">
        <f t="shared" si="101"/>
        <v xml:space="preserve"> </v>
      </c>
      <c r="N643" s="264">
        <f t="shared" si="102"/>
        <v>0</v>
      </c>
      <c r="O643" s="105">
        <f t="shared" si="103"/>
        <v>0</v>
      </c>
      <c r="P643" s="105">
        <f t="shared" si="104"/>
        <v>0</v>
      </c>
      <c r="Q643" s="407">
        <f t="shared" si="105"/>
        <v>0</v>
      </c>
      <c r="R643" s="9"/>
      <c r="V643" s="40">
        <f t="shared" si="80"/>
        <v>0</v>
      </c>
    </row>
    <row r="644" spans="1:22" x14ac:dyDescent="0.25">
      <c r="A644" s="80">
        <f t="shared" si="81"/>
        <v>631</v>
      </c>
      <c r="B644" s="342">
        <f t="shared" si="98"/>
        <v>0</v>
      </c>
      <c r="C644" s="343"/>
      <c r="D644" s="116"/>
      <c r="E644" s="116"/>
      <c r="F644" s="4"/>
      <c r="G644" s="50"/>
      <c r="H644" s="70"/>
      <c r="I644" s="9"/>
      <c r="J644" s="270"/>
      <c r="K644" s="40">
        <f t="shared" si="99"/>
        <v>0</v>
      </c>
      <c r="L644" s="40">
        <f t="shared" si="100"/>
        <v>0</v>
      </c>
      <c r="M644" s="375" t="str">
        <f t="shared" si="101"/>
        <v xml:space="preserve"> </v>
      </c>
      <c r="N644" s="264">
        <f t="shared" si="102"/>
        <v>0</v>
      </c>
      <c r="O644" s="105">
        <f t="shared" si="103"/>
        <v>0</v>
      </c>
      <c r="P644" s="105">
        <f t="shared" si="104"/>
        <v>0</v>
      </c>
      <c r="Q644" s="407">
        <f t="shared" si="105"/>
        <v>0</v>
      </c>
      <c r="R644" s="9"/>
      <c r="V644" s="40">
        <f t="shared" si="80"/>
        <v>0</v>
      </c>
    </row>
    <row r="645" spans="1:22" x14ac:dyDescent="0.25">
      <c r="A645" s="80">
        <f t="shared" si="81"/>
        <v>632</v>
      </c>
      <c r="B645" s="342">
        <f t="shared" si="98"/>
        <v>0</v>
      </c>
      <c r="C645" s="343"/>
      <c r="D645" s="116"/>
      <c r="E645" s="116"/>
      <c r="F645" s="4"/>
      <c r="G645" s="50"/>
      <c r="H645" s="70"/>
      <c r="I645" s="9"/>
      <c r="J645" s="270"/>
      <c r="K645" s="40">
        <f t="shared" si="99"/>
        <v>0</v>
      </c>
      <c r="L645" s="40">
        <f t="shared" si="100"/>
        <v>0</v>
      </c>
      <c r="M645" s="375" t="str">
        <f t="shared" si="101"/>
        <v xml:space="preserve"> </v>
      </c>
      <c r="N645" s="264">
        <f t="shared" si="102"/>
        <v>0</v>
      </c>
      <c r="O645" s="105">
        <f t="shared" si="103"/>
        <v>0</v>
      </c>
      <c r="P645" s="105">
        <f t="shared" si="104"/>
        <v>0</v>
      </c>
      <c r="Q645" s="407">
        <f t="shared" si="105"/>
        <v>0</v>
      </c>
      <c r="R645" s="9"/>
      <c r="V645" s="40">
        <f t="shared" si="80"/>
        <v>0</v>
      </c>
    </row>
    <row r="646" spans="1:22" x14ac:dyDescent="0.25">
      <c r="A646" s="80">
        <f t="shared" si="81"/>
        <v>633</v>
      </c>
      <c r="B646" s="342">
        <f t="shared" si="98"/>
        <v>0</v>
      </c>
      <c r="C646" s="343"/>
      <c r="D646" s="116"/>
      <c r="E646" s="116"/>
      <c r="F646" s="4"/>
      <c r="G646" s="50"/>
      <c r="H646" s="70"/>
      <c r="I646" s="9"/>
      <c r="J646" s="270"/>
      <c r="K646" s="40">
        <f t="shared" si="99"/>
        <v>0</v>
      </c>
      <c r="L646" s="40">
        <f t="shared" si="100"/>
        <v>0</v>
      </c>
      <c r="M646" s="375" t="str">
        <f t="shared" si="101"/>
        <v xml:space="preserve"> </v>
      </c>
      <c r="N646" s="264">
        <f t="shared" si="102"/>
        <v>0</v>
      </c>
      <c r="O646" s="105">
        <f t="shared" si="103"/>
        <v>0</v>
      </c>
      <c r="P646" s="105">
        <f t="shared" si="104"/>
        <v>0</v>
      </c>
      <c r="Q646" s="407">
        <f t="shared" si="105"/>
        <v>0</v>
      </c>
      <c r="R646" s="9"/>
      <c r="V646" s="40">
        <f t="shared" si="80"/>
        <v>0</v>
      </c>
    </row>
    <row r="647" spans="1:22" x14ac:dyDescent="0.25">
      <c r="A647" s="80">
        <f t="shared" si="81"/>
        <v>634</v>
      </c>
      <c r="B647" s="342">
        <f t="shared" si="98"/>
        <v>0</v>
      </c>
      <c r="C647" s="343"/>
      <c r="D647" s="116"/>
      <c r="E647" s="116"/>
      <c r="F647" s="4"/>
      <c r="G647" s="50"/>
      <c r="H647" s="70"/>
      <c r="I647" s="9"/>
      <c r="J647" s="270"/>
      <c r="K647" s="40">
        <f t="shared" si="99"/>
        <v>0</v>
      </c>
      <c r="L647" s="40">
        <f t="shared" si="100"/>
        <v>0</v>
      </c>
      <c r="M647" s="375" t="str">
        <f t="shared" si="101"/>
        <v xml:space="preserve"> </v>
      </c>
      <c r="N647" s="264">
        <f t="shared" si="102"/>
        <v>0</v>
      </c>
      <c r="O647" s="105">
        <f t="shared" si="103"/>
        <v>0</v>
      </c>
      <c r="P647" s="105">
        <f t="shared" si="104"/>
        <v>0</v>
      </c>
      <c r="Q647" s="407">
        <f t="shared" si="105"/>
        <v>0</v>
      </c>
      <c r="R647" s="9"/>
      <c r="V647" s="40">
        <f t="shared" si="80"/>
        <v>0</v>
      </c>
    </row>
    <row r="648" spans="1:22" x14ac:dyDescent="0.25">
      <c r="A648" s="80">
        <f t="shared" si="81"/>
        <v>635</v>
      </c>
      <c r="B648" s="342">
        <f t="shared" si="98"/>
        <v>0</v>
      </c>
      <c r="C648" s="343"/>
      <c r="D648" s="116"/>
      <c r="E648" s="116"/>
      <c r="F648" s="4"/>
      <c r="G648" s="50"/>
      <c r="H648" s="70"/>
      <c r="I648" s="9"/>
      <c r="J648" s="270"/>
      <c r="K648" s="40">
        <f t="shared" si="99"/>
        <v>0</v>
      </c>
      <c r="L648" s="40">
        <f t="shared" si="100"/>
        <v>0</v>
      </c>
      <c r="M648" s="375" t="str">
        <f t="shared" si="101"/>
        <v xml:space="preserve"> </v>
      </c>
      <c r="N648" s="264">
        <f t="shared" si="102"/>
        <v>0</v>
      </c>
      <c r="O648" s="105">
        <f t="shared" si="103"/>
        <v>0</v>
      </c>
      <c r="P648" s="105">
        <f t="shared" si="104"/>
        <v>0</v>
      </c>
      <c r="Q648" s="407">
        <f t="shared" si="105"/>
        <v>0</v>
      </c>
      <c r="R648" s="9"/>
      <c r="V648" s="40">
        <f t="shared" si="80"/>
        <v>0</v>
      </c>
    </row>
    <row r="649" spans="1:22" x14ac:dyDescent="0.25">
      <c r="A649" s="80">
        <f t="shared" si="81"/>
        <v>636</v>
      </c>
      <c r="B649" s="342">
        <f t="shared" si="98"/>
        <v>0</v>
      </c>
      <c r="C649" s="343"/>
      <c r="D649" s="116"/>
      <c r="E649" s="116"/>
      <c r="F649" s="4"/>
      <c r="G649" s="50"/>
      <c r="H649" s="70"/>
      <c r="I649" s="9"/>
      <c r="J649" s="270"/>
      <c r="K649" s="40">
        <f t="shared" si="99"/>
        <v>0</v>
      </c>
      <c r="L649" s="40">
        <f t="shared" si="100"/>
        <v>0</v>
      </c>
      <c r="M649" s="375" t="str">
        <f t="shared" si="101"/>
        <v xml:space="preserve"> </v>
      </c>
      <c r="N649" s="264">
        <f t="shared" si="102"/>
        <v>0</v>
      </c>
      <c r="O649" s="105">
        <f t="shared" si="103"/>
        <v>0</v>
      </c>
      <c r="P649" s="105">
        <f t="shared" si="104"/>
        <v>0</v>
      </c>
      <c r="Q649" s="407">
        <f t="shared" si="105"/>
        <v>0</v>
      </c>
      <c r="R649" s="9"/>
      <c r="V649" s="40">
        <f t="shared" si="80"/>
        <v>0</v>
      </c>
    </row>
    <row r="650" spans="1:22" x14ac:dyDescent="0.25">
      <c r="A650" s="80">
        <f t="shared" si="81"/>
        <v>637</v>
      </c>
      <c r="B650" s="342">
        <f t="shared" si="98"/>
        <v>0</v>
      </c>
      <c r="C650" s="343"/>
      <c r="D650" s="116"/>
      <c r="E650" s="116"/>
      <c r="F650" s="4"/>
      <c r="G650" s="50"/>
      <c r="H650" s="70"/>
      <c r="I650" s="9"/>
      <c r="J650" s="270"/>
      <c r="K650" s="40">
        <f t="shared" si="99"/>
        <v>0</v>
      </c>
      <c r="L650" s="40">
        <f t="shared" si="100"/>
        <v>0</v>
      </c>
      <c r="M650" s="375" t="str">
        <f t="shared" si="101"/>
        <v xml:space="preserve"> </v>
      </c>
      <c r="N650" s="264">
        <f t="shared" si="102"/>
        <v>0</v>
      </c>
      <c r="O650" s="105">
        <f t="shared" si="103"/>
        <v>0</v>
      </c>
      <c r="P650" s="105">
        <f t="shared" si="104"/>
        <v>0</v>
      </c>
      <c r="Q650" s="407">
        <f t="shared" si="105"/>
        <v>0</v>
      </c>
      <c r="R650" s="9"/>
      <c r="V650" s="40">
        <f t="shared" si="80"/>
        <v>0</v>
      </c>
    </row>
    <row r="651" spans="1:22" x14ac:dyDescent="0.25">
      <c r="A651" s="80">
        <f t="shared" si="81"/>
        <v>638</v>
      </c>
      <c r="B651" s="342">
        <f t="shared" si="98"/>
        <v>0</v>
      </c>
      <c r="C651" s="343"/>
      <c r="D651" s="116"/>
      <c r="E651" s="116"/>
      <c r="F651" s="4"/>
      <c r="G651" s="50"/>
      <c r="H651" s="70"/>
      <c r="I651" s="9"/>
      <c r="J651" s="270"/>
      <c r="K651" s="40">
        <f t="shared" si="99"/>
        <v>0</v>
      </c>
      <c r="L651" s="40">
        <f t="shared" si="100"/>
        <v>0</v>
      </c>
      <c r="M651" s="375" t="str">
        <f t="shared" si="101"/>
        <v xml:space="preserve"> </v>
      </c>
      <c r="N651" s="264">
        <f t="shared" si="102"/>
        <v>0</v>
      </c>
      <c r="O651" s="105">
        <f t="shared" si="103"/>
        <v>0</v>
      </c>
      <c r="P651" s="105">
        <f t="shared" si="104"/>
        <v>0</v>
      </c>
      <c r="Q651" s="407">
        <f t="shared" si="105"/>
        <v>0</v>
      </c>
      <c r="R651" s="9"/>
      <c r="V651" s="40">
        <f t="shared" si="80"/>
        <v>0</v>
      </c>
    </row>
    <row r="652" spans="1:22" x14ac:dyDescent="0.25">
      <c r="A652" s="80">
        <f t="shared" si="81"/>
        <v>639</v>
      </c>
      <c r="B652" s="342">
        <f t="shared" si="98"/>
        <v>0</v>
      </c>
      <c r="C652" s="343"/>
      <c r="D652" s="116"/>
      <c r="E652" s="116"/>
      <c r="F652" s="4"/>
      <c r="G652" s="50"/>
      <c r="H652" s="70"/>
      <c r="I652" s="9"/>
      <c r="J652" s="270"/>
      <c r="K652" s="40">
        <f t="shared" si="99"/>
        <v>0</v>
      </c>
      <c r="L652" s="40">
        <f t="shared" si="100"/>
        <v>0</v>
      </c>
      <c r="M652" s="375" t="str">
        <f t="shared" si="101"/>
        <v xml:space="preserve"> </v>
      </c>
      <c r="N652" s="264">
        <f t="shared" si="102"/>
        <v>0</v>
      </c>
      <c r="O652" s="105">
        <f t="shared" si="103"/>
        <v>0</v>
      </c>
      <c r="P652" s="105">
        <f t="shared" si="104"/>
        <v>0</v>
      </c>
      <c r="Q652" s="407">
        <f t="shared" si="105"/>
        <v>0</v>
      </c>
      <c r="R652" s="9"/>
      <c r="V652" s="40">
        <f t="shared" si="80"/>
        <v>0</v>
      </c>
    </row>
    <row r="653" spans="1:22" x14ac:dyDescent="0.25">
      <c r="A653" s="80">
        <f t="shared" si="81"/>
        <v>640</v>
      </c>
      <c r="B653" s="342">
        <f t="shared" si="98"/>
        <v>0</v>
      </c>
      <c r="C653" s="343"/>
      <c r="D653" s="116"/>
      <c r="E653" s="116"/>
      <c r="F653" s="4"/>
      <c r="G653" s="50"/>
      <c r="H653" s="70"/>
      <c r="I653" s="9"/>
      <c r="J653" s="270"/>
      <c r="K653" s="40">
        <f t="shared" si="99"/>
        <v>0</v>
      </c>
      <c r="L653" s="40">
        <f t="shared" si="100"/>
        <v>0</v>
      </c>
      <c r="M653" s="375" t="str">
        <f t="shared" si="101"/>
        <v xml:space="preserve"> </v>
      </c>
      <c r="N653" s="264">
        <f t="shared" si="102"/>
        <v>0</v>
      </c>
      <c r="O653" s="105">
        <f t="shared" si="103"/>
        <v>0</v>
      </c>
      <c r="P653" s="105">
        <f t="shared" si="104"/>
        <v>0</v>
      </c>
      <c r="Q653" s="407">
        <f t="shared" si="105"/>
        <v>0</v>
      </c>
      <c r="R653" s="9"/>
      <c r="V653" s="40">
        <f t="shared" si="80"/>
        <v>0</v>
      </c>
    </row>
    <row r="654" spans="1:22" x14ac:dyDescent="0.25">
      <c r="A654" s="80">
        <f t="shared" si="81"/>
        <v>641</v>
      </c>
      <c r="B654" s="342">
        <f t="shared" si="98"/>
        <v>0</v>
      </c>
      <c r="C654" s="343"/>
      <c r="D654" s="116"/>
      <c r="E654" s="116"/>
      <c r="F654" s="4"/>
      <c r="G654" s="50"/>
      <c r="H654" s="70"/>
      <c r="I654" s="9"/>
      <c r="J654" s="270"/>
      <c r="K654" s="40">
        <f t="shared" si="99"/>
        <v>0</v>
      </c>
      <c r="L654" s="40">
        <f t="shared" si="100"/>
        <v>0</v>
      </c>
      <c r="M654" s="375" t="str">
        <f t="shared" si="101"/>
        <v xml:space="preserve"> </v>
      </c>
      <c r="N654" s="264">
        <f t="shared" si="102"/>
        <v>0</v>
      </c>
      <c r="O654" s="105">
        <f t="shared" si="103"/>
        <v>0</v>
      </c>
      <c r="P654" s="105">
        <f t="shared" si="104"/>
        <v>0</v>
      </c>
      <c r="Q654" s="407">
        <f t="shared" si="105"/>
        <v>0</v>
      </c>
      <c r="R654" s="9"/>
      <c r="V654" s="40">
        <f t="shared" si="80"/>
        <v>0</v>
      </c>
    </row>
    <row r="655" spans="1:22" x14ac:dyDescent="0.25">
      <c r="A655" s="80">
        <f t="shared" si="81"/>
        <v>642</v>
      </c>
      <c r="B655" s="342">
        <f t="shared" si="98"/>
        <v>0</v>
      </c>
      <c r="C655" s="343"/>
      <c r="D655" s="116"/>
      <c r="E655" s="116"/>
      <c r="F655" s="4"/>
      <c r="G655" s="50"/>
      <c r="H655" s="70"/>
      <c r="I655" s="9"/>
      <c r="J655" s="270"/>
      <c r="K655" s="40">
        <f t="shared" si="99"/>
        <v>0</v>
      </c>
      <c r="L655" s="40">
        <f t="shared" si="100"/>
        <v>0</v>
      </c>
      <c r="M655" s="375" t="str">
        <f t="shared" si="101"/>
        <v xml:space="preserve"> </v>
      </c>
      <c r="N655" s="264">
        <f t="shared" si="102"/>
        <v>0</v>
      </c>
      <c r="O655" s="105">
        <f t="shared" si="103"/>
        <v>0</v>
      </c>
      <c r="P655" s="105">
        <f t="shared" si="104"/>
        <v>0</v>
      </c>
      <c r="Q655" s="407">
        <f t="shared" si="105"/>
        <v>0</v>
      </c>
      <c r="R655" s="9"/>
      <c r="V655" s="40">
        <f t="shared" si="80"/>
        <v>0</v>
      </c>
    </row>
    <row r="656" spans="1:22" x14ac:dyDescent="0.25">
      <c r="A656" s="80">
        <f t="shared" si="81"/>
        <v>643</v>
      </c>
      <c r="B656" s="342">
        <f t="shared" si="98"/>
        <v>0</v>
      </c>
      <c r="C656" s="343"/>
      <c r="D656" s="116"/>
      <c r="E656" s="116"/>
      <c r="F656" s="4"/>
      <c r="G656" s="50"/>
      <c r="H656" s="70"/>
      <c r="I656" s="9"/>
      <c r="J656" s="270"/>
      <c r="K656" s="40">
        <f t="shared" si="99"/>
        <v>0</v>
      </c>
      <c r="L656" s="40">
        <f t="shared" si="100"/>
        <v>0</v>
      </c>
      <c r="M656" s="375" t="str">
        <f t="shared" si="101"/>
        <v xml:space="preserve"> </v>
      </c>
      <c r="N656" s="264">
        <f t="shared" si="102"/>
        <v>0</v>
      </c>
      <c r="O656" s="105">
        <f t="shared" si="103"/>
        <v>0</v>
      </c>
      <c r="P656" s="105">
        <f t="shared" si="104"/>
        <v>0</v>
      </c>
      <c r="Q656" s="407">
        <f t="shared" si="105"/>
        <v>0</v>
      </c>
      <c r="R656" s="9"/>
      <c r="V656" s="40">
        <f t="shared" si="80"/>
        <v>0</v>
      </c>
    </row>
    <row r="657" spans="1:22" x14ac:dyDescent="0.25">
      <c r="A657" s="80">
        <f t="shared" si="81"/>
        <v>644</v>
      </c>
      <c r="B657" s="342">
        <f t="shared" si="98"/>
        <v>0</v>
      </c>
      <c r="C657" s="343"/>
      <c r="D657" s="116"/>
      <c r="E657" s="116"/>
      <c r="F657" s="4"/>
      <c r="G657" s="50"/>
      <c r="H657" s="70"/>
      <c r="I657" s="9"/>
      <c r="J657" s="270"/>
      <c r="K657" s="40">
        <f t="shared" si="99"/>
        <v>0</v>
      </c>
      <c r="L657" s="40">
        <f t="shared" si="100"/>
        <v>0</v>
      </c>
      <c r="M657" s="375" t="str">
        <f t="shared" si="101"/>
        <v xml:space="preserve"> </v>
      </c>
      <c r="N657" s="264">
        <f t="shared" si="102"/>
        <v>0</v>
      </c>
      <c r="O657" s="105">
        <f t="shared" si="103"/>
        <v>0</v>
      </c>
      <c r="P657" s="105">
        <f t="shared" si="104"/>
        <v>0</v>
      </c>
      <c r="Q657" s="407">
        <f t="shared" si="105"/>
        <v>0</v>
      </c>
      <c r="R657" s="9"/>
      <c r="V657" s="40">
        <f t="shared" si="80"/>
        <v>0</v>
      </c>
    </row>
    <row r="658" spans="1:22" x14ac:dyDescent="0.25">
      <c r="A658" s="80">
        <f t="shared" si="81"/>
        <v>645</v>
      </c>
      <c r="B658" s="342">
        <f t="shared" si="98"/>
        <v>0</v>
      </c>
      <c r="C658" s="343"/>
      <c r="D658" s="116"/>
      <c r="E658" s="116"/>
      <c r="F658" s="4"/>
      <c r="G658" s="50"/>
      <c r="H658" s="70"/>
      <c r="I658" s="9"/>
      <c r="J658" s="270"/>
      <c r="K658" s="40">
        <f t="shared" si="99"/>
        <v>0</v>
      </c>
      <c r="L658" s="40">
        <f t="shared" si="100"/>
        <v>0</v>
      </c>
      <c r="M658" s="375" t="str">
        <f t="shared" si="101"/>
        <v xml:space="preserve"> </v>
      </c>
      <c r="N658" s="264">
        <f t="shared" si="102"/>
        <v>0</v>
      </c>
      <c r="O658" s="105">
        <f t="shared" si="103"/>
        <v>0</v>
      </c>
      <c r="P658" s="105">
        <f t="shared" si="104"/>
        <v>0</v>
      </c>
      <c r="Q658" s="407">
        <f t="shared" si="105"/>
        <v>0</v>
      </c>
      <c r="R658" s="9"/>
      <c r="V658" s="40">
        <f t="shared" si="80"/>
        <v>0</v>
      </c>
    </row>
    <row r="659" spans="1:22" x14ac:dyDescent="0.25">
      <c r="A659" s="80">
        <f t="shared" si="81"/>
        <v>646</v>
      </c>
      <c r="B659" s="342">
        <f t="shared" si="98"/>
        <v>0</v>
      </c>
      <c r="C659" s="343"/>
      <c r="D659" s="116"/>
      <c r="E659" s="116"/>
      <c r="F659" s="4"/>
      <c r="G659" s="50"/>
      <c r="H659" s="70"/>
      <c r="I659" s="9"/>
      <c r="J659" s="270"/>
      <c r="K659" s="40">
        <f t="shared" si="99"/>
        <v>0</v>
      </c>
      <c r="L659" s="40">
        <f t="shared" si="100"/>
        <v>0</v>
      </c>
      <c r="M659" s="375" t="str">
        <f t="shared" si="101"/>
        <v xml:space="preserve"> </v>
      </c>
      <c r="N659" s="264">
        <f t="shared" si="102"/>
        <v>0</v>
      </c>
      <c r="O659" s="105">
        <f t="shared" si="103"/>
        <v>0</v>
      </c>
      <c r="P659" s="105">
        <f t="shared" si="104"/>
        <v>0</v>
      </c>
      <c r="Q659" s="407">
        <f t="shared" si="105"/>
        <v>0</v>
      </c>
      <c r="R659" s="9"/>
      <c r="V659" s="40">
        <f t="shared" si="80"/>
        <v>0</v>
      </c>
    </row>
    <row r="660" spans="1:22" x14ac:dyDescent="0.25">
      <c r="A660" s="80">
        <f t="shared" si="81"/>
        <v>647</v>
      </c>
      <c r="B660" s="342">
        <f t="shared" si="98"/>
        <v>0</v>
      </c>
      <c r="C660" s="343"/>
      <c r="D660" s="116"/>
      <c r="E660" s="116"/>
      <c r="F660" s="4"/>
      <c r="G660" s="50"/>
      <c r="H660" s="70"/>
      <c r="I660" s="9"/>
      <c r="J660" s="270"/>
      <c r="K660" s="40">
        <f t="shared" si="99"/>
        <v>0</v>
      </c>
      <c r="L660" s="40">
        <f t="shared" si="100"/>
        <v>0</v>
      </c>
      <c r="M660" s="375" t="str">
        <f t="shared" si="101"/>
        <v xml:space="preserve"> </v>
      </c>
      <c r="N660" s="264">
        <f t="shared" si="102"/>
        <v>0</v>
      </c>
      <c r="O660" s="105">
        <f t="shared" si="103"/>
        <v>0</v>
      </c>
      <c r="P660" s="105">
        <f t="shared" si="104"/>
        <v>0</v>
      </c>
      <c r="Q660" s="407">
        <f t="shared" si="105"/>
        <v>0</v>
      </c>
      <c r="R660" s="9"/>
      <c r="V660" s="40">
        <f t="shared" si="80"/>
        <v>0</v>
      </c>
    </row>
    <row r="661" spans="1:22" x14ac:dyDescent="0.25">
      <c r="A661" s="80">
        <f t="shared" si="81"/>
        <v>648</v>
      </c>
      <c r="B661" s="342">
        <f t="shared" si="98"/>
        <v>0</v>
      </c>
      <c r="C661" s="343"/>
      <c r="D661" s="116"/>
      <c r="E661" s="116"/>
      <c r="F661" s="4"/>
      <c r="G661" s="50"/>
      <c r="H661" s="70"/>
      <c r="I661" s="9"/>
      <c r="J661" s="270"/>
      <c r="K661" s="40">
        <f t="shared" si="99"/>
        <v>0</v>
      </c>
      <c r="L661" s="40">
        <f t="shared" si="100"/>
        <v>0</v>
      </c>
      <c r="M661" s="375" t="str">
        <f t="shared" si="101"/>
        <v xml:space="preserve"> </v>
      </c>
      <c r="N661" s="264">
        <f t="shared" si="102"/>
        <v>0</v>
      </c>
      <c r="O661" s="105">
        <f t="shared" si="103"/>
        <v>0</v>
      </c>
      <c r="P661" s="105">
        <f t="shared" si="104"/>
        <v>0</v>
      </c>
      <c r="Q661" s="407">
        <f t="shared" si="105"/>
        <v>0</v>
      </c>
      <c r="R661" s="9"/>
      <c r="V661" s="40">
        <f t="shared" si="80"/>
        <v>0</v>
      </c>
    </row>
    <row r="662" spans="1:22" x14ac:dyDescent="0.25">
      <c r="A662" s="80">
        <f t="shared" si="81"/>
        <v>649</v>
      </c>
      <c r="B662" s="342">
        <f t="shared" si="98"/>
        <v>0</v>
      </c>
      <c r="C662" s="343"/>
      <c r="D662" s="116"/>
      <c r="E662" s="116"/>
      <c r="F662" s="4"/>
      <c r="G662" s="50"/>
      <c r="H662" s="70"/>
      <c r="I662" s="9"/>
      <c r="J662" s="270"/>
      <c r="K662" s="40">
        <f t="shared" si="99"/>
        <v>0</v>
      </c>
      <c r="L662" s="40">
        <f t="shared" si="100"/>
        <v>0</v>
      </c>
      <c r="M662" s="375" t="str">
        <f t="shared" si="101"/>
        <v xml:space="preserve"> </v>
      </c>
      <c r="N662" s="264">
        <f t="shared" si="102"/>
        <v>0</v>
      </c>
      <c r="O662" s="105">
        <f t="shared" si="103"/>
        <v>0</v>
      </c>
      <c r="P662" s="105">
        <f t="shared" si="104"/>
        <v>0</v>
      </c>
      <c r="Q662" s="407">
        <f t="shared" si="105"/>
        <v>0</v>
      </c>
      <c r="R662" s="9"/>
      <c r="V662" s="40">
        <f t="shared" si="80"/>
        <v>0</v>
      </c>
    </row>
    <row r="663" spans="1:22" x14ac:dyDescent="0.25">
      <c r="A663" s="80">
        <f t="shared" si="81"/>
        <v>650</v>
      </c>
      <c r="B663" s="342">
        <f t="shared" si="98"/>
        <v>0</v>
      </c>
      <c r="C663" s="343"/>
      <c r="D663" s="116"/>
      <c r="E663" s="116"/>
      <c r="F663" s="4"/>
      <c r="G663" s="50"/>
      <c r="H663" s="70"/>
      <c r="I663" s="9"/>
      <c r="J663" s="270"/>
      <c r="K663" s="40">
        <f t="shared" si="99"/>
        <v>0</v>
      </c>
      <c r="L663" s="40">
        <f t="shared" si="100"/>
        <v>0</v>
      </c>
      <c r="M663" s="375" t="str">
        <f t="shared" si="101"/>
        <v xml:space="preserve"> </v>
      </c>
      <c r="N663" s="264">
        <f t="shared" si="102"/>
        <v>0</v>
      </c>
      <c r="O663" s="105">
        <f t="shared" si="103"/>
        <v>0</v>
      </c>
      <c r="P663" s="105">
        <f t="shared" si="104"/>
        <v>0</v>
      </c>
      <c r="Q663" s="407">
        <f t="shared" si="105"/>
        <v>0</v>
      </c>
      <c r="R663" s="9"/>
      <c r="V663" s="40">
        <f t="shared" si="80"/>
        <v>0</v>
      </c>
    </row>
    <row r="664" spans="1:22" x14ac:dyDescent="0.25">
      <c r="A664" s="80">
        <f t="shared" si="81"/>
        <v>651</v>
      </c>
      <c r="B664" s="342">
        <f t="shared" si="98"/>
        <v>0</v>
      </c>
      <c r="C664" s="343"/>
      <c r="D664" s="116"/>
      <c r="E664" s="116"/>
      <c r="F664" s="4"/>
      <c r="G664" s="50"/>
      <c r="H664" s="70"/>
      <c r="I664" s="9"/>
      <c r="J664" s="270"/>
      <c r="K664" s="40">
        <f t="shared" si="99"/>
        <v>0</v>
      </c>
      <c r="L664" s="40">
        <f t="shared" si="100"/>
        <v>0</v>
      </c>
      <c r="M664" s="375" t="str">
        <f t="shared" si="101"/>
        <v xml:space="preserve"> </v>
      </c>
      <c r="N664" s="264">
        <f t="shared" si="102"/>
        <v>0</v>
      </c>
      <c r="O664" s="105">
        <f t="shared" si="103"/>
        <v>0</v>
      </c>
      <c r="P664" s="105">
        <f t="shared" si="104"/>
        <v>0</v>
      </c>
      <c r="Q664" s="407">
        <f t="shared" si="105"/>
        <v>0</v>
      </c>
      <c r="R664" s="9"/>
      <c r="V664" s="40">
        <f t="shared" si="80"/>
        <v>0</v>
      </c>
    </row>
    <row r="665" spans="1:22" x14ac:dyDescent="0.25">
      <c r="A665" s="80">
        <f t="shared" si="81"/>
        <v>652</v>
      </c>
      <c r="B665" s="342">
        <f t="shared" si="98"/>
        <v>0</v>
      </c>
      <c r="C665" s="343"/>
      <c r="D665" s="116"/>
      <c r="E665" s="116"/>
      <c r="F665" s="4"/>
      <c r="G665" s="50"/>
      <c r="H665" s="70"/>
      <c r="I665" s="9"/>
      <c r="J665" s="270"/>
      <c r="K665" s="40">
        <f t="shared" si="99"/>
        <v>0</v>
      </c>
      <c r="L665" s="40">
        <f t="shared" si="100"/>
        <v>0</v>
      </c>
      <c r="M665" s="375" t="str">
        <f t="shared" si="101"/>
        <v xml:space="preserve"> </v>
      </c>
      <c r="N665" s="264">
        <f t="shared" si="102"/>
        <v>0</v>
      </c>
      <c r="O665" s="105">
        <f t="shared" si="103"/>
        <v>0</v>
      </c>
      <c r="P665" s="105">
        <f t="shared" si="104"/>
        <v>0</v>
      </c>
      <c r="Q665" s="407">
        <f t="shared" si="105"/>
        <v>0</v>
      </c>
      <c r="R665" s="9"/>
      <c r="V665" s="40">
        <f t="shared" si="80"/>
        <v>0</v>
      </c>
    </row>
    <row r="666" spans="1:22" x14ac:dyDescent="0.25">
      <c r="A666" s="80">
        <f t="shared" si="81"/>
        <v>653</v>
      </c>
      <c r="B666" s="342">
        <f t="shared" si="98"/>
        <v>0</v>
      </c>
      <c r="C666" s="343"/>
      <c r="D666" s="116"/>
      <c r="E666" s="116"/>
      <c r="F666" s="4"/>
      <c r="G666" s="50"/>
      <c r="H666" s="70"/>
      <c r="I666" s="9"/>
      <c r="J666" s="270"/>
      <c r="K666" s="40">
        <f t="shared" si="99"/>
        <v>0</v>
      </c>
      <c r="L666" s="40">
        <f t="shared" si="100"/>
        <v>0</v>
      </c>
      <c r="M666" s="375" t="str">
        <f t="shared" si="101"/>
        <v xml:space="preserve"> </v>
      </c>
      <c r="N666" s="264">
        <f t="shared" si="102"/>
        <v>0</v>
      </c>
      <c r="O666" s="105">
        <f t="shared" si="103"/>
        <v>0</v>
      </c>
      <c r="P666" s="105">
        <f t="shared" si="104"/>
        <v>0</v>
      </c>
      <c r="Q666" s="407">
        <f t="shared" si="105"/>
        <v>0</v>
      </c>
      <c r="R666" s="9"/>
      <c r="V666" s="40">
        <f t="shared" si="80"/>
        <v>0</v>
      </c>
    </row>
    <row r="667" spans="1:22" x14ac:dyDescent="0.25">
      <c r="A667" s="80">
        <f t="shared" si="81"/>
        <v>654</v>
      </c>
      <c r="B667" s="342">
        <f t="shared" si="98"/>
        <v>0</v>
      </c>
      <c r="C667" s="343"/>
      <c r="D667" s="116"/>
      <c r="E667" s="116"/>
      <c r="F667" s="4"/>
      <c r="G667" s="50"/>
      <c r="H667" s="70"/>
      <c r="I667" s="9"/>
      <c r="J667" s="270"/>
      <c r="K667" s="40">
        <f t="shared" si="99"/>
        <v>0</v>
      </c>
      <c r="L667" s="40">
        <f t="shared" si="100"/>
        <v>0</v>
      </c>
      <c r="M667" s="375" t="str">
        <f t="shared" si="101"/>
        <v xml:space="preserve"> </v>
      </c>
      <c r="N667" s="264">
        <f t="shared" si="102"/>
        <v>0</v>
      </c>
      <c r="O667" s="105">
        <f t="shared" si="103"/>
        <v>0</v>
      </c>
      <c r="P667" s="105">
        <f t="shared" si="104"/>
        <v>0</v>
      </c>
      <c r="Q667" s="407">
        <f t="shared" si="105"/>
        <v>0</v>
      </c>
      <c r="R667" s="9"/>
      <c r="V667" s="40">
        <f t="shared" si="80"/>
        <v>0</v>
      </c>
    </row>
    <row r="668" spans="1:22" x14ac:dyDescent="0.25">
      <c r="A668" s="80">
        <f t="shared" si="81"/>
        <v>655</v>
      </c>
      <c r="B668" s="342">
        <f t="shared" si="98"/>
        <v>0</v>
      </c>
      <c r="C668" s="343"/>
      <c r="D668" s="116"/>
      <c r="E668" s="116"/>
      <c r="F668" s="4"/>
      <c r="G668" s="50"/>
      <c r="H668" s="70"/>
      <c r="I668" s="9"/>
      <c r="J668" s="270"/>
      <c r="K668" s="40">
        <f t="shared" si="99"/>
        <v>0</v>
      </c>
      <c r="L668" s="40">
        <f t="shared" si="100"/>
        <v>0</v>
      </c>
      <c r="M668" s="375" t="str">
        <f t="shared" si="101"/>
        <v xml:space="preserve"> </v>
      </c>
      <c r="N668" s="264">
        <f t="shared" si="102"/>
        <v>0</v>
      </c>
      <c r="O668" s="105">
        <f t="shared" si="103"/>
        <v>0</v>
      </c>
      <c r="P668" s="105">
        <f t="shared" si="104"/>
        <v>0</v>
      </c>
      <c r="Q668" s="407">
        <f t="shared" si="105"/>
        <v>0</v>
      </c>
      <c r="R668" s="9"/>
      <c r="V668" s="40">
        <f t="shared" si="80"/>
        <v>0</v>
      </c>
    </row>
    <row r="669" spans="1:22" x14ac:dyDescent="0.25">
      <c r="A669" s="80">
        <f t="shared" si="81"/>
        <v>656</v>
      </c>
      <c r="B669" s="342">
        <f t="shared" si="98"/>
        <v>0</v>
      </c>
      <c r="C669" s="343"/>
      <c r="D669" s="116"/>
      <c r="E669" s="116"/>
      <c r="F669" s="4"/>
      <c r="G669" s="50"/>
      <c r="H669" s="70"/>
      <c r="I669" s="9"/>
      <c r="J669" s="270"/>
      <c r="K669" s="40">
        <f t="shared" si="99"/>
        <v>0</v>
      </c>
      <c r="L669" s="40">
        <f t="shared" si="100"/>
        <v>0</v>
      </c>
      <c r="M669" s="375" t="str">
        <f t="shared" si="101"/>
        <v xml:space="preserve"> </v>
      </c>
      <c r="N669" s="264">
        <f t="shared" si="102"/>
        <v>0</v>
      </c>
      <c r="O669" s="105">
        <f t="shared" si="103"/>
        <v>0</v>
      </c>
      <c r="P669" s="105">
        <f t="shared" si="104"/>
        <v>0</v>
      </c>
      <c r="Q669" s="407">
        <f t="shared" si="105"/>
        <v>0</v>
      </c>
      <c r="R669" s="9"/>
      <c r="V669" s="40">
        <f t="shared" si="80"/>
        <v>0</v>
      </c>
    </row>
    <row r="670" spans="1:22" x14ac:dyDescent="0.25">
      <c r="A670" s="80">
        <f t="shared" si="81"/>
        <v>657</v>
      </c>
      <c r="B670" s="342">
        <f t="shared" si="98"/>
        <v>0</v>
      </c>
      <c r="C670" s="343"/>
      <c r="D670" s="116"/>
      <c r="E670" s="116"/>
      <c r="F670" s="4"/>
      <c r="G670" s="50"/>
      <c r="H670" s="70"/>
      <c r="I670" s="9"/>
      <c r="J670" s="270"/>
      <c r="K670" s="40">
        <f t="shared" si="99"/>
        <v>0</v>
      </c>
      <c r="L670" s="40">
        <f t="shared" si="100"/>
        <v>0</v>
      </c>
      <c r="M670" s="375" t="str">
        <f t="shared" si="101"/>
        <v xml:space="preserve"> </v>
      </c>
      <c r="N670" s="264">
        <f t="shared" si="102"/>
        <v>0</v>
      </c>
      <c r="O670" s="105">
        <f t="shared" si="103"/>
        <v>0</v>
      </c>
      <c r="P670" s="105">
        <f t="shared" si="104"/>
        <v>0</v>
      </c>
      <c r="Q670" s="407">
        <f t="shared" si="105"/>
        <v>0</v>
      </c>
      <c r="R670" s="9"/>
      <c r="V670" s="40">
        <f t="shared" si="80"/>
        <v>0</v>
      </c>
    </row>
    <row r="671" spans="1:22" x14ac:dyDescent="0.25">
      <c r="A671" s="80">
        <f t="shared" si="81"/>
        <v>658</v>
      </c>
      <c r="B671" s="342">
        <f t="shared" si="98"/>
        <v>0</v>
      </c>
      <c r="C671" s="343"/>
      <c r="D671" s="116"/>
      <c r="E671" s="116"/>
      <c r="F671" s="4"/>
      <c r="G671" s="50"/>
      <c r="H671" s="70"/>
      <c r="I671" s="9"/>
      <c r="J671" s="270"/>
      <c r="K671" s="40">
        <f t="shared" si="99"/>
        <v>0</v>
      </c>
      <c r="L671" s="40">
        <f t="shared" si="100"/>
        <v>0</v>
      </c>
      <c r="M671" s="375" t="str">
        <f t="shared" si="101"/>
        <v xml:space="preserve"> </v>
      </c>
      <c r="N671" s="264">
        <f t="shared" si="102"/>
        <v>0</v>
      </c>
      <c r="O671" s="105">
        <f t="shared" si="103"/>
        <v>0</v>
      </c>
      <c r="P671" s="105">
        <f t="shared" si="104"/>
        <v>0</v>
      </c>
      <c r="Q671" s="407">
        <f t="shared" si="105"/>
        <v>0</v>
      </c>
      <c r="R671" s="9"/>
      <c r="V671" s="40">
        <f t="shared" si="80"/>
        <v>0</v>
      </c>
    </row>
    <row r="672" spans="1:22" x14ac:dyDescent="0.25">
      <c r="A672" s="80">
        <f t="shared" si="81"/>
        <v>659</v>
      </c>
      <c r="B672" s="342">
        <f t="shared" si="98"/>
        <v>0</v>
      </c>
      <c r="C672" s="343"/>
      <c r="D672" s="116"/>
      <c r="E672" s="116"/>
      <c r="F672" s="4"/>
      <c r="G672" s="50"/>
      <c r="H672" s="70"/>
      <c r="I672" s="9"/>
      <c r="J672" s="270"/>
      <c r="K672" s="40">
        <f t="shared" si="99"/>
        <v>0</v>
      </c>
      <c r="L672" s="40">
        <f t="shared" si="100"/>
        <v>0</v>
      </c>
      <c r="M672" s="375" t="str">
        <f t="shared" si="101"/>
        <v xml:space="preserve"> </v>
      </c>
      <c r="N672" s="264">
        <f t="shared" si="102"/>
        <v>0</v>
      </c>
      <c r="O672" s="105">
        <f t="shared" si="103"/>
        <v>0</v>
      </c>
      <c r="P672" s="105">
        <f t="shared" si="104"/>
        <v>0</v>
      </c>
      <c r="Q672" s="407">
        <f t="shared" si="105"/>
        <v>0</v>
      </c>
      <c r="R672" s="9"/>
      <c r="V672" s="40">
        <f t="shared" si="80"/>
        <v>0</v>
      </c>
    </row>
    <row r="673" spans="1:22" x14ac:dyDescent="0.25">
      <c r="A673" s="80">
        <f t="shared" si="81"/>
        <v>660</v>
      </c>
      <c r="B673" s="342">
        <f t="shared" si="98"/>
        <v>0</v>
      </c>
      <c r="C673" s="343"/>
      <c r="D673" s="116"/>
      <c r="E673" s="116"/>
      <c r="F673" s="4"/>
      <c r="G673" s="50"/>
      <c r="H673" s="70"/>
      <c r="I673" s="9"/>
      <c r="J673" s="270"/>
      <c r="K673" s="40">
        <f t="shared" si="99"/>
        <v>0</v>
      </c>
      <c r="L673" s="40">
        <f t="shared" si="100"/>
        <v>0</v>
      </c>
      <c r="M673" s="375" t="str">
        <f t="shared" si="101"/>
        <v xml:space="preserve"> </v>
      </c>
      <c r="N673" s="264">
        <f t="shared" si="102"/>
        <v>0</v>
      </c>
      <c r="O673" s="105">
        <f t="shared" si="103"/>
        <v>0</v>
      </c>
      <c r="P673" s="105">
        <f t="shared" si="104"/>
        <v>0</v>
      </c>
      <c r="Q673" s="407">
        <f t="shared" si="105"/>
        <v>0</v>
      </c>
      <c r="R673" s="9"/>
      <c r="V673" s="40">
        <f t="shared" si="80"/>
        <v>0</v>
      </c>
    </row>
    <row r="674" spans="1:22" x14ac:dyDescent="0.25">
      <c r="A674" s="80">
        <f t="shared" si="81"/>
        <v>661</v>
      </c>
      <c r="B674" s="342">
        <f t="shared" si="98"/>
        <v>0</v>
      </c>
      <c r="C674" s="343"/>
      <c r="D674" s="116"/>
      <c r="E674" s="116"/>
      <c r="F674" s="4"/>
      <c r="G674" s="50"/>
      <c r="H674" s="70"/>
      <c r="I674" s="9"/>
      <c r="J674" s="270"/>
      <c r="K674" s="40">
        <f t="shared" si="99"/>
        <v>0</v>
      </c>
      <c r="L674" s="40">
        <f t="shared" si="100"/>
        <v>0</v>
      </c>
      <c r="M674" s="375" t="str">
        <f t="shared" si="101"/>
        <v xml:space="preserve"> </v>
      </c>
      <c r="N674" s="264">
        <f t="shared" si="102"/>
        <v>0</v>
      </c>
      <c r="O674" s="105">
        <f t="shared" si="103"/>
        <v>0</v>
      </c>
      <c r="P674" s="105">
        <f t="shared" si="104"/>
        <v>0</v>
      </c>
      <c r="Q674" s="407">
        <f t="shared" si="105"/>
        <v>0</v>
      </c>
      <c r="R674" s="9"/>
      <c r="V674" s="40">
        <f t="shared" si="80"/>
        <v>0</v>
      </c>
    </row>
    <row r="675" spans="1:22" x14ac:dyDescent="0.25">
      <c r="A675" s="80">
        <f t="shared" si="81"/>
        <v>662</v>
      </c>
      <c r="B675" s="342">
        <f t="shared" si="98"/>
        <v>0</v>
      </c>
      <c r="C675" s="343"/>
      <c r="D675" s="116"/>
      <c r="E675" s="116"/>
      <c r="F675" s="4"/>
      <c r="G675" s="50"/>
      <c r="H675" s="70"/>
      <c r="I675" s="9"/>
      <c r="J675" s="270"/>
      <c r="K675" s="40">
        <f t="shared" si="99"/>
        <v>0</v>
      </c>
      <c r="L675" s="40">
        <f t="shared" si="100"/>
        <v>0</v>
      </c>
      <c r="M675" s="375" t="str">
        <f t="shared" si="101"/>
        <v xml:space="preserve"> </v>
      </c>
      <c r="N675" s="264">
        <f t="shared" si="102"/>
        <v>0</v>
      </c>
      <c r="O675" s="105">
        <f t="shared" si="103"/>
        <v>0</v>
      </c>
      <c r="P675" s="105">
        <f t="shared" si="104"/>
        <v>0</v>
      </c>
      <c r="Q675" s="407">
        <f t="shared" si="105"/>
        <v>0</v>
      </c>
      <c r="R675" s="9"/>
      <c r="V675" s="40">
        <f t="shared" si="80"/>
        <v>0</v>
      </c>
    </row>
    <row r="676" spans="1:22" x14ac:dyDescent="0.25">
      <c r="A676" s="80">
        <f t="shared" si="81"/>
        <v>663</v>
      </c>
      <c r="B676" s="342">
        <f t="shared" si="98"/>
        <v>0</v>
      </c>
      <c r="C676" s="343"/>
      <c r="D676" s="116"/>
      <c r="E676" s="116"/>
      <c r="F676" s="4"/>
      <c r="G676" s="50"/>
      <c r="H676" s="70"/>
      <c r="I676" s="9"/>
      <c r="J676" s="270"/>
      <c r="K676" s="40">
        <f t="shared" si="99"/>
        <v>0</v>
      </c>
      <c r="L676" s="40">
        <f t="shared" si="100"/>
        <v>0</v>
      </c>
      <c r="M676" s="375" t="str">
        <f t="shared" si="101"/>
        <v xml:space="preserve"> </v>
      </c>
      <c r="N676" s="264">
        <f t="shared" si="102"/>
        <v>0</v>
      </c>
      <c r="O676" s="105">
        <f t="shared" si="103"/>
        <v>0</v>
      </c>
      <c r="P676" s="105">
        <f t="shared" si="104"/>
        <v>0</v>
      </c>
      <c r="Q676" s="407">
        <f t="shared" si="105"/>
        <v>0</v>
      </c>
      <c r="R676" s="9"/>
      <c r="V676" s="40">
        <f t="shared" si="80"/>
        <v>0</v>
      </c>
    </row>
    <row r="677" spans="1:22" x14ac:dyDescent="0.25">
      <c r="A677" s="80">
        <f t="shared" si="81"/>
        <v>664</v>
      </c>
      <c r="B677" s="342">
        <f t="shared" si="98"/>
        <v>0</v>
      </c>
      <c r="C677" s="343"/>
      <c r="D677" s="116"/>
      <c r="E677" s="116"/>
      <c r="F677" s="4"/>
      <c r="G677" s="50"/>
      <c r="H677" s="70"/>
      <c r="I677" s="9"/>
      <c r="J677" s="270"/>
      <c r="K677" s="40">
        <f t="shared" si="99"/>
        <v>0</v>
      </c>
      <c r="L677" s="40">
        <f t="shared" si="100"/>
        <v>0</v>
      </c>
      <c r="M677" s="375" t="str">
        <f t="shared" si="101"/>
        <v xml:space="preserve"> </v>
      </c>
      <c r="N677" s="264">
        <f t="shared" si="102"/>
        <v>0</v>
      </c>
      <c r="O677" s="105">
        <f t="shared" si="103"/>
        <v>0</v>
      </c>
      <c r="P677" s="105">
        <f t="shared" si="104"/>
        <v>0</v>
      </c>
      <c r="Q677" s="407">
        <f t="shared" si="105"/>
        <v>0</v>
      </c>
      <c r="R677" s="9"/>
      <c r="V677" s="40">
        <f t="shared" si="80"/>
        <v>0</v>
      </c>
    </row>
    <row r="678" spans="1:22" x14ac:dyDescent="0.25">
      <c r="A678" s="80">
        <f t="shared" si="81"/>
        <v>665</v>
      </c>
      <c r="B678" s="342">
        <f t="shared" si="98"/>
        <v>0</v>
      </c>
      <c r="C678" s="343"/>
      <c r="D678" s="116"/>
      <c r="E678" s="116"/>
      <c r="F678" s="4"/>
      <c r="G678" s="50"/>
      <c r="H678" s="70"/>
      <c r="I678" s="9"/>
      <c r="J678" s="270"/>
      <c r="K678" s="40">
        <f t="shared" si="99"/>
        <v>0</v>
      </c>
      <c r="L678" s="40">
        <f t="shared" si="100"/>
        <v>0</v>
      </c>
      <c r="M678" s="375" t="str">
        <f t="shared" si="101"/>
        <v xml:space="preserve"> </v>
      </c>
      <c r="N678" s="264">
        <f t="shared" si="102"/>
        <v>0</v>
      </c>
      <c r="O678" s="105">
        <f t="shared" si="103"/>
        <v>0</v>
      </c>
      <c r="P678" s="105">
        <f t="shared" si="104"/>
        <v>0</v>
      </c>
      <c r="Q678" s="407">
        <f t="shared" si="105"/>
        <v>0</v>
      </c>
      <c r="R678" s="9"/>
      <c r="V678" s="40">
        <f t="shared" si="80"/>
        <v>0</v>
      </c>
    </row>
    <row r="679" spans="1:22" x14ac:dyDescent="0.25">
      <c r="A679" s="80">
        <f t="shared" si="81"/>
        <v>666</v>
      </c>
      <c r="B679" s="342">
        <f t="shared" si="98"/>
        <v>0</v>
      </c>
      <c r="C679" s="343"/>
      <c r="D679" s="116"/>
      <c r="E679" s="116"/>
      <c r="F679" s="4"/>
      <c r="G679" s="50"/>
      <c r="H679" s="70"/>
      <c r="I679" s="9"/>
      <c r="J679" s="270"/>
      <c r="K679" s="40">
        <f t="shared" si="99"/>
        <v>0</v>
      </c>
      <c r="L679" s="40">
        <f t="shared" si="100"/>
        <v>0</v>
      </c>
      <c r="M679" s="375" t="str">
        <f t="shared" si="101"/>
        <v xml:space="preserve"> </v>
      </c>
      <c r="N679" s="264">
        <f t="shared" si="102"/>
        <v>0</v>
      </c>
      <c r="O679" s="105">
        <f t="shared" si="103"/>
        <v>0</v>
      </c>
      <c r="P679" s="105">
        <f t="shared" si="104"/>
        <v>0</v>
      </c>
      <c r="Q679" s="407">
        <f t="shared" si="105"/>
        <v>0</v>
      </c>
      <c r="R679" s="9"/>
      <c r="V679" s="40">
        <f t="shared" si="80"/>
        <v>0</v>
      </c>
    </row>
    <row r="680" spans="1:22" x14ac:dyDescent="0.25">
      <c r="A680" s="80">
        <f t="shared" si="81"/>
        <v>667</v>
      </c>
      <c r="B680" s="342">
        <f t="shared" si="98"/>
        <v>0</v>
      </c>
      <c r="C680" s="343"/>
      <c r="D680" s="116"/>
      <c r="E680" s="116"/>
      <c r="F680" s="4"/>
      <c r="G680" s="50"/>
      <c r="H680" s="70"/>
      <c r="I680" s="9"/>
      <c r="J680" s="270"/>
      <c r="K680" s="40">
        <f t="shared" si="99"/>
        <v>0</v>
      </c>
      <c r="L680" s="40">
        <f t="shared" si="100"/>
        <v>0</v>
      </c>
      <c r="M680" s="375" t="str">
        <f t="shared" si="101"/>
        <v xml:space="preserve"> </v>
      </c>
      <c r="N680" s="264">
        <f t="shared" si="102"/>
        <v>0</v>
      </c>
      <c r="O680" s="105">
        <f t="shared" si="103"/>
        <v>0</v>
      </c>
      <c r="P680" s="105">
        <f t="shared" si="104"/>
        <v>0</v>
      </c>
      <c r="Q680" s="407">
        <f t="shared" si="105"/>
        <v>0</v>
      </c>
      <c r="R680" s="9"/>
      <c r="V680" s="40">
        <f t="shared" si="80"/>
        <v>0</v>
      </c>
    </row>
    <row r="681" spans="1:22" x14ac:dyDescent="0.25">
      <c r="A681" s="80">
        <f t="shared" si="81"/>
        <v>668</v>
      </c>
      <c r="B681" s="342">
        <f t="shared" si="98"/>
        <v>0</v>
      </c>
      <c r="C681" s="343"/>
      <c r="D681" s="116"/>
      <c r="E681" s="116"/>
      <c r="F681" s="4"/>
      <c r="G681" s="50"/>
      <c r="H681" s="70"/>
      <c r="I681" s="9"/>
      <c r="J681" s="270"/>
      <c r="K681" s="40">
        <f t="shared" si="99"/>
        <v>0</v>
      </c>
      <c r="L681" s="40">
        <f t="shared" si="100"/>
        <v>0</v>
      </c>
      <c r="M681" s="375" t="str">
        <f t="shared" si="101"/>
        <v xml:space="preserve"> </v>
      </c>
      <c r="N681" s="264">
        <f t="shared" si="102"/>
        <v>0</v>
      </c>
      <c r="O681" s="105">
        <f t="shared" si="103"/>
        <v>0</v>
      </c>
      <c r="P681" s="105">
        <f t="shared" si="104"/>
        <v>0</v>
      </c>
      <c r="Q681" s="407">
        <f t="shared" si="105"/>
        <v>0</v>
      </c>
      <c r="R681" s="9"/>
      <c r="V681" s="40">
        <f t="shared" si="80"/>
        <v>0</v>
      </c>
    </row>
    <row r="682" spans="1:22" x14ac:dyDescent="0.25">
      <c r="A682" s="80">
        <f t="shared" si="81"/>
        <v>669</v>
      </c>
      <c r="B682" s="342">
        <f t="shared" si="98"/>
        <v>0</v>
      </c>
      <c r="C682" s="343"/>
      <c r="D682" s="116"/>
      <c r="E682" s="116"/>
      <c r="F682" s="4"/>
      <c r="G682" s="50"/>
      <c r="H682" s="70"/>
      <c r="I682" s="9"/>
      <c r="J682" s="270"/>
      <c r="K682" s="40">
        <f t="shared" si="99"/>
        <v>0</v>
      </c>
      <c r="L682" s="40">
        <f t="shared" si="100"/>
        <v>0</v>
      </c>
      <c r="M682" s="375" t="str">
        <f t="shared" si="101"/>
        <v xml:space="preserve"> </v>
      </c>
      <c r="N682" s="264">
        <f t="shared" si="102"/>
        <v>0</v>
      </c>
      <c r="O682" s="105">
        <f t="shared" si="103"/>
        <v>0</v>
      </c>
      <c r="P682" s="105">
        <f t="shared" si="104"/>
        <v>0</v>
      </c>
      <c r="Q682" s="407">
        <f t="shared" si="105"/>
        <v>0</v>
      </c>
      <c r="R682" s="9"/>
      <c r="V682" s="40">
        <f t="shared" si="80"/>
        <v>0</v>
      </c>
    </row>
    <row r="683" spans="1:22" x14ac:dyDescent="0.25">
      <c r="A683" s="80">
        <f t="shared" si="81"/>
        <v>670</v>
      </c>
      <c r="B683" s="342">
        <f t="shared" si="98"/>
        <v>0</v>
      </c>
      <c r="C683" s="343"/>
      <c r="D683" s="116"/>
      <c r="E683" s="116"/>
      <c r="F683" s="4"/>
      <c r="G683" s="50"/>
      <c r="H683" s="70"/>
      <c r="I683" s="9"/>
      <c r="J683" s="270"/>
      <c r="K683" s="40">
        <f t="shared" si="99"/>
        <v>0</v>
      </c>
      <c r="L683" s="40">
        <f t="shared" si="100"/>
        <v>0</v>
      </c>
      <c r="M683" s="375" t="str">
        <f t="shared" si="101"/>
        <v xml:space="preserve"> </v>
      </c>
      <c r="N683" s="264">
        <f t="shared" si="102"/>
        <v>0</v>
      </c>
      <c r="O683" s="105">
        <f t="shared" si="103"/>
        <v>0</v>
      </c>
      <c r="P683" s="105">
        <f t="shared" si="104"/>
        <v>0</v>
      </c>
      <c r="Q683" s="407">
        <f t="shared" si="105"/>
        <v>0</v>
      </c>
      <c r="R683" s="9"/>
      <c r="V683" s="40">
        <f t="shared" si="80"/>
        <v>0</v>
      </c>
    </row>
    <row r="684" spans="1:22" x14ac:dyDescent="0.25">
      <c r="A684" s="80">
        <f t="shared" si="81"/>
        <v>671</v>
      </c>
      <c r="B684" s="342">
        <f t="shared" si="98"/>
        <v>0</v>
      </c>
      <c r="C684" s="343"/>
      <c r="D684" s="116"/>
      <c r="E684" s="116"/>
      <c r="F684" s="4"/>
      <c r="G684" s="50"/>
      <c r="H684" s="70"/>
      <c r="I684" s="9"/>
      <c r="J684" s="270"/>
      <c r="K684" s="40">
        <f t="shared" si="99"/>
        <v>0</v>
      </c>
      <c r="L684" s="40">
        <f t="shared" si="100"/>
        <v>0</v>
      </c>
      <c r="M684" s="375" t="str">
        <f t="shared" si="101"/>
        <v xml:space="preserve"> </v>
      </c>
      <c r="N684" s="264">
        <f t="shared" si="102"/>
        <v>0</v>
      </c>
      <c r="O684" s="105">
        <f t="shared" si="103"/>
        <v>0</v>
      </c>
      <c r="P684" s="105">
        <f t="shared" si="104"/>
        <v>0</v>
      </c>
      <c r="Q684" s="407">
        <f t="shared" si="105"/>
        <v>0</v>
      </c>
      <c r="R684" s="9"/>
      <c r="V684" s="40">
        <f t="shared" si="80"/>
        <v>0</v>
      </c>
    </row>
    <row r="685" spans="1:22" x14ac:dyDescent="0.25">
      <c r="A685" s="80">
        <f t="shared" si="81"/>
        <v>672</v>
      </c>
      <c r="B685" s="342">
        <f t="shared" si="98"/>
        <v>0</v>
      </c>
      <c r="C685" s="343"/>
      <c r="D685" s="116"/>
      <c r="E685" s="116"/>
      <c r="F685" s="4"/>
      <c r="G685" s="50"/>
      <c r="H685" s="70"/>
      <c r="I685" s="9"/>
      <c r="J685" s="270"/>
      <c r="K685" s="40">
        <f t="shared" si="99"/>
        <v>0</v>
      </c>
      <c r="L685" s="40">
        <f t="shared" si="100"/>
        <v>0</v>
      </c>
      <c r="M685" s="375" t="str">
        <f t="shared" si="101"/>
        <v xml:space="preserve"> </v>
      </c>
      <c r="N685" s="264">
        <f t="shared" si="102"/>
        <v>0</v>
      </c>
      <c r="O685" s="105">
        <f t="shared" si="103"/>
        <v>0</v>
      </c>
      <c r="P685" s="105">
        <f t="shared" si="104"/>
        <v>0</v>
      </c>
      <c r="Q685" s="407">
        <f t="shared" si="105"/>
        <v>0</v>
      </c>
      <c r="R685" s="9"/>
      <c r="V685" s="40">
        <f t="shared" si="80"/>
        <v>0</v>
      </c>
    </row>
    <row r="686" spans="1:22" x14ac:dyDescent="0.25">
      <c r="A686" s="80">
        <f t="shared" si="81"/>
        <v>673</v>
      </c>
      <c r="B686" s="342">
        <f t="shared" si="98"/>
        <v>0</v>
      </c>
      <c r="C686" s="343"/>
      <c r="D686" s="116"/>
      <c r="E686" s="116"/>
      <c r="F686" s="4"/>
      <c r="G686" s="50"/>
      <c r="H686" s="70"/>
      <c r="I686" s="9"/>
      <c r="J686" s="270"/>
      <c r="K686" s="40">
        <f t="shared" si="99"/>
        <v>0</v>
      </c>
      <c r="L686" s="40">
        <f t="shared" si="100"/>
        <v>0</v>
      </c>
      <c r="M686" s="375" t="str">
        <f t="shared" si="101"/>
        <v xml:space="preserve"> </v>
      </c>
      <c r="N686" s="264">
        <f t="shared" si="102"/>
        <v>0</v>
      </c>
      <c r="O686" s="105">
        <f t="shared" si="103"/>
        <v>0</v>
      </c>
      <c r="P686" s="105">
        <f t="shared" si="104"/>
        <v>0</v>
      </c>
      <c r="Q686" s="407">
        <f t="shared" si="105"/>
        <v>0</v>
      </c>
      <c r="R686" s="9"/>
      <c r="V686" s="40">
        <f t="shared" si="80"/>
        <v>0</v>
      </c>
    </row>
    <row r="687" spans="1:22" x14ac:dyDescent="0.25">
      <c r="A687" s="80">
        <f t="shared" si="81"/>
        <v>674</v>
      </c>
      <c r="B687" s="342">
        <f t="shared" si="98"/>
        <v>0</v>
      </c>
      <c r="C687" s="343"/>
      <c r="D687" s="116"/>
      <c r="E687" s="116"/>
      <c r="F687" s="4"/>
      <c r="G687" s="50"/>
      <c r="H687" s="70"/>
      <c r="I687" s="9"/>
      <c r="J687" s="270"/>
      <c r="K687" s="40">
        <f t="shared" si="99"/>
        <v>0</v>
      </c>
      <c r="L687" s="40">
        <f t="shared" si="100"/>
        <v>0</v>
      </c>
      <c r="M687" s="375" t="str">
        <f t="shared" si="101"/>
        <v xml:space="preserve"> </v>
      </c>
      <c r="N687" s="264">
        <f t="shared" si="102"/>
        <v>0</v>
      </c>
      <c r="O687" s="105">
        <f t="shared" si="103"/>
        <v>0</v>
      </c>
      <c r="P687" s="105">
        <f t="shared" si="104"/>
        <v>0</v>
      </c>
      <c r="Q687" s="407">
        <f t="shared" si="105"/>
        <v>0</v>
      </c>
      <c r="R687" s="9"/>
      <c r="V687" s="40">
        <f t="shared" si="80"/>
        <v>0</v>
      </c>
    </row>
    <row r="688" spans="1:22" x14ac:dyDescent="0.25">
      <c r="A688" s="80">
        <f t="shared" si="81"/>
        <v>675</v>
      </c>
      <c r="B688" s="342">
        <f t="shared" si="98"/>
        <v>0</v>
      </c>
      <c r="C688" s="343"/>
      <c r="D688" s="116"/>
      <c r="E688" s="116"/>
      <c r="F688" s="4"/>
      <c r="G688" s="50"/>
      <c r="H688" s="70"/>
      <c r="I688" s="9"/>
      <c r="J688" s="270"/>
      <c r="K688" s="40">
        <f t="shared" si="99"/>
        <v>0</v>
      </c>
      <c r="L688" s="40">
        <f t="shared" si="100"/>
        <v>0</v>
      </c>
      <c r="M688" s="375" t="str">
        <f t="shared" si="101"/>
        <v xml:space="preserve"> </v>
      </c>
      <c r="N688" s="264">
        <f t="shared" si="102"/>
        <v>0</v>
      </c>
      <c r="O688" s="105">
        <f t="shared" si="103"/>
        <v>0</v>
      </c>
      <c r="P688" s="105">
        <f t="shared" si="104"/>
        <v>0</v>
      </c>
      <c r="Q688" s="407">
        <f t="shared" si="105"/>
        <v>0</v>
      </c>
      <c r="R688" s="9"/>
      <c r="V688" s="40">
        <f t="shared" si="80"/>
        <v>0</v>
      </c>
    </row>
    <row r="689" spans="1:22" x14ac:dyDescent="0.25">
      <c r="A689" s="80">
        <f t="shared" si="81"/>
        <v>676</v>
      </c>
      <c r="B689" s="342">
        <f t="shared" si="98"/>
        <v>0</v>
      </c>
      <c r="C689" s="343"/>
      <c r="D689" s="116"/>
      <c r="E689" s="116"/>
      <c r="F689" s="4"/>
      <c r="G689" s="50"/>
      <c r="H689" s="70"/>
      <c r="I689" s="9"/>
      <c r="J689" s="270"/>
      <c r="K689" s="40">
        <f t="shared" si="99"/>
        <v>0</v>
      </c>
      <c r="L689" s="40">
        <f t="shared" si="100"/>
        <v>0</v>
      </c>
      <c r="M689" s="375" t="str">
        <f t="shared" si="101"/>
        <v xml:space="preserve"> </v>
      </c>
      <c r="N689" s="264">
        <f t="shared" si="102"/>
        <v>0</v>
      </c>
      <c r="O689" s="105">
        <f t="shared" si="103"/>
        <v>0</v>
      </c>
      <c r="P689" s="105">
        <f t="shared" si="104"/>
        <v>0</v>
      </c>
      <c r="Q689" s="407">
        <f t="shared" si="105"/>
        <v>0</v>
      </c>
      <c r="R689" s="9"/>
      <c r="V689" s="40">
        <f t="shared" si="80"/>
        <v>0</v>
      </c>
    </row>
    <row r="690" spans="1:22" x14ac:dyDescent="0.25">
      <c r="A690" s="80">
        <f t="shared" si="81"/>
        <v>677</v>
      </c>
      <c r="B690" s="342">
        <f t="shared" si="98"/>
        <v>0</v>
      </c>
      <c r="C690" s="343"/>
      <c r="D690" s="116"/>
      <c r="E690" s="116"/>
      <c r="F690" s="4"/>
      <c r="G690" s="50"/>
      <c r="H690" s="70"/>
      <c r="I690" s="9"/>
      <c r="J690" s="270"/>
      <c r="K690" s="40">
        <f t="shared" si="99"/>
        <v>0</v>
      </c>
      <c r="L690" s="40">
        <f t="shared" si="100"/>
        <v>0</v>
      </c>
      <c r="M690" s="375" t="str">
        <f t="shared" si="101"/>
        <v xml:space="preserve"> </v>
      </c>
      <c r="N690" s="264">
        <f t="shared" si="102"/>
        <v>0</v>
      </c>
      <c r="O690" s="105">
        <f t="shared" si="103"/>
        <v>0</v>
      </c>
      <c r="P690" s="105">
        <f t="shared" si="104"/>
        <v>0</v>
      </c>
      <c r="Q690" s="407">
        <f t="shared" si="105"/>
        <v>0</v>
      </c>
      <c r="R690" s="9"/>
      <c r="V690" s="40">
        <f t="shared" si="80"/>
        <v>0</v>
      </c>
    </row>
    <row r="691" spans="1:22" x14ac:dyDescent="0.25">
      <c r="A691" s="80">
        <f t="shared" si="81"/>
        <v>678</v>
      </c>
      <c r="B691" s="342">
        <f t="shared" si="98"/>
        <v>0</v>
      </c>
      <c r="C691" s="343"/>
      <c r="D691" s="116"/>
      <c r="E691" s="116"/>
      <c r="F691" s="4"/>
      <c r="G691" s="50"/>
      <c r="H691" s="70"/>
      <c r="I691" s="9"/>
      <c r="J691" s="270"/>
      <c r="K691" s="40">
        <f t="shared" si="99"/>
        <v>0</v>
      </c>
      <c r="L691" s="40">
        <f t="shared" si="100"/>
        <v>0</v>
      </c>
      <c r="M691" s="375" t="str">
        <f t="shared" si="101"/>
        <v xml:space="preserve"> </v>
      </c>
      <c r="N691" s="264">
        <f t="shared" si="102"/>
        <v>0</v>
      </c>
      <c r="O691" s="105">
        <f t="shared" si="103"/>
        <v>0</v>
      </c>
      <c r="P691" s="105">
        <f t="shared" si="104"/>
        <v>0</v>
      </c>
      <c r="Q691" s="407">
        <f t="shared" si="105"/>
        <v>0</v>
      </c>
      <c r="R691" s="9"/>
      <c r="V691" s="40">
        <f t="shared" si="80"/>
        <v>0</v>
      </c>
    </row>
    <row r="692" spans="1:22" x14ac:dyDescent="0.25">
      <c r="A692" s="80">
        <f t="shared" si="81"/>
        <v>679</v>
      </c>
      <c r="B692" s="342">
        <f t="shared" ref="B692:B999" si="106">IF(ISBLANK(E692),0,VLOOKUP(TRIM(E692),AllVarieties,4,FALSE))</f>
        <v>0</v>
      </c>
      <c r="C692" s="343"/>
      <c r="D692" s="116"/>
      <c r="E692" s="116"/>
      <c r="F692" s="4"/>
      <c r="G692" s="50"/>
      <c r="H692" s="70"/>
      <c r="I692" s="9"/>
      <c r="J692" s="270"/>
      <c r="K692" s="40">
        <f t="shared" ref="K692:K999" si="107">IF(ISNA(+B692),1,0)</f>
        <v>0</v>
      </c>
      <c r="L692" s="40">
        <f t="shared" ref="L692:L999" si="108">IF(ISERR(+B692),1,0)</f>
        <v>0</v>
      </c>
      <c r="M692" s="375" t="str">
        <f t="shared" ref="M692:M999" si="109">IF(+J692=0," ", IF(+J692=1," ","ERROR"))</f>
        <v xml:space="preserve"> </v>
      </c>
      <c r="N692" s="264">
        <f t="shared" ref="N692:N999" si="110">IF(+J692=1,IF(G692&gt;0, +G692, 0),0)</f>
        <v>0</v>
      </c>
      <c r="O692" s="105">
        <f t="shared" ref="O692:O999" si="111">IF(VALUE(F692)&lt;1,0,IF(VALUE(F692)&gt;17,0,VLOOKUP(VALUE(B692),T10Value,VALUE(F692)+1,FALSE)))</f>
        <v>0</v>
      </c>
      <c r="P692" s="105">
        <f t="shared" ref="P692:P999" si="112">ROUND(+N692,1)*O692</f>
        <v>0</v>
      </c>
      <c r="Q692" s="407">
        <f t="shared" ref="Q692:Q999" si="113">+P692*PDArate</f>
        <v>0</v>
      </c>
      <c r="R692" s="9"/>
      <c r="V692" s="40">
        <f t="shared" si="80"/>
        <v>0</v>
      </c>
    </row>
    <row r="693" spans="1:22" x14ac:dyDescent="0.25">
      <c r="A693" s="80">
        <f t="shared" si="81"/>
        <v>680</v>
      </c>
      <c r="B693" s="342">
        <f t="shared" si="106"/>
        <v>0</v>
      </c>
      <c r="C693" s="343"/>
      <c r="D693" s="116"/>
      <c r="E693" s="116"/>
      <c r="F693" s="4"/>
      <c r="G693" s="50"/>
      <c r="H693" s="70"/>
      <c r="I693" s="9"/>
      <c r="J693" s="270"/>
      <c r="K693" s="40">
        <f t="shared" si="107"/>
        <v>0</v>
      </c>
      <c r="L693" s="40">
        <f t="shared" si="108"/>
        <v>0</v>
      </c>
      <c r="M693" s="375" t="str">
        <f t="shared" si="109"/>
        <v xml:space="preserve"> </v>
      </c>
      <c r="N693" s="264">
        <f t="shared" si="110"/>
        <v>0</v>
      </c>
      <c r="O693" s="105">
        <f t="shared" si="111"/>
        <v>0</v>
      </c>
      <c r="P693" s="105">
        <f t="shared" si="112"/>
        <v>0</v>
      </c>
      <c r="Q693" s="407">
        <f t="shared" si="113"/>
        <v>0</v>
      </c>
      <c r="R693" s="9"/>
      <c r="V693" s="40">
        <f t="shared" si="80"/>
        <v>0</v>
      </c>
    </row>
    <row r="694" spans="1:22" x14ac:dyDescent="0.25">
      <c r="A694" s="80">
        <f t="shared" si="81"/>
        <v>681</v>
      </c>
      <c r="B694" s="342">
        <f t="shared" si="106"/>
        <v>0</v>
      </c>
      <c r="C694" s="343"/>
      <c r="D694" s="116"/>
      <c r="E694" s="116"/>
      <c r="F694" s="4"/>
      <c r="G694" s="50"/>
      <c r="H694" s="70"/>
      <c r="I694" s="9"/>
      <c r="J694" s="270"/>
      <c r="K694" s="40">
        <f t="shared" si="107"/>
        <v>0</v>
      </c>
      <c r="L694" s="40">
        <f t="shared" si="108"/>
        <v>0</v>
      </c>
      <c r="M694" s="375" t="str">
        <f t="shared" si="109"/>
        <v xml:space="preserve"> </v>
      </c>
      <c r="N694" s="264">
        <f t="shared" si="110"/>
        <v>0</v>
      </c>
      <c r="O694" s="105">
        <f t="shared" si="111"/>
        <v>0</v>
      </c>
      <c r="P694" s="105">
        <f t="shared" si="112"/>
        <v>0</v>
      </c>
      <c r="Q694" s="407">
        <f t="shared" si="113"/>
        <v>0</v>
      </c>
      <c r="R694" s="9"/>
      <c r="V694" s="40">
        <f t="shared" si="80"/>
        <v>0</v>
      </c>
    </row>
    <row r="695" spans="1:22" x14ac:dyDescent="0.25">
      <c r="A695" s="80">
        <f t="shared" si="81"/>
        <v>682</v>
      </c>
      <c r="B695" s="342">
        <f t="shared" si="106"/>
        <v>0</v>
      </c>
      <c r="C695" s="343"/>
      <c r="D695" s="116"/>
      <c r="E695" s="116"/>
      <c r="F695" s="4"/>
      <c r="G695" s="50"/>
      <c r="H695" s="70"/>
      <c r="I695" s="9"/>
      <c r="J695" s="270"/>
      <c r="K695" s="40">
        <f t="shared" si="107"/>
        <v>0</v>
      </c>
      <c r="L695" s="40">
        <f t="shared" si="108"/>
        <v>0</v>
      </c>
      <c r="M695" s="375" t="str">
        <f t="shared" si="109"/>
        <v xml:space="preserve"> </v>
      </c>
      <c r="N695" s="264">
        <f t="shared" si="110"/>
        <v>0</v>
      </c>
      <c r="O695" s="105">
        <f t="shared" si="111"/>
        <v>0</v>
      </c>
      <c r="P695" s="105">
        <f t="shared" si="112"/>
        <v>0</v>
      </c>
      <c r="Q695" s="407">
        <f t="shared" si="113"/>
        <v>0</v>
      </c>
      <c r="R695" s="9"/>
      <c r="V695" s="40">
        <f t="shared" si="80"/>
        <v>0</v>
      </c>
    </row>
    <row r="696" spans="1:22" x14ac:dyDescent="0.25">
      <c r="A696" s="80">
        <f t="shared" si="81"/>
        <v>683</v>
      </c>
      <c r="B696" s="342">
        <f t="shared" si="106"/>
        <v>0</v>
      </c>
      <c r="C696" s="343"/>
      <c r="D696" s="116"/>
      <c r="E696" s="116"/>
      <c r="F696" s="4"/>
      <c r="G696" s="50"/>
      <c r="H696" s="70"/>
      <c r="I696" s="9"/>
      <c r="J696" s="270"/>
      <c r="K696" s="40">
        <f t="shared" si="107"/>
        <v>0</v>
      </c>
      <c r="L696" s="40">
        <f t="shared" si="108"/>
        <v>0</v>
      </c>
      <c r="M696" s="375" t="str">
        <f t="shared" si="109"/>
        <v xml:space="preserve"> </v>
      </c>
      <c r="N696" s="264">
        <f t="shared" si="110"/>
        <v>0</v>
      </c>
      <c r="O696" s="105">
        <f t="shared" si="111"/>
        <v>0</v>
      </c>
      <c r="P696" s="105">
        <f t="shared" si="112"/>
        <v>0</v>
      </c>
      <c r="Q696" s="407">
        <f t="shared" si="113"/>
        <v>0</v>
      </c>
      <c r="R696" s="9"/>
      <c r="V696" s="40">
        <f t="shared" si="80"/>
        <v>0</v>
      </c>
    </row>
    <row r="697" spans="1:22" x14ac:dyDescent="0.25">
      <c r="A697" s="80">
        <f t="shared" si="81"/>
        <v>684</v>
      </c>
      <c r="B697" s="342">
        <f t="shared" si="106"/>
        <v>0</v>
      </c>
      <c r="C697" s="343"/>
      <c r="D697" s="116"/>
      <c r="E697" s="116"/>
      <c r="F697" s="4"/>
      <c r="G697" s="50"/>
      <c r="H697" s="70"/>
      <c r="I697" s="9"/>
      <c r="J697" s="270"/>
      <c r="K697" s="40">
        <f t="shared" si="107"/>
        <v>0</v>
      </c>
      <c r="L697" s="40">
        <f t="shared" si="108"/>
        <v>0</v>
      </c>
      <c r="M697" s="375" t="str">
        <f t="shared" si="109"/>
        <v xml:space="preserve"> </v>
      </c>
      <c r="N697" s="264">
        <f t="shared" si="110"/>
        <v>0</v>
      </c>
      <c r="O697" s="105">
        <f t="shared" si="111"/>
        <v>0</v>
      </c>
      <c r="P697" s="105">
        <f t="shared" si="112"/>
        <v>0</v>
      </c>
      <c r="Q697" s="407">
        <f t="shared" si="113"/>
        <v>0</v>
      </c>
      <c r="R697" s="9"/>
      <c r="V697" s="40">
        <f t="shared" si="80"/>
        <v>0</v>
      </c>
    </row>
    <row r="698" spans="1:22" x14ac:dyDescent="0.25">
      <c r="A698" s="80">
        <f t="shared" si="81"/>
        <v>685</v>
      </c>
      <c r="B698" s="342">
        <f t="shared" si="106"/>
        <v>0</v>
      </c>
      <c r="C698" s="343"/>
      <c r="D698" s="116"/>
      <c r="E698" s="116"/>
      <c r="F698" s="4"/>
      <c r="G698" s="50"/>
      <c r="H698" s="70"/>
      <c r="I698" s="9"/>
      <c r="J698" s="270"/>
      <c r="K698" s="40">
        <f t="shared" si="107"/>
        <v>0</v>
      </c>
      <c r="L698" s="40">
        <f t="shared" si="108"/>
        <v>0</v>
      </c>
      <c r="M698" s="375" t="str">
        <f t="shared" si="109"/>
        <v xml:space="preserve"> </v>
      </c>
      <c r="N698" s="264">
        <f t="shared" si="110"/>
        <v>0</v>
      </c>
      <c r="O698" s="105">
        <f t="shared" si="111"/>
        <v>0</v>
      </c>
      <c r="P698" s="105">
        <f t="shared" si="112"/>
        <v>0</v>
      </c>
      <c r="Q698" s="407">
        <f t="shared" si="113"/>
        <v>0</v>
      </c>
      <c r="R698" s="9"/>
      <c r="V698" s="40">
        <f t="shared" si="80"/>
        <v>0</v>
      </c>
    </row>
    <row r="699" spans="1:22" x14ac:dyDescent="0.25">
      <c r="A699" s="80">
        <f t="shared" si="81"/>
        <v>686</v>
      </c>
      <c r="B699" s="342">
        <f t="shared" si="106"/>
        <v>0</v>
      </c>
      <c r="C699" s="343"/>
      <c r="D699" s="116"/>
      <c r="E699" s="116"/>
      <c r="F699" s="4"/>
      <c r="G699" s="50"/>
      <c r="H699" s="70"/>
      <c r="I699" s="9"/>
      <c r="J699" s="270"/>
      <c r="K699" s="40">
        <f t="shared" si="107"/>
        <v>0</v>
      </c>
      <c r="L699" s="40">
        <f t="shared" si="108"/>
        <v>0</v>
      </c>
      <c r="M699" s="375" t="str">
        <f t="shared" si="109"/>
        <v xml:space="preserve"> </v>
      </c>
      <c r="N699" s="264">
        <f t="shared" si="110"/>
        <v>0</v>
      </c>
      <c r="O699" s="105">
        <f t="shared" si="111"/>
        <v>0</v>
      </c>
      <c r="P699" s="105">
        <f t="shared" si="112"/>
        <v>0</v>
      </c>
      <c r="Q699" s="407">
        <f t="shared" si="113"/>
        <v>0</v>
      </c>
      <c r="R699" s="9"/>
      <c r="V699" s="40">
        <f t="shared" si="80"/>
        <v>0</v>
      </c>
    </row>
    <row r="700" spans="1:22" x14ac:dyDescent="0.25">
      <c r="A700" s="80">
        <f t="shared" si="81"/>
        <v>687</v>
      </c>
      <c r="B700" s="342">
        <f t="shared" si="106"/>
        <v>0</v>
      </c>
      <c r="C700" s="343"/>
      <c r="D700" s="116"/>
      <c r="E700" s="116"/>
      <c r="F700" s="4"/>
      <c r="G700" s="50"/>
      <c r="H700" s="70"/>
      <c r="I700" s="9"/>
      <c r="J700" s="270"/>
      <c r="K700" s="40">
        <f t="shared" si="107"/>
        <v>0</v>
      </c>
      <c r="L700" s="40">
        <f t="shared" si="108"/>
        <v>0</v>
      </c>
      <c r="M700" s="375" t="str">
        <f t="shared" si="109"/>
        <v xml:space="preserve"> </v>
      </c>
      <c r="N700" s="264">
        <f t="shared" si="110"/>
        <v>0</v>
      </c>
      <c r="O700" s="105">
        <f t="shared" si="111"/>
        <v>0</v>
      </c>
      <c r="P700" s="105">
        <f t="shared" si="112"/>
        <v>0</v>
      </c>
      <c r="Q700" s="407">
        <f t="shared" si="113"/>
        <v>0</v>
      </c>
      <c r="R700" s="9"/>
      <c r="V700" s="40">
        <f t="shared" si="80"/>
        <v>0</v>
      </c>
    </row>
    <row r="701" spans="1:22" x14ac:dyDescent="0.25">
      <c r="A701" s="80">
        <f t="shared" si="81"/>
        <v>688</v>
      </c>
      <c r="B701" s="342">
        <f t="shared" si="106"/>
        <v>0</v>
      </c>
      <c r="C701" s="343"/>
      <c r="D701" s="116"/>
      <c r="E701" s="116"/>
      <c r="F701" s="4"/>
      <c r="G701" s="50"/>
      <c r="H701" s="70"/>
      <c r="I701" s="9"/>
      <c r="J701" s="270"/>
      <c r="K701" s="40">
        <f t="shared" si="107"/>
        <v>0</v>
      </c>
      <c r="L701" s="40">
        <f t="shared" si="108"/>
        <v>0</v>
      </c>
      <c r="M701" s="375" t="str">
        <f t="shared" si="109"/>
        <v xml:space="preserve"> </v>
      </c>
      <c r="N701" s="264">
        <f t="shared" si="110"/>
        <v>0</v>
      </c>
      <c r="O701" s="105">
        <f t="shared" si="111"/>
        <v>0</v>
      </c>
      <c r="P701" s="105">
        <f t="shared" si="112"/>
        <v>0</v>
      </c>
      <c r="Q701" s="407">
        <f t="shared" si="113"/>
        <v>0</v>
      </c>
      <c r="R701" s="9"/>
      <c r="V701" s="40">
        <f t="shared" si="80"/>
        <v>0</v>
      </c>
    </row>
    <row r="702" spans="1:22" x14ac:dyDescent="0.25">
      <c r="A702" s="80">
        <f t="shared" si="81"/>
        <v>689</v>
      </c>
      <c r="B702" s="342">
        <f t="shared" si="106"/>
        <v>0</v>
      </c>
      <c r="C702" s="343"/>
      <c r="D702" s="116"/>
      <c r="E702" s="116"/>
      <c r="F702" s="4"/>
      <c r="G702" s="50"/>
      <c r="H702" s="70"/>
      <c r="I702" s="9"/>
      <c r="J702" s="270"/>
      <c r="K702" s="40">
        <f t="shared" si="107"/>
        <v>0</v>
      </c>
      <c r="L702" s="40">
        <f t="shared" si="108"/>
        <v>0</v>
      </c>
      <c r="M702" s="375" t="str">
        <f t="shared" si="109"/>
        <v xml:space="preserve"> </v>
      </c>
      <c r="N702" s="264">
        <f t="shared" si="110"/>
        <v>0</v>
      </c>
      <c r="O702" s="105">
        <f t="shared" si="111"/>
        <v>0</v>
      </c>
      <c r="P702" s="105">
        <f t="shared" si="112"/>
        <v>0</v>
      </c>
      <c r="Q702" s="407">
        <f t="shared" si="113"/>
        <v>0</v>
      </c>
      <c r="R702" s="9"/>
      <c r="V702" s="40">
        <f t="shared" si="80"/>
        <v>0</v>
      </c>
    </row>
    <row r="703" spans="1:22" x14ac:dyDescent="0.25">
      <c r="A703" s="80">
        <f t="shared" si="81"/>
        <v>690</v>
      </c>
      <c r="B703" s="342">
        <f t="shared" si="106"/>
        <v>0</v>
      </c>
      <c r="C703" s="343"/>
      <c r="D703" s="116"/>
      <c r="E703" s="116"/>
      <c r="F703" s="4"/>
      <c r="G703" s="50"/>
      <c r="H703" s="70"/>
      <c r="I703" s="9"/>
      <c r="J703" s="270"/>
      <c r="K703" s="40">
        <f t="shared" si="107"/>
        <v>0</v>
      </c>
      <c r="L703" s="40">
        <f t="shared" si="108"/>
        <v>0</v>
      </c>
      <c r="M703" s="375" t="str">
        <f t="shared" si="109"/>
        <v xml:space="preserve"> </v>
      </c>
      <c r="N703" s="264">
        <f t="shared" si="110"/>
        <v>0</v>
      </c>
      <c r="O703" s="105">
        <f t="shared" si="111"/>
        <v>0</v>
      </c>
      <c r="P703" s="105">
        <f t="shared" si="112"/>
        <v>0</v>
      </c>
      <c r="Q703" s="407">
        <f t="shared" si="113"/>
        <v>0</v>
      </c>
      <c r="R703" s="9"/>
      <c r="V703" s="40">
        <f t="shared" si="80"/>
        <v>0</v>
      </c>
    </row>
    <row r="704" spans="1:22" x14ac:dyDescent="0.25">
      <c r="A704" s="80">
        <f t="shared" si="81"/>
        <v>691</v>
      </c>
      <c r="B704" s="342">
        <f t="shared" si="106"/>
        <v>0</v>
      </c>
      <c r="C704" s="343"/>
      <c r="D704" s="116"/>
      <c r="E704" s="116"/>
      <c r="F704" s="4"/>
      <c r="G704" s="50"/>
      <c r="H704" s="70"/>
      <c r="I704" s="9"/>
      <c r="J704" s="270"/>
      <c r="K704" s="40">
        <f t="shared" si="107"/>
        <v>0</v>
      </c>
      <c r="L704" s="40">
        <f t="shared" si="108"/>
        <v>0</v>
      </c>
      <c r="M704" s="375" t="str">
        <f t="shared" si="109"/>
        <v xml:space="preserve"> </v>
      </c>
      <c r="N704" s="264">
        <f t="shared" si="110"/>
        <v>0</v>
      </c>
      <c r="O704" s="105">
        <f t="shared" si="111"/>
        <v>0</v>
      </c>
      <c r="P704" s="105">
        <f t="shared" si="112"/>
        <v>0</v>
      </c>
      <c r="Q704" s="407">
        <f t="shared" si="113"/>
        <v>0</v>
      </c>
      <c r="R704" s="9"/>
      <c r="V704" s="40">
        <f t="shared" ref="V704:V999" si="114">IF(N704&gt;0,IF(P704&lt;=0,1,0),0)</f>
        <v>0</v>
      </c>
    </row>
    <row r="705" spans="1:22" x14ac:dyDescent="0.25">
      <c r="A705" s="80">
        <f t="shared" si="81"/>
        <v>692</v>
      </c>
      <c r="B705" s="342">
        <f t="shared" si="106"/>
        <v>0</v>
      </c>
      <c r="C705" s="343"/>
      <c r="D705" s="116"/>
      <c r="E705" s="116"/>
      <c r="F705" s="4"/>
      <c r="G705" s="50"/>
      <c r="H705" s="70"/>
      <c r="I705" s="9"/>
      <c r="J705" s="270"/>
      <c r="K705" s="40">
        <f t="shared" si="107"/>
        <v>0</v>
      </c>
      <c r="L705" s="40">
        <f t="shared" si="108"/>
        <v>0</v>
      </c>
      <c r="M705" s="375" t="str">
        <f t="shared" si="109"/>
        <v xml:space="preserve"> </v>
      </c>
      <c r="N705" s="264">
        <f t="shared" si="110"/>
        <v>0</v>
      </c>
      <c r="O705" s="105">
        <f t="shared" si="111"/>
        <v>0</v>
      </c>
      <c r="P705" s="105">
        <f t="shared" si="112"/>
        <v>0</v>
      </c>
      <c r="Q705" s="407">
        <f t="shared" si="113"/>
        <v>0</v>
      </c>
      <c r="R705" s="9"/>
      <c r="V705" s="40">
        <f t="shared" si="114"/>
        <v>0</v>
      </c>
    </row>
    <row r="706" spans="1:22" x14ac:dyDescent="0.25">
      <c r="A706" s="80">
        <f t="shared" ref="A706:A999" si="115">ROW()-Q3line</f>
        <v>693</v>
      </c>
      <c r="B706" s="342">
        <f t="shared" si="106"/>
        <v>0</v>
      </c>
      <c r="C706" s="343"/>
      <c r="D706" s="116"/>
      <c r="E706" s="116"/>
      <c r="F706" s="4"/>
      <c r="G706" s="50"/>
      <c r="H706" s="70"/>
      <c r="I706" s="9"/>
      <c r="J706" s="270"/>
      <c r="K706" s="40">
        <f t="shared" si="107"/>
        <v>0</v>
      </c>
      <c r="L706" s="40">
        <f t="shared" si="108"/>
        <v>0</v>
      </c>
      <c r="M706" s="375" t="str">
        <f t="shared" si="109"/>
        <v xml:space="preserve"> </v>
      </c>
      <c r="N706" s="264">
        <f t="shared" si="110"/>
        <v>0</v>
      </c>
      <c r="O706" s="105">
        <f t="shared" si="111"/>
        <v>0</v>
      </c>
      <c r="P706" s="105">
        <f t="shared" si="112"/>
        <v>0</v>
      </c>
      <c r="Q706" s="407">
        <f t="shared" si="113"/>
        <v>0</v>
      </c>
      <c r="R706" s="9"/>
      <c r="V706" s="40">
        <f t="shared" si="114"/>
        <v>0</v>
      </c>
    </row>
    <row r="707" spans="1:22" x14ac:dyDescent="0.25">
      <c r="A707" s="80">
        <f t="shared" si="115"/>
        <v>694</v>
      </c>
      <c r="B707" s="342">
        <f t="shared" si="106"/>
        <v>0</v>
      </c>
      <c r="C707" s="343"/>
      <c r="D707" s="116"/>
      <c r="E707" s="116"/>
      <c r="F707" s="4"/>
      <c r="G707" s="50"/>
      <c r="H707" s="70"/>
      <c r="I707" s="9"/>
      <c r="J707" s="270"/>
      <c r="K707" s="40">
        <f t="shared" si="107"/>
        <v>0</v>
      </c>
      <c r="L707" s="40">
        <f t="shared" si="108"/>
        <v>0</v>
      </c>
      <c r="M707" s="375" t="str">
        <f t="shared" si="109"/>
        <v xml:space="preserve"> </v>
      </c>
      <c r="N707" s="264">
        <f t="shared" si="110"/>
        <v>0</v>
      </c>
      <c r="O707" s="105">
        <f t="shared" si="111"/>
        <v>0</v>
      </c>
      <c r="P707" s="105">
        <f t="shared" si="112"/>
        <v>0</v>
      </c>
      <c r="Q707" s="407">
        <f t="shared" si="113"/>
        <v>0</v>
      </c>
      <c r="R707" s="9"/>
      <c r="V707" s="40">
        <f t="shared" si="114"/>
        <v>0</v>
      </c>
    </row>
    <row r="708" spans="1:22" x14ac:dyDescent="0.25">
      <c r="A708" s="80">
        <f t="shared" si="115"/>
        <v>695</v>
      </c>
      <c r="B708" s="342">
        <f t="shared" si="106"/>
        <v>0</v>
      </c>
      <c r="C708" s="343"/>
      <c r="D708" s="116"/>
      <c r="E708" s="116"/>
      <c r="F708" s="4"/>
      <c r="G708" s="50"/>
      <c r="H708" s="70"/>
      <c r="I708" s="9"/>
      <c r="J708" s="270"/>
      <c r="K708" s="40">
        <f t="shared" si="107"/>
        <v>0</v>
      </c>
      <c r="L708" s="40">
        <f t="shared" si="108"/>
        <v>0</v>
      </c>
      <c r="M708" s="375" t="str">
        <f t="shared" si="109"/>
        <v xml:space="preserve"> </v>
      </c>
      <c r="N708" s="264">
        <f t="shared" si="110"/>
        <v>0</v>
      </c>
      <c r="O708" s="105">
        <f t="shared" si="111"/>
        <v>0</v>
      </c>
      <c r="P708" s="105">
        <f t="shared" si="112"/>
        <v>0</v>
      </c>
      <c r="Q708" s="407">
        <f t="shared" si="113"/>
        <v>0</v>
      </c>
      <c r="R708" s="9"/>
      <c r="V708" s="40">
        <f t="shared" si="114"/>
        <v>0</v>
      </c>
    </row>
    <row r="709" spans="1:22" x14ac:dyDescent="0.25">
      <c r="A709" s="80">
        <f t="shared" si="115"/>
        <v>696</v>
      </c>
      <c r="B709" s="342">
        <f t="shared" si="106"/>
        <v>0</v>
      </c>
      <c r="C709" s="343"/>
      <c r="D709" s="116"/>
      <c r="E709" s="116"/>
      <c r="F709" s="4"/>
      <c r="G709" s="50"/>
      <c r="H709" s="70"/>
      <c r="I709" s="9"/>
      <c r="J709" s="270"/>
      <c r="K709" s="40">
        <f t="shared" si="107"/>
        <v>0</v>
      </c>
      <c r="L709" s="40">
        <f t="shared" si="108"/>
        <v>0</v>
      </c>
      <c r="M709" s="375" t="str">
        <f t="shared" si="109"/>
        <v xml:space="preserve"> </v>
      </c>
      <c r="N709" s="264">
        <f t="shared" si="110"/>
        <v>0</v>
      </c>
      <c r="O709" s="105">
        <f t="shared" si="111"/>
        <v>0</v>
      </c>
      <c r="P709" s="105">
        <f t="shared" si="112"/>
        <v>0</v>
      </c>
      <c r="Q709" s="407">
        <f t="shared" si="113"/>
        <v>0</v>
      </c>
      <c r="R709" s="9"/>
      <c r="V709" s="40">
        <f t="shared" si="114"/>
        <v>0</v>
      </c>
    </row>
    <row r="710" spans="1:22" x14ac:dyDescent="0.25">
      <c r="A710" s="80">
        <f t="shared" si="115"/>
        <v>697</v>
      </c>
      <c r="B710" s="342">
        <f t="shared" si="106"/>
        <v>0</v>
      </c>
      <c r="C710" s="343"/>
      <c r="D710" s="116"/>
      <c r="E710" s="116"/>
      <c r="F710" s="4"/>
      <c r="G710" s="50"/>
      <c r="H710" s="70"/>
      <c r="I710" s="9"/>
      <c r="J710" s="270"/>
      <c r="K710" s="40">
        <f t="shared" si="107"/>
        <v>0</v>
      </c>
      <c r="L710" s="40">
        <f t="shared" si="108"/>
        <v>0</v>
      </c>
      <c r="M710" s="375" t="str">
        <f t="shared" si="109"/>
        <v xml:space="preserve"> </v>
      </c>
      <c r="N710" s="264">
        <f t="shared" si="110"/>
        <v>0</v>
      </c>
      <c r="O710" s="105">
        <f t="shared" si="111"/>
        <v>0</v>
      </c>
      <c r="P710" s="105">
        <f t="shared" si="112"/>
        <v>0</v>
      </c>
      <c r="Q710" s="407">
        <f t="shared" si="113"/>
        <v>0</v>
      </c>
      <c r="R710" s="9"/>
      <c r="V710" s="40">
        <f t="shared" si="114"/>
        <v>0</v>
      </c>
    </row>
    <row r="711" spans="1:22" x14ac:dyDescent="0.25">
      <c r="A711" s="80">
        <f t="shared" si="115"/>
        <v>698</v>
      </c>
      <c r="B711" s="342">
        <f t="shared" si="106"/>
        <v>0</v>
      </c>
      <c r="C711" s="343"/>
      <c r="D711" s="116"/>
      <c r="E711" s="116"/>
      <c r="F711" s="4"/>
      <c r="G711" s="50"/>
      <c r="H711" s="70"/>
      <c r="I711" s="9"/>
      <c r="J711" s="270"/>
      <c r="K711" s="40">
        <f t="shared" si="107"/>
        <v>0</v>
      </c>
      <c r="L711" s="40">
        <f t="shared" si="108"/>
        <v>0</v>
      </c>
      <c r="M711" s="375" t="str">
        <f t="shared" si="109"/>
        <v xml:space="preserve"> </v>
      </c>
      <c r="N711" s="264">
        <f t="shared" si="110"/>
        <v>0</v>
      </c>
      <c r="O711" s="105">
        <f t="shared" si="111"/>
        <v>0</v>
      </c>
      <c r="P711" s="105">
        <f t="shared" si="112"/>
        <v>0</v>
      </c>
      <c r="Q711" s="407">
        <f t="shared" si="113"/>
        <v>0</v>
      </c>
      <c r="R711" s="9"/>
      <c r="V711" s="40">
        <f t="shared" si="114"/>
        <v>0</v>
      </c>
    </row>
    <row r="712" spans="1:22" x14ac:dyDescent="0.25">
      <c r="A712" s="80">
        <f t="shared" si="115"/>
        <v>699</v>
      </c>
      <c r="B712" s="342">
        <f t="shared" si="106"/>
        <v>0</v>
      </c>
      <c r="C712" s="343"/>
      <c r="D712" s="116"/>
      <c r="E712" s="116"/>
      <c r="F712" s="4"/>
      <c r="G712" s="50"/>
      <c r="H712" s="70"/>
      <c r="I712" s="9"/>
      <c r="J712" s="270"/>
      <c r="K712" s="40">
        <f t="shared" si="107"/>
        <v>0</v>
      </c>
      <c r="L712" s="40">
        <f t="shared" si="108"/>
        <v>0</v>
      </c>
      <c r="M712" s="375" t="str">
        <f t="shared" si="109"/>
        <v xml:space="preserve"> </v>
      </c>
      <c r="N712" s="264">
        <f t="shared" si="110"/>
        <v>0</v>
      </c>
      <c r="O712" s="105">
        <f t="shared" si="111"/>
        <v>0</v>
      </c>
      <c r="P712" s="105">
        <f t="shared" si="112"/>
        <v>0</v>
      </c>
      <c r="Q712" s="407">
        <f t="shared" si="113"/>
        <v>0</v>
      </c>
      <c r="R712" s="9"/>
      <c r="V712" s="40">
        <f t="shared" si="114"/>
        <v>0</v>
      </c>
    </row>
    <row r="713" spans="1:22" x14ac:dyDescent="0.25">
      <c r="A713" s="80">
        <f t="shared" si="115"/>
        <v>700</v>
      </c>
      <c r="B713" s="342">
        <f t="shared" ref="B713:B776" si="116">IF(ISBLANK(E713),0,VLOOKUP(TRIM(E713),AllVarieties,4,FALSE))</f>
        <v>0</v>
      </c>
      <c r="C713" s="343"/>
      <c r="D713" s="116"/>
      <c r="E713" s="116"/>
      <c r="F713" s="4"/>
      <c r="G713" s="50"/>
      <c r="H713" s="70"/>
      <c r="I713" s="9"/>
      <c r="J713" s="270"/>
      <c r="K713" s="40">
        <f t="shared" ref="K713:K776" si="117">IF(ISNA(+B713),1,0)</f>
        <v>0</v>
      </c>
      <c r="L713" s="40">
        <f t="shared" ref="L713:L776" si="118">IF(ISERR(+B713),1,0)</f>
        <v>0</v>
      </c>
      <c r="M713" s="375" t="str">
        <f t="shared" ref="M713:M776" si="119">IF(+J713=0," ", IF(+J713=1," ","ERROR"))</f>
        <v xml:space="preserve"> </v>
      </c>
      <c r="N713" s="264">
        <f t="shared" ref="N713:N776" si="120">IF(+J713=1,IF(G713&gt;0, +G713, 0),0)</f>
        <v>0</v>
      </c>
      <c r="O713" s="105">
        <f t="shared" ref="O713:O776" si="121">IF(VALUE(F713)&lt;1,0,IF(VALUE(F713)&gt;17,0,VLOOKUP(VALUE(B713),T10Value,VALUE(F713)+1,FALSE)))</f>
        <v>0</v>
      </c>
      <c r="P713" s="105">
        <f t="shared" ref="P713:P776" si="122">ROUND(+N713,1)*O713</f>
        <v>0</v>
      </c>
      <c r="Q713" s="407">
        <f t="shared" ref="Q713:Q776" si="123">+P713*PDArate</f>
        <v>0</v>
      </c>
      <c r="R713" s="9"/>
      <c r="V713" s="40">
        <f t="shared" si="114"/>
        <v>0</v>
      </c>
    </row>
    <row r="714" spans="1:22" x14ac:dyDescent="0.25">
      <c r="A714" s="80">
        <f t="shared" si="115"/>
        <v>701</v>
      </c>
      <c r="B714" s="342">
        <f t="shared" si="116"/>
        <v>0</v>
      </c>
      <c r="C714" s="343"/>
      <c r="D714" s="116"/>
      <c r="E714" s="116"/>
      <c r="F714" s="4"/>
      <c r="G714" s="50"/>
      <c r="H714" s="70"/>
      <c r="I714" s="9"/>
      <c r="J714" s="270"/>
      <c r="K714" s="40">
        <f t="shared" si="117"/>
        <v>0</v>
      </c>
      <c r="L714" s="40">
        <f t="shared" si="118"/>
        <v>0</v>
      </c>
      <c r="M714" s="375" t="str">
        <f t="shared" si="119"/>
        <v xml:space="preserve"> </v>
      </c>
      <c r="N714" s="264">
        <f t="shared" si="120"/>
        <v>0</v>
      </c>
      <c r="O714" s="105">
        <f t="shared" si="121"/>
        <v>0</v>
      </c>
      <c r="P714" s="105">
        <f t="shared" si="122"/>
        <v>0</v>
      </c>
      <c r="Q714" s="407">
        <f t="shared" si="123"/>
        <v>0</v>
      </c>
      <c r="R714" s="9"/>
      <c r="V714" s="40">
        <f t="shared" si="114"/>
        <v>0</v>
      </c>
    </row>
    <row r="715" spans="1:22" x14ac:dyDescent="0.25">
      <c r="A715" s="80">
        <f t="shared" si="115"/>
        <v>702</v>
      </c>
      <c r="B715" s="342">
        <f t="shared" si="116"/>
        <v>0</v>
      </c>
      <c r="C715" s="343"/>
      <c r="D715" s="116"/>
      <c r="E715" s="116"/>
      <c r="F715" s="4"/>
      <c r="G715" s="50"/>
      <c r="H715" s="70"/>
      <c r="I715" s="9"/>
      <c r="J715" s="270"/>
      <c r="K715" s="40">
        <f t="shared" si="117"/>
        <v>0</v>
      </c>
      <c r="L715" s="40">
        <f t="shared" si="118"/>
        <v>0</v>
      </c>
      <c r="M715" s="375" t="str">
        <f t="shared" si="119"/>
        <v xml:space="preserve"> </v>
      </c>
      <c r="N715" s="264">
        <f t="shared" si="120"/>
        <v>0</v>
      </c>
      <c r="O715" s="105">
        <f t="shared" si="121"/>
        <v>0</v>
      </c>
      <c r="P715" s="105">
        <f t="shared" si="122"/>
        <v>0</v>
      </c>
      <c r="Q715" s="407">
        <f t="shared" si="123"/>
        <v>0</v>
      </c>
      <c r="R715" s="9"/>
      <c r="V715" s="40">
        <f t="shared" si="114"/>
        <v>0</v>
      </c>
    </row>
    <row r="716" spans="1:22" x14ac:dyDescent="0.25">
      <c r="A716" s="80">
        <f t="shared" si="115"/>
        <v>703</v>
      </c>
      <c r="B716" s="342">
        <f t="shared" si="116"/>
        <v>0</v>
      </c>
      <c r="C716" s="343"/>
      <c r="D716" s="116"/>
      <c r="E716" s="116"/>
      <c r="F716" s="4"/>
      <c r="G716" s="50"/>
      <c r="H716" s="70"/>
      <c r="I716" s="9"/>
      <c r="J716" s="270"/>
      <c r="K716" s="40">
        <f t="shared" si="117"/>
        <v>0</v>
      </c>
      <c r="L716" s="40">
        <f t="shared" si="118"/>
        <v>0</v>
      </c>
      <c r="M716" s="375" t="str">
        <f t="shared" si="119"/>
        <v xml:space="preserve"> </v>
      </c>
      <c r="N716" s="264">
        <f t="shared" si="120"/>
        <v>0</v>
      </c>
      <c r="O716" s="105">
        <f t="shared" si="121"/>
        <v>0</v>
      </c>
      <c r="P716" s="105">
        <f t="shared" si="122"/>
        <v>0</v>
      </c>
      <c r="Q716" s="407">
        <f t="shared" si="123"/>
        <v>0</v>
      </c>
      <c r="R716" s="9"/>
      <c r="V716" s="40">
        <f t="shared" si="114"/>
        <v>0</v>
      </c>
    </row>
    <row r="717" spans="1:22" x14ac:dyDescent="0.25">
      <c r="A717" s="80">
        <f t="shared" si="115"/>
        <v>704</v>
      </c>
      <c r="B717" s="342">
        <f t="shared" si="116"/>
        <v>0</v>
      </c>
      <c r="C717" s="343"/>
      <c r="D717" s="116"/>
      <c r="E717" s="116"/>
      <c r="F717" s="4"/>
      <c r="G717" s="50"/>
      <c r="H717" s="70"/>
      <c r="I717" s="9"/>
      <c r="J717" s="270"/>
      <c r="K717" s="40">
        <f t="shared" si="117"/>
        <v>0</v>
      </c>
      <c r="L717" s="40">
        <f t="shared" si="118"/>
        <v>0</v>
      </c>
      <c r="M717" s="375" t="str">
        <f t="shared" si="119"/>
        <v xml:space="preserve"> </v>
      </c>
      <c r="N717" s="264">
        <f t="shared" si="120"/>
        <v>0</v>
      </c>
      <c r="O717" s="105">
        <f t="shared" si="121"/>
        <v>0</v>
      </c>
      <c r="P717" s="105">
        <f t="shared" si="122"/>
        <v>0</v>
      </c>
      <c r="Q717" s="407">
        <f t="shared" si="123"/>
        <v>0</v>
      </c>
      <c r="R717" s="9"/>
      <c r="V717" s="40">
        <f t="shared" si="114"/>
        <v>0</v>
      </c>
    </row>
    <row r="718" spans="1:22" x14ac:dyDescent="0.25">
      <c r="A718" s="80">
        <f t="shared" si="115"/>
        <v>705</v>
      </c>
      <c r="B718" s="342">
        <f t="shared" si="116"/>
        <v>0</v>
      </c>
      <c r="C718" s="343"/>
      <c r="D718" s="116"/>
      <c r="E718" s="116"/>
      <c r="F718" s="4"/>
      <c r="G718" s="50"/>
      <c r="H718" s="70"/>
      <c r="I718" s="9"/>
      <c r="J718" s="270"/>
      <c r="K718" s="40">
        <f t="shared" si="117"/>
        <v>0</v>
      </c>
      <c r="L718" s="40">
        <f t="shared" si="118"/>
        <v>0</v>
      </c>
      <c r="M718" s="375" t="str">
        <f t="shared" si="119"/>
        <v xml:space="preserve"> </v>
      </c>
      <c r="N718" s="264">
        <f t="shared" si="120"/>
        <v>0</v>
      </c>
      <c r="O718" s="105">
        <f t="shared" si="121"/>
        <v>0</v>
      </c>
      <c r="P718" s="105">
        <f t="shared" si="122"/>
        <v>0</v>
      </c>
      <c r="Q718" s="407">
        <f t="shared" si="123"/>
        <v>0</v>
      </c>
      <c r="R718" s="9"/>
      <c r="V718" s="40">
        <f t="shared" si="114"/>
        <v>0</v>
      </c>
    </row>
    <row r="719" spans="1:22" x14ac:dyDescent="0.25">
      <c r="A719" s="80">
        <f t="shared" si="115"/>
        <v>706</v>
      </c>
      <c r="B719" s="342">
        <f t="shared" si="116"/>
        <v>0</v>
      </c>
      <c r="C719" s="343"/>
      <c r="D719" s="116"/>
      <c r="E719" s="116"/>
      <c r="F719" s="4"/>
      <c r="G719" s="50"/>
      <c r="H719" s="70"/>
      <c r="I719" s="9"/>
      <c r="J719" s="270"/>
      <c r="K719" s="40">
        <f t="shared" si="117"/>
        <v>0</v>
      </c>
      <c r="L719" s="40">
        <f t="shared" si="118"/>
        <v>0</v>
      </c>
      <c r="M719" s="375" t="str">
        <f t="shared" si="119"/>
        <v xml:space="preserve"> </v>
      </c>
      <c r="N719" s="264">
        <f t="shared" si="120"/>
        <v>0</v>
      </c>
      <c r="O719" s="105">
        <f t="shared" si="121"/>
        <v>0</v>
      </c>
      <c r="P719" s="105">
        <f t="shared" si="122"/>
        <v>0</v>
      </c>
      <c r="Q719" s="407">
        <f t="shared" si="123"/>
        <v>0</v>
      </c>
      <c r="R719" s="9"/>
      <c r="V719" s="40">
        <f t="shared" si="114"/>
        <v>0</v>
      </c>
    </row>
    <row r="720" spans="1:22" x14ac:dyDescent="0.25">
      <c r="A720" s="80">
        <f t="shared" si="115"/>
        <v>707</v>
      </c>
      <c r="B720" s="342">
        <f t="shared" si="116"/>
        <v>0</v>
      </c>
      <c r="C720" s="343"/>
      <c r="D720" s="116"/>
      <c r="E720" s="116"/>
      <c r="F720" s="4"/>
      <c r="G720" s="50"/>
      <c r="H720" s="70"/>
      <c r="I720" s="9"/>
      <c r="J720" s="270"/>
      <c r="K720" s="40">
        <f t="shared" si="117"/>
        <v>0</v>
      </c>
      <c r="L720" s="40">
        <f t="shared" si="118"/>
        <v>0</v>
      </c>
      <c r="M720" s="375" t="str">
        <f t="shared" si="119"/>
        <v xml:space="preserve"> </v>
      </c>
      <c r="N720" s="264">
        <f t="shared" si="120"/>
        <v>0</v>
      </c>
      <c r="O720" s="105">
        <f t="shared" si="121"/>
        <v>0</v>
      </c>
      <c r="P720" s="105">
        <f t="shared" si="122"/>
        <v>0</v>
      </c>
      <c r="Q720" s="407">
        <f t="shared" si="123"/>
        <v>0</v>
      </c>
      <c r="R720" s="9"/>
      <c r="V720" s="40">
        <f t="shared" si="114"/>
        <v>0</v>
      </c>
    </row>
    <row r="721" spans="1:22" x14ac:dyDescent="0.25">
      <c r="A721" s="80">
        <f t="shared" si="115"/>
        <v>708</v>
      </c>
      <c r="B721" s="342">
        <f t="shared" si="116"/>
        <v>0</v>
      </c>
      <c r="C721" s="343"/>
      <c r="D721" s="116"/>
      <c r="E721" s="116"/>
      <c r="F721" s="4"/>
      <c r="G721" s="50"/>
      <c r="H721" s="70"/>
      <c r="I721" s="9"/>
      <c r="J721" s="270"/>
      <c r="K721" s="40">
        <f t="shared" si="117"/>
        <v>0</v>
      </c>
      <c r="L721" s="40">
        <f t="shared" si="118"/>
        <v>0</v>
      </c>
      <c r="M721" s="375" t="str">
        <f t="shared" si="119"/>
        <v xml:space="preserve"> </v>
      </c>
      <c r="N721" s="264">
        <f t="shared" si="120"/>
        <v>0</v>
      </c>
      <c r="O721" s="105">
        <f t="shared" si="121"/>
        <v>0</v>
      </c>
      <c r="P721" s="105">
        <f t="shared" si="122"/>
        <v>0</v>
      </c>
      <c r="Q721" s="407">
        <f t="shared" si="123"/>
        <v>0</v>
      </c>
      <c r="R721" s="9"/>
      <c r="V721" s="40">
        <f t="shared" si="114"/>
        <v>0</v>
      </c>
    </row>
    <row r="722" spans="1:22" x14ac:dyDescent="0.25">
      <c r="A722" s="80">
        <f t="shared" si="115"/>
        <v>709</v>
      </c>
      <c r="B722" s="342">
        <f t="shared" si="116"/>
        <v>0</v>
      </c>
      <c r="C722" s="343"/>
      <c r="D722" s="116"/>
      <c r="E722" s="116"/>
      <c r="F722" s="4"/>
      <c r="G722" s="50"/>
      <c r="H722" s="70"/>
      <c r="I722" s="9"/>
      <c r="J722" s="270"/>
      <c r="K722" s="40">
        <f t="shared" si="117"/>
        <v>0</v>
      </c>
      <c r="L722" s="40">
        <f t="shared" si="118"/>
        <v>0</v>
      </c>
      <c r="M722" s="375" t="str">
        <f t="shared" si="119"/>
        <v xml:space="preserve"> </v>
      </c>
      <c r="N722" s="264">
        <f t="shared" si="120"/>
        <v>0</v>
      </c>
      <c r="O722" s="105">
        <f t="shared" si="121"/>
        <v>0</v>
      </c>
      <c r="P722" s="105">
        <f t="shared" si="122"/>
        <v>0</v>
      </c>
      <c r="Q722" s="407">
        <f t="shared" si="123"/>
        <v>0</v>
      </c>
      <c r="R722" s="9"/>
      <c r="V722" s="40">
        <f t="shared" si="114"/>
        <v>0</v>
      </c>
    </row>
    <row r="723" spans="1:22" x14ac:dyDescent="0.25">
      <c r="A723" s="80">
        <f t="shared" si="115"/>
        <v>710</v>
      </c>
      <c r="B723" s="342">
        <f t="shared" si="116"/>
        <v>0</v>
      </c>
      <c r="C723" s="343"/>
      <c r="D723" s="116"/>
      <c r="E723" s="116"/>
      <c r="F723" s="4"/>
      <c r="G723" s="50"/>
      <c r="H723" s="70"/>
      <c r="I723" s="9"/>
      <c r="J723" s="270"/>
      <c r="K723" s="40">
        <f t="shared" si="117"/>
        <v>0</v>
      </c>
      <c r="L723" s="40">
        <f t="shared" si="118"/>
        <v>0</v>
      </c>
      <c r="M723" s="375" t="str">
        <f t="shared" si="119"/>
        <v xml:space="preserve"> </v>
      </c>
      <c r="N723" s="264">
        <f t="shared" si="120"/>
        <v>0</v>
      </c>
      <c r="O723" s="105">
        <f t="shared" si="121"/>
        <v>0</v>
      </c>
      <c r="P723" s="105">
        <f t="shared" si="122"/>
        <v>0</v>
      </c>
      <c r="Q723" s="407">
        <f t="shared" si="123"/>
        <v>0</v>
      </c>
      <c r="R723" s="9"/>
      <c r="V723" s="40">
        <f t="shared" si="114"/>
        <v>0</v>
      </c>
    </row>
    <row r="724" spans="1:22" x14ac:dyDescent="0.25">
      <c r="A724" s="80">
        <f t="shared" si="115"/>
        <v>711</v>
      </c>
      <c r="B724" s="342">
        <f t="shared" si="116"/>
        <v>0</v>
      </c>
      <c r="C724" s="343"/>
      <c r="D724" s="116"/>
      <c r="E724" s="116"/>
      <c r="F724" s="4"/>
      <c r="G724" s="50"/>
      <c r="H724" s="70"/>
      <c r="I724" s="9"/>
      <c r="J724" s="270"/>
      <c r="K724" s="40">
        <f t="shared" si="117"/>
        <v>0</v>
      </c>
      <c r="L724" s="40">
        <f t="shared" si="118"/>
        <v>0</v>
      </c>
      <c r="M724" s="375" t="str">
        <f t="shared" si="119"/>
        <v xml:space="preserve"> </v>
      </c>
      <c r="N724" s="264">
        <f t="shared" si="120"/>
        <v>0</v>
      </c>
      <c r="O724" s="105">
        <f t="shared" si="121"/>
        <v>0</v>
      </c>
      <c r="P724" s="105">
        <f t="shared" si="122"/>
        <v>0</v>
      </c>
      <c r="Q724" s="407">
        <f t="shared" si="123"/>
        <v>0</v>
      </c>
      <c r="R724" s="9"/>
      <c r="V724" s="40">
        <f t="shared" si="114"/>
        <v>0</v>
      </c>
    </row>
    <row r="725" spans="1:22" x14ac:dyDescent="0.25">
      <c r="A725" s="80">
        <f t="shared" si="115"/>
        <v>712</v>
      </c>
      <c r="B725" s="342">
        <f t="shared" si="116"/>
        <v>0</v>
      </c>
      <c r="C725" s="343"/>
      <c r="D725" s="116"/>
      <c r="E725" s="116"/>
      <c r="F725" s="4"/>
      <c r="G725" s="50"/>
      <c r="H725" s="70"/>
      <c r="I725" s="9"/>
      <c r="J725" s="270"/>
      <c r="K725" s="40">
        <f t="shared" si="117"/>
        <v>0</v>
      </c>
      <c r="L725" s="40">
        <f t="shared" si="118"/>
        <v>0</v>
      </c>
      <c r="M725" s="375" t="str">
        <f t="shared" si="119"/>
        <v xml:space="preserve"> </v>
      </c>
      <c r="N725" s="264">
        <f t="shared" si="120"/>
        <v>0</v>
      </c>
      <c r="O725" s="105">
        <f t="shared" si="121"/>
        <v>0</v>
      </c>
      <c r="P725" s="105">
        <f t="shared" si="122"/>
        <v>0</v>
      </c>
      <c r="Q725" s="407">
        <f t="shared" si="123"/>
        <v>0</v>
      </c>
      <c r="R725" s="9"/>
      <c r="V725" s="40">
        <f t="shared" si="114"/>
        <v>0</v>
      </c>
    </row>
    <row r="726" spans="1:22" x14ac:dyDescent="0.25">
      <c r="A726" s="80">
        <f t="shared" si="115"/>
        <v>713</v>
      </c>
      <c r="B726" s="342">
        <f t="shared" si="116"/>
        <v>0</v>
      </c>
      <c r="C726" s="343"/>
      <c r="D726" s="116"/>
      <c r="E726" s="116"/>
      <c r="F726" s="4"/>
      <c r="G726" s="50"/>
      <c r="H726" s="70"/>
      <c r="I726" s="9"/>
      <c r="J726" s="270"/>
      <c r="K726" s="40">
        <f t="shared" si="117"/>
        <v>0</v>
      </c>
      <c r="L726" s="40">
        <f t="shared" si="118"/>
        <v>0</v>
      </c>
      <c r="M726" s="375" t="str">
        <f t="shared" si="119"/>
        <v xml:space="preserve"> </v>
      </c>
      <c r="N726" s="264">
        <f t="shared" si="120"/>
        <v>0</v>
      </c>
      <c r="O726" s="105">
        <f t="shared" si="121"/>
        <v>0</v>
      </c>
      <c r="P726" s="105">
        <f t="shared" si="122"/>
        <v>0</v>
      </c>
      <c r="Q726" s="407">
        <f t="shared" si="123"/>
        <v>0</v>
      </c>
      <c r="R726" s="9"/>
      <c r="V726" s="40">
        <f t="shared" si="114"/>
        <v>0</v>
      </c>
    </row>
    <row r="727" spans="1:22" x14ac:dyDescent="0.25">
      <c r="A727" s="80">
        <f t="shared" si="115"/>
        <v>714</v>
      </c>
      <c r="B727" s="342">
        <f t="shared" si="116"/>
        <v>0</v>
      </c>
      <c r="C727" s="343"/>
      <c r="D727" s="116"/>
      <c r="E727" s="116"/>
      <c r="F727" s="4"/>
      <c r="G727" s="50"/>
      <c r="H727" s="70"/>
      <c r="I727" s="9"/>
      <c r="J727" s="270"/>
      <c r="K727" s="40">
        <f t="shared" si="117"/>
        <v>0</v>
      </c>
      <c r="L727" s="40">
        <f t="shared" si="118"/>
        <v>0</v>
      </c>
      <c r="M727" s="375" t="str">
        <f t="shared" si="119"/>
        <v xml:space="preserve"> </v>
      </c>
      <c r="N727" s="264">
        <f t="shared" si="120"/>
        <v>0</v>
      </c>
      <c r="O727" s="105">
        <f t="shared" si="121"/>
        <v>0</v>
      </c>
      <c r="P727" s="105">
        <f t="shared" si="122"/>
        <v>0</v>
      </c>
      <c r="Q727" s="407">
        <f t="shared" si="123"/>
        <v>0</v>
      </c>
      <c r="R727" s="9"/>
      <c r="V727" s="40">
        <f t="shared" si="114"/>
        <v>0</v>
      </c>
    </row>
    <row r="728" spans="1:22" x14ac:dyDescent="0.25">
      <c r="A728" s="80">
        <f t="shared" si="115"/>
        <v>715</v>
      </c>
      <c r="B728" s="342">
        <f t="shared" si="116"/>
        <v>0</v>
      </c>
      <c r="C728" s="343"/>
      <c r="D728" s="116"/>
      <c r="E728" s="116"/>
      <c r="F728" s="4"/>
      <c r="G728" s="50"/>
      <c r="H728" s="70"/>
      <c r="I728" s="9"/>
      <c r="J728" s="270"/>
      <c r="K728" s="40">
        <f t="shared" si="117"/>
        <v>0</v>
      </c>
      <c r="L728" s="40">
        <f t="shared" si="118"/>
        <v>0</v>
      </c>
      <c r="M728" s="375" t="str">
        <f t="shared" si="119"/>
        <v xml:space="preserve"> </v>
      </c>
      <c r="N728" s="264">
        <f t="shared" si="120"/>
        <v>0</v>
      </c>
      <c r="O728" s="105">
        <f t="shared" si="121"/>
        <v>0</v>
      </c>
      <c r="P728" s="105">
        <f t="shared" si="122"/>
        <v>0</v>
      </c>
      <c r="Q728" s="407">
        <f t="shared" si="123"/>
        <v>0</v>
      </c>
      <c r="R728" s="9"/>
      <c r="V728" s="40">
        <f t="shared" si="114"/>
        <v>0</v>
      </c>
    </row>
    <row r="729" spans="1:22" x14ac:dyDescent="0.25">
      <c r="A729" s="80">
        <f t="shared" si="115"/>
        <v>716</v>
      </c>
      <c r="B729" s="342">
        <f t="shared" si="116"/>
        <v>0</v>
      </c>
      <c r="C729" s="343"/>
      <c r="D729" s="116"/>
      <c r="E729" s="116"/>
      <c r="F729" s="4"/>
      <c r="G729" s="50"/>
      <c r="H729" s="70"/>
      <c r="I729" s="9"/>
      <c r="J729" s="270"/>
      <c r="K729" s="40">
        <f t="shared" si="117"/>
        <v>0</v>
      </c>
      <c r="L729" s="40">
        <f t="shared" si="118"/>
        <v>0</v>
      </c>
      <c r="M729" s="375" t="str">
        <f t="shared" si="119"/>
        <v xml:space="preserve"> </v>
      </c>
      <c r="N729" s="264">
        <f t="shared" si="120"/>
        <v>0</v>
      </c>
      <c r="O729" s="105">
        <f t="shared" si="121"/>
        <v>0</v>
      </c>
      <c r="P729" s="105">
        <f t="shared" si="122"/>
        <v>0</v>
      </c>
      <c r="Q729" s="407">
        <f t="shared" si="123"/>
        <v>0</v>
      </c>
      <c r="R729" s="9"/>
      <c r="V729" s="40">
        <f t="shared" si="114"/>
        <v>0</v>
      </c>
    </row>
    <row r="730" spans="1:22" x14ac:dyDescent="0.25">
      <c r="A730" s="80">
        <f t="shared" si="115"/>
        <v>717</v>
      </c>
      <c r="B730" s="342">
        <f t="shared" si="116"/>
        <v>0</v>
      </c>
      <c r="C730" s="343"/>
      <c r="D730" s="116"/>
      <c r="E730" s="116"/>
      <c r="F730" s="4"/>
      <c r="G730" s="50"/>
      <c r="H730" s="70"/>
      <c r="I730" s="9"/>
      <c r="J730" s="270"/>
      <c r="K730" s="40">
        <f t="shared" si="117"/>
        <v>0</v>
      </c>
      <c r="L730" s="40">
        <f t="shared" si="118"/>
        <v>0</v>
      </c>
      <c r="M730" s="375" t="str">
        <f t="shared" si="119"/>
        <v xml:space="preserve"> </v>
      </c>
      <c r="N730" s="264">
        <f t="shared" si="120"/>
        <v>0</v>
      </c>
      <c r="O730" s="105">
        <f t="shared" si="121"/>
        <v>0</v>
      </c>
      <c r="P730" s="105">
        <f t="shared" si="122"/>
        <v>0</v>
      </c>
      <c r="Q730" s="407">
        <f t="shared" si="123"/>
        <v>0</v>
      </c>
      <c r="R730" s="9"/>
      <c r="V730" s="40">
        <f t="shared" si="114"/>
        <v>0</v>
      </c>
    </row>
    <row r="731" spans="1:22" x14ac:dyDescent="0.25">
      <c r="A731" s="80">
        <f t="shared" si="115"/>
        <v>718</v>
      </c>
      <c r="B731" s="342">
        <f t="shared" si="116"/>
        <v>0</v>
      </c>
      <c r="C731" s="343"/>
      <c r="D731" s="116"/>
      <c r="E731" s="116"/>
      <c r="F731" s="4"/>
      <c r="G731" s="50"/>
      <c r="H731" s="70"/>
      <c r="I731" s="9"/>
      <c r="J731" s="270"/>
      <c r="K731" s="40">
        <f t="shared" si="117"/>
        <v>0</v>
      </c>
      <c r="L731" s="40">
        <f t="shared" si="118"/>
        <v>0</v>
      </c>
      <c r="M731" s="375" t="str">
        <f t="shared" si="119"/>
        <v xml:space="preserve"> </v>
      </c>
      <c r="N731" s="264">
        <f t="shared" si="120"/>
        <v>0</v>
      </c>
      <c r="O731" s="105">
        <f t="shared" si="121"/>
        <v>0</v>
      </c>
      <c r="P731" s="105">
        <f t="shared" si="122"/>
        <v>0</v>
      </c>
      <c r="Q731" s="407">
        <f t="shared" si="123"/>
        <v>0</v>
      </c>
      <c r="R731" s="9"/>
      <c r="V731" s="40">
        <f t="shared" si="114"/>
        <v>0</v>
      </c>
    </row>
    <row r="732" spans="1:22" x14ac:dyDescent="0.25">
      <c r="A732" s="80">
        <f t="shared" si="115"/>
        <v>719</v>
      </c>
      <c r="B732" s="342">
        <f t="shared" si="116"/>
        <v>0</v>
      </c>
      <c r="C732" s="343"/>
      <c r="D732" s="116"/>
      <c r="E732" s="116"/>
      <c r="F732" s="4"/>
      <c r="G732" s="50"/>
      <c r="H732" s="70"/>
      <c r="I732" s="9"/>
      <c r="J732" s="270"/>
      <c r="K732" s="40">
        <f t="shared" si="117"/>
        <v>0</v>
      </c>
      <c r="L732" s="40">
        <f t="shared" si="118"/>
        <v>0</v>
      </c>
      <c r="M732" s="375" t="str">
        <f t="shared" si="119"/>
        <v xml:space="preserve"> </v>
      </c>
      <c r="N732" s="264">
        <f t="shared" si="120"/>
        <v>0</v>
      </c>
      <c r="O732" s="105">
        <f t="shared" si="121"/>
        <v>0</v>
      </c>
      <c r="P732" s="105">
        <f t="shared" si="122"/>
        <v>0</v>
      </c>
      <c r="Q732" s="407">
        <f t="shared" si="123"/>
        <v>0</v>
      </c>
      <c r="R732" s="9"/>
      <c r="V732" s="40">
        <f t="shared" si="114"/>
        <v>0</v>
      </c>
    </row>
    <row r="733" spans="1:22" x14ac:dyDescent="0.25">
      <c r="A733" s="80">
        <f t="shared" si="115"/>
        <v>720</v>
      </c>
      <c r="B733" s="342">
        <f t="shared" si="116"/>
        <v>0</v>
      </c>
      <c r="C733" s="343"/>
      <c r="D733" s="116"/>
      <c r="E733" s="116"/>
      <c r="F733" s="4"/>
      <c r="G733" s="50"/>
      <c r="H733" s="70"/>
      <c r="I733" s="9"/>
      <c r="J733" s="270"/>
      <c r="K733" s="40">
        <f t="shared" si="117"/>
        <v>0</v>
      </c>
      <c r="L733" s="40">
        <f t="shared" si="118"/>
        <v>0</v>
      </c>
      <c r="M733" s="375" t="str">
        <f t="shared" si="119"/>
        <v xml:space="preserve"> </v>
      </c>
      <c r="N733" s="264">
        <f t="shared" si="120"/>
        <v>0</v>
      </c>
      <c r="O733" s="105">
        <f t="shared" si="121"/>
        <v>0</v>
      </c>
      <c r="P733" s="105">
        <f t="shared" si="122"/>
        <v>0</v>
      </c>
      <c r="Q733" s="407">
        <f t="shared" si="123"/>
        <v>0</v>
      </c>
      <c r="R733" s="9"/>
      <c r="V733" s="40">
        <f t="shared" si="114"/>
        <v>0</v>
      </c>
    </row>
    <row r="734" spans="1:22" x14ac:dyDescent="0.25">
      <c r="A734" s="80">
        <f t="shared" si="115"/>
        <v>721</v>
      </c>
      <c r="B734" s="342">
        <f t="shared" si="116"/>
        <v>0</v>
      </c>
      <c r="C734" s="343"/>
      <c r="D734" s="116"/>
      <c r="E734" s="116"/>
      <c r="F734" s="4"/>
      <c r="G734" s="50"/>
      <c r="H734" s="70"/>
      <c r="I734" s="9"/>
      <c r="J734" s="270"/>
      <c r="K734" s="40">
        <f t="shared" si="117"/>
        <v>0</v>
      </c>
      <c r="L734" s="40">
        <f t="shared" si="118"/>
        <v>0</v>
      </c>
      <c r="M734" s="375" t="str">
        <f t="shared" si="119"/>
        <v xml:space="preserve"> </v>
      </c>
      <c r="N734" s="264">
        <f t="shared" si="120"/>
        <v>0</v>
      </c>
      <c r="O734" s="105">
        <f t="shared" si="121"/>
        <v>0</v>
      </c>
      <c r="P734" s="105">
        <f t="shared" si="122"/>
        <v>0</v>
      </c>
      <c r="Q734" s="407">
        <f t="shared" si="123"/>
        <v>0</v>
      </c>
      <c r="R734" s="9"/>
      <c r="V734" s="40">
        <f t="shared" si="114"/>
        <v>0</v>
      </c>
    </row>
    <row r="735" spans="1:22" x14ac:dyDescent="0.25">
      <c r="A735" s="80">
        <f t="shared" si="115"/>
        <v>722</v>
      </c>
      <c r="B735" s="342">
        <f t="shared" si="116"/>
        <v>0</v>
      </c>
      <c r="C735" s="343"/>
      <c r="D735" s="116"/>
      <c r="E735" s="116"/>
      <c r="F735" s="4"/>
      <c r="G735" s="50"/>
      <c r="H735" s="70"/>
      <c r="I735" s="9"/>
      <c r="J735" s="270"/>
      <c r="K735" s="40">
        <f t="shared" si="117"/>
        <v>0</v>
      </c>
      <c r="L735" s="40">
        <f t="shared" si="118"/>
        <v>0</v>
      </c>
      <c r="M735" s="375" t="str">
        <f t="shared" si="119"/>
        <v xml:space="preserve"> </v>
      </c>
      <c r="N735" s="264">
        <f t="shared" si="120"/>
        <v>0</v>
      </c>
      <c r="O735" s="105">
        <f t="shared" si="121"/>
        <v>0</v>
      </c>
      <c r="P735" s="105">
        <f t="shared" si="122"/>
        <v>0</v>
      </c>
      <c r="Q735" s="407">
        <f t="shared" si="123"/>
        <v>0</v>
      </c>
      <c r="R735" s="9"/>
      <c r="V735" s="40">
        <f t="shared" si="114"/>
        <v>0</v>
      </c>
    </row>
    <row r="736" spans="1:22" x14ac:dyDescent="0.25">
      <c r="A736" s="80">
        <f t="shared" si="115"/>
        <v>723</v>
      </c>
      <c r="B736" s="342">
        <f t="shared" si="116"/>
        <v>0</v>
      </c>
      <c r="C736" s="343"/>
      <c r="D736" s="116"/>
      <c r="E736" s="116"/>
      <c r="F736" s="4"/>
      <c r="G736" s="50"/>
      <c r="H736" s="70"/>
      <c r="I736" s="9"/>
      <c r="J736" s="270"/>
      <c r="K736" s="40">
        <f t="shared" si="117"/>
        <v>0</v>
      </c>
      <c r="L736" s="40">
        <f t="shared" si="118"/>
        <v>0</v>
      </c>
      <c r="M736" s="375" t="str">
        <f t="shared" si="119"/>
        <v xml:space="preserve"> </v>
      </c>
      <c r="N736" s="264">
        <f t="shared" si="120"/>
        <v>0</v>
      </c>
      <c r="O736" s="105">
        <f t="shared" si="121"/>
        <v>0</v>
      </c>
      <c r="P736" s="105">
        <f t="shared" si="122"/>
        <v>0</v>
      </c>
      <c r="Q736" s="407">
        <f t="shared" si="123"/>
        <v>0</v>
      </c>
      <c r="R736" s="9"/>
      <c r="V736" s="40">
        <f t="shared" si="114"/>
        <v>0</v>
      </c>
    </row>
    <row r="737" spans="1:22" x14ac:dyDescent="0.25">
      <c r="A737" s="80">
        <f t="shared" si="115"/>
        <v>724</v>
      </c>
      <c r="B737" s="342">
        <f t="shared" si="116"/>
        <v>0</v>
      </c>
      <c r="C737" s="343"/>
      <c r="D737" s="116"/>
      <c r="E737" s="116"/>
      <c r="F737" s="4"/>
      <c r="G737" s="50"/>
      <c r="H737" s="70"/>
      <c r="I737" s="9"/>
      <c r="J737" s="270"/>
      <c r="K737" s="40">
        <f t="shared" si="117"/>
        <v>0</v>
      </c>
      <c r="L737" s="40">
        <f t="shared" si="118"/>
        <v>0</v>
      </c>
      <c r="M737" s="375" t="str">
        <f t="shared" si="119"/>
        <v xml:space="preserve"> </v>
      </c>
      <c r="N737" s="264">
        <f t="shared" si="120"/>
        <v>0</v>
      </c>
      <c r="O737" s="105">
        <f t="shared" si="121"/>
        <v>0</v>
      </c>
      <c r="P737" s="105">
        <f t="shared" si="122"/>
        <v>0</v>
      </c>
      <c r="Q737" s="407">
        <f t="shared" si="123"/>
        <v>0</v>
      </c>
      <c r="R737" s="9"/>
      <c r="V737" s="40">
        <f t="shared" si="114"/>
        <v>0</v>
      </c>
    </row>
    <row r="738" spans="1:22" x14ac:dyDescent="0.25">
      <c r="A738" s="80">
        <f t="shared" si="115"/>
        <v>725</v>
      </c>
      <c r="B738" s="342">
        <f t="shared" si="116"/>
        <v>0</v>
      </c>
      <c r="C738" s="343"/>
      <c r="D738" s="116"/>
      <c r="E738" s="116"/>
      <c r="F738" s="4"/>
      <c r="G738" s="50"/>
      <c r="H738" s="70"/>
      <c r="I738" s="9"/>
      <c r="J738" s="270"/>
      <c r="K738" s="40">
        <f t="shared" si="117"/>
        <v>0</v>
      </c>
      <c r="L738" s="40">
        <f t="shared" si="118"/>
        <v>0</v>
      </c>
      <c r="M738" s="375" t="str">
        <f t="shared" si="119"/>
        <v xml:space="preserve"> </v>
      </c>
      <c r="N738" s="264">
        <f t="shared" si="120"/>
        <v>0</v>
      </c>
      <c r="O738" s="105">
        <f t="shared" si="121"/>
        <v>0</v>
      </c>
      <c r="P738" s="105">
        <f t="shared" si="122"/>
        <v>0</v>
      </c>
      <c r="Q738" s="407">
        <f t="shared" si="123"/>
        <v>0</v>
      </c>
      <c r="R738" s="9"/>
      <c r="V738" s="40">
        <f t="shared" si="114"/>
        <v>0</v>
      </c>
    </row>
    <row r="739" spans="1:22" x14ac:dyDescent="0.25">
      <c r="A739" s="80">
        <f t="shared" si="115"/>
        <v>726</v>
      </c>
      <c r="B739" s="342">
        <f t="shared" si="116"/>
        <v>0</v>
      </c>
      <c r="C739" s="343"/>
      <c r="D739" s="116"/>
      <c r="E739" s="116"/>
      <c r="F739" s="4"/>
      <c r="G739" s="50"/>
      <c r="H739" s="70"/>
      <c r="I739" s="9"/>
      <c r="J739" s="270"/>
      <c r="K739" s="40">
        <f t="shared" si="117"/>
        <v>0</v>
      </c>
      <c r="L739" s="40">
        <f t="shared" si="118"/>
        <v>0</v>
      </c>
      <c r="M739" s="375" t="str">
        <f t="shared" si="119"/>
        <v xml:space="preserve"> </v>
      </c>
      <c r="N739" s="264">
        <f t="shared" si="120"/>
        <v>0</v>
      </c>
      <c r="O739" s="105">
        <f t="shared" si="121"/>
        <v>0</v>
      </c>
      <c r="P739" s="105">
        <f t="shared" si="122"/>
        <v>0</v>
      </c>
      <c r="Q739" s="407">
        <f t="shared" si="123"/>
        <v>0</v>
      </c>
      <c r="R739" s="9"/>
      <c r="V739" s="40">
        <f t="shared" si="114"/>
        <v>0</v>
      </c>
    </row>
    <row r="740" spans="1:22" x14ac:dyDescent="0.25">
      <c r="A740" s="80">
        <f t="shared" si="115"/>
        <v>727</v>
      </c>
      <c r="B740" s="342">
        <f t="shared" si="116"/>
        <v>0</v>
      </c>
      <c r="C740" s="343"/>
      <c r="D740" s="116"/>
      <c r="E740" s="116"/>
      <c r="F740" s="4"/>
      <c r="G740" s="50"/>
      <c r="H740" s="70"/>
      <c r="I740" s="9"/>
      <c r="J740" s="270"/>
      <c r="K740" s="40">
        <f t="shared" si="117"/>
        <v>0</v>
      </c>
      <c r="L740" s="40">
        <f t="shared" si="118"/>
        <v>0</v>
      </c>
      <c r="M740" s="375" t="str">
        <f t="shared" si="119"/>
        <v xml:space="preserve"> </v>
      </c>
      <c r="N740" s="264">
        <f t="shared" si="120"/>
        <v>0</v>
      </c>
      <c r="O740" s="105">
        <f t="shared" si="121"/>
        <v>0</v>
      </c>
      <c r="P740" s="105">
        <f t="shared" si="122"/>
        <v>0</v>
      </c>
      <c r="Q740" s="407">
        <f t="shared" si="123"/>
        <v>0</v>
      </c>
      <c r="R740" s="9"/>
      <c r="V740" s="40">
        <f t="shared" si="114"/>
        <v>0</v>
      </c>
    </row>
    <row r="741" spans="1:22" x14ac:dyDescent="0.25">
      <c r="A741" s="80">
        <f t="shared" si="115"/>
        <v>728</v>
      </c>
      <c r="B741" s="342">
        <f t="shared" si="116"/>
        <v>0</v>
      </c>
      <c r="C741" s="343"/>
      <c r="D741" s="116"/>
      <c r="E741" s="116"/>
      <c r="F741" s="4"/>
      <c r="G741" s="50"/>
      <c r="H741" s="70"/>
      <c r="I741" s="9"/>
      <c r="J741" s="270"/>
      <c r="K741" s="40">
        <f t="shared" si="117"/>
        <v>0</v>
      </c>
      <c r="L741" s="40">
        <f t="shared" si="118"/>
        <v>0</v>
      </c>
      <c r="M741" s="375" t="str">
        <f t="shared" si="119"/>
        <v xml:space="preserve"> </v>
      </c>
      <c r="N741" s="264">
        <f t="shared" si="120"/>
        <v>0</v>
      </c>
      <c r="O741" s="105">
        <f t="shared" si="121"/>
        <v>0</v>
      </c>
      <c r="P741" s="105">
        <f t="shared" si="122"/>
        <v>0</v>
      </c>
      <c r="Q741" s="407">
        <f t="shared" si="123"/>
        <v>0</v>
      </c>
      <c r="R741" s="9"/>
      <c r="V741" s="40">
        <f t="shared" si="114"/>
        <v>0</v>
      </c>
    </row>
    <row r="742" spans="1:22" x14ac:dyDescent="0.25">
      <c r="A742" s="80">
        <f t="shared" si="115"/>
        <v>729</v>
      </c>
      <c r="B742" s="342">
        <f t="shared" si="116"/>
        <v>0</v>
      </c>
      <c r="C742" s="343"/>
      <c r="D742" s="116"/>
      <c r="E742" s="116"/>
      <c r="F742" s="4"/>
      <c r="G742" s="50"/>
      <c r="H742" s="70"/>
      <c r="I742" s="9"/>
      <c r="J742" s="270"/>
      <c r="K742" s="40">
        <f t="shared" si="117"/>
        <v>0</v>
      </c>
      <c r="L742" s="40">
        <f t="shared" si="118"/>
        <v>0</v>
      </c>
      <c r="M742" s="375" t="str">
        <f t="shared" si="119"/>
        <v xml:space="preserve"> </v>
      </c>
      <c r="N742" s="264">
        <f t="shared" si="120"/>
        <v>0</v>
      </c>
      <c r="O742" s="105">
        <f t="shared" si="121"/>
        <v>0</v>
      </c>
      <c r="P742" s="105">
        <f t="shared" si="122"/>
        <v>0</v>
      </c>
      <c r="Q742" s="407">
        <f t="shared" si="123"/>
        <v>0</v>
      </c>
      <c r="R742" s="9"/>
      <c r="V742" s="40">
        <f t="shared" si="114"/>
        <v>0</v>
      </c>
    </row>
    <row r="743" spans="1:22" x14ac:dyDescent="0.25">
      <c r="A743" s="80">
        <f t="shared" si="115"/>
        <v>730</v>
      </c>
      <c r="B743" s="342">
        <f t="shared" si="116"/>
        <v>0</v>
      </c>
      <c r="C743" s="343"/>
      <c r="D743" s="116"/>
      <c r="E743" s="116"/>
      <c r="F743" s="4"/>
      <c r="G743" s="50"/>
      <c r="H743" s="70"/>
      <c r="I743" s="9"/>
      <c r="J743" s="270"/>
      <c r="K743" s="40">
        <f t="shared" si="117"/>
        <v>0</v>
      </c>
      <c r="L743" s="40">
        <f t="shared" si="118"/>
        <v>0</v>
      </c>
      <c r="M743" s="375" t="str">
        <f t="shared" si="119"/>
        <v xml:space="preserve"> </v>
      </c>
      <c r="N743" s="264">
        <f t="shared" si="120"/>
        <v>0</v>
      </c>
      <c r="O743" s="105">
        <f t="shared" si="121"/>
        <v>0</v>
      </c>
      <c r="P743" s="105">
        <f t="shared" si="122"/>
        <v>0</v>
      </c>
      <c r="Q743" s="407">
        <f t="shared" si="123"/>
        <v>0</v>
      </c>
      <c r="R743" s="9"/>
      <c r="V743" s="40">
        <f t="shared" si="114"/>
        <v>0</v>
      </c>
    </row>
    <row r="744" spans="1:22" x14ac:dyDescent="0.25">
      <c r="A744" s="80">
        <f t="shared" si="115"/>
        <v>731</v>
      </c>
      <c r="B744" s="342">
        <f t="shared" si="116"/>
        <v>0</v>
      </c>
      <c r="C744" s="343"/>
      <c r="D744" s="116"/>
      <c r="E744" s="116"/>
      <c r="F744" s="4"/>
      <c r="G744" s="50"/>
      <c r="H744" s="70"/>
      <c r="I744" s="9"/>
      <c r="J744" s="270"/>
      <c r="K744" s="40">
        <f t="shared" si="117"/>
        <v>0</v>
      </c>
      <c r="L744" s="40">
        <f t="shared" si="118"/>
        <v>0</v>
      </c>
      <c r="M744" s="375" t="str">
        <f t="shared" si="119"/>
        <v xml:space="preserve"> </v>
      </c>
      <c r="N744" s="264">
        <f t="shared" si="120"/>
        <v>0</v>
      </c>
      <c r="O744" s="105">
        <f t="shared" si="121"/>
        <v>0</v>
      </c>
      <c r="P744" s="105">
        <f t="shared" si="122"/>
        <v>0</v>
      </c>
      <c r="Q744" s="407">
        <f t="shared" si="123"/>
        <v>0</v>
      </c>
      <c r="R744" s="9"/>
      <c r="V744" s="40">
        <f t="shared" si="114"/>
        <v>0</v>
      </c>
    </row>
    <row r="745" spans="1:22" x14ac:dyDescent="0.25">
      <c r="A745" s="80">
        <f t="shared" si="115"/>
        <v>732</v>
      </c>
      <c r="B745" s="342">
        <f t="shared" si="116"/>
        <v>0</v>
      </c>
      <c r="C745" s="343"/>
      <c r="D745" s="116"/>
      <c r="E745" s="116"/>
      <c r="F745" s="4"/>
      <c r="G745" s="50"/>
      <c r="H745" s="70"/>
      <c r="I745" s="9"/>
      <c r="J745" s="270"/>
      <c r="K745" s="40">
        <f t="shared" si="117"/>
        <v>0</v>
      </c>
      <c r="L745" s="40">
        <f t="shared" si="118"/>
        <v>0</v>
      </c>
      <c r="M745" s="375" t="str">
        <f t="shared" si="119"/>
        <v xml:space="preserve"> </v>
      </c>
      <c r="N745" s="264">
        <f t="shared" si="120"/>
        <v>0</v>
      </c>
      <c r="O745" s="105">
        <f t="shared" si="121"/>
        <v>0</v>
      </c>
      <c r="P745" s="105">
        <f t="shared" si="122"/>
        <v>0</v>
      </c>
      <c r="Q745" s="407">
        <f t="shared" si="123"/>
        <v>0</v>
      </c>
      <c r="R745" s="9"/>
      <c r="V745" s="40">
        <f t="shared" si="114"/>
        <v>0</v>
      </c>
    </row>
    <row r="746" spans="1:22" x14ac:dyDescent="0.25">
      <c r="A746" s="80">
        <f t="shared" si="115"/>
        <v>733</v>
      </c>
      <c r="B746" s="342">
        <f t="shared" si="116"/>
        <v>0</v>
      </c>
      <c r="C746" s="343"/>
      <c r="D746" s="116"/>
      <c r="E746" s="116"/>
      <c r="F746" s="4"/>
      <c r="G746" s="50"/>
      <c r="H746" s="70"/>
      <c r="I746" s="9"/>
      <c r="J746" s="270"/>
      <c r="K746" s="40">
        <f t="shared" si="117"/>
        <v>0</v>
      </c>
      <c r="L746" s="40">
        <f t="shared" si="118"/>
        <v>0</v>
      </c>
      <c r="M746" s="375" t="str">
        <f t="shared" si="119"/>
        <v xml:space="preserve"> </v>
      </c>
      <c r="N746" s="264">
        <f t="shared" si="120"/>
        <v>0</v>
      </c>
      <c r="O746" s="105">
        <f t="shared" si="121"/>
        <v>0</v>
      </c>
      <c r="P746" s="105">
        <f t="shared" si="122"/>
        <v>0</v>
      </c>
      <c r="Q746" s="407">
        <f t="shared" si="123"/>
        <v>0</v>
      </c>
      <c r="R746" s="9"/>
      <c r="V746" s="40">
        <f t="shared" si="114"/>
        <v>0</v>
      </c>
    </row>
    <row r="747" spans="1:22" x14ac:dyDescent="0.25">
      <c r="A747" s="80">
        <f t="shared" si="115"/>
        <v>734</v>
      </c>
      <c r="B747" s="342">
        <f t="shared" si="116"/>
        <v>0</v>
      </c>
      <c r="C747" s="343"/>
      <c r="D747" s="116"/>
      <c r="E747" s="116"/>
      <c r="F747" s="4"/>
      <c r="G747" s="50"/>
      <c r="H747" s="70"/>
      <c r="I747" s="9"/>
      <c r="J747" s="270"/>
      <c r="K747" s="40">
        <f t="shared" si="117"/>
        <v>0</v>
      </c>
      <c r="L747" s="40">
        <f t="shared" si="118"/>
        <v>0</v>
      </c>
      <c r="M747" s="375" t="str">
        <f t="shared" si="119"/>
        <v xml:space="preserve"> </v>
      </c>
      <c r="N747" s="264">
        <f t="shared" si="120"/>
        <v>0</v>
      </c>
      <c r="O747" s="105">
        <f t="shared" si="121"/>
        <v>0</v>
      </c>
      <c r="P747" s="105">
        <f t="shared" si="122"/>
        <v>0</v>
      </c>
      <c r="Q747" s="407">
        <f t="shared" si="123"/>
        <v>0</v>
      </c>
      <c r="R747" s="9"/>
      <c r="V747" s="40">
        <f t="shared" si="114"/>
        <v>0</v>
      </c>
    </row>
    <row r="748" spans="1:22" x14ac:dyDescent="0.25">
      <c r="A748" s="80">
        <f t="shared" si="115"/>
        <v>735</v>
      </c>
      <c r="B748" s="342">
        <f t="shared" si="116"/>
        <v>0</v>
      </c>
      <c r="C748" s="343"/>
      <c r="D748" s="116"/>
      <c r="E748" s="116"/>
      <c r="F748" s="4"/>
      <c r="G748" s="50"/>
      <c r="H748" s="70"/>
      <c r="I748" s="9"/>
      <c r="J748" s="270"/>
      <c r="K748" s="40">
        <f t="shared" si="117"/>
        <v>0</v>
      </c>
      <c r="L748" s="40">
        <f t="shared" si="118"/>
        <v>0</v>
      </c>
      <c r="M748" s="375" t="str">
        <f t="shared" si="119"/>
        <v xml:space="preserve"> </v>
      </c>
      <c r="N748" s="264">
        <f t="shared" si="120"/>
        <v>0</v>
      </c>
      <c r="O748" s="105">
        <f t="shared" si="121"/>
        <v>0</v>
      </c>
      <c r="P748" s="105">
        <f t="shared" si="122"/>
        <v>0</v>
      </c>
      <c r="Q748" s="407">
        <f t="shared" si="123"/>
        <v>0</v>
      </c>
      <c r="R748" s="9"/>
      <c r="V748" s="40">
        <f t="shared" si="114"/>
        <v>0</v>
      </c>
    </row>
    <row r="749" spans="1:22" x14ac:dyDescent="0.25">
      <c r="A749" s="80">
        <f t="shared" si="115"/>
        <v>736</v>
      </c>
      <c r="B749" s="342">
        <f t="shared" si="116"/>
        <v>0</v>
      </c>
      <c r="C749" s="343"/>
      <c r="D749" s="116"/>
      <c r="E749" s="116"/>
      <c r="F749" s="4"/>
      <c r="G749" s="50"/>
      <c r="H749" s="70"/>
      <c r="I749" s="9"/>
      <c r="J749" s="270"/>
      <c r="K749" s="40">
        <f t="shared" si="117"/>
        <v>0</v>
      </c>
      <c r="L749" s="40">
        <f t="shared" si="118"/>
        <v>0</v>
      </c>
      <c r="M749" s="375" t="str">
        <f t="shared" si="119"/>
        <v xml:space="preserve"> </v>
      </c>
      <c r="N749" s="264">
        <f t="shared" si="120"/>
        <v>0</v>
      </c>
      <c r="O749" s="105">
        <f t="shared" si="121"/>
        <v>0</v>
      </c>
      <c r="P749" s="105">
        <f t="shared" si="122"/>
        <v>0</v>
      </c>
      <c r="Q749" s="407">
        <f t="shared" si="123"/>
        <v>0</v>
      </c>
      <c r="R749" s="9"/>
      <c r="V749" s="40">
        <f t="shared" si="114"/>
        <v>0</v>
      </c>
    </row>
    <row r="750" spans="1:22" x14ac:dyDescent="0.25">
      <c r="A750" s="80">
        <f t="shared" si="115"/>
        <v>737</v>
      </c>
      <c r="B750" s="342">
        <f t="shared" si="116"/>
        <v>0</v>
      </c>
      <c r="C750" s="343"/>
      <c r="D750" s="116"/>
      <c r="E750" s="116"/>
      <c r="F750" s="4"/>
      <c r="G750" s="50"/>
      <c r="H750" s="70"/>
      <c r="I750" s="9"/>
      <c r="J750" s="270"/>
      <c r="K750" s="40">
        <f t="shared" si="117"/>
        <v>0</v>
      </c>
      <c r="L750" s="40">
        <f t="shared" si="118"/>
        <v>0</v>
      </c>
      <c r="M750" s="375" t="str">
        <f t="shared" si="119"/>
        <v xml:space="preserve"> </v>
      </c>
      <c r="N750" s="264">
        <f t="shared" si="120"/>
        <v>0</v>
      </c>
      <c r="O750" s="105">
        <f t="shared" si="121"/>
        <v>0</v>
      </c>
      <c r="P750" s="105">
        <f t="shared" si="122"/>
        <v>0</v>
      </c>
      <c r="Q750" s="407">
        <f t="shared" si="123"/>
        <v>0</v>
      </c>
      <c r="R750" s="9"/>
      <c r="V750" s="40">
        <f t="shared" si="114"/>
        <v>0</v>
      </c>
    </row>
    <row r="751" spans="1:22" x14ac:dyDescent="0.25">
      <c r="A751" s="80">
        <f t="shared" si="115"/>
        <v>738</v>
      </c>
      <c r="B751" s="342">
        <f t="shared" si="116"/>
        <v>0</v>
      </c>
      <c r="C751" s="343"/>
      <c r="D751" s="116"/>
      <c r="E751" s="116"/>
      <c r="F751" s="4"/>
      <c r="G751" s="50"/>
      <c r="H751" s="70"/>
      <c r="I751" s="9"/>
      <c r="J751" s="270"/>
      <c r="K751" s="40">
        <f t="shared" si="117"/>
        <v>0</v>
      </c>
      <c r="L751" s="40">
        <f t="shared" si="118"/>
        <v>0</v>
      </c>
      <c r="M751" s="375" t="str">
        <f t="shared" si="119"/>
        <v xml:space="preserve"> </v>
      </c>
      <c r="N751" s="264">
        <f t="shared" si="120"/>
        <v>0</v>
      </c>
      <c r="O751" s="105">
        <f t="shared" si="121"/>
        <v>0</v>
      </c>
      <c r="P751" s="105">
        <f t="shared" si="122"/>
        <v>0</v>
      </c>
      <c r="Q751" s="407">
        <f t="shared" si="123"/>
        <v>0</v>
      </c>
      <c r="R751" s="9"/>
      <c r="V751" s="40">
        <f t="shared" si="114"/>
        <v>0</v>
      </c>
    </row>
    <row r="752" spans="1:22" x14ac:dyDescent="0.25">
      <c r="A752" s="80">
        <f t="shared" si="115"/>
        <v>739</v>
      </c>
      <c r="B752" s="342">
        <f t="shared" si="116"/>
        <v>0</v>
      </c>
      <c r="C752" s="343"/>
      <c r="D752" s="116"/>
      <c r="E752" s="116"/>
      <c r="F752" s="4"/>
      <c r="G752" s="50"/>
      <c r="H752" s="70"/>
      <c r="I752" s="9"/>
      <c r="J752" s="270"/>
      <c r="K752" s="40">
        <f t="shared" si="117"/>
        <v>0</v>
      </c>
      <c r="L752" s="40">
        <f t="shared" si="118"/>
        <v>0</v>
      </c>
      <c r="M752" s="375" t="str">
        <f t="shared" si="119"/>
        <v xml:space="preserve"> </v>
      </c>
      <c r="N752" s="264">
        <f t="shared" si="120"/>
        <v>0</v>
      </c>
      <c r="O752" s="105">
        <f t="shared" si="121"/>
        <v>0</v>
      </c>
      <c r="P752" s="105">
        <f t="shared" si="122"/>
        <v>0</v>
      </c>
      <c r="Q752" s="407">
        <f t="shared" si="123"/>
        <v>0</v>
      </c>
      <c r="R752" s="9"/>
      <c r="V752" s="40">
        <f t="shared" si="114"/>
        <v>0</v>
      </c>
    </row>
    <row r="753" spans="1:22" x14ac:dyDescent="0.25">
      <c r="A753" s="80">
        <f t="shared" si="115"/>
        <v>740</v>
      </c>
      <c r="B753" s="342">
        <f t="shared" si="116"/>
        <v>0</v>
      </c>
      <c r="C753" s="343"/>
      <c r="D753" s="116"/>
      <c r="E753" s="116"/>
      <c r="F753" s="4"/>
      <c r="G753" s="50"/>
      <c r="H753" s="70"/>
      <c r="I753" s="9"/>
      <c r="J753" s="270"/>
      <c r="K753" s="40">
        <f t="shared" si="117"/>
        <v>0</v>
      </c>
      <c r="L753" s="40">
        <f t="shared" si="118"/>
        <v>0</v>
      </c>
      <c r="M753" s="375" t="str">
        <f t="shared" si="119"/>
        <v xml:space="preserve"> </v>
      </c>
      <c r="N753" s="264">
        <f t="shared" si="120"/>
        <v>0</v>
      </c>
      <c r="O753" s="105">
        <f t="shared" si="121"/>
        <v>0</v>
      </c>
      <c r="P753" s="105">
        <f t="shared" si="122"/>
        <v>0</v>
      </c>
      <c r="Q753" s="407">
        <f t="shared" si="123"/>
        <v>0</v>
      </c>
      <c r="R753" s="9"/>
      <c r="V753" s="40">
        <f t="shared" si="114"/>
        <v>0</v>
      </c>
    </row>
    <row r="754" spans="1:22" x14ac:dyDescent="0.25">
      <c r="A754" s="80">
        <f t="shared" si="115"/>
        <v>741</v>
      </c>
      <c r="B754" s="342">
        <f t="shared" si="116"/>
        <v>0</v>
      </c>
      <c r="C754" s="343"/>
      <c r="D754" s="116"/>
      <c r="E754" s="116"/>
      <c r="F754" s="4"/>
      <c r="G754" s="50"/>
      <c r="H754" s="70"/>
      <c r="I754" s="9"/>
      <c r="J754" s="270"/>
      <c r="K754" s="40">
        <f t="shared" si="117"/>
        <v>0</v>
      </c>
      <c r="L754" s="40">
        <f t="shared" si="118"/>
        <v>0</v>
      </c>
      <c r="M754" s="375" t="str">
        <f t="shared" si="119"/>
        <v xml:space="preserve"> </v>
      </c>
      <c r="N754" s="264">
        <f t="shared" si="120"/>
        <v>0</v>
      </c>
      <c r="O754" s="105">
        <f t="shared" si="121"/>
        <v>0</v>
      </c>
      <c r="P754" s="105">
        <f t="shared" si="122"/>
        <v>0</v>
      </c>
      <c r="Q754" s="407">
        <f t="shared" si="123"/>
        <v>0</v>
      </c>
      <c r="R754" s="9"/>
      <c r="V754" s="40">
        <f t="shared" si="114"/>
        <v>0</v>
      </c>
    </row>
    <row r="755" spans="1:22" x14ac:dyDescent="0.25">
      <c r="A755" s="80">
        <f t="shared" si="115"/>
        <v>742</v>
      </c>
      <c r="B755" s="342">
        <f t="shared" si="116"/>
        <v>0</v>
      </c>
      <c r="C755" s="343"/>
      <c r="D755" s="116"/>
      <c r="E755" s="116"/>
      <c r="F755" s="4"/>
      <c r="G755" s="50"/>
      <c r="H755" s="70"/>
      <c r="I755" s="9"/>
      <c r="J755" s="270"/>
      <c r="K755" s="40">
        <f t="shared" si="117"/>
        <v>0</v>
      </c>
      <c r="L755" s="40">
        <f t="shared" si="118"/>
        <v>0</v>
      </c>
      <c r="M755" s="375" t="str">
        <f t="shared" si="119"/>
        <v xml:space="preserve"> </v>
      </c>
      <c r="N755" s="264">
        <f t="shared" si="120"/>
        <v>0</v>
      </c>
      <c r="O755" s="105">
        <f t="shared" si="121"/>
        <v>0</v>
      </c>
      <c r="P755" s="105">
        <f t="shared" si="122"/>
        <v>0</v>
      </c>
      <c r="Q755" s="407">
        <f t="shared" si="123"/>
        <v>0</v>
      </c>
      <c r="R755" s="9"/>
      <c r="V755" s="40">
        <f t="shared" si="114"/>
        <v>0</v>
      </c>
    </row>
    <row r="756" spans="1:22" x14ac:dyDescent="0.25">
      <c r="A756" s="80">
        <f t="shared" si="115"/>
        <v>743</v>
      </c>
      <c r="B756" s="342">
        <f t="shared" si="116"/>
        <v>0</v>
      </c>
      <c r="C756" s="343"/>
      <c r="D756" s="116"/>
      <c r="E756" s="116"/>
      <c r="F756" s="4"/>
      <c r="G756" s="50"/>
      <c r="H756" s="70"/>
      <c r="I756" s="9"/>
      <c r="J756" s="270"/>
      <c r="K756" s="40">
        <f t="shared" si="117"/>
        <v>0</v>
      </c>
      <c r="L756" s="40">
        <f t="shared" si="118"/>
        <v>0</v>
      </c>
      <c r="M756" s="375" t="str">
        <f t="shared" si="119"/>
        <v xml:space="preserve"> </v>
      </c>
      <c r="N756" s="264">
        <f t="shared" si="120"/>
        <v>0</v>
      </c>
      <c r="O756" s="105">
        <f t="shared" si="121"/>
        <v>0</v>
      </c>
      <c r="P756" s="105">
        <f t="shared" si="122"/>
        <v>0</v>
      </c>
      <c r="Q756" s="407">
        <f t="shared" si="123"/>
        <v>0</v>
      </c>
      <c r="R756" s="9"/>
      <c r="V756" s="40">
        <f t="shared" si="114"/>
        <v>0</v>
      </c>
    </row>
    <row r="757" spans="1:22" x14ac:dyDescent="0.25">
      <c r="A757" s="80">
        <f t="shared" si="115"/>
        <v>744</v>
      </c>
      <c r="B757" s="342">
        <f t="shared" si="116"/>
        <v>0</v>
      </c>
      <c r="C757" s="343"/>
      <c r="D757" s="116"/>
      <c r="E757" s="116"/>
      <c r="F757" s="4"/>
      <c r="G757" s="50"/>
      <c r="H757" s="70"/>
      <c r="I757" s="9"/>
      <c r="J757" s="270"/>
      <c r="K757" s="40">
        <f t="shared" si="117"/>
        <v>0</v>
      </c>
      <c r="L757" s="40">
        <f t="shared" si="118"/>
        <v>0</v>
      </c>
      <c r="M757" s="375" t="str">
        <f t="shared" si="119"/>
        <v xml:space="preserve"> </v>
      </c>
      <c r="N757" s="264">
        <f t="shared" si="120"/>
        <v>0</v>
      </c>
      <c r="O757" s="105">
        <f t="shared" si="121"/>
        <v>0</v>
      </c>
      <c r="P757" s="105">
        <f t="shared" si="122"/>
        <v>0</v>
      </c>
      <c r="Q757" s="407">
        <f t="shared" si="123"/>
        <v>0</v>
      </c>
      <c r="R757" s="9"/>
      <c r="V757" s="40">
        <f t="shared" si="114"/>
        <v>0</v>
      </c>
    </row>
    <row r="758" spans="1:22" x14ac:dyDescent="0.25">
      <c r="A758" s="80">
        <f t="shared" si="115"/>
        <v>745</v>
      </c>
      <c r="B758" s="342">
        <f t="shared" si="116"/>
        <v>0</v>
      </c>
      <c r="C758" s="343"/>
      <c r="D758" s="116"/>
      <c r="E758" s="116"/>
      <c r="F758" s="4"/>
      <c r="G758" s="50"/>
      <c r="H758" s="70"/>
      <c r="I758" s="9"/>
      <c r="J758" s="270"/>
      <c r="K758" s="40">
        <f t="shared" si="117"/>
        <v>0</v>
      </c>
      <c r="L758" s="40">
        <f t="shared" si="118"/>
        <v>0</v>
      </c>
      <c r="M758" s="375" t="str">
        <f t="shared" si="119"/>
        <v xml:space="preserve"> </v>
      </c>
      <c r="N758" s="264">
        <f t="shared" si="120"/>
        <v>0</v>
      </c>
      <c r="O758" s="105">
        <f t="shared" si="121"/>
        <v>0</v>
      </c>
      <c r="P758" s="105">
        <f t="shared" si="122"/>
        <v>0</v>
      </c>
      <c r="Q758" s="407">
        <f t="shared" si="123"/>
        <v>0</v>
      </c>
      <c r="R758" s="9"/>
      <c r="V758" s="40">
        <f t="shared" si="114"/>
        <v>0</v>
      </c>
    </row>
    <row r="759" spans="1:22" x14ac:dyDescent="0.25">
      <c r="A759" s="80">
        <f t="shared" si="115"/>
        <v>746</v>
      </c>
      <c r="B759" s="342">
        <f t="shared" si="116"/>
        <v>0</v>
      </c>
      <c r="C759" s="343"/>
      <c r="D759" s="116"/>
      <c r="E759" s="116"/>
      <c r="F759" s="4"/>
      <c r="G759" s="50"/>
      <c r="H759" s="70"/>
      <c r="I759" s="9"/>
      <c r="J759" s="270"/>
      <c r="K759" s="40">
        <f t="shared" si="117"/>
        <v>0</v>
      </c>
      <c r="L759" s="40">
        <f t="shared" si="118"/>
        <v>0</v>
      </c>
      <c r="M759" s="375" t="str">
        <f t="shared" si="119"/>
        <v xml:space="preserve"> </v>
      </c>
      <c r="N759" s="264">
        <f t="shared" si="120"/>
        <v>0</v>
      </c>
      <c r="O759" s="105">
        <f t="shared" si="121"/>
        <v>0</v>
      </c>
      <c r="P759" s="105">
        <f t="shared" si="122"/>
        <v>0</v>
      </c>
      <c r="Q759" s="407">
        <f t="shared" si="123"/>
        <v>0</v>
      </c>
      <c r="R759" s="9"/>
      <c r="V759" s="40">
        <f t="shared" si="114"/>
        <v>0</v>
      </c>
    </row>
    <row r="760" spans="1:22" x14ac:dyDescent="0.25">
      <c r="A760" s="80">
        <f t="shared" si="115"/>
        <v>747</v>
      </c>
      <c r="B760" s="342">
        <f t="shared" si="116"/>
        <v>0</v>
      </c>
      <c r="C760" s="343"/>
      <c r="D760" s="116"/>
      <c r="E760" s="116"/>
      <c r="F760" s="4"/>
      <c r="G760" s="50"/>
      <c r="H760" s="70"/>
      <c r="I760" s="9"/>
      <c r="J760" s="270"/>
      <c r="K760" s="40">
        <f t="shared" si="117"/>
        <v>0</v>
      </c>
      <c r="L760" s="40">
        <f t="shared" si="118"/>
        <v>0</v>
      </c>
      <c r="M760" s="375" t="str">
        <f t="shared" si="119"/>
        <v xml:space="preserve"> </v>
      </c>
      <c r="N760" s="264">
        <f t="shared" si="120"/>
        <v>0</v>
      </c>
      <c r="O760" s="105">
        <f t="shared" si="121"/>
        <v>0</v>
      </c>
      <c r="P760" s="105">
        <f t="shared" si="122"/>
        <v>0</v>
      </c>
      <c r="Q760" s="407">
        <f t="shared" si="123"/>
        <v>0</v>
      </c>
      <c r="R760" s="9"/>
      <c r="V760" s="40">
        <f t="shared" si="114"/>
        <v>0</v>
      </c>
    </row>
    <row r="761" spans="1:22" x14ac:dyDescent="0.25">
      <c r="A761" s="80">
        <f t="shared" si="115"/>
        <v>748</v>
      </c>
      <c r="B761" s="342">
        <f t="shared" si="116"/>
        <v>0</v>
      </c>
      <c r="C761" s="343"/>
      <c r="D761" s="116"/>
      <c r="E761" s="116"/>
      <c r="F761" s="4"/>
      <c r="G761" s="50"/>
      <c r="H761" s="70"/>
      <c r="I761" s="9"/>
      <c r="J761" s="270"/>
      <c r="K761" s="40">
        <f t="shared" si="117"/>
        <v>0</v>
      </c>
      <c r="L761" s="40">
        <f t="shared" si="118"/>
        <v>0</v>
      </c>
      <c r="M761" s="375" t="str">
        <f t="shared" si="119"/>
        <v xml:space="preserve"> </v>
      </c>
      <c r="N761" s="264">
        <f t="shared" si="120"/>
        <v>0</v>
      </c>
      <c r="O761" s="105">
        <f t="shared" si="121"/>
        <v>0</v>
      </c>
      <c r="P761" s="105">
        <f t="shared" si="122"/>
        <v>0</v>
      </c>
      <c r="Q761" s="407">
        <f t="shared" si="123"/>
        <v>0</v>
      </c>
      <c r="R761" s="9"/>
      <c r="V761" s="40">
        <f t="shared" si="114"/>
        <v>0</v>
      </c>
    </row>
    <row r="762" spans="1:22" x14ac:dyDescent="0.25">
      <c r="A762" s="80">
        <f t="shared" si="115"/>
        <v>749</v>
      </c>
      <c r="B762" s="342">
        <f t="shared" si="116"/>
        <v>0</v>
      </c>
      <c r="C762" s="343"/>
      <c r="D762" s="116"/>
      <c r="E762" s="116"/>
      <c r="F762" s="4"/>
      <c r="G762" s="50"/>
      <c r="H762" s="70"/>
      <c r="I762" s="9"/>
      <c r="J762" s="270"/>
      <c r="K762" s="40">
        <f t="shared" si="117"/>
        <v>0</v>
      </c>
      <c r="L762" s="40">
        <f t="shared" si="118"/>
        <v>0</v>
      </c>
      <c r="M762" s="375" t="str">
        <f t="shared" si="119"/>
        <v xml:space="preserve"> </v>
      </c>
      <c r="N762" s="264">
        <f t="shared" si="120"/>
        <v>0</v>
      </c>
      <c r="O762" s="105">
        <f t="shared" si="121"/>
        <v>0</v>
      </c>
      <c r="P762" s="105">
        <f t="shared" si="122"/>
        <v>0</v>
      </c>
      <c r="Q762" s="407">
        <f t="shared" si="123"/>
        <v>0</v>
      </c>
      <c r="R762" s="9"/>
      <c r="V762" s="40">
        <f t="shared" si="114"/>
        <v>0</v>
      </c>
    </row>
    <row r="763" spans="1:22" x14ac:dyDescent="0.25">
      <c r="A763" s="80">
        <f t="shared" si="115"/>
        <v>750</v>
      </c>
      <c r="B763" s="342">
        <f t="shared" si="116"/>
        <v>0</v>
      </c>
      <c r="C763" s="343"/>
      <c r="D763" s="116"/>
      <c r="E763" s="116"/>
      <c r="F763" s="4"/>
      <c r="G763" s="50"/>
      <c r="H763" s="70"/>
      <c r="I763" s="9"/>
      <c r="J763" s="270"/>
      <c r="K763" s="40">
        <f t="shared" si="117"/>
        <v>0</v>
      </c>
      <c r="L763" s="40">
        <f t="shared" si="118"/>
        <v>0</v>
      </c>
      <c r="M763" s="375" t="str">
        <f t="shared" si="119"/>
        <v xml:space="preserve"> </v>
      </c>
      <c r="N763" s="264">
        <f t="shared" si="120"/>
        <v>0</v>
      </c>
      <c r="O763" s="105">
        <f t="shared" si="121"/>
        <v>0</v>
      </c>
      <c r="P763" s="105">
        <f t="shared" si="122"/>
        <v>0</v>
      </c>
      <c r="Q763" s="407">
        <f t="shared" si="123"/>
        <v>0</v>
      </c>
      <c r="R763" s="9"/>
      <c r="V763" s="40">
        <f t="shared" si="114"/>
        <v>0</v>
      </c>
    </row>
    <row r="764" spans="1:22" x14ac:dyDescent="0.25">
      <c r="A764" s="80">
        <f t="shared" si="115"/>
        <v>751</v>
      </c>
      <c r="B764" s="342">
        <f t="shared" si="116"/>
        <v>0</v>
      </c>
      <c r="C764" s="343"/>
      <c r="D764" s="116"/>
      <c r="E764" s="116"/>
      <c r="F764" s="4"/>
      <c r="G764" s="50"/>
      <c r="H764" s="70"/>
      <c r="I764" s="9"/>
      <c r="J764" s="270"/>
      <c r="K764" s="40">
        <f t="shared" si="117"/>
        <v>0</v>
      </c>
      <c r="L764" s="40">
        <f t="shared" si="118"/>
        <v>0</v>
      </c>
      <c r="M764" s="375" t="str">
        <f t="shared" si="119"/>
        <v xml:space="preserve"> </v>
      </c>
      <c r="N764" s="264">
        <f t="shared" si="120"/>
        <v>0</v>
      </c>
      <c r="O764" s="105">
        <f t="shared" si="121"/>
        <v>0</v>
      </c>
      <c r="P764" s="105">
        <f t="shared" si="122"/>
        <v>0</v>
      </c>
      <c r="Q764" s="407">
        <f t="shared" si="123"/>
        <v>0</v>
      </c>
      <c r="R764" s="9"/>
      <c r="V764" s="40">
        <f t="shared" si="114"/>
        <v>0</v>
      </c>
    </row>
    <row r="765" spans="1:22" x14ac:dyDescent="0.25">
      <c r="A765" s="80">
        <f t="shared" si="115"/>
        <v>752</v>
      </c>
      <c r="B765" s="342">
        <f t="shared" si="116"/>
        <v>0</v>
      </c>
      <c r="C765" s="343"/>
      <c r="D765" s="116"/>
      <c r="E765" s="116"/>
      <c r="F765" s="4"/>
      <c r="G765" s="50"/>
      <c r="H765" s="70"/>
      <c r="I765" s="9"/>
      <c r="J765" s="270"/>
      <c r="K765" s="40">
        <f t="shared" si="117"/>
        <v>0</v>
      </c>
      <c r="L765" s="40">
        <f t="shared" si="118"/>
        <v>0</v>
      </c>
      <c r="M765" s="375" t="str">
        <f t="shared" si="119"/>
        <v xml:space="preserve"> </v>
      </c>
      <c r="N765" s="264">
        <f t="shared" si="120"/>
        <v>0</v>
      </c>
      <c r="O765" s="105">
        <f t="shared" si="121"/>
        <v>0</v>
      </c>
      <c r="P765" s="105">
        <f t="shared" si="122"/>
        <v>0</v>
      </c>
      <c r="Q765" s="407">
        <f t="shared" si="123"/>
        <v>0</v>
      </c>
      <c r="R765" s="9"/>
      <c r="V765" s="40">
        <f t="shared" si="114"/>
        <v>0</v>
      </c>
    </row>
    <row r="766" spans="1:22" x14ac:dyDescent="0.25">
      <c r="A766" s="80">
        <f t="shared" si="115"/>
        <v>753</v>
      </c>
      <c r="B766" s="342">
        <f t="shared" si="116"/>
        <v>0</v>
      </c>
      <c r="C766" s="343"/>
      <c r="D766" s="116"/>
      <c r="E766" s="116"/>
      <c r="F766" s="4"/>
      <c r="G766" s="50"/>
      <c r="H766" s="70"/>
      <c r="I766" s="9"/>
      <c r="J766" s="270"/>
      <c r="K766" s="40">
        <f t="shared" si="117"/>
        <v>0</v>
      </c>
      <c r="L766" s="40">
        <f t="shared" si="118"/>
        <v>0</v>
      </c>
      <c r="M766" s="375" t="str">
        <f t="shared" si="119"/>
        <v xml:space="preserve"> </v>
      </c>
      <c r="N766" s="264">
        <f t="shared" si="120"/>
        <v>0</v>
      </c>
      <c r="O766" s="105">
        <f t="shared" si="121"/>
        <v>0</v>
      </c>
      <c r="P766" s="105">
        <f t="shared" si="122"/>
        <v>0</v>
      </c>
      <c r="Q766" s="407">
        <f t="shared" si="123"/>
        <v>0</v>
      </c>
      <c r="R766" s="9"/>
      <c r="V766" s="40">
        <f t="shared" si="114"/>
        <v>0</v>
      </c>
    </row>
    <row r="767" spans="1:22" x14ac:dyDescent="0.25">
      <c r="A767" s="80">
        <f t="shared" si="115"/>
        <v>754</v>
      </c>
      <c r="B767" s="342">
        <f t="shared" si="116"/>
        <v>0</v>
      </c>
      <c r="C767" s="343"/>
      <c r="D767" s="116"/>
      <c r="E767" s="116"/>
      <c r="F767" s="4"/>
      <c r="G767" s="50"/>
      <c r="H767" s="70"/>
      <c r="I767" s="9"/>
      <c r="J767" s="270"/>
      <c r="K767" s="40">
        <f t="shared" si="117"/>
        <v>0</v>
      </c>
      <c r="L767" s="40">
        <f t="shared" si="118"/>
        <v>0</v>
      </c>
      <c r="M767" s="375" t="str">
        <f t="shared" si="119"/>
        <v xml:space="preserve"> </v>
      </c>
      <c r="N767" s="264">
        <f t="shared" si="120"/>
        <v>0</v>
      </c>
      <c r="O767" s="105">
        <f t="shared" si="121"/>
        <v>0</v>
      </c>
      <c r="P767" s="105">
        <f t="shared" si="122"/>
        <v>0</v>
      </c>
      <c r="Q767" s="407">
        <f t="shared" si="123"/>
        <v>0</v>
      </c>
      <c r="R767" s="9"/>
      <c r="V767" s="40">
        <f t="shared" si="114"/>
        <v>0</v>
      </c>
    </row>
    <row r="768" spans="1:22" x14ac:dyDescent="0.25">
      <c r="A768" s="80">
        <f t="shared" si="115"/>
        <v>755</v>
      </c>
      <c r="B768" s="342">
        <f t="shared" si="116"/>
        <v>0</v>
      </c>
      <c r="C768" s="343"/>
      <c r="D768" s="116"/>
      <c r="E768" s="116"/>
      <c r="F768" s="4"/>
      <c r="G768" s="50"/>
      <c r="H768" s="70"/>
      <c r="I768" s="9"/>
      <c r="J768" s="270"/>
      <c r="K768" s="40">
        <f t="shared" si="117"/>
        <v>0</v>
      </c>
      <c r="L768" s="40">
        <f t="shared" si="118"/>
        <v>0</v>
      </c>
      <c r="M768" s="375" t="str">
        <f t="shared" si="119"/>
        <v xml:space="preserve"> </v>
      </c>
      <c r="N768" s="264">
        <f t="shared" si="120"/>
        <v>0</v>
      </c>
      <c r="O768" s="105">
        <f t="shared" si="121"/>
        <v>0</v>
      </c>
      <c r="P768" s="105">
        <f t="shared" si="122"/>
        <v>0</v>
      </c>
      <c r="Q768" s="407">
        <f t="shared" si="123"/>
        <v>0</v>
      </c>
      <c r="R768" s="9"/>
      <c r="V768" s="40">
        <f t="shared" si="114"/>
        <v>0</v>
      </c>
    </row>
    <row r="769" spans="1:22" x14ac:dyDescent="0.25">
      <c r="A769" s="80">
        <f t="shared" si="115"/>
        <v>756</v>
      </c>
      <c r="B769" s="342">
        <f t="shared" si="116"/>
        <v>0</v>
      </c>
      <c r="C769" s="343"/>
      <c r="D769" s="116"/>
      <c r="E769" s="116"/>
      <c r="F769" s="4"/>
      <c r="G769" s="50"/>
      <c r="H769" s="70"/>
      <c r="I769" s="9"/>
      <c r="J769" s="270"/>
      <c r="K769" s="40">
        <f t="shared" si="117"/>
        <v>0</v>
      </c>
      <c r="L769" s="40">
        <f t="shared" si="118"/>
        <v>0</v>
      </c>
      <c r="M769" s="375" t="str">
        <f t="shared" si="119"/>
        <v xml:space="preserve"> </v>
      </c>
      <c r="N769" s="264">
        <f t="shared" si="120"/>
        <v>0</v>
      </c>
      <c r="O769" s="105">
        <f t="shared" si="121"/>
        <v>0</v>
      </c>
      <c r="P769" s="105">
        <f t="shared" si="122"/>
        <v>0</v>
      </c>
      <c r="Q769" s="407">
        <f t="shared" si="123"/>
        <v>0</v>
      </c>
      <c r="R769" s="9"/>
      <c r="V769" s="40">
        <f t="shared" si="114"/>
        <v>0</v>
      </c>
    </row>
    <row r="770" spans="1:22" x14ac:dyDescent="0.25">
      <c r="A770" s="80">
        <f t="shared" si="115"/>
        <v>757</v>
      </c>
      <c r="B770" s="342">
        <f t="shared" si="116"/>
        <v>0</v>
      </c>
      <c r="C770" s="343"/>
      <c r="D770" s="116"/>
      <c r="E770" s="116"/>
      <c r="F770" s="4"/>
      <c r="G770" s="50"/>
      <c r="H770" s="70"/>
      <c r="I770" s="9"/>
      <c r="J770" s="270"/>
      <c r="K770" s="40">
        <f t="shared" si="117"/>
        <v>0</v>
      </c>
      <c r="L770" s="40">
        <f t="shared" si="118"/>
        <v>0</v>
      </c>
      <c r="M770" s="375" t="str">
        <f t="shared" si="119"/>
        <v xml:space="preserve"> </v>
      </c>
      <c r="N770" s="264">
        <f t="shared" si="120"/>
        <v>0</v>
      </c>
      <c r="O770" s="105">
        <f t="shared" si="121"/>
        <v>0</v>
      </c>
      <c r="P770" s="105">
        <f t="shared" si="122"/>
        <v>0</v>
      </c>
      <c r="Q770" s="407">
        <f t="shared" si="123"/>
        <v>0</v>
      </c>
      <c r="R770" s="9"/>
      <c r="V770" s="40">
        <f t="shared" si="114"/>
        <v>0</v>
      </c>
    </row>
    <row r="771" spans="1:22" x14ac:dyDescent="0.25">
      <c r="A771" s="80">
        <f t="shared" si="115"/>
        <v>758</v>
      </c>
      <c r="B771" s="342">
        <f t="shared" si="116"/>
        <v>0</v>
      </c>
      <c r="C771" s="343"/>
      <c r="D771" s="116"/>
      <c r="E771" s="116"/>
      <c r="F771" s="4"/>
      <c r="G771" s="50"/>
      <c r="H771" s="70"/>
      <c r="I771" s="9"/>
      <c r="J771" s="270"/>
      <c r="K771" s="40">
        <f t="shared" si="117"/>
        <v>0</v>
      </c>
      <c r="L771" s="40">
        <f t="shared" si="118"/>
        <v>0</v>
      </c>
      <c r="M771" s="375" t="str">
        <f t="shared" si="119"/>
        <v xml:space="preserve"> </v>
      </c>
      <c r="N771" s="264">
        <f t="shared" si="120"/>
        <v>0</v>
      </c>
      <c r="O771" s="105">
        <f t="shared" si="121"/>
        <v>0</v>
      </c>
      <c r="P771" s="105">
        <f t="shared" si="122"/>
        <v>0</v>
      </c>
      <c r="Q771" s="407">
        <f t="shared" si="123"/>
        <v>0</v>
      </c>
      <c r="R771" s="9"/>
      <c r="V771" s="40">
        <f t="shared" si="114"/>
        <v>0</v>
      </c>
    </row>
    <row r="772" spans="1:22" x14ac:dyDescent="0.25">
      <c r="A772" s="80">
        <f t="shared" si="115"/>
        <v>759</v>
      </c>
      <c r="B772" s="342">
        <f t="shared" si="116"/>
        <v>0</v>
      </c>
      <c r="C772" s="343"/>
      <c r="D772" s="116"/>
      <c r="E772" s="116"/>
      <c r="F772" s="4"/>
      <c r="G772" s="50"/>
      <c r="H772" s="70"/>
      <c r="I772" s="9"/>
      <c r="J772" s="270"/>
      <c r="K772" s="40">
        <f t="shared" si="117"/>
        <v>0</v>
      </c>
      <c r="L772" s="40">
        <f t="shared" si="118"/>
        <v>0</v>
      </c>
      <c r="M772" s="375" t="str">
        <f t="shared" si="119"/>
        <v xml:space="preserve"> </v>
      </c>
      <c r="N772" s="264">
        <f t="shared" si="120"/>
        <v>0</v>
      </c>
      <c r="O772" s="105">
        <f t="shared" si="121"/>
        <v>0</v>
      </c>
      <c r="P772" s="105">
        <f t="shared" si="122"/>
        <v>0</v>
      </c>
      <c r="Q772" s="407">
        <f t="shared" si="123"/>
        <v>0</v>
      </c>
      <c r="R772" s="9"/>
      <c r="V772" s="40">
        <f t="shared" si="114"/>
        <v>0</v>
      </c>
    </row>
    <row r="773" spans="1:22" x14ac:dyDescent="0.25">
      <c r="A773" s="80">
        <f t="shared" si="115"/>
        <v>760</v>
      </c>
      <c r="B773" s="342">
        <f t="shared" si="116"/>
        <v>0</v>
      </c>
      <c r="C773" s="343"/>
      <c r="D773" s="116"/>
      <c r="E773" s="116"/>
      <c r="F773" s="4"/>
      <c r="G773" s="50"/>
      <c r="H773" s="70"/>
      <c r="I773" s="9"/>
      <c r="J773" s="270"/>
      <c r="K773" s="40">
        <f t="shared" si="117"/>
        <v>0</v>
      </c>
      <c r="L773" s="40">
        <f t="shared" si="118"/>
        <v>0</v>
      </c>
      <c r="M773" s="375" t="str">
        <f t="shared" si="119"/>
        <v xml:space="preserve"> </v>
      </c>
      <c r="N773" s="264">
        <f t="shared" si="120"/>
        <v>0</v>
      </c>
      <c r="O773" s="105">
        <f t="shared" si="121"/>
        <v>0</v>
      </c>
      <c r="P773" s="105">
        <f t="shared" si="122"/>
        <v>0</v>
      </c>
      <c r="Q773" s="407">
        <f t="shared" si="123"/>
        <v>0</v>
      </c>
      <c r="R773" s="9"/>
      <c r="V773" s="40">
        <f t="shared" si="114"/>
        <v>0</v>
      </c>
    </row>
    <row r="774" spans="1:22" x14ac:dyDescent="0.25">
      <c r="A774" s="80">
        <f t="shared" si="115"/>
        <v>761</v>
      </c>
      <c r="B774" s="342">
        <f t="shared" si="116"/>
        <v>0</v>
      </c>
      <c r="C774" s="343"/>
      <c r="D774" s="116"/>
      <c r="E774" s="116"/>
      <c r="F774" s="4"/>
      <c r="G774" s="50"/>
      <c r="H774" s="70"/>
      <c r="I774" s="9"/>
      <c r="J774" s="270"/>
      <c r="K774" s="40">
        <f t="shared" si="117"/>
        <v>0</v>
      </c>
      <c r="L774" s="40">
        <f t="shared" si="118"/>
        <v>0</v>
      </c>
      <c r="M774" s="375" t="str">
        <f t="shared" si="119"/>
        <v xml:space="preserve"> </v>
      </c>
      <c r="N774" s="264">
        <f t="shared" si="120"/>
        <v>0</v>
      </c>
      <c r="O774" s="105">
        <f t="shared" si="121"/>
        <v>0</v>
      </c>
      <c r="P774" s="105">
        <f t="shared" si="122"/>
        <v>0</v>
      </c>
      <c r="Q774" s="407">
        <f t="shared" si="123"/>
        <v>0</v>
      </c>
      <c r="R774" s="9"/>
      <c r="V774" s="40">
        <f t="shared" si="114"/>
        <v>0</v>
      </c>
    </row>
    <row r="775" spans="1:22" x14ac:dyDescent="0.25">
      <c r="A775" s="80">
        <f t="shared" si="115"/>
        <v>762</v>
      </c>
      <c r="B775" s="342">
        <f t="shared" si="116"/>
        <v>0</v>
      </c>
      <c r="C775" s="343"/>
      <c r="D775" s="116"/>
      <c r="E775" s="116"/>
      <c r="F775" s="4"/>
      <c r="G775" s="50"/>
      <c r="H775" s="70"/>
      <c r="I775" s="9"/>
      <c r="J775" s="270"/>
      <c r="K775" s="40">
        <f t="shared" si="117"/>
        <v>0</v>
      </c>
      <c r="L775" s="40">
        <f t="shared" si="118"/>
        <v>0</v>
      </c>
      <c r="M775" s="375" t="str">
        <f t="shared" si="119"/>
        <v xml:space="preserve"> </v>
      </c>
      <c r="N775" s="264">
        <f t="shared" si="120"/>
        <v>0</v>
      </c>
      <c r="O775" s="105">
        <f t="shared" si="121"/>
        <v>0</v>
      </c>
      <c r="P775" s="105">
        <f t="shared" si="122"/>
        <v>0</v>
      </c>
      <c r="Q775" s="407">
        <f t="shared" si="123"/>
        <v>0</v>
      </c>
      <c r="R775" s="9"/>
      <c r="V775" s="40">
        <f t="shared" si="114"/>
        <v>0</v>
      </c>
    </row>
    <row r="776" spans="1:22" x14ac:dyDescent="0.25">
      <c r="A776" s="80">
        <f t="shared" si="115"/>
        <v>763</v>
      </c>
      <c r="B776" s="342">
        <f t="shared" si="116"/>
        <v>0</v>
      </c>
      <c r="C776" s="343"/>
      <c r="D776" s="116"/>
      <c r="E776" s="116"/>
      <c r="F776" s="4"/>
      <c r="G776" s="50"/>
      <c r="H776" s="70"/>
      <c r="I776" s="9"/>
      <c r="J776" s="270"/>
      <c r="K776" s="40">
        <f t="shared" si="117"/>
        <v>0</v>
      </c>
      <c r="L776" s="40">
        <f t="shared" si="118"/>
        <v>0</v>
      </c>
      <c r="M776" s="375" t="str">
        <f t="shared" si="119"/>
        <v xml:space="preserve"> </v>
      </c>
      <c r="N776" s="264">
        <f t="shared" si="120"/>
        <v>0</v>
      </c>
      <c r="O776" s="105">
        <f t="shared" si="121"/>
        <v>0</v>
      </c>
      <c r="P776" s="105">
        <f t="shared" si="122"/>
        <v>0</v>
      </c>
      <c r="Q776" s="407">
        <f t="shared" si="123"/>
        <v>0</v>
      </c>
      <c r="R776" s="9"/>
      <c r="V776" s="40">
        <f t="shared" si="114"/>
        <v>0</v>
      </c>
    </row>
    <row r="777" spans="1:22" x14ac:dyDescent="0.25">
      <c r="A777" s="80">
        <f t="shared" si="115"/>
        <v>764</v>
      </c>
      <c r="B777" s="342">
        <f t="shared" ref="B777:B840" si="124">IF(ISBLANK(E777),0,VLOOKUP(TRIM(E777),AllVarieties,4,FALSE))</f>
        <v>0</v>
      </c>
      <c r="C777" s="343"/>
      <c r="D777" s="116"/>
      <c r="E777" s="116"/>
      <c r="F777" s="4"/>
      <c r="G777" s="50"/>
      <c r="H777" s="70"/>
      <c r="I777" s="9"/>
      <c r="J777" s="270"/>
      <c r="K777" s="40">
        <f t="shared" ref="K777:K840" si="125">IF(ISNA(+B777),1,0)</f>
        <v>0</v>
      </c>
      <c r="L777" s="40">
        <f t="shared" ref="L777:L840" si="126">IF(ISERR(+B777),1,0)</f>
        <v>0</v>
      </c>
      <c r="M777" s="375" t="str">
        <f t="shared" ref="M777:M840" si="127">IF(+J777=0," ", IF(+J777=1," ","ERROR"))</f>
        <v xml:space="preserve"> </v>
      </c>
      <c r="N777" s="264">
        <f t="shared" ref="N777:N840" si="128">IF(+J777=1,IF(G777&gt;0, +G777, 0),0)</f>
        <v>0</v>
      </c>
      <c r="O777" s="105">
        <f t="shared" ref="O777:O840" si="129">IF(VALUE(F777)&lt;1,0,IF(VALUE(F777)&gt;17,0,VLOOKUP(VALUE(B777),T10Value,VALUE(F777)+1,FALSE)))</f>
        <v>0</v>
      </c>
      <c r="P777" s="105">
        <f t="shared" ref="P777:P840" si="130">ROUND(+N777,1)*O777</f>
        <v>0</v>
      </c>
      <c r="Q777" s="407">
        <f t="shared" ref="Q777:Q840" si="131">+P777*PDArate</f>
        <v>0</v>
      </c>
      <c r="R777" s="9"/>
      <c r="V777" s="40">
        <f t="shared" si="114"/>
        <v>0</v>
      </c>
    </row>
    <row r="778" spans="1:22" x14ac:dyDescent="0.25">
      <c r="A778" s="80">
        <f t="shared" si="115"/>
        <v>765</v>
      </c>
      <c r="B778" s="342">
        <f t="shared" si="124"/>
        <v>0</v>
      </c>
      <c r="C778" s="343"/>
      <c r="D778" s="116"/>
      <c r="E778" s="116"/>
      <c r="F778" s="4"/>
      <c r="G778" s="50"/>
      <c r="H778" s="70"/>
      <c r="I778" s="9"/>
      <c r="J778" s="270"/>
      <c r="K778" s="40">
        <f t="shared" si="125"/>
        <v>0</v>
      </c>
      <c r="L778" s="40">
        <f t="shared" si="126"/>
        <v>0</v>
      </c>
      <c r="M778" s="375" t="str">
        <f t="shared" si="127"/>
        <v xml:space="preserve"> </v>
      </c>
      <c r="N778" s="264">
        <f t="shared" si="128"/>
        <v>0</v>
      </c>
      <c r="O778" s="105">
        <f t="shared" si="129"/>
        <v>0</v>
      </c>
      <c r="P778" s="105">
        <f t="shared" si="130"/>
        <v>0</v>
      </c>
      <c r="Q778" s="407">
        <f t="shared" si="131"/>
        <v>0</v>
      </c>
      <c r="R778" s="9"/>
      <c r="V778" s="40">
        <f t="shared" si="114"/>
        <v>0</v>
      </c>
    </row>
    <row r="779" spans="1:22" x14ac:dyDescent="0.25">
      <c r="A779" s="80">
        <f t="shared" si="115"/>
        <v>766</v>
      </c>
      <c r="B779" s="342">
        <f t="shared" si="124"/>
        <v>0</v>
      </c>
      <c r="C779" s="343"/>
      <c r="D779" s="116"/>
      <c r="E779" s="116"/>
      <c r="F779" s="4"/>
      <c r="G779" s="50"/>
      <c r="H779" s="70"/>
      <c r="I779" s="9"/>
      <c r="J779" s="270"/>
      <c r="K779" s="40">
        <f t="shared" si="125"/>
        <v>0</v>
      </c>
      <c r="L779" s="40">
        <f t="shared" si="126"/>
        <v>0</v>
      </c>
      <c r="M779" s="375" t="str">
        <f t="shared" si="127"/>
        <v xml:space="preserve"> </v>
      </c>
      <c r="N779" s="264">
        <f t="shared" si="128"/>
        <v>0</v>
      </c>
      <c r="O779" s="105">
        <f t="shared" si="129"/>
        <v>0</v>
      </c>
      <c r="P779" s="105">
        <f t="shared" si="130"/>
        <v>0</v>
      </c>
      <c r="Q779" s="407">
        <f t="shared" si="131"/>
        <v>0</v>
      </c>
      <c r="R779" s="9"/>
      <c r="V779" s="40">
        <f t="shared" si="114"/>
        <v>0</v>
      </c>
    </row>
    <row r="780" spans="1:22" x14ac:dyDescent="0.25">
      <c r="A780" s="80">
        <f t="shared" si="115"/>
        <v>767</v>
      </c>
      <c r="B780" s="342">
        <f t="shared" si="124"/>
        <v>0</v>
      </c>
      <c r="C780" s="343"/>
      <c r="D780" s="116"/>
      <c r="E780" s="116"/>
      <c r="F780" s="4"/>
      <c r="G780" s="50"/>
      <c r="H780" s="70"/>
      <c r="I780" s="9"/>
      <c r="J780" s="270"/>
      <c r="K780" s="40">
        <f t="shared" si="125"/>
        <v>0</v>
      </c>
      <c r="L780" s="40">
        <f t="shared" si="126"/>
        <v>0</v>
      </c>
      <c r="M780" s="375" t="str">
        <f t="shared" si="127"/>
        <v xml:space="preserve"> </v>
      </c>
      <c r="N780" s="264">
        <f t="shared" si="128"/>
        <v>0</v>
      </c>
      <c r="O780" s="105">
        <f t="shared" si="129"/>
        <v>0</v>
      </c>
      <c r="P780" s="105">
        <f t="shared" si="130"/>
        <v>0</v>
      </c>
      <c r="Q780" s="407">
        <f t="shared" si="131"/>
        <v>0</v>
      </c>
      <c r="R780" s="9"/>
      <c r="V780" s="40">
        <f t="shared" si="114"/>
        <v>0</v>
      </c>
    </row>
    <row r="781" spans="1:22" x14ac:dyDescent="0.25">
      <c r="A781" s="80">
        <f t="shared" si="115"/>
        <v>768</v>
      </c>
      <c r="B781" s="342">
        <f t="shared" si="124"/>
        <v>0</v>
      </c>
      <c r="C781" s="343"/>
      <c r="D781" s="116"/>
      <c r="E781" s="116"/>
      <c r="F781" s="4"/>
      <c r="G781" s="50"/>
      <c r="H781" s="70"/>
      <c r="I781" s="9"/>
      <c r="J781" s="270"/>
      <c r="K781" s="40">
        <f t="shared" si="125"/>
        <v>0</v>
      </c>
      <c r="L781" s="40">
        <f t="shared" si="126"/>
        <v>0</v>
      </c>
      <c r="M781" s="375" t="str">
        <f t="shared" si="127"/>
        <v xml:space="preserve"> </v>
      </c>
      <c r="N781" s="264">
        <f t="shared" si="128"/>
        <v>0</v>
      </c>
      <c r="O781" s="105">
        <f t="shared" si="129"/>
        <v>0</v>
      </c>
      <c r="P781" s="105">
        <f t="shared" si="130"/>
        <v>0</v>
      </c>
      <c r="Q781" s="407">
        <f t="shared" si="131"/>
        <v>0</v>
      </c>
      <c r="R781" s="9"/>
      <c r="V781" s="40">
        <f t="shared" si="114"/>
        <v>0</v>
      </c>
    </row>
    <row r="782" spans="1:22" x14ac:dyDescent="0.25">
      <c r="A782" s="80">
        <f t="shared" si="115"/>
        <v>769</v>
      </c>
      <c r="B782" s="342">
        <f t="shared" si="124"/>
        <v>0</v>
      </c>
      <c r="C782" s="343"/>
      <c r="D782" s="116"/>
      <c r="E782" s="116"/>
      <c r="F782" s="4"/>
      <c r="G782" s="50"/>
      <c r="H782" s="70"/>
      <c r="I782" s="9"/>
      <c r="J782" s="270"/>
      <c r="K782" s="40">
        <f t="shared" si="125"/>
        <v>0</v>
      </c>
      <c r="L782" s="40">
        <f t="shared" si="126"/>
        <v>0</v>
      </c>
      <c r="M782" s="375" t="str">
        <f t="shared" si="127"/>
        <v xml:space="preserve"> </v>
      </c>
      <c r="N782" s="264">
        <f t="shared" si="128"/>
        <v>0</v>
      </c>
      <c r="O782" s="105">
        <f t="shared" si="129"/>
        <v>0</v>
      </c>
      <c r="P782" s="105">
        <f t="shared" si="130"/>
        <v>0</v>
      </c>
      <c r="Q782" s="407">
        <f t="shared" si="131"/>
        <v>0</v>
      </c>
      <c r="R782" s="9"/>
      <c r="V782" s="40">
        <f t="shared" si="114"/>
        <v>0</v>
      </c>
    </row>
    <row r="783" spans="1:22" x14ac:dyDescent="0.25">
      <c r="A783" s="80">
        <f t="shared" si="115"/>
        <v>770</v>
      </c>
      <c r="B783" s="342">
        <f t="shared" si="124"/>
        <v>0</v>
      </c>
      <c r="C783" s="343"/>
      <c r="D783" s="116"/>
      <c r="E783" s="116"/>
      <c r="F783" s="4"/>
      <c r="G783" s="50"/>
      <c r="H783" s="70"/>
      <c r="I783" s="9"/>
      <c r="J783" s="270"/>
      <c r="K783" s="40">
        <f t="shared" si="125"/>
        <v>0</v>
      </c>
      <c r="L783" s="40">
        <f t="shared" si="126"/>
        <v>0</v>
      </c>
      <c r="M783" s="375" t="str">
        <f t="shared" si="127"/>
        <v xml:space="preserve"> </v>
      </c>
      <c r="N783" s="264">
        <f t="shared" si="128"/>
        <v>0</v>
      </c>
      <c r="O783" s="105">
        <f t="shared" si="129"/>
        <v>0</v>
      </c>
      <c r="P783" s="105">
        <f t="shared" si="130"/>
        <v>0</v>
      </c>
      <c r="Q783" s="407">
        <f t="shared" si="131"/>
        <v>0</v>
      </c>
      <c r="R783" s="9"/>
      <c r="V783" s="40">
        <f t="shared" si="114"/>
        <v>0</v>
      </c>
    </row>
    <row r="784" spans="1:22" x14ac:dyDescent="0.25">
      <c r="A784" s="80">
        <f t="shared" si="115"/>
        <v>771</v>
      </c>
      <c r="B784" s="342">
        <f t="shared" si="124"/>
        <v>0</v>
      </c>
      <c r="C784" s="343"/>
      <c r="D784" s="116"/>
      <c r="E784" s="116"/>
      <c r="F784" s="4"/>
      <c r="G784" s="50"/>
      <c r="H784" s="70"/>
      <c r="I784" s="9"/>
      <c r="J784" s="270"/>
      <c r="K784" s="40">
        <f t="shared" si="125"/>
        <v>0</v>
      </c>
      <c r="L784" s="40">
        <f t="shared" si="126"/>
        <v>0</v>
      </c>
      <c r="M784" s="375" t="str">
        <f t="shared" si="127"/>
        <v xml:space="preserve"> </v>
      </c>
      <c r="N784" s="264">
        <f t="shared" si="128"/>
        <v>0</v>
      </c>
      <c r="O784" s="105">
        <f t="shared" si="129"/>
        <v>0</v>
      </c>
      <c r="P784" s="105">
        <f t="shared" si="130"/>
        <v>0</v>
      </c>
      <c r="Q784" s="407">
        <f t="shared" si="131"/>
        <v>0</v>
      </c>
      <c r="R784" s="9"/>
      <c r="V784" s="40">
        <f t="shared" si="114"/>
        <v>0</v>
      </c>
    </row>
    <row r="785" spans="1:22" x14ac:dyDescent="0.25">
      <c r="A785" s="80">
        <f t="shared" si="115"/>
        <v>772</v>
      </c>
      <c r="B785" s="342">
        <f t="shared" si="124"/>
        <v>0</v>
      </c>
      <c r="C785" s="343"/>
      <c r="D785" s="116"/>
      <c r="E785" s="116"/>
      <c r="F785" s="4"/>
      <c r="G785" s="50"/>
      <c r="H785" s="70"/>
      <c r="I785" s="9"/>
      <c r="J785" s="270"/>
      <c r="K785" s="40">
        <f t="shared" si="125"/>
        <v>0</v>
      </c>
      <c r="L785" s="40">
        <f t="shared" si="126"/>
        <v>0</v>
      </c>
      <c r="M785" s="375" t="str">
        <f t="shared" si="127"/>
        <v xml:space="preserve"> </v>
      </c>
      <c r="N785" s="264">
        <f t="shared" si="128"/>
        <v>0</v>
      </c>
      <c r="O785" s="105">
        <f t="shared" si="129"/>
        <v>0</v>
      </c>
      <c r="P785" s="105">
        <f t="shared" si="130"/>
        <v>0</v>
      </c>
      <c r="Q785" s="407">
        <f t="shared" si="131"/>
        <v>0</v>
      </c>
      <c r="R785" s="9"/>
      <c r="V785" s="40">
        <f t="shared" si="114"/>
        <v>0</v>
      </c>
    </row>
    <row r="786" spans="1:22" x14ac:dyDescent="0.25">
      <c r="A786" s="80">
        <f t="shared" si="115"/>
        <v>773</v>
      </c>
      <c r="B786" s="342">
        <f t="shared" si="124"/>
        <v>0</v>
      </c>
      <c r="C786" s="343"/>
      <c r="D786" s="116"/>
      <c r="E786" s="116"/>
      <c r="F786" s="4"/>
      <c r="G786" s="50"/>
      <c r="H786" s="70"/>
      <c r="I786" s="9"/>
      <c r="J786" s="270"/>
      <c r="K786" s="40">
        <f t="shared" si="125"/>
        <v>0</v>
      </c>
      <c r="L786" s="40">
        <f t="shared" si="126"/>
        <v>0</v>
      </c>
      <c r="M786" s="375" t="str">
        <f t="shared" si="127"/>
        <v xml:space="preserve"> </v>
      </c>
      <c r="N786" s="264">
        <f t="shared" si="128"/>
        <v>0</v>
      </c>
      <c r="O786" s="105">
        <f t="shared" si="129"/>
        <v>0</v>
      </c>
      <c r="P786" s="105">
        <f t="shared" si="130"/>
        <v>0</v>
      </c>
      <c r="Q786" s="407">
        <f t="shared" si="131"/>
        <v>0</v>
      </c>
      <c r="R786" s="9"/>
      <c r="V786" s="40">
        <f t="shared" si="114"/>
        <v>0</v>
      </c>
    </row>
    <row r="787" spans="1:22" x14ac:dyDescent="0.25">
      <c r="A787" s="80">
        <f t="shared" si="115"/>
        <v>774</v>
      </c>
      <c r="B787" s="342">
        <f t="shared" si="124"/>
        <v>0</v>
      </c>
      <c r="C787" s="343"/>
      <c r="D787" s="116"/>
      <c r="E787" s="116"/>
      <c r="F787" s="4"/>
      <c r="G787" s="50"/>
      <c r="H787" s="70"/>
      <c r="I787" s="9"/>
      <c r="J787" s="270"/>
      <c r="K787" s="40">
        <f t="shared" si="125"/>
        <v>0</v>
      </c>
      <c r="L787" s="40">
        <f t="shared" si="126"/>
        <v>0</v>
      </c>
      <c r="M787" s="375" t="str">
        <f t="shared" si="127"/>
        <v xml:space="preserve"> </v>
      </c>
      <c r="N787" s="264">
        <f t="shared" si="128"/>
        <v>0</v>
      </c>
      <c r="O787" s="105">
        <f t="shared" si="129"/>
        <v>0</v>
      </c>
      <c r="P787" s="105">
        <f t="shared" si="130"/>
        <v>0</v>
      </c>
      <c r="Q787" s="407">
        <f t="shared" si="131"/>
        <v>0</v>
      </c>
      <c r="R787" s="9"/>
      <c r="V787" s="40">
        <f t="shared" si="114"/>
        <v>0</v>
      </c>
    </row>
    <row r="788" spans="1:22" x14ac:dyDescent="0.25">
      <c r="A788" s="80">
        <f t="shared" si="115"/>
        <v>775</v>
      </c>
      <c r="B788" s="342">
        <f t="shared" si="124"/>
        <v>0</v>
      </c>
      <c r="C788" s="343"/>
      <c r="D788" s="116"/>
      <c r="E788" s="116"/>
      <c r="F788" s="4"/>
      <c r="G788" s="50"/>
      <c r="H788" s="70"/>
      <c r="I788" s="9"/>
      <c r="J788" s="270"/>
      <c r="K788" s="40">
        <f t="shared" si="125"/>
        <v>0</v>
      </c>
      <c r="L788" s="40">
        <f t="shared" si="126"/>
        <v>0</v>
      </c>
      <c r="M788" s="375" t="str">
        <f t="shared" si="127"/>
        <v xml:space="preserve"> </v>
      </c>
      <c r="N788" s="264">
        <f t="shared" si="128"/>
        <v>0</v>
      </c>
      <c r="O788" s="105">
        <f t="shared" si="129"/>
        <v>0</v>
      </c>
      <c r="P788" s="105">
        <f t="shared" si="130"/>
        <v>0</v>
      </c>
      <c r="Q788" s="407">
        <f t="shared" si="131"/>
        <v>0</v>
      </c>
      <c r="R788" s="9"/>
      <c r="V788" s="40">
        <f t="shared" si="114"/>
        <v>0</v>
      </c>
    </row>
    <row r="789" spans="1:22" x14ac:dyDescent="0.25">
      <c r="A789" s="80">
        <f t="shared" si="115"/>
        <v>776</v>
      </c>
      <c r="B789" s="342">
        <f t="shared" si="124"/>
        <v>0</v>
      </c>
      <c r="C789" s="343"/>
      <c r="D789" s="116"/>
      <c r="E789" s="116"/>
      <c r="F789" s="4"/>
      <c r="G789" s="50"/>
      <c r="H789" s="70"/>
      <c r="I789" s="9"/>
      <c r="J789" s="270"/>
      <c r="K789" s="40">
        <f t="shared" si="125"/>
        <v>0</v>
      </c>
      <c r="L789" s="40">
        <f t="shared" si="126"/>
        <v>0</v>
      </c>
      <c r="M789" s="375" t="str">
        <f t="shared" si="127"/>
        <v xml:space="preserve"> </v>
      </c>
      <c r="N789" s="264">
        <f t="shared" si="128"/>
        <v>0</v>
      </c>
      <c r="O789" s="105">
        <f t="shared" si="129"/>
        <v>0</v>
      </c>
      <c r="P789" s="105">
        <f t="shared" si="130"/>
        <v>0</v>
      </c>
      <c r="Q789" s="407">
        <f t="shared" si="131"/>
        <v>0</v>
      </c>
      <c r="R789" s="9"/>
      <c r="V789" s="40">
        <f t="shared" si="114"/>
        <v>0</v>
      </c>
    </row>
    <row r="790" spans="1:22" x14ac:dyDescent="0.25">
      <c r="A790" s="80">
        <f t="shared" si="115"/>
        <v>777</v>
      </c>
      <c r="B790" s="342">
        <f t="shared" si="124"/>
        <v>0</v>
      </c>
      <c r="C790" s="343"/>
      <c r="D790" s="116"/>
      <c r="E790" s="116"/>
      <c r="F790" s="4"/>
      <c r="G790" s="50"/>
      <c r="H790" s="70"/>
      <c r="I790" s="9"/>
      <c r="J790" s="270"/>
      <c r="K790" s="40">
        <f t="shared" si="125"/>
        <v>0</v>
      </c>
      <c r="L790" s="40">
        <f t="shared" si="126"/>
        <v>0</v>
      </c>
      <c r="M790" s="375" t="str">
        <f t="shared" si="127"/>
        <v xml:space="preserve"> </v>
      </c>
      <c r="N790" s="264">
        <f t="shared" si="128"/>
        <v>0</v>
      </c>
      <c r="O790" s="105">
        <f t="shared" si="129"/>
        <v>0</v>
      </c>
      <c r="P790" s="105">
        <f t="shared" si="130"/>
        <v>0</v>
      </c>
      <c r="Q790" s="407">
        <f t="shared" si="131"/>
        <v>0</v>
      </c>
      <c r="R790" s="9"/>
      <c r="V790" s="40">
        <f t="shared" si="114"/>
        <v>0</v>
      </c>
    </row>
    <row r="791" spans="1:22" x14ac:dyDescent="0.25">
      <c r="A791" s="80">
        <f t="shared" si="115"/>
        <v>778</v>
      </c>
      <c r="B791" s="342">
        <f t="shared" si="124"/>
        <v>0</v>
      </c>
      <c r="C791" s="343"/>
      <c r="D791" s="116"/>
      <c r="E791" s="116"/>
      <c r="F791" s="4"/>
      <c r="G791" s="50"/>
      <c r="H791" s="70"/>
      <c r="I791" s="9"/>
      <c r="J791" s="270"/>
      <c r="K791" s="40">
        <f t="shared" si="125"/>
        <v>0</v>
      </c>
      <c r="L791" s="40">
        <f t="shared" si="126"/>
        <v>0</v>
      </c>
      <c r="M791" s="375" t="str">
        <f t="shared" si="127"/>
        <v xml:space="preserve"> </v>
      </c>
      <c r="N791" s="264">
        <f t="shared" si="128"/>
        <v>0</v>
      </c>
      <c r="O791" s="105">
        <f t="shared" si="129"/>
        <v>0</v>
      </c>
      <c r="P791" s="105">
        <f t="shared" si="130"/>
        <v>0</v>
      </c>
      <c r="Q791" s="407">
        <f t="shared" si="131"/>
        <v>0</v>
      </c>
      <c r="R791" s="9"/>
      <c r="V791" s="40">
        <f t="shared" si="114"/>
        <v>0</v>
      </c>
    </row>
    <row r="792" spans="1:22" x14ac:dyDescent="0.25">
      <c r="A792" s="80">
        <f t="shared" si="115"/>
        <v>779</v>
      </c>
      <c r="B792" s="342">
        <f t="shared" si="124"/>
        <v>0</v>
      </c>
      <c r="C792" s="343"/>
      <c r="D792" s="116"/>
      <c r="E792" s="116"/>
      <c r="F792" s="4"/>
      <c r="G792" s="50"/>
      <c r="H792" s="70"/>
      <c r="I792" s="9"/>
      <c r="J792" s="270"/>
      <c r="K792" s="40">
        <f t="shared" si="125"/>
        <v>0</v>
      </c>
      <c r="L792" s="40">
        <f t="shared" si="126"/>
        <v>0</v>
      </c>
      <c r="M792" s="375" t="str">
        <f t="shared" si="127"/>
        <v xml:space="preserve"> </v>
      </c>
      <c r="N792" s="264">
        <f t="shared" si="128"/>
        <v>0</v>
      </c>
      <c r="O792" s="105">
        <f t="shared" si="129"/>
        <v>0</v>
      </c>
      <c r="P792" s="105">
        <f t="shared" si="130"/>
        <v>0</v>
      </c>
      <c r="Q792" s="407">
        <f t="shared" si="131"/>
        <v>0</v>
      </c>
      <c r="R792" s="9"/>
      <c r="V792" s="40">
        <f t="shared" si="114"/>
        <v>0</v>
      </c>
    </row>
    <row r="793" spans="1:22" x14ac:dyDescent="0.25">
      <c r="A793" s="80">
        <f t="shared" si="115"/>
        <v>780</v>
      </c>
      <c r="B793" s="342">
        <f t="shared" si="124"/>
        <v>0</v>
      </c>
      <c r="C793" s="343"/>
      <c r="D793" s="116"/>
      <c r="E793" s="116"/>
      <c r="F793" s="4"/>
      <c r="G793" s="50"/>
      <c r="H793" s="70"/>
      <c r="I793" s="9"/>
      <c r="J793" s="270"/>
      <c r="K793" s="40">
        <f t="shared" si="125"/>
        <v>0</v>
      </c>
      <c r="L793" s="40">
        <f t="shared" si="126"/>
        <v>0</v>
      </c>
      <c r="M793" s="375" t="str">
        <f t="shared" si="127"/>
        <v xml:space="preserve"> </v>
      </c>
      <c r="N793" s="264">
        <f t="shared" si="128"/>
        <v>0</v>
      </c>
      <c r="O793" s="105">
        <f t="shared" si="129"/>
        <v>0</v>
      </c>
      <c r="P793" s="105">
        <f t="shared" si="130"/>
        <v>0</v>
      </c>
      <c r="Q793" s="407">
        <f t="shared" si="131"/>
        <v>0</v>
      </c>
      <c r="R793" s="9"/>
      <c r="V793" s="40">
        <f t="shared" si="114"/>
        <v>0</v>
      </c>
    </row>
    <row r="794" spans="1:22" x14ac:dyDescent="0.25">
      <c r="A794" s="80">
        <f t="shared" si="115"/>
        <v>781</v>
      </c>
      <c r="B794" s="342">
        <f t="shared" si="124"/>
        <v>0</v>
      </c>
      <c r="C794" s="343"/>
      <c r="D794" s="116"/>
      <c r="E794" s="116"/>
      <c r="F794" s="4"/>
      <c r="G794" s="50"/>
      <c r="H794" s="70"/>
      <c r="I794" s="9"/>
      <c r="J794" s="270"/>
      <c r="K794" s="40">
        <f t="shared" si="125"/>
        <v>0</v>
      </c>
      <c r="L794" s="40">
        <f t="shared" si="126"/>
        <v>0</v>
      </c>
      <c r="M794" s="375" t="str">
        <f t="shared" si="127"/>
        <v xml:space="preserve"> </v>
      </c>
      <c r="N794" s="264">
        <f t="shared" si="128"/>
        <v>0</v>
      </c>
      <c r="O794" s="105">
        <f t="shared" si="129"/>
        <v>0</v>
      </c>
      <c r="P794" s="105">
        <f t="shared" si="130"/>
        <v>0</v>
      </c>
      <c r="Q794" s="407">
        <f t="shared" si="131"/>
        <v>0</v>
      </c>
      <c r="R794" s="9"/>
      <c r="V794" s="40">
        <f t="shared" si="114"/>
        <v>0</v>
      </c>
    </row>
    <row r="795" spans="1:22" x14ac:dyDescent="0.25">
      <c r="A795" s="80">
        <f t="shared" si="115"/>
        <v>782</v>
      </c>
      <c r="B795" s="342">
        <f t="shared" si="124"/>
        <v>0</v>
      </c>
      <c r="C795" s="343"/>
      <c r="D795" s="116"/>
      <c r="E795" s="116"/>
      <c r="F795" s="4"/>
      <c r="G795" s="50"/>
      <c r="H795" s="70"/>
      <c r="I795" s="9"/>
      <c r="J795" s="270"/>
      <c r="K795" s="40">
        <f t="shared" si="125"/>
        <v>0</v>
      </c>
      <c r="L795" s="40">
        <f t="shared" si="126"/>
        <v>0</v>
      </c>
      <c r="M795" s="375" t="str">
        <f t="shared" si="127"/>
        <v xml:space="preserve"> </v>
      </c>
      <c r="N795" s="264">
        <f t="shared" si="128"/>
        <v>0</v>
      </c>
      <c r="O795" s="105">
        <f t="shared" si="129"/>
        <v>0</v>
      </c>
      <c r="P795" s="105">
        <f t="shared" si="130"/>
        <v>0</v>
      </c>
      <c r="Q795" s="407">
        <f t="shared" si="131"/>
        <v>0</v>
      </c>
      <c r="R795" s="9"/>
      <c r="V795" s="40">
        <f t="shared" si="114"/>
        <v>0</v>
      </c>
    </row>
    <row r="796" spans="1:22" x14ac:dyDescent="0.25">
      <c r="A796" s="80">
        <f t="shared" si="115"/>
        <v>783</v>
      </c>
      <c r="B796" s="342">
        <f t="shared" si="124"/>
        <v>0</v>
      </c>
      <c r="C796" s="343"/>
      <c r="D796" s="116"/>
      <c r="E796" s="116"/>
      <c r="F796" s="4"/>
      <c r="G796" s="50"/>
      <c r="H796" s="70"/>
      <c r="I796" s="9"/>
      <c r="J796" s="270"/>
      <c r="K796" s="40">
        <f t="shared" si="125"/>
        <v>0</v>
      </c>
      <c r="L796" s="40">
        <f t="shared" si="126"/>
        <v>0</v>
      </c>
      <c r="M796" s="375" t="str">
        <f t="shared" si="127"/>
        <v xml:space="preserve"> </v>
      </c>
      <c r="N796" s="264">
        <f t="shared" si="128"/>
        <v>0</v>
      </c>
      <c r="O796" s="105">
        <f t="shared" si="129"/>
        <v>0</v>
      </c>
      <c r="P796" s="105">
        <f t="shared" si="130"/>
        <v>0</v>
      </c>
      <c r="Q796" s="407">
        <f t="shared" si="131"/>
        <v>0</v>
      </c>
      <c r="R796" s="9"/>
      <c r="V796" s="40">
        <f t="shared" si="114"/>
        <v>0</v>
      </c>
    </row>
    <row r="797" spans="1:22" x14ac:dyDescent="0.25">
      <c r="A797" s="80">
        <f t="shared" si="115"/>
        <v>784</v>
      </c>
      <c r="B797" s="342">
        <f t="shared" si="124"/>
        <v>0</v>
      </c>
      <c r="C797" s="343"/>
      <c r="D797" s="116"/>
      <c r="E797" s="116"/>
      <c r="F797" s="4"/>
      <c r="G797" s="50"/>
      <c r="H797" s="70"/>
      <c r="I797" s="9"/>
      <c r="J797" s="270"/>
      <c r="K797" s="40">
        <f t="shared" si="125"/>
        <v>0</v>
      </c>
      <c r="L797" s="40">
        <f t="shared" si="126"/>
        <v>0</v>
      </c>
      <c r="M797" s="375" t="str">
        <f t="shared" si="127"/>
        <v xml:space="preserve"> </v>
      </c>
      <c r="N797" s="264">
        <f t="shared" si="128"/>
        <v>0</v>
      </c>
      <c r="O797" s="105">
        <f t="shared" si="129"/>
        <v>0</v>
      </c>
      <c r="P797" s="105">
        <f t="shared" si="130"/>
        <v>0</v>
      </c>
      <c r="Q797" s="407">
        <f t="shared" si="131"/>
        <v>0</v>
      </c>
      <c r="R797" s="9"/>
      <c r="V797" s="40">
        <f t="shared" si="114"/>
        <v>0</v>
      </c>
    </row>
    <row r="798" spans="1:22" x14ac:dyDescent="0.25">
      <c r="A798" s="80">
        <f t="shared" si="115"/>
        <v>785</v>
      </c>
      <c r="B798" s="342">
        <f t="shared" si="124"/>
        <v>0</v>
      </c>
      <c r="C798" s="343"/>
      <c r="D798" s="116"/>
      <c r="E798" s="116"/>
      <c r="F798" s="4"/>
      <c r="G798" s="50"/>
      <c r="H798" s="70"/>
      <c r="I798" s="9"/>
      <c r="J798" s="270"/>
      <c r="K798" s="40">
        <f t="shared" si="125"/>
        <v>0</v>
      </c>
      <c r="L798" s="40">
        <f t="shared" si="126"/>
        <v>0</v>
      </c>
      <c r="M798" s="375" t="str">
        <f t="shared" si="127"/>
        <v xml:space="preserve"> </v>
      </c>
      <c r="N798" s="264">
        <f t="shared" si="128"/>
        <v>0</v>
      </c>
      <c r="O798" s="105">
        <f t="shared" si="129"/>
        <v>0</v>
      </c>
      <c r="P798" s="105">
        <f t="shared" si="130"/>
        <v>0</v>
      </c>
      <c r="Q798" s="407">
        <f t="shared" si="131"/>
        <v>0</v>
      </c>
      <c r="R798" s="9"/>
      <c r="V798" s="40">
        <f t="shared" si="114"/>
        <v>0</v>
      </c>
    </row>
    <row r="799" spans="1:22" x14ac:dyDescent="0.25">
      <c r="A799" s="80">
        <f t="shared" si="115"/>
        <v>786</v>
      </c>
      <c r="B799" s="342">
        <f t="shared" si="124"/>
        <v>0</v>
      </c>
      <c r="C799" s="343"/>
      <c r="D799" s="116"/>
      <c r="E799" s="116"/>
      <c r="F799" s="4"/>
      <c r="G799" s="50"/>
      <c r="H799" s="70"/>
      <c r="I799" s="9"/>
      <c r="J799" s="270"/>
      <c r="K799" s="40">
        <f t="shared" si="125"/>
        <v>0</v>
      </c>
      <c r="L799" s="40">
        <f t="shared" si="126"/>
        <v>0</v>
      </c>
      <c r="M799" s="375" t="str">
        <f t="shared" si="127"/>
        <v xml:space="preserve"> </v>
      </c>
      <c r="N799" s="264">
        <f t="shared" si="128"/>
        <v>0</v>
      </c>
      <c r="O799" s="105">
        <f t="shared" si="129"/>
        <v>0</v>
      </c>
      <c r="P799" s="105">
        <f t="shared" si="130"/>
        <v>0</v>
      </c>
      <c r="Q799" s="407">
        <f t="shared" si="131"/>
        <v>0</v>
      </c>
      <c r="R799" s="9"/>
      <c r="V799" s="40">
        <f t="shared" si="114"/>
        <v>0</v>
      </c>
    </row>
    <row r="800" spans="1:22" x14ac:dyDescent="0.25">
      <c r="A800" s="80">
        <f t="shared" si="115"/>
        <v>787</v>
      </c>
      <c r="B800" s="342">
        <f t="shared" si="124"/>
        <v>0</v>
      </c>
      <c r="C800" s="343"/>
      <c r="D800" s="116"/>
      <c r="E800" s="116"/>
      <c r="F800" s="4"/>
      <c r="G800" s="50"/>
      <c r="H800" s="70"/>
      <c r="I800" s="9"/>
      <c r="J800" s="270"/>
      <c r="K800" s="40">
        <f t="shared" si="125"/>
        <v>0</v>
      </c>
      <c r="L800" s="40">
        <f t="shared" si="126"/>
        <v>0</v>
      </c>
      <c r="M800" s="375" t="str">
        <f t="shared" si="127"/>
        <v xml:space="preserve"> </v>
      </c>
      <c r="N800" s="264">
        <f t="shared" si="128"/>
        <v>0</v>
      </c>
      <c r="O800" s="105">
        <f t="shared" si="129"/>
        <v>0</v>
      </c>
      <c r="P800" s="105">
        <f t="shared" si="130"/>
        <v>0</v>
      </c>
      <c r="Q800" s="407">
        <f t="shared" si="131"/>
        <v>0</v>
      </c>
      <c r="R800" s="9"/>
      <c r="V800" s="40">
        <f t="shared" si="114"/>
        <v>0</v>
      </c>
    </row>
    <row r="801" spans="1:22" x14ac:dyDescent="0.25">
      <c r="A801" s="80">
        <f t="shared" si="115"/>
        <v>788</v>
      </c>
      <c r="B801" s="342">
        <f t="shared" si="124"/>
        <v>0</v>
      </c>
      <c r="C801" s="343"/>
      <c r="D801" s="116"/>
      <c r="E801" s="116"/>
      <c r="F801" s="4"/>
      <c r="G801" s="50"/>
      <c r="H801" s="70"/>
      <c r="I801" s="9"/>
      <c r="J801" s="270"/>
      <c r="K801" s="40">
        <f t="shared" si="125"/>
        <v>0</v>
      </c>
      <c r="L801" s="40">
        <f t="shared" si="126"/>
        <v>0</v>
      </c>
      <c r="M801" s="375" t="str">
        <f t="shared" si="127"/>
        <v xml:space="preserve"> </v>
      </c>
      <c r="N801" s="264">
        <f t="shared" si="128"/>
        <v>0</v>
      </c>
      <c r="O801" s="105">
        <f t="shared" si="129"/>
        <v>0</v>
      </c>
      <c r="P801" s="105">
        <f t="shared" si="130"/>
        <v>0</v>
      </c>
      <c r="Q801" s="407">
        <f t="shared" si="131"/>
        <v>0</v>
      </c>
      <c r="R801" s="9"/>
      <c r="V801" s="40">
        <f t="shared" si="114"/>
        <v>0</v>
      </c>
    </row>
    <row r="802" spans="1:22" x14ac:dyDescent="0.25">
      <c r="A802" s="80">
        <f t="shared" si="115"/>
        <v>789</v>
      </c>
      <c r="B802" s="342">
        <f t="shared" si="124"/>
        <v>0</v>
      </c>
      <c r="C802" s="343"/>
      <c r="D802" s="116"/>
      <c r="E802" s="116"/>
      <c r="F802" s="4"/>
      <c r="G802" s="50"/>
      <c r="H802" s="70"/>
      <c r="I802" s="9"/>
      <c r="J802" s="270"/>
      <c r="K802" s="40">
        <f t="shared" si="125"/>
        <v>0</v>
      </c>
      <c r="L802" s="40">
        <f t="shared" si="126"/>
        <v>0</v>
      </c>
      <c r="M802" s="375" t="str">
        <f t="shared" si="127"/>
        <v xml:space="preserve"> </v>
      </c>
      <c r="N802" s="264">
        <f t="shared" si="128"/>
        <v>0</v>
      </c>
      <c r="O802" s="105">
        <f t="shared" si="129"/>
        <v>0</v>
      </c>
      <c r="P802" s="105">
        <f t="shared" si="130"/>
        <v>0</v>
      </c>
      <c r="Q802" s="407">
        <f t="shared" si="131"/>
        <v>0</v>
      </c>
      <c r="R802" s="9"/>
      <c r="V802" s="40">
        <f t="shared" si="114"/>
        <v>0</v>
      </c>
    </row>
    <row r="803" spans="1:22" x14ac:dyDescent="0.25">
      <c r="A803" s="80">
        <f t="shared" si="115"/>
        <v>790</v>
      </c>
      <c r="B803" s="342">
        <f t="shared" si="124"/>
        <v>0</v>
      </c>
      <c r="C803" s="343"/>
      <c r="D803" s="116"/>
      <c r="E803" s="116"/>
      <c r="F803" s="4"/>
      <c r="G803" s="50"/>
      <c r="H803" s="70"/>
      <c r="I803" s="9"/>
      <c r="J803" s="270"/>
      <c r="K803" s="40">
        <f t="shared" si="125"/>
        <v>0</v>
      </c>
      <c r="L803" s="40">
        <f t="shared" si="126"/>
        <v>0</v>
      </c>
      <c r="M803" s="375" t="str">
        <f t="shared" si="127"/>
        <v xml:space="preserve"> </v>
      </c>
      <c r="N803" s="264">
        <f t="shared" si="128"/>
        <v>0</v>
      </c>
      <c r="O803" s="105">
        <f t="shared" si="129"/>
        <v>0</v>
      </c>
      <c r="P803" s="105">
        <f t="shared" si="130"/>
        <v>0</v>
      </c>
      <c r="Q803" s="407">
        <f t="shared" si="131"/>
        <v>0</v>
      </c>
      <c r="R803" s="9"/>
      <c r="V803" s="40">
        <f t="shared" si="114"/>
        <v>0</v>
      </c>
    </row>
    <row r="804" spans="1:22" x14ac:dyDescent="0.25">
      <c r="A804" s="80">
        <f t="shared" si="115"/>
        <v>791</v>
      </c>
      <c r="B804" s="342">
        <f t="shared" si="124"/>
        <v>0</v>
      </c>
      <c r="C804" s="343"/>
      <c r="D804" s="116"/>
      <c r="E804" s="116"/>
      <c r="F804" s="4"/>
      <c r="G804" s="50"/>
      <c r="H804" s="70"/>
      <c r="I804" s="9"/>
      <c r="J804" s="270"/>
      <c r="K804" s="40">
        <f t="shared" si="125"/>
        <v>0</v>
      </c>
      <c r="L804" s="40">
        <f t="shared" si="126"/>
        <v>0</v>
      </c>
      <c r="M804" s="375" t="str">
        <f t="shared" si="127"/>
        <v xml:space="preserve"> </v>
      </c>
      <c r="N804" s="264">
        <f t="shared" si="128"/>
        <v>0</v>
      </c>
      <c r="O804" s="105">
        <f t="shared" si="129"/>
        <v>0</v>
      </c>
      <c r="P804" s="105">
        <f t="shared" si="130"/>
        <v>0</v>
      </c>
      <c r="Q804" s="407">
        <f t="shared" si="131"/>
        <v>0</v>
      </c>
      <c r="R804" s="9"/>
      <c r="V804" s="40">
        <f t="shared" si="114"/>
        <v>0</v>
      </c>
    </row>
    <row r="805" spans="1:22" x14ac:dyDescent="0.25">
      <c r="A805" s="80">
        <f t="shared" si="115"/>
        <v>792</v>
      </c>
      <c r="B805" s="342">
        <f t="shared" si="124"/>
        <v>0</v>
      </c>
      <c r="C805" s="343"/>
      <c r="D805" s="116"/>
      <c r="E805" s="116"/>
      <c r="F805" s="4"/>
      <c r="G805" s="50"/>
      <c r="H805" s="70"/>
      <c r="I805" s="9"/>
      <c r="J805" s="270"/>
      <c r="K805" s="40">
        <f t="shared" si="125"/>
        <v>0</v>
      </c>
      <c r="L805" s="40">
        <f t="shared" si="126"/>
        <v>0</v>
      </c>
      <c r="M805" s="375" t="str">
        <f t="shared" si="127"/>
        <v xml:space="preserve"> </v>
      </c>
      <c r="N805" s="264">
        <f t="shared" si="128"/>
        <v>0</v>
      </c>
      <c r="O805" s="105">
        <f t="shared" si="129"/>
        <v>0</v>
      </c>
      <c r="P805" s="105">
        <f t="shared" si="130"/>
        <v>0</v>
      </c>
      <c r="Q805" s="407">
        <f t="shared" si="131"/>
        <v>0</v>
      </c>
      <c r="R805" s="9"/>
      <c r="V805" s="40">
        <f t="shared" si="114"/>
        <v>0</v>
      </c>
    </row>
    <row r="806" spans="1:22" x14ac:dyDescent="0.25">
      <c r="A806" s="80">
        <f t="shared" si="115"/>
        <v>793</v>
      </c>
      <c r="B806" s="342">
        <f t="shared" si="124"/>
        <v>0</v>
      </c>
      <c r="C806" s="343"/>
      <c r="D806" s="116"/>
      <c r="E806" s="116"/>
      <c r="F806" s="4"/>
      <c r="G806" s="50"/>
      <c r="H806" s="70"/>
      <c r="I806" s="9"/>
      <c r="J806" s="270"/>
      <c r="K806" s="40">
        <f t="shared" si="125"/>
        <v>0</v>
      </c>
      <c r="L806" s="40">
        <f t="shared" si="126"/>
        <v>0</v>
      </c>
      <c r="M806" s="375" t="str">
        <f t="shared" si="127"/>
        <v xml:space="preserve"> </v>
      </c>
      <c r="N806" s="264">
        <f t="shared" si="128"/>
        <v>0</v>
      </c>
      <c r="O806" s="105">
        <f t="shared" si="129"/>
        <v>0</v>
      </c>
      <c r="P806" s="105">
        <f t="shared" si="130"/>
        <v>0</v>
      </c>
      <c r="Q806" s="407">
        <f t="shared" si="131"/>
        <v>0</v>
      </c>
      <c r="R806" s="9"/>
      <c r="V806" s="40">
        <f t="shared" si="114"/>
        <v>0</v>
      </c>
    </row>
    <row r="807" spans="1:22" x14ac:dyDescent="0.25">
      <c r="A807" s="80">
        <f t="shared" si="115"/>
        <v>794</v>
      </c>
      <c r="B807" s="342">
        <f t="shared" si="124"/>
        <v>0</v>
      </c>
      <c r="C807" s="343"/>
      <c r="D807" s="116"/>
      <c r="E807" s="116"/>
      <c r="F807" s="4"/>
      <c r="G807" s="50"/>
      <c r="H807" s="70"/>
      <c r="I807" s="9"/>
      <c r="J807" s="270"/>
      <c r="K807" s="40">
        <f t="shared" si="125"/>
        <v>0</v>
      </c>
      <c r="L807" s="40">
        <f t="shared" si="126"/>
        <v>0</v>
      </c>
      <c r="M807" s="375" t="str">
        <f t="shared" si="127"/>
        <v xml:space="preserve"> </v>
      </c>
      <c r="N807" s="264">
        <f t="shared" si="128"/>
        <v>0</v>
      </c>
      <c r="O807" s="105">
        <f t="shared" si="129"/>
        <v>0</v>
      </c>
      <c r="P807" s="105">
        <f t="shared" si="130"/>
        <v>0</v>
      </c>
      <c r="Q807" s="407">
        <f t="shared" si="131"/>
        <v>0</v>
      </c>
      <c r="R807" s="9"/>
      <c r="V807" s="40">
        <f t="shared" si="114"/>
        <v>0</v>
      </c>
    </row>
    <row r="808" spans="1:22" x14ac:dyDescent="0.25">
      <c r="A808" s="80">
        <f t="shared" si="115"/>
        <v>795</v>
      </c>
      <c r="B808" s="342">
        <f t="shared" si="124"/>
        <v>0</v>
      </c>
      <c r="C808" s="343"/>
      <c r="D808" s="116"/>
      <c r="E808" s="116"/>
      <c r="F808" s="4"/>
      <c r="G808" s="50"/>
      <c r="H808" s="70"/>
      <c r="I808" s="9"/>
      <c r="J808" s="270"/>
      <c r="K808" s="40">
        <f t="shared" si="125"/>
        <v>0</v>
      </c>
      <c r="L808" s="40">
        <f t="shared" si="126"/>
        <v>0</v>
      </c>
      <c r="M808" s="375" t="str">
        <f t="shared" si="127"/>
        <v xml:space="preserve"> </v>
      </c>
      <c r="N808" s="264">
        <f t="shared" si="128"/>
        <v>0</v>
      </c>
      <c r="O808" s="105">
        <f t="shared" si="129"/>
        <v>0</v>
      </c>
      <c r="P808" s="105">
        <f t="shared" si="130"/>
        <v>0</v>
      </c>
      <c r="Q808" s="407">
        <f t="shared" si="131"/>
        <v>0</v>
      </c>
      <c r="R808" s="9"/>
      <c r="V808" s="40">
        <f t="shared" si="114"/>
        <v>0</v>
      </c>
    </row>
    <row r="809" spans="1:22" x14ac:dyDescent="0.25">
      <c r="A809" s="80">
        <f t="shared" si="115"/>
        <v>796</v>
      </c>
      <c r="B809" s="342">
        <f t="shared" si="124"/>
        <v>0</v>
      </c>
      <c r="C809" s="343"/>
      <c r="D809" s="116"/>
      <c r="E809" s="116"/>
      <c r="F809" s="4"/>
      <c r="G809" s="50"/>
      <c r="H809" s="70"/>
      <c r="I809" s="9"/>
      <c r="J809" s="270"/>
      <c r="K809" s="40">
        <f t="shared" si="125"/>
        <v>0</v>
      </c>
      <c r="L809" s="40">
        <f t="shared" si="126"/>
        <v>0</v>
      </c>
      <c r="M809" s="375" t="str">
        <f t="shared" si="127"/>
        <v xml:space="preserve"> </v>
      </c>
      <c r="N809" s="264">
        <f t="shared" si="128"/>
        <v>0</v>
      </c>
      <c r="O809" s="105">
        <f t="shared" si="129"/>
        <v>0</v>
      </c>
      <c r="P809" s="105">
        <f t="shared" si="130"/>
        <v>0</v>
      </c>
      <c r="Q809" s="407">
        <f t="shared" si="131"/>
        <v>0</v>
      </c>
      <c r="R809" s="9"/>
      <c r="V809" s="40">
        <f t="shared" si="114"/>
        <v>0</v>
      </c>
    </row>
    <row r="810" spans="1:22" x14ac:dyDescent="0.25">
      <c r="A810" s="80">
        <f t="shared" si="115"/>
        <v>797</v>
      </c>
      <c r="B810" s="342">
        <f t="shared" si="124"/>
        <v>0</v>
      </c>
      <c r="C810" s="343"/>
      <c r="D810" s="116"/>
      <c r="E810" s="116"/>
      <c r="F810" s="4"/>
      <c r="G810" s="50"/>
      <c r="H810" s="70"/>
      <c r="I810" s="9"/>
      <c r="J810" s="270"/>
      <c r="K810" s="40">
        <f t="shared" si="125"/>
        <v>0</v>
      </c>
      <c r="L810" s="40">
        <f t="shared" si="126"/>
        <v>0</v>
      </c>
      <c r="M810" s="375" t="str">
        <f t="shared" si="127"/>
        <v xml:space="preserve"> </v>
      </c>
      <c r="N810" s="264">
        <f t="shared" si="128"/>
        <v>0</v>
      </c>
      <c r="O810" s="105">
        <f t="shared" si="129"/>
        <v>0</v>
      </c>
      <c r="P810" s="105">
        <f t="shared" si="130"/>
        <v>0</v>
      </c>
      <c r="Q810" s="407">
        <f t="shared" si="131"/>
        <v>0</v>
      </c>
      <c r="R810" s="9"/>
      <c r="V810" s="40">
        <f t="shared" si="114"/>
        <v>0</v>
      </c>
    </row>
    <row r="811" spans="1:22" x14ac:dyDescent="0.25">
      <c r="A811" s="80">
        <f t="shared" si="115"/>
        <v>798</v>
      </c>
      <c r="B811" s="342">
        <f t="shared" si="124"/>
        <v>0</v>
      </c>
      <c r="C811" s="343"/>
      <c r="D811" s="116"/>
      <c r="E811" s="116"/>
      <c r="F811" s="4"/>
      <c r="G811" s="50"/>
      <c r="H811" s="70"/>
      <c r="I811" s="9"/>
      <c r="J811" s="270"/>
      <c r="K811" s="40">
        <f t="shared" si="125"/>
        <v>0</v>
      </c>
      <c r="L811" s="40">
        <f t="shared" si="126"/>
        <v>0</v>
      </c>
      <c r="M811" s="375" t="str">
        <f t="shared" si="127"/>
        <v xml:space="preserve"> </v>
      </c>
      <c r="N811" s="264">
        <f t="shared" si="128"/>
        <v>0</v>
      </c>
      <c r="O811" s="105">
        <f t="shared" si="129"/>
        <v>0</v>
      </c>
      <c r="P811" s="105">
        <f t="shared" si="130"/>
        <v>0</v>
      </c>
      <c r="Q811" s="407">
        <f t="shared" si="131"/>
        <v>0</v>
      </c>
      <c r="R811" s="9"/>
      <c r="V811" s="40">
        <f t="shared" si="114"/>
        <v>0</v>
      </c>
    </row>
    <row r="812" spans="1:22" x14ac:dyDescent="0.25">
      <c r="A812" s="80">
        <f t="shared" si="115"/>
        <v>799</v>
      </c>
      <c r="B812" s="342">
        <f t="shared" si="124"/>
        <v>0</v>
      </c>
      <c r="C812" s="343"/>
      <c r="D812" s="116"/>
      <c r="E812" s="116"/>
      <c r="F812" s="4"/>
      <c r="G812" s="50"/>
      <c r="H812" s="70"/>
      <c r="I812" s="9"/>
      <c r="J812" s="270"/>
      <c r="K812" s="40">
        <f t="shared" si="125"/>
        <v>0</v>
      </c>
      <c r="L812" s="40">
        <f t="shared" si="126"/>
        <v>0</v>
      </c>
      <c r="M812" s="375" t="str">
        <f t="shared" si="127"/>
        <v xml:space="preserve"> </v>
      </c>
      <c r="N812" s="264">
        <f t="shared" si="128"/>
        <v>0</v>
      </c>
      <c r="O812" s="105">
        <f t="shared" si="129"/>
        <v>0</v>
      </c>
      <c r="P812" s="105">
        <f t="shared" si="130"/>
        <v>0</v>
      </c>
      <c r="Q812" s="407">
        <f t="shared" si="131"/>
        <v>0</v>
      </c>
      <c r="R812" s="9"/>
      <c r="V812" s="40">
        <f t="shared" si="114"/>
        <v>0</v>
      </c>
    </row>
    <row r="813" spans="1:22" x14ac:dyDescent="0.25">
      <c r="A813" s="80">
        <f t="shared" si="115"/>
        <v>800</v>
      </c>
      <c r="B813" s="342">
        <f t="shared" si="124"/>
        <v>0</v>
      </c>
      <c r="C813" s="343"/>
      <c r="D813" s="116"/>
      <c r="E813" s="116"/>
      <c r="F813" s="4"/>
      <c r="G813" s="50"/>
      <c r="H813" s="70"/>
      <c r="I813" s="9"/>
      <c r="J813" s="270"/>
      <c r="K813" s="40">
        <f t="shared" si="125"/>
        <v>0</v>
      </c>
      <c r="L813" s="40">
        <f t="shared" si="126"/>
        <v>0</v>
      </c>
      <c r="M813" s="375" t="str">
        <f t="shared" si="127"/>
        <v xml:space="preserve"> </v>
      </c>
      <c r="N813" s="264">
        <f t="shared" si="128"/>
        <v>0</v>
      </c>
      <c r="O813" s="105">
        <f t="shared" si="129"/>
        <v>0</v>
      </c>
      <c r="P813" s="105">
        <f t="shared" si="130"/>
        <v>0</v>
      </c>
      <c r="Q813" s="407">
        <f t="shared" si="131"/>
        <v>0</v>
      </c>
      <c r="R813" s="9"/>
      <c r="V813" s="40">
        <f t="shared" si="114"/>
        <v>0</v>
      </c>
    </row>
    <row r="814" spans="1:22" x14ac:dyDescent="0.25">
      <c r="A814" s="80">
        <f t="shared" si="115"/>
        <v>801</v>
      </c>
      <c r="B814" s="342">
        <f t="shared" si="124"/>
        <v>0</v>
      </c>
      <c r="C814" s="343"/>
      <c r="D814" s="116"/>
      <c r="E814" s="116"/>
      <c r="F814" s="4"/>
      <c r="G814" s="50"/>
      <c r="H814" s="70"/>
      <c r="I814" s="9"/>
      <c r="J814" s="270"/>
      <c r="K814" s="40">
        <f t="shared" si="125"/>
        <v>0</v>
      </c>
      <c r="L814" s="40">
        <f t="shared" si="126"/>
        <v>0</v>
      </c>
      <c r="M814" s="375" t="str">
        <f t="shared" si="127"/>
        <v xml:space="preserve"> </v>
      </c>
      <c r="N814" s="264">
        <f t="shared" si="128"/>
        <v>0</v>
      </c>
      <c r="O814" s="105">
        <f t="shared" si="129"/>
        <v>0</v>
      </c>
      <c r="P814" s="105">
        <f t="shared" si="130"/>
        <v>0</v>
      </c>
      <c r="Q814" s="407">
        <f t="shared" si="131"/>
        <v>0</v>
      </c>
      <c r="R814" s="9"/>
      <c r="V814" s="40">
        <f t="shared" si="114"/>
        <v>0</v>
      </c>
    </row>
    <row r="815" spans="1:22" x14ac:dyDescent="0.25">
      <c r="A815" s="80">
        <f t="shared" si="115"/>
        <v>802</v>
      </c>
      <c r="B815" s="342">
        <f t="shared" si="124"/>
        <v>0</v>
      </c>
      <c r="C815" s="343"/>
      <c r="D815" s="116"/>
      <c r="E815" s="116"/>
      <c r="F815" s="4"/>
      <c r="G815" s="50"/>
      <c r="H815" s="70"/>
      <c r="I815" s="9"/>
      <c r="J815" s="270"/>
      <c r="K815" s="40">
        <f t="shared" si="125"/>
        <v>0</v>
      </c>
      <c r="L815" s="40">
        <f t="shared" si="126"/>
        <v>0</v>
      </c>
      <c r="M815" s="375" t="str">
        <f t="shared" si="127"/>
        <v xml:space="preserve"> </v>
      </c>
      <c r="N815" s="264">
        <f t="shared" si="128"/>
        <v>0</v>
      </c>
      <c r="O815" s="105">
        <f t="shared" si="129"/>
        <v>0</v>
      </c>
      <c r="P815" s="105">
        <f t="shared" si="130"/>
        <v>0</v>
      </c>
      <c r="Q815" s="407">
        <f t="shared" si="131"/>
        <v>0</v>
      </c>
      <c r="R815" s="9"/>
      <c r="V815" s="40">
        <f t="shared" si="114"/>
        <v>0</v>
      </c>
    </row>
    <row r="816" spans="1:22" x14ac:dyDescent="0.25">
      <c r="A816" s="80">
        <f t="shared" si="115"/>
        <v>803</v>
      </c>
      <c r="B816" s="342">
        <f t="shared" si="124"/>
        <v>0</v>
      </c>
      <c r="C816" s="343"/>
      <c r="D816" s="116"/>
      <c r="E816" s="116"/>
      <c r="F816" s="4"/>
      <c r="G816" s="50"/>
      <c r="H816" s="70"/>
      <c r="I816" s="9"/>
      <c r="J816" s="270"/>
      <c r="K816" s="40">
        <f t="shared" si="125"/>
        <v>0</v>
      </c>
      <c r="L816" s="40">
        <f t="shared" si="126"/>
        <v>0</v>
      </c>
      <c r="M816" s="375" t="str">
        <f t="shared" si="127"/>
        <v xml:space="preserve"> </v>
      </c>
      <c r="N816" s="264">
        <f t="shared" si="128"/>
        <v>0</v>
      </c>
      <c r="O816" s="105">
        <f t="shared" si="129"/>
        <v>0</v>
      </c>
      <c r="P816" s="105">
        <f t="shared" si="130"/>
        <v>0</v>
      </c>
      <c r="Q816" s="407">
        <f t="shared" si="131"/>
        <v>0</v>
      </c>
      <c r="R816" s="9"/>
      <c r="V816" s="40">
        <f t="shared" si="114"/>
        <v>0</v>
      </c>
    </row>
    <row r="817" spans="1:22" x14ac:dyDescent="0.25">
      <c r="A817" s="80">
        <f t="shared" si="115"/>
        <v>804</v>
      </c>
      <c r="B817" s="342">
        <f t="shared" si="124"/>
        <v>0</v>
      </c>
      <c r="C817" s="343"/>
      <c r="D817" s="116"/>
      <c r="E817" s="116"/>
      <c r="F817" s="4"/>
      <c r="G817" s="50"/>
      <c r="H817" s="70"/>
      <c r="I817" s="9"/>
      <c r="J817" s="270"/>
      <c r="K817" s="40">
        <f t="shared" si="125"/>
        <v>0</v>
      </c>
      <c r="L817" s="40">
        <f t="shared" si="126"/>
        <v>0</v>
      </c>
      <c r="M817" s="375" t="str">
        <f t="shared" si="127"/>
        <v xml:space="preserve"> </v>
      </c>
      <c r="N817" s="264">
        <f t="shared" si="128"/>
        <v>0</v>
      </c>
      <c r="O817" s="105">
        <f t="shared" si="129"/>
        <v>0</v>
      </c>
      <c r="P817" s="105">
        <f t="shared" si="130"/>
        <v>0</v>
      </c>
      <c r="Q817" s="407">
        <f t="shared" si="131"/>
        <v>0</v>
      </c>
      <c r="R817" s="9"/>
      <c r="V817" s="40">
        <f t="shared" si="114"/>
        <v>0</v>
      </c>
    </row>
    <row r="818" spans="1:22" x14ac:dyDescent="0.25">
      <c r="A818" s="80">
        <f t="shared" si="115"/>
        <v>805</v>
      </c>
      <c r="B818" s="342">
        <f t="shared" si="124"/>
        <v>0</v>
      </c>
      <c r="C818" s="343"/>
      <c r="D818" s="116"/>
      <c r="E818" s="116"/>
      <c r="F818" s="4"/>
      <c r="G818" s="50"/>
      <c r="H818" s="70"/>
      <c r="I818" s="9"/>
      <c r="J818" s="270"/>
      <c r="K818" s="40">
        <f t="shared" si="125"/>
        <v>0</v>
      </c>
      <c r="L818" s="40">
        <f t="shared" si="126"/>
        <v>0</v>
      </c>
      <c r="M818" s="375" t="str">
        <f t="shared" si="127"/>
        <v xml:space="preserve"> </v>
      </c>
      <c r="N818" s="264">
        <f t="shared" si="128"/>
        <v>0</v>
      </c>
      <c r="O818" s="105">
        <f t="shared" si="129"/>
        <v>0</v>
      </c>
      <c r="P818" s="105">
        <f t="shared" si="130"/>
        <v>0</v>
      </c>
      <c r="Q818" s="407">
        <f t="shared" si="131"/>
        <v>0</v>
      </c>
      <c r="R818" s="9"/>
      <c r="V818" s="40">
        <f t="shared" si="114"/>
        <v>0</v>
      </c>
    </row>
    <row r="819" spans="1:22" x14ac:dyDescent="0.25">
      <c r="A819" s="80">
        <f t="shared" si="115"/>
        <v>806</v>
      </c>
      <c r="B819" s="342">
        <f t="shared" si="124"/>
        <v>0</v>
      </c>
      <c r="C819" s="343"/>
      <c r="D819" s="116"/>
      <c r="E819" s="116"/>
      <c r="F819" s="4"/>
      <c r="G819" s="50"/>
      <c r="H819" s="70"/>
      <c r="I819" s="9"/>
      <c r="J819" s="270"/>
      <c r="K819" s="40">
        <f t="shared" si="125"/>
        <v>0</v>
      </c>
      <c r="L819" s="40">
        <f t="shared" si="126"/>
        <v>0</v>
      </c>
      <c r="M819" s="375" t="str">
        <f t="shared" si="127"/>
        <v xml:space="preserve"> </v>
      </c>
      <c r="N819" s="264">
        <f t="shared" si="128"/>
        <v>0</v>
      </c>
      <c r="O819" s="105">
        <f t="shared" si="129"/>
        <v>0</v>
      </c>
      <c r="P819" s="105">
        <f t="shared" si="130"/>
        <v>0</v>
      </c>
      <c r="Q819" s="407">
        <f t="shared" si="131"/>
        <v>0</v>
      </c>
      <c r="R819" s="9"/>
      <c r="V819" s="40">
        <f t="shared" si="114"/>
        <v>0</v>
      </c>
    </row>
    <row r="820" spans="1:22" x14ac:dyDescent="0.25">
      <c r="A820" s="80">
        <f t="shared" si="115"/>
        <v>807</v>
      </c>
      <c r="B820" s="342">
        <f t="shared" si="124"/>
        <v>0</v>
      </c>
      <c r="C820" s="343"/>
      <c r="D820" s="116"/>
      <c r="E820" s="116"/>
      <c r="F820" s="4"/>
      <c r="G820" s="50"/>
      <c r="H820" s="70"/>
      <c r="I820" s="9"/>
      <c r="J820" s="270"/>
      <c r="K820" s="40">
        <f t="shared" si="125"/>
        <v>0</v>
      </c>
      <c r="L820" s="40">
        <f t="shared" si="126"/>
        <v>0</v>
      </c>
      <c r="M820" s="375" t="str">
        <f t="shared" si="127"/>
        <v xml:space="preserve"> </v>
      </c>
      <c r="N820" s="264">
        <f t="shared" si="128"/>
        <v>0</v>
      </c>
      <c r="O820" s="105">
        <f t="shared" si="129"/>
        <v>0</v>
      </c>
      <c r="P820" s="105">
        <f t="shared" si="130"/>
        <v>0</v>
      </c>
      <c r="Q820" s="407">
        <f t="shared" si="131"/>
        <v>0</v>
      </c>
      <c r="R820" s="9"/>
      <c r="V820" s="40">
        <f t="shared" si="114"/>
        <v>0</v>
      </c>
    </row>
    <row r="821" spans="1:22" x14ac:dyDescent="0.25">
      <c r="A821" s="80">
        <f t="shared" si="115"/>
        <v>808</v>
      </c>
      <c r="B821" s="342">
        <f t="shared" si="124"/>
        <v>0</v>
      </c>
      <c r="C821" s="343"/>
      <c r="D821" s="116"/>
      <c r="E821" s="116"/>
      <c r="F821" s="4"/>
      <c r="G821" s="50"/>
      <c r="H821" s="70"/>
      <c r="I821" s="9"/>
      <c r="J821" s="270"/>
      <c r="K821" s="40">
        <f t="shared" si="125"/>
        <v>0</v>
      </c>
      <c r="L821" s="40">
        <f t="shared" si="126"/>
        <v>0</v>
      </c>
      <c r="M821" s="375" t="str">
        <f t="shared" si="127"/>
        <v xml:space="preserve"> </v>
      </c>
      <c r="N821" s="264">
        <f t="shared" si="128"/>
        <v>0</v>
      </c>
      <c r="O821" s="105">
        <f t="shared" si="129"/>
        <v>0</v>
      </c>
      <c r="P821" s="105">
        <f t="shared" si="130"/>
        <v>0</v>
      </c>
      <c r="Q821" s="407">
        <f t="shared" si="131"/>
        <v>0</v>
      </c>
      <c r="R821" s="9"/>
      <c r="V821" s="40">
        <f t="shared" si="114"/>
        <v>0</v>
      </c>
    </row>
    <row r="822" spans="1:22" x14ac:dyDescent="0.25">
      <c r="A822" s="80">
        <f t="shared" si="115"/>
        <v>809</v>
      </c>
      <c r="B822" s="342">
        <f t="shared" si="124"/>
        <v>0</v>
      </c>
      <c r="C822" s="343"/>
      <c r="D822" s="116"/>
      <c r="E822" s="116"/>
      <c r="F822" s="4"/>
      <c r="G822" s="50"/>
      <c r="H822" s="70"/>
      <c r="I822" s="9"/>
      <c r="J822" s="270"/>
      <c r="K822" s="40">
        <f t="shared" si="125"/>
        <v>0</v>
      </c>
      <c r="L822" s="40">
        <f t="shared" si="126"/>
        <v>0</v>
      </c>
      <c r="M822" s="375" t="str">
        <f t="shared" si="127"/>
        <v xml:space="preserve"> </v>
      </c>
      <c r="N822" s="264">
        <f t="shared" si="128"/>
        <v>0</v>
      </c>
      <c r="O822" s="105">
        <f t="shared" si="129"/>
        <v>0</v>
      </c>
      <c r="P822" s="105">
        <f t="shared" si="130"/>
        <v>0</v>
      </c>
      <c r="Q822" s="407">
        <f t="shared" si="131"/>
        <v>0</v>
      </c>
      <c r="R822" s="9"/>
      <c r="V822" s="40">
        <f t="shared" si="114"/>
        <v>0</v>
      </c>
    </row>
    <row r="823" spans="1:22" x14ac:dyDescent="0.25">
      <c r="A823" s="80">
        <f t="shared" si="115"/>
        <v>810</v>
      </c>
      <c r="B823" s="342">
        <f t="shared" si="124"/>
        <v>0</v>
      </c>
      <c r="C823" s="343"/>
      <c r="D823" s="116"/>
      <c r="E823" s="116"/>
      <c r="F823" s="4"/>
      <c r="G823" s="50"/>
      <c r="H823" s="70"/>
      <c r="I823" s="9"/>
      <c r="J823" s="270"/>
      <c r="K823" s="40">
        <f t="shared" si="125"/>
        <v>0</v>
      </c>
      <c r="L823" s="40">
        <f t="shared" si="126"/>
        <v>0</v>
      </c>
      <c r="M823" s="375" t="str">
        <f t="shared" si="127"/>
        <v xml:space="preserve"> </v>
      </c>
      <c r="N823" s="264">
        <f t="shared" si="128"/>
        <v>0</v>
      </c>
      <c r="O823" s="105">
        <f t="shared" si="129"/>
        <v>0</v>
      </c>
      <c r="P823" s="105">
        <f t="shared" si="130"/>
        <v>0</v>
      </c>
      <c r="Q823" s="407">
        <f t="shared" si="131"/>
        <v>0</v>
      </c>
      <c r="R823" s="9"/>
      <c r="V823" s="40">
        <f t="shared" si="114"/>
        <v>0</v>
      </c>
    </row>
    <row r="824" spans="1:22" x14ac:dyDescent="0.25">
      <c r="A824" s="80">
        <f t="shared" si="115"/>
        <v>811</v>
      </c>
      <c r="B824" s="342">
        <f t="shared" si="124"/>
        <v>0</v>
      </c>
      <c r="C824" s="343"/>
      <c r="D824" s="116"/>
      <c r="E824" s="116"/>
      <c r="F824" s="4"/>
      <c r="G824" s="50"/>
      <c r="H824" s="70"/>
      <c r="I824" s="9"/>
      <c r="J824" s="270"/>
      <c r="K824" s="40">
        <f t="shared" si="125"/>
        <v>0</v>
      </c>
      <c r="L824" s="40">
        <f t="shared" si="126"/>
        <v>0</v>
      </c>
      <c r="M824" s="375" t="str">
        <f t="shared" si="127"/>
        <v xml:space="preserve"> </v>
      </c>
      <c r="N824" s="264">
        <f t="shared" si="128"/>
        <v>0</v>
      </c>
      <c r="O824" s="105">
        <f t="shared" si="129"/>
        <v>0</v>
      </c>
      <c r="P824" s="105">
        <f t="shared" si="130"/>
        <v>0</v>
      </c>
      <c r="Q824" s="407">
        <f t="shared" si="131"/>
        <v>0</v>
      </c>
      <c r="R824" s="9"/>
      <c r="V824" s="40">
        <f t="shared" si="114"/>
        <v>0</v>
      </c>
    </row>
    <row r="825" spans="1:22" x14ac:dyDescent="0.25">
      <c r="A825" s="80">
        <f t="shared" si="115"/>
        <v>812</v>
      </c>
      <c r="B825" s="342">
        <f t="shared" si="124"/>
        <v>0</v>
      </c>
      <c r="C825" s="343"/>
      <c r="D825" s="116"/>
      <c r="E825" s="116"/>
      <c r="F825" s="4"/>
      <c r="G825" s="50"/>
      <c r="H825" s="70"/>
      <c r="I825" s="9"/>
      <c r="J825" s="270"/>
      <c r="K825" s="40">
        <f t="shared" si="125"/>
        <v>0</v>
      </c>
      <c r="L825" s="40">
        <f t="shared" si="126"/>
        <v>0</v>
      </c>
      <c r="M825" s="375" t="str">
        <f t="shared" si="127"/>
        <v xml:space="preserve"> </v>
      </c>
      <c r="N825" s="264">
        <f t="shared" si="128"/>
        <v>0</v>
      </c>
      <c r="O825" s="105">
        <f t="shared" si="129"/>
        <v>0</v>
      </c>
      <c r="P825" s="105">
        <f t="shared" si="130"/>
        <v>0</v>
      </c>
      <c r="Q825" s="407">
        <f t="shared" si="131"/>
        <v>0</v>
      </c>
      <c r="R825" s="9"/>
      <c r="V825" s="40">
        <f t="shared" si="114"/>
        <v>0</v>
      </c>
    </row>
    <row r="826" spans="1:22" x14ac:dyDescent="0.25">
      <c r="A826" s="80">
        <f t="shared" si="115"/>
        <v>813</v>
      </c>
      <c r="B826" s="342">
        <f t="shared" si="124"/>
        <v>0</v>
      </c>
      <c r="C826" s="343"/>
      <c r="D826" s="116"/>
      <c r="E826" s="116"/>
      <c r="F826" s="4"/>
      <c r="G826" s="50"/>
      <c r="H826" s="70"/>
      <c r="I826" s="9"/>
      <c r="J826" s="270"/>
      <c r="K826" s="40">
        <f t="shared" si="125"/>
        <v>0</v>
      </c>
      <c r="L826" s="40">
        <f t="shared" si="126"/>
        <v>0</v>
      </c>
      <c r="M826" s="375" t="str">
        <f t="shared" si="127"/>
        <v xml:space="preserve"> </v>
      </c>
      <c r="N826" s="264">
        <f t="shared" si="128"/>
        <v>0</v>
      </c>
      <c r="O826" s="105">
        <f t="shared" si="129"/>
        <v>0</v>
      </c>
      <c r="P826" s="105">
        <f t="shared" si="130"/>
        <v>0</v>
      </c>
      <c r="Q826" s="407">
        <f t="shared" si="131"/>
        <v>0</v>
      </c>
      <c r="R826" s="9"/>
      <c r="V826" s="40">
        <f t="shared" si="114"/>
        <v>0</v>
      </c>
    </row>
    <row r="827" spans="1:22" x14ac:dyDescent="0.25">
      <c r="A827" s="80">
        <f t="shared" si="115"/>
        <v>814</v>
      </c>
      <c r="B827" s="342">
        <f t="shared" si="124"/>
        <v>0</v>
      </c>
      <c r="C827" s="343"/>
      <c r="D827" s="116"/>
      <c r="E827" s="116"/>
      <c r="F827" s="4"/>
      <c r="G827" s="50"/>
      <c r="H827" s="70"/>
      <c r="I827" s="9"/>
      <c r="J827" s="270"/>
      <c r="K827" s="40">
        <f t="shared" si="125"/>
        <v>0</v>
      </c>
      <c r="L827" s="40">
        <f t="shared" si="126"/>
        <v>0</v>
      </c>
      <c r="M827" s="375" t="str">
        <f t="shared" si="127"/>
        <v xml:space="preserve"> </v>
      </c>
      <c r="N827" s="264">
        <f t="shared" si="128"/>
        <v>0</v>
      </c>
      <c r="O827" s="105">
        <f t="shared" si="129"/>
        <v>0</v>
      </c>
      <c r="P827" s="105">
        <f t="shared" si="130"/>
        <v>0</v>
      </c>
      <c r="Q827" s="407">
        <f t="shared" si="131"/>
        <v>0</v>
      </c>
      <c r="R827" s="9"/>
      <c r="V827" s="40">
        <f t="shared" si="114"/>
        <v>0</v>
      </c>
    </row>
    <row r="828" spans="1:22" x14ac:dyDescent="0.25">
      <c r="A828" s="80">
        <f t="shared" si="115"/>
        <v>815</v>
      </c>
      <c r="B828" s="342">
        <f t="shared" si="124"/>
        <v>0</v>
      </c>
      <c r="C828" s="343"/>
      <c r="D828" s="116"/>
      <c r="E828" s="116"/>
      <c r="F828" s="4"/>
      <c r="G828" s="50"/>
      <c r="H828" s="70"/>
      <c r="I828" s="9"/>
      <c r="J828" s="270"/>
      <c r="K828" s="40">
        <f t="shared" si="125"/>
        <v>0</v>
      </c>
      <c r="L828" s="40">
        <f t="shared" si="126"/>
        <v>0</v>
      </c>
      <c r="M828" s="375" t="str">
        <f t="shared" si="127"/>
        <v xml:space="preserve"> </v>
      </c>
      <c r="N828" s="264">
        <f t="shared" si="128"/>
        <v>0</v>
      </c>
      <c r="O828" s="105">
        <f t="shared" si="129"/>
        <v>0</v>
      </c>
      <c r="P828" s="105">
        <f t="shared" si="130"/>
        <v>0</v>
      </c>
      <c r="Q828" s="407">
        <f t="shared" si="131"/>
        <v>0</v>
      </c>
      <c r="R828" s="9"/>
      <c r="V828" s="40">
        <f t="shared" si="114"/>
        <v>0</v>
      </c>
    </row>
    <row r="829" spans="1:22" x14ac:dyDescent="0.25">
      <c r="A829" s="80">
        <f t="shared" si="115"/>
        <v>816</v>
      </c>
      <c r="B829" s="342">
        <f t="shared" si="124"/>
        <v>0</v>
      </c>
      <c r="C829" s="343"/>
      <c r="D829" s="116"/>
      <c r="E829" s="116"/>
      <c r="F829" s="4"/>
      <c r="G829" s="50"/>
      <c r="H829" s="70"/>
      <c r="I829" s="9"/>
      <c r="J829" s="270"/>
      <c r="K829" s="40">
        <f t="shared" si="125"/>
        <v>0</v>
      </c>
      <c r="L829" s="40">
        <f t="shared" si="126"/>
        <v>0</v>
      </c>
      <c r="M829" s="375" t="str">
        <f t="shared" si="127"/>
        <v xml:space="preserve"> </v>
      </c>
      <c r="N829" s="264">
        <f t="shared" si="128"/>
        <v>0</v>
      </c>
      <c r="O829" s="105">
        <f t="shared" si="129"/>
        <v>0</v>
      </c>
      <c r="P829" s="105">
        <f t="shared" si="130"/>
        <v>0</v>
      </c>
      <c r="Q829" s="407">
        <f t="shared" si="131"/>
        <v>0</v>
      </c>
      <c r="R829" s="9"/>
      <c r="V829" s="40">
        <f t="shared" si="114"/>
        <v>0</v>
      </c>
    </row>
    <row r="830" spans="1:22" x14ac:dyDescent="0.25">
      <c r="A830" s="80">
        <f t="shared" si="115"/>
        <v>817</v>
      </c>
      <c r="B830" s="342">
        <f t="shared" si="124"/>
        <v>0</v>
      </c>
      <c r="C830" s="343"/>
      <c r="D830" s="116"/>
      <c r="E830" s="116"/>
      <c r="F830" s="4"/>
      <c r="G830" s="50"/>
      <c r="H830" s="70"/>
      <c r="I830" s="9"/>
      <c r="J830" s="270"/>
      <c r="K830" s="40">
        <f t="shared" si="125"/>
        <v>0</v>
      </c>
      <c r="L830" s="40">
        <f t="shared" si="126"/>
        <v>0</v>
      </c>
      <c r="M830" s="375" t="str">
        <f t="shared" si="127"/>
        <v xml:space="preserve"> </v>
      </c>
      <c r="N830" s="264">
        <f t="shared" si="128"/>
        <v>0</v>
      </c>
      <c r="O830" s="105">
        <f t="shared" si="129"/>
        <v>0</v>
      </c>
      <c r="P830" s="105">
        <f t="shared" si="130"/>
        <v>0</v>
      </c>
      <c r="Q830" s="407">
        <f t="shared" si="131"/>
        <v>0</v>
      </c>
      <c r="R830" s="9"/>
      <c r="V830" s="40">
        <f t="shared" si="114"/>
        <v>0</v>
      </c>
    </row>
    <row r="831" spans="1:22" x14ac:dyDescent="0.25">
      <c r="A831" s="80">
        <f t="shared" si="115"/>
        <v>818</v>
      </c>
      <c r="B831" s="342">
        <f t="shared" si="124"/>
        <v>0</v>
      </c>
      <c r="C831" s="343"/>
      <c r="D831" s="116"/>
      <c r="E831" s="116"/>
      <c r="F831" s="4"/>
      <c r="G831" s="50"/>
      <c r="H831" s="70"/>
      <c r="I831" s="9"/>
      <c r="J831" s="270"/>
      <c r="K831" s="40">
        <f t="shared" si="125"/>
        <v>0</v>
      </c>
      <c r="L831" s="40">
        <f t="shared" si="126"/>
        <v>0</v>
      </c>
      <c r="M831" s="375" t="str">
        <f t="shared" si="127"/>
        <v xml:space="preserve"> </v>
      </c>
      <c r="N831" s="264">
        <f t="shared" si="128"/>
        <v>0</v>
      </c>
      <c r="O831" s="105">
        <f t="shared" si="129"/>
        <v>0</v>
      </c>
      <c r="P831" s="105">
        <f t="shared" si="130"/>
        <v>0</v>
      </c>
      <c r="Q831" s="407">
        <f t="shared" si="131"/>
        <v>0</v>
      </c>
      <c r="R831" s="9"/>
      <c r="V831" s="40">
        <f t="shared" si="114"/>
        <v>0</v>
      </c>
    </row>
    <row r="832" spans="1:22" x14ac:dyDescent="0.25">
      <c r="A832" s="80">
        <f t="shared" si="115"/>
        <v>819</v>
      </c>
      <c r="B832" s="342">
        <f t="shared" si="124"/>
        <v>0</v>
      </c>
      <c r="C832" s="343"/>
      <c r="D832" s="116"/>
      <c r="E832" s="116"/>
      <c r="F832" s="4"/>
      <c r="G832" s="50"/>
      <c r="H832" s="70"/>
      <c r="I832" s="9"/>
      <c r="J832" s="270"/>
      <c r="K832" s="40">
        <f t="shared" si="125"/>
        <v>0</v>
      </c>
      <c r="L832" s="40">
        <f t="shared" si="126"/>
        <v>0</v>
      </c>
      <c r="M832" s="375" t="str">
        <f t="shared" si="127"/>
        <v xml:space="preserve"> </v>
      </c>
      <c r="N832" s="264">
        <f t="shared" si="128"/>
        <v>0</v>
      </c>
      <c r="O832" s="105">
        <f t="shared" si="129"/>
        <v>0</v>
      </c>
      <c r="P832" s="105">
        <f t="shared" si="130"/>
        <v>0</v>
      </c>
      <c r="Q832" s="407">
        <f t="shared" si="131"/>
        <v>0</v>
      </c>
      <c r="R832" s="9"/>
      <c r="V832" s="40">
        <f t="shared" si="114"/>
        <v>0</v>
      </c>
    </row>
    <row r="833" spans="1:22" x14ac:dyDescent="0.25">
      <c r="A833" s="80">
        <f t="shared" si="115"/>
        <v>820</v>
      </c>
      <c r="B833" s="342">
        <f t="shared" si="124"/>
        <v>0</v>
      </c>
      <c r="C833" s="343"/>
      <c r="D833" s="116"/>
      <c r="E833" s="116"/>
      <c r="F833" s="4"/>
      <c r="G833" s="50"/>
      <c r="H833" s="70"/>
      <c r="I833" s="9"/>
      <c r="J833" s="270"/>
      <c r="K833" s="40">
        <f t="shared" si="125"/>
        <v>0</v>
      </c>
      <c r="L833" s="40">
        <f t="shared" si="126"/>
        <v>0</v>
      </c>
      <c r="M833" s="375" t="str">
        <f t="shared" si="127"/>
        <v xml:space="preserve"> </v>
      </c>
      <c r="N833" s="264">
        <f t="shared" si="128"/>
        <v>0</v>
      </c>
      <c r="O833" s="105">
        <f t="shared" si="129"/>
        <v>0</v>
      </c>
      <c r="P833" s="105">
        <f t="shared" si="130"/>
        <v>0</v>
      </c>
      <c r="Q833" s="407">
        <f t="shared" si="131"/>
        <v>0</v>
      </c>
      <c r="R833" s="9"/>
      <c r="V833" s="40">
        <f t="shared" si="114"/>
        <v>0</v>
      </c>
    </row>
    <row r="834" spans="1:22" x14ac:dyDescent="0.25">
      <c r="A834" s="80">
        <f t="shared" si="115"/>
        <v>821</v>
      </c>
      <c r="B834" s="342">
        <f t="shared" si="124"/>
        <v>0</v>
      </c>
      <c r="C834" s="343"/>
      <c r="D834" s="116"/>
      <c r="E834" s="116"/>
      <c r="F834" s="4"/>
      <c r="G834" s="50"/>
      <c r="H834" s="70"/>
      <c r="I834" s="9"/>
      <c r="J834" s="270"/>
      <c r="K834" s="40">
        <f t="shared" si="125"/>
        <v>0</v>
      </c>
      <c r="L834" s="40">
        <f t="shared" si="126"/>
        <v>0</v>
      </c>
      <c r="M834" s="375" t="str">
        <f t="shared" si="127"/>
        <v xml:space="preserve"> </v>
      </c>
      <c r="N834" s="264">
        <f t="shared" si="128"/>
        <v>0</v>
      </c>
      <c r="O834" s="105">
        <f t="shared" si="129"/>
        <v>0</v>
      </c>
      <c r="P834" s="105">
        <f t="shared" si="130"/>
        <v>0</v>
      </c>
      <c r="Q834" s="407">
        <f t="shared" si="131"/>
        <v>0</v>
      </c>
      <c r="R834" s="9"/>
      <c r="V834" s="40">
        <f t="shared" si="114"/>
        <v>0</v>
      </c>
    </row>
    <row r="835" spans="1:22" x14ac:dyDescent="0.25">
      <c r="A835" s="80">
        <f t="shared" si="115"/>
        <v>822</v>
      </c>
      <c r="B835" s="342">
        <f t="shared" si="124"/>
        <v>0</v>
      </c>
      <c r="C835" s="343"/>
      <c r="D835" s="116"/>
      <c r="E835" s="116"/>
      <c r="F835" s="4"/>
      <c r="G835" s="50"/>
      <c r="H835" s="70"/>
      <c r="I835" s="9"/>
      <c r="J835" s="270"/>
      <c r="K835" s="40">
        <f t="shared" si="125"/>
        <v>0</v>
      </c>
      <c r="L835" s="40">
        <f t="shared" si="126"/>
        <v>0</v>
      </c>
      <c r="M835" s="375" t="str">
        <f t="shared" si="127"/>
        <v xml:space="preserve"> </v>
      </c>
      <c r="N835" s="264">
        <f t="shared" si="128"/>
        <v>0</v>
      </c>
      <c r="O835" s="105">
        <f t="shared" si="129"/>
        <v>0</v>
      </c>
      <c r="P835" s="105">
        <f t="shared" si="130"/>
        <v>0</v>
      </c>
      <c r="Q835" s="407">
        <f t="shared" si="131"/>
        <v>0</v>
      </c>
      <c r="R835" s="9"/>
      <c r="V835" s="40">
        <f t="shared" si="114"/>
        <v>0</v>
      </c>
    </row>
    <row r="836" spans="1:22" x14ac:dyDescent="0.25">
      <c r="A836" s="80">
        <f t="shared" si="115"/>
        <v>823</v>
      </c>
      <c r="B836" s="342">
        <f t="shared" si="124"/>
        <v>0</v>
      </c>
      <c r="C836" s="343"/>
      <c r="D836" s="116"/>
      <c r="E836" s="116"/>
      <c r="F836" s="4"/>
      <c r="G836" s="50"/>
      <c r="H836" s="70"/>
      <c r="I836" s="9"/>
      <c r="J836" s="270"/>
      <c r="K836" s="40">
        <f t="shared" si="125"/>
        <v>0</v>
      </c>
      <c r="L836" s="40">
        <f t="shared" si="126"/>
        <v>0</v>
      </c>
      <c r="M836" s="375" t="str">
        <f t="shared" si="127"/>
        <v xml:space="preserve"> </v>
      </c>
      <c r="N836" s="264">
        <f t="shared" si="128"/>
        <v>0</v>
      </c>
      <c r="O836" s="105">
        <f t="shared" si="129"/>
        <v>0</v>
      </c>
      <c r="P836" s="105">
        <f t="shared" si="130"/>
        <v>0</v>
      </c>
      <c r="Q836" s="407">
        <f t="shared" si="131"/>
        <v>0</v>
      </c>
      <c r="R836" s="9"/>
      <c r="V836" s="40">
        <f t="shared" si="114"/>
        <v>0</v>
      </c>
    </row>
    <row r="837" spans="1:22" x14ac:dyDescent="0.25">
      <c r="A837" s="80">
        <f t="shared" si="115"/>
        <v>824</v>
      </c>
      <c r="B837" s="342">
        <f t="shared" si="124"/>
        <v>0</v>
      </c>
      <c r="C837" s="343"/>
      <c r="D837" s="116"/>
      <c r="E837" s="116"/>
      <c r="F837" s="4"/>
      <c r="G837" s="50"/>
      <c r="H837" s="70"/>
      <c r="I837" s="9"/>
      <c r="J837" s="270"/>
      <c r="K837" s="40">
        <f t="shared" si="125"/>
        <v>0</v>
      </c>
      <c r="L837" s="40">
        <f t="shared" si="126"/>
        <v>0</v>
      </c>
      <c r="M837" s="375" t="str">
        <f t="shared" si="127"/>
        <v xml:space="preserve"> </v>
      </c>
      <c r="N837" s="264">
        <f t="shared" si="128"/>
        <v>0</v>
      </c>
      <c r="O837" s="105">
        <f t="shared" si="129"/>
        <v>0</v>
      </c>
      <c r="P837" s="105">
        <f t="shared" si="130"/>
        <v>0</v>
      </c>
      <c r="Q837" s="407">
        <f t="shared" si="131"/>
        <v>0</v>
      </c>
      <c r="R837" s="9"/>
      <c r="V837" s="40">
        <f t="shared" si="114"/>
        <v>0</v>
      </c>
    </row>
    <row r="838" spans="1:22" x14ac:dyDescent="0.25">
      <c r="A838" s="80">
        <f t="shared" si="115"/>
        <v>825</v>
      </c>
      <c r="B838" s="342">
        <f t="shared" si="124"/>
        <v>0</v>
      </c>
      <c r="C838" s="343"/>
      <c r="D838" s="116"/>
      <c r="E838" s="116"/>
      <c r="F838" s="4"/>
      <c r="G838" s="50"/>
      <c r="H838" s="70"/>
      <c r="I838" s="9"/>
      <c r="J838" s="270"/>
      <c r="K838" s="40">
        <f t="shared" si="125"/>
        <v>0</v>
      </c>
      <c r="L838" s="40">
        <f t="shared" si="126"/>
        <v>0</v>
      </c>
      <c r="M838" s="375" t="str">
        <f t="shared" si="127"/>
        <v xml:space="preserve"> </v>
      </c>
      <c r="N838" s="264">
        <f t="shared" si="128"/>
        <v>0</v>
      </c>
      <c r="O838" s="105">
        <f t="shared" si="129"/>
        <v>0</v>
      </c>
      <c r="P838" s="105">
        <f t="shared" si="130"/>
        <v>0</v>
      </c>
      <c r="Q838" s="407">
        <f t="shared" si="131"/>
        <v>0</v>
      </c>
      <c r="R838" s="9"/>
      <c r="V838" s="40">
        <f t="shared" si="114"/>
        <v>0</v>
      </c>
    </row>
    <row r="839" spans="1:22" x14ac:dyDescent="0.25">
      <c r="A839" s="80">
        <f t="shared" si="115"/>
        <v>826</v>
      </c>
      <c r="B839" s="342">
        <f t="shared" si="124"/>
        <v>0</v>
      </c>
      <c r="C839" s="343"/>
      <c r="D839" s="116"/>
      <c r="E839" s="116"/>
      <c r="F839" s="4"/>
      <c r="G839" s="50"/>
      <c r="H839" s="70"/>
      <c r="I839" s="9"/>
      <c r="J839" s="270"/>
      <c r="K839" s="40">
        <f t="shared" si="125"/>
        <v>0</v>
      </c>
      <c r="L839" s="40">
        <f t="shared" si="126"/>
        <v>0</v>
      </c>
      <c r="M839" s="375" t="str">
        <f t="shared" si="127"/>
        <v xml:space="preserve"> </v>
      </c>
      <c r="N839" s="264">
        <f t="shared" si="128"/>
        <v>0</v>
      </c>
      <c r="O839" s="105">
        <f t="shared" si="129"/>
        <v>0</v>
      </c>
      <c r="P839" s="105">
        <f t="shared" si="130"/>
        <v>0</v>
      </c>
      <c r="Q839" s="407">
        <f t="shared" si="131"/>
        <v>0</v>
      </c>
      <c r="R839" s="9"/>
      <c r="V839" s="40">
        <f t="shared" si="114"/>
        <v>0</v>
      </c>
    </row>
    <row r="840" spans="1:22" x14ac:dyDescent="0.25">
      <c r="A840" s="80">
        <f t="shared" si="115"/>
        <v>827</v>
      </c>
      <c r="B840" s="342">
        <f t="shared" si="124"/>
        <v>0</v>
      </c>
      <c r="C840" s="343"/>
      <c r="D840" s="116"/>
      <c r="E840" s="116"/>
      <c r="F840" s="4"/>
      <c r="G840" s="50"/>
      <c r="H840" s="70"/>
      <c r="I840" s="9"/>
      <c r="J840" s="270"/>
      <c r="K840" s="40">
        <f t="shared" si="125"/>
        <v>0</v>
      </c>
      <c r="L840" s="40">
        <f t="shared" si="126"/>
        <v>0</v>
      </c>
      <c r="M840" s="375" t="str">
        <f t="shared" si="127"/>
        <v xml:space="preserve"> </v>
      </c>
      <c r="N840" s="264">
        <f t="shared" si="128"/>
        <v>0</v>
      </c>
      <c r="O840" s="105">
        <f t="shared" si="129"/>
        <v>0</v>
      </c>
      <c r="P840" s="105">
        <f t="shared" si="130"/>
        <v>0</v>
      </c>
      <c r="Q840" s="407">
        <f t="shared" si="131"/>
        <v>0</v>
      </c>
      <c r="R840" s="9"/>
      <c r="V840" s="40">
        <f t="shared" si="114"/>
        <v>0</v>
      </c>
    </row>
    <row r="841" spans="1:22" x14ac:dyDescent="0.25">
      <c r="A841" s="80">
        <f t="shared" si="115"/>
        <v>828</v>
      </c>
      <c r="B841" s="342">
        <f t="shared" ref="B841:B904" si="132">IF(ISBLANK(E841),0,VLOOKUP(TRIM(E841),AllVarieties,4,FALSE))</f>
        <v>0</v>
      </c>
      <c r="C841" s="343"/>
      <c r="D841" s="116"/>
      <c r="E841" s="116"/>
      <c r="F841" s="4"/>
      <c r="G841" s="50"/>
      <c r="H841" s="70"/>
      <c r="I841" s="9"/>
      <c r="J841" s="270"/>
      <c r="K841" s="40">
        <f t="shared" ref="K841:K904" si="133">IF(ISNA(+B841),1,0)</f>
        <v>0</v>
      </c>
      <c r="L841" s="40">
        <f t="shared" ref="L841:L904" si="134">IF(ISERR(+B841),1,0)</f>
        <v>0</v>
      </c>
      <c r="M841" s="375" t="str">
        <f t="shared" ref="M841:M904" si="135">IF(+J841=0," ", IF(+J841=1," ","ERROR"))</f>
        <v xml:space="preserve"> </v>
      </c>
      <c r="N841" s="264">
        <f t="shared" ref="N841:N904" si="136">IF(+J841=1,IF(G841&gt;0, +G841, 0),0)</f>
        <v>0</v>
      </c>
      <c r="O841" s="105">
        <f t="shared" ref="O841:O904" si="137">IF(VALUE(F841)&lt;1,0,IF(VALUE(F841)&gt;17,0,VLOOKUP(VALUE(B841),T10Value,VALUE(F841)+1,FALSE)))</f>
        <v>0</v>
      </c>
      <c r="P841" s="105">
        <f t="shared" ref="P841:P904" si="138">ROUND(+N841,1)*O841</f>
        <v>0</v>
      </c>
      <c r="Q841" s="407">
        <f t="shared" ref="Q841:Q904" si="139">+P841*PDArate</f>
        <v>0</v>
      </c>
      <c r="R841" s="9"/>
      <c r="V841" s="40">
        <f t="shared" si="114"/>
        <v>0</v>
      </c>
    </row>
    <row r="842" spans="1:22" x14ac:dyDescent="0.25">
      <c r="A842" s="80">
        <f t="shared" si="115"/>
        <v>829</v>
      </c>
      <c r="B842" s="342">
        <f t="shared" si="132"/>
        <v>0</v>
      </c>
      <c r="C842" s="343"/>
      <c r="D842" s="116"/>
      <c r="E842" s="116"/>
      <c r="F842" s="4"/>
      <c r="G842" s="50"/>
      <c r="H842" s="70"/>
      <c r="I842" s="9"/>
      <c r="J842" s="270"/>
      <c r="K842" s="40">
        <f t="shared" si="133"/>
        <v>0</v>
      </c>
      <c r="L842" s="40">
        <f t="shared" si="134"/>
        <v>0</v>
      </c>
      <c r="M842" s="375" t="str">
        <f t="shared" si="135"/>
        <v xml:space="preserve"> </v>
      </c>
      <c r="N842" s="264">
        <f t="shared" si="136"/>
        <v>0</v>
      </c>
      <c r="O842" s="105">
        <f t="shared" si="137"/>
        <v>0</v>
      </c>
      <c r="P842" s="105">
        <f t="shared" si="138"/>
        <v>0</v>
      </c>
      <c r="Q842" s="407">
        <f t="shared" si="139"/>
        <v>0</v>
      </c>
      <c r="R842" s="9"/>
      <c r="V842" s="40">
        <f t="shared" si="114"/>
        <v>0</v>
      </c>
    </row>
    <row r="843" spans="1:22" x14ac:dyDescent="0.25">
      <c r="A843" s="80">
        <f t="shared" si="115"/>
        <v>830</v>
      </c>
      <c r="B843" s="342">
        <f t="shared" si="132"/>
        <v>0</v>
      </c>
      <c r="C843" s="343"/>
      <c r="D843" s="116"/>
      <c r="E843" s="116"/>
      <c r="F843" s="4"/>
      <c r="G843" s="50"/>
      <c r="H843" s="70"/>
      <c r="I843" s="9"/>
      <c r="J843" s="270"/>
      <c r="K843" s="40">
        <f t="shared" si="133"/>
        <v>0</v>
      </c>
      <c r="L843" s="40">
        <f t="shared" si="134"/>
        <v>0</v>
      </c>
      <c r="M843" s="375" t="str">
        <f t="shared" si="135"/>
        <v xml:space="preserve"> </v>
      </c>
      <c r="N843" s="264">
        <f t="shared" si="136"/>
        <v>0</v>
      </c>
      <c r="O843" s="105">
        <f t="shared" si="137"/>
        <v>0</v>
      </c>
      <c r="P843" s="105">
        <f t="shared" si="138"/>
        <v>0</v>
      </c>
      <c r="Q843" s="407">
        <f t="shared" si="139"/>
        <v>0</v>
      </c>
      <c r="R843" s="9"/>
      <c r="V843" s="40">
        <f t="shared" si="114"/>
        <v>0</v>
      </c>
    </row>
    <row r="844" spans="1:22" x14ac:dyDescent="0.25">
      <c r="A844" s="80">
        <f t="shared" si="115"/>
        <v>831</v>
      </c>
      <c r="B844" s="342">
        <f t="shared" si="132"/>
        <v>0</v>
      </c>
      <c r="C844" s="343"/>
      <c r="D844" s="116"/>
      <c r="E844" s="116"/>
      <c r="F844" s="4"/>
      <c r="G844" s="50"/>
      <c r="H844" s="70"/>
      <c r="I844" s="9"/>
      <c r="J844" s="270"/>
      <c r="K844" s="40">
        <f t="shared" si="133"/>
        <v>0</v>
      </c>
      <c r="L844" s="40">
        <f t="shared" si="134"/>
        <v>0</v>
      </c>
      <c r="M844" s="375" t="str">
        <f t="shared" si="135"/>
        <v xml:space="preserve"> </v>
      </c>
      <c r="N844" s="264">
        <f t="shared" si="136"/>
        <v>0</v>
      </c>
      <c r="O844" s="105">
        <f t="shared" si="137"/>
        <v>0</v>
      </c>
      <c r="P844" s="105">
        <f t="shared" si="138"/>
        <v>0</v>
      </c>
      <c r="Q844" s="407">
        <f t="shared" si="139"/>
        <v>0</v>
      </c>
      <c r="R844" s="9"/>
      <c r="V844" s="40">
        <f t="shared" si="114"/>
        <v>0</v>
      </c>
    </row>
    <row r="845" spans="1:22" x14ac:dyDescent="0.25">
      <c r="A845" s="80">
        <f t="shared" si="115"/>
        <v>832</v>
      </c>
      <c r="B845" s="342">
        <f t="shared" si="132"/>
        <v>0</v>
      </c>
      <c r="C845" s="343"/>
      <c r="D845" s="116"/>
      <c r="E845" s="116"/>
      <c r="F845" s="4"/>
      <c r="G845" s="50"/>
      <c r="H845" s="70"/>
      <c r="I845" s="9"/>
      <c r="J845" s="270"/>
      <c r="K845" s="40">
        <f t="shared" si="133"/>
        <v>0</v>
      </c>
      <c r="L845" s="40">
        <f t="shared" si="134"/>
        <v>0</v>
      </c>
      <c r="M845" s="375" t="str">
        <f t="shared" si="135"/>
        <v xml:space="preserve"> </v>
      </c>
      <c r="N845" s="264">
        <f t="shared" si="136"/>
        <v>0</v>
      </c>
      <c r="O845" s="105">
        <f t="shared" si="137"/>
        <v>0</v>
      </c>
      <c r="P845" s="105">
        <f t="shared" si="138"/>
        <v>0</v>
      </c>
      <c r="Q845" s="407">
        <f t="shared" si="139"/>
        <v>0</v>
      </c>
      <c r="R845" s="9"/>
      <c r="V845" s="40">
        <f t="shared" si="114"/>
        <v>0</v>
      </c>
    </row>
    <row r="846" spans="1:22" x14ac:dyDescent="0.25">
      <c r="A846" s="80">
        <f t="shared" si="115"/>
        <v>833</v>
      </c>
      <c r="B846" s="342">
        <f t="shared" si="132"/>
        <v>0</v>
      </c>
      <c r="C846" s="343"/>
      <c r="D846" s="116"/>
      <c r="E846" s="116"/>
      <c r="F846" s="4"/>
      <c r="G846" s="50"/>
      <c r="H846" s="70"/>
      <c r="I846" s="9"/>
      <c r="J846" s="270"/>
      <c r="K846" s="40">
        <f t="shared" si="133"/>
        <v>0</v>
      </c>
      <c r="L846" s="40">
        <f t="shared" si="134"/>
        <v>0</v>
      </c>
      <c r="M846" s="375" t="str">
        <f t="shared" si="135"/>
        <v xml:space="preserve"> </v>
      </c>
      <c r="N846" s="264">
        <f t="shared" si="136"/>
        <v>0</v>
      </c>
      <c r="O846" s="105">
        <f t="shared" si="137"/>
        <v>0</v>
      </c>
      <c r="P846" s="105">
        <f t="shared" si="138"/>
        <v>0</v>
      </c>
      <c r="Q846" s="407">
        <f t="shared" si="139"/>
        <v>0</v>
      </c>
      <c r="R846" s="9"/>
      <c r="V846" s="40">
        <f t="shared" si="114"/>
        <v>0</v>
      </c>
    </row>
    <row r="847" spans="1:22" x14ac:dyDescent="0.25">
      <c r="A847" s="80">
        <f t="shared" si="115"/>
        <v>834</v>
      </c>
      <c r="B847" s="342">
        <f t="shared" si="132"/>
        <v>0</v>
      </c>
      <c r="C847" s="343"/>
      <c r="D847" s="116"/>
      <c r="E847" s="116"/>
      <c r="F847" s="4"/>
      <c r="G847" s="50"/>
      <c r="H847" s="70"/>
      <c r="I847" s="9"/>
      <c r="J847" s="270"/>
      <c r="K847" s="40">
        <f t="shared" si="133"/>
        <v>0</v>
      </c>
      <c r="L847" s="40">
        <f t="shared" si="134"/>
        <v>0</v>
      </c>
      <c r="M847" s="375" t="str">
        <f t="shared" si="135"/>
        <v xml:space="preserve"> </v>
      </c>
      <c r="N847" s="264">
        <f t="shared" si="136"/>
        <v>0</v>
      </c>
      <c r="O847" s="105">
        <f t="shared" si="137"/>
        <v>0</v>
      </c>
      <c r="P847" s="105">
        <f t="shared" si="138"/>
        <v>0</v>
      </c>
      <c r="Q847" s="407">
        <f t="shared" si="139"/>
        <v>0</v>
      </c>
      <c r="R847" s="9"/>
      <c r="V847" s="40">
        <f t="shared" si="114"/>
        <v>0</v>
      </c>
    </row>
    <row r="848" spans="1:22" x14ac:dyDescent="0.25">
      <c r="A848" s="80">
        <f t="shared" si="115"/>
        <v>835</v>
      </c>
      <c r="B848" s="342">
        <f t="shared" si="132"/>
        <v>0</v>
      </c>
      <c r="C848" s="343"/>
      <c r="D848" s="116"/>
      <c r="E848" s="116"/>
      <c r="F848" s="4"/>
      <c r="G848" s="50"/>
      <c r="H848" s="70"/>
      <c r="I848" s="9"/>
      <c r="J848" s="270"/>
      <c r="K848" s="40">
        <f t="shared" si="133"/>
        <v>0</v>
      </c>
      <c r="L848" s="40">
        <f t="shared" si="134"/>
        <v>0</v>
      </c>
      <c r="M848" s="375" t="str">
        <f t="shared" si="135"/>
        <v xml:space="preserve"> </v>
      </c>
      <c r="N848" s="264">
        <f t="shared" si="136"/>
        <v>0</v>
      </c>
      <c r="O848" s="105">
        <f t="shared" si="137"/>
        <v>0</v>
      </c>
      <c r="P848" s="105">
        <f t="shared" si="138"/>
        <v>0</v>
      </c>
      <c r="Q848" s="407">
        <f t="shared" si="139"/>
        <v>0</v>
      </c>
      <c r="R848" s="9"/>
      <c r="V848" s="40">
        <f t="shared" si="114"/>
        <v>0</v>
      </c>
    </row>
    <row r="849" spans="1:22" x14ac:dyDescent="0.25">
      <c r="A849" s="80">
        <f t="shared" si="115"/>
        <v>836</v>
      </c>
      <c r="B849" s="342">
        <f t="shared" si="132"/>
        <v>0</v>
      </c>
      <c r="C849" s="343"/>
      <c r="D849" s="116"/>
      <c r="E849" s="116"/>
      <c r="F849" s="4"/>
      <c r="G849" s="50"/>
      <c r="H849" s="70"/>
      <c r="I849" s="9"/>
      <c r="J849" s="270"/>
      <c r="K849" s="40">
        <f t="shared" si="133"/>
        <v>0</v>
      </c>
      <c r="L849" s="40">
        <f t="shared" si="134"/>
        <v>0</v>
      </c>
      <c r="M849" s="375" t="str">
        <f t="shared" si="135"/>
        <v xml:space="preserve"> </v>
      </c>
      <c r="N849" s="264">
        <f t="shared" si="136"/>
        <v>0</v>
      </c>
      <c r="O849" s="105">
        <f t="shared" si="137"/>
        <v>0</v>
      </c>
      <c r="P849" s="105">
        <f t="shared" si="138"/>
        <v>0</v>
      </c>
      <c r="Q849" s="407">
        <f t="shared" si="139"/>
        <v>0</v>
      </c>
      <c r="R849" s="9"/>
      <c r="V849" s="40">
        <f t="shared" si="114"/>
        <v>0</v>
      </c>
    </row>
    <row r="850" spans="1:22" x14ac:dyDescent="0.25">
      <c r="A850" s="80">
        <f t="shared" si="115"/>
        <v>837</v>
      </c>
      <c r="B850" s="342">
        <f t="shared" si="132"/>
        <v>0</v>
      </c>
      <c r="C850" s="343"/>
      <c r="D850" s="116"/>
      <c r="E850" s="116"/>
      <c r="F850" s="4"/>
      <c r="G850" s="50"/>
      <c r="H850" s="70"/>
      <c r="I850" s="9"/>
      <c r="J850" s="270"/>
      <c r="K850" s="40">
        <f t="shared" si="133"/>
        <v>0</v>
      </c>
      <c r="L850" s="40">
        <f t="shared" si="134"/>
        <v>0</v>
      </c>
      <c r="M850" s="375" t="str">
        <f t="shared" si="135"/>
        <v xml:space="preserve"> </v>
      </c>
      <c r="N850" s="264">
        <f t="shared" si="136"/>
        <v>0</v>
      </c>
      <c r="O850" s="105">
        <f t="shared" si="137"/>
        <v>0</v>
      </c>
      <c r="P850" s="105">
        <f t="shared" si="138"/>
        <v>0</v>
      </c>
      <c r="Q850" s="407">
        <f t="shared" si="139"/>
        <v>0</v>
      </c>
      <c r="R850" s="9"/>
      <c r="V850" s="40">
        <f t="shared" si="114"/>
        <v>0</v>
      </c>
    </row>
    <row r="851" spans="1:22" x14ac:dyDescent="0.25">
      <c r="A851" s="80">
        <f t="shared" si="115"/>
        <v>838</v>
      </c>
      <c r="B851" s="342">
        <f t="shared" si="132"/>
        <v>0</v>
      </c>
      <c r="C851" s="343"/>
      <c r="D851" s="116"/>
      <c r="E851" s="116"/>
      <c r="F851" s="4"/>
      <c r="G851" s="50"/>
      <c r="H851" s="70"/>
      <c r="I851" s="9"/>
      <c r="J851" s="270"/>
      <c r="K851" s="40">
        <f t="shared" si="133"/>
        <v>0</v>
      </c>
      <c r="L851" s="40">
        <f t="shared" si="134"/>
        <v>0</v>
      </c>
      <c r="M851" s="375" t="str">
        <f t="shared" si="135"/>
        <v xml:space="preserve"> </v>
      </c>
      <c r="N851" s="264">
        <f t="shared" si="136"/>
        <v>0</v>
      </c>
      <c r="O851" s="105">
        <f t="shared" si="137"/>
        <v>0</v>
      </c>
      <c r="P851" s="105">
        <f t="shared" si="138"/>
        <v>0</v>
      </c>
      <c r="Q851" s="407">
        <f t="shared" si="139"/>
        <v>0</v>
      </c>
      <c r="R851" s="9"/>
      <c r="V851" s="40">
        <f t="shared" si="114"/>
        <v>0</v>
      </c>
    </row>
    <row r="852" spans="1:22" x14ac:dyDescent="0.25">
      <c r="A852" s="80">
        <f t="shared" si="115"/>
        <v>839</v>
      </c>
      <c r="B852" s="342">
        <f t="shared" si="132"/>
        <v>0</v>
      </c>
      <c r="C852" s="343"/>
      <c r="D852" s="116"/>
      <c r="E852" s="116"/>
      <c r="F852" s="4"/>
      <c r="G852" s="50"/>
      <c r="H852" s="70"/>
      <c r="I852" s="9"/>
      <c r="J852" s="270"/>
      <c r="K852" s="40">
        <f t="shared" si="133"/>
        <v>0</v>
      </c>
      <c r="L852" s="40">
        <f t="shared" si="134"/>
        <v>0</v>
      </c>
      <c r="M852" s="375" t="str">
        <f t="shared" si="135"/>
        <v xml:space="preserve"> </v>
      </c>
      <c r="N852" s="264">
        <f t="shared" si="136"/>
        <v>0</v>
      </c>
      <c r="O852" s="105">
        <f t="shared" si="137"/>
        <v>0</v>
      </c>
      <c r="P852" s="105">
        <f t="shared" si="138"/>
        <v>0</v>
      </c>
      <c r="Q852" s="407">
        <f t="shared" si="139"/>
        <v>0</v>
      </c>
      <c r="R852" s="9"/>
      <c r="V852" s="40">
        <f t="shared" si="114"/>
        <v>0</v>
      </c>
    </row>
    <row r="853" spans="1:22" x14ac:dyDescent="0.25">
      <c r="A853" s="80">
        <f t="shared" si="115"/>
        <v>840</v>
      </c>
      <c r="B853" s="342">
        <f t="shared" si="132"/>
        <v>0</v>
      </c>
      <c r="C853" s="343"/>
      <c r="D853" s="116"/>
      <c r="E853" s="116"/>
      <c r="F853" s="4"/>
      <c r="G853" s="50"/>
      <c r="H853" s="70"/>
      <c r="I853" s="9"/>
      <c r="J853" s="270"/>
      <c r="K853" s="40">
        <f t="shared" si="133"/>
        <v>0</v>
      </c>
      <c r="L853" s="40">
        <f t="shared" si="134"/>
        <v>0</v>
      </c>
      <c r="M853" s="375" t="str">
        <f t="shared" si="135"/>
        <v xml:space="preserve"> </v>
      </c>
      <c r="N853" s="264">
        <f t="shared" si="136"/>
        <v>0</v>
      </c>
      <c r="O853" s="105">
        <f t="shared" si="137"/>
        <v>0</v>
      </c>
      <c r="P853" s="105">
        <f t="shared" si="138"/>
        <v>0</v>
      </c>
      <c r="Q853" s="407">
        <f t="shared" si="139"/>
        <v>0</v>
      </c>
      <c r="R853" s="9"/>
      <c r="V853" s="40">
        <f t="shared" si="114"/>
        <v>0</v>
      </c>
    </row>
    <row r="854" spans="1:22" x14ac:dyDescent="0.25">
      <c r="A854" s="80">
        <f t="shared" si="115"/>
        <v>841</v>
      </c>
      <c r="B854" s="342">
        <f t="shared" si="132"/>
        <v>0</v>
      </c>
      <c r="C854" s="343"/>
      <c r="D854" s="116"/>
      <c r="E854" s="116"/>
      <c r="F854" s="4"/>
      <c r="G854" s="50"/>
      <c r="H854" s="70"/>
      <c r="I854" s="9"/>
      <c r="J854" s="270"/>
      <c r="K854" s="40">
        <f t="shared" si="133"/>
        <v>0</v>
      </c>
      <c r="L854" s="40">
        <f t="shared" si="134"/>
        <v>0</v>
      </c>
      <c r="M854" s="375" t="str">
        <f t="shared" si="135"/>
        <v xml:space="preserve"> </v>
      </c>
      <c r="N854" s="264">
        <f t="shared" si="136"/>
        <v>0</v>
      </c>
      <c r="O854" s="105">
        <f t="shared" si="137"/>
        <v>0</v>
      </c>
      <c r="P854" s="105">
        <f t="shared" si="138"/>
        <v>0</v>
      </c>
      <c r="Q854" s="407">
        <f t="shared" si="139"/>
        <v>0</v>
      </c>
      <c r="R854" s="9"/>
      <c r="V854" s="40">
        <f t="shared" si="114"/>
        <v>0</v>
      </c>
    </row>
    <row r="855" spans="1:22" x14ac:dyDescent="0.25">
      <c r="A855" s="80">
        <f t="shared" si="115"/>
        <v>842</v>
      </c>
      <c r="B855" s="342">
        <f t="shared" si="132"/>
        <v>0</v>
      </c>
      <c r="C855" s="343"/>
      <c r="D855" s="116"/>
      <c r="E855" s="116"/>
      <c r="F855" s="4"/>
      <c r="G855" s="50"/>
      <c r="H855" s="70"/>
      <c r="I855" s="9"/>
      <c r="J855" s="270"/>
      <c r="K855" s="40">
        <f t="shared" si="133"/>
        <v>0</v>
      </c>
      <c r="L855" s="40">
        <f t="shared" si="134"/>
        <v>0</v>
      </c>
      <c r="M855" s="375" t="str">
        <f t="shared" si="135"/>
        <v xml:space="preserve"> </v>
      </c>
      <c r="N855" s="264">
        <f t="shared" si="136"/>
        <v>0</v>
      </c>
      <c r="O855" s="105">
        <f t="shared" si="137"/>
        <v>0</v>
      </c>
      <c r="P855" s="105">
        <f t="shared" si="138"/>
        <v>0</v>
      </c>
      <c r="Q855" s="407">
        <f t="shared" si="139"/>
        <v>0</v>
      </c>
      <c r="R855" s="9"/>
      <c r="V855" s="40">
        <f t="shared" si="114"/>
        <v>0</v>
      </c>
    </row>
    <row r="856" spans="1:22" x14ac:dyDescent="0.25">
      <c r="A856" s="80">
        <f t="shared" si="115"/>
        <v>843</v>
      </c>
      <c r="B856" s="342">
        <f t="shared" si="132"/>
        <v>0</v>
      </c>
      <c r="C856" s="343"/>
      <c r="D856" s="116"/>
      <c r="E856" s="116"/>
      <c r="F856" s="4"/>
      <c r="G856" s="50"/>
      <c r="H856" s="70"/>
      <c r="I856" s="9"/>
      <c r="J856" s="270"/>
      <c r="K856" s="40">
        <f t="shared" si="133"/>
        <v>0</v>
      </c>
      <c r="L856" s="40">
        <f t="shared" si="134"/>
        <v>0</v>
      </c>
      <c r="M856" s="375" t="str">
        <f t="shared" si="135"/>
        <v xml:space="preserve"> </v>
      </c>
      <c r="N856" s="264">
        <f t="shared" si="136"/>
        <v>0</v>
      </c>
      <c r="O856" s="105">
        <f t="shared" si="137"/>
        <v>0</v>
      </c>
      <c r="P856" s="105">
        <f t="shared" si="138"/>
        <v>0</v>
      </c>
      <c r="Q856" s="407">
        <f t="shared" si="139"/>
        <v>0</v>
      </c>
      <c r="R856" s="9"/>
      <c r="V856" s="40">
        <f t="shared" si="114"/>
        <v>0</v>
      </c>
    </row>
    <row r="857" spans="1:22" x14ac:dyDescent="0.25">
      <c r="A857" s="80">
        <f t="shared" si="115"/>
        <v>844</v>
      </c>
      <c r="B857" s="342">
        <f t="shared" si="132"/>
        <v>0</v>
      </c>
      <c r="C857" s="343"/>
      <c r="D857" s="116"/>
      <c r="E857" s="116"/>
      <c r="F857" s="4"/>
      <c r="G857" s="50"/>
      <c r="H857" s="70"/>
      <c r="I857" s="9"/>
      <c r="J857" s="270"/>
      <c r="K857" s="40">
        <f t="shared" si="133"/>
        <v>0</v>
      </c>
      <c r="L857" s="40">
        <f t="shared" si="134"/>
        <v>0</v>
      </c>
      <c r="M857" s="375" t="str">
        <f t="shared" si="135"/>
        <v xml:space="preserve"> </v>
      </c>
      <c r="N857" s="264">
        <f t="shared" si="136"/>
        <v>0</v>
      </c>
      <c r="O857" s="105">
        <f t="shared" si="137"/>
        <v>0</v>
      </c>
      <c r="P857" s="105">
        <f t="shared" si="138"/>
        <v>0</v>
      </c>
      <c r="Q857" s="407">
        <f t="shared" si="139"/>
        <v>0</v>
      </c>
      <c r="R857" s="9"/>
      <c r="V857" s="40">
        <f t="shared" si="114"/>
        <v>0</v>
      </c>
    </row>
    <row r="858" spans="1:22" x14ac:dyDescent="0.25">
      <c r="A858" s="80">
        <f t="shared" si="115"/>
        <v>845</v>
      </c>
      <c r="B858" s="342">
        <f t="shared" si="132"/>
        <v>0</v>
      </c>
      <c r="C858" s="343"/>
      <c r="D858" s="116"/>
      <c r="E858" s="116"/>
      <c r="F858" s="4"/>
      <c r="G858" s="50"/>
      <c r="H858" s="70"/>
      <c r="I858" s="9"/>
      <c r="J858" s="270"/>
      <c r="K858" s="40">
        <f t="shared" si="133"/>
        <v>0</v>
      </c>
      <c r="L858" s="40">
        <f t="shared" si="134"/>
        <v>0</v>
      </c>
      <c r="M858" s="375" t="str">
        <f t="shared" si="135"/>
        <v xml:space="preserve"> </v>
      </c>
      <c r="N858" s="264">
        <f t="shared" si="136"/>
        <v>0</v>
      </c>
      <c r="O858" s="105">
        <f t="shared" si="137"/>
        <v>0</v>
      </c>
      <c r="P858" s="105">
        <f t="shared" si="138"/>
        <v>0</v>
      </c>
      <c r="Q858" s="407">
        <f t="shared" si="139"/>
        <v>0</v>
      </c>
      <c r="R858" s="9"/>
      <c r="V858" s="40">
        <f t="shared" si="114"/>
        <v>0</v>
      </c>
    </row>
    <row r="859" spans="1:22" x14ac:dyDescent="0.25">
      <c r="A859" s="80">
        <f t="shared" si="115"/>
        <v>846</v>
      </c>
      <c r="B859" s="342">
        <f t="shared" si="132"/>
        <v>0</v>
      </c>
      <c r="C859" s="343"/>
      <c r="D859" s="116"/>
      <c r="E859" s="116"/>
      <c r="F859" s="4"/>
      <c r="G859" s="50"/>
      <c r="H859" s="70"/>
      <c r="I859" s="9"/>
      <c r="J859" s="270"/>
      <c r="K859" s="40">
        <f t="shared" si="133"/>
        <v>0</v>
      </c>
      <c r="L859" s="40">
        <f t="shared" si="134"/>
        <v>0</v>
      </c>
      <c r="M859" s="375" t="str">
        <f t="shared" si="135"/>
        <v xml:space="preserve"> </v>
      </c>
      <c r="N859" s="264">
        <f t="shared" si="136"/>
        <v>0</v>
      </c>
      <c r="O859" s="105">
        <f t="shared" si="137"/>
        <v>0</v>
      </c>
      <c r="P859" s="105">
        <f t="shared" si="138"/>
        <v>0</v>
      </c>
      <c r="Q859" s="407">
        <f t="shared" si="139"/>
        <v>0</v>
      </c>
      <c r="R859" s="9"/>
      <c r="V859" s="40">
        <f t="shared" si="114"/>
        <v>0</v>
      </c>
    </row>
    <row r="860" spans="1:22" x14ac:dyDescent="0.25">
      <c r="A860" s="80">
        <f t="shared" si="115"/>
        <v>847</v>
      </c>
      <c r="B860" s="342">
        <f t="shared" si="132"/>
        <v>0</v>
      </c>
      <c r="C860" s="343"/>
      <c r="D860" s="116"/>
      <c r="E860" s="116"/>
      <c r="F860" s="4"/>
      <c r="G860" s="50"/>
      <c r="H860" s="70"/>
      <c r="I860" s="9"/>
      <c r="J860" s="270"/>
      <c r="K860" s="40">
        <f t="shared" si="133"/>
        <v>0</v>
      </c>
      <c r="L860" s="40">
        <f t="shared" si="134"/>
        <v>0</v>
      </c>
      <c r="M860" s="375" t="str">
        <f t="shared" si="135"/>
        <v xml:space="preserve"> </v>
      </c>
      <c r="N860" s="264">
        <f t="shared" si="136"/>
        <v>0</v>
      </c>
      <c r="O860" s="105">
        <f t="shared" si="137"/>
        <v>0</v>
      </c>
      <c r="P860" s="105">
        <f t="shared" si="138"/>
        <v>0</v>
      </c>
      <c r="Q860" s="407">
        <f t="shared" si="139"/>
        <v>0</v>
      </c>
      <c r="R860" s="9"/>
      <c r="V860" s="40">
        <f t="shared" si="114"/>
        <v>0</v>
      </c>
    </row>
    <row r="861" spans="1:22" x14ac:dyDescent="0.25">
      <c r="A861" s="80">
        <f t="shared" si="115"/>
        <v>848</v>
      </c>
      <c r="B861" s="342">
        <f t="shared" si="132"/>
        <v>0</v>
      </c>
      <c r="C861" s="343"/>
      <c r="D861" s="116"/>
      <c r="E861" s="116"/>
      <c r="F861" s="4"/>
      <c r="G861" s="50"/>
      <c r="H861" s="70"/>
      <c r="I861" s="9"/>
      <c r="J861" s="270"/>
      <c r="K861" s="40">
        <f t="shared" si="133"/>
        <v>0</v>
      </c>
      <c r="L861" s="40">
        <f t="shared" si="134"/>
        <v>0</v>
      </c>
      <c r="M861" s="375" t="str">
        <f t="shared" si="135"/>
        <v xml:space="preserve"> </v>
      </c>
      <c r="N861" s="264">
        <f t="shared" si="136"/>
        <v>0</v>
      </c>
      <c r="O861" s="105">
        <f t="shared" si="137"/>
        <v>0</v>
      </c>
      <c r="P861" s="105">
        <f t="shared" si="138"/>
        <v>0</v>
      </c>
      <c r="Q861" s="407">
        <f t="shared" si="139"/>
        <v>0</v>
      </c>
      <c r="R861" s="9"/>
      <c r="V861" s="40">
        <f t="shared" si="114"/>
        <v>0</v>
      </c>
    </row>
    <row r="862" spans="1:22" x14ac:dyDescent="0.25">
      <c r="A862" s="80">
        <f t="shared" si="115"/>
        <v>849</v>
      </c>
      <c r="B862" s="342">
        <f t="shared" si="132"/>
        <v>0</v>
      </c>
      <c r="C862" s="343"/>
      <c r="D862" s="116"/>
      <c r="E862" s="116"/>
      <c r="F862" s="4"/>
      <c r="G862" s="50"/>
      <c r="H862" s="70"/>
      <c r="I862" s="9"/>
      <c r="J862" s="270"/>
      <c r="K862" s="40">
        <f t="shared" si="133"/>
        <v>0</v>
      </c>
      <c r="L862" s="40">
        <f t="shared" si="134"/>
        <v>0</v>
      </c>
      <c r="M862" s="375" t="str">
        <f t="shared" si="135"/>
        <v xml:space="preserve"> </v>
      </c>
      <c r="N862" s="264">
        <f t="shared" si="136"/>
        <v>0</v>
      </c>
      <c r="O862" s="105">
        <f t="shared" si="137"/>
        <v>0</v>
      </c>
      <c r="P862" s="105">
        <f t="shared" si="138"/>
        <v>0</v>
      </c>
      <c r="Q862" s="407">
        <f t="shared" si="139"/>
        <v>0</v>
      </c>
      <c r="R862" s="9"/>
      <c r="V862" s="40">
        <f t="shared" si="114"/>
        <v>0</v>
      </c>
    </row>
    <row r="863" spans="1:22" x14ac:dyDescent="0.25">
      <c r="A863" s="80">
        <f t="shared" si="115"/>
        <v>850</v>
      </c>
      <c r="B863" s="342">
        <f t="shared" si="132"/>
        <v>0</v>
      </c>
      <c r="C863" s="343"/>
      <c r="D863" s="116"/>
      <c r="E863" s="116"/>
      <c r="F863" s="4"/>
      <c r="G863" s="50"/>
      <c r="H863" s="70"/>
      <c r="I863" s="9"/>
      <c r="J863" s="270"/>
      <c r="K863" s="40">
        <f t="shared" si="133"/>
        <v>0</v>
      </c>
      <c r="L863" s="40">
        <f t="shared" si="134"/>
        <v>0</v>
      </c>
      <c r="M863" s="375" t="str">
        <f t="shared" si="135"/>
        <v xml:space="preserve"> </v>
      </c>
      <c r="N863" s="264">
        <f t="shared" si="136"/>
        <v>0</v>
      </c>
      <c r="O863" s="105">
        <f t="shared" si="137"/>
        <v>0</v>
      </c>
      <c r="P863" s="105">
        <f t="shared" si="138"/>
        <v>0</v>
      </c>
      <c r="Q863" s="407">
        <f t="shared" si="139"/>
        <v>0</v>
      </c>
      <c r="R863" s="9"/>
      <c r="V863" s="40">
        <f t="shared" si="114"/>
        <v>0</v>
      </c>
    </row>
    <row r="864" spans="1:22" x14ac:dyDescent="0.25">
      <c r="A864" s="80">
        <f t="shared" si="115"/>
        <v>851</v>
      </c>
      <c r="B864" s="342">
        <f t="shared" si="132"/>
        <v>0</v>
      </c>
      <c r="C864" s="343"/>
      <c r="D864" s="116"/>
      <c r="E864" s="116"/>
      <c r="F864" s="4"/>
      <c r="G864" s="50"/>
      <c r="H864" s="70"/>
      <c r="I864" s="9"/>
      <c r="J864" s="270"/>
      <c r="K864" s="40">
        <f t="shared" si="133"/>
        <v>0</v>
      </c>
      <c r="L864" s="40">
        <f t="shared" si="134"/>
        <v>0</v>
      </c>
      <c r="M864" s="375" t="str">
        <f t="shared" si="135"/>
        <v xml:space="preserve"> </v>
      </c>
      <c r="N864" s="264">
        <f t="shared" si="136"/>
        <v>0</v>
      </c>
      <c r="O864" s="105">
        <f t="shared" si="137"/>
        <v>0</v>
      </c>
      <c r="P864" s="105">
        <f t="shared" si="138"/>
        <v>0</v>
      </c>
      <c r="Q864" s="407">
        <f t="shared" si="139"/>
        <v>0</v>
      </c>
      <c r="R864" s="9"/>
      <c r="V864" s="40">
        <f t="shared" si="114"/>
        <v>0</v>
      </c>
    </row>
    <row r="865" spans="1:22" x14ac:dyDescent="0.25">
      <c r="A865" s="80">
        <f t="shared" si="115"/>
        <v>852</v>
      </c>
      <c r="B865" s="342">
        <f t="shared" si="132"/>
        <v>0</v>
      </c>
      <c r="C865" s="343"/>
      <c r="D865" s="116"/>
      <c r="E865" s="116"/>
      <c r="F865" s="4"/>
      <c r="G865" s="50"/>
      <c r="H865" s="70"/>
      <c r="I865" s="9"/>
      <c r="J865" s="270"/>
      <c r="K865" s="40">
        <f t="shared" si="133"/>
        <v>0</v>
      </c>
      <c r="L865" s="40">
        <f t="shared" si="134"/>
        <v>0</v>
      </c>
      <c r="M865" s="375" t="str">
        <f t="shared" si="135"/>
        <v xml:space="preserve"> </v>
      </c>
      <c r="N865" s="264">
        <f t="shared" si="136"/>
        <v>0</v>
      </c>
      <c r="O865" s="105">
        <f t="shared" si="137"/>
        <v>0</v>
      </c>
      <c r="P865" s="105">
        <f t="shared" si="138"/>
        <v>0</v>
      </c>
      <c r="Q865" s="407">
        <f t="shared" si="139"/>
        <v>0</v>
      </c>
      <c r="R865" s="9"/>
      <c r="V865" s="40">
        <f t="shared" si="114"/>
        <v>0</v>
      </c>
    </row>
    <row r="866" spans="1:22" x14ac:dyDescent="0.25">
      <c r="A866" s="80">
        <f t="shared" si="115"/>
        <v>853</v>
      </c>
      <c r="B866" s="342">
        <f t="shared" si="132"/>
        <v>0</v>
      </c>
      <c r="C866" s="343"/>
      <c r="D866" s="116"/>
      <c r="E866" s="116"/>
      <c r="F866" s="4"/>
      <c r="G866" s="50"/>
      <c r="H866" s="70"/>
      <c r="I866" s="9"/>
      <c r="J866" s="270"/>
      <c r="K866" s="40">
        <f t="shared" si="133"/>
        <v>0</v>
      </c>
      <c r="L866" s="40">
        <f t="shared" si="134"/>
        <v>0</v>
      </c>
      <c r="M866" s="375" t="str">
        <f t="shared" si="135"/>
        <v xml:space="preserve"> </v>
      </c>
      <c r="N866" s="264">
        <f t="shared" si="136"/>
        <v>0</v>
      </c>
      <c r="O866" s="105">
        <f t="shared" si="137"/>
        <v>0</v>
      </c>
      <c r="P866" s="105">
        <f t="shared" si="138"/>
        <v>0</v>
      </c>
      <c r="Q866" s="407">
        <f t="shared" si="139"/>
        <v>0</v>
      </c>
      <c r="R866" s="9"/>
      <c r="V866" s="40">
        <f t="shared" si="114"/>
        <v>0</v>
      </c>
    </row>
    <row r="867" spans="1:22" x14ac:dyDescent="0.25">
      <c r="A867" s="80">
        <f t="shared" si="115"/>
        <v>854</v>
      </c>
      <c r="B867" s="342">
        <f t="shared" si="132"/>
        <v>0</v>
      </c>
      <c r="C867" s="343"/>
      <c r="D867" s="116"/>
      <c r="E867" s="116"/>
      <c r="F867" s="4"/>
      <c r="G867" s="50"/>
      <c r="H867" s="70"/>
      <c r="I867" s="9"/>
      <c r="J867" s="270"/>
      <c r="K867" s="40">
        <f t="shared" si="133"/>
        <v>0</v>
      </c>
      <c r="L867" s="40">
        <f t="shared" si="134"/>
        <v>0</v>
      </c>
      <c r="M867" s="375" t="str">
        <f t="shared" si="135"/>
        <v xml:space="preserve"> </v>
      </c>
      <c r="N867" s="264">
        <f t="shared" si="136"/>
        <v>0</v>
      </c>
      <c r="O867" s="105">
        <f t="shared" si="137"/>
        <v>0</v>
      </c>
      <c r="P867" s="105">
        <f t="shared" si="138"/>
        <v>0</v>
      </c>
      <c r="Q867" s="407">
        <f t="shared" si="139"/>
        <v>0</v>
      </c>
      <c r="R867" s="9"/>
      <c r="V867" s="40">
        <f t="shared" si="114"/>
        <v>0</v>
      </c>
    </row>
    <row r="868" spans="1:22" x14ac:dyDescent="0.25">
      <c r="A868" s="80">
        <f t="shared" si="115"/>
        <v>855</v>
      </c>
      <c r="B868" s="342">
        <f t="shared" si="132"/>
        <v>0</v>
      </c>
      <c r="C868" s="343"/>
      <c r="D868" s="116"/>
      <c r="E868" s="116"/>
      <c r="F868" s="4"/>
      <c r="G868" s="50"/>
      <c r="H868" s="70"/>
      <c r="I868" s="9"/>
      <c r="J868" s="270"/>
      <c r="K868" s="40">
        <f t="shared" si="133"/>
        <v>0</v>
      </c>
      <c r="L868" s="40">
        <f t="shared" si="134"/>
        <v>0</v>
      </c>
      <c r="M868" s="375" t="str">
        <f t="shared" si="135"/>
        <v xml:space="preserve"> </v>
      </c>
      <c r="N868" s="264">
        <f t="shared" si="136"/>
        <v>0</v>
      </c>
      <c r="O868" s="105">
        <f t="shared" si="137"/>
        <v>0</v>
      </c>
      <c r="P868" s="105">
        <f t="shared" si="138"/>
        <v>0</v>
      </c>
      <c r="Q868" s="407">
        <f t="shared" si="139"/>
        <v>0</v>
      </c>
      <c r="R868" s="9"/>
      <c r="V868" s="40">
        <f t="shared" si="114"/>
        <v>0</v>
      </c>
    </row>
    <row r="869" spans="1:22" x14ac:dyDescent="0.25">
      <c r="A869" s="80">
        <f t="shared" si="115"/>
        <v>856</v>
      </c>
      <c r="B869" s="342">
        <f t="shared" si="132"/>
        <v>0</v>
      </c>
      <c r="C869" s="343"/>
      <c r="D869" s="116"/>
      <c r="E869" s="116"/>
      <c r="F869" s="4"/>
      <c r="G869" s="50"/>
      <c r="H869" s="70"/>
      <c r="I869" s="9"/>
      <c r="J869" s="270"/>
      <c r="K869" s="40">
        <f t="shared" si="133"/>
        <v>0</v>
      </c>
      <c r="L869" s="40">
        <f t="shared" si="134"/>
        <v>0</v>
      </c>
      <c r="M869" s="375" t="str">
        <f t="shared" si="135"/>
        <v xml:space="preserve"> </v>
      </c>
      <c r="N869" s="264">
        <f t="shared" si="136"/>
        <v>0</v>
      </c>
      <c r="O869" s="105">
        <f t="shared" si="137"/>
        <v>0</v>
      </c>
      <c r="P869" s="105">
        <f t="shared" si="138"/>
        <v>0</v>
      </c>
      <c r="Q869" s="407">
        <f t="shared" si="139"/>
        <v>0</v>
      </c>
      <c r="R869" s="9"/>
      <c r="V869" s="40">
        <f t="shared" si="114"/>
        <v>0</v>
      </c>
    </row>
    <row r="870" spans="1:22" x14ac:dyDescent="0.25">
      <c r="A870" s="80">
        <f t="shared" si="115"/>
        <v>857</v>
      </c>
      <c r="B870" s="342">
        <f t="shared" si="132"/>
        <v>0</v>
      </c>
      <c r="C870" s="343"/>
      <c r="D870" s="116"/>
      <c r="E870" s="116"/>
      <c r="F870" s="4"/>
      <c r="G870" s="50"/>
      <c r="H870" s="70"/>
      <c r="I870" s="9"/>
      <c r="J870" s="270"/>
      <c r="K870" s="40">
        <f t="shared" si="133"/>
        <v>0</v>
      </c>
      <c r="L870" s="40">
        <f t="shared" si="134"/>
        <v>0</v>
      </c>
      <c r="M870" s="375" t="str">
        <f t="shared" si="135"/>
        <v xml:space="preserve"> </v>
      </c>
      <c r="N870" s="264">
        <f t="shared" si="136"/>
        <v>0</v>
      </c>
      <c r="O870" s="105">
        <f t="shared" si="137"/>
        <v>0</v>
      </c>
      <c r="P870" s="105">
        <f t="shared" si="138"/>
        <v>0</v>
      </c>
      <c r="Q870" s="407">
        <f t="shared" si="139"/>
        <v>0</v>
      </c>
      <c r="R870" s="9"/>
      <c r="V870" s="40">
        <f t="shared" si="114"/>
        <v>0</v>
      </c>
    </row>
    <row r="871" spans="1:22" x14ac:dyDescent="0.25">
      <c r="A871" s="80">
        <f t="shared" si="115"/>
        <v>858</v>
      </c>
      <c r="B871" s="342">
        <f t="shared" si="132"/>
        <v>0</v>
      </c>
      <c r="C871" s="343"/>
      <c r="D871" s="116"/>
      <c r="E871" s="116"/>
      <c r="F871" s="4"/>
      <c r="G871" s="50"/>
      <c r="H871" s="70"/>
      <c r="I871" s="9"/>
      <c r="J871" s="270"/>
      <c r="K871" s="40">
        <f t="shared" si="133"/>
        <v>0</v>
      </c>
      <c r="L871" s="40">
        <f t="shared" si="134"/>
        <v>0</v>
      </c>
      <c r="M871" s="375" t="str">
        <f t="shared" si="135"/>
        <v xml:space="preserve"> </v>
      </c>
      <c r="N871" s="264">
        <f t="shared" si="136"/>
        <v>0</v>
      </c>
      <c r="O871" s="105">
        <f t="shared" si="137"/>
        <v>0</v>
      </c>
      <c r="P871" s="105">
        <f t="shared" si="138"/>
        <v>0</v>
      </c>
      <c r="Q871" s="407">
        <f t="shared" si="139"/>
        <v>0</v>
      </c>
      <c r="R871" s="9"/>
      <c r="V871" s="40">
        <f t="shared" si="114"/>
        <v>0</v>
      </c>
    </row>
    <row r="872" spans="1:22" x14ac:dyDescent="0.25">
      <c r="A872" s="80">
        <f t="shared" si="115"/>
        <v>859</v>
      </c>
      <c r="B872" s="342">
        <f t="shared" si="132"/>
        <v>0</v>
      </c>
      <c r="C872" s="343"/>
      <c r="D872" s="116"/>
      <c r="E872" s="116"/>
      <c r="F872" s="4"/>
      <c r="G872" s="50"/>
      <c r="H872" s="70"/>
      <c r="I872" s="9"/>
      <c r="J872" s="270"/>
      <c r="K872" s="40">
        <f t="shared" si="133"/>
        <v>0</v>
      </c>
      <c r="L872" s="40">
        <f t="shared" si="134"/>
        <v>0</v>
      </c>
      <c r="M872" s="375" t="str">
        <f t="shared" si="135"/>
        <v xml:space="preserve"> </v>
      </c>
      <c r="N872" s="264">
        <f t="shared" si="136"/>
        <v>0</v>
      </c>
      <c r="O872" s="105">
        <f t="shared" si="137"/>
        <v>0</v>
      </c>
      <c r="P872" s="105">
        <f t="shared" si="138"/>
        <v>0</v>
      </c>
      <c r="Q872" s="407">
        <f t="shared" si="139"/>
        <v>0</v>
      </c>
      <c r="R872" s="9"/>
      <c r="V872" s="40">
        <f t="shared" si="114"/>
        <v>0</v>
      </c>
    </row>
    <row r="873" spans="1:22" x14ac:dyDescent="0.25">
      <c r="A873" s="80">
        <f t="shared" si="115"/>
        <v>860</v>
      </c>
      <c r="B873" s="342">
        <f t="shared" si="132"/>
        <v>0</v>
      </c>
      <c r="C873" s="343"/>
      <c r="D873" s="116"/>
      <c r="E873" s="116"/>
      <c r="F873" s="4"/>
      <c r="G873" s="50"/>
      <c r="H873" s="70"/>
      <c r="I873" s="9"/>
      <c r="J873" s="270"/>
      <c r="K873" s="40">
        <f t="shared" si="133"/>
        <v>0</v>
      </c>
      <c r="L873" s="40">
        <f t="shared" si="134"/>
        <v>0</v>
      </c>
      <c r="M873" s="375" t="str">
        <f t="shared" si="135"/>
        <v xml:space="preserve"> </v>
      </c>
      <c r="N873" s="264">
        <f t="shared" si="136"/>
        <v>0</v>
      </c>
      <c r="O873" s="105">
        <f t="shared" si="137"/>
        <v>0</v>
      </c>
      <c r="P873" s="105">
        <f t="shared" si="138"/>
        <v>0</v>
      </c>
      <c r="Q873" s="407">
        <f t="shared" si="139"/>
        <v>0</v>
      </c>
      <c r="R873" s="9"/>
      <c r="V873" s="40">
        <f t="shared" si="114"/>
        <v>0</v>
      </c>
    </row>
    <row r="874" spans="1:22" x14ac:dyDescent="0.25">
      <c r="A874" s="80">
        <f t="shared" si="115"/>
        <v>861</v>
      </c>
      <c r="B874" s="342">
        <f t="shared" si="132"/>
        <v>0</v>
      </c>
      <c r="C874" s="343"/>
      <c r="D874" s="116"/>
      <c r="E874" s="116"/>
      <c r="F874" s="4"/>
      <c r="G874" s="50"/>
      <c r="H874" s="70"/>
      <c r="I874" s="9"/>
      <c r="J874" s="270"/>
      <c r="K874" s="40">
        <f t="shared" si="133"/>
        <v>0</v>
      </c>
      <c r="L874" s="40">
        <f t="shared" si="134"/>
        <v>0</v>
      </c>
      <c r="M874" s="375" t="str">
        <f t="shared" si="135"/>
        <v xml:space="preserve"> </v>
      </c>
      <c r="N874" s="264">
        <f t="shared" si="136"/>
        <v>0</v>
      </c>
      <c r="O874" s="105">
        <f t="shared" si="137"/>
        <v>0</v>
      </c>
      <c r="P874" s="105">
        <f t="shared" si="138"/>
        <v>0</v>
      </c>
      <c r="Q874" s="407">
        <f t="shared" si="139"/>
        <v>0</v>
      </c>
      <c r="R874" s="9"/>
      <c r="V874" s="40">
        <f t="shared" si="114"/>
        <v>0</v>
      </c>
    </row>
    <row r="875" spans="1:22" x14ac:dyDescent="0.25">
      <c r="A875" s="80">
        <f t="shared" si="115"/>
        <v>862</v>
      </c>
      <c r="B875" s="342">
        <f t="shared" si="132"/>
        <v>0</v>
      </c>
      <c r="C875" s="343"/>
      <c r="D875" s="116"/>
      <c r="E875" s="116"/>
      <c r="F875" s="4"/>
      <c r="G875" s="50"/>
      <c r="H875" s="70"/>
      <c r="I875" s="9"/>
      <c r="J875" s="270"/>
      <c r="K875" s="40">
        <f t="shared" si="133"/>
        <v>0</v>
      </c>
      <c r="L875" s="40">
        <f t="shared" si="134"/>
        <v>0</v>
      </c>
      <c r="M875" s="375" t="str">
        <f t="shared" si="135"/>
        <v xml:space="preserve"> </v>
      </c>
      <c r="N875" s="264">
        <f t="shared" si="136"/>
        <v>0</v>
      </c>
      <c r="O875" s="105">
        <f t="shared" si="137"/>
        <v>0</v>
      </c>
      <c r="P875" s="105">
        <f t="shared" si="138"/>
        <v>0</v>
      </c>
      <c r="Q875" s="407">
        <f t="shared" si="139"/>
        <v>0</v>
      </c>
      <c r="R875" s="9"/>
      <c r="V875" s="40">
        <f t="shared" si="114"/>
        <v>0</v>
      </c>
    </row>
    <row r="876" spans="1:22" x14ac:dyDescent="0.25">
      <c r="A876" s="80">
        <f t="shared" si="115"/>
        <v>863</v>
      </c>
      <c r="B876" s="342">
        <f t="shared" si="132"/>
        <v>0</v>
      </c>
      <c r="C876" s="343"/>
      <c r="D876" s="116"/>
      <c r="E876" s="116"/>
      <c r="F876" s="4"/>
      <c r="G876" s="50"/>
      <c r="H876" s="70"/>
      <c r="I876" s="9"/>
      <c r="J876" s="270"/>
      <c r="K876" s="40">
        <f t="shared" si="133"/>
        <v>0</v>
      </c>
      <c r="L876" s="40">
        <f t="shared" si="134"/>
        <v>0</v>
      </c>
      <c r="M876" s="375" t="str">
        <f t="shared" si="135"/>
        <v xml:space="preserve"> </v>
      </c>
      <c r="N876" s="264">
        <f t="shared" si="136"/>
        <v>0</v>
      </c>
      <c r="O876" s="105">
        <f t="shared" si="137"/>
        <v>0</v>
      </c>
      <c r="P876" s="105">
        <f t="shared" si="138"/>
        <v>0</v>
      </c>
      <c r="Q876" s="407">
        <f t="shared" si="139"/>
        <v>0</v>
      </c>
      <c r="R876" s="9"/>
      <c r="V876" s="40">
        <f t="shared" si="114"/>
        <v>0</v>
      </c>
    </row>
    <row r="877" spans="1:22" x14ac:dyDescent="0.25">
      <c r="A877" s="80">
        <f t="shared" si="115"/>
        <v>864</v>
      </c>
      <c r="B877" s="342">
        <f t="shared" si="132"/>
        <v>0</v>
      </c>
      <c r="C877" s="343"/>
      <c r="D877" s="116"/>
      <c r="E877" s="116"/>
      <c r="F877" s="4"/>
      <c r="G877" s="50"/>
      <c r="H877" s="70"/>
      <c r="I877" s="9"/>
      <c r="J877" s="270"/>
      <c r="K877" s="40">
        <f t="shared" si="133"/>
        <v>0</v>
      </c>
      <c r="L877" s="40">
        <f t="shared" si="134"/>
        <v>0</v>
      </c>
      <c r="M877" s="375" t="str">
        <f t="shared" si="135"/>
        <v xml:space="preserve"> </v>
      </c>
      <c r="N877" s="264">
        <f t="shared" si="136"/>
        <v>0</v>
      </c>
      <c r="O877" s="105">
        <f t="shared" si="137"/>
        <v>0</v>
      </c>
      <c r="P877" s="105">
        <f t="shared" si="138"/>
        <v>0</v>
      </c>
      <c r="Q877" s="407">
        <f t="shared" si="139"/>
        <v>0</v>
      </c>
      <c r="R877" s="9"/>
      <c r="V877" s="40">
        <f t="shared" si="114"/>
        <v>0</v>
      </c>
    </row>
    <row r="878" spans="1:22" x14ac:dyDescent="0.25">
      <c r="A878" s="80">
        <f t="shared" si="115"/>
        <v>865</v>
      </c>
      <c r="B878" s="342">
        <f t="shared" si="132"/>
        <v>0</v>
      </c>
      <c r="C878" s="343"/>
      <c r="D878" s="116"/>
      <c r="E878" s="116"/>
      <c r="F878" s="4"/>
      <c r="G878" s="50"/>
      <c r="H878" s="70"/>
      <c r="I878" s="9"/>
      <c r="J878" s="270"/>
      <c r="K878" s="40">
        <f t="shared" si="133"/>
        <v>0</v>
      </c>
      <c r="L878" s="40">
        <f t="shared" si="134"/>
        <v>0</v>
      </c>
      <c r="M878" s="375" t="str">
        <f t="shared" si="135"/>
        <v xml:space="preserve"> </v>
      </c>
      <c r="N878" s="264">
        <f t="shared" si="136"/>
        <v>0</v>
      </c>
      <c r="O878" s="105">
        <f t="shared" si="137"/>
        <v>0</v>
      </c>
      <c r="P878" s="105">
        <f t="shared" si="138"/>
        <v>0</v>
      </c>
      <c r="Q878" s="407">
        <f t="shared" si="139"/>
        <v>0</v>
      </c>
      <c r="R878" s="9"/>
      <c r="V878" s="40">
        <f t="shared" si="114"/>
        <v>0</v>
      </c>
    </row>
    <row r="879" spans="1:22" x14ac:dyDescent="0.25">
      <c r="A879" s="80">
        <f t="shared" si="115"/>
        <v>866</v>
      </c>
      <c r="B879" s="342">
        <f t="shared" si="132"/>
        <v>0</v>
      </c>
      <c r="C879" s="343"/>
      <c r="D879" s="116"/>
      <c r="E879" s="116"/>
      <c r="F879" s="4"/>
      <c r="G879" s="50"/>
      <c r="H879" s="70"/>
      <c r="I879" s="9"/>
      <c r="J879" s="270"/>
      <c r="K879" s="40">
        <f t="shared" si="133"/>
        <v>0</v>
      </c>
      <c r="L879" s="40">
        <f t="shared" si="134"/>
        <v>0</v>
      </c>
      <c r="M879" s="375" t="str">
        <f t="shared" si="135"/>
        <v xml:space="preserve"> </v>
      </c>
      <c r="N879" s="264">
        <f t="shared" si="136"/>
        <v>0</v>
      </c>
      <c r="O879" s="105">
        <f t="shared" si="137"/>
        <v>0</v>
      </c>
      <c r="P879" s="105">
        <f t="shared" si="138"/>
        <v>0</v>
      </c>
      <c r="Q879" s="407">
        <f t="shared" si="139"/>
        <v>0</v>
      </c>
      <c r="R879" s="9"/>
      <c r="V879" s="40">
        <f t="shared" si="114"/>
        <v>0</v>
      </c>
    </row>
    <row r="880" spans="1:22" x14ac:dyDescent="0.25">
      <c r="A880" s="80">
        <f t="shared" si="115"/>
        <v>867</v>
      </c>
      <c r="B880" s="342">
        <f t="shared" si="132"/>
        <v>0</v>
      </c>
      <c r="C880" s="343"/>
      <c r="D880" s="116"/>
      <c r="E880" s="116"/>
      <c r="F880" s="4"/>
      <c r="G880" s="50"/>
      <c r="H880" s="70"/>
      <c r="I880" s="9"/>
      <c r="J880" s="270"/>
      <c r="K880" s="40">
        <f t="shared" si="133"/>
        <v>0</v>
      </c>
      <c r="L880" s="40">
        <f t="shared" si="134"/>
        <v>0</v>
      </c>
      <c r="M880" s="375" t="str">
        <f t="shared" si="135"/>
        <v xml:space="preserve"> </v>
      </c>
      <c r="N880" s="264">
        <f t="shared" si="136"/>
        <v>0</v>
      </c>
      <c r="O880" s="105">
        <f t="shared" si="137"/>
        <v>0</v>
      </c>
      <c r="P880" s="105">
        <f t="shared" si="138"/>
        <v>0</v>
      </c>
      <c r="Q880" s="407">
        <f t="shared" si="139"/>
        <v>0</v>
      </c>
      <c r="R880" s="9"/>
      <c r="V880" s="40">
        <f t="shared" si="114"/>
        <v>0</v>
      </c>
    </row>
    <row r="881" spans="1:22" x14ac:dyDescent="0.25">
      <c r="A881" s="80">
        <f t="shared" si="115"/>
        <v>868</v>
      </c>
      <c r="B881" s="342">
        <f t="shared" si="132"/>
        <v>0</v>
      </c>
      <c r="C881" s="343"/>
      <c r="D881" s="116"/>
      <c r="E881" s="116"/>
      <c r="F881" s="4"/>
      <c r="G881" s="50"/>
      <c r="H881" s="70"/>
      <c r="I881" s="9"/>
      <c r="J881" s="270"/>
      <c r="K881" s="40">
        <f t="shared" si="133"/>
        <v>0</v>
      </c>
      <c r="L881" s="40">
        <f t="shared" si="134"/>
        <v>0</v>
      </c>
      <c r="M881" s="375" t="str">
        <f t="shared" si="135"/>
        <v xml:space="preserve"> </v>
      </c>
      <c r="N881" s="264">
        <f t="shared" si="136"/>
        <v>0</v>
      </c>
      <c r="O881" s="105">
        <f t="shared" si="137"/>
        <v>0</v>
      </c>
      <c r="P881" s="105">
        <f t="shared" si="138"/>
        <v>0</v>
      </c>
      <c r="Q881" s="407">
        <f t="shared" si="139"/>
        <v>0</v>
      </c>
      <c r="R881" s="9"/>
      <c r="V881" s="40">
        <f t="shared" si="114"/>
        <v>0</v>
      </c>
    </row>
    <row r="882" spans="1:22" x14ac:dyDescent="0.25">
      <c r="A882" s="80">
        <f t="shared" si="115"/>
        <v>869</v>
      </c>
      <c r="B882" s="342">
        <f t="shared" si="132"/>
        <v>0</v>
      </c>
      <c r="C882" s="343"/>
      <c r="D882" s="116"/>
      <c r="E882" s="116"/>
      <c r="F882" s="4"/>
      <c r="G882" s="50"/>
      <c r="H882" s="70"/>
      <c r="I882" s="9"/>
      <c r="J882" s="270"/>
      <c r="K882" s="40">
        <f t="shared" si="133"/>
        <v>0</v>
      </c>
      <c r="L882" s="40">
        <f t="shared" si="134"/>
        <v>0</v>
      </c>
      <c r="M882" s="375" t="str">
        <f t="shared" si="135"/>
        <v xml:space="preserve"> </v>
      </c>
      <c r="N882" s="264">
        <f t="shared" si="136"/>
        <v>0</v>
      </c>
      <c r="O882" s="105">
        <f t="shared" si="137"/>
        <v>0</v>
      </c>
      <c r="P882" s="105">
        <f t="shared" si="138"/>
        <v>0</v>
      </c>
      <c r="Q882" s="407">
        <f t="shared" si="139"/>
        <v>0</v>
      </c>
      <c r="R882" s="9"/>
      <c r="V882" s="40">
        <f t="shared" si="114"/>
        <v>0</v>
      </c>
    </row>
    <row r="883" spans="1:22" x14ac:dyDescent="0.25">
      <c r="A883" s="80">
        <f t="shared" si="115"/>
        <v>870</v>
      </c>
      <c r="B883" s="342">
        <f t="shared" si="132"/>
        <v>0</v>
      </c>
      <c r="C883" s="343"/>
      <c r="D883" s="116"/>
      <c r="E883" s="116"/>
      <c r="F883" s="4"/>
      <c r="G883" s="50"/>
      <c r="H883" s="70"/>
      <c r="I883" s="9"/>
      <c r="J883" s="270"/>
      <c r="K883" s="40">
        <f t="shared" si="133"/>
        <v>0</v>
      </c>
      <c r="L883" s="40">
        <f t="shared" si="134"/>
        <v>0</v>
      </c>
      <c r="M883" s="375" t="str">
        <f t="shared" si="135"/>
        <v xml:space="preserve"> </v>
      </c>
      <c r="N883" s="264">
        <f t="shared" si="136"/>
        <v>0</v>
      </c>
      <c r="O883" s="105">
        <f t="shared" si="137"/>
        <v>0</v>
      </c>
      <c r="P883" s="105">
        <f t="shared" si="138"/>
        <v>0</v>
      </c>
      <c r="Q883" s="407">
        <f t="shared" si="139"/>
        <v>0</v>
      </c>
      <c r="R883" s="9"/>
      <c r="V883" s="40">
        <f t="shared" si="114"/>
        <v>0</v>
      </c>
    </row>
    <row r="884" spans="1:22" x14ac:dyDescent="0.25">
      <c r="A884" s="80">
        <f t="shared" si="115"/>
        <v>871</v>
      </c>
      <c r="B884" s="342">
        <f t="shared" si="132"/>
        <v>0</v>
      </c>
      <c r="C884" s="343"/>
      <c r="D884" s="116"/>
      <c r="E884" s="116"/>
      <c r="F884" s="4"/>
      <c r="G884" s="50"/>
      <c r="H884" s="70"/>
      <c r="I884" s="9"/>
      <c r="J884" s="270"/>
      <c r="K884" s="40">
        <f t="shared" si="133"/>
        <v>0</v>
      </c>
      <c r="L884" s="40">
        <f t="shared" si="134"/>
        <v>0</v>
      </c>
      <c r="M884" s="375" t="str">
        <f t="shared" si="135"/>
        <v xml:space="preserve"> </v>
      </c>
      <c r="N884" s="264">
        <f t="shared" si="136"/>
        <v>0</v>
      </c>
      <c r="O884" s="105">
        <f t="shared" si="137"/>
        <v>0</v>
      </c>
      <c r="P884" s="105">
        <f t="shared" si="138"/>
        <v>0</v>
      </c>
      <c r="Q884" s="407">
        <f t="shared" si="139"/>
        <v>0</v>
      </c>
      <c r="R884" s="9"/>
      <c r="V884" s="40">
        <f t="shared" si="114"/>
        <v>0</v>
      </c>
    </row>
    <row r="885" spans="1:22" x14ac:dyDescent="0.25">
      <c r="A885" s="80">
        <f t="shared" si="115"/>
        <v>872</v>
      </c>
      <c r="B885" s="342">
        <f t="shared" si="132"/>
        <v>0</v>
      </c>
      <c r="C885" s="343"/>
      <c r="D885" s="116"/>
      <c r="E885" s="116"/>
      <c r="F885" s="4"/>
      <c r="G885" s="50"/>
      <c r="H885" s="70"/>
      <c r="I885" s="9"/>
      <c r="J885" s="270"/>
      <c r="K885" s="40">
        <f t="shared" si="133"/>
        <v>0</v>
      </c>
      <c r="L885" s="40">
        <f t="shared" si="134"/>
        <v>0</v>
      </c>
      <c r="M885" s="375" t="str">
        <f t="shared" si="135"/>
        <v xml:space="preserve"> </v>
      </c>
      <c r="N885" s="264">
        <f t="shared" si="136"/>
        <v>0</v>
      </c>
      <c r="O885" s="105">
        <f t="shared" si="137"/>
        <v>0</v>
      </c>
      <c r="P885" s="105">
        <f t="shared" si="138"/>
        <v>0</v>
      </c>
      <c r="Q885" s="407">
        <f t="shared" si="139"/>
        <v>0</v>
      </c>
      <c r="R885" s="9"/>
      <c r="V885" s="40">
        <f t="shared" si="114"/>
        <v>0</v>
      </c>
    </row>
    <row r="886" spans="1:22" x14ac:dyDescent="0.25">
      <c r="A886" s="80">
        <f t="shared" si="115"/>
        <v>873</v>
      </c>
      <c r="B886" s="342">
        <f t="shared" si="132"/>
        <v>0</v>
      </c>
      <c r="C886" s="343"/>
      <c r="D886" s="116"/>
      <c r="E886" s="116"/>
      <c r="F886" s="4"/>
      <c r="G886" s="50"/>
      <c r="H886" s="70"/>
      <c r="I886" s="9"/>
      <c r="J886" s="270"/>
      <c r="K886" s="40">
        <f t="shared" si="133"/>
        <v>0</v>
      </c>
      <c r="L886" s="40">
        <f t="shared" si="134"/>
        <v>0</v>
      </c>
      <c r="M886" s="375" t="str">
        <f t="shared" si="135"/>
        <v xml:space="preserve"> </v>
      </c>
      <c r="N886" s="264">
        <f t="shared" si="136"/>
        <v>0</v>
      </c>
      <c r="O886" s="105">
        <f t="shared" si="137"/>
        <v>0</v>
      </c>
      <c r="P886" s="105">
        <f t="shared" si="138"/>
        <v>0</v>
      </c>
      <c r="Q886" s="407">
        <f t="shared" si="139"/>
        <v>0</v>
      </c>
      <c r="R886" s="9"/>
      <c r="V886" s="40">
        <f t="shared" si="114"/>
        <v>0</v>
      </c>
    </row>
    <row r="887" spans="1:22" x14ac:dyDescent="0.25">
      <c r="A887" s="80">
        <f t="shared" si="115"/>
        <v>874</v>
      </c>
      <c r="B887" s="342">
        <f t="shared" si="132"/>
        <v>0</v>
      </c>
      <c r="C887" s="343"/>
      <c r="D887" s="116"/>
      <c r="E887" s="116"/>
      <c r="F887" s="4"/>
      <c r="G887" s="50"/>
      <c r="H887" s="70"/>
      <c r="I887" s="9"/>
      <c r="J887" s="270"/>
      <c r="K887" s="40">
        <f t="shared" si="133"/>
        <v>0</v>
      </c>
      <c r="L887" s="40">
        <f t="shared" si="134"/>
        <v>0</v>
      </c>
      <c r="M887" s="375" t="str">
        <f t="shared" si="135"/>
        <v xml:space="preserve"> </v>
      </c>
      <c r="N887" s="264">
        <f t="shared" si="136"/>
        <v>0</v>
      </c>
      <c r="O887" s="105">
        <f t="shared" si="137"/>
        <v>0</v>
      </c>
      <c r="P887" s="105">
        <f t="shared" si="138"/>
        <v>0</v>
      </c>
      <c r="Q887" s="407">
        <f t="shared" si="139"/>
        <v>0</v>
      </c>
      <c r="R887" s="9"/>
      <c r="V887" s="40">
        <f t="shared" si="114"/>
        <v>0</v>
      </c>
    </row>
    <row r="888" spans="1:22" x14ac:dyDescent="0.25">
      <c r="A888" s="80">
        <f t="shared" si="115"/>
        <v>875</v>
      </c>
      <c r="B888" s="342">
        <f t="shared" si="132"/>
        <v>0</v>
      </c>
      <c r="C888" s="343"/>
      <c r="D888" s="116"/>
      <c r="E888" s="116"/>
      <c r="F888" s="4"/>
      <c r="G888" s="50"/>
      <c r="H888" s="70"/>
      <c r="I888" s="9"/>
      <c r="J888" s="270"/>
      <c r="K888" s="40">
        <f t="shared" si="133"/>
        <v>0</v>
      </c>
      <c r="L888" s="40">
        <f t="shared" si="134"/>
        <v>0</v>
      </c>
      <c r="M888" s="375" t="str">
        <f t="shared" si="135"/>
        <v xml:space="preserve"> </v>
      </c>
      <c r="N888" s="264">
        <f t="shared" si="136"/>
        <v>0</v>
      </c>
      <c r="O888" s="105">
        <f t="shared" si="137"/>
        <v>0</v>
      </c>
      <c r="P888" s="105">
        <f t="shared" si="138"/>
        <v>0</v>
      </c>
      <c r="Q888" s="407">
        <f t="shared" si="139"/>
        <v>0</v>
      </c>
      <c r="R888" s="9"/>
      <c r="V888" s="40">
        <f t="shared" si="114"/>
        <v>0</v>
      </c>
    </row>
    <row r="889" spans="1:22" x14ac:dyDescent="0.25">
      <c r="A889" s="80">
        <f t="shared" si="115"/>
        <v>876</v>
      </c>
      <c r="B889" s="342">
        <f t="shared" si="132"/>
        <v>0</v>
      </c>
      <c r="C889" s="343"/>
      <c r="D889" s="116"/>
      <c r="E889" s="116"/>
      <c r="F889" s="4"/>
      <c r="G889" s="50"/>
      <c r="H889" s="70"/>
      <c r="I889" s="9"/>
      <c r="J889" s="270"/>
      <c r="K889" s="40">
        <f t="shared" si="133"/>
        <v>0</v>
      </c>
      <c r="L889" s="40">
        <f t="shared" si="134"/>
        <v>0</v>
      </c>
      <c r="M889" s="375" t="str">
        <f t="shared" si="135"/>
        <v xml:space="preserve"> </v>
      </c>
      <c r="N889" s="264">
        <f t="shared" si="136"/>
        <v>0</v>
      </c>
      <c r="O889" s="105">
        <f t="shared" si="137"/>
        <v>0</v>
      </c>
      <c r="P889" s="105">
        <f t="shared" si="138"/>
        <v>0</v>
      </c>
      <c r="Q889" s="407">
        <f t="shared" si="139"/>
        <v>0</v>
      </c>
      <c r="R889" s="9"/>
      <c r="V889" s="40">
        <f t="shared" si="114"/>
        <v>0</v>
      </c>
    </row>
    <row r="890" spans="1:22" x14ac:dyDescent="0.25">
      <c r="A890" s="80">
        <f t="shared" si="115"/>
        <v>877</v>
      </c>
      <c r="B890" s="342">
        <f t="shared" si="132"/>
        <v>0</v>
      </c>
      <c r="C890" s="343"/>
      <c r="D890" s="116"/>
      <c r="E890" s="116"/>
      <c r="F890" s="4"/>
      <c r="G890" s="50"/>
      <c r="H890" s="70"/>
      <c r="I890" s="9"/>
      <c r="J890" s="270"/>
      <c r="K890" s="40">
        <f t="shared" si="133"/>
        <v>0</v>
      </c>
      <c r="L890" s="40">
        <f t="shared" si="134"/>
        <v>0</v>
      </c>
      <c r="M890" s="375" t="str">
        <f t="shared" si="135"/>
        <v xml:space="preserve"> </v>
      </c>
      <c r="N890" s="264">
        <f t="shared" si="136"/>
        <v>0</v>
      </c>
      <c r="O890" s="105">
        <f t="shared" si="137"/>
        <v>0</v>
      </c>
      <c r="P890" s="105">
        <f t="shared" si="138"/>
        <v>0</v>
      </c>
      <c r="Q890" s="407">
        <f t="shared" si="139"/>
        <v>0</v>
      </c>
      <c r="R890" s="9"/>
      <c r="V890" s="40">
        <f t="shared" si="114"/>
        <v>0</v>
      </c>
    </row>
    <row r="891" spans="1:22" x14ac:dyDescent="0.25">
      <c r="A891" s="80">
        <f t="shared" si="115"/>
        <v>878</v>
      </c>
      <c r="B891" s="342">
        <f t="shared" si="132"/>
        <v>0</v>
      </c>
      <c r="C891" s="343"/>
      <c r="D891" s="116"/>
      <c r="E891" s="116"/>
      <c r="F891" s="4"/>
      <c r="G891" s="50"/>
      <c r="H891" s="70"/>
      <c r="I891" s="9"/>
      <c r="J891" s="270"/>
      <c r="K891" s="40">
        <f t="shared" si="133"/>
        <v>0</v>
      </c>
      <c r="L891" s="40">
        <f t="shared" si="134"/>
        <v>0</v>
      </c>
      <c r="M891" s="375" t="str">
        <f t="shared" si="135"/>
        <v xml:space="preserve"> </v>
      </c>
      <c r="N891" s="264">
        <f t="shared" si="136"/>
        <v>0</v>
      </c>
      <c r="O891" s="105">
        <f t="shared" si="137"/>
        <v>0</v>
      </c>
      <c r="P891" s="105">
        <f t="shared" si="138"/>
        <v>0</v>
      </c>
      <c r="Q891" s="407">
        <f t="shared" si="139"/>
        <v>0</v>
      </c>
      <c r="R891" s="9"/>
      <c r="V891" s="40">
        <f t="shared" si="114"/>
        <v>0</v>
      </c>
    </row>
    <row r="892" spans="1:22" x14ac:dyDescent="0.25">
      <c r="A892" s="80">
        <f t="shared" si="115"/>
        <v>879</v>
      </c>
      <c r="B892" s="342">
        <f t="shared" si="132"/>
        <v>0</v>
      </c>
      <c r="C892" s="343"/>
      <c r="D892" s="116"/>
      <c r="E892" s="116"/>
      <c r="F892" s="4"/>
      <c r="G892" s="50"/>
      <c r="H892" s="70"/>
      <c r="I892" s="9"/>
      <c r="J892" s="270"/>
      <c r="K892" s="40">
        <f t="shared" si="133"/>
        <v>0</v>
      </c>
      <c r="L892" s="40">
        <f t="shared" si="134"/>
        <v>0</v>
      </c>
      <c r="M892" s="375" t="str">
        <f t="shared" si="135"/>
        <v xml:space="preserve"> </v>
      </c>
      <c r="N892" s="264">
        <f t="shared" si="136"/>
        <v>0</v>
      </c>
      <c r="O892" s="105">
        <f t="shared" si="137"/>
        <v>0</v>
      </c>
      <c r="P892" s="105">
        <f t="shared" si="138"/>
        <v>0</v>
      </c>
      <c r="Q892" s="407">
        <f t="shared" si="139"/>
        <v>0</v>
      </c>
      <c r="R892" s="9"/>
      <c r="V892" s="40">
        <f t="shared" si="114"/>
        <v>0</v>
      </c>
    </row>
    <row r="893" spans="1:22" x14ac:dyDescent="0.25">
      <c r="A893" s="80">
        <f t="shared" si="115"/>
        <v>880</v>
      </c>
      <c r="B893" s="342">
        <f t="shared" si="132"/>
        <v>0</v>
      </c>
      <c r="C893" s="343"/>
      <c r="D893" s="116"/>
      <c r="E893" s="116"/>
      <c r="F893" s="4"/>
      <c r="G893" s="50"/>
      <c r="H893" s="70"/>
      <c r="I893" s="9"/>
      <c r="J893" s="270"/>
      <c r="K893" s="40">
        <f t="shared" si="133"/>
        <v>0</v>
      </c>
      <c r="L893" s="40">
        <f t="shared" si="134"/>
        <v>0</v>
      </c>
      <c r="M893" s="375" t="str">
        <f t="shared" si="135"/>
        <v xml:space="preserve"> </v>
      </c>
      <c r="N893" s="264">
        <f t="shared" si="136"/>
        <v>0</v>
      </c>
      <c r="O893" s="105">
        <f t="shared" si="137"/>
        <v>0</v>
      </c>
      <c r="P893" s="105">
        <f t="shared" si="138"/>
        <v>0</v>
      </c>
      <c r="Q893" s="407">
        <f t="shared" si="139"/>
        <v>0</v>
      </c>
      <c r="R893" s="9"/>
      <c r="V893" s="40">
        <f t="shared" si="114"/>
        <v>0</v>
      </c>
    </row>
    <row r="894" spans="1:22" x14ac:dyDescent="0.25">
      <c r="A894" s="80">
        <f t="shared" si="115"/>
        <v>881</v>
      </c>
      <c r="B894" s="342">
        <f t="shared" si="132"/>
        <v>0</v>
      </c>
      <c r="C894" s="343"/>
      <c r="D894" s="116"/>
      <c r="E894" s="116"/>
      <c r="F894" s="4"/>
      <c r="G894" s="50"/>
      <c r="H894" s="70"/>
      <c r="I894" s="9"/>
      <c r="J894" s="270"/>
      <c r="K894" s="40">
        <f t="shared" si="133"/>
        <v>0</v>
      </c>
      <c r="L894" s="40">
        <f t="shared" si="134"/>
        <v>0</v>
      </c>
      <c r="M894" s="375" t="str">
        <f t="shared" si="135"/>
        <v xml:space="preserve"> </v>
      </c>
      <c r="N894" s="264">
        <f t="shared" si="136"/>
        <v>0</v>
      </c>
      <c r="O894" s="105">
        <f t="shared" si="137"/>
        <v>0</v>
      </c>
      <c r="P894" s="105">
        <f t="shared" si="138"/>
        <v>0</v>
      </c>
      <c r="Q894" s="407">
        <f t="shared" si="139"/>
        <v>0</v>
      </c>
      <c r="R894" s="9"/>
      <c r="V894" s="40">
        <f t="shared" si="114"/>
        <v>0</v>
      </c>
    </row>
    <row r="895" spans="1:22" x14ac:dyDescent="0.25">
      <c r="A895" s="80">
        <f t="shared" si="115"/>
        <v>882</v>
      </c>
      <c r="B895" s="342">
        <f t="shared" si="132"/>
        <v>0</v>
      </c>
      <c r="C895" s="343"/>
      <c r="D895" s="116"/>
      <c r="E895" s="116"/>
      <c r="F895" s="4"/>
      <c r="G895" s="50"/>
      <c r="H895" s="70"/>
      <c r="I895" s="9"/>
      <c r="J895" s="270"/>
      <c r="K895" s="40">
        <f t="shared" si="133"/>
        <v>0</v>
      </c>
      <c r="L895" s="40">
        <f t="shared" si="134"/>
        <v>0</v>
      </c>
      <c r="M895" s="375" t="str">
        <f t="shared" si="135"/>
        <v xml:space="preserve"> </v>
      </c>
      <c r="N895" s="264">
        <f t="shared" si="136"/>
        <v>0</v>
      </c>
      <c r="O895" s="105">
        <f t="shared" si="137"/>
        <v>0</v>
      </c>
      <c r="P895" s="105">
        <f t="shared" si="138"/>
        <v>0</v>
      </c>
      <c r="Q895" s="407">
        <f t="shared" si="139"/>
        <v>0</v>
      </c>
      <c r="R895" s="9"/>
      <c r="V895" s="40">
        <f t="shared" si="114"/>
        <v>0</v>
      </c>
    </row>
    <row r="896" spans="1:22" x14ac:dyDescent="0.25">
      <c r="A896" s="80">
        <f t="shared" si="115"/>
        <v>883</v>
      </c>
      <c r="B896" s="342">
        <f t="shared" si="132"/>
        <v>0</v>
      </c>
      <c r="C896" s="343"/>
      <c r="D896" s="116"/>
      <c r="E896" s="116"/>
      <c r="F896" s="4"/>
      <c r="G896" s="50"/>
      <c r="H896" s="70"/>
      <c r="I896" s="9"/>
      <c r="J896" s="270"/>
      <c r="K896" s="40">
        <f t="shared" si="133"/>
        <v>0</v>
      </c>
      <c r="L896" s="40">
        <f t="shared" si="134"/>
        <v>0</v>
      </c>
      <c r="M896" s="375" t="str">
        <f t="shared" si="135"/>
        <v xml:space="preserve"> </v>
      </c>
      <c r="N896" s="264">
        <f t="shared" si="136"/>
        <v>0</v>
      </c>
      <c r="O896" s="105">
        <f t="shared" si="137"/>
        <v>0</v>
      </c>
      <c r="P896" s="105">
        <f t="shared" si="138"/>
        <v>0</v>
      </c>
      <c r="Q896" s="407">
        <f t="shared" si="139"/>
        <v>0</v>
      </c>
      <c r="R896" s="9"/>
      <c r="V896" s="40">
        <f t="shared" si="114"/>
        <v>0</v>
      </c>
    </row>
    <row r="897" spans="1:22" x14ac:dyDescent="0.25">
      <c r="A897" s="80">
        <f t="shared" si="115"/>
        <v>884</v>
      </c>
      <c r="B897" s="342">
        <f t="shared" si="132"/>
        <v>0</v>
      </c>
      <c r="C897" s="343"/>
      <c r="D897" s="116"/>
      <c r="E897" s="116"/>
      <c r="F897" s="4"/>
      <c r="G897" s="50"/>
      <c r="H897" s="70"/>
      <c r="I897" s="9"/>
      <c r="J897" s="270"/>
      <c r="K897" s="40">
        <f t="shared" si="133"/>
        <v>0</v>
      </c>
      <c r="L897" s="40">
        <f t="shared" si="134"/>
        <v>0</v>
      </c>
      <c r="M897" s="375" t="str">
        <f t="shared" si="135"/>
        <v xml:space="preserve"> </v>
      </c>
      <c r="N897" s="264">
        <f t="shared" si="136"/>
        <v>0</v>
      </c>
      <c r="O897" s="105">
        <f t="shared" si="137"/>
        <v>0</v>
      </c>
      <c r="P897" s="105">
        <f t="shared" si="138"/>
        <v>0</v>
      </c>
      <c r="Q897" s="407">
        <f t="shared" si="139"/>
        <v>0</v>
      </c>
      <c r="R897" s="9"/>
      <c r="V897" s="40">
        <f t="shared" si="114"/>
        <v>0</v>
      </c>
    </row>
    <row r="898" spans="1:22" x14ac:dyDescent="0.25">
      <c r="A898" s="80">
        <f t="shared" si="115"/>
        <v>885</v>
      </c>
      <c r="B898" s="342">
        <f t="shared" si="132"/>
        <v>0</v>
      </c>
      <c r="C898" s="343"/>
      <c r="D898" s="116"/>
      <c r="E898" s="116"/>
      <c r="F898" s="4"/>
      <c r="G898" s="50"/>
      <c r="H898" s="70"/>
      <c r="I898" s="9"/>
      <c r="J898" s="270"/>
      <c r="K898" s="40">
        <f t="shared" si="133"/>
        <v>0</v>
      </c>
      <c r="L898" s="40">
        <f t="shared" si="134"/>
        <v>0</v>
      </c>
      <c r="M898" s="375" t="str">
        <f t="shared" si="135"/>
        <v xml:space="preserve"> </v>
      </c>
      <c r="N898" s="264">
        <f t="shared" si="136"/>
        <v>0</v>
      </c>
      <c r="O898" s="105">
        <f t="shared" si="137"/>
        <v>0</v>
      </c>
      <c r="P898" s="105">
        <f t="shared" si="138"/>
        <v>0</v>
      </c>
      <c r="Q898" s="407">
        <f t="shared" si="139"/>
        <v>0</v>
      </c>
      <c r="R898" s="9"/>
      <c r="V898" s="40">
        <f t="shared" si="114"/>
        <v>0</v>
      </c>
    </row>
    <row r="899" spans="1:22" x14ac:dyDescent="0.25">
      <c r="A899" s="80">
        <f t="shared" si="115"/>
        <v>886</v>
      </c>
      <c r="B899" s="342">
        <f t="shared" si="132"/>
        <v>0</v>
      </c>
      <c r="C899" s="343"/>
      <c r="D899" s="116"/>
      <c r="E899" s="116"/>
      <c r="F899" s="4"/>
      <c r="G899" s="50"/>
      <c r="H899" s="70"/>
      <c r="I899" s="9"/>
      <c r="J899" s="270"/>
      <c r="K899" s="40">
        <f t="shared" si="133"/>
        <v>0</v>
      </c>
      <c r="L899" s="40">
        <f t="shared" si="134"/>
        <v>0</v>
      </c>
      <c r="M899" s="375" t="str">
        <f t="shared" si="135"/>
        <v xml:space="preserve"> </v>
      </c>
      <c r="N899" s="264">
        <f t="shared" si="136"/>
        <v>0</v>
      </c>
      <c r="O899" s="105">
        <f t="shared" si="137"/>
        <v>0</v>
      </c>
      <c r="P899" s="105">
        <f t="shared" si="138"/>
        <v>0</v>
      </c>
      <c r="Q899" s="407">
        <f t="shared" si="139"/>
        <v>0</v>
      </c>
      <c r="R899" s="9"/>
      <c r="V899" s="40">
        <f t="shared" si="114"/>
        <v>0</v>
      </c>
    </row>
    <row r="900" spans="1:22" x14ac:dyDescent="0.25">
      <c r="A900" s="80">
        <f t="shared" si="115"/>
        <v>887</v>
      </c>
      <c r="B900" s="342">
        <f t="shared" si="132"/>
        <v>0</v>
      </c>
      <c r="C900" s="343"/>
      <c r="D900" s="116"/>
      <c r="E900" s="116"/>
      <c r="F900" s="4"/>
      <c r="G900" s="50"/>
      <c r="H900" s="70"/>
      <c r="I900" s="9"/>
      <c r="J900" s="270"/>
      <c r="K900" s="40">
        <f t="shared" si="133"/>
        <v>0</v>
      </c>
      <c r="L900" s="40">
        <f t="shared" si="134"/>
        <v>0</v>
      </c>
      <c r="M900" s="375" t="str">
        <f t="shared" si="135"/>
        <v xml:space="preserve"> </v>
      </c>
      <c r="N900" s="264">
        <f t="shared" si="136"/>
        <v>0</v>
      </c>
      <c r="O900" s="105">
        <f t="shared" si="137"/>
        <v>0</v>
      </c>
      <c r="P900" s="105">
        <f t="shared" si="138"/>
        <v>0</v>
      </c>
      <c r="Q900" s="407">
        <f t="shared" si="139"/>
        <v>0</v>
      </c>
      <c r="R900" s="9"/>
      <c r="V900" s="40">
        <f t="shared" si="114"/>
        <v>0</v>
      </c>
    </row>
    <row r="901" spans="1:22" x14ac:dyDescent="0.25">
      <c r="A901" s="80">
        <f t="shared" si="115"/>
        <v>888</v>
      </c>
      <c r="B901" s="342">
        <f t="shared" si="132"/>
        <v>0</v>
      </c>
      <c r="C901" s="343"/>
      <c r="D901" s="116"/>
      <c r="E901" s="116"/>
      <c r="F901" s="4"/>
      <c r="G901" s="50"/>
      <c r="H901" s="70"/>
      <c r="I901" s="9"/>
      <c r="J901" s="270"/>
      <c r="K901" s="40">
        <f t="shared" si="133"/>
        <v>0</v>
      </c>
      <c r="L901" s="40">
        <f t="shared" si="134"/>
        <v>0</v>
      </c>
      <c r="M901" s="375" t="str">
        <f t="shared" si="135"/>
        <v xml:space="preserve"> </v>
      </c>
      <c r="N901" s="264">
        <f t="shared" si="136"/>
        <v>0</v>
      </c>
      <c r="O901" s="105">
        <f t="shared" si="137"/>
        <v>0</v>
      </c>
      <c r="P901" s="105">
        <f t="shared" si="138"/>
        <v>0</v>
      </c>
      <c r="Q901" s="407">
        <f t="shared" si="139"/>
        <v>0</v>
      </c>
      <c r="R901" s="9"/>
      <c r="V901" s="40">
        <f t="shared" si="114"/>
        <v>0</v>
      </c>
    </row>
    <row r="902" spans="1:22" x14ac:dyDescent="0.25">
      <c r="A902" s="80">
        <f t="shared" si="115"/>
        <v>889</v>
      </c>
      <c r="B902" s="342">
        <f t="shared" si="132"/>
        <v>0</v>
      </c>
      <c r="C902" s="343"/>
      <c r="D902" s="116"/>
      <c r="E902" s="116"/>
      <c r="F902" s="4"/>
      <c r="G902" s="50"/>
      <c r="H902" s="70"/>
      <c r="I902" s="9"/>
      <c r="J902" s="270"/>
      <c r="K902" s="40">
        <f t="shared" si="133"/>
        <v>0</v>
      </c>
      <c r="L902" s="40">
        <f t="shared" si="134"/>
        <v>0</v>
      </c>
      <c r="M902" s="375" t="str">
        <f t="shared" si="135"/>
        <v xml:space="preserve"> </v>
      </c>
      <c r="N902" s="264">
        <f t="shared" si="136"/>
        <v>0</v>
      </c>
      <c r="O902" s="105">
        <f t="shared" si="137"/>
        <v>0</v>
      </c>
      <c r="P902" s="105">
        <f t="shared" si="138"/>
        <v>0</v>
      </c>
      <c r="Q902" s="407">
        <f t="shared" si="139"/>
        <v>0</v>
      </c>
      <c r="R902" s="9"/>
      <c r="V902" s="40">
        <f t="shared" si="114"/>
        <v>0</v>
      </c>
    </row>
    <row r="903" spans="1:22" x14ac:dyDescent="0.25">
      <c r="A903" s="80">
        <f t="shared" si="115"/>
        <v>890</v>
      </c>
      <c r="B903" s="342">
        <f t="shared" si="132"/>
        <v>0</v>
      </c>
      <c r="C903" s="343"/>
      <c r="D903" s="116"/>
      <c r="E903" s="116"/>
      <c r="F903" s="4"/>
      <c r="G903" s="50"/>
      <c r="H903" s="70"/>
      <c r="I903" s="9"/>
      <c r="J903" s="270"/>
      <c r="K903" s="40">
        <f t="shared" si="133"/>
        <v>0</v>
      </c>
      <c r="L903" s="40">
        <f t="shared" si="134"/>
        <v>0</v>
      </c>
      <c r="M903" s="375" t="str">
        <f t="shared" si="135"/>
        <v xml:space="preserve"> </v>
      </c>
      <c r="N903" s="264">
        <f t="shared" si="136"/>
        <v>0</v>
      </c>
      <c r="O903" s="105">
        <f t="shared" si="137"/>
        <v>0</v>
      </c>
      <c r="P903" s="105">
        <f t="shared" si="138"/>
        <v>0</v>
      </c>
      <c r="Q903" s="407">
        <f t="shared" si="139"/>
        <v>0</v>
      </c>
      <c r="R903" s="9"/>
      <c r="V903" s="40">
        <f t="shared" si="114"/>
        <v>0</v>
      </c>
    </row>
    <row r="904" spans="1:22" x14ac:dyDescent="0.25">
      <c r="A904" s="80">
        <f t="shared" si="115"/>
        <v>891</v>
      </c>
      <c r="B904" s="342">
        <f t="shared" si="132"/>
        <v>0</v>
      </c>
      <c r="C904" s="343"/>
      <c r="D904" s="116"/>
      <c r="E904" s="116"/>
      <c r="F904" s="4"/>
      <c r="G904" s="50"/>
      <c r="H904" s="70"/>
      <c r="I904" s="9"/>
      <c r="J904" s="270"/>
      <c r="K904" s="40">
        <f t="shared" si="133"/>
        <v>0</v>
      </c>
      <c r="L904" s="40">
        <f t="shared" si="134"/>
        <v>0</v>
      </c>
      <c r="M904" s="375" t="str">
        <f t="shared" si="135"/>
        <v xml:space="preserve"> </v>
      </c>
      <c r="N904" s="264">
        <f t="shared" si="136"/>
        <v>0</v>
      </c>
      <c r="O904" s="105">
        <f t="shared" si="137"/>
        <v>0</v>
      </c>
      <c r="P904" s="105">
        <f t="shared" si="138"/>
        <v>0</v>
      </c>
      <c r="Q904" s="407">
        <f t="shared" si="139"/>
        <v>0</v>
      </c>
      <c r="R904" s="9"/>
      <c r="V904" s="40">
        <f t="shared" si="114"/>
        <v>0</v>
      </c>
    </row>
    <row r="905" spans="1:22" x14ac:dyDescent="0.25">
      <c r="A905" s="80">
        <f t="shared" si="115"/>
        <v>892</v>
      </c>
      <c r="B905" s="342">
        <f t="shared" ref="B905:B962" si="140">IF(ISBLANK(E905),0,VLOOKUP(TRIM(E905),AllVarieties,4,FALSE))</f>
        <v>0</v>
      </c>
      <c r="C905" s="343"/>
      <c r="D905" s="116"/>
      <c r="E905" s="116"/>
      <c r="F905" s="4"/>
      <c r="G905" s="50"/>
      <c r="H905" s="70"/>
      <c r="I905" s="9"/>
      <c r="J905" s="270"/>
      <c r="K905" s="40">
        <f t="shared" ref="K905:K962" si="141">IF(ISNA(+B905),1,0)</f>
        <v>0</v>
      </c>
      <c r="L905" s="40">
        <f t="shared" ref="L905:L962" si="142">IF(ISERR(+B905),1,0)</f>
        <v>0</v>
      </c>
      <c r="M905" s="375" t="str">
        <f t="shared" ref="M905:M962" si="143">IF(+J905=0," ", IF(+J905=1," ","ERROR"))</f>
        <v xml:space="preserve"> </v>
      </c>
      <c r="N905" s="264">
        <f t="shared" ref="N905:N962" si="144">IF(+J905=1,IF(G905&gt;0, +G905, 0),0)</f>
        <v>0</v>
      </c>
      <c r="O905" s="105">
        <f t="shared" ref="O905:O962" si="145">IF(VALUE(F905)&lt;1,0,IF(VALUE(F905)&gt;17,0,VLOOKUP(VALUE(B905),T10Value,VALUE(F905)+1,FALSE)))</f>
        <v>0</v>
      </c>
      <c r="P905" s="105">
        <f t="shared" ref="P905:P962" si="146">ROUND(+N905,1)*O905</f>
        <v>0</v>
      </c>
      <c r="Q905" s="407">
        <f t="shared" ref="Q905:Q962" si="147">+P905*PDArate</f>
        <v>0</v>
      </c>
      <c r="R905" s="9"/>
      <c r="V905" s="40">
        <f t="shared" si="114"/>
        <v>0</v>
      </c>
    </row>
    <row r="906" spans="1:22" x14ac:dyDescent="0.25">
      <c r="A906" s="80">
        <f t="shared" si="115"/>
        <v>893</v>
      </c>
      <c r="B906" s="342">
        <f t="shared" si="140"/>
        <v>0</v>
      </c>
      <c r="C906" s="343"/>
      <c r="D906" s="116"/>
      <c r="E906" s="116"/>
      <c r="F906" s="4"/>
      <c r="G906" s="50"/>
      <c r="H906" s="70"/>
      <c r="I906" s="9"/>
      <c r="J906" s="270"/>
      <c r="K906" s="40">
        <f t="shared" si="141"/>
        <v>0</v>
      </c>
      <c r="L906" s="40">
        <f t="shared" si="142"/>
        <v>0</v>
      </c>
      <c r="M906" s="375" t="str">
        <f t="shared" si="143"/>
        <v xml:space="preserve"> </v>
      </c>
      <c r="N906" s="264">
        <f t="shared" si="144"/>
        <v>0</v>
      </c>
      <c r="O906" s="105">
        <f t="shared" si="145"/>
        <v>0</v>
      </c>
      <c r="P906" s="105">
        <f t="shared" si="146"/>
        <v>0</v>
      </c>
      <c r="Q906" s="407">
        <f t="shared" si="147"/>
        <v>0</v>
      </c>
      <c r="R906" s="9"/>
      <c r="V906" s="40">
        <f t="shared" si="114"/>
        <v>0</v>
      </c>
    </row>
    <row r="907" spans="1:22" x14ac:dyDescent="0.25">
      <c r="A907" s="80">
        <f t="shared" si="115"/>
        <v>894</v>
      </c>
      <c r="B907" s="342">
        <f t="shared" si="140"/>
        <v>0</v>
      </c>
      <c r="C907" s="343"/>
      <c r="D907" s="116"/>
      <c r="E907" s="116"/>
      <c r="F907" s="4"/>
      <c r="G907" s="50"/>
      <c r="H907" s="70"/>
      <c r="I907" s="9"/>
      <c r="J907" s="270"/>
      <c r="K907" s="40">
        <f t="shared" si="141"/>
        <v>0</v>
      </c>
      <c r="L907" s="40">
        <f t="shared" si="142"/>
        <v>0</v>
      </c>
      <c r="M907" s="375" t="str">
        <f t="shared" si="143"/>
        <v xml:space="preserve"> </v>
      </c>
      <c r="N907" s="264">
        <f t="shared" si="144"/>
        <v>0</v>
      </c>
      <c r="O907" s="105">
        <f t="shared" si="145"/>
        <v>0</v>
      </c>
      <c r="P907" s="105">
        <f t="shared" si="146"/>
        <v>0</v>
      </c>
      <c r="Q907" s="407">
        <f t="shared" si="147"/>
        <v>0</v>
      </c>
      <c r="R907" s="9"/>
      <c r="V907" s="40">
        <f t="shared" si="114"/>
        <v>0</v>
      </c>
    </row>
    <row r="908" spans="1:22" x14ac:dyDescent="0.25">
      <c r="A908" s="80">
        <f t="shared" si="115"/>
        <v>895</v>
      </c>
      <c r="B908" s="342">
        <f t="shared" si="140"/>
        <v>0</v>
      </c>
      <c r="C908" s="343"/>
      <c r="D908" s="116"/>
      <c r="E908" s="116"/>
      <c r="F908" s="4"/>
      <c r="G908" s="50"/>
      <c r="H908" s="70"/>
      <c r="I908" s="9"/>
      <c r="J908" s="270"/>
      <c r="K908" s="40">
        <f t="shared" si="141"/>
        <v>0</v>
      </c>
      <c r="L908" s="40">
        <f t="shared" si="142"/>
        <v>0</v>
      </c>
      <c r="M908" s="375" t="str">
        <f t="shared" si="143"/>
        <v xml:space="preserve"> </v>
      </c>
      <c r="N908" s="264">
        <f t="shared" si="144"/>
        <v>0</v>
      </c>
      <c r="O908" s="105">
        <f t="shared" si="145"/>
        <v>0</v>
      </c>
      <c r="P908" s="105">
        <f t="shared" si="146"/>
        <v>0</v>
      </c>
      <c r="Q908" s="407">
        <f t="shared" si="147"/>
        <v>0</v>
      </c>
      <c r="R908" s="9"/>
      <c r="V908" s="40">
        <f t="shared" si="114"/>
        <v>0</v>
      </c>
    </row>
    <row r="909" spans="1:22" x14ac:dyDescent="0.25">
      <c r="A909" s="80">
        <f t="shared" si="115"/>
        <v>896</v>
      </c>
      <c r="B909" s="342">
        <f t="shared" si="140"/>
        <v>0</v>
      </c>
      <c r="C909" s="343"/>
      <c r="D909" s="116"/>
      <c r="E909" s="116"/>
      <c r="F909" s="4"/>
      <c r="G909" s="50"/>
      <c r="H909" s="70"/>
      <c r="I909" s="9"/>
      <c r="J909" s="270"/>
      <c r="K909" s="40">
        <f t="shared" si="141"/>
        <v>0</v>
      </c>
      <c r="L909" s="40">
        <f t="shared" si="142"/>
        <v>0</v>
      </c>
      <c r="M909" s="375" t="str">
        <f t="shared" si="143"/>
        <v xml:space="preserve"> </v>
      </c>
      <c r="N909" s="264">
        <f t="shared" si="144"/>
        <v>0</v>
      </c>
      <c r="O909" s="105">
        <f t="shared" si="145"/>
        <v>0</v>
      </c>
      <c r="P909" s="105">
        <f t="shared" si="146"/>
        <v>0</v>
      </c>
      <c r="Q909" s="407">
        <f t="shared" si="147"/>
        <v>0</v>
      </c>
      <c r="R909" s="9"/>
      <c r="V909" s="40">
        <f t="shared" si="114"/>
        <v>0</v>
      </c>
    </row>
    <row r="910" spans="1:22" x14ac:dyDescent="0.25">
      <c r="A910" s="80">
        <f t="shared" si="115"/>
        <v>897</v>
      </c>
      <c r="B910" s="342">
        <f t="shared" si="140"/>
        <v>0</v>
      </c>
      <c r="C910" s="343"/>
      <c r="D910" s="116"/>
      <c r="E910" s="116"/>
      <c r="F910" s="4"/>
      <c r="G910" s="50"/>
      <c r="H910" s="70"/>
      <c r="I910" s="9"/>
      <c r="J910" s="270"/>
      <c r="K910" s="40">
        <f t="shared" si="141"/>
        <v>0</v>
      </c>
      <c r="L910" s="40">
        <f t="shared" si="142"/>
        <v>0</v>
      </c>
      <c r="M910" s="375" t="str">
        <f t="shared" si="143"/>
        <v xml:space="preserve"> </v>
      </c>
      <c r="N910" s="264">
        <f t="shared" si="144"/>
        <v>0</v>
      </c>
      <c r="O910" s="105">
        <f t="shared" si="145"/>
        <v>0</v>
      </c>
      <c r="P910" s="105">
        <f t="shared" si="146"/>
        <v>0</v>
      </c>
      <c r="Q910" s="407">
        <f t="shared" si="147"/>
        <v>0</v>
      </c>
      <c r="R910" s="9"/>
      <c r="V910" s="40">
        <f t="shared" si="114"/>
        <v>0</v>
      </c>
    </row>
    <row r="911" spans="1:22" x14ac:dyDescent="0.25">
      <c r="A911" s="80">
        <f t="shared" si="115"/>
        <v>898</v>
      </c>
      <c r="B911" s="342">
        <f t="shared" si="140"/>
        <v>0</v>
      </c>
      <c r="C911" s="343"/>
      <c r="D911" s="116"/>
      <c r="E911" s="116"/>
      <c r="F911" s="4"/>
      <c r="G911" s="50"/>
      <c r="H911" s="70"/>
      <c r="I911" s="9"/>
      <c r="J911" s="270"/>
      <c r="K911" s="40">
        <f t="shared" si="141"/>
        <v>0</v>
      </c>
      <c r="L911" s="40">
        <f t="shared" si="142"/>
        <v>0</v>
      </c>
      <c r="M911" s="375" t="str">
        <f t="shared" si="143"/>
        <v xml:space="preserve"> </v>
      </c>
      <c r="N911" s="264">
        <f t="shared" si="144"/>
        <v>0</v>
      </c>
      <c r="O911" s="105">
        <f t="shared" si="145"/>
        <v>0</v>
      </c>
      <c r="P911" s="105">
        <f t="shared" si="146"/>
        <v>0</v>
      </c>
      <c r="Q911" s="407">
        <f t="shared" si="147"/>
        <v>0</v>
      </c>
      <c r="R911" s="9"/>
      <c r="V911" s="40">
        <f t="shared" si="114"/>
        <v>0</v>
      </c>
    </row>
    <row r="912" spans="1:22" x14ac:dyDescent="0.25">
      <c r="A912" s="80">
        <f t="shared" si="115"/>
        <v>899</v>
      </c>
      <c r="B912" s="342">
        <f t="shared" si="140"/>
        <v>0</v>
      </c>
      <c r="C912" s="343"/>
      <c r="D912" s="116"/>
      <c r="E912" s="116"/>
      <c r="F912" s="4"/>
      <c r="G912" s="50"/>
      <c r="H912" s="70"/>
      <c r="I912" s="9"/>
      <c r="J912" s="270"/>
      <c r="K912" s="40">
        <f t="shared" si="141"/>
        <v>0</v>
      </c>
      <c r="L912" s="40">
        <f t="shared" si="142"/>
        <v>0</v>
      </c>
      <c r="M912" s="375" t="str">
        <f t="shared" si="143"/>
        <v xml:space="preserve"> </v>
      </c>
      <c r="N912" s="264">
        <f t="shared" si="144"/>
        <v>0</v>
      </c>
      <c r="O912" s="105">
        <f t="shared" si="145"/>
        <v>0</v>
      </c>
      <c r="P912" s="105">
        <f t="shared" si="146"/>
        <v>0</v>
      </c>
      <c r="Q912" s="407">
        <f t="shared" si="147"/>
        <v>0</v>
      </c>
      <c r="R912" s="9"/>
      <c r="V912" s="40">
        <f t="shared" si="114"/>
        <v>0</v>
      </c>
    </row>
    <row r="913" spans="1:22" x14ac:dyDescent="0.25">
      <c r="A913" s="80">
        <f t="shared" si="115"/>
        <v>900</v>
      </c>
      <c r="B913" s="342">
        <f t="shared" si="140"/>
        <v>0</v>
      </c>
      <c r="C913" s="343"/>
      <c r="D913" s="116"/>
      <c r="E913" s="116"/>
      <c r="F913" s="4"/>
      <c r="G913" s="50"/>
      <c r="H913" s="70"/>
      <c r="I913" s="9"/>
      <c r="J913" s="270"/>
      <c r="K913" s="40">
        <f t="shared" si="141"/>
        <v>0</v>
      </c>
      <c r="L913" s="40">
        <f t="shared" si="142"/>
        <v>0</v>
      </c>
      <c r="M913" s="375" t="str">
        <f t="shared" si="143"/>
        <v xml:space="preserve"> </v>
      </c>
      <c r="N913" s="264">
        <f t="shared" si="144"/>
        <v>0</v>
      </c>
      <c r="O913" s="105">
        <f t="shared" si="145"/>
        <v>0</v>
      </c>
      <c r="P913" s="105">
        <f t="shared" si="146"/>
        <v>0</v>
      </c>
      <c r="Q913" s="407">
        <f t="shared" si="147"/>
        <v>0</v>
      </c>
      <c r="R913" s="9"/>
      <c r="V913" s="40">
        <f t="shared" si="114"/>
        <v>0</v>
      </c>
    </row>
    <row r="914" spans="1:22" x14ac:dyDescent="0.25">
      <c r="A914" s="80">
        <f t="shared" si="115"/>
        <v>901</v>
      </c>
      <c r="B914" s="342">
        <f t="shared" si="140"/>
        <v>0</v>
      </c>
      <c r="C914" s="343"/>
      <c r="D914" s="116"/>
      <c r="E914" s="116"/>
      <c r="F914" s="4"/>
      <c r="G914" s="50"/>
      <c r="H914" s="70"/>
      <c r="I914" s="9"/>
      <c r="J914" s="270"/>
      <c r="K914" s="40">
        <f t="shared" si="141"/>
        <v>0</v>
      </c>
      <c r="L914" s="40">
        <f t="shared" si="142"/>
        <v>0</v>
      </c>
      <c r="M914" s="375" t="str">
        <f t="shared" si="143"/>
        <v xml:space="preserve"> </v>
      </c>
      <c r="N914" s="264">
        <f t="shared" si="144"/>
        <v>0</v>
      </c>
      <c r="O914" s="105">
        <f t="shared" si="145"/>
        <v>0</v>
      </c>
      <c r="P914" s="105">
        <f t="shared" si="146"/>
        <v>0</v>
      </c>
      <c r="Q914" s="407">
        <f t="shared" si="147"/>
        <v>0</v>
      </c>
      <c r="R914" s="9"/>
      <c r="V914" s="40">
        <f t="shared" si="114"/>
        <v>0</v>
      </c>
    </row>
    <row r="915" spans="1:22" x14ac:dyDescent="0.25">
      <c r="A915" s="80">
        <f t="shared" si="115"/>
        <v>902</v>
      </c>
      <c r="B915" s="342">
        <f t="shared" si="140"/>
        <v>0</v>
      </c>
      <c r="C915" s="343"/>
      <c r="D915" s="116"/>
      <c r="E915" s="116"/>
      <c r="F915" s="4"/>
      <c r="G915" s="50"/>
      <c r="H915" s="70"/>
      <c r="I915" s="9"/>
      <c r="J915" s="270"/>
      <c r="K915" s="40">
        <f t="shared" si="141"/>
        <v>0</v>
      </c>
      <c r="L915" s="40">
        <f t="shared" si="142"/>
        <v>0</v>
      </c>
      <c r="M915" s="375" t="str">
        <f t="shared" si="143"/>
        <v xml:space="preserve"> </v>
      </c>
      <c r="N915" s="264">
        <f t="shared" si="144"/>
        <v>0</v>
      </c>
      <c r="O915" s="105">
        <f t="shared" si="145"/>
        <v>0</v>
      </c>
      <c r="P915" s="105">
        <f t="shared" si="146"/>
        <v>0</v>
      </c>
      <c r="Q915" s="407">
        <f t="shared" si="147"/>
        <v>0</v>
      </c>
      <c r="R915" s="9"/>
      <c r="V915" s="40">
        <f t="shared" si="114"/>
        <v>0</v>
      </c>
    </row>
    <row r="916" spans="1:22" x14ac:dyDescent="0.25">
      <c r="A916" s="80">
        <f t="shared" si="115"/>
        <v>903</v>
      </c>
      <c r="B916" s="342">
        <f t="shared" si="140"/>
        <v>0</v>
      </c>
      <c r="C916" s="343"/>
      <c r="D916" s="116"/>
      <c r="E916" s="116"/>
      <c r="F916" s="4"/>
      <c r="G916" s="50"/>
      <c r="H916" s="70"/>
      <c r="I916" s="9"/>
      <c r="J916" s="270"/>
      <c r="K916" s="40">
        <f t="shared" si="141"/>
        <v>0</v>
      </c>
      <c r="L916" s="40">
        <f t="shared" si="142"/>
        <v>0</v>
      </c>
      <c r="M916" s="375" t="str">
        <f t="shared" si="143"/>
        <v xml:space="preserve"> </v>
      </c>
      <c r="N916" s="264">
        <f t="shared" si="144"/>
        <v>0</v>
      </c>
      <c r="O916" s="105">
        <f t="shared" si="145"/>
        <v>0</v>
      </c>
      <c r="P916" s="105">
        <f t="shared" si="146"/>
        <v>0</v>
      </c>
      <c r="Q916" s="407">
        <f t="shared" si="147"/>
        <v>0</v>
      </c>
      <c r="R916" s="9"/>
      <c r="V916" s="40">
        <f t="shared" si="114"/>
        <v>0</v>
      </c>
    </row>
    <row r="917" spans="1:22" x14ac:dyDescent="0.25">
      <c r="A917" s="80">
        <f t="shared" si="115"/>
        <v>904</v>
      </c>
      <c r="B917" s="342">
        <f t="shared" si="140"/>
        <v>0</v>
      </c>
      <c r="C917" s="343"/>
      <c r="D917" s="116"/>
      <c r="E917" s="116"/>
      <c r="F917" s="4"/>
      <c r="G917" s="50"/>
      <c r="H917" s="70"/>
      <c r="I917" s="9"/>
      <c r="J917" s="270"/>
      <c r="K917" s="40">
        <f t="shared" si="141"/>
        <v>0</v>
      </c>
      <c r="L917" s="40">
        <f t="shared" si="142"/>
        <v>0</v>
      </c>
      <c r="M917" s="375" t="str">
        <f t="shared" si="143"/>
        <v xml:space="preserve"> </v>
      </c>
      <c r="N917" s="264">
        <f t="shared" si="144"/>
        <v>0</v>
      </c>
      <c r="O917" s="105">
        <f t="shared" si="145"/>
        <v>0</v>
      </c>
      <c r="P917" s="105">
        <f t="shared" si="146"/>
        <v>0</v>
      </c>
      <c r="Q917" s="407">
        <f t="shared" si="147"/>
        <v>0</v>
      </c>
      <c r="R917" s="9"/>
      <c r="V917" s="40">
        <f t="shared" si="114"/>
        <v>0</v>
      </c>
    </row>
    <row r="918" spans="1:22" x14ac:dyDescent="0.25">
      <c r="A918" s="80">
        <f t="shared" si="115"/>
        <v>905</v>
      </c>
      <c r="B918" s="342">
        <f t="shared" si="140"/>
        <v>0</v>
      </c>
      <c r="C918" s="343"/>
      <c r="D918" s="116"/>
      <c r="E918" s="116"/>
      <c r="F918" s="4"/>
      <c r="G918" s="50"/>
      <c r="H918" s="70"/>
      <c r="I918" s="9"/>
      <c r="J918" s="270"/>
      <c r="K918" s="40">
        <f t="shared" si="141"/>
        <v>0</v>
      </c>
      <c r="L918" s="40">
        <f t="shared" si="142"/>
        <v>0</v>
      </c>
      <c r="M918" s="375" t="str">
        <f t="shared" si="143"/>
        <v xml:space="preserve"> </v>
      </c>
      <c r="N918" s="264">
        <f t="shared" si="144"/>
        <v>0</v>
      </c>
      <c r="O918" s="105">
        <f t="shared" si="145"/>
        <v>0</v>
      </c>
      <c r="P918" s="105">
        <f t="shared" si="146"/>
        <v>0</v>
      </c>
      <c r="Q918" s="407">
        <f t="shared" si="147"/>
        <v>0</v>
      </c>
      <c r="R918" s="9"/>
      <c r="V918" s="40">
        <f t="shared" si="114"/>
        <v>0</v>
      </c>
    </row>
    <row r="919" spans="1:22" x14ac:dyDescent="0.25">
      <c r="A919" s="80">
        <f t="shared" si="115"/>
        <v>906</v>
      </c>
      <c r="B919" s="342">
        <f t="shared" si="140"/>
        <v>0</v>
      </c>
      <c r="C919" s="343"/>
      <c r="D919" s="116"/>
      <c r="E919" s="116"/>
      <c r="F919" s="4"/>
      <c r="G919" s="50"/>
      <c r="H919" s="70"/>
      <c r="I919" s="9"/>
      <c r="J919" s="270"/>
      <c r="K919" s="40">
        <f t="shared" si="141"/>
        <v>0</v>
      </c>
      <c r="L919" s="40">
        <f t="shared" si="142"/>
        <v>0</v>
      </c>
      <c r="M919" s="375" t="str">
        <f t="shared" si="143"/>
        <v xml:space="preserve"> </v>
      </c>
      <c r="N919" s="264">
        <f t="shared" si="144"/>
        <v>0</v>
      </c>
      <c r="O919" s="105">
        <f t="shared" si="145"/>
        <v>0</v>
      </c>
      <c r="P919" s="105">
        <f t="shared" si="146"/>
        <v>0</v>
      </c>
      <c r="Q919" s="407">
        <f t="shared" si="147"/>
        <v>0</v>
      </c>
      <c r="R919" s="9"/>
      <c r="V919" s="40">
        <f t="shared" si="114"/>
        <v>0</v>
      </c>
    </row>
    <row r="920" spans="1:22" x14ac:dyDescent="0.25">
      <c r="A920" s="80">
        <f t="shared" si="115"/>
        <v>907</v>
      </c>
      <c r="B920" s="342">
        <f t="shared" si="140"/>
        <v>0</v>
      </c>
      <c r="C920" s="343"/>
      <c r="D920" s="116"/>
      <c r="E920" s="116"/>
      <c r="F920" s="4"/>
      <c r="G920" s="50"/>
      <c r="H920" s="70"/>
      <c r="I920" s="9"/>
      <c r="J920" s="270"/>
      <c r="K920" s="40">
        <f t="shared" si="141"/>
        <v>0</v>
      </c>
      <c r="L920" s="40">
        <f t="shared" si="142"/>
        <v>0</v>
      </c>
      <c r="M920" s="375" t="str">
        <f t="shared" si="143"/>
        <v xml:space="preserve"> </v>
      </c>
      <c r="N920" s="264">
        <f t="shared" si="144"/>
        <v>0</v>
      </c>
      <c r="O920" s="105">
        <f t="shared" si="145"/>
        <v>0</v>
      </c>
      <c r="P920" s="105">
        <f t="shared" si="146"/>
        <v>0</v>
      </c>
      <c r="Q920" s="407">
        <f t="shared" si="147"/>
        <v>0</v>
      </c>
      <c r="R920" s="9"/>
      <c r="V920" s="40">
        <f t="shared" si="114"/>
        <v>0</v>
      </c>
    </row>
    <row r="921" spans="1:22" x14ac:dyDescent="0.25">
      <c r="A921" s="80">
        <f t="shared" si="115"/>
        <v>908</v>
      </c>
      <c r="B921" s="342">
        <f t="shared" si="140"/>
        <v>0</v>
      </c>
      <c r="C921" s="343"/>
      <c r="D921" s="116"/>
      <c r="E921" s="116"/>
      <c r="F921" s="4"/>
      <c r="G921" s="50"/>
      <c r="H921" s="70"/>
      <c r="I921" s="9"/>
      <c r="J921" s="270"/>
      <c r="K921" s="40">
        <f t="shared" si="141"/>
        <v>0</v>
      </c>
      <c r="L921" s="40">
        <f t="shared" si="142"/>
        <v>0</v>
      </c>
      <c r="M921" s="375" t="str">
        <f t="shared" si="143"/>
        <v xml:space="preserve"> </v>
      </c>
      <c r="N921" s="264">
        <f t="shared" si="144"/>
        <v>0</v>
      </c>
      <c r="O921" s="105">
        <f t="shared" si="145"/>
        <v>0</v>
      </c>
      <c r="P921" s="105">
        <f t="shared" si="146"/>
        <v>0</v>
      </c>
      <c r="Q921" s="407">
        <f t="shared" si="147"/>
        <v>0</v>
      </c>
      <c r="R921" s="9"/>
      <c r="V921" s="40">
        <f t="shared" si="114"/>
        <v>0</v>
      </c>
    </row>
    <row r="922" spans="1:22" x14ac:dyDescent="0.25">
      <c r="A922" s="80">
        <f t="shared" si="115"/>
        <v>909</v>
      </c>
      <c r="B922" s="342">
        <f t="shared" si="140"/>
        <v>0</v>
      </c>
      <c r="C922" s="343"/>
      <c r="D922" s="116"/>
      <c r="E922" s="116"/>
      <c r="F922" s="4"/>
      <c r="G922" s="50"/>
      <c r="H922" s="70"/>
      <c r="I922" s="9"/>
      <c r="J922" s="270"/>
      <c r="K922" s="40">
        <f t="shared" si="141"/>
        <v>0</v>
      </c>
      <c r="L922" s="40">
        <f t="shared" si="142"/>
        <v>0</v>
      </c>
      <c r="M922" s="375" t="str">
        <f t="shared" si="143"/>
        <v xml:space="preserve"> </v>
      </c>
      <c r="N922" s="264">
        <f t="shared" si="144"/>
        <v>0</v>
      </c>
      <c r="O922" s="105">
        <f t="shared" si="145"/>
        <v>0</v>
      </c>
      <c r="P922" s="105">
        <f t="shared" si="146"/>
        <v>0</v>
      </c>
      <c r="Q922" s="407">
        <f t="shared" si="147"/>
        <v>0</v>
      </c>
      <c r="R922" s="9"/>
      <c r="V922" s="40">
        <f t="shared" ref="V922:V962" si="148">IF(N922&gt;0,IF(P922&lt;=0,1,0),0)</f>
        <v>0</v>
      </c>
    </row>
    <row r="923" spans="1:22" x14ac:dyDescent="0.25">
      <c r="A923" s="80">
        <f t="shared" si="115"/>
        <v>910</v>
      </c>
      <c r="B923" s="342">
        <f t="shared" si="140"/>
        <v>0</v>
      </c>
      <c r="C923" s="343"/>
      <c r="D923" s="116"/>
      <c r="E923" s="116"/>
      <c r="F923" s="4"/>
      <c r="G923" s="50"/>
      <c r="H923" s="70"/>
      <c r="I923" s="9"/>
      <c r="J923" s="270"/>
      <c r="K923" s="40">
        <f t="shared" si="141"/>
        <v>0</v>
      </c>
      <c r="L923" s="40">
        <f t="shared" si="142"/>
        <v>0</v>
      </c>
      <c r="M923" s="375" t="str">
        <f t="shared" si="143"/>
        <v xml:space="preserve"> </v>
      </c>
      <c r="N923" s="264">
        <f t="shared" si="144"/>
        <v>0</v>
      </c>
      <c r="O923" s="105">
        <f t="shared" si="145"/>
        <v>0</v>
      </c>
      <c r="P923" s="105">
        <f t="shared" si="146"/>
        <v>0</v>
      </c>
      <c r="Q923" s="407">
        <f t="shared" si="147"/>
        <v>0</v>
      </c>
      <c r="R923" s="9"/>
      <c r="V923" s="40">
        <f t="shared" si="148"/>
        <v>0</v>
      </c>
    </row>
    <row r="924" spans="1:22" x14ac:dyDescent="0.25">
      <c r="A924" s="80">
        <f t="shared" ref="A924:A962" si="149">ROW()-Q3line</f>
        <v>911</v>
      </c>
      <c r="B924" s="342">
        <f t="shared" si="140"/>
        <v>0</v>
      </c>
      <c r="C924" s="343"/>
      <c r="D924" s="116"/>
      <c r="E924" s="116"/>
      <c r="F924" s="4"/>
      <c r="G924" s="50"/>
      <c r="H924" s="70"/>
      <c r="I924" s="9"/>
      <c r="J924" s="270"/>
      <c r="K924" s="40">
        <f t="shared" si="141"/>
        <v>0</v>
      </c>
      <c r="L924" s="40">
        <f t="shared" si="142"/>
        <v>0</v>
      </c>
      <c r="M924" s="375" t="str">
        <f t="shared" si="143"/>
        <v xml:space="preserve"> </v>
      </c>
      <c r="N924" s="264">
        <f t="shared" si="144"/>
        <v>0</v>
      </c>
      <c r="O924" s="105">
        <f t="shared" si="145"/>
        <v>0</v>
      </c>
      <c r="P924" s="105">
        <f t="shared" si="146"/>
        <v>0</v>
      </c>
      <c r="Q924" s="407">
        <f t="shared" si="147"/>
        <v>0</v>
      </c>
      <c r="R924" s="9"/>
      <c r="V924" s="40">
        <f t="shared" si="148"/>
        <v>0</v>
      </c>
    </row>
    <row r="925" spans="1:22" x14ac:dyDescent="0.25">
      <c r="A925" s="80">
        <f t="shared" si="149"/>
        <v>912</v>
      </c>
      <c r="B925" s="342">
        <f t="shared" si="140"/>
        <v>0</v>
      </c>
      <c r="C925" s="343"/>
      <c r="D925" s="116"/>
      <c r="E925" s="116"/>
      <c r="F925" s="4"/>
      <c r="G925" s="50"/>
      <c r="H925" s="70"/>
      <c r="I925" s="9"/>
      <c r="J925" s="270"/>
      <c r="K925" s="40">
        <f t="shared" si="141"/>
        <v>0</v>
      </c>
      <c r="L925" s="40">
        <f t="shared" si="142"/>
        <v>0</v>
      </c>
      <c r="M925" s="375" t="str">
        <f t="shared" si="143"/>
        <v xml:space="preserve"> </v>
      </c>
      <c r="N925" s="264">
        <f t="shared" si="144"/>
        <v>0</v>
      </c>
      <c r="O925" s="105">
        <f t="shared" si="145"/>
        <v>0</v>
      </c>
      <c r="P925" s="105">
        <f t="shared" si="146"/>
        <v>0</v>
      </c>
      <c r="Q925" s="407">
        <f t="shared" si="147"/>
        <v>0</v>
      </c>
      <c r="R925" s="9"/>
      <c r="V925" s="40">
        <f t="shared" si="148"/>
        <v>0</v>
      </c>
    </row>
    <row r="926" spans="1:22" x14ac:dyDescent="0.25">
      <c r="A926" s="80">
        <f t="shared" si="149"/>
        <v>913</v>
      </c>
      <c r="B926" s="342">
        <f t="shared" si="140"/>
        <v>0</v>
      </c>
      <c r="C926" s="343"/>
      <c r="D926" s="116"/>
      <c r="E926" s="116"/>
      <c r="F926" s="4"/>
      <c r="G926" s="50"/>
      <c r="H926" s="70"/>
      <c r="I926" s="9"/>
      <c r="J926" s="270"/>
      <c r="K926" s="40">
        <f t="shared" si="141"/>
        <v>0</v>
      </c>
      <c r="L926" s="40">
        <f t="shared" si="142"/>
        <v>0</v>
      </c>
      <c r="M926" s="375" t="str">
        <f t="shared" si="143"/>
        <v xml:space="preserve"> </v>
      </c>
      <c r="N926" s="264">
        <f t="shared" si="144"/>
        <v>0</v>
      </c>
      <c r="O926" s="105">
        <f t="shared" si="145"/>
        <v>0</v>
      </c>
      <c r="P926" s="105">
        <f t="shared" si="146"/>
        <v>0</v>
      </c>
      <c r="Q926" s="407">
        <f t="shared" si="147"/>
        <v>0</v>
      </c>
      <c r="R926" s="9"/>
      <c r="V926" s="40">
        <f t="shared" si="148"/>
        <v>0</v>
      </c>
    </row>
    <row r="927" spans="1:22" x14ac:dyDescent="0.25">
      <c r="A927" s="80">
        <f t="shared" si="149"/>
        <v>914</v>
      </c>
      <c r="B927" s="342">
        <f t="shared" si="140"/>
        <v>0</v>
      </c>
      <c r="C927" s="343"/>
      <c r="D927" s="116"/>
      <c r="E927" s="116"/>
      <c r="F927" s="4"/>
      <c r="G927" s="50"/>
      <c r="H927" s="70"/>
      <c r="I927" s="9"/>
      <c r="J927" s="270"/>
      <c r="K927" s="40">
        <f t="shared" si="141"/>
        <v>0</v>
      </c>
      <c r="L927" s="40">
        <f t="shared" si="142"/>
        <v>0</v>
      </c>
      <c r="M927" s="375" t="str">
        <f t="shared" si="143"/>
        <v xml:space="preserve"> </v>
      </c>
      <c r="N927" s="264">
        <f t="shared" si="144"/>
        <v>0</v>
      </c>
      <c r="O927" s="105">
        <f t="shared" si="145"/>
        <v>0</v>
      </c>
      <c r="P927" s="105">
        <f t="shared" si="146"/>
        <v>0</v>
      </c>
      <c r="Q927" s="407">
        <f t="shared" si="147"/>
        <v>0</v>
      </c>
      <c r="R927" s="9"/>
      <c r="V927" s="40">
        <f t="shared" si="148"/>
        <v>0</v>
      </c>
    </row>
    <row r="928" spans="1:22" x14ac:dyDescent="0.25">
      <c r="A928" s="80">
        <f t="shared" si="149"/>
        <v>915</v>
      </c>
      <c r="B928" s="342">
        <f t="shared" si="140"/>
        <v>0</v>
      </c>
      <c r="C928" s="343"/>
      <c r="D928" s="116"/>
      <c r="E928" s="116"/>
      <c r="F928" s="4"/>
      <c r="G928" s="50"/>
      <c r="H928" s="70"/>
      <c r="I928" s="9"/>
      <c r="J928" s="270"/>
      <c r="K928" s="40">
        <f t="shared" si="141"/>
        <v>0</v>
      </c>
      <c r="L928" s="40">
        <f t="shared" si="142"/>
        <v>0</v>
      </c>
      <c r="M928" s="375" t="str">
        <f t="shared" si="143"/>
        <v xml:space="preserve"> </v>
      </c>
      <c r="N928" s="264">
        <f t="shared" si="144"/>
        <v>0</v>
      </c>
      <c r="O928" s="105">
        <f t="shared" si="145"/>
        <v>0</v>
      </c>
      <c r="P928" s="105">
        <f t="shared" si="146"/>
        <v>0</v>
      </c>
      <c r="Q928" s="407">
        <f t="shared" si="147"/>
        <v>0</v>
      </c>
      <c r="R928" s="9"/>
      <c r="V928" s="40">
        <f t="shared" si="148"/>
        <v>0</v>
      </c>
    </row>
    <row r="929" spans="1:22" x14ac:dyDescent="0.25">
      <c r="A929" s="80">
        <f t="shared" si="149"/>
        <v>916</v>
      </c>
      <c r="B929" s="342">
        <f t="shared" si="140"/>
        <v>0</v>
      </c>
      <c r="C929" s="343"/>
      <c r="D929" s="116"/>
      <c r="E929" s="116"/>
      <c r="F929" s="4"/>
      <c r="G929" s="50"/>
      <c r="H929" s="70"/>
      <c r="I929" s="9"/>
      <c r="J929" s="270"/>
      <c r="K929" s="40">
        <f t="shared" si="141"/>
        <v>0</v>
      </c>
      <c r="L929" s="40">
        <f t="shared" si="142"/>
        <v>0</v>
      </c>
      <c r="M929" s="375" t="str">
        <f t="shared" si="143"/>
        <v xml:space="preserve"> </v>
      </c>
      <c r="N929" s="264">
        <f t="shared" si="144"/>
        <v>0</v>
      </c>
      <c r="O929" s="105">
        <f t="shared" si="145"/>
        <v>0</v>
      </c>
      <c r="P929" s="105">
        <f t="shared" si="146"/>
        <v>0</v>
      </c>
      <c r="Q929" s="407">
        <f t="shared" si="147"/>
        <v>0</v>
      </c>
      <c r="R929" s="9"/>
      <c r="V929" s="40">
        <f t="shared" si="148"/>
        <v>0</v>
      </c>
    </row>
    <row r="930" spans="1:22" x14ac:dyDescent="0.25">
      <c r="A930" s="80">
        <f t="shared" si="149"/>
        <v>917</v>
      </c>
      <c r="B930" s="342">
        <f t="shared" si="140"/>
        <v>0</v>
      </c>
      <c r="C930" s="343"/>
      <c r="D930" s="116"/>
      <c r="E930" s="116"/>
      <c r="F930" s="4"/>
      <c r="G930" s="50"/>
      <c r="H930" s="70"/>
      <c r="I930" s="9"/>
      <c r="J930" s="270"/>
      <c r="K930" s="40">
        <f t="shared" si="141"/>
        <v>0</v>
      </c>
      <c r="L930" s="40">
        <f t="shared" si="142"/>
        <v>0</v>
      </c>
      <c r="M930" s="375" t="str">
        <f t="shared" si="143"/>
        <v xml:space="preserve"> </v>
      </c>
      <c r="N930" s="264">
        <f t="shared" si="144"/>
        <v>0</v>
      </c>
      <c r="O930" s="105">
        <f t="shared" si="145"/>
        <v>0</v>
      </c>
      <c r="P930" s="105">
        <f t="shared" si="146"/>
        <v>0</v>
      </c>
      <c r="Q930" s="407">
        <f t="shared" si="147"/>
        <v>0</v>
      </c>
      <c r="R930" s="9"/>
      <c r="V930" s="40">
        <f t="shared" si="148"/>
        <v>0</v>
      </c>
    </row>
    <row r="931" spans="1:22" x14ac:dyDescent="0.25">
      <c r="A931" s="80">
        <f t="shared" si="149"/>
        <v>918</v>
      </c>
      <c r="B931" s="342">
        <f t="shared" si="140"/>
        <v>0</v>
      </c>
      <c r="C931" s="343"/>
      <c r="D931" s="116"/>
      <c r="E931" s="116"/>
      <c r="F931" s="4"/>
      <c r="G931" s="50"/>
      <c r="H931" s="70"/>
      <c r="I931" s="9"/>
      <c r="J931" s="270"/>
      <c r="K931" s="40">
        <f t="shared" si="141"/>
        <v>0</v>
      </c>
      <c r="L931" s="40">
        <f t="shared" si="142"/>
        <v>0</v>
      </c>
      <c r="M931" s="375" t="str">
        <f t="shared" si="143"/>
        <v xml:space="preserve"> </v>
      </c>
      <c r="N931" s="264">
        <f t="shared" si="144"/>
        <v>0</v>
      </c>
      <c r="O931" s="105">
        <f t="shared" si="145"/>
        <v>0</v>
      </c>
      <c r="P931" s="105">
        <f t="shared" si="146"/>
        <v>0</v>
      </c>
      <c r="Q931" s="407">
        <f t="shared" si="147"/>
        <v>0</v>
      </c>
      <c r="R931" s="9"/>
      <c r="V931" s="40">
        <f t="shared" si="148"/>
        <v>0</v>
      </c>
    </row>
    <row r="932" spans="1:22" x14ac:dyDescent="0.25">
      <c r="A932" s="80">
        <f t="shared" si="149"/>
        <v>919</v>
      </c>
      <c r="B932" s="342">
        <f t="shared" si="140"/>
        <v>0</v>
      </c>
      <c r="C932" s="343"/>
      <c r="D932" s="116"/>
      <c r="E932" s="116"/>
      <c r="F932" s="4"/>
      <c r="G932" s="50"/>
      <c r="H932" s="70"/>
      <c r="I932" s="9"/>
      <c r="J932" s="270"/>
      <c r="K932" s="40">
        <f t="shared" si="141"/>
        <v>0</v>
      </c>
      <c r="L932" s="40">
        <f t="shared" si="142"/>
        <v>0</v>
      </c>
      <c r="M932" s="375" t="str">
        <f t="shared" si="143"/>
        <v xml:space="preserve"> </v>
      </c>
      <c r="N932" s="264">
        <f t="shared" si="144"/>
        <v>0</v>
      </c>
      <c r="O932" s="105">
        <f t="shared" si="145"/>
        <v>0</v>
      </c>
      <c r="P932" s="105">
        <f t="shared" si="146"/>
        <v>0</v>
      </c>
      <c r="Q932" s="407">
        <f t="shared" si="147"/>
        <v>0</v>
      </c>
      <c r="R932" s="9"/>
      <c r="V932" s="40">
        <f t="shared" si="148"/>
        <v>0</v>
      </c>
    </row>
    <row r="933" spans="1:22" x14ac:dyDescent="0.25">
      <c r="A933" s="80">
        <f t="shared" si="149"/>
        <v>920</v>
      </c>
      <c r="B933" s="342">
        <f t="shared" si="140"/>
        <v>0</v>
      </c>
      <c r="C933" s="343"/>
      <c r="D933" s="116"/>
      <c r="E933" s="116"/>
      <c r="F933" s="4"/>
      <c r="G933" s="50"/>
      <c r="H933" s="70"/>
      <c r="I933" s="9"/>
      <c r="J933" s="270"/>
      <c r="K933" s="40">
        <f t="shared" si="141"/>
        <v>0</v>
      </c>
      <c r="L933" s="40">
        <f t="shared" si="142"/>
        <v>0</v>
      </c>
      <c r="M933" s="375" t="str">
        <f t="shared" si="143"/>
        <v xml:space="preserve"> </v>
      </c>
      <c r="N933" s="264">
        <f t="shared" si="144"/>
        <v>0</v>
      </c>
      <c r="O933" s="105">
        <f t="shared" si="145"/>
        <v>0</v>
      </c>
      <c r="P933" s="105">
        <f t="shared" si="146"/>
        <v>0</v>
      </c>
      <c r="Q933" s="407">
        <f t="shared" si="147"/>
        <v>0</v>
      </c>
      <c r="R933" s="9"/>
      <c r="V933" s="40">
        <f t="shared" si="148"/>
        <v>0</v>
      </c>
    </row>
    <row r="934" spans="1:22" x14ac:dyDescent="0.25">
      <c r="A934" s="80">
        <f t="shared" si="149"/>
        <v>921</v>
      </c>
      <c r="B934" s="342">
        <f t="shared" si="140"/>
        <v>0</v>
      </c>
      <c r="C934" s="343"/>
      <c r="D934" s="116"/>
      <c r="E934" s="116"/>
      <c r="F934" s="4"/>
      <c r="G934" s="50"/>
      <c r="H934" s="70"/>
      <c r="I934" s="9"/>
      <c r="J934" s="270"/>
      <c r="K934" s="40">
        <f t="shared" si="141"/>
        <v>0</v>
      </c>
      <c r="L934" s="40">
        <f t="shared" si="142"/>
        <v>0</v>
      </c>
      <c r="M934" s="375" t="str">
        <f t="shared" si="143"/>
        <v xml:space="preserve"> </v>
      </c>
      <c r="N934" s="264">
        <f t="shared" si="144"/>
        <v>0</v>
      </c>
      <c r="O934" s="105">
        <f t="shared" si="145"/>
        <v>0</v>
      </c>
      <c r="P934" s="105">
        <f t="shared" si="146"/>
        <v>0</v>
      </c>
      <c r="Q934" s="407">
        <f t="shared" si="147"/>
        <v>0</v>
      </c>
      <c r="R934" s="9"/>
      <c r="V934" s="40">
        <f t="shared" si="148"/>
        <v>0</v>
      </c>
    </row>
    <row r="935" spans="1:22" x14ac:dyDescent="0.25">
      <c r="A935" s="80">
        <f t="shared" si="149"/>
        <v>922</v>
      </c>
      <c r="B935" s="342">
        <f t="shared" si="140"/>
        <v>0</v>
      </c>
      <c r="C935" s="343"/>
      <c r="D935" s="116"/>
      <c r="E935" s="116"/>
      <c r="F935" s="4"/>
      <c r="G935" s="50"/>
      <c r="H935" s="70"/>
      <c r="I935" s="9"/>
      <c r="J935" s="270"/>
      <c r="K935" s="40">
        <f t="shared" si="141"/>
        <v>0</v>
      </c>
      <c r="L935" s="40">
        <f t="shared" si="142"/>
        <v>0</v>
      </c>
      <c r="M935" s="375" t="str">
        <f t="shared" si="143"/>
        <v xml:space="preserve"> </v>
      </c>
      <c r="N935" s="264">
        <f t="shared" si="144"/>
        <v>0</v>
      </c>
      <c r="O935" s="105">
        <f t="shared" si="145"/>
        <v>0</v>
      </c>
      <c r="P935" s="105">
        <f t="shared" si="146"/>
        <v>0</v>
      </c>
      <c r="Q935" s="407">
        <f t="shared" si="147"/>
        <v>0</v>
      </c>
      <c r="R935" s="9"/>
      <c r="V935" s="40">
        <f t="shared" si="148"/>
        <v>0</v>
      </c>
    </row>
    <row r="936" spans="1:22" x14ac:dyDescent="0.25">
      <c r="A936" s="80">
        <f t="shared" si="149"/>
        <v>923</v>
      </c>
      <c r="B936" s="342">
        <f t="shared" si="140"/>
        <v>0</v>
      </c>
      <c r="C936" s="343"/>
      <c r="D936" s="116"/>
      <c r="E936" s="116"/>
      <c r="F936" s="4"/>
      <c r="G936" s="50"/>
      <c r="H936" s="70"/>
      <c r="I936" s="9"/>
      <c r="J936" s="270"/>
      <c r="K936" s="40">
        <f t="shared" si="141"/>
        <v>0</v>
      </c>
      <c r="L936" s="40">
        <f t="shared" si="142"/>
        <v>0</v>
      </c>
      <c r="M936" s="375" t="str">
        <f t="shared" si="143"/>
        <v xml:space="preserve"> </v>
      </c>
      <c r="N936" s="264">
        <f t="shared" si="144"/>
        <v>0</v>
      </c>
      <c r="O936" s="105">
        <f t="shared" si="145"/>
        <v>0</v>
      </c>
      <c r="P936" s="105">
        <f t="shared" si="146"/>
        <v>0</v>
      </c>
      <c r="Q936" s="407">
        <f t="shared" si="147"/>
        <v>0</v>
      </c>
      <c r="R936" s="9"/>
      <c r="V936" s="40">
        <f t="shared" si="148"/>
        <v>0</v>
      </c>
    </row>
    <row r="937" spans="1:22" x14ac:dyDescent="0.25">
      <c r="A937" s="80">
        <f t="shared" si="149"/>
        <v>924</v>
      </c>
      <c r="B937" s="342">
        <f t="shared" si="140"/>
        <v>0</v>
      </c>
      <c r="C937" s="343"/>
      <c r="D937" s="116"/>
      <c r="E937" s="116"/>
      <c r="F937" s="4"/>
      <c r="G937" s="50"/>
      <c r="H937" s="70"/>
      <c r="I937" s="9"/>
      <c r="J937" s="270"/>
      <c r="K937" s="40">
        <f t="shared" si="141"/>
        <v>0</v>
      </c>
      <c r="L937" s="40">
        <f t="shared" si="142"/>
        <v>0</v>
      </c>
      <c r="M937" s="375" t="str">
        <f t="shared" si="143"/>
        <v xml:space="preserve"> </v>
      </c>
      <c r="N937" s="264">
        <f t="shared" si="144"/>
        <v>0</v>
      </c>
      <c r="O937" s="105">
        <f t="shared" si="145"/>
        <v>0</v>
      </c>
      <c r="P937" s="105">
        <f t="shared" si="146"/>
        <v>0</v>
      </c>
      <c r="Q937" s="407">
        <f t="shared" si="147"/>
        <v>0</v>
      </c>
      <c r="R937" s="9"/>
      <c r="V937" s="40">
        <f t="shared" si="148"/>
        <v>0</v>
      </c>
    </row>
    <row r="938" spans="1:22" x14ac:dyDescent="0.25">
      <c r="A938" s="80">
        <f t="shared" si="149"/>
        <v>925</v>
      </c>
      <c r="B938" s="342">
        <f t="shared" si="140"/>
        <v>0</v>
      </c>
      <c r="C938" s="343"/>
      <c r="D938" s="116"/>
      <c r="E938" s="116"/>
      <c r="F938" s="4"/>
      <c r="G938" s="50"/>
      <c r="H938" s="70"/>
      <c r="I938" s="9"/>
      <c r="J938" s="270"/>
      <c r="K938" s="40">
        <f t="shared" si="141"/>
        <v>0</v>
      </c>
      <c r="L938" s="40">
        <f t="shared" si="142"/>
        <v>0</v>
      </c>
      <c r="M938" s="375" t="str">
        <f t="shared" si="143"/>
        <v xml:space="preserve"> </v>
      </c>
      <c r="N938" s="264">
        <f t="shared" si="144"/>
        <v>0</v>
      </c>
      <c r="O938" s="105">
        <f t="shared" si="145"/>
        <v>0</v>
      </c>
      <c r="P938" s="105">
        <f t="shared" si="146"/>
        <v>0</v>
      </c>
      <c r="Q938" s="407">
        <f t="shared" si="147"/>
        <v>0</v>
      </c>
      <c r="R938" s="9"/>
      <c r="V938" s="40">
        <f t="shared" si="148"/>
        <v>0</v>
      </c>
    </row>
    <row r="939" spans="1:22" x14ac:dyDescent="0.25">
      <c r="A939" s="80">
        <f t="shared" si="149"/>
        <v>926</v>
      </c>
      <c r="B939" s="342">
        <f t="shared" si="140"/>
        <v>0</v>
      </c>
      <c r="C939" s="343"/>
      <c r="D939" s="116"/>
      <c r="E939" s="116"/>
      <c r="F939" s="4"/>
      <c r="G939" s="50"/>
      <c r="H939" s="70"/>
      <c r="I939" s="9"/>
      <c r="J939" s="270"/>
      <c r="K939" s="40">
        <f t="shared" si="141"/>
        <v>0</v>
      </c>
      <c r="L939" s="40">
        <f t="shared" si="142"/>
        <v>0</v>
      </c>
      <c r="M939" s="375" t="str">
        <f t="shared" si="143"/>
        <v xml:space="preserve"> </v>
      </c>
      <c r="N939" s="264">
        <f t="shared" si="144"/>
        <v>0</v>
      </c>
      <c r="O939" s="105">
        <f t="shared" si="145"/>
        <v>0</v>
      </c>
      <c r="P939" s="105">
        <f t="shared" si="146"/>
        <v>0</v>
      </c>
      <c r="Q939" s="407">
        <f t="shared" si="147"/>
        <v>0</v>
      </c>
      <c r="R939" s="9"/>
      <c r="V939" s="40">
        <f t="shared" si="148"/>
        <v>0</v>
      </c>
    </row>
    <row r="940" spans="1:22" x14ac:dyDescent="0.25">
      <c r="A940" s="80">
        <f t="shared" si="149"/>
        <v>927</v>
      </c>
      <c r="B940" s="342">
        <f t="shared" si="140"/>
        <v>0</v>
      </c>
      <c r="C940" s="343"/>
      <c r="D940" s="116"/>
      <c r="E940" s="116"/>
      <c r="F940" s="4"/>
      <c r="G940" s="50"/>
      <c r="H940" s="70"/>
      <c r="I940" s="9"/>
      <c r="J940" s="270"/>
      <c r="K940" s="40">
        <f t="shared" si="141"/>
        <v>0</v>
      </c>
      <c r="L940" s="40">
        <f t="shared" si="142"/>
        <v>0</v>
      </c>
      <c r="M940" s="375" t="str">
        <f t="shared" si="143"/>
        <v xml:space="preserve"> </v>
      </c>
      <c r="N940" s="264">
        <f t="shared" si="144"/>
        <v>0</v>
      </c>
      <c r="O940" s="105">
        <f t="shared" si="145"/>
        <v>0</v>
      </c>
      <c r="P940" s="105">
        <f t="shared" si="146"/>
        <v>0</v>
      </c>
      <c r="Q940" s="407">
        <f t="shared" si="147"/>
        <v>0</v>
      </c>
      <c r="R940" s="9"/>
      <c r="V940" s="40">
        <f t="shared" si="148"/>
        <v>0</v>
      </c>
    </row>
    <row r="941" spans="1:22" x14ac:dyDescent="0.25">
      <c r="A941" s="80">
        <f t="shared" si="149"/>
        <v>928</v>
      </c>
      <c r="B941" s="342">
        <f t="shared" si="140"/>
        <v>0</v>
      </c>
      <c r="C941" s="343"/>
      <c r="D941" s="116"/>
      <c r="E941" s="116"/>
      <c r="F941" s="4"/>
      <c r="G941" s="50"/>
      <c r="H941" s="70"/>
      <c r="I941" s="9"/>
      <c r="J941" s="270"/>
      <c r="K941" s="40">
        <f t="shared" si="141"/>
        <v>0</v>
      </c>
      <c r="L941" s="40">
        <f t="shared" si="142"/>
        <v>0</v>
      </c>
      <c r="M941" s="375" t="str">
        <f t="shared" si="143"/>
        <v xml:space="preserve"> </v>
      </c>
      <c r="N941" s="264">
        <f t="shared" si="144"/>
        <v>0</v>
      </c>
      <c r="O941" s="105">
        <f t="shared" si="145"/>
        <v>0</v>
      </c>
      <c r="P941" s="105">
        <f t="shared" si="146"/>
        <v>0</v>
      </c>
      <c r="Q941" s="407">
        <f t="shared" si="147"/>
        <v>0</v>
      </c>
      <c r="R941" s="9"/>
      <c r="V941" s="40">
        <f t="shared" si="148"/>
        <v>0</v>
      </c>
    </row>
    <row r="942" spans="1:22" x14ac:dyDescent="0.25">
      <c r="A942" s="80">
        <f t="shared" si="149"/>
        <v>929</v>
      </c>
      <c r="B942" s="342">
        <f t="shared" si="140"/>
        <v>0</v>
      </c>
      <c r="C942" s="343"/>
      <c r="D942" s="116"/>
      <c r="E942" s="116"/>
      <c r="F942" s="4"/>
      <c r="G942" s="50"/>
      <c r="H942" s="70"/>
      <c r="I942" s="9"/>
      <c r="J942" s="270"/>
      <c r="K942" s="40">
        <f t="shared" si="141"/>
        <v>0</v>
      </c>
      <c r="L942" s="40">
        <f t="shared" si="142"/>
        <v>0</v>
      </c>
      <c r="M942" s="375" t="str">
        <f t="shared" si="143"/>
        <v xml:space="preserve"> </v>
      </c>
      <c r="N942" s="264">
        <f t="shared" si="144"/>
        <v>0</v>
      </c>
      <c r="O942" s="105">
        <f t="shared" si="145"/>
        <v>0</v>
      </c>
      <c r="P942" s="105">
        <f t="shared" si="146"/>
        <v>0</v>
      </c>
      <c r="Q942" s="407">
        <f t="shared" si="147"/>
        <v>0</v>
      </c>
      <c r="R942" s="9"/>
      <c r="V942" s="40">
        <f t="shared" si="148"/>
        <v>0</v>
      </c>
    </row>
    <row r="943" spans="1:22" x14ac:dyDescent="0.25">
      <c r="A943" s="80">
        <f t="shared" si="149"/>
        <v>930</v>
      </c>
      <c r="B943" s="342">
        <f t="shared" si="140"/>
        <v>0</v>
      </c>
      <c r="C943" s="343"/>
      <c r="D943" s="116"/>
      <c r="E943" s="116"/>
      <c r="F943" s="4"/>
      <c r="G943" s="50"/>
      <c r="H943" s="70"/>
      <c r="I943" s="9"/>
      <c r="J943" s="270"/>
      <c r="K943" s="40">
        <f t="shared" si="141"/>
        <v>0</v>
      </c>
      <c r="L943" s="40">
        <f t="shared" si="142"/>
        <v>0</v>
      </c>
      <c r="M943" s="375" t="str">
        <f t="shared" si="143"/>
        <v xml:space="preserve"> </v>
      </c>
      <c r="N943" s="264">
        <f t="shared" si="144"/>
        <v>0</v>
      </c>
      <c r="O943" s="105">
        <f t="shared" si="145"/>
        <v>0</v>
      </c>
      <c r="P943" s="105">
        <f t="shared" si="146"/>
        <v>0</v>
      </c>
      <c r="Q943" s="407">
        <f t="shared" si="147"/>
        <v>0</v>
      </c>
      <c r="R943" s="9"/>
      <c r="V943" s="40">
        <f t="shared" si="148"/>
        <v>0</v>
      </c>
    </row>
    <row r="944" spans="1:22" x14ac:dyDescent="0.25">
      <c r="A944" s="80">
        <f t="shared" si="149"/>
        <v>931</v>
      </c>
      <c r="B944" s="342">
        <f t="shared" si="140"/>
        <v>0</v>
      </c>
      <c r="C944" s="343"/>
      <c r="D944" s="116"/>
      <c r="E944" s="116"/>
      <c r="F944" s="4"/>
      <c r="G944" s="50"/>
      <c r="H944" s="70"/>
      <c r="I944" s="9"/>
      <c r="J944" s="270"/>
      <c r="K944" s="40">
        <f t="shared" si="141"/>
        <v>0</v>
      </c>
      <c r="L944" s="40">
        <f t="shared" si="142"/>
        <v>0</v>
      </c>
      <c r="M944" s="375" t="str">
        <f t="shared" si="143"/>
        <v xml:space="preserve"> </v>
      </c>
      <c r="N944" s="264">
        <f t="shared" si="144"/>
        <v>0</v>
      </c>
      <c r="O944" s="105">
        <f t="shared" si="145"/>
        <v>0</v>
      </c>
      <c r="P944" s="105">
        <f t="shared" si="146"/>
        <v>0</v>
      </c>
      <c r="Q944" s="407">
        <f t="shared" si="147"/>
        <v>0</v>
      </c>
      <c r="R944" s="9"/>
      <c r="V944" s="40">
        <f t="shared" si="148"/>
        <v>0</v>
      </c>
    </row>
    <row r="945" spans="1:22" x14ac:dyDescent="0.25">
      <c r="A945" s="80">
        <f t="shared" si="149"/>
        <v>932</v>
      </c>
      <c r="B945" s="342">
        <f t="shared" si="140"/>
        <v>0</v>
      </c>
      <c r="C945" s="343"/>
      <c r="D945" s="116"/>
      <c r="E945" s="116"/>
      <c r="F945" s="4"/>
      <c r="G945" s="50"/>
      <c r="H945" s="70"/>
      <c r="I945" s="9"/>
      <c r="J945" s="270"/>
      <c r="K945" s="40">
        <f t="shared" si="141"/>
        <v>0</v>
      </c>
      <c r="L945" s="40">
        <f t="shared" si="142"/>
        <v>0</v>
      </c>
      <c r="M945" s="375" t="str">
        <f t="shared" si="143"/>
        <v xml:space="preserve"> </v>
      </c>
      <c r="N945" s="264">
        <f t="shared" si="144"/>
        <v>0</v>
      </c>
      <c r="O945" s="105">
        <f t="shared" si="145"/>
        <v>0</v>
      </c>
      <c r="P945" s="105">
        <f t="shared" si="146"/>
        <v>0</v>
      </c>
      <c r="Q945" s="407">
        <f t="shared" si="147"/>
        <v>0</v>
      </c>
      <c r="R945" s="9"/>
      <c r="V945" s="40">
        <f t="shared" si="148"/>
        <v>0</v>
      </c>
    </row>
    <row r="946" spans="1:22" x14ac:dyDescent="0.25">
      <c r="A946" s="80">
        <f t="shared" si="149"/>
        <v>933</v>
      </c>
      <c r="B946" s="342">
        <f t="shared" si="140"/>
        <v>0</v>
      </c>
      <c r="C946" s="343"/>
      <c r="D946" s="116"/>
      <c r="E946" s="116"/>
      <c r="F946" s="4"/>
      <c r="G946" s="50"/>
      <c r="H946" s="70"/>
      <c r="I946" s="9"/>
      <c r="J946" s="270"/>
      <c r="K946" s="40">
        <f t="shared" si="141"/>
        <v>0</v>
      </c>
      <c r="L946" s="40">
        <f t="shared" si="142"/>
        <v>0</v>
      </c>
      <c r="M946" s="375" t="str">
        <f t="shared" si="143"/>
        <v xml:space="preserve"> </v>
      </c>
      <c r="N946" s="264">
        <f t="shared" si="144"/>
        <v>0</v>
      </c>
      <c r="O946" s="105">
        <f t="shared" si="145"/>
        <v>0</v>
      </c>
      <c r="P946" s="105">
        <f t="shared" si="146"/>
        <v>0</v>
      </c>
      <c r="Q946" s="407">
        <f t="shared" si="147"/>
        <v>0</v>
      </c>
      <c r="R946" s="9"/>
      <c r="V946" s="40">
        <f t="shared" si="148"/>
        <v>0</v>
      </c>
    </row>
    <row r="947" spans="1:22" x14ac:dyDescent="0.25">
      <c r="A947" s="80">
        <f t="shared" si="149"/>
        <v>934</v>
      </c>
      <c r="B947" s="342">
        <f t="shared" si="140"/>
        <v>0</v>
      </c>
      <c r="C947" s="343"/>
      <c r="D947" s="116"/>
      <c r="E947" s="116"/>
      <c r="F947" s="4"/>
      <c r="G947" s="50"/>
      <c r="H947" s="70"/>
      <c r="I947" s="9"/>
      <c r="J947" s="270"/>
      <c r="K947" s="40">
        <f t="shared" si="141"/>
        <v>0</v>
      </c>
      <c r="L947" s="40">
        <f t="shared" si="142"/>
        <v>0</v>
      </c>
      <c r="M947" s="375" t="str">
        <f t="shared" si="143"/>
        <v xml:space="preserve"> </v>
      </c>
      <c r="N947" s="264">
        <f t="shared" si="144"/>
        <v>0</v>
      </c>
      <c r="O947" s="105">
        <f t="shared" si="145"/>
        <v>0</v>
      </c>
      <c r="P947" s="105">
        <f t="shared" si="146"/>
        <v>0</v>
      </c>
      <c r="Q947" s="407">
        <f t="shared" si="147"/>
        <v>0</v>
      </c>
      <c r="R947" s="9"/>
      <c r="V947" s="40">
        <f t="shared" si="148"/>
        <v>0</v>
      </c>
    </row>
    <row r="948" spans="1:22" x14ac:dyDescent="0.25">
      <c r="A948" s="80">
        <f t="shared" si="149"/>
        <v>935</v>
      </c>
      <c r="B948" s="342">
        <f t="shared" si="140"/>
        <v>0</v>
      </c>
      <c r="C948" s="343"/>
      <c r="D948" s="116"/>
      <c r="E948" s="116"/>
      <c r="F948" s="4"/>
      <c r="G948" s="50"/>
      <c r="H948" s="70"/>
      <c r="I948" s="9"/>
      <c r="J948" s="270"/>
      <c r="K948" s="40">
        <f t="shared" si="141"/>
        <v>0</v>
      </c>
      <c r="L948" s="40">
        <f t="shared" si="142"/>
        <v>0</v>
      </c>
      <c r="M948" s="375" t="str">
        <f t="shared" si="143"/>
        <v xml:space="preserve"> </v>
      </c>
      <c r="N948" s="264">
        <f t="shared" si="144"/>
        <v>0</v>
      </c>
      <c r="O948" s="105">
        <f t="shared" si="145"/>
        <v>0</v>
      </c>
      <c r="P948" s="105">
        <f t="shared" si="146"/>
        <v>0</v>
      </c>
      <c r="Q948" s="407">
        <f t="shared" si="147"/>
        <v>0</v>
      </c>
      <c r="R948" s="9"/>
      <c r="V948" s="40">
        <f t="shared" si="148"/>
        <v>0</v>
      </c>
    </row>
    <row r="949" spans="1:22" x14ac:dyDescent="0.25">
      <c r="A949" s="80">
        <f t="shared" si="149"/>
        <v>936</v>
      </c>
      <c r="B949" s="342">
        <f t="shared" si="140"/>
        <v>0</v>
      </c>
      <c r="C949" s="343"/>
      <c r="D949" s="116"/>
      <c r="E949" s="116"/>
      <c r="F949" s="4"/>
      <c r="G949" s="50"/>
      <c r="H949" s="70"/>
      <c r="I949" s="9"/>
      <c r="J949" s="270"/>
      <c r="K949" s="40">
        <f t="shared" si="141"/>
        <v>0</v>
      </c>
      <c r="L949" s="40">
        <f t="shared" si="142"/>
        <v>0</v>
      </c>
      <c r="M949" s="375" t="str">
        <f t="shared" si="143"/>
        <v xml:space="preserve"> </v>
      </c>
      <c r="N949" s="264">
        <f t="shared" si="144"/>
        <v>0</v>
      </c>
      <c r="O949" s="105">
        <f t="shared" si="145"/>
        <v>0</v>
      </c>
      <c r="P949" s="105">
        <f t="shared" si="146"/>
        <v>0</v>
      </c>
      <c r="Q949" s="407">
        <f t="shared" si="147"/>
        <v>0</v>
      </c>
      <c r="R949" s="9"/>
      <c r="V949" s="40">
        <f t="shared" si="148"/>
        <v>0</v>
      </c>
    </row>
    <row r="950" spans="1:22" x14ac:dyDescent="0.25">
      <c r="A950" s="80">
        <f t="shared" si="149"/>
        <v>937</v>
      </c>
      <c r="B950" s="342">
        <f t="shared" si="140"/>
        <v>0</v>
      </c>
      <c r="C950" s="343"/>
      <c r="D950" s="116"/>
      <c r="E950" s="116"/>
      <c r="F950" s="4"/>
      <c r="G950" s="50"/>
      <c r="H950" s="70"/>
      <c r="I950" s="9"/>
      <c r="J950" s="270"/>
      <c r="K950" s="40">
        <f t="shared" si="141"/>
        <v>0</v>
      </c>
      <c r="L950" s="40">
        <f t="shared" si="142"/>
        <v>0</v>
      </c>
      <c r="M950" s="375" t="str">
        <f t="shared" si="143"/>
        <v xml:space="preserve"> </v>
      </c>
      <c r="N950" s="264">
        <f t="shared" si="144"/>
        <v>0</v>
      </c>
      <c r="O950" s="105">
        <f t="shared" si="145"/>
        <v>0</v>
      </c>
      <c r="P950" s="105">
        <f t="shared" si="146"/>
        <v>0</v>
      </c>
      <c r="Q950" s="407">
        <f t="shared" si="147"/>
        <v>0</v>
      </c>
      <c r="R950" s="9"/>
      <c r="V950" s="40">
        <f t="shared" si="148"/>
        <v>0</v>
      </c>
    </row>
    <row r="951" spans="1:22" x14ac:dyDescent="0.25">
      <c r="A951" s="80">
        <f t="shared" si="149"/>
        <v>938</v>
      </c>
      <c r="B951" s="342">
        <f t="shared" si="140"/>
        <v>0</v>
      </c>
      <c r="C951" s="343"/>
      <c r="D951" s="116"/>
      <c r="E951" s="116"/>
      <c r="F951" s="4"/>
      <c r="G951" s="50"/>
      <c r="H951" s="70"/>
      <c r="I951" s="9"/>
      <c r="J951" s="270"/>
      <c r="K951" s="40">
        <f t="shared" si="141"/>
        <v>0</v>
      </c>
      <c r="L951" s="40">
        <f t="shared" si="142"/>
        <v>0</v>
      </c>
      <c r="M951" s="375" t="str">
        <f t="shared" si="143"/>
        <v xml:space="preserve"> </v>
      </c>
      <c r="N951" s="264">
        <f t="shared" si="144"/>
        <v>0</v>
      </c>
      <c r="O951" s="105">
        <f t="shared" si="145"/>
        <v>0</v>
      </c>
      <c r="P951" s="105">
        <f t="shared" si="146"/>
        <v>0</v>
      </c>
      <c r="Q951" s="407">
        <f t="shared" si="147"/>
        <v>0</v>
      </c>
      <c r="R951" s="9"/>
      <c r="V951" s="40">
        <f t="shared" si="148"/>
        <v>0</v>
      </c>
    </row>
    <row r="952" spans="1:22" x14ac:dyDescent="0.25">
      <c r="A952" s="80">
        <f t="shared" si="149"/>
        <v>939</v>
      </c>
      <c r="B952" s="342">
        <f t="shared" si="140"/>
        <v>0</v>
      </c>
      <c r="C952" s="343"/>
      <c r="D952" s="116"/>
      <c r="E952" s="116"/>
      <c r="F952" s="4"/>
      <c r="G952" s="50"/>
      <c r="H952" s="70"/>
      <c r="I952" s="9"/>
      <c r="J952" s="270"/>
      <c r="K952" s="40">
        <f t="shared" si="141"/>
        <v>0</v>
      </c>
      <c r="L952" s="40">
        <f t="shared" si="142"/>
        <v>0</v>
      </c>
      <c r="M952" s="375" t="str">
        <f t="shared" si="143"/>
        <v xml:space="preserve"> </v>
      </c>
      <c r="N952" s="264">
        <f t="shared" si="144"/>
        <v>0</v>
      </c>
      <c r="O952" s="105">
        <f t="shared" si="145"/>
        <v>0</v>
      </c>
      <c r="P952" s="105">
        <f t="shared" si="146"/>
        <v>0</v>
      </c>
      <c r="Q952" s="407">
        <f t="shared" si="147"/>
        <v>0</v>
      </c>
      <c r="R952" s="9"/>
      <c r="V952" s="40">
        <f t="shared" si="148"/>
        <v>0</v>
      </c>
    </row>
    <row r="953" spans="1:22" x14ac:dyDescent="0.25">
      <c r="A953" s="80">
        <f t="shared" si="149"/>
        <v>940</v>
      </c>
      <c r="B953" s="342">
        <f t="shared" si="140"/>
        <v>0</v>
      </c>
      <c r="C953" s="343"/>
      <c r="D953" s="116"/>
      <c r="E953" s="116"/>
      <c r="F953" s="4"/>
      <c r="G953" s="50"/>
      <c r="H953" s="70"/>
      <c r="I953" s="9"/>
      <c r="J953" s="270"/>
      <c r="K953" s="40">
        <f t="shared" si="141"/>
        <v>0</v>
      </c>
      <c r="L953" s="40">
        <f t="shared" si="142"/>
        <v>0</v>
      </c>
      <c r="M953" s="375" t="str">
        <f t="shared" si="143"/>
        <v xml:space="preserve"> </v>
      </c>
      <c r="N953" s="264">
        <f t="shared" si="144"/>
        <v>0</v>
      </c>
      <c r="O953" s="105">
        <f t="shared" si="145"/>
        <v>0</v>
      </c>
      <c r="P953" s="105">
        <f t="shared" si="146"/>
        <v>0</v>
      </c>
      <c r="Q953" s="407">
        <f t="shared" si="147"/>
        <v>0</v>
      </c>
      <c r="R953" s="9"/>
      <c r="V953" s="40">
        <f t="shared" si="148"/>
        <v>0</v>
      </c>
    </row>
    <row r="954" spans="1:22" x14ac:dyDescent="0.25">
      <c r="A954" s="80">
        <f t="shared" si="149"/>
        <v>941</v>
      </c>
      <c r="B954" s="342">
        <f t="shared" si="140"/>
        <v>0</v>
      </c>
      <c r="C954" s="343"/>
      <c r="D954" s="116"/>
      <c r="E954" s="116"/>
      <c r="F954" s="4"/>
      <c r="G954" s="50"/>
      <c r="H954" s="70"/>
      <c r="I954" s="9"/>
      <c r="J954" s="270"/>
      <c r="K954" s="40">
        <f t="shared" si="141"/>
        <v>0</v>
      </c>
      <c r="L954" s="40">
        <f t="shared" si="142"/>
        <v>0</v>
      </c>
      <c r="M954" s="375" t="str">
        <f t="shared" si="143"/>
        <v xml:space="preserve"> </v>
      </c>
      <c r="N954" s="264">
        <f t="shared" si="144"/>
        <v>0</v>
      </c>
      <c r="O954" s="105">
        <f t="shared" si="145"/>
        <v>0</v>
      </c>
      <c r="P954" s="105">
        <f t="shared" si="146"/>
        <v>0</v>
      </c>
      <c r="Q954" s="407">
        <f t="shared" si="147"/>
        <v>0</v>
      </c>
      <c r="R954" s="9"/>
      <c r="V954" s="40">
        <f t="shared" si="148"/>
        <v>0</v>
      </c>
    </row>
    <row r="955" spans="1:22" x14ac:dyDescent="0.25">
      <c r="A955" s="80">
        <f t="shared" si="149"/>
        <v>942</v>
      </c>
      <c r="B955" s="342">
        <f t="shared" si="140"/>
        <v>0</v>
      </c>
      <c r="C955" s="343"/>
      <c r="D955" s="116"/>
      <c r="E955" s="116"/>
      <c r="F955" s="4"/>
      <c r="G955" s="50"/>
      <c r="H955" s="70"/>
      <c r="I955" s="9"/>
      <c r="J955" s="270"/>
      <c r="K955" s="40">
        <f t="shared" si="141"/>
        <v>0</v>
      </c>
      <c r="L955" s="40">
        <f t="shared" si="142"/>
        <v>0</v>
      </c>
      <c r="M955" s="375" t="str">
        <f t="shared" si="143"/>
        <v xml:space="preserve"> </v>
      </c>
      <c r="N955" s="264">
        <f t="shared" si="144"/>
        <v>0</v>
      </c>
      <c r="O955" s="105">
        <f t="shared" si="145"/>
        <v>0</v>
      </c>
      <c r="P955" s="105">
        <f t="shared" si="146"/>
        <v>0</v>
      </c>
      <c r="Q955" s="407">
        <f t="shared" si="147"/>
        <v>0</v>
      </c>
      <c r="R955" s="9"/>
      <c r="V955" s="40">
        <f t="shared" si="148"/>
        <v>0</v>
      </c>
    </row>
    <row r="956" spans="1:22" x14ac:dyDescent="0.25">
      <c r="A956" s="80">
        <f t="shared" si="149"/>
        <v>943</v>
      </c>
      <c r="B956" s="342">
        <f t="shared" si="140"/>
        <v>0</v>
      </c>
      <c r="C956" s="343"/>
      <c r="D956" s="116"/>
      <c r="E956" s="116"/>
      <c r="F956" s="4"/>
      <c r="G956" s="50"/>
      <c r="H956" s="70"/>
      <c r="I956" s="9"/>
      <c r="J956" s="270"/>
      <c r="K956" s="40">
        <f t="shared" si="141"/>
        <v>0</v>
      </c>
      <c r="L956" s="40">
        <f t="shared" si="142"/>
        <v>0</v>
      </c>
      <c r="M956" s="375" t="str">
        <f t="shared" si="143"/>
        <v xml:space="preserve"> </v>
      </c>
      <c r="N956" s="264">
        <f t="shared" si="144"/>
        <v>0</v>
      </c>
      <c r="O956" s="105">
        <f t="shared" si="145"/>
        <v>0</v>
      </c>
      <c r="P956" s="105">
        <f t="shared" si="146"/>
        <v>0</v>
      </c>
      <c r="Q956" s="407">
        <f t="shared" si="147"/>
        <v>0</v>
      </c>
      <c r="R956" s="9"/>
      <c r="V956" s="40">
        <f t="shared" si="148"/>
        <v>0</v>
      </c>
    </row>
    <row r="957" spans="1:22" x14ac:dyDescent="0.25">
      <c r="A957" s="80">
        <f t="shared" si="149"/>
        <v>944</v>
      </c>
      <c r="B957" s="342">
        <f t="shared" si="140"/>
        <v>0</v>
      </c>
      <c r="C957" s="343"/>
      <c r="D957" s="116"/>
      <c r="E957" s="116"/>
      <c r="F957" s="4"/>
      <c r="G957" s="50"/>
      <c r="H957" s="70"/>
      <c r="I957" s="9"/>
      <c r="J957" s="270"/>
      <c r="K957" s="40">
        <f t="shared" si="141"/>
        <v>0</v>
      </c>
      <c r="L957" s="40">
        <f t="shared" si="142"/>
        <v>0</v>
      </c>
      <c r="M957" s="375" t="str">
        <f t="shared" si="143"/>
        <v xml:space="preserve"> </v>
      </c>
      <c r="N957" s="264">
        <f t="shared" si="144"/>
        <v>0</v>
      </c>
      <c r="O957" s="105">
        <f t="shared" si="145"/>
        <v>0</v>
      </c>
      <c r="P957" s="105">
        <f t="shared" si="146"/>
        <v>0</v>
      </c>
      <c r="Q957" s="407">
        <f t="shared" si="147"/>
        <v>0</v>
      </c>
      <c r="R957" s="9"/>
      <c r="V957" s="40">
        <f t="shared" si="148"/>
        <v>0</v>
      </c>
    </row>
    <row r="958" spans="1:22" x14ac:dyDescent="0.25">
      <c r="A958" s="80">
        <f t="shared" si="149"/>
        <v>945</v>
      </c>
      <c r="B958" s="342">
        <f t="shared" si="140"/>
        <v>0</v>
      </c>
      <c r="C958" s="343"/>
      <c r="D958" s="116"/>
      <c r="E958" s="116"/>
      <c r="F958" s="4"/>
      <c r="G958" s="50"/>
      <c r="H958" s="70"/>
      <c r="I958" s="9"/>
      <c r="J958" s="270"/>
      <c r="K958" s="40">
        <f t="shared" si="141"/>
        <v>0</v>
      </c>
      <c r="L958" s="40">
        <f t="shared" si="142"/>
        <v>0</v>
      </c>
      <c r="M958" s="375" t="str">
        <f t="shared" si="143"/>
        <v xml:space="preserve"> </v>
      </c>
      <c r="N958" s="264">
        <f t="shared" si="144"/>
        <v>0</v>
      </c>
      <c r="O958" s="105">
        <f t="shared" si="145"/>
        <v>0</v>
      </c>
      <c r="P958" s="105">
        <f t="shared" si="146"/>
        <v>0</v>
      </c>
      <c r="Q958" s="407">
        <f t="shared" si="147"/>
        <v>0</v>
      </c>
      <c r="R958" s="9"/>
      <c r="V958" s="40">
        <f t="shared" si="148"/>
        <v>0</v>
      </c>
    </row>
    <row r="959" spans="1:22" x14ac:dyDescent="0.25">
      <c r="A959" s="80">
        <f t="shared" si="149"/>
        <v>946</v>
      </c>
      <c r="B959" s="342">
        <f t="shared" si="140"/>
        <v>0</v>
      </c>
      <c r="C959" s="343"/>
      <c r="D959" s="116"/>
      <c r="E959" s="116"/>
      <c r="F959" s="4"/>
      <c r="G959" s="50"/>
      <c r="H959" s="70"/>
      <c r="I959" s="9"/>
      <c r="J959" s="270"/>
      <c r="K959" s="40">
        <f t="shared" si="141"/>
        <v>0</v>
      </c>
      <c r="L959" s="40">
        <f t="shared" si="142"/>
        <v>0</v>
      </c>
      <c r="M959" s="375" t="str">
        <f t="shared" si="143"/>
        <v xml:space="preserve"> </v>
      </c>
      <c r="N959" s="264">
        <f t="shared" si="144"/>
        <v>0</v>
      </c>
      <c r="O959" s="105">
        <f t="shared" si="145"/>
        <v>0</v>
      </c>
      <c r="P959" s="105">
        <f t="shared" si="146"/>
        <v>0</v>
      </c>
      <c r="Q959" s="407">
        <f t="shared" si="147"/>
        <v>0</v>
      </c>
      <c r="R959" s="9"/>
      <c r="V959" s="40">
        <f t="shared" si="148"/>
        <v>0</v>
      </c>
    </row>
    <row r="960" spans="1:22" x14ac:dyDescent="0.25">
      <c r="A960" s="80">
        <f t="shared" si="149"/>
        <v>947</v>
      </c>
      <c r="B960" s="342">
        <f t="shared" si="140"/>
        <v>0</v>
      </c>
      <c r="C960" s="343"/>
      <c r="D960" s="116"/>
      <c r="E960" s="116"/>
      <c r="F960" s="4"/>
      <c r="G960" s="50"/>
      <c r="H960" s="70"/>
      <c r="I960" s="9"/>
      <c r="J960" s="270"/>
      <c r="K960" s="40">
        <f t="shared" si="141"/>
        <v>0</v>
      </c>
      <c r="L960" s="40">
        <f t="shared" si="142"/>
        <v>0</v>
      </c>
      <c r="M960" s="375" t="str">
        <f t="shared" si="143"/>
        <v xml:space="preserve"> </v>
      </c>
      <c r="N960" s="264">
        <f t="shared" si="144"/>
        <v>0</v>
      </c>
      <c r="O960" s="105">
        <f t="shared" si="145"/>
        <v>0</v>
      </c>
      <c r="P960" s="105">
        <f t="shared" si="146"/>
        <v>0</v>
      </c>
      <c r="Q960" s="407">
        <f t="shared" si="147"/>
        <v>0</v>
      </c>
      <c r="R960" s="9"/>
      <c r="V960" s="40">
        <f t="shared" si="148"/>
        <v>0</v>
      </c>
    </row>
    <row r="961" spans="1:22" x14ac:dyDescent="0.25">
      <c r="A961" s="80">
        <f t="shared" si="149"/>
        <v>948</v>
      </c>
      <c r="B961" s="342">
        <f t="shared" si="140"/>
        <v>0</v>
      </c>
      <c r="C961" s="343"/>
      <c r="D961" s="116"/>
      <c r="E961" s="116"/>
      <c r="F961" s="4"/>
      <c r="G961" s="50"/>
      <c r="H961" s="70"/>
      <c r="I961" s="9"/>
      <c r="J961" s="270"/>
      <c r="K961" s="40">
        <f t="shared" si="141"/>
        <v>0</v>
      </c>
      <c r="L961" s="40">
        <f t="shared" si="142"/>
        <v>0</v>
      </c>
      <c r="M961" s="375" t="str">
        <f t="shared" si="143"/>
        <v xml:space="preserve"> </v>
      </c>
      <c r="N961" s="264">
        <f t="shared" si="144"/>
        <v>0</v>
      </c>
      <c r="O961" s="105">
        <f t="shared" si="145"/>
        <v>0</v>
      </c>
      <c r="P961" s="105">
        <f t="shared" si="146"/>
        <v>0</v>
      </c>
      <c r="Q961" s="407">
        <f t="shared" si="147"/>
        <v>0</v>
      </c>
      <c r="R961" s="9"/>
      <c r="V961" s="40">
        <f t="shared" si="148"/>
        <v>0</v>
      </c>
    </row>
    <row r="962" spans="1:22" x14ac:dyDescent="0.25">
      <c r="A962" s="80">
        <f t="shared" si="149"/>
        <v>949</v>
      </c>
      <c r="B962" s="342">
        <f t="shared" si="140"/>
        <v>0</v>
      </c>
      <c r="C962" s="343"/>
      <c r="D962" s="116"/>
      <c r="E962" s="116"/>
      <c r="F962" s="4"/>
      <c r="G962" s="50"/>
      <c r="H962" s="70"/>
      <c r="I962" s="9"/>
      <c r="J962" s="270"/>
      <c r="K962" s="40">
        <f t="shared" si="141"/>
        <v>0</v>
      </c>
      <c r="L962" s="40">
        <f t="shared" si="142"/>
        <v>0</v>
      </c>
      <c r="M962" s="375" t="str">
        <f t="shared" si="143"/>
        <v xml:space="preserve"> </v>
      </c>
      <c r="N962" s="264">
        <f t="shared" si="144"/>
        <v>0</v>
      </c>
      <c r="O962" s="105">
        <f t="shared" si="145"/>
        <v>0</v>
      </c>
      <c r="P962" s="105">
        <f t="shared" si="146"/>
        <v>0</v>
      </c>
      <c r="Q962" s="407">
        <f t="shared" si="147"/>
        <v>0</v>
      </c>
      <c r="R962" s="9"/>
      <c r="V962" s="40">
        <f t="shared" si="148"/>
        <v>0</v>
      </c>
    </row>
    <row r="963" spans="1:22" x14ac:dyDescent="0.25">
      <c r="A963" s="80">
        <f t="shared" si="115"/>
        <v>950</v>
      </c>
      <c r="B963" s="342">
        <f t="shared" si="106"/>
        <v>0</v>
      </c>
      <c r="C963" s="343"/>
      <c r="D963" s="116"/>
      <c r="E963" s="116"/>
      <c r="F963" s="4"/>
      <c r="G963" s="50"/>
      <c r="H963" s="70"/>
      <c r="I963" s="9"/>
      <c r="J963" s="270"/>
      <c r="K963" s="40">
        <f t="shared" si="107"/>
        <v>0</v>
      </c>
      <c r="L963" s="40">
        <f t="shared" si="108"/>
        <v>0</v>
      </c>
      <c r="M963" s="375" t="str">
        <f t="shared" si="109"/>
        <v xml:space="preserve"> </v>
      </c>
      <c r="N963" s="264">
        <f t="shared" si="110"/>
        <v>0</v>
      </c>
      <c r="O963" s="105">
        <f t="shared" si="111"/>
        <v>0</v>
      </c>
      <c r="P963" s="105">
        <f t="shared" si="112"/>
        <v>0</v>
      </c>
      <c r="Q963" s="407">
        <f t="shared" si="113"/>
        <v>0</v>
      </c>
      <c r="R963" s="9"/>
      <c r="V963" s="40">
        <f t="shared" si="114"/>
        <v>0</v>
      </c>
    </row>
    <row r="964" spans="1:22" x14ac:dyDescent="0.25">
      <c r="A964" s="80">
        <f t="shared" si="115"/>
        <v>951</v>
      </c>
      <c r="B964" s="342">
        <f t="shared" si="106"/>
        <v>0</v>
      </c>
      <c r="C964" s="343"/>
      <c r="D964" s="116"/>
      <c r="E964" s="116"/>
      <c r="F964" s="4"/>
      <c r="G964" s="50"/>
      <c r="H964" s="70"/>
      <c r="I964" s="9"/>
      <c r="J964" s="270"/>
      <c r="K964" s="40">
        <f t="shared" si="107"/>
        <v>0</v>
      </c>
      <c r="L964" s="40">
        <f t="shared" si="108"/>
        <v>0</v>
      </c>
      <c r="M964" s="375" t="str">
        <f t="shared" si="109"/>
        <v xml:space="preserve"> </v>
      </c>
      <c r="N964" s="264">
        <f t="shared" si="110"/>
        <v>0</v>
      </c>
      <c r="O964" s="105">
        <f t="shared" si="111"/>
        <v>0</v>
      </c>
      <c r="P964" s="105">
        <f t="shared" si="112"/>
        <v>0</v>
      </c>
      <c r="Q964" s="407">
        <f t="shared" si="113"/>
        <v>0</v>
      </c>
      <c r="R964" s="9"/>
      <c r="V964" s="40">
        <f t="shared" si="114"/>
        <v>0</v>
      </c>
    </row>
    <row r="965" spans="1:22" x14ac:dyDescent="0.25">
      <c r="A965" s="80">
        <f t="shared" si="115"/>
        <v>952</v>
      </c>
      <c r="B965" s="342">
        <f t="shared" si="106"/>
        <v>0</v>
      </c>
      <c r="C965" s="343"/>
      <c r="D965" s="116"/>
      <c r="E965" s="116"/>
      <c r="F965" s="4"/>
      <c r="G965" s="50"/>
      <c r="H965" s="70"/>
      <c r="I965" s="9"/>
      <c r="J965" s="270"/>
      <c r="K965" s="40">
        <f t="shared" si="107"/>
        <v>0</v>
      </c>
      <c r="L965" s="40">
        <f t="shared" si="108"/>
        <v>0</v>
      </c>
      <c r="M965" s="375" t="str">
        <f t="shared" si="109"/>
        <v xml:space="preserve"> </v>
      </c>
      <c r="N965" s="264">
        <f t="shared" si="110"/>
        <v>0</v>
      </c>
      <c r="O965" s="105">
        <f t="shared" si="111"/>
        <v>0</v>
      </c>
      <c r="P965" s="105">
        <f t="shared" si="112"/>
        <v>0</v>
      </c>
      <c r="Q965" s="407">
        <f t="shared" si="113"/>
        <v>0</v>
      </c>
      <c r="R965" s="9"/>
      <c r="V965" s="40">
        <f t="shared" si="114"/>
        <v>0</v>
      </c>
    </row>
    <row r="966" spans="1:22" x14ac:dyDescent="0.25">
      <c r="A966" s="80">
        <f t="shared" si="115"/>
        <v>953</v>
      </c>
      <c r="B966" s="342">
        <f t="shared" si="106"/>
        <v>0</v>
      </c>
      <c r="C966" s="343"/>
      <c r="D966" s="116"/>
      <c r="E966" s="116"/>
      <c r="F966" s="4"/>
      <c r="G966" s="50"/>
      <c r="H966" s="70"/>
      <c r="I966" s="9"/>
      <c r="J966" s="270"/>
      <c r="K966" s="40">
        <f t="shared" si="107"/>
        <v>0</v>
      </c>
      <c r="L966" s="40">
        <f t="shared" si="108"/>
        <v>0</v>
      </c>
      <c r="M966" s="375" t="str">
        <f t="shared" si="109"/>
        <v xml:space="preserve"> </v>
      </c>
      <c r="N966" s="264">
        <f t="shared" si="110"/>
        <v>0</v>
      </c>
      <c r="O966" s="105">
        <f t="shared" si="111"/>
        <v>0</v>
      </c>
      <c r="P966" s="105">
        <f t="shared" si="112"/>
        <v>0</v>
      </c>
      <c r="Q966" s="407">
        <f t="shared" si="113"/>
        <v>0</v>
      </c>
      <c r="R966" s="9"/>
      <c r="V966" s="40">
        <f t="shared" si="114"/>
        <v>0</v>
      </c>
    </row>
    <row r="967" spans="1:22" x14ac:dyDescent="0.25">
      <c r="A967" s="80">
        <f t="shared" si="115"/>
        <v>954</v>
      </c>
      <c r="B967" s="342">
        <f t="shared" si="106"/>
        <v>0</v>
      </c>
      <c r="C967" s="343"/>
      <c r="D967" s="116"/>
      <c r="E967" s="116"/>
      <c r="F967" s="4"/>
      <c r="G967" s="50"/>
      <c r="H967" s="70"/>
      <c r="I967" s="9"/>
      <c r="J967" s="270"/>
      <c r="K967" s="40">
        <f t="shared" si="107"/>
        <v>0</v>
      </c>
      <c r="L967" s="40">
        <f t="shared" si="108"/>
        <v>0</v>
      </c>
      <c r="M967" s="375" t="str">
        <f t="shared" si="109"/>
        <v xml:space="preserve"> </v>
      </c>
      <c r="N967" s="264">
        <f t="shared" si="110"/>
        <v>0</v>
      </c>
      <c r="O967" s="105">
        <f t="shared" si="111"/>
        <v>0</v>
      </c>
      <c r="P967" s="105">
        <f t="shared" si="112"/>
        <v>0</v>
      </c>
      <c r="Q967" s="407">
        <f t="shared" si="113"/>
        <v>0</v>
      </c>
      <c r="R967" s="9"/>
      <c r="V967" s="40">
        <f t="shared" si="114"/>
        <v>0</v>
      </c>
    </row>
    <row r="968" spans="1:22" x14ac:dyDescent="0.25">
      <c r="A968" s="80">
        <f t="shared" si="115"/>
        <v>955</v>
      </c>
      <c r="B968" s="342">
        <f t="shared" si="106"/>
        <v>0</v>
      </c>
      <c r="C968" s="343"/>
      <c r="D968" s="116"/>
      <c r="E968" s="116"/>
      <c r="F968" s="4"/>
      <c r="G968" s="50"/>
      <c r="H968" s="70"/>
      <c r="I968" s="9"/>
      <c r="J968" s="270"/>
      <c r="K968" s="40">
        <f t="shared" si="107"/>
        <v>0</v>
      </c>
      <c r="L968" s="40">
        <f t="shared" si="108"/>
        <v>0</v>
      </c>
      <c r="M968" s="375" t="str">
        <f t="shared" si="109"/>
        <v xml:space="preserve"> </v>
      </c>
      <c r="N968" s="264">
        <f t="shared" si="110"/>
        <v>0</v>
      </c>
      <c r="O968" s="105">
        <f t="shared" si="111"/>
        <v>0</v>
      </c>
      <c r="P968" s="105">
        <f t="shared" si="112"/>
        <v>0</v>
      </c>
      <c r="Q968" s="407">
        <f t="shared" si="113"/>
        <v>0</v>
      </c>
      <c r="R968" s="9"/>
      <c r="V968" s="40">
        <f t="shared" si="114"/>
        <v>0</v>
      </c>
    </row>
    <row r="969" spans="1:22" x14ac:dyDescent="0.25">
      <c r="A969" s="80">
        <f t="shared" si="115"/>
        <v>956</v>
      </c>
      <c r="B969" s="342">
        <f t="shared" si="106"/>
        <v>0</v>
      </c>
      <c r="C969" s="343"/>
      <c r="D969" s="116"/>
      <c r="E969" s="116"/>
      <c r="F969" s="4"/>
      <c r="G969" s="50"/>
      <c r="H969" s="70"/>
      <c r="I969" s="9"/>
      <c r="J969" s="270"/>
      <c r="K969" s="40">
        <f t="shared" si="107"/>
        <v>0</v>
      </c>
      <c r="L969" s="40">
        <f t="shared" si="108"/>
        <v>0</v>
      </c>
      <c r="M969" s="375" t="str">
        <f t="shared" si="109"/>
        <v xml:space="preserve"> </v>
      </c>
      <c r="N969" s="264">
        <f t="shared" si="110"/>
        <v>0</v>
      </c>
      <c r="O969" s="105">
        <f t="shared" si="111"/>
        <v>0</v>
      </c>
      <c r="P969" s="105">
        <f t="shared" si="112"/>
        <v>0</v>
      </c>
      <c r="Q969" s="407">
        <f t="shared" si="113"/>
        <v>0</v>
      </c>
      <c r="R969" s="9"/>
      <c r="V969" s="40">
        <f t="shared" si="114"/>
        <v>0</v>
      </c>
    </row>
    <row r="970" spans="1:22" x14ac:dyDescent="0.25">
      <c r="A970" s="80">
        <f t="shared" si="115"/>
        <v>957</v>
      </c>
      <c r="B970" s="342">
        <f t="shared" si="106"/>
        <v>0</v>
      </c>
      <c r="C970" s="343"/>
      <c r="D970" s="116"/>
      <c r="E970" s="116"/>
      <c r="F970" s="4"/>
      <c r="G970" s="50"/>
      <c r="H970" s="70"/>
      <c r="I970" s="9"/>
      <c r="J970" s="270"/>
      <c r="K970" s="40">
        <f t="shared" si="107"/>
        <v>0</v>
      </c>
      <c r="L970" s="40">
        <f t="shared" si="108"/>
        <v>0</v>
      </c>
      <c r="M970" s="375" t="str">
        <f t="shared" si="109"/>
        <v xml:space="preserve"> </v>
      </c>
      <c r="N970" s="264">
        <f t="shared" si="110"/>
        <v>0</v>
      </c>
      <c r="O970" s="105">
        <f t="shared" si="111"/>
        <v>0</v>
      </c>
      <c r="P970" s="105">
        <f t="shared" si="112"/>
        <v>0</v>
      </c>
      <c r="Q970" s="407">
        <f t="shared" si="113"/>
        <v>0</v>
      </c>
      <c r="R970" s="9"/>
      <c r="V970" s="40">
        <f t="shared" si="114"/>
        <v>0</v>
      </c>
    </row>
    <row r="971" spans="1:22" x14ac:dyDescent="0.25">
      <c r="A971" s="80">
        <f t="shared" si="115"/>
        <v>958</v>
      </c>
      <c r="B971" s="342">
        <f t="shared" si="106"/>
        <v>0</v>
      </c>
      <c r="C971" s="343"/>
      <c r="D971" s="116"/>
      <c r="E971" s="116"/>
      <c r="F971" s="4"/>
      <c r="G971" s="50"/>
      <c r="H971" s="70"/>
      <c r="I971" s="9"/>
      <c r="J971" s="270"/>
      <c r="K971" s="40">
        <f t="shared" si="107"/>
        <v>0</v>
      </c>
      <c r="L971" s="40">
        <f t="shared" si="108"/>
        <v>0</v>
      </c>
      <c r="M971" s="375" t="str">
        <f t="shared" si="109"/>
        <v xml:space="preserve"> </v>
      </c>
      <c r="N971" s="264">
        <f t="shared" si="110"/>
        <v>0</v>
      </c>
      <c r="O971" s="105">
        <f t="shared" si="111"/>
        <v>0</v>
      </c>
      <c r="P971" s="105">
        <f t="shared" si="112"/>
        <v>0</v>
      </c>
      <c r="Q971" s="407">
        <f t="shared" si="113"/>
        <v>0</v>
      </c>
      <c r="R971" s="9"/>
      <c r="V971" s="40">
        <f t="shared" si="114"/>
        <v>0</v>
      </c>
    </row>
    <row r="972" spans="1:22" x14ac:dyDescent="0.25">
      <c r="A972" s="80">
        <f t="shared" si="115"/>
        <v>959</v>
      </c>
      <c r="B972" s="342">
        <f t="shared" si="106"/>
        <v>0</v>
      </c>
      <c r="C972" s="343"/>
      <c r="D972" s="116"/>
      <c r="E972" s="116"/>
      <c r="F972" s="4"/>
      <c r="G972" s="50"/>
      <c r="H972" s="70"/>
      <c r="I972" s="9"/>
      <c r="J972" s="270"/>
      <c r="K972" s="40">
        <f t="shared" si="107"/>
        <v>0</v>
      </c>
      <c r="L972" s="40">
        <f t="shared" si="108"/>
        <v>0</v>
      </c>
      <c r="M972" s="375" t="str">
        <f t="shared" si="109"/>
        <v xml:space="preserve"> </v>
      </c>
      <c r="N972" s="264">
        <f t="shared" si="110"/>
        <v>0</v>
      </c>
      <c r="O972" s="105">
        <f t="shared" si="111"/>
        <v>0</v>
      </c>
      <c r="P972" s="105">
        <f t="shared" si="112"/>
        <v>0</v>
      </c>
      <c r="Q972" s="407">
        <f t="shared" si="113"/>
        <v>0</v>
      </c>
      <c r="R972" s="9"/>
      <c r="V972" s="40">
        <f t="shared" si="114"/>
        <v>0</v>
      </c>
    </row>
    <row r="973" spans="1:22" x14ac:dyDescent="0.25">
      <c r="A973" s="80">
        <f t="shared" si="115"/>
        <v>960</v>
      </c>
      <c r="B973" s="342">
        <f t="shared" si="106"/>
        <v>0</v>
      </c>
      <c r="C973" s="343"/>
      <c r="D973" s="116"/>
      <c r="E973" s="116"/>
      <c r="F973" s="4"/>
      <c r="G973" s="50"/>
      <c r="H973" s="70"/>
      <c r="I973" s="9"/>
      <c r="J973" s="270"/>
      <c r="K973" s="40">
        <f t="shared" si="107"/>
        <v>0</v>
      </c>
      <c r="L973" s="40">
        <f t="shared" si="108"/>
        <v>0</v>
      </c>
      <c r="M973" s="375" t="str">
        <f t="shared" si="109"/>
        <v xml:space="preserve"> </v>
      </c>
      <c r="N973" s="264">
        <f t="shared" si="110"/>
        <v>0</v>
      </c>
      <c r="O973" s="105">
        <f t="shared" si="111"/>
        <v>0</v>
      </c>
      <c r="P973" s="105">
        <f t="shared" si="112"/>
        <v>0</v>
      </c>
      <c r="Q973" s="407">
        <f t="shared" si="113"/>
        <v>0</v>
      </c>
      <c r="R973" s="9"/>
      <c r="V973" s="40">
        <f t="shared" si="114"/>
        <v>0</v>
      </c>
    </row>
    <row r="974" spans="1:22" x14ac:dyDescent="0.25">
      <c r="A974" s="80">
        <f t="shared" si="115"/>
        <v>961</v>
      </c>
      <c r="B974" s="342">
        <f t="shared" si="106"/>
        <v>0</v>
      </c>
      <c r="C974" s="343"/>
      <c r="D974" s="116"/>
      <c r="E974" s="116"/>
      <c r="F974" s="4"/>
      <c r="G974" s="50"/>
      <c r="H974" s="70"/>
      <c r="I974" s="9"/>
      <c r="J974" s="270"/>
      <c r="K974" s="40">
        <f t="shared" si="107"/>
        <v>0</v>
      </c>
      <c r="L974" s="40">
        <f t="shared" si="108"/>
        <v>0</v>
      </c>
      <c r="M974" s="375" t="str">
        <f t="shared" si="109"/>
        <v xml:space="preserve"> </v>
      </c>
      <c r="N974" s="264">
        <f t="shared" si="110"/>
        <v>0</v>
      </c>
      <c r="O974" s="105">
        <f t="shared" si="111"/>
        <v>0</v>
      </c>
      <c r="P974" s="105">
        <f t="shared" si="112"/>
        <v>0</v>
      </c>
      <c r="Q974" s="407">
        <f t="shared" si="113"/>
        <v>0</v>
      </c>
      <c r="R974" s="9"/>
      <c r="V974" s="40">
        <f t="shared" si="114"/>
        <v>0</v>
      </c>
    </row>
    <row r="975" spans="1:22" x14ac:dyDescent="0.25">
      <c r="A975" s="80">
        <f t="shared" si="115"/>
        <v>962</v>
      </c>
      <c r="B975" s="342">
        <f t="shared" si="106"/>
        <v>0</v>
      </c>
      <c r="C975" s="343"/>
      <c r="D975" s="116"/>
      <c r="E975" s="116"/>
      <c r="F975" s="4"/>
      <c r="G975" s="50"/>
      <c r="H975" s="70"/>
      <c r="I975" s="9"/>
      <c r="J975" s="270"/>
      <c r="K975" s="40">
        <f t="shared" si="107"/>
        <v>0</v>
      </c>
      <c r="L975" s="40">
        <f t="shared" si="108"/>
        <v>0</v>
      </c>
      <c r="M975" s="375" t="str">
        <f t="shared" si="109"/>
        <v xml:space="preserve"> </v>
      </c>
      <c r="N975" s="264">
        <f t="shared" si="110"/>
        <v>0</v>
      </c>
      <c r="O975" s="105">
        <f t="shared" si="111"/>
        <v>0</v>
      </c>
      <c r="P975" s="105">
        <f t="shared" si="112"/>
        <v>0</v>
      </c>
      <c r="Q975" s="407">
        <f t="shared" si="113"/>
        <v>0</v>
      </c>
      <c r="R975" s="9"/>
      <c r="V975" s="40">
        <f t="shared" si="114"/>
        <v>0</v>
      </c>
    </row>
    <row r="976" spans="1:22" x14ac:dyDescent="0.25">
      <c r="A976" s="80">
        <f t="shared" si="115"/>
        <v>963</v>
      </c>
      <c r="B976" s="342">
        <f t="shared" si="106"/>
        <v>0</v>
      </c>
      <c r="C976" s="343"/>
      <c r="D976" s="116"/>
      <c r="E976" s="116"/>
      <c r="F976" s="4"/>
      <c r="G976" s="50"/>
      <c r="H976" s="70"/>
      <c r="I976" s="9"/>
      <c r="J976" s="270"/>
      <c r="K976" s="40">
        <f t="shared" si="107"/>
        <v>0</v>
      </c>
      <c r="L976" s="40">
        <f t="shared" si="108"/>
        <v>0</v>
      </c>
      <c r="M976" s="375" t="str">
        <f t="shared" si="109"/>
        <v xml:space="preserve"> </v>
      </c>
      <c r="N976" s="264">
        <f t="shared" si="110"/>
        <v>0</v>
      </c>
      <c r="O976" s="105">
        <f t="shared" si="111"/>
        <v>0</v>
      </c>
      <c r="P976" s="105">
        <f t="shared" si="112"/>
        <v>0</v>
      </c>
      <c r="Q976" s="407">
        <f t="shared" si="113"/>
        <v>0</v>
      </c>
      <c r="R976" s="9"/>
      <c r="V976" s="40">
        <f t="shared" si="114"/>
        <v>0</v>
      </c>
    </row>
    <row r="977" spans="1:22" x14ac:dyDescent="0.25">
      <c r="A977" s="80">
        <f t="shared" si="115"/>
        <v>964</v>
      </c>
      <c r="B977" s="342">
        <f t="shared" si="106"/>
        <v>0</v>
      </c>
      <c r="C977" s="343"/>
      <c r="D977" s="116"/>
      <c r="E977" s="116"/>
      <c r="F977" s="4"/>
      <c r="G977" s="50"/>
      <c r="H977" s="70"/>
      <c r="I977" s="9"/>
      <c r="J977" s="270"/>
      <c r="K977" s="40">
        <f t="shared" si="107"/>
        <v>0</v>
      </c>
      <c r="L977" s="40">
        <f t="shared" si="108"/>
        <v>0</v>
      </c>
      <c r="M977" s="375" t="str">
        <f t="shared" si="109"/>
        <v xml:space="preserve"> </v>
      </c>
      <c r="N977" s="264">
        <f t="shared" si="110"/>
        <v>0</v>
      </c>
      <c r="O977" s="105">
        <f t="shared" si="111"/>
        <v>0</v>
      </c>
      <c r="P977" s="105">
        <f t="shared" si="112"/>
        <v>0</v>
      </c>
      <c r="Q977" s="407">
        <f t="shared" si="113"/>
        <v>0</v>
      </c>
      <c r="R977" s="9"/>
      <c r="V977" s="40">
        <f t="shared" si="114"/>
        <v>0</v>
      </c>
    </row>
    <row r="978" spans="1:22" x14ac:dyDescent="0.25">
      <c r="A978" s="80">
        <f t="shared" si="115"/>
        <v>965</v>
      </c>
      <c r="B978" s="342">
        <f t="shared" si="106"/>
        <v>0</v>
      </c>
      <c r="C978" s="343"/>
      <c r="D978" s="116"/>
      <c r="E978" s="116"/>
      <c r="F978" s="4"/>
      <c r="G978" s="50"/>
      <c r="H978" s="70"/>
      <c r="I978" s="9"/>
      <c r="J978" s="270"/>
      <c r="K978" s="40">
        <f t="shared" si="107"/>
        <v>0</v>
      </c>
      <c r="L978" s="40">
        <f t="shared" si="108"/>
        <v>0</v>
      </c>
      <c r="M978" s="375" t="str">
        <f t="shared" si="109"/>
        <v xml:space="preserve"> </v>
      </c>
      <c r="N978" s="264">
        <f t="shared" si="110"/>
        <v>0</v>
      </c>
      <c r="O978" s="105">
        <f t="shared" si="111"/>
        <v>0</v>
      </c>
      <c r="P978" s="105">
        <f t="shared" si="112"/>
        <v>0</v>
      </c>
      <c r="Q978" s="407">
        <f t="shared" si="113"/>
        <v>0</v>
      </c>
      <c r="R978" s="9"/>
      <c r="V978" s="40">
        <f t="shared" si="114"/>
        <v>0</v>
      </c>
    </row>
    <row r="979" spans="1:22" x14ac:dyDescent="0.25">
      <c r="A979" s="80">
        <f t="shared" si="115"/>
        <v>966</v>
      </c>
      <c r="B979" s="342">
        <f t="shared" si="106"/>
        <v>0</v>
      </c>
      <c r="C979" s="343"/>
      <c r="D979" s="116"/>
      <c r="E979" s="116"/>
      <c r="F979" s="4"/>
      <c r="G979" s="50"/>
      <c r="H979" s="70"/>
      <c r="I979" s="9"/>
      <c r="J979" s="270"/>
      <c r="K979" s="40">
        <f t="shared" si="107"/>
        <v>0</v>
      </c>
      <c r="L979" s="40">
        <f t="shared" si="108"/>
        <v>0</v>
      </c>
      <c r="M979" s="375" t="str">
        <f t="shared" si="109"/>
        <v xml:space="preserve"> </v>
      </c>
      <c r="N979" s="264">
        <f t="shared" si="110"/>
        <v>0</v>
      </c>
      <c r="O979" s="105">
        <f t="shared" si="111"/>
        <v>0</v>
      </c>
      <c r="P979" s="105">
        <f t="shared" si="112"/>
        <v>0</v>
      </c>
      <c r="Q979" s="407">
        <f t="shared" si="113"/>
        <v>0</v>
      </c>
      <c r="R979" s="9"/>
      <c r="V979" s="40">
        <f t="shared" si="114"/>
        <v>0</v>
      </c>
    </row>
    <row r="980" spans="1:22" x14ac:dyDescent="0.25">
      <c r="A980" s="80">
        <f t="shared" si="115"/>
        <v>967</v>
      </c>
      <c r="B980" s="342">
        <f t="shared" si="106"/>
        <v>0</v>
      </c>
      <c r="C980" s="343"/>
      <c r="D980" s="116"/>
      <c r="E980" s="116"/>
      <c r="F980" s="4"/>
      <c r="G980" s="50"/>
      <c r="H980" s="70"/>
      <c r="I980" s="9"/>
      <c r="J980" s="270"/>
      <c r="K980" s="40">
        <f t="shared" si="107"/>
        <v>0</v>
      </c>
      <c r="L980" s="40">
        <f t="shared" si="108"/>
        <v>0</v>
      </c>
      <c r="M980" s="375" t="str">
        <f t="shared" si="109"/>
        <v xml:space="preserve"> </v>
      </c>
      <c r="N980" s="264">
        <f t="shared" si="110"/>
        <v>0</v>
      </c>
      <c r="O980" s="105">
        <f t="shared" si="111"/>
        <v>0</v>
      </c>
      <c r="P980" s="105">
        <f t="shared" si="112"/>
        <v>0</v>
      </c>
      <c r="Q980" s="407">
        <f t="shared" si="113"/>
        <v>0</v>
      </c>
      <c r="R980" s="9"/>
      <c r="V980" s="40">
        <f t="shared" si="114"/>
        <v>0</v>
      </c>
    </row>
    <row r="981" spans="1:22" x14ac:dyDescent="0.25">
      <c r="A981" s="80">
        <f t="shared" si="115"/>
        <v>968</v>
      </c>
      <c r="B981" s="342">
        <f t="shared" si="106"/>
        <v>0</v>
      </c>
      <c r="C981" s="343"/>
      <c r="D981" s="116"/>
      <c r="E981" s="116"/>
      <c r="F981" s="4"/>
      <c r="G981" s="50"/>
      <c r="H981" s="70"/>
      <c r="I981" s="9"/>
      <c r="J981" s="270"/>
      <c r="K981" s="40">
        <f t="shared" si="107"/>
        <v>0</v>
      </c>
      <c r="L981" s="40">
        <f t="shared" si="108"/>
        <v>0</v>
      </c>
      <c r="M981" s="375" t="str">
        <f t="shared" si="109"/>
        <v xml:space="preserve"> </v>
      </c>
      <c r="N981" s="264">
        <f t="shared" si="110"/>
        <v>0</v>
      </c>
      <c r="O981" s="105">
        <f t="shared" si="111"/>
        <v>0</v>
      </c>
      <c r="P981" s="105">
        <f t="shared" si="112"/>
        <v>0</v>
      </c>
      <c r="Q981" s="407">
        <f t="shared" si="113"/>
        <v>0</v>
      </c>
      <c r="R981" s="9"/>
      <c r="V981" s="40">
        <f t="shared" si="114"/>
        <v>0</v>
      </c>
    </row>
    <row r="982" spans="1:22" x14ac:dyDescent="0.25">
      <c r="A982" s="80">
        <f t="shared" si="115"/>
        <v>969</v>
      </c>
      <c r="B982" s="342">
        <f t="shared" si="106"/>
        <v>0</v>
      </c>
      <c r="C982" s="343"/>
      <c r="D982" s="116"/>
      <c r="E982" s="116"/>
      <c r="F982" s="4"/>
      <c r="G982" s="50"/>
      <c r="H982" s="70"/>
      <c r="I982" s="9"/>
      <c r="J982" s="270"/>
      <c r="K982" s="40">
        <f t="shared" si="107"/>
        <v>0</v>
      </c>
      <c r="L982" s="40">
        <f t="shared" si="108"/>
        <v>0</v>
      </c>
      <c r="M982" s="375" t="str">
        <f t="shared" si="109"/>
        <v xml:space="preserve"> </v>
      </c>
      <c r="N982" s="264">
        <f t="shared" si="110"/>
        <v>0</v>
      </c>
      <c r="O982" s="105">
        <f t="shared" si="111"/>
        <v>0</v>
      </c>
      <c r="P982" s="105">
        <f t="shared" si="112"/>
        <v>0</v>
      </c>
      <c r="Q982" s="407">
        <f t="shared" si="113"/>
        <v>0</v>
      </c>
      <c r="R982" s="9"/>
      <c r="V982" s="40">
        <f t="shared" si="114"/>
        <v>0</v>
      </c>
    </row>
    <row r="983" spans="1:22" x14ac:dyDescent="0.25">
      <c r="A983" s="80">
        <f t="shared" si="115"/>
        <v>970</v>
      </c>
      <c r="B983" s="342">
        <f t="shared" si="106"/>
        <v>0</v>
      </c>
      <c r="C983" s="343"/>
      <c r="D983" s="116"/>
      <c r="E983" s="116"/>
      <c r="F983" s="4"/>
      <c r="G983" s="50"/>
      <c r="H983" s="70"/>
      <c r="I983" s="9"/>
      <c r="J983" s="270"/>
      <c r="K983" s="40">
        <f t="shared" si="107"/>
        <v>0</v>
      </c>
      <c r="L983" s="40">
        <f t="shared" si="108"/>
        <v>0</v>
      </c>
      <c r="M983" s="375" t="str">
        <f t="shared" si="109"/>
        <v xml:space="preserve"> </v>
      </c>
      <c r="N983" s="264">
        <f t="shared" si="110"/>
        <v>0</v>
      </c>
      <c r="O983" s="105">
        <f t="shared" si="111"/>
        <v>0</v>
      </c>
      <c r="P983" s="105">
        <f t="shared" si="112"/>
        <v>0</v>
      </c>
      <c r="Q983" s="407">
        <f t="shared" si="113"/>
        <v>0</v>
      </c>
      <c r="R983" s="9"/>
      <c r="V983" s="40">
        <f t="shared" si="114"/>
        <v>0</v>
      </c>
    </row>
    <row r="984" spans="1:22" x14ac:dyDescent="0.25">
      <c r="A984" s="80">
        <f t="shared" si="115"/>
        <v>971</v>
      </c>
      <c r="B984" s="342">
        <f t="shared" si="106"/>
        <v>0</v>
      </c>
      <c r="C984" s="343"/>
      <c r="D984" s="116"/>
      <c r="E984" s="116"/>
      <c r="F984" s="4"/>
      <c r="G984" s="50"/>
      <c r="H984" s="70"/>
      <c r="I984" s="9"/>
      <c r="J984" s="270"/>
      <c r="K984" s="40">
        <f t="shared" si="107"/>
        <v>0</v>
      </c>
      <c r="L984" s="40">
        <f t="shared" si="108"/>
        <v>0</v>
      </c>
      <c r="M984" s="375" t="str">
        <f t="shared" si="109"/>
        <v xml:space="preserve"> </v>
      </c>
      <c r="N984" s="264">
        <f t="shared" si="110"/>
        <v>0</v>
      </c>
      <c r="O984" s="105">
        <f t="shared" si="111"/>
        <v>0</v>
      </c>
      <c r="P984" s="105">
        <f t="shared" si="112"/>
        <v>0</v>
      </c>
      <c r="Q984" s="407">
        <f t="shared" si="113"/>
        <v>0</v>
      </c>
      <c r="R984" s="9"/>
      <c r="V984" s="40">
        <f t="shared" si="114"/>
        <v>0</v>
      </c>
    </row>
    <row r="985" spans="1:22" x14ac:dyDescent="0.25">
      <c r="A985" s="80">
        <f t="shared" si="115"/>
        <v>972</v>
      </c>
      <c r="B985" s="342">
        <f t="shared" si="106"/>
        <v>0</v>
      </c>
      <c r="C985" s="343"/>
      <c r="D985" s="116"/>
      <c r="E985" s="116"/>
      <c r="F985" s="4"/>
      <c r="G985" s="50"/>
      <c r="H985" s="70"/>
      <c r="I985" s="9"/>
      <c r="J985" s="270"/>
      <c r="K985" s="40">
        <f t="shared" si="107"/>
        <v>0</v>
      </c>
      <c r="L985" s="40">
        <f t="shared" si="108"/>
        <v>0</v>
      </c>
      <c r="M985" s="375" t="str">
        <f t="shared" si="109"/>
        <v xml:space="preserve"> </v>
      </c>
      <c r="N985" s="264">
        <f t="shared" si="110"/>
        <v>0</v>
      </c>
      <c r="O985" s="105">
        <f t="shared" si="111"/>
        <v>0</v>
      </c>
      <c r="P985" s="105">
        <f t="shared" si="112"/>
        <v>0</v>
      </c>
      <c r="Q985" s="407">
        <f t="shared" si="113"/>
        <v>0</v>
      </c>
      <c r="R985" s="9"/>
      <c r="V985" s="40">
        <f t="shared" si="114"/>
        <v>0</v>
      </c>
    </row>
    <row r="986" spans="1:22" x14ac:dyDescent="0.25">
      <c r="A986" s="80">
        <f t="shared" si="115"/>
        <v>973</v>
      </c>
      <c r="B986" s="342">
        <f t="shared" si="106"/>
        <v>0</v>
      </c>
      <c r="C986" s="343"/>
      <c r="D986" s="116"/>
      <c r="E986" s="116"/>
      <c r="F986" s="4"/>
      <c r="G986" s="50"/>
      <c r="H986" s="70"/>
      <c r="I986" s="9"/>
      <c r="J986" s="270"/>
      <c r="K986" s="40">
        <f t="shared" si="107"/>
        <v>0</v>
      </c>
      <c r="L986" s="40">
        <f t="shared" si="108"/>
        <v>0</v>
      </c>
      <c r="M986" s="375" t="str">
        <f t="shared" si="109"/>
        <v xml:space="preserve"> </v>
      </c>
      <c r="N986" s="264">
        <f t="shared" si="110"/>
        <v>0</v>
      </c>
      <c r="O986" s="105">
        <f t="shared" si="111"/>
        <v>0</v>
      </c>
      <c r="P986" s="105">
        <f t="shared" si="112"/>
        <v>0</v>
      </c>
      <c r="Q986" s="407">
        <f t="shared" si="113"/>
        <v>0</v>
      </c>
      <c r="R986" s="9"/>
      <c r="V986" s="40">
        <f t="shared" si="114"/>
        <v>0</v>
      </c>
    </row>
    <row r="987" spans="1:22" x14ac:dyDescent="0.25">
      <c r="A987" s="80">
        <f t="shared" si="115"/>
        <v>974</v>
      </c>
      <c r="B987" s="342">
        <f t="shared" si="106"/>
        <v>0</v>
      </c>
      <c r="C987" s="343"/>
      <c r="D987" s="116"/>
      <c r="E987" s="116"/>
      <c r="F987" s="4"/>
      <c r="G987" s="50"/>
      <c r="H987" s="70"/>
      <c r="I987" s="9"/>
      <c r="J987" s="270"/>
      <c r="K987" s="40">
        <f t="shared" si="107"/>
        <v>0</v>
      </c>
      <c r="L987" s="40">
        <f t="shared" si="108"/>
        <v>0</v>
      </c>
      <c r="M987" s="375" t="str">
        <f t="shared" si="109"/>
        <v xml:space="preserve"> </v>
      </c>
      <c r="N987" s="264">
        <f t="shared" si="110"/>
        <v>0</v>
      </c>
      <c r="O987" s="105">
        <f t="shared" si="111"/>
        <v>0</v>
      </c>
      <c r="P987" s="105">
        <f t="shared" si="112"/>
        <v>0</v>
      </c>
      <c r="Q987" s="407">
        <f t="shared" si="113"/>
        <v>0</v>
      </c>
      <c r="R987" s="9"/>
      <c r="V987" s="40">
        <f t="shared" si="114"/>
        <v>0</v>
      </c>
    </row>
    <row r="988" spans="1:22" x14ac:dyDescent="0.25">
      <c r="A988" s="80">
        <f t="shared" si="115"/>
        <v>975</v>
      </c>
      <c r="B988" s="342">
        <f t="shared" si="106"/>
        <v>0</v>
      </c>
      <c r="C988" s="343"/>
      <c r="D988" s="116"/>
      <c r="E988" s="116"/>
      <c r="F988" s="4"/>
      <c r="G988" s="50"/>
      <c r="H988" s="70"/>
      <c r="I988" s="9"/>
      <c r="J988" s="270"/>
      <c r="K988" s="40">
        <f t="shared" si="107"/>
        <v>0</v>
      </c>
      <c r="L988" s="40">
        <f t="shared" si="108"/>
        <v>0</v>
      </c>
      <c r="M988" s="375" t="str">
        <f t="shared" si="109"/>
        <v xml:space="preserve"> </v>
      </c>
      <c r="N988" s="264">
        <f t="shared" si="110"/>
        <v>0</v>
      </c>
      <c r="O988" s="105">
        <f t="shared" si="111"/>
        <v>0</v>
      </c>
      <c r="P988" s="105">
        <f t="shared" si="112"/>
        <v>0</v>
      </c>
      <c r="Q988" s="407">
        <f t="shared" si="113"/>
        <v>0</v>
      </c>
      <c r="R988" s="9"/>
      <c r="V988" s="40">
        <f t="shared" si="114"/>
        <v>0</v>
      </c>
    </row>
    <row r="989" spans="1:22" x14ac:dyDescent="0.25">
      <c r="A989" s="80">
        <f t="shared" si="115"/>
        <v>976</v>
      </c>
      <c r="B989" s="342">
        <f t="shared" si="106"/>
        <v>0</v>
      </c>
      <c r="C989" s="343"/>
      <c r="D989" s="116"/>
      <c r="E989" s="116"/>
      <c r="F989" s="4"/>
      <c r="G989" s="50"/>
      <c r="H989" s="70"/>
      <c r="I989" s="9"/>
      <c r="J989" s="270"/>
      <c r="K989" s="40">
        <f t="shared" si="107"/>
        <v>0</v>
      </c>
      <c r="L989" s="40">
        <f t="shared" si="108"/>
        <v>0</v>
      </c>
      <c r="M989" s="375" t="str">
        <f t="shared" si="109"/>
        <v xml:space="preserve"> </v>
      </c>
      <c r="N989" s="264">
        <f t="shared" si="110"/>
        <v>0</v>
      </c>
      <c r="O989" s="105">
        <f t="shared" si="111"/>
        <v>0</v>
      </c>
      <c r="P989" s="105">
        <f t="shared" si="112"/>
        <v>0</v>
      </c>
      <c r="Q989" s="407">
        <f t="shared" si="113"/>
        <v>0</v>
      </c>
      <c r="R989" s="9"/>
      <c r="V989" s="40">
        <f t="shared" si="114"/>
        <v>0</v>
      </c>
    </row>
    <row r="990" spans="1:22" x14ac:dyDescent="0.25">
      <c r="A990" s="80">
        <f t="shared" si="115"/>
        <v>977</v>
      </c>
      <c r="B990" s="342">
        <f t="shared" si="106"/>
        <v>0</v>
      </c>
      <c r="C990" s="343"/>
      <c r="D990" s="116"/>
      <c r="E990" s="116"/>
      <c r="F990" s="4"/>
      <c r="G990" s="50"/>
      <c r="H990" s="70"/>
      <c r="I990" s="9"/>
      <c r="J990" s="270"/>
      <c r="K990" s="40">
        <f t="shared" si="107"/>
        <v>0</v>
      </c>
      <c r="L990" s="40">
        <f t="shared" si="108"/>
        <v>0</v>
      </c>
      <c r="M990" s="375" t="str">
        <f t="shared" si="109"/>
        <v xml:space="preserve"> </v>
      </c>
      <c r="N990" s="264">
        <f t="shared" si="110"/>
        <v>0</v>
      </c>
      <c r="O990" s="105">
        <f t="shared" si="111"/>
        <v>0</v>
      </c>
      <c r="P990" s="105">
        <f t="shared" si="112"/>
        <v>0</v>
      </c>
      <c r="Q990" s="407">
        <f t="shared" si="113"/>
        <v>0</v>
      </c>
      <c r="R990" s="9"/>
      <c r="V990" s="40">
        <f t="shared" si="114"/>
        <v>0</v>
      </c>
    </row>
    <row r="991" spans="1:22" x14ac:dyDescent="0.25">
      <c r="A991" s="80">
        <f t="shared" si="115"/>
        <v>978</v>
      </c>
      <c r="B991" s="342">
        <f t="shared" si="106"/>
        <v>0</v>
      </c>
      <c r="C991" s="343"/>
      <c r="D991" s="116"/>
      <c r="E991" s="116"/>
      <c r="F991" s="4"/>
      <c r="G991" s="50"/>
      <c r="H991" s="70"/>
      <c r="I991" s="9"/>
      <c r="J991" s="270"/>
      <c r="K991" s="40">
        <f t="shared" si="107"/>
        <v>0</v>
      </c>
      <c r="L991" s="40">
        <f t="shared" si="108"/>
        <v>0</v>
      </c>
      <c r="M991" s="375" t="str">
        <f t="shared" si="109"/>
        <v xml:space="preserve"> </v>
      </c>
      <c r="N991" s="264">
        <f t="shared" si="110"/>
        <v>0</v>
      </c>
      <c r="O991" s="105">
        <f t="shared" si="111"/>
        <v>0</v>
      </c>
      <c r="P991" s="105">
        <f t="shared" si="112"/>
        <v>0</v>
      </c>
      <c r="Q991" s="407">
        <f t="shared" si="113"/>
        <v>0</v>
      </c>
      <c r="R991" s="9"/>
      <c r="V991" s="40">
        <f t="shared" si="114"/>
        <v>0</v>
      </c>
    </row>
    <row r="992" spans="1:22" x14ac:dyDescent="0.25">
      <c r="A992" s="80">
        <f t="shared" si="115"/>
        <v>979</v>
      </c>
      <c r="B992" s="342">
        <f t="shared" si="106"/>
        <v>0</v>
      </c>
      <c r="C992" s="343"/>
      <c r="D992" s="116"/>
      <c r="E992" s="116"/>
      <c r="F992" s="4"/>
      <c r="G992" s="50"/>
      <c r="H992" s="70"/>
      <c r="I992" s="9"/>
      <c r="J992" s="270"/>
      <c r="K992" s="40">
        <f t="shared" si="107"/>
        <v>0</v>
      </c>
      <c r="L992" s="40">
        <f t="shared" si="108"/>
        <v>0</v>
      </c>
      <c r="M992" s="375" t="str">
        <f t="shared" si="109"/>
        <v xml:space="preserve"> </v>
      </c>
      <c r="N992" s="264">
        <f t="shared" si="110"/>
        <v>0</v>
      </c>
      <c r="O992" s="105">
        <f t="shared" si="111"/>
        <v>0</v>
      </c>
      <c r="P992" s="105">
        <f t="shared" si="112"/>
        <v>0</v>
      </c>
      <c r="Q992" s="407">
        <f t="shared" si="113"/>
        <v>0</v>
      </c>
      <c r="R992" s="9"/>
      <c r="V992" s="40">
        <f t="shared" si="114"/>
        <v>0</v>
      </c>
    </row>
    <row r="993" spans="1:22" x14ac:dyDescent="0.25">
      <c r="A993" s="80">
        <f t="shared" si="115"/>
        <v>980</v>
      </c>
      <c r="B993" s="342">
        <f t="shared" si="106"/>
        <v>0</v>
      </c>
      <c r="C993" s="343"/>
      <c r="D993" s="116"/>
      <c r="E993" s="116"/>
      <c r="F993" s="4"/>
      <c r="G993" s="50"/>
      <c r="H993" s="70"/>
      <c r="I993" s="9"/>
      <c r="J993" s="270"/>
      <c r="K993" s="40">
        <f t="shared" si="107"/>
        <v>0</v>
      </c>
      <c r="L993" s="40">
        <f t="shared" si="108"/>
        <v>0</v>
      </c>
      <c r="M993" s="375" t="str">
        <f t="shared" si="109"/>
        <v xml:space="preserve"> </v>
      </c>
      <c r="N993" s="264">
        <f t="shared" si="110"/>
        <v>0</v>
      </c>
      <c r="O993" s="105">
        <f t="shared" si="111"/>
        <v>0</v>
      </c>
      <c r="P993" s="105">
        <f t="shared" si="112"/>
        <v>0</v>
      </c>
      <c r="Q993" s="407">
        <f t="shared" si="113"/>
        <v>0</v>
      </c>
      <c r="R993" s="9"/>
      <c r="V993" s="40">
        <f t="shared" si="114"/>
        <v>0</v>
      </c>
    </row>
    <row r="994" spans="1:22" x14ac:dyDescent="0.25">
      <c r="A994" s="80">
        <f t="shared" si="115"/>
        <v>981</v>
      </c>
      <c r="B994" s="342">
        <f t="shared" si="106"/>
        <v>0</v>
      </c>
      <c r="C994" s="343"/>
      <c r="D994" s="116"/>
      <c r="E994" s="116"/>
      <c r="F994" s="4"/>
      <c r="G994" s="50"/>
      <c r="H994" s="70"/>
      <c r="I994" s="9"/>
      <c r="J994" s="270"/>
      <c r="K994" s="40">
        <f t="shared" si="107"/>
        <v>0</v>
      </c>
      <c r="L994" s="40">
        <f t="shared" si="108"/>
        <v>0</v>
      </c>
      <c r="M994" s="375" t="str">
        <f t="shared" si="109"/>
        <v xml:space="preserve"> </v>
      </c>
      <c r="N994" s="264">
        <f t="shared" si="110"/>
        <v>0</v>
      </c>
      <c r="O994" s="105">
        <f t="shared" si="111"/>
        <v>0</v>
      </c>
      <c r="P994" s="105">
        <f t="shared" si="112"/>
        <v>0</v>
      </c>
      <c r="Q994" s="407">
        <f t="shared" si="113"/>
        <v>0</v>
      </c>
      <c r="R994" s="9"/>
      <c r="V994" s="40">
        <f t="shared" si="114"/>
        <v>0</v>
      </c>
    </row>
    <row r="995" spans="1:22" x14ac:dyDescent="0.25">
      <c r="A995" s="80">
        <f t="shared" si="115"/>
        <v>982</v>
      </c>
      <c r="B995" s="342">
        <f t="shared" si="106"/>
        <v>0</v>
      </c>
      <c r="C995" s="343"/>
      <c r="D995" s="116"/>
      <c r="E995" s="116"/>
      <c r="F995" s="4"/>
      <c r="G995" s="50"/>
      <c r="H995" s="70"/>
      <c r="I995" s="9"/>
      <c r="J995" s="270"/>
      <c r="K995" s="40">
        <f t="shared" si="107"/>
        <v>0</v>
      </c>
      <c r="L995" s="40">
        <f t="shared" si="108"/>
        <v>0</v>
      </c>
      <c r="M995" s="375" t="str">
        <f t="shared" si="109"/>
        <v xml:space="preserve"> </v>
      </c>
      <c r="N995" s="264">
        <f t="shared" si="110"/>
        <v>0</v>
      </c>
      <c r="O995" s="105">
        <f t="shared" si="111"/>
        <v>0</v>
      </c>
      <c r="P995" s="105">
        <f t="shared" si="112"/>
        <v>0</v>
      </c>
      <c r="Q995" s="407">
        <f t="shared" si="113"/>
        <v>0</v>
      </c>
      <c r="R995" s="9"/>
      <c r="V995" s="40">
        <f t="shared" si="114"/>
        <v>0</v>
      </c>
    </row>
    <row r="996" spans="1:22" x14ac:dyDescent="0.25">
      <c r="A996" s="80">
        <f t="shared" si="115"/>
        <v>983</v>
      </c>
      <c r="B996" s="342">
        <f t="shared" si="106"/>
        <v>0</v>
      </c>
      <c r="C996" s="343"/>
      <c r="D996" s="116"/>
      <c r="E996" s="116"/>
      <c r="F996" s="4"/>
      <c r="G996" s="50"/>
      <c r="H996" s="70"/>
      <c r="I996" s="9"/>
      <c r="J996" s="270"/>
      <c r="K996" s="40">
        <f t="shared" si="107"/>
        <v>0</v>
      </c>
      <c r="L996" s="40">
        <f t="shared" si="108"/>
        <v>0</v>
      </c>
      <c r="M996" s="375" t="str">
        <f t="shared" si="109"/>
        <v xml:space="preserve"> </v>
      </c>
      <c r="N996" s="264">
        <f t="shared" si="110"/>
        <v>0</v>
      </c>
      <c r="O996" s="105">
        <f t="shared" si="111"/>
        <v>0</v>
      </c>
      <c r="P996" s="105">
        <f t="shared" si="112"/>
        <v>0</v>
      </c>
      <c r="Q996" s="407">
        <f t="shared" si="113"/>
        <v>0</v>
      </c>
      <c r="R996" s="9"/>
      <c r="V996" s="40">
        <f t="shared" si="114"/>
        <v>0</v>
      </c>
    </row>
    <row r="997" spans="1:22" x14ac:dyDescent="0.25">
      <c r="A997" s="80">
        <f t="shared" si="115"/>
        <v>984</v>
      </c>
      <c r="B997" s="342">
        <f t="shared" si="106"/>
        <v>0</v>
      </c>
      <c r="C997" s="343"/>
      <c r="D997" s="116"/>
      <c r="E997" s="116"/>
      <c r="F997" s="4"/>
      <c r="G997" s="50"/>
      <c r="H997" s="70"/>
      <c r="I997" s="9"/>
      <c r="J997" s="270"/>
      <c r="K997" s="40">
        <f t="shared" si="107"/>
        <v>0</v>
      </c>
      <c r="L997" s="40">
        <f t="shared" si="108"/>
        <v>0</v>
      </c>
      <c r="M997" s="375" t="str">
        <f t="shared" si="109"/>
        <v xml:space="preserve"> </v>
      </c>
      <c r="N997" s="264">
        <f t="shared" si="110"/>
        <v>0</v>
      </c>
      <c r="O997" s="105">
        <f t="shared" si="111"/>
        <v>0</v>
      </c>
      <c r="P997" s="105">
        <f t="shared" si="112"/>
        <v>0</v>
      </c>
      <c r="Q997" s="407">
        <f t="shared" si="113"/>
        <v>0</v>
      </c>
      <c r="R997" s="9"/>
      <c r="V997" s="40">
        <f t="shared" si="114"/>
        <v>0</v>
      </c>
    </row>
    <row r="998" spans="1:22" x14ac:dyDescent="0.25">
      <c r="A998" s="80">
        <f t="shared" si="115"/>
        <v>985</v>
      </c>
      <c r="B998" s="342">
        <f t="shared" si="106"/>
        <v>0</v>
      </c>
      <c r="C998" s="343"/>
      <c r="D998" s="116"/>
      <c r="E998" s="116"/>
      <c r="F998" s="4"/>
      <c r="G998" s="50"/>
      <c r="H998" s="70"/>
      <c r="I998" s="9"/>
      <c r="J998" s="270"/>
      <c r="K998" s="40">
        <f t="shared" si="107"/>
        <v>0</v>
      </c>
      <c r="L998" s="40">
        <f t="shared" si="108"/>
        <v>0</v>
      </c>
      <c r="M998" s="375" t="str">
        <f t="shared" si="109"/>
        <v xml:space="preserve"> </v>
      </c>
      <c r="N998" s="264">
        <f t="shared" si="110"/>
        <v>0</v>
      </c>
      <c r="O998" s="105">
        <f t="shared" si="111"/>
        <v>0</v>
      </c>
      <c r="P998" s="105">
        <f t="shared" si="112"/>
        <v>0</v>
      </c>
      <c r="Q998" s="407">
        <f t="shared" si="113"/>
        <v>0</v>
      </c>
      <c r="R998" s="9"/>
      <c r="V998" s="40">
        <f t="shared" si="114"/>
        <v>0</v>
      </c>
    </row>
    <row r="999" spans="1:22" x14ac:dyDescent="0.25">
      <c r="A999" s="80">
        <f t="shared" si="115"/>
        <v>986</v>
      </c>
      <c r="B999" s="342">
        <f t="shared" si="106"/>
        <v>0</v>
      </c>
      <c r="C999" s="343"/>
      <c r="D999" s="116"/>
      <c r="E999" s="116"/>
      <c r="F999" s="4"/>
      <c r="G999" s="50"/>
      <c r="H999" s="70"/>
      <c r="I999" s="9"/>
      <c r="J999" s="270"/>
      <c r="K999" s="40">
        <f t="shared" si="107"/>
        <v>0</v>
      </c>
      <c r="L999" s="40">
        <f t="shared" si="108"/>
        <v>0</v>
      </c>
      <c r="M999" s="375" t="str">
        <f t="shared" si="109"/>
        <v xml:space="preserve"> </v>
      </c>
      <c r="N999" s="264">
        <f t="shared" si="110"/>
        <v>0</v>
      </c>
      <c r="O999" s="105">
        <f t="shared" si="111"/>
        <v>0</v>
      </c>
      <c r="P999" s="105">
        <f t="shared" si="112"/>
        <v>0</v>
      </c>
      <c r="Q999" s="407">
        <f t="shared" si="113"/>
        <v>0</v>
      </c>
      <c r="R999" s="9"/>
      <c r="V999" s="40">
        <f t="shared" si="114"/>
        <v>0</v>
      </c>
    </row>
    <row r="1000" spans="1:22" x14ac:dyDescent="0.25">
      <c r="A1000" s="80">
        <f t="shared" si="81"/>
        <v>987</v>
      </c>
      <c r="B1000" s="342">
        <f t="shared" si="72"/>
        <v>0</v>
      </c>
      <c r="C1000" s="343"/>
      <c r="D1000" s="116"/>
      <c r="E1000" s="116"/>
      <c r="F1000" s="4"/>
      <c r="G1000" s="50"/>
      <c r="H1000" s="70"/>
      <c r="I1000" s="9"/>
      <c r="J1000" s="270"/>
      <c r="K1000" s="40">
        <f t="shared" si="75"/>
        <v>0</v>
      </c>
      <c r="L1000" s="40">
        <f t="shared" si="76"/>
        <v>0</v>
      </c>
      <c r="M1000" s="375" t="str">
        <f t="shared" si="77"/>
        <v xml:space="preserve"> </v>
      </c>
      <c r="N1000" s="264">
        <f t="shared" si="78"/>
        <v>0</v>
      </c>
      <c r="O1000" s="105">
        <f t="shared" si="73"/>
        <v>0</v>
      </c>
      <c r="P1000" s="105">
        <f t="shared" si="79"/>
        <v>0</v>
      </c>
      <c r="Q1000" s="407">
        <f t="shared" si="74"/>
        <v>0</v>
      </c>
      <c r="R1000" s="9"/>
      <c r="V1000" s="40">
        <f t="shared" si="80"/>
        <v>0</v>
      </c>
    </row>
    <row r="1001" spans="1:22" x14ac:dyDescent="0.25">
      <c r="A1001" s="80">
        <f t="shared" si="81"/>
        <v>988</v>
      </c>
      <c r="B1001" s="342">
        <f t="shared" si="72"/>
        <v>0</v>
      </c>
      <c r="C1001" s="343"/>
      <c r="D1001" s="116"/>
      <c r="E1001" s="116"/>
      <c r="F1001" s="4"/>
      <c r="G1001" s="50"/>
      <c r="H1001" s="70"/>
      <c r="I1001" s="9"/>
      <c r="J1001" s="270"/>
      <c r="K1001" s="40">
        <f t="shared" si="75"/>
        <v>0</v>
      </c>
      <c r="L1001" s="40">
        <f t="shared" si="76"/>
        <v>0</v>
      </c>
      <c r="M1001" s="375" t="str">
        <f t="shared" si="77"/>
        <v xml:space="preserve"> </v>
      </c>
      <c r="N1001" s="264">
        <f t="shared" si="78"/>
        <v>0</v>
      </c>
      <c r="O1001" s="105">
        <f t="shared" si="73"/>
        <v>0</v>
      </c>
      <c r="P1001" s="105">
        <f t="shared" si="79"/>
        <v>0</v>
      </c>
      <c r="Q1001" s="407">
        <f t="shared" si="74"/>
        <v>0</v>
      </c>
      <c r="R1001" s="9"/>
      <c r="V1001" s="40">
        <f t="shared" si="80"/>
        <v>0</v>
      </c>
    </row>
    <row r="1002" spans="1:22" x14ac:dyDescent="0.25">
      <c r="A1002" s="80">
        <f t="shared" si="81"/>
        <v>989</v>
      </c>
      <c r="B1002" s="342">
        <f t="shared" si="72"/>
        <v>0</v>
      </c>
      <c r="C1002" s="343"/>
      <c r="D1002" s="116"/>
      <c r="E1002" s="116"/>
      <c r="F1002" s="4"/>
      <c r="G1002" s="50"/>
      <c r="H1002" s="70"/>
      <c r="I1002" s="9"/>
      <c r="J1002" s="270"/>
      <c r="K1002" s="40">
        <f t="shared" si="75"/>
        <v>0</v>
      </c>
      <c r="L1002" s="40">
        <f t="shared" si="76"/>
        <v>0</v>
      </c>
      <c r="M1002" s="375" t="str">
        <f t="shared" si="77"/>
        <v xml:space="preserve"> </v>
      </c>
      <c r="N1002" s="264">
        <f t="shared" si="78"/>
        <v>0</v>
      </c>
      <c r="O1002" s="105">
        <f t="shared" si="73"/>
        <v>0</v>
      </c>
      <c r="P1002" s="105">
        <f t="shared" si="79"/>
        <v>0</v>
      </c>
      <c r="Q1002" s="407">
        <f t="shared" si="74"/>
        <v>0</v>
      </c>
      <c r="R1002" s="9"/>
      <c r="V1002" s="40">
        <f t="shared" si="80"/>
        <v>0</v>
      </c>
    </row>
    <row r="1003" spans="1:22" x14ac:dyDescent="0.25">
      <c r="A1003" s="80">
        <f t="shared" si="81"/>
        <v>990</v>
      </c>
      <c r="B1003" s="342">
        <f t="shared" si="72"/>
        <v>0</v>
      </c>
      <c r="C1003" s="343"/>
      <c r="D1003" s="116"/>
      <c r="E1003" s="116"/>
      <c r="F1003" s="4"/>
      <c r="G1003" s="50"/>
      <c r="H1003" s="70"/>
      <c r="I1003" s="9"/>
      <c r="J1003" s="270"/>
      <c r="K1003" s="40">
        <f t="shared" si="75"/>
        <v>0</v>
      </c>
      <c r="L1003" s="40">
        <f t="shared" si="76"/>
        <v>0</v>
      </c>
      <c r="M1003" s="375" t="str">
        <f t="shared" si="77"/>
        <v xml:space="preserve"> </v>
      </c>
      <c r="N1003" s="264">
        <f t="shared" si="78"/>
        <v>0</v>
      </c>
      <c r="O1003" s="105">
        <f t="shared" si="73"/>
        <v>0</v>
      </c>
      <c r="P1003" s="105">
        <f t="shared" si="79"/>
        <v>0</v>
      </c>
      <c r="Q1003" s="407">
        <f t="shared" si="74"/>
        <v>0</v>
      </c>
      <c r="R1003" s="9"/>
      <c r="V1003" s="40">
        <f t="shared" si="80"/>
        <v>0</v>
      </c>
    </row>
    <row r="1004" spans="1:22" x14ac:dyDescent="0.25">
      <c r="A1004" s="80">
        <f t="shared" si="81"/>
        <v>991</v>
      </c>
      <c r="B1004" s="342">
        <f t="shared" si="72"/>
        <v>0</v>
      </c>
      <c r="C1004" s="343"/>
      <c r="D1004" s="116"/>
      <c r="E1004" s="116"/>
      <c r="F1004" s="4"/>
      <c r="G1004" s="50"/>
      <c r="H1004" s="70"/>
      <c r="I1004" s="9"/>
      <c r="J1004" s="270"/>
      <c r="K1004" s="40">
        <f t="shared" si="75"/>
        <v>0</v>
      </c>
      <c r="L1004" s="40">
        <f t="shared" si="76"/>
        <v>0</v>
      </c>
      <c r="M1004" s="375" t="str">
        <f t="shared" si="77"/>
        <v xml:space="preserve"> </v>
      </c>
      <c r="N1004" s="264">
        <f t="shared" si="78"/>
        <v>0</v>
      </c>
      <c r="O1004" s="105">
        <f t="shared" si="73"/>
        <v>0</v>
      </c>
      <c r="P1004" s="105">
        <f t="shared" si="79"/>
        <v>0</v>
      </c>
      <c r="Q1004" s="407">
        <f t="shared" si="74"/>
        <v>0</v>
      </c>
      <c r="R1004" s="9"/>
      <c r="V1004" s="40">
        <f t="shared" si="80"/>
        <v>0</v>
      </c>
    </row>
    <row r="1005" spans="1:22" x14ac:dyDescent="0.25">
      <c r="A1005" s="80">
        <f t="shared" si="81"/>
        <v>992</v>
      </c>
      <c r="B1005" s="342">
        <f t="shared" si="72"/>
        <v>0</v>
      </c>
      <c r="C1005" s="343"/>
      <c r="D1005" s="116"/>
      <c r="E1005" s="116"/>
      <c r="F1005" s="4"/>
      <c r="G1005" s="50"/>
      <c r="H1005" s="70"/>
      <c r="I1005" s="9"/>
      <c r="J1005" s="270"/>
      <c r="K1005" s="40">
        <f t="shared" si="75"/>
        <v>0</v>
      </c>
      <c r="L1005" s="40">
        <f t="shared" si="76"/>
        <v>0</v>
      </c>
      <c r="M1005" s="375" t="str">
        <f t="shared" si="77"/>
        <v xml:space="preserve"> </v>
      </c>
      <c r="N1005" s="264">
        <f t="shared" si="78"/>
        <v>0</v>
      </c>
      <c r="O1005" s="105">
        <f t="shared" si="73"/>
        <v>0</v>
      </c>
      <c r="P1005" s="105">
        <f t="shared" si="79"/>
        <v>0</v>
      </c>
      <c r="Q1005" s="407">
        <f t="shared" si="74"/>
        <v>0</v>
      </c>
      <c r="R1005" s="9"/>
      <c r="V1005" s="40">
        <f t="shared" si="80"/>
        <v>0</v>
      </c>
    </row>
    <row r="1006" spans="1:22" x14ac:dyDescent="0.25">
      <c r="A1006" s="80">
        <f t="shared" si="81"/>
        <v>993</v>
      </c>
      <c r="B1006" s="342">
        <f t="shared" si="72"/>
        <v>0</v>
      </c>
      <c r="C1006" s="343"/>
      <c r="D1006" s="116"/>
      <c r="E1006" s="116"/>
      <c r="F1006" s="4"/>
      <c r="G1006" s="50"/>
      <c r="H1006" s="70"/>
      <c r="I1006" s="9"/>
      <c r="J1006" s="270"/>
      <c r="K1006" s="40">
        <f t="shared" si="75"/>
        <v>0</v>
      </c>
      <c r="L1006" s="40">
        <f t="shared" si="76"/>
        <v>0</v>
      </c>
      <c r="M1006" s="375" t="str">
        <f t="shared" si="77"/>
        <v xml:space="preserve"> </v>
      </c>
      <c r="N1006" s="264">
        <f t="shared" si="78"/>
        <v>0</v>
      </c>
      <c r="O1006" s="105">
        <f t="shared" si="73"/>
        <v>0</v>
      </c>
      <c r="P1006" s="105">
        <f t="shared" si="79"/>
        <v>0</v>
      </c>
      <c r="Q1006" s="407">
        <f t="shared" si="74"/>
        <v>0</v>
      </c>
      <c r="R1006" s="9"/>
      <c r="V1006" s="40">
        <f t="shared" si="80"/>
        <v>0</v>
      </c>
    </row>
    <row r="1007" spans="1:22" x14ac:dyDescent="0.25">
      <c r="A1007" s="80">
        <f t="shared" si="81"/>
        <v>994</v>
      </c>
      <c r="B1007" s="342">
        <f t="shared" si="72"/>
        <v>0</v>
      </c>
      <c r="C1007" s="343"/>
      <c r="D1007" s="116"/>
      <c r="E1007" s="116"/>
      <c r="F1007" s="4"/>
      <c r="G1007" s="50"/>
      <c r="H1007" s="70"/>
      <c r="I1007" s="9"/>
      <c r="J1007" s="270"/>
      <c r="K1007" s="40">
        <f t="shared" si="75"/>
        <v>0</v>
      </c>
      <c r="L1007" s="40">
        <f t="shared" si="76"/>
        <v>0</v>
      </c>
      <c r="M1007" s="375" t="str">
        <f t="shared" si="77"/>
        <v xml:space="preserve"> </v>
      </c>
      <c r="N1007" s="264">
        <f t="shared" si="78"/>
        <v>0</v>
      </c>
      <c r="O1007" s="105">
        <f t="shared" si="73"/>
        <v>0</v>
      </c>
      <c r="P1007" s="105">
        <f t="shared" si="79"/>
        <v>0</v>
      </c>
      <c r="Q1007" s="407">
        <f t="shared" si="74"/>
        <v>0</v>
      </c>
      <c r="R1007" s="9"/>
      <c r="V1007" s="40">
        <f t="shared" si="80"/>
        <v>0</v>
      </c>
    </row>
    <row r="1008" spans="1:22" x14ac:dyDescent="0.25">
      <c r="A1008" s="80">
        <f t="shared" si="81"/>
        <v>995</v>
      </c>
      <c r="B1008" s="342">
        <f t="shared" si="72"/>
        <v>0</v>
      </c>
      <c r="C1008" s="343"/>
      <c r="D1008" s="116"/>
      <c r="E1008" s="116"/>
      <c r="F1008" s="4"/>
      <c r="G1008" s="50"/>
      <c r="H1008" s="70"/>
      <c r="I1008" s="9"/>
      <c r="J1008" s="270"/>
      <c r="K1008" s="40">
        <f t="shared" si="75"/>
        <v>0</v>
      </c>
      <c r="L1008" s="40">
        <f t="shared" si="76"/>
        <v>0</v>
      </c>
      <c r="M1008" s="375" t="str">
        <f t="shared" si="77"/>
        <v xml:space="preserve"> </v>
      </c>
      <c r="N1008" s="264">
        <f t="shared" si="78"/>
        <v>0</v>
      </c>
      <c r="O1008" s="105">
        <f t="shared" si="73"/>
        <v>0</v>
      </c>
      <c r="P1008" s="105">
        <f t="shared" si="79"/>
        <v>0</v>
      </c>
      <c r="Q1008" s="407">
        <f t="shared" si="74"/>
        <v>0</v>
      </c>
      <c r="R1008" s="9"/>
      <c r="V1008" s="40">
        <f t="shared" si="80"/>
        <v>0</v>
      </c>
    </row>
    <row r="1009" spans="1:22" x14ac:dyDescent="0.25">
      <c r="A1009" s="80">
        <f t="shared" si="81"/>
        <v>996</v>
      </c>
      <c r="B1009" s="342">
        <f t="shared" si="72"/>
        <v>0</v>
      </c>
      <c r="C1009" s="343"/>
      <c r="D1009" s="116"/>
      <c r="E1009" s="116"/>
      <c r="F1009" s="4"/>
      <c r="G1009" s="50"/>
      <c r="H1009" s="70"/>
      <c r="I1009" s="9"/>
      <c r="J1009" s="270"/>
      <c r="K1009" s="40">
        <f t="shared" si="75"/>
        <v>0</v>
      </c>
      <c r="L1009" s="40">
        <f t="shared" si="76"/>
        <v>0</v>
      </c>
      <c r="M1009" s="375" t="str">
        <f t="shared" si="77"/>
        <v xml:space="preserve"> </v>
      </c>
      <c r="N1009" s="264">
        <f t="shared" si="78"/>
        <v>0</v>
      </c>
      <c r="O1009" s="105">
        <f t="shared" si="73"/>
        <v>0</v>
      </c>
      <c r="P1009" s="105">
        <f t="shared" si="79"/>
        <v>0</v>
      </c>
      <c r="Q1009" s="407">
        <f t="shared" si="74"/>
        <v>0</v>
      </c>
      <c r="R1009" s="9"/>
      <c r="V1009" s="40">
        <f t="shared" si="80"/>
        <v>0</v>
      </c>
    </row>
    <row r="1010" spans="1:22" x14ac:dyDescent="0.25">
      <c r="A1010" s="80">
        <f t="shared" si="81"/>
        <v>997</v>
      </c>
      <c r="B1010" s="342">
        <f t="shared" si="72"/>
        <v>0</v>
      </c>
      <c r="C1010" s="343"/>
      <c r="D1010" s="116"/>
      <c r="E1010" s="116"/>
      <c r="F1010" s="4"/>
      <c r="G1010" s="50"/>
      <c r="H1010" s="70"/>
      <c r="I1010" s="9"/>
      <c r="J1010" s="270"/>
      <c r="K1010" s="40">
        <f t="shared" si="75"/>
        <v>0</v>
      </c>
      <c r="L1010" s="40">
        <f t="shared" si="76"/>
        <v>0</v>
      </c>
      <c r="M1010" s="375" t="str">
        <f t="shared" si="77"/>
        <v xml:space="preserve"> </v>
      </c>
      <c r="N1010" s="264">
        <f t="shared" si="78"/>
        <v>0</v>
      </c>
      <c r="O1010" s="105">
        <f t="shared" si="73"/>
        <v>0</v>
      </c>
      <c r="P1010" s="105">
        <f t="shared" si="79"/>
        <v>0</v>
      </c>
      <c r="Q1010" s="407">
        <f t="shared" si="74"/>
        <v>0</v>
      </c>
      <c r="R1010" s="9"/>
      <c r="V1010" s="40">
        <f t="shared" si="80"/>
        <v>0</v>
      </c>
    </row>
    <row r="1011" spans="1:22" x14ac:dyDescent="0.25">
      <c r="A1011" s="80">
        <f t="shared" si="81"/>
        <v>998</v>
      </c>
      <c r="B1011" s="342">
        <f t="shared" si="72"/>
        <v>0</v>
      </c>
      <c r="C1011" s="343"/>
      <c r="D1011" s="116"/>
      <c r="E1011" s="116"/>
      <c r="F1011" s="4"/>
      <c r="G1011" s="50"/>
      <c r="H1011" s="70"/>
      <c r="I1011" s="9"/>
      <c r="J1011" s="270"/>
      <c r="K1011" s="40">
        <f t="shared" si="75"/>
        <v>0</v>
      </c>
      <c r="L1011" s="40">
        <f t="shared" si="76"/>
        <v>0</v>
      </c>
      <c r="M1011" s="375" t="str">
        <f t="shared" si="77"/>
        <v xml:space="preserve"> </v>
      </c>
      <c r="N1011" s="264">
        <f t="shared" si="78"/>
        <v>0</v>
      </c>
      <c r="O1011" s="105">
        <f t="shared" si="73"/>
        <v>0</v>
      </c>
      <c r="P1011" s="105">
        <f t="shared" si="79"/>
        <v>0</v>
      </c>
      <c r="Q1011" s="407">
        <f t="shared" si="74"/>
        <v>0</v>
      </c>
      <c r="R1011" s="9"/>
      <c r="V1011" s="40">
        <f t="shared" si="80"/>
        <v>0</v>
      </c>
    </row>
    <row r="1012" spans="1:22" x14ac:dyDescent="0.25">
      <c r="A1012" s="80">
        <f t="shared" si="81"/>
        <v>999</v>
      </c>
      <c r="B1012" s="342">
        <f t="shared" si="72"/>
        <v>0</v>
      </c>
      <c r="C1012" s="343"/>
      <c r="D1012" s="116"/>
      <c r="E1012" s="116"/>
      <c r="F1012" s="4"/>
      <c r="G1012" s="50"/>
      <c r="H1012" s="70"/>
      <c r="I1012" s="9"/>
      <c r="J1012" s="270"/>
      <c r="K1012" s="40">
        <f t="shared" si="75"/>
        <v>0</v>
      </c>
      <c r="L1012" s="40">
        <f t="shared" si="76"/>
        <v>0</v>
      </c>
      <c r="M1012" s="375" t="str">
        <f t="shared" si="77"/>
        <v xml:space="preserve"> </v>
      </c>
      <c r="N1012" s="264">
        <f t="shared" si="78"/>
        <v>0</v>
      </c>
      <c r="O1012" s="105">
        <f t="shared" si="73"/>
        <v>0</v>
      </c>
      <c r="P1012" s="105">
        <f t="shared" si="79"/>
        <v>0</v>
      </c>
      <c r="Q1012" s="407">
        <f t="shared" si="74"/>
        <v>0</v>
      </c>
      <c r="R1012" s="9"/>
      <c r="V1012" s="40">
        <f t="shared" si="80"/>
        <v>0</v>
      </c>
    </row>
    <row r="1013" spans="1:22" ht="13.8" thickBot="1" x14ac:dyDescent="0.3">
      <c r="A1013" s="81">
        <f t="shared" si="81"/>
        <v>1000</v>
      </c>
      <c r="B1013" s="313">
        <f t="shared" si="72"/>
        <v>0</v>
      </c>
      <c r="C1013" s="341"/>
      <c r="D1013" s="117"/>
      <c r="E1013" s="117"/>
      <c r="F1013" s="71"/>
      <c r="G1013" s="72"/>
      <c r="H1013" s="73"/>
      <c r="I1013" s="9"/>
      <c r="J1013" s="270"/>
      <c r="K1013" s="40">
        <f t="shared" si="75"/>
        <v>0</v>
      </c>
      <c r="L1013" s="40">
        <f t="shared" si="76"/>
        <v>0</v>
      </c>
      <c r="M1013" s="375" t="str">
        <f t="shared" si="77"/>
        <v xml:space="preserve"> </v>
      </c>
      <c r="N1013" s="264">
        <f t="shared" si="78"/>
        <v>0</v>
      </c>
      <c r="O1013" s="573">
        <f t="shared" si="73"/>
        <v>0</v>
      </c>
      <c r="P1013" s="105">
        <f t="shared" si="79"/>
        <v>0</v>
      </c>
      <c r="Q1013" s="407">
        <f t="shared" si="74"/>
        <v>0</v>
      </c>
      <c r="R1013" s="9"/>
      <c r="V1013" s="40">
        <f t="shared" si="80"/>
        <v>0</v>
      </c>
    </row>
    <row r="1014" spans="1:22" ht="14.4" thickTop="1" thickBot="1" x14ac:dyDescent="0.3">
      <c r="A1014" s="11"/>
      <c r="B1014" s="8"/>
      <c r="C1014" s="8"/>
      <c r="D1014" s="176" t="str">
        <f>IF(+Operation=0, "YOUR FIRM'S NAME IS MISSING.", +Operation)</f>
        <v>YOUR FIRM'S NAME IS MISSING.</v>
      </c>
      <c r="E1014" s="176" t="str">
        <f>IF(ISNUMBER(+POID), IF(+POID &gt;300000000, IF(+POID &gt;999999999, "INVALID ID NUMBER", +POID ), "INVALID ID NUMBER" ), "YOUR ID NUMBER IS MISSING.")</f>
        <v>YOUR ID NUMBER IS MISSING.</v>
      </c>
      <c r="F1014" s="8"/>
      <c r="G1014" s="165">
        <f>+Q3Tons</f>
        <v>0</v>
      </c>
      <c r="H1014" s="89"/>
      <c r="I1014" s="8"/>
      <c r="J1014" s="8"/>
      <c r="M1014" s="8"/>
      <c r="N1014" s="269">
        <f>Q3Atons</f>
        <v>0</v>
      </c>
      <c r="O1014" s="8"/>
      <c r="P1014" s="126">
        <f>Q3value</f>
        <v>0</v>
      </c>
      <c r="Q1014" s="126">
        <f>Q3Pda1b</f>
        <v>0</v>
      </c>
      <c r="R1014" s="9"/>
    </row>
    <row r="1015" spans="1:22" ht="6.75" customHeight="1" thickTop="1" x14ac:dyDescent="0.25">
      <c r="A1015" s="12"/>
      <c r="B1015" s="37"/>
      <c r="C1015" s="37"/>
      <c r="D1015" s="37"/>
      <c r="E1015" s="37"/>
      <c r="F1015" s="37"/>
      <c r="G1015" s="37"/>
      <c r="H1015" s="37"/>
      <c r="I1015" s="37"/>
      <c r="J1015" s="37"/>
      <c r="K1015" s="376"/>
      <c r="L1015" s="376"/>
      <c r="M1015" s="37"/>
      <c r="N1015" s="37"/>
      <c r="O1015" s="37"/>
      <c r="P1015" s="37"/>
      <c r="Q1015" s="37"/>
      <c r="R1015" s="13"/>
    </row>
  </sheetData>
  <sheetProtection algorithmName="SHA-512" hashValue="1BF1db79HeINqDM0sfW+9iAFIUqVEufLLXnM5Dgj066ZHChLC1kV9OcmViQQxTjilgWGR/4K+MVKXbJZxUTkoA==" saltValue="o7smOu0lKl/pxYcNRNgSkw==" spinCount="100000" sheet="1" objects="1" scenarios="1"/>
  <phoneticPr fontId="0" type="noConversion"/>
  <conditionalFormatting sqref="B14:B1013">
    <cfRule type="expression" dxfId="228" priority="5" stopIfTrue="1">
      <formula>ISNA(+B14)</formula>
    </cfRule>
  </conditionalFormatting>
  <conditionalFormatting sqref="D9">
    <cfRule type="cellIs" dxfId="227" priority="3" stopIfTrue="1" operator="notEqual">
      <formula>+Operation</formula>
    </cfRule>
  </conditionalFormatting>
  <conditionalFormatting sqref="D14:D1013">
    <cfRule type="expression" priority="8" stopIfTrue="1">
      <formula>ISBLANK(E14)</formula>
    </cfRule>
    <cfRule type="expression" dxfId="226" priority="9" stopIfTrue="1">
      <formula>ISBLANK(D14)</formula>
    </cfRule>
  </conditionalFormatting>
  <conditionalFormatting sqref="D1014">
    <cfRule type="cellIs" dxfId="225" priority="1" stopIfTrue="1" operator="notEqual">
      <formula>+Operation</formula>
    </cfRule>
  </conditionalFormatting>
  <conditionalFormatting sqref="E9">
    <cfRule type="cellIs" dxfId="224" priority="4" stopIfTrue="1" operator="notEqual">
      <formula>+POID</formula>
    </cfRule>
  </conditionalFormatting>
  <conditionalFormatting sqref="E11">
    <cfRule type="expression" dxfId="223" priority="6" stopIfTrue="1">
      <formula>+Q3Indicator&gt;0</formula>
    </cfRule>
  </conditionalFormatting>
  <conditionalFormatting sqref="E12">
    <cfRule type="expression" dxfId="222" priority="7" stopIfTrue="1">
      <formula>+Q3Indicator &gt;0</formula>
    </cfRule>
  </conditionalFormatting>
  <conditionalFormatting sqref="E14:E1013">
    <cfRule type="expression" dxfId="221" priority="10" stopIfTrue="1">
      <formula>ISNA(+B14)</formula>
    </cfRule>
    <cfRule type="expression" priority="11" stopIfTrue="1">
      <formula>+F14+G14+H14=0</formula>
    </cfRule>
    <cfRule type="expression" dxfId="220" priority="12" stopIfTrue="1">
      <formula>+F14+G14+H14=+F14+G14+H14+B14</formula>
    </cfRule>
  </conditionalFormatting>
  <conditionalFormatting sqref="E1014">
    <cfRule type="cellIs" dxfId="219" priority="2" stopIfTrue="1" operator="notEqual">
      <formula>+POID</formula>
    </cfRule>
  </conditionalFormatting>
  <conditionalFormatting sqref="F14:F1013">
    <cfRule type="expression" dxfId="218" priority="24" stopIfTrue="1">
      <formula>VALUE(F14) &gt;17</formula>
    </cfRule>
    <cfRule type="expression" dxfId="217" priority="25" stopIfTrue="1">
      <formula>+G14+H14=0</formula>
    </cfRule>
    <cfRule type="expression" dxfId="216" priority="26" stopIfTrue="1">
      <formula>+G14+H14=+G14+H14+F14</formula>
    </cfRule>
  </conditionalFormatting>
  <conditionalFormatting sqref="G14:G1013">
    <cfRule type="expression" priority="13" stopIfTrue="1">
      <formula>+F14+G14+H14=0</formula>
    </cfRule>
    <cfRule type="expression" dxfId="215" priority="14" stopIfTrue="1">
      <formula>+F14+G14+H14=+F14+H14</formula>
    </cfRule>
  </conditionalFormatting>
  <conditionalFormatting sqref="H14:H1013">
    <cfRule type="expression" priority="15" stopIfTrue="1">
      <formula>+G14+H14=0</formula>
    </cfRule>
    <cfRule type="expression" dxfId="214" priority="16" stopIfTrue="1">
      <formula>+G14+H14=+G14</formula>
    </cfRule>
    <cfRule type="cellIs" dxfId="213" priority="17" stopIfTrue="1" operator="notBetween">
      <formula>15</formula>
      <formula>35</formula>
    </cfRule>
  </conditionalFormatting>
  <conditionalFormatting sqref="J4">
    <cfRule type="expression" dxfId="212" priority="35" stopIfTrue="1">
      <formula>+Q3P1bErr &gt; 0</formula>
    </cfRule>
    <cfRule type="expression" dxfId="211" priority="34" stopIfTrue="1">
      <formula>ISNA(+J4)</formula>
    </cfRule>
  </conditionalFormatting>
  <conditionalFormatting sqref="J14:J1013">
    <cfRule type="cellIs" dxfId="210" priority="19" stopIfTrue="1" operator="equal">
      <formula>0</formula>
    </cfRule>
    <cfRule type="cellIs" dxfId="209" priority="20" stopIfTrue="1" operator="equal">
      <formula>1</formula>
    </cfRule>
    <cfRule type="expression" dxfId="208" priority="21" stopIfTrue="1">
      <formula>+K14="ERROR"</formula>
    </cfRule>
  </conditionalFormatting>
  <conditionalFormatting sqref="M14:M1013">
    <cfRule type="expression" dxfId="207" priority="23" stopIfTrue="1">
      <formula>+J14=1</formula>
    </cfRule>
    <cfRule type="expression" dxfId="206" priority="22" stopIfTrue="1">
      <formula>+J14=0</formula>
    </cfRule>
  </conditionalFormatting>
  <conditionalFormatting sqref="N9">
    <cfRule type="expression" dxfId="205" priority="29" stopIfTrue="1">
      <formula>+Q3P1bErr &gt; 0</formula>
    </cfRule>
  </conditionalFormatting>
  <conditionalFormatting sqref="N14:N1013">
    <cfRule type="expression" dxfId="204" priority="30" stopIfTrue="1">
      <formula>+V14 &gt;0</formula>
    </cfRule>
  </conditionalFormatting>
  <conditionalFormatting sqref="O14:O1013">
    <cfRule type="expression" dxfId="203" priority="31" stopIfTrue="1">
      <formula>+V14 &gt; 0</formula>
    </cfRule>
  </conditionalFormatting>
  <conditionalFormatting sqref="P14:P1013">
    <cfRule type="expression" dxfId="202" priority="32" stopIfTrue="1">
      <formula>+V14 &gt; 0</formula>
    </cfRule>
  </conditionalFormatting>
  <conditionalFormatting sqref="P9:Q9">
    <cfRule type="expression" dxfId="201" priority="27" stopIfTrue="1">
      <formula>ISNA(+P9)</formula>
    </cfRule>
    <cfRule type="expression" dxfId="200" priority="28" stopIfTrue="1">
      <formula>+Q3P1bErr &gt; 0</formula>
    </cfRule>
  </conditionalFormatting>
  <conditionalFormatting sqref="P1014:Q1014">
    <cfRule type="expression" dxfId="199" priority="18" stopIfTrue="1">
      <formula>ISNA(+P1014)</formula>
    </cfRule>
  </conditionalFormatting>
  <conditionalFormatting sqref="Q14:Q1013">
    <cfRule type="expression" dxfId="198" priority="33" stopIfTrue="1">
      <formula>+V14 &gt; 0</formula>
    </cfRule>
  </conditionalFormatting>
  <dataValidations count="1">
    <dataValidation type="whole" allowBlank="1" showInputMessage="1" showErrorMessage="1" errorTitle="Grape Pricing District Number" error="The district numbers range from 1 to 17 only." sqref="F14:F1013" xr:uid="{00000000-0002-0000-0500-000000000000}">
      <formula1>1</formula1>
      <formula2>17</formula2>
    </dataValidation>
  </dataValidations>
  <hyperlinks>
    <hyperlink ref="E13" location="Varieties!A1" display="Click here for variety name list!" xr:uid="{E8FA10D7-8F72-4B34-BA38-B613DC9AD1F2}"/>
    <hyperlink ref="F13" location="Districts!A1" display="Click for map!" xr:uid="{A9DAAF9A-0F68-4D95-8F47-5861DC6FA0E3}"/>
  </hyperlinks>
  <pageMargins left="0.5" right="0.25" top="0.5" bottom="0.25" header="0" footer="0"/>
  <pageSetup paperSize="5" orientation="portrait" r:id="rId1"/>
  <headerFooter alignWithMargins="0"/>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CCCFF"/>
  </sheetPr>
  <dimension ref="A1:U516"/>
  <sheetViews>
    <sheetView workbookViewId="0">
      <pane ySplit="14" topLeftCell="A15" activePane="bottomLeft" state="frozen"/>
      <selection activeCell="E24" sqref="E24"/>
      <selection pane="bottomLeft" activeCell="J10" sqref="J10"/>
    </sheetView>
  </sheetViews>
  <sheetFormatPr defaultColWidth="9.109375" defaultRowHeight="13.2" x14ac:dyDescent="0.25"/>
  <cols>
    <col min="1" max="1" width="6" style="40" customWidth="1"/>
    <col min="2" max="2" width="5.5546875" style="40" hidden="1" customWidth="1"/>
    <col min="3" max="3" width="5.44140625" style="40" hidden="1" customWidth="1"/>
    <col min="4" max="4" width="9.5546875" style="40" hidden="1" customWidth="1"/>
    <col min="5" max="5" width="36.5546875" style="40" customWidth="1"/>
    <col min="6" max="6" width="25.33203125" style="40" customWidth="1"/>
    <col min="7" max="7" width="12.33203125" style="40" customWidth="1"/>
    <col min="8" max="8" width="11.88671875" style="40" customWidth="1"/>
    <col min="9" max="9" width="9.109375" style="40"/>
    <col min="10" max="10" width="3.44140625" style="40" customWidth="1"/>
    <col min="11" max="11" width="18.44140625" style="40" customWidth="1"/>
    <col min="12" max="12" width="21.5546875" style="40" customWidth="1"/>
    <col min="13" max="13" width="20.5546875" style="40" customWidth="1"/>
    <col min="14" max="14" width="1.5546875" style="40" customWidth="1"/>
    <col min="15" max="21" width="0" style="40" hidden="1" customWidth="1"/>
    <col min="22" max="16384" width="9.109375" style="40"/>
  </cols>
  <sheetData>
    <row r="1" spans="1:21" ht="15.6" x14ac:dyDescent="0.3">
      <c r="A1" s="5" t="s">
        <v>1238</v>
      </c>
      <c r="B1" s="6"/>
      <c r="C1" s="6"/>
      <c r="D1" s="6"/>
      <c r="E1" s="20"/>
      <c r="F1" s="14"/>
      <c r="G1" s="24"/>
      <c r="H1" s="6"/>
      <c r="I1" s="14"/>
      <c r="J1" s="6"/>
      <c r="K1" s="6"/>
      <c r="L1" s="6"/>
      <c r="M1" s="6"/>
      <c r="N1" s="7"/>
    </row>
    <row r="2" spans="1:21" ht="16.2" thickBot="1" x14ac:dyDescent="0.35">
      <c r="A2" s="21" t="s">
        <v>1239</v>
      </c>
      <c r="B2" s="8"/>
      <c r="C2" s="8"/>
      <c r="D2" s="8"/>
      <c r="E2" s="22"/>
      <c r="F2" s="19"/>
      <c r="G2" s="25"/>
      <c r="H2" s="8"/>
      <c r="I2" s="19"/>
      <c r="J2" s="8"/>
      <c r="K2" s="91" t="s">
        <v>161</v>
      </c>
      <c r="L2" s="8"/>
      <c r="M2" s="8"/>
      <c r="N2" s="9"/>
      <c r="U2" s="140" t="s">
        <v>110</v>
      </c>
    </row>
    <row r="3" spans="1:21" ht="16.8" thickTop="1" thickBot="1" x14ac:dyDescent="0.35">
      <c r="A3" s="11"/>
      <c r="B3" s="8"/>
      <c r="C3" s="22"/>
      <c r="D3" s="22"/>
      <c r="E3" s="22"/>
      <c r="F3" s="8"/>
      <c r="G3" s="25"/>
      <c r="H3" s="19"/>
      <c r="I3" s="19"/>
      <c r="J3" s="8"/>
      <c r="K3" s="126">
        <f>+Q4Value *PDArate</f>
        <v>0</v>
      </c>
      <c r="L3" s="8"/>
      <c r="M3" s="8"/>
      <c r="N3" s="9"/>
      <c r="T3" s="40">
        <v>1</v>
      </c>
      <c r="U3" s="95">
        <f>SUMIF(G15:G514,T3,H15:H514)</f>
        <v>0</v>
      </c>
    </row>
    <row r="4" spans="1:21" ht="14.4" thickTop="1" thickBot="1" x14ac:dyDescent="0.3">
      <c r="A4" s="11"/>
      <c r="B4" s="8"/>
      <c r="C4" s="8"/>
      <c r="D4" s="8"/>
      <c r="E4" s="8"/>
      <c r="F4" s="8"/>
      <c r="G4" s="82" t="s">
        <v>107</v>
      </c>
      <c r="H4" s="83" t="s">
        <v>108</v>
      </c>
      <c r="I4" s="19"/>
      <c r="J4" s="8"/>
      <c r="K4" s="8"/>
      <c r="L4" s="8"/>
      <c r="M4" s="8"/>
      <c r="N4" s="9"/>
      <c r="T4" s="40">
        <v>2</v>
      </c>
      <c r="U4" s="95">
        <f>SUMIF(G15:G514,T4,H15:H514)</f>
        <v>0</v>
      </c>
    </row>
    <row r="5" spans="1:21" ht="13.8" thickTop="1" x14ac:dyDescent="0.25">
      <c r="A5" s="640" t="s">
        <v>1498</v>
      </c>
      <c r="B5" s="8"/>
      <c r="C5" s="8"/>
      <c r="D5" s="8"/>
      <c r="E5" s="8"/>
      <c r="F5" s="8"/>
      <c r="G5" s="1"/>
      <c r="H5" s="2"/>
      <c r="I5" s="19"/>
      <c r="J5" s="8"/>
      <c r="K5" s="8"/>
      <c r="L5" s="8"/>
      <c r="M5" s="8"/>
      <c r="N5" s="9"/>
      <c r="T5" s="40">
        <v>3</v>
      </c>
      <c r="U5" s="95">
        <f>SUMIF(G15:G514,T5,H15:H514)</f>
        <v>0</v>
      </c>
    </row>
    <row r="6" spans="1:21" x14ac:dyDescent="0.25">
      <c r="A6" s="11"/>
      <c r="B6" s="8"/>
      <c r="C6" s="8"/>
      <c r="D6" s="8"/>
      <c r="E6" s="8"/>
      <c r="F6" s="8"/>
      <c r="G6" s="8"/>
      <c r="H6" s="8"/>
      <c r="I6" s="8"/>
      <c r="J6" s="8"/>
      <c r="K6" s="8"/>
      <c r="L6" s="8"/>
      <c r="M6" s="8"/>
      <c r="N6" s="9"/>
      <c r="T6" s="40">
        <v>4</v>
      </c>
      <c r="U6" s="95">
        <f>SUMIF(G15:G514,T6,H15:H514)</f>
        <v>0</v>
      </c>
    </row>
    <row r="7" spans="1:21" ht="13.8" thickBot="1" x14ac:dyDescent="0.3">
      <c r="A7" s="652" t="s">
        <v>1247</v>
      </c>
      <c r="B7" s="16"/>
      <c r="C7" s="16"/>
      <c r="D7" s="16"/>
      <c r="E7" s="16"/>
      <c r="F7" s="8"/>
      <c r="G7" s="8"/>
      <c r="H7" s="8"/>
      <c r="I7" s="8"/>
      <c r="J7" s="8"/>
      <c r="K7" s="8"/>
      <c r="L7" s="8"/>
      <c r="M7" s="8"/>
      <c r="N7" s="9"/>
      <c r="T7" s="40">
        <v>5</v>
      </c>
      <c r="U7" s="95">
        <f>SUMIF(G15:G514,T7,H15:H514)</f>
        <v>0</v>
      </c>
    </row>
    <row r="8" spans="1:21" ht="13.8" thickTop="1" x14ac:dyDescent="0.25">
      <c r="A8" s="884" t="s">
        <v>1158</v>
      </c>
      <c r="B8" s="8"/>
      <c r="C8" s="15"/>
      <c r="D8" s="15"/>
      <c r="E8" s="16"/>
      <c r="F8" s="8"/>
      <c r="G8" s="8"/>
      <c r="H8" s="8"/>
      <c r="I8" s="8"/>
      <c r="J8" s="8"/>
      <c r="K8" s="265" t="s">
        <v>644</v>
      </c>
      <c r="L8" s="110"/>
      <c r="M8" s="275"/>
      <c r="N8" s="9"/>
      <c r="T8" s="40">
        <v>6</v>
      </c>
      <c r="U8" s="95">
        <f>SUMIF(G15:G514,T8,H15:H514)</f>
        <v>0</v>
      </c>
    </row>
    <row r="9" spans="1:21" ht="18.75" customHeight="1" thickBot="1" x14ac:dyDescent="0.3">
      <c r="A9" s="8"/>
      <c r="B9" s="8"/>
      <c r="C9" s="8"/>
      <c r="D9" s="8"/>
      <c r="E9" s="8"/>
      <c r="F9" s="8"/>
      <c r="G9" s="8"/>
      <c r="H9" s="8"/>
      <c r="I9" s="8"/>
      <c r="J9" s="8"/>
      <c r="K9" s="267" t="s">
        <v>650</v>
      </c>
      <c r="L9" s="276"/>
      <c r="M9" s="277"/>
      <c r="N9" s="9"/>
      <c r="T9" s="40">
        <v>7</v>
      </c>
      <c r="U9" s="95">
        <f>SUMIF(G15:G514,T9,H15:H514)</f>
        <v>0</v>
      </c>
    </row>
    <row r="10" spans="1:21" ht="14.4" thickTop="1" thickBot="1" x14ac:dyDescent="0.3">
      <c r="A10" s="23"/>
      <c r="B10" s="8"/>
      <c r="C10" s="8"/>
      <c r="D10" s="8"/>
      <c r="E10" s="176"/>
      <c r="F10" s="176"/>
      <c r="G10" s="8"/>
      <c r="H10" s="118">
        <f>SUM(H15:H514)</f>
        <v>0</v>
      </c>
      <c r="I10" s="17"/>
      <c r="J10" s="8"/>
      <c r="K10" s="278"/>
      <c r="L10" s="126">
        <f>SUM(L15:L514)</f>
        <v>0</v>
      </c>
      <c r="M10" s="126">
        <f>SUM(M15:M514)</f>
        <v>0</v>
      </c>
      <c r="N10" s="9"/>
      <c r="O10" s="40">
        <f>SUM(O15:O514)</f>
        <v>0</v>
      </c>
      <c r="P10" s="40">
        <f>SUM(P15:P514)</f>
        <v>0</v>
      </c>
      <c r="Q10" s="40">
        <f>SUM(Q15:Q514)</f>
        <v>0</v>
      </c>
      <c r="T10" s="40">
        <v>8</v>
      </c>
      <c r="U10" s="95">
        <f>SUMIF(G15:G514,T10,H15:H514)</f>
        <v>0</v>
      </c>
    </row>
    <row r="11" spans="1:21" ht="13.8" thickTop="1" x14ac:dyDescent="0.25">
      <c r="A11" s="74"/>
      <c r="B11" s="53" t="s">
        <v>230</v>
      </c>
      <c r="C11" s="52" t="s">
        <v>230</v>
      </c>
      <c r="D11" s="926"/>
      <c r="E11" s="762" t="s">
        <v>1215</v>
      </c>
      <c r="F11" s="757"/>
      <c r="G11" s="75"/>
      <c r="H11" s="75"/>
      <c r="I11" s="76"/>
      <c r="J11" s="881">
        <v>14</v>
      </c>
      <c r="K11" s="258" t="s">
        <v>247</v>
      </c>
      <c r="L11" s="256" t="s">
        <v>641</v>
      </c>
      <c r="M11" s="257" t="s">
        <v>636</v>
      </c>
      <c r="N11" s="9"/>
      <c r="T11" s="40">
        <v>9</v>
      </c>
      <c r="U11" s="95">
        <f>SUMIF(G15:G514,T11,H15:H514)</f>
        <v>0</v>
      </c>
    </row>
    <row r="12" spans="1:21" x14ac:dyDescent="0.25">
      <c r="A12" s="77"/>
      <c r="B12" s="48" t="s">
        <v>94</v>
      </c>
      <c r="C12" s="55" t="s">
        <v>94</v>
      </c>
      <c r="D12" s="927" t="s">
        <v>807</v>
      </c>
      <c r="E12" s="48"/>
      <c r="F12" s="48" t="str">
        <f>IF(+Q4Indicator&gt;0,"BAD NAME FOR","")</f>
        <v/>
      </c>
      <c r="G12" s="48" t="s">
        <v>90</v>
      </c>
      <c r="H12" s="48"/>
      <c r="I12" s="56"/>
      <c r="J12" s="8"/>
      <c r="K12" s="258" t="s">
        <v>250</v>
      </c>
      <c r="L12" s="133" t="s">
        <v>646</v>
      </c>
      <c r="M12" s="259" t="s">
        <v>248</v>
      </c>
      <c r="N12" s="9"/>
      <c r="T12" s="40">
        <v>10</v>
      </c>
      <c r="U12" s="95">
        <f>SUMIF(G15:G514,T12,H15:H514)</f>
        <v>0</v>
      </c>
    </row>
    <row r="13" spans="1:21" x14ac:dyDescent="0.25">
      <c r="A13" s="654" t="s">
        <v>808</v>
      </c>
      <c r="B13" s="48" t="s">
        <v>93</v>
      </c>
      <c r="C13" s="55" t="s">
        <v>93</v>
      </c>
      <c r="D13" s="927" t="s">
        <v>1349</v>
      </c>
      <c r="E13" s="48" t="s">
        <v>1155</v>
      </c>
      <c r="F13" s="48" t="s">
        <v>109</v>
      </c>
      <c r="G13" s="48" t="s">
        <v>1200</v>
      </c>
      <c r="H13" s="48" t="s">
        <v>110</v>
      </c>
      <c r="I13" s="56" t="s">
        <v>95</v>
      </c>
      <c r="J13" s="8"/>
      <c r="K13" s="258" t="s">
        <v>251</v>
      </c>
      <c r="L13" s="49" t="s">
        <v>1300</v>
      </c>
      <c r="M13" s="260" t="s">
        <v>648</v>
      </c>
      <c r="N13" s="9"/>
      <c r="T13" s="40">
        <v>11</v>
      </c>
      <c r="U13" s="95">
        <f>SUMIF(G15:G514,T13,H15:H514)</f>
        <v>0</v>
      </c>
    </row>
    <row r="14" spans="1:21" x14ac:dyDescent="0.25">
      <c r="A14" s="78"/>
      <c r="B14" s="79"/>
      <c r="C14" s="57"/>
      <c r="D14" s="928"/>
      <c r="E14" s="79" t="s">
        <v>1157</v>
      </c>
      <c r="F14" s="746" t="s">
        <v>1198</v>
      </c>
      <c r="G14" s="746" t="s">
        <v>1199</v>
      </c>
      <c r="H14" s="79"/>
      <c r="I14" s="58"/>
      <c r="J14" s="8"/>
      <c r="K14" s="261" t="s">
        <v>1298</v>
      </c>
      <c r="L14" s="51" t="s">
        <v>1299</v>
      </c>
      <c r="M14" s="574">
        <f>+PDArate</f>
        <v>1.25E-3</v>
      </c>
      <c r="N14" s="9"/>
      <c r="T14" s="40">
        <v>12</v>
      </c>
      <c r="U14" s="95">
        <f>SUMIF(G15:G514,T14,H15:H514)</f>
        <v>0</v>
      </c>
    </row>
    <row r="15" spans="1:21" x14ac:dyDescent="0.25">
      <c r="A15" s="80">
        <f t="shared" ref="A15:A513" si="0">ROW()-Q4line</f>
        <v>1</v>
      </c>
      <c r="B15" s="342">
        <f t="shared" ref="B15:B78" si="1">IF(ISBLANK(F15),0,VLOOKUP(TRIM(F15),AllVarieties,4,FALSE))</f>
        <v>0</v>
      </c>
      <c r="C15" s="132"/>
      <c r="D15" s="924"/>
      <c r="E15" s="653"/>
      <c r="F15" s="653"/>
      <c r="G15" s="4"/>
      <c r="H15" s="50"/>
      <c r="I15" s="70"/>
      <c r="J15" s="8"/>
      <c r="K15" s="262">
        <f t="shared" ref="K15:K78" si="2">IF(VALUE(G15)&lt;1,0,IF(VALUE(G15)&gt;17,0,VLOOKUP(VALUE(B15),T10Value,VALUE(G15)+1,FALSE)))</f>
        <v>0</v>
      </c>
      <c r="L15" s="105">
        <f>ROUND(+H15,1)*K15</f>
        <v>0</v>
      </c>
      <c r="M15" s="407">
        <f t="shared" ref="M15:M78" si="3">+L15*PDArate</f>
        <v>0</v>
      </c>
      <c r="N15" s="9"/>
      <c r="O15" s="40">
        <f>IF(+H15 &gt;0, IF(L15&lt;=0,1,0),0)</f>
        <v>0</v>
      </c>
      <c r="P15" s="40">
        <f>IF(ISNA(+B15),1,0)</f>
        <v>0</v>
      </c>
      <c r="Q15" s="40">
        <f>IF(ISERR(+B15),1,0)</f>
        <v>0</v>
      </c>
      <c r="T15" s="40">
        <v>13</v>
      </c>
      <c r="U15" s="95">
        <f>SUMIF(G15:G514,T15,H15:H514)</f>
        <v>0</v>
      </c>
    </row>
    <row r="16" spans="1:21" x14ac:dyDescent="0.25">
      <c r="A16" s="80">
        <f t="shared" si="0"/>
        <v>2</v>
      </c>
      <c r="B16" s="342">
        <f t="shared" si="1"/>
        <v>0</v>
      </c>
      <c r="C16" s="132"/>
      <c r="D16" s="924"/>
      <c r="E16" s="116"/>
      <c r="F16" s="116"/>
      <c r="G16" s="4"/>
      <c r="H16" s="50"/>
      <c r="I16" s="70"/>
      <c r="J16" s="8"/>
      <c r="K16" s="262">
        <f t="shared" si="2"/>
        <v>0</v>
      </c>
      <c r="L16" s="105">
        <f t="shared" ref="L16:L79" si="4">ROUND(+H16,1)*K16</f>
        <v>0</v>
      </c>
      <c r="M16" s="407">
        <f t="shared" si="3"/>
        <v>0</v>
      </c>
      <c r="N16" s="9"/>
      <c r="O16" s="40">
        <f t="shared" ref="O16:O79" si="5">IF(+H16 &gt;0, IF(L16&lt;=0,1,0),0)</f>
        <v>0</v>
      </c>
      <c r="P16" s="40">
        <f t="shared" ref="P16:P79" si="6">IF(ISNA(+B16),1,0)</f>
        <v>0</v>
      </c>
      <c r="Q16" s="40">
        <f t="shared" ref="Q16:Q79" si="7">IF(ISERR(+B16),1,0)</f>
        <v>0</v>
      </c>
      <c r="T16" s="40">
        <v>14</v>
      </c>
      <c r="U16" s="95">
        <f>SUMIF(G15:G514,T16,H15:H514)</f>
        <v>0</v>
      </c>
    </row>
    <row r="17" spans="1:21" x14ac:dyDescent="0.25">
      <c r="A17" s="80">
        <f t="shared" si="0"/>
        <v>3</v>
      </c>
      <c r="B17" s="342">
        <f t="shared" si="1"/>
        <v>0</v>
      </c>
      <c r="C17" s="132"/>
      <c r="D17" s="924"/>
      <c r="E17" s="116"/>
      <c r="F17" s="116"/>
      <c r="G17" s="4"/>
      <c r="H17" s="50"/>
      <c r="I17" s="70"/>
      <c r="J17" s="8"/>
      <c r="K17" s="262">
        <f t="shared" si="2"/>
        <v>0</v>
      </c>
      <c r="L17" s="105">
        <f t="shared" si="4"/>
        <v>0</v>
      </c>
      <c r="M17" s="407">
        <f t="shared" si="3"/>
        <v>0</v>
      </c>
      <c r="N17" s="9"/>
      <c r="O17" s="40">
        <f t="shared" si="5"/>
        <v>0</v>
      </c>
      <c r="P17" s="40">
        <f t="shared" si="6"/>
        <v>0</v>
      </c>
      <c r="Q17" s="40">
        <f t="shared" si="7"/>
        <v>0</v>
      </c>
      <c r="T17" s="40">
        <v>15</v>
      </c>
      <c r="U17" s="95">
        <f>SUMIF(G15:G514,T17,H15:H514)</f>
        <v>0</v>
      </c>
    </row>
    <row r="18" spans="1:21" x14ac:dyDescent="0.25">
      <c r="A18" s="80">
        <f t="shared" si="0"/>
        <v>4</v>
      </c>
      <c r="B18" s="342">
        <f t="shared" si="1"/>
        <v>0</v>
      </c>
      <c r="C18" s="132"/>
      <c r="D18" s="924"/>
      <c r="E18" s="116"/>
      <c r="F18" s="116"/>
      <c r="G18" s="4"/>
      <c r="H18" s="50"/>
      <c r="I18" s="70"/>
      <c r="J18" s="8"/>
      <c r="K18" s="262">
        <f t="shared" si="2"/>
        <v>0</v>
      </c>
      <c r="L18" s="105">
        <f t="shared" si="4"/>
        <v>0</v>
      </c>
      <c r="M18" s="407">
        <f t="shared" si="3"/>
        <v>0</v>
      </c>
      <c r="N18" s="9"/>
      <c r="O18" s="40">
        <f t="shared" si="5"/>
        <v>0</v>
      </c>
      <c r="P18" s="40">
        <f t="shared" si="6"/>
        <v>0</v>
      </c>
      <c r="Q18" s="40">
        <f t="shared" si="7"/>
        <v>0</v>
      </c>
      <c r="T18" s="40">
        <v>16</v>
      </c>
      <c r="U18" s="95">
        <f>SUMIF(G15:G514,T18,H15:H514)</f>
        <v>0</v>
      </c>
    </row>
    <row r="19" spans="1:21" x14ac:dyDescent="0.25">
      <c r="A19" s="80">
        <f t="shared" si="0"/>
        <v>5</v>
      </c>
      <c r="B19" s="342">
        <f t="shared" si="1"/>
        <v>0</v>
      </c>
      <c r="C19" s="132"/>
      <c r="D19" s="924"/>
      <c r="E19" s="116"/>
      <c r="F19" s="116"/>
      <c r="G19" s="4"/>
      <c r="H19" s="50"/>
      <c r="I19" s="70"/>
      <c r="J19" s="8"/>
      <c r="K19" s="262">
        <f t="shared" si="2"/>
        <v>0</v>
      </c>
      <c r="L19" s="105">
        <f t="shared" si="4"/>
        <v>0</v>
      </c>
      <c r="M19" s="407">
        <f t="shared" si="3"/>
        <v>0</v>
      </c>
      <c r="N19" s="9"/>
      <c r="O19" s="40">
        <f t="shared" si="5"/>
        <v>0</v>
      </c>
      <c r="P19" s="40">
        <f t="shared" si="6"/>
        <v>0</v>
      </c>
      <c r="Q19" s="40">
        <f t="shared" si="7"/>
        <v>0</v>
      </c>
      <c r="T19" s="40">
        <v>17</v>
      </c>
      <c r="U19" s="95">
        <f>SUMIF(G15:G514,T19,H15:H514)</f>
        <v>0</v>
      </c>
    </row>
    <row r="20" spans="1:21" x14ac:dyDescent="0.25">
      <c r="A20" s="80">
        <f t="shared" si="0"/>
        <v>6</v>
      </c>
      <c r="B20" s="342">
        <f t="shared" si="1"/>
        <v>0</v>
      </c>
      <c r="C20" s="132"/>
      <c r="D20" s="924"/>
      <c r="E20" s="116"/>
      <c r="F20" s="116"/>
      <c r="G20" s="4"/>
      <c r="H20" s="50"/>
      <c r="I20" s="70"/>
      <c r="J20" s="8"/>
      <c r="K20" s="262">
        <f t="shared" si="2"/>
        <v>0</v>
      </c>
      <c r="L20" s="105">
        <f t="shared" si="4"/>
        <v>0</v>
      </c>
      <c r="M20" s="407">
        <f t="shared" si="3"/>
        <v>0</v>
      </c>
      <c r="N20" s="9"/>
      <c r="O20" s="40">
        <f t="shared" si="5"/>
        <v>0</v>
      </c>
      <c r="P20" s="40">
        <f t="shared" si="6"/>
        <v>0</v>
      </c>
      <c r="Q20" s="40">
        <f t="shared" si="7"/>
        <v>0</v>
      </c>
    </row>
    <row r="21" spans="1:21" x14ac:dyDescent="0.25">
      <c r="A21" s="80">
        <f t="shared" si="0"/>
        <v>7</v>
      </c>
      <c r="B21" s="342">
        <f t="shared" si="1"/>
        <v>0</v>
      </c>
      <c r="C21" s="132"/>
      <c r="D21" s="924"/>
      <c r="E21" s="116"/>
      <c r="F21" s="116"/>
      <c r="G21" s="4"/>
      <c r="H21" s="50"/>
      <c r="I21" s="70"/>
      <c r="J21" s="8"/>
      <c r="K21" s="262">
        <f t="shared" si="2"/>
        <v>0</v>
      </c>
      <c r="L21" s="105">
        <f t="shared" si="4"/>
        <v>0</v>
      </c>
      <c r="M21" s="407">
        <f t="shared" si="3"/>
        <v>0</v>
      </c>
      <c r="N21" s="9"/>
      <c r="O21" s="40">
        <f t="shared" si="5"/>
        <v>0</v>
      </c>
      <c r="P21" s="40">
        <f t="shared" si="6"/>
        <v>0</v>
      </c>
      <c r="Q21" s="40">
        <f t="shared" si="7"/>
        <v>0</v>
      </c>
    </row>
    <row r="22" spans="1:21" x14ac:dyDescent="0.25">
      <c r="A22" s="80">
        <f t="shared" si="0"/>
        <v>8</v>
      </c>
      <c r="B22" s="342">
        <f t="shared" si="1"/>
        <v>0</v>
      </c>
      <c r="C22" s="132"/>
      <c r="D22" s="924"/>
      <c r="E22" s="116"/>
      <c r="F22" s="116"/>
      <c r="G22" s="4"/>
      <c r="H22" s="50"/>
      <c r="I22" s="70"/>
      <c r="J22" s="8"/>
      <c r="K22" s="262">
        <f t="shared" si="2"/>
        <v>0</v>
      </c>
      <c r="L22" s="105">
        <f t="shared" si="4"/>
        <v>0</v>
      </c>
      <c r="M22" s="407">
        <f t="shared" si="3"/>
        <v>0</v>
      </c>
      <c r="N22" s="9"/>
      <c r="O22" s="40">
        <f t="shared" si="5"/>
        <v>0</v>
      </c>
      <c r="P22" s="40">
        <f t="shared" si="6"/>
        <v>0</v>
      </c>
      <c r="Q22" s="40">
        <f t="shared" si="7"/>
        <v>0</v>
      </c>
    </row>
    <row r="23" spans="1:21" x14ac:dyDescent="0.25">
      <c r="A23" s="80">
        <f t="shared" si="0"/>
        <v>9</v>
      </c>
      <c r="B23" s="342">
        <f t="shared" si="1"/>
        <v>0</v>
      </c>
      <c r="C23" s="132"/>
      <c r="D23" s="924"/>
      <c r="E23" s="116"/>
      <c r="F23" s="116"/>
      <c r="G23" s="4"/>
      <c r="H23" s="50"/>
      <c r="I23" s="70"/>
      <c r="J23" s="8"/>
      <c r="K23" s="262">
        <f t="shared" si="2"/>
        <v>0</v>
      </c>
      <c r="L23" s="105">
        <f t="shared" si="4"/>
        <v>0</v>
      </c>
      <c r="M23" s="407">
        <f t="shared" si="3"/>
        <v>0</v>
      </c>
      <c r="N23" s="9"/>
      <c r="O23" s="40">
        <f t="shared" si="5"/>
        <v>0</v>
      </c>
      <c r="P23" s="40">
        <f t="shared" si="6"/>
        <v>0</v>
      </c>
      <c r="Q23" s="40">
        <f t="shared" si="7"/>
        <v>0</v>
      </c>
    </row>
    <row r="24" spans="1:21" x14ac:dyDescent="0.25">
      <c r="A24" s="80">
        <f t="shared" si="0"/>
        <v>10</v>
      </c>
      <c r="B24" s="342">
        <f t="shared" si="1"/>
        <v>0</v>
      </c>
      <c r="C24" s="132"/>
      <c r="D24" s="924"/>
      <c r="E24" s="116"/>
      <c r="F24" s="116"/>
      <c r="G24" s="4"/>
      <c r="H24" s="50"/>
      <c r="I24" s="70"/>
      <c r="J24" s="8"/>
      <c r="K24" s="262">
        <f t="shared" si="2"/>
        <v>0</v>
      </c>
      <c r="L24" s="105">
        <f t="shared" si="4"/>
        <v>0</v>
      </c>
      <c r="M24" s="407">
        <f t="shared" si="3"/>
        <v>0</v>
      </c>
      <c r="N24" s="9"/>
      <c r="O24" s="40">
        <f t="shared" si="5"/>
        <v>0</v>
      </c>
      <c r="P24" s="40">
        <f t="shared" si="6"/>
        <v>0</v>
      </c>
      <c r="Q24" s="40">
        <f t="shared" si="7"/>
        <v>0</v>
      </c>
    </row>
    <row r="25" spans="1:21" x14ac:dyDescent="0.25">
      <c r="A25" s="80">
        <f t="shared" si="0"/>
        <v>11</v>
      </c>
      <c r="B25" s="342">
        <f t="shared" si="1"/>
        <v>0</v>
      </c>
      <c r="C25" s="132"/>
      <c r="D25" s="924"/>
      <c r="E25" s="116"/>
      <c r="F25" s="116"/>
      <c r="G25" s="4"/>
      <c r="H25" s="50"/>
      <c r="I25" s="70"/>
      <c r="J25" s="8"/>
      <c r="K25" s="262">
        <f t="shared" si="2"/>
        <v>0</v>
      </c>
      <c r="L25" s="105">
        <f t="shared" si="4"/>
        <v>0</v>
      </c>
      <c r="M25" s="407">
        <f t="shared" si="3"/>
        <v>0</v>
      </c>
      <c r="N25" s="9"/>
      <c r="O25" s="40">
        <f t="shared" si="5"/>
        <v>0</v>
      </c>
      <c r="P25" s="40">
        <f t="shared" si="6"/>
        <v>0</v>
      </c>
      <c r="Q25" s="40">
        <f t="shared" si="7"/>
        <v>0</v>
      </c>
    </row>
    <row r="26" spans="1:21" x14ac:dyDescent="0.25">
      <c r="A26" s="80">
        <f t="shared" si="0"/>
        <v>12</v>
      </c>
      <c r="B26" s="342">
        <f t="shared" si="1"/>
        <v>0</v>
      </c>
      <c r="C26" s="132"/>
      <c r="D26" s="924"/>
      <c r="E26" s="116"/>
      <c r="F26" s="116"/>
      <c r="G26" s="4"/>
      <c r="H26" s="50"/>
      <c r="I26" s="70"/>
      <c r="J26" s="8"/>
      <c r="K26" s="262">
        <f t="shared" si="2"/>
        <v>0</v>
      </c>
      <c r="L26" s="105">
        <f t="shared" si="4"/>
        <v>0</v>
      </c>
      <c r="M26" s="407">
        <f t="shared" si="3"/>
        <v>0</v>
      </c>
      <c r="N26" s="9"/>
      <c r="O26" s="40">
        <f t="shared" si="5"/>
        <v>0</v>
      </c>
      <c r="P26" s="40">
        <f t="shared" si="6"/>
        <v>0</v>
      </c>
      <c r="Q26" s="40">
        <f t="shared" si="7"/>
        <v>0</v>
      </c>
    </row>
    <row r="27" spans="1:21" x14ac:dyDescent="0.25">
      <c r="A27" s="80">
        <f t="shared" si="0"/>
        <v>13</v>
      </c>
      <c r="B27" s="342">
        <f t="shared" si="1"/>
        <v>0</v>
      </c>
      <c r="C27" s="132"/>
      <c r="D27" s="924"/>
      <c r="E27" s="116"/>
      <c r="F27" s="116"/>
      <c r="G27" s="4"/>
      <c r="H27" s="50"/>
      <c r="I27" s="70"/>
      <c r="J27" s="8"/>
      <c r="K27" s="262">
        <f t="shared" si="2"/>
        <v>0</v>
      </c>
      <c r="L27" s="105">
        <f t="shared" si="4"/>
        <v>0</v>
      </c>
      <c r="M27" s="407">
        <f t="shared" si="3"/>
        <v>0</v>
      </c>
      <c r="N27" s="9"/>
      <c r="O27" s="40">
        <f t="shared" si="5"/>
        <v>0</v>
      </c>
      <c r="P27" s="40">
        <f t="shared" si="6"/>
        <v>0</v>
      </c>
      <c r="Q27" s="40">
        <f t="shared" si="7"/>
        <v>0</v>
      </c>
    </row>
    <row r="28" spans="1:21" x14ac:dyDescent="0.25">
      <c r="A28" s="80">
        <f t="shared" si="0"/>
        <v>14</v>
      </c>
      <c r="B28" s="342">
        <f t="shared" si="1"/>
        <v>0</v>
      </c>
      <c r="C28" s="132"/>
      <c r="D28" s="924"/>
      <c r="E28" s="116"/>
      <c r="F28" s="116"/>
      <c r="G28" s="4"/>
      <c r="H28" s="50"/>
      <c r="I28" s="70"/>
      <c r="J28" s="8"/>
      <c r="K28" s="262">
        <f t="shared" si="2"/>
        <v>0</v>
      </c>
      <c r="L28" s="105">
        <f t="shared" si="4"/>
        <v>0</v>
      </c>
      <c r="M28" s="407">
        <f t="shared" si="3"/>
        <v>0</v>
      </c>
      <c r="N28" s="9"/>
      <c r="O28" s="40">
        <f t="shared" si="5"/>
        <v>0</v>
      </c>
      <c r="P28" s="40">
        <f t="shared" si="6"/>
        <v>0</v>
      </c>
      <c r="Q28" s="40">
        <f t="shared" si="7"/>
        <v>0</v>
      </c>
    </row>
    <row r="29" spans="1:21" x14ac:dyDescent="0.25">
      <c r="A29" s="80">
        <f t="shared" si="0"/>
        <v>15</v>
      </c>
      <c r="B29" s="342">
        <f t="shared" si="1"/>
        <v>0</v>
      </c>
      <c r="C29" s="132"/>
      <c r="D29" s="924"/>
      <c r="E29" s="116"/>
      <c r="F29" s="116"/>
      <c r="G29" s="4"/>
      <c r="H29" s="50"/>
      <c r="I29" s="70"/>
      <c r="J29" s="8"/>
      <c r="K29" s="262">
        <f t="shared" si="2"/>
        <v>0</v>
      </c>
      <c r="L29" s="105">
        <f t="shared" si="4"/>
        <v>0</v>
      </c>
      <c r="M29" s="407">
        <f t="shared" si="3"/>
        <v>0</v>
      </c>
      <c r="N29" s="9"/>
      <c r="O29" s="40">
        <f t="shared" si="5"/>
        <v>0</v>
      </c>
      <c r="P29" s="40">
        <f t="shared" si="6"/>
        <v>0</v>
      </c>
      <c r="Q29" s="40">
        <f t="shared" si="7"/>
        <v>0</v>
      </c>
    </row>
    <row r="30" spans="1:21" x14ac:dyDescent="0.25">
      <c r="A30" s="80">
        <f t="shared" si="0"/>
        <v>16</v>
      </c>
      <c r="B30" s="342">
        <f t="shared" si="1"/>
        <v>0</v>
      </c>
      <c r="C30" s="132"/>
      <c r="D30" s="924"/>
      <c r="E30" s="116"/>
      <c r="F30" s="116"/>
      <c r="G30" s="4"/>
      <c r="H30" s="50"/>
      <c r="I30" s="70"/>
      <c r="J30" s="8"/>
      <c r="K30" s="262">
        <f t="shared" si="2"/>
        <v>0</v>
      </c>
      <c r="L30" s="105">
        <f t="shared" si="4"/>
        <v>0</v>
      </c>
      <c r="M30" s="407">
        <f t="shared" si="3"/>
        <v>0</v>
      </c>
      <c r="N30" s="9"/>
      <c r="O30" s="40">
        <f t="shared" si="5"/>
        <v>0</v>
      </c>
      <c r="P30" s="40">
        <f t="shared" si="6"/>
        <v>0</v>
      </c>
      <c r="Q30" s="40">
        <f t="shared" si="7"/>
        <v>0</v>
      </c>
    </row>
    <row r="31" spans="1:21" x14ac:dyDescent="0.25">
      <c r="A31" s="80">
        <f t="shared" si="0"/>
        <v>17</v>
      </c>
      <c r="B31" s="342">
        <f t="shared" si="1"/>
        <v>0</v>
      </c>
      <c r="C31" s="132"/>
      <c r="D31" s="924"/>
      <c r="E31" s="116"/>
      <c r="F31" s="116"/>
      <c r="G31" s="4"/>
      <c r="H31" s="50"/>
      <c r="I31" s="70"/>
      <c r="J31" s="8"/>
      <c r="K31" s="262">
        <f t="shared" si="2"/>
        <v>0</v>
      </c>
      <c r="L31" s="105">
        <f t="shared" si="4"/>
        <v>0</v>
      </c>
      <c r="M31" s="407">
        <f t="shared" si="3"/>
        <v>0</v>
      </c>
      <c r="N31" s="9"/>
      <c r="O31" s="40">
        <f t="shared" si="5"/>
        <v>0</v>
      </c>
      <c r="P31" s="40">
        <f t="shared" si="6"/>
        <v>0</v>
      </c>
      <c r="Q31" s="40">
        <f t="shared" si="7"/>
        <v>0</v>
      </c>
    </row>
    <row r="32" spans="1:21" x14ac:dyDescent="0.25">
      <c r="A32" s="80">
        <f t="shared" si="0"/>
        <v>18</v>
      </c>
      <c r="B32" s="342">
        <f t="shared" si="1"/>
        <v>0</v>
      </c>
      <c r="C32" s="132"/>
      <c r="D32" s="924"/>
      <c r="E32" s="116"/>
      <c r="F32" s="116"/>
      <c r="G32" s="4"/>
      <c r="H32" s="50"/>
      <c r="I32" s="70"/>
      <c r="J32" s="8"/>
      <c r="K32" s="262">
        <f t="shared" si="2"/>
        <v>0</v>
      </c>
      <c r="L32" s="105">
        <f t="shared" si="4"/>
        <v>0</v>
      </c>
      <c r="M32" s="407">
        <f t="shared" si="3"/>
        <v>0</v>
      </c>
      <c r="N32" s="9"/>
      <c r="O32" s="40">
        <f t="shared" si="5"/>
        <v>0</v>
      </c>
      <c r="P32" s="40">
        <f t="shared" si="6"/>
        <v>0</v>
      </c>
      <c r="Q32" s="40">
        <f t="shared" si="7"/>
        <v>0</v>
      </c>
    </row>
    <row r="33" spans="1:17" x14ac:dyDescent="0.25">
      <c r="A33" s="80">
        <f t="shared" si="0"/>
        <v>19</v>
      </c>
      <c r="B33" s="342">
        <f t="shared" si="1"/>
        <v>0</v>
      </c>
      <c r="C33" s="132"/>
      <c r="D33" s="924"/>
      <c r="E33" s="116"/>
      <c r="F33" s="116"/>
      <c r="G33" s="4"/>
      <c r="H33" s="50"/>
      <c r="I33" s="70"/>
      <c r="J33" s="8"/>
      <c r="K33" s="262">
        <f t="shared" si="2"/>
        <v>0</v>
      </c>
      <c r="L33" s="105">
        <f t="shared" si="4"/>
        <v>0</v>
      </c>
      <c r="M33" s="407">
        <f t="shared" si="3"/>
        <v>0</v>
      </c>
      <c r="N33" s="9"/>
      <c r="O33" s="40">
        <f t="shared" si="5"/>
        <v>0</v>
      </c>
      <c r="P33" s="40">
        <f t="shared" si="6"/>
        <v>0</v>
      </c>
      <c r="Q33" s="40">
        <f t="shared" si="7"/>
        <v>0</v>
      </c>
    </row>
    <row r="34" spans="1:17" x14ac:dyDescent="0.25">
      <c r="A34" s="80">
        <f t="shared" si="0"/>
        <v>20</v>
      </c>
      <c r="B34" s="342">
        <f t="shared" si="1"/>
        <v>0</v>
      </c>
      <c r="C34" s="132"/>
      <c r="D34" s="924"/>
      <c r="E34" s="116"/>
      <c r="F34" s="116"/>
      <c r="G34" s="4"/>
      <c r="H34" s="50"/>
      <c r="I34" s="70"/>
      <c r="J34" s="8"/>
      <c r="K34" s="262">
        <f t="shared" si="2"/>
        <v>0</v>
      </c>
      <c r="L34" s="105">
        <f t="shared" si="4"/>
        <v>0</v>
      </c>
      <c r="M34" s="407">
        <f t="shared" si="3"/>
        <v>0</v>
      </c>
      <c r="N34" s="9"/>
      <c r="O34" s="40">
        <f t="shared" si="5"/>
        <v>0</v>
      </c>
      <c r="P34" s="40">
        <f t="shared" si="6"/>
        <v>0</v>
      </c>
      <c r="Q34" s="40">
        <f t="shared" si="7"/>
        <v>0</v>
      </c>
    </row>
    <row r="35" spans="1:17" x14ac:dyDescent="0.25">
      <c r="A35" s="80">
        <f t="shared" si="0"/>
        <v>21</v>
      </c>
      <c r="B35" s="342">
        <f t="shared" si="1"/>
        <v>0</v>
      </c>
      <c r="C35" s="132"/>
      <c r="D35" s="924"/>
      <c r="E35" s="116"/>
      <c r="F35" s="116"/>
      <c r="G35" s="4"/>
      <c r="H35" s="50"/>
      <c r="I35" s="70"/>
      <c r="J35" s="8"/>
      <c r="K35" s="262">
        <f t="shared" si="2"/>
        <v>0</v>
      </c>
      <c r="L35" s="105">
        <f t="shared" si="4"/>
        <v>0</v>
      </c>
      <c r="M35" s="407">
        <f t="shared" si="3"/>
        <v>0</v>
      </c>
      <c r="N35" s="9"/>
      <c r="O35" s="40">
        <f t="shared" si="5"/>
        <v>0</v>
      </c>
      <c r="P35" s="40">
        <f t="shared" si="6"/>
        <v>0</v>
      </c>
      <c r="Q35" s="40">
        <f t="shared" si="7"/>
        <v>0</v>
      </c>
    </row>
    <row r="36" spans="1:17" x14ac:dyDescent="0.25">
      <c r="A36" s="80">
        <f t="shared" si="0"/>
        <v>22</v>
      </c>
      <c r="B36" s="342">
        <f t="shared" si="1"/>
        <v>0</v>
      </c>
      <c r="C36" s="132"/>
      <c r="D36" s="924"/>
      <c r="E36" s="116"/>
      <c r="F36" s="116"/>
      <c r="G36" s="4"/>
      <c r="H36" s="50"/>
      <c r="I36" s="70"/>
      <c r="J36" s="8"/>
      <c r="K36" s="262">
        <f t="shared" si="2"/>
        <v>0</v>
      </c>
      <c r="L36" s="105">
        <f t="shared" si="4"/>
        <v>0</v>
      </c>
      <c r="M36" s="407">
        <f t="shared" si="3"/>
        <v>0</v>
      </c>
      <c r="N36" s="9"/>
      <c r="O36" s="40">
        <f t="shared" si="5"/>
        <v>0</v>
      </c>
      <c r="P36" s="40">
        <f t="shared" si="6"/>
        <v>0</v>
      </c>
      <c r="Q36" s="40">
        <f t="shared" si="7"/>
        <v>0</v>
      </c>
    </row>
    <row r="37" spans="1:17" x14ac:dyDescent="0.25">
      <c r="A37" s="80">
        <f t="shared" si="0"/>
        <v>23</v>
      </c>
      <c r="B37" s="342">
        <f t="shared" si="1"/>
        <v>0</v>
      </c>
      <c r="C37" s="132"/>
      <c r="D37" s="924"/>
      <c r="E37" s="116"/>
      <c r="F37" s="116"/>
      <c r="G37" s="4"/>
      <c r="H37" s="50"/>
      <c r="I37" s="70"/>
      <c r="J37" s="8"/>
      <c r="K37" s="262">
        <f t="shared" si="2"/>
        <v>0</v>
      </c>
      <c r="L37" s="105">
        <f t="shared" si="4"/>
        <v>0</v>
      </c>
      <c r="M37" s="407">
        <f t="shared" si="3"/>
        <v>0</v>
      </c>
      <c r="N37" s="9"/>
      <c r="O37" s="40">
        <f t="shared" si="5"/>
        <v>0</v>
      </c>
      <c r="P37" s="40">
        <f t="shared" si="6"/>
        <v>0</v>
      </c>
      <c r="Q37" s="40">
        <f t="shared" si="7"/>
        <v>0</v>
      </c>
    </row>
    <row r="38" spans="1:17" x14ac:dyDescent="0.25">
      <c r="A38" s="80">
        <f t="shared" si="0"/>
        <v>24</v>
      </c>
      <c r="B38" s="342">
        <f t="shared" si="1"/>
        <v>0</v>
      </c>
      <c r="C38" s="132"/>
      <c r="D38" s="924"/>
      <c r="E38" s="116"/>
      <c r="F38" s="116"/>
      <c r="G38" s="4"/>
      <c r="H38" s="50"/>
      <c r="I38" s="70"/>
      <c r="J38" s="8"/>
      <c r="K38" s="262">
        <f t="shared" si="2"/>
        <v>0</v>
      </c>
      <c r="L38" s="105">
        <f t="shared" si="4"/>
        <v>0</v>
      </c>
      <c r="M38" s="407">
        <f t="shared" si="3"/>
        <v>0</v>
      </c>
      <c r="N38" s="9"/>
      <c r="O38" s="40">
        <f t="shared" si="5"/>
        <v>0</v>
      </c>
      <c r="P38" s="40">
        <f t="shared" si="6"/>
        <v>0</v>
      </c>
      <c r="Q38" s="40">
        <f t="shared" si="7"/>
        <v>0</v>
      </c>
    </row>
    <row r="39" spans="1:17" x14ac:dyDescent="0.25">
      <c r="A39" s="80">
        <f t="shared" si="0"/>
        <v>25</v>
      </c>
      <c r="B39" s="342">
        <f t="shared" si="1"/>
        <v>0</v>
      </c>
      <c r="C39" s="132"/>
      <c r="D39" s="924"/>
      <c r="E39" s="116"/>
      <c r="F39" s="116"/>
      <c r="G39" s="4"/>
      <c r="H39" s="50"/>
      <c r="I39" s="70"/>
      <c r="J39" s="8"/>
      <c r="K39" s="262">
        <f t="shared" si="2"/>
        <v>0</v>
      </c>
      <c r="L39" s="105">
        <f t="shared" si="4"/>
        <v>0</v>
      </c>
      <c r="M39" s="407">
        <f t="shared" si="3"/>
        <v>0</v>
      </c>
      <c r="N39" s="9"/>
      <c r="O39" s="40">
        <f t="shared" si="5"/>
        <v>0</v>
      </c>
      <c r="P39" s="40">
        <f t="shared" si="6"/>
        <v>0</v>
      </c>
      <c r="Q39" s="40">
        <f t="shared" si="7"/>
        <v>0</v>
      </c>
    </row>
    <row r="40" spans="1:17" x14ac:dyDescent="0.25">
      <c r="A40" s="80">
        <f t="shared" si="0"/>
        <v>26</v>
      </c>
      <c r="B40" s="342">
        <f t="shared" si="1"/>
        <v>0</v>
      </c>
      <c r="C40" s="132"/>
      <c r="D40" s="924"/>
      <c r="E40" s="116"/>
      <c r="F40" s="116"/>
      <c r="G40" s="4"/>
      <c r="H40" s="50"/>
      <c r="I40" s="70"/>
      <c r="J40" s="8"/>
      <c r="K40" s="262">
        <f t="shared" si="2"/>
        <v>0</v>
      </c>
      <c r="L40" s="105">
        <f t="shared" si="4"/>
        <v>0</v>
      </c>
      <c r="M40" s="407">
        <f t="shared" si="3"/>
        <v>0</v>
      </c>
      <c r="N40" s="9"/>
      <c r="O40" s="40">
        <f t="shared" si="5"/>
        <v>0</v>
      </c>
      <c r="P40" s="40">
        <f t="shared" si="6"/>
        <v>0</v>
      </c>
      <c r="Q40" s="40">
        <f t="shared" si="7"/>
        <v>0</v>
      </c>
    </row>
    <row r="41" spans="1:17" x14ac:dyDescent="0.25">
      <c r="A41" s="80">
        <f t="shared" si="0"/>
        <v>27</v>
      </c>
      <c r="B41" s="342">
        <f t="shared" si="1"/>
        <v>0</v>
      </c>
      <c r="C41" s="132"/>
      <c r="D41" s="924"/>
      <c r="E41" s="116"/>
      <c r="F41" s="116"/>
      <c r="G41" s="4"/>
      <c r="H41" s="50"/>
      <c r="I41" s="70"/>
      <c r="J41" s="8"/>
      <c r="K41" s="262">
        <f t="shared" si="2"/>
        <v>0</v>
      </c>
      <c r="L41" s="105">
        <f t="shared" si="4"/>
        <v>0</v>
      </c>
      <c r="M41" s="407">
        <f t="shared" si="3"/>
        <v>0</v>
      </c>
      <c r="N41" s="9"/>
      <c r="O41" s="40">
        <f t="shared" si="5"/>
        <v>0</v>
      </c>
      <c r="P41" s="40">
        <f t="shared" si="6"/>
        <v>0</v>
      </c>
      <c r="Q41" s="40">
        <f t="shared" si="7"/>
        <v>0</v>
      </c>
    </row>
    <row r="42" spans="1:17" x14ac:dyDescent="0.25">
      <c r="A42" s="80">
        <f t="shared" si="0"/>
        <v>28</v>
      </c>
      <c r="B42" s="342">
        <f t="shared" si="1"/>
        <v>0</v>
      </c>
      <c r="C42" s="132"/>
      <c r="D42" s="924"/>
      <c r="E42" s="116"/>
      <c r="F42" s="116"/>
      <c r="G42" s="4"/>
      <c r="H42" s="50"/>
      <c r="I42" s="70"/>
      <c r="J42" s="8"/>
      <c r="K42" s="262">
        <f t="shared" si="2"/>
        <v>0</v>
      </c>
      <c r="L42" s="105">
        <f t="shared" si="4"/>
        <v>0</v>
      </c>
      <c r="M42" s="407">
        <f t="shared" si="3"/>
        <v>0</v>
      </c>
      <c r="N42" s="9"/>
      <c r="O42" s="40">
        <f t="shared" si="5"/>
        <v>0</v>
      </c>
      <c r="P42" s="40">
        <f t="shared" si="6"/>
        <v>0</v>
      </c>
      <c r="Q42" s="40">
        <f t="shared" si="7"/>
        <v>0</v>
      </c>
    </row>
    <row r="43" spans="1:17" x14ac:dyDescent="0.25">
      <c r="A43" s="80">
        <f t="shared" si="0"/>
        <v>29</v>
      </c>
      <c r="B43" s="342">
        <f t="shared" si="1"/>
        <v>0</v>
      </c>
      <c r="C43" s="132"/>
      <c r="D43" s="924"/>
      <c r="E43" s="116"/>
      <c r="F43" s="116"/>
      <c r="G43" s="4"/>
      <c r="H43" s="50"/>
      <c r="I43" s="70"/>
      <c r="J43" s="8"/>
      <c r="K43" s="262">
        <f t="shared" si="2"/>
        <v>0</v>
      </c>
      <c r="L43" s="105">
        <f t="shared" si="4"/>
        <v>0</v>
      </c>
      <c r="M43" s="407">
        <f t="shared" si="3"/>
        <v>0</v>
      </c>
      <c r="N43" s="9"/>
      <c r="O43" s="40">
        <f t="shared" si="5"/>
        <v>0</v>
      </c>
      <c r="P43" s="40">
        <f t="shared" si="6"/>
        <v>0</v>
      </c>
      <c r="Q43" s="40">
        <f t="shared" si="7"/>
        <v>0</v>
      </c>
    </row>
    <row r="44" spans="1:17" x14ac:dyDescent="0.25">
      <c r="A44" s="80">
        <f t="shared" si="0"/>
        <v>30</v>
      </c>
      <c r="B44" s="342">
        <f t="shared" si="1"/>
        <v>0</v>
      </c>
      <c r="C44" s="132"/>
      <c r="D44" s="924"/>
      <c r="E44" s="116"/>
      <c r="F44" s="116"/>
      <c r="G44" s="4"/>
      <c r="H44" s="50"/>
      <c r="I44" s="70"/>
      <c r="J44" s="8"/>
      <c r="K44" s="262">
        <f t="shared" si="2"/>
        <v>0</v>
      </c>
      <c r="L44" s="105">
        <f t="shared" si="4"/>
        <v>0</v>
      </c>
      <c r="M44" s="407">
        <f t="shared" si="3"/>
        <v>0</v>
      </c>
      <c r="N44" s="9"/>
      <c r="O44" s="40">
        <f t="shared" si="5"/>
        <v>0</v>
      </c>
      <c r="P44" s="40">
        <f t="shared" si="6"/>
        <v>0</v>
      </c>
      <c r="Q44" s="40">
        <f t="shared" si="7"/>
        <v>0</v>
      </c>
    </row>
    <row r="45" spans="1:17" x14ac:dyDescent="0.25">
      <c r="A45" s="80">
        <f t="shared" si="0"/>
        <v>31</v>
      </c>
      <c r="B45" s="342">
        <f t="shared" si="1"/>
        <v>0</v>
      </c>
      <c r="C45" s="132"/>
      <c r="D45" s="924"/>
      <c r="E45" s="116"/>
      <c r="F45" s="116"/>
      <c r="G45" s="4"/>
      <c r="H45" s="50"/>
      <c r="I45" s="70"/>
      <c r="J45" s="8"/>
      <c r="K45" s="262">
        <f t="shared" si="2"/>
        <v>0</v>
      </c>
      <c r="L45" s="105">
        <f t="shared" si="4"/>
        <v>0</v>
      </c>
      <c r="M45" s="407">
        <f t="shared" si="3"/>
        <v>0</v>
      </c>
      <c r="N45" s="9"/>
      <c r="O45" s="40">
        <f t="shared" si="5"/>
        <v>0</v>
      </c>
      <c r="P45" s="40">
        <f t="shared" si="6"/>
        <v>0</v>
      </c>
      <c r="Q45" s="40">
        <f t="shared" si="7"/>
        <v>0</v>
      </c>
    </row>
    <row r="46" spans="1:17" x14ac:dyDescent="0.25">
      <c r="A46" s="80">
        <f t="shared" si="0"/>
        <v>32</v>
      </c>
      <c r="B46" s="342">
        <f t="shared" si="1"/>
        <v>0</v>
      </c>
      <c r="C46" s="132"/>
      <c r="D46" s="924"/>
      <c r="E46" s="116"/>
      <c r="F46" s="116"/>
      <c r="G46" s="4"/>
      <c r="H46" s="50"/>
      <c r="I46" s="70"/>
      <c r="J46" s="8"/>
      <c r="K46" s="262">
        <f t="shared" si="2"/>
        <v>0</v>
      </c>
      <c r="L46" s="105">
        <f t="shared" si="4"/>
        <v>0</v>
      </c>
      <c r="M46" s="407">
        <f t="shared" si="3"/>
        <v>0</v>
      </c>
      <c r="N46" s="9"/>
      <c r="O46" s="40">
        <f t="shared" si="5"/>
        <v>0</v>
      </c>
      <c r="P46" s="40">
        <f t="shared" si="6"/>
        <v>0</v>
      </c>
      <c r="Q46" s="40">
        <f t="shared" si="7"/>
        <v>0</v>
      </c>
    </row>
    <row r="47" spans="1:17" x14ac:dyDescent="0.25">
      <c r="A47" s="80">
        <f t="shared" si="0"/>
        <v>33</v>
      </c>
      <c r="B47" s="342">
        <f t="shared" si="1"/>
        <v>0</v>
      </c>
      <c r="C47" s="132"/>
      <c r="D47" s="924"/>
      <c r="E47" s="116"/>
      <c r="F47" s="116"/>
      <c r="G47" s="4"/>
      <c r="H47" s="50"/>
      <c r="I47" s="70"/>
      <c r="J47" s="8"/>
      <c r="K47" s="262">
        <f t="shared" si="2"/>
        <v>0</v>
      </c>
      <c r="L47" s="105">
        <f t="shared" si="4"/>
        <v>0</v>
      </c>
      <c r="M47" s="407">
        <f t="shared" si="3"/>
        <v>0</v>
      </c>
      <c r="N47" s="9"/>
      <c r="O47" s="40">
        <f t="shared" si="5"/>
        <v>0</v>
      </c>
      <c r="P47" s="40">
        <f t="shared" si="6"/>
        <v>0</v>
      </c>
      <c r="Q47" s="40">
        <f t="shared" si="7"/>
        <v>0</v>
      </c>
    </row>
    <row r="48" spans="1:17" x14ac:dyDescent="0.25">
      <c r="A48" s="80">
        <f t="shared" si="0"/>
        <v>34</v>
      </c>
      <c r="B48" s="342">
        <f t="shared" si="1"/>
        <v>0</v>
      </c>
      <c r="C48" s="132"/>
      <c r="D48" s="924"/>
      <c r="E48" s="116"/>
      <c r="F48" s="116"/>
      <c r="G48" s="4"/>
      <c r="H48" s="50"/>
      <c r="I48" s="70"/>
      <c r="J48" s="8"/>
      <c r="K48" s="262">
        <f t="shared" si="2"/>
        <v>0</v>
      </c>
      <c r="L48" s="105">
        <f t="shared" si="4"/>
        <v>0</v>
      </c>
      <c r="M48" s="407">
        <f t="shared" si="3"/>
        <v>0</v>
      </c>
      <c r="N48" s="9"/>
      <c r="O48" s="40">
        <f t="shared" si="5"/>
        <v>0</v>
      </c>
      <c r="P48" s="40">
        <f t="shared" si="6"/>
        <v>0</v>
      </c>
      <c r="Q48" s="40">
        <f t="shared" si="7"/>
        <v>0</v>
      </c>
    </row>
    <row r="49" spans="1:17" x14ac:dyDescent="0.25">
      <c r="A49" s="80">
        <f t="shared" si="0"/>
        <v>35</v>
      </c>
      <c r="B49" s="342">
        <f t="shared" si="1"/>
        <v>0</v>
      </c>
      <c r="C49" s="132"/>
      <c r="D49" s="924"/>
      <c r="E49" s="116"/>
      <c r="F49" s="116"/>
      <c r="G49" s="4"/>
      <c r="H49" s="50"/>
      <c r="I49" s="70"/>
      <c r="J49" s="8"/>
      <c r="K49" s="262">
        <f t="shared" si="2"/>
        <v>0</v>
      </c>
      <c r="L49" s="105">
        <f t="shared" si="4"/>
        <v>0</v>
      </c>
      <c r="M49" s="407">
        <f t="shared" si="3"/>
        <v>0</v>
      </c>
      <c r="N49" s="9"/>
      <c r="O49" s="40">
        <f t="shared" si="5"/>
        <v>0</v>
      </c>
      <c r="P49" s="40">
        <f t="shared" si="6"/>
        <v>0</v>
      </c>
      <c r="Q49" s="40">
        <f t="shared" si="7"/>
        <v>0</v>
      </c>
    </row>
    <row r="50" spans="1:17" x14ac:dyDescent="0.25">
      <c r="A50" s="80">
        <f t="shared" si="0"/>
        <v>36</v>
      </c>
      <c r="B50" s="342">
        <f t="shared" si="1"/>
        <v>0</v>
      </c>
      <c r="C50" s="132"/>
      <c r="D50" s="924"/>
      <c r="E50" s="116"/>
      <c r="F50" s="116"/>
      <c r="G50" s="4"/>
      <c r="H50" s="50"/>
      <c r="I50" s="70"/>
      <c r="J50" s="8"/>
      <c r="K50" s="262">
        <f t="shared" si="2"/>
        <v>0</v>
      </c>
      <c r="L50" s="105">
        <f t="shared" si="4"/>
        <v>0</v>
      </c>
      <c r="M50" s="407">
        <f t="shared" si="3"/>
        <v>0</v>
      </c>
      <c r="N50" s="9"/>
      <c r="O50" s="40">
        <f t="shared" si="5"/>
        <v>0</v>
      </c>
      <c r="P50" s="40">
        <f t="shared" si="6"/>
        <v>0</v>
      </c>
      <c r="Q50" s="40">
        <f t="shared" si="7"/>
        <v>0</v>
      </c>
    </row>
    <row r="51" spans="1:17" x14ac:dyDescent="0.25">
      <c r="A51" s="80">
        <f t="shared" si="0"/>
        <v>37</v>
      </c>
      <c r="B51" s="342">
        <f t="shared" si="1"/>
        <v>0</v>
      </c>
      <c r="C51" s="132"/>
      <c r="D51" s="924"/>
      <c r="E51" s="116"/>
      <c r="F51" s="116"/>
      <c r="G51" s="4"/>
      <c r="H51" s="50"/>
      <c r="I51" s="70"/>
      <c r="J51" s="8"/>
      <c r="K51" s="262">
        <f t="shared" si="2"/>
        <v>0</v>
      </c>
      <c r="L51" s="105">
        <f t="shared" si="4"/>
        <v>0</v>
      </c>
      <c r="M51" s="407">
        <f t="shared" si="3"/>
        <v>0</v>
      </c>
      <c r="N51" s="9"/>
      <c r="O51" s="40">
        <f t="shared" si="5"/>
        <v>0</v>
      </c>
      <c r="P51" s="40">
        <f t="shared" si="6"/>
        <v>0</v>
      </c>
      <c r="Q51" s="40">
        <f t="shared" si="7"/>
        <v>0</v>
      </c>
    </row>
    <row r="52" spans="1:17" x14ac:dyDescent="0.25">
      <c r="A52" s="80">
        <f t="shared" si="0"/>
        <v>38</v>
      </c>
      <c r="B52" s="342">
        <f t="shared" si="1"/>
        <v>0</v>
      </c>
      <c r="C52" s="132"/>
      <c r="D52" s="924"/>
      <c r="E52" s="116"/>
      <c r="F52" s="116"/>
      <c r="G52" s="4"/>
      <c r="H52" s="50"/>
      <c r="I52" s="70"/>
      <c r="J52" s="8"/>
      <c r="K52" s="262">
        <f t="shared" si="2"/>
        <v>0</v>
      </c>
      <c r="L52" s="105">
        <f t="shared" si="4"/>
        <v>0</v>
      </c>
      <c r="M52" s="407">
        <f t="shared" si="3"/>
        <v>0</v>
      </c>
      <c r="N52" s="9"/>
      <c r="O52" s="40">
        <f t="shared" si="5"/>
        <v>0</v>
      </c>
      <c r="P52" s="40">
        <f t="shared" si="6"/>
        <v>0</v>
      </c>
      <c r="Q52" s="40">
        <f t="shared" si="7"/>
        <v>0</v>
      </c>
    </row>
    <row r="53" spans="1:17" x14ac:dyDescent="0.25">
      <c r="A53" s="80">
        <f t="shared" si="0"/>
        <v>39</v>
      </c>
      <c r="B53" s="342">
        <f t="shared" si="1"/>
        <v>0</v>
      </c>
      <c r="C53" s="132"/>
      <c r="D53" s="924"/>
      <c r="E53" s="116"/>
      <c r="F53" s="116"/>
      <c r="G53" s="4"/>
      <c r="H53" s="50"/>
      <c r="I53" s="70"/>
      <c r="J53" s="8"/>
      <c r="K53" s="262">
        <f t="shared" si="2"/>
        <v>0</v>
      </c>
      <c r="L53" s="105">
        <f t="shared" si="4"/>
        <v>0</v>
      </c>
      <c r="M53" s="407">
        <f t="shared" si="3"/>
        <v>0</v>
      </c>
      <c r="N53" s="9"/>
      <c r="O53" s="40">
        <f t="shared" si="5"/>
        <v>0</v>
      </c>
      <c r="P53" s="40">
        <f t="shared" si="6"/>
        <v>0</v>
      </c>
      <c r="Q53" s="40">
        <f t="shared" si="7"/>
        <v>0</v>
      </c>
    </row>
    <row r="54" spans="1:17" x14ac:dyDescent="0.25">
      <c r="A54" s="80">
        <f t="shared" si="0"/>
        <v>40</v>
      </c>
      <c r="B54" s="342">
        <f t="shared" si="1"/>
        <v>0</v>
      </c>
      <c r="C54" s="132"/>
      <c r="D54" s="924"/>
      <c r="E54" s="116"/>
      <c r="F54" s="116"/>
      <c r="G54" s="4"/>
      <c r="H54" s="50"/>
      <c r="I54" s="70"/>
      <c r="J54" s="8"/>
      <c r="K54" s="262">
        <f t="shared" si="2"/>
        <v>0</v>
      </c>
      <c r="L54" s="105">
        <f t="shared" si="4"/>
        <v>0</v>
      </c>
      <c r="M54" s="407">
        <f t="shared" si="3"/>
        <v>0</v>
      </c>
      <c r="N54" s="9"/>
      <c r="O54" s="40">
        <f t="shared" si="5"/>
        <v>0</v>
      </c>
      <c r="P54" s="40">
        <f t="shared" si="6"/>
        <v>0</v>
      </c>
      <c r="Q54" s="40">
        <f t="shared" si="7"/>
        <v>0</v>
      </c>
    </row>
    <row r="55" spans="1:17" x14ac:dyDescent="0.25">
      <c r="A55" s="80">
        <f t="shared" si="0"/>
        <v>41</v>
      </c>
      <c r="B55" s="342">
        <f t="shared" si="1"/>
        <v>0</v>
      </c>
      <c r="C55" s="132"/>
      <c r="D55" s="924"/>
      <c r="E55" s="116"/>
      <c r="F55" s="116"/>
      <c r="G55" s="4"/>
      <c r="H55" s="50"/>
      <c r="I55" s="70"/>
      <c r="J55" s="8"/>
      <c r="K55" s="262">
        <f t="shared" si="2"/>
        <v>0</v>
      </c>
      <c r="L55" s="105">
        <f t="shared" si="4"/>
        <v>0</v>
      </c>
      <c r="M55" s="407">
        <f t="shared" si="3"/>
        <v>0</v>
      </c>
      <c r="N55" s="9"/>
      <c r="O55" s="40">
        <f t="shared" si="5"/>
        <v>0</v>
      </c>
      <c r="P55" s="40">
        <f t="shared" si="6"/>
        <v>0</v>
      </c>
      <c r="Q55" s="40">
        <f t="shared" si="7"/>
        <v>0</v>
      </c>
    </row>
    <row r="56" spans="1:17" x14ac:dyDescent="0.25">
      <c r="A56" s="80">
        <f t="shared" si="0"/>
        <v>42</v>
      </c>
      <c r="B56" s="342">
        <f t="shared" si="1"/>
        <v>0</v>
      </c>
      <c r="C56" s="132"/>
      <c r="D56" s="924"/>
      <c r="E56" s="116"/>
      <c r="F56" s="116"/>
      <c r="G56" s="4"/>
      <c r="H56" s="50"/>
      <c r="I56" s="70"/>
      <c r="J56" s="8"/>
      <c r="K56" s="262">
        <f t="shared" si="2"/>
        <v>0</v>
      </c>
      <c r="L56" s="105">
        <f t="shared" si="4"/>
        <v>0</v>
      </c>
      <c r="M56" s="407">
        <f t="shared" si="3"/>
        <v>0</v>
      </c>
      <c r="N56" s="9"/>
      <c r="O56" s="40">
        <f t="shared" si="5"/>
        <v>0</v>
      </c>
      <c r="P56" s="40">
        <f t="shared" si="6"/>
        <v>0</v>
      </c>
      <c r="Q56" s="40">
        <f t="shared" si="7"/>
        <v>0</v>
      </c>
    </row>
    <row r="57" spans="1:17" x14ac:dyDescent="0.25">
      <c r="A57" s="80">
        <f t="shared" si="0"/>
        <v>43</v>
      </c>
      <c r="B57" s="342">
        <f t="shared" si="1"/>
        <v>0</v>
      </c>
      <c r="C57" s="132"/>
      <c r="D57" s="924"/>
      <c r="E57" s="116"/>
      <c r="F57" s="116"/>
      <c r="G57" s="4"/>
      <c r="H57" s="50"/>
      <c r="I57" s="70"/>
      <c r="J57" s="8"/>
      <c r="K57" s="262">
        <f t="shared" si="2"/>
        <v>0</v>
      </c>
      <c r="L57" s="105">
        <f t="shared" si="4"/>
        <v>0</v>
      </c>
      <c r="M57" s="407">
        <f t="shared" si="3"/>
        <v>0</v>
      </c>
      <c r="N57" s="9"/>
      <c r="O57" s="40">
        <f t="shared" si="5"/>
        <v>0</v>
      </c>
      <c r="P57" s="40">
        <f t="shared" si="6"/>
        <v>0</v>
      </c>
      <c r="Q57" s="40">
        <f t="shared" si="7"/>
        <v>0</v>
      </c>
    </row>
    <row r="58" spans="1:17" x14ac:dyDescent="0.25">
      <c r="A58" s="80">
        <f t="shared" si="0"/>
        <v>44</v>
      </c>
      <c r="B58" s="342">
        <f t="shared" si="1"/>
        <v>0</v>
      </c>
      <c r="C58" s="132"/>
      <c r="D58" s="924"/>
      <c r="E58" s="116"/>
      <c r="F58" s="116"/>
      <c r="G58" s="4"/>
      <c r="H58" s="50"/>
      <c r="I58" s="70"/>
      <c r="J58" s="8"/>
      <c r="K58" s="262">
        <f t="shared" si="2"/>
        <v>0</v>
      </c>
      <c r="L58" s="105">
        <f t="shared" si="4"/>
        <v>0</v>
      </c>
      <c r="M58" s="407">
        <f t="shared" si="3"/>
        <v>0</v>
      </c>
      <c r="N58" s="9"/>
      <c r="O58" s="40">
        <f t="shared" si="5"/>
        <v>0</v>
      </c>
      <c r="P58" s="40">
        <f t="shared" si="6"/>
        <v>0</v>
      </c>
      <c r="Q58" s="40">
        <f t="shared" si="7"/>
        <v>0</v>
      </c>
    </row>
    <row r="59" spans="1:17" x14ac:dyDescent="0.25">
      <c r="A59" s="80">
        <f t="shared" si="0"/>
        <v>45</v>
      </c>
      <c r="B59" s="342">
        <f t="shared" si="1"/>
        <v>0</v>
      </c>
      <c r="C59" s="132"/>
      <c r="D59" s="924"/>
      <c r="E59" s="116"/>
      <c r="F59" s="116"/>
      <c r="G59" s="4"/>
      <c r="H59" s="50"/>
      <c r="I59" s="70"/>
      <c r="J59" s="8"/>
      <c r="K59" s="262">
        <f t="shared" si="2"/>
        <v>0</v>
      </c>
      <c r="L59" s="105">
        <f t="shared" si="4"/>
        <v>0</v>
      </c>
      <c r="M59" s="407">
        <f t="shared" si="3"/>
        <v>0</v>
      </c>
      <c r="N59" s="9"/>
      <c r="O59" s="40">
        <f t="shared" si="5"/>
        <v>0</v>
      </c>
      <c r="P59" s="40">
        <f t="shared" si="6"/>
        <v>0</v>
      </c>
      <c r="Q59" s="40">
        <f t="shared" si="7"/>
        <v>0</v>
      </c>
    </row>
    <row r="60" spans="1:17" x14ac:dyDescent="0.25">
      <c r="A60" s="80">
        <f t="shared" si="0"/>
        <v>46</v>
      </c>
      <c r="B60" s="342">
        <f t="shared" si="1"/>
        <v>0</v>
      </c>
      <c r="C60" s="132"/>
      <c r="D60" s="924"/>
      <c r="E60" s="116"/>
      <c r="F60" s="116"/>
      <c r="G60" s="4"/>
      <c r="H60" s="50"/>
      <c r="I60" s="70"/>
      <c r="J60" s="8"/>
      <c r="K60" s="262">
        <f t="shared" si="2"/>
        <v>0</v>
      </c>
      <c r="L60" s="105">
        <f t="shared" si="4"/>
        <v>0</v>
      </c>
      <c r="M60" s="407">
        <f t="shared" si="3"/>
        <v>0</v>
      </c>
      <c r="N60" s="9"/>
      <c r="O60" s="40">
        <f t="shared" si="5"/>
        <v>0</v>
      </c>
      <c r="P60" s="40">
        <f t="shared" si="6"/>
        <v>0</v>
      </c>
      <c r="Q60" s="40">
        <f t="shared" si="7"/>
        <v>0</v>
      </c>
    </row>
    <row r="61" spans="1:17" x14ac:dyDescent="0.25">
      <c r="A61" s="80">
        <f t="shared" si="0"/>
        <v>47</v>
      </c>
      <c r="B61" s="342">
        <f t="shared" si="1"/>
        <v>0</v>
      </c>
      <c r="C61" s="132"/>
      <c r="D61" s="924"/>
      <c r="E61" s="116"/>
      <c r="F61" s="116"/>
      <c r="G61" s="4"/>
      <c r="H61" s="50"/>
      <c r="I61" s="70"/>
      <c r="J61" s="8"/>
      <c r="K61" s="262">
        <f t="shared" si="2"/>
        <v>0</v>
      </c>
      <c r="L61" s="105">
        <f t="shared" si="4"/>
        <v>0</v>
      </c>
      <c r="M61" s="407">
        <f t="shared" si="3"/>
        <v>0</v>
      </c>
      <c r="N61" s="9"/>
      <c r="O61" s="40">
        <f t="shared" si="5"/>
        <v>0</v>
      </c>
      <c r="P61" s="40">
        <f t="shared" si="6"/>
        <v>0</v>
      </c>
      <c r="Q61" s="40">
        <f t="shared" si="7"/>
        <v>0</v>
      </c>
    </row>
    <row r="62" spans="1:17" x14ac:dyDescent="0.25">
      <c r="A62" s="80">
        <f t="shared" si="0"/>
        <v>48</v>
      </c>
      <c r="B62" s="342">
        <f t="shared" si="1"/>
        <v>0</v>
      </c>
      <c r="C62" s="132"/>
      <c r="D62" s="924"/>
      <c r="E62" s="116"/>
      <c r="F62" s="116"/>
      <c r="G62" s="4"/>
      <c r="H62" s="50"/>
      <c r="I62" s="70"/>
      <c r="J62" s="8"/>
      <c r="K62" s="262">
        <f t="shared" si="2"/>
        <v>0</v>
      </c>
      <c r="L62" s="105">
        <f t="shared" si="4"/>
        <v>0</v>
      </c>
      <c r="M62" s="407">
        <f t="shared" si="3"/>
        <v>0</v>
      </c>
      <c r="N62" s="9"/>
      <c r="O62" s="40">
        <f t="shared" si="5"/>
        <v>0</v>
      </c>
      <c r="P62" s="40">
        <f t="shared" si="6"/>
        <v>0</v>
      </c>
      <c r="Q62" s="40">
        <f t="shared" si="7"/>
        <v>0</v>
      </c>
    </row>
    <row r="63" spans="1:17" x14ac:dyDescent="0.25">
      <c r="A63" s="80">
        <f t="shared" si="0"/>
        <v>49</v>
      </c>
      <c r="B63" s="342">
        <f t="shared" si="1"/>
        <v>0</v>
      </c>
      <c r="C63" s="132"/>
      <c r="D63" s="924"/>
      <c r="E63" s="116"/>
      <c r="F63" s="116"/>
      <c r="G63" s="4"/>
      <c r="H63" s="50"/>
      <c r="I63" s="70"/>
      <c r="J63" s="8"/>
      <c r="K63" s="262">
        <f t="shared" si="2"/>
        <v>0</v>
      </c>
      <c r="L63" s="105">
        <f t="shared" si="4"/>
        <v>0</v>
      </c>
      <c r="M63" s="407">
        <f t="shared" si="3"/>
        <v>0</v>
      </c>
      <c r="N63" s="9"/>
      <c r="O63" s="40">
        <f t="shared" si="5"/>
        <v>0</v>
      </c>
      <c r="P63" s="40">
        <f t="shared" si="6"/>
        <v>0</v>
      </c>
      <c r="Q63" s="40">
        <f t="shared" si="7"/>
        <v>0</v>
      </c>
    </row>
    <row r="64" spans="1:17" x14ac:dyDescent="0.25">
      <c r="A64" s="80">
        <f t="shared" si="0"/>
        <v>50</v>
      </c>
      <c r="B64" s="342">
        <f t="shared" si="1"/>
        <v>0</v>
      </c>
      <c r="C64" s="132"/>
      <c r="D64" s="924"/>
      <c r="E64" s="116"/>
      <c r="F64" s="116"/>
      <c r="G64" s="4"/>
      <c r="H64" s="50"/>
      <c r="I64" s="70"/>
      <c r="J64" s="8"/>
      <c r="K64" s="262">
        <f t="shared" si="2"/>
        <v>0</v>
      </c>
      <c r="L64" s="105">
        <f t="shared" si="4"/>
        <v>0</v>
      </c>
      <c r="M64" s="407">
        <f t="shared" si="3"/>
        <v>0</v>
      </c>
      <c r="N64" s="9"/>
      <c r="O64" s="40">
        <f t="shared" si="5"/>
        <v>0</v>
      </c>
      <c r="P64" s="40">
        <f t="shared" si="6"/>
        <v>0</v>
      </c>
      <c r="Q64" s="40">
        <f t="shared" si="7"/>
        <v>0</v>
      </c>
    </row>
    <row r="65" spans="1:17" x14ac:dyDescent="0.25">
      <c r="A65" s="80">
        <f t="shared" si="0"/>
        <v>51</v>
      </c>
      <c r="B65" s="342">
        <f t="shared" si="1"/>
        <v>0</v>
      </c>
      <c r="C65" s="132"/>
      <c r="D65" s="924"/>
      <c r="E65" s="116"/>
      <c r="F65" s="116"/>
      <c r="G65" s="4"/>
      <c r="H65" s="50"/>
      <c r="I65" s="70"/>
      <c r="J65" s="8"/>
      <c r="K65" s="262">
        <f t="shared" si="2"/>
        <v>0</v>
      </c>
      <c r="L65" s="105">
        <f t="shared" si="4"/>
        <v>0</v>
      </c>
      <c r="M65" s="407">
        <f t="shared" si="3"/>
        <v>0</v>
      </c>
      <c r="N65" s="9"/>
      <c r="O65" s="40">
        <f t="shared" si="5"/>
        <v>0</v>
      </c>
      <c r="P65" s="40">
        <f t="shared" si="6"/>
        <v>0</v>
      </c>
      <c r="Q65" s="40">
        <f t="shared" si="7"/>
        <v>0</v>
      </c>
    </row>
    <row r="66" spans="1:17" x14ac:dyDescent="0.25">
      <c r="A66" s="80">
        <f t="shared" si="0"/>
        <v>52</v>
      </c>
      <c r="B66" s="342">
        <f t="shared" si="1"/>
        <v>0</v>
      </c>
      <c r="C66" s="132"/>
      <c r="D66" s="924"/>
      <c r="E66" s="116"/>
      <c r="F66" s="116"/>
      <c r="G66" s="4"/>
      <c r="H66" s="50"/>
      <c r="I66" s="70"/>
      <c r="J66" s="8"/>
      <c r="K66" s="262">
        <f t="shared" si="2"/>
        <v>0</v>
      </c>
      <c r="L66" s="105">
        <f t="shared" si="4"/>
        <v>0</v>
      </c>
      <c r="M66" s="407">
        <f t="shared" si="3"/>
        <v>0</v>
      </c>
      <c r="N66" s="9"/>
      <c r="O66" s="40">
        <f t="shared" si="5"/>
        <v>0</v>
      </c>
      <c r="P66" s="40">
        <f t="shared" si="6"/>
        <v>0</v>
      </c>
      <c r="Q66" s="40">
        <f t="shared" si="7"/>
        <v>0</v>
      </c>
    </row>
    <row r="67" spans="1:17" x14ac:dyDescent="0.25">
      <c r="A67" s="80">
        <f t="shared" si="0"/>
        <v>53</v>
      </c>
      <c r="B67" s="342">
        <f t="shared" si="1"/>
        <v>0</v>
      </c>
      <c r="C67" s="132"/>
      <c r="D67" s="924"/>
      <c r="E67" s="116"/>
      <c r="F67" s="116"/>
      <c r="G67" s="4"/>
      <c r="H67" s="50"/>
      <c r="I67" s="70"/>
      <c r="J67" s="8"/>
      <c r="K67" s="262">
        <f t="shared" si="2"/>
        <v>0</v>
      </c>
      <c r="L67" s="105">
        <f t="shared" si="4"/>
        <v>0</v>
      </c>
      <c r="M67" s="407">
        <f t="shared" si="3"/>
        <v>0</v>
      </c>
      <c r="N67" s="9"/>
      <c r="O67" s="40">
        <f t="shared" si="5"/>
        <v>0</v>
      </c>
      <c r="P67" s="40">
        <f t="shared" si="6"/>
        <v>0</v>
      </c>
      <c r="Q67" s="40">
        <f t="shared" si="7"/>
        <v>0</v>
      </c>
    </row>
    <row r="68" spans="1:17" x14ac:dyDescent="0.25">
      <c r="A68" s="80">
        <f t="shared" si="0"/>
        <v>54</v>
      </c>
      <c r="B68" s="342">
        <f t="shared" si="1"/>
        <v>0</v>
      </c>
      <c r="C68" s="132"/>
      <c r="D68" s="924"/>
      <c r="E68" s="116"/>
      <c r="F68" s="116"/>
      <c r="G68" s="4"/>
      <c r="H68" s="50"/>
      <c r="I68" s="70"/>
      <c r="J68" s="8"/>
      <c r="K68" s="262">
        <f t="shared" si="2"/>
        <v>0</v>
      </c>
      <c r="L68" s="105">
        <f t="shared" si="4"/>
        <v>0</v>
      </c>
      <c r="M68" s="407">
        <f t="shared" si="3"/>
        <v>0</v>
      </c>
      <c r="N68" s="9"/>
      <c r="O68" s="40">
        <f t="shared" si="5"/>
        <v>0</v>
      </c>
      <c r="P68" s="40">
        <f t="shared" si="6"/>
        <v>0</v>
      </c>
      <c r="Q68" s="40">
        <f t="shared" si="7"/>
        <v>0</v>
      </c>
    </row>
    <row r="69" spans="1:17" x14ac:dyDescent="0.25">
      <c r="A69" s="80">
        <f t="shared" si="0"/>
        <v>55</v>
      </c>
      <c r="B69" s="342">
        <f t="shared" si="1"/>
        <v>0</v>
      </c>
      <c r="C69" s="132"/>
      <c r="D69" s="924"/>
      <c r="E69" s="116"/>
      <c r="F69" s="116"/>
      <c r="G69" s="4"/>
      <c r="H69" s="50"/>
      <c r="I69" s="70"/>
      <c r="J69" s="8"/>
      <c r="K69" s="262">
        <f t="shared" si="2"/>
        <v>0</v>
      </c>
      <c r="L69" s="105">
        <f t="shared" si="4"/>
        <v>0</v>
      </c>
      <c r="M69" s="407">
        <f t="shared" si="3"/>
        <v>0</v>
      </c>
      <c r="N69" s="9"/>
      <c r="O69" s="40">
        <f t="shared" si="5"/>
        <v>0</v>
      </c>
      <c r="P69" s="40">
        <f t="shared" si="6"/>
        <v>0</v>
      </c>
      <c r="Q69" s="40">
        <f t="shared" si="7"/>
        <v>0</v>
      </c>
    </row>
    <row r="70" spans="1:17" x14ac:dyDescent="0.25">
      <c r="A70" s="80">
        <f t="shared" si="0"/>
        <v>56</v>
      </c>
      <c r="B70" s="342">
        <f t="shared" si="1"/>
        <v>0</v>
      </c>
      <c r="C70" s="132"/>
      <c r="D70" s="924"/>
      <c r="E70" s="116"/>
      <c r="F70" s="116"/>
      <c r="G70" s="4"/>
      <c r="H70" s="50"/>
      <c r="I70" s="70"/>
      <c r="J70" s="8"/>
      <c r="K70" s="262">
        <f t="shared" si="2"/>
        <v>0</v>
      </c>
      <c r="L70" s="105">
        <f t="shared" si="4"/>
        <v>0</v>
      </c>
      <c r="M70" s="407">
        <f t="shared" si="3"/>
        <v>0</v>
      </c>
      <c r="N70" s="9"/>
      <c r="O70" s="40">
        <f t="shared" si="5"/>
        <v>0</v>
      </c>
      <c r="P70" s="40">
        <f t="shared" si="6"/>
        <v>0</v>
      </c>
      <c r="Q70" s="40">
        <f t="shared" si="7"/>
        <v>0</v>
      </c>
    </row>
    <row r="71" spans="1:17" x14ac:dyDescent="0.25">
      <c r="A71" s="80">
        <f t="shared" si="0"/>
        <v>57</v>
      </c>
      <c r="B71" s="342">
        <f t="shared" si="1"/>
        <v>0</v>
      </c>
      <c r="C71" s="132"/>
      <c r="D71" s="924"/>
      <c r="E71" s="116"/>
      <c r="F71" s="116"/>
      <c r="G71" s="4"/>
      <c r="H71" s="50"/>
      <c r="I71" s="70"/>
      <c r="J71" s="8"/>
      <c r="K71" s="262">
        <f t="shared" si="2"/>
        <v>0</v>
      </c>
      <c r="L71" s="105">
        <f t="shared" si="4"/>
        <v>0</v>
      </c>
      <c r="M71" s="407">
        <f t="shared" si="3"/>
        <v>0</v>
      </c>
      <c r="N71" s="9"/>
      <c r="O71" s="40">
        <f t="shared" si="5"/>
        <v>0</v>
      </c>
      <c r="P71" s="40">
        <f t="shared" si="6"/>
        <v>0</v>
      </c>
      <c r="Q71" s="40">
        <f t="shared" si="7"/>
        <v>0</v>
      </c>
    </row>
    <row r="72" spans="1:17" x14ac:dyDescent="0.25">
      <c r="A72" s="80">
        <f t="shared" si="0"/>
        <v>58</v>
      </c>
      <c r="B72" s="342">
        <f t="shared" si="1"/>
        <v>0</v>
      </c>
      <c r="C72" s="132"/>
      <c r="D72" s="924"/>
      <c r="E72" s="116"/>
      <c r="F72" s="116"/>
      <c r="G72" s="4"/>
      <c r="H72" s="50"/>
      <c r="I72" s="70"/>
      <c r="J72" s="8"/>
      <c r="K72" s="262">
        <f t="shared" si="2"/>
        <v>0</v>
      </c>
      <c r="L72" s="105">
        <f t="shared" si="4"/>
        <v>0</v>
      </c>
      <c r="M72" s="407">
        <f t="shared" si="3"/>
        <v>0</v>
      </c>
      <c r="N72" s="9"/>
      <c r="O72" s="40">
        <f t="shared" si="5"/>
        <v>0</v>
      </c>
      <c r="P72" s="40">
        <f t="shared" si="6"/>
        <v>0</v>
      </c>
      <c r="Q72" s="40">
        <f t="shared" si="7"/>
        <v>0</v>
      </c>
    </row>
    <row r="73" spans="1:17" x14ac:dyDescent="0.25">
      <c r="A73" s="80">
        <f t="shared" si="0"/>
        <v>59</v>
      </c>
      <c r="B73" s="342">
        <f t="shared" si="1"/>
        <v>0</v>
      </c>
      <c r="C73" s="132"/>
      <c r="D73" s="924"/>
      <c r="E73" s="116"/>
      <c r="F73" s="116"/>
      <c r="G73" s="4"/>
      <c r="H73" s="50"/>
      <c r="I73" s="70"/>
      <c r="J73" s="8"/>
      <c r="K73" s="262">
        <f t="shared" si="2"/>
        <v>0</v>
      </c>
      <c r="L73" s="105">
        <f t="shared" si="4"/>
        <v>0</v>
      </c>
      <c r="M73" s="407">
        <f t="shared" si="3"/>
        <v>0</v>
      </c>
      <c r="N73" s="9"/>
      <c r="O73" s="40">
        <f t="shared" si="5"/>
        <v>0</v>
      </c>
      <c r="P73" s="40">
        <f t="shared" si="6"/>
        <v>0</v>
      </c>
      <c r="Q73" s="40">
        <f t="shared" si="7"/>
        <v>0</v>
      </c>
    </row>
    <row r="74" spans="1:17" x14ac:dyDescent="0.25">
      <c r="A74" s="80">
        <f t="shared" si="0"/>
        <v>60</v>
      </c>
      <c r="B74" s="342">
        <f t="shared" si="1"/>
        <v>0</v>
      </c>
      <c r="C74" s="132"/>
      <c r="D74" s="924"/>
      <c r="E74" s="116"/>
      <c r="F74" s="116"/>
      <c r="G74" s="4"/>
      <c r="H74" s="50"/>
      <c r="I74" s="70"/>
      <c r="J74" s="8"/>
      <c r="K74" s="262">
        <f t="shared" si="2"/>
        <v>0</v>
      </c>
      <c r="L74" s="105">
        <f t="shared" si="4"/>
        <v>0</v>
      </c>
      <c r="M74" s="407">
        <f t="shared" si="3"/>
        <v>0</v>
      </c>
      <c r="N74" s="9"/>
      <c r="O74" s="40">
        <f t="shared" si="5"/>
        <v>0</v>
      </c>
      <c r="P74" s="40">
        <f t="shared" si="6"/>
        <v>0</v>
      </c>
      <c r="Q74" s="40">
        <f t="shared" si="7"/>
        <v>0</v>
      </c>
    </row>
    <row r="75" spans="1:17" x14ac:dyDescent="0.25">
      <c r="A75" s="80">
        <f t="shared" si="0"/>
        <v>61</v>
      </c>
      <c r="B75" s="342">
        <f t="shared" si="1"/>
        <v>0</v>
      </c>
      <c r="C75" s="132"/>
      <c r="D75" s="924"/>
      <c r="E75" s="116"/>
      <c r="F75" s="116"/>
      <c r="G75" s="4"/>
      <c r="H75" s="50"/>
      <c r="I75" s="70"/>
      <c r="J75" s="8"/>
      <c r="K75" s="262">
        <f t="shared" si="2"/>
        <v>0</v>
      </c>
      <c r="L75" s="105">
        <f t="shared" si="4"/>
        <v>0</v>
      </c>
      <c r="M75" s="407">
        <f t="shared" si="3"/>
        <v>0</v>
      </c>
      <c r="N75" s="9"/>
      <c r="O75" s="40">
        <f t="shared" si="5"/>
        <v>0</v>
      </c>
      <c r="P75" s="40">
        <f t="shared" si="6"/>
        <v>0</v>
      </c>
      <c r="Q75" s="40">
        <f t="shared" si="7"/>
        <v>0</v>
      </c>
    </row>
    <row r="76" spans="1:17" x14ac:dyDescent="0.25">
      <c r="A76" s="80">
        <f t="shared" si="0"/>
        <v>62</v>
      </c>
      <c r="B76" s="342">
        <f t="shared" si="1"/>
        <v>0</v>
      </c>
      <c r="C76" s="132"/>
      <c r="D76" s="924"/>
      <c r="E76" s="116"/>
      <c r="F76" s="116"/>
      <c r="G76" s="4"/>
      <c r="H76" s="50"/>
      <c r="I76" s="70"/>
      <c r="J76" s="8"/>
      <c r="K76" s="262">
        <f t="shared" si="2"/>
        <v>0</v>
      </c>
      <c r="L76" s="105">
        <f t="shared" si="4"/>
        <v>0</v>
      </c>
      <c r="M76" s="407">
        <f t="shared" si="3"/>
        <v>0</v>
      </c>
      <c r="N76" s="9"/>
      <c r="O76" s="40">
        <f t="shared" si="5"/>
        <v>0</v>
      </c>
      <c r="P76" s="40">
        <f t="shared" si="6"/>
        <v>0</v>
      </c>
      <c r="Q76" s="40">
        <f t="shared" si="7"/>
        <v>0</v>
      </c>
    </row>
    <row r="77" spans="1:17" x14ac:dyDescent="0.25">
      <c r="A77" s="80">
        <f t="shared" si="0"/>
        <v>63</v>
      </c>
      <c r="B77" s="342">
        <f t="shared" si="1"/>
        <v>0</v>
      </c>
      <c r="C77" s="132"/>
      <c r="D77" s="924"/>
      <c r="E77" s="116"/>
      <c r="F77" s="116"/>
      <c r="G77" s="4"/>
      <c r="H77" s="50"/>
      <c r="I77" s="70"/>
      <c r="J77" s="8"/>
      <c r="K77" s="262">
        <f t="shared" si="2"/>
        <v>0</v>
      </c>
      <c r="L77" s="105">
        <f t="shared" si="4"/>
        <v>0</v>
      </c>
      <c r="M77" s="407">
        <f t="shared" si="3"/>
        <v>0</v>
      </c>
      <c r="N77" s="9"/>
      <c r="O77" s="40">
        <f t="shared" si="5"/>
        <v>0</v>
      </c>
      <c r="P77" s="40">
        <f t="shared" si="6"/>
        <v>0</v>
      </c>
      <c r="Q77" s="40">
        <f t="shared" si="7"/>
        <v>0</v>
      </c>
    </row>
    <row r="78" spans="1:17" x14ac:dyDescent="0.25">
      <c r="A78" s="80">
        <f t="shared" si="0"/>
        <v>64</v>
      </c>
      <c r="B78" s="342">
        <f t="shared" si="1"/>
        <v>0</v>
      </c>
      <c r="C78" s="132"/>
      <c r="D78" s="924"/>
      <c r="E78" s="116"/>
      <c r="F78" s="116"/>
      <c r="G78" s="4"/>
      <c r="H78" s="50"/>
      <c r="I78" s="70"/>
      <c r="J78" s="8"/>
      <c r="K78" s="262">
        <f t="shared" si="2"/>
        <v>0</v>
      </c>
      <c r="L78" s="105">
        <f t="shared" si="4"/>
        <v>0</v>
      </c>
      <c r="M78" s="407">
        <f t="shared" si="3"/>
        <v>0</v>
      </c>
      <c r="N78" s="9"/>
      <c r="O78" s="40">
        <f t="shared" si="5"/>
        <v>0</v>
      </c>
      <c r="P78" s="40">
        <f t="shared" si="6"/>
        <v>0</v>
      </c>
      <c r="Q78" s="40">
        <f t="shared" si="7"/>
        <v>0</v>
      </c>
    </row>
    <row r="79" spans="1:17" x14ac:dyDescent="0.25">
      <c r="A79" s="80">
        <f t="shared" si="0"/>
        <v>65</v>
      </c>
      <c r="B79" s="342">
        <f t="shared" ref="B79:B142" si="8">IF(ISBLANK(F79),0,VLOOKUP(TRIM(F79),AllVarieties,4,FALSE))</f>
        <v>0</v>
      </c>
      <c r="C79" s="132"/>
      <c r="D79" s="924"/>
      <c r="E79" s="116"/>
      <c r="F79" s="116"/>
      <c r="G79" s="4"/>
      <c r="H79" s="50"/>
      <c r="I79" s="70"/>
      <c r="J79" s="8"/>
      <c r="K79" s="262">
        <f t="shared" ref="K79:K142" si="9">IF(VALUE(G79)&lt;1,0,IF(VALUE(G79)&gt;17,0,VLOOKUP(VALUE(B79),T10Value,VALUE(G79)+1,FALSE)))</f>
        <v>0</v>
      </c>
      <c r="L79" s="105">
        <f t="shared" si="4"/>
        <v>0</v>
      </c>
      <c r="M79" s="407">
        <f t="shared" ref="M79:M142" si="10">+L79*PDArate</f>
        <v>0</v>
      </c>
      <c r="N79" s="9"/>
      <c r="O79" s="40">
        <f t="shared" si="5"/>
        <v>0</v>
      </c>
      <c r="P79" s="40">
        <f t="shared" si="6"/>
        <v>0</v>
      </c>
      <c r="Q79" s="40">
        <f t="shared" si="7"/>
        <v>0</v>
      </c>
    </row>
    <row r="80" spans="1:17" x14ac:dyDescent="0.25">
      <c r="A80" s="80">
        <f t="shared" si="0"/>
        <v>66</v>
      </c>
      <c r="B80" s="342">
        <f t="shared" si="8"/>
        <v>0</v>
      </c>
      <c r="C80" s="132"/>
      <c r="D80" s="924"/>
      <c r="E80" s="116"/>
      <c r="F80" s="116"/>
      <c r="G80" s="4"/>
      <c r="H80" s="50"/>
      <c r="I80" s="70"/>
      <c r="J80" s="8"/>
      <c r="K80" s="262">
        <f t="shared" si="9"/>
        <v>0</v>
      </c>
      <c r="L80" s="105">
        <f t="shared" ref="L80:L143" si="11">ROUND(+H80,1)*K80</f>
        <v>0</v>
      </c>
      <c r="M80" s="407">
        <f t="shared" si="10"/>
        <v>0</v>
      </c>
      <c r="N80" s="9"/>
      <c r="O80" s="40">
        <f t="shared" ref="O80:O143" si="12">IF(+H80 &gt;0, IF(L80&lt;=0,1,0),0)</f>
        <v>0</v>
      </c>
      <c r="P80" s="40">
        <f t="shared" ref="P80:P143" si="13">IF(ISNA(+B80),1,0)</f>
        <v>0</v>
      </c>
      <c r="Q80" s="40">
        <f t="shared" ref="Q80:Q143" si="14">IF(ISERR(+B80),1,0)</f>
        <v>0</v>
      </c>
    </row>
    <row r="81" spans="1:17" x14ac:dyDescent="0.25">
      <c r="A81" s="80">
        <f t="shared" si="0"/>
        <v>67</v>
      </c>
      <c r="B81" s="342">
        <f t="shared" si="8"/>
        <v>0</v>
      </c>
      <c r="C81" s="132"/>
      <c r="D81" s="924"/>
      <c r="E81" s="116"/>
      <c r="F81" s="116"/>
      <c r="G81" s="4"/>
      <c r="H81" s="50"/>
      <c r="I81" s="70"/>
      <c r="J81" s="8"/>
      <c r="K81" s="262">
        <f t="shared" si="9"/>
        <v>0</v>
      </c>
      <c r="L81" s="105">
        <f t="shared" si="11"/>
        <v>0</v>
      </c>
      <c r="M81" s="407">
        <f t="shared" si="10"/>
        <v>0</v>
      </c>
      <c r="N81" s="9"/>
      <c r="O81" s="40">
        <f t="shared" si="12"/>
        <v>0</v>
      </c>
      <c r="P81" s="40">
        <f t="shared" si="13"/>
        <v>0</v>
      </c>
      <c r="Q81" s="40">
        <f t="shared" si="14"/>
        <v>0</v>
      </c>
    </row>
    <row r="82" spans="1:17" x14ac:dyDescent="0.25">
      <c r="A82" s="80">
        <f t="shared" si="0"/>
        <v>68</v>
      </c>
      <c r="B82" s="342">
        <f t="shared" si="8"/>
        <v>0</v>
      </c>
      <c r="C82" s="132"/>
      <c r="D82" s="924"/>
      <c r="E82" s="116"/>
      <c r="F82" s="116"/>
      <c r="G82" s="4"/>
      <c r="H82" s="50"/>
      <c r="I82" s="70"/>
      <c r="J82" s="8"/>
      <c r="K82" s="262">
        <f t="shared" si="9"/>
        <v>0</v>
      </c>
      <c r="L82" s="105">
        <f t="shared" si="11"/>
        <v>0</v>
      </c>
      <c r="M82" s="407">
        <f t="shared" si="10"/>
        <v>0</v>
      </c>
      <c r="N82" s="9"/>
      <c r="O82" s="40">
        <f t="shared" si="12"/>
        <v>0</v>
      </c>
      <c r="P82" s="40">
        <f t="shared" si="13"/>
        <v>0</v>
      </c>
      <c r="Q82" s="40">
        <f t="shared" si="14"/>
        <v>0</v>
      </c>
    </row>
    <row r="83" spans="1:17" x14ac:dyDescent="0.25">
      <c r="A83" s="80">
        <f t="shared" si="0"/>
        <v>69</v>
      </c>
      <c r="B83" s="342">
        <f t="shared" si="8"/>
        <v>0</v>
      </c>
      <c r="C83" s="132"/>
      <c r="D83" s="924"/>
      <c r="E83" s="116"/>
      <c r="F83" s="116"/>
      <c r="G83" s="4"/>
      <c r="H83" s="50"/>
      <c r="I83" s="70"/>
      <c r="J83" s="8"/>
      <c r="K83" s="262">
        <f t="shared" si="9"/>
        <v>0</v>
      </c>
      <c r="L83" s="105">
        <f t="shared" si="11"/>
        <v>0</v>
      </c>
      <c r="M83" s="407">
        <f t="shared" si="10"/>
        <v>0</v>
      </c>
      <c r="N83" s="9"/>
      <c r="O83" s="40">
        <f t="shared" si="12"/>
        <v>0</v>
      </c>
      <c r="P83" s="40">
        <f t="shared" si="13"/>
        <v>0</v>
      </c>
      <c r="Q83" s="40">
        <f t="shared" si="14"/>
        <v>0</v>
      </c>
    </row>
    <row r="84" spans="1:17" x14ac:dyDescent="0.25">
      <c r="A84" s="80">
        <f t="shared" si="0"/>
        <v>70</v>
      </c>
      <c r="B84" s="342">
        <f t="shared" si="8"/>
        <v>0</v>
      </c>
      <c r="C84" s="132"/>
      <c r="D84" s="924"/>
      <c r="E84" s="116"/>
      <c r="F84" s="116"/>
      <c r="G84" s="4"/>
      <c r="H84" s="50"/>
      <c r="I84" s="70"/>
      <c r="J84" s="8"/>
      <c r="K84" s="262">
        <f t="shared" si="9"/>
        <v>0</v>
      </c>
      <c r="L84" s="105">
        <f t="shared" si="11"/>
        <v>0</v>
      </c>
      <c r="M84" s="407">
        <f t="shared" si="10"/>
        <v>0</v>
      </c>
      <c r="N84" s="9"/>
      <c r="O84" s="40">
        <f t="shared" si="12"/>
        <v>0</v>
      </c>
      <c r="P84" s="40">
        <f t="shared" si="13"/>
        <v>0</v>
      </c>
      <c r="Q84" s="40">
        <f t="shared" si="14"/>
        <v>0</v>
      </c>
    </row>
    <row r="85" spans="1:17" x14ac:dyDescent="0.25">
      <c r="A85" s="80">
        <f t="shared" si="0"/>
        <v>71</v>
      </c>
      <c r="B85" s="342">
        <f t="shared" si="8"/>
        <v>0</v>
      </c>
      <c r="C85" s="132"/>
      <c r="D85" s="924"/>
      <c r="E85" s="116"/>
      <c r="F85" s="116"/>
      <c r="G85" s="4"/>
      <c r="H85" s="50"/>
      <c r="I85" s="70"/>
      <c r="J85" s="8"/>
      <c r="K85" s="262">
        <f t="shared" si="9"/>
        <v>0</v>
      </c>
      <c r="L85" s="105">
        <f t="shared" si="11"/>
        <v>0</v>
      </c>
      <c r="M85" s="407">
        <f t="shared" si="10"/>
        <v>0</v>
      </c>
      <c r="N85" s="9"/>
      <c r="O85" s="40">
        <f t="shared" si="12"/>
        <v>0</v>
      </c>
      <c r="P85" s="40">
        <f t="shared" si="13"/>
        <v>0</v>
      </c>
      <c r="Q85" s="40">
        <f t="shared" si="14"/>
        <v>0</v>
      </c>
    </row>
    <row r="86" spans="1:17" x14ac:dyDescent="0.25">
      <c r="A86" s="80">
        <f t="shared" si="0"/>
        <v>72</v>
      </c>
      <c r="B86" s="342">
        <f t="shared" si="8"/>
        <v>0</v>
      </c>
      <c r="C86" s="132"/>
      <c r="D86" s="924"/>
      <c r="E86" s="116"/>
      <c r="F86" s="116"/>
      <c r="G86" s="4"/>
      <c r="H86" s="50"/>
      <c r="I86" s="70"/>
      <c r="J86" s="8"/>
      <c r="K86" s="262">
        <f t="shared" si="9"/>
        <v>0</v>
      </c>
      <c r="L86" s="105">
        <f t="shared" si="11"/>
        <v>0</v>
      </c>
      <c r="M86" s="407">
        <f t="shared" si="10"/>
        <v>0</v>
      </c>
      <c r="N86" s="9"/>
      <c r="O86" s="40">
        <f t="shared" si="12"/>
        <v>0</v>
      </c>
      <c r="P86" s="40">
        <f t="shared" si="13"/>
        <v>0</v>
      </c>
      <c r="Q86" s="40">
        <f t="shared" si="14"/>
        <v>0</v>
      </c>
    </row>
    <row r="87" spans="1:17" x14ac:dyDescent="0.25">
      <c r="A87" s="80">
        <f t="shared" si="0"/>
        <v>73</v>
      </c>
      <c r="B87" s="342">
        <f t="shared" si="8"/>
        <v>0</v>
      </c>
      <c r="C87" s="132"/>
      <c r="D87" s="924"/>
      <c r="E87" s="116"/>
      <c r="F87" s="116"/>
      <c r="G87" s="4"/>
      <c r="H87" s="50"/>
      <c r="I87" s="70"/>
      <c r="J87" s="8"/>
      <c r="K87" s="262">
        <f t="shared" si="9"/>
        <v>0</v>
      </c>
      <c r="L87" s="105">
        <f t="shared" si="11"/>
        <v>0</v>
      </c>
      <c r="M87" s="407">
        <f t="shared" si="10"/>
        <v>0</v>
      </c>
      <c r="N87" s="9"/>
      <c r="O87" s="40">
        <f t="shared" si="12"/>
        <v>0</v>
      </c>
      <c r="P87" s="40">
        <f t="shared" si="13"/>
        <v>0</v>
      </c>
      <c r="Q87" s="40">
        <f t="shared" si="14"/>
        <v>0</v>
      </c>
    </row>
    <row r="88" spans="1:17" x14ac:dyDescent="0.25">
      <c r="A88" s="80">
        <f t="shared" si="0"/>
        <v>74</v>
      </c>
      <c r="B88" s="342">
        <f t="shared" si="8"/>
        <v>0</v>
      </c>
      <c r="C88" s="132"/>
      <c r="D88" s="924"/>
      <c r="E88" s="116"/>
      <c r="F88" s="116"/>
      <c r="G88" s="4"/>
      <c r="H88" s="50"/>
      <c r="I88" s="70"/>
      <c r="J88" s="8"/>
      <c r="K88" s="262">
        <f t="shared" si="9"/>
        <v>0</v>
      </c>
      <c r="L88" s="105">
        <f t="shared" si="11"/>
        <v>0</v>
      </c>
      <c r="M88" s="407">
        <f t="shared" si="10"/>
        <v>0</v>
      </c>
      <c r="N88" s="9"/>
      <c r="O88" s="40">
        <f t="shared" si="12"/>
        <v>0</v>
      </c>
      <c r="P88" s="40">
        <f t="shared" si="13"/>
        <v>0</v>
      </c>
      <c r="Q88" s="40">
        <f t="shared" si="14"/>
        <v>0</v>
      </c>
    </row>
    <row r="89" spans="1:17" x14ac:dyDescent="0.25">
      <c r="A89" s="80">
        <f t="shared" si="0"/>
        <v>75</v>
      </c>
      <c r="B89" s="342">
        <f t="shared" si="8"/>
        <v>0</v>
      </c>
      <c r="C89" s="132"/>
      <c r="D89" s="924"/>
      <c r="E89" s="116"/>
      <c r="F89" s="116"/>
      <c r="G89" s="4"/>
      <c r="H89" s="50"/>
      <c r="I89" s="70"/>
      <c r="J89" s="8"/>
      <c r="K89" s="262">
        <f t="shared" si="9"/>
        <v>0</v>
      </c>
      <c r="L89" s="105">
        <f t="shared" si="11"/>
        <v>0</v>
      </c>
      <c r="M89" s="407">
        <f t="shared" si="10"/>
        <v>0</v>
      </c>
      <c r="N89" s="9"/>
      <c r="O89" s="40">
        <f t="shared" si="12"/>
        <v>0</v>
      </c>
      <c r="P89" s="40">
        <f t="shared" si="13"/>
        <v>0</v>
      </c>
      <c r="Q89" s="40">
        <f t="shared" si="14"/>
        <v>0</v>
      </c>
    </row>
    <row r="90" spans="1:17" x14ac:dyDescent="0.25">
      <c r="A90" s="80">
        <f t="shared" si="0"/>
        <v>76</v>
      </c>
      <c r="B90" s="342">
        <f t="shared" si="8"/>
        <v>0</v>
      </c>
      <c r="C90" s="132"/>
      <c r="D90" s="924"/>
      <c r="E90" s="116"/>
      <c r="F90" s="116"/>
      <c r="G90" s="4"/>
      <c r="H90" s="50"/>
      <c r="I90" s="70"/>
      <c r="J90" s="8"/>
      <c r="K90" s="262">
        <f t="shared" si="9"/>
        <v>0</v>
      </c>
      <c r="L90" s="105">
        <f t="shared" si="11"/>
        <v>0</v>
      </c>
      <c r="M90" s="407">
        <f t="shared" si="10"/>
        <v>0</v>
      </c>
      <c r="N90" s="9"/>
      <c r="O90" s="40">
        <f t="shared" si="12"/>
        <v>0</v>
      </c>
      <c r="P90" s="40">
        <f t="shared" si="13"/>
        <v>0</v>
      </c>
      <c r="Q90" s="40">
        <f t="shared" si="14"/>
        <v>0</v>
      </c>
    </row>
    <row r="91" spans="1:17" x14ac:dyDescent="0.25">
      <c r="A91" s="80">
        <f t="shared" si="0"/>
        <v>77</v>
      </c>
      <c r="B91" s="342">
        <f t="shared" si="8"/>
        <v>0</v>
      </c>
      <c r="C91" s="132"/>
      <c r="D91" s="924"/>
      <c r="E91" s="116"/>
      <c r="F91" s="116"/>
      <c r="G91" s="4"/>
      <c r="H91" s="50"/>
      <c r="I91" s="70"/>
      <c r="J91" s="8"/>
      <c r="K91" s="262">
        <f t="shared" si="9"/>
        <v>0</v>
      </c>
      <c r="L91" s="105">
        <f t="shared" si="11"/>
        <v>0</v>
      </c>
      <c r="M91" s="407">
        <f t="shared" si="10"/>
        <v>0</v>
      </c>
      <c r="N91" s="9"/>
      <c r="O91" s="40">
        <f t="shared" si="12"/>
        <v>0</v>
      </c>
      <c r="P91" s="40">
        <f t="shared" si="13"/>
        <v>0</v>
      </c>
      <c r="Q91" s="40">
        <f t="shared" si="14"/>
        <v>0</v>
      </c>
    </row>
    <row r="92" spans="1:17" x14ac:dyDescent="0.25">
      <c r="A92" s="80">
        <f t="shared" si="0"/>
        <v>78</v>
      </c>
      <c r="B92" s="342">
        <f t="shared" si="8"/>
        <v>0</v>
      </c>
      <c r="C92" s="132"/>
      <c r="D92" s="924"/>
      <c r="E92" s="116"/>
      <c r="F92" s="116"/>
      <c r="G92" s="4"/>
      <c r="H92" s="50"/>
      <c r="I92" s="70"/>
      <c r="J92" s="8"/>
      <c r="K92" s="262">
        <f t="shared" si="9"/>
        <v>0</v>
      </c>
      <c r="L92" s="105">
        <f t="shared" si="11"/>
        <v>0</v>
      </c>
      <c r="M92" s="407">
        <f t="shared" si="10"/>
        <v>0</v>
      </c>
      <c r="N92" s="9"/>
      <c r="O92" s="40">
        <f t="shared" si="12"/>
        <v>0</v>
      </c>
      <c r="P92" s="40">
        <f t="shared" si="13"/>
        <v>0</v>
      </c>
      <c r="Q92" s="40">
        <f t="shared" si="14"/>
        <v>0</v>
      </c>
    </row>
    <row r="93" spans="1:17" x14ac:dyDescent="0.25">
      <c r="A93" s="80">
        <f t="shared" si="0"/>
        <v>79</v>
      </c>
      <c r="B93" s="342">
        <f t="shared" si="8"/>
        <v>0</v>
      </c>
      <c r="C93" s="132"/>
      <c r="D93" s="924"/>
      <c r="E93" s="116"/>
      <c r="F93" s="116"/>
      <c r="G93" s="4"/>
      <c r="H93" s="50"/>
      <c r="I93" s="70"/>
      <c r="J93" s="8"/>
      <c r="K93" s="262">
        <f t="shared" si="9"/>
        <v>0</v>
      </c>
      <c r="L93" s="105">
        <f t="shared" si="11"/>
        <v>0</v>
      </c>
      <c r="M93" s="407">
        <f t="shared" si="10"/>
        <v>0</v>
      </c>
      <c r="N93" s="9"/>
      <c r="O93" s="40">
        <f t="shared" si="12"/>
        <v>0</v>
      </c>
      <c r="P93" s="40">
        <f t="shared" si="13"/>
        <v>0</v>
      </c>
      <c r="Q93" s="40">
        <f t="shared" si="14"/>
        <v>0</v>
      </c>
    </row>
    <row r="94" spans="1:17" x14ac:dyDescent="0.25">
      <c r="A94" s="80">
        <f t="shared" si="0"/>
        <v>80</v>
      </c>
      <c r="B94" s="342">
        <f t="shared" si="8"/>
        <v>0</v>
      </c>
      <c r="C94" s="132"/>
      <c r="D94" s="924"/>
      <c r="E94" s="116"/>
      <c r="F94" s="116"/>
      <c r="G94" s="4"/>
      <c r="H94" s="50"/>
      <c r="I94" s="70"/>
      <c r="J94" s="8"/>
      <c r="K94" s="262">
        <f t="shared" si="9"/>
        <v>0</v>
      </c>
      <c r="L94" s="105">
        <f t="shared" si="11"/>
        <v>0</v>
      </c>
      <c r="M94" s="407">
        <f t="shared" si="10"/>
        <v>0</v>
      </c>
      <c r="N94" s="9"/>
      <c r="O94" s="40">
        <f t="shared" si="12"/>
        <v>0</v>
      </c>
      <c r="P94" s="40">
        <f t="shared" si="13"/>
        <v>0</v>
      </c>
      <c r="Q94" s="40">
        <f t="shared" si="14"/>
        <v>0</v>
      </c>
    </row>
    <row r="95" spans="1:17" x14ac:dyDescent="0.25">
      <c r="A95" s="80">
        <f t="shared" si="0"/>
        <v>81</v>
      </c>
      <c r="B95" s="342">
        <f t="shared" si="8"/>
        <v>0</v>
      </c>
      <c r="C95" s="132"/>
      <c r="D95" s="924"/>
      <c r="E95" s="116"/>
      <c r="F95" s="116"/>
      <c r="G95" s="4"/>
      <c r="H95" s="50"/>
      <c r="I95" s="70"/>
      <c r="J95" s="8"/>
      <c r="K95" s="262">
        <f t="shared" si="9"/>
        <v>0</v>
      </c>
      <c r="L95" s="105">
        <f t="shared" si="11"/>
        <v>0</v>
      </c>
      <c r="M95" s="407">
        <f t="shared" si="10"/>
        <v>0</v>
      </c>
      <c r="N95" s="9"/>
      <c r="O95" s="40">
        <f t="shared" si="12"/>
        <v>0</v>
      </c>
      <c r="P95" s="40">
        <f t="shared" si="13"/>
        <v>0</v>
      </c>
      <c r="Q95" s="40">
        <f t="shared" si="14"/>
        <v>0</v>
      </c>
    </row>
    <row r="96" spans="1:17" x14ac:dyDescent="0.25">
      <c r="A96" s="80">
        <f t="shared" si="0"/>
        <v>82</v>
      </c>
      <c r="B96" s="342">
        <f t="shared" si="8"/>
        <v>0</v>
      </c>
      <c r="C96" s="132"/>
      <c r="D96" s="924"/>
      <c r="E96" s="116"/>
      <c r="F96" s="116"/>
      <c r="G96" s="4"/>
      <c r="H96" s="50"/>
      <c r="I96" s="70"/>
      <c r="J96" s="8"/>
      <c r="K96" s="262">
        <f t="shared" si="9"/>
        <v>0</v>
      </c>
      <c r="L96" s="105">
        <f t="shared" si="11"/>
        <v>0</v>
      </c>
      <c r="M96" s="407">
        <f t="shared" si="10"/>
        <v>0</v>
      </c>
      <c r="N96" s="9"/>
      <c r="O96" s="40">
        <f t="shared" si="12"/>
        <v>0</v>
      </c>
      <c r="P96" s="40">
        <f t="shared" si="13"/>
        <v>0</v>
      </c>
      <c r="Q96" s="40">
        <f t="shared" si="14"/>
        <v>0</v>
      </c>
    </row>
    <row r="97" spans="1:17" x14ac:dyDescent="0.25">
      <c r="A97" s="80">
        <f t="shared" si="0"/>
        <v>83</v>
      </c>
      <c r="B97" s="342">
        <f t="shared" si="8"/>
        <v>0</v>
      </c>
      <c r="C97" s="132"/>
      <c r="D97" s="924"/>
      <c r="E97" s="116"/>
      <c r="F97" s="116"/>
      <c r="G97" s="4"/>
      <c r="H97" s="50"/>
      <c r="I97" s="70"/>
      <c r="J97" s="8"/>
      <c r="K97" s="262">
        <f t="shared" si="9"/>
        <v>0</v>
      </c>
      <c r="L97" s="105">
        <f t="shared" si="11"/>
        <v>0</v>
      </c>
      <c r="M97" s="407">
        <f t="shared" si="10"/>
        <v>0</v>
      </c>
      <c r="N97" s="9"/>
      <c r="O97" s="40">
        <f t="shared" si="12"/>
        <v>0</v>
      </c>
      <c r="P97" s="40">
        <f t="shared" si="13"/>
        <v>0</v>
      </c>
      <c r="Q97" s="40">
        <f t="shared" si="14"/>
        <v>0</v>
      </c>
    </row>
    <row r="98" spans="1:17" x14ac:dyDescent="0.25">
      <c r="A98" s="80">
        <f t="shared" si="0"/>
        <v>84</v>
      </c>
      <c r="B98" s="342">
        <f t="shared" si="8"/>
        <v>0</v>
      </c>
      <c r="C98" s="132"/>
      <c r="D98" s="924"/>
      <c r="E98" s="116"/>
      <c r="F98" s="116"/>
      <c r="G98" s="4"/>
      <c r="H98" s="50"/>
      <c r="I98" s="70"/>
      <c r="J98" s="8"/>
      <c r="K98" s="262">
        <f t="shared" si="9"/>
        <v>0</v>
      </c>
      <c r="L98" s="105">
        <f t="shared" si="11"/>
        <v>0</v>
      </c>
      <c r="M98" s="407">
        <f t="shared" si="10"/>
        <v>0</v>
      </c>
      <c r="N98" s="9"/>
      <c r="O98" s="40">
        <f t="shared" si="12"/>
        <v>0</v>
      </c>
      <c r="P98" s="40">
        <f t="shared" si="13"/>
        <v>0</v>
      </c>
      <c r="Q98" s="40">
        <f t="shared" si="14"/>
        <v>0</v>
      </c>
    </row>
    <row r="99" spans="1:17" x14ac:dyDescent="0.25">
      <c r="A99" s="80">
        <f t="shared" si="0"/>
        <v>85</v>
      </c>
      <c r="B99" s="342">
        <f t="shared" si="8"/>
        <v>0</v>
      </c>
      <c r="C99" s="132"/>
      <c r="D99" s="924"/>
      <c r="E99" s="116"/>
      <c r="F99" s="116"/>
      <c r="G99" s="4"/>
      <c r="H99" s="50"/>
      <c r="I99" s="70"/>
      <c r="J99" s="8"/>
      <c r="K99" s="262">
        <f t="shared" si="9"/>
        <v>0</v>
      </c>
      <c r="L99" s="105">
        <f t="shared" si="11"/>
        <v>0</v>
      </c>
      <c r="M99" s="407">
        <f t="shared" si="10"/>
        <v>0</v>
      </c>
      <c r="N99" s="9"/>
      <c r="O99" s="40">
        <f t="shared" si="12"/>
        <v>0</v>
      </c>
      <c r="P99" s="40">
        <f t="shared" si="13"/>
        <v>0</v>
      </c>
      <c r="Q99" s="40">
        <f t="shared" si="14"/>
        <v>0</v>
      </c>
    </row>
    <row r="100" spans="1:17" x14ac:dyDescent="0.25">
      <c r="A100" s="80">
        <f t="shared" si="0"/>
        <v>86</v>
      </c>
      <c r="B100" s="342">
        <f t="shared" si="8"/>
        <v>0</v>
      </c>
      <c r="C100" s="132"/>
      <c r="D100" s="924"/>
      <c r="E100" s="116"/>
      <c r="F100" s="116"/>
      <c r="G100" s="4"/>
      <c r="H100" s="50"/>
      <c r="I100" s="70"/>
      <c r="J100" s="8"/>
      <c r="K100" s="262">
        <f t="shared" si="9"/>
        <v>0</v>
      </c>
      <c r="L100" s="105">
        <f t="shared" si="11"/>
        <v>0</v>
      </c>
      <c r="M100" s="407">
        <f t="shared" si="10"/>
        <v>0</v>
      </c>
      <c r="N100" s="9"/>
      <c r="O100" s="40">
        <f t="shared" si="12"/>
        <v>0</v>
      </c>
      <c r="P100" s="40">
        <f t="shared" si="13"/>
        <v>0</v>
      </c>
      <c r="Q100" s="40">
        <f t="shared" si="14"/>
        <v>0</v>
      </c>
    </row>
    <row r="101" spans="1:17" x14ac:dyDescent="0.25">
      <c r="A101" s="80">
        <f t="shared" si="0"/>
        <v>87</v>
      </c>
      <c r="B101" s="342">
        <f t="shared" si="8"/>
        <v>0</v>
      </c>
      <c r="C101" s="132"/>
      <c r="D101" s="924"/>
      <c r="E101" s="116"/>
      <c r="F101" s="116"/>
      <c r="G101" s="4"/>
      <c r="H101" s="50"/>
      <c r="I101" s="70"/>
      <c r="J101" s="8"/>
      <c r="K101" s="262">
        <f t="shared" si="9"/>
        <v>0</v>
      </c>
      <c r="L101" s="105">
        <f t="shared" si="11"/>
        <v>0</v>
      </c>
      <c r="M101" s="407">
        <f t="shared" si="10"/>
        <v>0</v>
      </c>
      <c r="N101" s="9"/>
      <c r="O101" s="40">
        <f t="shared" si="12"/>
        <v>0</v>
      </c>
      <c r="P101" s="40">
        <f t="shared" si="13"/>
        <v>0</v>
      </c>
      <c r="Q101" s="40">
        <f t="shared" si="14"/>
        <v>0</v>
      </c>
    </row>
    <row r="102" spans="1:17" x14ac:dyDescent="0.25">
      <c r="A102" s="80">
        <f t="shared" si="0"/>
        <v>88</v>
      </c>
      <c r="B102" s="342">
        <f t="shared" si="8"/>
        <v>0</v>
      </c>
      <c r="C102" s="132"/>
      <c r="D102" s="924"/>
      <c r="E102" s="116"/>
      <c r="F102" s="116"/>
      <c r="G102" s="4"/>
      <c r="H102" s="50"/>
      <c r="I102" s="70"/>
      <c r="J102" s="8"/>
      <c r="K102" s="262">
        <f t="shared" si="9"/>
        <v>0</v>
      </c>
      <c r="L102" s="105">
        <f t="shared" si="11"/>
        <v>0</v>
      </c>
      <c r="M102" s="407">
        <f t="shared" si="10"/>
        <v>0</v>
      </c>
      <c r="N102" s="9"/>
      <c r="O102" s="40">
        <f t="shared" si="12"/>
        <v>0</v>
      </c>
      <c r="P102" s="40">
        <f t="shared" si="13"/>
        <v>0</v>
      </c>
      <c r="Q102" s="40">
        <f t="shared" si="14"/>
        <v>0</v>
      </c>
    </row>
    <row r="103" spans="1:17" x14ac:dyDescent="0.25">
      <c r="A103" s="80">
        <f t="shared" si="0"/>
        <v>89</v>
      </c>
      <c r="B103" s="342">
        <f t="shared" si="8"/>
        <v>0</v>
      </c>
      <c r="C103" s="132"/>
      <c r="D103" s="924"/>
      <c r="E103" s="116"/>
      <c r="F103" s="116"/>
      <c r="G103" s="4"/>
      <c r="H103" s="50"/>
      <c r="I103" s="70"/>
      <c r="J103" s="8"/>
      <c r="K103" s="262">
        <f t="shared" si="9"/>
        <v>0</v>
      </c>
      <c r="L103" s="105">
        <f t="shared" si="11"/>
        <v>0</v>
      </c>
      <c r="M103" s="407">
        <f t="shared" si="10"/>
        <v>0</v>
      </c>
      <c r="N103" s="9"/>
      <c r="O103" s="40">
        <f t="shared" si="12"/>
        <v>0</v>
      </c>
      <c r="P103" s="40">
        <f t="shared" si="13"/>
        <v>0</v>
      </c>
      <c r="Q103" s="40">
        <f t="shared" si="14"/>
        <v>0</v>
      </c>
    </row>
    <row r="104" spans="1:17" x14ac:dyDescent="0.25">
      <c r="A104" s="80">
        <f t="shared" si="0"/>
        <v>90</v>
      </c>
      <c r="B104" s="342">
        <f t="shared" si="8"/>
        <v>0</v>
      </c>
      <c r="C104" s="132"/>
      <c r="D104" s="924"/>
      <c r="E104" s="116"/>
      <c r="F104" s="116"/>
      <c r="G104" s="4"/>
      <c r="H104" s="50"/>
      <c r="I104" s="70"/>
      <c r="J104" s="8"/>
      <c r="K104" s="262">
        <f t="shared" si="9"/>
        <v>0</v>
      </c>
      <c r="L104" s="105">
        <f t="shared" si="11"/>
        <v>0</v>
      </c>
      <c r="M104" s="407">
        <f t="shared" si="10"/>
        <v>0</v>
      </c>
      <c r="N104" s="9"/>
      <c r="O104" s="40">
        <f t="shared" si="12"/>
        <v>0</v>
      </c>
      <c r="P104" s="40">
        <f t="shared" si="13"/>
        <v>0</v>
      </c>
      <c r="Q104" s="40">
        <f t="shared" si="14"/>
        <v>0</v>
      </c>
    </row>
    <row r="105" spans="1:17" x14ac:dyDescent="0.25">
      <c r="A105" s="80">
        <f t="shared" si="0"/>
        <v>91</v>
      </c>
      <c r="B105" s="342">
        <f t="shared" si="8"/>
        <v>0</v>
      </c>
      <c r="C105" s="132"/>
      <c r="D105" s="924"/>
      <c r="E105" s="116"/>
      <c r="F105" s="116"/>
      <c r="G105" s="4"/>
      <c r="H105" s="50"/>
      <c r="I105" s="70"/>
      <c r="J105" s="8"/>
      <c r="K105" s="262">
        <f t="shared" si="9"/>
        <v>0</v>
      </c>
      <c r="L105" s="105">
        <f t="shared" si="11"/>
        <v>0</v>
      </c>
      <c r="M105" s="407">
        <f t="shared" si="10"/>
        <v>0</v>
      </c>
      <c r="N105" s="9"/>
      <c r="O105" s="40">
        <f t="shared" si="12"/>
        <v>0</v>
      </c>
      <c r="P105" s="40">
        <f t="shared" si="13"/>
        <v>0</v>
      </c>
      <c r="Q105" s="40">
        <f t="shared" si="14"/>
        <v>0</v>
      </c>
    </row>
    <row r="106" spans="1:17" x14ac:dyDescent="0.25">
      <c r="A106" s="80">
        <f t="shared" si="0"/>
        <v>92</v>
      </c>
      <c r="B106" s="342">
        <f t="shared" si="8"/>
        <v>0</v>
      </c>
      <c r="C106" s="132"/>
      <c r="D106" s="924"/>
      <c r="E106" s="116"/>
      <c r="F106" s="116"/>
      <c r="G106" s="4"/>
      <c r="H106" s="50"/>
      <c r="I106" s="70"/>
      <c r="J106" s="8"/>
      <c r="K106" s="262">
        <f t="shared" si="9"/>
        <v>0</v>
      </c>
      <c r="L106" s="105">
        <f t="shared" si="11"/>
        <v>0</v>
      </c>
      <c r="M106" s="407">
        <f t="shared" si="10"/>
        <v>0</v>
      </c>
      <c r="N106" s="9"/>
      <c r="O106" s="40">
        <f t="shared" si="12"/>
        <v>0</v>
      </c>
      <c r="P106" s="40">
        <f t="shared" si="13"/>
        <v>0</v>
      </c>
      <c r="Q106" s="40">
        <f t="shared" si="14"/>
        <v>0</v>
      </c>
    </row>
    <row r="107" spans="1:17" x14ac:dyDescent="0.25">
      <c r="A107" s="80">
        <f t="shared" si="0"/>
        <v>93</v>
      </c>
      <c r="B107" s="342">
        <f t="shared" si="8"/>
        <v>0</v>
      </c>
      <c r="C107" s="132"/>
      <c r="D107" s="924"/>
      <c r="E107" s="116"/>
      <c r="F107" s="116"/>
      <c r="G107" s="4"/>
      <c r="H107" s="50"/>
      <c r="I107" s="70"/>
      <c r="J107" s="8"/>
      <c r="K107" s="262">
        <f t="shared" si="9"/>
        <v>0</v>
      </c>
      <c r="L107" s="105">
        <f t="shared" si="11"/>
        <v>0</v>
      </c>
      <c r="M107" s="407">
        <f t="shared" si="10"/>
        <v>0</v>
      </c>
      <c r="N107" s="9"/>
      <c r="O107" s="40">
        <f t="shared" si="12"/>
        <v>0</v>
      </c>
      <c r="P107" s="40">
        <f t="shared" si="13"/>
        <v>0</v>
      </c>
      <c r="Q107" s="40">
        <f t="shared" si="14"/>
        <v>0</v>
      </c>
    </row>
    <row r="108" spans="1:17" x14ac:dyDescent="0.25">
      <c r="A108" s="80">
        <f t="shared" si="0"/>
        <v>94</v>
      </c>
      <c r="B108" s="342">
        <f t="shared" si="8"/>
        <v>0</v>
      </c>
      <c r="C108" s="132"/>
      <c r="D108" s="924"/>
      <c r="E108" s="116"/>
      <c r="F108" s="116"/>
      <c r="G108" s="4"/>
      <c r="H108" s="50"/>
      <c r="I108" s="70"/>
      <c r="J108" s="8"/>
      <c r="K108" s="262">
        <f t="shared" si="9"/>
        <v>0</v>
      </c>
      <c r="L108" s="105">
        <f t="shared" si="11"/>
        <v>0</v>
      </c>
      <c r="M108" s="407">
        <f t="shared" si="10"/>
        <v>0</v>
      </c>
      <c r="N108" s="9"/>
      <c r="O108" s="40">
        <f t="shared" si="12"/>
        <v>0</v>
      </c>
      <c r="P108" s="40">
        <f t="shared" si="13"/>
        <v>0</v>
      </c>
      <c r="Q108" s="40">
        <f t="shared" si="14"/>
        <v>0</v>
      </c>
    </row>
    <row r="109" spans="1:17" x14ac:dyDescent="0.25">
      <c r="A109" s="80">
        <f t="shared" si="0"/>
        <v>95</v>
      </c>
      <c r="B109" s="342">
        <f t="shared" si="8"/>
        <v>0</v>
      </c>
      <c r="C109" s="132"/>
      <c r="D109" s="924"/>
      <c r="E109" s="116"/>
      <c r="F109" s="116"/>
      <c r="G109" s="4"/>
      <c r="H109" s="50"/>
      <c r="I109" s="70"/>
      <c r="J109" s="8"/>
      <c r="K109" s="262">
        <f t="shared" si="9"/>
        <v>0</v>
      </c>
      <c r="L109" s="105">
        <f t="shared" si="11"/>
        <v>0</v>
      </c>
      <c r="M109" s="407">
        <f t="shared" si="10"/>
        <v>0</v>
      </c>
      <c r="N109" s="9"/>
      <c r="O109" s="40">
        <f t="shared" si="12"/>
        <v>0</v>
      </c>
      <c r="P109" s="40">
        <f t="shared" si="13"/>
        <v>0</v>
      </c>
      <c r="Q109" s="40">
        <f t="shared" si="14"/>
        <v>0</v>
      </c>
    </row>
    <row r="110" spans="1:17" x14ac:dyDescent="0.25">
      <c r="A110" s="80">
        <f t="shared" si="0"/>
        <v>96</v>
      </c>
      <c r="B110" s="342">
        <f t="shared" si="8"/>
        <v>0</v>
      </c>
      <c r="C110" s="132"/>
      <c r="D110" s="924"/>
      <c r="E110" s="116"/>
      <c r="F110" s="116"/>
      <c r="G110" s="4"/>
      <c r="H110" s="50"/>
      <c r="I110" s="70"/>
      <c r="J110" s="8"/>
      <c r="K110" s="262">
        <f t="shared" si="9"/>
        <v>0</v>
      </c>
      <c r="L110" s="105">
        <f t="shared" si="11"/>
        <v>0</v>
      </c>
      <c r="M110" s="407">
        <f t="shared" si="10"/>
        <v>0</v>
      </c>
      <c r="N110" s="9"/>
      <c r="O110" s="40">
        <f t="shared" si="12"/>
        <v>0</v>
      </c>
      <c r="P110" s="40">
        <f t="shared" si="13"/>
        <v>0</v>
      </c>
      <c r="Q110" s="40">
        <f t="shared" si="14"/>
        <v>0</v>
      </c>
    </row>
    <row r="111" spans="1:17" x14ac:dyDescent="0.25">
      <c r="A111" s="80">
        <f t="shared" si="0"/>
        <v>97</v>
      </c>
      <c r="B111" s="342">
        <f t="shared" si="8"/>
        <v>0</v>
      </c>
      <c r="C111" s="132"/>
      <c r="D111" s="924"/>
      <c r="E111" s="116"/>
      <c r="F111" s="116"/>
      <c r="G111" s="4"/>
      <c r="H111" s="50"/>
      <c r="I111" s="70"/>
      <c r="J111" s="8"/>
      <c r="K111" s="262">
        <f t="shared" si="9"/>
        <v>0</v>
      </c>
      <c r="L111" s="105">
        <f t="shared" si="11"/>
        <v>0</v>
      </c>
      <c r="M111" s="407">
        <f t="shared" si="10"/>
        <v>0</v>
      </c>
      <c r="N111" s="9"/>
      <c r="O111" s="40">
        <f t="shared" si="12"/>
        <v>0</v>
      </c>
      <c r="P111" s="40">
        <f t="shared" si="13"/>
        <v>0</v>
      </c>
      <c r="Q111" s="40">
        <f t="shared" si="14"/>
        <v>0</v>
      </c>
    </row>
    <row r="112" spans="1:17" x14ac:dyDescent="0.25">
      <c r="A112" s="80">
        <f t="shared" si="0"/>
        <v>98</v>
      </c>
      <c r="B112" s="342">
        <f t="shared" si="8"/>
        <v>0</v>
      </c>
      <c r="C112" s="132"/>
      <c r="D112" s="924"/>
      <c r="E112" s="116"/>
      <c r="F112" s="116"/>
      <c r="G112" s="4"/>
      <c r="H112" s="50"/>
      <c r="I112" s="70"/>
      <c r="J112" s="8"/>
      <c r="K112" s="262">
        <f t="shared" si="9"/>
        <v>0</v>
      </c>
      <c r="L112" s="105">
        <f t="shared" si="11"/>
        <v>0</v>
      </c>
      <c r="M112" s="407">
        <f t="shared" si="10"/>
        <v>0</v>
      </c>
      <c r="N112" s="9"/>
      <c r="O112" s="40">
        <f t="shared" si="12"/>
        <v>0</v>
      </c>
      <c r="P112" s="40">
        <f t="shared" si="13"/>
        <v>0</v>
      </c>
      <c r="Q112" s="40">
        <f t="shared" si="14"/>
        <v>0</v>
      </c>
    </row>
    <row r="113" spans="1:17" x14ac:dyDescent="0.25">
      <c r="A113" s="80">
        <f t="shared" si="0"/>
        <v>99</v>
      </c>
      <c r="B113" s="342">
        <f t="shared" si="8"/>
        <v>0</v>
      </c>
      <c r="C113" s="132"/>
      <c r="D113" s="924"/>
      <c r="E113" s="116"/>
      <c r="F113" s="116"/>
      <c r="G113" s="4"/>
      <c r="H113" s="50"/>
      <c r="I113" s="70"/>
      <c r="J113" s="8"/>
      <c r="K113" s="262">
        <f t="shared" si="9"/>
        <v>0</v>
      </c>
      <c r="L113" s="105">
        <f t="shared" si="11"/>
        <v>0</v>
      </c>
      <c r="M113" s="407">
        <f t="shared" si="10"/>
        <v>0</v>
      </c>
      <c r="N113" s="9"/>
      <c r="O113" s="40">
        <f t="shared" si="12"/>
        <v>0</v>
      </c>
      <c r="P113" s="40">
        <f t="shared" si="13"/>
        <v>0</v>
      </c>
      <c r="Q113" s="40">
        <f t="shared" si="14"/>
        <v>0</v>
      </c>
    </row>
    <row r="114" spans="1:17" x14ac:dyDescent="0.25">
      <c r="A114" s="80">
        <f t="shared" si="0"/>
        <v>100</v>
      </c>
      <c r="B114" s="342">
        <f t="shared" si="8"/>
        <v>0</v>
      </c>
      <c r="C114" s="132"/>
      <c r="D114" s="924"/>
      <c r="E114" s="116"/>
      <c r="F114" s="116"/>
      <c r="G114" s="4"/>
      <c r="H114" s="50"/>
      <c r="I114" s="70"/>
      <c r="J114" s="8"/>
      <c r="K114" s="262">
        <f t="shared" si="9"/>
        <v>0</v>
      </c>
      <c r="L114" s="105">
        <f t="shared" si="11"/>
        <v>0</v>
      </c>
      <c r="M114" s="407">
        <f t="shared" si="10"/>
        <v>0</v>
      </c>
      <c r="N114" s="9"/>
      <c r="O114" s="40">
        <f t="shared" si="12"/>
        <v>0</v>
      </c>
      <c r="P114" s="40">
        <f t="shared" si="13"/>
        <v>0</v>
      </c>
      <c r="Q114" s="40">
        <f t="shared" si="14"/>
        <v>0</v>
      </c>
    </row>
    <row r="115" spans="1:17" x14ac:dyDescent="0.25">
      <c r="A115" s="80">
        <f t="shared" si="0"/>
        <v>101</v>
      </c>
      <c r="B115" s="342">
        <f t="shared" si="8"/>
        <v>0</v>
      </c>
      <c r="C115" s="132"/>
      <c r="D115" s="924"/>
      <c r="E115" s="116"/>
      <c r="F115" s="116"/>
      <c r="G115" s="4"/>
      <c r="H115" s="50"/>
      <c r="I115" s="70"/>
      <c r="J115" s="8"/>
      <c r="K115" s="262">
        <f t="shared" si="9"/>
        <v>0</v>
      </c>
      <c r="L115" s="105">
        <f t="shared" si="11"/>
        <v>0</v>
      </c>
      <c r="M115" s="407">
        <f t="shared" si="10"/>
        <v>0</v>
      </c>
      <c r="N115" s="9"/>
      <c r="O115" s="40">
        <f t="shared" si="12"/>
        <v>0</v>
      </c>
      <c r="P115" s="40">
        <f t="shared" si="13"/>
        <v>0</v>
      </c>
      <c r="Q115" s="40">
        <f t="shared" si="14"/>
        <v>0</v>
      </c>
    </row>
    <row r="116" spans="1:17" x14ac:dyDescent="0.25">
      <c r="A116" s="80">
        <f t="shared" si="0"/>
        <v>102</v>
      </c>
      <c r="B116" s="342">
        <f t="shared" si="8"/>
        <v>0</v>
      </c>
      <c r="C116" s="132"/>
      <c r="D116" s="924"/>
      <c r="E116" s="116"/>
      <c r="F116" s="116"/>
      <c r="G116" s="4"/>
      <c r="H116" s="50"/>
      <c r="I116" s="70"/>
      <c r="J116" s="8"/>
      <c r="K116" s="262">
        <f t="shared" si="9"/>
        <v>0</v>
      </c>
      <c r="L116" s="105">
        <f t="shared" si="11"/>
        <v>0</v>
      </c>
      <c r="M116" s="407">
        <f t="shared" si="10"/>
        <v>0</v>
      </c>
      <c r="N116" s="9"/>
      <c r="O116" s="40">
        <f t="shared" si="12"/>
        <v>0</v>
      </c>
      <c r="P116" s="40">
        <f t="shared" si="13"/>
        <v>0</v>
      </c>
      <c r="Q116" s="40">
        <f t="shared" si="14"/>
        <v>0</v>
      </c>
    </row>
    <row r="117" spans="1:17" x14ac:dyDescent="0.25">
      <c r="A117" s="80">
        <f t="shared" si="0"/>
        <v>103</v>
      </c>
      <c r="B117" s="342">
        <f t="shared" si="8"/>
        <v>0</v>
      </c>
      <c r="C117" s="132"/>
      <c r="D117" s="924"/>
      <c r="E117" s="116"/>
      <c r="F117" s="116"/>
      <c r="G117" s="4"/>
      <c r="H117" s="50"/>
      <c r="I117" s="70"/>
      <c r="J117" s="8"/>
      <c r="K117" s="262">
        <f t="shared" si="9"/>
        <v>0</v>
      </c>
      <c r="L117" s="105">
        <f t="shared" si="11"/>
        <v>0</v>
      </c>
      <c r="M117" s="407">
        <f t="shared" si="10"/>
        <v>0</v>
      </c>
      <c r="N117" s="9"/>
      <c r="O117" s="40">
        <f t="shared" si="12"/>
        <v>0</v>
      </c>
      <c r="P117" s="40">
        <f t="shared" si="13"/>
        <v>0</v>
      </c>
      <c r="Q117" s="40">
        <f t="shared" si="14"/>
        <v>0</v>
      </c>
    </row>
    <row r="118" spans="1:17" x14ac:dyDescent="0.25">
      <c r="A118" s="80">
        <f t="shared" si="0"/>
        <v>104</v>
      </c>
      <c r="B118" s="342">
        <f t="shared" si="8"/>
        <v>0</v>
      </c>
      <c r="C118" s="132"/>
      <c r="D118" s="924"/>
      <c r="E118" s="116"/>
      <c r="F118" s="116"/>
      <c r="G118" s="4"/>
      <c r="H118" s="50"/>
      <c r="I118" s="70"/>
      <c r="J118" s="8"/>
      <c r="K118" s="262">
        <f t="shared" si="9"/>
        <v>0</v>
      </c>
      <c r="L118" s="105">
        <f t="shared" si="11"/>
        <v>0</v>
      </c>
      <c r="M118" s="407">
        <f t="shared" si="10"/>
        <v>0</v>
      </c>
      <c r="N118" s="9"/>
      <c r="O118" s="40">
        <f t="shared" si="12"/>
        <v>0</v>
      </c>
      <c r="P118" s="40">
        <f t="shared" si="13"/>
        <v>0</v>
      </c>
      <c r="Q118" s="40">
        <f t="shared" si="14"/>
        <v>0</v>
      </c>
    </row>
    <row r="119" spans="1:17" x14ac:dyDescent="0.25">
      <c r="A119" s="80">
        <f t="shared" si="0"/>
        <v>105</v>
      </c>
      <c r="B119" s="342">
        <f t="shared" si="8"/>
        <v>0</v>
      </c>
      <c r="C119" s="132"/>
      <c r="D119" s="924"/>
      <c r="E119" s="116"/>
      <c r="F119" s="116"/>
      <c r="G119" s="4"/>
      <c r="H119" s="50"/>
      <c r="I119" s="70"/>
      <c r="J119" s="8"/>
      <c r="K119" s="262">
        <f t="shared" si="9"/>
        <v>0</v>
      </c>
      <c r="L119" s="105">
        <f t="shared" si="11"/>
        <v>0</v>
      </c>
      <c r="M119" s="407">
        <f t="shared" si="10"/>
        <v>0</v>
      </c>
      <c r="N119" s="9"/>
      <c r="O119" s="40">
        <f t="shared" si="12"/>
        <v>0</v>
      </c>
      <c r="P119" s="40">
        <f t="shared" si="13"/>
        <v>0</v>
      </c>
      <c r="Q119" s="40">
        <f t="shared" si="14"/>
        <v>0</v>
      </c>
    </row>
    <row r="120" spans="1:17" x14ac:dyDescent="0.25">
      <c r="A120" s="80">
        <f t="shared" si="0"/>
        <v>106</v>
      </c>
      <c r="B120" s="342">
        <f t="shared" si="8"/>
        <v>0</v>
      </c>
      <c r="C120" s="132"/>
      <c r="D120" s="924"/>
      <c r="E120" s="116"/>
      <c r="F120" s="116"/>
      <c r="G120" s="4"/>
      <c r="H120" s="50"/>
      <c r="I120" s="70"/>
      <c r="J120" s="8"/>
      <c r="K120" s="262">
        <f t="shared" si="9"/>
        <v>0</v>
      </c>
      <c r="L120" s="105">
        <f t="shared" si="11"/>
        <v>0</v>
      </c>
      <c r="M120" s="407">
        <f t="shared" si="10"/>
        <v>0</v>
      </c>
      <c r="N120" s="9"/>
      <c r="O120" s="40">
        <f t="shared" si="12"/>
        <v>0</v>
      </c>
      <c r="P120" s="40">
        <f t="shared" si="13"/>
        <v>0</v>
      </c>
      <c r="Q120" s="40">
        <f t="shared" si="14"/>
        <v>0</v>
      </c>
    </row>
    <row r="121" spans="1:17" x14ac:dyDescent="0.25">
      <c r="A121" s="80">
        <f t="shared" si="0"/>
        <v>107</v>
      </c>
      <c r="B121" s="342">
        <f t="shared" si="8"/>
        <v>0</v>
      </c>
      <c r="C121" s="132"/>
      <c r="D121" s="924"/>
      <c r="E121" s="116"/>
      <c r="F121" s="116"/>
      <c r="G121" s="4"/>
      <c r="H121" s="50"/>
      <c r="I121" s="70"/>
      <c r="J121" s="8"/>
      <c r="K121" s="262">
        <f t="shared" si="9"/>
        <v>0</v>
      </c>
      <c r="L121" s="105">
        <f t="shared" si="11"/>
        <v>0</v>
      </c>
      <c r="M121" s="407">
        <f t="shared" si="10"/>
        <v>0</v>
      </c>
      <c r="N121" s="9"/>
      <c r="O121" s="40">
        <f t="shared" si="12"/>
        <v>0</v>
      </c>
      <c r="P121" s="40">
        <f t="shared" si="13"/>
        <v>0</v>
      </c>
      <c r="Q121" s="40">
        <f t="shared" si="14"/>
        <v>0</v>
      </c>
    </row>
    <row r="122" spans="1:17" x14ac:dyDescent="0.25">
      <c r="A122" s="80">
        <f t="shared" si="0"/>
        <v>108</v>
      </c>
      <c r="B122" s="342">
        <f t="shared" si="8"/>
        <v>0</v>
      </c>
      <c r="C122" s="132"/>
      <c r="D122" s="924"/>
      <c r="E122" s="116"/>
      <c r="F122" s="116"/>
      <c r="G122" s="4"/>
      <c r="H122" s="50"/>
      <c r="I122" s="70"/>
      <c r="J122" s="8"/>
      <c r="K122" s="262">
        <f t="shared" si="9"/>
        <v>0</v>
      </c>
      <c r="L122" s="105">
        <f t="shared" si="11"/>
        <v>0</v>
      </c>
      <c r="M122" s="407">
        <f t="shared" si="10"/>
        <v>0</v>
      </c>
      <c r="N122" s="9"/>
      <c r="O122" s="40">
        <f t="shared" si="12"/>
        <v>0</v>
      </c>
      <c r="P122" s="40">
        <f t="shared" si="13"/>
        <v>0</v>
      </c>
      <c r="Q122" s="40">
        <f t="shared" si="14"/>
        <v>0</v>
      </c>
    </row>
    <row r="123" spans="1:17" x14ac:dyDescent="0.25">
      <c r="A123" s="80">
        <f t="shared" si="0"/>
        <v>109</v>
      </c>
      <c r="B123" s="342">
        <f t="shared" si="8"/>
        <v>0</v>
      </c>
      <c r="C123" s="132"/>
      <c r="D123" s="924"/>
      <c r="E123" s="116"/>
      <c r="F123" s="116"/>
      <c r="G123" s="4"/>
      <c r="H123" s="50"/>
      <c r="I123" s="70"/>
      <c r="J123" s="8"/>
      <c r="K123" s="262">
        <f t="shared" si="9"/>
        <v>0</v>
      </c>
      <c r="L123" s="105">
        <f t="shared" si="11"/>
        <v>0</v>
      </c>
      <c r="M123" s="407">
        <f t="shared" si="10"/>
        <v>0</v>
      </c>
      <c r="N123" s="9"/>
      <c r="O123" s="40">
        <f t="shared" si="12"/>
        <v>0</v>
      </c>
      <c r="P123" s="40">
        <f t="shared" si="13"/>
        <v>0</v>
      </c>
      <c r="Q123" s="40">
        <f t="shared" si="14"/>
        <v>0</v>
      </c>
    </row>
    <row r="124" spans="1:17" x14ac:dyDescent="0.25">
      <c r="A124" s="80">
        <f t="shared" si="0"/>
        <v>110</v>
      </c>
      <c r="B124" s="342">
        <f t="shared" si="8"/>
        <v>0</v>
      </c>
      <c r="C124" s="132"/>
      <c r="D124" s="924"/>
      <c r="E124" s="116"/>
      <c r="F124" s="116"/>
      <c r="G124" s="4"/>
      <c r="H124" s="50"/>
      <c r="I124" s="70"/>
      <c r="J124" s="8"/>
      <c r="K124" s="262">
        <f t="shared" si="9"/>
        <v>0</v>
      </c>
      <c r="L124" s="105">
        <f t="shared" si="11"/>
        <v>0</v>
      </c>
      <c r="M124" s="407">
        <f t="shared" si="10"/>
        <v>0</v>
      </c>
      <c r="N124" s="9"/>
      <c r="O124" s="40">
        <f t="shared" si="12"/>
        <v>0</v>
      </c>
      <c r="P124" s="40">
        <f t="shared" si="13"/>
        <v>0</v>
      </c>
      <c r="Q124" s="40">
        <f t="shared" si="14"/>
        <v>0</v>
      </c>
    </row>
    <row r="125" spans="1:17" x14ac:dyDescent="0.25">
      <c r="A125" s="80">
        <f t="shared" si="0"/>
        <v>111</v>
      </c>
      <c r="B125" s="342">
        <f t="shared" si="8"/>
        <v>0</v>
      </c>
      <c r="C125" s="132"/>
      <c r="D125" s="924"/>
      <c r="E125" s="116"/>
      <c r="F125" s="116"/>
      <c r="G125" s="4"/>
      <c r="H125" s="50"/>
      <c r="I125" s="70"/>
      <c r="J125" s="8"/>
      <c r="K125" s="262">
        <f t="shared" si="9"/>
        <v>0</v>
      </c>
      <c r="L125" s="105">
        <f t="shared" si="11"/>
        <v>0</v>
      </c>
      <c r="M125" s="407">
        <f t="shared" si="10"/>
        <v>0</v>
      </c>
      <c r="N125" s="9"/>
      <c r="O125" s="40">
        <f t="shared" si="12"/>
        <v>0</v>
      </c>
      <c r="P125" s="40">
        <f t="shared" si="13"/>
        <v>0</v>
      </c>
      <c r="Q125" s="40">
        <f t="shared" si="14"/>
        <v>0</v>
      </c>
    </row>
    <row r="126" spans="1:17" x14ac:dyDescent="0.25">
      <c r="A126" s="80">
        <f t="shared" si="0"/>
        <v>112</v>
      </c>
      <c r="B126" s="342">
        <f t="shared" si="8"/>
        <v>0</v>
      </c>
      <c r="C126" s="132"/>
      <c r="D126" s="924"/>
      <c r="E126" s="116"/>
      <c r="F126" s="116"/>
      <c r="G126" s="4"/>
      <c r="H126" s="50"/>
      <c r="I126" s="70"/>
      <c r="J126" s="8"/>
      <c r="K126" s="262">
        <f t="shared" si="9"/>
        <v>0</v>
      </c>
      <c r="L126" s="105">
        <f t="shared" si="11"/>
        <v>0</v>
      </c>
      <c r="M126" s="407">
        <f t="shared" si="10"/>
        <v>0</v>
      </c>
      <c r="N126" s="9"/>
      <c r="O126" s="40">
        <f t="shared" si="12"/>
        <v>0</v>
      </c>
      <c r="P126" s="40">
        <f t="shared" si="13"/>
        <v>0</v>
      </c>
      <c r="Q126" s="40">
        <f t="shared" si="14"/>
        <v>0</v>
      </c>
    </row>
    <row r="127" spans="1:17" x14ac:dyDescent="0.25">
      <c r="A127" s="80">
        <f t="shared" si="0"/>
        <v>113</v>
      </c>
      <c r="B127" s="342">
        <f t="shared" si="8"/>
        <v>0</v>
      </c>
      <c r="C127" s="132"/>
      <c r="D127" s="924"/>
      <c r="E127" s="116"/>
      <c r="F127" s="116"/>
      <c r="G127" s="4"/>
      <c r="H127" s="50"/>
      <c r="I127" s="70"/>
      <c r="J127" s="8"/>
      <c r="K127" s="262">
        <f t="shared" si="9"/>
        <v>0</v>
      </c>
      <c r="L127" s="105">
        <f t="shared" si="11"/>
        <v>0</v>
      </c>
      <c r="M127" s="407">
        <f t="shared" si="10"/>
        <v>0</v>
      </c>
      <c r="N127" s="9"/>
      <c r="O127" s="40">
        <f t="shared" si="12"/>
        <v>0</v>
      </c>
      <c r="P127" s="40">
        <f t="shared" si="13"/>
        <v>0</v>
      </c>
      <c r="Q127" s="40">
        <f t="shared" si="14"/>
        <v>0</v>
      </c>
    </row>
    <row r="128" spans="1:17" x14ac:dyDescent="0.25">
      <c r="A128" s="80">
        <f t="shared" si="0"/>
        <v>114</v>
      </c>
      <c r="B128" s="342">
        <f t="shared" si="8"/>
        <v>0</v>
      </c>
      <c r="C128" s="132"/>
      <c r="D128" s="924"/>
      <c r="E128" s="116"/>
      <c r="F128" s="116"/>
      <c r="G128" s="4"/>
      <c r="H128" s="50"/>
      <c r="I128" s="70"/>
      <c r="J128" s="8"/>
      <c r="K128" s="262">
        <f t="shared" si="9"/>
        <v>0</v>
      </c>
      <c r="L128" s="105">
        <f t="shared" si="11"/>
        <v>0</v>
      </c>
      <c r="M128" s="407">
        <f t="shared" si="10"/>
        <v>0</v>
      </c>
      <c r="N128" s="9"/>
      <c r="O128" s="40">
        <f t="shared" si="12"/>
        <v>0</v>
      </c>
      <c r="P128" s="40">
        <f t="shared" si="13"/>
        <v>0</v>
      </c>
      <c r="Q128" s="40">
        <f t="shared" si="14"/>
        <v>0</v>
      </c>
    </row>
    <row r="129" spans="1:17" x14ac:dyDescent="0.25">
      <c r="A129" s="80">
        <f t="shared" si="0"/>
        <v>115</v>
      </c>
      <c r="B129" s="342">
        <f t="shared" si="8"/>
        <v>0</v>
      </c>
      <c r="C129" s="132"/>
      <c r="D129" s="924"/>
      <c r="E129" s="116"/>
      <c r="F129" s="116"/>
      <c r="G129" s="4"/>
      <c r="H129" s="50"/>
      <c r="I129" s="70"/>
      <c r="J129" s="8"/>
      <c r="K129" s="262">
        <f t="shared" si="9"/>
        <v>0</v>
      </c>
      <c r="L129" s="105">
        <f t="shared" si="11"/>
        <v>0</v>
      </c>
      <c r="M129" s="407">
        <f t="shared" si="10"/>
        <v>0</v>
      </c>
      <c r="N129" s="9"/>
      <c r="O129" s="40">
        <f t="shared" si="12"/>
        <v>0</v>
      </c>
      <c r="P129" s="40">
        <f t="shared" si="13"/>
        <v>0</v>
      </c>
      <c r="Q129" s="40">
        <f t="shared" si="14"/>
        <v>0</v>
      </c>
    </row>
    <row r="130" spans="1:17" x14ac:dyDescent="0.25">
      <c r="A130" s="80">
        <f t="shared" si="0"/>
        <v>116</v>
      </c>
      <c r="B130" s="342">
        <f t="shared" si="8"/>
        <v>0</v>
      </c>
      <c r="C130" s="132"/>
      <c r="D130" s="924"/>
      <c r="E130" s="116"/>
      <c r="F130" s="116"/>
      <c r="G130" s="4"/>
      <c r="H130" s="50"/>
      <c r="I130" s="70"/>
      <c r="J130" s="8"/>
      <c r="K130" s="262">
        <f t="shared" si="9"/>
        <v>0</v>
      </c>
      <c r="L130" s="105">
        <f t="shared" si="11"/>
        <v>0</v>
      </c>
      <c r="M130" s="407">
        <f t="shared" si="10"/>
        <v>0</v>
      </c>
      <c r="N130" s="9"/>
      <c r="O130" s="40">
        <f t="shared" si="12"/>
        <v>0</v>
      </c>
      <c r="P130" s="40">
        <f t="shared" si="13"/>
        <v>0</v>
      </c>
      <c r="Q130" s="40">
        <f t="shared" si="14"/>
        <v>0</v>
      </c>
    </row>
    <row r="131" spans="1:17" x14ac:dyDescent="0.25">
      <c r="A131" s="80">
        <f t="shared" si="0"/>
        <v>117</v>
      </c>
      <c r="B131" s="342">
        <f t="shared" si="8"/>
        <v>0</v>
      </c>
      <c r="C131" s="132"/>
      <c r="D131" s="924"/>
      <c r="E131" s="116"/>
      <c r="F131" s="116"/>
      <c r="G131" s="4"/>
      <c r="H131" s="50"/>
      <c r="I131" s="70"/>
      <c r="J131" s="8"/>
      <c r="K131" s="262">
        <f t="shared" si="9"/>
        <v>0</v>
      </c>
      <c r="L131" s="105">
        <f t="shared" si="11"/>
        <v>0</v>
      </c>
      <c r="M131" s="407">
        <f t="shared" si="10"/>
        <v>0</v>
      </c>
      <c r="N131" s="9"/>
      <c r="O131" s="40">
        <f t="shared" si="12"/>
        <v>0</v>
      </c>
      <c r="P131" s="40">
        <f t="shared" si="13"/>
        <v>0</v>
      </c>
      <c r="Q131" s="40">
        <f t="shared" si="14"/>
        <v>0</v>
      </c>
    </row>
    <row r="132" spans="1:17" x14ac:dyDescent="0.25">
      <c r="A132" s="80">
        <f t="shared" si="0"/>
        <v>118</v>
      </c>
      <c r="B132" s="342">
        <f t="shared" si="8"/>
        <v>0</v>
      </c>
      <c r="C132" s="132"/>
      <c r="D132" s="924"/>
      <c r="E132" s="116"/>
      <c r="F132" s="116"/>
      <c r="G132" s="4"/>
      <c r="H132" s="50"/>
      <c r="I132" s="70"/>
      <c r="J132" s="8"/>
      <c r="K132" s="262">
        <f t="shared" si="9"/>
        <v>0</v>
      </c>
      <c r="L132" s="105">
        <f t="shared" si="11"/>
        <v>0</v>
      </c>
      <c r="M132" s="407">
        <f t="shared" si="10"/>
        <v>0</v>
      </c>
      <c r="N132" s="9"/>
      <c r="O132" s="40">
        <f t="shared" si="12"/>
        <v>0</v>
      </c>
      <c r="P132" s="40">
        <f t="shared" si="13"/>
        <v>0</v>
      </c>
      <c r="Q132" s="40">
        <f t="shared" si="14"/>
        <v>0</v>
      </c>
    </row>
    <row r="133" spans="1:17" x14ac:dyDescent="0.25">
      <c r="A133" s="80">
        <f t="shared" si="0"/>
        <v>119</v>
      </c>
      <c r="B133" s="342">
        <f t="shared" si="8"/>
        <v>0</v>
      </c>
      <c r="C133" s="132"/>
      <c r="D133" s="924"/>
      <c r="E133" s="116"/>
      <c r="F133" s="116"/>
      <c r="G133" s="4"/>
      <c r="H133" s="50"/>
      <c r="I133" s="70"/>
      <c r="J133" s="8"/>
      <c r="K133" s="262">
        <f t="shared" si="9"/>
        <v>0</v>
      </c>
      <c r="L133" s="105">
        <f t="shared" si="11"/>
        <v>0</v>
      </c>
      <c r="M133" s="407">
        <f t="shared" si="10"/>
        <v>0</v>
      </c>
      <c r="N133" s="9"/>
      <c r="O133" s="40">
        <f t="shared" si="12"/>
        <v>0</v>
      </c>
      <c r="P133" s="40">
        <f t="shared" si="13"/>
        <v>0</v>
      </c>
      <c r="Q133" s="40">
        <f t="shared" si="14"/>
        <v>0</v>
      </c>
    </row>
    <row r="134" spans="1:17" x14ac:dyDescent="0.25">
      <c r="A134" s="80">
        <f t="shared" si="0"/>
        <v>120</v>
      </c>
      <c r="B134" s="342">
        <f t="shared" si="8"/>
        <v>0</v>
      </c>
      <c r="C134" s="132"/>
      <c r="D134" s="924"/>
      <c r="E134" s="116"/>
      <c r="F134" s="116"/>
      <c r="G134" s="4"/>
      <c r="H134" s="50"/>
      <c r="I134" s="70"/>
      <c r="J134" s="8"/>
      <c r="K134" s="262">
        <f t="shared" si="9"/>
        <v>0</v>
      </c>
      <c r="L134" s="105">
        <f t="shared" si="11"/>
        <v>0</v>
      </c>
      <c r="M134" s="407">
        <f t="shared" si="10"/>
        <v>0</v>
      </c>
      <c r="N134" s="9"/>
      <c r="O134" s="40">
        <f t="shared" si="12"/>
        <v>0</v>
      </c>
      <c r="P134" s="40">
        <f t="shared" si="13"/>
        <v>0</v>
      </c>
      <c r="Q134" s="40">
        <f t="shared" si="14"/>
        <v>0</v>
      </c>
    </row>
    <row r="135" spans="1:17" x14ac:dyDescent="0.25">
      <c r="A135" s="80">
        <f t="shared" si="0"/>
        <v>121</v>
      </c>
      <c r="B135" s="342">
        <f t="shared" si="8"/>
        <v>0</v>
      </c>
      <c r="C135" s="132"/>
      <c r="D135" s="924"/>
      <c r="E135" s="116"/>
      <c r="F135" s="116"/>
      <c r="G135" s="4"/>
      <c r="H135" s="50"/>
      <c r="I135" s="70"/>
      <c r="J135" s="8"/>
      <c r="K135" s="262">
        <f t="shared" si="9"/>
        <v>0</v>
      </c>
      <c r="L135" s="105">
        <f t="shared" si="11"/>
        <v>0</v>
      </c>
      <c r="M135" s="407">
        <f t="shared" si="10"/>
        <v>0</v>
      </c>
      <c r="N135" s="9"/>
      <c r="O135" s="40">
        <f t="shared" si="12"/>
        <v>0</v>
      </c>
      <c r="P135" s="40">
        <f t="shared" si="13"/>
        <v>0</v>
      </c>
      <c r="Q135" s="40">
        <f t="shared" si="14"/>
        <v>0</v>
      </c>
    </row>
    <row r="136" spans="1:17" x14ac:dyDescent="0.25">
      <c r="A136" s="80">
        <f t="shared" si="0"/>
        <v>122</v>
      </c>
      <c r="B136" s="342">
        <f t="shared" si="8"/>
        <v>0</v>
      </c>
      <c r="C136" s="132"/>
      <c r="D136" s="924"/>
      <c r="E136" s="116"/>
      <c r="F136" s="116"/>
      <c r="G136" s="4"/>
      <c r="H136" s="50"/>
      <c r="I136" s="70"/>
      <c r="J136" s="8"/>
      <c r="K136" s="262">
        <f t="shared" si="9"/>
        <v>0</v>
      </c>
      <c r="L136" s="105">
        <f t="shared" si="11"/>
        <v>0</v>
      </c>
      <c r="M136" s="407">
        <f t="shared" si="10"/>
        <v>0</v>
      </c>
      <c r="N136" s="9"/>
      <c r="O136" s="40">
        <f t="shared" si="12"/>
        <v>0</v>
      </c>
      <c r="P136" s="40">
        <f t="shared" si="13"/>
        <v>0</v>
      </c>
      <c r="Q136" s="40">
        <f t="shared" si="14"/>
        <v>0</v>
      </c>
    </row>
    <row r="137" spans="1:17" x14ac:dyDescent="0.25">
      <c r="A137" s="80">
        <f t="shared" si="0"/>
        <v>123</v>
      </c>
      <c r="B137" s="342">
        <f t="shared" si="8"/>
        <v>0</v>
      </c>
      <c r="C137" s="132"/>
      <c r="D137" s="924"/>
      <c r="E137" s="116"/>
      <c r="F137" s="116"/>
      <c r="G137" s="4"/>
      <c r="H137" s="50"/>
      <c r="I137" s="70"/>
      <c r="J137" s="8"/>
      <c r="K137" s="262">
        <f t="shared" si="9"/>
        <v>0</v>
      </c>
      <c r="L137" s="105">
        <f t="shared" si="11"/>
        <v>0</v>
      </c>
      <c r="M137" s="407">
        <f t="shared" si="10"/>
        <v>0</v>
      </c>
      <c r="N137" s="9"/>
      <c r="O137" s="40">
        <f t="shared" si="12"/>
        <v>0</v>
      </c>
      <c r="P137" s="40">
        <f t="shared" si="13"/>
        <v>0</v>
      </c>
      <c r="Q137" s="40">
        <f t="shared" si="14"/>
        <v>0</v>
      </c>
    </row>
    <row r="138" spans="1:17" x14ac:dyDescent="0.25">
      <c r="A138" s="80">
        <f t="shared" si="0"/>
        <v>124</v>
      </c>
      <c r="B138" s="342">
        <f t="shared" si="8"/>
        <v>0</v>
      </c>
      <c r="C138" s="132"/>
      <c r="D138" s="924"/>
      <c r="E138" s="116"/>
      <c r="F138" s="116"/>
      <c r="G138" s="4"/>
      <c r="H138" s="50"/>
      <c r="I138" s="70"/>
      <c r="J138" s="8"/>
      <c r="K138" s="262">
        <f t="shared" si="9"/>
        <v>0</v>
      </c>
      <c r="L138" s="105">
        <f t="shared" si="11"/>
        <v>0</v>
      </c>
      <c r="M138" s="407">
        <f t="shared" si="10"/>
        <v>0</v>
      </c>
      <c r="N138" s="9"/>
      <c r="O138" s="40">
        <f t="shared" si="12"/>
        <v>0</v>
      </c>
      <c r="P138" s="40">
        <f t="shared" si="13"/>
        <v>0</v>
      </c>
      <c r="Q138" s="40">
        <f t="shared" si="14"/>
        <v>0</v>
      </c>
    </row>
    <row r="139" spans="1:17" x14ac:dyDescent="0.25">
      <c r="A139" s="80">
        <f t="shared" si="0"/>
        <v>125</v>
      </c>
      <c r="B139" s="342">
        <f t="shared" si="8"/>
        <v>0</v>
      </c>
      <c r="C139" s="132"/>
      <c r="D139" s="924"/>
      <c r="E139" s="116"/>
      <c r="F139" s="116"/>
      <c r="G139" s="4"/>
      <c r="H139" s="50"/>
      <c r="I139" s="70"/>
      <c r="J139" s="8"/>
      <c r="K139" s="262">
        <f t="shared" si="9"/>
        <v>0</v>
      </c>
      <c r="L139" s="105">
        <f t="shared" si="11"/>
        <v>0</v>
      </c>
      <c r="M139" s="407">
        <f t="shared" si="10"/>
        <v>0</v>
      </c>
      <c r="N139" s="9"/>
      <c r="O139" s="40">
        <f t="shared" si="12"/>
        <v>0</v>
      </c>
      <c r="P139" s="40">
        <f t="shared" si="13"/>
        <v>0</v>
      </c>
      <c r="Q139" s="40">
        <f t="shared" si="14"/>
        <v>0</v>
      </c>
    </row>
    <row r="140" spans="1:17" x14ac:dyDescent="0.25">
      <c r="A140" s="80">
        <f t="shared" si="0"/>
        <v>126</v>
      </c>
      <c r="B140" s="342">
        <f t="shared" si="8"/>
        <v>0</v>
      </c>
      <c r="C140" s="132"/>
      <c r="D140" s="924"/>
      <c r="E140" s="116"/>
      <c r="F140" s="116"/>
      <c r="G140" s="4"/>
      <c r="H140" s="50"/>
      <c r="I140" s="70"/>
      <c r="J140" s="8"/>
      <c r="K140" s="262">
        <f t="shared" si="9"/>
        <v>0</v>
      </c>
      <c r="L140" s="105">
        <f t="shared" si="11"/>
        <v>0</v>
      </c>
      <c r="M140" s="407">
        <f t="shared" si="10"/>
        <v>0</v>
      </c>
      <c r="N140" s="9"/>
      <c r="O140" s="40">
        <f t="shared" si="12"/>
        <v>0</v>
      </c>
      <c r="P140" s="40">
        <f t="shared" si="13"/>
        <v>0</v>
      </c>
      <c r="Q140" s="40">
        <f t="shared" si="14"/>
        <v>0</v>
      </c>
    </row>
    <row r="141" spans="1:17" x14ac:dyDescent="0.25">
      <c r="A141" s="80">
        <f t="shared" si="0"/>
        <v>127</v>
      </c>
      <c r="B141" s="342">
        <f t="shared" si="8"/>
        <v>0</v>
      </c>
      <c r="C141" s="132"/>
      <c r="D141" s="924"/>
      <c r="E141" s="116"/>
      <c r="F141" s="116"/>
      <c r="G141" s="4"/>
      <c r="H141" s="50"/>
      <c r="I141" s="70"/>
      <c r="J141" s="8"/>
      <c r="K141" s="262">
        <f t="shared" si="9"/>
        <v>0</v>
      </c>
      <c r="L141" s="105">
        <f t="shared" si="11"/>
        <v>0</v>
      </c>
      <c r="M141" s="407">
        <f t="shared" si="10"/>
        <v>0</v>
      </c>
      <c r="N141" s="9"/>
      <c r="O141" s="40">
        <f t="shared" si="12"/>
        <v>0</v>
      </c>
      <c r="P141" s="40">
        <f t="shared" si="13"/>
        <v>0</v>
      </c>
      <c r="Q141" s="40">
        <f t="shared" si="14"/>
        <v>0</v>
      </c>
    </row>
    <row r="142" spans="1:17" x14ac:dyDescent="0.25">
      <c r="A142" s="80">
        <f t="shared" si="0"/>
        <v>128</v>
      </c>
      <c r="B142" s="342">
        <f t="shared" si="8"/>
        <v>0</v>
      </c>
      <c r="C142" s="132"/>
      <c r="D142" s="924"/>
      <c r="E142" s="116"/>
      <c r="F142" s="116"/>
      <c r="G142" s="4"/>
      <c r="H142" s="50"/>
      <c r="I142" s="70"/>
      <c r="J142" s="8"/>
      <c r="K142" s="262">
        <f t="shared" si="9"/>
        <v>0</v>
      </c>
      <c r="L142" s="105">
        <f t="shared" si="11"/>
        <v>0</v>
      </c>
      <c r="M142" s="407">
        <f t="shared" si="10"/>
        <v>0</v>
      </c>
      <c r="N142" s="9"/>
      <c r="O142" s="40">
        <f t="shared" si="12"/>
        <v>0</v>
      </c>
      <c r="P142" s="40">
        <f t="shared" si="13"/>
        <v>0</v>
      </c>
      <c r="Q142" s="40">
        <f t="shared" si="14"/>
        <v>0</v>
      </c>
    </row>
    <row r="143" spans="1:17" x14ac:dyDescent="0.25">
      <c r="A143" s="80">
        <f t="shared" si="0"/>
        <v>129</v>
      </c>
      <c r="B143" s="342">
        <f t="shared" ref="B143:B206" si="15">IF(ISBLANK(F143),0,VLOOKUP(TRIM(F143),AllVarieties,4,FALSE))</f>
        <v>0</v>
      </c>
      <c r="C143" s="132"/>
      <c r="D143" s="924"/>
      <c r="E143" s="116"/>
      <c r="F143" s="116"/>
      <c r="G143" s="4"/>
      <c r="H143" s="50"/>
      <c r="I143" s="70"/>
      <c r="J143" s="8"/>
      <c r="K143" s="262">
        <f t="shared" ref="K143:K206" si="16">IF(VALUE(G143)&lt;1,0,IF(VALUE(G143)&gt;17,0,VLOOKUP(VALUE(B143),T10Value,VALUE(G143)+1,FALSE)))</f>
        <v>0</v>
      </c>
      <c r="L143" s="105">
        <f t="shared" si="11"/>
        <v>0</v>
      </c>
      <c r="M143" s="407">
        <f t="shared" ref="M143:M206" si="17">+L143*PDArate</f>
        <v>0</v>
      </c>
      <c r="N143" s="9"/>
      <c r="O143" s="40">
        <f t="shared" si="12"/>
        <v>0</v>
      </c>
      <c r="P143" s="40">
        <f t="shared" si="13"/>
        <v>0</v>
      </c>
      <c r="Q143" s="40">
        <f t="shared" si="14"/>
        <v>0</v>
      </c>
    </row>
    <row r="144" spans="1:17" x14ac:dyDescent="0.25">
      <c r="A144" s="80">
        <f t="shared" si="0"/>
        <v>130</v>
      </c>
      <c r="B144" s="342">
        <f t="shared" si="15"/>
        <v>0</v>
      </c>
      <c r="C144" s="132"/>
      <c r="D144" s="924"/>
      <c r="E144" s="116"/>
      <c r="F144" s="116"/>
      <c r="G144" s="4"/>
      <c r="H144" s="50"/>
      <c r="I144" s="70"/>
      <c r="J144" s="8"/>
      <c r="K144" s="262">
        <f t="shared" si="16"/>
        <v>0</v>
      </c>
      <c r="L144" s="105">
        <f t="shared" ref="L144:L207" si="18">ROUND(+H144,1)*K144</f>
        <v>0</v>
      </c>
      <c r="M144" s="407">
        <f t="shared" si="17"/>
        <v>0</v>
      </c>
      <c r="N144" s="9"/>
      <c r="O144" s="40">
        <f t="shared" ref="O144:O207" si="19">IF(+H144 &gt;0, IF(L144&lt;=0,1,0),0)</f>
        <v>0</v>
      </c>
      <c r="P144" s="40">
        <f t="shared" ref="P144:P207" si="20">IF(ISNA(+B144),1,0)</f>
        <v>0</v>
      </c>
      <c r="Q144" s="40">
        <f t="shared" ref="Q144:Q207" si="21">IF(ISERR(+B144),1,0)</f>
        <v>0</v>
      </c>
    </row>
    <row r="145" spans="1:17" x14ac:dyDescent="0.25">
      <c r="A145" s="80">
        <f t="shared" si="0"/>
        <v>131</v>
      </c>
      <c r="B145" s="342">
        <f t="shared" si="15"/>
        <v>0</v>
      </c>
      <c r="C145" s="132"/>
      <c r="D145" s="924"/>
      <c r="E145" s="116"/>
      <c r="F145" s="116"/>
      <c r="G145" s="4"/>
      <c r="H145" s="50"/>
      <c r="I145" s="70"/>
      <c r="J145" s="8"/>
      <c r="K145" s="262">
        <f t="shared" si="16"/>
        <v>0</v>
      </c>
      <c r="L145" s="105">
        <f t="shared" si="18"/>
        <v>0</v>
      </c>
      <c r="M145" s="407">
        <f t="shared" si="17"/>
        <v>0</v>
      </c>
      <c r="N145" s="9"/>
      <c r="O145" s="40">
        <f t="shared" si="19"/>
        <v>0</v>
      </c>
      <c r="P145" s="40">
        <f t="shared" si="20"/>
        <v>0</v>
      </c>
      <c r="Q145" s="40">
        <f t="shared" si="21"/>
        <v>0</v>
      </c>
    </row>
    <row r="146" spans="1:17" x14ac:dyDescent="0.25">
      <c r="A146" s="80">
        <f t="shared" si="0"/>
        <v>132</v>
      </c>
      <c r="B146" s="342">
        <f t="shared" si="15"/>
        <v>0</v>
      </c>
      <c r="C146" s="132"/>
      <c r="D146" s="924"/>
      <c r="E146" s="116"/>
      <c r="F146" s="116"/>
      <c r="G146" s="4"/>
      <c r="H146" s="50"/>
      <c r="I146" s="70"/>
      <c r="J146" s="8"/>
      <c r="K146" s="262">
        <f t="shared" si="16"/>
        <v>0</v>
      </c>
      <c r="L146" s="105">
        <f t="shared" si="18"/>
        <v>0</v>
      </c>
      <c r="M146" s="407">
        <f t="shared" si="17"/>
        <v>0</v>
      </c>
      <c r="N146" s="9"/>
      <c r="O146" s="40">
        <f t="shared" si="19"/>
        <v>0</v>
      </c>
      <c r="P146" s="40">
        <f t="shared" si="20"/>
        <v>0</v>
      </c>
      <c r="Q146" s="40">
        <f t="shared" si="21"/>
        <v>0</v>
      </c>
    </row>
    <row r="147" spans="1:17" x14ac:dyDescent="0.25">
      <c r="A147" s="80">
        <f t="shared" si="0"/>
        <v>133</v>
      </c>
      <c r="B147" s="342">
        <f t="shared" si="15"/>
        <v>0</v>
      </c>
      <c r="C147" s="132"/>
      <c r="D147" s="924"/>
      <c r="E147" s="116"/>
      <c r="F147" s="116"/>
      <c r="G147" s="4"/>
      <c r="H147" s="50"/>
      <c r="I147" s="70"/>
      <c r="J147" s="8"/>
      <c r="K147" s="262">
        <f t="shared" si="16"/>
        <v>0</v>
      </c>
      <c r="L147" s="105">
        <f t="shared" si="18"/>
        <v>0</v>
      </c>
      <c r="M147" s="407">
        <f t="shared" si="17"/>
        <v>0</v>
      </c>
      <c r="N147" s="9"/>
      <c r="O147" s="40">
        <f t="shared" si="19"/>
        <v>0</v>
      </c>
      <c r="P147" s="40">
        <f t="shared" si="20"/>
        <v>0</v>
      </c>
      <c r="Q147" s="40">
        <f t="shared" si="21"/>
        <v>0</v>
      </c>
    </row>
    <row r="148" spans="1:17" x14ac:dyDescent="0.25">
      <c r="A148" s="80">
        <f t="shared" si="0"/>
        <v>134</v>
      </c>
      <c r="B148" s="342">
        <f t="shared" si="15"/>
        <v>0</v>
      </c>
      <c r="C148" s="132"/>
      <c r="D148" s="924"/>
      <c r="E148" s="116"/>
      <c r="F148" s="116"/>
      <c r="G148" s="4"/>
      <c r="H148" s="50"/>
      <c r="I148" s="70"/>
      <c r="J148" s="8"/>
      <c r="K148" s="262">
        <f t="shared" si="16"/>
        <v>0</v>
      </c>
      <c r="L148" s="105">
        <f t="shared" si="18"/>
        <v>0</v>
      </c>
      <c r="M148" s="407">
        <f t="shared" si="17"/>
        <v>0</v>
      </c>
      <c r="N148" s="9"/>
      <c r="O148" s="40">
        <f t="shared" si="19"/>
        <v>0</v>
      </c>
      <c r="P148" s="40">
        <f t="shared" si="20"/>
        <v>0</v>
      </c>
      <c r="Q148" s="40">
        <f t="shared" si="21"/>
        <v>0</v>
      </c>
    </row>
    <row r="149" spans="1:17" x14ac:dyDescent="0.25">
      <c r="A149" s="80">
        <f t="shared" si="0"/>
        <v>135</v>
      </c>
      <c r="B149" s="342">
        <f t="shared" si="15"/>
        <v>0</v>
      </c>
      <c r="C149" s="132"/>
      <c r="D149" s="924"/>
      <c r="E149" s="116"/>
      <c r="F149" s="116"/>
      <c r="G149" s="4"/>
      <c r="H149" s="50"/>
      <c r="I149" s="70"/>
      <c r="J149" s="8"/>
      <c r="K149" s="262">
        <f t="shared" si="16"/>
        <v>0</v>
      </c>
      <c r="L149" s="105">
        <f t="shared" si="18"/>
        <v>0</v>
      </c>
      <c r="M149" s="407">
        <f t="shared" si="17"/>
        <v>0</v>
      </c>
      <c r="N149" s="9"/>
      <c r="O149" s="40">
        <f t="shared" si="19"/>
        <v>0</v>
      </c>
      <c r="P149" s="40">
        <f t="shared" si="20"/>
        <v>0</v>
      </c>
      <c r="Q149" s="40">
        <f t="shared" si="21"/>
        <v>0</v>
      </c>
    </row>
    <row r="150" spans="1:17" x14ac:dyDescent="0.25">
      <c r="A150" s="80">
        <f t="shared" si="0"/>
        <v>136</v>
      </c>
      <c r="B150" s="342">
        <f t="shared" si="15"/>
        <v>0</v>
      </c>
      <c r="C150" s="132"/>
      <c r="D150" s="924"/>
      <c r="E150" s="116"/>
      <c r="F150" s="116"/>
      <c r="G150" s="4"/>
      <c r="H150" s="50"/>
      <c r="I150" s="70"/>
      <c r="J150" s="8"/>
      <c r="K150" s="262">
        <f t="shared" si="16"/>
        <v>0</v>
      </c>
      <c r="L150" s="105">
        <f t="shared" si="18"/>
        <v>0</v>
      </c>
      <c r="M150" s="407">
        <f t="shared" si="17"/>
        <v>0</v>
      </c>
      <c r="N150" s="9"/>
      <c r="O150" s="40">
        <f t="shared" si="19"/>
        <v>0</v>
      </c>
      <c r="P150" s="40">
        <f t="shared" si="20"/>
        <v>0</v>
      </c>
      <c r="Q150" s="40">
        <f t="shared" si="21"/>
        <v>0</v>
      </c>
    </row>
    <row r="151" spans="1:17" x14ac:dyDescent="0.25">
      <c r="A151" s="80">
        <f t="shared" si="0"/>
        <v>137</v>
      </c>
      <c r="B151" s="342">
        <f t="shared" si="15"/>
        <v>0</v>
      </c>
      <c r="C151" s="132"/>
      <c r="D151" s="924"/>
      <c r="E151" s="116"/>
      <c r="F151" s="116"/>
      <c r="G151" s="4"/>
      <c r="H151" s="50"/>
      <c r="I151" s="70"/>
      <c r="J151" s="8"/>
      <c r="K151" s="262">
        <f t="shared" si="16"/>
        <v>0</v>
      </c>
      <c r="L151" s="105">
        <f t="shared" si="18"/>
        <v>0</v>
      </c>
      <c r="M151" s="407">
        <f t="shared" si="17"/>
        <v>0</v>
      </c>
      <c r="N151" s="9"/>
      <c r="O151" s="40">
        <f t="shared" si="19"/>
        <v>0</v>
      </c>
      <c r="P151" s="40">
        <f t="shared" si="20"/>
        <v>0</v>
      </c>
      <c r="Q151" s="40">
        <f t="shared" si="21"/>
        <v>0</v>
      </c>
    </row>
    <row r="152" spans="1:17" x14ac:dyDescent="0.25">
      <c r="A152" s="80">
        <f t="shared" si="0"/>
        <v>138</v>
      </c>
      <c r="B152" s="342">
        <f t="shared" si="15"/>
        <v>0</v>
      </c>
      <c r="C152" s="132"/>
      <c r="D152" s="924"/>
      <c r="E152" s="116"/>
      <c r="F152" s="116"/>
      <c r="G152" s="4"/>
      <c r="H152" s="50"/>
      <c r="I152" s="70"/>
      <c r="J152" s="8"/>
      <c r="K152" s="262">
        <f t="shared" si="16"/>
        <v>0</v>
      </c>
      <c r="L152" s="105">
        <f t="shared" si="18"/>
        <v>0</v>
      </c>
      <c r="M152" s="407">
        <f t="shared" si="17"/>
        <v>0</v>
      </c>
      <c r="N152" s="9"/>
      <c r="O152" s="40">
        <f t="shared" si="19"/>
        <v>0</v>
      </c>
      <c r="P152" s="40">
        <f t="shared" si="20"/>
        <v>0</v>
      </c>
      <c r="Q152" s="40">
        <f t="shared" si="21"/>
        <v>0</v>
      </c>
    </row>
    <row r="153" spans="1:17" x14ac:dyDescent="0.25">
      <c r="A153" s="80">
        <f t="shared" si="0"/>
        <v>139</v>
      </c>
      <c r="B153" s="342">
        <f t="shared" si="15"/>
        <v>0</v>
      </c>
      <c r="C153" s="132"/>
      <c r="D153" s="924"/>
      <c r="E153" s="116"/>
      <c r="F153" s="116"/>
      <c r="G153" s="4"/>
      <c r="H153" s="50"/>
      <c r="I153" s="70"/>
      <c r="J153" s="8"/>
      <c r="K153" s="262">
        <f t="shared" si="16"/>
        <v>0</v>
      </c>
      <c r="L153" s="105">
        <f t="shared" si="18"/>
        <v>0</v>
      </c>
      <c r="M153" s="407">
        <f t="shared" si="17"/>
        <v>0</v>
      </c>
      <c r="N153" s="9"/>
      <c r="O153" s="40">
        <f t="shared" si="19"/>
        <v>0</v>
      </c>
      <c r="P153" s="40">
        <f t="shared" si="20"/>
        <v>0</v>
      </c>
      <c r="Q153" s="40">
        <f t="shared" si="21"/>
        <v>0</v>
      </c>
    </row>
    <row r="154" spans="1:17" x14ac:dyDescent="0.25">
      <c r="A154" s="80">
        <f t="shared" si="0"/>
        <v>140</v>
      </c>
      <c r="B154" s="342">
        <f t="shared" si="15"/>
        <v>0</v>
      </c>
      <c r="C154" s="132"/>
      <c r="D154" s="924"/>
      <c r="E154" s="116"/>
      <c r="F154" s="116"/>
      <c r="G154" s="4"/>
      <c r="H154" s="50"/>
      <c r="I154" s="70"/>
      <c r="J154" s="8"/>
      <c r="K154" s="262">
        <f t="shared" si="16"/>
        <v>0</v>
      </c>
      <c r="L154" s="105">
        <f t="shared" si="18"/>
        <v>0</v>
      </c>
      <c r="M154" s="407">
        <f t="shared" si="17"/>
        <v>0</v>
      </c>
      <c r="N154" s="9"/>
      <c r="O154" s="40">
        <f t="shared" si="19"/>
        <v>0</v>
      </c>
      <c r="P154" s="40">
        <f t="shared" si="20"/>
        <v>0</v>
      </c>
      <c r="Q154" s="40">
        <f t="shared" si="21"/>
        <v>0</v>
      </c>
    </row>
    <row r="155" spans="1:17" x14ac:dyDescent="0.25">
      <c r="A155" s="80">
        <f t="shared" si="0"/>
        <v>141</v>
      </c>
      <c r="B155" s="342">
        <f t="shared" si="15"/>
        <v>0</v>
      </c>
      <c r="C155" s="132"/>
      <c r="D155" s="924"/>
      <c r="E155" s="116"/>
      <c r="F155" s="116"/>
      <c r="G155" s="4"/>
      <c r="H155" s="50"/>
      <c r="I155" s="70"/>
      <c r="J155" s="8"/>
      <c r="K155" s="262">
        <f t="shared" si="16"/>
        <v>0</v>
      </c>
      <c r="L155" s="105">
        <f t="shared" si="18"/>
        <v>0</v>
      </c>
      <c r="M155" s="407">
        <f t="shared" si="17"/>
        <v>0</v>
      </c>
      <c r="N155" s="9"/>
      <c r="O155" s="40">
        <f t="shared" si="19"/>
        <v>0</v>
      </c>
      <c r="P155" s="40">
        <f t="shared" si="20"/>
        <v>0</v>
      </c>
      <c r="Q155" s="40">
        <f t="shared" si="21"/>
        <v>0</v>
      </c>
    </row>
    <row r="156" spans="1:17" x14ac:dyDescent="0.25">
      <c r="A156" s="80">
        <f t="shared" si="0"/>
        <v>142</v>
      </c>
      <c r="B156" s="342">
        <f t="shared" si="15"/>
        <v>0</v>
      </c>
      <c r="C156" s="132"/>
      <c r="D156" s="924"/>
      <c r="E156" s="116"/>
      <c r="F156" s="116"/>
      <c r="G156" s="4"/>
      <c r="H156" s="50"/>
      <c r="I156" s="70"/>
      <c r="J156" s="8"/>
      <c r="K156" s="262">
        <f t="shared" si="16"/>
        <v>0</v>
      </c>
      <c r="L156" s="105">
        <f t="shared" si="18"/>
        <v>0</v>
      </c>
      <c r="M156" s="407">
        <f t="shared" si="17"/>
        <v>0</v>
      </c>
      <c r="N156" s="9"/>
      <c r="O156" s="40">
        <f t="shared" si="19"/>
        <v>0</v>
      </c>
      <c r="P156" s="40">
        <f t="shared" si="20"/>
        <v>0</v>
      </c>
      <c r="Q156" s="40">
        <f t="shared" si="21"/>
        <v>0</v>
      </c>
    </row>
    <row r="157" spans="1:17" x14ac:dyDescent="0.25">
      <c r="A157" s="80">
        <f t="shared" si="0"/>
        <v>143</v>
      </c>
      <c r="B157" s="342">
        <f t="shared" si="15"/>
        <v>0</v>
      </c>
      <c r="C157" s="132"/>
      <c r="D157" s="924"/>
      <c r="E157" s="116"/>
      <c r="F157" s="116"/>
      <c r="G157" s="4"/>
      <c r="H157" s="50"/>
      <c r="I157" s="70"/>
      <c r="J157" s="8"/>
      <c r="K157" s="262">
        <f t="shared" si="16"/>
        <v>0</v>
      </c>
      <c r="L157" s="105">
        <f t="shared" si="18"/>
        <v>0</v>
      </c>
      <c r="M157" s="407">
        <f t="shared" si="17"/>
        <v>0</v>
      </c>
      <c r="N157" s="9"/>
      <c r="O157" s="40">
        <f t="shared" si="19"/>
        <v>0</v>
      </c>
      <c r="P157" s="40">
        <f t="shared" si="20"/>
        <v>0</v>
      </c>
      <c r="Q157" s="40">
        <f t="shared" si="21"/>
        <v>0</v>
      </c>
    </row>
    <row r="158" spans="1:17" x14ac:dyDescent="0.25">
      <c r="A158" s="80">
        <f t="shared" si="0"/>
        <v>144</v>
      </c>
      <c r="B158" s="342">
        <f t="shared" si="15"/>
        <v>0</v>
      </c>
      <c r="C158" s="132"/>
      <c r="D158" s="924"/>
      <c r="E158" s="116"/>
      <c r="F158" s="116"/>
      <c r="G158" s="4"/>
      <c r="H158" s="50"/>
      <c r="I158" s="70"/>
      <c r="J158" s="8"/>
      <c r="K158" s="262">
        <f t="shared" si="16"/>
        <v>0</v>
      </c>
      <c r="L158" s="105">
        <f t="shared" si="18"/>
        <v>0</v>
      </c>
      <c r="M158" s="407">
        <f t="shared" si="17"/>
        <v>0</v>
      </c>
      <c r="N158" s="9"/>
      <c r="O158" s="40">
        <f t="shared" si="19"/>
        <v>0</v>
      </c>
      <c r="P158" s="40">
        <f t="shared" si="20"/>
        <v>0</v>
      </c>
      <c r="Q158" s="40">
        <f t="shared" si="21"/>
        <v>0</v>
      </c>
    </row>
    <row r="159" spans="1:17" x14ac:dyDescent="0.25">
      <c r="A159" s="80">
        <f t="shared" si="0"/>
        <v>145</v>
      </c>
      <c r="B159" s="342">
        <f t="shared" si="15"/>
        <v>0</v>
      </c>
      <c r="C159" s="132"/>
      <c r="D159" s="924"/>
      <c r="E159" s="116"/>
      <c r="F159" s="116"/>
      <c r="G159" s="4"/>
      <c r="H159" s="50"/>
      <c r="I159" s="70"/>
      <c r="J159" s="8"/>
      <c r="K159" s="262">
        <f t="shared" si="16"/>
        <v>0</v>
      </c>
      <c r="L159" s="105">
        <f t="shared" si="18"/>
        <v>0</v>
      </c>
      <c r="M159" s="407">
        <f t="shared" si="17"/>
        <v>0</v>
      </c>
      <c r="N159" s="9"/>
      <c r="O159" s="40">
        <f t="shared" si="19"/>
        <v>0</v>
      </c>
      <c r="P159" s="40">
        <f t="shared" si="20"/>
        <v>0</v>
      </c>
      <c r="Q159" s="40">
        <f t="shared" si="21"/>
        <v>0</v>
      </c>
    </row>
    <row r="160" spans="1:17" x14ac:dyDescent="0.25">
      <c r="A160" s="80">
        <f t="shared" si="0"/>
        <v>146</v>
      </c>
      <c r="B160" s="342">
        <f t="shared" si="15"/>
        <v>0</v>
      </c>
      <c r="C160" s="132"/>
      <c r="D160" s="924"/>
      <c r="E160" s="116"/>
      <c r="F160" s="116"/>
      <c r="G160" s="4"/>
      <c r="H160" s="50"/>
      <c r="I160" s="70"/>
      <c r="J160" s="8"/>
      <c r="K160" s="262">
        <f t="shared" si="16"/>
        <v>0</v>
      </c>
      <c r="L160" s="105">
        <f t="shared" si="18"/>
        <v>0</v>
      </c>
      <c r="M160" s="407">
        <f t="shared" si="17"/>
        <v>0</v>
      </c>
      <c r="N160" s="9"/>
      <c r="O160" s="40">
        <f t="shared" si="19"/>
        <v>0</v>
      </c>
      <c r="P160" s="40">
        <f t="shared" si="20"/>
        <v>0</v>
      </c>
      <c r="Q160" s="40">
        <f t="shared" si="21"/>
        <v>0</v>
      </c>
    </row>
    <row r="161" spans="1:17" x14ac:dyDescent="0.25">
      <c r="A161" s="80">
        <f t="shared" si="0"/>
        <v>147</v>
      </c>
      <c r="B161" s="342">
        <f t="shared" si="15"/>
        <v>0</v>
      </c>
      <c r="C161" s="132"/>
      <c r="D161" s="924"/>
      <c r="E161" s="116"/>
      <c r="F161" s="116"/>
      <c r="G161" s="4"/>
      <c r="H161" s="50"/>
      <c r="I161" s="70"/>
      <c r="J161" s="8"/>
      <c r="K161" s="262">
        <f t="shared" si="16"/>
        <v>0</v>
      </c>
      <c r="L161" s="105">
        <f t="shared" si="18"/>
        <v>0</v>
      </c>
      <c r="M161" s="407">
        <f t="shared" si="17"/>
        <v>0</v>
      </c>
      <c r="N161" s="9"/>
      <c r="O161" s="40">
        <f t="shared" si="19"/>
        <v>0</v>
      </c>
      <c r="P161" s="40">
        <f t="shared" si="20"/>
        <v>0</v>
      </c>
      <c r="Q161" s="40">
        <f t="shared" si="21"/>
        <v>0</v>
      </c>
    </row>
    <row r="162" spans="1:17" x14ac:dyDescent="0.25">
      <c r="A162" s="80">
        <f t="shared" si="0"/>
        <v>148</v>
      </c>
      <c r="B162" s="342">
        <f t="shared" si="15"/>
        <v>0</v>
      </c>
      <c r="C162" s="132"/>
      <c r="D162" s="924"/>
      <c r="E162" s="116"/>
      <c r="F162" s="116"/>
      <c r="G162" s="4"/>
      <c r="H162" s="50"/>
      <c r="I162" s="70"/>
      <c r="J162" s="8"/>
      <c r="K162" s="262">
        <f t="shared" si="16"/>
        <v>0</v>
      </c>
      <c r="L162" s="105">
        <f t="shared" si="18"/>
        <v>0</v>
      </c>
      <c r="M162" s="407">
        <f t="shared" si="17"/>
        <v>0</v>
      </c>
      <c r="N162" s="9"/>
      <c r="O162" s="40">
        <f t="shared" si="19"/>
        <v>0</v>
      </c>
      <c r="P162" s="40">
        <f t="shared" si="20"/>
        <v>0</v>
      </c>
      <c r="Q162" s="40">
        <f t="shared" si="21"/>
        <v>0</v>
      </c>
    </row>
    <row r="163" spans="1:17" x14ac:dyDescent="0.25">
      <c r="A163" s="80">
        <f t="shared" si="0"/>
        <v>149</v>
      </c>
      <c r="B163" s="342">
        <f t="shared" si="15"/>
        <v>0</v>
      </c>
      <c r="C163" s="132"/>
      <c r="D163" s="924"/>
      <c r="E163" s="116"/>
      <c r="F163" s="116"/>
      <c r="G163" s="4"/>
      <c r="H163" s="50"/>
      <c r="I163" s="70"/>
      <c r="J163" s="8"/>
      <c r="K163" s="262">
        <f t="shared" si="16"/>
        <v>0</v>
      </c>
      <c r="L163" s="105">
        <f t="shared" si="18"/>
        <v>0</v>
      </c>
      <c r="M163" s="407">
        <f t="shared" si="17"/>
        <v>0</v>
      </c>
      <c r="N163" s="9"/>
      <c r="O163" s="40">
        <f t="shared" si="19"/>
        <v>0</v>
      </c>
      <c r="P163" s="40">
        <f t="shared" si="20"/>
        <v>0</v>
      </c>
      <c r="Q163" s="40">
        <f t="shared" si="21"/>
        <v>0</v>
      </c>
    </row>
    <row r="164" spans="1:17" x14ac:dyDescent="0.25">
      <c r="A164" s="80">
        <f t="shared" si="0"/>
        <v>150</v>
      </c>
      <c r="B164" s="342">
        <f t="shared" si="15"/>
        <v>0</v>
      </c>
      <c r="C164" s="132"/>
      <c r="D164" s="924"/>
      <c r="E164" s="116"/>
      <c r="F164" s="116"/>
      <c r="G164" s="4"/>
      <c r="H164" s="50"/>
      <c r="I164" s="70"/>
      <c r="J164" s="8"/>
      <c r="K164" s="262">
        <f t="shared" si="16"/>
        <v>0</v>
      </c>
      <c r="L164" s="105">
        <f t="shared" si="18"/>
        <v>0</v>
      </c>
      <c r="M164" s="407">
        <f t="shared" si="17"/>
        <v>0</v>
      </c>
      <c r="N164" s="9"/>
      <c r="O164" s="40">
        <f t="shared" si="19"/>
        <v>0</v>
      </c>
      <c r="P164" s="40">
        <f t="shared" si="20"/>
        <v>0</v>
      </c>
      <c r="Q164" s="40">
        <f t="shared" si="21"/>
        <v>0</v>
      </c>
    </row>
    <row r="165" spans="1:17" x14ac:dyDescent="0.25">
      <c r="A165" s="80">
        <f t="shared" si="0"/>
        <v>151</v>
      </c>
      <c r="B165" s="342">
        <f t="shared" si="15"/>
        <v>0</v>
      </c>
      <c r="C165" s="132"/>
      <c r="D165" s="924"/>
      <c r="E165" s="116"/>
      <c r="F165" s="116"/>
      <c r="G165" s="4"/>
      <c r="H165" s="50"/>
      <c r="I165" s="70"/>
      <c r="J165" s="8"/>
      <c r="K165" s="262">
        <f t="shared" si="16"/>
        <v>0</v>
      </c>
      <c r="L165" s="105">
        <f t="shared" si="18"/>
        <v>0</v>
      </c>
      <c r="M165" s="407">
        <f t="shared" si="17"/>
        <v>0</v>
      </c>
      <c r="N165" s="9"/>
      <c r="O165" s="40">
        <f t="shared" si="19"/>
        <v>0</v>
      </c>
      <c r="P165" s="40">
        <f t="shared" si="20"/>
        <v>0</v>
      </c>
      <c r="Q165" s="40">
        <f t="shared" si="21"/>
        <v>0</v>
      </c>
    </row>
    <row r="166" spans="1:17" x14ac:dyDescent="0.25">
      <c r="A166" s="80">
        <f t="shared" si="0"/>
        <v>152</v>
      </c>
      <c r="B166" s="342">
        <f t="shared" si="15"/>
        <v>0</v>
      </c>
      <c r="C166" s="132"/>
      <c r="D166" s="924"/>
      <c r="E166" s="116"/>
      <c r="F166" s="116"/>
      <c r="G166" s="4"/>
      <c r="H166" s="50"/>
      <c r="I166" s="70"/>
      <c r="J166" s="8"/>
      <c r="K166" s="262">
        <f t="shared" si="16"/>
        <v>0</v>
      </c>
      <c r="L166" s="105">
        <f t="shared" si="18"/>
        <v>0</v>
      </c>
      <c r="M166" s="407">
        <f t="shared" si="17"/>
        <v>0</v>
      </c>
      <c r="N166" s="9"/>
      <c r="O166" s="40">
        <f t="shared" si="19"/>
        <v>0</v>
      </c>
      <c r="P166" s="40">
        <f t="shared" si="20"/>
        <v>0</v>
      </c>
      <c r="Q166" s="40">
        <f t="shared" si="21"/>
        <v>0</v>
      </c>
    </row>
    <row r="167" spans="1:17" x14ac:dyDescent="0.25">
      <c r="A167" s="80">
        <f t="shared" si="0"/>
        <v>153</v>
      </c>
      <c r="B167" s="342">
        <f t="shared" si="15"/>
        <v>0</v>
      </c>
      <c r="C167" s="132"/>
      <c r="D167" s="924"/>
      <c r="E167" s="116"/>
      <c r="F167" s="116"/>
      <c r="G167" s="4"/>
      <c r="H167" s="50"/>
      <c r="I167" s="70"/>
      <c r="J167" s="8"/>
      <c r="K167" s="262">
        <f t="shared" si="16"/>
        <v>0</v>
      </c>
      <c r="L167" s="105">
        <f t="shared" si="18"/>
        <v>0</v>
      </c>
      <c r="M167" s="407">
        <f t="shared" si="17"/>
        <v>0</v>
      </c>
      <c r="N167" s="9"/>
      <c r="O167" s="40">
        <f t="shared" si="19"/>
        <v>0</v>
      </c>
      <c r="P167" s="40">
        <f t="shared" si="20"/>
        <v>0</v>
      </c>
      <c r="Q167" s="40">
        <f t="shared" si="21"/>
        <v>0</v>
      </c>
    </row>
    <row r="168" spans="1:17" x14ac:dyDescent="0.25">
      <c r="A168" s="80">
        <f t="shared" si="0"/>
        <v>154</v>
      </c>
      <c r="B168" s="342">
        <f t="shared" si="15"/>
        <v>0</v>
      </c>
      <c r="C168" s="132"/>
      <c r="D168" s="924"/>
      <c r="E168" s="116"/>
      <c r="F168" s="116"/>
      <c r="G168" s="4"/>
      <c r="H168" s="50"/>
      <c r="I168" s="70"/>
      <c r="J168" s="8"/>
      <c r="K168" s="262">
        <f t="shared" si="16"/>
        <v>0</v>
      </c>
      <c r="L168" s="105">
        <f t="shared" si="18"/>
        <v>0</v>
      </c>
      <c r="M168" s="407">
        <f t="shared" si="17"/>
        <v>0</v>
      </c>
      <c r="N168" s="9"/>
      <c r="O168" s="40">
        <f t="shared" si="19"/>
        <v>0</v>
      </c>
      <c r="P168" s="40">
        <f t="shared" si="20"/>
        <v>0</v>
      </c>
      <c r="Q168" s="40">
        <f t="shared" si="21"/>
        <v>0</v>
      </c>
    </row>
    <row r="169" spans="1:17" x14ac:dyDescent="0.25">
      <c r="A169" s="80">
        <f t="shared" si="0"/>
        <v>155</v>
      </c>
      <c r="B169" s="342">
        <f t="shared" si="15"/>
        <v>0</v>
      </c>
      <c r="C169" s="132"/>
      <c r="D169" s="924"/>
      <c r="E169" s="116"/>
      <c r="F169" s="116"/>
      <c r="G169" s="4"/>
      <c r="H169" s="50"/>
      <c r="I169" s="70"/>
      <c r="J169" s="8"/>
      <c r="K169" s="262">
        <f t="shared" si="16"/>
        <v>0</v>
      </c>
      <c r="L169" s="105">
        <f t="shared" si="18"/>
        <v>0</v>
      </c>
      <c r="M169" s="407">
        <f t="shared" si="17"/>
        <v>0</v>
      </c>
      <c r="N169" s="9"/>
      <c r="O169" s="40">
        <f t="shared" si="19"/>
        <v>0</v>
      </c>
      <c r="P169" s="40">
        <f t="shared" si="20"/>
        <v>0</v>
      </c>
      <c r="Q169" s="40">
        <f t="shared" si="21"/>
        <v>0</v>
      </c>
    </row>
    <row r="170" spans="1:17" x14ac:dyDescent="0.25">
      <c r="A170" s="80">
        <f t="shared" si="0"/>
        <v>156</v>
      </c>
      <c r="B170" s="342">
        <f t="shared" si="15"/>
        <v>0</v>
      </c>
      <c r="C170" s="132"/>
      <c r="D170" s="924"/>
      <c r="E170" s="116"/>
      <c r="F170" s="116"/>
      <c r="G170" s="4"/>
      <c r="H170" s="50"/>
      <c r="I170" s="70"/>
      <c r="J170" s="8"/>
      <c r="K170" s="262">
        <f t="shared" si="16"/>
        <v>0</v>
      </c>
      <c r="L170" s="105">
        <f t="shared" si="18"/>
        <v>0</v>
      </c>
      <c r="M170" s="407">
        <f t="shared" si="17"/>
        <v>0</v>
      </c>
      <c r="N170" s="9"/>
      <c r="O170" s="40">
        <f t="shared" si="19"/>
        <v>0</v>
      </c>
      <c r="P170" s="40">
        <f t="shared" si="20"/>
        <v>0</v>
      </c>
      <c r="Q170" s="40">
        <f t="shared" si="21"/>
        <v>0</v>
      </c>
    </row>
    <row r="171" spans="1:17" x14ac:dyDescent="0.25">
      <c r="A171" s="80">
        <f t="shared" si="0"/>
        <v>157</v>
      </c>
      <c r="B171" s="342">
        <f t="shared" si="15"/>
        <v>0</v>
      </c>
      <c r="C171" s="132"/>
      <c r="D171" s="924"/>
      <c r="E171" s="116"/>
      <c r="F171" s="116"/>
      <c r="G171" s="4"/>
      <c r="H171" s="50"/>
      <c r="I171" s="70"/>
      <c r="J171" s="8"/>
      <c r="K171" s="262">
        <f t="shared" si="16"/>
        <v>0</v>
      </c>
      <c r="L171" s="105">
        <f t="shared" si="18"/>
        <v>0</v>
      </c>
      <c r="M171" s="407">
        <f t="shared" si="17"/>
        <v>0</v>
      </c>
      <c r="N171" s="9"/>
      <c r="O171" s="40">
        <f t="shared" si="19"/>
        <v>0</v>
      </c>
      <c r="P171" s="40">
        <f t="shared" si="20"/>
        <v>0</v>
      </c>
      <c r="Q171" s="40">
        <f t="shared" si="21"/>
        <v>0</v>
      </c>
    </row>
    <row r="172" spans="1:17" x14ac:dyDescent="0.25">
      <c r="A172" s="80">
        <f t="shared" si="0"/>
        <v>158</v>
      </c>
      <c r="B172" s="342">
        <f t="shared" si="15"/>
        <v>0</v>
      </c>
      <c r="C172" s="132"/>
      <c r="D172" s="924"/>
      <c r="E172" s="116"/>
      <c r="F172" s="116"/>
      <c r="G172" s="4"/>
      <c r="H172" s="50"/>
      <c r="I172" s="70"/>
      <c r="J172" s="8"/>
      <c r="K172" s="262">
        <f t="shared" si="16"/>
        <v>0</v>
      </c>
      <c r="L172" s="105">
        <f t="shared" si="18"/>
        <v>0</v>
      </c>
      <c r="M172" s="407">
        <f t="shared" si="17"/>
        <v>0</v>
      </c>
      <c r="N172" s="9"/>
      <c r="O172" s="40">
        <f t="shared" si="19"/>
        <v>0</v>
      </c>
      <c r="P172" s="40">
        <f t="shared" si="20"/>
        <v>0</v>
      </c>
      <c r="Q172" s="40">
        <f t="shared" si="21"/>
        <v>0</v>
      </c>
    </row>
    <row r="173" spans="1:17" x14ac:dyDescent="0.25">
      <c r="A173" s="80">
        <f t="shared" si="0"/>
        <v>159</v>
      </c>
      <c r="B173" s="342">
        <f t="shared" si="15"/>
        <v>0</v>
      </c>
      <c r="C173" s="132"/>
      <c r="D173" s="924"/>
      <c r="E173" s="116"/>
      <c r="F173" s="116"/>
      <c r="G173" s="4"/>
      <c r="H173" s="50"/>
      <c r="I173" s="70"/>
      <c r="J173" s="8"/>
      <c r="K173" s="262">
        <f t="shared" si="16"/>
        <v>0</v>
      </c>
      <c r="L173" s="105">
        <f t="shared" si="18"/>
        <v>0</v>
      </c>
      <c r="M173" s="407">
        <f t="shared" si="17"/>
        <v>0</v>
      </c>
      <c r="N173" s="9"/>
      <c r="O173" s="40">
        <f t="shared" si="19"/>
        <v>0</v>
      </c>
      <c r="P173" s="40">
        <f t="shared" si="20"/>
        <v>0</v>
      </c>
      <c r="Q173" s="40">
        <f t="shared" si="21"/>
        <v>0</v>
      </c>
    </row>
    <row r="174" spans="1:17" x14ac:dyDescent="0.25">
      <c r="A174" s="80">
        <f t="shared" si="0"/>
        <v>160</v>
      </c>
      <c r="B174" s="342">
        <f t="shared" si="15"/>
        <v>0</v>
      </c>
      <c r="C174" s="132"/>
      <c r="D174" s="924"/>
      <c r="E174" s="116"/>
      <c r="F174" s="116"/>
      <c r="G174" s="4"/>
      <c r="H174" s="50"/>
      <c r="I174" s="70"/>
      <c r="J174" s="8"/>
      <c r="K174" s="262">
        <f t="shared" si="16"/>
        <v>0</v>
      </c>
      <c r="L174" s="105">
        <f t="shared" si="18"/>
        <v>0</v>
      </c>
      <c r="M174" s="407">
        <f t="shared" si="17"/>
        <v>0</v>
      </c>
      <c r="N174" s="9"/>
      <c r="O174" s="40">
        <f t="shared" si="19"/>
        <v>0</v>
      </c>
      <c r="P174" s="40">
        <f t="shared" si="20"/>
        <v>0</v>
      </c>
      <c r="Q174" s="40">
        <f t="shared" si="21"/>
        <v>0</v>
      </c>
    </row>
    <row r="175" spans="1:17" x14ac:dyDescent="0.25">
      <c r="A175" s="80">
        <f t="shared" si="0"/>
        <v>161</v>
      </c>
      <c r="B175" s="342">
        <f t="shared" si="15"/>
        <v>0</v>
      </c>
      <c r="C175" s="132"/>
      <c r="D175" s="924"/>
      <c r="E175" s="116"/>
      <c r="F175" s="116"/>
      <c r="G175" s="4"/>
      <c r="H175" s="50"/>
      <c r="I175" s="70"/>
      <c r="J175" s="8"/>
      <c r="K175" s="262">
        <f t="shared" si="16"/>
        <v>0</v>
      </c>
      <c r="L175" s="105">
        <f t="shared" si="18"/>
        <v>0</v>
      </c>
      <c r="M175" s="407">
        <f t="shared" si="17"/>
        <v>0</v>
      </c>
      <c r="N175" s="9"/>
      <c r="O175" s="40">
        <f t="shared" si="19"/>
        <v>0</v>
      </c>
      <c r="P175" s="40">
        <f t="shared" si="20"/>
        <v>0</v>
      </c>
      <c r="Q175" s="40">
        <f t="shared" si="21"/>
        <v>0</v>
      </c>
    </row>
    <row r="176" spans="1:17" x14ac:dyDescent="0.25">
      <c r="A176" s="80">
        <f t="shared" si="0"/>
        <v>162</v>
      </c>
      <c r="B176" s="342">
        <f t="shared" si="15"/>
        <v>0</v>
      </c>
      <c r="C176" s="132"/>
      <c r="D176" s="924"/>
      <c r="E176" s="116"/>
      <c r="F176" s="116"/>
      <c r="G176" s="4"/>
      <c r="H176" s="50"/>
      <c r="I176" s="70"/>
      <c r="J176" s="8"/>
      <c r="K176" s="262">
        <f t="shared" si="16"/>
        <v>0</v>
      </c>
      <c r="L176" s="105">
        <f t="shared" si="18"/>
        <v>0</v>
      </c>
      <c r="M176" s="407">
        <f t="shared" si="17"/>
        <v>0</v>
      </c>
      <c r="N176" s="9"/>
      <c r="O176" s="40">
        <f t="shared" si="19"/>
        <v>0</v>
      </c>
      <c r="P176" s="40">
        <f t="shared" si="20"/>
        <v>0</v>
      </c>
      <c r="Q176" s="40">
        <f t="shared" si="21"/>
        <v>0</v>
      </c>
    </row>
    <row r="177" spans="1:17" x14ac:dyDescent="0.25">
      <c r="A177" s="80">
        <f t="shared" si="0"/>
        <v>163</v>
      </c>
      <c r="B177" s="342">
        <f t="shared" si="15"/>
        <v>0</v>
      </c>
      <c r="C177" s="132"/>
      <c r="D177" s="924"/>
      <c r="E177" s="116"/>
      <c r="F177" s="116"/>
      <c r="G177" s="4"/>
      <c r="H177" s="50"/>
      <c r="I177" s="70"/>
      <c r="J177" s="8"/>
      <c r="K177" s="262">
        <f t="shared" si="16"/>
        <v>0</v>
      </c>
      <c r="L177" s="105">
        <f t="shared" si="18"/>
        <v>0</v>
      </c>
      <c r="M177" s="407">
        <f t="shared" si="17"/>
        <v>0</v>
      </c>
      <c r="N177" s="9"/>
      <c r="O177" s="40">
        <f t="shared" si="19"/>
        <v>0</v>
      </c>
      <c r="P177" s="40">
        <f t="shared" si="20"/>
        <v>0</v>
      </c>
      <c r="Q177" s="40">
        <f t="shared" si="21"/>
        <v>0</v>
      </c>
    </row>
    <row r="178" spans="1:17" x14ac:dyDescent="0.25">
      <c r="A178" s="80">
        <f t="shared" si="0"/>
        <v>164</v>
      </c>
      <c r="B178" s="342">
        <f t="shared" si="15"/>
        <v>0</v>
      </c>
      <c r="C178" s="132"/>
      <c r="D178" s="924"/>
      <c r="E178" s="116"/>
      <c r="F178" s="116"/>
      <c r="G178" s="4"/>
      <c r="H178" s="50"/>
      <c r="I178" s="70"/>
      <c r="J178" s="8"/>
      <c r="K178" s="262">
        <f t="shared" si="16"/>
        <v>0</v>
      </c>
      <c r="L178" s="105">
        <f t="shared" si="18"/>
        <v>0</v>
      </c>
      <c r="M178" s="407">
        <f t="shared" si="17"/>
        <v>0</v>
      </c>
      <c r="N178" s="9"/>
      <c r="O178" s="40">
        <f t="shared" si="19"/>
        <v>0</v>
      </c>
      <c r="P178" s="40">
        <f t="shared" si="20"/>
        <v>0</v>
      </c>
      <c r="Q178" s="40">
        <f t="shared" si="21"/>
        <v>0</v>
      </c>
    </row>
    <row r="179" spans="1:17" x14ac:dyDescent="0.25">
      <c r="A179" s="80">
        <f t="shared" si="0"/>
        <v>165</v>
      </c>
      <c r="B179" s="342">
        <f t="shared" si="15"/>
        <v>0</v>
      </c>
      <c r="C179" s="132"/>
      <c r="D179" s="924"/>
      <c r="E179" s="116"/>
      <c r="F179" s="116"/>
      <c r="G179" s="4"/>
      <c r="H179" s="50"/>
      <c r="I179" s="70"/>
      <c r="J179" s="8"/>
      <c r="K179" s="262">
        <f t="shared" si="16"/>
        <v>0</v>
      </c>
      <c r="L179" s="105">
        <f t="shared" si="18"/>
        <v>0</v>
      </c>
      <c r="M179" s="407">
        <f t="shared" si="17"/>
        <v>0</v>
      </c>
      <c r="N179" s="9"/>
      <c r="O179" s="40">
        <f t="shared" si="19"/>
        <v>0</v>
      </c>
      <c r="P179" s="40">
        <f t="shared" si="20"/>
        <v>0</v>
      </c>
      <c r="Q179" s="40">
        <f t="shared" si="21"/>
        <v>0</v>
      </c>
    </row>
    <row r="180" spans="1:17" x14ac:dyDescent="0.25">
      <c r="A180" s="80">
        <f t="shared" si="0"/>
        <v>166</v>
      </c>
      <c r="B180" s="342">
        <f t="shared" si="15"/>
        <v>0</v>
      </c>
      <c r="C180" s="132"/>
      <c r="D180" s="924"/>
      <c r="E180" s="116"/>
      <c r="F180" s="116"/>
      <c r="G180" s="4"/>
      <c r="H180" s="50"/>
      <c r="I180" s="70"/>
      <c r="J180" s="8"/>
      <c r="K180" s="262">
        <f t="shared" si="16"/>
        <v>0</v>
      </c>
      <c r="L180" s="105">
        <f t="shared" si="18"/>
        <v>0</v>
      </c>
      <c r="M180" s="407">
        <f t="shared" si="17"/>
        <v>0</v>
      </c>
      <c r="N180" s="9"/>
      <c r="O180" s="40">
        <f t="shared" si="19"/>
        <v>0</v>
      </c>
      <c r="P180" s="40">
        <f t="shared" si="20"/>
        <v>0</v>
      </c>
      <c r="Q180" s="40">
        <f t="shared" si="21"/>
        <v>0</v>
      </c>
    </row>
    <row r="181" spans="1:17" x14ac:dyDescent="0.25">
      <c r="A181" s="80">
        <f t="shared" si="0"/>
        <v>167</v>
      </c>
      <c r="B181" s="342">
        <f t="shared" si="15"/>
        <v>0</v>
      </c>
      <c r="C181" s="132"/>
      <c r="D181" s="924"/>
      <c r="E181" s="116"/>
      <c r="F181" s="116"/>
      <c r="G181" s="4"/>
      <c r="H181" s="50"/>
      <c r="I181" s="70"/>
      <c r="J181" s="8"/>
      <c r="K181" s="262">
        <f t="shared" si="16"/>
        <v>0</v>
      </c>
      <c r="L181" s="105">
        <f t="shared" si="18"/>
        <v>0</v>
      </c>
      <c r="M181" s="407">
        <f t="shared" si="17"/>
        <v>0</v>
      </c>
      <c r="N181" s="9"/>
      <c r="O181" s="40">
        <f t="shared" si="19"/>
        <v>0</v>
      </c>
      <c r="P181" s="40">
        <f t="shared" si="20"/>
        <v>0</v>
      </c>
      <c r="Q181" s="40">
        <f t="shared" si="21"/>
        <v>0</v>
      </c>
    </row>
    <row r="182" spans="1:17" x14ac:dyDescent="0.25">
      <c r="A182" s="80">
        <f t="shared" si="0"/>
        <v>168</v>
      </c>
      <c r="B182" s="342">
        <f t="shared" si="15"/>
        <v>0</v>
      </c>
      <c r="C182" s="132"/>
      <c r="D182" s="924"/>
      <c r="E182" s="116"/>
      <c r="F182" s="116"/>
      <c r="G182" s="4"/>
      <c r="H182" s="50"/>
      <c r="I182" s="70"/>
      <c r="J182" s="8"/>
      <c r="K182" s="262">
        <f t="shared" si="16"/>
        <v>0</v>
      </c>
      <c r="L182" s="105">
        <f t="shared" si="18"/>
        <v>0</v>
      </c>
      <c r="M182" s="407">
        <f t="shared" si="17"/>
        <v>0</v>
      </c>
      <c r="N182" s="9"/>
      <c r="O182" s="40">
        <f t="shared" si="19"/>
        <v>0</v>
      </c>
      <c r="P182" s="40">
        <f t="shared" si="20"/>
        <v>0</v>
      </c>
      <c r="Q182" s="40">
        <f t="shared" si="21"/>
        <v>0</v>
      </c>
    </row>
    <row r="183" spans="1:17" x14ac:dyDescent="0.25">
      <c r="A183" s="80">
        <f t="shared" si="0"/>
        <v>169</v>
      </c>
      <c r="B183" s="342">
        <f t="shared" si="15"/>
        <v>0</v>
      </c>
      <c r="C183" s="132"/>
      <c r="D183" s="924"/>
      <c r="E183" s="116"/>
      <c r="F183" s="116"/>
      <c r="G183" s="4"/>
      <c r="H183" s="50"/>
      <c r="I183" s="70"/>
      <c r="J183" s="8"/>
      <c r="K183" s="262">
        <f t="shared" si="16"/>
        <v>0</v>
      </c>
      <c r="L183" s="105">
        <f t="shared" si="18"/>
        <v>0</v>
      </c>
      <c r="M183" s="407">
        <f t="shared" si="17"/>
        <v>0</v>
      </c>
      <c r="N183" s="9"/>
      <c r="O183" s="40">
        <f t="shared" si="19"/>
        <v>0</v>
      </c>
      <c r="P183" s="40">
        <f t="shared" si="20"/>
        <v>0</v>
      </c>
      <c r="Q183" s="40">
        <f t="shared" si="21"/>
        <v>0</v>
      </c>
    </row>
    <row r="184" spans="1:17" x14ac:dyDescent="0.25">
      <c r="A184" s="80">
        <f t="shared" si="0"/>
        <v>170</v>
      </c>
      <c r="B184" s="342">
        <f t="shared" si="15"/>
        <v>0</v>
      </c>
      <c r="C184" s="132"/>
      <c r="D184" s="924"/>
      <c r="E184" s="116"/>
      <c r="F184" s="116"/>
      <c r="G184" s="4"/>
      <c r="H184" s="50"/>
      <c r="I184" s="70"/>
      <c r="J184" s="8"/>
      <c r="K184" s="262">
        <f t="shared" si="16"/>
        <v>0</v>
      </c>
      <c r="L184" s="105">
        <f t="shared" si="18"/>
        <v>0</v>
      </c>
      <c r="M184" s="407">
        <f t="shared" si="17"/>
        <v>0</v>
      </c>
      <c r="N184" s="9"/>
      <c r="O184" s="40">
        <f t="shared" si="19"/>
        <v>0</v>
      </c>
      <c r="P184" s="40">
        <f t="shared" si="20"/>
        <v>0</v>
      </c>
      <c r="Q184" s="40">
        <f t="shared" si="21"/>
        <v>0</v>
      </c>
    </row>
    <row r="185" spans="1:17" x14ac:dyDescent="0.25">
      <c r="A185" s="80">
        <f t="shared" si="0"/>
        <v>171</v>
      </c>
      <c r="B185" s="342">
        <f t="shared" si="15"/>
        <v>0</v>
      </c>
      <c r="C185" s="132"/>
      <c r="D185" s="924"/>
      <c r="E185" s="116"/>
      <c r="F185" s="116"/>
      <c r="G185" s="4"/>
      <c r="H185" s="50"/>
      <c r="I185" s="70"/>
      <c r="J185" s="8"/>
      <c r="K185" s="262">
        <f t="shared" si="16"/>
        <v>0</v>
      </c>
      <c r="L185" s="105">
        <f t="shared" si="18"/>
        <v>0</v>
      </c>
      <c r="M185" s="407">
        <f t="shared" si="17"/>
        <v>0</v>
      </c>
      <c r="N185" s="9"/>
      <c r="O185" s="40">
        <f t="shared" si="19"/>
        <v>0</v>
      </c>
      <c r="P185" s="40">
        <f t="shared" si="20"/>
        <v>0</v>
      </c>
      <c r="Q185" s="40">
        <f t="shared" si="21"/>
        <v>0</v>
      </c>
    </row>
    <row r="186" spans="1:17" x14ac:dyDescent="0.25">
      <c r="A186" s="80">
        <f t="shared" si="0"/>
        <v>172</v>
      </c>
      <c r="B186" s="342">
        <f t="shared" si="15"/>
        <v>0</v>
      </c>
      <c r="C186" s="132"/>
      <c r="D186" s="924"/>
      <c r="E186" s="116"/>
      <c r="F186" s="116"/>
      <c r="G186" s="4"/>
      <c r="H186" s="50"/>
      <c r="I186" s="70"/>
      <c r="J186" s="8"/>
      <c r="K186" s="262">
        <f t="shared" si="16"/>
        <v>0</v>
      </c>
      <c r="L186" s="105">
        <f t="shared" si="18"/>
        <v>0</v>
      </c>
      <c r="M186" s="407">
        <f t="shared" si="17"/>
        <v>0</v>
      </c>
      <c r="N186" s="9"/>
      <c r="O186" s="40">
        <f t="shared" si="19"/>
        <v>0</v>
      </c>
      <c r="P186" s="40">
        <f t="shared" si="20"/>
        <v>0</v>
      </c>
      <c r="Q186" s="40">
        <f t="shared" si="21"/>
        <v>0</v>
      </c>
    </row>
    <row r="187" spans="1:17" x14ac:dyDescent="0.25">
      <c r="A187" s="80">
        <f t="shared" si="0"/>
        <v>173</v>
      </c>
      <c r="B187" s="342">
        <f t="shared" si="15"/>
        <v>0</v>
      </c>
      <c r="C187" s="132"/>
      <c r="D187" s="924"/>
      <c r="E187" s="116"/>
      <c r="F187" s="116"/>
      <c r="G187" s="4"/>
      <c r="H187" s="50"/>
      <c r="I187" s="70"/>
      <c r="J187" s="8"/>
      <c r="K187" s="262">
        <f t="shared" si="16"/>
        <v>0</v>
      </c>
      <c r="L187" s="105">
        <f t="shared" si="18"/>
        <v>0</v>
      </c>
      <c r="M187" s="407">
        <f t="shared" si="17"/>
        <v>0</v>
      </c>
      <c r="N187" s="9"/>
      <c r="O187" s="40">
        <f t="shared" si="19"/>
        <v>0</v>
      </c>
      <c r="P187" s="40">
        <f t="shared" si="20"/>
        <v>0</v>
      </c>
      <c r="Q187" s="40">
        <f t="shared" si="21"/>
        <v>0</v>
      </c>
    </row>
    <row r="188" spans="1:17" x14ac:dyDescent="0.25">
      <c r="A188" s="80">
        <f t="shared" si="0"/>
        <v>174</v>
      </c>
      <c r="B188" s="342">
        <f t="shared" si="15"/>
        <v>0</v>
      </c>
      <c r="C188" s="132"/>
      <c r="D188" s="924"/>
      <c r="E188" s="116"/>
      <c r="F188" s="116"/>
      <c r="G188" s="4"/>
      <c r="H188" s="50"/>
      <c r="I188" s="70"/>
      <c r="J188" s="8"/>
      <c r="K188" s="262">
        <f t="shared" si="16"/>
        <v>0</v>
      </c>
      <c r="L188" s="105">
        <f t="shared" si="18"/>
        <v>0</v>
      </c>
      <c r="M188" s="407">
        <f t="shared" si="17"/>
        <v>0</v>
      </c>
      <c r="N188" s="9"/>
      <c r="O188" s="40">
        <f t="shared" si="19"/>
        <v>0</v>
      </c>
      <c r="P188" s="40">
        <f t="shared" si="20"/>
        <v>0</v>
      </c>
      <c r="Q188" s="40">
        <f t="shared" si="21"/>
        <v>0</v>
      </c>
    </row>
    <row r="189" spans="1:17" x14ac:dyDescent="0.25">
      <c r="A189" s="80">
        <f t="shared" si="0"/>
        <v>175</v>
      </c>
      <c r="B189" s="342">
        <f t="shared" si="15"/>
        <v>0</v>
      </c>
      <c r="C189" s="132"/>
      <c r="D189" s="924"/>
      <c r="E189" s="116"/>
      <c r="F189" s="116"/>
      <c r="G189" s="4"/>
      <c r="H189" s="50"/>
      <c r="I189" s="70"/>
      <c r="J189" s="8"/>
      <c r="K189" s="262">
        <f t="shared" si="16"/>
        <v>0</v>
      </c>
      <c r="L189" s="105">
        <f t="shared" si="18"/>
        <v>0</v>
      </c>
      <c r="M189" s="407">
        <f t="shared" si="17"/>
        <v>0</v>
      </c>
      <c r="N189" s="9"/>
      <c r="O189" s="40">
        <f t="shared" si="19"/>
        <v>0</v>
      </c>
      <c r="P189" s="40">
        <f t="shared" si="20"/>
        <v>0</v>
      </c>
      <c r="Q189" s="40">
        <f t="shared" si="21"/>
        <v>0</v>
      </c>
    </row>
    <row r="190" spans="1:17" x14ac:dyDescent="0.25">
      <c r="A190" s="80">
        <f t="shared" si="0"/>
        <v>176</v>
      </c>
      <c r="B190" s="342">
        <f t="shared" si="15"/>
        <v>0</v>
      </c>
      <c r="C190" s="132"/>
      <c r="D190" s="924"/>
      <c r="E190" s="116"/>
      <c r="F190" s="116"/>
      <c r="G190" s="4"/>
      <c r="H190" s="50"/>
      <c r="I190" s="70"/>
      <c r="J190" s="8"/>
      <c r="K190" s="262">
        <f t="shared" si="16"/>
        <v>0</v>
      </c>
      <c r="L190" s="105">
        <f t="shared" si="18"/>
        <v>0</v>
      </c>
      <c r="M190" s="407">
        <f t="shared" si="17"/>
        <v>0</v>
      </c>
      <c r="N190" s="9"/>
      <c r="O190" s="40">
        <f t="shared" si="19"/>
        <v>0</v>
      </c>
      <c r="P190" s="40">
        <f t="shared" si="20"/>
        <v>0</v>
      </c>
      <c r="Q190" s="40">
        <f t="shared" si="21"/>
        <v>0</v>
      </c>
    </row>
    <row r="191" spans="1:17" x14ac:dyDescent="0.25">
      <c r="A191" s="80">
        <f t="shared" si="0"/>
        <v>177</v>
      </c>
      <c r="B191" s="342">
        <f t="shared" si="15"/>
        <v>0</v>
      </c>
      <c r="C191" s="132"/>
      <c r="D191" s="924"/>
      <c r="E191" s="116"/>
      <c r="F191" s="116"/>
      <c r="G191" s="4"/>
      <c r="H191" s="50"/>
      <c r="I191" s="70"/>
      <c r="J191" s="8"/>
      <c r="K191" s="262">
        <f t="shared" si="16"/>
        <v>0</v>
      </c>
      <c r="L191" s="105">
        <f t="shared" si="18"/>
        <v>0</v>
      </c>
      <c r="M191" s="407">
        <f t="shared" si="17"/>
        <v>0</v>
      </c>
      <c r="N191" s="9"/>
      <c r="O191" s="40">
        <f t="shared" si="19"/>
        <v>0</v>
      </c>
      <c r="P191" s="40">
        <f t="shared" si="20"/>
        <v>0</v>
      </c>
      <c r="Q191" s="40">
        <f t="shared" si="21"/>
        <v>0</v>
      </c>
    </row>
    <row r="192" spans="1:17" x14ac:dyDescent="0.25">
      <c r="A192" s="80">
        <f t="shared" si="0"/>
        <v>178</v>
      </c>
      <c r="B192" s="342">
        <f t="shared" si="15"/>
        <v>0</v>
      </c>
      <c r="C192" s="132"/>
      <c r="D192" s="924"/>
      <c r="E192" s="116"/>
      <c r="F192" s="116"/>
      <c r="G192" s="4"/>
      <c r="H192" s="50"/>
      <c r="I192" s="70"/>
      <c r="J192" s="8"/>
      <c r="K192" s="262">
        <f t="shared" si="16"/>
        <v>0</v>
      </c>
      <c r="L192" s="105">
        <f t="shared" si="18"/>
        <v>0</v>
      </c>
      <c r="M192" s="407">
        <f t="shared" si="17"/>
        <v>0</v>
      </c>
      <c r="N192" s="9"/>
      <c r="O192" s="40">
        <f t="shared" si="19"/>
        <v>0</v>
      </c>
      <c r="P192" s="40">
        <f t="shared" si="20"/>
        <v>0</v>
      </c>
      <c r="Q192" s="40">
        <f t="shared" si="21"/>
        <v>0</v>
      </c>
    </row>
    <row r="193" spans="1:17" x14ac:dyDescent="0.25">
      <c r="A193" s="80">
        <f t="shared" si="0"/>
        <v>179</v>
      </c>
      <c r="B193" s="342">
        <f t="shared" si="15"/>
        <v>0</v>
      </c>
      <c r="C193" s="132"/>
      <c r="D193" s="924"/>
      <c r="E193" s="116"/>
      <c r="F193" s="116"/>
      <c r="G193" s="4"/>
      <c r="H193" s="50"/>
      <c r="I193" s="70"/>
      <c r="J193" s="8"/>
      <c r="K193" s="262">
        <f t="shared" si="16"/>
        <v>0</v>
      </c>
      <c r="L193" s="105">
        <f t="shared" si="18"/>
        <v>0</v>
      </c>
      <c r="M193" s="407">
        <f t="shared" si="17"/>
        <v>0</v>
      </c>
      <c r="N193" s="9"/>
      <c r="O193" s="40">
        <f t="shared" si="19"/>
        <v>0</v>
      </c>
      <c r="P193" s="40">
        <f t="shared" si="20"/>
        <v>0</v>
      </c>
      <c r="Q193" s="40">
        <f t="shared" si="21"/>
        <v>0</v>
      </c>
    </row>
    <row r="194" spans="1:17" x14ac:dyDescent="0.25">
      <c r="A194" s="80">
        <f t="shared" si="0"/>
        <v>180</v>
      </c>
      <c r="B194" s="342">
        <f t="shared" si="15"/>
        <v>0</v>
      </c>
      <c r="C194" s="132"/>
      <c r="D194" s="924"/>
      <c r="E194" s="116"/>
      <c r="F194" s="116"/>
      <c r="G194" s="4"/>
      <c r="H194" s="50"/>
      <c r="I194" s="70"/>
      <c r="J194" s="8"/>
      <c r="K194" s="262">
        <f t="shared" si="16"/>
        <v>0</v>
      </c>
      <c r="L194" s="105">
        <f t="shared" si="18"/>
        <v>0</v>
      </c>
      <c r="M194" s="407">
        <f t="shared" si="17"/>
        <v>0</v>
      </c>
      <c r="N194" s="9"/>
      <c r="O194" s="40">
        <f t="shared" si="19"/>
        <v>0</v>
      </c>
      <c r="P194" s="40">
        <f t="shared" si="20"/>
        <v>0</v>
      </c>
      <c r="Q194" s="40">
        <f t="shared" si="21"/>
        <v>0</v>
      </c>
    </row>
    <row r="195" spans="1:17" x14ac:dyDescent="0.25">
      <c r="A195" s="80">
        <f t="shared" si="0"/>
        <v>181</v>
      </c>
      <c r="B195" s="342">
        <f t="shared" si="15"/>
        <v>0</v>
      </c>
      <c r="C195" s="132"/>
      <c r="D195" s="924"/>
      <c r="E195" s="116"/>
      <c r="F195" s="116"/>
      <c r="G195" s="4"/>
      <c r="H195" s="50"/>
      <c r="I195" s="70"/>
      <c r="J195" s="8"/>
      <c r="K195" s="262">
        <f t="shared" si="16"/>
        <v>0</v>
      </c>
      <c r="L195" s="105">
        <f t="shared" si="18"/>
        <v>0</v>
      </c>
      <c r="M195" s="407">
        <f t="shared" si="17"/>
        <v>0</v>
      </c>
      <c r="N195" s="9"/>
      <c r="O195" s="40">
        <f t="shared" si="19"/>
        <v>0</v>
      </c>
      <c r="P195" s="40">
        <f t="shared" si="20"/>
        <v>0</v>
      </c>
      <c r="Q195" s="40">
        <f t="shared" si="21"/>
        <v>0</v>
      </c>
    </row>
    <row r="196" spans="1:17" x14ac:dyDescent="0.25">
      <c r="A196" s="80">
        <f t="shared" si="0"/>
        <v>182</v>
      </c>
      <c r="B196" s="342">
        <f t="shared" si="15"/>
        <v>0</v>
      </c>
      <c r="C196" s="132"/>
      <c r="D196" s="924"/>
      <c r="E196" s="116"/>
      <c r="F196" s="116"/>
      <c r="G196" s="4"/>
      <c r="H196" s="50"/>
      <c r="I196" s="70"/>
      <c r="J196" s="8"/>
      <c r="K196" s="262">
        <f t="shared" si="16"/>
        <v>0</v>
      </c>
      <c r="L196" s="105">
        <f t="shared" si="18"/>
        <v>0</v>
      </c>
      <c r="M196" s="407">
        <f t="shared" si="17"/>
        <v>0</v>
      </c>
      <c r="N196" s="9"/>
      <c r="O196" s="40">
        <f t="shared" si="19"/>
        <v>0</v>
      </c>
      <c r="P196" s="40">
        <f t="shared" si="20"/>
        <v>0</v>
      </c>
      <c r="Q196" s="40">
        <f t="shared" si="21"/>
        <v>0</v>
      </c>
    </row>
    <row r="197" spans="1:17" x14ac:dyDescent="0.25">
      <c r="A197" s="80">
        <f t="shared" si="0"/>
        <v>183</v>
      </c>
      <c r="B197" s="342">
        <f t="shared" si="15"/>
        <v>0</v>
      </c>
      <c r="C197" s="132"/>
      <c r="D197" s="924"/>
      <c r="E197" s="116"/>
      <c r="F197" s="116"/>
      <c r="G197" s="4"/>
      <c r="H197" s="50"/>
      <c r="I197" s="70"/>
      <c r="J197" s="8"/>
      <c r="K197" s="262">
        <f t="shared" si="16"/>
        <v>0</v>
      </c>
      <c r="L197" s="105">
        <f t="shared" si="18"/>
        <v>0</v>
      </c>
      <c r="M197" s="407">
        <f t="shared" si="17"/>
        <v>0</v>
      </c>
      <c r="N197" s="9"/>
      <c r="O197" s="40">
        <f t="shared" si="19"/>
        <v>0</v>
      </c>
      <c r="P197" s="40">
        <f t="shared" si="20"/>
        <v>0</v>
      </c>
      <c r="Q197" s="40">
        <f t="shared" si="21"/>
        <v>0</v>
      </c>
    </row>
    <row r="198" spans="1:17" x14ac:dyDescent="0.25">
      <c r="A198" s="80">
        <f t="shared" si="0"/>
        <v>184</v>
      </c>
      <c r="B198" s="342">
        <f t="shared" si="15"/>
        <v>0</v>
      </c>
      <c r="C198" s="132"/>
      <c r="D198" s="924"/>
      <c r="E198" s="116"/>
      <c r="F198" s="116"/>
      <c r="G198" s="4"/>
      <c r="H198" s="50"/>
      <c r="I198" s="70"/>
      <c r="J198" s="8"/>
      <c r="K198" s="262">
        <f t="shared" si="16"/>
        <v>0</v>
      </c>
      <c r="L198" s="105">
        <f t="shared" si="18"/>
        <v>0</v>
      </c>
      <c r="M198" s="407">
        <f t="shared" si="17"/>
        <v>0</v>
      </c>
      <c r="N198" s="9"/>
      <c r="O198" s="40">
        <f t="shared" si="19"/>
        <v>0</v>
      </c>
      <c r="P198" s="40">
        <f t="shared" si="20"/>
        <v>0</v>
      </c>
      <c r="Q198" s="40">
        <f t="shared" si="21"/>
        <v>0</v>
      </c>
    </row>
    <row r="199" spans="1:17" x14ac:dyDescent="0.25">
      <c r="A199" s="80">
        <f t="shared" si="0"/>
        <v>185</v>
      </c>
      <c r="B199" s="342">
        <f t="shared" si="15"/>
        <v>0</v>
      </c>
      <c r="C199" s="132"/>
      <c r="D199" s="924"/>
      <c r="E199" s="116"/>
      <c r="F199" s="116"/>
      <c r="G199" s="4"/>
      <c r="H199" s="50"/>
      <c r="I199" s="70"/>
      <c r="J199" s="8"/>
      <c r="K199" s="262">
        <f t="shared" si="16"/>
        <v>0</v>
      </c>
      <c r="L199" s="105">
        <f t="shared" si="18"/>
        <v>0</v>
      </c>
      <c r="M199" s="407">
        <f t="shared" si="17"/>
        <v>0</v>
      </c>
      <c r="N199" s="9"/>
      <c r="O199" s="40">
        <f t="shared" si="19"/>
        <v>0</v>
      </c>
      <c r="P199" s="40">
        <f t="shared" si="20"/>
        <v>0</v>
      </c>
      <c r="Q199" s="40">
        <f t="shared" si="21"/>
        <v>0</v>
      </c>
    </row>
    <row r="200" spans="1:17" x14ac:dyDescent="0.25">
      <c r="A200" s="80">
        <f t="shared" si="0"/>
        <v>186</v>
      </c>
      <c r="B200" s="342">
        <f t="shared" si="15"/>
        <v>0</v>
      </c>
      <c r="C200" s="132"/>
      <c r="D200" s="924"/>
      <c r="E200" s="116"/>
      <c r="F200" s="116"/>
      <c r="G200" s="4"/>
      <c r="H200" s="50"/>
      <c r="I200" s="70"/>
      <c r="J200" s="8"/>
      <c r="K200" s="262">
        <f t="shared" si="16"/>
        <v>0</v>
      </c>
      <c r="L200" s="105">
        <f t="shared" si="18"/>
        <v>0</v>
      </c>
      <c r="M200" s="407">
        <f t="shared" si="17"/>
        <v>0</v>
      </c>
      <c r="N200" s="9"/>
      <c r="O200" s="40">
        <f t="shared" si="19"/>
        <v>0</v>
      </c>
      <c r="P200" s="40">
        <f t="shared" si="20"/>
        <v>0</v>
      </c>
      <c r="Q200" s="40">
        <f t="shared" si="21"/>
        <v>0</v>
      </c>
    </row>
    <row r="201" spans="1:17" x14ac:dyDescent="0.25">
      <c r="A201" s="80">
        <f t="shared" si="0"/>
        <v>187</v>
      </c>
      <c r="B201" s="342">
        <f t="shared" si="15"/>
        <v>0</v>
      </c>
      <c r="C201" s="132"/>
      <c r="D201" s="924"/>
      <c r="E201" s="116"/>
      <c r="F201" s="116"/>
      <c r="G201" s="4"/>
      <c r="H201" s="50"/>
      <c r="I201" s="70"/>
      <c r="J201" s="8"/>
      <c r="K201" s="262">
        <f t="shared" si="16"/>
        <v>0</v>
      </c>
      <c r="L201" s="105">
        <f t="shared" si="18"/>
        <v>0</v>
      </c>
      <c r="M201" s="407">
        <f t="shared" si="17"/>
        <v>0</v>
      </c>
      <c r="N201" s="9"/>
      <c r="O201" s="40">
        <f t="shared" si="19"/>
        <v>0</v>
      </c>
      <c r="P201" s="40">
        <f t="shared" si="20"/>
        <v>0</v>
      </c>
      <c r="Q201" s="40">
        <f t="shared" si="21"/>
        <v>0</v>
      </c>
    </row>
    <row r="202" spans="1:17" x14ac:dyDescent="0.25">
      <c r="A202" s="80">
        <f t="shared" si="0"/>
        <v>188</v>
      </c>
      <c r="B202" s="342">
        <f t="shared" si="15"/>
        <v>0</v>
      </c>
      <c r="C202" s="132"/>
      <c r="D202" s="924"/>
      <c r="E202" s="116"/>
      <c r="F202" s="116"/>
      <c r="G202" s="4"/>
      <c r="H202" s="50"/>
      <c r="I202" s="70"/>
      <c r="J202" s="8"/>
      <c r="K202" s="262">
        <f t="shared" si="16"/>
        <v>0</v>
      </c>
      <c r="L202" s="105">
        <f t="shared" si="18"/>
        <v>0</v>
      </c>
      <c r="M202" s="407">
        <f t="shared" si="17"/>
        <v>0</v>
      </c>
      <c r="N202" s="9"/>
      <c r="O202" s="40">
        <f t="shared" si="19"/>
        <v>0</v>
      </c>
      <c r="P202" s="40">
        <f t="shared" si="20"/>
        <v>0</v>
      </c>
      <c r="Q202" s="40">
        <f t="shared" si="21"/>
        <v>0</v>
      </c>
    </row>
    <row r="203" spans="1:17" x14ac:dyDescent="0.25">
      <c r="A203" s="80">
        <f t="shared" si="0"/>
        <v>189</v>
      </c>
      <c r="B203" s="342">
        <f t="shared" si="15"/>
        <v>0</v>
      </c>
      <c r="C203" s="132"/>
      <c r="D203" s="924"/>
      <c r="E203" s="116"/>
      <c r="F203" s="116"/>
      <c r="G203" s="4"/>
      <c r="H203" s="50"/>
      <c r="I203" s="70"/>
      <c r="J203" s="8"/>
      <c r="K203" s="262">
        <f t="shared" si="16"/>
        <v>0</v>
      </c>
      <c r="L203" s="105">
        <f t="shared" si="18"/>
        <v>0</v>
      </c>
      <c r="M203" s="407">
        <f t="shared" si="17"/>
        <v>0</v>
      </c>
      <c r="N203" s="9"/>
      <c r="O203" s="40">
        <f t="shared" si="19"/>
        <v>0</v>
      </c>
      <c r="P203" s="40">
        <f t="shared" si="20"/>
        <v>0</v>
      </c>
      <c r="Q203" s="40">
        <f t="shared" si="21"/>
        <v>0</v>
      </c>
    </row>
    <row r="204" spans="1:17" x14ac:dyDescent="0.25">
      <c r="A204" s="80">
        <f t="shared" si="0"/>
        <v>190</v>
      </c>
      <c r="B204" s="342">
        <f t="shared" si="15"/>
        <v>0</v>
      </c>
      <c r="C204" s="132"/>
      <c r="D204" s="924"/>
      <c r="E204" s="116"/>
      <c r="F204" s="116"/>
      <c r="G204" s="4"/>
      <c r="H204" s="50"/>
      <c r="I204" s="70"/>
      <c r="J204" s="8"/>
      <c r="K204" s="262">
        <f t="shared" si="16"/>
        <v>0</v>
      </c>
      <c r="L204" s="105">
        <f t="shared" si="18"/>
        <v>0</v>
      </c>
      <c r="M204" s="407">
        <f t="shared" si="17"/>
        <v>0</v>
      </c>
      <c r="N204" s="9"/>
      <c r="O204" s="40">
        <f t="shared" si="19"/>
        <v>0</v>
      </c>
      <c r="P204" s="40">
        <f t="shared" si="20"/>
        <v>0</v>
      </c>
      <c r="Q204" s="40">
        <f t="shared" si="21"/>
        <v>0</v>
      </c>
    </row>
    <row r="205" spans="1:17" x14ac:dyDescent="0.25">
      <c r="A205" s="80">
        <f t="shared" si="0"/>
        <v>191</v>
      </c>
      <c r="B205" s="342">
        <f t="shared" si="15"/>
        <v>0</v>
      </c>
      <c r="C205" s="132"/>
      <c r="D205" s="924"/>
      <c r="E205" s="116"/>
      <c r="F205" s="116"/>
      <c r="G205" s="4"/>
      <c r="H205" s="50"/>
      <c r="I205" s="70"/>
      <c r="J205" s="8"/>
      <c r="K205" s="262">
        <f t="shared" si="16"/>
        <v>0</v>
      </c>
      <c r="L205" s="105">
        <f t="shared" si="18"/>
        <v>0</v>
      </c>
      <c r="M205" s="407">
        <f t="shared" si="17"/>
        <v>0</v>
      </c>
      <c r="N205" s="9"/>
      <c r="O205" s="40">
        <f t="shared" si="19"/>
        <v>0</v>
      </c>
      <c r="P205" s="40">
        <f t="shared" si="20"/>
        <v>0</v>
      </c>
      <c r="Q205" s="40">
        <f t="shared" si="21"/>
        <v>0</v>
      </c>
    </row>
    <row r="206" spans="1:17" x14ac:dyDescent="0.25">
      <c r="A206" s="80">
        <f t="shared" si="0"/>
        <v>192</v>
      </c>
      <c r="B206" s="342">
        <f t="shared" si="15"/>
        <v>0</v>
      </c>
      <c r="C206" s="132"/>
      <c r="D206" s="924"/>
      <c r="E206" s="116"/>
      <c r="F206" s="116"/>
      <c r="G206" s="4"/>
      <c r="H206" s="50"/>
      <c r="I206" s="70"/>
      <c r="J206" s="8"/>
      <c r="K206" s="262">
        <f t="shared" si="16"/>
        <v>0</v>
      </c>
      <c r="L206" s="105">
        <f t="shared" si="18"/>
        <v>0</v>
      </c>
      <c r="M206" s="407">
        <f t="shared" si="17"/>
        <v>0</v>
      </c>
      <c r="N206" s="9"/>
      <c r="O206" s="40">
        <f t="shared" si="19"/>
        <v>0</v>
      </c>
      <c r="P206" s="40">
        <f t="shared" si="20"/>
        <v>0</v>
      </c>
      <c r="Q206" s="40">
        <f t="shared" si="21"/>
        <v>0</v>
      </c>
    </row>
    <row r="207" spans="1:17" x14ac:dyDescent="0.25">
      <c r="A207" s="80">
        <f t="shared" si="0"/>
        <v>193</v>
      </c>
      <c r="B207" s="342">
        <f t="shared" ref="B207:B514" si="22">IF(ISBLANK(F207),0,VLOOKUP(TRIM(F207),AllVarieties,4,FALSE))</f>
        <v>0</v>
      </c>
      <c r="C207" s="132"/>
      <c r="D207" s="924"/>
      <c r="E207" s="116"/>
      <c r="F207" s="116"/>
      <c r="G207" s="4"/>
      <c r="H207" s="50"/>
      <c r="I207" s="70"/>
      <c r="J207" s="8"/>
      <c r="K207" s="262">
        <f t="shared" ref="K207:K514" si="23">IF(VALUE(G207)&lt;1,0,IF(VALUE(G207)&gt;17,0,VLOOKUP(VALUE(B207),T10Value,VALUE(G207)+1,FALSE)))</f>
        <v>0</v>
      </c>
      <c r="L207" s="105">
        <f t="shared" si="18"/>
        <v>0</v>
      </c>
      <c r="M207" s="407">
        <f t="shared" ref="M207:M514" si="24">+L207*PDArate</f>
        <v>0</v>
      </c>
      <c r="N207" s="9"/>
      <c r="O207" s="40">
        <f t="shared" si="19"/>
        <v>0</v>
      </c>
      <c r="P207" s="40">
        <f t="shared" si="20"/>
        <v>0</v>
      </c>
      <c r="Q207" s="40">
        <f t="shared" si="21"/>
        <v>0</v>
      </c>
    </row>
    <row r="208" spans="1:17" x14ac:dyDescent="0.25">
      <c r="A208" s="80">
        <f t="shared" si="0"/>
        <v>194</v>
      </c>
      <c r="B208" s="342">
        <f t="shared" si="22"/>
        <v>0</v>
      </c>
      <c r="C208" s="132"/>
      <c r="D208" s="924"/>
      <c r="E208" s="116"/>
      <c r="F208" s="116"/>
      <c r="G208" s="4"/>
      <c r="H208" s="50"/>
      <c r="I208" s="70"/>
      <c r="J208" s="8"/>
      <c r="K208" s="262">
        <f t="shared" si="23"/>
        <v>0</v>
      </c>
      <c r="L208" s="105">
        <f t="shared" ref="L208:L514" si="25">ROUND(+H208,1)*K208</f>
        <v>0</v>
      </c>
      <c r="M208" s="407">
        <f t="shared" si="24"/>
        <v>0</v>
      </c>
      <c r="N208" s="9"/>
      <c r="O208" s="40">
        <f t="shared" ref="O208:O514" si="26">IF(+H208 &gt;0, IF(L208&lt;=0,1,0),0)</f>
        <v>0</v>
      </c>
      <c r="P208" s="40">
        <f t="shared" ref="P208:P514" si="27">IF(ISNA(+B208),1,0)</f>
        <v>0</v>
      </c>
      <c r="Q208" s="40">
        <f t="shared" ref="Q208:Q514" si="28">IF(ISERR(+B208),1,0)</f>
        <v>0</v>
      </c>
    </row>
    <row r="209" spans="1:17" x14ac:dyDescent="0.25">
      <c r="A209" s="80">
        <f t="shared" si="0"/>
        <v>195</v>
      </c>
      <c r="B209" s="342">
        <f t="shared" si="22"/>
        <v>0</v>
      </c>
      <c r="C209" s="132"/>
      <c r="D209" s="924"/>
      <c r="E209" s="116"/>
      <c r="F209" s="116"/>
      <c r="G209" s="4"/>
      <c r="H209" s="50"/>
      <c r="I209" s="70"/>
      <c r="J209" s="8"/>
      <c r="K209" s="262">
        <f t="shared" si="23"/>
        <v>0</v>
      </c>
      <c r="L209" s="105">
        <f t="shared" si="25"/>
        <v>0</v>
      </c>
      <c r="M209" s="407">
        <f t="shared" si="24"/>
        <v>0</v>
      </c>
      <c r="N209" s="9"/>
      <c r="O209" s="40">
        <f t="shared" si="26"/>
        <v>0</v>
      </c>
      <c r="P209" s="40">
        <f t="shared" si="27"/>
        <v>0</v>
      </c>
      <c r="Q209" s="40">
        <f t="shared" si="28"/>
        <v>0</v>
      </c>
    </row>
    <row r="210" spans="1:17" x14ac:dyDescent="0.25">
      <c r="A210" s="80">
        <f t="shared" si="0"/>
        <v>196</v>
      </c>
      <c r="B210" s="342">
        <f t="shared" si="22"/>
        <v>0</v>
      </c>
      <c r="C210" s="132"/>
      <c r="D210" s="924"/>
      <c r="E210" s="116"/>
      <c r="F210" s="116"/>
      <c r="G210" s="4"/>
      <c r="H210" s="50"/>
      <c r="I210" s="70"/>
      <c r="J210" s="8"/>
      <c r="K210" s="262">
        <f t="shared" si="23"/>
        <v>0</v>
      </c>
      <c r="L210" s="105">
        <f t="shared" si="25"/>
        <v>0</v>
      </c>
      <c r="M210" s="407">
        <f t="shared" si="24"/>
        <v>0</v>
      </c>
      <c r="N210" s="9"/>
      <c r="O210" s="40">
        <f t="shared" si="26"/>
        <v>0</v>
      </c>
      <c r="P210" s="40">
        <f t="shared" si="27"/>
        <v>0</v>
      </c>
      <c r="Q210" s="40">
        <f t="shared" si="28"/>
        <v>0</v>
      </c>
    </row>
    <row r="211" spans="1:17" x14ac:dyDescent="0.25">
      <c r="A211" s="80">
        <f t="shared" si="0"/>
        <v>197</v>
      </c>
      <c r="B211" s="342">
        <f t="shared" si="22"/>
        <v>0</v>
      </c>
      <c r="C211" s="132"/>
      <c r="D211" s="924"/>
      <c r="E211" s="116"/>
      <c r="F211" s="116"/>
      <c r="G211" s="4"/>
      <c r="H211" s="50"/>
      <c r="I211" s="70"/>
      <c r="J211" s="8"/>
      <c r="K211" s="262">
        <f t="shared" si="23"/>
        <v>0</v>
      </c>
      <c r="L211" s="105">
        <f t="shared" si="25"/>
        <v>0</v>
      </c>
      <c r="M211" s="407">
        <f t="shared" si="24"/>
        <v>0</v>
      </c>
      <c r="N211" s="9"/>
      <c r="O211" s="40">
        <f t="shared" si="26"/>
        <v>0</v>
      </c>
      <c r="P211" s="40">
        <f t="shared" si="27"/>
        <v>0</v>
      </c>
      <c r="Q211" s="40">
        <f t="shared" si="28"/>
        <v>0</v>
      </c>
    </row>
    <row r="212" spans="1:17" x14ac:dyDescent="0.25">
      <c r="A212" s="80">
        <f t="shared" si="0"/>
        <v>198</v>
      </c>
      <c r="B212" s="342">
        <f t="shared" si="22"/>
        <v>0</v>
      </c>
      <c r="C212" s="132"/>
      <c r="D212" s="924"/>
      <c r="E212" s="116"/>
      <c r="F212" s="116"/>
      <c r="G212" s="4"/>
      <c r="H212" s="50"/>
      <c r="I212" s="70"/>
      <c r="J212" s="8"/>
      <c r="K212" s="262">
        <f t="shared" si="23"/>
        <v>0</v>
      </c>
      <c r="L212" s="105">
        <f t="shared" si="25"/>
        <v>0</v>
      </c>
      <c r="M212" s="407">
        <f t="shared" si="24"/>
        <v>0</v>
      </c>
      <c r="N212" s="9"/>
      <c r="O212" s="40">
        <f t="shared" si="26"/>
        <v>0</v>
      </c>
      <c r="P212" s="40">
        <f t="shared" si="27"/>
        <v>0</v>
      </c>
      <c r="Q212" s="40">
        <f t="shared" si="28"/>
        <v>0</v>
      </c>
    </row>
    <row r="213" spans="1:17" x14ac:dyDescent="0.25">
      <c r="A213" s="80">
        <f t="shared" si="0"/>
        <v>199</v>
      </c>
      <c r="B213" s="342">
        <f t="shared" si="22"/>
        <v>0</v>
      </c>
      <c r="C213" s="132"/>
      <c r="D213" s="924"/>
      <c r="E213" s="116"/>
      <c r="F213" s="116"/>
      <c r="G213" s="4"/>
      <c r="H213" s="50"/>
      <c r="I213" s="70"/>
      <c r="J213" s="8"/>
      <c r="K213" s="262">
        <f t="shared" si="23"/>
        <v>0</v>
      </c>
      <c r="L213" s="105">
        <f t="shared" si="25"/>
        <v>0</v>
      </c>
      <c r="M213" s="407">
        <f t="shared" si="24"/>
        <v>0</v>
      </c>
      <c r="N213" s="9"/>
      <c r="O213" s="40">
        <f t="shared" si="26"/>
        <v>0</v>
      </c>
      <c r="P213" s="40">
        <f t="shared" si="27"/>
        <v>0</v>
      </c>
      <c r="Q213" s="40">
        <f t="shared" si="28"/>
        <v>0</v>
      </c>
    </row>
    <row r="214" spans="1:17" x14ac:dyDescent="0.25">
      <c r="A214" s="80">
        <f t="shared" si="0"/>
        <v>200</v>
      </c>
      <c r="B214" s="342">
        <f t="shared" si="22"/>
        <v>0</v>
      </c>
      <c r="C214" s="132"/>
      <c r="D214" s="924"/>
      <c r="E214" s="116"/>
      <c r="F214" s="116"/>
      <c r="G214" s="4"/>
      <c r="H214" s="50"/>
      <c r="I214" s="70"/>
      <c r="J214" s="8"/>
      <c r="K214" s="262">
        <f t="shared" si="23"/>
        <v>0</v>
      </c>
      <c r="L214" s="105">
        <f t="shared" si="25"/>
        <v>0</v>
      </c>
      <c r="M214" s="407">
        <f t="shared" si="24"/>
        <v>0</v>
      </c>
      <c r="N214" s="9"/>
      <c r="O214" s="40">
        <f t="shared" si="26"/>
        <v>0</v>
      </c>
      <c r="P214" s="40">
        <f t="shared" si="27"/>
        <v>0</v>
      </c>
      <c r="Q214" s="40">
        <f t="shared" si="28"/>
        <v>0</v>
      </c>
    </row>
    <row r="215" spans="1:17" x14ac:dyDescent="0.25">
      <c r="A215" s="80">
        <f t="shared" si="0"/>
        <v>201</v>
      </c>
      <c r="B215" s="342">
        <f t="shared" si="22"/>
        <v>0</v>
      </c>
      <c r="C215" s="132"/>
      <c r="D215" s="924"/>
      <c r="E215" s="116"/>
      <c r="F215" s="116"/>
      <c r="G215" s="4"/>
      <c r="H215" s="50"/>
      <c r="I215" s="70"/>
      <c r="J215" s="8"/>
      <c r="K215" s="262">
        <f t="shared" si="23"/>
        <v>0</v>
      </c>
      <c r="L215" s="105">
        <f t="shared" si="25"/>
        <v>0</v>
      </c>
      <c r="M215" s="407">
        <f t="shared" si="24"/>
        <v>0</v>
      </c>
      <c r="N215" s="9"/>
      <c r="O215" s="40">
        <f t="shared" si="26"/>
        <v>0</v>
      </c>
      <c r="P215" s="40">
        <f t="shared" si="27"/>
        <v>0</v>
      </c>
      <c r="Q215" s="40">
        <f t="shared" si="28"/>
        <v>0</v>
      </c>
    </row>
    <row r="216" spans="1:17" x14ac:dyDescent="0.25">
      <c r="A216" s="80">
        <f t="shared" si="0"/>
        <v>202</v>
      </c>
      <c r="B216" s="342">
        <f t="shared" si="22"/>
        <v>0</v>
      </c>
      <c r="C216" s="132"/>
      <c r="D216" s="924"/>
      <c r="E216" s="116"/>
      <c r="F216" s="116"/>
      <c r="G216" s="4"/>
      <c r="H216" s="50"/>
      <c r="I216" s="70"/>
      <c r="J216" s="8"/>
      <c r="K216" s="262">
        <f t="shared" si="23"/>
        <v>0</v>
      </c>
      <c r="L216" s="105">
        <f t="shared" si="25"/>
        <v>0</v>
      </c>
      <c r="M216" s="407">
        <f t="shared" si="24"/>
        <v>0</v>
      </c>
      <c r="N216" s="9"/>
      <c r="O216" s="40">
        <f t="shared" si="26"/>
        <v>0</v>
      </c>
      <c r="P216" s="40">
        <f t="shared" si="27"/>
        <v>0</v>
      </c>
      <c r="Q216" s="40">
        <f t="shared" si="28"/>
        <v>0</v>
      </c>
    </row>
    <row r="217" spans="1:17" x14ac:dyDescent="0.25">
      <c r="A217" s="80">
        <f t="shared" si="0"/>
        <v>203</v>
      </c>
      <c r="B217" s="342">
        <f t="shared" si="22"/>
        <v>0</v>
      </c>
      <c r="C217" s="132"/>
      <c r="D217" s="924"/>
      <c r="E217" s="116"/>
      <c r="F217" s="116"/>
      <c r="G217" s="4"/>
      <c r="H217" s="50"/>
      <c r="I217" s="70"/>
      <c r="J217" s="8"/>
      <c r="K217" s="262">
        <f t="shared" si="23"/>
        <v>0</v>
      </c>
      <c r="L217" s="105">
        <f t="shared" si="25"/>
        <v>0</v>
      </c>
      <c r="M217" s="407">
        <f t="shared" si="24"/>
        <v>0</v>
      </c>
      <c r="N217" s="9"/>
      <c r="O217" s="40">
        <f t="shared" si="26"/>
        <v>0</v>
      </c>
      <c r="P217" s="40">
        <f t="shared" si="27"/>
        <v>0</v>
      </c>
      <c r="Q217" s="40">
        <f t="shared" si="28"/>
        <v>0</v>
      </c>
    </row>
    <row r="218" spans="1:17" x14ac:dyDescent="0.25">
      <c r="A218" s="80">
        <f t="shared" si="0"/>
        <v>204</v>
      </c>
      <c r="B218" s="342">
        <f t="shared" si="22"/>
        <v>0</v>
      </c>
      <c r="C218" s="132"/>
      <c r="D218" s="924"/>
      <c r="E218" s="116"/>
      <c r="F218" s="116"/>
      <c r="G218" s="4"/>
      <c r="H218" s="50"/>
      <c r="I218" s="70"/>
      <c r="J218" s="8"/>
      <c r="K218" s="262">
        <f t="shared" si="23"/>
        <v>0</v>
      </c>
      <c r="L218" s="105">
        <f t="shared" si="25"/>
        <v>0</v>
      </c>
      <c r="M218" s="407">
        <f t="shared" si="24"/>
        <v>0</v>
      </c>
      <c r="N218" s="9"/>
      <c r="O218" s="40">
        <f t="shared" si="26"/>
        <v>0</v>
      </c>
      <c r="P218" s="40">
        <f t="shared" si="27"/>
        <v>0</v>
      </c>
      <c r="Q218" s="40">
        <f t="shared" si="28"/>
        <v>0</v>
      </c>
    </row>
    <row r="219" spans="1:17" x14ac:dyDescent="0.25">
      <c r="A219" s="80">
        <f t="shared" si="0"/>
        <v>205</v>
      </c>
      <c r="B219" s="342">
        <f t="shared" si="22"/>
        <v>0</v>
      </c>
      <c r="C219" s="132"/>
      <c r="D219" s="924"/>
      <c r="E219" s="116"/>
      <c r="F219" s="116"/>
      <c r="G219" s="4"/>
      <c r="H219" s="50"/>
      <c r="I219" s="70"/>
      <c r="J219" s="8"/>
      <c r="K219" s="262">
        <f t="shared" si="23"/>
        <v>0</v>
      </c>
      <c r="L219" s="105">
        <f t="shared" si="25"/>
        <v>0</v>
      </c>
      <c r="M219" s="407">
        <f t="shared" si="24"/>
        <v>0</v>
      </c>
      <c r="N219" s="9"/>
      <c r="O219" s="40">
        <f t="shared" si="26"/>
        <v>0</v>
      </c>
      <c r="P219" s="40">
        <f t="shared" si="27"/>
        <v>0</v>
      </c>
      <c r="Q219" s="40">
        <f t="shared" si="28"/>
        <v>0</v>
      </c>
    </row>
    <row r="220" spans="1:17" x14ac:dyDescent="0.25">
      <c r="A220" s="80">
        <f t="shared" si="0"/>
        <v>206</v>
      </c>
      <c r="B220" s="342">
        <f t="shared" si="22"/>
        <v>0</v>
      </c>
      <c r="C220" s="132"/>
      <c r="D220" s="924"/>
      <c r="E220" s="116"/>
      <c r="F220" s="116"/>
      <c r="G220" s="4"/>
      <c r="H220" s="50"/>
      <c r="I220" s="70"/>
      <c r="J220" s="8"/>
      <c r="K220" s="262">
        <f t="shared" si="23"/>
        <v>0</v>
      </c>
      <c r="L220" s="105">
        <f t="shared" si="25"/>
        <v>0</v>
      </c>
      <c r="M220" s="407">
        <f t="shared" si="24"/>
        <v>0</v>
      </c>
      <c r="N220" s="9"/>
      <c r="O220" s="40">
        <f t="shared" si="26"/>
        <v>0</v>
      </c>
      <c r="P220" s="40">
        <f t="shared" si="27"/>
        <v>0</v>
      </c>
      <c r="Q220" s="40">
        <f t="shared" si="28"/>
        <v>0</v>
      </c>
    </row>
    <row r="221" spans="1:17" x14ac:dyDescent="0.25">
      <c r="A221" s="80">
        <f t="shared" si="0"/>
        <v>207</v>
      </c>
      <c r="B221" s="342">
        <f t="shared" si="22"/>
        <v>0</v>
      </c>
      <c r="C221" s="132"/>
      <c r="D221" s="924"/>
      <c r="E221" s="116"/>
      <c r="F221" s="116"/>
      <c r="G221" s="4"/>
      <c r="H221" s="50"/>
      <c r="I221" s="70"/>
      <c r="J221" s="8"/>
      <c r="K221" s="262">
        <f t="shared" si="23"/>
        <v>0</v>
      </c>
      <c r="L221" s="105">
        <f t="shared" si="25"/>
        <v>0</v>
      </c>
      <c r="M221" s="407">
        <f t="shared" si="24"/>
        <v>0</v>
      </c>
      <c r="N221" s="9"/>
      <c r="O221" s="40">
        <f t="shared" si="26"/>
        <v>0</v>
      </c>
      <c r="P221" s="40">
        <f t="shared" si="27"/>
        <v>0</v>
      </c>
      <c r="Q221" s="40">
        <f t="shared" si="28"/>
        <v>0</v>
      </c>
    </row>
    <row r="222" spans="1:17" x14ac:dyDescent="0.25">
      <c r="A222" s="80">
        <f t="shared" si="0"/>
        <v>208</v>
      </c>
      <c r="B222" s="342">
        <f t="shared" si="22"/>
        <v>0</v>
      </c>
      <c r="C222" s="132"/>
      <c r="D222" s="924"/>
      <c r="E222" s="116"/>
      <c r="F222" s="116"/>
      <c r="G222" s="4"/>
      <c r="H222" s="50"/>
      <c r="I222" s="70"/>
      <c r="J222" s="8"/>
      <c r="K222" s="262">
        <f t="shared" si="23"/>
        <v>0</v>
      </c>
      <c r="L222" s="105">
        <f t="shared" si="25"/>
        <v>0</v>
      </c>
      <c r="M222" s="407">
        <f t="shared" si="24"/>
        <v>0</v>
      </c>
      <c r="N222" s="9"/>
      <c r="O222" s="40">
        <f t="shared" si="26"/>
        <v>0</v>
      </c>
      <c r="P222" s="40">
        <f t="shared" si="27"/>
        <v>0</v>
      </c>
      <c r="Q222" s="40">
        <f t="shared" si="28"/>
        <v>0</v>
      </c>
    </row>
    <row r="223" spans="1:17" x14ac:dyDescent="0.25">
      <c r="A223" s="80">
        <f t="shared" si="0"/>
        <v>209</v>
      </c>
      <c r="B223" s="342">
        <f t="shared" si="22"/>
        <v>0</v>
      </c>
      <c r="C223" s="132"/>
      <c r="D223" s="924"/>
      <c r="E223" s="116"/>
      <c r="F223" s="116"/>
      <c r="G223" s="4"/>
      <c r="H223" s="50"/>
      <c r="I223" s="70"/>
      <c r="J223" s="8"/>
      <c r="K223" s="262">
        <f t="shared" si="23"/>
        <v>0</v>
      </c>
      <c r="L223" s="105">
        <f t="shared" si="25"/>
        <v>0</v>
      </c>
      <c r="M223" s="407">
        <f t="shared" si="24"/>
        <v>0</v>
      </c>
      <c r="N223" s="9"/>
      <c r="O223" s="40">
        <f t="shared" si="26"/>
        <v>0</v>
      </c>
      <c r="P223" s="40">
        <f t="shared" si="27"/>
        <v>0</v>
      </c>
      <c r="Q223" s="40">
        <f t="shared" si="28"/>
        <v>0</v>
      </c>
    </row>
    <row r="224" spans="1:17" x14ac:dyDescent="0.25">
      <c r="A224" s="80">
        <f t="shared" si="0"/>
        <v>210</v>
      </c>
      <c r="B224" s="342">
        <f t="shared" si="22"/>
        <v>0</v>
      </c>
      <c r="C224" s="132"/>
      <c r="D224" s="924"/>
      <c r="E224" s="116"/>
      <c r="F224" s="116"/>
      <c r="G224" s="4"/>
      <c r="H224" s="50"/>
      <c r="I224" s="70"/>
      <c r="J224" s="8"/>
      <c r="K224" s="262">
        <f t="shared" si="23"/>
        <v>0</v>
      </c>
      <c r="L224" s="105">
        <f t="shared" si="25"/>
        <v>0</v>
      </c>
      <c r="M224" s="407">
        <f t="shared" si="24"/>
        <v>0</v>
      </c>
      <c r="N224" s="9"/>
      <c r="O224" s="40">
        <f t="shared" si="26"/>
        <v>0</v>
      </c>
      <c r="P224" s="40">
        <f t="shared" si="27"/>
        <v>0</v>
      </c>
      <c r="Q224" s="40">
        <f t="shared" si="28"/>
        <v>0</v>
      </c>
    </row>
    <row r="225" spans="1:17" x14ac:dyDescent="0.25">
      <c r="A225" s="80">
        <f t="shared" si="0"/>
        <v>211</v>
      </c>
      <c r="B225" s="342">
        <f t="shared" si="22"/>
        <v>0</v>
      </c>
      <c r="C225" s="132"/>
      <c r="D225" s="924"/>
      <c r="E225" s="116"/>
      <c r="F225" s="116"/>
      <c r="G225" s="4"/>
      <c r="H225" s="50"/>
      <c r="I225" s="70"/>
      <c r="J225" s="8"/>
      <c r="K225" s="262">
        <f t="shared" si="23"/>
        <v>0</v>
      </c>
      <c r="L225" s="105">
        <f t="shared" si="25"/>
        <v>0</v>
      </c>
      <c r="M225" s="407">
        <f t="shared" si="24"/>
        <v>0</v>
      </c>
      <c r="N225" s="9"/>
      <c r="O225" s="40">
        <f t="shared" si="26"/>
        <v>0</v>
      </c>
      <c r="P225" s="40">
        <f t="shared" si="27"/>
        <v>0</v>
      </c>
      <c r="Q225" s="40">
        <f t="shared" si="28"/>
        <v>0</v>
      </c>
    </row>
    <row r="226" spans="1:17" x14ac:dyDescent="0.25">
      <c r="A226" s="80">
        <f t="shared" si="0"/>
        <v>212</v>
      </c>
      <c r="B226" s="342">
        <f t="shared" si="22"/>
        <v>0</v>
      </c>
      <c r="C226" s="132"/>
      <c r="D226" s="924"/>
      <c r="E226" s="116"/>
      <c r="F226" s="116"/>
      <c r="G226" s="4"/>
      <c r="H226" s="50"/>
      <c r="I226" s="70"/>
      <c r="J226" s="8"/>
      <c r="K226" s="262">
        <f t="shared" si="23"/>
        <v>0</v>
      </c>
      <c r="L226" s="105">
        <f t="shared" si="25"/>
        <v>0</v>
      </c>
      <c r="M226" s="407">
        <f t="shared" si="24"/>
        <v>0</v>
      </c>
      <c r="N226" s="9"/>
      <c r="O226" s="40">
        <f t="shared" si="26"/>
        <v>0</v>
      </c>
      <c r="P226" s="40">
        <f t="shared" si="27"/>
        <v>0</v>
      </c>
      <c r="Q226" s="40">
        <f t="shared" si="28"/>
        <v>0</v>
      </c>
    </row>
    <row r="227" spans="1:17" x14ac:dyDescent="0.25">
      <c r="A227" s="80">
        <f t="shared" si="0"/>
        <v>213</v>
      </c>
      <c r="B227" s="342">
        <f t="shared" si="22"/>
        <v>0</v>
      </c>
      <c r="C227" s="132"/>
      <c r="D227" s="924"/>
      <c r="E227" s="116"/>
      <c r="F227" s="116"/>
      <c r="G227" s="4"/>
      <c r="H227" s="50"/>
      <c r="I227" s="70"/>
      <c r="J227" s="8"/>
      <c r="K227" s="262">
        <f t="shared" si="23"/>
        <v>0</v>
      </c>
      <c r="L227" s="105">
        <f t="shared" si="25"/>
        <v>0</v>
      </c>
      <c r="M227" s="407">
        <f t="shared" si="24"/>
        <v>0</v>
      </c>
      <c r="N227" s="9"/>
      <c r="O227" s="40">
        <f t="shared" si="26"/>
        <v>0</v>
      </c>
      <c r="P227" s="40">
        <f t="shared" si="27"/>
        <v>0</v>
      </c>
      <c r="Q227" s="40">
        <f t="shared" si="28"/>
        <v>0</v>
      </c>
    </row>
    <row r="228" spans="1:17" x14ac:dyDescent="0.25">
      <c r="A228" s="80">
        <f t="shared" si="0"/>
        <v>214</v>
      </c>
      <c r="B228" s="342">
        <f t="shared" si="22"/>
        <v>0</v>
      </c>
      <c r="C228" s="132"/>
      <c r="D228" s="924"/>
      <c r="E228" s="116"/>
      <c r="F228" s="116"/>
      <c r="G228" s="4"/>
      <c r="H228" s="50"/>
      <c r="I228" s="70"/>
      <c r="J228" s="8"/>
      <c r="K228" s="262">
        <f t="shared" si="23"/>
        <v>0</v>
      </c>
      <c r="L228" s="105">
        <f t="shared" si="25"/>
        <v>0</v>
      </c>
      <c r="M228" s="407">
        <f t="shared" si="24"/>
        <v>0</v>
      </c>
      <c r="N228" s="9"/>
      <c r="O228" s="40">
        <f t="shared" si="26"/>
        <v>0</v>
      </c>
      <c r="P228" s="40">
        <f t="shared" si="27"/>
        <v>0</v>
      </c>
      <c r="Q228" s="40">
        <f t="shared" si="28"/>
        <v>0</v>
      </c>
    </row>
    <row r="229" spans="1:17" x14ac:dyDescent="0.25">
      <c r="A229" s="80">
        <f t="shared" si="0"/>
        <v>215</v>
      </c>
      <c r="B229" s="342">
        <f t="shared" si="22"/>
        <v>0</v>
      </c>
      <c r="C229" s="132"/>
      <c r="D229" s="924"/>
      <c r="E229" s="116"/>
      <c r="F229" s="116"/>
      <c r="G229" s="4"/>
      <c r="H229" s="50"/>
      <c r="I229" s="70"/>
      <c r="J229" s="8"/>
      <c r="K229" s="262">
        <f t="shared" si="23"/>
        <v>0</v>
      </c>
      <c r="L229" s="105">
        <f t="shared" si="25"/>
        <v>0</v>
      </c>
      <c r="M229" s="407">
        <f t="shared" si="24"/>
        <v>0</v>
      </c>
      <c r="N229" s="9"/>
      <c r="O229" s="40">
        <f t="shared" si="26"/>
        <v>0</v>
      </c>
      <c r="P229" s="40">
        <f t="shared" si="27"/>
        <v>0</v>
      </c>
      <c r="Q229" s="40">
        <f t="shared" si="28"/>
        <v>0</v>
      </c>
    </row>
    <row r="230" spans="1:17" x14ac:dyDescent="0.25">
      <c r="A230" s="80">
        <f t="shared" si="0"/>
        <v>216</v>
      </c>
      <c r="B230" s="342">
        <f t="shared" si="22"/>
        <v>0</v>
      </c>
      <c r="C230" s="132"/>
      <c r="D230" s="924"/>
      <c r="E230" s="116"/>
      <c r="F230" s="116"/>
      <c r="G230" s="4"/>
      <c r="H230" s="50"/>
      <c r="I230" s="70"/>
      <c r="J230" s="8"/>
      <c r="K230" s="262">
        <f t="shared" si="23"/>
        <v>0</v>
      </c>
      <c r="L230" s="105">
        <f t="shared" si="25"/>
        <v>0</v>
      </c>
      <c r="M230" s="407">
        <f t="shared" si="24"/>
        <v>0</v>
      </c>
      <c r="N230" s="9"/>
      <c r="O230" s="40">
        <f t="shared" si="26"/>
        <v>0</v>
      </c>
      <c r="P230" s="40">
        <f t="shared" si="27"/>
        <v>0</v>
      </c>
      <c r="Q230" s="40">
        <f t="shared" si="28"/>
        <v>0</v>
      </c>
    </row>
    <row r="231" spans="1:17" x14ac:dyDescent="0.25">
      <c r="A231" s="80">
        <f t="shared" si="0"/>
        <v>217</v>
      </c>
      <c r="B231" s="342">
        <f t="shared" si="22"/>
        <v>0</v>
      </c>
      <c r="C231" s="132"/>
      <c r="D231" s="924"/>
      <c r="E231" s="116"/>
      <c r="F231" s="116"/>
      <c r="G231" s="4"/>
      <c r="H231" s="50"/>
      <c r="I231" s="70"/>
      <c r="J231" s="8"/>
      <c r="K231" s="262">
        <f t="shared" si="23"/>
        <v>0</v>
      </c>
      <c r="L231" s="105">
        <f t="shared" si="25"/>
        <v>0</v>
      </c>
      <c r="M231" s="407">
        <f t="shared" si="24"/>
        <v>0</v>
      </c>
      <c r="N231" s="9"/>
      <c r="O231" s="40">
        <f t="shared" si="26"/>
        <v>0</v>
      </c>
      <c r="P231" s="40">
        <f t="shared" si="27"/>
        <v>0</v>
      </c>
      <c r="Q231" s="40">
        <f t="shared" si="28"/>
        <v>0</v>
      </c>
    </row>
    <row r="232" spans="1:17" x14ac:dyDescent="0.25">
      <c r="A232" s="80">
        <f t="shared" si="0"/>
        <v>218</v>
      </c>
      <c r="B232" s="342">
        <f t="shared" si="22"/>
        <v>0</v>
      </c>
      <c r="C232" s="132"/>
      <c r="D232" s="924"/>
      <c r="E232" s="116"/>
      <c r="F232" s="116"/>
      <c r="G232" s="4"/>
      <c r="H232" s="50"/>
      <c r="I232" s="70"/>
      <c r="J232" s="8"/>
      <c r="K232" s="262">
        <f t="shared" si="23"/>
        <v>0</v>
      </c>
      <c r="L232" s="105">
        <f t="shared" si="25"/>
        <v>0</v>
      </c>
      <c r="M232" s="407">
        <f t="shared" si="24"/>
        <v>0</v>
      </c>
      <c r="N232" s="9"/>
      <c r="O232" s="40">
        <f t="shared" si="26"/>
        <v>0</v>
      </c>
      <c r="P232" s="40">
        <f t="shared" si="27"/>
        <v>0</v>
      </c>
      <c r="Q232" s="40">
        <f t="shared" si="28"/>
        <v>0</v>
      </c>
    </row>
    <row r="233" spans="1:17" x14ac:dyDescent="0.25">
      <c r="A233" s="80">
        <f t="shared" si="0"/>
        <v>219</v>
      </c>
      <c r="B233" s="342">
        <f t="shared" si="22"/>
        <v>0</v>
      </c>
      <c r="C233" s="132"/>
      <c r="D233" s="924"/>
      <c r="E233" s="116"/>
      <c r="F233" s="116"/>
      <c r="G233" s="4"/>
      <c r="H233" s="50"/>
      <c r="I233" s="70"/>
      <c r="J233" s="8"/>
      <c r="K233" s="262">
        <f t="shared" si="23"/>
        <v>0</v>
      </c>
      <c r="L233" s="105">
        <f t="shared" si="25"/>
        <v>0</v>
      </c>
      <c r="M233" s="407">
        <f t="shared" si="24"/>
        <v>0</v>
      </c>
      <c r="N233" s="9"/>
      <c r="O233" s="40">
        <f t="shared" si="26"/>
        <v>0</v>
      </c>
      <c r="P233" s="40">
        <f t="shared" si="27"/>
        <v>0</v>
      </c>
      <c r="Q233" s="40">
        <f t="shared" si="28"/>
        <v>0</v>
      </c>
    </row>
    <row r="234" spans="1:17" x14ac:dyDescent="0.25">
      <c r="A234" s="80">
        <f t="shared" si="0"/>
        <v>220</v>
      </c>
      <c r="B234" s="342">
        <f t="shared" si="22"/>
        <v>0</v>
      </c>
      <c r="C234" s="132"/>
      <c r="D234" s="924"/>
      <c r="E234" s="116"/>
      <c r="F234" s="116"/>
      <c r="G234" s="4"/>
      <c r="H234" s="50"/>
      <c r="I234" s="70"/>
      <c r="J234" s="8"/>
      <c r="K234" s="262">
        <f t="shared" si="23"/>
        <v>0</v>
      </c>
      <c r="L234" s="105">
        <f t="shared" si="25"/>
        <v>0</v>
      </c>
      <c r="M234" s="407">
        <f t="shared" si="24"/>
        <v>0</v>
      </c>
      <c r="N234" s="9"/>
      <c r="O234" s="40">
        <f t="shared" si="26"/>
        <v>0</v>
      </c>
      <c r="P234" s="40">
        <f t="shared" si="27"/>
        <v>0</v>
      </c>
      <c r="Q234" s="40">
        <f t="shared" si="28"/>
        <v>0</v>
      </c>
    </row>
    <row r="235" spans="1:17" x14ac:dyDescent="0.25">
      <c r="A235" s="80">
        <f t="shared" si="0"/>
        <v>221</v>
      </c>
      <c r="B235" s="342">
        <f t="shared" si="22"/>
        <v>0</v>
      </c>
      <c r="C235" s="132"/>
      <c r="D235" s="924"/>
      <c r="E235" s="116"/>
      <c r="F235" s="116"/>
      <c r="G235" s="4"/>
      <c r="H235" s="50"/>
      <c r="I235" s="70"/>
      <c r="J235" s="8"/>
      <c r="K235" s="262">
        <f t="shared" si="23"/>
        <v>0</v>
      </c>
      <c r="L235" s="105">
        <f t="shared" si="25"/>
        <v>0</v>
      </c>
      <c r="M235" s="407">
        <f t="shared" si="24"/>
        <v>0</v>
      </c>
      <c r="N235" s="9"/>
      <c r="O235" s="40">
        <f t="shared" si="26"/>
        <v>0</v>
      </c>
      <c r="P235" s="40">
        <f t="shared" si="27"/>
        <v>0</v>
      </c>
      <c r="Q235" s="40">
        <f t="shared" si="28"/>
        <v>0</v>
      </c>
    </row>
    <row r="236" spans="1:17" x14ac:dyDescent="0.25">
      <c r="A236" s="80">
        <f t="shared" si="0"/>
        <v>222</v>
      </c>
      <c r="B236" s="342">
        <f t="shared" si="22"/>
        <v>0</v>
      </c>
      <c r="C236" s="132"/>
      <c r="D236" s="924"/>
      <c r="E236" s="116"/>
      <c r="F236" s="116"/>
      <c r="G236" s="4"/>
      <c r="H236" s="50"/>
      <c r="I236" s="70"/>
      <c r="J236" s="8"/>
      <c r="K236" s="262">
        <f t="shared" si="23"/>
        <v>0</v>
      </c>
      <c r="L236" s="105">
        <f t="shared" si="25"/>
        <v>0</v>
      </c>
      <c r="M236" s="407">
        <f t="shared" si="24"/>
        <v>0</v>
      </c>
      <c r="N236" s="9"/>
      <c r="O236" s="40">
        <f t="shared" si="26"/>
        <v>0</v>
      </c>
      <c r="P236" s="40">
        <f t="shared" si="27"/>
        <v>0</v>
      </c>
      <c r="Q236" s="40">
        <f t="shared" si="28"/>
        <v>0</v>
      </c>
    </row>
    <row r="237" spans="1:17" x14ac:dyDescent="0.25">
      <c r="A237" s="80">
        <f t="shared" si="0"/>
        <v>223</v>
      </c>
      <c r="B237" s="342">
        <f t="shared" si="22"/>
        <v>0</v>
      </c>
      <c r="C237" s="132"/>
      <c r="D237" s="924"/>
      <c r="E237" s="116"/>
      <c r="F237" s="116"/>
      <c r="G237" s="4"/>
      <c r="H237" s="50"/>
      <c r="I237" s="70"/>
      <c r="J237" s="8"/>
      <c r="K237" s="262">
        <f t="shared" si="23"/>
        <v>0</v>
      </c>
      <c r="L237" s="105">
        <f t="shared" si="25"/>
        <v>0</v>
      </c>
      <c r="M237" s="407">
        <f t="shared" si="24"/>
        <v>0</v>
      </c>
      <c r="N237" s="9"/>
      <c r="O237" s="40">
        <f t="shared" si="26"/>
        <v>0</v>
      </c>
      <c r="P237" s="40">
        <f t="shared" si="27"/>
        <v>0</v>
      </c>
      <c r="Q237" s="40">
        <f t="shared" si="28"/>
        <v>0</v>
      </c>
    </row>
    <row r="238" spans="1:17" x14ac:dyDescent="0.25">
      <c r="A238" s="80">
        <f t="shared" si="0"/>
        <v>224</v>
      </c>
      <c r="B238" s="342">
        <f t="shared" si="22"/>
        <v>0</v>
      </c>
      <c r="C238" s="132"/>
      <c r="D238" s="924"/>
      <c r="E238" s="116"/>
      <c r="F238" s="116"/>
      <c r="G238" s="4"/>
      <c r="H238" s="50"/>
      <c r="I238" s="70"/>
      <c r="J238" s="8"/>
      <c r="K238" s="262">
        <f t="shared" si="23"/>
        <v>0</v>
      </c>
      <c r="L238" s="105">
        <f t="shared" si="25"/>
        <v>0</v>
      </c>
      <c r="M238" s="407">
        <f t="shared" si="24"/>
        <v>0</v>
      </c>
      <c r="N238" s="9"/>
      <c r="O238" s="40">
        <f t="shared" si="26"/>
        <v>0</v>
      </c>
      <c r="P238" s="40">
        <f t="shared" si="27"/>
        <v>0</v>
      </c>
      <c r="Q238" s="40">
        <f t="shared" si="28"/>
        <v>0</v>
      </c>
    </row>
    <row r="239" spans="1:17" x14ac:dyDescent="0.25">
      <c r="A239" s="80">
        <f t="shared" si="0"/>
        <v>225</v>
      </c>
      <c r="B239" s="342">
        <f t="shared" si="22"/>
        <v>0</v>
      </c>
      <c r="C239" s="132"/>
      <c r="D239" s="924"/>
      <c r="E239" s="116"/>
      <c r="F239" s="116"/>
      <c r="G239" s="4"/>
      <c r="H239" s="50"/>
      <c r="I239" s="70"/>
      <c r="J239" s="8"/>
      <c r="K239" s="262">
        <f t="shared" si="23"/>
        <v>0</v>
      </c>
      <c r="L239" s="105">
        <f t="shared" si="25"/>
        <v>0</v>
      </c>
      <c r="M239" s="407">
        <f t="shared" si="24"/>
        <v>0</v>
      </c>
      <c r="N239" s="9"/>
      <c r="O239" s="40">
        <f t="shared" si="26"/>
        <v>0</v>
      </c>
      <c r="P239" s="40">
        <f t="shared" si="27"/>
        <v>0</v>
      </c>
      <c r="Q239" s="40">
        <f t="shared" si="28"/>
        <v>0</v>
      </c>
    </row>
    <row r="240" spans="1:17" x14ac:dyDescent="0.25">
      <c r="A240" s="80">
        <f t="shared" si="0"/>
        <v>226</v>
      </c>
      <c r="B240" s="342">
        <f t="shared" si="22"/>
        <v>0</v>
      </c>
      <c r="C240" s="132"/>
      <c r="D240" s="924"/>
      <c r="E240" s="116"/>
      <c r="F240" s="116"/>
      <c r="G240" s="4"/>
      <c r="H240" s="50"/>
      <c r="I240" s="70"/>
      <c r="J240" s="8"/>
      <c r="K240" s="262">
        <f t="shared" si="23"/>
        <v>0</v>
      </c>
      <c r="L240" s="105">
        <f t="shared" si="25"/>
        <v>0</v>
      </c>
      <c r="M240" s="407">
        <f t="shared" si="24"/>
        <v>0</v>
      </c>
      <c r="N240" s="9"/>
      <c r="O240" s="40">
        <f t="shared" si="26"/>
        <v>0</v>
      </c>
      <c r="P240" s="40">
        <f t="shared" si="27"/>
        <v>0</v>
      </c>
      <c r="Q240" s="40">
        <f t="shared" si="28"/>
        <v>0</v>
      </c>
    </row>
    <row r="241" spans="1:17" x14ac:dyDescent="0.25">
      <c r="A241" s="80">
        <f t="shared" si="0"/>
        <v>227</v>
      </c>
      <c r="B241" s="342">
        <f t="shared" si="22"/>
        <v>0</v>
      </c>
      <c r="C241" s="132"/>
      <c r="D241" s="924"/>
      <c r="E241" s="116"/>
      <c r="F241" s="116"/>
      <c r="G241" s="4"/>
      <c r="H241" s="50"/>
      <c r="I241" s="70"/>
      <c r="J241" s="8"/>
      <c r="K241" s="262">
        <f t="shared" si="23"/>
        <v>0</v>
      </c>
      <c r="L241" s="105">
        <f t="shared" si="25"/>
        <v>0</v>
      </c>
      <c r="M241" s="407">
        <f t="shared" si="24"/>
        <v>0</v>
      </c>
      <c r="N241" s="9"/>
      <c r="O241" s="40">
        <f t="shared" si="26"/>
        <v>0</v>
      </c>
      <c r="P241" s="40">
        <f t="shared" si="27"/>
        <v>0</v>
      </c>
      <c r="Q241" s="40">
        <f t="shared" si="28"/>
        <v>0</v>
      </c>
    </row>
    <row r="242" spans="1:17" x14ac:dyDescent="0.25">
      <c r="A242" s="80">
        <f t="shared" si="0"/>
        <v>228</v>
      </c>
      <c r="B242" s="342">
        <f t="shared" si="22"/>
        <v>0</v>
      </c>
      <c r="C242" s="132"/>
      <c r="D242" s="924"/>
      <c r="E242" s="116"/>
      <c r="F242" s="116"/>
      <c r="G242" s="4"/>
      <c r="H242" s="50"/>
      <c r="I242" s="70"/>
      <c r="J242" s="8"/>
      <c r="K242" s="262">
        <f t="shared" si="23"/>
        <v>0</v>
      </c>
      <c r="L242" s="105">
        <f t="shared" si="25"/>
        <v>0</v>
      </c>
      <c r="M242" s="407">
        <f t="shared" si="24"/>
        <v>0</v>
      </c>
      <c r="N242" s="9"/>
      <c r="O242" s="40">
        <f t="shared" si="26"/>
        <v>0</v>
      </c>
      <c r="P242" s="40">
        <f t="shared" si="27"/>
        <v>0</v>
      </c>
      <c r="Q242" s="40">
        <f t="shared" si="28"/>
        <v>0</v>
      </c>
    </row>
    <row r="243" spans="1:17" x14ac:dyDescent="0.25">
      <c r="A243" s="80">
        <f t="shared" si="0"/>
        <v>229</v>
      </c>
      <c r="B243" s="342">
        <f t="shared" si="22"/>
        <v>0</v>
      </c>
      <c r="C243" s="132"/>
      <c r="D243" s="924"/>
      <c r="E243" s="116"/>
      <c r="F243" s="116"/>
      <c r="G243" s="4"/>
      <c r="H243" s="50"/>
      <c r="I243" s="70"/>
      <c r="J243" s="8"/>
      <c r="K243" s="262">
        <f t="shared" si="23"/>
        <v>0</v>
      </c>
      <c r="L243" s="105">
        <f t="shared" si="25"/>
        <v>0</v>
      </c>
      <c r="M243" s="407">
        <f t="shared" si="24"/>
        <v>0</v>
      </c>
      <c r="N243" s="9"/>
      <c r="O243" s="40">
        <f t="shared" si="26"/>
        <v>0</v>
      </c>
      <c r="P243" s="40">
        <f t="shared" si="27"/>
        <v>0</v>
      </c>
      <c r="Q243" s="40">
        <f t="shared" si="28"/>
        <v>0</v>
      </c>
    </row>
    <row r="244" spans="1:17" x14ac:dyDescent="0.25">
      <c r="A244" s="80">
        <f t="shared" si="0"/>
        <v>230</v>
      </c>
      <c r="B244" s="342">
        <f t="shared" si="22"/>
        <v>0</v>
      </c>
      <c r="C244" s="132"/>
      <c r="D244" s="924"/>
      <c r="E244" s="116"/>
      <c r="F244" s="116"/>
      <c r="G244" s="4"/>
      <c r="H244" s="50"/>
      <c r="I244" s="70"/>
      <c r="J244" s="8"/>
      <c r="K244" s="262">
        <f t="shared" si="23"/>
        <v>0</v>
      </c>
      <c r="L244" s="105">
        <f t="shared" si="25"/>
        <v>0</v>
      </c>
      <c r="M244" s="407">
        <f t="shared" si="24"/>
        <v>0</v>
      </c>
      <c r="N244" s="9"/>
      <c r="O244" s="40">
        <f t="shared" si="26"/>
        <v>0</v>
      </c>
      <c r="P244" s="40">
        <f t="shared" si="27"/>
        <v>0</v>
      </c>
      <c r="Q244" s="40">
        <f t="shared" si="28"/>
        <v>0</v>
      </c>
    </row>
    <row r="245" spans="1:17" x14ac:dyDescent="0.25">
      <c r="A245" s="80">
        <f t="shared" ref="A245:A438" si="29">ROW()-Q4line</f>
        <v>231</v>
      </c>
      <c r="B245" s="342">
        <f t="shared" si="22"/>
        <v>0</v>
      </c>
      <c r="C245" s="132"/>
      <c r="D245" s="924"/>
      <c r="E245" s="116"/>
      <c r="F245" s="116"/>
      <c r="G245" s="4"/>
      <c r="H245" s="50"/>
      <c r="I245" s="70"/>
      <c r="J245" s="8"/>
      <c r="K245" s="262">
        <f t="shared" si="23"/>
        <v>0</v>
      </c>
      <c r="L245" s="105">
        <f t="shared" si="25"/>
        <v>0</v>
      </c>
      <c r="M245" s="407">
        <f t="shared" si="24"/>
        <v>0</v>
      </c>
      <c r="N245" s="9"/>
      <c r="O245" s="40">
        <f t="shared" si="26"/>
        <v>0</v>
      </c>
      <c r="P245" s="40">
        <f t="shared" si="27"/>
        <v>0</v>
      </c>
      <c r="Q245" s="40">
        <f t="shared" si="28"/>
        <v>0</v>
      </c>
    </row>
    <row r="246" spans="1:17" x14ac:dyDescent="0.25">
      <c r="A246" s="80">
        <f t="shared" si="29"/>
        <v>232</v>
      </c>
      <c r="B246" s="342">
        <f t="shared" si="22"/>
        <v>0</v>
      </c>
      <c r="C246" s="132"/>
      <c r="D246" s="924"/>
      <c r="E246" s="116"/>
      <c r="F246" s="116"/>
      <c r="G246" s="4"/>
      <c r="H246" s="50"/>
      <c r="I246" s="70"/>
      <c r="J246" s="8"/>
      <c r="K246" s="262">
        <f t="shared" si="23"/>
        <v>0</v>
      </c>
      <c r="L246" s="105">
        <f t="shared" si="25"/>
        <v>0</v>
      </c>
      <c r="M246" s="407">
        <f t="shared" si="24"/>
        <v>0</v>
      </c>
      <c r="N246" s="9"/>
      <c r="O246" s="40">
        <f t="shared" si="26"/>
        <v>0</v>
      </c>
      <c r="P246" s="40">
        <f t="shared" si="27"/>
        <v>0</v>
      </c>
      <c r="Q246" s="40">
        <f t="shared" si="28"/>
        <v>0</v>
      </c>
    </row>
    <row r="247" spans="1:17" x14ac:dyDescent="0.25">
      <c r="A247" s="80">
        <f t="shared" si="29"/>
        <v>233</v>
      </c>
      <c r="B247" s="342">
        <f t="shared" si="22"/>
        <v>0</v>
      </c>
      <c r="C247" s="132"/>
      <c r="D247" s="924"/>
      <c r="E247" s="116"/>
      <c r="F247" s="116"/>
      <c r="G247" s="4"/>
      <c r="H247" s="50"/>
      <c r="I247" s="70"/>
      <c r="J247" s="8"/>
      <c r="K247" s="262">
        <f t="shared" si="23"/>
        <v>0</v>
      </c>
      <c r="L247" s="105">
        <f t="shared" si="25"/>
        <v>0</v>
      </c>
      <c r="M247" s="407">
        <f t="shared" si="24"/>
        <v>0</v>
      </c>
      <c r="N247" s="9"/>
      <c r="O247" s="40">
        <f t="shared" si="26"/>
        <v>0</v>
      </c>
      <c r="P247" s="40">
        <f t="shared" si="27"/>
        <v>0</v>
      </c>
      <c r="Q247" s="40">
        <f t="shared" si="28"/>
        <v>0</v>
      </c>
    </row>
    <row r="248" spans="1:17" x14ac:dyDescent="0.25">
      <c r="A248" s="80">
        <f t="shared" si="29"/>
        <v>234</v>
      </c>
      <c r="B248" s="342">
        <f t="shared" si="22"/>
        <v>0</v>
      </c>
      <c r="C248" s="132"/>
      <c r="D248" s="924"/>
      <c r="E248" s="116"/>
      <c r="F248" s="116"/>
      <c r="G248" s="4"/>
      <c r="H248" s="50"/>
      <c r="I248" s="70"/>
      <c r="J248" s="8"/>
      <c r="K248" s="262">
        <f t="shared" si="23"/>
        <v>0</v>
      </c>
      <c r="L248" s="105">
        <f t="shared" si="25"/>
        <v>0</v>
      </c>
      <c r="M248" s="407">
        <f t="shared" si="24"/>
        <v>0</v>
      </c>
      <c r="N248" s="9"/>
      <c r="O248" s="40">
        <f t="shared" si="26"/>
        <v>0</v>
      </c>
      <c r="P248" s="40">
        <f t="shared" si="27"/>
        <v>0</v>
      </c>
      <c r="Q248" s="40">
        <f t="shared" si="28"/>
        <v>0</v>
      </c>
    </row>
    <row r="249" spans="1:17" x14ac:dyDescent="0.25">
      <c r="A249" s="80">
        <f t="shared" si="29"/>
        <v>235</v>
      </c>
      <c r="B249" s="342">
        <f t="shared" si="22"/>
        <v>0</v>
      </c>
      <c r="C249" s="132"/>
      <c r="D249" s="924"/>
      <c r="E249" s="116"/>
      <c r="F249" s="116"/>
      <c r="G249" s="4"/>
      <c r="H249" s="50"/>
      <c r="I249" s="70"/>
      <c r="J249" s="8"/>
      <c r="K249" s="262">
        <f t="shared" si="23"/>
        <v>0</v>
      </c>
      <c r="L249" s="105">
        <f t="shared" si="25"/>
        <v>0</v>
      </c>
      <c r="M249" s="407">
        <f t="shared" si="24"/>
        <v>0</v>
      </c>
      <c r="N249" s="9"/>
      <c r="O249" s="40">
        <f t="shared" si="26"/>
        <v>0</v>
      </c>
      <c r="P249" s="40">
        <f t="shared" si="27"/>
        <v>0</v>
      </c>
      <c r="Q249" s="40">
        <f t="shared" si="28"/>
        <v>0</v>
      </c>
    </row>
    <row r="250" spans="1:17" x14ac:dyDescent="0.25">
      <c r="A250" s="80">
        <f t="shared" si="29"/>
        <v>236</v>
      </c>
      <c r="B250" s="342">
        <f t="shared" si="22"/>
        <v>0</v>
      </c>
      <c r="C250" s="132"/>
      <c r="D250" s="924"/>
      <c r="E250" s="116"/>
      <c r="F250" s="116"/>
      <c r="G250" s="4"/>
      <c r="H250" s="50"/>
      <c r="I250" s="70"/>
      <c r="J250" s="8"/>
      <c r="K250" s="262">
        <f t="shared" si="23"/>
        <v>0</v>
      </c>
      <c r="L250" s="105">
        <f t="shared" si="25"/>
        <v>0</v>
      </c>
      <c r="M250" s="407">
        <f t="shared" si="24"/>
        <v>0</v>
      </c>
      <c r="N250" s="9"/>
      <c r="O250" s="40">
        <f t="shared" si="26"/>
        <v>0</v>
      </c>
      <c r="P250" s="40">
        <f t="shared" si="27"/>
        <v>0</v>
      </c>
      <c r="Q250" s="40">
        <f t="shared" si="28"/>
        <v>0</v>
      </c>
    </row>
    <row r="251" spans="1:17" x14ac:dyDescent="0.25">
      <c r="A251" s="80">
        <f t="shared" si="29"/>
        <v>237</v>
      </c>
      <c r="B251" s="342">
        <f t="shared" si="22"/>
        <v>0</v>
      </c>
      <c r="C251" s="132"/>
      <c r="D251" s="924"/>
      <c r="E251" s="116"/>
      <c r="F251" s="116"/>
      <c r="G251" s="4"/>
      <c r="H251" s="50"/>
      <c r="I251" s="70"/>
      <c r="J251" s="8"/>
      <c r="K251" s="262">
        <f t="shared" si="23"/>
        <v>0</v>
      </c>
      <c r="L251" s="105">
        <f t="shared" si="25"/>
        <v>0</v>
      </c>
      <c r="M251" s="407">
        <f t="shared" si="24"/>
        <v>0</v>
      </c>
      <c r="N251" s="9"/>
      <c r="O251" s="40">
        <f t="shared" si="26"/>
        <v>0</v>
      </c>
      <c r="P251" s="40">
        <f t="shared" si="27"/>
        <v>0</v>
      </c>
      <c r="Q251" s="40">
        <f t="shared" si="28"/>
        <v>0</v>
      </c>
    </row>
    <row r="252" spans="1:17" x14ac:dyDescent="0.25">
      <c r="A252" s="80">
        <f t="shared" si="29"/>
        <v>238</v>
      </c>
      <c r="B252" s="342">
        <f t="shared" si="22"/>
        <v>0</v>
      </c>
      <c r="C252" s="132"/>
      <c r="D252" s="924"/>
      <c r="E252" s="116"/>
      <c r="F252" s="116"/>
      <c r="G252" s="4"/>
      <c r="H252" s="50"/>
      <c r="I252" s="70"/>
      <c r="J252" s="8"/>
      <c r="K252" s="262">
        <f t="shared" si="23"/>
        <v>0</v>
      </c>
      <c r="L252" s="105">
        <f t="shared" si="25"/>
        <v>0</v>
      </c>
      <c r="M252" s="407">
        <f t="shared" si="24"/>
        <v>0</v>
      </c>
      <c r="N252" s="9"/>
      <c r="O252" s="40">
        <f t="shared" si="26"/>
        <v>0</v>
      </c>
      <c r="P252" s="40">
        <f t="shared" si="27"/>
        <v>0</v>
      </c>
      <c r="Q252" s="40">
        <f t="shared" si="28"/>
        <v>0</v>
      </c>
    </row>
    <row r="253" spans="1:17" x14ac:dyDescent="0.25">
      <c r="A253" s="80">
        <f t="shared" si="29"/>
        <v>239</v>
      </c>
      <c r="B253" s="342">
        <f t="shared" si="22"/>
        <v>0</v>
      </c>
      <c r="C253" s="132"/>
      <c r="D253" s="924"/>
      <c r="E253" s="116"/>
      <c r="F253" s="116"/>
      <c r="G253" s="4"/>
      <c r="H253" s="50"/>
      <c r="I253" s="70"/>
      <c r="J253" s="8"/>
      <c r="K253" s="262">
        <f t="shared" si="23"/>
        <v>0</v>
      </c>
      <c r="L253" s="105">
        <f t="shared" si="25"/>
        <v>0</v>
      </c>
      <c r="M253" s="407">
        <f t="shared" si="24"/>
        <v>0</v>
      </c>
      <c r="N253" s="9"/>
      <c r="O253" s="40">
        <f t="shared" si="26"/>
        <v>0</v>
      </c>
      <c r="P253" s="40">
        <f t="shared" si="27"/>
        <v>0</v>
      </c>
      <c r="Q253" s="40">
        <f t="shared" si="28"/>
        <v>0</v>
      </c>
    </row>
    <row r="254" spans="1:17" x14ac:dyDescent="0.25">
      <c r="A254" s="80">
        <f t="shared" si="29"/>
        <v>240</v>
      </c>
      <c r="B254" s="342">
        <f t="shared" si="22"/>
        <v>0</v>
      </c>
      <c r="C254" s="132"/>
      <c r="D254" s="924"/>
      <c r="E254" s="116"/>
      <c r="F254" s="116"/>
      <c r="G254" s="4"/>
      <c r="H254" s="50"/>
      <c r="I254" s="70"/>
      <c r="J254" s="8"/>
      <c r="K254" s="262">
        <f t="shared" si="23"/>
        <v>0</v>
      </c>
      <c r="L254" s="105">
        <f t="shared" si="25"/>
        <v>0</v>
      </c>
      <c r="M254" s="407">
        <f t="shared" si="24"/>
        <v>0</v>
      </c>
      <c r="N254" s="9"/>
      <c r="O254" s="40">
        <f t="shared" si="26"/>
        <v>0</v>
      </c>
      <c r="P254" s="40">
        <f t="shared" si="27"/>
        <v>0</v>
      </c>
      <c r="Q254" s="40">
        <f t="shared" si="28"/>
        <v>0</v>
      </c>
    </row>
    <row r="255" spans="1:17" x14ac:dyDescent="0.25">
      <c r="A255" s="80">
        <f t="shared" si="29"/>
        <v>241</v>
      </c>
      <c r="B255" s="342">
        <f t="shared" si="22"/>
        <v>0</v>
      </c>
      <c r="C255" s="132"/>
      <c r="D255" s="924"/>
      <c r="E255" s="116"/>
      <c r="F255" s="116"/>
      <c r="G255" s="4"/>
      <c r="H255" s="50"/>
      <c r="I255" s="70"/>
      <c r="J255" s="8"/>
      <c r="K255" s="262">
        <f t="shared" si="23"/>
        <v>0</v>
      </c>
      <c r="L255" s="105">
        <f t="shared" si="25"/>
        <v>0</v>
      </c>
      <c r="M255" s="407">
        <f t="shared" si="24"/>
        <v>0</v>
      </c>
      <c r="N255" s="9"/>
      <c r="O255" s="40">
        <f t="shared" si="26"/>
        <v>0</v>
      </c>
      <c r="P255" s="40">
        <f t="shared" si="27"/>
        <v>0</v>
      </c>
      <c r="Q255" s="40">
        <f t="shared" si="28"/>
        <v>0</v>
      </c>
    </row>
    <row r="256" spans="1:17" x14ac:dyDescent="0.25">
      <c r="A256" s="80">
        <f t="shared" si="29"/>
        <v>242</v>
      </c>
      <c r="B256" s="342">
        <f t="shared" si="22"/>
        <v>0</v>
      </c>
      <c r="C256" s="132"/>
      <c r="D256" s="924"/>
      <c r="E256" s="116"/>
      <c r="F256" s="116"/>
      <c r="G256" s="4"/>
      <c r="H256" s="50"/>
      <c r="I256" s="70"/>
      <c r="J256" s="8"/>
      <c r="K256" s="262">
        <f t="shared" si="23"/>
        <v>0</v>
      </c>
      <c r="L256" s="105">
        <f t="shared" si="25"/>
        <v>0</v>
      </c>
      <c r="M256" s="407">
        <f t="shared" si="24"/>
        <v>0</v>
      </c>
      <c r="N256" s="9"/>
      <c r="O256" s="40">
        <f t="shared" si="26"/>
        <v>0</v>
      </c>
      <c r="P256" s="40">
        <f t="shared" si="27"/>
        <v>0</v>
      </c>
      <c r="Q256" s="40">
        <f t="shared" si="28"/>
        <v>0</v>
      </c>
    </row>
    <row r="257" spans="1:17" x14ac:dyDescent="0.25">
      <c r="A257" s="80">
        <f t="shared" si="29"/>
        <v>243</v>
      </c>
      <c r="B257" s="342">
        <f t="shared" si="22"/>
        <v>0</v>
      </c>
      <c r="C257" s="132"/>
      <c r="D257" s="924"/>
      <c r="E257" s="116"/>
      <c r="F257" s="116"/>
      <c r="G257" s="4"/>
      <c r="H257" s="50"/>
      <c r="I257" s="70"/>
      <c r="J257" s="8"/>
      <c r="K257" s="262">
        <f t="shared" si="23"/>
        <v>0</v>
      </c>
      <c r="L257" s="105">
        <f t="shared" si="25"/>
        <v>0</v>
      </c>
      <c r="M257" s="407">
        <f t="shared" si="24"/>
        <v>0</v>
      </c>
      <c r="N257" s="9"/>
      <c r="O257" s="40">
        <f t="shared" si="26"/>
        <v>0</v>
      </c>
      <c r="P257" s="40">
        <f t="shared" si="27"/>
        <v>0</v>
      </c>
      <c r="Q257" s="40">
        <f t="shared" si="28"/>
        <v>0</v>
      </c>
    </row>
    <row r="258" spans="1:17" x14ac:dyDescent="0.25">
      <c r="A258" s="80">
        <f t="shared" si="29"/>
        <v>244</v>
      </c>
      <c r="B258" s="342">
        <f t="shared" si="22"/>
        <v>0</v>
      </c>
      <c r="C258" s="132"/>
      <c r="D258" s="924"/>
      <c r="E258" s="116"/>
      <c r="F258" s="116"/>
      <c r="G258" s="4"/>
      <c r="H258" s="50"/>
      <c r="I258" s="70"/>
      <c r="J258" s="8"/>
      <c r="K258" s="262">
        <f t="shared" si="23"/>
        <v>0</v>
      </c>
      <c r="L258" s="105">
        <f t="shared" si="25"/>
        <v>0</v>
      </c>
      <c r="M258" s="407">
        <f t="shared" si="24"/>
        <v>0</v>
      </c>
      <c r="N258" s="9"/>
      <c r="O258" s="40">
        <f t="shared" si="26"/>
        <v>0</v>
      </c>
      <c r="P258" s="40">
        <f t="shared" si="27"/>
        <v>0</v>
      </c>
      <c r="Q258" s="40">
        <f t="shared" si="28"/>
        <v>0</v>
      </c>
    </row>
    <row r="259" spans="1:17" x14ac:dyDescent="0.25">
      <c r="A259" s="80">
        <f t="shared" si="29"/>
        <v>245</v>
      </c>
      <c r="B259" s="342">
        <f t="shared" si="22"/>
        <v>0</v>
      </c>
      <c r="C259" s="132"/>
      <c r="D259" s="924"/>
      <c r="E259" s="116"/>
      <c r="F259" s="116"/>
      <c r="G259" s="4"/>
      <c r="H259" s="50"/>
      <c r="I259" s="70"/>
      <c r="J259" s="8"/>
      <c r="K259" s="262">
        <f t="shared" si="23"/>
        <v>0</v>
      </c>
      <c r="L259" s="105">
        <f t="shared" si="25"/>
        <v>0</v>
      </c>
      <c r="M259" s="407">
        <f t="shared" si="24"/>
        <v>0</v>
      </c>
      <c r="N259" s="9"/>
      <c r="O259" s="40">
        <f t="shared" si="26"/>
        <v>0</v>
      </c>
      <c r="P259" s="40">
        <f t="shared" si="27"/>
        <v>0</v>
      </c>
      <c r="Q259" s="40">
        <f t="shared" si="28"/>
        <v>0</v>
      </c>
    </row>
    <row r="260" spans="1:17" x14ac:dyDescent="0.25">
      <c r="A260" s="80">
        <f t="shared" si="29"/>
        <v>246</v>
      </c>
      <c r="B260" s="342">
        <f t="shared" si="22"/>
        <v>0</v>
      </c>
      <c r="C260" s="132"/>
      <c r="D260" s="924"/>
      <c r="E260" s="116"/>
      <c r="F260" s="116"/>
      <c r="G260" s="4"/>
      <c r="H260" s="50"/>
      <c r="I260" s="70"/>
      <c r="J260" s="8"/>
      <c r="K260" s="262">
        <f t="shared" si="23"/>
        <v>0</v>
      </c>
      <c r="L260" s="105">
        <f t="shared" si="25"/>
        <v>0</v>
      </c>
      <c r="M260" s="407">
        <f t="shared" si="24"/>
        <v>0</v>
      </c>
      <c r="N260" s="9"/>
      <c r="O260" s="40">
        <f t="shared" si="26"/>
        <v>0</v>
      </c>
      <c r="P260" s="40">
        <f t="shared" si="27"/>
        <v>0</v>
      </c>
      <c r="Q260" s="40">
        <f t="shared" si="28"/>
        <v>0</v>
      </c>
    </row>
    <row r="261" spans="1:17" x14ac:dyDescent="0.25">
      <c r="A261" s="80">
        <f t="shared" si="29"/>
        <v>247</v>
      </c>
      <c r="B261" s="342">
        <f t="shared" si="22"/>
        <v>0</v>
      </c>
      <c r="C261" s="132"/>
      <c r="D261" s="924"/>
      <c r="E261" s="116"/>
      <c r="F261" s="116"/>
      <c r="G261" s="4"/>
      <c r="H261" s="50"/>
      <c r="I261" s="70"/>
      <c r="J261" s="8"/>
      <c r="K261" s="262">
        <f t="shared" si="23"/>
        <v>0</v>
      </c>
      <c r="L261" s="105">
        <f t="shared" si="25"/>
        <v>0</v>
      </c>
      <c r="M261" s="407">
        <f t="shared" si="24"/>
        <v>0</v>
      </c>
      <c r="N261" s="9"/>
      <c r="O261" s="40">
        <f t="shared" si="26"/>
        <v>0</v>
      </c>
      <c r="P261" s="40">
        <f t="shared" si="27"/>
        <v>0</v>
      </c>
      <c r="Q261" s="40">
        <f t="shared" si="28"/>
        <v>0</v>
      </c>
    </row>
    <row r="262" spans="1:17" x14ac:dyDescent="0.25">
      <c r="A262" s="80">
        <f t="shared" si="29"/>
        <v>248</v>
      </c>
      <c r="B262" s="342">
        <f t="shared" si="22"/>
        <v>0</v>
      </c>
      <c r="C262" s="132"/>
      <c r="D262" s="924"/>
      <c r="E262" s="116"/>
      <c r="F262" s="116"/>
      <c r="G262" s="4"/>
      <c r="H262" s="50"/>
      <c r="I262" s="70"/>
      <c r="J262" s="8"/>
      <c r="K262" s="262">
        <f t="shared" si="23"/>
        <v>0</v>
      </c>
      <c r="L262" s="105">
        <f t="shared" si="25"/>
        <v>0</v>
      </c>
      <c r="M262" s="407">
        <f t="shared" si="24"/>
        <v>0</v>
      </c>
      <c r="N262" s="9"/>
      <c r="O262" s="40">
        <f t="shared" si="26"/>
        <v>0</v>
      </c>
      <c r="P262" s="40">
        <f t="shared" si="27"/>
        <v>0</v>
      </c>
      <c r="Q262" s="40">
        <f t="shared" si="28"/>
        <v>0</v>
      </c>
    </row>
    <row r="263" spans="1:17" x14ac:dyDescent="0.25">
      <c r="A263" s="80">
        <f t="shared" si="29"/>
        <v>249</v>
      </c>
      <c r="B263" s="342">
        <f t="shared" si="22"/>
        <v>0</v>
      </c>
      <c r="C263" s="132"/>
      <c r="D263" s="924"/>
      <c r="E263" s="116"/>
      <c r="F263" s="116"/>
      <c r="G263" s="4"/>
      <c r="H263" s="50"/>
      <c r="I263" s="70"/>
      <c r="J263" s="8"/>
      <c r="K263" s="262">
        <f t="shared" si="23"/>
        <v>0</v>
      </c>
      <c r="L263" s="105">
        <f t="shared" si="25"/>
        <v>0</v>
      </c>
      <c r="M263" s="407">
        <f t="shared" si="24"/>
        <v>0</v>
      </c>
      <c r="N263" s="9"/>
      <c r="O263" s="40">
        <f t="shared" si="26"/>
        <v>0</v>
      </c>
      <c r="P263" s="40">
        <f t="shared" si="27"/>
        <v>0</v>
      </c>
      <c r="Q263" s="40">
        <f t="shared" si="28"/>
        <v>0</v>
      </c>
    </row>
    <row r="264" spans="1:17" x14ac:dyDescent="0.25">
      <c r="A264" s="80">
        <f t="shared" si="29"/>
        <v>250</v>
      </c>
      <c r="B264" s="342">
        <f t="shared" si="22"/>
        <v>0</v>
      </c>
      <c r="C264" s="132"/>
      <c r="D264" s="924"/>
      <c r="E264" s="116"/>
      <c r="F264" s="116"/>
      <c r="G264" s="4"/>
      <c r="H264" s="50"/>
      <c r="I264" s="70"/>
      <c r="J264" s="8"/>
      <c r="K264" s="262">
        <f t="shared" si="23"/>
        <v>0</v>
      </c>
      <c r="L264" s="105">
        <f t="shared" si="25"/>
        <v>0</v>
      </c>
      <c r="M264" s="407">
        <f t="shared" si="24"/>
        <v>0</v>
      </c>
      <c r="N264" s="9"/>
      <c r="O264" s="40">
        <f t="shared" si="26"/>
        <v>0</v>
      </c>
      <c r="P264" s="40">
        <f t="shared" si="27"/>
        <v>0</v>
      </c>
      <c r="Q264" s="40">
        <f t="shared" si="28"/>
        <v>0</v>
      </c>
    </row>
    <row r="265" spans="1:17" x14ac:dyDescent="0.25">
      <c r="A265" s="80">
        <f t="shared" si="29"/>
        <v>251</v>
      </c>
      <c r="B265" s="342">
        <f t="shared" si="22"/>
        <v>0</v>
      </c>
      <c r="C265" s="132"/>
      <c r="D265" s="924"/>
      <c r="E265" s="116"/>
      <c r="F265" s="116"/>
      <c r="G265" s="4"/>
      <c r="H265" s="50"/>
      <c r="I265" s="70"/>
      <c r="J265" s="8"/>
      <c r="K265" s="262">
        <f t="shared" si="23"/>
        <v>0</v>
      </c>
      <c r="L265" s="105">
        <f t="shared" si="25"/>
        <v>0</v>
      </c>
      <c r="M265" s="407">
        <f t="shared" si="24"/>
        <v>0</v>
      </c>
      <c r="N265" s="9"/>
      <c r="O265" s="40">
        <f t="shared" si="26"/>
        <v>0</v>
      </c>
      <c r="P265" s="40">
        <f t="shared" si="27"/>
        <v>0</v>
      </c>
      <c r="Q265" s="40">
        <f t="shared" si="28"/>
        <v>0</v>
      </c>
    </row>
    <row r="266" spans="1:17" x14ac:dyDescent="0.25">
      <c r="A266" s="80">
        <f t="shared" si="29"/>
        <v>252</v>
      </c>
      <c r="B266" s="342">
        <f t="shared" si="22"/>
        <v>0</v>
      </c>
      <c r="C266" s="132"/>
      <c r="D266" s="924"/>
      <c r="E266" s="116"/>
      <c r="F266" s="116"/>
      <c r="G266" s="4"/>
      <c r="H266" s="50"/>
      <c r="I266" s="70"/>
      <c r="J266" s="8"/>
      <c r="K266" s="262">
        <f t="shared" si="23"/>
        <v>0</v>
      </c>
      <c r="L266" s="105">
        <f t="shared" si="25"/>
        <v>0</v>
      </c>
      <c r="M266" s="407">
        <f t="shared" si="24"/>
        <v>0</v>
      </c>
      <c r="N266" s="9"/>
      <c r="O266" s="40">
        <f t="shared" si="26"/>
        <v>0</v>
      </c>
      <c r="P266" s="40">
        <f t="shared" si="27"/>
        <v>0</v>
      </c>
      <c r="Q266" s="40">
        <f t="shared" si="28"/>
        <v>0</v>
      </c>
    </row>
    <row r="267" spans="1:17" x14ac:dyDescent="0.25">
      <c r="A267" s="80">
        <f t="shared" si="29"/>
        <v>253</v>
      </c>
      <c r="B267" s="342">
        <f t="shared" si="22"/>
        <v>0</v>
      </c>
      <c r="C267" s="132"/>
      <c r="D267" s="924"/>
      <c r="E267" s="116"/>
      <c r="F267" s="116"/>
      <c r="G267" s="4"/>
      <c r="H267" s="50"/>
      <c r="I267" s="70"/>
      <c r="J267" s="8"/>
      <c r="K267" s="262">
        <f t="shared" si="23"/>
        <v>0</v>
      </c>
      <c r="L267" s="105">
        <f t="shared" si="25"/>
        <v>0</v>
      </c>
      <c r="M267" s="407">
        <f t="shared" si="24"/>
        <v>0</v>
      </c>
      <c r="N267" s="9"/>
      <c r="O267" s="40">
        <f t="shared" si="26"/>
        <v>0</v>
      </c>
      <c r="P267" s="40">
        <f t="shared" si="27"/>
        <v>0</v>
      </c>
      <c r="Q267" s="40">
        <f t="shared" si="28"/>
        <v>0</v>
      </c>
    </row>
    <row r="268" spans="1:17" x14ac:dyDescent="0.25">
      <c r="A268" s="80">
        <f t="shared" si="29"/>
        <v>254</v>
      </c>
      <c r="B268" s="342">
        <f t="shared" si="22"/>
        <v>0</v>
      </c>
      <c r="C268" s="132"/>
      <c r="D268" s="924"/>
      <c r="E268" s="116"/>
      <c r="F268" s="116"/>
      <c r="G268" s="4"/>
      <c r="H268" s="50"/>
      <c r="I268" s="70"/>
      <c r="J268" s="8"/>
      <c r="K268" s="262">
        <f t="shared" si="23"/>
        <v>0</v>
      </c>
      <c r="L268" s="105">
        <f t="shared" si="25"/>
        <v>0</v>
      </c>
      <c r="M268" s="407">
        <f t="shared" si="24"/>
        <v>0</v>
      </c>
      <c r="N268" s="9"/>
      <c r="O268" s="40">
        <f t="shared" si="26"/>
        <v>0</v>
      </c>
      <c r="P268" s="40">
        <f t="shared" si="27"/>
        <v>0</v>
      </c>
      <c r="Q268" s="40">
        <f t="shared" si="28"/>
        <v>0</v>
      </c>
    </row>
    <row r="269" spans="1:17" x14ac:dyDescent="0.25">
      <c r="A269" s="80">
        <f t="shared" si="29"/>
        <v>255</v>
      </c>
      <c r="B269" s="342">
        <f t="shared" si="22"/>
        <v>0</v>
      </c>
      <c r="C269" s="132"/>
      <c r="D269" s="924"/>
      <c r="E269" s="116"/>
      <c r="F269" s="116"/>
      <c r="G269" s="4"/>
      <c r="H269" s="50"/>
      <c r="I269" s="70"/>
      <c r="J269" s="8"/>
      <c r="K269" s="262">
        <f t="shared" si="23"/>
        <v>0</v>
      </c>
      <c r="L269" s="105">
        <f t="shared" si="25"/>
        <v>0</v>
      </c>
      <c r="M269" s="407">
        <f t="shared" si="24"/>
        <v>0</v>
      </c>
      <c r="N269" s="9"/>
      <c r="O269" s="40">
        <f t="shared" si="26"/>
        <v>0</v>
      </c>
      <c r="P269" s="40">
        <f t="shared" si="27"/>
        <v>0</v>
      </c>
      <c r="Q269" s="40">
        <f t="shared" si="28"/>
        <v>0</v>
      </c>
    </row>
    <row r="270" spans="1:17" x14ac:dyDescent="0.25">
      <c r="A270" s="80">
        <f t="shared" si="29"/>
        <v>256</v>
      </c>
      <c r="B270" s="342">
        <f t="shared" si="22"/>
        <v>0</v>
      </c>
      <c r="C270" s="132"/>
      <c r="D270" s="924"/>
      <c r="E270" s="116"/>
      <c r="F270" s="116"/>
      <c r="G270" s="4"/>
      <c r="H270" s="50"/>
      <c r="I270" s="70"/>
      <c r="J270" s="8"/>
      <c r="K270" s="262">
        <f t="shared" si="23"/>
        <v>0</v>
      </c>
      <c r="L270" s="105">
        <f t="shared" si="25"/>
        <v>0</v>
      </c>
      <c r="M270" s="407">
        <f t="shared" si="24"/>
        <v>0</v>
      </c>
      <c r="N270" s="9"/>
      <c r="O270" s="40">
        <f t="shared" si="26"/>
        <v>0</v>
      </c>
      <c r="P270" s="40">
        <f t="shared" si="27"/>
        <v>0</v>
      </c>
      <c r="Q270" s="40">
        <f t="shared" si="28"/>
        <v>0</v>
      </c>
    </row>
    <row r="271" spans="1:17" x14ac:dyDescent="0.25">
      <c r="A271" s="80">
        <f t="shared" si="29"/>
        <v>257</v>
      </c>
      <c r="B271" s="342">
        <f t="shared" si="22"/>
        <v>0</v>
      </c>
      <c r="C271" s="132"/>
      <c r="D271" s="924"/>
      <c r="E271" s="116"/>
      <c r="F271" s="116"/>
      <c r="G271" s="4"/>
      <c r="H271" s="50"/>
      <c r="I271" s="70"/>
      <c r="J271" s="8"/>
      <c r="K271" s="262">
        <f t="shared" si="23"/>
        <v>0</v>
      </c>
      <c r="L271" s="105">
        <f t="shared" si="25"/>
        <v>0</v>
      </c>
      <c r="M271" s="407">
        <f t="shared" si="24"/>
        <v>0</v>
      </c>
      <c r="N271" s="9"/>
      <c r="O271" s="40">
        <f t="shared" si="26"/>
        <v>0</v>
      </c>
      <c r="P271" s="40">
        <f t="shared" si="27"/>
        <v>0</v>
      </c>
      <c r="Q271" s="40">
        <f t="shared" si="28"/>
        <v>0</v>
      </c>
    </row>
    <row r="272" spans="1:17" x14ac:dyDescent="0.25">
      <c r="A272" s="80">
        <f t="shared" si="29"/>
        <v>258</v>
      </c>
      <c r="B272" s="342">
        <f t="shared" si="22"/>
        <v>0</v>
      </c>
      <c r="C272" s="132"/>
      <c r="D272" s="924"/>
      <c r="E272" s="116"/>
      <c r="F272" s="116"/>
      <c r="G272" s="4"/>
      <c r="H272" s="50"/>
      <c r="I272" s="70"/>
      <c r="J272" s="8"/>
      <c r="K272" s="262">
        <f t="shared" si="23"/>
        <v>0</v>
      </c>
      <c r="L272" s="105">
        <f t="shared" si="25"/>
        <v>0</v>
      </c>
      <c r="M272" s="407">
        <f t="shared" si="24"/>
        <v>0</v>
      </c>
      <c r="N272" s="9"/>
      <c r="O272" s="40">
        <f t="shared" si="26"/>
        <v>0</v>
      </c>
      <c r="P272" s="40">
        <f t="shared" si="27"/>
        <v>0</v>
      </c>
      <c r="Q272" s="40">
        <f t="shared" si="28"/>
        <v>0</v>
      </c>
    </row>
    <row r="273" spans="1:17" x14ac:dyDescent="0.25">
      <c r="A273" s="80">
        <f t="shared" si="29"/>
        <v>259</v>
      </c>
      <c r="B273" s="342">
        <f t="shared" si="22"/>
        <v>0</v>
      </c>
      <c r="C273" s="132"/>
      <c r="D273" s="924"/>
      <c r="E273" s="116"/>
      <c r="F273" s="116"/>
      <c r="G273" s="4"/>
      <c r="H273" s="50"/>
      <c r="I273" s="70"/>
      <c r="J273" s="8"/>
      <c r="K273" s="262">
        <f t="shared" si="23"/>
        <v>0</v>
      </c>
      <c r="L273" s="105">
        <f t="shared" si="25"/>
        <v>0</v>
      </c>
      <c r="M273" s="407">
        <f t="shared" si="24"/>
        <v>0</v>
      </c>
      <c r="N273" s="9"/>
      <c r="O273" s="40">
        <f t="shared" si="26"/>
        <v>0</v>
      </c>
      <c r="P273" s="40">
        <f t="shared" si="27"/>
        <v>0</v>
      </c>
      <c r="Q273" s="40">
        <f t="shared" si="28"/>
        <v>0</v>
      </c>
    </row>
    <row r="274" spans="1:17" x14ac:dyDescent="0.25">
      <c r="A274" s="80">
        <f t="shared" si="29"/>
        <v>260</v>
      </c>
      <c r="B274" s="342">
        <f t="shared" si="22"/>
        <v>0</v>
      </c>
      <c r="C274" s="132"/>
      <c r="D274" s="924"/>
      <c r="E274" s="116"/>
      <c r="F274" s="116"/>
      <c r="G274" s="4"/>
      <c r="H274" s="50"/>
      <c r="I274" s="70"/>
      <c r="J274" s="8"/>
      <c r="K274" s="262">
        <f t="shared" si="23"/>
        <v>0</v>
      </c>
      <c r="L274" s="105">
        <f t="shared" si="25"/>
        <v>0</v>
      </c>
      <c r="M274" s="407">
        <f t="shared" si="24"/>
        <v>0</v>
      </c>
      <c r="N274" s="9"/>
      <c r="O274" s="40">
        <f t="shared" si="26"/>
        <v>0</v>
      </c>
      <c r="P274" s="40">
        <f t="shared" si="27"/>
        <v>0</v>
      </c>
      <c r="Q274" s="40">
        <f t="shared" si="28"/>
        <v>0</v>
      </c>
    </row>
    <row r="275" spans="1:17" x14ac:dyDescent="0.25">
      <c r="A275" s="80">
        <f t="shared" si="29"/>
        <v>261</v>
      </c>
      <c r="B275" s="342">
        <f t="shared" si="22"/>
        <v>0</v>
      </c>
      <c r="C275" s="132"/>
      <c r="D275" s="924"/>
      <c r="E275" s="116"/>
      <c r="F275" s="116"/>
      <c r="G275" s="4"/>
      <c r="H275" s="50"/>
      <c r="I275" s="70"/>
      <c r="J275" s="8"/>
      <c r="K275" s="262">
        <f t="shared" si="23"/>
        <v>0</v>
      </c>
      <c r="L275" s="105">
        <f t="shared" si="25"/>
        <v>0</v>
      </c>
      <c r="M275" s="407">
        <f t="shared" si="24"/>
        <v>0</v>
      </c>
      <c r="N275" s="9"/>
      <c r="O275" s="40">
        <f t="shared" si="26"/>
        <v>0</v>
      </c>
      <c r="P275" s="40">
        <f t="shared" si="27"/>
        <v>0</v>
      </c>
      <c r="Q275" s="40">
        <f t="shared" si="28"/>
        <v>0</v>
      </c>
    </row>
    <row r="276" spans="1:17" x14ac:dyDescent="0.25">
      <c r="A276" s="80">
        <f t="shared" si="29"/>
        <v>262</v>
      </c>
      <c r="B276" s="342">
        <f t="shared" si="22"/>
        <v>0</v>
      </c>
      <c r="C276" s="132"/>
      <c r="D276" s="924"/>
      <c r="E276" s="116"/>
      <c r="F276" s="116"/>
      <c r="G276" s="4"/>
      <c r="H276" s="50"/>
      <c r="I276" s="70"/>
      <c r="J276" s="8"/>
      <c r="K276" s="262">
        <f t="shared" si="23"/>
        <v>0</v>
      </c>
      <c r="L276" s="105">
        <f t="shared" si="25"/>
        <v>0</v>
      </c>
      <c r="M276" s="407">
        <f t="shared" si="24"/>
        <v>0</v>
      </c>
      <c r="N276" s="9"/>
      <c r="O276" s="40">
        <f t="shared" si="26"/>
        <v>0</v>
      </c>
      <c r="P276" s="40">
        <f t="shared" si="27"/>
        <v>0</v>
      </c>
      <c r="Q276" s="40">
        <f t="shared" si="28"/>
        <v>0</v>
      </c>
    </row>
    <row r="277" spans="1:17" x14ac:dyDescent="0.25">
      <c r="A277" s="80">
        <f t="shared" si="29"/>
        <v>263</v>
      </c>
      <c r="B277" s="342">
        <f t="shared" si="22"/>
        <v>0</v>
      </c>
      <c r="C277" s="132"/>
      <c r="D277" s="924"/>
      <c r="E277" s="116"/>
      <c r="F277" s="116"/>
      <c r="G277" s="4"/>
      <c r="H277" s="50"/>
      <c r="I277" s="70"/>
      <c r="J277" s="8"/>
      <c r="K277" s="262">
        <f t="shared" si="23"/>
        <v>0</v>
      </c>
      <c r="L277" s="105">
        <f t="shared" si="25"/>
        <v>0</v>
      </c>
      <c r="M277" s="407">
        <f t="shared" si="24"/>
        <v>0</v>
      </c>
      <c r="N277" s="9"/>
      <c r="O277" s="40">
        <f t="shared" si="26"/>
        <v>0</v>
      </c>
      <c r="P277" s="40">
        <f t="shared" si="27"/>
        <v>0</v>
      </c>
      <c r="Q277" s="40">
        <f t="shared" si="28"/>
        <v>0</v>
      </c>
    </row>
    <row r="278" spans="1:17" x14ac:dyDescent="0.25">
      <c r="A278" s="80">
        <f t="shared" si="29"/>
        <v>264</v>
      </c>
      <c r="B278" s="342">
        <f t="shared" si="22"/>
        <v>0</v>
      </c>
      <c r="C278" s="132"/>
      <c r="D278" s="924"/>
      <c r="E278" s="116"/>
      <c r="F278" s="116"/>
      <c r="G278" s="4"/>
      <c r="H278" s="50"/>
      <c r="I278" s="70"/>
      <c r="J278" s="8"/>
      <c r="K278" s="262">
        <f t="shared" si="23"/>
        <v>0</v>
      </c>
      <c r="L278" s="105">
        <f t="shared" si="25"/>
        <v>0</v>
      </c>
      <c r="M278" s="407">
        <f t="shared" si="24"/>
        <v>0</v>
      </c>
      <c r="N278" s="9"/>
      <c r="O278" s="40">
        <f t="shared" si="26"/>
        <v>0</v>
      </c>
      <c r="P278" s="40">
        <f t="shared" si="27"/>
        <v>0</v>
      </c>
      <c r="Q278" s="40">
        <f t="shared" si="28"/>
        <v>0</v>
      </c>
    </row>
    <row r="279" spans="1:17" x14ac:dyDescent="0.25">
      <c r="A279" s="80">
        <f t="shared" si="29"/>
        <v>265</v>
      </c>
      <c r="B279" s="342">
        <f t="shared" si="22"/>
        <v>0</v>
      </c>
      <c r="C279" s="132"/>
      <c r="D279" s="924"/>
      <c r="E279" s="116"/>
      <c r="F279" s="116"/>
      <c r="G279" s="4"/>
      <c r="H279" s="50"/>
      <c r="I279" s="70"/>
      <c r="J279" s="8"/>
      <c r="K279" s="262">
        <f t="shared" si="23"/>
        <v>0</v>
      </c>
      <c r="L279" s="105">
        <f t="shared" si="25"/>
        <v>0</v>
      </c>
      <c r="M279" s="407">
        <f t="shared" si="24"/>
        <v>0</v>
      </c>
      <c r="N279" s="9"/>
      <c r="O279" s="40">
        <f t="shared" si="26"/>
        <v>0</v>
      </c>
      <c r="P279" s="40">
        <f t="shared" si="27"/>
        <v>0</v>
      </c>
      <c r="Q279" s="40">
        <f t="shared" si="28"/>
        <v>0</v>
      </c>
    </row>
    <row r="280" spans="1:17" x14ac:dyDescent="0.25">
      <c r="A280" s="80">
        <f t="shared" si="29"/>
        <v>266</v>
      </c>
      <c r="B280" s="342">
        <f t="shared" si="22"/>
        <v>0</v>
      </c>
      <c r="C280" s="132"/>
      <c r="D280" s="924"/>
      <c r="E280" s="116"/>
      <c r="F280" s="116"/>
      <c r="G280" s="4"/>
      <c r="H280" s="50"/>
      <c r="I280" s="70"/>
      <c r="J280" s="8"/>
      <c r="K280" s="262">
        <f t="shared" si="23"/>
        <v>0</v>
      </c>
      <c r="L280" s="105">
        <f t="shared" si="25"/>
        <v>0</v>
      </c>
      <c r="M280" s="407">
        <f t="shared" si="24"/>
        <v>0</v>
      </c>
      <c r="N280" s="9"/>
      <c r="O280" s="40">
        <f t="shared" si="26"/>
        <v>0</v>
      </c>
      <c r="P280" s="40">
        <f t="shared" si="27"/>
        <v>0</v>
      </c>
      <c r="Q280" s="40">
        <f t="shared" si="28"/>
        <v>0</v>
      </c>
    </row>
    <row r="281" spans="1:17" x14ac:dyDescent="0.25">
      <c r="A281" s="80">
        <f t="shared" si="29"/>
        <v>267</v>
      </c>
      <c r="B281" s="342">
        <f t="shared" si="22"/>
        <v>0</v>
      </c>
      <c r="C281" s="132"/>
      <c r="D281" s="924"/>
      <c r="E281" s="116"/>
      <c r="F281" s="116"/>
      <c r="G281" s="4"/>
      <c r="H281" s="50"/>
      <c r="I281" s="70"/>
      <c r="J281" s="8"/>
      <c r="K281" s="262">
        <f t="shared" si="23"/>
        <v>0</v>
      </c>
      <c r="L281" s="105">
        <f t="shared" si="25"/>
        <v>0</v>
      </c>
      <c r="M281" s="407">
        <f t="shared" si="24"/>
        <v>0</v>
      </c>
      <c r="N281" s="9"/>
      <c r="O281" s="40">
        <f t="shared" si="26"/>
        <v>0</v>
      </c>
      <c r="P281" s="40">
        <f t="shared" si="27"/>
        <v>0</v>
      </c>
      <c r="Q281" s="40">
        <f t="shared" si="28"/>
        <v>0</v>
      </c>
    </row>
    <row r="282" spans="1:17" x14ac:dyDescent="0.25">
      <c r="A282" s="80">
        <f t="shared" si="29"/>
        <v>268</v>
      </c>
      <c r="B282" s="342">
        <f t="shared" si="22"/>
        <v>0</v>
      </c>
      <c r="C282" s="132"/>
      <c r="D282" s="924"/>
      <c r="E282" s="116"/>
      <c r="F282" s="116"/>
      <c r="G282" s="4"/>
      <c r="H282" s="50"/>
      <c r="I282" s="70"/>
      <c r="J282" s="8"/>
      <c r="K282" s="262">
        <f t="shared" si="23"/>
        <v>0</v>
      </c>
      <c r="L282" s="105">
        <f t="shared" si="25"/>
        <v>0</v>
      </c>
      <c r="M282" s="407">
        <f t="shared" si="24"/>
        <v>0</v>
      </c>
      <c r="N282" s="9"/>
      <c r="O282" s="40">
        <f t="shared" si="26"/>
        <v>0</v>
      </c>
      <c r="P282" s="40">
        <f t="shared" si="27"/>
        <v>0</v>
      </c>
      <c r="Q282" s="40">
        <f t="shared" si="28"/>
        <v>0</v>
      </c>
    </row>
    <row r="283" spans="1:17" x14ac:dyDescent="0.25">
      <c r="A283" s="80">
        <f t="shared" si="29"/>
        <v>269</v>
      </c>
      <c r="B283" s="342">
        <f t="shared" si="22"/>
        <v>0</v>
      </c>
      <c r="C283" s="132"/>
      <c r="D283" s="924"/>
      <c r="E283" s="116"/>
      <c r="F283" s="116"/>
      <c r="G283" s="4"/>
      <c r="H283" s="50"/>
      <c r="I283" s="70"/>
      <c r="J283" s="8"/>
      <c r="K283" s="262">
        <f t="shared" si="23"/>
        <v>0</v>
      </c>
      <c r="L283" s="105">
        <f t="shared" si="25"/>
        <v>0</v>
      </c>
      <c r="M283" s="407">
        <f t="shared" si="24"/>
        <v>0</v>
      </c>
      <c r="N283" s="9"/>
      <c r="O283" s="40">
        <f t="shared" si="26"/>
        <v>0</v>
      </c>
      <c r="P283" s="40">
        <f t="shared" si="27"/>
        <v>0</v>
      </c>
      <c r="Q283" s="40">
        <f t="shared" si="28"/>
        <v>0</v>
      </c>
    </row>
    <row r="284" spans="1:17" x14ac:dyDescent="0.25">
      <c r="A284" s="80">
        <f t="shared" si="29"/>
        <v>270</v>
      </c>
      <c r="B284" s="342">
        <f t="shared" si="22"/>
        <v>0</v>
      </c>
      <c r="C284" s="132"/>
      <c r="D284" s="924"/>
      <c r="E284" s="116"/>
      <c r="F284" s="116"/>
      <c r="G284" s="4"/>
      <c r="H284" s="50"/>
      <c r="I284" s="70"/>
      <c r="J284" s="8"/>
      <c r="K284" s="262">
        <f t="shared" si="23"/>
        <v>0</v>
      </c>
      <c r="L284" s="105">
        <f t="shared" si="25"/>
        <v>0</v>
      </c>
      <c r="M284" s="407">
        <f t="shared" si="24"/>
        <v>0</v>
      </c>
      <c r="N284" s="9"/>
      <c r="O284" s="40">
        <f t="shared" si="26"/>
        <v>0</v>
      </c>
      <c r="P284" s="40">
        <f t="shared" si="27"/>
        <v>0</v>
      </c>
      <c r="Q284" s="40">
        <f t="shared" si="28"/>
        <v>0</v>
      </c>
    </row>
    <row r="285" spans="1:17" x14ac:dyDescent="0.25">
      <c r="A285" s="80">
        <f t="shared" si="29"/>
        <v>271</v>
      </c>
      <c r="B285" s="342">
        <f t="shared" si="22"/>
        <v>0</v>
      </c>
      <c r="C285" s="132"/>
      <c r="D285" s="924"/>
      <c r="E285" s="116"/>
      <c r="F285" s="116"/>
      <c r="G285" s="4"/>
      <c r="H285" s="50"/>
      <c r="I285" s="70"/>
      <c r="J285" s="8"/>
      <c r="K285" s="262">
        <f t="shared" si="23"/>
        <v>0</v>
      </c>
      <c r="L285" s="105">
        <f t="shared" si="25"/>
        <v>0</v>
      </c>
      <c r="M285" s="407">
        <f t="shared" si="24"/>
        <v>0</v>
      </c>
      <c r="N285" s="9"/>
      <c r="O285" s="40">
        <f t="shared" si="26"/>
        <v>0</v>
      </c>
      <c r="P285" s="40">
        <f t="shared" si="27"/>
        <v>0</v>
      </c>
      <c r="Q285" s="40">
        <f t="shared" si="28"/>
        <v>0</v>
      </c>
    </row>
    <row r="286" spans="1:17" x14ac:dyDescent="0.25">
      <c r="A286" s="80">
        <f t="shared" si="29"/>
        <v>272</v>
      </c>
      <c r="B286" s="342">
        <f t="shared" si="22"/>
        <v>0</v>
      </c>
      <c r="C286" s="132"/>
      <c r="D286" s="924"/>
      <c r="E286" s="116"/>
      <c r="F286" s="116"/>
      <c r="G286" s="4"/>
      <c r="H286" s="50"/>
      <c r="I286" s="70"/>
      <c r="J286" s="8"/>
      <c r="K286" s="262">
        <f t="shared" si="23"/>
        <v>0</v>
      </c>
      <c r="L286" s="105">
        <f t="shared" si="25"/>
        <v>0</v>
      </c>
      <c r="M286" s="407">
        <f t="shared" si="24"/>
        <v>0</v>
      </c>
      <c r="N286" s="9"/>
      <c r="O286" s="40">
        <f t="shared" si="26"/>
        <v>0</v>
      </c>
      <c r="P286" s="40">
        <f t="shared" si="27"/>
        <v>0</v>
      </c>
      <c r="Q286" s="40">
        <f t="shared" si="28"/>
        <v>0</v>
      </c>
    </row>
    <row r="287" spans="1:17" x14ac:dyDescent="0.25">
      <c r="A287" s="80">
        <f t="shared" si="29"/>
        <v>273</v>
      </c>
      <c r="B287" s="342">
        <f t="shared" si="22"/>
        <v>0</v>
      </c>
      <c r="C287" s="132"/>
      <c r="D287" s="924"/>
      <c r="E287" s="116"/>
      <c r="F287" s="116"/>
      <c r="G287" s="4"/>
      <c r="H287" s="50"/>
      <c r="I287" s="70"/>
      <c r="J287" s="8"/>
      <c r="K287" s="262">
        <f t="shared" si="23"/>
        <v>0</v>
      </c>
      <c r="L287" s="105">
        <f t="shared" si="25"/>
        <v>0</v>
      </c>
      <c r="M287" s="407">
        <f t="shared" si="24"/>
        <v>0</v>
      </c>
      <c r="N287" s="9"/>
      <c r="O287" s="40">
        <f t="shared" si="26"/>
        <v>0</v>
      </c>
      <c r="P287" s="40">
        <f t="shared" si="27"/>
        <v>0</v>
      </c>
      <c r="Q287" s="40">
        <f t="shared" si="28"/>
        <v>0</v>
      </c>
    </row>
    <row r="288" spans="1:17" x14ac:dyDescent="0.25">
      <c r="A288" s="80">
        <f t="shared" si="29"/>
        <v>274</v>
      </c>
      <c r="B288" s="342">
        <f t="shared" si="22"/>
        <v>0</v>
      </c>
      <c r="C288" s="132"/>
      <c r="D288" s="924"/>
      <c r="E288" s="116"/>
      <c r="F288" s="116"/>
      <c r="G288" s="4"/>
      <c r="H288" s="50"/>
      <c r="I288" s="70"/>
      <c r="J288" s="8"/>
      <c r="K288" s="262">
        <f t="shared" si="23"/>
        <v>0</v>
      </c>
      <c r="L288" s="105">
        <f t="shared" si="25"/>
        <v>0</v>
      </c>
      <c r="M288" s="407">
        <f t="shared" si="24"/>
        <v>0</v>
      </c>
      <c r="N288" s="9"/>
      <c r="O288" s="40">
        <f t="shared" si="26"/>
        <v>0</v>
      </c>
      <c r="P288" s="40">
        <f t="shared" si="27"/>
        <v>0</v>
      </c>
      <c r="Q288" s="40">
        <f t="shared" si="28"/>
        <v>0</v>
      </c>
    </row>
    <row r="289" spans="1:17" x14ac:dyDescent="0.25">
      <c r="A289" s="80">
        <f t="shared" si="29"/>
        <v>275</v>
      </c>
      <c r="B289" s="342">
        <f t="shared" si="22"/>
        <v>0</v>
      </c>
      <c r="C289" s="132"/>
      <c r="D289" s="924"/>
      <c r="E289" s="116"/>
      <c r="F289" s="116"/>
      <c r="G289" s="4"/>
      <c r="H289" s="50"/>
      <c r="I289" s="70"/>
      <c r="J289" s="8"/>
      <c r="K289" s="262">
        <f t="shared" si="23"/>
        <v>0</v>
      </c>
      <c r="L289" s="105">
        <f t="shared" si="25"/>
        <v>0</v>
      </c>
      <c r="M289" s="407">
        <f t="shared" si="24"/>
        <v>0</v>
      </c>
      <c r="N289" s="9"/>
      <c r="O289" s="40">
        <f t="shared" si="26"/>
        <v>0</v>
      </c>
      <c r="P289" s="40">
        <f t="shared" si="27"/>
        <v>0</v>
      </c>
      <c r="Q289" s="40">
        <f t="shared" si="28"/>
        <v>0</v>
      </c>
    </row>
    <row r="290" spans="1:17" x14ac:dyDescent="0.25">
      <c r="A290" s="80">
        <f t="shared" si="29"/>
        <v>276</v>
      </c>
      <c r="B290" s="342">
        <f t="shared" si="22"/>
        <v>0</v>
      </c>
      <c r="C290" s="132"/>
      <c r="D290" s="924"/>
      <c r="E290" s="116"/>
      <c r="F290" s="116"/>
      <c r="G290" s="4"/>
      <c r="H290" s="50"/>
      <c r="I290" s="70"/>
      <c r="J290" s="8"/>
      <c r="K290" s="262">
        <f t="shared" si="23"/>
        <v>0</v>
      </c>
      <c r="L290" s="105">
        <f t="shared" si="25"/>
        <v>0</v>
      </c>
      <c r="M290" s="407">
        <f t="shared" si="24"/>
        <v>0</v>
      </c>
      <c r="N290" s="9"/>
      <c r="O290" s="40">
        <f t="shared" si="26"/>
        <v>0</v>
      </c>
      <c r="P290" s="40">
        <f t="shared" si="27"/>
        <v>0</v>
      </c>
      <c r="Q290" s="40">
        <f t="shared" si="28"/>
        <v>0</v>
      </c>
    </row>
    <row r="291" spans="1:17" x14ac:dyDescent="0.25">
      <c r="A291" s="80">
        <f t="shared" si="29"/>
        <v>277</v>
      </c>
      <c r="B291" s="342">
        <f t="shared" si="22"/>
        <v>0</v>
      </c>
      <c r="C291" s="132"/>
      <c r="D291" s="924"/>
      <c r="E291" s="116"/>
      <c r="F291" s="116"/>
      <c r="G291" s="4"/>
      <c r="H291" s="50"/>
      <c r="I291" s="70"/>
      <c r="J291" s="8"/>
      <c r="K291" s="262">
        <f t="shared" si="23"/>
        <v>0</v>
      </c>
      <c r="L291" s="105">
        <f t="shared" si="25"/>
        <v>0</v>
      </c>
      <c r="M291" s="407">
        <f t="shared" si="24"/>
        <v>0</v>
      </c>
      <c r="N291" s="9"/>
      <c r="O291" s="40">
        <f t="shared" si="26"/>
        <v>0</v>
      </c>
      <c r="P291" s="40">
        <f t="shared" si="27"/>
        <v>0</v>
      </c>
      <c r="Q291" s="40">
        <f t="shared" si="28"/>
        <v>0</v>
      </c>
    </row>
    <row r="292" spans="1:17" x14ac:dyDescent="0.25">
      <c r="A292" s="80">
        <f t="shared" si="29"/>
        <v>278</v>
      </c>
      <c r="B292" s="342">
        <f t="shared" si="22"/>
        <v>0</v>
      </c>
      <c r="C292" s="132"/>
      <c r="D292" s="924"/>
      <c r="E292" s="116"/>
      <c r="F292" s="116"/>
      <c r="G292" s="4"/>
      <c r="H292" s="50"/>
      <c r="I292" s="70"/>
      <c r="J292" s="8"/>
      <c r="K292" s="262">
        <f t="shared" si="23"/>
        <v>0</v>
      </c>
      <c r="L292" s="105">
        <f t="shared" si="25"/>
        <v>0</v>
      </c>
      <c r="M292" s="407">
        <f t="shared" si="24"/>
        <v>0</v>
      </c>
      <c r="N292" s="9"/>
      <c r="O292" s="40">
        <f t="shared" si="26"/>
        <v>0</v>
      </c>
      <c r="P292" s="40">
        <f t="shared" si="27"/>
        <v>0</v>
      </c>
      <c r="Q292" s="40">
        <f t="shared" si="28"/>
        <v>0</v>
      </c>
    </row>
    <row r="293" spans="1:17" x14ac:dyDescent="0.25">
      <c r="A293" s="80">
        <f t="shared" si="29"/>
        <v>279</v>
      </c>
      <c r="B293" s="342">
        <f t="shared" si="22"/>
        <v>0</v>
      </c>
      <c r="C293" s="132"/>
      <c r="D293" s="924"/>
      <c r="E293" s="116"/>
      <c r="F293" s="116"/>
      <c r="G293" s="4"/>
      <c r="H293" s="50"/>
      <c r="I293" s="70"/>
      <c r="J293" s="8"/>
      <c r="K293" s="262">
        <f t="shared" si="23"/>
        <v>0</v>
      </c>
      <c r="L293" s="105">
        <f t="shared" si="25"/>
        <v>0</v>
      </c>
      <c r="M293" s="407">
        <f t="shared" si="24"/>
        <v>0</v>
      </c>
      <c r="N293" s="9"/>
      <c r="O293" s="40">
        <f t="shared" si="26"/>
        <v>0</v>
      </c>
      <c r="P293" s="40">
        <f t="shared" si="27"/>
        <v>0</v>
      </c>
      <c r="Q293" s="40">
        <f t="shared" si="28"/>
        <v>0</v>
      </c>
    </row>
    <row r="294" spans="1:17" x14ac:dyDescent="0.25">
      <c r="A294" s="80">
        <f t="shared" si="29"/>
        <v>280</v>
      </c>
      <c r="B294" s="342">
        <f t="shared" si="22"/>
        <v>0</v>
      </c>
      <c r="C294" s="132"/>
      <c r="D294" s="924"/>
      <c r="E294" s="116"/>
      <c r="F294" s="116"/>
      <c r="G294" s="4"/>
      <c r="H294" s="50"/>
      <c r="I294" s="70"/>
      <c r="J294" s="8"/>
      <c r="K294" s="262">
        <f t="shared" si="23"/>
        <v>0</v>
      </c>
      <c r="L294" s="105">
        <f t="shared" si="25"/>
        <v>0</v>
      </c>
      <c r="M294" s="407">
        <f t="shared" si="24"/>
        <v>0</v>
      </c>
      <c r="N294" s="9"/>
      <c r="O294" s="40">
        <f t="shared" si="26"/>
        <v>0</v>
      </c>
      <c r="P294" s="40">
        <f t="shared" si="27"/>
        <v>0</v>
      </c>
      <c r="Q294" s="40">
        <f t="shared" si="28"/>
        <v>0</v>
      </c>
    </row>
    <row r="295" spans="1:17" x14ac:dyDescent="0.25">
      <c r="A295" s="80">
        <f t="shared" si="29"/>
        <v>281</v>
      </c>
      <c r="B295" s="342">
        <f t="shared" si="22"/>
        <v>0</v>
      </c>
      <c r="C295" s="132"/>
      <c r="D295" s="924"/>
      <c r="E295" s="116"/>
      <c r="F295" s="116"/>
      <c r="G295" s="4"/>
      <c r="H295" s="50"/>
      <c r="I295" s="70"/>
      <c r="J295" s="8"/>
      <c r="K295" s="262">
        <f t="shared" si="23"/>
        <v>0</v>
      </c>
      <c r="L295" s="105">
        <f t="shared" si="25"/>
        <v>0</v>
      </c>
      <c r="M295" s="407">
        <f t="shared" si="24"/>
        <v>0</v>
      </c>
      <c r="N295" s="9"/>
      <c r="O295" s="40">
        <f t="shared" si="26"/>
        <v>0</v>
      </c>
      <c r="P295" s="40">
        <f t="shared" si="27"/>
        <v>0</v>
      </c>
      <c r="Q295" s="40">
        <f t="shared" si="28"/>
        <v>0</v>
      </c>
    </row>
    <row r="296" spans="1:17" x14ac:dyDescent="0.25">
      <c r="A296" s="80">
        <f t="shared" si="29"/>
        <v>282</v>
      </c>
      <c r="B296" s="342">
        <f t="shared" si="22"/>
        <v>0</v>
      </c>
      <c r="C296" s="132"/>
      <c r="D296" s="924"/>
      <c r="E296" s="116"/>
      <c r="F296" s="116"/>
      <c r="G296" s="4"/>
      <c r="H296" s="50"/>
      <c r="I296" s="70"/>
      <c r="J296" s="8"/>
      <c r="K296" s="262">
        <f t="shared" si="23"/>
        <v>0</v>
      </c>
      <c r="L296" s="105">
        <f t="shared" si="25"/>
        <v>0</v>
      </c>
      <c r="M296" s="407">
        <f t="shared" si="24"/>
        <v>0</v>
      </c>
      <c r="N296" s="9"/>
      <c r="O296" s="40">
        <f t="shared" si="26"/>
        <v>0</v>
      </c>
      <c r="P296" s="40">
        <f t="shared" si="27"/>
        <v>0</v>
      </c>
      <c r="Q296" s="40">
        <f t="shared" si="28"/>
        <v>0</v>
      </c>
    </row>
    <row r="297" spans="1:17" x14ac:dyDescent="0.25">
      <c r="A297" s="80">
        <f t="shared" si="29"/>
        <v>283</v>
      </c>
      <c r="B297" s="342">
        <f t="shared" si="22"/>
        <v>0</v>
      </c>
      <c r="C297" s="132"/>
      <c r="D297" s="924"/>
      <c r="E297" s="116"/>
      <c r="F297" s="116"/>
      <c r="G297" s="4"/>
      <c r="H297" s="50"/>
      <c r="I297" s="70"/>
      <c r="J297" s="8"/>
      <c r="K297" s="262">
        <f t="shared" si="23"/>
        <v>0</v>
      </c>
      <c r="L297" s="105">
        <f t="shared" si="25"/>
        <v>0</v>
      </c>
      <c r="M297" s="407">
        <f t="shared" si="24"/>
        <v>0</v>
      </c>
      <c r="N297" s="9"/>
      <c r="O297" s="40">
        <f t="shared" si="26"/>
        <v>0</v>
      </c>
      <c r="P297" s="40">
        <f t="shared" si="27"/>
        <v>0</v>
      </c>
      <c r="Q297" s="40">
        <f t="shared" si="28"/>
        <v>0</v>
      </c>
    </row>
    <row r="298" spans="1:17" x14ac:dyDescent="0.25">
      <c r="A298" s="80">
        <f t="shared" si="29"/>
        <v>284</v>
      </c>
      <c r="B298" s="342">
        <f t="shared" si="22"/>
        <v>0</v>
      </c>
      <c r="C298" s="132"/>
      <c r="D298" s="924"/>
      <c r="E298" s="116"/>
      <c r="F298" s="116"/>
      <c r="G298" s="4"/>
      <c r="H298" s="50"/>
      <c r="I298" s="70"/>
      <c r="J298" s="8"/>
      <c r="K298" s="262">
        <f t="shared" si="23"/>
        <v>0</v>
      </c>
      <c r="L298" s="105">
        <f t="shared" si="25"/>
        <v>0</v>
      </c>
      <c r="M298" s="407">
        <f t="shared" si="24"/>
        <v>0</v>
      </c>
      <c r="N298" s="9"/>
      <c r="O298" s="40">
        <f t="shared" si="26"/>
        <v>0</v>
      </c>
      <c r="P298" s="40">
        <f t="shared" si="27"/>
        <v>0</v>
      </c>
      <c r="Q298" s="40">
        <f t="shared" si="28"/>
        <v>0</v>
      </c>
    </row>
    <row r="299" spans="1:17" x14ac:dyDescent="0.25">
      <c r="A299" s="80">
        <f t="shared" si="29"/>
        <v>285</v>
      </c>
      <c r="B299" s="342">
        <f t="shared" si="22"/>
        <v>0</v>
      </c>
      <c r="C299" s="132"/>
      <c r="D299" s="924"/>
      <c r="E299" s="116"/>
      <c r="F299" s="116"/>
      <c r="G299" s="4"/>
      <c r="H299" s="50"/>
      <c r="I299" s="70"/>
      <c r="J299" s="8"/>
      <c r="K299" s="262">
        <f t="shared" si="23"/>
        <v>0</v>
      </c>
      <c r="L299" s="105">
        <f t="shared" si="25"/>
        <v>0</v>
      </c>
      <c r="M299" s="407">
        <f t="shared" si="24"/>
        <v>0</v>
      </c>
      <c r="N299" s="9"/>
      <c r="O299" s="40">
        <f t="shared" si="26"/>
        <v>0</v>
      </c>
      <c r="P299" s="40">
        <f t="shared" si="27"/>
        <v>0</v>
      </c>
      <c r="Q299" s="40">
        <f t="shared" si="28"/>
        <v>0</v>
      </c>
    </row>
    <row r="300" spans="1:17" x14ac:dyDescent="0.25">
      <c r="A300" s="80">
        <f t="shared" si="29"/>
        <v>286</v>
      </c>
      <c r="B300" s="342">
        <f t="shared" si="22"/>
        <v>0</v>
      </c>
      <c r="C300" s="132"/>
      <c r="D300" s="924"/>
      <c r="E300" s="116"/>
      <c r="F300" s="116"/>
      <c r="G300" s="4"/>
      <c r="H300" s="50"/>
      <c r="I300" s="70"/>
      <c r="J300" s="8"/>
      <c r="K300" s="262">
        <f t="shared" si="23"/>
        <v>0</v>
      </c>
      <c r="L300" s="105">
        <f t="shared" si="25"/>
        <v>0</v>
      </c>
      <c r="M300" s="407">
        <f t="shared" si="24"/>
        <v>0</v>
      </c>
      <c r="N300" s="9"/>
      <c r="O300" s="40">
        <f t="shared" si="26"/>
        <v>0</v>
      </c>
      <c r="P300" s="40">
        <f t="shared" si="27"/>
        <v>0</v>
      </c>
      <c r="Q300" s="40">
        <f t="shared" si="28"/>
        <v>0</v>
      </c>
    </row>
    <row r="301" spans="1:17" x14ac:dyDescent="0.25">
      <c r="A301" s="80">
        <f t="shared" si="29"/>
        <v>287</v>
      </c>
      <c r="B301" s="342">
        <f t="shared" si="22"/>
        <v>0</v>
      </c>
      <c r="C301" s="132"/>
      <c r="D301" s="924"/>
      <c r="E301" s="116"/>
      <c r="F301" s="116"/>
      <c r="G301" s="4"/>
      <c r="H301" s="50"/>
      <c r="I301" s="70"/>
      <c r="J301" s="8"/>
      <c r="K301" s="262">
        <f t="shared" si="23"/>
        <v>0</v>
      </c>
      <c r="L301" s="105">
        <f t="shared" si="25"/>
        <v>0</v>
      </c>
      <c r="M301" s="407">
        <f t="shared" si="24"/>
        <v>0</v>
      </c>
      <c r="N301" s="9"/>
      <c r="O301" s="40">
        <f t="shared" si="26"/>
        <v>0</v>
      </c>
      <c r="P301" s="40">
        <f t="shared" si="27"/>
        <v>0</v>
      </c>
      <c r="Q301" s="40">
        <f t="shared" si="28"/>
        <v>0</v>
      </c>
    </row>
    <row r="302" spans="1:17" x14ac:dyDescent="0.25">
      <c r="A302" s="80">
        <f t="shared" si="29"/>
        <v>288</v>
      </c>
      <c r="B302" s="342">
        <f t="shared" si="22"/>
        <v>0</v>
      </c>
      <c r="C302" s="132"/>
      <c r="D302" s="924"/>
      <c r="E302" s="116"/>
      <c r="F302" s="116"/>
      <c r="G302" s="4"/>
      <c r="H302" s="50"/>
      <c r="I302" s="70"/>
      <c r="J302" s="8"/>
      <c r="K302" s="262">
        <f t="shared" si="23"/>
        <v>0</v>
      </c>
      <c r="L302" s="105">
        <f t="shared" si="25"/>
        <v>0</v>
      </c>
      <c r="M302" s="407">
        <f t="shared" si="24"/>
        <v>0</v>
      </c>
      <c r="N302" s="9"/>
      <c r="O302" s="40">
        <f t="shared" si="26"/>
        <v>0</v>
      </c>
      <c r="P302" s="40">
        <f t="shared" si="27"/>
        <v>0</v>
      </c>
      <c r="Q302" s="40">
        <f t="shared" si="28"/>
        <v>0</v>
      </c>
    </row>
    <row r="303" spans="1:17" x14ac:dyDescent="0.25">
      <c r="A303" s="80">
        <f t="shared" si="29"/>
        <v>289</v>
      </c>
      <c r="B303" s="342">
        <f t="shared" si="22"/>
        <v>0</v>
      </c>
      <c r="C303" s="132"/>
      <c r="D303" s="924"/>
      <c r="E303" s="116"/>
      <c r="F303" s="116"/>
      <c r="G303" s="4"/>
      <c r="H303" s="50"/>
      <c r="I303" s="70"/>
      <c r="J303" s="8"/>
      <c r="K303" s="262">
        <f t="shared" si="23"/>
        <v>0</v>
      </c>
      <c r="L303" s="105">
        <f t="shared" si="25"/>
        <v>0</v>
      </c>
      <c r="M303" s="407">
        <f t="shared" si="24"/>
        <v>0</v>
      </c>
      <c r="N303" s="9"/>
      <c r="O303" s="40">
        <f t="shared" si="26"/>
        <v>0</v>
      </c>
      <c r="P303" s="40">
        <f t="shared" si="27"/>
        <v>0</v>
      </c>
      <c r="Q303" s="40">
        <f t="shared" si="28"/>
        <v>0</v>
      </c>
    </row>
    <row r="304" spans="1:17" x14ac:dyDescent="0.25">
      <c r="A304" s="80">
        <f t="shared" si="29"/>
        <v>290</v>
      </c>
      <c r="B304" s="342">
        <f t="shared" si="22"/>
        <v>0</v>
      </c>
      <c r="C304" s="132"/>
      <c r="D304" s="924"/>
      <c r="E304" s="116"/>
      <c r="F304" s="116"/>
      <c r="G304" s="4"/>
      <c r="H304" s="50"/>
      <c r="I304" s="70"/>
      <c r="J304" s="8"/>
      <c r="K304" s="262">
        <f t="shared" si="23"/>
        <v>0</v>
      </c>
      <c r="L304" s="105">
        <f t="shared" si="25"/>
        <v>0</v>
      </c>
      <c r="M304" s="407">
        <f t="shared" si="24"/>
        <v>0</v>
      </c>
      <c r="N304" s="9"/>
      <c r="O304" s="40">
        <f t="shared" si="26"/>
        <v>0</v>
      </c>
      <c r="P304" s="40">
        <f t="shared" si="27"/>
        <v>0</v>
      </c>
      <c r="Q304" s="40">
        <f t="shared" si="28"/>
        <v>0</v>
      </c>
    </row>
    <row r="305" spans="1:17" x14ac:dyDescent="0.25">
      <c r="A305" s="80">
        <f t="shared" si="29"/>
        <v>291</v>
      </c>
      <c r="B305" s="342">
        <f t="shared" si="22"/>
        <v>0</v>
      </c>
      <c r="C305" s="132"/>
      <c r="D305" s="924"/>
      <c r="E305" s="116"/>
      <c r="F305" s="116"/>
      <c r="G305" s="4"/>
      <c r="H305" s="50"/>
      <c r="I305" s="70"/>
      <c r="J305" s="8"/>
      <c r="K305" s="262">
        <f t="shared" si="23"/>
        <v>0</v>
      </c>
      <c r="L305" s="105">
        <f t="shared" si="25"/>
        <v>0</v>
      </c>
      <c r="M305" s="407">
        <f t="shared" si="24"/>
        <v>0</v>
      </c>
      <c r="N305" s="9"/>
      <c r="O305" s="40">
        <f t="shared" si="26"/>
        <v>0</v>
      </c>
      <c r="P305" s="40">
        <f t="shared" si="27"/>
        <v>0</v>
      </c>
      <c r="Q305" s="40">
        <f t="shared" si="28"/>
        <v>0</v>
      </c>
    </row>
    <row r="306" spans="1:17" x14ac:dyDescent="0.25">
      <c r="A306" s="80">
        <f t="shared" si="29"/>
        <v>292</v>
      </c>
      <c r="B306" s="342">
        <f t="shared" si="22"/>
        <v>0</v>
      </c>
      <c r="C306" s="132"/>
      <c r="D306" s="924"/>
      <c r="E306" s="116"/>
      <c r="F306" s="116"/>
      <c r="G306" s="4"/>
      <c r="H306" s="50"/>
      <c r="I306" s="70"/>
      <c r="J306" s="8"/>
      <c r="K306" s="262">
        <f t="shared" si="23"/>
        <v>0</v>
      </c>
      <c r="L306" s="105">
        <f t="shared" si="25"/>
        <v>0</v>
      </c>
      <c r="M306" s="407">
        <f t="shared" si="24"/>
        <v>0</v>
      </c>
      <c r="N306" s="9"/>
      <c r="O306" s="40">
        <f t="shared" si="26"/>
        <v>0</v>
      </c>
      <c r="P306" s="40">
        <f t="shared" si="27"/>
        <v>0</v>
      </c>
      <c r="Q306" s="40">
        <f t="shared" si="28"/>
        <v>0</v>
      </c>
    </row>
    <row r="307" spans="1:17" x14ac:dyDescent="0.25">
      <c r="A307" s="80">
        <f t="shared" si="29"/>
        <v>293</v>
      </c>
      <c r="B307" s="342">
        <f t="shared" si="22"/>
        <v>0</v>
      </c>
      <c r="C307" s="132"/>
      <c r="D307" s="924"/>
      <c r="E307" s="116"/>
      <c r="F307" s="116"/>
      <c r="G307" s="4"/>
      <c r="H307" s="50"/>
      <c r="I307" s="70"/>
      <c r="J307" s="8"/>
      <c r="K307" s="262">
        <f t="shared" si="23"/>
        <v>0</v>
      </c>
      <c r="L307" s="105">
        <f t="shared" si="25"/>
        <v>0</v>
      </c>
      <c r="M307" s="407">
        <f t="shared" si="24"/>
        <v>0</v>
      </c>
      <c r="N307" s="9"/>
      <c r="O307" s="40">
        <f t="shared" si="26"/>
        <v>0</v>
      </c>
      <c r="P307" s="40">
        <f t="shared" si="27"/>
        <v>0</v>
      </c>
      <c r="Q307" s="40">
        <f t="shared" si="28"/>
        <v>0</v>
      </c>
    </row>
    <row r="308" spans="1:17" x14ac:dyDescent="0.25">
      <c r="A308" s="80">
        <f t="shared" si="29"/>
        <v>294</v>
      </c>
      <c r="B308" s="342">
        <f t="shared" si="22"/>
        <v>0</v>
      </c>
      <c r="C308" s="132"/>
      <c r="D308" s="924"/>
      <c r="E308" s="116"/>
      <c r="F308" s="116"/>
      <c r="G308" s="4"/>
      <c r="H308" s="50"/>
      <c r="I308" s="70"/>
      <c r="J308" s="8"/>
      <c r="K308" s="262">
        <f t="shared" si="23"/>
        <v>0</v>
      </c>
      <c r="L308" s="105">
        <f t="shared" si="25"/>
        <v>0</v>
      </c>
      <c r="M308" s="407">
        <f t="shared" si="24"/>
        <v>0</v>
      </c>
      <c r="N308" s="9"/>
      <c r="O308" s="40">
        <f t="shared" si="26"/>
        <v>0</v>
      </c>
      <c r="P308" s="40">
        <f t="shared" si="27"/>
        <v>0</v>
      </c>
      <c r="Q308" s="40">
        <f t="shared" si="28"/>
        <v>0</v>
      </c>
    </row>
    <row r="309" spans="1:17" x14ac:dyDescent="0.25">
      <c r="A309" s="80">
        <f t="shared" si="29"/>
        <v>295</v>
      </c>
      <c r="B309" s="342">
        <f t="shared" si="22"/>
        <v>0</v>
      </c>
      <c r="C309" s="132"/>
      <c r="D309" s="924"/>
      <c r="E309" s="116"/>
      <c r="F309" s="116"/>
      <c r="G309" s="4"/>
      <c r="H309" s="50"/>
      <c r="I309" s="70"/>
      <c r="J309" s="8"/>
      <c r="K309" s="262">
        <f t="shared" si="23"/>
        <v>0</v>
      </c>
      <c r="L309" s="105">
        <f t="shared" si="25"/>
        <v>0</v>
      </c>
      <c r="M309" s="407">
        <f t="shared" si="24"/>
        <v>0</v>
      </c>
      <c r="N309" s="9"/>
      <c r="O309" s="40">
        <f t="shared" si="26"/>
        <v>0</v>
      </c>
      <c r="P309" s="40">
        <f t="shared" si="27"/>
        <v>0</v>
      </c>
      <c r="Q309" s="40">
        <f t="shared" si="28"/>
        <v>0</v>
      </c>
    </row>
    <row r="310" spans="1:17" x14ac:dyDescent="0.25">
      <c r="A310" s="80">
        <f t="shared" si="29"/>
        <v>296</v>
      </c>
      <c r="B310" s="342">
        <f t="shared" si="22"/>
        <v>0</v>
      </c>
      <c r="C310" s="132"/>
      <c r="D310" s="924"/>
      <c r="E310" s="116"/>
      <c r="F310" s="116"/>
      <c r="G310" s="4"/>
      <c r="H310" s="50"/>
      <c r="I310" s="70"/>
      <c r="J310" s="8"/>
      <c r="K310" s="262">
        <f t="shared" si="23"/>
        <v>0</v>
      </c>
      <c r="L310" s="105">
        <f t="shared" si="25"/>
        <v>0</v>
      </c>
      <c r="M310" s="407">
        <f t="shared" si="24"/>
        <v>0</v>
      </c>
      <c r="N310" s="9"/>
      <c r="O310" s="40">
        <f t="shared" si="26"/>
        <v>0</v>
      </c>
      <c r="P310" s="40">
        <f t="shared" si="27"/>
        <v>0</v>
      </c>
      <c r="Q310" s="40">
        <f t="shared" si="28"/>
        <v>0</v>
      </c>
    </row>
    <row r="311" spans="1:17" x14ac:dyDescent="0.25">
      <c r="A311" s="80">
        <f t="shared" si="29"/>
        <v>297</v>
      </c>
      <c r="B311" s="342">
        <f t="shared" si="22"/>
        <v>0</v>
      </c>
      <c r="C311" s="132"/>
      <c r="D311" s="924"/>
      <c r="E311" s="116"/>
      <c r="F311" s="116"/>
      <c r="G311" s="4"/>
      <c r="H311" s="50"/>
      <c r="I311" s="70"/>
      <c r="J311" s="8"/>
      <c r="K311" s="262">
        <f t="shared" si="23"/>
        <v>0</v>
      </c>
      <c r="L311" s="105">
        <f t="shared" si="25"/>
        <v>0</v>
      </c>
      <c r="M311" s="407">
        <f t="shared" si="24"/>
        <v>0</v>
      </c>
      <c r="N311" s="9"/>
      <c r="O311" s="40">
        <f t="shared" si="26"/>
        <v>0</v>
      </c>
      <c r="P311" s="40">
        <f t="shared" si="27"/>
        <v>0</v>
      </c>
      <c r="Q311" s="40">
        <f t="shared" si="28"/>
        <v>0</v>
      </c>
    </row>
    <row r="312" spans="1:17" x14ac:dyDescent="0.25">
      <c r="A312" s="80">
        <f t="shared" si="29"/>
        <v>298</v>
      </c>
      <c r="B312" s="342">
        <f t="shared" si="22"/>
        <v>0</v>
      </c>
      <c r="C312" s="132"/>
      <c r="D312" s="924"/>
      <c r="E312" s="116"/>
      <c r="F312" s="116"/>
      <c r="G312" s="4"/>
      <c r="H312" s="50"/>
      <c r="I312" s="70"/>
      <c r="J312" s="8"/>
      <c r="K312" s="262">
        <f t="shared" si="23"/>
        <v>0</v>
      </c>
      <c r="L312" s="105">
        <f t="shared" si="25"/>
        <v>0</v>
      </c>
      <c r="M312" s="407">
        <f t="shared" si="24"/>
        <v>0</v>
      </c>
      <c r="N312" s="9"/>
      <c r="O312" s="40">
        <f t="shared" si="26"/>
        <v>0</v>
      </c>
      <c r="P312" s="40">
        <f t="shared" si="27"/>
        <v>0</v>
      </c>
      <c r="Q312" s="40">
        <f t="shared" si="28"/>
        <v>0</v>
      </c>
    </row>
    <row r="313" spans="1:17" x14ac:dyDescent="0.25">
      <c r="A313" s="80">
        <f t="shared" si="29"/>
        <v>299</v>
      </c>
      <c r="B313" s="342">
        <f t="shared" si="22"/>
        <v>0</v>
      </c>
      <c r="C313" s="132"/>
      <c r="D313" s="924"/>
      <c r="E313" s="116"/>
      <c r="F313" s="116"/>
      <c r="G313" s="4"/>
      <c r="H313" s="50"/>
      <c r="I313" s="70"/>
      <c r="J313" s="8"/>
      <c r="K313" s="262">
        <f t="shared" si="23"/>
        <v>0</v>
      </c>
      <c r="L313" s="105">
        <f t="shared" si="25"/>
        <v>0</v>
      </c>
      <c r="M313" s="407">
        <f t="shared" si="24"/>
        <v>0</v>
      </c>
      <c r="N313" s="9"/>
      <c r="O313" s="40">
        <f t="shared" si="26"/>
        <v>0</v>
      </c>
      <c r="P313" s="40">
        <f t="shared" si="27"/>
        <v>0</v>
      </c>
      <c r="Q313" s="40">
        <f t="shared" si="28"/>
        <v>0</v>
      </c>
    </row>
    <row r="314" spans="1:17" x14ac:dyDescent="0.25">
      <c r="A314" s="80">
        <f t="shared" si="29"/>
        <v>300</v>
      </c>
      <c r="B314" s="342">
        <f t="shared" si="22"/>
        <v>0</v>
      </c>
      <c r="C314" s="132"/>
      <c r="D314" s="924"/>
      <c r="E314" s="116"/>
      <c r="F314" s="116"/>
      <c r="G314" s="4"/>
      <c r="H314" s="50"/>
      <c r="I314" s="70"/>
      <c r="J314" s="8"/>
      <c r="K314" s="262">
        <f t="shared" si="23"/>
        <v>0</v>
      </c>
      <c r="L314" s="105">
        <f t="shared" si="25"/>
        <v>0</v>
      </c>
      <c r="M314" s="407">
        <f t="shared" si="24"/>
        <v>0</v>
      </c>
      <c r="N314" s="9"/>
      <c r="O314" s="40">
        <f t="shared" si="26"/>
        <v>0</v>
      </c>
      <c r="P314" s="40">
        <f t="shared" si="27"/>
        <v>0</v>
      </c>
      <c r="Q314" s="40">
        <f t="shared" si="28"/>
        <v>0</v>
      </c>
    </row>
    <row r="315" spans="1:17" x14ac:dyDescent="0.25">
      <c r="A315" s="80">
        <f t="shared" si="29"/>
        <v>301</v>
      </c>
      <c r="B315" s="342">
        <f t="shared" si="22"/>
        <v>0</v>
      </c>
      <c r="C315" s="132"/>
      <c r="D315" s="924"/>
      <c r="E315" s="116"/>
      <c r="F315" s="116"/>
      <c r="G315" s="4"/>
      <c r="H315" s="50"/>
      <c r="I315" s="70"/>
      <c r="J315" s="8"/>
      <c r="K315" s="262">
        <f t="shared" si="23"/>
        <v>0</v>
      </c>
      <c r="L315" s="105">
        <f t="shared" si="25"/>
        <v>0</v>
      </c>
      <c r="M315" s="407">
        <f t="shared" si="24"/>
        <v>0</v>
      </c>
      <c r="N315" s="9"/>
      <c r="O315" s="40">
        <f t="shared" si="26"/>
        <v>0</v>
      </c>
      <c r="P315" s="40">
        <f t="shared" si="27"/>
        <v>0</v>
      </c>
      <c r="Q315" s="40">
        <f t="shared" si="28"/>
        <v>0</v>
      </c>
    </row>
    <row r="316" spans="1:17" x14ac:dyDescent="0.25">
      <c r="A316" s="80">
        <f t="shared" si="29"/>
        <v>302</v>
      </c>
      <c r="B316" s="342">
        <f t="shared" si="22"/>
        <v>0</v>
      </c>
      <c r="C316" s="132"/>
      <c r="D316" s="924"/>
      <c r="E316" s="116"/>
      <c r="F316" s="116"/>
      <c r="G316" s="4"/>
      <c r="H316" s="50"/>
      <c r="I316" s="70"/>
      <c r="J316" s="8"/>
      <c r="K316" s="262">
        <f t="shared" si="23"/>
        <v>0</v>
      </c>
      <c r="L316" s="105">
        <f t="shared" si="25"/>
        <v>0</v>
      </c>
      <c r="M316" s="407">
        <f t="shared" si="24"/>
        <v>0</v>
      </c>
      <c r="N316" s="9"/>
      <c r="O316" s="40">
        <f t="shared" si="26"/>
        <v>0</v>
      </c>
      <c r="P316" s="40">
        <f t="shared" si="27"/>
        <v>0</v>
      </c>
      <c r="Q316" s="40">
        <f t="shared" si="28"/>
        <v>0</v>
      </c>
    </row>
    <row r="317" spans="1:17" x14ac:dyDescent="0.25">
      <c r="A317" s="80">
        <f t="shared" si="29"/>
        <v>303</v>
      </c>
      <c r="B317" s="342">
        <f t="shared" si="22"/>
        <v>0</v>
      </c>
      <c r="C317" s="132"/>
      <c r="D317" s="924"/>
      <c r="E317" s="116"/>
      <c r="F317" s="116"/>
      <c r="G317" s="4"/>
      <c r="H317" s="50"/>
      <c r="I317" s="70"/>
      <c r="J317" s="8"/>
      <c r="K317" s="262">
        <f t="shared" si="23"/>
        <v>0</v>
      </c>
      <c r="L317" s="105">
        <f t="shared" si="25"/>
        <v>0</v>
      </c>
      <c r="M317" s="407">
        <f t="shared" si="24"/>
        <v>0</v>
      </c>
      <c r="N317" s="9"/>
      <c r="O317" s="40">
        <f t="shared" si="26"/>
        <v>0</v>
      </c>
      <c r="P317" s="40">
        <f t="shared" si="27"/>
        <v>0</v>
      </c>
      <c r="Q317" s="40">
        <f t="shared" si="28"/>
        <v>0</v>
      </c>
    </row>
    <row r="318" spans="1:17" x14ac:dyDescent="0.25">
      <c r="A318" s="80">
        <f t="shared" si="29"/>
        <v>304</v>
      </c>
      <c r="B318" s="342">
        <f t="shared" si="22"/>
        <v>0</v>
      </c>
      <c r="C318" s="132"/>
      <c r="D318" s="924"/>
      <c r="E318" s="116"/>
      <c r="F318" s="116"/>
      <c r="G318" s="4"/>
      <c r="H318" s="50"/>
      <c r="I318" s="70"/>
      <c r="J318" s="8"/>
      <c r="K318" s="262">
        <f t="shared" si="23"/>
        <v>0</v>
      </c>
      <c r="L318" s="105">
        <f t="shared" si="25"/>
        <v>0</v>
      </c>
      <c r="M318" s="407">
        <f t="shared" si="24"/>
        <v>0</v>
      </c>
      <c r="N318" s="9"/>
      <c r="O318" s="40">
        <f t="shared" si="26"/>
        <v>0</v>
      </c>
      <c r="P318" s="40">
        <f t="shared" si="27"/>
        <v>0</v>
      </c>
      <c r="Q318" s="40">
        <f t="shared" si="28"/>
        <v>0</v>
      </c>
    </row>
    <row r="319" spans="1:17" x14ac:dyDescent="0.25">
      <c r="A319" s="80">
        <f t="shared" si="29"/>
        <v>305</v>
      </c>
      <c r="B319" s="342">
        <f t="shared" si="22"/>
        <v>0</v>
      </c>
      <c r="C319" s="132"/>
      <c r="D319" s="924"/>
      <c r="E319" s="116"/>
      <c r="F319" s="116"/>
      <c r="G319" s="4"/>
      <c r="H319" s="50"/>
      <c r="I319" s="70"/>
      <c r="J319" s="8"/>
      <c r="K319" s="262">
        <f t="shared" si="23"/>
        <v>0</v>
      </c>
      <c r="L319" s="105">
        <f t="shared" si="25"/>
        <v>0</v>
      </c>
      <c r="M319" s="407">
        <f t="shared" si="24"/>
        <v>0</v>
      </c>
      <c r="N319" s="9"/>
      <c r="O319" s="40">
        <f t="shared" si="26"/>
        <v>0</v>
      </c>
      <c r="P319" s="40">
        <f t="shared" si="27"/>
        <v>0</v>
      </c>
      <c r="Q319" s="40">
        <f t="shared" si="28"/>
        <v>0</v>
      </c>
    </row>
    <row r="320" spans="1:17" x14ac:dyDescent="0.25">
      <c r="A320" s="80">
        <f t="shared" si="29"/>
        <v>306</v>
      </c>
      <c r="B320" s="342">
        <f t="shared" si="22"/>
        <v>0</v>
      </c>
      <c r="C320" s="132"/>
      <c r="D320" s="924"/>
      <c r="E320" s="116"/>
      <c r="F320" s="116"/>
      <c r="G320" s="4"/>
      <c r="H320" s="50"/>
      <c r="I320" s="70"/>
      <c r="J320" s="8"/>
      <c r="K320" s="262">
        <f t="shared" si="23"/>
        <v>0</v>
      </c>
      <c r="L320" s="105">
        <f t="shared" si="25"/>
        <v>0</v>
      </c>
      <c r="M320" s="407">
        <f t="shared" si="24"/>
        <v>0</v>
      </c>
      <c r="N320" s="9"/>
      <c r="O320" s="40">
        <f t="shared" si="26"/>
        <v>0</v>
      </c>
      <c r="P320" s="40">
        <f t="shared" si="27"/>
        <v>0</v>
      </c>
      <c r="Q320" s="40">
        <f t="shared" si="28"/>
        <v>0</v>
      </c>
    </row>
    <row r="321" spans="1:17" x14ac:dyDescent="0.25">
      <c r="A321" s="80">
        <f t="shared" si="29"/>
        <v>307</v>
      </c>
      <c r="B321" s="342">
        <f t="shared" si="22"/>
        <v>0</v>
      </c>
      <c r="C321" s="132"/>
      <c r="D321" s="924"/>
      <c r="E321" s="116"/>
      <c r="F321" s="116"/>
      <c r="G321" s="4"/>
      <c r="H321" s="50"/>
      <c r="I321" s="70"/>
      <c r="J321" s="8"/>
      <c r="K321" s="262">
        <f t="shared" si="23"/>
        <v>0</v>
      </c>
      <c r="L321" s="105">
        <f t="shared" si="25"/>
        <v>0</v>
      </c>
      <c r="M321" s="407">
        <f t="shared" si="24"/>
        <v>0</v>
      </c>
      <c r="N321" s="9"/>
      <c r="O321" s="40">
        <f t="shared" si="26"/>
        <v>0</v>
      </c>
      <c r="P321" s="40">
        <f t="shared" si="27"/>
        <v>0</v>
      </c>
      <c r="Q321" s="40">
        <f t="shared" si="28"/>
        <v>0</v>
      </c>
    </row>
    <row r="322" spans="1:17" x14ac:dyDescent="0.25">
      <c r="A322" s="80">
        <f t="shared" si="29"/>
        <v>308</v>
      </c>
      <c r="B322" s="342">
        <f t="shared" si="22"/>
        <v>0</v>
      </c>
      <c r="C322" s="132"/>
      <c r="D322" s="924"/>
      <c r="E322" s="116"/>
      <c r="F322" s="116"/>
      <c r="G322" s="4"/>
      <c r="H322" s="50"/>
      <c r="I322" s="70"/>
      <c r="J322" s="8"/>
      <c r="K322" s="262">
        <f t="shared" si="23"/>
        <v>0</v>
      </c>
      <c r="L322" s="105">
        <f t="shared" si="25"/>
        <v>0</v>
      </c>
      <c r="M322" s="407">
        <f t="shared" si="24"/>
        <v>0</v>
      </c>
      <c r="N322" s="9"/>
      <c r="O322" s="40">
        <f t="shared" si="26"/>
        <v>0</v>
      </c>
      <c r="P322" s="40">
        <f t="shared" si="27"/>
        <v>0</v>
      </c>
      <c r="Q322" s="40">
        <f t="shared" si="28"/>
        <v>0</v>
      </c>
    </row>
    <row r="323" spans="1:17" x14ac:dyDescent="0.25">
      <c r="A323" s="80">
        <f t="shared" si="29"/>
        <v>309</v>
      </c>
      <c r="B323" s="342">
        <f t="shared" si="22"/>
        <v>0</v>
      </c>
      <c r="C323" s="132"/>
      <c r="D323" s="924"/>
      <c r="E323" s="116"/>
      <c r="F323" s="116"/>
      <c r="G323" s="4"/>
      <c r="H323" s="50"/>
      <c r="I323" s="70"/>
      <c r="J323" s="8"/>
      <c r="K323" s="262">
        <f t="shared" si="23"/>
        <v>0</v>
      </c>
      <c r="L323" s="105">
        <f t="shared" si="25"/>
        <v>0</v>
      </c>
      <c r="M323" s="407">
        <f t="shared" si="24"/>
        <v>0</v>
      </c>
      <c r="N323" s="9"/>
      <c r="O323" s="40">
        <f t="shared" si="26"/>
        <v>0</v>
      </c>
      <c r="P323" s="40">
        <f t="shared" si="27"/>
        <v>0</v>
      </c>
      <c r="Q323" s="40">
        <f t="shared" si="28"/>
        <v>0</v>
      </c>
    </row>
    <row r="324" spans="1:17" x14ac:dyDescent="0.25">
      <c r="A324" s="80">
        <f t="shared" si="29"/>
        <v>310</v>
      </c>
      <c r="B324" s="342">
        <f t="shared" si="22"/>
        <v>0</v>
      </c>
      <c r="C324" s="132"/>
      <c r="D324" s="924"/>
      <c r="E324" s="116"/>
      <c r="F324" s="116"/>
      <c r="G324" s="4"/>
      <c r="H324" s="50"/>
      <c r="I324" s="70"/>
      <c r="J324" s="8"/>
      <c r="K324" s="262">
        <f t="shared" si="23"/>
        <v>0</v>
      </c>
      <c r="L324" s="105">
        <f t="shared" si="25"/>
        <v>0</v>
      </c>
      <c r="M324" s="407">
        <f t="shared" si="24"/>
        <v>0</v>
      </c>
      <c r="N324" s="9"/>
      <c r="O324" s="40">
        <f t="shared" si="26"/>
        <v>0</v>
      </c>
      <c r="P324" s="40">
        <f t="shared" si="27"/>
        <v>0</v>
      </c>
      <c r="Q324" s="40">
        <f t="shared" si="28"/>
        <v>0</v>
      </c>
    </row>
    <row r="325" spans="1:17" x14ac:dyDescent="0.25">
      <c r="A325" s="80">
        <f t="shared" si="29"/>
        <v>311</v>
      </c>
      <c r="B325" s="342">
        <f t="shared" si="22"/>
        <v>0</v>
      </c>
      <c r="C325" s="132"/>
      <c r="D325" s="924"/>
      <c r="E325" s="116"/>
      <c r="F325" s="116"/>
      <c r="G325" s="4"/>
      <c r="H325" s="50"/>
      <c r="I325" s="70"/>
      <c r="J325" s="8"/>
      <c r="K325" s="262">
        <f t="shared" si="23"/>
        <v>0</v>
      </c>
      <c r="L325" s="105">
        <f t="shared" si="25"/>
        <v>0</v>
      </c>
      <c r="M325" s="407">
        <f t="shared" si="24"/>
        <v>0</v>
      </c>
      <c r="N325" s="9"/>
      <c r="O325" s="40">
        <f t="shared" si="26"/>
        <v>0</v>
      </c>
      <c r="P325" s="40">
        <f t="shared" si="27"/>
        <v>0</v>
      </c>
      <c r="Q325" s="40">
        <f t="shared" si="28"/>
        <v>0</v>
      </c>
    </row>
    <row r="326" spans="1:17" x14ac:dyDescent="0.25">
      <c r="A326" s="80">
        <f t="shared" si="29"/>
        <v>312</v>
      </c>
      <c r="B326" s="342">
        <f t="shared" si="22"/>
        <v>0</v>
      </c>
      <c r="C326" s="132"/>
      <c r="D326" s="924"/>
      <c r="E326" s="116"/>
      <c r="F326" s="116"/>
      <c r="G326" s="4"/>
      <c r="H326" s="50"/>
      <c r="I326" s="70"/>
      <c r="J326" s="8"/>
      <c r="K326" s="262">
        <f t="shared" si="23"/>
        <v>0</v>
      </c>
      <c r="L326" s="105">
        <f t="shared" si="25"/>
        <v>0</v>
      </c>
      <c r="M326" s="407">
        <f t="shared" si="24"/>
        <v>0</v>
      </c>
      <c r="N326" s="9"/>
      <c r="O326" s="40">
        <f t="shared" si="26"/>
        <v>0</v>
      </c>
      <c r="P326" s="40">
        <f t="shared" si="27"/>
        <v>0</v>
      </c>
      <c r="Q326" s="40">
        <f t="shared" si="28"/>
        <v>0</v>
      </c>
    </row>
    <row r="327" spans="1:17" x14ac:dyDescent="0.25">
      <c r="A327" s="80">
        <f t="shared" si="29"/>
        <v>313</v>
      </c>
      <c r="B327" s="342">
        <f t="shared" si="22"/>
        <v>0</v>
      </c>
      <c r="C327" s="132"/>
      <c r="D327" s="924"/>
      <c r="E327" s="116"/>
      <c r="F327" s="116"/>
      <c r="G327" s="4"/>
      <c r="H327" s="50"/>
      <c r="I327" s="70"/>
      <c r="J327" s="8"/>
      <c r="K327" s="262">
        <f t="shared" si="23"/>
        <v>0</v>
      </c>
      <c r="L327" s="105">
        <f t="shared" si="25"/>
        <v>0</v>
      </c>
      <c r="M327" s="407">
        <f t="shared" si="24"/>
        <v>0</v>
      </c>
      <c r="N327" s="9"/>
      <c r="O327" s="40">
        <f t="shared" si="26"/>
        <v>0</v>
      </c>
      <c r="P327" s="40">
        <f t="shared" si="27"/>
        <v>0</v>
      </c>
      <c r="Q327" s="40">
        <f t="shared" si="28"/>
        <v>0</v>
      </c>
    </row>
    <row r="328" spans="1:17" x14ac:dyDescent="0.25">
      <c r="A328" s="80">
        <f t="shared" si="29"/>
        <v>314</v>
      </c>
      <c r="B328" s="342">
        <f t="shared" si="22"/>
        <v>0</v>
      </c>
      <c r="C328" s="132"/>
      <c r="D328" s="924"/>
      <c r="E328" s="116"/>
      <c r="F328" s="116"/>
      <c r="G328" s="4"/>
      <c r="H328" s="50"/>
      <c r="I328" s="70"/>
      <c r="J328" s="8"/>
      <c r="K328" s="262">
        <f t="shared" si="23"/>
        <v>0</v>
      </c>
      <c r="L328" s="105">
        <f t="shared" si="25"/>
        <v>0</v>
      </c>
      <c r="M328" s="407">
        <f t="shared" si="24"/>
        <v>0</v>
      </c>
      <c r="N328" s="9"/>
      <c r="O328" s="40">
        <f t="shared" si="26"/>
        <v>0</v>
      </c>
      <c r="P328" s="40">
        <f t="shared" si="27"/>
        <v>0</v>
      </c>
      <c r="Q328" s="40">
        <f t="shared" si="28"/>
        <v>0</v>
      </c>
    </row>
    <row r="329" spans="1:17" x14ac:dyDescent="0.25">
      <c r="A329" s="80">
        <f t="shared" si="29"/>
        <v>315</v>
      </c>
      <c r="B329" s="342">
        <f t="shared" si="22"/>
        <v>0</v>
      </c>
      <c r="C329" s="132"/>
      <c r="D329" s="924"/>
      <c r="E329" s="116"/>
      <c r="F329" s="116"/>
      <c r="G329" s="4"/>
      <c r="H329" s="50"/>
      <c r="I329" s="70"/>
      <c r="J329" s="8"/>
      <c r="K329" s="262">
        <f t="shared" si="23"/>
        <v>0</v>
      </c>
      <c r="L329" s="105">
        <f t="shared" si="25"/>
        <v>0</v>
      </c>
      <c r="M329" s="407">
        <f t="shared" si="24"/>
        <v>0</v>
      </c>
      <c r="N329" s="9"/>
      <c r="O329" s="40">
        <f t="shared" si="26"/>
        <v>0</v>
      </c>
      <c r="P329" s="40">
        <f t="shared" si="27"/>
        <v>0</v>
      </c>
      <c r="Q329" s="40">
        <f t="shared" si="28"/>
        <v>0</v>
      </c>
    </row>
    <row r="330" spans="1:17" x14ac:dyDescent="0.25">
      <c r="A330" s="80">
        <f t="shared" si="29"/>
        <v>316</v>
      </c>
      <c r="B330" s="342">
        <f t="shared" si="22"/>
        <v>0</v>
      </c>
      <c r="C330" s="132"/>
      <c r="D330" s="924"/>
      <c r="E330" s="116"/>
      <c r="F330" s="116"/>
      <c r="G330" s="4"/>
      <c r="H330" s="50"/>
      <c r="I330" s="70"/>
      <c r="J330" s="8"/>
      <c r="K330" s="262">
        <f t="shared" si="23"/>
        <v>0</v>
      </c>
      <c r="L330" s="105">
        <f t="shared" si="25"/>
        <v>0</v>
      </c>
      <c r="M330" s="407">
        <f t="shared" si="24"/>
        <v>0</v>
      </c>
      <c r="N330" s="9"/>
      <c r="O330" s="40">
        <f t="shared" si="26"/>
        <v>0</v>
      </c>
      <c r="P330" s="40">
        <f t="shared" si="27"/>
        <v>0</v>
      </c>
      <c r="Q330" s="40">
        <f t="shared" si="28"/>
        <v>0</v>
      </c>
    </row>
    <row r="331" spans="1:17" x14ac:dyDescent="0.25">
      <c r="A331" s="80">
        <f t="shared" si="29"/>
        <v>317</v>
      </c>
      <c r="B331" s="342">
        <f t="shared" si="22"/>
        <v>0</v>
      </c>
      <c r="C331" s="132"/>
      <c r="D331" s="924"/>
      <c r="E331" s="116"/>
      <c r="F331" s="116"/>
      <c r="G331" s="4"/>
      <c r="H331" s="50"/>
      <c r="I331" s="70"/>
      <c r="J331" s="8"/>
      <c r="K331" s="262">
        <f t="shared" si="23"/>
        <v>0</v>
      </c>
      <c r="L331" s="105">
        <f t="shared" si="25"/>
        <v>0</v>
      </c>
      <c r="M331" s="407">
        <f t="shared" si="24"/>
        <v>0</v>
      </c>
      <c r="N331" s="9"/>
      <c r="O331" s="40">
        <f t="shared" si="26"/>
        <v>0</v>
      </c>
      <c r="P331" s="40">
        <f t="shared" si="27"/>
        <v>0</v>
      </c>
      <c r="Q331" s="40">
        <f t="shared" si="28"/>
        <v>0</v>
      </c>
    </row>
    <row r="332" spans="1:17" x14ac:dyDescent="0.25">
      <c r="A332" s="80">
        <f t="shared" si="29"/>
        <v>318</v>
      </c>
      <c r="B332" s="342">
        <f t="shared" si="22"/>
        <v>0</v>
      </c>
      <c r="C332" s="132"/>
      <c r="D332" s="924"/>
      <c r="E332" s="116"/>
      <c r="F332" s="116"/>
      <c r="G332" s="4"/>
      <c r="H332" s="50"/>
      <c r="I332" s="70"/>
      <c r="J332" s="8"/>
      <c r="K332" s="262">
        <f t="shared" si="23"/>
        <v>0</v>
      </c>
      <c r="L332" s="105">
        <f t="shared" si="25"/>
        <v>0</v>
      </c>
      <c r="M332" s="407">
        <f t="shared" si="24"/>
        <v>0</v>
      </c>
      <c r="N332" s="9"/>
      <c r="O332" s="40">
        <f t="shared" si="26"/>
        <v>0</v>
      </c>
      <c r="P332" s="40">
        <f t="shared" si="27"/>
        <v>0</v>
      </c>
      <c r="Q332" s="40">
        <f t="shared" si="28"/>
        <v>0</v>
      </c>
    </row>
    <row r="333" spans="1:17" x14ac:dyDescent="0.25">
      <c r="A333" s="80">
        <f t="shared" si="29"/>
        <v>319</v>
      </c>
      <c r="B333" s="342">
        <f t="shared" si="22"/>
        <v>0</v>
      </c>
      <c r="C333" s="132"/>
      <c r="D333" s="924"/>
      <c r="E333" s="116"/>
      <c r="F333" s="116"/>
      <c r="G333" s="4"/>
      <c r="H333" s="50"/>
      <c r="I333" s="70"/>
      <c r="J333" s="8"/>
      <c r="K333" s="262">
        <f t="shared" si="23"/>
        <v>0</v>
      </c>
      <c r="L333" s="105">
        <f t="shared" si="25"/>
        <v>0</v>
      </c>
      <c r="M333" s="407">
        <f t="shared" si="24"/>
        <v>0</v>
      </c>
      <c r="N333" s="9"/>
      <c r="O333" s="40">
        <f t="shared" si="26"/>
        <v>0</v>
      </c>
      <c r="P333" s="40">
        <f t="shared" si="27"/>
        <v>0</v>
      </c>
      <c r="Q333" s="40">
        <f t="shared" si="28"/>
        <v>0</v>
      </c>
    </row>
    <row r="334" spans="1:17" x14ac:dyDescent="0.25">
      <c r="A334" s="80">
        <f t="shared" si="29"/>
        <v>320</v>
      </c>
      <c r="B334" s="342">
        <f t="shared" si="22"/>
        <v>0</v>
      </c>
      <c r="C334" s="132"/>
      <c r="D334" s="924"/>
      <c r="E334" s="116"/>
      <c r="F334" s="116"/>
      <c r="G334" s="4"/>
      <c r="H334" s="50"/>
      <c r="I334" s="70"/>
      <c r="J334" s="8"/>
      <c r="K334" s="262">
        <f t="shared" si="23"/>
        <v>0</v>
      </c>
      <c r="L334" s="105">
        <f t="shared" si="25"/>
        <v>0</v>
      </c>
      <c r="M334" s="407">
        <f t="shared" si="24"/>
        <v>0</v>
      </c>
      <c r="N334" s="9"/>
      <c r="O334" s="40">
        <f t="shared" si="26"/>
        <v>0</v>
      </c>
      <c r="P334" s="40">
        <f t="shared" si="27"/>
        <v>0</v>
      </c>
      <c r="Q334" s="40">
        <f t="shared" si="28"/>
        <v>0</v>
      </c>
    </row>
    <row r="335" spans="1:17" x14ac:dyDescent="0.25">
      <c r="A335" s="80">
        <f t="shared" si="29"/>
        <v>321</v>
      </c>
      <c r="B335" s="342">
        <f t="shared" si="22"/>
        <v>0</v>
      </c>
      <c r="C335" s="132"/>
      <c r="D335" s="924"/>
      <c r="E335" s="116"/>
      <c r="F335" s="116"/>
      <c r="G335" s="4"/>
      <c r="H335" s="50"/>
      <c r="I335" s="70"/>
      <c r="J335" s="8"/>
      <c r="K335" s="262">
        <f t="shared" si="23"/>
        <v>0</v>
      </c>
      <c r="L335" s="105">
        <f t="shared" si="25"/>
        <v>0</v>
      </c>
      <c r="M335" s="407">
        <f t="shared" si="24"/>
        <v>0</v>
      </c>
      <c r="N335" s="9"/>
      <c r="O335" s="40">
        <f t="shared" si="26"/>
        <v>0</v>
      </c>
      <c r="P335" s="40">
        <f t="shared" si="27"/>
        <v>0</v>
      </c>
      <c r="Q335" s="40">
        <f t="shared" si="28"/>
        <v>0</v>
      </c>
    </row>
    <row r="336" spans="1:17" x14ac:dyDescent="0.25">
      <c r="A336" s="80">
        <f t="shared" si="29"/>
        <v>322</v>
      </c>
      <c r="B336" s="342">
        <f t="shared" si="22"/>
        <v>0</v>
      </c>
      <c r="C336" s="132"/>
      <c r="D336" s="924"/>
      <c r="E336" s="116"/>
      <c r="F336" s="116"/>
      <c r="G336" s="4"/>
      <c r="H336" s="50"/>
      <c r="I336" s="70"/>
      <c r="J336" s="8"/>
      <c r="K336" s="262">
        <f t="shared" si="23"/>
        <v>0</v>
      </c>
      <c r="L336" s="105">
        <f t="shared" si="25"/>
        <v>0</v>
      </c>
      <c r="M336" s="407">
        <f t="shared" si="24"/>
        <v>0</v>
      </c>
      <c r="N336" s="9"/>
      <c r="O336" s="40">
        <f t="shared" si="26"/>
        <v>0</v>
      </c>
      <c r="P336" s="40">
        <f t="shared" si="27"/>
        <v>0</v>
      </c>
      <c r="Q336" s="40">
        <f t="shared" si="28"/>
        <v>0</v>
      </c>
    </row>
    <row r="337" spans="1:17" x14ac:dyDescent="0.25">
      <c r="A337" s="80">
        <f t="shared" si="29"/>
        <v>323</v>
      </c>
      <c r="B337" s="342">
        <f t="shared" si="22"/>
        <v>0</v>
      </c>
      <c r="C337" s="132"/>
      <c r="D337" s="924"/>
      <c r="E337" s="116"/>
      <c r="F337" s="116"/>
      <c r="G337" s="4"/>
      <c r="H337" s="50"/>
      <c r="I337" s="70"/>
      <c r="J337" s="8"/>
      <c r="K337" s="262">
        <f t="shared" si="23"/>
        <v>0</v>
      </c>
      <c r="L337" s="105">
        <f t="shared" si="25"/>
        <v>0</v>
      </c>
      <c r="M337" s="407">
        <f t="shared" si="24"/>
        <v>0</v>
      </c>
      <c r="N337" s="9"/>
      <c r="O337" s="40">
        <f t="shared" si="26"/>
        <v>0</v>
      </c>
      <c r="P337" s="40">
        <f t="shared" si="27"/>
        <v>0</v>
      </c>
      <c r="Q337" s="40">
        <f t="shared" si="28"/>
        <v>0</v>
      </c>
    </row>
    <row r="338" spans="1:17" x14ac:dyDescent="0.25">
      <c r="A338" s="80">
        <f t="shared" si="29"/>
        <v>324</v>
      </c>
      <c r="B338" s="342">
        <f t="shared" si="22"/>
        <v>0</v>
      </c>
      <c r="C338" s="132"/>
      <c r="D338" s="924"/>
      <c r="E338" s="116"/>
      <c r="F338" s="116"/>
      <c r="G338" s="4"/>
      <c r="H338" s="50"/>
      <c r="I338" s="70"/>
      <c r="J338" s="8"/>
      <c r="K338" s="262">
        <f t="shared" si="23"/>
        <v>0</v>
      </c>
      <c r="L338" s="105">
        <f t="shared" si="25"/>
        <v>0</v>
      </c>
      <c r="M338" s="407">
        <f t="shared" si="24"/>
        <v>0</v>
      </c>
      <c r="N338" s="9"/>
      <c r="O338" s="40">
        <f t="shared" si="26"/>
        <v>0</v>
      </c>
      <c r="P338" s="40">
        <f t="shared" si="27"/>
        <v>0</v>
      </c>
      <c r="Q338" s="40">
        <f t="shared" si="28"/>
        <v>0</v>
      </c>
    </row>
    <row r="339" spans="1:17" x14ac:dyDescent="0.25">
      <c r="A339" s="80">
        <f t="shared" si="29"/>
        <v>325</v>
      </c>
      <c r="B339" s="342">
        <f t="shared" si="22"/>
        <v>0</v>
      </c>
      <c r="C339" s="132"/>
      <c r="D339" s="924"/>
      <c r="E339" s="116"/>
      <c r="F339" s="116"/>
      <c r="G339" s="4"/>
      <c r="H339" s="50"/>
      <c r="I339" s="70"/>
      <c r="J339" s="8"/>
      <c r="K339" s="262">
        <f t="shared" si="23"/>
        <v>0</v>
      </c>
      <c r="L339" s="105">
        <f t="shared" si="25"/>
        <v>0</v>
      </c>
      <c r="M339" s="407">
        <f t="shared" si="24"/>
        <v>0</v>
      </c>
      <c r="N339" s="9"/>
      <c r="O339" s="40">
        <f t="shared" si="26"/>
        <v>0</v>
      </c>
      <c r="P339" s="40">
        <f t="shared" si="27"/>
        <v>0</v>
      </c>
      <c r="Q339" s="40">
        <f t="shared" si="28"/>
        <v>0</v>
      </c>
    </row>
    <row r="340" spans="1:17" x14ac:dyDescent="0.25">
      <c r="A340" s="80">
        <f t="shared" si="29"/>
        <v>326</v>
      </c>
      <c r="B340" s="342">
        <f t="shared" si="22"/>
        <v>0</v>
      </c>
      <c r="C340" s="132"/>
      <c r="D340" s="924"/>
      <c r="E340" s="116"/>
      <c r="F340" s="116"/>
      <c r="G340" s="4"/>
      <c r="H340" s="50"/>
      <c r="I340" s="70"/>
      <c r="J340" s="8"/>
      <c r="K340" s="262">
        <f t="shared" si="23"/>
        <v>0</v>
      </c>
      <c r="L340" s="105">
        <f t="shared" si="25"/>
        <v>0</v>
      </c>
      <c r="M340" s="407">
        <f t="shared" si="24"/>
        <v>0</v>
      </c>
      <c r="N340" s="9"/>
      <c r="O340" s="40">
        <f t="shared" si="26"/>
        <v>0</v>
      </c>
      <c r="P340" s="40">
        <f t="shared" si="27"/>
        <v>0</v>
      </c>
      <c r="Q340" s="40">
        <f t="shared" si="28"/>
        <v>0</v>
      </c>
    </row>
    <row r="341" spans="1:17" x14ac:dyDescent="0.25">
      <c r="A341" s="80">
        <f t="shared" si="29"/>
        <v>327</v>
      </c>
      <c r="B341" s="342">
        <f t="shared" si="22"/>
        <v>0</v>
      </c>
      <c r="C341" s="132"/>
      <c r="D341" s="924"/>
      <c r="E341" s="116"/>
      <c r="F341" s="116"/>
      <c r="G341" s="4"/>
      <c r="H341" s="50"/>
      <c r="I341" s="70"/>
      <c r="J341" s="8"/>
      <c r="K341" s="262">
        <f t="shared" si="23"/>
        <v>0</v>
      </c>
      <c r="L341" s="105">
        <f t="shared" si="25"/>
        <v>0</v>
      </c>
      <c r="M341" s="407">
        <f t="shared" si="24"/>
        <v>0</v>
      </c>
      <c r="N341" s="9"/>
      <c r="O341" s="40">
        <f t="shared" si="26"/>
        <v>0</v>
      </c>
      <c r="P341" s="40">
        <f t="shared" si="27"/>
        <v>0</v>
      </c>
      <c r="Q341" s="40">
        <f t="shared" si="28"/>
        <v>0</v>
      </c>
    </row>
    <row r="342" spans="1:17" x14ac:dyDescent="0.25">
      <c r="A342" s="80">
        <f t="shared" si="29"/>
        <v>328</v>
      </c>
      <c r="B342" s="342">
        <f t="shared" si="22"/>
        <v>0</v>
      </c>
      <c r="C342" s="132"/>
      <c r="D342" s="924"/>
      <c r="E342" s="116"/>
      <c r="F342" s="116"/>
      <c r="G342" s="4"/>
      <c r="H342" s="50"/>
      <c r="I342" s="70"/>
      <c r="J342" s="8"/>
      <c r="K342" s="262">
        <f t="shared" si="23"/>
        <v>0</v>
      </c>
      <c r="L342" s="105">
        <f t="shared" si="25"/>
        <v>0</v>
      </c>
      <c r="M342" s="407">
        <f t="shared" si="24"/>
        <v>0</v>
      </c>
      <c r="N342" s="9"/>
      <c r="O342" s="40">
        <f t="shared" si="26"/>
        <v>0</v>
      </c>
      <c r="P342" s="40">
        <f t="shared" si="27"/>
        <v>0</v>
      </c>
      <c r="Q342" s="40">
        <f t="shared" si="28"/>
        <v>0</v>
      </c>
    </row>
    <row r="343" spans="1:17" x14ac:dyDescent="0.25">
      <c r="A343" s="80">
        <f t="shared" si="29"/>
        <v>329</v>
      </c>
      <c r="B343" s="342">
        <f t="shared" si="22"/>
        <v>0</v>
      </c>
      <c r="C343" s="132"/>
      <c r="D343" s="924"/>
      <c r="E343" s="116"/>
      <c r="F343" s="116"/>
      <c r="G343" s="4"/>
      <c r="H343" s="50"/>
      <c r="I343" s="70"/>
      <c r="J343" s="8"/>
      <c r="K343" s="262">
        <f t="shared" si="23"/>
        <v>0</v>
      </c>
      <c r="L343" s="105">
        <f t="shared" si="25"/>
        <v>0</v>
      </c>
      <c r="M343" s="407">
        <f t="shared" si="24"/>
        <v>0</v>
      </c>
      <c r="N343" s="9"/>
      <c r="O343" s="40">
        <f t="shared" si="26"/>
        <v>0</v>
      </c>
      <c r="P343" s="40">
        <f t="shared" si="27"/>
        <v>0</v>
      </c>
      <c r="Q343" s="40">
        <f t="shared" si="28"/>
        <v>0</v>
      </c>
    </row>
    <row r="344" spans="1:17" x14ac:dyDescent="0.25">
      <c r="A344" s="80">
        <f t="shared" si="29"/>
        <v>330</v>
      </c>
      <c r="B344" s="342">
        <f t="shared" si="22"/>
        <v>0</v>
      </c>
      <c r="C344" s="132"/>
      <c r="D344" s="924"/>
      <c r="E344" s="116"/>
      <c r="F344" s="116"/>
      <c r="G344" s="4"/>
      <c r="H344" s="50"/>
      <c r="I344" s="70"/>
      <c r="J344" s="8"/>
      <c r="K344" s="262">
        <f t="shared" si="23"/>
        <v>0</v>
      </c>
      <c r="L344" s="105">
        <f t="shared" si="25"/>
        <v>0</v>
      </c>
      <c r="M344" s="407">
        <f t="shared" si="24"/>
        <v>0</v>
      </c>
      <c r="N344" s="9"/>
      <c r="O344" s="40">
        <f t="shared" si="26"/>
        <v>0</v>
      </c>
      <c r="P344" s="40">
        <f t="shared" si="27"/>
        <v>0</v>
      </c>
      <c r="Q344" s="40">
        <f t="shared" si="28"/>
        <v>0</v>
      </c>
    </row>
    <row r="345" spans="1:17" x14ac:dyDescent="0.25">
      <c r="A345" s="80">
        <f t="shared" si="29"/>
        <v>331</v>
      </c>
      <c r="B345" s="342">
        <f t="shared" si="22"/>
        <v>0</v>
      </c>
      <c r="C345" s="132"/>
      <c r="D345" s="924"/>
      <c r="E345" s="116"/>
      <c r="F345" s="116"/>
      <c r="G345" s="4"/>
      <c r="H345" s="50"/>
      <c r="I345" s="70"/>
      <c r="J345" s="8"/>
      <c r="K345" s="262">
        <f t="shared" si="23"/>
        <v>0</v>
      </c>
      <c r="L345" s="105">
        <f t="shared" si="25"/>
        <v>0</v>
      </c>
      <c r="M345" s="407">
        <f t="shared" si="24"/>
        <v>0</v>
      </c>
      <c r="N345" s="9"/>
      <c r="O345" s="40">
        <f t="shared" si="26"/>
        <v>0</v>
      </c>
      <c r="P345" s="40">
        <f t="shared" si="27"/>
        <v>0</v>
      </c>
      <c r="Q345" s="40">
        <f t="shared" si="28"/>
        <v>0</v>
      </c>
    </row>
    <row r="346" spans="1:17" x14ac:dyDescent="0.25">
      <c r="A346" s="80">
        <f t="shared" si="29"/>
        <v>332</v>
      </c>
      <c r="B346" s="342">
        <f t="shared" si="22"/>
        <v>0</v>
      </c>
      <c r="C346" s="132"/>
      <c r="D346" s="924"/>
      <c r="E346" s="116"/>
      <c r="F346" s="116"/>
      <c r="G346" s="4"/>
      <c r="H346" s="50"/>
      <c r="I346" s="70"/>
      <c r="J346" s="8"/>
      <c r="K346" s="262">
        <f t="shared" si="23"/>
        <v>0</v>
      </c>
      <c r="L346" s="105">
        <f t="shared" si="25"/>
        <v>0</v>
      </c>
      <c r="M346" s="407">
        <f t="shared" si="24"/>
        <v>0</v>
      </c>
      <c r="N346" s="9"/>
      <c r="O346" s="40">
        <f t="shared" si="26"/>
        <v>0</v>
      </c>
      <c r="P346" s="40">
        <f t="shared" si="27"/>
        <v>0</v>
      </c>
      <c r="Q346" s="40">
        <f t="shared" si="28"/>
        <v>0</v>
      </c>
    </row>
    <row r="347" spans="1:17" x14ac:dyDescent="0.25">
      <c r="A347" s="80">
        <f t="shared" si="29"/>
        <v>333</v>
      </c>
      <c r="B347" s="342">
        <f t="shared" si="22"/>
        <v>0</v>
      </c>
      <c r="C347" s="132"/>
      <c r="D347" s="924"/>
      <c r="E347" s="116"/>
      <c r="F347" s="116"/>
      <c r="G347" s="4"/>
      <c r="H347" s="50"/>
      <c r="I347" s="70"/>
      <c r="J347" s="8"/>
      <c r="K347" s="262">
        <f t="shared" si="23"/>
        <v>0</v>
      </c>
      <c r="L347" s="105">
        <f t="shared" si="25"/>
        <v>0</v>
      </c>
      <c r="M347" s="407">
        <f t="shared" si="24"/>
        <v>0</v>
      </c>
      <c r="N347" s="9"/>
      <c r="O347" s="40">
        <f t="shared" si="26"/>
        <v>0</v>
      </c>
      <c r="P347" s="40">
        <f t="shared" si="27"/>
        <v>0</v>
      </c>
      <c r="Q347" s="40">
        <f t="shared" si="28"/>
        <v>0</v>
      </c>
    </row>
    <row r="348" spans="1:17" x14ac:dyDescent="0.25">
      <c r="A348" s="80">
        <f t="shared" si="29"/>
        <v>334</v>
      </c>
      <c r="B348" s="342">
        <f t="shared" si="22"/>
        <v>0</v>
      </c>
      <c r="C348" s="132"/>
      <c r="D348" s="924"/>
      <c r="E348" s="116"/>
      <c r="F348" s="116"/>
      <c r="G348" s="4"/>
      <c r="H348" s="50"/>
      <c r="I348" s="70"/>
      <c r="J348" s="8"/>
      <c r="K348" s="262">
        <f t="shared" si="23"/>
        <v>0</v>
      </c>
      <c r="L348" s="105">
        <f t="shared" si="25"/>
        <v>0</v>
      </c>
      <c r="M348" s="407">
        <f t="shared" si="24"/>
        <v>0</v>
      </c>
      <c r="N348" s="9"/>
      <c r="O348" s="40">
        <f t="shared" si="26"/>
        <v>0</v>
      </c>
      <c r="P348" s="40">
        <f t="shared" si="27"/>
        <v>0</v>
      </c>
      <c r="Q348" s="40">
        <f t="shared" si="28"/>
        <v>0</v>
      </c>
    </row>
    <row r="349" spans="1:17" x14ac:dyDescent="0.25">
      <c r="A349" s="80">
        <f t="shared" si="29"/>
        <v>335</v>
      </c>
      <c r="B349" s="342">
        <f t="shared" si="22"/>
        <v>0</v>
      </c>
      <c r="C349" s="132"/>
      <c r="D349" s="924"/>
      <c r="E349" s="116"/>
      <c r="F349" s="116"/>
      <c r="G349" s="4"/>
      <c r="H349" s="50"/>
      <c r="I349" s="70"/>
      <c r="J349" s="8"/>
      <c r="K349" s="262">
        <f t="shared" si="23"/>
        <v>0</v>
      </c>
      <c r="L349" s="105">
        <f t="shared" si="25"/>
        <v>0</v>
      </c>
      <c r="M349" s="407">
        <f t="shared" si="24"/>
        <v>0</v>
      </c>
      <c r="N349" s="9"/>
      <c r="O349" s="40">
        <f t="shared" si="26"/>
        <v>0</v>
      </c>
      <c r="P349" s="40">
        <f t="shared" si="27"/>
        <v>0</v>
      </c>
      <c r="Q349" s="40">
        <f t="shared" si="28"/>
        <v>0</v>
      </c>
    </row>
    <row r="350" spans="1:17" x14ac:dyDescent="0.25">
      <c r="A350" s="80">
        <f t="shared" si="29"/>
        <v>336</v>
      </c>
      <c r="B350" s="342">
        <f t="shared" si="22"/>
        <v>0</v>
      </c>
      <c r="C350" s="132"/>
      <c r="D350" s="924"/>
      <c r="E350" s="116"/>
      <c r="F350" s="116"/>
      <c r="G350" s="4"/>
      <c r="H350" s="50"/>
      <c r="I350" s="70"/>
      <c r="J350" s="8"/>
      <c r="K350" s="262">
        <f t="shared" si="23"/>
        <v>0</v>
      </c>
      <c r="L350" s="105">
        <f t="shared" si="25"/>
        <v>0</v>
      </c>
      <c r="M350" s="407">
        <f t="shared" si="24"/>
        <v>0</v>
      </c>
      <c r="N350" s="9"/>
      <c r="O350" s="40">
        <f t="shared" si="26"/>
        <v>0</v>
      </c>
      <c r="P350" s="40">
        <f t="shared" si="27"/>
        <v>0</v>
      </c>
      <c r="Q350" s="40">
        <f t="shared" si="28"/>
        <v>0</v>
      </c>
    </row>
    <row r="351" spans="1:17" x14ac:dyDescent="0.25">
      <c r="A351" s="80">
        <f t="shared" si="29"/>
        <v>337</v>
      </c>
      <c r="B351" s="342">
        <f t="shared" si="22"/>
        <v>0</v>
      </c>
      <c r="C351" s="132"/>
      <c r="D351" s="924"/>
      <c r="E351" s="116"/>
      <c r="F351" s="116"/>
      <c r="G351" s="4"/>
      <c r="H351" s="50"/>
      <c r="I351" s="70"/>
      <c r="J351" s="8"/>
      <c r="K351" s="262">
        <f t="shared" si="23"/>
        <v>0</v>
      </c>
      <c r="L351" s="105">
        <f t="shared" si="25"/>
        <v>0</v>
      </c>
      <c r="M351" s="407">
        <f t="shared" si="24"/>
        <v>0</v>
      </c>
      <c r="N351" s="9"/>
      <c r="O351" s="40">
        <f t="shared" si="26"/>
        <v>0</v>
      </c>
      <c r="P351" s="40">
        <f t="shared" si="27"/>
        <v>0</v>
      </c>
      <c r="Q351" s="40">
        <f t="shared" si="28"/>
        <v>0</v>
      </c>
    </row>
    <row r="352" spans="1:17" x14ac:dyDescent="0.25">
      <c r="A352" s="80">
        <f t="shared" si="29"/>
        <v>338</v>
      </c>
      <c r="B352" s="342">
        <f t="shared" si="22"/>
        <v>0</v>
      </c>
      <c r="C352" s="132"/>
      <c r="D352" s="924"/>
      <c r="E352" s="116"/>
      <c r="F352" s="116"/>
      <c r="G352" s="4"/>
      <c r="H352" s="50"/>
      <c r="I352" s="70"/>
      <c r="J352" s="8"/>
      <c r="K352" s="262">
        <f t="shared" si="23"/>
        <v>0</v>
      </c>
      <c r="L352" s="105">
        <f t="shared" si="25"/>
        <v>0</v>
      </c>
      <c r="M352" s="407">
        <f t="shared" si="24"/>
        <v>0</v>
      </c>
      <c r="N352" s="9"/>
      <c r="O352" s="40">
        <f t="shared" si="26"/>
        <v>0</v>
      </c>
      <c r="P352" s="40">
        <f t="shared" si="27"/>
        <v>0</v>
      </c>
      <c r="Q352" s="40">
        <f t="shared" si="28"/>
        <v>0</v>
      </c>
    </row>
    <row r="353" spans="1:17" x14ac:dyDescent="0.25">
      <c r="A353" s="80">
        <f t="shared" si="29"/>
        <v>339</v>
      </c>
      <c r="B353" s="342">
        <f t="shared" si="22"/>
        <v>0</v>
      </c>
      <c r="C353" s="132"/>
      <c r="D353" s="924"/>
      <c r="E353" s="116"/>
      <c r="F353" s="116"/>
      <c r="G353" s="4"/>
      <c r="H353" s="50"/>
      <c r="I353" s="70"/>
      <c r="J353" s="8"/>
      <c r="K353" s="262">
        <f t="shared" si="23"/>
        <v>0</v>
      </c>
      <c r="L353" s="105">
        <f t="shared" si="25"/>
        <v>0</v>
      </c>
      <c r="M353" s="407">
        <f t="shared" si="24"/>
        <v>0</v>
      </c>
      <c r="N353" s="9"/>
      <c r="O353" s="40">
        <f t="shared" si="26"/>
        <v>0</v>
      </c>
      <c r="P353" s="40">
        <f t="shared" si="27"/>
        <v>0</v>
      </c>
      <c r="Q353" s="40">
        <f t="shared" si="28"/>
        <v>0</v>
      </c>
    </row>
    <row r="354" spans="1:17" x14ac:dyDescent="0.25">
      <c r="A354" s="80">
        <f t="shared" si="29"/>
        <v>340</v>
      </c>
      <c r="B354" s="342">
        <f t="shared" si="22"/>
        <v>0</v>
      </c>
      <c r="C354" s="132"/>
      <c r="D354" s="924"/>
      <c r="E354" s="116"/>
      <c r="F354" s="116"/>
      <c r="G354" s="4"/>
      <c r="H354" s="50"/>
      <c r="I354" s="70"/>
      <c r="J354" s="8"/>
      <c r="K354" s="262">
        <f t="shared" si="23"/>
        <v>0</v>
      </c>
      <c r="L354" s="105">
        <f t="shared" si="25"/>
        <v>0</v>
      </c>
      <c r="M354" s="407">
        <f t="shared" si="24"/>
        <v>0</v>
      </c>
      <c r="N354" s="9"/>
      <c r="O354" s="40">
        <f t="shared" si="26"/>
        <v>0</v>
      </c>
      <c r="P354" s="40">
        <f t="shared" si="27"/>
        <v>0</v>
      </c>
      <c r="Q354" s="40">
        <f t="shared" si="28"/>
        <v>0</v>
      </c>
    </row>
    <row r="355" spans="1:17" x14ac:dyDescent="0.25">
      <c r="A355" s="80">
        <f t="shared" si="29"/>
        <v>341</v>
      </c>
      <c r="B355" s="342">
        <f t="shared" si="22"/>
        <v>0</v>
      </c>
      <c r="C355" s="132"/>
      <c r="D355" s="924"/>
      <c r="E355" s="116"/>
      <c r="F355" s="116"/>
      <c r="G355" s="4"/>
      <c r="H355" s="50"/>
      <c r="I355" s="70"/>
      <c r="J355" s="8"/>
      <c r="K355" s="262">
        <f t="shared" si="23"/>
        <v>0</v>
      </c>
      <c r="L355" s="105">
        <f t="shared" si="25"/>
        <v>0</v>
      </c>
      <c r="M355" s="407">
        <f t="shared" si="24"/>
        <v>0</v>
      </c>
      <c r="N355" s="9"/>
      <c r="O355" s="40">
        <f t="shared" si="26"/>
        <v>0</v>
      </c>
      <c r="P355" s="40">
        <f t="shared" si="27"/>
        <v>0</v>
      </c>
      <c r="Q355" s="40">
        <f t="shared" si="28"/>
        <v>0</v>
      </c>
    </row>
    <row r="356" spans="1:17" x14ac:dyDescent="0.25">
      <c r="A356" s="80">
        <f t="shared" si="29"/>
        <v>342</v>
      </c>
      <c r="B356" s="342">
        <f t="shared" si="22"/>
        <v>0</v>
      </c>
      <c r="C356" s="132"/>
      <c r="D356" s="924"/>
      <c r="E356" s="116"/>
      <c r="F356" s="116"/>
      <c r="G356" s="4"/>
      <c r="H356" s="50"/>
      <c r="I356" s="70"/>
      <c r="J356" s="8"/>
      <c r="K356" s="262">
        <f t="shared" si="23"/>
        <v>0</v>
      </c>
      <c r="L356" s="105">
        <f t="shared" si="25"/>
        <v>0</v>
      </c>
      <c r="M356" s="407">
        <f t="shared" si="24"/>
        <v>0</v>
      </c>
      <c r="N356" s="9"/>
      <c r="O356" s="40">
        <f t="shared" si="26"/>
        <v>0</v>
      </c>
      <c r="P356" s="40">
        <f t="shared" si="27"/>
        <v>0</v>
      </c>
      <c r="Q356" s="40">
        <f t="shared" si="28"/>
        <v>0</v>
      </c>
    </row>
    <row r="357" spans="1:17" x14ac:dyDescent="0.25">
      <c r="A357" s="80">
        <f t="shared" si="29"/>
        <v>343</v>
      </c>
      <c r="B357" s="342">
        <f t="shared" si="22"/>
        <v>0</v>
      </c>
      <c r="C357" s="132"/>
      <c r="D357" s="924"/>
      <c r="E357" s="116"/>
      <c r="F357" s="116"/>
      <c r="G357" s="4"/>
      <c r="H357" s="50"/>
      <c r="I357" s="70"/>
      <c r="J357" s="8"/>
      <c r="K357" s="262">
        <f t="shared" si="23"/>
        <v>0</v>
      </c>
      <c r="L357" s="105">
        <f t="shared" si="25"/>
        <v>0</v>
      </c>
      <c r="M357" s="407">
        <f t="shared" si="24"/>
        <v>0</v>
      </c>
      <c r="N357" s="9"/>
      <c r="O357" s="40">
        <f t="shared" si="26"/>
        <v>0</v>
      </c>
      <c r="P357" s="40">
        <f t="shared" si="27"/>
        <v>0</v>
      </c>
      <c r="Q357" s="40">
        <f t="shared" si="28"/>
        <v>0</v>
      </c>
    </row>
    <row r="358" spans="1:17" x14ac:dyDescent="0.25">
      <c r="A358" s="80">
        <f t="shared" si="29"/>
        <v>344</v>
      </c>
      <c r="B358" s="342">
        <f t="shared" si="22"/>
        <v>0</v>
      </c>
      <c r="C358" s="132"/>
      <c r="D358" s="924"/>
      <c r="E358" s="116"/>
      <c r="F358" s="116"/>
      <c r="G358" s="4"/>
      <c r="H358" s="50"/>
      <c r="I358" s="70"/>
      <c r="J358" s="8"/>
      <c r="K358" s="262">
        <f t="shared" si="23"/>
        <v>0</v>
      </c>
      <c r="L358" s="105">
        <f t="shared" si="25"/>
        <v>0</v>
      </c>
      <c r="M358" s="407">
        <f t="shared" si="24"/>
        <v>0</v>
      </c>
      <c r="N358" s="9"/>
      <c r="O358" s="40">
        <f t="shared" si="26"/>
        <v>0</v>
      </c>
      <c r="P358" s="40">
        <f t="shared" si="27"/>
        <v>0</v>
      </c>
      <c r="Q358" s="40">
        <f t="shared" si="28"/>
        <v>0</v>
      </c>
    </row>
    <row r="359" spans="1:17" x14ac:dyDescent="0.25">
      <c r="A359" s="80">
        <f t="shared" si="29"/>
        <v>345</v>
      </c>
      <c r="B359" s="342">
        <f t="shared" si="22"/>
        <v>0</v>
      </c>
      <c r="C359" s="132"/>
      <c r="D359" s="924"/>
      <c r="E359" s="116"/>
      <c r="F359" s="116"/>
      <c r="G359" s="4"/>
      <c r="H359" s="50"/>
      <c r="I359" s="70"/>
      <c r="J359" s="8"/>
      <c r="K359" s="262">
        <f t="shared" si="23"/>
        <v>0</v>
      </c>
      <c r="L359" s="105">
        <f t="shared" si="25"/>
        <v>0</v>
      </c>
      <c r="M359" s="407">
        <f t="shared" si="24"/>
        <v>0</v>
      </c>
      <c r="N359" s="9"/>
      <c r="O359" s="40">
        <f t="shared" si="26"/>
        <v>0</v>
      </c>
      <c r="P359" s="40">
        <f t="shared" si="27"/>
        <v>0</v>
      </c>
      <c r="Q359" s="40">
        <f t="shared" si="28"/>
        <v>0</v>
      </c>
    </row>
    <row r="360" spans="1:17" x14ac:dyDescent="0.25">
      <c r="A360" s="80">
        <f t="shared" si="29"/>
        <v>346</v>
      </c>
      <c r="B360" s="342">
        <f t="shared" si="22"/>
        <v>0</v>
      </c>
      <c r="C360" s="132"/>
      <c r="D360" s="924"/>
      <c r="E360" s="116"/>
      <c r="F360" s="116"/>
      <c r="G360" s="4"/>
      <c r="H360" s="50"/>
      <c r="I360" s="70"/>
      <c r="J360" s="8"/>
      <c r="K360" s="262">
        <f t="shared" si="23"/>
        <v>0</v>
      </c>
      <c r="L360" s="105">
        <f t="shared" si="25"/>
        <v>0</v>
      </c>
      <c r="M360" s="407">
        <f t="shared" si="24"/>
        <v>0</v>
      </c>
      <c r="N360" s="9"/>
      <c r="O360" s="40">
        <f t="shared" si="26"/>
        <v>0</v>
      </c>
      <c r="P360" s="40">
        <f t="shared" si="27"/>
        <v>0</v>
      </c>
      <c r="Q360" s="40">
        <f t="shared" si="28"/>
        <v>0</v>
      </c>
    </row>
    <row r="361" spans="1:17" x14ac:dyDescent="0.25">
      <c r="A361" s="80">
        <f t="shared" si="29"/>
        <v>347</v>
      </c>
      <c r="B361" s="342">
        <f t="shared" si="22"/>
        <v>0</v>
      </c>
      <c r="C361" s="132"/>
      <c r="D361" s="924"/>
      <c r="E361" s="116"/>
      <c r="F361" s="116"/>
      <c r="G361" s="4"/>
      <c r="H361" s="50"/>
      <c r="I361" s="70"/>
      <c r="J361" s="8"/>
      <c r="K361" s="262">
        <f t="shared" si="23"/>
        <v>0</v>
      </c>
      <c r="L361" s="105">
        <f t="shared" si="25"/>
        <v>0</v>
      </c>
      <c r="M361" s="407">
        <f t="shared" si="24"/>
        <v>0</v>
      </c>
      <c r="N361" s="9"/>
      <c r="O361" s="40">
        <f t="shared" si="26"/>
        <v>0</v>
      </c>
      <c r="P361" s="40">
        <f t="shared" si="27"/>
        <v>0</v>
      </c>
      <c r="Q361" s="40">
        <f t="shared" si="28"/>
        <v>0</v>
      </c>
    </row>
    <row r="362" spans="1:17" x14ac:dyDescent="0.25">
      <c r="A362" s="80">
        <f t="shared" si="29"/>
        <v>348</v>
      </c>
      <c r="B362" s="342">
        <f t="shared" si="22"/>
        <v>0</v>
      </c>
      <c r="C362" s="132"/>
      <c r="D362" s="924"/>
      <c r="E362" s="116"/>
      <c r="F362" s="116"/>
      <c r="G362" s="4"/>
      <c r="H362" s="50"/>
      <c r="I362" s="70"/>
      <c r="J362" s="8"/>
      <c r="K362" s="262">
        <f t="shared" si="23"/>
        <v>0</v>
      </c>
      <c r="L362" s="105">
        <f t="shared" si="25"/>
        <v>0</v>
      </c>
      <c r="M362" s="407">
        <f t="shared" si="24"/>
        <v>0</v>
      </c>
      <c r="N362" s="9"/>
      <c r="O362" s="40">
        <f t="shared" si="26"/>
        <v>0</v>
      </c>
      <c r="P362" s="40">
        <f t="shared" si="27"/>
        <v>0</v>
      </c>
      <c r="Q362" s="40">
        <f t="shared" si="28"/>
        <v>0</v>
      </c>
    </row>
    <row r="363" spans="1:17" x14ac:dyDescent="0.25">
      <c r="A363" s="80">
        <f t="shared" si="29"/>
        <v>349</v>
      </c>
      <c r="B363" s="342">
        <f t="shared" si="22"/>
        <v>0</v>
      </c>
      <c r="C363" s="132"/>
      <c r="D363" s="924"/>
      <c r="E363" s="116"/>
      <c r="F363" s="116"/>
      <c r="G363" s="4"/>
      <c r="H363" s="50"/>
      <c r="I363" s="70"/>
      <c r="J363" s="8"/>
      <c r="K363" s="262">
        <f t="shared" si="23"/>
        <v>0</v>
      </c>
      <c r="L363" s="105">
        <f t="shared" si="25"/>
        <v>0</v>
      </c>
      <c r="M363" s="407">
        <f t="shared" si="24"/>
        <v>0</v>
      </c>
      <c r="N363" s="9"/>
      <c r="O363" s="40">
        <f t="shared" si="26"/>
        <v>0</v>
      </c>
      <c r="P363" s="40">
        <f t="shared" si="27"/>
        <v>0</v>
      </c>
      <c r="Q363" s="40">
        <f t="shared" si="28"/>
        <v>0</v>
      </c>
    </row>
    <row r="364" spans="1:17" x14ac:dyDescent="0.25">
      <c r="A364" s="80">
        <f t="shared" si="29"/>
        <v>350</v>
      </c>
      <c r="B364" s="342">
        <f t="shared" si="22"/>
        <v>0</v>
      </c>
      <c r="C364" s="132"/>
      <c r="D364" s="924"/>
      <c r="E364" s="116"/>
      <c r="F364" s="116"/>
      <c r="G364" s="4"/>
      <c r="H364" s="50"/>
      <c r="I364" s="70"/>
      <c r="J364" s="8"/>
      <c r="K364" s="262">
        <f t="shared" si="23"/>
        <v>0</v>
      </c>
      <c r="L364" s="105">
        <f t="shared" si="25"/>
        <v>0</v>
      </c>
      <c r="M364" s="407">
        <f t="shared" si="24"/>
        <v>0</v>
      </c>
      <c r="N364" s="9"/>
      <c r="O364" s="40">
        <f t="shared" si="26"/>
        <v>0</v>
      </c>
      <c r="P364" s="40">
        <f t="shared" si="27"/>
        <v>0</v>
      </c>
      <c r="Q364" s="40">
        <f t="shared" si="28"/>
        <v>0</v>
      </c>
    </row>
    <row r="365" spans="1:17" x14ac:dyDescent="0.25">
      <c r="A365" s="80">
        <f t="shared" si="29"/>
        <v>351</v>
      </c>
      <c r="B365" s="342">
        <f t="shared" si="22"/>
        <v>0</v>
      </c>
      <c r="C365" s="132"/>
      <c r="D365" s="924"/>
      <c r="E365" s="116"/>
      <c r="F365" s="116"/>
      <c r="G365" s="4"/>
      <c r="H365" s="50"/>
      <c r="I365" s="70"/>
      <c r="J365" s="8"/>
      <c r="K365" s="262">
        <f t="shared" si="23"/>
        <v>0</v>
      </c>
      <c r="L365" s="105">
        <f t="shared" si="25"/>
        <v>0</v>
      </c>
      <c r="M365" s="407">
        <f t="shared" si="24"/>
        <v>0</v>
      </c>
      <c r="N365" s="9"/>
      <c r="O365" s="40">
        <f t="shared" si="26"/>
        <v>0</v>
      </c>
      <c r="P365" s="40">
        <f t="shared" si="27"/>
        <v>0</v>
      </c>
      <c r="Q365" s="40">
        <f t="shared" si="28"/>
        <v>0</v>
      </c>
    </row>
    <row r="366" spans="1:17" x14ac:dyDescent="0.25">
      <c r="A366" s="80">
        <f t="shared" si="29"/>
        <v>352</v>
      </c>
      <c r="B366" s="342">
        <f t="shared" si="22"/>
        <v>0</v>
      </c>
      <c r="C366" s="132"/>
      <c r="D366" s="924"/>
      <c r="E366" s="116"/>
      <c r="F366" s="116"/>
      <c r="G366" s="4"/>
      <c r="H366" s="50"/>
      <c r="I366" s="70"/>
      <c r="J366" s="8"/>
      <c r="K366" s="262">
        <f t="shared" si="23"/>
        <v>0</v>
      </c>
      <c r="L366" s="105">
        <f t="shared" si="25"/>
        <v>0</v>
      </c>
      <c r="M366" s="407">
        <f t="shared" si="24"/>
        <v>0</v>
      </c>
      <c r="N366" s="9"/>
      <c r="O366" s="40">
        <f t="shared" si="26"/>
        <v>0</v>
      </c>
      <c r="P366" s="40">
        <f t="shared" si="27"/>
        <v>0</v>
      </c>
      <c r="Q366" s="40">
        <f t="shared" si="28"/>
        <v>0</v>
      </c>
    </row>
    <row r="367" spans="1:17" x14ac:dyDescent="0.25">
      <c r="A367" s="80">
        <f t="shared" si="29"/>
        <v>353</v>
      </c>
      <c r="B367" s="342">
        <f t="shared" si="22"/>
        <v>0</v>
      </c>
      <c r="C367" s="132"/>
      <c r="D367" s="924"/>
      <c r="E367" s="116"/>
      <c r="F367" s="116"/>
      <c r="G367" s="4"/>
      <c r="H367" s="50"/>
      <c r="I367" s="70"/>
      <c r="J367" s="8"/>
      <c r="K367" s="262">
        <f t="shared" si="23"/>
        <v>0</v>
      </c>
      <c r="L367" s="105">
        <f t="shared" si="25"/>
        <v>0</v>
      </c>
      <c r="M367" s="407">
        <f t="shared" si="24"/>
        <v>0</v>
      </c>
      <c r="N367" s="9"/>
      <c r="O367" s="40">
        <f t="shared" si="26"/>
        <v>0</v>
      </c>
      <c r="P367" s="40">
        <f t="shared" si="27"/>
        <v>0</v>
      </c>
      <c r="Q367" s="40">
        <f t="shared" si="28"/>
        <v>0</v>
      </c>
    </row>
    <row r="368" spans="1:17" x14ac:dyDescent="0.25">
      <c r="A368" s="80">
        <f t="shared" si="29"/>
        <v>354</v>
      </c>
      <c r="B368" s="342">
        <f t="shared" si="22"/>
        <v>0</v>
      </c>
      <c r="C368" s="132"/>
      <c r="D368" s="924"/>
      <c r="E368" s="116"/>
      <c r="F368" s="116"/>
      <c r="G368" s="4"/>
      <c r="H368" s="50"/>
      <c r="I368" s="70"/>
      <c r="J368" s="8"/>
      <c r="K368" s="262">
        <f t="shared" si="23"/>
        <v>0</v>
      </c>
      <c r="L368" s="105">
        <f t="shared" si="25"/>
        <v>0</v>
      </c>
      <c r="M368" s="407">
        <f t="shared" si="24"/>
        <v>0</v>
      </c>
      <c r="N368" s="9"/>
      <c r="O368" s="40">
        <f t="shared" si="26"/>
        <v>0</v>
      </c>
      <c r="P368" s="40">
        <f t="shared" si="27"/>
        <v>0</v>
      </c>
      <c r="Q368" s="40">
        <f t="shared" si="28"/>
        <v>0</v>
      </c>
    </row>
    <row r="369" spans="1:17" x14ac:dyDescent="0.25">
      <c r="A369" s="80">
        <f t="shared" si="29"/>
        <v>355</v>
      </c>
      <c r="B369" s="342">
        <f t="shared" si="22"/>
        <v>0</v>
      </c>
      <c r="C369" s="132"/>
      <c r="D369" s="924"/>
      <c r="E369" s="116"/>
      <c r="F369" s="116"/>
      <c r="G369" s="4"/>
      <c r="H369" s="50"/>
      <c r="I369" s="70"/>
      <c r="J369" s="8"/>
      <c r="K369" s="262">
        <f t="shared" si="23"/>
        <v>0</v>
      </c>
      <c r="L369" s="105">
        <f t="shared" si="25"/>
        <v>0</v>
      </c>
      <c r="M369" s="407">
        <f t="shared" si="24"/>
        <v>0</v>
      </c>
      <c r="N369" s="9"/>
      <c r="O369" s="40">
        <f t="shared" si="26"/>
        <v>0</v>
      </c>
      <c r="P369" s="40">
        <f t="shared" si="27"/>
        <v>0</v>
      </c>
      <c r="Q369" s="40">
        <f t="shared" si="28"/>
        <v>0</v>
      </c>
    </row>
    <row r="370" spans="1:17" x14ac:dyDescent="0.25">
      <c r="A370" s="80">
        <f t="shared" si="29"/>
        <v>356</v>
      </c>
      <c r="B370" s="342">
        <f t="shared" si="22"/>
        <v>0</v>
      </c>
      <c r="C370" s="132"/>
      <c r="D370" s="924"/>
      <c r="E370" s="116"/>
      <c r="F370" s="116"/>
      <c r="G370" s="4"/>
      <c r="H370" s="50"/>
      <c r="I370" s="70"/>
      <c r="J370" s="8"/>
      <c r="K370" s="262">
        <f t="shared" si="23"/>
        <v>0</v>
      </c>
      <c r="L370" s="105">
        <f t="shared" si="25"/>
        <v>0</v>
      </c>
      <c r="M370" s="407">
        <f t="shared" si="24"/>
        <v>0</v>
      </c>
      <c r="N370" s="9"/>
      <c r="O370" s="40">
        <f t="shared" si="26"/>
        <v>0</v>
      </c>
      <c r="P370" s="40">
        <f t="shared" si="27"/>
        <v>0</v>
      </c>
      <c r="Q370" s="40">
        <f t="shared" si="28"/>
        <v>0</v>
      </c>
    </row>
    <row r="371" spans="1:17" x14ac:dyDescent="0.25">
      <c r="A371" s="80">
        <f t="shared" si="29"/>
        <v>357</v>
      </c>
      <c r="B371" s="342">
        <f t="shared" si="22"/>
        <v>0</v>
      </c>
      <c r="C371" s="132"/>
      <c r="D371" s="924"/>
      <c r="E371" s="116"/>
      <c r="F371" s="116"/>
      <c r="G371" s="4"/>
      <c r="H371" s="50"/>
      <c r="I371" s="70"/>
      <c r="J371" s="8"/>
      <c r="K371" s="262">
        <f t="shared" si="23"/>
        <v>0</v>
      </c>
      <c r="L371" s="105">
        <f t="shared" si="25"/>
        <v>0</v>
      </c>
      <c r="M371" s="407">
        <f t="shared" si="24"/>
        <v>0</v>
      </c>
      <c r="N371" s="9"/>
      <c r="O371" s="40">
        <f t="shared" si="26"/>
        <v>0</v>
      </c>
      <c r="P371" s="40">
        <f t="shared" si="27"/>
        <v>0</v>
      </c>
      <c r="Q371" s="40">
        <f t="shared" si="28"/>
        <v>0</v>
      </c>
    </row>
    <row r="372" spans="1:17" x14ac:dyDescent="0.25">
      <c r="A372" s="80">
        <f t="shared" si="29"/>
        <v>358</v>
      </c>
      <c r="B372" s="342">
        <f t="shared" si="22"/>
        <v>0</v>
      </c>
      <c r="C372" s="132"/>
      <c r="D372" s="924"/>
      <c r="E372" s="116"/>
      <c r="F372" s="116"/>
      <c r="G372" s="4"/>
      <c r="H372" s="50"/>
      <c r="I372" s="70"/>
      <c r="J372" s="8"/>
      <c r="K372" s="262">
        <f t="shared" si="23"/>
        <v>0</v>
      </c>
      <c r="L372" s="105">
        <f t="shared" si="25"/>
        <v>0</v>
      </c>
      <c r="M372" s="407">
        <f t="shared" si="24"/>
        <v>0</v>
      </c>
      <c r="N372" s="9"/>
      <c r="O372" s="40">
        <f t="shared" si="26"/>
        <v>0</v>
      </c>
      <c r="P372" s="40">
        <f t="shared" si="27"/>
        <v>0</v>
      </c>
      <c r="Q372" s="40">
        <f t="shared" si="28"/>
        <v>0</v>
      </c>
    </row>
    <row r="373" spans="1:17" x14ac:dyDescent="0.25">
      <c r="A373" s="80">
        <f t="shared" si="29"/>
        <v>359</v>
      </c>
      <c r="B373" s="342">
        <f t="shared" si="22"/>
        <v>0</v>
      </c>
      <c r="C373" s="132"/>
      <c r="D373" s="924"/>
      <c r="E373" s="116"/>
      <c r="F373" s="116"/>
      <c r="G373" s="4"/>
      <c r="H373" s="50"/>
      <c r="I373" s="70"/>
      <c r="J373" s="8"/>
      <c r="K373" s="262">
        <f t="shared" si="23"/>
        <v>0</v>
      </c>
      <c r="L373" s="105">
        <f t="shared" si="25"/>
        <v>0</v>
      </c>
      <c r="M373" s="407">
        <f t="shared" si="24"/>
        <v>0</v>
      </c>
      <c r="N373" s="9"/>
      <c r="O373" s="40">
        <f t="shared" si="26"/>
        <v>0</v>
      </c>
      <c r="P373" s="40">
        <f t="shared" si="27"/>
        <v>0</v>
      </c>
      <c r="Q373" s="40">
        <f t="shared" si="28"/>
        <v>0</v>
      </c>
    </row>
    <row r="374" spans="1:17" x14ac:dyDescent="0.25">
      <c r="A374" s="80">
        <f t="shared" si="29"/>
        <v>360</v>
      </c>
      <c r="B374" s="342">
        <f t="shared" si="22"/>
        <v>0</v>
      </c>
      <c r="C374" s="132"/>
      <c r="D374" s="924"/>
      <c r="E374" s="116"/>
      <c r="F374" s="116"/>
      <c r="G374" s="4"/>
      <c r="H374" s="50"/>
      <c r="I374" s="70"/>
      <c r="J374" s="8"/>
      <c r="K374" s="262">
        <f t="shared" si="23"/>
        <v>0</v>
      </c>
      <c r="L374" s="105">
        <f t="shared" si="25"/>
        <v>0</v>
      </c>
      <c r="M374" s="407">
        <f t="shared" si="24"/>
        <v>0</v>
      </c>
      <c r="N374" s="9"/>
      <c r="O374" s="40">
        <f t="shared" si="26"/>
        <v>0</v>
      </c>
      <c r="P374" s="40">
        <f t="shared" si="27"/>
        <v>0</v>
      </c>
      <c r="Q374" s="40">
        <f t="shared" si="28"/>
        <v>0</v>
      </c>
    </row>
    <row r="375" spans="1:17" x14ac:dyDescent="0.25">
      <c r="A375" s="80">
        <f t="shared" si="29"/>
        <v>361</v>
      </c>
      <c r="B375" s="342">
        <f t="shared" si="22"/>
        <v>0</v>
      </c>
      <c r="C375" s="132"/>
      <c r="D375" s="924"/>
      <c r="E375" s="116"/>
      <c r="F375" s="116"/>
      <c r="G375" s="4"/>
      <c r="H375" s="50"/>
      <c r="I375" s="70"/>
      <c r="J375" s="8"/>
      <c r="K375" s="262">
        <f t="shared" si="23"/>
        <v>0</v>
      </c>
      <c r="L375" s="105">
        <f t="shared" si="25"/>
        <v>0</v>
      </c>
      <c r="M375" s="407">
        <f t="shared" si="24"/>
        <v>0</v>
      </c>
      <c r="N375" s="9"/>
      <c r="O375" s="40">
        <f t="shared" si="26"/>
        <v>0</v>
      </c>
      <c r="P375" s="40">
        <f t="shared" si="27"/>
        <v>0</v>
      </c>
      <c r="Q375" s="40">
        <f t="shared" si="28"/>
        <v>0</v>
      </c>
    </row>
    <row r="376" spans="1:17" x14ac:dyDescent="0.25">
      <c r="A376" s="80">
        <f t="shared" si="29"/>
        <v>362</v>
      </c>
      <c r="B376" s="342">
        <f t="shared" si="22"/>
        <v>0</v>
      </c>
      <c r="C376" s="132"/>
      <c r="D376" s="924"/>
      <c r="E376" s="116"/>
      <c r="F376" s="116"/>
      <c r="G376" s="4"/>
      <c r="H376" s="50"/>
      <c r="I376" s="70"/>
      <c r="J376" s="8"/>
      <c r="K376" s="262">
        <f t="shared" si="23"/>
        <v>0</v>
      </c>
      <c r="L376" s="105">
        <f t="shared" si="25"/>
        <v>0</v>
      </c>
      <c r="M376" s="407">
        <f t="shared" si="24"/>
        <v>0</v>
      </c>
      <c r="N376" s="9"/>
      <c r="O376" s="40">
        <f t="shared" si="26"/>
        <v>0</v>
      </c>
      <c r="P376" s="40">
        <f t="shared" si="27"/>
        <v>0</v>
      </c>
      <c r="Q376" s="40">
        <f t="shared" si="28"/>
        <v>0</v>
      </c>
    </row>
    <row r="377" spans="1:17" x14ac:dyDescent="0.25">
      <c r="A377" s="80">
        <f t="shared" si="29"/>
        <v>363</v>
      </c>
      <c r="B377" s="342">
        <f t="shared" si="22"/>
        <v>0</v>
      </c>
      <c r="C377" s="132"/>
      <c r="D377" s="924"/>
      <c r="E377" s="116"/>
      <c r="F377" s="116"/>
      <c r="G377" s="4"/>
      <c r="H377" s="50"/>
      <c r="I377" s="70"/>
      <c r="J377" s="8"/>
      <c r="K377" s="262">
        <f t="shared" si="23"/>
        <v>0</v>
      </c>
      <c r="L377" s="105">
        <f t="shared" si="25"/>
        <v>0</v>
      </c>
      <c r="M377" s="407">
        <f t="shared" si="24"/>
        <v>0</v>
      </c>
      <c r="N377" s="9"/>
      <c r="O377" s="40">
        <f t="shared" si="26"/>
        <v>0</v>
      </c>
      <c r="P377" s="40">
        <f t="shared" si="27"/>
        <v>0</v>
      </c>
      <c r="Q377" s="40">
        <f t="shared" si="28"/>
        <v>0</v>
      </c>
    </row>
    <row r="378" spans="1:17" x14ac:dyDescent="0.25">
      <c r="A378" s="80">
        <f t="shared" si="29"/>
        <v>364</v>
      </c>
      <c r="B378" s="342">
        <f t="shared" si="22"/>
        <v>0</v>
      </c>
      <c r="C378" s="132"/>
      <c r="D378" s="924"/>
      <c r="E378" s="116"/>
      <c r="F378" s="116"/>
      <c r="G378" s="4"/>
      <c r="H378" s="50"/>
      <c r="I378" s="70"/>
      <c r="J378" s="8"/>
      <c r="K378" s="262">
        <f t="shared" si="23"/>
        <v>0</v>
      </c>
      <c r="L378" s="105">
        <f t="shared" si="25"/>
        <v>0</v>
      </c>
      <c r="M378" s="407">
        <f t="shared" si="24"/>
        <v>0</v>
      </c>
      <c r="N378" s="9"/>
      <c r="O378" s="40">
        <f t="shared" si="26"/>
        <v>0</v>
      </c>
      <c r="P378" s="40">
        <f t="shared" si="27"/>
        <v>0</v>
      </c>
      <c r="Q378" s="40">
        <f t="shared" si="28"/>
        <v>0</v>
      </c>
    </row>
    <row r="379" spans="1:17" x14ac:dyDescent="0.25">
      <c r="A379" s="80">
        <f t="shared" si="29"/>
        <v>365</v>
      </c>
      <c r="B379" s="342">
        <f t="shared" si="22"/>
        <v>0</v>
      </c>
      <c r="C379" s="132"/>
      <c r="D379" s="924"/>
      <c r="E379" s="116"/>
      <c r="F379" s="116"/>
      <c r="G379" s="4"/>
      <c r="H379" s="50"/>
      <c r="I379" s="70"/>
      <c r="J379" s="8"/>
      <c r="K379" s="262">
        <f t="shared" si="23"/>
        <v>0</v>
      </c>
      <c r="L379" s="105">
        <f t="shared" si="25"/>
        <v>0</v>
      </c>
      <c r="M379" s="407">
        <f t="shared" si="24"/>
        <v>0</v>
      </c>
      <c r="N379" s="9"/>
      <c r="O379" s="40">
        <f t="shared" si="26"/>
        <v>0</v>
      </c>
      <c r="P379" s="40">
        <f t="shared" si="27"/>
        <v>0</v>
      </c>
      <c r="Q379" s="40">
        <f t="shared" si="28"/>
        <v>0</v>
      </c>
    </row>
    <row r="380" spans="1:17" x14ac:dyDescent="0.25">
      <c r="A380" s="80">
        <f t="shared" si="29"/>
        <v>366</v>
      </c>
      <c r="B380" s="342">
        <f t="shared" si="22"/>
        <v>0</v>
      </c>
      <c r="C380" s="132"/>
      <c r="D380" s="924"/>
      <c r="E380" s="116"/>
      <c r="F380" s="116"/>
      <c r="G380" s="4"/>
      <c r="H380" s="50"/>
      <c r="I380" s="70"/>
      <c r="J380" s="8"/>
      <c r="K380" s="262">
        <f t="shared" si="23"/>
        <v>0</v>
      </c>
      <c r="L380" s="105">
        <f t="shared" si="25"/>
        <v>0</v>
      </c>
      <c r="M380" s="407">
        <f t="shared" si="24"/>
        <v>0</v>
      </c>
      <c r="N380" s="9"/>
      <c r="O380" s="40">
        <f t="shared" si="26"/>
        <v>0</v>
      </c>
      <c r="P380" s="40">
        <f t="shared" si="27"/>
        <v>0</v>
      </c>
      <c r="Q380" s="40">
        <f t="shared" si="28"/>
        <v>0</v>
      </c>
    </row>
    <row r="381" spans="1:17" x14ac:dyDescent="0.25">
      <c r="A381" s="80">
        <f t="shared" si="29"/>
        <v>367</v>
      </c>
      <c r="B381" s="342">
        <f t="shared" si="22"/>
        <v>0</v>
      </c>
      <c r="C381" s="132"/>
      <c r="D381" s="924"/>
      <c r="E381" s="116"/>
      <c r="F381" s="116"/>
      <c r="G381" s="4"/>
      <c r="H381" s="50"/>
      <c r="I381" s="70"/>
      <c r="J381" s="8"/>
      <c r="K381" s="262">
        <f t="shared" si="23"/>
        <v>0</v>
      </c>
      <c r="L381" s="105">
        <f t="shared" si="25"/>
        <v>0</v>
      </c>
      <c r="M381" s="407">
        <f t="shared" si="24"/>
        <v>0</v>
      </c>
      <c r="N381" s="9"/>
      <c r="O381" s="40">
        <f t="shared" si="26"/>
        <v>0</v>
      </c>
      <c r="P381" s="40">
        <f t="shared" si="27"/>
        <v>0</v>
      </c>
      <c r="Q381" s="40">
        <f t="shared" si="28"/>
        <v>0</v>
      </c>
    </row>
    <row r="382" spans="1:17" x14ac:dyDescent="0.25">
      <c r="A382" s="80">
        <f t="shared" si="29"/>
        <v>368</v>
      </c>
      <c r="B382" s="342">
        <f t="shared" si="22"/>
        <v>0</v>
      </c>
      <c r="C382" s="132"/>
      <c r="D382" s="924"/>
      <c r="E382" s="116"/>
      <c r="F382" s="116"/>
      <c r="G382" s="4"/>
      <c r="H382" s="50"/>
      <c r="I382" s="70"/>
      <c r="J382" s="8"/>
      <c r="K382" s="262">
        <f t="shared" si="23"/>
        <v>0</v>
      </c>
      <c r="L382" s="105">
        <f t="shared" si="25"/>
        <v>0</v>
      </c>
      <c r="M382" s="407">
        <f t="shared" si="24"/>
        <v>0</v>
      </c>
      <c r="N382" s="9"/>
      <c r="O382" s="40">
        <f t="shared" si="26"/>
        <v>0</v>
      </c>
      <c r="P382" s="40">
        <f t="shared" si="27"/>
        <v>0</v>
      </c>
      <c r="Q382" s="40">
        <f t="shared" si="28"/>
        <v>0</v>
      </c>
    </row>
    <row r="383" spans="1:17" x14ac:dyDescent="0.25">
      <c r="A383" s="80">
        <f t="shared" si="29"/>
        <v>369</v>
      </c>
      <c r="B383" s="342">
        <f t="shared" si="22"/>
        <v>0</v>
      </c>
      <c r="C383" s="132"/>
      <c r="D383" s="924"/>
      <c r="E383" s="116"/>
      <c r="F383" s="116"/>
      <c r="G383" s="4"/>
      <c r="H383" s="50"/>
      <c r="I383" s="70"/>
      <c r="J383" s="8"/>
      <c r="K383" s="262">
        <f t="shared" si="23"/>
        <v>0</v>
      </c>
      <c r="L383" s="105">
        <f t="shared" si="25"/>
        <v>0</v>
      </c>
      <c r="M383" s="407">
        <f t="shared" si="24"/>
        <v>0</v>
      </c>
      <c r="N383" s="9"/>
      <c r="O383" s="40">
        <f t="shared" si="26"/>
        <v>0</v>
      </c>
      <c r="P383" s="40">
        <f t="shared" si="27"/>
        <v>0</v>
      </c>
      <c r="Q383" s="40">
        <f t="shared" si="28"/>
        <v>0</v>
      </c>
    </row>
    <row r="384" spans="1:17" x14ac:dyDescent="0.25">
      <c r="A384" s="80">
        <f t="shared" si="29"/>
        <v>370</v>
      </c>
      <c r="B384" s="342">
        <f t="shared" si="22"/>
        <v>0</v>
      </c>
      <c r="C384" s="132"/>
      <c r="D384" s="924"/>
      <c r="E384" s="116"/>
      <c r="F384" s="116"/>
      <c r="G384" s="4"/>
      <c r="H384" s="50"/>
      <c r="I384" s="70"/>
      <c r="J384" s="8"/>
      <c r="K384" s="262">
        <f t="shared" si="23"/>
        <v>0</v>
      </c>
      <c r="L384" s="105">
        <f t="shared" si="25"/>
        <v>0</v>
      </c>
      <c r="M384" s="407">
        <f t="shared" si="24"/>
        <v>0</v>
      </c>
      <c r="N384" s="9"/>
      <c r="O384" s="40">
        <f t="shared" si="26"/>
        <v>0</v>
      </c>
      <c r="P384" s="40">
        <f t="shared" si="27"/>
        <v>0</v>
      </c>
      <c r="Q384" s="40">
        <f t="shared" si="28"/>
        <v>0</v>
      </c>
    </row>
    <row r="385" spans="1:17" x14ac:dyDescent="0.25">
      <c r="A385" s="80">
        <f t="shared" si="29"/>
        <v>371</v>
      </c>
      <c r="B385" s="342">
        <f t="shared" si="22"/>
        <v>0</v>
      </c>
      <c r="C385" s="132"/>
      <c r="D385" s="924"/>
      <c r="E385" s="116"/>
      <c r="F385" s="116"/>
      <c r="G385" s="4"/>
      <c r="H385" s="50"/>
      <c r="I385" s="70"/>
      <c r="J385" s="8"/>
      <c r="K385" s="262">
        <f t="shared" si="23"/>
        <v>0</v>
      </c>
      <c r="L385" s="105">
        <f t="shared" si="25"/>
        <v>0</v>
      </c>
      <c r="M385" s="407">
        <f t="shared" si="24"/>
        <v>0</v>
      </c>
      <c r="N385" s="9"/>
      <c r="O385" s="40">
        <f t="shared" si="26"/>
        <v>0</v>
      </c>
      <c r="P385" s="40">
        <f t="shared" si="27"/>
        <v>0</v>
      </c>
      <c r="Q385" s="40">
        <f t="shared" si="28"/>
        <v>0</v>
      </c>
    </row>
    <row r="386" spans="1:17" x14ac:dyDescent="0.25">
      <c r="A386" s="80">
        <f t="shared" si="29"/>
        <v>372</v>
      </c>
      <c r="B386" s="342">
        <f t="shared" si="22"/>
        <v>0</v>
      </c>
      <c r="C386" s="132"/>
      <c r="D386" s="924"/>
      <c r="E386" s="116"/>
      <c r="F386" s="116"/>
      <c r="G386" s="4"/>
      <c r="H386" s="50"/>
      <c r="I386" s="70"/>
      <c r="J386" s="8"/>
      <c r="K386" s="262">
        <f t="shared" si="23"/>
        <v>0</v>
      </c>
      <c r="L386" s="105">
        <f t="shared" si="25"/>
        <v>0</v>
      </c>
      <c r="M386" s="407">
        <f t="shared" si="24"/>
        <v>0</v>
      </c>
      <c r="N386" s="9"/>
      <c r="O386" s="40">
        <f t="shared" si="26"/>
        <v>0</v>
      </c>
      <c r="P386" s="40">
        <f t="shared" si="27"/>
        <v>0</v>
      </c>
      <c r="Q386" s="40">
        <f t="shared" si="28"/>
        <v>0</v>
      </c>
    </row>
    <row r="387" spans="1:17" x14ac:dyDescent="0.25">
      <c r="A387" s="80">
        <f t="shared" si="29"/>
        <v>373</v>
      </c>
      <c r="B387" s="342">
        <f t="shared" si="22"/>
        <v>0</v>
      </c>
      <c r="C387" s="132"/>
      <c r="D387" s="924"/>
      <c r="E387" s="116"/>
      <c r="F387" s="116"/>
      <c r="G387" s="4"/>
      <c r="H387" s="50"/>
      <c r="I387" s="70"/>
      <c r="J387" s="8"/>
      <c r="K387" s="262">
        <f t="shared" si="23"/>
        <v>0</v>
      </c>
      <c r="L387" s="105">
        <f t="shared" si="25"/>
        <v>0</v>
      </c>
      <c r="M387" s="407">
        <f t="shared" si="24"/>
        <v>0</v>
      </c>
      <c r="N387" s="9"/>
      <c r="O387" s="40">
        <f t="shared" si="26"/>
        <v>0</v>
      </c>
      <c r="P387" s="40">
        <f t="shared" si="27"/>
        <v>0</v>
      </c>
      <c r="Q387" s="40">
        <f t="shared" si="28"/>
        <v>0</v>
      </c>
    </row>
    <row r="388" spans="1:17" x14ac:dyDescent="0.25">
      <c r="A388" s="80">
        <f t="shared" si="29"/>
        <v>374</v>
      </c>
      <c r="B388" s="342">
        <f t="shared" si="22"/>
        <v>0</v>
      </c>
      <c r="C388" s="132"/>
      <c r="D388" s="924"/>
      <c r="E388" s="116"/>
      <c r="F388" s="116"/>
      <c r="G388" s="4"/>
      <c r="H388" s="50"/>
      <c r="I388" s="70"/>
      <c r="J388" s="8"/>
      <c r="K388" s="262">
        <f t="shared" si="23"/>
        <v>0</v>
      </c>
      <c r="L388" s="105">
        <f t="shared" si="25"/>
        <v>0</v>
      </c>
      <c r="M388" s="407">
        <f t="shared" si="24"/>
        <v>0</v>
      </c>
      <c r="N388" s="9"/>
      <c r="O388" s="40">
        <f t="shared" si="26"/>
        <v>0</v>
      </c>
      <c r="P388" s="40">
        <f t="shared" si="27"/>
        <v>0</v>
      </c>
      <c r="Q388" s="40">
        <f t="shared" si="28"/>
        <v>0</v>
      </c>
    </row>
    <row r="389" spans="1:17" x14ac:dyDescent="0.25">
      <c r="A389" s="80">
        <f t="shared" si="29"/>
        <v>375</v>
      </c>
      <c r="B389" s="342">
        <f t="shared" si="22"/>
        <v>0</v>
      </c>
      <c r="C389" s="132"/>
      <c r="D389" s="924"/>
      <c r="E389" s="116"/>
      <c r="F389" s="116"/>
      <c r="G389" s="4"/>
      <c r="H389" s="50"/>
      <c r="I389" s="70"/>
      <c r="J389" s="8"/>
      <c r="K389" s="262">
        <f t="shared" si="23"/>
        <v>0</v>
      </c>
      <c r="L389" s="105">
        <f t="shared" si="25"/>
        <v>0</v>
      </c>
      <c r="M389" s="407">
        <f t="shared" si="24"/>
        <v>0</v>
      </c>
      <c r="N389" s="9"/>
      <c r="O389" s="40">
        <f t="shared" si="26"/>
        <v>0</v>
      </c>
      <c r="P389" s="40">
        <f t="shared" si="27"/>
        <v>0</v>
      </c>
      <c r="Q389" s="40">
        <f t="shared" si="28"/>
        <v>0</v>
      </c>
    </row>
    <row r="390" spans="1:17" x14ac:dyDescent="0.25">
      <c r="A390" s="80">
        <f t="shared" si="29"/>
        <v>376</v>
      </c>
      <c r="B390" s="342">
        <f t="shared" si="22"/>
        <v>0</v>
      </c>
      <c r="C390" s="132"/>
      <c r="D390" s="924"/>
      <c r="E390" s="116"/>
      <c r="F390" s="116"/>
      <c r="G390" s="4"/>
      <c r="H390" s="50"/>
      <c r="I390" s="70"/>
      <c r="J390" s="8"/>
      <c r="K390" s="262">
        <f t="shared" si="23"/>
        <v>0</v>
      </c>
      <c r="L390" s="105">
        <f t="shared" si="25"/>
        <v>0</v>
      </c>
      <c r="M390" s="407">
        <f t="shared" si="24"/>
        <v>0</v>
      </c>
      <c r="N390" s="9"/>
      <c r="O390" s="40">
        <f t="shared" si="26"/>
        <v>0</v>
      </c>
      <c r="P390" s="40">
        <f t="shared" si="27"/>
        <v>0</v>
      </c>
      <c r="Q390" s="40">
        <f t="shared" si="28"/>
        <v>0</v>
      </c>
    </row>
    <row r="391" spans="1:17" x14ac:dyDescent="0.25">
      <c r="A391" s="80">
        <f t="shared" si="29"/>
        <v>377</v>
      </c>
      <c r="B391" s="342">
        <f t="shared" si="22"/>
        <v>0</v>
      </c>
      <c r="C391" s="132"/>
      <c r="D391" s="924"/>
      <c r="E391" s="116"/>
      <c r="F391" s="116"/>
      <c r="G391" s="4"/>
      <c r="H391" s="50"/>
      <c r="I391" s="70"/>
      <c r="J391" s="8"/>
      <c r="K391" s="262">
        <f t="shared" si="23"/>
        <v>0</v>
      </c>
      <c r="L391" s="105">
        <f t="shared" si="25"/>
        <v>0</v>
      </c>
      <c r="M391" s="407">
        <f t="shared" si="24"/>
        <v>0</v>
      </c>
      <c r="N391" s="9"/>
      <c r="O391" s="40">
        <f t="shared" si="26"/>
        <v>0</v>
      </c>
      <c r="P391" s="40">
        <f t="shared" si="27"/>
        <v>0</v>
      </c>
      <c r="Q391" s="40">
        <f t="shared" si="28"/>
        <v>0</v>
      </c>
    </row>
    <row r="392" spans="1:17" x14ac:dyDescent="0.25">
      <c r="A392" s="80">
        <f t="shared" si="29"/>
        <v>378</v>
      </c>
      <c r="B392" s="342">
        <f t="shared" si="22"/>
        <v>0</v>
      </c>
      <c r="C392" s="132"/>
      <c r="D392" s="924"/>
      <c r="E392" s="116"/>
      <c r="F392" s="116"/>
      <c r="G392" s="4"/>
      <c r="H392" s="50"/>
      <c r="I392" s="70"/>
      <c r="J392" s="8"/>
      <c r="K392" s="262">
        <f t="shared" si="23"/>
        <v>0</v>
      </c>
      <c r="L392" s="105">
        <f t="shared" si="25"/>
        <v>0</v>
      </c>
      <c r="M392" s="407">
        <f t="shared" si="24"/>
        <v>0</v>
      </c>
      <c r="N392" s="9"/>
      <c r="O392" s="40">
        <f t="shared" si="26"/>
        <v>0</v>
      </c>
      <c r="P392" s="40">
        <f t="shared" si="27"/>
        <v>0</v>
      </c>
      <c r="Q392" s="40">
        <f t="shared" si="28"/>
        <v>0</v>
      </c>
    </row>
    <row r="393" spans="1:17" x14ac:dyDescent="0.25">
      <c r="A393" s="80">
        <f t="shared" si="29"/>
        <v>379</v>
      </c>
      <c r="B393" s="342">
        <f t="shared" si="22"/>
        <v>0</v>
      </c>
      <c r="C393" s="132"/>
      <c r="D393" s="924"/>
      <c r="E393" s="116"/>
      <c r="F393" s="116"/>
      <c r="G393" s="4"/>
      <c r="H393" s="50"/>
      <c r="I393" s="70"/>
      <c r="J393" s="8"/>
      <c r="K393" s="262">
        <f t="shared" si="23"/>
        <v>0</v>
      </c>
      <c r="L393" s="105">
        <f t="shared" si="25"/>
        <v>0</v>
      </c>
      <c r="M393" s="407">
        <f t="shared" si="24"/>
        <v>0</v>
      </c>
      <c r="N393" s="9"/>
      <c r="O393" s="40">
        <f t="shared" si="26"/>
        <v>0</v>
      </c>
      <c r="P393" s="40">
        <f t="shared" si="27"/>
        <v>0</v>
      </c>
      <c r="Q393" s="40">
        <f t="shared" si="28"/>
        <v>0</v>
      </c>
    </row>
    <row r="394" spans="1:17" x14ac:dyDescent="0.25">
      <c r="A394" s="80">
        <f t="shared" si="29"/>
        <v>380</v>
      </c>
      <c r="B394" s="342">
        <f t="shared" si="22"/>
        <v>0</v>
      </c>
      <c r="C394" s="132"/>
      <c r="D394" s="924"/>
      <c r="E394" s="116"/>
      <c r="F394" s="116"/>
      <c r="G394" s="4"/>
      <c r="H394" s="50"/>
      <c r="I394" s="70"/>
      <c r="J394" s="8"/>
      <c r="K394" s="262">
        <f t="shared" si="23"/>
        <v>0</v>
      </c>
      <c r="L394" s="105">
        <f t="shared" si="25"/>
        <v>0</v>
      </c>
      <c r="M394" s="407">
        <f t="shared" si="24"/>
        <v>0</v>
      </c>
      <c r="N394" s="9"/>
      <c r="O394" s="40">
        <f t="shared" si="26"/>
        <v>0</v>
      </c>
      <c r="P394" s="40">
        <f t="shared" si="27"/>
        <v>0</v>
      </c>
      <c r="Q394" s="40">
        <f t="shared" si="28"/>
        <v>0</v>
      </c>
    </row>
    <row r="395" spans="1:17" x14ac:dyDescent="0.25">
      <c r="A395" s="80">
        <f t="shared" si="29"/>
        <v>381</v>
      </c>
      <c r="B395" s="342">
        <f t="shared" si="22"/>
        <v>0</v>
      </c>
      <c r="C395" s="132"/>
      <c r="D395" s="924"/>
      <c r="E395" s="116"/>
      <c r="F395" s="116"/>
      <c r="G395" s="4"/>
      <c r="H395" s="50"/>
      <c r="I395" s="70"/>
      <c r="J395" s="8"/>
      <c r="K395" s="262">
        <f t="shared" si="23"/>
        <v>0</v>
      </c>
      <c r="L395" s="105">
        <f t="shared" si="25"/>
        <v>0</v>
      </c>
      <c r="M395" s="407">
        <f t="shared" si="24"/>
        <v>0</v>
      </c>
      <c r="N395" s="9"/>
      <c r="O395" s="40">
        <f t="shared" si="26"/>
        <v>0</v>
      </c>
      <c r="P395" s="40">
        <f t="shared" si="27"/>
        <v>0</v>
      </c>
      <c r="Q395" s="40">
        <f t="shared" si="28"/>
        <v>0</v>
      </c>
    </row>
    <row r="396" spans="1:17" x14ac:dyDescent="0.25">
      <c r="A396" s="80">
        <f t="shared" si="29"/>
        <v>382</v>
      </c>
      <c r="B396" s="342">
        <f t="shared" si="22"/>
        <v>0</v>
      </c>
      <c r="C396" s="132"/>
      <c r="D396" s="924"/>
      <c r="E396" s="116"/>
      <c r="F396" s="116"/>
      <c r="G396" s="4"/>
      <c r="H396" s="50"/>
      <c r="I396" s="70"/>
      <c r="J396" s="8"/>
      <c r="K396" s="262">
        <f t="shared" si="23"/>
        <v>0</v>
      </c>
      <c r="L396" s="105">
        <f t="shared" si="25"/>
        <v>0</v>
      </c>
      <c r="M396" s="407">
        <f t="shared" si="24"/>
        <v>0</v>
      </c>
      <c r="N396" s="9"/>
      <c r="O396" s="40">
        <f t="shared" si="26"/>
        <v>0</v>
      </c>
      <c r="P396" s="40">
        <f t="shared" si="27"/>
        <v>0</v>
      </c>
      <c r="Q396" s="40">
        <f t="shared" si="28"/>
        <v>0</v>
      </c>
    </row>
    <row r="397" spans="1:17" x14ac:dyDescent="0.25">
      <c r="A397" s="80">
        <f t="shared" si="29"/>
        <v>383</v>
      </c>
      <c r="B397" s="342">
        <f t="shared" si="22"/>
        <v>0</v>
      </c>
      <c r="C397" s="132"/>
      <c r="D397" s="924"/>
      <c r="E397" s="116"/>
      <c r="F397" s="116"/>
      <c r="G397" s="4"/>
      <c r="H397" s="50"/>
      <c r="I397" s="70"/>
      <c r="J397" s="8"/>
      <c r="K397" s="262">
        <f t="shared" si="23"/>
        <v>0</v>
      </c>
      <c r="L397" s="105">
        <f t="shared" si="25"/>
        <v>0</v>
      </c>
      <c r="M397" s="407">
        <f t="shared" si="24"/>
        <v>0</v>
      </c>
      <c r="N397" s="9"/>
      <c r="O397" s="40">
        <f t="shared" si="26"/>
        <v>0</v>
      </c>
      <c r="P397" s="40">
        <f t="shared" si="27"/>
        <v>0</v>
      </c>
      <c r="Q397" s="40">
        <f t="shared" si="28"/>
        <v>0</v>
      </c>
    </row>
    <row r="398" spans="1:17" x14ac:dyDescent="0.25">
      <c r="A398" s="80">
        <f t="shared" si="29"/>
        <v>384</v>
      </c>
      <c r="B398" s="342">
        <f t="shared" si="22"/>
        <v>0</v>
      </c>
      <c r="C398" s="132"/>
      <c r="D398" s="924"/>
      <c r="E398" s="116"/>
      <c r="F398" s="116"/>
      <c r="G398" s="4"/>
      <c r="H398" s="50"/>
      <c r="I398" s="70"/>
      <c r="J398" s="8"/>
      <c r="K398" s="262">
        <f t="shared" si="23"/>
        <v>0</v>
      </c>
      <c r="L398" s="105">
        <f t="shared" si="25"/>
        <v>0</v>
      </c>
      <c r="M398" s="407">
        <f t="shared" si="24"/>
        <v>0</v>
      </c>
      <c r="N398" s="9"/>
      <c r="O398" s="40">
        <f t="shared" si="26"/>
        <v>0</v>
      </c>
      <c r="P398" s="40">
        <f t="shared" si="27"/>
        <v>0</v>
      </c>
      <c r="Q398" s="40">
        <f t="shared" si="28"/>
        <v>0</v>
      </c>
    </row>
    <row r="399" spans="1:17" x14ac:dyDescent="0.25">
      <c r="A399" s="80">
        <f t="shared" si="29"/>
        <v>385</v>
      </c>
      <c r="B399" s="342">
        <f t="shared" si="22"/>
        <v>0</v>
      </c>
      <c r="C399" s="132"/>
      <c r="D399" s="924"/>
      <c r="E399" s="116"/>
      <c r="F399" s="116"/>
      <c r="G399" s="4"/>
      <c r="H399" s="50"/>
      <c r="I399" s="70"/>
      <c r="J399" s="8"/>
      <c r="K399" s="262">
        <f t="shared" si="23"/>
        <v>0</v>
      </c>
      <c r="L399" s="105">
        <f t="shared" si="25"/>
        <v>0</v>
      </c>
      <c r="M399" s="407">
        <f t="shared" si="24"/>
        <v>0</v>
      </c>
      <c r="N399" s="9"/>
      <c r="O399" s="40">
        <f t="shared" si="26"/>
        <v>0</v>
      </c>
      <c r="P399" s="40">
        <f t="shared" si="27"/>
        <v>0</v>
      </c>
      <c r="Q399" s="40">
        <f t="shared" si="28"/>
        <v>0</v>
      </c>
    </row>
    <row r="400" spans="1:17" x14ac:dyDescent="0.25">
      <c r="A400" s="80">
        <f t="shared" si="29"/>
        <v>386</v>
      </c>
      <c r="B400" s="342">
        <f t="shared" si="22"/>
        <v>0</v>
      </c>
      <c r="C400" s="132"/>
      <c r="D400" s="924"/>
      <c r="E400" s="116"/>
      <c r="F400" s="116"/>
      <c r="G400" s="4"/>
      <c r="H400" s="50"/>
      <c r="I400" s="70"/>
      <c r="J400" s="8"/>
      <c r="K400" s="262">
        <f t="shared" si="23"/>
        <v>0</v>
      </c>
      <c r="L400" s="105">
        <f t="shared" si="25"/>
        <v>0</v>
      </c>
      <c r="M400" s="407">
        <f t="shared" si="24"/>
        <v>0</v>
      </c>
      <c r="N400" s="9"/>
      <c r="O400" s="40">
        <f t="shared" si="26"/>
        <v>0</v>
      </c>
      <c r="P400" s="40">
        <f t="shared" si="27"/>
        <v>0</v>
      </c>
      <c r="Q400" s="40">
        <f t="shared" si="28"/>
        <v>0</v>
      </c>
    </row>
    <row r="401" spans="1:17" x14ac:dyDescent="0.25">
      <c r="A401" s="80">
        <f t="shared" si="29"/>
        <v>387</v>
      </c>
      <c r="B401" s="342">
        <f t="shared" si="22"/>
        <v>0</v>
      </c>
      <c r="C401" s="132"/>
      <c r="D401" s="924"/>
      <c r="E401" s="116"/>
      <c r="F401" s="116"/>
      <c r="G401" s="4"/>
      <c r="H401" s="50"/>
      <c r="I401" s="70"/>
      <c r="J401" s="8"/>
      <c r="K401" s="262">
        <f t="shared" si="23"/>
        <v>0</v>
      </c>
      <c r="L401" s="105">
        <f t="shared" si="25"/>
        <v>0</v>
      </c>
      <c r="M401" s="407">
        <f t="shared" si="24"/>
        <v>0</v>
      </c>
      <c r="N401" s="9"/>
      <c r="O401" s="40">
        <f t="shared" si="26"/>
        <v>0</v>
      </c>
      <c r="P401" s="40">
        <f t="shared" si="27"/>
        <v>0</v>
      </c>
      <c r="Q401" s="40">
        <f t="shared" si="28"/>
        <v>0</v>
      </c>
    </row>
    <row r="402" spans="1:17" x14ac:dyDescent="0.25">
      <c r="A402" s="80">
        <f t="shared" si="29"/>
        <v>388</v>
      </c>
      <c r="B402" s="342">
        <f t="shared" si="22"/>
        <v>0</v>
      </c>
      <c r="C402" s="132"/>
      <c r="D402" s="924"/>
      <c r="E402" s="116"/>
      <c r="F402" s="116"/>
      <c r="G402" s="4"/>
      <c r="H402" s="50"/>
      <c r="I402" s="70"/>
      <c r="J402" s="8"/>
      <c r="K402" s="262">
        <f t="shared" si="23"/>
        <v>0</v>
      </c>
      <c r="L402" s="105">
        <f t="shared" si="25"/>
        <v>0</v>
      </c>
      <c r="M402" s="407">
        <f t="shared" si="24"/>
        <v>0</v>
      </c>
      <c r="N402" s="9"/>
      <c r="O402" s="40">
        <f t="shared" si="26"/>
        <v>0</v>
      </c>
      <c r="P402" s="40">
        <f t="shared" si="27"/>
        <v>0</v>
      </c>
      <c r="Q402" s="40">
        <f t="shared" si="28"/>
        <v>0</v>
      </c>
    </row>
    <row r="403" spans="1:17" x14ac:dyDescent="0.25">
      <c r="A403" s="80">
        <f t="shared" si="29"/>
        <v>389</v>
      </c>
      <c r="B403" s="342">
        <f t="shared" si="22"/>
        <v>0</v>
      </c>
      <c r="C403" s="132"/>
      <c r="D403" s="924"/>
      <c r="E403" s="116"/>
      <c r="F403" s="116"/>
      <c r="G403" s="4"/>
      <c r="H403" s="50"/>
      <c r="I403" s="70"/>
      <c r="J403" s="8"/>
      <c r="K403" s="262">
        <f t="shared" si="23"/>
        <v>0</v>
      </c>
      <c r="L403" s="105">
        <f t="shared" si="25"/>
        <v>0</v>
      </c>
      <c r="M403" s="407">
        <f t="shared" si="24"/>
        <v>0</v>
      </c>
      <c r="N403" s="9"/>
      <c r="O403" s="40">
        <f t="shared" si="26"/>
        <v>0</v>
      </c>
      <c r="P403" s="40">
        <f t="shared" si="27"/>
        <v>0</v>
      </c>
      <c r="Q403" s="40">
        <f t="shared" si="28"/>
        <v>0</v>
      </c>
    </row>
    <row r="404" spans="1:17" x14ac:dyDescent="0.25">
      <c r="A404" s="80">
        <f t="shared" si="29"/>
        <v>390</v>
      </c>
      <c r="B404" s="342">
        <f t="shared" si="22"/>
        <v>0</v>
      </c>
      <c r="C404" s="132"/>
      <c r="D404" s="924"/>
      <c r="E404" s="116"/>
      <c r="F404" s="116"/>
      <c r="G404" s="4"/>
      <c r="H404" s="50"/>
      <c r="I404" s="70"/>
      <c r="J404" s="8"/>
      <c r="K404" s="262">
        <f t="shared" si="23"/>
        <v>0</v>
      </c>
      <c r="L404" s="105">
        <f t="shared" si="25"/>
        <v>0</v>
      </c>
      <c r="M404" s="407">
        <f t="shared" si="24"/>
        <v>0</v>
      </c>
      <c r="N404" s="9"/>
      <c r="O404" s="40">
        <f t="shared" si="26"/>
        <v>0</v>
      </c>
      <c r="P404" s="40">
        <f t="shared" si="27"/>
        <v>0</v>
      </c>
      <c r="Q404" s="40">
        <f t="shared" si="28"/>
        <v>0</v>
      </c>
    </row>
    <row r="405" spans="1:17" x14ac:dyDescent="0.25">
      <c r="A405" s="80">
        <f t="shared" si="29"/>
        <v>391</v>
      </c>
      <c r="B405" s="342">
        <f t="shared" si="22"/>
        <v>0</v>
      </c>
      <c r="C405" s="132"/>
      <c r="D405" s="924"/>
      <c r="E405" s="116"/>
      <c r="F405" s="116"/>
      <c r="G405" s="4"/>
      <c r="H405" s="50"/>
      <c r="I405" s="70"/>
      <c r="J405" s="8"/>
      <c r="K405" s="262">
        <f t="shared" si="23"/>
        <v>0</v>
      </c>
      <c r="L405" s="105">
        <f t="shared" si="25"/>
        <v>0</v>
      </c>
      <c r="M405" s="407">
        <f t="shared" si="24"/>
        <v>0</v>
      </c>
      <c r="N405" s="9"/>
      <c r="O405" s="40">
        <f t="shared" si="26"/>
        <v>0</v>
      </c>
      <c r="P405" s="40">
        <f t="shared" si="27"/>
        <v>0</v>
      </c>
      <c r="Q405" s="40">
        <f t="shared" si="28"/>
        <v>0</v>
      </c>
    </row>
    <row r="406" spans="1:17" x14ac:dyDescent="0.25">
      <c r="A406" s="80">
        <f t="shared" si="29"/>
        <v>392</v>
      </c>
      <c r="B406" s="342">
        <f t="shared" si="22"/>
        <v>0</v>
      </c>
      <c r="C406" s="132"/>
      <c r="D406" s="924"/>
      <c r="E406" s="116"/>
      <c r="F406" s="116"/>
      <c r="G406" s="4"/>
      <c r="H406" s="50"/>
      <c r="I406" s="70"/>
      <c r="J406" s="8"/>
      <c r="K406" s="262">
        <f t="shared" si="23"/>
        <v>0</v>
      </c>
      <c r="L406" s="105">
        <f t="shared" si="25"/>
        <v>0</v>
      </c>
      <c r="M406" s="407">
        <f t="shared" si="24"/>
        <v>0</v>
      </c>
      <c r="N406" s="9"/>
      <c r="O406" s="40">
        <f t="shared" si="26"/>
        <v>0</v>
      </c>
      <c r="P406" s="40">
        <f t="shared" si="27"/>
        <v>0</v>
      </c>
      <c r="Q406" s="40">
        <f t="shared" si="28"/>
        <v>0</v>
      </c>
    </row>
    <row r="407" spans="1:17" x14ac:dyDescent="0.25">
      <c r="A407" s="80">
        <f t="shared" si="29"/>
        <v>393</v>
      </c>
      <c r="B407" s="342">
        <f t="shared" si="22"/>
        <v>0</v>
      </c>
      <c r="C407" s="132"/>
      <c r="D407" s="924"/>
      <c r="E407" s="116"/>
      <c r="F407" s="116"/>
      <c r="G407" s="4"/>
      <c r="H407" s="50"/>
      <c r="I407" s="70"/>
      <c r="J407" s="8"/>
      <c r="K407" s="262">
        <f t="shared" si="23"/>
        <v>0</v>
      </c>
      <c r="L407" s="105">
        <f t="shared" si="25"/>
        <v>0</v>
      </c>
      <c r="M407" s="407">
        <f t="shared" si="24"/>
        <v>0</v>
      </c>
      <c r="N407" s="9"/>
      <c r="O407" s="40">
        <f t="shared" si="26"/>
        <v>0</v>
      </c>
      <c r="P407" s="40">
        <f t="shared" si="27"/>
        <v>0</v>
      </c>
      <c r="Q407" s="40">
        <f t="shared" si="28"/>
        <v>0</v>
      </c>
    </row>
    <row r="408" spans="1:17" x14ac:dyDescent="0.25">
      <c r="A408" s="80">
        <f t="shared" si="29"/>
        <v>394</v>
      </c>
      <c r="B408" s="342">
        <f t="shared" si="22"/>
        <v>0</v>
      </c>
      <c r="C408" s="132"/>
      <c r="D408" s="924"/>
      <c r="E408" s="116"/>
      <c r="F408" s="116"/>
      <c r="G408" s="4"/>
      <c r="H408" s="50"/>
      <c r="I408" s="70"/>
      <c r="J408" s="8"/>
      <c r="K408" s="262">
        <f t="shared" si="23"/>
        <v>0</v>
      </c>
      <c r="L408" s="105">
        <f t="shared" si="25"/>
        <v>0</v>
      </c>
      <c r="M408" s="407">
        <f t="shared" si="24"/>
        <v>0</v>
      </c>
      <c r="N408" s="9"/>
      <c r="O408" s="40">
        <f t="shared" si="26"/>
        <v>0</v>
      </c>
      <c r="P408" s="40">
        <f t="shared" si="27"/>
        <v>0</v>
      </c>
      <c r="Q408" s="40">
        <f t="shared" si="28"/>
        <v>0</v>
      </c>
    </row>
    <row r="409" spans="1:17" x14ac:dyDescent="0.25">
      <c r="A409" s="80">
        <f t="shared" si="29"/>
        <v>395</v>
      </c>
      <c r="B409" s="342">
        <f t="shared" si="22"/>
        <v>0</v>
      </c>
      <c r="C409" s="132"/>
      <c r="D409" s="924"/>
      <c r="E409" s="116"/>
      <c r="F409" s="116"/>
      <c r="G409" s="4"/>
      <c r="H409" s="50"/>
      <c r="I409" s="70"/>
      <c r="J409" s="8"/>
      <c r="K409" s="262">
        <f t="shared" si="23"/>
        <v>0</v>
      </c>
      <c r="L409" s="105">
        <f t="shared" si="25"/>
        <v>0</v>
      </c>
      <c r="M409" s="407">
        <f t="shared" si="24"/>
        <v>0</v>
      </c>
      <c r="N409" s="9"/>
      <c r="O409" s="40">
        <f t="shared" si="26"/>
        <v>0</v>
      </c>
      <c r="P409" s="40">
        <f t="shared" si="27"/>
        <v>0</v>
      </c>
      <c r="Q409" s="40">
        <f t="shared" si="28"/>
        <v>0</v>
      </c>
    </row>
    <row r="410" spans="1:17" x14ac:dyDescent="0.25">
      <c r="A410" s="80">
        <f t="shared" si="29"/>
        <v>396</v>
      </c>
      <c r="B410" s="342">
        <f t="shared" si="22"/>
        <v>0</v>
      </c>
      <c r="C410" s="132"/>
      <c r="D410" s="924"/>
      <c r="E410" s="116"/>
      <c r="F410" s="116"/>
      <c r="G410" s="4"/>
      <c r="H410" s="50"/>
      <c r="I410" s="70"/>
      <c r="J410" s="8"/>
      <c r="K410" s="262">
        <f t="shared" si="23"/>
        <v>0</v>
      </c>
      <c r="L410" s="105">
        <f t="shared" si="25"/>
        <v>0</v>
      </c>
      <c r="M410" s="407">
        <f t="shared" si="24"/>
        <v>0</v>
      </c>
      <c r="N410" s="9"/>
      <c r="O410" s="40">
        <f t="shared" si="26"/>
        <v>0</v>
      </c>
      <c r="P410" s="40">
        <f t="shared" si="27"/>
        <v>0</v>
      </c>
      <c r="Q410" s="40">
        <f t="shared" si="28"/>
        <v>0</v>
      </c>
    </row>
    <row r="411" spans="1:17" x14ac:dyDescent="0.25">
      <c r="A411" s="80">
        <f t="shared" si="29"/>
        <v>397</v>
      </c>
      <c r="B411" s="342">
        <f t="shared" si="22"/>
        <v>0</v>
      </c>
      <c r="C411" s="132"/>
      <c r="D411" s="924"/>
      <c r="E411" s="116"/>
      <c r="F411" s="116"/>
      <c r="G411" s="4"/>
      <c r="H411" s="50"/>
      <c r="I411" s="70"/>
      <c r="J411" s="8"/>
      <c r="K411" s="262">
        <f t="shared" si="23"/>
        <v>0</v>
      </c>
      <c r="L411" s="105">
        <f t="shared" si="25"/>
        <v>0</v>
      </c>
      <c r="M411" s="407">
        <f t="shared" si="24"/>
        <v>0</v>
      </c>
      <c r="N411" s="9"/>
      <c r="O411" s="40">
        <f t="shared" si="26"/>
        <v>0</v>
      </c>
      <c r="P411" s="40">
        <f t="shared" si="27"/>
        <v>0</v>
      </c>
      <c r="Q411" s="40">
        <f t="shared" si="28"/>
        <v>0</v>
      </c>
    </row>
    <row r="412" spans="1:17" x14ac:dyDescent="0.25">
      <c r="A412" s="80">
        <f t="shared" si="29"/>
        <v>398</v>
      </c>
      <c r="B412" s="342">
        <f t="shared" si="22"/>
        <v>0</v>
      </c>
      <c r="C412" s="132"/>
      <c r="D412" s="924"/>
      <c r="E412" s="116"/>
      <c r="F412" s="116"/>
      <c r="G412" s="4"/>
      <c r="H412" s="50"/>
      <c r="I412" s="70"/>
      <c r="J412" s="8"/>
      <c r="K412" s="262">
        <f t="shared" si="23"/>
        <v>0</v>
      </c>
      <c r="L412" s="105">
        <f t="shared" si="25"/>
        <v>0</v>
      </c>
      <c r="M412" s="407">
        <f t="shared" si="24"/>
        <v>0</v>
      </c>
      <c r="N412" s="9"/>
      <c r="O412" s="40">
        <f t="shared" si="26"/>
        <v>0</v>
      </c>
      <c r="P412" s="40">
        <f t="shared" si="27"/>
        <v>0</v>
      </c>
      <c r="Q412" s="40">
        <f t="shared" si="28"/>
        <v>0</v>
      </c>
    </row>
    <row r="413" spans="1:17" x14ac:dyDescent="0.25">
      <c r="A413" s="80">
        <f t="shared" si="29"/>
        <v>399</v>
      </c>
      <c r="B413" s="342">
        <f t="shared" si="22"/>
        <v>0</v>
      </c>
      <c r="C413" s="132"/>
      <c r="D413" s="924"/>
      <c r="E413" s="116"/>
      <c r="F413" s="116"/>
      <c r="G413" s="4"/>
      <c r="H413" s="50"/>
      <c r="I413" s="70"/>
      <c r="J413" s="8"/>
      <c r="K413" s="262">
        <f t="shared" si="23"/>
        <v>0</v>
      </c>
      <c r="L413" s="105">
        <f t="shared" si="25"/>
        <v>0</v>
      </c>
      <c r="M413" s="407">
        <f t="shared" si="24"/>
        <v>0</v>
      </c>
      <c r="N413" s="9"/>
      <c r="O413" s="40">
        <f t="shared" si="26"/>
        <v>0</v>
      </c>
      <c r="P413" s="40">
        <f t="shared" si="27"/>
        <v>0</v>
      </c>
      <c r="Q413" s="40">
        <f t="shared" si="28"/>
        <v>0</v>
      </c>
    </row>
    <row r="414" spans="1:17" x14ac:dyDescent="0.25">
      <c r="A414" s="80">
        <f t="shared" si="29"/>
        <v>400</v>
      </c>
      <c r="B414" s="342">
        <f t="shared" si="22"/>
        <v>0</v>
      </c>
      <c r="C414" s="132"/>
      <c r="D414" s="924"/>
      <c r="E414" s="116"/>
      <c r="F414" s="116"/>
      <c r="G414" s="4"/>
      <c r="H414" s="50"/>
      <c r="I414" s="70"/>
      <c r="J414" s="8"/>
      <c r="K414" s="262">
        <f t="shared" si="23"/>
        <v>0</v>
      </c>
      <c r="L414" s="105">
        <f t="shared" si="25"/>
        <v>0</v>
      </c>
      <c r="M414" s="407">
        <f t="shared" si="24"/>
        <v>0</v>
      </c>
      <c r="N414" s="9"/>
      <c r="O414" s="40">
        <f t="shared" si="26"/>
        <v>0</v>
      </c>
      <c r="P414" s="40">
        <f t="shared" si="27"/>
        <v>0</v>
      </c>
      <c r="Q414" s="40">
        <f t="shared" si="28"/>
        <v>0</v>
      </c>
    </row>
    <row r="415" spans="1:17" x14ac:dyDescent="0.25">
      <c r="A415" s="80">
        <f t="shared" si="29"/>
        <v>401</v>
      </c>
      <c r="B415" s="342">
        <f t="shared" si="22"/>
        <v>0</v>
      </c>
      <c r="C415" s="132"/>
      <c r="D415" s="924"/>
      <c r="E415" s="116"/>
      <c r="F415" s="116"/>
      <c r="G415" s="4"/>
      <c r="H415" s="50"/>
      <c r="I415" s="70"/>
      <c r="J415" s="8"/>
      <c r="K415" s="262">
        <f t="shared" si="23"/>
        <v>0</v>
      </c>
      <c r="L415" s="105">
        <f t="shared" si="25"/>
        <v>0</v>
      </c>
      <c r="M415" s="407">
        <f t="shared" si="24"/>
        <v>0</v>
      </c>
      <c r="N415" s="9"/>
      <c r="O415" s="40">
        <f t="shared" si="26"/>
        <v>0</v>
      </c>
      <c r="P415" s="40">
        <f t="shared" si="27"/>
        <v>0</v>
      </c>
      <c r="Q415" s="40">
        <f t="shared" si="28"/>
        <v>0</v>
      </c>
    </row>
    <row r="416" spans="1:17" x14ac:dyDescent="0.25">
      <c r="A416" s="80">
        <f t="shared" si="29"/>
        <v>402</v>
      </c>
      <c r="B416" s="342">
        <f t="shared" si="22"/>
        <v>0</v>
      </c>
      <c r="C416" s="132"/>
      <c r="D416" s="924"/>
      <c r="E416" s="116"/>
      <c r="F416" s="116"/>
      <c r="G416" s="4"/>
      <c r="H416" s="50"/>
      <c r="I416" s="70"/>
      <c r="J416" s="8"/>
      <c r="K416" s="262">
        <f t="shared" si="23"/>
        <v>0</v>
      </c>
      <c r="L416" s="105">
        <f t="shared" si="25"/>
        <v>0</v>
      </c>
      <c r="M416" s="407">
        <f t="shared" si="24"/>
        <v>0</v>
      </c>
      <c r="N416" s="9"/>
      <c r="O416" s="40">
        <f t="shared" si="26"/>
        <v>0</v>
      </c>
      <c r="P416" s="40">
        <f t="shared" si="27"/>
        <v>0</v>
      </c>
      <c r="Q416" s="40">
        <f t="shared" si="28"/>
        <v>0</v>
      </c>
    </row>
    <row r="417" spans="1:17" x14ac:dyDescent="0.25">
      <c r="A417" s="80">
        <f t="shared" si="29"/>
        <v>403</v>
      </c>
      <c r="B417" s="342">
        <f t="shared" si="22"/>
        <v>0</v>
      </c>
      <c r="C417" s="132"/>
      <c r="D417" s="924"/>
      <c r="E417" s="116"/>
      <c r="F417" s="116"/>
      <c r="G417" s="4"/>
      <c r="H417" s="50"/>
      <c r="I417" s="70"/>
      <c r="J417" s="8"/>
      <c r="K417" s="262">
        <f t="shared" si="23"/>
        <v>0</v>
      </c>
      <c r="L417" s="105">
        <f t="shared" si="25"/>
        <v>0</v>
      </c>
      <c r="M417" s="407">
        <f t="shared" si="24"/>
        <v>0</v>
      </c>
      <c r="N417" s="9"/>
      <c r="O417" s="40">
        <f t="shared" si="26"/>
        <v>0</v>
      </c>
      <c r="P417" s="40">
        <f t="shared" si="27"/>
        <v>0</v>
      </c>
      <c r="Q417" s="40">
        <f t="shared" si="28"/>
        <v>0</v>
      </c>
    </row>
    <row r="418" spans="1:17" x14ac:dyDescent="0.25">
      <c r="A418" s="80">
        <f t="shared" si="29"/>
        <v>404</v>
      </c>
      <c r="B418" s="342">
        <f t="shared" si="22"/>
        <v>0</v>
      </c>
      <c r="C418" s="132"/>
      <c r="D418" s="924"/>
      <c r="E418" s="116"/>
      <c r="F418" s="116"/>
      <c r="G418" s="4"/>
      <c r="H418" s="50"/>
      <c r="I418" s="70"/>
      <c r="J418" s="8"/>
      <c r="K418" s="262">
        <f t="shared" si="23"/>
        <v>0</v>
      </c>
      <c r="L418" s="105">
        <f t="shared" si="25"/>
        <v>0</v>
      </c>
      <c r="M418" s="407">
        <f t="shared" si="24"/>
        <v>0</v>
      </c>
      <c r="N418" s="9"/>
      <c r="O418" s="40">
        <f t="shared" si="26"/>
        <v>0</v>
      </c>
      <c r="P418" s="40">
        <f t="shared" si="27"/>
        <v>0</v>
      </c>
      <c r="Q418" s="40">
        <f t="shared" si="28"/>
        <v>0</v>
      </c>
    </row>
    <row r="419" spans="1:17" x14ac:dyDescent="0.25">
      <c r="A419" s="80">
        <f t="shared" si="29"/>
        <v>405</v>
      </c>
      <c r="B419" s="342">
        <f t="shared" si="22"/>
        <v>0</v>
      </c>
      <c r="C419" s="132"/>
      <c r="D419" s="924"/>
      <c r="E419" s="116"/>
      <c r="F419" s="116"/>
      <c r="G419" s="4"/>
      <c r="H419" s="50"/>
      <c r="I419" s="70"/>
      <c r="J419" s="8"/>
      <c r="K419" s="262">
        <f t="shared" si="23"/>
        <v>0</v>
      </c>
      <c r="L419" s="105">
        <f t="shared" si="25"/>
        <v>0</v>
      </c>
      <c r="M419" s="407">
        <f t="shared" si="24"/>
        <v>0</v>
      </c>
      <c r="N419" s="9"/>
      <c r="O419" s="40">
        <f t="shared" si="26"/>
        <v>0</v>
      </c>
      <c r="P419" s="40">
        <f t="shared" si="27"/>
        <v>0</v>
      </c>
      <c r="Q419" s="40">
        <f t="shared" si="28"/>
        <v>0</v>
      </c>
    </row>
    <row r="420" spans="1:17" x14ac:dyDescent="0.25">
      <c r="A420" s="80">
        <f t="shared" si="29"/>
        <v>406</v>
      </c>
      <c r="B420" s="342">
        <f t="shared" si="22"/>
        <v>0</v>
      </c>
      <c r="C420" s="132"/>
      <c r="D420" s="924"/>
      <c r="E420" s="116"/>
      <c r="F420" s="116"/>
      <c r="G420" s="4"/>
      <c r="H420" s="50"/>
      <c r="I420" s="70"/>
      <c r="J420" s="8"/>
      <c r="K420" s="262">
        <f t="shared" si="23"/>
        <v>0</v>
      </c>
      <c r="L420" s="105">
        <f t="shared" si="25"/>
        <v>0</v>
      </c>
      <c r="M420" s="407">
        <f t="shared" si="24"/>
        <v>0</v>
      </c>
      <c r="N420" s="9"/>
      <c r="O420" s="40">
        <f t="shared" si="26"/>
        <v>0</v>
      </c>
      <c r="P420" s="40">
        <f t="shared" si="27"/>
        <v>0</v>
      </c>
      <c r="Q420" s="40">
        <f t="shared" si="28"/>
        <v>0</v>
      </c>
    </row>
    <row r="421" spans="1:17" x14ac:dyDescent="0.25">
      <c r="A421" s="80">
        <f t="shared" si="29"/>
        <v>407</v>
      </c>
      <c r="B421" s="342">
        <f t="shared" si="22"/>
        <v>0</v>
      </c>
      <c r="C421" s="132"/>
      <c r="D421" s="924"/>
      <c r="E421" s="116"/>
      <c r="F421" s="116"/>
      <c r="G421" s="4"/>
      <c r="H421" s="50"/>
      <c r="I421" s="70"/>
      <c r="J421" s="8"/>
      <c r="K421" s="262">
        <f t="shared" si="23"/>
        <v>0</v>
      </c>
      <c r="L421" s="105">
        <f t="shared" si="25"/>
        <v>0</v>
      </c>
      <c r="M421" s="407">
        <f t="shared" si="24"/>
        <v>0</v>
      </c>
      <c r="N421" s="9"/>
      <c r="O421" s="40">
        <f t="shared" si="26"/>
        <v>0</v>
      </c>
      <c r="P421" s="40">
        <f t="shared" si="27"/>
        <v>0</v>
      </c>
      <c r="Q421" s="40">
        <f t="shared" si="28"/>
        <v>0</v>
      </c>
    </row>
    <row r="422" spans="1:17" x14ac:dyDescent="0.25">
      <c r="A422" s="80">
        <f t="shared" si="29"/>
        <v>408</v>
      </c>
      <c r="B422" s="342">
        <f t="shared" si="22"/>
        <v>0</v>
      </c>
      <c r="C422" s="132"/>
      <c r="D422" s="924"/>
      <c r="E422" s="116"/>
      <c r="F422" s="116"/>
      <c r="G422" s="4"/>
      <c r="H422" s="50"/>
      <c r="I422" s="70"/>
      <c r="J422" s="8"/>
      <c r="K422" s="262">
        <f t="shared" si="23"/>
        <v>0</v>
      </c>
      <c r="L422" s="105">
        <f t="shared" si="25"/>
        <v>0</v>
      </c>
      <c r="M422" s="407">
        <f t="shared" si="24"/>
        <v>0</v>
      </c>
      <c r="N422" s="9"/>
      <c r="O422" s="40">
        <f t="shared" si="26"/>
        <v>0</v>
      </c>
      <c r="P422" s="40">
        <f t="shared" si="27"/>
        <v>0</v>
      </c>
      <c r="Q422" s="40">
        <f t="shared" si="28"/>
        <v>0</v>
      </c>
    </row>
    <row r="423" spans="1:17" x14ac:dyDescent="0.25">
      <c r="A423" s="80">
        <f t="shared" si="29"/>
        <v>409</v>
      </c>
      <c r="B423" s="342">
        <f t="shared" si="22"/>
        <v>0</v>
      </c>
      <c r="C423" s="132"/>
      <c r="D423" s="924"/>
      <c r="E423" s="116"/>
      <c r="F423" s="116"/>
      <c r="G423" s="4"/>
      <c r="H423" s="50"/>
      <c r="I423" s="70"/>
      <c r="J423" s="8"/>
      <c r="K423" s="262">
        <f t="shared" si="23"/>
        <v>0</v>
      </c>
      <c r="L423" s="105">
        <f t="shared" si="25"/>
        <v>0</v>
      </c>
      <c r="M423" s="407">
        <f t="shared" si="24"/>
        <v>0</v>
      </c>
      <c r="N423" s="9"/>
      <c r="O423" s="40">
        <f t="shared" si="26"/>
        <v>0</v>
      </c>
      <c r="P423" s="40">
        <f t="shared" si="27"/>
        <v>0</v>
      </c>
      <c r="Q423" s="40">
        <f t="shared" si="28"/>
        <v>0</v>
      </c>
    </row>
    <row r="424" spans="1:17" x14ac:dyDescent="0.25">
      <c r="A424" s="80">
        <f t="shared" si="29"/>
        <v>410</v>
      </c>
      <c r="B424" s="342">
        <f t="shared" si="22"/>
        <v>0</v>
      </c>
      <c r="C424" s="132"/>
      <c r="D424" s="924"/>
      <c r="E424" s="116"/>
      <c r="F424" s="116"/>
      <c r="G424" s="4"/>
      <c r="H424" s="50"/>
      <c r="I424" s="70"/>
      <c r="J424" s="8"/>
      <c r="K424" s="262">
        <f t="shared" si="23"/>
        <v>0</v>
      </c>
      <c r="L424" s="105">
        <f t="shared" si="25"/>
        <v>0</v>
      </c>
      <c r="M424" s="407">
        <f t="shared" si="24"/>
        <v>0</v>
      </c>
      <c r="N424" s="9"/>
      <c r="O424" s="40">
        <f t="shared" si="26"/>
        <v>0</v>
      </c>
      <c r="P424" s="40">
        <f t="shared" si="27"/>
        <v>0</v>
      </c>
      <c r="Q424" s="40">
        <f t="shared" si="28"/>
        <v>0</v>
      </c>
    </row>
    <row r="425" spans="1:17" x14ac:dyDescent="0.25">
      <c r="A425" s="80">
        <f t="shared" si="29"/>
        <v>411</v>
      </c>
      <c r="B425" s="342">
        <f t="shared" ref="B425:B438" si="30">IF(ISBLANK(F425),0,VLOOKUP(TRIM(F425),AllVarieties,4,FALSE))</f>
        <v>0</v>
      </c>
      <c r="C425" s="132"/>
      <c r="D425" s="924"/>
      <c r="E425" s="116"/>
      <c r="F425" s="116"/>
      <c r="G425" s="4"/>
      <c r="H425" s="50"/>
      <c r="I425" s="70"/>
      <c r="J425" s="8"/>
      <c r="K425" s="262">
        <f t="shared" ref="K425:K438" si="31">IF(VALUE(G425)&lt;1,0,IF(VALUE(G425)&gt;17,0,VLOOKUP(VALUE(B425),T10Value,VALUE(G425)+1,FALSE)))</f>
        <v>0</v>
      </c>
      <c r="L425" s="105">
        <f t="shared" si="25"/>
        <v>0</v>
      </c>
      <c r="M425" s="407">
        <f t="shared" ref="M425:M438" si="32">+L425*PDArate</f>
        <v>0</v>
      </c>
      <c r="N425" s="9"/>
      <c r="O425" s="40">
        <f t="shared" si="26"/>
        <v>0</v>
      </c>
      <c r="P425" s="40">
        <f t="shared" si="27"/>
        <v>0</v>
      </c>
      <c r="Q425" s="40">
        <f t="shared" si="28"/>
        <v>0</v>
      </c>
    </row>
    <row r="426" spans="1:17" x14ac:dyDescent="0.25">
      <c r="A426" s="80">
        <f t="shared" si="29"/>
        <v>412</v>
      </c>
      <c r="B426" s="342">
        <f t="shared" si="30"/>
        <v>0</v>
      </c>
      <c r="C426" s="132"/>
      <c r="D426" s="924"/>
      <c r="E426" s="116"/>
      <c r="F426" s="116"/>
      <c r="G426" s="4"/>
      <c r="H426" s="50"/>
      <c r="I426" s="70"/>
      <c r="J426" s="8"/>
      <c r="K426" s="262">
        <f t="shared" si="31"/>
        <v>0</v>
      </c>
      <c r="L426" s="105">
        <f t="shared" ref="L426:L438" si="33">ROUND(+H426,1)*K426</f>
        <v>0</v>
      </c>
      <c r="M426" s="407">
        <f t="shared" si="32"/>
        <v>0</v>
      </c>
      <c r="N426" s="9"/>
      <c r="O426" s="40">
        <f t="shared" ref="O426:O438" si="34">IF(+H426 &gt;0, IF(L426&lt;=0,1,0),0)</f>
        <v>0</v>
      </c>
      <c r="P426" s="40">
        <f t="shared" ref="P426:P438" si="35">IF(ISNA(+B426),1,0)</f>
        <v>0</v>
      </c>
      <c r="Q426" s="40">
        <f t="shared" ref="Q426:Q438" si="36">IF(ISERR(+B426),1,0)</f>
        <v>0</v>
      </c>
    </row>
    <row r="427" spans="1:17" x14ac:dyDescent="0.25">
      <c r="A427" s="80">
        <f t="shared" si="29"/>
        <v>413</v>
      </c>
      <c r="B427" s="342">
        <f t="shared" si="30"/>
        <v>0</v>
      </c>
      <c r="C427" s="132"/>
      <c r="D427" s="924"/>
      <c r="E427" s="116"/>
      <c r="F427" s="116"/>
      <c r="G427" s="4"/>
      <c r="H427" s="50"/>
      <c r="I427" s="70"/>
      <c r="J427" s="8"/>
      <c r="K427" s="262">
        <f t="shared" si="31"/>
        <v>0</v>
      </c>
      <c r="L427" s="105">
        <f t="shared" si="33"/>
        <v>0</v>
      </c>
      <c r="M427" s="407">
        <f t="shared" si="32"/>
        <v>0</v>
      </c>
      <c r="N427" s="9"/>
      <c r="O427" s="40">
        <f t="shared" si="34"/>
        <v>0</v>
      </c>
      <c r="P427" s="40">
        <f t="shared" si="35"/>
        <v>0</v>
      </c>
      <c r="Q427" s="40">
        <f t="shared" si="36"/>
        <v>0</v>
      </c>
    </row>
    <row r="428" spans="1:17" x14ac:dyDescent="0.25">
      <c r="A428" s="80">
        <f t="shared" si="29"/>
        <v>414</v>
      </c>
      <c r="B428" s="342">
        <f t="shared" si="30"/>
        <v>0</v>
      </c>
      <c r="C428" s="132"/>
      <c r="D428" s="924"/>
      <c r="E428" s="116"/>
      <c r="F428" s="116"/>
      <c r="G428" s="4"/>
      <c r="H428" s="50"/>
      <c r="I428" s="70"/>
      <c r="J428" s="8"/>
      <c r="K428" s="262">
        <f t="shared" si="31"/>
        <v>0</v>
      </c>
      <c r="L428" s="105">
        <f t="shared" si="33"/>
        <v>0</v>
      </c>
      <c r="M428" s="407">
        <f t="shared" si="32"/>
        <v>0</v>
      </c>
      <c r="N428" s="9"/>
      <c r="O428" s="40">
        <f t="shared" si="34"/>
        <v>0</v>
      </c>
      <c r="P428" s="40">
        <f t="shared" si="35"/>
        <v>0</v>
      </c>
      <c r="Q428" s="40">
        <f t="shared" si="36"/>
        <v>0</v>
      </c>
    </row>
    <row r="429" spans="1:17" x14ac:dyDescent="0.25">
      <c r="A429" s="80">
        <f t="shared" si="29"/>
        <v>415</v>
      </c>
      <c r="B429" s="342">
        <f t="shared" si="30"/>
        <v>0</v>
      </c>
      <c r="C429" s="132"/>
      <c r="D429" s="924"/>
      <c r="E429" s="116"/>
      <c r="F429" s="116"/>
      <c r="G429" s="4"/>
      <c r="H429" s="50"/>
      <c r="I429" s="70"/>
      <c r="J429" s="8"/>
      <c r="K429" s="262">
        <f t="shared" si="31"/>
        <v>0</v>
      </c>
      <c r="L429" s="105">
        <f t="shared" si="33"/>
        <v>0</v>
      </c>
      <c r="M429" s="407">
        <f t="shared" si="32"/>
        <v>0</v>
      </c>
      <c r="N429" s="9"/>
      <c r="O429" s="40">
        <f t="shared" si="34"/>
        <v>0</v>
      </c>
      <c r="P429" s="40">
        <f t="shared" si="35"/>
        <v>0</v>
      </c>
      <c r="Q429" s="40">
        <f t="shared" si="36"/>
        <v>0</v>
      </c>
    </row>
    <row r="430" spans="1:17" x14ac:dyDescent="0.25">
      <c r="A430" s="80">
        <f t="shared" si="29"/>
        <v>416</v>
      </c>
      <c r="B430" s="342">
        <f t="shared" si="30"/>
        <v>0</v>
      </c>
      <c r="C430" s="132"/>
      <c r="D430" s="924"/>
      <c r="E430" s="116"/>
      <c r="F430" s="116"/>
      <c r="G430" s="4"/>
      <c r="H430" s="50"/>
      <c r="I430" s="70"/>
      <c r="J430" s="8"/>
      <c r="K430" s="262">
        <f t="shared" si="31"/>
        <v>0</v>
      </c>
      <c r="L430" s="105">
        <f t="shared" si="33"/>
        <v>0</v>
      </c>
      <c r="M430" s="407">
        <f t="shared" si="32"/>
        <v>0</v>
      </c>
      <c r="N430" s="9"/>
      <c r="O430" s="40">
        <f t="shared" si="34"/>
        <v>0</v>
      </c>
      <c r="P430" s="40">
        <f t="shared" si="35"/>
        <v>0</v>
      </c>
      <c r="Q430" s="40">
        <f t="shared" si="36"/>
        <v>0</v>
      </c>
    </row>
    <row r="431" spans="1:17" x14ac:dyDescent="0.25">
      <c r="A431" s="80">
        <f t="shared" si="29"/>
        <v>417</v>
      </c>
      <c r="B431" s="342">
        <f t="shared" si="30"/>
        <v>0</v>
      </c>
      <c r="C431" s="132"/>
      <c r="D431" s="924"/>
      <c r="E431" s="116"/>
      <c r="F431" s="116"/>
      <c r="G431" s="4"/>
      <c r="H431" s="50"/>
      <c r="I431" s="70"/>
      <c r="J431" s="8"/>
      <c r="K431" s="262">
        <f t="shared" si="31"/>
        <v>0</v>
      </c>
      <c r="L431" s="105">
        <f t="shared" si="33"/>
        <v>0</v>
      </c>
      <c r="M431" s="407">
        <f t="shared" si="32"/>
        <v>0</v>
      </c>
      <c r="N431" s="9"/>
      <c r="O431" s="40">
        <f t="shared" si="34"/>
        <v>0</v>
      </c>
      <c r="P431" s="40">
        <f t="shared" si="35"/>
        <v>0</v>
      </c>
      <c r="Q431" s="40">
        <f t="shared" si="36"/>
        <v>0</v>
      </c>
    </row>
    <row r="432" spans="1:17" x14ac:dyDescent="0.25">
      <c r="A432" s="80">
        <f t="shared" si="29"/>
        <v>418</v>
      </c>
      <c r="B432" s="342">
        <f t="shared" si="30"/>
        <v>0</v>
      </c>
      <c r="C432" s="132"/>
      <c r="D432" s="924"/>
      <c r="E432" s="116"/>
      <c r="F432" s="116"/>
      <c r="G432" s="4"/>
      <c r="H432" s="50"/>
      <c r="I432" s="70"/>
      <c r="J432" s="8"/>
      <c r="K432" s="262">
        <f t="shared" si="31"/>
        <v>0</v>
      </c>
      <c r="L432" s="105">
        <f t="shared" si="33"/>
        <v>0</v>
      </c>
      <c r="M432" s="407">
        <f t="shared" si="32"/>
        <v>0</v>
      </c>
      <c r="N432" s="9"/>
      <c r="O432" s="40">
        <f t="shared" si="34"/>
        <v>0</v>
      </c>
      <c r="P432" s="40">
        <f t="shared" si="35"/>
        <v>0</v>
      </c>
      <c r="Q432" s="40">
        <f t="shared" si="36"/>
        <v>0</v>
      </c>
    </row>
    <row r="433" spans="1:17" x14ac:dyDescent="0.25">
      <c r="A433" s="80">
        <f t="shared" si="29"/>
        <v>419</v>
      </c>
      <c r="B433" s="342">
        <f t="shared" si="30"/>
        <v>0</v>
      </c>
      <c r="C433" s="132"/>
      <c r="D433" s="924"/>
      <c r="E433" s="116"/>
      <c r="F433" s="116"/>
      <c r="G433" s="4"/>
      <c r="H433" s="50"/>
      <c r="I433" s="70"/>
      <c r="J433" s="8"/>
      <c r="K433" s="262">
        <f t="shared" si="31"/>
        <v>0</v>
      </c>
      <c r="L433" s="105">
        <f t="shared" si="33"/>
        <v>0</v>
      </c>
      <c r="M433" s="407">
        <f t="shared" si="32"/>
        <v>0</v>
      </c>
      <c r="N433" s="9"/>
      <c r="O433" s="40">
        <f t="shared" si="34"/>
        <v>0</v>
      </c>
      <c r="P433" s="40">
        <f t="shared" si="35"/>
        <v>0</v>
      </c>
      <c r="Q433" s="40">
        <f t="shared" si="36"/>
        <v>0</v>
      </c>
    </row>
    <row r="434" spans="1:17" x14ac:dyDescent="0.25">
      <c r="A434" s="80">
        <f t="shared" si="29"/>
        <v>420</v>
      </c>
      <c r="B434" s="342">
        <f t="shared" si="30"/>
        <v>0</v>
      </c>
      <c r="C434" s="132"/>
      <c r="D434" s="924"/>
      <c r="E434" s="116"/>
      <c r="F434" s="116"/>
      <c r="G434" s="4"/>
      <c r="H434" s="50"/>
      <c r="I434" s="70"/>
      <c r="J434" s="8"/>
      <c r="K434" s="262">
        <f t="shared" si="31"/>
        <v>0</v>
      </c>
      <c r="L434" s="105">
        <f t="shared" si="33"/>
        <v>0</v>
      </c>
      <c r="M434" s="407">
        <f t="shared" si="32"/>
        <v>0</v>
      </c>
      <c r="N434" s="9"/>
      <c r="O434" s="40">
        <f t="shared" si="34"/>
        <v>0</v>
      </c>
      <c r="P434" s="40">
        <f t="shared" si="35"/>
        <v>0</v>
      </c>
      <c r="Q434" s="40">
        <f t="shared" si="36"/>
        <v>0</v>
      </c>
    </row>
    <row r="435" spans="1:17" x14ac:dyDescent="0.25">
      <c r="A435" s="80">
        <f t="shared" si="29"/>
        <v>421</v>
      </c>
      <c r="B435" s="342">
        <f t="shared" si="30"/>
        <v>0</v>
      </c>
      <c r="C435" s="132"/>
      <c r="D435" s="924"/>
      <c r="E435" s="116"/>
      <c r="F435" s="116"/>
      <c r="G435" s="4"/>
      <c r="H435" s="50"/>
      <c r="I435" s="70"/>
      <c r="J435" s="8"/>
      <c r="K435" s="262">
        <f t="shared" si="31"/>
        <v>0</v>
      </c>
      <c r="L435" s="105">
        <f t="shared" si="33"/>
        <v>0</v>
      </c>
      <c r="M435" s="407">
        <f t="shared" si="32"/>
        <v>0</v>
      </c>
      <c r="N435" s="9"/>
      <c r="O435" s="40">
        <f t="shared" si="34"/>
        <v>0</v>
      </c>
      <c r="P435" s="40">
        <f t="shared" si="35"/>
        <v>0</v>
      </c>
      <c r="Q435" s="40">
        <f t="shared" si="36"/>
        <v>0</v>
      </c>
    </row>
    <row r="436" spans="1:17" x14ac:dyDescent="0.25">
      <c r="A436" s="80">
        <f t="shared" si="29"/>
        <v>422</v>
      </c>
      <c r="B436" s="342">
        <f t="shared" si="30"/>
        <v>0</v>
      </c>
      <c r="C436" s="132"/>
      <c r="D436" s="924"/>
      <c r="E436" s="116"/>
      <c r="F436" s="116"/>
      <c r="G436" s="4"/>
      <c r="H436" s="50"/>
      <c r="I436" s="70"/>
      <c r="J436" s="8"/>
      <c r="K436" s="262">
        <f t="shared" si="31"/>
        <v>0</v>
      </c>
      <c r="L436" s="105">
        <f t="shared" si="33"/>
        <v>0</v>
      </c>
      <c r="M436" s="407">
        <f t="shared" si="32"/>
        <v>0</v>
      </c>
      <c r="N436" s="9"/>
      <c r="O436" s="40">
        <f t="shared" si="34"/>
        <v>0</v>
      </c>
      <c r="P436" s="40">
        <f t="shared" si="35"/>
        <v>0</v>
      </c>
      <c r="Q436" s="40">
        <f t="shared" si="36"/>
        <v>0</v>
      </c>
    </row>
    <row r="437" spans="1:17" x14ac:dyDescent="0.25">
      <c r="A437" s="80">
        <f t="shared" si="29"/>
        <v>423</v>
      </c>
      <c r="B437" s="342">
        <f t="shared" si="30"/>
        <v>0</v>
      </c>
      <c r="C437" s="132"/>
      <c r="D437" s="924"/>
      <c r="E437" s="116"/>
      <c r="F437" s="116"/>
      <c r="G437" s="4"/>
      <c r="H437" s="50"/>
      <c r="I437" s="70"/>
      <c r="J437" s="8"/>
      <c r="K437" s="262">
        <f t="shared" si="31"/>
        <v>0</v>
      </c>
      <c r="L437" s="105">
        <f t="shared" si="33"/>
        <v>0</v>
      </c>
      <c r="M437" s="407">
        <f t="shared" si="32"/>
        <v>0</v>
      </c>
      <c r="N437" s="9"/>
      <c r="O437" s="40">
        <f t="shared" si="34"/>
        <v>0</v>
      </c>
      <c r="P437" s="40">
        <f t="shared" si="35"/>
        <v>0</v>
      </c>
      <c r="Q437" s="40">
        <f t="shared" si="36"/>
        <v>0</v>
      </c>
    </row>
    <row r="438" spans="1:17" x14ac:dyDescent="0.25">
      <c r="A438" s="80">
        <f t="shared" si="29"/>
        <v>424</v>
      </c>
      <c r="B438" s="342">
        <f t="shared" si="30"/>
        <v>0</v>
      </c>
      <c r="C438" s="132"/>
      <c r="D438" s="924"/>
      <c r="E438" s="116"/>
      <c r="F438" s="116"/>
      <c r="G438" s="4"/>
      <c r="H438" s="50"/>
      <c r="I438" s="70"/>
      <c r="J438" s="8"/>
      <c r="K438" s="262">
        <f t="shared" si="31"/>
        <v>0</v>
      </c>
      <c r="L438" s="105">
        <f t="shared" si="33"/>
        <v>0</v>
      </c>
      <c r="M438" s="407">
        <f t="shared" si="32"/>
        <v>0</v>
      </c>
      <c r="N438" s="9"/>
      <c r="O438" s="40">
        <f t="shared" si="34"/>
        <v>0</v>
      </c>
      <c r="P438" s="40">
        <f t="shared" si="35"/>
        <v>0</v>
      </c>
      <c r="Q438" s="40">
        <f t="shared" si="36"/>
        <v>0</v>
      </c>
    </row>
    <row r="439" spans="1:17" x14ac:dyDescent="0.25">
      <c r="A439" s="80">
        <f t="shared" si="0"/>
        <v>425</v>
      </c>
      <c r="B439" s="342">
        <f t="shared" si="22"/>
        <v>0</v>
      </c>
      <c r="C439" s="132"/>
      <c r="D439" s="924"/>
      <c r="E439" s="116"/>
      <c r="F439" s="116"/>
      <c r="G439" s="4"/>
      <c r="H439" s="50"/>
      <c r="I439" s="70"/>
      <c r="J439" s="8"/>
      <c r="K439" s="262">
        <f t="shared" si="23"/>
        <v>0</v>
      </c>
      <c r="L439" s="105">
        <f t="shared" si="25"/>
        <v>0</v>
      </c>
      <c r="M439" s="407">
        <f t="shared" si="24"/>
        <v>0</v>
      </c>
      <c r="N439" s="9"/>
      <c r="O439" s="40">
        <f t="shared" si="26"/>
        <v>0</v>
      </c>
      <c r="P439" s="40">
        <f t="shared" si="27"/>
        <v>0</v>
      </c>
      <c r="Q439" s="40">
        <f t="shared" si="28"/>
        <v>0</v>
      </c>
    </row>
    <row r="440" spans="1:17" x14ac:dyDescent="0.25">
      <c r="A440" s="80">
        <f t="shared" si="0"/>
        <v>426</v>
      </c>
      <c r="B440" s="342">
        <f t="shared" si="22"/>
        <v>0</v>
      </c>
      <c r="C440" s="132"/>
      <c r="D440" s="924"/>
      <c r="E440" s="116"/>
      <c r="F440" s="116"/>
      <c r="G440" s="4"/>
      <c r="H440" s="50"/>
      <c r="I440" s="70"/>
      <c r="J440" s="8"/>
      <c r="K440" s="262">
        <f t="shared" si="23"/>
        <v>0</v>
      </c>
      <c r="L440" s="105">
        <f t="shared" si="25"/>
        <v>0</v>
      </c>
      <c r="M440" s="407">
        <f t="shared" si="24"/>
        <v>0</v>
      </c>
      <c r="N440" s="9"/>
      <c r="O440" s="40">
        <f t="shared" si="26"/>
        <v>0</v>
      </c>
      <c r="P440" s="40">
        <f t="shared" si="27"/>
        <v>0</v>
      </c>
      <c r="Q440" s="40">
        <f t="shared" si="28"/>
        <v>0</v>
      </c>
    </row>
    <row r="441" spans="1:17" x14ac:dyDescent="0.25">
      <c r="A441" s="80">
        <f t="shared" si="0"/>
        <v>427</v>
      </c>
      <c r="B441" s="342">
        <f t="shared" si="22"/>
        <v>0</v>
      </c>
      <c r="C441" s="132"/>
      <c r="D441" s="924"/>
      <c r="E441" s="116"/>
      <c r="F441" s="116"/>
      <c r="G441" s="4"/>
      <c r="H441" s="50"/>
      <c r="I441" s="70"/>
      <c r="J441" s="8"/>
      <c r="K441" s="262">
        <f t="shared" si="23"/>
        <v>0</v>
      </c>
      <c r="L441" s="105">
        <f t="shared" si="25"/>
        <v>0</v>
      </c>
      <c r="M441" s="407">
        <f t="shared" si="24"/>
        <v>0</v>
      </c>
      <c r="N441" s="9"/>
      <c r="O441" s="40">
        <f t="shared" si="26"/>
        <v>0</v>
      </c>
      <c r="P441" s="40">
        <f t="shared" si="27"/>
        <v>0</v>
      </c>
      <c r="Q441" s="40">
        <f t="shared" si="28"/>
        <v>0</v>
      </c>
    </row>
    <row r="442" spans="1:17" x14ac:dyDescent="0.25">
      <c r="A442" s="80">
        <f t="shared" si="0"/>
        <v>428</v>
      </c>
      <c r="B442" s="342">
        <f t="shared" si="22"/>
        <v>0</v>
      </c>
      <c r="C442" s="132"/>
      <c r="D442" s="924"/>
      <c r="E442" s="116"/>
      <c r="F442" s="116"/>
      <c r="G442" s="4"/>
      <c r="H442" s="50"/>
      <c r="I442" s="70"/>
      <c r="J442" s="8"/>
      <c r="K442" s="262">
        <f t="shared" si="23"/>
        <v>0</v>
      </c>
      <c r="L442" s="105">
        <f t="shared" si="25"/>
        <v>0</v>
      </c>
      <c r="M442" s="407">
        <f t="shared" si="24"/>
        <v>0</v>
      </c>
      <c r="N442" s="9"/>
      <c r="O442" s="40">
        <f t="shared" si="26"/>
        <v>0</v>
      </c>
      <c r="P442" s="40">
        <f t="shared" si="27"/>
        <v>0</v>
      </c>
      <c r="Q442" s="40">
        <f t="shared" si="28"/>
        <v>0</v>
      </c>
    </row>
    <row r="443" spans="1:17" x14ac:dyDescent="0.25">
      <c r="A443" s="80">
        <f t="shared" si="0"/>
        <v>429</v>
      </c>
      <c r="B443" s="342">
        <f t="shared" si="22"/>
        <v>0</v>
      </c>
      <c r="C443" s="132"/>
      <c r="D443" s="924"/>
      <c r="E443" s="116"/>
      <c r="F443" s="116"/>
      <c r="G443" s="4"/>
      <c r="H443" s="50"/>
      <c r="I443" s="70"/>
      <c r="J443" s="8"/>
      <c r="K443" s="262">
        <f t="shared" si="23"/>
        <v>0</v>
      </c>
      <c r="L443" s="105">
        <f t="shared" si="25"/>
        <v>0</v>
      </c>
      <c r="M443" s="407">
        <f t="shared" si="24"/>
        <v>0</v>
      </c>
      <c r="N443" s="9"/>
      <c r="O443" s="40">
        <f t="shared" si="26"/>
        <v>0</v>
      </c>
      <c r="P443" s="40">
        <f t="shared" si="27"/>
        <v>0</v>
      </c>
      <c r="Q443" s="40">
        <f t="shared" si="28"/>
        <v>0</v>
      </c>
    </row>
    <row r="444" spans="1:17" x14ac:dyDescent="0.25">
      <c r="A444" s="80">
        <f t="shared" si="0"/>
        <v>430</v>
      </c>
      <c r="B444" s="342">
        <f t="shared" si="22"/>
        <v>0</v>
      </c>
      <c r="C444" s="132"/>
      <c r="D444" s="924"/>
      <c r="E444" s="116"/>
      <c r="F444" s="116"/>
      <c r="G444" s="4"/>
      <c r="H444" s="50"/>
      <c r="I444" s="70"/>
      <c r="J444" s="8"/>
      <c r="K444" s="262">
        <f t="shared" si="23"/>
        <v>0</v>
      </c>
      <c r="L444" s="105">
        <f t="shared" si="25"/>
        <v>0</v>
      </c>
      <c r="M444" s="407">
        <f t="shared" si="24"/>
        <v>0</v>
      </c>
      <c r="N444" s="9"/>
      <c r="O444" s="40">
        <f t="shared" si="26"/>
        <v>0</v>
      </c>
      <c r="P444" s="40">
        <f t="shared" si="27"/>
        <v>0</v>
      </c>
      <c r="Q444" s="40">
        <f t="shared" si="28"/>
        <v>0</v>
      </c>
    </row>
    <row r="445" spans="1:17" x14ac:dyDescent="0.25">
      <c r="A445" s="80">
        <f t="shared" si="0"/>
        <v>431</v>
      </c>
      <c r="B445" s="342">
        <f t="shared" si="22"/>
        <v>0</v>
      </c>
      <c r="C445" s="132"/>
      <c r="D445" s="924"/>
      <c r="E445" s="116"/>
      <c r="F445" s="116"/>
      <c r="G445" s="4"/>
      <c r="H445" s="50"/>
      <c r="I445" s="70"/>
      <c r="J445" s="8"/>
      <c r="K445" s="262">
        <f t="shared" si="23"/>
        <v>0</v>
      </c>
      <c r="L445" s="105">
        <f t="shared" si="25"/>
        <v>0</v>
      </c>
      <c r="M445" s="407">
        <f t="shared" si="24"/>
        <v>0</v>
      </c>
      <c r="N445" s="9"/>
      <c r="O445" s="40">
        <f t="shared" si="26"/>
        <v>0</v>
      </c>
      <c r="P445" s="40">
        <f t="shared" si="27"/>
        <v>0</v>
      </c>
      <c r="Q445" s="40">
        <f t="shared" si="28"/>
        <v>0</v>
      </c>
    </row>
    <row r="446" spans="1:17" x14ac:dyDescent="0.25">
      <c r="A446" s="80">
        <f t="shared" si="0"/>
        <v>432</v>
      </c>
      <c r="B446" s="342">
        <f t="shared" si="22"/>
        <v>0</v>
      </c>
      <c r="C446" s="132"/>
      <c r="D446" s="924"/>
      <c r="E446" s="116"/>
      <c r="F446" s="116"/>
      <c r="G446" s="4"/>
      <c r="H446" s="50"/>
      <c r="I446" s="70"/>
      <c r="J446" s="8"/>
      <c r="K446" s="262">
        <f t="shared" si="23"/>
        <v>0</v>
      </c>
      <c r="L446" s="105">
        <f t="shared" si="25"/>
        <v>0</v>
      </c>
      <c r="M446" s="407">
        <f t="shared" si="24"/>
        <v>0</v>
      </c>
      <c r="N446" s="9"/>
      <c r="O446" s="40">
        <f t="shared" si="26"/>
        <v>0</v>
      </c>
      <c r="P446" s="40">
        <f t="shared" si="27"/>
        <v>0</v>
      </c>
      <c r="Q446" s="40">
        <f t="shared" si="28"/>
        <v>0</v>
      </c>
    </row>
    <row r="447" spans="1:17" x14ac:dyDescent="0.25">
      <c r="A447" s="80">
        <f t="shared" si="0"/>
        <v>433</v>
      </c>
      <c r="B447" s="342">
        <f t="shared" si="22"/>
        <v>0</v>
      </c>
      <c r="C447" s="132"/>
      <c r="D447" s="924"/>
      <c r="E447" s="116"/>
      <c r="F447" s="116"/>
      <c r="G447" s="4"/>
      <c r="H447" s="50"/>
      <c r="I447" s="70"/>
      <c r="J447" s="8"/>
      <c r="K447" s="262">
        <f t="shared" si="23"/>
        <v>0</v>
      </c>
      <c r="L447" s="105">
        <f t="shared" si="25"/>
        <v>0</v>
      </c>
      <c r="M447" s="407">
        <f t="shared" si="24"/>
        <v>0</v>
      </c>
      <c r="N447" s="9"/>
      <c r="O447" s="40">
        <f t="shared" si="26"/>
        <v>0</v>
      </c>
      <c r="P447" s="40">
        <f t="shared" si="27"/>
        <v>0</v>
      </c>
      <c r="Q447" s="40">
        <f t="shared" si="28"/>
        <v>0</v>
      </c>
    </row>
    <row r="448" spans="1:17" x14ac:dyDescent="0.25">
      <c r="A448" s="80">
        <f t="shared" si="0"/>
        <v>434</v>
      </c>
      <c r="B448" s="342">
        <f t="shared" si="22"/>
        <v>0</v>
      </c>
      <c r="C448" s="132"/>
      <c r="D448" s="924"/>
      <c r="E448" s="116"/>
      <c r="F448" s="116"/>
      <c r="G448" s="4"/>
      <c r="H448" s="50"/>
      <c r="I448" s="70"/>
      <c r="J448" s="8"/>
      <c r="K448" s="262">
        <f t="shared" si="23"/>
        <v>0</v>
      </c>
      <c r="L448" s="105">
        <f t="shared" si="25"/>
        <v>0</v>
      </c>
      <c r="M448" s="407">
        <f t="shared" si="24"/>
        <v>0</v>
      </c>
      <c r="N448" s="9"/>
      <c r="O448" s="40">
        <f t="shared" si="26"/>
        <v>0</v>
      </c>
      <c r="P448" s="40">
        <f t="shared" si="27"/>
        <v>0</v>
      </c>
      <c r="Q448" s="40">
        <f t="shared" si="28"/>
        <v>0</v>
      </c>
    </row>
    <row r="449" spans="1:17" x14ac:dyDescent="0.25">
      <c r="A449" s="80">
        <f t="shared" si="0"/>
        <v>435</v>
      </c>
      <c r="B449" s="342">
        <f t="shared" si="22"/>
        <v>0</v>
      </c>
      <c r="C449" s="132"/>
      <c r="D449" s="924"/>
      <c r="E449" s="116"/>
      <c r="F449" s="116"/>
      <c r="G449" s="4"/>
      <c r="H449" s="50"/>
      <c r="I449" s="70"/>
      <c r="J449" s="8"/>
      <c r="K449" s="262">
        <f t="shared" si="23"/>
        <v>0</v>
      </c>
      <c r="L449" s="105">
        <f t="shared" si="25"/>
        <v>0</v>
      </c>
      <c r="M449" s="407">
        <f t="shared" si="24"/>
        <v>0</v>
      </c>
      <c r="N449" s="9"/>
      <c r="O449" s="40">
        <f t="shared" si="26"/>
        <v>0</v>
      </c>
      <c r="P449" s="40">
        <f t="shared" si="27"/>
        <v>0</v>
      </c>
      <c r="Q449" s="40">
        <f t="shared" si="28"/>
        <v>0</v>
      </c>
    </row>
    <row r="450" spans="1:17" x14ac:dyDescent="0.25">
      <c r="A450" s="80">
        <f t="shared" si="0"/>
        <v>436</v>
      </c>
      <c r="B450" s="342">
        <f t="shared" si="22"/>
        <v>0</v>
      </c>
      <c r="C450" s="132"/>
      <c r="D450" s="924"/>
      <c r="E450" s="116"/>
      <c r="F450" s="116"/>
      <c r="G450" s="4"/>
      <c r="H450" s="50"/>
      <c r="I450" s="70"/>
      <c r="J450" s="8"/>
      <c r="K450" s="262">
        <f t="shared" si="23"/>
        <v>0</v>
      </c>
      <c r="L450" s="105">
        <f t="shared" si="25"/>
        <v>0</v>
      </c>
      <c r="M450" s="407">
        <f t="shared" si="24"/>
        <v>0</v>
      </c>
      <c r="N450" s="9"/>
      <c r="O450" s="40">
        <f t="shared" si="26"/>
        <v>0</v>
      </c>
      <c r="P450" s="40">
        <f t="shared" si="27"/>
        <v>0</v>
      </c>
      <c r="Q450" s="40">
        <f t="shared" si="28"/>
        <v>0</v>
      </c>
    </row>
    <row r="451" spans="1:17" x14ac:dyDescent="0.25">
      <c r="A451" s="80">
        <f t="shared" si="0"/>
        <v>437</v>
      </c>
      <c r="B451" s="342">
        <f t="shared" si="22"/>
        <v>0</v>
      </c>
      <c r="C451" s="132"/>
      <c r="D451" s="924"/>
      <c r="E451" s="116"/>
      <c r="F451" s="116"/>
      <c r="G451" s="4"/>
      <c r="H451" s="50"/>
      <c r="I451" s="70"/>
      <c r="J451" s="8"/>
      <c r="K451" s="262">
        <f t="shared" si="23"/>
        <v>0</v>
      </c>
      <c r="L451" s="105">
        <f t="shared" si="25"/>
        <v>0</v>
      </c>
      <c r="M451" s="407">
        <f t="shared" si="24"/>
        <v>0</v>
      </c>
      <c r="N451" s="9"/>
      <c r="O451" s="40">
        <f t="shared" si="26"/>
        <v>0</v>
      </c>
      <c r="P451" s="40">
        <f t="shared" si="27"/>
        <v>0</v>
      </c>
      <c r="Q451" s="40">
        <f t="shared" si="28"/>
        <v>0</v>
      </c>
    </row>
    <row r="452" spans="1:17" x14ac:dyDescent="0.25">
      <c r="A452" s="80">
        <f t="shared" si="0"/>
        <v>438</v>
      </c>
      <c r="B452" s="342">
        <f t="shared" si="22"/>
        <v>0</v>
      </c>
      <c r="C452" s="132"/>
      <c r="D452" s="924"/>
      <c r="E452" s="116"/>
      <c r="F452" s="116"/>
      <c r="G452" s="4"/>
      <c r="H452" s="50"/>
      <c r="I452" s="70"/>
      <c r="J452" s="8"/>
      <c r="K452" s="262">
        <f t="shared" si="23"/>
        <v>0</v>
      </c>
      <c r="L452" s="105">
        <f t="shared" si="25"/>
        <v>0</v>
      </c>
      <c r="M452" s="407">
        <f t="shared" si="24"/>
        <v>0</v>
      </c>
      <c r="N452" s="9"/>
      <c r="O452" s="40">
        <f t="shared" si="26"/>
        <v>0</v>
      </c>
      <c r="P452" s="40">
        <f t="shared" si="27"/>
        <v>0</v>
      </c>
      <c r="Q452" s="40">
        <f t="shared" si="28"/>
        <v>0</v>
      </c>
    </row>
    <row r="453" spans="1:17" x14ac:dyDescent="0.25">
      <c r="A453" s="80">
        <f t="shared" si="0"/>
        <v>439</v>
      </c>
      <c r="B453" s="342">
        <f t="shared" si="22"/>
        <v>0</v>
      </c>
      <c r="C453" s="132"/>
      <c r="D453" s="924"/>
      <c r="E453" s="116"/>
      <c r="F453" s="116"/>
      <c r="G453" s="4"/>
      <c r="H453" s="50"/>
      <c r="I453" s="70"/>
      <c r="J453" s="8"/>
      <c r="K453" s="262">
        <f t="shared" si="23"/>
        <v>0</v>
      </c>
      <c r="L453" s="105">
        <f t="shared" si="25"/>
        <v>0</v>
      </c>
      <c r="M453" s="407">
        <f t="shared" si="24"/>
        <v>0</v>
      </c>
      <c r="N453" s="9"/>
      <c r="O453" s="40">
        <f t="shared" si="26"/>
        <v>0</v>
      </c>
      <c r="P453" s="40">
        <f t="shared" si="27"/>
        <v>0</v>
      </c>
      <c r="Q453" s="40">
        <f t="shared" si="28"/>
        <v>0</v>
      </c>
    </row>
    <row r="454" spans="1:17" x14ac:dyDescent="0.25">
      <c r="A454" s="80">
        <f t="shared" si="0"/>
        <v>440</v>
      </c>
      <c r="B454" s="342">
        <f t="shared" si="22"/>
        <v>0</v>
      </c>
      <c r="C454" s="132"/>
      <c r="D454" s="924"/>
      <c r="E454" s="116"/>
      <c r="F454" s="116"/>
      <c r="G454" s="4"/>
      <c r="H454" s="50"/>
      <c r="I454" s="70"/>
      <c r="J454" s="8"/>
      <c r="K454" s="262">
        <f t="shared" si="23"/>
        <v>0</v>
      </c>
      <c r="L454" s="105">
        <f t="shared" si="25"/>
        <v>0</v>
      </c>
      <c r="M454" s="407">
        <f t="shared" si="24"/>
        <v>0</v>
      </c>
      <c r="N454" s="9"/>
      <c r="O454" s="40">
        <f t="shared" si="26"/>
        <v>0</v>
      </c>
      <c r="P454" s="40">
        <f t="shared" si="27"/>
        <v>0</v>
      </c>
      <c r="Q454" s="40">
        <f t="shared" si="28"/>
        <v>0</v>
      </c>
    </row>
    <row r="455" spans="1:17" x14ac:dyDescent="0.25">
      <c r="A455" s="80">
        <f t="shared" ref="A455:A504" si="37">ROW()-Q4line</f>
        <v>441</v>
      </c>
      <c r="B455" s="342">
        <f t="shared" si="22"/>
        <v>0</v>
      </c>
      <c r="C455" s="132"/>
      <c r="D455" s="924"/>
      <c r="E455" s="116"/>
      <c r="F455" s="116"/>
      <c r="G455" s="4"/>
      <c r="H455" s="50"/>
      <c r="I455" s="70"/>
      <c r="J455" s="8"/>
      <c r="K455" s="262">
        <f t="shared" si="23"/>
        <v>0</v>
      </c>
      <c r="L455" s="105">
        <f t="shared" si="25"/>
        <v>0</v>
      </c>
      <c r="M455" s="407">
        <f t="shared" si="24"/>
        <v>0</v>
      </c>
      <c r="N455" s="9"/>
      <c r="O455" s="40">
        <f t="shared" si="26"/>
        <v>0</v>
      </c>
      <c r="P455" s="40">
        <f t="shared" si="27"/>
        <v>0</v>
      </c>
      <c r="Q455" s="40">
        <f t="shared" si="28"/>
        <v>0</v>
      </c>
    </row>
    <row r="456" spans="1:17" x14ac:dyDescent="0.25">
      <c r="A456" s="80">
        <f t="shared" si="37"/>
        <v>442</v>
      </c>
      <c r="B456" s="342">
        <f t="shared" si="22"/>
        <v>0</v>
      </c>
      <c r="C456" s="132"/>
      <c r="D456" s="924"/>
      <c r="E456" s="116"/>
      <c r="F456" s="116"/>
      <c r="G456" s="4"/>
      <c r="H456" s="50"/>
      <c r="I456" s="70"/>
      <c r="J456" s="8"/>
      <c r="K456" s="262">
        <f t="shared" si="23"/>
        <v>0</v>
      </c>
      <c r="L456" s="105">
        <f t="shared" si="25"/>
        <v>0</v>
      </c>
      <c r="M456" s="407">
        <f t="shared" si="24"/>
        <v>0</v>
      </c>
      <c r="N456" s="9"/>
      <c r="O456" s="40">
        <f t="shared" si="26"/>
        <v>0</v>
      </c>
      <c r="P456" s="40">
        <f t="shared" si="27"/>
        <v>0</v>
      </c>
      <c r="Q456" s="40">
        <f t="shared" si="28"/>
        <v>0</v>
      </c>
    </row>
    <row r="457" spans="1:17" x14ac:dyDescent="0.25">
      <c r="A457" s="80">
        <f t="shared" si="37"/>
        <v>443</v>
      </c>
      <c r="B457" s="342">
        <f t="shared" si="22"/>
        <v>0</v>
      </c>
      <c r="C457" s="132"/>
      <c r="D457" s="924"/>
      <c r="E457" s="116"/>
      <c r="F457" s="116"/>
      <c r="G457" s="4"/>
      <c r="H457" s="50"/>
      <c r="I457" s="70"/>
      <c r="J457" s="8"/>
      <c r="K457" s="262">
        <f t="shared" si="23"/>
        <v>0</v>
      </c>
      <c r="L457" s="105">
        <f t="shared" si="25"/>
        <v>0</v>
      </c>
      <c r="M457" s="407">
        <f t="shared" si="24"/>
        <v>0</v>
      </c>
      <c r="N457" s="9"/>
      <c r="O457" s="40">
        <f t="shared" si="26"/>
        <v>0</v>
      </c>
      <c r="P457" s="40">
        <f t="shared" si="27"/>
        <v>0</v>
      </c>
      <c r="Q457" s="40">
        <f t="shared" si="28"/>
        <v>0</v>
      </c>
    </row>
    <row r="458" spans="1:17" x14ac:dyDescent="0.25">
      <c r="A458" s="80">
        <f t="shared" si="37"/>
        <v>444</v>
      </c>
      <c r="B458" s="342">
        <f t="shared" si="22"/>
        <v>0</v>
      </c>
      <c r="C458" s="132"/>
      <c r="D458" s="924"/>
      <c r="E458" s="116"/>
      <c r="F458" s="116"/>
      <c r="G458" s="4"/>
      <c r="H458" s="50"/>
      <c r="I458" s="70"/>
      <c r="J458" s="8"/>
      <c r="K458" s="262">
        <f t="shared" si="23"/>
        <v>0</v>
      </c>
      <c r="L458" s="105">
        <f t="shared" si="25"/>
        <v>0</v>
      </c>
      <c r="M458" s="407">
        <f t="shared" si="24"/>
        <v>0</v>
      </c>
      <c r="N458" s="9"/>
      <c r="O458" s="40">
        <f t="shared" si="26"/>
        <v>0</v>
      </c>
      <c r="P458" s="40">
        <f t="shared" si="27"/>
        <v>0</v>
      </c>
      <c r="Q458" s="40">
        <f t="shared" si="28"/>
        <v>0</v>
      </c>
    </row>
    <row r="459" spans="1:17" x14ac:dyDescent="0.25">
      <c r="A459" s="80">
        <f t="shared" si="37"/>
        <v>445</v>
      </c>
      <c r="B459" s="342">
        <f t="shared" si="22"/>
        <v>0</v>
      </c>
      <c r="C459" s="132"/>
      <c r="D459" s="924"/>
      <c r="E459" s="116"/>
      <c r="F459" s="116"/>
      <c r="G459" s="4"/>
      <c r="H459" s="50"/>
      <c r="I459" s="70"/>
      <c r="J459" s="8"/>
      <c r="K459" s="262">
        <f t="shared" si="23"/>
        <v>0</v>
      </c>
      <c r="L459" s="105">
        <f t="shared" si="25"/>
        <v>0</v>
      </c>
      <c r="M459" s="407">
        <f t="shared" si="24"/>
        <v>0</v>
      </c>
      <c r="N459" s="9"/>
      <c r="O459" s="40">
        <f t="shared" si="26"/>
        <v>0</v>
      </c>
      <c r="P459" s="40">
        <f t="shared" si="27"/>
        <v>0</v>
      </c>
      <c r="Q459" s="40">
        <f t="shared" si="28"/>
        <v>0</v>
      </c>
    </row>
    <row r="460" spans="1:17" x14ac:dyDescent="0.25">
      <c r="A460" s="80">
        <f t="shared" si="37"/>
        <v>446</v>
      </c>
      <c r="B460" s="342">
        <f t="shared" si="22"/>
        <v>0</v>
      </c>
      <c r="C460" s="132"/>
      <c r="D460" s="924"/>
      <c r="E460" s="116"/>
      <c r="F460" s="116"/>
      <c r="G460" s="4"/>
      <c r="H460" s="50"/>
      <c r="I460" s="70"/>
      <c r="J460" s="8"/>
      <c r="K460" s="262">
        <f t="shared" si="23"/>
        <v>0</v>
      </c>
      <c r="L460" s="105">
        <f t="shared" si="25"/>
        <v>0</v>
      </c>
      <c r="M460" s="407">
        <f t="shared" si="24"/>
        <v>0</v>
      </c>
      <c r="N460" s="9"/>
      <c r="O460" s="40">
        <f t="shared" si="26"/>
        <v>0</v>
      </c>
      <c r="P460" s="40">
        <f t="shared" si="27"/>
        <v>0</v>
      </c>
      <c r="Q460" s="40">
        <f t="shared" si="28"/>
        <v>0</v>
      </c>
    </row>
    <row r="461" spans="1:17" x14ac:dyDescent="0.25">
      <c r="A461" s="80">
        <f t="shared" si="37"/>
        <v>447</v>
      </c>
      <c r="B461" s="342">
        <f t="shared" si="22"/>
        <v>0</v>
      </c>
      <c r="C461" s="132"/>
      <c r="D461" s="924"/>
      <c r="E461" s="116"/>
      <c r="F461" s="116"/>
      <c r="G461" s="4"/>
      <c r="H461" s="50"/>
      <c r="I461" s="70"/>
      <c r="J461" s="8"/>
      <c r="K461" s="262">
        <f t="shared" si="23"/>
        <v>0</v>
      </c>
      <c r="L461" s="105">
        <f t="shared" si="25"/>
        <v>0</v>
      </c>
      <c r="M461" s="407">
        <f t="shared" si="24"/>
        <v>0</v>
      </c>
      <c r="N461" s="9"/>
      <c r="O461" s="40">
        <f t="shared" si="26"/>
        <v>0</v>
      </c>
      <c r="P461" s="40">
        <f t="shared" si="27"/>
        <v>0</v>
      </c>
      <c r="Q461" s="40">
        <f t="shared" si="28"/>
        <v>0</v>
      </c>
    </row>
    <row r="462" spans="1:17" x14ac:dyDescent="0.25">
      <c r="A462" s="80">
        <f t="shared" si="37"/>
        <v>448</v>
      </c>
      <c r="B462" s="342">
        <f t="shared" si="22"/>
        <v>0</v>
      </c>
      <c r="C462" s="132"/>
      <c r="D462" s="924"/>
      <c r="E462" s="116"/>
      <c r="F462" s="116"/>
      <c r="G462" s="4"/>
      <c r="H462" s="50"/>
      <c r="I462" s="70"/>
      <c r="J462" s="8"/>
      <c r="K462" s="262">
        <f t="shared" si="23"/>
        <v>0</v>
      </c>
      <c r="L462" s="105">
        <f t="shared" si="25"/>
        <v>0</v>
      </c>
      <c r="M462" s="407">
        <f t="shared" si="24"/>
        <v>0</v>
      </c>
      <c r="N462" s="9"/>
      <c r="O462" s="40">
        <f t="shared" si="26"/>
        <v>0</v>
      </c>
      <c r="P462" s="40">
        <f t="shared" si="27"/>
        <v>0</v>
      </c>
      <c r="Q462" s="40">
        <f t="shared" si="28"/>
        <v>0</v>
      </c>
    </row>
    <row r="463" spans="1:17" x14ac:dyDescent="0.25">
      <c r="A463" s="80">
        <f t="shared" si="37"/>
        <v>449</v>
      </c>
      <c r="B463" s="342">
        <f t="shared" si="22"/>
        <v>0</v>
      </c>
      <c r="C463" s="132"/>
      <c r="D463" s="924"/>
      <c r="E463" s="116"/>
      <c r="F463" s="116"/>
      <c r="G463" s="4"/>
      <c r="H463" s="50"/>
      <c r="I463" s="70"/>
      <c r="J463" s="8"/>
      <c r="K463" s="262">
        <f t="shared" si="23"/>
        <v>0</v>
      </c>
      <c r="L463" s="105">
        <f t="shared" si="25"/>
        <v>0</v>
      </c>
      <c r="M463" s="407">
        <f t="shared" si="24"/>
        <v>0</v>
      </c>
      <c r="N463" s="9"/>
      <c r="O463" s="40">
        <f t="shared" si="26"/>
        <v>0</v>
      </c>
      <c r="P463" s="40">
        <f t="shared" si="27"/>
        <v>0</v>
      </c>
      <c r="Q463" s="40">
        <f t="shared" si="28"/>
        <v>0</v>
      </c>
    </row>
    <row r="464" spans="1:17" x14ac:dyDescent="0.25">
      <c r="A464" s="80">
        <f t="shared" si="37"/>
        <v>450</v>
      </c>
      <c r="B464" s="342">
        <f t="shared" si="22"/>
        <v>0</v>
      </c>
      <c r="C464" s="132"/>
      <c r="D464" s="924"/>
      <c r="E464" s="116"/>
      <c r="F464" s="116"/>
      <c r="G464" s="4"/>
      <c r="H464" s="50"/>
      <c r="I464" s="70"/>
      <c r="J464" s="8"/>
      <c r="K464" s="262">
        <f t="shared" si="23"/>
        <v>0</v>
      </c>
      <c r="L464" s="105">
        <f t="shared" si="25"/>
        <v>0</v>
      </c>
      <c r="M464" s="407">
        <f t="shared" si="24"/>
        <v>0</v>
      </c>
      <c r="N464" s="9"/>
      <c r="O464" s="40">
        <f t="shared" si="26"/>
        <v>0</v>
      </c>
      <c r="P464" s="40">
        <f t="shared" si="27"/>
        <v>0</v>
      </c>
      <c r="Q464" s="40">
        <f t="shared" si="28"/>
        <v>0</v>
      </c>
    </row>
    <row r="465" spans="1:17" x14ac:dyDescent="0.25">
      <c r="A465" s="80">
        <f t="shared" si="37"/>
        <v>451</v>
      </c>
      <c r="B465" s="342">
        <f t="shared" si="22"/>
        <v>0</v>
      </c>
      <c r="C465" s="132"/>
      <c r="D465" s="924"/>
      <c r="E465" s="116"/>
      <c r="F465" s="116"/>
      <c r="G465" s="4"/>
      <c r="H465" s="50"/>
      <c r="I465" s="70"/>
      <c r="J465" s="8"/>
      <c r="K465" s="262">
        <f t="shared" si="23"/>
        <v>0</v>
      </c>
      <c r="L465" s="105">
        <f t="shared" si="25"/>
        <v>0</v>
      </c>
      <c r="M465" s="407">
        <f t="shared" si="24"/>
        <v>0</v>
      </c>
      <c r="N465" s="9"/>
      <c r="O465" s="40">
        <f t="shared" si="26"/>
        <v>0</v>
      </c>
      <c r="P465" s="40">
        <f t="shared" si="27"/>
        <v>0</v>
      </c>
      <c r="Q465" s="40">
        <f t="shared" si="28"/>
        <v>0</v>
      </c>
    </row>
    <row r="466" spans="1:17" x14ac:dyDescent="0.25">
      <c r="A466" s="80">
        <f t="shared" si="37"/>
        <v>452</v>
      </c>
      <c r="B466" s="342">
        <f t="shared" ref="B466:B504" si="38">IF(ISBLANK(F466),0,VLOOKUP(TRIM(F466),AllVarieties,4,FALSE))</f>
        <v>0</v>
      </c>
      <c r="C466" s="132"/>
      <c r="D466" s="924"/>
      <c r="E466" s="116"/>
      <c r="F466" s="116"/>
      <c r="G466" s="4"/>
      <c r="H466" s="50"/>
      <c r="I466" s="70"/>
      <c r="J466" s="8"/>
      <c r="K466" s="262">
        <f t="shared" ref="K466:K504" si="39">IF(VALUE(G466)&lt;1,0,IF(VALUE(G466)&gt;17,0,VLOOKUP(VALUE(B466),T10Value,VALUE(G466)+1,FALSE)))</f>
        <v>0</v>
      </c>
      <c r="L466" s="105">
        <f t="shared" ref="L466:L504" si="40">ROUND(+H466,1)*K466</f>
        <v>0</v>
      </c>
      <c r="M466" s="407">
        <f t="shared" ref="M466:M504" si="41">+L466*PDArate</f>
        <v>0</v>
      </c>
      <c r="N466" s="9"/>
      <c r="O466" s="40">
        <f t="shared" ref="O466:O504" si="42">IF(+H466 &gt;0, IF(L466&lt;=0,1,0),0)</f>
        <v>0</v>
      </c>
      <c r="P466" s="40">
        <f t="shared" ref="P466:P504" si="43">IF(ISNA(+B466),1,0)</f>
        <v>0</v>
      </c>
      <c r="Q466" s="40">
        <f t="shared" ref="Q466:Q504" si="44">IF(ISERR(+B466),1,0)</f>
        <v>0</v>
      </c>
    </row>
    <row r="467" spans="1:17" x14ac:dyDescent="0.25">
      <c r="A467" s="80">
        <f t="shared" si="37"/>
        <v>453</v>
      </c>
      <c r="B467" s="342">
        <f t="shared" si="38"/>
        <v>0</v>
      </c>
      <c r="C467" s="132"/>
      <c r="D467" s="924"/>
      <c r="E467" s="116"/>
      <c r="F467" s="116"/>
      <c r="G467" s="4"/>
      <c r="H467" s="50"/>
      <c r="I467" s="70"/>
      <c r="J467" s="8"/>
      <c r="K467" s="262">
        <f t="shared" si="39"/>
        <v>0</v>
      </c>
      <c r="L467" s="105">
        <f t="shared" si="40"/>
        <v>0</v>
      </c>
      <c r="M467" s="407">
        <f t="shared" si="41"/>
        <v>0</v>
      </c>
      <c r="N467" s="9"/>
      <c r="O467" s="40">
        <f t="shared" si="42"/>
        <v>0</v>
      </c>
      <c r="P467" s="40">
        <f t="shared" si="43"/>
        <v>0</v>
      </c>
      <c r="Q467" s="40">
        <f t="shared" si="44"/>
        <v>0</v>
      </c>
    </row>
    <row r="468" spans="1:17" x14ac:dyDescent="0.25">
      <c r="A468" s="80">
        <f t="shared" si="37"/>
        <v>454</v>
      </c>
      <c r="B468" s="342">
        <f t="shared" si="38"/>
        <v>0</v>
      </c>
      <c r="C468" s="132"/>
      <c r="D468" s="924"/>
      <c r="E468" s="116"/>
      <c r="F468" s="116"/>
      <c r="G468" s="4"/>
      <c r="H468" s="50"/>
      <c r="I468" s="70"/>
      <c r="J468" s="8"/>
      <c r="K468" s="262">
        <f t="shared" si="39"/>
        <v>0</v>
      </c>
      <c r="L468" s="105">
        <f t="shared" si="40"/>
        <v>0</v>
      </c>
      <c r="M468" s="407">
        <f t="shared" si="41"/>
        <v>0</v>
      </c>
      <c r="N468" s="9"/>
      <c r="O468" s="40">
        <f t="shared" si="42"/>
        <v>0</v>
      </c>
      <c r="P468" s="40">
        <f t="shared" si="43"/>
        <v>0</v>
      </c>
      <c r="Q468" s="40">
        <f t="shared" si="44"/>
        <v>0</v>
      </c>
    </row>
    <row r="469" spans="1:17" x14ac:dyDescent="0.25">
      <c r="A469" s="80">
        <f t="shared" si="37"/>
        <v>455</v>
      </c>
      <c r="B469" s="342">
        <f t="shared" si="38"/>
        <v>0</v>
      </c>
      <c r="C469" s="132"/>
      <c r="D469" s="924"/>
      <c r="E469" s="116"/>
      <c r="F469" s="116"/>
      <c r="G469" s="4"/>
      <c r="H469" s="50"/>
      <c r="I469" s="70"/>
      <c r="J469" s="8"/>
      <c r="K469" s="262">
        <f t="shared" si="39"/>
        <v>0</v>
      </c>
      <c r="L469" s="105">
        <f t="shared" si="40"/>
        <v>0</v>
      </c>
      <c r="M469" s="407">
        <f t="shared" si="41"/>
        <v>0</v>
      </c>
      <c r="N469" s="9"/>
      <c r="O469" s="40">
        <f t="shared" si="42"/>
        <v>0</v>
      </c>
      <c r="P469" s="40">
        <f t="shared" si="43"/>
        <v>0</v>
      </c>
      <c r="Q469" s="40">
        <f t="shared" si="44"/>
        <v>0</v>
      </c>
    </row>
    <row r="470" spans="1:17" x14ac:dyDescent="0.25">
      <c r="A470" s="80">
        <f t="shared" si="37"/>
        <v>456</v>
      </c>
      <c r="B470" s="342">
        <f t="shared" si="38"/>
        <v>0</v>
      </c>
      <c r="C470" s="132"/>
      <c r="D470" s="924"/>
      <c r="E470" s="116"/>
      <c r="F470" s="116"/>
      <c r="G470" s="4"/>
      <c r="H470" s="50"/>
      <c r="I470" s="70"/>
      <c r="J470" s="8"/>
      <c r="K470" s="262">
        <f t="shared" si="39"/>
        <v>0</v>
      </c>
      <c r="L470" s="105">
        <f t="shared" si="40"/>
        <v>0</v>
      </c>
      <c r="M470" s="407">
        <f t="shared" si="41"/>
        <v>0</v>
      </c>
      <c r="N470" s="9"/>
      <c r="O470" s="40">
        <f t="shared" si="42"/>
        <v>0</v>
      </c>
      <c r="P470" s="40">
        <f t="shared" si="43"/>
        <v>0</v>
      </c>
      <c r="Q470" s="40">
        <f t="shared" si="44"/>
        <v>0</v>
      </c>
    </row>
    <row r="471" spans="1:17" x14ac:dyDescent="0.25">
      <c r="A471" s="80">
        <f t="shared" si="37"/>
        <v>457</v>
      </c>
      <c r="B471" s="342">
        <f t="shared" si="38"/>
        <v>0</v>
      </c>
      <c r="C471" s="132"/>
      <c r="D471" s="924"/>
      <c r="E471" s="116"/>
      <c r="F471" s="116"/>
      <c r="G471" s="4"/>
      <c r="H471" s="50"/>
      <c r="I471" s="70"/>
      <c r="J471" s="8"/>
      <c r="K471" s="262">
        <f t="shared" si="39"/>
        <v>0</v>
      </c>
      <c r="L471" s="105">
        <f t="shared" si="40"/>
        <v>0</v>
      </c>
      <c r="M471" s="407">
        <f t="shared" si="41"/>
        <v>0</v>
      </c>
      <c r="N471" s="9"/>
      <c r="O471" s="40">
        <f t="shared" si="42"/>
        <v>0</v>
      </c>
      <c r="P471" s="40">
        <f t="shared" si="43"/>
        <v>0</v>
      </c>
      <c r="Q471" s="40">
        <f t="shared" si="44"/>
        <v>0</v>
      </c>
    </row>
    <row r="472" spans="1:17" x14ac:dyDescent="0.25">
      <c r="A472" s="80">
        <f t="shared" si="37"/>
        <v>458</v>
      </c>
      <c r="B472" s="342">
        <f t="shared" si="38"/>
        <v>0</v>
      </c>
      <c r="C472" s="132"/>
      <c r="D472" s="924"/>
      <c r="E472" s="116"/>
      <c r="F472" s="116"/>
      <c r="G472" s="4"/>
      <c r="H472" s="50"/>
      <c r="I472" s="70"/>
      <c r="J472" s="8"/>
      <c r="K472" s="262">
        <f t="shared" si="39"/>
        <v>0</v>
      </c>
      <c r="L472" s="105">
        <f t="shared" si="40"/>
        <v>0</v>
      </c>
      <c r="M472" s="407">
        <f t="shared" si="41"/>
        <v>0</v>
      </c>
      <c r="N472" s="9"/>
      <c r="O472" s="40">
        <f t="shared" si="42"/>
        <v>0</v>
      </c>
      <c r="P472" s="40">
        <f t="shared" si="43"/>
        <v>0</v>
      </c>
      <c r="Q472" s="40">
        <f t="shared" si="44"/>
        <v>0</v>
      </c>
    </row>
    <row r="473" spans="1:17" x14ac:dyDescent="0.25">
      <c r="A473" s="80">
        <f t="shared" si="37"/>
        <v>459</v>
      </c>
      <c r="B473" s="342">
        <f t="shared" si="38"/>
        <v>0</v>
      </c>
      <c r="C473" s="132"/>
      <c r="D473" s="924"/>
      <c r="E473" s="116"/>
      <c r="F473" s="116"/>
      <c r="G473" s="4"/>
      <c r="H473" s="50"/>
      <c r="I473" s="70"/>
      <c r="J473" s="8"/>
      <c r="K473" s="262">
        <f t="shared" si="39"/>
        <v>0</v>
      </c>
      <c r="L473" s="105">
        <f t="shared" si="40"/>
        <v>0</v>
      </c>
      <c r="M473" s="407">
        <f t="shared" si="41"/>
        <v>0</v>
      </c>
      <c r="N473" s="9"/>
      <c r="O473" s="40">
        <f t="shared" si="42"/>
        <v>0</v>
      </c>
      <c r="P473" s="40">
        <f t="shared" si="43"/>
        <v>0</v>
      </c>
      <c r="Q473" s="40">
        <f t="shared" si="44"/>
        <v>0</v>
      </c>
    </row>
    <row r="474" spans="1:17" x14ac:dyDescent="0.25">
      <c r="A474" s="80">
        <f t="shared" si="37"/>
        <v>460</v>
      </c>
      <c r="B474" s="342">
        <f t="shared" si="38"/>
        <v>0</v>
      </c>
      <c r="C474" s="132"/>
      <c r="D474" s="924"/>
      <c r="E474" s="116"/>
      <c r="F474" s="116"/>
      <c r="G474" s="4"/>
      <c r="H474" s="50"/>
      <c r="I474" s="70"/>
      <c r="J474" s="8"/>
      <c r="K474" s="262">
        <f t="shared" si="39"/>
        <v>0</v>
      </c>
      <c r="L474" s="105">
        <f t="shared" si="40"/>
        <v>0</v>
      </c>
      <c r="M474" s="407">
        <f t="shared" si="41"/>
        <v>0</v>
      </c>
      <c r="N474" s="9"/>
      <c r="O474" s="40">
        <f t="shared" si="42"/>
        <v>0</v>
      </c>
      <c r="P474" s="40">
        <f t="shared" si="43"/>
        <v>0</v>
      </c>
      <c r="Q474" s="40">
        <f t="shared" si="44"/>
        <v>0</v>
      </c>
    </row>
    <row r="475" spans="1:17" x14ac:dyDescent="0.25">
      <c r="A475" s="80">
        <f t="shared" si="37"/>
        <v>461</v>
      </c>
      <c r="B475" s="342">
        <f t="shared" si="38"/>
        <v>0</v>
      </c>
      <c r="C475" s="132"/>
      <c r="D475" s="924"/>
      <c r="E475" s="116"/>
      <c r="F475" s="116"/>
      <c r="G475" s="4"/>
      <c r="H475" s="50"/>
      <c r="I475" s="70"/>
      <c r="J475" s="8"/>
      <c r="K475" s="262">
        <f t="shared" si="39"/>
        <v>0</v>
      </c>
      <c r="L475" s="105">
        <f t="shared" si="40"/>
        <v>0</v>
      </c>
      <c r="M475" s="407">
        <f t="shared" si="41"/>
        <v>0</v>
      </c>
      <c r="N475" s="9"/>
      <c r="O475" s="40">
        <f t="shared" si="42"/>
        <v>0</v>
      </c>
      <c r="P475" s="40">
        <f t="shared" si="43"/>
        <v>0</v>
      </c>
      <c r="Q475" s="40">
        <f t="shared" si="44"/>
        <v>0</v>
      </c>
    </row>
    <row r="476" spans="1:17" x14ac:dyDescent="0.25">
      <c r="A476" s="80">
        <f t="shared" si="37"/>
        <v>462</v>
      </c>
      <c r="B476" s="342">
        <f t="shared" si="38"/>
        <v>0</v>
      </c>
      <c r="C476" s="132"/>
      <c r="D476" s="924"/>
      <c r="E476" s="116"/>
      <c r="F476" s="116"/>
      <c r="G476" s="4"/>
      <c r="H476" s="50"/>
      <c r="I476" s="70"/>
      <c r="J476" s="8"/>
      <c r="K476" s="262">
        <f t="shared" si="39"/>
        <v>0</v>
      </c>
      <c r="L476" s="105">
        <f t="shared" si="40"/>
        <v>0</v>
      </c>
      <c r="M476" s="407">
        <f t="shared" si="41"/>
        <v>0</v>
      </c>
      <c r="N476" s="9"/>
      <c r="O476" s="40">
        <f t="shared" si="42"/>
        <v>0</v>
      </c>
      <c r="P476" s="40">
        <f t="shared" si="43"/>
        <v>0</v>
      </c>
      <c r="Q476" s="40">
        <f t="shared" si="44"/>
        <v>0</v>
      </c>
    </row>
    <row r="477" spans="1:17" x14ac:dyDescent="0.25">
      <c r="A477" s="80">
        <f t="shared" si="37"/>
        <v>463</v>
      </c>
      <c r="B477" s="342">
        <f t="shared" si="38"/>
        <v>0</v>
      </c>
      <c r="C477" s="132"/>
      <c r="D477" s="924"/>
      <c r="E477" s="116"/>
      <c r="F477" s="116"/>
      <c r="G477" s="4"/>
      <c r="H477" s="50"/>
      <c r="I477" s="70"/>
      <c r="J477" s="8"/>
      <c r="K477" s="262">
        <f t="shared" si="39"/>
        <v>0</v>
      </c>
      <c r="L477" s="105">
        <f t="shared" si="40"/>
        <v>0</v>
      </c>
      <c r="M477" s="407">
        <f t="shared" si="41"/>
        <v>0</v>
      </c>
      <c r="N477" s="9"/>
      <c r="O477" s="40">
        <f t="shared" si="42"/>
        <v>0</v>
      </c>
      <c r="P477" s="40">
        <f t="shared" si="43"/>
        <v>0</v>
      </c>
      <c r="Q477" s="40">
        <f t="shared" si="44"/>
        <v>0</v>
      </c>
    </row>
    <row r="478" spans="1:17" x14ac:dyDescent="0.25">
      <c r="A478" s="80">
        <f t="shared" si="37"/>
        <v>464</v>
      </c>
      <c r="B478" s="342">
        <f t="shared" si="38"/>
        <v>0</v>
      </c>
      <c r="C478" s="132"/>
      <c r="D478" s="924"/>
      <c r="E478" s="116"/>
      <c r="F478" s="116"/>
      <c r="G478" s="4"/>
      <c r="H478" s="50"/>
      <c r="I478" s="70"/>
      <c r="J478" s="8"/>
      <c r="K478" s="262">
        <f t="shared" si="39"/>
        <v>0</v>
      </c>
      <c r="L478" s="105">
        <f t="shared" si="40"/>
        <v>0</v>
      </c>
      <c r="M478" s="407">
        <f t="shared" si="41"/>
        <v>0</v>
      </c>
      <c r="N478" s="9"/>
      <c r="O478" s="40">
        <f t="shared" si="42"/>
        <v>0</v>
      </c>
      <c r="P478" s="40">
        <f t="shared" si="43"/>
        <v>0</v>
      </c>
      <c r="Q478" s="40">
        <f t="shared" si="44"/>
        <v>0</v>
      </c>
    </row>
    <row r="479" spans="1:17" x14ac:dyDescent="0.25">
      <c r="A479" s="80">
        <f t="shared" si="37"/>
        <v>465</v>
      </c>
      <c r="B479" s="342">
        <f t="shared" si="38"/>
        <v>0</v>
      </c>
      <c r="C479" s="132"/>
      <c r="D479" s="924"/>
      <c r="E479" s="116"/>
      <c r="F479" s="116"/>
      <c r="G479" s="4"/>
      <c r="H479" s="50"/>
      <c r="I479" s="70"/>
      <c r="J479" s="8"/>
      <c r="K479" s="262">
        <f t="shared" si="39"/>
        <v>0</v>
      </c>
      <c r="L479" s="105">
        <f t="shared" si="40"/>
        <v>0</v>
      </c>
      <c r="M479" s="407">
        <f t="shared" si="41"/>
        <v>0</v>
      </c>
      <c r="N479" s="9"/>
      <c r="O479" s="40">
        <f t="shared" si="42"/>
        <v>0</v>
      </c>
      <c r="P479" s="40">
        <f t="shared" si="43"/>
        <v>0</v>
      </c>
      <c r="Q479" s="40">
        <f t="shared" si="44"/>
        <v>0</v>
      </c>
    </row>
    <row r="480" spans="1:17" x14ac:dyDescent="0.25">
      <c r="A480" s="80">
        <f t="shared" si="37"/>
        <v>466</v>
      </c>
      <c r="B480" s="342">
        <f t="shared" si="38"/>
        <v>0</v>
      </c>
      <c r="C480" s="132"/>
      <c r="D480" s="924"/>
      <c r="E480" s="116"/>
      <c r="F480" s="116"/>
      <c r="G480" s="4"/>
      <c r="H480" s="50"/>
      <c r="I480" s="70"/>
      <c r="J480" s="8"/>
      <c r="K480" s="262">
        <f t="shared" si="39"/>
        <v>0</v>
      </c>
      <c r="L480" s="105">
        <f t="shared" si="40"/>
        <v>0</v>
      </c>
      <c r="M480" s="407">
        <f t="shared" si="41"/>
        <v>0</v>
      </c>
      <c r="N480" s="9"/>
      <c r="O480" s="40">
        <f t="shared" si="42"/>
        <v>0</v>
      </c>
      <c r="P480" s="40">
        <f t="shared" si="43"/>
        <v>0</v>
      </c>
      <c r="Q480" s="40">
        <f t="shared" si="44"/>
        <v>0</v>
      </c>
    </row>
    <row r="481" spans="1:17" x14ac:dyDescent="0.25">
      <c r="A481" s="80">
        <f t="shared" si="37"/>
        <v>467</v>
      </c>
      <c r="B481" s="342">
        <f t="shared" si="38"/>
        <v>0</v>
      </c>
      <c r="C481" s="132"/>
      <c r="D481" s="924"/>
      <c r="E481" s="116"/>
      <c r="F481" s="116"/>
      <c r="G481" s="4"/>
      <c r="H481" s="50"/>
      <c r="I481" s="70"/>
      <c r="J481" s="8"/>
      <c r="K481" s="262">
        <f t="shared" si="39"/>
        <v>0</v>
      </c>
      <c r="L481" s="105">
        <f t="shared" si="40"/>
        <v>0</v>
      </c>
      <c r="M481" s="407">
        <f t="shared" si="41"/>
        <v>0</v>
      </c>
      <c r="N481" s="9"/>
      <c r="O481" s="40">
        <f t="shared" si="42"/>
        <v>0</v>
      </c>
      <c r="P481" s="40">
        <f t="shared" si="43"/>
        <v>0</v>
      </c>
      <c r="Q481" s="40">
        <f t="shared" si="44"/>
        <v>0</v>
      </c>
    </row>
    <row r="482" spans="1:17" x14ac:dyDescent="0.25">
      <c r="A482" s="80">
        <f t="shared" si="37"/>
        <v>468</v>
      </c>
      <c r="B482" s="342">
        <f t="shared" si="38"/>
        <v>0</v>
      </c>
      <c r="C482" s="132"/>
      <c r="D482" s="924"/>
      <c r="E482" s="116"/>
      <c r="F482" s="116"/>
      <c r="G482" s="4"/>
      <c r="H482" s="50"/>
      <c r="I482" s="70"/>
      <c r="J482" s="8"/>
      <c r="K482" s="262">
        <f t="shared" si="39"/>
        <v>0</v>
      </c>
      <c r="L482" s="105">
        <f t="shared" si="40"/>
        <v>0</v>
      </c>
      <c r="M482" s="407">
        <f t="shared" si="41"/>
        <v>0</v>
      </c>
      <c r="N482" s="9"/>
      <c r="O482" s="40">
        <f t="shared" si="42"/>
        <v>0</v>
      </c>
      <c r="P482" s="40">
        <f t="shared" si="43"/>
        <v>0</v>
      </c>
      <c r="Q482" s="40">
        <f t="shared" si="44"/>
        <v>0</v>
      </c>
    </row>
    <row r="483" spans="1:17" x14ac:dyDescent="0.25">
      <c r="A483" s="80">
        <f t="shared" si="37"/>
        <v>469</v>
      </c>
      <c r="B483" s="342">
        <f t="shared" si="38"/>
        <v>0</v>
      </c>
      <c r="C483" s="132"/>
      <c r="D483" s="924"/>
      <c r="E483" s="116"/>
      <c r="F483" s="116"/>
      <c r="G483" s="4"/>
      <c r="H483" s="50"/>
      <c r="I483" s="70"/>
      <c r="J483" s="8"/>
      <c r="K483" s="262">
        <f t="shared" si="39"/>
        <v>0</v>
      </c>
      <c r="L483" s="105">
        <f t="shared" si="40"/>
        <v>0</v>
      </c>
      <c r="M483" s="407">
        <f t="shared" si="41"/>
        <v>0</v>
      </c>
      <c r="N483" s="9"/>
      <c r="O483" s="40">
        <f t="shared" si="42"/>
        <v>0</v>
      </c>
      <c r="P483" s="40">
        <f t="shared" si="43"/>
        <v>0</v>
      </c>
      <c r="Q483" s="40">
        <f t="shared" si="44"/>
        <v>0</v>
      </c>
    </row>
    <row r="484" spans="1:17" x14ac:dyDescent="0.25">
      <c r="A484" s="80">
        <f t="shared" si="37"/>
        <v>470</v>
      </c>
      <c r="B484" s="342">
        <f t="shared" si="38"/>
        <v>0</v>
      </c>
      <c r="C484" s="132"/>
      <c r="D484" s="924"/>
      <c r="E484" s="116"/>
      <c r="F484" s="116"/>
      <c r="G484" s="4"/>
      <c r="H484" s="50"/>
      <c r="I484" s="70"/>
      <c r="J484" s="8"/>
      <c r="K484" s="262">
        <f t="shared" si="39"/>
        <v>0</v>
      </c>
      <c r="L484" s="105">
        <f t="shared" si="40"/>
        <v>0</v>
      </c>
      <c r="M484" s="407">
        <f t="shared" si="41"/>
        <v>0</v>
      </c>
      <c r="N484" s="9"/>
      <c r="O484" s="40">
        <f t="shared" si="42"/>
        <v>0</v>
      </c>
      <c r="P484" s="40">
        <f t="shared" si="43"/>
        <v>0</v>
      </c>
      <c r="Q484" s="40">
        <f t="shared" si="44"/>
        <v>0</v>
      </c>
    </row>
    <row r="485" spans="1:17" x14ac:dyDescent="0.25">
      <c r="A485" s="80">
        <f t="shared" si="37"/>
        <v>471</v>
      </c>
      <c r="B485" s="342">
        <f t="shared" si="38"/>
        <v>0</v>
      </c>
      <c r="C485" s="132"/>
      <c r="D485" s="924"/>
      <c r="E485" s="116"/>
      <c r="F485" s="116"/>
      <c r="G485" s="4"/>
      <c r="H485" s="50"/>
      <c r="I485" s="70"/>
      <c r="J485" s="8"/>
      <c r="K485" s="262">
        <f t="shared" si="39"/>
        <v>0</v>
      </c>
      <c r="L485" s="105">
        <f t="shared" si="40"/>
        <v>0</v>
      </c>
      <c r="M485" s="407">
        <f t="shared" si="41"/>
        <v>0</v>
      </c>
      <c r="N485" s="9"/>
      <c r="O485" s="40">
        <f t="shared" si="42"/>
        <v>0</v>
      </c>
      <c r="P485" s="40">
        <f t="shared" si="43"/>
        <v>0</v>
      </c>
      <c r="Q485" s="40">
        <f t="shared" si="44"/>
        <v>0</v>
      </c>
    </row>
    <row r="486" spans="1:17" x14ac:dyDescent="0.25">
      <c r="A486" s="80">
        <f t="shared" si="37"/>
        <v>472</v>
      </c>
      <c r="B486" s="342">
        <f t="shared" si="38"/>
        <v>0</v>
      </c>
      <c r="C486" s="132"/>
      <c r="D486" s="924"/>
      <c r="E486" s="116"/>
      <c r="F486" s="116"/>
      <c r="G486" s="4"/>
      <c r="H486" s="50"/>
      <c r="I486" s="70"/>
      <c r="J486" s="8"/>
      <c r="K486" s="262">
        <f t="shared" si="39"/>
        <v>0</v>
      </c>
      <c r="L486" s="105">
        <f t="shared" si="40"/>
        <v>0</v>
      </c>
      <c r="M486" s="407">
        <f t="shared" si="41"/>
        <v>0</v>
      </c>
      <c r="N486" s="9"/>
      <c r="O486" s="40">
        <f t="shared" si="42"/>
        <v>0</v>
      </c>
      <c r="P486" s="40">
        <f t="shared" si="43"/>
        <v>0</v>
      </c>
      <c r="Q486" s="40">
        <f t="shared" si="44"/>
        <v>0</v>
      </c>
    </row>
    <row r="487" spans="1:17" x14ac:dyDescent="0.25">
      <c r="A487" s="80">
        <f t="shared" si="37"/>
        <v>473</v>
      </c>
      <c r="B487" s="342">
        <f t="shared" si="38"/>
        <v>0</v>
      </c>
      <c r="C487" s="132"/>
      <c r="D487" s="924"/>
      <c r="E487" s="116"/>
      <c r="F487" s="116"/>
      <c r="G487" s="4"/>
      <c r="H487" s="50"/>
      <c r="I487" s="70"/>
      <c r="J487" s="8"/>
      <c r="K487" s="262">
        <f t="shared" si="39"/>
        <v>0</v>
      </c>
      <c r="L487" s="105">
        <f t="shared" si="40"/>
        <v>0</v>
      </c>
      <c r="M487" s="407">
        <f t="shared" si="41"/>
        <v>0</v>
      </c>
      <c r="N487" s="9"/>
      <c r="O487" s="40">
        <f t="shared" si="42"/>
        <v>0</v>
      </c>
      <c r="P487" s="40">
        <f t="shared" si="43"/>
        <v>0</v>
      </c>
      <c r="Q487" s="40">
        <f t="shared" si="44"/>
        <v>0</v>
      </c>
    </row>
    <row r="488" spans="1:17" x14ac:dyDescent="0.25">
      <c r="A488" s="80">
        <f t="shared" si="37"/>
        <v>474</v>
      </c>
      <c r="B488" s="342">
        <f t="shared" si="38"/>
        <v>0</v>
      </c>
      <c r="C488" s="132"/>
      <c r="D488" s="924"/>
      <c r="E488" s="116"/>
      <c r="F488" s="116"/>
      <c r="G488" s="4"/>
      <c r="H488" s="50"/>
      <c r="I488" s="70"/>
      <c r="J488" s="8"/>
      <c r="K488" s="262">
        <f t="shared" si="39"/>
        <v>0</v>
      </c>
      <c r="L488" s="105">
        <f t="shared" si="40"/>
        <v>0</v>
      </c>
      <c r="M488" s="407">
        <f t="shared" si="41"/>
        <v>0</v>
      </c>
      <c r="N488" s="9"/>
      <c r="O488" s="40">
        <f t="shared" si="42"/>
        <v>0</v>
      </c>
      <c r="P488" s="40">
        <f t="shared" si="43"/>
        <v>0</v>
      </c>
      <c r="Q488" s="40">
        <f t="shared" si="44"/>
        <v>0</v>
      </c>
    </row>
    <row r="489" spans="1:17" x14ac:dyDescent="0.25">
      <c r="A489" s="80">
        <f t="shared" si="37"/>
        <v>475</v>
      </c>
      <c r="B489" s="342">
        <f t="shared" si="38"/>
        <v>0</v>
      </c>
      <c r="C489" s="132"/>
      <c r="D489" s="924"/>
      <c r="E489" s="116"/>
      <c r="F489" s="116"/>
      <c r="G489" s="4"/>
      <c r="H489" s="50"/>
      <c r="I489" s="70"/>
      <c r="J489" s="8"/>
      <c r="K489" s="262">
        <f t="shared" si="39"/>
        <v>0</v>
      </c>
      <c r="L489" s="105">
        <f t="shared" si="40"/>
        <v>0</v>
      </c>
      <c r="M489" s="407">
        <f t="shared" si="41"/>
        <v>0</v>
      </c>
      <c r="N489" s="9"/>
      <c r="O489" s="40">
        <f t="shared" si="42"/>
        <v>0</v>
      </c>
      <c r="P489" s="40">
        <f t="shared" si="43"/>
        <v>0</v>
      </c>
      <c r="Q489" s="40">
        <f t="shared" si="44"/>
        <v>0</v>
      </c>
    </row>
    <row r="490" spans="1:17" x14ac:dyDescent="0.25">
      <c r="A490" s="80">
        <f t="shared" si="37"/>
        <v>476</v>
      </c>
      <c r="B490" s="342">
        <f t="shared" si="38"/>
        <v>0</v>
      </c>
      <c r="C490" s="132"/>
      <c r="D490" s="924"/>
      <c r="E490" s="116"/>
      <c r="F490" s="116"/>
      <c r="G490" s="4"/>
      <c r="H490" s="50"/>
      <c r="I490" s="70"/>
      <c r="J490" s="8"/>
      <c r="K490" s="262">
        <f t="shared" si="39"/>
        <v>0</v>
      </c>
      <c r="L490" s="105">
        <f t="shared" si="40"/>
        <v>0</v>
      </c>
      <c r="M490" s="407">
        <f t="shared" si="41"/>
        <v>0</v>
      </c>
      <c r="N490" s="9"/>
      <c r="O490" s="40">
        <f t="shared" si="42"/>
        <v>0</v>
      </c>
      <c r="P490" s="40">
        <f t="shared" si="43"/>
        <v>0</v>
      </c>
      <c r="Q490" s="40">
        <f t="shared" si="44"/>
        <v>0</v>
      </c>
    </row>
    <row r="491" spans="1:17" x14ac:dyDescent="0.25">
      <c r="A491" s="80">
        <f t="shared" si="37"/>
        <v>477</v>
      </c>
      <c r="B491" s="342">
        <f t="shared" si="38"/>
        <v>0</v>
      </c>
      <c r="C491" s="132"/>
      <c r="D491" s="924"/>
      <c r="E491" s="116"/>
      <c r="F491" s="116"/>
      <c r="G491" s="4"/>
      <c r="H491" s="50"/>
      <c r="I491" s="70"/>
      <c r="J491" s="8"/>
      <c r="K491" s="262">
        <f t="shared" si="39"/>
        <v>0</v>
      </c>
      <c r="L491" s="105">
        <f t="shared" si="40"/>
        <v>0</v>
      </c>
      <c r="M491" s="407">
        <f t="shared" si="41"/>
        <v>0</v>
      </c>
      <c r="N491" s="9"/>
      <c r="O491" s="40">
        <f t="shared" si="42"/>
        <v>0</v>
      </c>
      <c r="P491" s="40">
        <f t="shared" si="43"/>
        <v>0</v>
      </c>
      <c r="Q491" s="40">
        <f t="shared" si="44"/>
        <v>0</v>
      </c>
    </row>
    <row r="492" spans="1:17" x14ac:dyDescent="0.25">
      <c r="A492" s="80">
        <f t="shared" si="37"/>
        <v>478</v>
      </c>
      <c r="B492" s="342">
        <f t="shared" si="38"/>
        <v>0</v>
      </c>
      <c r="C492" s="132"/>
      <c r="D492" s="924"/>
      <c r="E492" s="116"/>
      <c r="F492" s="116"/>
      <c r="G492" s="4"/>
      <c r="H492" s="50"/>
      <c r="I492" s="70"/>
      <c r="J492" s="8"/>
      <c r="K492" s="262">
        <f t="shared" si="39"/>
        <v>0</v>
      </c>
      <c r="L492" s="105">
        <f t="shared" si="40"/>
        <v>0</v>
      </c>
      <c r="M492" s="407">
        <f t="shared" si="41"/>
        <v>0</v>
      </c>
      <c r="N492" s="9"/>
      <c r="O492" s="40">
        <f t="shared" si="42"/>
        <v>0</v>
      </c>
      <c r="P492" s="40">
        <f t="shared" si="43"/>
        <v>0</v>
      </c>
      <c r="Q492" s="40">
        <f t="shared" si="44"/>
        <v>0</v>
      </c>
    </row>
    <row r="493" spans="1:17" x14ac:dyDescent="0.25">
      <c r="A493" s="80">
        <f t="shared" si="37"/>
        <v>479</v>
      </c>
      <c r="B493" s="342">
        <f t="shared" si="38"/>
        <v>0</v>
      </c>
      <c r="C493" s="132"/>
      <c r="D493" s="924"/>
      <c r="E493" s="116"/>
      <c r="F493" s="116"/>
      <c r="G493" s="4"/>
      <c r="H493" s="50"/>
      <c r="I493" s="70"/>
      <c r="J493" s="8"/>
      <c r="K493" s="262">
        <f t="shared" si="39"/>
        <v>0</v>
      </c>
      <c r="L493" s="105">
        <f t="shared" si="40"/>
        <v>0</v>
      </c>
      <c r="M493" s="407">
        <f t="shared" si="41"/>
        <v>0</v>
      </c>
      <c r="N493" s="9"/>
      <c r="O493" s="40">
        <f t="shared" si="42"/>
        <v>0</v>
      </c>
      <c r="P493" s="40">
        <f t="shared" si="43"/>
        <v>0</v>
      </c>
      <c r="Q493" s="40">
        <f t="shared" si="44"/>
        <v>0</v>
      </c>
    </row>
    <row r="494" spans="1:17" x14ac:dyDescent="0.25">
      <c r="A494" s="80">
        <f t="shared" si="37"/>
        <v>480</v>
      </c>
      <c r="B494" s="342">
        <f t="shared" si="38"/>
        <v>0</v>
      </c>
      <c r="C494" s="132"/>
      <c r="D494" s="924"/>
      <c r="E494" s="116"/>
      <c r="F494" s="116"/>
      <c r="G494" s="4"/>
      <c r="H494" s="50"/>
      <c r="I494" s="70"/>
      <c r="J494" s="8"/>
      <c r="K494" s="262">
        <f t="shared" si="39"/>
        <v>0</v>
      </c>
      <c r="L494" s="105">
        <f t="shared" si="40"/>
        <v>0</v>
      </c>
      <c r="M494" s="407">
        <f t="shared" si="41"/>
        <v>0</v>
      </c>
      <c r="N494" s="9"/>
      <c r="O494" s="40">
        <f t="shared" si="42"/>
        <v>0</v>
      </c>
      <c r="P494" s="40">
        <f t="shared" si="43"/>
        <v>0</v>
      </c>
      <c r="Q494" s="40">
        <f t="shared" si="44"/>
        <v>0</v>
      </c>
    </row>
    <row r="495" spans="1:17" x14ac:dyDescent="0.25">
      <c r="A495" s="80">
        <f t="shared" si="37"/>
        <v>481</v>
      </c>
      <c r="B495" s="342">
        <f t="shared" si="38"/>
        <v>0</v>
      </c>
      <c r="C495" s="132"/>
      <c r="D495" s="924"/>
      <c r="E495" s="116"/>
      <c r="F495" s="116"/>
      <c r="G495" s="4"/>
      <c r="H495" s="50"/>
      <c r="I495" s="70"/>
      <c r="J495" s="8"/>
      <c r="K495" s="262">
        <f t="shared" si="39"/>
        <v>0</v>
      </c>
      <c r="L495" s="105">
        <f t="shared" si="40"/>
        <v>0</v>
      </c>
      <c r="M495" s="407">
        <f t="shared" si="41"/>
        <v>0</v>
      </c>
      <c r="N495" s="9"/>
      <c r="O495" s="40">
        <f t="shared" si="42"/>
        <v>0</v>
      </c>
      <c r="P495" s="40">
        <f t="shared" si="43"/>
        <v>0</v>
      </c>
      <c r="Q495" s="40">
        <f t="shared" si="44"/>
        <v>0</v>
      </c>
    </row>
    <row r="496" spans="1:17" x14ac:dyDescent="0.25">
      <c r="A496" s="80">
        <f t="shared" si="37"/>
        <v>482</v>
      </c>
      <c r="B496" s="342">
        <f t="shared" si="38"/>
        <v>0</v>
      </c>
      <c r="C496" s="132"/>
      <c r="D496" s="924"/>
      <c r="E496" s="116"/>
      <c r="F496" s="116"/>
      <c r="G496" s="4"/>
      <c r="H496" s="50"/>
      <c r="I496" s="70"/>
      <c r="J496" s="8"/>
      <c r="K496" s="262">
        <f t="shared" si="39"/>
        <v>0</v>
      </c>
      <c r="L496" s="105">
        <f t="shared" si="40"/>
        <v>0</v>
      </c>
      <c r="M496" s="407">
        <f t="shared" si="41"/>
        <v>0</v>
      </c>
      <c r="N496" s="9"/>
      <c r="O496" s="40">
        <f t="shared" si="42"/>
        <v>0</v>
      </c>
      <c r="P496" s="40">
        <f t="shared" si="43"/>
        <v>0</v>
      </c>
      <c r="Q496" s="40">
        <f t="shared" si="44"/>
        <v>0</v>
      </c>
    </row>
    <row r="497" spans="1:17" x14ac:dyDescent="0.25">
      <c r="A497" s="80">
        <f t="shared" si="37"/>
        <v>483</v>
      </c>
      <c r="B497" s="342">
        <f t="shared" si="38"/>
        <v>0</v>
      </c>
      <c r="C497" s="132"/>
      <c r="D497" s="924"/>
      <c r="E497" s="116"/>
      <c r="F497" s="116"/>
      <c r="G497" s="4"/>
      <c r="H497" s="50"/>
      <c r="I497" s="70"/>
      <c r="J497" s="8"/>
      <c r="K497" s="262">
        <f t="shared" si="39"/>
        <v>0</v>
      </c>
      <c r="L497" s="105">
        <f t="shared" si="40"/>
        <v>0</v>
      </c>
      <c r="M497" s="407">
        <f t="shared" si="41"/>
        <v>0</v>
      </c>
      <c r="N497" s="9"/>
      <c r="O497" s="40">
        <f t="shared" si="42"/>
        <v>0</v>
      </c>
      <c r="P497" s="40">
        <f t="shared" si="43"/>
        <v>0</v>
      </c>
      <c r="Q497" s="40">
        <f t="shared" si="44"/>
        <v>0</v>
      </c>
    </row>
    <row r="498" spans="1:17" x14ac:dyDescent="0.25">
      <c r="A498" s="80">
        <f t="shared" si="37"/>
        <v>484</v>
      </c>
      <c r="B498" s="342">
        <f t="shared" si="38"/>
        <v>0</v>
      </c>
      <c r="C498" s="132"/>
      <c r="D498" s="924"/>
      <c r="E498" s="116"/>
      <c r="F498" s="116"/>
      <c r="G498" s="4"/>
      <c r="H498" s="50"/>
      <c r="I498" s="70"/>
      <c r="J498" s="8"/>
      <c r="K498" s="262">
        <f t="shared" si="39"/>
        <v>0</v>
      </c>
      <c r="L498" s="105">
        <f t="shared" si="40"/>
        <v>0</v>
      </c>
      <c r="M498" s="407">
        <f t="shared" si="41"/>
        <v>0</v>
      </c>
      <c r="N498" s="9"/>
      <c r="O498" s="40">
        <f t="shared" si="42"/>
        <v>0</v>
      </c>
      <c r="P498" s="40">
        <f t="shared" si="43"/>
        <v>0</v>
      </c>
      <c r="Q498" s="40">
        <f t="shared" si="44"/>
        <v>0</v>
      </c>
    </row>
    <row r="499" spans="1:17" x14ac:dyDescent="0.25">
      <c r="A499" s="80">
        <f t="shared" si="37"/>
        <v>485</v>
      </c>
      <c r="B499" s="342">
        <f t="shared" si="38"/>
        <v>0</v>
      </c>
      <c r="C499" s="132"/>
      <c r="D499" s="924"/>
      <c r="E499" s="116"/>
      <c r="F499" s="116"/>
      <c r="G499" s="4"/>
      <c r="H499" s="50"/>
      <c r="I499" s="70"/>
      <c r="J499" s="8"/>
      <c r="K499" s="262">
        <f t="shared" si="39"/>
        <v>0</v>
      </c>
      <c r="L499" s="105">
        <f t="shared" si="40"/>
        <v>0</v>
      </c>
      <c r="M499" s="407">
        <f t="shared" si="41"/>
        <v>0</v>
      </c>
      <c r="N499" s="9"/>
      <c r="O499" s="40">
        <f t="shared" si="42"/>
        <v>0</v>
      </c>
      <c r="P499" s="40">
        <f t="shared" si="43"/>
        <v>0</v>
      </c>
      <c r="Q499" s="40">
        <f t="shared" si="44"/>
        <v>0</v>
      </c>
    </row>
    <row r="500" spans="1:17" x14ac:dyDescent="0.25">
      <c r="A500" s="80">
        <f t="shared" si="37"/>
        <v>486</v>
      </c>
      <c r="B500" s="342">
        <f t="shared" si="38"/>
        <v>0</v>
      </c>
      <c r="C500" s="132"/>
      <c r="D500" s="924"/>
      <c r="E500" s="116"/>
      <c r="F500" s="116"/>
      <c r="G500" s="4"/>
      <c r="H500" s="50"/>
      <c r="I500" s="70"/>
      <c r="J500" s="8"/>
      <c r="K500" s="262">
        <f t="shared" si="39"/>
        <v>0</v>
      </c>
      <c r="L500" s="105">
        <f t="shared" si="40"/>
        <v>0</v>
      </c>
      <c r="M500" s="407">
        <f t="shared" si="41"/>
        <v>0</v>
      </c>
      <c r="N500" s="9"/>
      <c r="O500" s="40">
        <f t="shared" si="42"/>
        <v>0</v>
      </c>
      <c r="P500" s="40">
        <f t="shared" si="43"/>
        <v>0</v>
      </c>
      <c r="Q500" s="40">
        <f t="shared" si="44"/>
        <v>0</v>
      </c>
    </row>
    <row r="501" spans="1:17" x14ac:dyDescent="0.25">
      <c r="A501" s="80">
        <f t="shared" si="37"/>
        <v>487</v>
      </c>
      <c r="B501" s="342">
        <f t="shared" si="38"/>
        <v>0</v>
      </c>
      <c r="C501" s="132"/>
      <c r="D501" s="924"/>
      <c r="E501" s="116"/>
      <c r="F501" s="116"/>
      <c r="G501" s="4"/>
      <c r="H501" s="50"/>
      <c r="I501" s="70"/>
      <c r="J501" s="8"/>
      <c r="K501" s="262">
        <f t="shared" si="39"/>
        <v>0</v>
      </c>
      <c r="L501" s="105">
        <f t="shared" si="40"/>
        <v>0</v>
      </c>
      <c r="M501" s="407">
        <f t="shared" si="41"/>
        <v>0</v>
      </c>
      <c r="N501" s="9"/>
      <c r="O501" s="40">
        <f t="shared" si="42"/>
        <v>0</v>
      </c>
      <c r="P501" s="40">
        <f t="shared" si="43"/>
        <v>0</v>
      </c>
      <c r="Q501" s="40">
        <f t="shared" si="44"/>
        <v>0</v>
      </c>
    </row>
    <row r="502" spans="1:17" x14ac:dyDescent="0.25">
      <c r="A502" s="80">
        <f t="shared" si="37"/>
        <v>488</v>
      </c>
      <c r="B502" s="342">
        <f t="shared" si="38"/>
        <v>0</v>
      </c>
      <c r="C502" s="132"/>
      <c r="D502" s="924"/>
      <c r="E502" s="116"/>
      <c r="F502" s="116"/>
      <c r="G502" s="4"/>
      <c r="H502" s="50"/>
      <c r="I502" s="70"/>
      <c r="J502" s="8"/>
      <c r="K502" s="262">
        <f t="shared" si="39"/>
        <v>0</v>
      </c>
      <c r="L502" s="105">
        <f t="shared" si="40"/>
        <v>0</v>
      </c>
      <c r="M502" s="407">
        <f t="shared" si="41"/>
        <v>0</v>
      </c>
      <c r="N502" s="9"/>
      <c r="O502" s="40">
        <f t="shared" si="42"/>
        <v>0</v>
      </c>
      <c r="P502" s="40">
        <f t="shared" si="43"/>
        <v>0</v>
      </c>
      <c r="Q502" s="40">
        <f t="shared" si="44"/>
        <v>0</v>
      </c>
    </row>
    <row r="503" spans="1:17" x14ac:dyDescent="0.25">
      <c r="A503" s="80">
        <f t="shared" si="37"/>
        <v>489</v>
      </c>
      <c r="B503" s="342">
        <f t="shared" si="38"/>
        <v>0</v>
      </c>
      <c r="C503" s="132"/>
      <c r="D503" s="924"/>
      <c r="E503" s="116"/>
      <c r="F503" s="116"/>
      <c r="G503" s="4"/>
      <c r="H503" s="50"/>
      <c r="I503" s="70"/>
      <c r="J503" s="8"/>
      <c r="K503" s="262">
        <f t="shared" si="39"/>
        <v>0</v>
      </c>
      <c r="L503" s="105">
        <f t="shared" si="40"/>
        <v>0</v>
      </c>
      <c r="M503" s="407">
        <f t="shared" si="41"/>
        <v>0</v>
      </c>
      <c r="N503" s="9"/>
      <c r="O503" s="40">
        <f t="shared" si="42"/>
        <v>0</v>
      </c>
      <c r="P503" s="40">
        <f t="shared" si="43"/>
        <v>0</v>
      </c>
      <c r="Q503" s="40">
        <f t="shared" si="44"/>
        <v>0</v>
      </c>
    </row>
    <row r="504" spans="1:17" x14ac:dyDescent="0.25">
      <c r="A504" s="80">
        <f t="shared" si="37"/>
        <v>490</v>
      </c>
      <c r="B504" s="342">
        <f t="shared" si="38"/>
        <v>0</v>
      </c>
      <c r="C504" s="132"/>
      <c r="D504" s="924"/>
      <c r="E504" s="116"/>
      <c r="F504" s="116"/>
      <c r="G504" s="4"/>
      <c r="H504" s="50"/>
      <c r="I504" s="70"/>
      <c r="J504" s="8"/>
      <c r="K504" s="262">
        <f t="shared" si="39"/>
        <v>0</v>
      </c>
      <c r="L504" s="105">
        <f t="shared" si="40"/>
        <v>0</v>
      </c>
      <c r="M504" s="407">
        <f t="shared" si="41"/>
        <v>0</v>
      </c>
      <c r="N504" s="9"/>
      <c r="O504" s="40">
        <f t="shared" si="42"/>
        <v>0</v>
      </c>
      <c r="P504" s="40">
        <f t="shared" si="43"/>
        <v>0</v>
      </c>
      <c r="Q504" s="40">
        <f t="shared" si="44"/>
        <v>0</v>
      </c>
    </row>
    <row r="505" spans="1:17" x14ac:dyDescent="0.25">
      <c r="A505" s="80">
        <f t="shared" si="0"/>
        <v>491</v>
      </c>
      <c r="B505" s="342">
        <f t="shared" si="22"/>
        <v>0</v>
      </c>
      <c r="C505" s="132"/>
      <c r="D505" s="924"/>
      <c r="E505" s="116"/>
      <c r="F505" s="116"/>
      <c r="G505" s="4"/>
      <c r="H505" s="50"/>
      <c r="I505" s="70"/>
      <c r="J505" s="8"/>
      <c r="K505" s="262">
        <f t="shared" si="23"/>
        <v>0</v>
      </c>
      <c r="L505" s="105">
        <f t="shared" si="25"/>
        <v>0</v>
      </c>
      <c r="M505" s="407">
        <f t="shared" si="24"/>
        <v>0</v>
      </c>
      <c r="N505" s="9"/>
      <c r="O505" s="40">
        <f t="shared" si="26"/>
        <v>0</v>
      </c>
      <c r="P505" s="40">
        <f t="shared" si="27"/>
        <v>0</v>
      </c>
      <c r="Q505" s="40">
        <f t="shared" si="28"/>
        <v>0</v>
      </c>
    </row>
    <row r="506" spans="1:17" x14ac:dyDescent="0.25">
      <c r="A506" s="80">
        <f t="shared" si="0"/>
        <v>492</v>
      </c>
      <c r="B506" s="342">
        <f t="shared" si="22"/>
        <v>0</v>
      </c>
      <c r="C506" s="132"/>
      <c r="D506" s="924"/>
      <c r="E506" s="116"/>
      <c r="F506" s="116"/>
      <c r="G506" s="4"/>
      <c r="H506" s="50"/>
      <c r="I506" s="70"/>
      <c r="J506" s="8"/>
      <c r="K506" s="262">
        <f t="shared" si="23"/>
        <v>0</v>
      </c>
      <c r="L506" s="105">
        <f t="shared" si="25"/>
        <v>0</v>
      </c>
      <c r="M506" s="407">
        <f t="shared" si="24"/>
        <v>0</v>
      </c>
      <c r="N506" s="9"/>
      <c r="O506" s="40">
        <f t="shared" si="26"/>
        <v>0</v>
      </c>
      <c r="P506" s="40">
        <f t="shared" si="27"/>
        <v>0</v>
      </c>
      <c r="Q506" s="40">
        <f t="shared" si="28"/>
        <v>0</v>
      </c>
    </row>
    <row r="507" spans="1:17" x14ac:dyDescent="0.25">
      <c r="A507" s="80">
        <f t="shared" si="0"/>
        <v>493</v>
      </c>
      <c r="B507" s="342">
        <f t="shared" si="22"/>
        <v>0</v>
      </c>
      <c r="C507" s="132"/>
      <c r="D507" s="924"/>
      <c r="E507" s="116"/>
      <c r="F507" s="116"/>
      <c r="G507" s="4"/>
      <c r="H507" s="50"/>
      <c r="I507" s="70"/>
      <c r="J507" s="8"/>
      <c r="K507" s="262">
        <f t="shared" si="23"/>
        <v>0</v>
      </c>
      <c r="L507" s="105">
        <f t="shared" si="25"/>
        <v>0</v>
      </c>
      <c r="M507" s="407">
        <f t="shared" si="24"/>
        <v>0</v>
      </c>
      <c r="N507" s="9"/>
      <c r="O507" s="40">
        <f t="shared" si="26"/>
        <v>0</v>
      </c>
      <c r="P507" s="40">
        <f t="shared" si="27"/>
        <v>0</v>
      </c>
      <c r="Q507" s="40">
        <f t="shared" si="28"/>
        <v>0</v>
      </c>
    </row>
    <row r="508" spans="1:17" x14ac:dyDescent="0.25">
      <c r="A508" s="80">
        <f t="shared" si="0"/>
        <v>494</v>
      </c>
      <c r="B508" s="342">
        <f t="shared" si="22"/>
        <v>0</v>
      </c>
      <c r="C508" s="132"/>
      <c r="D508" s="924"/>
      <c r="E508" s="116"/>
      <c r="F508" s="116"/>
      <c r="G508" s="4"/>
      <c r="H508" s="50"/>
      <c r="I508" s="70"/>
      <c r="J508" s="8"/>
      <c r="K508" s="262">
        <f t="shared" si="23"/>
        <v>0</v>
      </c>
      <c r="L508" s="105">
        <f t="shared" si="25"/>
        <v>0</v>
      </c>
      <c r="M508" s="407">
        <f t="shared" si="24"/>
        <v>0</v>
      </c>
      <c r="N508" s="9"/>
      <c r="O508" s="40">
        <f t="shared" si="26"/>
        <v>0</v>
      </c>
      <c r="P508" s="40">
        <f t="shared" si="27"/>
        <v>0</v>
      </c>
      <c r="Q508" s="40">
        <f t="shared" si="28"/>
        <v>0</v>
      </c>
    </row>
    <row r="509" spans="1:17" x14ac:dyDescent="0.25">
      <c r="A509" s="80">
        <f t="shared" si="0"/>
        <v>495</v>
      </c>
      <c r="B509" s="342">
        <f t="shared" si="22"/>
        <v>0</v>
      </c>
      <c r="C509" s="132"/>
      <c r="D509" s="924"/>
      <c r="E509" s="116"/>
      <c r="F509" s="116"/>
      <c r="G509" s="4"/>
      <c r="H509" s="50"/>
      <c r="I509" s="70"/>
      <c r="J509" s="8"/>
      <c r="K509" s="262">
        <f t="shared" si="23"/>
        <v>0</v>
      </c>
      <c r="L509" s="105">
        <f t="shared" si="25"/>
        <v>0</v>
      </c>
      <c r="M509" s="407">
        <f t="shared" si="24"/>
        <v>0</v>
      </c>
      <c r="N509" s="9"/>
      <c r="O509" s="40">
        <f t="shared" si="26"/>
        <v>0</v>
      </c>
      <c r="P509" s="40">
        <f t="shared" si="27"/>
        <v>0</v>
      </c>
      <c r="Q509" s="40">
        <f t="shared" si="28"/>
        <v>0</v>
      </c>
    </row>
    <row r="510" spans="1:17" x14ac:dyDescent="0.25">
      <c r="A510" s="80">
        <f t="shared" si="0"/>
        <v>496</v>
      </c>
      <c r="B510" s="342">
        <f t="shared" si="22"/>
        <v>0</v>
      </c>
      <c r="C510" s="132"/>
      <c r="D510" s="924"/>
      <c r="E510" s="116"/>
      <c r="F510" s="116"/>
      <c r="G510" s="4"/>
      <c r="H510" s="50"/>
      <c r="I510" s="70"/>
      <c r="J510" s="8"/>
      <c r="K510" s="262">
        <f t="shared" si="23"/>
        <v>0</v>
      </c>
      <c r="L510" s="105">
        <f t="shared" si="25"/>
        <v>0</v>
      </c>
      <c r="M510" s="407">
        <f t="shared" si="24"/>
        <v>0</v>
      </c>
      <c r="N510" s="9"/>
      <c r="O510" s="40">
        <f t="shared" si="26"/>
        <v>0</v>
      </c>
      <c r="P510" s="40">
        <f t="shared" si="27"/>
        <v>0</v>
      </c>
      <c r="Q510" s="40">
        <f t="shared" si="28"/>
        <v>0</v>
      </c>
    </row>
    <row r="511" spans="1:17" x14ac:dyDescent="0.25">
      <c r="A511" s="80">
        <f t="shared" si="0"/>
        <v>497</v>
      </c>
      <c r="B511" s="342">
        <f t="shared" si="22"/>
        <v>0</v>
      </c>
      <c r="C511" s="132"/>
      <c r="D511" s="924"/>
      <c r="E511" s="116"/>
      <c r="F511" s="116"/>
      <c r="G511" s="4"/>
      <c r="H511" s="50"/>
      <c r="I511" s="70"/>
      <c r="J511" s="8"/>
      <c r="K511" s="262">
        <f t="shared" si="23"/>
        <v>0</v>
      </c>
      <c r="L511" s="105">
        <f t="shared" si="25"/>
        <v>0</v>
      </c>
      <c r="M511" s="407">
        <f t="shared" si="24"/>
        <v>0</v>
      </c>
      <c r="N511" s="9"/>
      <c r="O511" s="40">
        <f t="shared" si="26"/>
        <v>0</v>
      </c>
      <c r="P511" s="40">
        <f t="shared" si="27"/>
        <v>0</v>
      </c>
      <c r="Q511" s="40">
        <f t="shared" si="28"/>
        <v>0</v>
      </c>
    </row>
    <row r="512" spans="1:17" x14ac:dyDescent="0.25">
      <c r="A512" s="80">
        <f t="shared" si="0"/>
        <v>498</v>
      </c>
      <c r="B512" s="342">
        <f t="shared" si="22"/>
        <v>0</v>
      </c>
      <c r="C512" s="132"/>
      <c r="D512" s="924"/>
      <c r="E512" s="116"/>
      <c r="F512" s="116"/>
      <c r="G512" s="4"/>
      <c r="H512" s="50"/>
      <c r="I512" s="70"/>
      <c r="J512" s="8"/>
      <c r="K512" s="262">
        <f t="shared" si="23"/>
        <v>0</v>
      </c>
      <c r="L512" s="105">
        <f t="shared" si="25"/>
        <v>0</v>
      </c>
      <c r="M512" s="407">
        <f t="shared" si="24"/>
        <v>0</v>
      </c>
      <c r="N512" s="9"/>
      <c r="O512" s="40">
        <f t="shared" si="26"/>
        <v>0</v>
      </c>
      <c r="P512" s="40">
        <f t="shared" si="27"/>
        <v>0</v>
      </c>
      <c r="Q512" s="40">
        <f t="shared" si="28"/>
        <v>0</v>
      </c>
    </row>
    <row r="513" spans="1:17" x14ac:dyDescent="0.25">
      <c r="A513" s="80">
        <f t="shared" si="0"/>
        <v>499</v>
      </c>
      <c r="B513" s="342">
        <f t="shared" si="22"/>
        <v>0</v>
      </c>
      <c r="C513" s="132"/>
      <c r="D513" s="924"/>
      <c r="E513" s="116"/>
      <c r="F513" s="116"/>
      <c r="G513" s="4"/>
      <c r="H513" s="50"/>
      <c r="I513" s="70"/>
      <c r="J513" s="8"/>
      <c r="K513" s="262">
        <f t="shared" si="23"/>
        <v>0</v>
      </c>
      <c r="L513" s="105">
        <f t="shared" si="25"/>
        <v>0</v>
      </c>
      <c r="M513" s="407">
        <f t="shared" si="24"/>
        <v>0</v>
      </c>
      <c r="N513" s="9"/>
      <c r="O513" s="40">
        <f t="shared" si="26"/>
        <v>0</v>
      </c>
      <c r="P513" s="40">
        <f t="shared" si="27"/>
        <v>0</v>
      </c>
      <c r="Q513" s="40">
        <f t="shared" si="28"/>
        <v>0</v>
      </c>
    </row>
    <row r="514" spans="1:17" ht="13.8" thickBot="1" x14ac:dyDescent="0.3">
      <c r="A514" s="81">
        <f>ROW()-Q4line</f>
        <v>500</v>
      </c>
      <c r="B514" s="313">
        <f t="shared" si="22"/>
        <v>0</v>
      </c>
      <c r="C514" s="344"/>
      <c r="D514" s="925"/>
      <c r="E514" s="117"/>
      <c r="F514" s="117"/>
      <c r="G514" s="71"/>
      <c r="H514" s="72"/>
      <c r="I514" s="73"/>
      <c r="J514" s="8"/>
      <c r="K514" s="572">
        <f t="shared" si="23"/>
        <v>0</v>
      </c>
      <c r="L514" s="105">
        <f t="shared" si="25"/>
        <v>0</v>
      </c>
      <c r="M514" s="407">
        <f t="shared" si="24"/>
        <v>0</v>
      </c>
      <c r="N514" s="9"/>
      <c r="O514" s="40">
        <f t="shared" si="26"/>
        <v>0</v>
      </c>
      <c r="P514" s="40">
        <f t="shared" si="27"/>
        <v>0</v>
      </c>
      <c r="Q514" s="40">
        <f t="shared" si="28"/>
        <v>0</v>
      </c>
    </row>
    <row r="515" spans="1:17" ht="14.4" thickTop="1" thickBot="1" x14ac:dyDescent="0.3">
      <c r="A515" s="11"/>
      <c r="B515" s="8"/>
      <c r="C515" s="8"/>
      <c r="D515" s="8"/>
      <c r="E515" s="176"/>
      <c r="F515" s="176"/>
      <c r="G515" s="8"/>
      <c r="H515" s="165">
        <f>+Q4Tons</f>
        <v>0</v>
      </c>
      <c r="I515" s="89"/>
      <c r="J515" s="8"/>
      <c r="K515" s="8"/>
      <c r="L515" s="126">
        <f>+Q4Value</f>
        <v>0</v>
      </c>
      <c r="M515" s="126">
        <f>+Q4Pda1b</f>
        <v>0</v>
      </c>
      <c r="N515" s="9"/>
    </row>
    <row r="516" spans="1:17" ht="5.25" customHeight="1" thickTop="1" x14ac:dyDescent="0.25">
      <c r="A516" s="12"/>
      <c r="B516" s="37"/>
      <c r="C516" s="37"/>
      <c r="D516" s="37"/>
      <c r="E516" s="37"/>
      <c r="F516" s="37"/>
      <c r="G516" s="37"/>
      <c r="H516" s="37"/>
      <c r="I516" s="37"/>
      <c r="J516" s="37"/>
      <c r="K516" s="37"/>
      <c r="L516" s="37"/>
      <c r="M516" s="37"/>
      <c r="N516" s="13"/>
    </row>
  </sheetData>
  <sheetProtection algorithmName="SHA-512" hashValue="Rc44pXk4vBFPZGgXGSD8vIiiuxZAfFKVNUqd8gVYf9T4qbB0Otbx1XlmsUtV1SmzJXk7dAnPxQcoB1oPsYWMlA==" saltValue="1X1kdaczo8P7bMfd5ye4mg==" spinCount="100000" sheet="1" objects="1" scenarios="1"/>
  <phoneticPr fontId="0" type="noConversion"/>
  <conditionalFormatting sqref="B15:B514">
    <cfRule type="expression" dxfId="197" priority="14" stopIfTrue="1">
      <formula>ISNA(+B15)</formula>
    </cfRule>
  </conditionalFormatting>
  <conditionalFormatting sqref="E10">
    <cfRule type="cellIs" dxfId="196" priority="38" stopIfTrue="1" operator="notEqual">
      <formula>+Operation</formula>
    </cfRule>
  </conditionalFormatting>
  <conditionalFormatting sqref="E15:E514">
    <cfRule type="expression" priority="1" stopIfTrue="1">
      <formula>ISBLANK(F15)</formula>
    </cfRule>
    <cfRule type="expression" dxfId="195" priority="2" stopIfTrue="1">
      <formula>ISBLANK(E15)</formula>
    </cfRule>
  </conditionalFormatting>
  <conditionalFormatting sqref="E515">
    <cfRule type="cellIs" dxfId="194" priority="35" stopIfTrue="1" operator="notEqual">
      <formula>+Operation</formula>
    </cfRule>
  </conditionalFormatting>
  <conditionalFormatting sqref="F10">
    <cfRule type="cellIs" dxfId="193" priority="39" stopIfTrue="1" operator="notEqual">
      <formula>+POID</formula>
    </cfRule>
  </conditionalFormatting>
  <conditionalFormatting sqref="F12:F13">
    <cfRule type="expression" dxfId="192" priority="37" stopIfTrue="1">
      <formula>+Q4Indicator &gt; 0</formula>
    </cfRule>
  </conditionalFormatting>
  <conditionalFormatting sqref="F15:F514">
    <cfRule type="expression" dxfId="191" priority="15" stopIfTrue="1">
      <formula>ISNA(+B15)</formula>
    </cfRule>
    <cfRule type="expression" priority="16" stopIfTrue="1">
      <formula>+G15+H15+I15=0</formula>
    </cfRule>
    <cfRule type="expression" dxfId="190" priority="17" stopIfTrue="1">
      <formula>+G15+H15+I15=+G15+H15+I15+B15</formula>
    </cfRule>
  </conditionalFormatting>
  <conditionalFormatting sqref="F515">
    <cfRule type="cellIs" dxfId="189" priority="36" stopIfTrue="1" operator="notEqual">
      <formula>+POID</formula>
    </cfRule>
  </conditionalFormatting>
  <conditionalFormatting sqref="G15:G514">
    <cfRule type="expression" dxfId="188" priority="8" stopIfTrue="1">
      <formula>VALUE(G15) &gt;17</formula>
    </cfRule>
    <cfRule type="expression" dxfId="187" priority="9" stopIfTrue="1">
      <formula>+H15+I15=0</formula>
    </cfRule>
    <cfRule type="expression" dxfId="186" priority="10" stopIfTrue="1">
      <formula>+H15+I15=+H15+I15+G15</formula>
    </cfRule>
  </conditionalFormatting>
  <conditionalFormatting sqref="H15:H514">
    <cfRule type="expression" priority="3" stopIfTrue="1">
      <formula>+G15+H15+I15=0</formula>
    </cfRule>
    <cfRule type="expression" dxfId="185" priority="4" stopIfTrue="1">
      <formula>+G15+H15+I15=+G15+I15</formula>
    </cfRule>
  </conditionalFormatting>
  <conditionalFormatting sqref="I15:I514">
    <cfRule type="expression" priority="5" stopIfTrue="1">
      <formula>+H15+I15=0</formula>
    </cfRule>
    <cfRule type="expression" dxfId="184" priority="6" stopIfTrue="1">
      <formula>+H15+I15=+H15</formula>
    </cfRule>
    <cfRule type="cellIs" dxfId="183" priority="7" stopIfTrue="1" operator="notBetween">
      <formula>15</formula>
      <formula>35</formula>
    </cfRule>
  </conditionalFormatting>
  <conditionalFormatting sqref="K3">
    <cfRule type="expression" dxfId="182" priority="55" stopIfTrue="1">
      <formula>ISNA(+K3)</formula>
    </cfRule>
    <cfRule type="expression" dxfId="181" priority="56" stopIfTrue="1">
      <formula>+Q4P1bErr &gt; 0</formula>
    </cfRule>
  </conditionalFormatting>
  <conditionalFormatting sqref="K15:K514">
    <cfRule type="expression" dxfId="180" priority="11" stopIfTrue="1">
      <formula>+O15 &gt;0</formula>
    </cfRule>
  </conditionalFormatting>
  <conditionalFormatting sqref="L15:L514">
    <cfRule type="expression" dxfId="179" priority="12" stopIfTrue="1">
      <formula>+O15 &gt; 0</formula>
    </cfRule>
  </conditionalFormatting>
  <conditionalFormatting sqref="L10:M10">
    <cfRule type="expression" dxfId="178" priority="53" stopIfTrue="1">
      <formula>ISNA(+L10)</formula>
    </cfRule>
    <cfRule type="expression" dxfId="177" priority="54" stopIfTrue="1">
      <formula>+Q4P1bErr &lt;&gt; 0</formula>
    </cfRule>
  </conditionalFormatting>
  <conditionalFormatting sqref="M15:M514">
    <cfRule type="expression" dxfId="176" priority="13" stopIfTrue="1">
      <formula>+O15 &gt;0</formula>
    </cfRule>
  </conditionalFormatting>
  <dataValidations count="1">
    <dataValidation type="whole" allowBlank="1" showInputMessage="1" showErrorMessage="1" errorTitle="Grape Pricing District Number" error="The district numbers range from 1 to 17 only." sqref="G15:G514" xr:uid="{00000000-0002-0000-0600-000000000000}">
      <formula1>1</formula1>
      <formula2>17</formula2>
    </dataValidation>
  </dataValidations>
  <hyperlinks>
    <hyperlink ref="F14" location="Varieties!A1" display="Click here for variety name list!" xr:uid="{72EC2061-5ABA-4EB8-B742-9F287ADA335C}"/>
    <hyperlink ref="G14" location="Districts!A1" display="Click for map!" xr:uid="{902F814B-F419-40F5-B487-7207592A80BD}"/>
  </hyperlinks>
  <pageMargins left="0.25" right="0.25" top="0.5" bottom="0.25" header="0" footer="0"/>
  <pageSetup paperSize="5"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247</vt:i4>
      </vt:variant>
    </vt:vector>
  </HeadingPairs>
  <TitlesOfParts>
    <vt:vector size="267" baseType="lpstr">
      <vt:lpstr>Note</vt:lpstr>
      <vt:lpstr>Introduction</vt:lpstr>
      <vt:lpstr>Contents</vt:lpstr>
      <vt:lpstr>Grower List</vt:lpstr>
      <vt:lpstr>Question 1, 1a, 1b.</vt:lpstr>
      <vt:lpstr>Question 1c.</vt:lpstr>
      <vt:lpstr>Question 2.</vt:lpstr>
      <vt:lpstr>Question 3.</vt:lpstr>
      <vt:lpstr>Question 4.</vt:lpstr>
      <vt:lpstr>DataPage</vt:lpstr>
      <vt:lpstr>Section A.</vt:lpstr>
      <vt:lpstr>Section B.</vt:lpstr>
      <vt:lpstr>Balance Districts</vt:lpstr>
      <vt:lpstr>Balance Varieties</vt:lpstr>
      <vt:lpstr>Assessment Totals</vt:lpstr>
      <vt:lpstr>Table 10 - pretty</vt:lpstr>
      <vt:lpstr>Common Ownership</vt:lpstr>
      <vt:lpstr>Varieties</vt:lpstr>
      <vt:lpstr>Districts</vt:lpstr>
      <vt:lpstr>T10</vt:lpstr>
      <vt:lpstr>AllColumnsAssessment</vt:lpstr>
      <vt:lpstr>AllColumnsDataPage</vt:lpstr>
      <vt:lpstr>AllColumnsGrowers</vt:lpstr>
      <vt:lpstr>AllColumnsIntroduction</vt:lpstr>
      <vt:lpstr>AllColumnsLateCrush</vt:lpstr>
      <vt:lpstr>AllColumnsQuest1b</vt:lpstr>
      <vt:lpstr>AllColumnsQuest1c</vt:lpstr>
      <vt:lpstr>AllColumnsQuest2</vt:lpstr>
      <vt:lpstr>AllColumnsQuest3</vt:lpstr>
      <vt:lpstr>AllColumnsQuest4</vt:lpstr>
      <vt:lpstr>AllColumnsSectionA</vt:lpstr>
      <vt:lpstr>AllVarieties</vt:lpstr>
      <vt:lpstr>D10CR</vt:lpstr>
      <vt:lpstr>D10DS</vt:lpstr>
      <vt:lpstr>D10NR</vt:lpstr>
      <vt:lpstr>D10PR</vt:lpstr>
      <vt:lpstr>D11CR</vt:lpstr>
      <vt:lpstr>D11DS</vt:lpstr>
      <vt:lpstr>D11NR</vt:lpstr>
      <vt:lpstr>D11PR</vt:lpstr>
      <vt:lpstr>D12CR</vt:lpstr>
      <vt:lpstr>D12DS</vt:lpstr>
      <vt:lpstr>D12NR</vt:lpstr>
      <vt:lpstr>D12PR</vt:lpstr>
      <vt:lpstr>D13CR</vt:lpstr>
      <vt:lpstr>D13DS</vt:lpstr>
      <vt:lpstr>D13NR</vt:lpstr>
      <vt:lpstr>D13PR</vt:lpstr>
      <vt:lpstr>D14CR</vt:lpstr>
      <vt:lpstr>D14DS</vt:lpstr>
      <vt:lpstr>D14NR</vt:lpstr>
      <vt:lpstr>D14PR</vt:lpstr>
      <vt:lpstr>D15CR</vt:lpstr>
      <vt:lpstr>D15DS</vt:lpstr>
      <vt:lpstr>D15NR</vt:lpstr>
      <vt:lpstr>D15PR</vt:lpstr>
      <vt:lpstr>D16CR</vt:lpstr>
      <vt:lpstr>D16DS</vt:lpstr>
      <vt:lpstr>D16NR</vt:lpstr>
      <vt:lpstr>D16PR</vt:lpstr>
      <vt:lpstr>D17CR</vt:lpstr>
      <vt:lpstr>D17DS</vt:lpstr>
      <vt:lpstr>D17NR</vt:lpstr>
      <vt:lpstr>D17PR</vt:lpstr>
      <vt:lpstr>D1CR</vt:lpstr>
      <vt:lpstr>D1DS</vt:lpstr>
      <vt:lpstr>D1NR</vt:lpstr>
      <vt:lpstr>D1PR</vt:lpstr>
      <vt:lpstr>D2CR</vt:lpstr>
      <vt:lpstr>D2DS</vt:lpstr>
      <vt:lpstr>D2NR</vt:lpstr>
      <vt:lpstr>D2PR</vt:lpstr>
      <vt:lpstr>D3CR</vt:lpstr>
      <vt:lpstr>D3DS</vt:lpstr>
      <vt:lpstr>D3NR</vt:lpstr>
      <vt:lpstr>D3PR</vt:lpstr>
      <vt:lpstr>D4CR</vt:lpstr>
      <vt:lpstr>D4DS</vt:lpstr>
      <vt:lpstr>D4NR</vt:lpstr>
      <vt:lpstr>D4PR</vt:lpstr>
      <vt:lpstr>D5CR</vt:lpstr>
      <vt:lpstr>D5DS</vt:lpstr>
      <vt:lpstr>D5NR</vt:lpstr>
      <vt:lpstr>D5PR</vt:lpstr>
      <vt:lpstr>D6CR</vt:lpstr>
      <vt:lpstr>D6DS</vt:lpstr>
      <vt:lpstr>D6NR</vt:lpstr>
      <vt:lpstr>D6PR</vt:lpstr>
      <vt:lpstr>D7CR</vt:lpstr>
      <vt:lpstr>D7DS</vt:lpstr>
      <vt:lpstr>D7NR</vt:lpstr>
      <vt:lpstr>D7PR</vt:lpstr>
      <vt:lpstr>D8CR</vt:lpstr>
      <vt:lpstr>D8DS</vt:lpstr>
      <vt:lpstr>D8NR</vt:lpstr>
      <vt:lpstr>D8PR</vt:lpstr>
      <vt:lpstr>D9CR</vt:lpstr>
      <vt:lpstr>D9DS</vt:lpstr>
      <vt:lpstr>D9NR</vt:lpstr>
      <vt:lpstr>D9PR</vt:lpstr>
      <vt:lpstr>DbalError</vt:lpstr>
      <vt:lpstr>DbigErrCnt</vt:lpstr>
      <vt:lpstr>DbigError</vt:lpstr>
      <vt:lpstr>DmogErrCnt</vt:lpstr>
      <vt:lpstr>DmogError</vt:lpstr>
      <vt:lpstr>DP2growncrush</vt:lpstr>
      <vt:lpstr>DPAPTONS</vt:lpstr>
      <vt:lpstr>DPcrush</vt:lpstr>
      <vt:lpstr>DPCTONS</vt:lpstr>
      <vt:lpstr>DPDIST</vt:lpstr>
      <vt:lpstr>DPdistilled</vt:lpstr>
      <vt:lpstr>DPDPTONS</vt:lpstr>
      <vt:lpstr>DPGCTONS</vt:lpstr>
      <vt:lpstr>DPgrowcrush</vt:lpstr>
      <vt:lpstr>DPGrwrNum</vt:lpstr>
      <vt:lpstr>DPGrwrValue</vt:lpstr>
      <vt:lpstr>DPindicator1</vt:lpstr>
      <vt:lpstr>DPindicator2</vt:lpstr>
      <vt:lpstr>DPindicator3</vt:lpstr>
      <vt:lpstr>DPindicator4</vt:lpstr>
      <vt:lpstr>DPindicator5</vt:lpstr>
      <vt:lpstr>DPindicator6</vt:lpstr>
      <vt:lpstr>DPline</vt:lpstr>
      <vt:lpstr>DPmog</vt:lpstr>
      <vt:lpstr>DPmoglines</vt:lpstr>
      <vt:lpstr>DPnrpurchase</vt:lpstr>
      <vt:lpstr>DpP1bErr</vt:lpstr>
      <vt:lpstr>DPpda1a</vt:lpstr>
      <vt:lpstr>DPpda1b</vt:lpstr>
      <vt:lpstr>DPpurchase</vt:lpstr>
      <vt:lpstr>DPVCODES</vt:lpstr>
      <vt:lpstr>DrndErrCnt</vt:lpstr>
      <vt:lpstr>DrndError</vt:lpstr>
      <vt:lpstr>GC2A</vt:lpstr>
      <vt:lpstr>GCA</vt:lpstr>
      <vt:lpstr>GLline</vt:lpstr>
      <vt:lpstr>GNPtotal</vt:lpstr>
      <vt:lpstr>Grwr_A</vt:lpstr>
      <vt:lpstr>Grwr_adiff</vt:lpstr>
      <vt:lpstr>Grwr_chk</vt:lpstr>
      <vt:lpstr>Grwr_H</vt:lpstr>
      <vt:lpstr>Grwr_W</vt:lpstr>
      <vt:lpstr>Operation</vt:lpstr>
      <vt:lpstr>PDA1A</vt:lpstr>
      <vt:lpstr>PDA1B</vt:lpstr>
      <vt:lpstr>PDA1C</vt:lpstr>
      <vt:lpstr>PDArate</vt:lpstr>
      <vt:lpstr>POID</vt:lpstr>
      <vt:lpstr>Q1BDIST</vt:lpstr>
      <vt:lpstr>Q1bIndicator</vt:lpstr>
      <vt:lpstr>Q1bIndicator2</vt:lpstr>
      <vt:lpstr>Q1bline</vt:lpstr>
      <vt:lpstr>Q1BRSTONS</vt:lpstr>
      <vt:lpstr>Q1bTons</vt:lpstr>
      <vt:lpstr>Q1BVCODES</vt:lpstr>
      <vt:lpstr>Q1CBOTONS</vt:lpstr>
      <vt:lpstr>Q1cCrush</vt:lpstr>
      <vt:lpstr>Q1CCTONS</vt:lpstr>
      <vt:lpstr>Q1CD10TONS</vt:lpstr>
      <vt:lpstr>Q1CD11TONS</vt:lpstr>
      <vt:lpstr>Q1CD12TONS</vt:lpstr>
      <vt:lpstr>Q1CD13TONS</vt:lpstr>
      <vt:lpstr>Q1CD14TONS</vt:lpstr>
      <vt:lpstr>Q1CD15TONS</vt:lpstr>
      <vt:lpstr>Q1CD16TONS</vt:lpstr>
      <vt:lpstr>Q1CD17TONS</vt:lpstr>
      <vt:lpstr>Q1CD1TONS</vt:lpstr>
      <vt:lpstr>Q1CD2TONS</vt:lpstr>
      <vt:lpstr>Q1CD3TONS</vt:lpstr>
      <vt:lpstr>Q1CD4TONS</vt:lpstr>
      <vt:lpstr>Q1CD5TONS</vt:lpstr>
      <vt:lpstr>Q1CD6TONS</vt:lpstr>
      <vt:lpstr>Q1CD7TONS</vt:lpstr>
      <vt:lpstr>Q1CD8TONS</vt:lpstr>
      <vt:lpstr>Q1CD9TONS</vt:lpstr>
      <vt:lpstr>Q1CDIST</vt:lpstr>
      <vt:lpstr>Q1cIndicator</vt:lpstr>
      <vt:lpstr>Q1cIndicator2</vt:lpstr>
      <vt:lpstr>Q1cIndicator3</vt:lpstr>
      <vt:lpstr>Q1cline</vt:lpstr>
      <vt:lpstr>Q1cOther</vt:lpstr>
      <vt:lpstr>Q1cTons</vt:lpstr>
      <vt:lpstr>Q1CVCODES</vt:lpstr>
      <vt:lpstr>Q2Atons</vt:lpstr>
      <vt:lpstr>Q2BOTONS</vt:lpstr>
      <vt:lpstr>Q2DIST</vt:lpstr>
      <vt:lpstr>Q2grown</vt:lpstr>
      <vt:lpstr>Q2GTONS</vt:lpstr>
      <vt:lpstr>Q2Indicator</vt:lpstr>
      <vt:lpstr>Q2Indicator2</vt:lpstr>
      <vt:lpstr>Q2line</vt:lpstr>
      <vt:lpstr>Q2P1bErr</vt:lpstr>
      <vt:lpstr>Q2Pda1b</vt:lpstr>
      <vt:lpstr>Q2purchased</vt:lpstr>
      <vt:lpstr>Q2repurchased</vt:lpstr>
      <vt:lpstr>Q2Tons</vt:lpstr>
      <vt:lpstr>Q2value</vt:lpstr>
      <vt:lpstr>Q2VCODES</vt:lpstr>
      <vt:lpstr>Q3Atons</vt:lpstr>
      <vt:lpstr>Q3CTONS</vt:lpstr>
      <vt:lpstr>Q3D10TONS</vt:lpstr>
      <vt:lpstr>Q3D11TONS</vt:lpstr>
      <vt:lpstr>Q3D12TONS</vt:lpstr>
      <vt:lpstr>Q3D13TONS</vt:lpstr>
      <vt:lpstr>Q3D14TONS</vt:lpstr>
      <vt:lpstr>Q3D15TONS</vt:lpstr>
      <vt:lpstr>Q3D16TONS</vt:lpstr>
      <vt:lpstr>Q3D17TONS</vt:lpstr>
      <vt:lpstr>Q3D1TONS</vt:lpstr>
      <vt:lpstr>Q3D2TONS</vt:lpstr>
      <vt:lpstr>Q3D3TONS</vt:lpstr>
      <vt:lpstr>Q3D4TONS</vt:lpstr>
      <vt:lpstr>Q3D5TONS</vt:lpstr>
      <vt:lpstr>Q3D6TONS</vt:lpstr>
      <vt:lpstr>Q3D7TONS</vt:lpstr>
      <vt:lpstr>Q3D8TONS</vt:lpstr>
      <vt:lpstr>Q3D9TONS</vt:lpstr>
      <vt:lpstr>Q3DIST</vt:lpstr>
      <vt:lpstr>Q3Indicator</vt:lpstr>
      <vt:lpstr>Q3Indicator2</vt:lpstr>
      <vt:lpstr>Q3line</vt:lpstr>
      <vt:lpstr>Q3P1bErr</vt:lpstr>
      <vt:lpstr>Q3Pda1b</vt:lpstr>
      <vt:lpstr>Q3Tons</vt:lpstr>
      <vt:lpstr>Q3value</vt:lpstr>
      <vt:lpstr>Q3VCODES</vt:lpstr>
      <vt:lpstr>Q4CTONS</vt:lpstr>
      <vt:lpstr>Q4D10TONS</vt:lpstr>
      <vt:lpstr>Q4D11TONS</vt:lpstr>
      <vt:lpstr>Q4D12TONS</vt:lpstr>
      <vt:lpstr>Q4D13TONS</vt:lpstr>
      <vt:lpstr>Q4D14TONS</vt:lpstr>
      <vt:lpstr>Q4D15TONS</vt:lpstr>
      <vt:lpstr>Q4D16TONS</vt:lpstr>
      <vt:lpstr>Q4D17TONS</vt:lpstr>
      <vt:lpstr>Q4D1TONS</vt:lpstr>
      <vt:lpstr>Q4D2TONS</vt:lpstr>
      <vt:lpstr>Q4D3TONS</vt:lpstr>
      <vt:lpstr>Q4D4TONS</vt:lpstr>
      <vt:lpstr>Q4D5TONS</vt:lpstr>
      <vt:lpstr>Q4D6TONS</vt:lpstr>
      <vt:lpstr>Q4D7TONS</vt:lpstr>
      <vt:lpstr>Q4D8TONS</vt:lpstr>
      <vt:lpstr>Q4D9TONS</vt:lpstr>
      <vt:lpstr>Q4DIST</vt:lpstr>
      <vt:lpstr>Q4GrwrNum</vt:lpstr>
      <vt:lpstr>Q4GrwrValue</vt:lpstr>
      <vt:lpstr>Q4Indicator</vt:lpstr>
      <vt:lpstr>Q4Indicator2</vt:lpstr>
      <vt:lpstr>Q4line</vt:lpstr>
      <vt:lpstr>Q4P1bErr</vt:lpstr>
      <vt:lpstr>Q4Pda1b</vt:lpstr>
      <vt:lpstr>Q4Tons</vt:lpstr>
      <vt:lpstr>Q4Value</vt:lpstr>
      <vt:lpstr>Q4VCODES</vt:lpstr>
      <vt:lpstr>SACrushed</vt:lpstr>
      <vt:lpstr>SAnrPurchase</vt:lpstr>
      <vt:lpstr>SAnrPurshase</vt:lpstr>
      <vt:lpstr>SAPurchase</vt:lpstr>
      <vt:lpstr>T10Value</vt:lpstr>
      <vt:lpstr>VbalError</vt:lpstr>
      <vt:lpstr>VbigErrCnt</vt:lpstr>
      <vt:lpstr>VbigError</vt:lpstr>
      <vt:lpstr>VmogErrCnt</vt:lpstr>
      <vt:lpstr>VmogError</vt:lpstr>
      <vt:lpstr>VrndErrCnt</vt:lpstr>
      <vt:lpstr>VrndError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2016-10-26T21:54:14Z</dcterms:created>
  <dcterms:modified xsi:type="dcterms:W3CDTF">2025-12-08T18:36:39Z</dcterms:modified>
</cp:coreProperties>
</file>